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Caleb\OneDrive\Documents\robotics\2017\excel stat books\to publish\"/>
    </mc:Choice>
  </mc:AlternateContent>
  <bookViews>
    <workbookView xWindow="0" yWindow="0" windowWidth="14370" windowHeight="7485" tabRatio="745"/>
  </bookViews>
  <sheets>
    <sheet name="instructions and FAQ" sheetId="14" r:id="rId1"/>
    <sheet name="team match array" sheetId="19" state="hidden" r:id="rId2"/>
    <sheet name="Event keys" sheetId="13" r:id="rId3"/>
    <sheet name="data import sorted" sheetId="15" state="hidden" r:id="rId4"/>
    <sheet name="data import" sheetId="3" r:id="rId5"/>
    <sheet name="team lookup" sheetId="6" r:id="rId6"/>
    <sheet name="match lookup" sheetId="7" r:id="rId7"/>
    <sheet name="seed values sorted" sheetId="21" state="hidden" r:id="rId8"/>
    <sheet name="all seed values" sheetId="33" state="hidden" r:id="rId9"/>
    <sheet name="seed values" sheetId="23" r:id="rId10"/>
    <sheet name="calculated contributions sorted" sheetId="18" state="hidden" r:id="rId11"/>
    <sheet name="calculated contributions" sheetId="4" r:id="rId12"/>
    <sheet name="predicted contributions sorted" sheetId="17" state="hidden" r:id="rId13"/>
    <sheet name="predicted contributions" sheetId="11" r:id="rId14"/>
    <sheet name="rankings sorted" sheetId="24" state="hidden" r:id="rId15"/>
    <sheet name="predicted rankings sorted" sheetId="16" state="hidden" r:id="rId16"/>
    <sheet name="predicted rankings" sheetId="8" r:id="rId17"/>
    <sheet name="rankings" sheetId="25" r:id="rId18"/>
    <sheet name="actual rankings" sheetId="27" state="hidden" r:id="rId19"/>
    <sheet name="simulation results" sheetId="10" state="hidden" r:id="rId20"/>
  </sheets>
  <functionGroups builtInGroupCount="18"/>
  <definedNames>
    <definedName name="_xlnm._FilterDatabase" localSheetId="18" hidden="1">'actual rankings'!$A$2:$GX$2</definedName>
    <definedName name="_xlnm._FilterDatabase" localSheetId="8" hidden="1">'all seed values'!$A$2:$CA$2</definedName>
    <definedName name="_xlnm._FilterDatabase" localSheetId="11" hidden="1">'calculated contributions'!$A$2:$AZ$2</definedName>
    <definedName name="_xlnm._FilterDatabase" localSheetId="4" hidden="1">'data import'!$A$5:$DL$5</definedName>
    <definedName name="_xlnm._FilterDatabase" localSheetId="13" hidden="1">'predicted contributions'!$A$2:$AZ$2</definedName>
    <definedName name="_xlnm._FilterDatabase" localSheetId="12" hidden="1">'predicted contributions sorted'!$A$2:$AZ$2</definedName>
    <definedName name="_xlnm._FilterDatabase" localSheetId="16" hidden="1">'predicted rankings'!$A$2:$GX$2</definedName>
    <definedName name="_xlnm._FilterDatabase" localSheetId="17" hidden="1">rankings!$A$2:$E$2</definedName>
    <definedName name="_xlnm._FilterDatabase" localSheetId="9" hidden="1">'seed values'!$A$2:$BA$2</definedName>
    <definedName name="q_match_data">'data import sorted'!$B$6:$SF$117</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5" i="6" l="1"/>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54" i="6"/>
  <c r="B53" i="6"/>
  <c r="B52" i="6"/>
  <c r="B51" i="6"/>
  <c r="B50" i="6"/>
  <c r="DC15" i="27" l="1"/>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G61" i="27" l="1"/>
  <c r="G62" i="27" s="1"/>
  <c r="J48" i="6" l="1"/>
  <c r="I48" i="6"/>
  <c r="L48" i="6"/>
  <c r="M48" i="6" s="1"/>
  <c r="AW11" i="6" l="1"/>
  <c r="BQ11" i="6" l="1"/>
  <c r="BQ10" i="6"/>
  <c r="E21" i="7" l="1"/>
  <c r="D21" i="7"/>
  <c r="C21" i="7"/>
  <c r="E7" i="7"/>
  <c r="D7" i="7"/>
  <c r="C7" i="7"/>
  <c r="T10" i="6"/>
  <c r="T11" i="6"/>
  <c r="BP11" i="6" l="1"/>
  <c r="BO11" i="6"/>
  <c r="BN11" i="6"/>
  <c r="BM11" i="6"/>
  <c r="BL11" i="6"/>
  <c r="BK11" i="6"/>
  <c r="BJ11" i="6"/>
  <c r="BI11" i="6"/>
  <c r="BH11" i="6"/>
  <c r="BG11" i="6"/>
  <c r="BF11" i="6"/>
  <c r="BE11" i="6"/>
  <c r="BD11" i="6"/>
  <c r="BC11" i="6"/>
  <c r="BB11" i="6"/>
  <c r="BA11" i="6"/>
  <c r="AZ11" i="6"/>
  <c r="AY11" i="6"/>
  <c r="AX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BU10" i="6"/>
  <c r="G2" i="6" l="1"/>
  <c r="C2" i="7"/>
  <c r="BU11" i="6"/>
  <c r="BH13" i="7" l="1"/>
  <c r="B27" i="7" s="1"/>
  <c r="BH12" i="7"/>
  <c r="BF13" i="7"/>
  <c r="B30" i="7" s="1"/>
  <c r="B16" i="7" s="1"/>
  <c r="BB13" i="7"/>
  <c r="AX13" i="7"/>
  <c r="AT13" i="7"/>
  <c r="AP13" i="7"/>
  <c r="AL13" i="7"/>
  <c r="AH13" i="7"/>
  <c r="AD13" i="7"/>
  <c r="Z13" i="7"/>
  <c r="V13" i="7"/>
  <c r="R13" i="7"/>
  <c r="N13" i="7"/>
  <c r="BG12" i="7"/>
  <c r="BC12" i="7"/>
  <c r="AY12" i="7"/>
  <c r="AU12" i="7"/>
  <c r="AQ12" i="7"/>
  <c r="AM12" i="7"/>
  <c r="AI12" i="7"/>
  <c r="AE12" i="7"/>
  <c r="AA12" i="7"/>
  <c r="W12" i="7"/>
  <c r="S12" i="7"/>
  <c r="O12" i="7"/>
  <c r="L12" i="7"/>
  <c r="BE13" i="7"/>
  <c r="BA13" i="7"/>
  <c r="AW13" i="7"/>
  <c r="AS13" i="7"/>
  <c r="AO13" i="7"/>
  <c r="AK13" i="7"/>
  <c r="AG13" i="7"/>
  <c r="AC13" i="7"/>
  <c r="Y13" i="7"/>
  <c r="U13" i="7"/>
  <c r="Q13" i="7"/>
  <c r="M13" i="7"/>
  <c r="BF12" i="7"/>
  <c r="BB12" i="7"/>
  <c r="AX12" i="7"/>
  <c r="AT12" i="7"/>
  <c r="AP12" i="7"/>
  <c r="AL12" i="7"/>
  <c r="AH12" i="7"/>
  <c r="AD12" i="7"/>
  <c r="Z12" i="7"/>
  <c r="V12" i="7"/>
  <c r="R12" i="7"/>
  <c r="N12" i="7"/>
  <c r="BD13" i="7"/>
  <c r="AZ13" i="7"/>
  <c r="AV13" i="7"/>
  <c r="AR13" i="7"/>
  <c r="AN13" i="7"/>
  <c r="AJ13" i="7"/>
  <c r="AF13" i="7"/>
  <c r="AB13" i="7"/>
  <c r="X13" i="7"/>
  <c r="T13" i="7"/>
  <c r="P13" i="7"/>
  <c r="L13" i="7"/>
  <c r="BE12" i="7"/>
  <c r="BA12" i="7"/>
  <c r="AW12" i="7"/>
  <c r="AS12" i="7"/>
  <c r="AO12" i="7"/>
  <c r="AK12" i="7"/>
  <c r="AG12" i="7"/>
  <c r="AC12" i="7"/>
  <c r="Y12" i="7"/>
  <c r="U12" i="7"/>
  <c r="Q12" i="7"/>
  <c r="M12" i="7"/>
  <c r="BG13" i="7"/>
  <c r="BC13" i="7"/>
  <c r="AY13" i="7"/>
  <c r="AU13" i="7"/>
  <c r="AQ13" i="7"/>
  <c r="AM13" i="7"/>
  <c r="AI13" i="7"/>
  <c r="AE13" i="7"/>
  <c r="AA13" i="7"/>
  <c r="W13" i="7"/>
  <c r="S13" i="7"/>
  <c r="O13" i="7"/>
  <c r="K13" i="7"/>
  <c r="BD12" i="7"/>
  <c r="AZ12" i="7"/>
  <c r="AV12" i="7"/>
  <c r="AR12" i="7"/>
  <c r="AN12" i="7"/>
  <c r="AJ12" i="7"/>
  <c r="AF12" i="7"/>
  <c r="AB12" i="7"/>
  <c r="X12" i="7"/>
  <c r="T12" i="7"/>
  <c r="P12" i="7"/>
  <c r="K12" i="7"/>
  <c r="BE15" i="7"/>
  <c r="AC15" i="7"/>
  <c r="Q15" i="7"/>
  <c r="BF14" i="7"/>
  <c r="AX14" i="7"/>
  <c r="AP14" i="7"/>
  <c r="AD14" i="7"/>
  <c r="R14" i="7"/>
  <c r="BD15" i="7"/>
  <c r="AZ15" i="7"/>
  <c r="AV15" i="7"/>
  <c r="AR15" i="7"/>
  <c r="AN15" i="7"/>
  <c r="AJ15" i="7"/>
  <c r="AF15" i="7"/>
  <c r="AB15" i="7"/>
  <c r="X15" i="7"/>
  <c r="T15" i="7"/>
  <c r="P15" i="7"/>
  <c r="L15" i="7"/>
  <c r="BE14" i="7"/>
  <c r="BA14" i="7"/>
  <c r="AW14" i="7"/>
  <c r="AS14" i="7"/>
  <c r="AO14" i="7"/>
  <c r="AK14" i="7"/>
  <c r="AG14" i="7"/>
  <c r="AC14" i="7"/>
  <c r="Y14" i="7"/>
  <c r="U14" i="7"/>
  <c r="Q14" i="7"/>
  <c r="M14" i="7"/>
  <c r="BG15" i="7"/>
  <c r="BC15" i="7"/>
  <c r="AY15" i="7"/>
  <c r="AU15" i="7"/>
  <c r="AM15" i="7"/>
  <c r="AI15" i="7"/>
  <c r="AE15" i="7"/>
  <c r="AA15" i="7"/>
  <c r="W15" i="7"/>
  <c r="S15" i="7"/>
  <c r="O15" i="7"/>
  <c r="BD14" i="7"/>
  <c r="AZ14" i="7"/>
  <c r="AV14" i="7"/>
  <c r="AR14" i="7"/>
  <c r="AJ14" i="7"/>
  <c r="AF14" i="7"/>
  <c r="X14" i="7"/>
  <c r="T14" i="7"/>
  <c r="L14" i="7"/>
  <c r="Z14" i="7"/>
  <c r="AQ15" i="7"/>
  <c r="K15" i="7"/>
  <c r="AN14" i="7"/>
  <c r="AB14" i="7"/>
  <c r="P14" i="7"/>
  <c r="BF15" i="7"/>
  <c r="BB15" i="7"/>
  <c r="AX15" i="7"/>
  <c r="AT15" i="7"/>
  <c r="AP15" i="7"/>
  <c r="C24" i="7" s="1"/>
  <c r="AL15" i="7"/>
  <c r="AH15" i="7"/>
  <c r="AD15" i="7"/>
  <c r="Z15" i="7"/>
  <c r="V15" i="7"/>
  <c r="R15" i="7"/>
  <c r="N15" i="7"/>
  <c r="BG14" i="7"/>
  <c r="BC14" i="7"/>
  <c r="AY14" i="7"/>
  <c r="AU14" i="7"/>
  <c r="AQ14" i="7"/>
  <c r="D10" i="7" s="1"/>
  <c r="AM14" i="7"/>
  <c r="AI14" i="7"/>
  <c r="AE14" i="7"/>
  <c r="AA14" i="7"/>
  <c r="W14" i="7"/>
  <c r="S14" i="7"/>
  <c r="O14" i="7"/>
  <c r="K14" i="7"/>
  <c r="BA15" i="7"/>
  <c r="AW15" i="7"/>
  <c r="AS15" i="7"/>
  <c r="AO15" i="7"/>
  <c r="AK15" i="7"/>
  <c r="AG15" i="7"/>
  <c r="Y15" i="7"/>
  <c r="U15" i="7"/>
  <c r="M15" i="7"/>
  <c r="BB14" i="7"/>
  <c r="AT14" i="7"/>
  <c r="AL14" i="7"/>
  <c r="AH14" i="7"/>
  <c r="V14" i="7"/>
  <c r="N14" i="7"/>
  <c r="BU12" i="6"/>
  <c r="D24" i="7" l="1"/>
  <c r="C10" i="7"/>
  <c r="A4" i="3"/>
  <c r="N2" i="6"/>
  <c r="J2" i="6"/>
  <c r="A5"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13" i="6"/>
  <c r="A13" i="6" l="1"/>
  <c r="A10" i="6"/>
  <c r="B1001" i="19"/>
  <c r="I6" i="7"/>
  <c r="BH6" i="7" s="1"/>
  <c r="I11" i="7"/>
  <c r="BH11" i="7" s="1"/>
  <c r="I10" i="7"/>
  <c r="BH10" i="7" s="1"/>
  <c r="I9" i="7"/>
  <c r="BH9" i="7" s="1"/>
  <c r="I8" i="7"/>
  <c r="BH8" i="7" s="1"/>
  <c r="I7" i="7"/>
  <c r="BH7" i="7" s="1"/>
  <c r="BU14" i="6"/>
  <c r="A14" i="6" l="1"/>
  <c r="B13" i="6"/>
  <c r="C13" i="6"/>
  <c r="B10" i="6"/>
  <c r="C10" i="6"/>
  <c r="K7" i="7"/>
  <c r="O7" i="7"/>
  <c r="S7" i="7"/>
  <c r="W7" i="7"/>
  <c r="AA7" i="7"/>
  <c r="AE7" i="7"/>
  <c r="AI7" i="7"/>
  <c r="AM7" i="7"/>
  <c r="AQ7" i="7"/>
  <c r="AU7" i="7"/>
  <c r="AY7" i="7"/>
  <c r="BC7" i="7"/>
  <c r="BG7" i="7"/>
  <c r="L7" i="7"/>
  <c r="P7" i="7"/>
  <c r="T7" i="7"/>
  <c r="X7" i="7"/>
  <c r="AB7" i="7"/>
  <c r="AF7" i="7"/>
  <c r="AJ7" i="7"/>
  <c r="AN7" i="7"/>
  <c r="AR7" i="7"/>
  <c r="AV7" i="7"/>
  <c r="AZ7" i="7"/>
  <c r="M7" i="7"/>
  <c r="U7" i="7"/>
  <c r="AC7" i="7"/>
  <c r="AK7" i="7"/>
  <c r="AS7" i="7"/>
  <c r="BA7" i="7"/>
  <c r="BF7" i="7"/>
  <c r="N7" i="7"/>
  <c r="V7" i="7"/>
  <c r="AD7" i="7"/>
  <c r="AL7" i="7"/>
  <c r="AT7" i="7"/>
  <c r="BB7" i="7"/>
  <c r="Q7" i="7"/>
  <c r="Y7" i="7"/>
  <c r="AG7" i="7"/>
  <c r="AO7" i="7"/>
  <c r="AW7" i="7"/>
  <c r="BD7" i="7"/>
  <c r="R7" i="7"/>
  <c r="Z7" i="7"/>
  <c r="AH7" i="7"/>
  <c r="AP7" i="7"/>
  <c r="AX7" i="7"/>
  <c r="BE7" i="7"/>
  <c r="K11" i="7"/>
  <c r="O11" i="7"/>
  <c r="S11" i="7"/>
  <c r="W11" i="7"/>
  <c r="AA11" i="7"/>
  <c r="AE11" i="7"/>
  <c r="AI11" i="7"/>
  <c r="AM11" i="7"/>
  <c r="AQ11" i="7"/>
  <c r="AU11" i="7"/>
  <c r="AY11" i="7"/>
  <c r="BC11" i="7"/>
  <c r="BG11" i="7"/>
  <c r="L11" i="7"/>
  <c r="Q11" i="7"/>
  <c r="V11" i="7"/>
  <c r="AB11" i="7"/>
  <c r="AG11" i="7"/>
  <c r="AL11" i="7"/>
  <c r="AR11" i="7"/>
  <c r="AW11" i="7"/>
  <c r="BB11" i="7"/>
  <c r="M11" i="7"/>
  <c r="R11" i="7"/>
  <c r="X11" i="7"/>
  <c r="AC11" i="7"/>
  <c r="AH11" i="7"/>
  <c r="AN11" i="7"/>
  <c r="AS11" i="7"/>
  <c r="AX11" i="7"/>
  <c r="BD11" i="7"/>
  <c r="N11" i="7"/>
  <c r="T11" i="7"/>
  <c r="Y11" i="7"/>
  <c r="AD11" i="7"/>
  <c r="AJ11" i="7"/>
  <c r="AO11" i="7"/>
  <c r="AT11" i="7"/>
  <c r="AZ11" i="7"/>
  <c r="BE11" i="7"/>
  <c r="AF11" i="7"/>
  <c r="BA11" i="7"/>
  <c r="P11" i="7"/>
  <c r="AK11" i="7"/>
  <c r="BF11" i="7"/>
  <c r="U11" i="7"/>
  <c r="AP11" i="7"/>
  <c r="Z11" i="7"/>
  <c r="AV11" i="7"/>
  <c r="N8" i="7"/>
  <c r="R8" i="7"/>
  <c r="V8" i="7"/>
  <c r="Z8" i="7"/>
  <c r="AD8" i="7"/>
  <c r="AH8" i="7"/>
  <c r="AL8" i="7"/>
  <c r="AP8" i="7"/>
  <c r="AT8" i="7"/>
  <c r="AX8" i="7"/>
  <c r="BB8" i="7"/>
  <c r="BF8" i="7"/>
  <c r="O8" i="7"/>
  <c r="T8" i="7"/>
  <c r="Y8" i="7"/>
  <c r="AE8" i="7"/>
  <c r="AJ8" i="7"/>
  <c r="AO8" i="7"/>
  <c r="AU8" i="7"/>
  <c r="AZ8" i="7"/>
  <c r="BE8" i="7"/>
  <c r="K8" i="7"/>
  <c r="P8" i="7"/>
  <c r="U8" i="7"/>
  <c r="AA8" i="7"/>
  <c r="AF8" i="7"/>
  <c r="AK8" i="7"/>
  <c r="AQ8" i="7"/>
  <c r="AV8" i="7"/>
  <c r="BA8" i="7"/>
  <c r="BG8" i="7"/>
  <c r="L8" i="7"/>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BE9" i="7"/>
  <c r="N9" i="7"/>
  <c r="S9" i="7"/>
  <c r="X9" i="7"/>
  <c r="AD9" i="7"/>
  <c r="AI9" i="7"/>
  <c r="AN9" i="7"/>
  <c r="AT9" i="7"/>
  <c r="AY9" i="7"/>
  <c r="BD9" i="7"/>
  <c r="O9" i="7"/>
  <c r="T9" i="7"/>
  <c r="Z9" i="7"/>
  <c r="AE9" i="7"/>
  <c r="AJ9" i="7"/>
  <c r="AP9" i="7"/>
  <c r="AU9" i="7"/>
  <c r="AZ9" i="7"/>
  <c r="BF9" i="7"/>
  <c r="K9" i="7"/>
  <c r="P9" i="7"/>
  <c r="V9" i="7"/>
  <c r="AA9" i="7"/>
  <c r="AF9" i="7"/>
  <c r="AL9" i="7"/>
  <c r="AQ9" i="7"/>
  <c r="AV9" i="7"/>
  <c r="BB9" i="7"/>
  <c r="BG9" i="7"/>
  <c r="W9" i="7"/>
  <c r="AR9" i="7"/>
  <c r="AB9" i="7"/>
  <c r="AX9" i="7"/>
  <c r="L9" i="7"/>
  <c r="AH9" i="7"/>
  <c r="BC9" i="7"/>
  <c r="R9" i="7"/>
  <c r="AM9" i="7"/>
  <c r="L10" i="7"/>
  <c r="P10" i="7"/>
  <c r="T10" i="7"/>
  <c r="X10" i="7"/>
  <c r="AB10" i="7"/>
  <c r="AF10" i="7"/>
  <c r="AJ10" i="7"/>
  <c r="AN10" i="7"/>
  <c r="AR10" i="7"/>
  <c r="AV10" i="7"/>
  <c r="AZ10" i="7"/>
  <c r="BD10" i="7"/>
  <c r="M10" i="7"/>
  <c r="R10" i="7"/>
  <c r="W10" i="7"/>
  <c r="AC10" i="7"/>
  <c r="AH10" i="7"/>
  <c r="AM10" i="7"/>
  <c r="AS10" i="7"/>
  <c r="AX10" i="7"/>
  <c r="BC10" i="7"/>
  <c r="N10" i="7"/>
  <c r="S10" i="7"/>
  <c r="Y10" i="7"/>
  <c r="AD10" i="7"/>
  <c r="AI10" i="7"/>
  <c r="AO10" i="7"/>
  <c r="AT10" i="7"/>
  <c r="AY10" i="7"/>
  <c r="BE10" i="7"/>
  <c r="O10" i="7"/>
  <c r="U10" i="7"/>
  <c r="Z10" i="7"/>
  <c r="AE10" i="7"/>
  <c r="AK10" i="7"/>
  <c r="AP10" i="7"/>
  <c r="AU10" i="7"/>
  <c r="BA10" i="7"/>
  <c r="BF10" i="7"/>
  <c r="Q10" i="7"/>
  <c r="AL10" i="7"/>
  <c r="BG10" i="7"/>
  <c r="V10" i="7"/>
  <c r="AQ10" i="7"/>
  <c r="AA10" i="7"/>
  <c r="AW10" i="7"/>
  <c r="K10" i="7"/>
  <c r="AG10" i="7"/>
  <c r="BB10" i="7"/>
  <c r="J7" i="7"/>
  <c r="J11" i="7"/>
  <c r="J8" i="7"/>
  <c r="J6" i="7"/>
  <c r="J9" i="7"/>
  <c r="J10" i="7"/>
  <c r="BU15" i="6"/>
  <c r="B24" i="7" l="1"/>
  <c r="E24" i="7" s="1"/>
  <c r="F10" i="6"/>
  <c r="J10" i="6"/>
  <c r="G10" i="6"/>
  <c r="K10" i="6"/>
  <c r="H10" i="6"/>
  <c r="L10" i="6"/>
  <c r="I10" i="6"/>
  <c r="M10" i="6"/>
  <c r="I13" i="6"/>
  <c r="M13" i="6"/>
  <c r="F13" i="6"/>
  <c r="J13" i="6"/>
  <c r="L13" i="6"/>
  <c r="H13" i="6"/>
  <c r="G13" i="6"/>
  <c r="K13" i="6"/>
  <c r="A15" i="6"/>
  <c r="E13" i="6"/>
  <c r="D13" i="6"/>
  <c r="C14" i="6"/>
  <c r="B14" i="6"/>
  <c r="E10" i="6"/>
  <c r="D10" i="6"/>
  <c r="A11" i="6"/>
  <c r="C11" i="6" s="1"/>
  <c r="BU16" i="6"/>
  <c r="B13" i="7" l="1"/>
  <c r="B10" i="7" s="1"/>
  <c r="N13" i="6"/>
  <c r="N10" i="6"/>
  <c r="H14" i="6"/>
  <c r="L14" i="6"/>
  <c r="M14" i="6"/>
  <c r="G14" i="6"/>
  <c r="I14" i="6"/>
  <c r="K14" i="6"/>
  <c r="F14" i="6"/>
  <c r="J14" i="6"/>
  <c r="A16" i="6"/>
  <c r="D14" i="6"/>
  <c r="E14" i="6"/>
  <c r="B15" i="6"/>
  <c r="C15" i="6"/>
  <c r="B11" i="6"/>
  <c r="A12" i="6"/>
  <c r="C12" i="6" s="1"/>
  <c r="BU17" i="6"/>
  <c r="E10" i="7" l="1"/>
  <c r="H11" i="6"/>
  <c r="L11" i="6"/>
  <c r="I11" i="6"/>
  <c r="M11" i="6"/>
  <c r="F11" i="6"/>
  <c r="J11" i="6"/>
  <c r="G11" i="6"/>
  <c r="K11" i="6"/>
  <c r="N14" i="6"/>
  <c r="G15" i="6"/>
  <c r="K15" i="6"/>
  <c r="H15" i="6"/>
  <c r="L15" i="6"/>
  <c r="F15" i="6"/>
  <c r="J15" i="6"/>
  <c r="I15" i="6"/>
  <c r="M15" i="6"/>
  <c r="A17" i="6"/>
  <c r="E15" i="6"/>
  <c r="D15" i="6"/>
  <c r="C16" i="6"/>
  <c r="B16" i="6"/>
  <c r="B12" i="6"/>
  <c r="D11" i="6"/>
  <c r="E11" i="6"/>
  <c r="BU18" i="6"/>
  <c r="N11" i="6" l="1"/>
  <c r="N15" i="6"/>
  <c r="F12" i="6"/>
  <c r="J12" i="6"/>
  <c r="G12" i="6"/>
  <c r="K12" i="6"/>
  <c r="I12" i="6"/>
  <c r="M12" i="6"/>
  <c r="H12" i="6"/>
  <c r="L12" i="6"/>
  <c r="F16" i="6"/>
  <c r="J16" i="6"/>
  <c r="G16" i="6"/>
  <c r="I16" i="6"/>
  <c r="K16" i="6"/>
  <c r="M16" i="6"/>
  <c r="H16" i="6"/>
  <c r="L16" i="6"/>
  <c r="A18" i="6"/>
  <c r="D16" i="6"/>
  <c r="E16" i="6"/>
  <c r="B17" i="6"/>
  <c r="C17" i="6"/>
  <c r="D12" i="6"/>
  <c r="E12" i="6"/>
  <c r="BU19" i="6"/>
  <c r="K17" i="6" l="1"/>
  <c r="N12" i="6"/>
  <c r="I17" i="6"/>
  <c r="M17" i="6"/>
  <c r="F17" i="6"/>
  <c r="J17" i="6"/>
  <c r="H17" i="6"/>
  <c r="G17" i="6"/>
  <c r="L17" i="6"/>
  <c r="N16" i="6"/>
  <c r="A19" i="6"/>
  <c r="E17" i="6"/>
  <c r="D17" i="6"/>
  <c r="C18" i="6"/>
  <c r="B18" i="6"/>
  <c r="BU20" i="6"/>
  <c r="N17" i="6" l="1"/>
  <c r="H18" i="6"/>
  <c r="L18" i="6"/>
  <c r="M18" i="6"/>
  <c r="K18" i="6"/>
  <c r="I18" i="6"/>
  <c r="G18" i="6"/>
  <c r="F18" i="6"/>
  <c r="J18" i="6"/>
  <c r="A20" i="6"/>
  <c r="D18" i="6"/>
  <c r="E18" i="6"/>
  <c r="B19" i="6"/>
  <c r="C19" i="6"/>
  <c r="BU21" i="6"/>
  <c r="A21" i="6" l="1"/>
  <c r="C21" i="6" s="1"/>
  <c r="G19" i="6"/>
  <c r="K19" i="6"/>
  <c r="H19" i="6"/>
  <c r="L19" i="6"/>
  <c r="J19" i="6"/>
  <c r="I19" i="6"/>
  <c r="M19" i="6"/>
  <c r="F19" i="6"/>
  <c r="N18" i="6"/>
  <c r="E19" i="6"/>
  <c r="D19" i="6"/>
  <c r="C20" i="6"/>
  <c r="B20" i="6"/>
  <c r="BU22" i="6"/>
  <c r="B21" i="6" l="1"/>
  <c r="J21" i="6" s="1"/>
  <c r="A22" i="6"/>
  <c r="N19" i="6"/>
  <c r="F20" i="6"/>
  <c r="J20" i="6"/>
  <c r="G20" i="6"/>
  <c r="K20" i="6"/>
  <c r="M20" i="6"/>
  <c r="H20" i="6"/>
  <c r="L20" i="6"/>
  <c r="I20" i="6"/>
  <c r="D20" i="6"/>
  <c r="E20" i="6"/>
  <c r="BU23" i="6"/>
  <c r="F21" i="6" l="1"/>
  <c r="D21" i="6"/>
  <c r="G21" i="6"/>
  <c r="E21" i="6"/>
  <c r="M21" i="6"/>
  <c r="K21" i="6"/>
  <c r="H21" i="6"/>
  <c r="I21" i="6"/>
  <c r="L21" i="6"/>
  <c r="A23" i="6"/>
  <c r="B22" i="6"/>
  <c r="C22" i="6"/>
  <c r="N20" i="6"/>
  <c r="BU24" i="6"/>
  <c r="N21" i="6" l="1"/>
  <c r="A24" i="6"/>
  <c r="I22" i="6"/>
  <c r="F22" i="6"/>
  <c r="L22" i="6"/>
  <c r="G22" i="6"/>
  <c r="M22" i="6"/>
  <c r="J22" i="6"/>
  <c r="H22" i="6"/>
  <c r="K22" i="6"/>
  <c r="B23" i="6"/>
  <c r="C23" i="6"/>
  <c r="D22" i="6"/>
  <c r="E22" i="6"/>
  <c r="BU25" i="6"/>
  <c r="A25" i="6" l="1"/>
  <c r="N22" i="6"/>
  <c r="C24" i="6"/>
  <c r="B24" i="6"/>
  <c r="F23" i="6"/>
  <c r="H23" i="6"/>
  <c r="I23" i="6"/>
  <c r="M23" i="6"/>
  <c r="K23" i="6"/>
  <c r="J23" i="6"/>
  <c r="L23" i="6"/>
  <c r="G23" i="6"/>
  <c r="D23" i="6"/>
  <c r="E23" i="6"/>
  <c r="BU26" i="6"/>
  <c r="N23" i="6" l="1"/>
  <c r="A26" i="6"/>
  <c r="A30" i="6"/>
  <c r="H24" i="6"/>
  <c r="F24" i="6"/>
  <c r="K24" i="6"/>
  <c r="M24" i="6"/>
  <c r="L24" i="6"/>
  <c r="J24" i="6"/>
  <c r="G24" i="6"/>
  <c r="I24" i="6"/>
  <c r="B25" i="6"/>
  <c r="C25" i="6"/>
  <c r="D24" i="6"/>
  <c r="E24" i="6"/>
  <c r="BU27" i="6"/>
  <c r="C30" i="6" l="1"/>
  <c r="A31" i="6"/>
  <c r="B30" i="6"/>
  <c r="J30" i="6" s="1"/>
  <c r="I25" i="6"/>
  <c r="G25" i="6"/>
  <c r="J25" i="6"/>
  <c r="L25" i="6"/>
  <c r="M25" i="6"/>
  <c r="K25" i="6"/>
  <c r="F25" i="6"/>
  <c r="H25" i="6"/>
  <c r="N24" i="6"/>
  <c r="C26" i="6"/>
  <c r="B26" i="6"/>
  <c r="E25" i="6"/>
  <c r="D25" i="6"/>
  <c r="BU28" i="6"/>
  <c r="I30" i="6" l="1"/>
  <c r="L30" i="6"/>
  <c r="N30" i="6"/>
  <c r="O30" i="6"/>
  <c r="H30" i="6"/>
  <c r="F30" i="6"/>
  <c r="G30" i="6"/>
  <c r="H26" i="6"/>
  <c r="J26" i="6"/>
  <c r="G26" i="6"/>
  <c r="K26" i="6"/>
  <c r="L26" i="6"/>
  <c r="M26" i="6"/>
  <c r="I26" i="6"/>
  <c r="F26" i="6"/>
  <c r="C31" i="6"/>
  <c r="A32" i="6"/>
  <c r="B31" i="6"/>
  <c r="J31" i="6" s="1"/>
  <c r="E26" i="6"/>
  <c r="D26" i="6"/>
  <c r="N25" i="6"/>
  <c r="E30" i="6"/>
  <c r="D30" i="6"/>
  <c r="L31" i="6" l="1"/>
  <c r="I31" i="6"/>
  <c r="N31" i="6"/>
  <c r="O31" i="6"/>
  <c r="K30" i="6"/>
  <c r="M30" i="6" s="1"/>
  <c r="P30" i="6" s="1"/>
  <c r="N26" i="6"/>
  <c r="H31" i="6"/>
  <c r="F31" i="6"/>
  <c r="G31" i="6"/>
  <c r="D31" i="6"/>
  <c r="E31" i="6"/>
  <c r="B32" i="6"/>
  <c r="J32" i="6" s="1"/>
  <c r="C32" i="6"/>
  <c r="A33" i="6"/>
  <c r="L32" i="6" l="1"/>
  <c r="I32" i="6"/>
  <c r="N32" i="6"/>
  <c r="O32" i="6"/>
  <c r="K31" i="6"/>
  <c r="M31" i="6" s="1"/>
  <c r="P31" i="6" s="1"/>
  <c r="H32" i="6"/>
  <c r="F32" i="6"/>
  <c r="G32" i="6"/>
  <c r="D32" i="6"/>
  <c r="E32" i="6"/>
  <c r="C33" i="6"/>
  <c r="A34" i="6"/>
  <c r="B33" i="6"/>
  <c r="J33" i="6" s="1"/>
  <c r="L33" i="6" l="1"/>
  <c r="I33" i="6"/>
  <c r="N33" i="6"/>
  <c r="O33" i="6"/>
  <c r="K32" i="6"/>
  <c r="M32" i="6" s="1"/>
  <c r="P32" i="6" s="1"/>
  <c r="C34" i="6"/>
  <c r="A35" i="6"/>
  <c r="B34" i="6"/>
  <c r="J34" i="6" s="1"/>
  <c r="D33" i="6"/>
  <c r="E33" i="6"/>
  <c r="F33" i="6"/>
  <c r="H33" i="6"/>
  <c r="G33" i="6"/>
  <c r="L34" i="6" l="1"/>
  <c r="I34" i="6"/>
  <c r="N34" i="6"/>
  <c r="O34" i="6"/>
  <c r="K33" i="6"/>
  <c r="M33" i="6" s="1"/>
  <c r="P33" i="6" s="1"/>
  <c r="F34" i="6"/>
  <c r="G34" i="6"/>
  <c r="H34" i="6"/>
  <c r="B35" i="6"/>
  <c r="J35" i="6" s="1"/>
  <c r="A36" i="6"/>
  <c r="C35" i="6"/>
  <c r="E34" i="6"/>
  <c r="D34" i="6"/>
  <c r="L35" i="6" l="1"/>
  <c r="I35" i="6"/>
  <c r="N35" i="6"/>
  <c r="O35" i="6"/>
  <c r="K34" i="6"/>
  <c r="M34" i="6" s="1"/>
  <c r="P34" i="6" s="1"/>
  <c r="E35" i="6"/>
  <c r="D35" i="6"/>
  <c r="F35" i="6"/>
  <c r="H35" i="6"/>
  <c r="G35" i="6"/>
  <c r="A37" i="6"/>
  <c r="B36" i="6"/>
  <c r="J36" i="6" s="1"/>
  <c r="C36" i="6"/>
  <c r="L36" i="6" l="1"/>
  <c r="I36" i="6"/>
  <c r="N36" i="6"/>
  <c r="O36" i="6"/>
  <c r="K35" i="6"/>
  <c r="M35" i="6" s="1"/>
  <c r="P35" i="6" s="1"/>
  <c r="G36" i="6"/>
  <c r="H36" i="6"/>
  <c r="F36" i="6"/>
  <c r="E36" i="6"/>
  <c r="D36" i="6"/>
  <c r="C37" i="6"/>
  <c r="A38" i="6"/>
  <c r="B37" i="6"/>
  <c r="J37" i="6" s="1"/>
  <c r="L37" i="6" l="1"/>
  <c r="I37" i="6"/>
  <c r="N37" i="6"/>
  <c r="O37" i="6"/>
  <c r="K36" i="6"/>
  <c r="M36" i="6" s="1"/>
  <c r="P36" i="6" s="1"/>
  <c r="A39" i="6"/>
  <c r="C38" i="6"/>
  <c r="B38" i="6"/>
  <c r="J38" i="6" s="1"/>
  <c r="F37" i="6"/>
  <c r="G37" i="6"/>
  <c r="H37" i="6"/>
  <c r="E37" i="6"/>
  <c r="D37" i="6"/>
  <c r="L38" i="6" l="1"/>
  <c r="I38" i="6"/>
  <c r="N38" i="6"/>
  <c r="O38" i="6"/>
  <c r="K37" i="6"/>
  <c r="M37" i="6" s="1"/>
  <c r="P37" i="6" s="1"/>
  <c r="F38" i="6"/>
  <c r="G38" i="6"/>
  <c r="H38" i="6"/>
  <c r="D38" i="6"/>
  <c r="E38" i="6"/>
  <c r="B39" i="6"/>
  <c r="J39" i="6" s="1"/>
  <c r="C39" i="6"/>
  <c r="A40" i="6"/>
  <c r="L39" i="6" l="1"/>
  <c r="I39" i="6"/>
  <c r="N39" i="6"/>
  <c r="O39" i="6"/>
  <c r="K38" i="6"/>
  <c r="M38" i="6" s="1"/>
  <c r="P38" i="6" s="1"/>
  <c r="B40" i="6"/>
  <c r="J40" i="6" s="1"/>
  <c r="C40" i="6"/>
  <c r="A41" i="6"/>
  <c r="D39" i="6"/>
  <c r="E39" i="6"/>
  <c r="H39" i="6"/>
  <c r="G39" i="6"/>
  <c r="F39" i="6"/>
  <c r="L40" i="6" l="1"/>
  <c r="I40" i="6"/>
  <c r="N40" i="6"/>
  <c r="O40" i="6"/>
  <c r="K39" i="6"/>
  <c r="M39" i="6" s="1"/>
  <c r="P39" i="6" s="1"/>
  <c r="B41" i="6"/>
  <c r="J41" i="6" s="1"/>
  <c r="C41" i="6"/>
  <c r="A42" i="6"/>
  <c r="E40" i="6"/>
  <c r="D40" i="6"/>
  <c r="F40" i="6"/>
  <c r="G40" i="6"/>
  <c r="H40" i="6"/>
  <c r="L41" i="6" l="1"/>
  <c r="I41" i="6"/>
  <c r="N41" i="6"/>
  <c r="O41" i="6"/>
  <c r="K40" i="6"/>
  <c r="M40" i="6" s="1"/>
  <c r="P40" i="6" s="1"/>
  <c r="C42" i="6"/>
  <c r="A43" i="6"/>
  <c r="B42" i="6"/>
  <c r="J42" i="6" s="1"/>
  <c r="D41" i="6"/>
  <c r="E41" i="6"/>
  <c r="F41" i="6"/>
  <c r="G41" i="6"/>
  <c r="H41" i="6"/>
  <c r="L42" i="6" l="1"/>
  <c r="I42" i="6"/>
  <c r="N42" i="6"/>
  <c r="O42" i="6"/>
  <c r="K41" i="6"/>
  <c r="M41" i="6" s="1"/>
  <c r="P41" i="6" s="1"/>
  <c r="G42" i="6"/>
  <c r="H42" i="6"/>
  <c r="F42" i="6"/>
  <c r="C43" i="6"/>
  <c r="B43" i="6"/>
  <c r="J43" i="6" s="1"/>
  <c r="A44" i="6"/>
  <c r="D42" i="6"/>
  <c r="E42" i="6"/>
  <c r="L43" i="6" l="1"/>
  <c r="M43" i="6" s="1"/>
  <c r="I43" i="6"/>
  <c r="N43" i="6"/>
  <c r="O43" i="6"/>
  <c r="K42" i="6"/>
  <c r="M42" i="6" s="1"/>
  <c r="P42" i="6" s="1"/>
  <c r="E43" i="6"/>
  <c r="D43" i="6"/>
  <c r="C44" i="6"/>
  <c r="B44" i="6"/>
  <c r="J44" i="6" s="1"/>
  <c r="A45" i="6"/>
  <c r="H43" i="6"/>
  <c r="F43" i="6"/>
  <c r="G43" i="6"/>
  <c r="P43" i="6" l="1"/>
  <c r="L44" i="6"/>
  <c r="I44" i="6"/>
  <c r="N44" i="6"/>
  <c r="O44" i="6"/>
  <c r="H44" i="6"/>
  <c r="G44" i="6"/>
  <c r="F44" i="6"/>
  <c r="E44" i="6"/>
  <c r="D44" i="6"/>
  <c r="B45" i="6"/>
  <c r="J45" i="6" s="1"/>
  <c r="C45" i="6"/>
  <c r="A46" i="6"/>
  <c r="L45" i="6" l="1"/>
  <c r="I45" i="6"/>
  <c r="N45" i="6"/>
  <c r="O45" i="6"/>
  <c r="K44" i="6"/>
  <c r="M44" i="6" s="1"/>
  <c r="P44" i="6" s="1"/>
  <c r="F45" i="6"/>
  <c r="G45" i="6"/>
  <c r="H45" i="6"/>
  <c r="C46" i="6"/>
  <c r="A47" i="6"/>
  <c r="B46" i="6"/>
  <c r="J46" i="6" s="1"/>
  <c r="D45" i="6"/>
  <c r="E45" i="6"/>
  <c r="L46" i="6" l="1"/>
  <c r="I46" i="6"/>
  <c r="N46" i="6"/>
  <c r="O46" i="6"/>
  <c r="K45" i="6"/>
  <c r="M45" i="6" s="1"/>
  <c r="P45" i="6" s="1"/>
  <c r="D46" i="6"/>
  <c r="E46" i="6"/>
  <c r="F46" i="6"/>
  <c r="G46" i="6"/>
  <c r="H46" i="6"/>
  <c r="B47" i="6"/>
  <c r="J47" i="6" s="1"/>
  <c r="C47" i="6"/>
  <c r="L47" i="6" l="1"/>
  <c r="I47" i="6"/>
  <c r="N47" i="6"/>
  <c r="O47" i="6"/>
  <c r="K46" i="6"/>
  <c r="M46" i="6" s="1"/>
  <c r="P46" i="6" s="1"/>
  <c r="G47" i="6"/>
  <c r="H47" i="6"/>
  <c r="F47" i="6"/>
  <c r="D47" i="6"/>
  <c r="E47" i="6"/>
  <c r="K47" i="6" l="1"/>
  <c r="M47" i="6" s="1"/>
  <c r="P47" i="6" s="1"/>
</calcChain>
</file>

<file path=xl/sharedStrings.xml><?xml version="1.0" encoding="utf-8"?>
<sst xmlns="http://schemas.openxmlformats.org/spreadsheetml/2006/main" count="5925" uniqueCount="3728">
  <si>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</si>
  <si>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</si>
  <si>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</si>
  <si>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</si>
  <si>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</si>
  <si>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</si>
  <si>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</si>
  <si>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</si>
  <si>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</si>
  <si>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</si>
  <si>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</si>
  <si>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</si>
  <si>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</si>
  <si>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</si>
  <si>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</si>
  <si>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</si>
  <si>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</si>
  <si>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</si>
  <si>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</si>
  <si>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</si>
  <si>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</si>
  <si>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</si>
  <si>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</si>
  <si>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</si>
  <si>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</si>
  <si>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</si>
  <si>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</si>
  <si>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</si>
  <si>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</si>
  <si>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</si>
  <si>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</si>
  <si>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</si>
  <si>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</si>
  <si>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</si>
  <si>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</si>
  <si>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</si>
  <si>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</si>
  <si>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</si>
  <si>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</si>
  <si>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</si>
  <si>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</si>
  <si>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</si>
  <si>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</si>
  <si>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</si>
  <si>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</si>
  <si>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</si>
  <si>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</si>
  <si>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</si>
  <si>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</si>
  <si>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</si>
  <si>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</si>
  <si>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</si>
  <si>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</si>
  <si>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</si>
  <si>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</si>
  <si>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</si>
  <si>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</si>
  <si>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</si>
  <si>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</si>
  <si>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</si>
  <si>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</si>
  <si>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</si>
  <si>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</si>
  <si>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</si>
  <si>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</si>
  <si>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</si>
  <si>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</si>
  <si>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</si>
  <si>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</si>
  <si>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</si>
  <si>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</si>
  <si>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</si>
  <si>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</si>
  <si>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</si>
  <si>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</si>
  <si>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</si>
  <si>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</si>
  <si>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</si>
  <si>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</si>
  <si>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</si>
  <si>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</si>
  <si>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</si>
  <si>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</si>
  <si>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</si>
  <si>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</si>
  <si>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</si>
  <si>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</si>
  <si>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</si>
  <si>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</si>
  <si>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</si>
  <si>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</si>
  <si>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</si>
  <si>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</si>
  <si>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</si>
  <si>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</si>
  <si>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</si>
  <si>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</si>
  <si>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</si>
  <si>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 xml:space="preserve">South Florida Regional </t>
  </si>
  <si>
    <t>flwp</t>
  </si>
  <si>
    <t>Lake Superior Regional</t>
  </si>
  <si>
    <t>mndu</t>
  </si>
  <si>
    <t>Northern Lights Regional</t>
  </si>
  <si>
    <t>mndu2</t>
  </si>
  <si>
    <t>Toluca Regional</t>
  </si>
  <si>
    <t>mxtl</t>
  </si>
  <si>
    <t>Palmetto Regional</t>
  </si>
  <si>
    <t>scmb</t>
  </si>
  <si>
    <t>Hub City Regional</t>
  </si>
  <si>
    <t>txlu</t>
  </si>
  <si>
    <t>FIM District - Kettering University Event #1</t>
  </si>
  <si>
    <t>miket</t>
  </si>
  <si>
    <t>FIM District - Lakeview Event</t>
  </si>
  <si>
    <t>milak</t>
  </si>
  <si>
    <t>FIM District - Southfield Event</t>
  </si>
  <si>
    <t>misou</t>
  </si>
  <si>
    <t>PNW District - West Valley Event</t>
  </si>
  <si>
    <t>waspo</t>
  </si>
  <si>
    <t>NE District - Waterbury Event</t>
  </si>
  <si>
    <t>ctwat</t>
  </si>
  <si>
    <t>PCH District - Gainesville Event</t>
  </si>
  <si>
    <t>gagai</t>
  </si>
  <si>
    <t>IN District - Tippecanoe Event</t>
  </si>
  <si>
    <t>inwla</t>
  </si>
  <si>
    <t>NC District - Pitt County Event</t>
  </si>
  <si>
    <t>ncwin</t>
  </si>
  <si>
    <t>NE District - Granite State Event</t>
  </si>
  <si>
    <t>nhgrs</t>
  </si>
  <si>
    <t>ONT District - Durham College Event</t>
  </si>
  <si>
    <t>onosh</t>
  </si>
  <si>
    <t>MAR District - Hatboro-Horsham Event</t>
  </si>
  <si>
    <t>pahat</t>
  </si>
  <si>
    <t>CHS District - Southwest Virginia Event</t>
  </si>
  <si>
    <t>vabla</t>
  </si>
  <si>
    <t>CHS District - Northern Virginia Event sponsored by Bechtel</t>
  </si>
  <si>
    <t>vahay</t>
  </si>
  <si>
    <t>PNW District - Auburn Mountainview Event</t>
  </si>
  <si>
    <t>waamv</t>
  </si>
  <si>
    <t>ISR District Event #1</t>
  </si>
  <si>
    <t>isde1</t>
  </si>
  <si>
    <t>Arkansas Rock City Regional</t>
  </si>
  <si>
    <t>arli</t>
  </si>
  <si>
    <t>Arizona North Regional</t>
  </si>
  <si>
    <t>azfl</t>
  </si>
  <si>
    <t>San Diego Regional presented by Qualcomm</t>
  </si>
  <si>
    <t>casd</t>
  </si>
  <si>
    <t>Orlando Regional</t>
  </si>
  <si>
    <t>flor</t>
  </si>
  <si>
    <t>Shenzhen Regional</t>
  </si>
  <si>
    <t>gush</t>
  </si>
  <si>
    <t>ISR District Event #2</t>
  </si>
  <si>
    <t>isde2</t>
  </si>
  <si>
    <t>NE District - Worcester Polytechnic Institute Event</t>
  </si>
  <si>
    <t>mawor</t>
  </si>
  <si>
    <t>St. Louis Regional</t>
  </si>
  <si>
    <t>mosl</t>
  </si>
  <si>
    <t>Miami Valley Regional</t>
  </si>
  <si>
    <t>ohsp</t>
  </si>
  <si>
    <t>Dallas Regional</t>
  </si>
  <si>
    <t>txda</t>
  </si>
  <si>
    <t>Utah Regional</t>
  </si>
  <si>
    <t>utwv</t>
  </si>
  <si>
    <t>Central Valley Regional</t>
  </si>
  <si>
    <t>cama</t>
  </si>
  <si>
    <t>PCH District - Dalton Event</t>
  </si>
  <si>
    <t>gadal</t>
  </si>
  <si>
    <t>FIM District - Ann Arbor Pioneer Event</t>
  </si>
  <si>
    <t>miann</t>
  </si>
  <si>
    <t>FIM District - Center Line Event</t>
  </si>
  <si>
    <t>micen</t>
  </si>
  <si>
    <t>FIM District - Kettering University Event #2</t>
  </si>
  <si>
    <t>mike2</t>
  </si>
  <si>
    <t>FIM District - St. Joseph Event</t>
  </si>
  <si>
    <t>misjo</t>
  </si>
  <si>
    <t>NC District - Greensboro Event</t>
  </si>
  <si>
    <t>ncgre</t>
  </si>
  <si>
    <t>PNW District - Wilsonville Event</t>
  </si>
  <si>
    <t>orwil</t>
  </si>
  <si>
    <t>IN District - St. Joseph Event</t>
  </si>
  <si>
    <t>inmis</t>
  </si>
  <si>
    <t>NE District - SE Mass Event</t>
  </si>
  <si>
    <t>mabri</t>
  </si>
  <si>
    <t>CHS District - Greater DC Event sponsored by Accenture</t>
  </si>
  <si>
    <t>mdbet</t>
  </si>
  <si>
    <t>MAR District - Mount Olive Event</t>
  </si>
  <si>
    <t>njfla</t>
  </si>
  <si>
    <t>ONT District - Ryerson University Event</t>
  </si>
  <si>
    <t>onto1</t>
  </si>
  <si>
    <t>MAR District - Westtown Event</t>
  </si>
  <si>
    <t>pawch</t>
  </si>
  <si>
    <t>Southern Cross Regional</t>
  </si>
  <si>
    <t>ausc</t>
  </si>
  <si>
    <t>ISR District Event #3</t>
  </si>
  <si>
    <t>isde3</t>
  </si>
  <si>
    <t>Ventura Regional</t>
  </si>
  <si>
    <t>cave</t>
  </si>
  <si>
    <t>Central Illinois Regional</t>
  </si>
  <si>
    <t>ilpe</t>
  </si>
  <si>
    <t>ISR District Event #4</t>
  </si>
  <si>
    <t>isde4</t>
  </si>
  <si>
    <t>Greater Kansas City Regional</t>
  </si>
  <si>
    <t>mokc</t>
  </si>
  <si>
    <t xml:space="preserve">Finger Lakes Regional </t>
  </si>
  <si>
    <t>nyro</t>
  </si>
  <si>
    <t>New York Tech Valley Regional</t>
  </si>
  <si>
    <t>nytr</t>
  </si>
  <si>
    <t>Greater Pittsburgh Regional</t>
  </si>
  <si>
    <t>paca</t>
  </si>
  <si>
    <t>Lone Star Central Regional</t>
  </si>
  <si>
    <t>txho</t>
  </si>
  <si>
    <t>South Pacific Regional</t>
  </si>
  <si>
    <t>ausp</t>
  </si>
  <si>
    <t>San Francisco Regional</t>
  </si>
  <si>
    <t>casf</t>
  </si>
  <si>
    <t>PCH District - Columbus Event</t>
  </si>
  <si>
    <t>gacol</t>
  </si>
  <si>
    <t>FIM District - Escanaba Event</t>
  </si>
  <si>
    <t>miesc</t>
  </si>
  <si>
    <t>FIM District - Gaylord Event</t>
  </si>
  <si>
    <t>migay</t>
  </si>
  <si>
    <t>FIM District - Gull Lake Event</t>
  </si>
  <si>
    <t>migul</t>
  </si>
  <si>
    <t>FIM District - Waterford Event</t>
  </si>
  <si>
    <t>miwat</t>
  </si>
  <si>
    <t>PNW District - Central Washington University Event</t>
  </si>
  <si>
    <t>waell</t>
  </si>
  <si>
    <t>NE District - Greater Boston Event</t>
  </si>
  <si>
    <t>mabos</t>
  </si>
  <si>
    <t>NE District - North Shore Event</t>
  </si>
  <si>
    <t>marea</t>
  </si>
  <si>
    <t>CHS District - Northern Maryland Event</t>
  </si>
  <si>
    <t>mdowi</t>
  </si>
  <si>
    <t>NC District - UNC Asheville Event</t>
  </si>
  <si>
    <t>ncash</t>
  </si>
  <si>
    <t>MAR District - Bridgewater-Raritan Event</t>
  </si>
  <si>
    <t>njbri</t>
  </si>
  <si>
    <t>ONT District - Victoria Park Collegiate Event</t>
  </si>
  <si>
    <t>onto2</t>
  </si>
  <si>
    <t>MAR District - Springside Chestnut Hill Academy Event</t>
  </si>
  <si>
    <t>paphi</t>
  </si>
  <si>
    <t>CHS District - Hampton Roads Event sponsored by Newport News Shipbuilding</t>
  </si>
  <si>
    <t>vapor</t>
  </si>
  <si>
    <t>PNW District - Mount Vernon Event</t>
  </si>
  <si>
    <t>wamou</t>
  </si>
  <si>
    <t>Rocket City Regional</t>
  </si>
  <si>
    <t>alhu</t>
  </si>
  <si>
    <t>Sacramento Regional</t>
  </si>
  <si>
    <t>cada</t>
  </si>
  <si>
    <t>Colorado Regional</t>
  </si>
  <si>
    <t>code</t>
  </si>
  <si>
    <t>Iowa Regional</t>
  </si>
  <si>
    <t>iacf</t>
  </si>
  <si>
    <t>Bayou Regional</t>
  </si>
  <si>
    <t>lake</t>
  </si>
  <si>
    <t xml:space="preserve">Oklahoma Regional </t>
  </si>
  <si>
    <t>okok</t>
  </si>
  <si>
    <t>Festival de Robotique - Montreal Regional</t>
  </si>
  <si>
    <t>qcmo</t>
  </si>
  <si>
    <t>Smoky Mountains Regional</t>
  </si>
  <si>
    <t>tnkn</t>
  </si>
  <si>
    <t>Wisconsin Regional</t>
  </si>
  <si>
    <t>wimi</t>
  </si>
  <si>
    <t>Los Angeles Regional</t>
  </si>
  <si>
    <t>calb</t>
  </si>
  <si>
    <t>PCH District - Albany Event</t>
  </si>
  <si>
    <t>gaalb</t>
  </si>
  <si>
    <t>IN District - Perry Meridian Event</t>
  </si>
  <si>
    <t>inpmh</t>
  </si>
  <si>
    <t>FIM District - Woodhaven Event</t>
  </si>
  <si>
    <t>mibro</t>
  </si>
  <si>
    <t>FIM District - Lansing Event</t>
  </si>
  <si>
    <t>milan</t>
  </si>
  <si>
    <t>FIM District - Midland Event</t>
  </si>
  <si>
    <t>mimid</t>
  </si>
  <si>
    <t>FIM District - West Michigan Event</t>
  </si>
  <si>
    <t>miwmi</t>
  </si>
  <si>
    <t>NC District - Raleigh Event</t>
  </si>
  <si>
    <t>ncral</t>
  </si>
  <si>
    <t>Hudson Valley Regional</t>
  </si>
  <si>
    <t>nysu</t>
  </si>
  <si>
    <t>ONT District - University of Waterloo Event</t>
  </si>
  <si>
    <t>onwat</t>
  </si>
  <si>
    <t>PNW District - Clackamas Academy of Industrial Science Event</t>
  </si>
  <si>
    <t>orore</t>
  </si>
  <si>
    <t>CHS District - Central Maryland Event sponsored by Leidos</t>
  </si>
  <si>
    <t>mdedg</t>
  </si>
  <si>
    <t>NE District - Southern NH Event</t>
  </si>
  <si>
    <t>nhbed</t>
  </si>
  <si>
    <t>MAR District - Seneca Event</t>
  </si>
  <si>
    <t>njtab</t>
  </si>
  <si>
    <t>ONT District - Georgian College Event</t>
  </si>
  <si>
    <t>onbar</t>
  </si>
  <si>
    <t>NE District - Rhode Island Event</t>
  </si>
  <si>
    <t>ripro</t>
  </si>
  <si>
    <t>CHS District - Central Virginia Event</t>
  </si>
  <si>
    <t>vagle</t>
  </si>
  <si>
    <t>PNW District - Glacier Peak Event</t>
  </si>
  <si>
    <t>wasno</t>
  </si>
  <si>
    <t>FIRST Israel District Championship</t>
  </si>
  <si>
    <t>iscmp</t>
  </si>
  <si>
    <t>Orange County Regional</t>
  </si>
  <si>
    <t>cair</t>
  </si>
  <si>
    <t>Silicon Valley Regional</t>
  </si>
  <si>
    <t>casj</t>
  </si>
  <si>
    <t>Hawaii Regional</t>
  </si>
  <si>
    <t>hiho</t>
  </si>
  <si>
    <t>Idaho Regional</t>
  </si>
  <si>
    <t>idbo</t>
  </si>
  <si>
    <t>Midwest Regional</t>
  </si>
  <si>
    <t>ilch</t>
  </si>
  <si>
    <t>Laguna Regional</t>
  </si>
  <si>
    <t>mxto</t>
  </si>
  <si>
    <t>SBPLI Long Island Regional</t>
  </si>
  <si>
    <t>nyli</t>
  </si>
  <si>
    <t>Buckeye Regional</t>
  </si>
  <si>
    <t>ohcl</t>
  </si>
  <si>
    <t>NE District - Pine Tree Event</t>
  </si>
  <si>
    <t>melew</t>
  </si>
  <si>
    <t>FIM District - Howell Event</t>
  </si>
  <si>
    <t>mihow</t>
  </si>
  <si>
    <t>FIM District - East Kentwood Event</t>
  </si>
  <si>
    <t>miken</t>
  </si>
  <si>
    <t>FIM District - Lake Superior State University Event</t>
  </si>
  <si>
    <t>milsu</t>
  </si>
  <si>
    <t>FIM District - Troy Event</t>
  </si>
  <si>
    <t>mitry</t>
  </si>
  <si>
    <t>ONT District - Windsor Essex Great Lakes Event</t>
  </si>
  <si>
    <t>onwin</t>
  </si>
  <si>
    <t>PNW District - Lake Oswego Event</t>
  </si>
  <si>
    <t>orlak</t>
  </si>
  <si>
    <t>Brazos Valley Regional</t>
  </si>
  <si>
    <t>txwa</t>
  </si>
  <si>
    <t>Lone Star North Regional</t>
  </si>
  <si>
    <t>txwo</t>
  </si>
  <si>
    <t>NE District - Hartford Event</t>
  </si>
  <si>
    <t>cthar</t>
  </si>
  <si>
    <t>FIRST North Carolina State Championship</t>
  </si>
  <si>
    <t>nccmp</t>
  </si>
  <si>
    <t>MAR District - Montgomery Event</t>
  </si>
  <si>
    <t>njski</t>
  </si>
  <si>
    <t>ONT District - Western University, Engineering Event</t>
  </si>
  <si>
    <t>onlon</t>
  </si>
  <si>
    <t>PNW District - Auburn Event</t>
  </si>
  <si>
    <t>waahs</t>
  </si>
  <si>
    <t>Western Canada Regional</t>
  </si>
  <si>
    <t>abca</t>
  </si>
  <si>
    <t>Arizona West Regional</t>
  </si>
  <si>
    <t>azpx</t>
  </si>
  <si>
    <t>FIRST Chesapeake District Championship sponsored by Booz Allen Hamilton</t>
  </si>
  <si>
    <t>chcmp</t>
  </si>
  <si>
    <t>Peachtree State Championship</t>
  </si>
  <si>
    <t>gacmp</t>
  </si>
  <si>
    <t>Minnesota 10000 Lakes Regional</t>
  </si>
  <si>
    <t>mnmi</t>
  </si>
  <si>
    <t>Minnesota North Star Regional</t>
  </si>
  <si>
    <t>mnmi2</t>
  </si>
  <si>
    <t>FIRST Mid-Atlantic District Championship sponsored by Johnson &amp; Johnson</t>
  </si>
  <si>
    <t>mrcmp</t>
  </si>
  <si>
    <t>New England District Championship</t>
  </si>
  <si>
    <t>necmp</t>
  </si>
  <si>
    <t>Las Vegas Regional</t>
  </si>
  <si>
    <t>nvlv</t>
  </si>
  <si>
    <t>Pacific Northwest District Championship</t>
  </si>
  <si>
    <t>pncmp</t>
  </si>
  <si>
    <t>Alamo Regional</t>
  </si>
  <si>
    <t>txsa</t>
  </si>
  <si>
    <t>Indiana State Championship</t>
  </si>
  <si>
    <t>incmp</t>
  </si>
  <si>
    <t>FIM District - Livonia Event</t>
  </si>
  <si>
    <t>miliv</t>
  </si>
  <si>
    <t>FIM District - Marysville Event</t>
  </si>
  <si>
    <t>mimar</t>
  </si>
  <si>
    <t>FIM District - Shepherd Event</t>
  </si>
  <si>
    <t>mishe</t>
  </si>
  <si>
    <t>FIM District - Traverse City Event</t>
  </si>
  <si>
    <t>mitvc</t>
  </si>
  <si>
    <t>New York City Regional</t>
  </si>
  <si>
    <t>nyny</t>
  </si>
  <si>
    <t>ONT District - North Bay Event</t>
  </si>
  <si>
    <t>onnob</t>
  </si>
  <si>
    <t>ONT District - McMaster University Event</t>
  </si>
  <si>
    <t>onham</t>
  </si>
  <si>
    <t>Michigan State Championship</t>
  </si>
  <si>
    <t>micmp</t>
  </si>
  <si>
    <t>FIRST Ontario Provincial Championship</t>
  </si>
  <si>
    <t>oncmp</t>
  </si>
  <si>
    <t>Seven Rivers Regional</t>
  </si>
  <si>
    <t>wila</t>
  </si>
  <si>
    <t>Carver Division</t>
  </si>
  <si>
    <t>carv</t>
  </si>
  <si>
    <t>Galileo Division</t>
  </si>
  <si>
    <t>gal</t>
  </si>
  <si>
    <t>Hopper Division</t>
  </si>
  <si>
    <t>hop</t>
  </si>
  <si>
    <t>Newton Division</t>
  </si>
  <si>
    <t>new</t>
  </si>
  <si>
    <t>Roebling Division</t>
  </si>
  <si>
    <t>roe</t>
  </si>
  <si>
    <t>Turing Division</t>
  </si>
  <si>
    <t>tur</t>
  </si>
  <si>
    <t>Einstein (Houston) Field</t>
  </si>
  <si>
    <t>cmptx</t>
  </si>
  <si>
    <t>Archimedes Division</t>
  </si>
  <si>
    <t>arc</t>
  </si>
  <si>
    <t>Carson Division</t>
  </si>
  <si>
    <t>cars</t>
  </si>
  <si>
    <t>Curie Division</t>
  </si>
  <si>
    <t>cur</t>
  </si>
  <si>
    <t>Daly Division</t>
  </si>
  <si>
    <t>dal</t>
  </si>
  <si>
    <t>Darwin Division</t>
  </si>
  <si>
    <t>dar</t>
  </si>
  <si>
    <t>Tesla Division</t>
  </si>
  <si>
    <t>tes</t>
  </si>
  <si>
    <t>Einstein (St. Louis) Field</t>
  </si>
  <si>
    <t>cmpmo</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</si>
  <si>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</si>
  <si>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</si>
  <si>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</si>
  <si>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</si>
  <si>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</si>
  <si>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</si>
  <si>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</si>
  <si>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</si>
  <si>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</si>
  <si>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Match Number</t>
  </si>
  <si>
    <t>Team nickname</t>
  </si>
  <si>
    <t>Predicted Total Blue</t>
  </si>
  <si>
    <t>Predicted Total Red</t>
  </si>
  <si>
    <t>Win probability</t>
  </si>
  <si>
    <t>kPa ranking point</t>
  </si>
  <si>
    <t>rotor ranking point</t>
  </si>
  <si>
    <t>Average Ranking Points</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</si>
  <si>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</si>
  <si>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</si>
  <si>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</si>
  <si>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</si>
  <si>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</si>
  <si>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</si>
  <si>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</si>
  <si>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</si>
  <si>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</si>
  <si>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</si>
  <si>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</si>
  <si>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</si>
  <si>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</si>
  <si>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</si>
  <si>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</si>
  <si>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</si>
  <si>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</si>
  <si>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</si>
  <si>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</si>
  <si>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</si>
  <si>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</si>
  <si>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</si>
  <si>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</si>
  <si>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</si>
  <si>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</si>
  <si>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</si>
  <si>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</si>
  <si>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</si>
  <si>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</si>
  <si>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</si>
  <si>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</si>
  <si>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</si>
  <si>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</si>
  <si>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</si>
  <si>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</si>
  <si>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</si>
  <si>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</si>
  <si>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</si>
  <si>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</si>
  <si>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</si>
  <si>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</si>
  <si>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</si>
  <si>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</si>
  <si>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</si>
  <si>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</si>
  <si>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</si>
  <si>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</si>
  <si>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</si>
  <si>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</si>
  <si>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</si>
  <si>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</si>
  <si>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</si>
  <si>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</si>
  <si>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</si>
  <si>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</si>
  <si>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</si>
  <si>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</si>
  <si>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</si>
  <si>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</si>
  <si>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</si>
  <si>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</si>
  <si>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</si>
  <si>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</si>
  <si>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</si>
  <si>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</si>
  <si>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</si>
  <si>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</si>
  <si>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</si>
  <si>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</si>
  <si>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</si>
  <si>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</si>
  <si>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</si>
  <si>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</si>
  <si>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</si>
  <si>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</si>
  <si>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</si>
  <si>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</si>
  <si>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</si>
  <si>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</si>
  <si>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</si>
  <si>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</si>
  <si>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</si>
  <si>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</si>
  <si>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</si>
  <si>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</si>
  <si>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</si>
  <si>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</si>
  <si>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</si>
  <si>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</si>
  <si>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</si>
  <si>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</si>
  <si>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</si>
  <si>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</si>
  <si>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</si>
  <si>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</si>
  <si>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</si>
  <si>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</si>
  <si>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</si>
  <si>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</si>
  <si>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</si>
  <si>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</si>
  <si>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</si>
  <si>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</si>
  <si>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</si>
  <si>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</si>
  <si>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</si>
  <si>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</si>
  <si>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</si>
  <si>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</si>
  <si>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</si>
  <si>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</si>
  <si>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</si>
  <si>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</si>
  <si>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</si>
  <si>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</si>
  <si>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</si>
  <si>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</si>
  <si>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</si>
  <si>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</si>
  <si>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</si>
  <si>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</si>
  <si>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</si>
  <si>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</si>
  <si>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</si>
  <si>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</si>
  <si>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</si>
  <si>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</si>
  <si>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</si>
  <si>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</si>
  <si>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</si>
  <si>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</si>
  <si>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</si>
  <si>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</si>
  <si>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</si>
  <si>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</si>
  <si>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</si>
  <si>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</si>
  <si>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</si>
  <si>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</si>
  <si>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</si>
  <si>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</si>
  <si>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</si>
  <si>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</si>
  <si>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</si>
  <si>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</si>
  <si>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</si>
  <si>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</si>
  <si>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</si>
  <si>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</si>
  <si>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</si>
  <si>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</si>
  <si>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</si>
  <si>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</si>
  <si>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</si>
  <si>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</si>
  <si>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</si>
  <si>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</si>
  <si>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</si>
  <si>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</si>
  <si>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</si>
  <si>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</si>
  <si>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</si>
  <si>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</si>
  <si>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</si>
  <si>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</si>
  <si>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</si>
  <si>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</si>
  <si>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</si>
  <si>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</si>
  <si>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</si>
  <si>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</si>
  <si>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</si>
  <si>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</si>
  <si>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</si>
  <si>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</si>
  <si>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</si>
  <si>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</si>
  <si>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</si>
  <si>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</si>
  <si>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</si>
  <si>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</si>
  <si>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</si>
  <si>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</si>
  <si>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</si>
  <si>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</si>
  <si>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</si>
  <si>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</si>
  <si>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</si>
  <si>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</si>
  <si>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</si>
  <si>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</si>
  <si>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</si>
  <si>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</si>
  <si>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</si>
  <si>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</si>
  <si>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</si>
  <si>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</si>
  <si>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</si>
  <si>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</si>
  <si>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</si>
  <si>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</si>
  <si>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</si>
  <si>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</si>
  <si>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</si>
  <si>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</si>
  <si>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</si>
  <si>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</si>
  <si>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</si>
  <si>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</si>
  <si>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</si>
  <si>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</si>
  <si>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</si>
  <si>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</si>
  <si>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</si>
  <si>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</si>
  <si>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</si>
  <si>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</si>
  <si>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</si>
  <si>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</si>
  <si>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</si>
  <si>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</si>
  <si>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</si>
  <si>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</si>
  <si>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</si>
  <si>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</si>
  <si>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</si>
  <si>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</si>
  <si>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</si>
  <si>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</si>
  <si>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</si>
  <si>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</si>
  <si>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</si>
  <si>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</si>
  <si>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</si>
  <si>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</si>
  <si>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</si>
  <si>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</si>
  <si>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</si>
  <si>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</si>
  <si>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</si>
  <si>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</si>
  <si>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</si>
  <si>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</si>
  <si>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</si>
  <si>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</si>
  <si>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</si>
  <si>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</si>
  <si>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</si>
  <si>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</si>
  <si>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</si>
  <si>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</si>
  <si>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</si>
  <si>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</si>
  <si>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</si>
  <si>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</si>
  <si>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</si>
  <si>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</si>
  <si>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</si>
  <si>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</si>
  <si>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</si>
  <si>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</si>
  <si>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</si>
  <si>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</si>
  <si>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</si>
  <si>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</si>
  <si>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</si>
  <si>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</si>
  <si>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</si>
  <si>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</si>
  <si>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</si>
  <si>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</si>
  <si>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</si>
  <si>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</si>
  <si>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</si>
  <si>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</si>
  <si>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</si>
  <si>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</si>
  <si>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</si>
  <si>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</si>
  <si>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</si>
  <si>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</si>
  <si>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</si>
  <si>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</si>
  <si>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</si>
  <si>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</si>
  <si>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</si>
  <si>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</si>
  <si>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</si>
  <si>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</si>
  <si>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</si>
  <si>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</si>
  <si>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</si>
  <si>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</si>
  <si>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</si>
  <si>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</si>
  <si>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</si>
  <si>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</si>
  <si>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</si>
  <si>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</si>
  <si>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</si>
  <si>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</si>
  <si>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</si>
  <si>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</si>
  <si>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</si>
  <si>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</si>
  <si>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</si>
  <si>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</si>
  <si>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</si>
  <si>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</si>
  <si>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</si>
  <si>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</si>
  <si>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</si>
  <si>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</si>
  <si>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</si>
  <si>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</si>
  <si>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</si>
  <si>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</si>
  <si>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</si>
  <si>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</si>
  <si>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</si>
  <si>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</si>
  <si>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</si>
  <si>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</si>
  <si>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</si>
  <si>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</si>
  <si>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</si>
  <si>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</si>
  <si>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</si>
  <si>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</si>
  <si>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</si>
  <si>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</si>
  <si>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</si>
  <si>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</si>
  <si>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</si>
  <si>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</si>
  <si>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</si>
  <si>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</si>
  <si>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</si>
  <si>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</si>
  <si>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</si>
  <si>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</si>
  <si>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</si>
  <si>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</si>
  <si>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</si>
  <si>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</si>
  <si>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</si>
  <si>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</si>
  <si>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</si>
  <si>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</si>
  <si>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</si>
  <si>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</si>
  <si>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</si>
  <si>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</si>
  <si>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</si>
  <si>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</si>
  <si>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</si>
  <si>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</si>
  <si>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</si>
  <si>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</si>
  <si>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</si>
  <si>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</si>
  <si>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</si>
  <si>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</si>
  <si>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</si>
  <si>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</si>
  <si>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</si>
  <si>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</si>
  <si>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</si>
  <si>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</si>
  <si>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</si>
  <si>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</si>
  <si>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</si>
  <si>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</si>
  <si>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</si>
  <si>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</si>
  <si>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</si>
  <si>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</si>
  <si>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</si>
  <si>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</si>
  <si>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</si>
  <si>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</si>
  <si>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</si>
  <si>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</si>
  <si>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</si>
  <si>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</si>
  <si>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</si>
  <si>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</si>
  <si>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</si>
  <si>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</si>
  <si>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</si>
  <si>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</si>
  <si>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</si>
  <si>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</si>
  <si>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</si>
  <si>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</si>
  <si>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</si>
  <si>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</si>
  <si>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</si>
  <si>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</si>
  <si>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</si>
  <si>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</si>
  <si>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</si>
  <si>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</si>
  <si>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</si>
  <si>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</si>
  <si>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</si>
  <si>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</si>
  <si>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</si>
  <si>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</si>
  <si>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</si>
  <si>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</si>
  <si>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</si>
  <si>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</si>
  <si>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</si>
  <si>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</si>
  <si>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</si>
  <si>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</si>
  <si>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</si>
  <si>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</si>
  <si>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</si>
  <si>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</si>
  <si>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</si>
  <si>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</si>
  <si>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</si>
  <si>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</si>
  <si>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</si>
  <si>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</si>
  <si>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</si>
  <si>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</si>
  <si>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</si>
  <si>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</si>
  <si>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</si>
  <si>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</si>
  <si>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</si>
  <si>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</si>
  <si>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</si>
  <si>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</si>
  <si>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</si>
  <si>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</si>
  <si>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</si>
  <si>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</si>
  <si>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</si>
  <si>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</si>
  <si>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</si>
  <si>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</si>
  <si>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</si>
  <si>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</si>
  <si>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</si>
  <si>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</si>
  <si>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</si>
  <si>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</si>
  <si>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</si>
  <si>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</si>
  <si>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</si>
  <si>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</si>
  <si>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</si>
  <si>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</si>
  <si>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</si>
  <si>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</si>
  <si>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</si>
  <si>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</si>
  <si>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</si>
  <si>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</si>
  <si>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</si>
  <si>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</si>
  <si>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</si>
  <si>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</si>
  <si>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</si>
  <si>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</si>
  <si>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</si>
  <si>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</si>
  <si>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</si>
  <si>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</si>
  <si>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</si>
  <si>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</si>
  <si>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</si>
  <si>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</si>
  <si>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</si>
  <si>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</si>
  <si>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</si>
  <si>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</si>
  <si>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</si>
  <si>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</si>
  <si>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</si>
  <si>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</si>
  <si>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</si>
  <si>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</si>
  <si>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</si>
  <si>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</si>
  <si>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</si>
  <si>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</si>
  <si>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</si>
  <si>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</si>
  <si>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</si>
  <si>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</si>
  <si>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</si>
  <si>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</si>
  <si>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</si>
  <si>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</si>
  <si>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</si>
  <si>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</si>
  <si>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</si>
  <si>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</si>
  <si>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</si>
  <si>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</si>
  <si>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</si>
  <si>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</si>
  <si>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</si>
  <si>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</si>
  <si>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</si>
  <si>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</si>
  <si>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</si>
  <si>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</si>
  <si>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</si>
  <si>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</si>
  <si>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</si>
  <si>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</si>
  <si>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</si>
  <si>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</si>
  <si>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</si>
  <si>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</si>
  <si>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</si>
  <si>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</si>
  <si>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</si>
  <si>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</si>
  <si>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</si>
  <si>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</si>
  <si>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</si>
  <si>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</si>
  <si>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</si>
  <si>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</si>
  <si>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</si>
  <si>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</si>
  <si>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</si>
  <si>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</si>
  <si>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</si>
  <si>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</si>
  <si>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</si>
  <si>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</si>
  <si>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</si>
  <si>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</si>
  <si>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</si>
  <si>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</si>
  <si>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</si>
  <si>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</si>
  <si>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</si>
  <si>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</si>
  <si>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</si>
  <si>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</si>
  <si>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</si>
  <si>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</si>
  <si>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</si>
  <si>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</si>
  <si>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</si>
  <si>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</si>
  <si>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</si>
  <si>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</si>
  <si>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</si>
  <si>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</si>
  <si>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</si>
  <si>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</si>
  <si>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</si>
  <si>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</si>
  <si>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</si>
  <si>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</si>
  <si>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</si>
  <si>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</si>
  <si>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</si>
  <si>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</si>
  <si>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</si>
  <si>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</si>
  <si>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</si>
  <si>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</si>
  <si>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</si>
  <si>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</si>
  <si>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</si>
  <si>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</si>
  <si>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</si>
  <si>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</si>
  <si>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</si>
  <si>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</si>
  <si>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</si>
  <si>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</si>
  <si>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</si>
  <si>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</si>
  <si>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</si>
  <si>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</si>
  <si>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</si>
  <si>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</si>
  <si>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</si>
  <si>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</si>
  <si>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</si>
  <si>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</si>
  <si>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</si>
  <si>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</si>
  <si>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</si>
  <si>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</si>
  <si>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</si>
  <si>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</si>
  <si>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</si>
  <si>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</si>
  <si>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</si>
  <si>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</si>
  <si>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</si>
  <si>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</si>
  <si>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</si>
  <si>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</si>
  <si>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</si>
  <si>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</si>
  <si>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</si>
  <si>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</si>
  <si>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</si>
  <si>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</si>
  <si>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</si>
  <si>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</si>
  <si>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</si>
  <si>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</si>
  <si>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</si>
  <si>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</si>
  <si>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</si>
  <si>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</si>
  <si>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</si>
  <si>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</si>
  <si>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</si>
  <si>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</si>
  <si>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</si>
  <si>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</si>
  <si>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</si>
  <si>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</si>
  <si>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</si>
  <si>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</si>
  <si>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</si>
  <si>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</si>
  <si>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</si>
  <si>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</si>
  <si>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</si>
  <si>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</si>
  <si>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</si>
  <si>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</si>
  <si>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</si>
  <si>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</si>
  <si>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</si>
  <si>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</si>
  <si>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</si>
  <si>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</si>
  <si>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</si>
  <si>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</si>
  <si>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</si>
  <si>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</si>
  <si>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</si>
  <si>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</si>
  <si>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</si>
  <si>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</si>
  <si>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</si>
  <si>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</si>
  <si>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</si>
  <si>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</si>
  <si>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</si>
  <si>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</si>
  <si>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</si>
  <si>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</si>
  <si>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</si>
  <si>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</si>
  <si>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</si>
  <si>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</si>
  <si>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</si>
  <si>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</si>
  <si>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</si>
  <si>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</si>
  <si>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</si>
  <si>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</si>
  <si>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</si>
  <si>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</si>
  <si>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</si>
  <si>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</si>
  <si>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</si>
  <si>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</si>
  <si>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</si>
  <si>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</si>
  <si>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</si>
  <si>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</si>
  <si>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</si>
  <si>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</si>
  <si>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</si>
  <si>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</si>
  <si>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</si>
  <si>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</si>
  <si>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</si>
  <si>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</si>
  <si>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</si>
  <si>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</si>
  <si>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</si>
  <si>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</si>
  <si>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</si>
  <si>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</si>
  <si>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</si>
  <si>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</si>
  <si>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</si>
  <si>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</si>
  <si>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</si>
  <si>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</si>
  <si>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</si>
  <si>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</si>
  <si>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</si>
  <si>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</si>
  <si>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</si>
  <si>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</si>
  <si>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</si>
  <si>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</si>
  <si>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</si>
  <si>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</si>
  <si>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</si>
  <si>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</si>
  <si>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</si>
  <si>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</si>
  <si>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</si>
  <si>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</si>
  <si>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</si>
  <si>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</si>
  <si>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</si>
  <si>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</si>
  <si>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</si>
  <si>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</si>
  <si>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</si>
  <si>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</si>
  <si>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</si>
  <si>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</si>
  <si>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</si>
  <si>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</si>
  <si>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</si>
  <si>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</si>
  <si>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</si>
  <si>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</si>
  <si>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</si>
  <si>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</si>
  <si>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</si>
  <si>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</si>
  <si>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</si>
  <si>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</si>
  <si>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</si>
  <si>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</si>
  <si>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</si>
  <si>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</si>
  <si>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</si>
  <si>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</si>
  <si>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</si>
  <si>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</si>
  <si>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</si>
  <si>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</si>
  <si>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</si>
  <si>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</si>
  <si>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</si>
  <si>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</si>
  <si>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</si>
  <si>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</si>
  <si>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</si>
  <si>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</si>
  <si>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</si>
  <si>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</si>
  <si>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</si>
  <si>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</si>
  <si>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</si>
  <si>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</si>
  <si>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</si>
  <si>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</si>
  <si>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</si>
  <si>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</si>
  <si>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</si>
  <si>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</si>
  <si>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</si>
  <si>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</si>
  <si>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</si>
  <si>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</si>
  <si>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</si>
  <si>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</si>
  <si>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</si>
  <si>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</si>
  <si>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</si>
  <si>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</si>
  <si>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</si>
  <si>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</si>
  <si>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</si>
  <si>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</si>
  <si>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</si>
  <si>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</si>
  <si>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</si>
  <si>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</si>
  <si>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</si>
  <si>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</si>
  <si>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</si>
  <si>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</si>
  <si>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</si>
  <si>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</si>
  <si>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</si>
  <si>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</si>
  <si>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</si>
  <si>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</si>
  <si>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</si>
  <si>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</si>
  <si>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</si>
  <si>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</si>
  <si>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</si>
  <si>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</si>
  <si>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</si>
  <si>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</si>
  <si>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</si>
  <si>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</si>
  <si>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</si>
  <si>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</si>
  <si>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</si>
  <si>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</si>
  <si>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</si>
  <si>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</si>
  <si>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</si>
  <si>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</si>
  <si>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</si>
  <si>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</si>
  <si>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</si>
  <si>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</si>
  <si>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</si>
  <si>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</si>
  <si>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</si>
  <si>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</si>
  <si>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</si>
  <si>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</si>
  <si>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</si>
  <si>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</si>
  <si>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</si>
  <si>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</si>
  <si>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</si>
  <si>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</si>
  <si>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</si>
  <si>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</si>
  <si>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</si>
  <si>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</si>
  <si>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</si>
  <si>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</si>
  <si>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</si>
  <si>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</si>
  <si>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</si>
  <si>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</si>
  <si>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</si>
  <si>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</si>
  <si>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</si>
  <si>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</si>
  <si>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</si>
  <si>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</si>
  <si>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</si>
  <si>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</si>
  <si>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</si>
  <si>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</si>
  <si>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</si>
  <si>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</si>
  <si>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</si>
  <si>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</si>
  <si>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</si>
  <si>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</si>
  <si>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</si>
  <si>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</si>
  <si>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</si>
  <si>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</si>
  <si>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</si>
  <si>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</si>
  <si>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</si>
  <si>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</si>
  <si>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</si>
  <si>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</si>
  <si>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</si>
  <si>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</si>
  <si>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</si>
  <si>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</si>
  <si>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</si>
  <si>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</si>
  <si>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</si>
  <si>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</si>
  <si>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</si>
  <si>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</si>
  <si>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</si>
  <si>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</si>
  <si>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</si>
  <si>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</si>
  <si>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</si>
  <si>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</si>
  <si>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</si>
  <si>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</si>
  <si>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</si>
  <si>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</si>
  <si>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</si>
  <si>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</si>
  <si>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</si>
  <si>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</si>
  <si>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</si>
  <si>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</si>
  <si>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</si>
  <si>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</si>
  <si>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</si>
  <si>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</si>
  <si>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</si>
  <si>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</si>
  <si>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</si>
  <si>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</si>
  <si>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</si>
  <si>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</si>
  <si>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</si>
  <si>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</si>
  <si>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</si>
  <si>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</si>
  <si>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</si>
  <si>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</si>
  <si>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</si>
  <si>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</si>
  <si>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</si>
  <si>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</si>
  <si>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</si>
  <si>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</si>
  <si>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</si>
  <si>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</si>
  <si>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</si>
  <si>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</si>
  <si>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</si>
  <si>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</si>
  <si>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</si>
  <si>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</si>
  <si>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</si>
  <si>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</si>
  <si>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</si>
  <si>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</si>
  <si>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</si>
  <si>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</si>
  <si>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</si>
  <si>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</si>
  <si>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</si>
  <si>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</si>
  <si>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</si>
  <si>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</si>
  <si>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</si>
  <si>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</si>
  <si>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</si>
  <si>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</si>
  <si>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</si>
  <si>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</si>
  <si>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</si>
  <si>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</si>
  <si>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</si>
  <si>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</si>
  <si>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</si>
  <si>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</si>
  <si>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</si>
  <si>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</si>
  <si>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</si>
  <si>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</si>
  <si>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</si>
  <si>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</si>
  <si>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</si>
  <si>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</si>
  <si>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</si>
  <si>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</si>
  <si>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</si>
  <si>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</si>
  <si>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</si>
  <si>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</si>
  <si>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</si>
  <si>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</si>
  <si>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</si>
  <si>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</si>
  <si>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</si>
  <si>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</si>
  <si>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</si>
  <si>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</si>
  <si>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</si>
  <si>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</si>
  <si>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</si>
  <si>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</si>
  <si>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</si>
  <si>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</si>
  <si>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</si>
  <si>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</si>
  <si>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</si>
  <si>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</si>
  <si>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</si>
  <si>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</si>
  <si>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</si>
  <si>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</si>
  <si>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</si>
  <si>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</si>
  <si>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</si>
  <si>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</si>
  <si>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</si>
  <si>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</si>
  <si>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</si>
  <si>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</si>
  <si>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</si>
  <si>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</si>
  <si>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</si>
  <si>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</si>
  <si>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</si>
  <si>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</si>
  <si>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</si>
  <si>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</si>
  <si>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</si>
  <si>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</si>
  <si>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</si>
  <si>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</si>
  <si>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</si>
  <si>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</si>
  <si>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</si>
  <si>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</si>
  <si>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</si>
  <si>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</si>
  <si>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</si>
  <si>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</si>
  <si>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</si>
  <si>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</si>
  <si>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</si>
  <si>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</si>
  <si>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</si>
  <si>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</si>
  <si>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</si>
  <si>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</si>
  <si>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</si>
  <si>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</si>
  <si>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</si>
  <si>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</si>
  <si>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</si>
  <si>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</si>
  <si>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</si>
  <si>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</si>
  <si>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</si>
  <si>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</si>
  <si>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</si>
  <si>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</si>
  <si>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</si>
  <si>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</si>
  <si>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</si>
  <si>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</si>
  <si>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</si>
  <si>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</si>
  <si>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</si>
  <si>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</si>
  <si>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</si>
  <si>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</si>
  <si>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</si>
  <si>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</si>
  <si>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</si>
  <si>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</si>
  <si>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</si>
  <si>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</si>
  <si>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</si>
  <si>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</si>
  <si>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</si>
  <si>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</si>
  <si>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</si>
  <si>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</si>
  <si>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</si>
  <si>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</si>
  <si>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</si>
  <si>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</si>
  <si>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</si>
  <si>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</si>
  <si>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</si>
  <si>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</si>
  <si>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</si>
  <si>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</si>
  <si>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</si>
  <si>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</si>
  <si>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</si>
  <si>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</si>
  <si>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</si>
  <si>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</si>
  <si>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</si>
  <si>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</si>
  <si>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</si>
  <si>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</si>
  <si>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</si>
  <si>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</si>
  <si>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</si>
  <si>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</si>
  <si>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</si>
  <si>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</si>
  <si>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</si>
  <si>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</si>
  <si>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</si>
  <si>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</si>
  <si>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</si>
  <si>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</si>
  <si>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</si>
  <si>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</si>
  <si>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</si>
  <si>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</si>
  <si>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</si>
  <si>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</si>
  <si>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</si>
  <si>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</si>
  <si>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</si>
  <si>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</si>
  <si>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</si>
  <si>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</si>
  <si>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</si>
  <si>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</si>
  <si>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</si>
  <si>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</si>
  <si>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</si>
  <si>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</si>
  <si>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</si>
  <si>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</si>
  <si>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</si>
  <si>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</si>
  <si>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</si>
  <si>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</si>
  <si>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</si>
  <si>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</si>
  <si>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</si>
  <si>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</si>
  <si>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</si>
  <si>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</si>
  <si>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</si>
  <si>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</si>
  <si>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</si>
  <si>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</si>
  <si>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</si>
  <si>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</si>
  <si>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</si>
  <si>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</si>
  <si>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</si>
  <si>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</si>
  <si>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</si>
  <si>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</si>
  <si>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</si>
  <si>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</si>
  <si>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</si>
  <si>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</si>
  <si>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</si>
  <si>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</si>
  <si>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</si>
  <si>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</si>
  <si>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</si>
  <si>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</si>
  <si>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</si>
  <si>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</si>
  <si>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</si>
  <si>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</si>
  <si>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</si>
  <si>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</si>
  <si>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</si>
  <si>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</si>
  <si>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</si>
  <si>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</si>
  <si>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</si>
  <si>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</si>
  <si>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</si>
  <si>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</si>
  <si>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</si>
  <si>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</si>
  <si>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</si>
  <si>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</si>
  <si>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</si>
  <si>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</si>
  <si>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</si>
  <si>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</si>
  <si>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</si>
  <si>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</si>
  <si>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</si>
  <si>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</si>
  <si>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</si>
  <si>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</si>
  <si>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</si>
  <si>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</si>
  <si>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</si>
  <si>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</si>
  <si>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</si>
  <si>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</si>
  <si>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</si>
  <si>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</si>
  <si>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</si>
  <si>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</si>
  <si>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</si>
  <si>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</si>
  <si>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</si>
  <si>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</si>
  <si>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</si>
  <si>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</si>
  <si>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</si>
  <si>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</si>
  <si>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</si>
  <si>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</si>
  <si>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</si>
  <si>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</si>
  <si>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</si>
  <si>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</si>
  <si>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</si>
  <si>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</si>
  <si>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</si>
  <si>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</si>
  <si>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</si>
  <si>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</si>
  <si>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</si>
  <si>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</si>
  <si>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</si>
  <si>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</si>
  <si>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</si>
  <si>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</si>
  <si>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</si>
  <si>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</si>
  <si>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</si>
  <si>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</si>
  <si>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</si>
  <si>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</si>
  <si>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</si>
  <si>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</si>
  <si>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</si>
  <si>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</si>
  <si>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</si>
  <si>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</si>
  <si>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</si>
  <si>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</si>
  <si>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</si>
  <si>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</si>
  <si>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</si>
  <si>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</si>
  <si>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</si>
  <si>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</si>
  <si>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</si>
  <si>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</si>
  <si>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</si>
  <si>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</si>
  <si>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</si>
  <si>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</si>
  <si>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</si>
  <si>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</si>
  <si>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</si>
  <si>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</si>
  <si>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</si>
  <si>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</si>
  <si>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</si>
  <si>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</si>
  <si>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</si>
  <si>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</si>
  <si>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</si>
  <si>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</si>
  <si>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</si>
  <si>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</si>
  <si>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</si>
  <si>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</si>
  <si>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</si>
  <si>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</si>
  <si>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</si>
  <si>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</si>
  <si>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</si>
  <si>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</si>
  <si>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</si>
  <si>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</si>
  <si>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</si>
  <si>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</si>
  <si>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</si>
  <si>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</si>
  <si>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</si>
  <si>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</si>
  <si>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</si>
  <si>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</si>
  <si>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</si>
  <si>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</si>
  <si>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</si>
  <si>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</si>
  <si>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</si>
  <si>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</si>
  <si>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</si>
  <si>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</si>
  <si>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</si>
  <si>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</si>
  <si>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</si>
  <si>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</si>
  <si>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</si>
  <si>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</si>
  <si>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</si>
  <si>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</si>
  <si>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</si>
  <si>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</si>
  <si>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</si>
  <si>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</si>
  <si>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</si>
  <si>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</si>
  <si>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</si>
  <si>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</si>
  <si>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</si>
  <si>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</si>
  <si>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</si>
  <si>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</si>
  <si>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</si>
  <si>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</si>
  <si>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</si>
  <si>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</si>
  <si>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</si>
  <si>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</si>
  <si>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</si>
  <si>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</si>
  <si>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</si>
  <si>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</si>
  <si>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</si>
  <si>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</si>
  <si>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</si>
  <si>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</si>
  <si>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</si>
  <si>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</si>
  <si>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</si>
  <si>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</si>
  <si>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</si>
  <si>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</si>
  <si>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</si>
  <si>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</si>
  <si>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</si>
  <si>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</si>
  <si>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</si>
  <si>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</si>
  <si>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</si>
  <si>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</si>
  <si>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</si>
  <si>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</si>
  <si>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</si>
  <si>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</si>
  <si>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</si>
  <si>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</si>
  <si>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</si>
  <si>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</si>
  <si>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</si>
  <si>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</si>
  <si>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</si>
  <si>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</si>
  <si>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</si>
  <si>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</si>
  <si>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</si>
  <si>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</si>
  <si>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</si>
  <si>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</si>
  <si>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</si>
  <si>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</si>
  <si>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</si>
  <si>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</si>
  <si>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</si>
  <si>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</si>
  <si>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</si>
  <si>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</si>
  <si>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</si>
  <si>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</si>
  <si>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</si>
  <si>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</si>
  <si>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</si>
  <si>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</si>
  <si>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</si>
  <si>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</si>
  <si>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</si>
  <si>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</si>
  <si>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</si>
  <si>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</si>
  <si>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</si>
  <si>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</si>
  <si>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</si>
  <si>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</si>
  <si>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</si>
  <si>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</si>
  <si>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</si>
  <si>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</si>
  <si>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</si>
  <si>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</si>
  <si>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</si>
  <si>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</si>
  <si>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</si>
  <si>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</si>
  <si>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</si>
  <si>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</si>
  <si>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</si>
  <si>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</si>
  <si>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</si>
  <si>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</si>
  <si>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</si>
  <si>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</si>
  <si>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</si>
  <si>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</si>
  <si>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</si>
  <si>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</si>
  <si>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</si>
  <si>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</si>
  <si>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</si>
  <si>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</si>
  <si>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</si>
  <si>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</si>
  <si>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</si>
  <si>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</si>
  <si>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</si>
  <si>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</si>
  <si>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</si>
  <si>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</si>
  <si>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</si>
  <si>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</si>
  <si>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</si>
  <si>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</si>
  <si>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</si>
  <si>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</si>
  <si>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</si>
  <si>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</si>
  <si>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</si>
  <si>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</si>
  <si>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</si>
  <si>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</si>
  <si>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</si>
  <si>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</si>
  <si>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</si>
  <si>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</si>
  <si>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</si>
  <si>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</si>
  <si>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</si>
  <si>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</si>
  <si>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</si>
  <si>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</si>
  <si>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</si>
  <si>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</si>
  <si>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</si>
  <si>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</si>
  <si>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</si>
  <si>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</si>
  <si>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</si>
  <si>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</si>
  <si>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</si>
  <si>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</si>
  <si>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</si>
  <si>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</si>
  <si>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</si>
  <si>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</si>
  <si>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</si>
  <si>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</si>
  <si>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</si>
  <si>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</si>
  <si>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</si>
  <si>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</si>
  <si>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</si>
  <si>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</si>
  <si>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</si>
  <si>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</si>
  <si>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</si>
  <si>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</si>
  <si>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</si>
  <si>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</si>
  <si>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</si>
  <si>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</si>
  <si>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</si>
  <si>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</si>
  <si>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</si>
  <si>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</si>
  <si>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</si>
  <si>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</si>
  <si>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</si>
  <si>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</si>
  <si>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</si>
  <si>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</si>
  <si>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</si>
  <si>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</si>
  <si>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</si>
  <si>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</si>
  <si>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</si>
  <si>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</si>
  <si>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</si>
  <si>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</si>
  <si>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</si>
  <si>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</si>
  <si>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</si>
  <si>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</si>
  <si>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</si>
  <si>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</si>
  <si>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</si>
  <si>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</si>
  <si>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</si>
  <si>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</si>
  <si>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</si>
  <si>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</si>
  <si>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</si>
  <si>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</si>
  <si>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</si>
  <si>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</si>
  <si>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</si>
  <si>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</si>
  <si>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</si>
  <si>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</si>
  <si>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</si>
  <si>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</si>
  <si>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</si>
  <si>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</si>
  <si>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</si>
  <si>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</si>
  <si>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</si>
  <si>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</si>
  <si>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</si>
  <si>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</si>
  <si>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</si>
  <si>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</si>
  <si>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</si>
  <si>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</si>
  <si>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</si>
  <si>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</si>
  <si>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</si>
  <si>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</si>
  <si>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</si>
  <si>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</si>
  <si>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</si>
  <si>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</si>
  <si>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</si>
  <si>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</si>
  <si>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</si>
  <si>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</si>
  <si>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</si>
  <si>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</si>
  <si>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</si>
  <si>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</si>
  <si>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</si>
  <si>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</si>
  <si>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</si>
  <si>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</si>
  <si>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</si>
  <si>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</si>
  <si>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</si>
  <si>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</si>
  <si>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</si>
  <si>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</si>
  <si>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</si>
  <si>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</si>
  <si>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</si>
  <si>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</si>
  <si>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</si>
  <si>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</si>
  <si>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</si>
  <si>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</si>
  <si>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</si>
  <si>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</si>
  <si>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</si>
  <si>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</si>
  <si>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</si>
  <si>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</si>
  <si>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</si>
  <si>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</si>
  <si>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</si>
  <si>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</si>
  <si>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</si>
  <si>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</si>
  <si>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</si>
  <si>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</si>
  <si>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</si>
  <si>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</si>
  <si>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</si>
  <si>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</si>
  <si>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</si>
  <si>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</si>
  <si>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</si>
  <si>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</si>
  <si>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</si>
  <si>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</si>
  <si>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</si>
  <si>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</si>
  <si>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</si>
  <si>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</si>
  <si>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</si>
  <si>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</si>
  <si>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</si>
  <si>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</si>
  <si>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</si>
  <si>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</si>
  <si>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</si>
  <si>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</si>
  <si>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</si>
  <si>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</si>
  <si>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</si>
  <si>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</si>
  <si>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</si>
  <si>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</si>
  <si>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</si>
  <si>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</si>
  <si>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</si>
  <si>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</si>
  <si>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</si>
  <si>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</si>
  <si>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</si>
  <si>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</si>
  <si>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</si>
  <si>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</si>
  <si>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</si>
  <si>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</si>
  <si>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</si>
  <si>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</si>
  <si>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</si>
  <si>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</si>
  <si>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</si>
  <si>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</si>
  <si>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</si>
  <si>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</si>
  <si>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</si>
  <si>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</si>
  <si>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</si>
  <si>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</si>
  <si>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</si>
  <si>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</si>
  <si>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</si>
  <si>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</si>
  <si>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</si>
  <si>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</si>
  <si>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</si>
  <si>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</si>
  <si>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</si>
  <si>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</si>
  <si>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</si>
  <si>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</si>
  <si>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</si>
  <si>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</si>
  <si>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</si>
  <si>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</si>
  <si>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</si>
  <si>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</si>
  <si>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</si>
  <si>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</si>
  <si>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</si>
  <si>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</si>
  <si>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</si>
  <si>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</si>
  <si>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</si>
  <si>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</si>
  <si>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</si>
  <si>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</si>
  <si>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</si>
  <si>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</si>
  <si>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</si>
  <si>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</si>
  <si>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</si>
  <si>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</si>
  <si>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</si>
  <si>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</si>
  <si>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</si>
  <si>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</si>
  <si>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</si>
  <si>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</si>
  <si>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</si>
  <si>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</si>
  <si>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</si>
  <si>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</si>
  <si>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</si>
  <si>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</si>
  <si>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</si>
  <si>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</si>
  <si>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</si>
  <si>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</si>
  <si>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</si>
  <si>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</si>
  <si>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</si>
  <si>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</si>
  <si>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</si>
  <si>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</si>
  <si>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</si>
  <si>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</si>
  <si>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</si>
  <si>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</si>
  <si>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</si>
  <si>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</si>
  <si>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</si>
  <si>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</si>
  <si>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</si>
  <si>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</si>
  <si>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</si>
  <si>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</si>
  <si>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</si>
  <si>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</si>
  <si>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</si>
  <si>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</si>
  <si>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</si>
  <si>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</si>
  <si>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</si>
  <si>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</si>
  <si>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</si>
  <si>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</si>
  <si>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</si>
  <si>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</si>
  <si>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</si>
  <si>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</si>
  <si>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</si>
  <si>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</si>
  <si>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</si>
  <si>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</si>
  <si>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</si>
  <si>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</si>
  <si>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</si>
  <si>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</si>
  <si>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</si>
  <si>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</si>
  <si>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</si>
  <si>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</si>
  <si>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</si>
  <si>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</si>
  <si>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</si>
  <si>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</si>
  <si>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</si>
  <si>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</si>
  <si>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</si>
  <si>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</si>
  <si>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</si>
  <si>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</si>
  <si>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</si>
  <si>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</si>
  <si>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</si>
  <si>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</si>
  <si>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</si>
  <si>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</si>
  <si>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</si>
  <si>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</si>
  <si>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</si>
  <si>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</si>
  <si>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</si>
  <si>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</si>
  <si>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</si>
  <si>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</si>
  <si>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</si>
  <si>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</si>
  <si>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</si>
  <si>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</si>
  <si>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</si>
  <si>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</si>
  <si>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</si>
  <si>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</si>
  <si>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</si>
  <si>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</si>
  <si>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</si>
  <si>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</si>
  <si>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</si>
  <si>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</si>
  <si>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</si>
  <si>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</si>
  <si>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</si>
  <si>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</si>
  <si>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</si>
  <si>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</si>
  <si>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</si>
  <si>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</si>
  <si>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</si>
  <si>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</si>
  <si>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</si>
  <si>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</si>
  <si>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</si>
  <si>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</si>
  <si>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</si>
  <si>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</si>
  <si>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</si>
  <si>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</si>
  <si>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</si>
  <si>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</si>
  <si>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</si>
  <si>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</si>
  <si>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</si>
  <si>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</si>
  <si>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</si>
  <si>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</si>
  <si>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</si>
  <si>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</si>
  <si>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</si>
  <si>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</si>
  <si>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</si>
  <si>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</si>
  <si>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</si>
  <si>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</si>
  <si>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</si>
  <si>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</si>
  <si>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</si>
  <si>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</si>
  <si>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</si>
  <si>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</si>
  <si>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</si>
  <si>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</si>
  <si>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</si>
  <si>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</si>
  <si>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</si>
  <si>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</si>
  <si>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</si>
  <si>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</si>
  <si>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</si>
  <si>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</si>
  <si>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</si>
  <si>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</si>
  <si>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</si>
  <si>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</si>
  <si>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</si>
  <si>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</si>
  <si>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</si>
  <si>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</si>
  <si>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</si>
  <si>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</si>
  <si>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</si>
  <si>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</si>
  <si>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</si>
  <si>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</si>
  <si>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</si>
  <si>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</si>
  <si>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</si>
  <si>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</si>
  <si>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</si>
  <si>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</si>
  <si>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</si>
  <si>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</si>
  <si>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</si>
  <si>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</si>
  <si>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</si>
  <si>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</si>
  <si>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</si>
  <si>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</si>
  <si>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</si>
  <si>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</si>
  <si>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</si>
  <si>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</si>
  <si>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</si>
  <si>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</si>
  <si>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</si>
  <si>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</si>
  <si>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</si>
  <si>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</si>
  <si>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</si>
  <si>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</si>
  <si>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</si>
  <si>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</si>
  <si>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</si>
  <si>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</si>
  <si>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</si>
  <si>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</si>
  <si>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</si>
  <si>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</si>
  <si>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</si>
  <si>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</si>
  <si>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</si>
  <si>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</si>
  <si>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</si>
  <si>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</si>
  <si>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</si>
  <si>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</si>
  <si>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</si>
  <si>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</si>
  <si>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</si>
  <si>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</si>
  <si>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</si>
  <si>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</si>
  <si>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</si>
  <si>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</si>
  <si>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</si>
  <si>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</si>
  <si>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</si>
  <si>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</si>
  <si>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</si>
  <si>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</si>
  <si>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</si>
  <si>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</si>
  <si>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</si>
  <si>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</si>
  <si>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</si>
  <si>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</si>
  <si>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</si>
  <si>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</si>
  <si>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</si>
  <si>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</si>
  <si>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</si>
  <si>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</si>
  <si>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</si>
  <si>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</si>
  <si>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</si>
  <si>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</si>
  <si>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</si>
  <si>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</si>
  <si>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</si>
  <si>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</si>
  <si>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</si>
  <si>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</si>
  <si>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</si>
  <si>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</si>
  <si>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</si>
  <si>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</si>
  <si>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</si>
  <si>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</si>
  <si>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</si>
  <si>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</si>
  <si>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</si>
  <si>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</si>
  <si>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</si>
  <si>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</si>
  <si>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</si>
  <si>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</si>
  <si>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</si>
  <si>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</si>
  <si>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</si>
  <si>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</si>
  <si>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</si>
  <si>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</si>
  <si>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</si>
  <si>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</si>
  <si>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</si>
  <si>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</si>
  <si>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</si>
  <si>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</si>
  <si>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</si>
  <si>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</si>
  <si>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</si>
  <si>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</si>
  <si>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</si>
  <si>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</si>
  <si>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</si>
  <si>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</si>
  <si>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</si>
  <si>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</si>
  <si>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</si>
  <si>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</si>
  <si>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</si>
  <si>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</si>
  <si>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</si>
  <si>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</si>
  <si>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</si>
  <si>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</si>
  <si>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</si>
  <si>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</si>
  <si>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</si>
  <si>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</si>
  <si>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</si>
  <si>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</si>
  <si>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</si>
  <si>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</si>
  <si>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</si>
  <si>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</si>
  <si>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</si>
  <si>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</si>
  <si>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</si>
  <si>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</si>
  <si>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</si>
  <si>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</si>
  <si>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</si>
  <si>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</si>
  <si>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</si>
  <si>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</si>
  <si>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</si>
  <si>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</si>
  <si>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</si>
  <si>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</si>
  <si>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</si>
  <si>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</si>
  <si>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</si>
  <si>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</si>
  <si>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</si>
  <si>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</si>
  <si>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</si>
  <si>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</si>
  <si>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</si>
  <si>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</si>
  <si>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</si>
  <si>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</si>
  <si>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</si>
  <si>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</si>
  <si>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</si>
  <si>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</si>
  <si>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</si>
  <si>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</si>
  <si>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</si>
  <si>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</si>
  <si>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</si>
  <si>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</si>
  <si>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</si>
  <si>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</si>
  <si>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</si>
  <si>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</si>
  <si>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</si>
  <si>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</si>
  <si>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</si>
  <si>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</si>
  <si>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</si>
  <si>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</si>
  <si>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</si>
  <si>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</si>
  <si>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</si>
  <si>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</si>
  <si>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</si>
  <si>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</si>
  <si>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</si>
  <si>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</si>
  <si>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</si>
  <si>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</si>
  <si>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</si>
  <si>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</si>
  <si>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</si>
  <si>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</si>
  <si>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</si>
  <si>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</si>
  <si>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</si>
  <si>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</si>
  <si>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</si>
  <si>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</si>
  <si>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</si>
  <si>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</si>
  <si>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</si>
  <si>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</si>
  <si>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</si>
  <si>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</si>
  <si>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</si>
  <si>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</si>
  <si>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</si>
  <si>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</si>
  <si>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</si>
  <si>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</si>
  <si>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</si>
  <si>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</si>
  <si>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</si>
  <si>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</si>
  <si>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</si>
  <si>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</si>
  <si>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</si>
  <si>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</si>
  <si>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</si>
  <si>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</si>
  <si>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</si>
  <si>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</si>
  <si>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</si>
  <si>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</si>
  <si>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</si>
  <si>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</si>
  <si>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</si>
  <si>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</si>
  <si>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</si>
  <si>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</si>
  <si>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</si>
  <si>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</si>
  <si>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</si>
  <si>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</si>
  <si>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</si>
  <si>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</si>
  <si>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</si>
  <si>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</si>
  <si>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</si>
  <si>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</si>
  <si>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</si>
  <si>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</si>
  <si>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</si>
  <si>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</si>
  <si>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</si>
  <si>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</si>
  <si>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</si>
  <si>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</si>
  <si>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</si>
  <si>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</si>
  <si>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</si>
  <si>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</si>
  <si>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</si>
  <si>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</si>
  <si>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</si>
  <si>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</si>
  <si>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</si>
  <si>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</si>
  <si>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</si>
  <si>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</si>
  <si>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</si>
  <si>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</si>
  <si>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</si>
  <si>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</si>
  <si>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</si>
  <si>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</si>
  <si>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</si>
  <si>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</si>
  <si>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</si>
  <si>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</si>
  <si>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</si>
  <si>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</si>
  <si>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</si>
  <si>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</si>
  <si>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</si>
  <si>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</si>
  <si>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</si>
  <si>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</si>
  <si>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</si>
  <si>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</si>
  <si>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</si>
  <si>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</si>
  <si>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</si>
  <si>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</si>
  <si>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</si>
  <si>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</si>
  <si>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</si>
  <si>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</si>
  <si>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</si>
  <si>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</si>
  <si>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</si>
  <si>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</si>
  <si>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</si>
  <si>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</si>
  <si>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</si>
  <si>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</si>
  <si>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</si>
  <si>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</si>
  <si>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</si>
  <si>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</si>
  <si>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</si>
  <si>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</si>
  <si>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</si>
  <si>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</si>
  <si>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</si>
  <si>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</si>
  <si>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</si>
  <si>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</si>
  <si>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</si>
  <si>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</si>
  <si>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</si>
  <si>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</si>
  <si>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</si>
  <si>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</si>
  <si>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</si>
  <si>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</si>
  <si>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</si>
  <si>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</si>
  <si>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</si>
  <si>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</si>
  <si>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</si>
  <si>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</si>
  <si>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</si>
  <si>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</si>
  <si>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</si>
  <si>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</si>
  <si>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</si>
  <si>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</si>
  <si>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</si>
  <si>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</si>
  <si>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</si>
  <si>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</si>
  <si>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</si>
  <si>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</si>
  <si>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</si>
  <si>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</si>
  <si>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</si>
  <si>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</si>
  <si>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</si>
  <si>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</si>
  <si>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</si>
  <si>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</si>
  <si>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</si>
  <si>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</si>
  <si>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</si>
  <si>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</si>
  <si>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</si>
  <si>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</si>
  <si>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</si>
  <si>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</si>
  <si>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</si>
  <si>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</si>
  <si>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</si>
  <si>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</si>
  <si>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</si>
  <si>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</si>
  <si>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</si>
  <si>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</si>
  <si>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</si>
  <si>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</si>
  <si>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</si>
  <si>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</si>
  <si>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</si>
  <si>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</si>
  <si>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</si>
  <si>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</si>
  <si>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</si>
  <si>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</si>
  <si>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</si>
  <si>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</si>
  <si>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</si>
  <si>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</si>
  <si>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</si>
  <si>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</si>
  <si>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</si>
  <si>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</si>
  <si>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</si>
  <si>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</si>
  <si>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</si>
  <si>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</si>
  <si>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</si>
  <si>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</si>
  <si>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</si>
  <si>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</si>
  <si>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</si>
  <si>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</si>
  <si>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</si>
  <si>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</si>
  <si>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</si>
  <si>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</si>
  <si>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</si>
  <si>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</si>
  <si>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</si>
  <si>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</si>
  <si>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</si>
  <si>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</si>
  <si>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</si>
  <si>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</si>
  <si>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</si>
  <si>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</si>
  <si>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</si>
  <si>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</si>
  <si>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</si>
  <si>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</si>
  <si>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</si>
  <si>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</si>
  <si>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</si>
  <si>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</si>
  <si>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</si>
  <si>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</si>
  <si>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</si>
  <si>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</si>
  <si>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</si>
  <si>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</si>
  <si>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</si>
  <si>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</si>
  <si>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</si>
  <si>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</si>
  <si>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</si>
  <si>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</si>
  <si>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</si>
  <si>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</si>
  <si>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</si>
  <si>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</si>
  <si>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</si>
  <si>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</si>
  <si>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</si>
  <si>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</si>
  <si>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</si>
  <si>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</si>
  <si>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</si>
  <si>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</si>
  <si>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</si>
  <si>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</si>
  <si>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</si>
  <si>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</si>
  <si>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</si>
  <si>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</si>
  <si>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</si>
  <si>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</si>
  <si>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</si>
  <si>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</si>
  <si>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</si>
  <si>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</si>
  <si>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</si>
  <si>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</si>
  <si>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</si>
  <si>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</si>
  <si>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</si>
  <si>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</si>
  <si>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</si>
  <si>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</si>
  <si>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</si>
  <si>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</si>
  <si>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</si>
  <si>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</si>
  <si>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</si>
  <si>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</si>
  <si>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</si>
  <si>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</si>
  <si>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</si>
  <si>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</si>
  <si>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</si>
  <si>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</si>
  <si>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</si>
  <si>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</si>
  <si>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</si>
  <si>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</si>
  <si>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</si>
  <si>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</si>
  <si>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</si>
  <si>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</si>
  <si>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</si>
  <si>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</si>
  <si>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</si>
  <si>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</si>
  <si>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</si>
  <si>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</si>
  <si>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</si>
  <si>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</si>
  <si>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</si>
  <si>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</si>
  <si>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</si>
  <si>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</si>
  <si>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</si>
  <si>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</si>
  <si>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</si>
  <si>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</si>
  <si>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</si>
  <si>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</si>
  <si>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</si>
  <si>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</si>
  <si>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</si>
  <si>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</si>
  <si>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</si>
  <si>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</si>
  <si>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</si>
  <si>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</si>
  <si>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</si>
  <si>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</si>
  <si>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</si>
  <si>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</si>
  <si>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</si>
  <si>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</si>
  <si>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</si>
  <si>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</si>
  <si>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</si>
  <si>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</si>
  <si>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</si>
  <si>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</si>
  <si>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</si>
  <si>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</si>
  <si>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</si>
  <si>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</si>
  <si>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</si>
  <si>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</si>
  <si>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</si>
  <si>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</si>
  <si>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</si>
  <si>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</si>
  <si>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</si>
  <si>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</si>
  <si>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</si>
  <si>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</si>
  <si>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</si>
  <si>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</si>
  <si>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</si>
  <si>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</si>
  <si>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</si>
  <si>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</si>
  <si>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</si>
  <si>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</si>
  <si>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</si>
  <si>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</si>
  <si>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</si>
  <si>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</si>
  <si>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</si>
  <si>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</si>
  <si>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</si>
  <si>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</si>
  <si>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</si>
  <si>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</si>
  <si>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</si>
  <si>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</si>
  <si>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</si>
  <si>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</si>
  <si>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</si>
  <si>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</si>
  <si>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</si>
  <si>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</si>
  <si>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</si>
  <si>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</si>
  <si>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</si>
  <si>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</si>
  <si>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</si>
  <si>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</si>
  <si>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</si>
  <si>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</si>
  <si>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</si>
  <si>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</si>
  <si>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</si>
  <si>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</si>
  <si>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</si>
  <si>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</si>
  <si>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</si>
  <si>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</si>
  <si>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</si>
  <si>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</si>
  <si>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</si>
  <si>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</si>
  <si>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</si>
  <si>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</si>
  <si>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</si>
  <si>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</si>
  <si>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</si>
  <si>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</si>
  <si>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</si>
  <si>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</si>
  <si>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</si>
  <si>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</si>
  <si>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</si>
  <si>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</si>
  <si>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</si>
  <si>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</si>
  <si>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</si>
  <si>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</si>
  <si>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</si>
  <si>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</si>
  <si>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</si>
  <si>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</si>
  <si>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</si>
  <si>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</si>
  <si>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</si>
  <si>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</si>
  <si>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</si>
  <si>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</si>
  <si>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</si>
  <si>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</si>
  <si>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</si>
  <si>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</si>
  <si>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</si>
  <si>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</si>
  <si>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</si>
  <si>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</si>
  <si>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</si>
  <si>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</si>
  <si>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</si>
  <si>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</si>
  <si>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</si>
  <si>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</si>
  <si>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</si>
  <si>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</si>
  <si>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</si>
  <si>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</si>
  <si>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</si>
  <si>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</si>
  <si>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</si>
  <si>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</si>
  <si>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</si>
  <si>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</si>
  <si>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</si>
  <si>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</si>
  <si>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</si>
  <si>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</si>
  <si>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</si>
  <si>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</si>
  <si>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</si>
  <si>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</si>
  <si>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</si>
  <si>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</si>
  <si>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</si>
  <si>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</si>
  <si>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</si>
  <si>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</si>
  <si>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</si>
  <si>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</si>
  <si>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</si>
  <si>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</si>
  <si>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</si>
  <si>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</si>
  <si>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</si>
  <si>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</si>
  <si>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</si>
  <si>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</si>
  <si>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</si>
  <si>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</si>
  <si>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</si>
  <si>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</si>
  <si>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</si>
  <si>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</si>
  <si>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</si>
  <si>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</si>
  <si>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</si>
  <si>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</si>
  <si>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</si>
  <si>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</si>
  <si>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</si>
  <si>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</si>
  <si>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</si>
  <si>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</si>
  <si>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</si>
  <si>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</si>
  <si>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</si>
  <si>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</si>
  <si>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</si>
  <si>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</si>
  <si>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</si>
  <si>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</si>
  <si>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</si>
  <si>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</si>
  <si>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</si>
  <si>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</si>
  <si>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</si>
  <si>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</si>
  <si>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</si>
  <si>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</si>
  <si>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</si>
  <si>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</si>
  <si>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</si>
  <si>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</si>
  <si>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</si>
  <si>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</si>
  <si>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</si>
  <si>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</si>
  <si>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</si>
  <si>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</si>
  <si>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</si>
  <si>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</si>
  <si>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</si>
  <si>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</si>
  <si>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</si>
  <si>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</si>
  <si>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</si>
  <si>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</si>
  <si>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</si>
  <si>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</si>
  <si>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</si>
  <si>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</si>
  <si>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</si>
  <si>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</si>
  <si>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</si>
  <si>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</si>
  <si>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</si>
  <si>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</si>
  <si>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</si>
  <si>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</si>
  <si>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</si>
  <si>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</si>
  <si>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</si>
  <si>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</si>
  <si>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</si>
  <si>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</si>
  <si>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</si>
  <si>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</si>
  <si>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</si>
  <si>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</si>
  <si>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</si>
  <si>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</si>
  <si>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</si>
  <si>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</si>
  <si>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</si>
  <si>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</si>
  <si>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</si>
  <si>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</si>
  <si>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</si>
  <si>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</si>
  <si>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</si>
  <si>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</si>
  <si>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</si>
  <si>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</si>
  <si>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</si>
  <si>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</si>
  <si>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</si>
  <si>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</si>
  <si>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</si>
  <si>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</si>
  <si>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</si>
  <si>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</si>
  <si>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</si>
  <si>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</si>
  <si>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</si>
  <si>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</si>
  <si>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</si>
  <si>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</si>
  <si>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</si>
  <si>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</si>
  <si>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</si>
  <si>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</si>
  <si>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</si>
  <si>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</si>
  <si>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</si>
  <si>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</si>
  <si>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</si>
  <si>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</si>
  <si>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</si>
  <si>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</si>
  <si>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</si>
  <si>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</si>
  <si>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</si>
  <si>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</si>
  <si>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</si>
  <si>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</si>
  <si>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</si>
  <si>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</si>
  <si>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</si>
  <si>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</si>
  <si>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</si>
  <si>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</si>
  <si>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</si>
  <si>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</si>
  <si>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</si>
  <si>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</si>
  <si>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</si>
  <si>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</si>
  <si>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</si>
  <si>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</si>
  <si>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</si>
  <si>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</si>
  <si>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</si>
  <si>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</si>
  <si>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</si>
  <si>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</si>
  <si>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</si>
  <si>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</si>
  <si>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</si>
  <si>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</si>
  <si>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</si>
  <si>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</si>
  <si>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</si>
  <si>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</si>
  <si>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</si>
  <si>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</si>
  <si>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</si>
  <si>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</si>
  <si>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</si>
  <si>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</si>
  <si>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</si>
  <si>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</si>
  <si>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</si>
  <si>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</si>
  <si>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</si>
  <si>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</si>
  <si>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</si>
  <si>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</si>
  <si>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</si>
  <si>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</si>
  <si>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</si>
  <si>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</si>
  <si>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</si>
  <si>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</si>
  <si>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</si>
  <si>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</si>
  <si>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</si>
  <si>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</si>
  <si>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</si>
  <si>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</si>
  <si>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</si>
  <si>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</si>
  <si>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</si>
  <si>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</si>
  <si>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</si>
  <si>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</si>
  <si>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</si>
  <si>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</si>
  <si>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</si>
  <si>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</si>
  <si>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</si>
  <si>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</si>
  <si>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</si>
  <si>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</si>
  <si>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</si>
  <si>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</si>
  <si>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</si>
  <si>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</si>
  <si>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</si>
  <si>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</si>
  <si>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</si>
  <si>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</si>
  <si>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</si>
  <si>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</si>
  <si>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</si>
  <si>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</si>
  <si>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</si>
  <si>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</si>
  <si>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</si>
  <si>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</si>
  <si>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</si>
  <si>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</si>
  <si>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</si>
  <si>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</si>
  <si>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</si>
  <si>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</si>
  <si>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</si>
  <si>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</si>
  <si>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</si>
  <si>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</si>
  <si>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</si>
  <si>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</si>
  <si>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</si>
  <si>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</si>
  <si>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</si>
  <si>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</si>
  <si>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</si>
  <si>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</si>
  <si>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</si>
  <si>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</si>
  <si>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</si>
  <si>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</si>
  <si>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</si>
  <si>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</si>
  <si>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</si>
  <si>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</si>
  <si>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</si>
  <si>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</si>
  <si>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</si>
  <si>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</si>
  <si>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</si>
  <si>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</si>
  <si>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</si>
  <si>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</si>
  <si>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</si>
  <si>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</si>
  <si>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</si>
  <si>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</si>
  <si>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</si>
  <si>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</si>
  <si>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</si>
  <si>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</si>
  <si>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</si>
  <si>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</si>
  <si>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</si>
  <si>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</si>
  <si>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</si>
  <si>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</si>
  <si>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</si>
  <si>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</si>
  <si>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</si>
  <si>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</si>
  <si>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</si>
  <si>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</si>
  <si>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</si>
  <si>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</si>
  <si>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</si>
  <si>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</si>
  <si>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</si>
  <si>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</si>
  <si>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</si>
  <si>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</si>
  <si>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</si>
  <si>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</si>
  <si>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</si>
  <si>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</si>
  <si>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</si>
  <si>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</si>
  <si>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</si>
  <si>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</si>
  <si>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</si>
  <si>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</si>
  <si>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</si>
  <si>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</si>
  <si>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</si>
  <si>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</si>
  <si>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</si>
  <si>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</si>
  <si>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</si>
  <si>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</si>
  <si>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</si>
  <si>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</si>
  <si>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</si>
  <si>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</si>
  <si>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</si>
  <si>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</si>
  <si>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</si>
  <si>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</si>
  <si>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</si>
  <si>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</si>
  <si>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</si>
  <si>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</si>
  <si>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</si>
  <si>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</si>
  <si>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</si>
  <si>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</si>
  <si>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</si>
  <si>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</si>
  <si>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</si>
  <si>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</si>
  <si>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</si>
  <si>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</si>
  <si>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</si>
  <si>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</si>
  <si>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</si>
  <si>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</si>
  <si>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</si>
  <si>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</si>
  <si>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</si>
  <si>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</si>
  <si>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</si>
  <si>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</si>
  <si>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</si>
  <si>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</si>
  <si>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</si>
  <si>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</si>
  <si>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</si>
  <si>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</si>
  <si>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</si>
  <si>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</si>
  <si>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</si>
  <si>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</si>
  <si>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</si>
  <si>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</si>
  <si>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</si>
  <si>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</si>
  <si>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</si>
  <si>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</si>
  <si>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</si>
  <si>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</si>
  <si>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</si>
  <si>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</si>
  <si>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</si>
  <si>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</si>
  <si>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</si>
  <si>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</si>
  <si>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</si>
  <si>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</si>
  <si>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</si>
  <si>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</si>
  <si>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</si>
  <si>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</si>
  <si>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</si>
  <si>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</si>
  <si>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</si>
  <si>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</si>
  <si>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</si>
  <si>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</si>
  <si>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</si>
  <si>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</si>
  <si>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</si>
  <si>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</si>
  <si>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</si>
  <si>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</si>
  <si>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</si>
  <si>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</si>
  <si>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</si>
  <si>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</si>
  <si>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</si>
  <si>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</si>
  <si>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</si>
  <si>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</si>
  <si>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</si>
  <si>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</si>
  <si>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</si>
  <si>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</si>
  <si>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</si>
  <si>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</si>
  <si>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</si>
  <si>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</si>
  <si>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</si>
  <si>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</si>
  <si>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</si>
  <si>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</si>
  <si>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</si>
  <si>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</si>
  <si>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</si>
  <si>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</si>
  <si>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</si>
  <si>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</si>
  <si>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</si>
  <si>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</si>
  <si>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</si>
  <si>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</si>
  <si>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</si>
  <si>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</si>
  <si>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</si>
  <si>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</si>
  <si>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</si>
  <si>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</si>
  <si>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</si>
  <si>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</si>
  <si>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</si>
  <si>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</si>
  <si>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</si>
  <si>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</si>
  <si>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</si>
  <si>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</si>
  <si>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</si>
  <si>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</si>
  <si>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</si>
  <si>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</si>
  <si>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</si>
  <si>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</si>
  <si>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</si>
  <si>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</si>
  <si>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</si>
  <si>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</si>
  <si>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</si>
  <si>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</si>
  <si>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</si>
  <si>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</si>
  <si>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</si>
  <si>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</si>
  <si>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</si>
  <si>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</si>
  <si>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</si>
  <si>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</si>
  <si>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</si>
  <si>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</si>
  <si>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</si>
  <si>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</si>
  <si>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</si>
  <si>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</si>
  <si>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</si>
  <si>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</si>
  <si>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</si>
  <si>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</si>
  <si>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</si>
  <si>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</si>
  <si>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</si>
  <si>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</si>
  <si>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</si>
  <si>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</si>
  <si>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</si>
  <si>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</si>
  <si>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</si>
  <si>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</si>
  <si>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</si>
  <si>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</si>
  <si>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</si>
  <si>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</si>
  <si>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</si>
  <si>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</si>
  <si>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</si>
  <si>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</si>
  <si>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</si>
  <si>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</si>
  <si>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</si>
  <si>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</si>
  <si>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</si>
  <si>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</si>
  <si>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</si>
  <si>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</si>
  <si>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</si>
  <si>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</si>
  <si>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</si>
  <si>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</si>
  <si>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</si>
  <si>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</si>
  <si>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</si>
  <si>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</si>
  <si>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</si>
  <si>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</si>
  <si>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</si>
  <si>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</si>
  <si>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</si>
  <si>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</si>
  <si>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</si>
  <si>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</si>
  <si>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</si>
  <si>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</si>
  <si>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</si>
  <si>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</si>
  <si>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</si>
  <si>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</si>
  <si>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</si>
  <si>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</si>
  <si>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</si>
  <si>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</si>
  <si>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</si>
  <si>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</si>
  <si>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</si>
  <si>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</si>
  <si>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</si>
  <si>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</si>
  <si>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</si>
  <si>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</si>
  <si>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</si>
  <si>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</si>
  <si>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</si>
  <si>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</si>
  <si>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</si>
  <si>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</si>
  <si>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</si>
  <si>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</si>
  <si>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</si>
  <si>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</si>
  <si>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</si>
  <si>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</si>
  <si>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</si>
  <si>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</si>
  <si>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</si>
  <si>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</si>
  <si>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</si>
  <si>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</si>
  <si>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</si>
  <si>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</si>
  <si>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</si>
  <si>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</si>
  <si>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</si>
  <si>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</si>
  <si>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</si>
  <si>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</si>
  <si>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</si>
  <si>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</si>
  <si>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</si>
  <si>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</si>
  <si>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</si>
  <si>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</si>
  <si>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</si>
  <si>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</si>
  <si>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</si>
  <si>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</si>
  <si>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</si>
  <si>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</si>
  <si>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</si>
  <si>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</si>
  <si>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</si>
  <si>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</si>
  <si>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</si>
  <si>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</si>
  <si>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</si>
  <si>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</si>
  <si>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</si>
  <si>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</si>
  <si>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</si>
  <si>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</si>
  <si>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</si>
  <si>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</si>
  <si>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</si>
  <si>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</si>
  <si>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</si>
  <si>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</si>
  <si>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</si>
  <si>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</si>
  <si>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</si>
  <si>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</si>
  <si>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</si>
  <si>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</si>
  <si>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</si>
  <si>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</si>
  <si>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</si>
  <si>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</si>
  <si>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</si>
  <si>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</si>
  <si>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</si>
  <si>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</si>
  <si>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</si>
  <si>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</si>
  <si>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</si>
  <si>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</si>
  <si>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</si>
  <si>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</si>
  <si>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</si>
  <si>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</si>
  <si>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</si>
  <si>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</si>
  <si>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</si>
  <si>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</si>
  <si>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</si>
  <si>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</si>
  <si>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</si>
  <si>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</si>
  <si>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</si>
  <si>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</si>
  <si>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</si>
  <si>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</si>
  <si>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</si>
  <si>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</si>
  <si>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</si>
  <si>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</si>
  <si>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</si>
  <si>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</si>
  <si>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</si>
  <si>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</si>
  <si>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</si>
  <si>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</si>
  <si>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</si>
  <si>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</si>
  <si>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</si>
  <si>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</si>
  <si>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</si>
  <si>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</si>
  <si>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</si>
  <si>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</si>
  <si>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</si>
  <si>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</si>
  <si>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</si>
  <si>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</si>
  <si>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</si>
  <si>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</si>
  <si>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</si>
  <si>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</si>
  <si>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</si>
  <si>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</si>
  <si>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</si>
  <si>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</si>
  <si>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</si>
  <si>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</si>
  <si>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</si>
  <si>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</si>
  <si>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</si>
  <si>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</si>
  <si>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</si>
  <si>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</si>
  <si>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</si>
  <si>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</si>
  <si>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</si>
  <si>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</si>
  <si>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</si>
  <si>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</si>
  <si>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</si>
  <si>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</si>
  <si>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</si>
  <si>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</si>
  <si>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</si>
  <si>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</si>
  <si>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</si>
  <si>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</si>
  <si>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</si>
  <si>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</si>
  <si>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</si>
  <si>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</si>
  <si>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</si>
  <si>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</si>
  <si>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</si>
  <si>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</si>
  <si>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</si>
  <si>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</si>
  <si>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</si>
  <si>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</si>
  <si>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</si>
  <si>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</si>
  <si>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</si>
  <si>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</si>
  <si>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</si>
  <si>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</si>
  <si>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</si>
  <si>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</si>
  <si>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</si>
  <si>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</si>
  <si>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</si>
  <si>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</si>
  <si>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</si>
  <si>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</si>
  <si>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</si>
  <si>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</si>
  <si>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</si>
  <si>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</si>
  <si>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</si>
  <si>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</si>
  <si>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</si>
  <si>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</si>
  <si>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</si>
  <si>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</si>
  <si>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</si>
  <si>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</si>
  <si>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</si>
  <si>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</si>
  <si>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</si>
  <si>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</si>
  <si>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</si>
  <si>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</si>
  <si>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</si>
  <si>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</si>
  <si>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</si>
  <si>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</si>
  <si>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</si>
  <si>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</si>
  <si>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</si>
  <si>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</si>
  <si>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</si>
  <si>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</si>
  <si>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</si>
  <si>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</si>
  <si>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</si>
  <si>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</si>
  <si>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</si>
  <si>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</si>
  <si>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</si>
  <si>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</si>
  <si>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</si>
  <si>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</si>
  <si>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</si>
  <si>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</si>
  <si>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</si>
  <si>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</si>
  <si>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</si>
  <si>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</si>
  <si>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</si>
  <si>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</si>
  <si>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</si>
  <si>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</si>
  <si>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</si>
  <si>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</si>
  <si>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</si>
  <si>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</si>
  <si>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</si>
  <si>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</si>
  <si>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</si>
  <si>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</si>
  <si>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</si>
  <si>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</si>
  <si>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</si>
  <si>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</si>
  <si>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</si>
  <si>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</si>
  <si>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</si>
  <si>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</si>
  <si>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</si>
  <si>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</si>
  <si>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</si>
  <si>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</si>
  <si>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</si>
  <si>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</si>
  <si>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</si>
  <si>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</si>
  <si>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</si>
  <si>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</si>
  <si>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</si>
  <si>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</si>
  <si>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</si>
  <si>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</si>
  <si>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</si>
  <si>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</si>
  <si>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</si>
  <si>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</si>
  <si>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</si>
  <si>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</si>
  <si>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</si>
  <si>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</si>
  <si>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</si>
  <si>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</si>
  <si>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</si>
  <si>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</si>
  <si>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</si>
  <si>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</si>
  <si>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</si>
  <si>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</si>
  <si>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</si>
  <si>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</si>
  <si>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</si>
  <si>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</si>
  <si>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</si>
  <si>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</si>
  <si>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</si>
  <si>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</si>
  <si>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</si>
  <si>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</si>
  <si>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</si>
  <si>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</si>
  <si>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</si>
  <si>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</si>
  <si>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</si>
  <si>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</si>
  <si>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</si>
  <si>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</si>
  <si>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</si>
  <si>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</si>
  <si>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</si>
  <si>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</si>
  <si>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</si>
  <si>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</si>
  <si>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</si>
  <si>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</si>
  <si>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</si>
  <si>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</si>
  <si>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</si>
  <si>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</si>
  <si>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</si>
  <si>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</si>
  <si>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</si>
  <si>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</si>
  <si>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</si>
  <si>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</si>
  <si>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</si>
  <si>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</si>
  <si>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</si>
  <si>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</si>
  <si>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</si>
  <si>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</si>
  <si>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</si>
  <si>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</si>
  <si>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</si>
  <si>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</si>
  <si>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</si>
  <si>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Current Ranking Score</t>
  </si>
  <si>
    <t>Last completed qualification match</t>
  </si>
  <si>
    <t xml:space="preserve">This can have any of 3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t>
  </si>
  <si>
    <t>Predictions</t>
  </si>
  <si>
    <t>Prediction parameters</t>
  </si>
  <si>
    <t>average</t>
  </si>
  <si>
    <t>mean-reversion</t>
  </si>
  <si>
    <t>min</t>
  </si>
  <si>
    <t>max</t>
  </si>
  <si>
    <t>kHi</t>
  </si>
  <si>
    <t>kMid</t>
  </si>
  <si>
    <t>kLo</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</si>
  <si>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</si>
  <si>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</si>
  <si>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</si>
  <si>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</si>
  <si>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</si>
  <si>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</si>
  <si>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</si>
  <si>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</si>
  <si>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</si>
  <si>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</si>
  <si>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</si>
  <si>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</si>
  <si>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</si>
  <si>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</si>
  <si>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</si>
  <si>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</si>
  <si>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</si>
  <si>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100 (~10% sample error)</t>
  </si>
  <si>
    <t>500 (~2% sample error)</t>
  </si>
  <si>
    <t>1000 (~1% sample error)</t>
  </si>
  <si>
    <t>200 (~5% sample error)</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</si>
  <si>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</si>
  <si>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</si>
  <si>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</si>
  <si>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 xml:space="preserve">No,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</si>
  <si>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anterior Touchpad Activation Rate</t>
  </si>
  <si>
    <t xml:space="preserve">This value is not calculated in the same way as the other categories, it is not a calculated contribution. Instead, it is the number of times that the touchpad directly in front of the given team was activated divided by the total number of matches that team played. Considering that most teams opt to climb directly in front of their station, it can be interpreted as a climb rate. Unlike other categories, this does incorporate playoff matches. Also, it makes the assumption that the scoring table is on the same side as the feeder stations. I believe that this has been the case for all events through week 5, but since it will provide garbage results for events at which this is not the case, this should be used with caution. </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</si>
  <si>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</si>
  <si>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</si>
  <si>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</si>
  <si>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</si>
  <si>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</si>
  <si>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</si>
  <si>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 xml:space="preserve">This workbook was created by Caleb Sykes of FRC team 4536.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</si>
  <si>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Updated seed values</t>
  </si>
  <si>
    <t>micmp1</t>
  </si>
  <si>
    <t>micmp2</t>
  </si>
  <si>
    <t>micmp3</t>
  </si>
  <si>
    <t>micmp4</t>
  </si>
  <si>
    <t>Michigan State Championship - Consumers Energy Division</t>
  </si>
  <si>
    <t>Michigan State Championship - Dow Division </t>
  </si>
  <si>
    <t>Michigan State Championship - DTE Energy Foundation Division</t>
  </si>
  <si>
    <t>Michigan State Championship - Ford Division</t>
  </si>
  <si>
    <t>qm</t>
  </si>
  <si>
    <t xml:space="preserve">Updated prediction models for all categories. </t>
  </si>
  <si>
    <t>f</t>
  </si>
  <si>
    <t>qf</t>
  </si>
  <si>
    <t>sf</t>
  </si>
  <si>
    <t>Changes since v2017.7.0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</si>
</sst>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00"/>
  </numFmts>
  <fonts count="5"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37">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0" fontId="0" fillId="0" borderId="2" xfId="0" applyBorder="1"/>
    <xf numFmtId="165" fontId="0" fillId="0" borderId="0" xfId="0" applyNumberFormat="1"/>
    <xf numFmtId="166" fontId="0" fillId="0" borderId="0" xfId="0" applyNumberFormat="1"/>
    <xf numFmtId="167" fontId="0" fillId="0" borderId="0" xfId="0" applyNumberFormat="1"/>
    <xf numFmtId="0" fontId="0" fillId="0" borderId="0" xfId="0" applyAlignment="1"/>
    <xf numFmtId="0" fontId="4" fillId="0" borderId="0" xfId="0" applyFont="1"/>
    <xf numFmtId="0" fontId="0" fillId="0" borderId="3" xfId="0" applyBorder="1" applyAlignment="1"/>
    <xf numFmtId="0" fontId="0" fillId="0" borderId="4" xfId="0" applyBorder="1" applyAlignment="1"/>
    <xf numFmtId="0" fontId="0" fillId="0" borderId="5" xfId="0" applyBorder="1" applyAlignment="1"/>
  </cellXfs>
  <cellStyles count="3">
    <cellStyle name="Hyperlink" xfId="1" builtinId="8"/>
    <cellStyle name="Normal" xfId="0" builtinId="0"/>
    <cellStyle name="Normal 2" xfId="2"/>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lookup'!$B$54:$B$123</c:f>
              <c:numCache>
                <c:formatCode>0%</c:formatCode>
                <c:ptCount val="7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1-52C3-4A57-8A5D-F86DCF613E9B}"/>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val>
                <c:extLst>
                  <c:ext xmlns:c16="http://schemas.microsoft.com/office/drawing/2014/chart" uri="{C3380CC4-5D6E-409C-BE32-E72D297353CC}">
                    <c16:uniqueId val="{00000000-52C3-4A57-8A5D-F86DCF613E9B}"/>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176211</xdr:colOff>
      <xdr:row>13</xdr:row>
      <xdr:rowOff>33336</xdr:rowOff>
    </xdr:from>
    <xdr:to>
      <xdr:col>29</xdr:col>
      <xdr:colOff>228599</xdr:colOff>
      <xdr:row>28</xdr:row>
      <xdr:rowOff>1200149</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0"/>
  <sheetViews>
    <sheetView tabSelected="1" workbookViewId="0"/>
  </sheetViews>
  <sheetFormatPr defaultRowHeight="15" x14ac:dyDescent="0.25"/>
  <cols>
    <col min="1" max="1" width="90.140625" style="5" customWidth="1"/>
    <col min="2" max="2" width="94" style="5" customWidth="1"/>
  </cols>
  <sheetData>
    <row r="1" spans="1:2" ht="45" x14ac:dyDescent="0.25">
      <c r="A1" s="5" t="s">
        <v>416</v>
      </c>
      <c r="B1" s="5" t="s">
        <v>3595</v>
      </c>
    </row>
    <row r="3" spans="1:2" ht="75" x14ac:dyDescent="0.25">
      <c r="A3" s="5" t="s">
        <v>417</v>
      </c>
      <c r="B3" s="3" t="s">
        <v>3712</v>
      </c>
    </row>
    <row r="4" spans="1:2" x14ac:dyDescent="0.25">
      <c r="B4" s="3"/>
    </row>
    <row r="5" spans="1:2" x14ac:dyDescent="0.25">
      <c r="A5" s="5" t="s">
        <v>3727</v>
      </c>
      <c r="B5" s="3" t="s">
        <v>3713</v>
      </c>
    </row>
    <row r="6" spans="1:2" x14ac:dyDescent="0.25">
      <c r="B6" s="3" t="s">
        <v>3723</v>
      </c>
    </row>
    <row r="7" spans="1:2" x14ac:dyDescent="0.25">
      <c r="B7" s="3"/>
    </row>
    <row r="8" spans="1:2" x14ac:dyDescent="0.25">
      <c r="B8" s="3"/>
    </row>
    <row r="9" spans="1:2" x14ac:dyDescent="0.25">
      <c r="B9" s="3"/>
    </row>
    <row r="10" spans="1:2" x14ac:dyDescent="0.25">
      <c r="B10"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9" spans="1:2" x14ac:dyDescent="0.25">
      <c r="A19" s="5" t="s">
        <v>3649</v>
      </c>
      <c r="B19" s="5" t="s">
        <v>3597</v>
      </c>
    </row>
    <row r="20" spans="1:2" ht="60" x14ac:dyDescent="0.25">
      <c r="A20" s="5" t="s">
        <v>3650</v>
      </c>
      <c r="B20" s="5" t="s">
        <v>3700</v>
      </c>
    </row>
    <row r="21" spans="1:2" ht="45" x14ac:dyDescent="0.25">
      <c r="A21" s="5" t="s">
        <v>3651</v>
      </c>
      <c r="B21" s="5" t="s">
        <v>423</v>
      </c>
    </row>
    <row r="22" spans="1:2" ht="60" x14ac:dyDescent="0.25">
      <c r="A22" s="5" t="s">
        <v>3652</v>
      </c>
      <c r="B22" s="5" t="s">
        <v>434</v>
      </c>
    </row>
    <row r="23" spans="1:2" ht="45" x14ac:dyDescent="0.25">
      <c r="A23" s="5" t="s">
        <v>3653</v>
      </c>
      <c r="B23" s="5" t="s">
        <v>3591</v>
      </c>
    </row>
    <row r="24" spans="1:2" ht="90" x14ac:dyDescent="0.25">
      <c r="A24" s="5" t="s">
        <v>3654</v>
      </c>
      <c r="B24" s="5" t="s">
        <v>421</v>
      </c>
    </row>
    <row r="25" spans="1:2" ht="135" x14ac:dyDescent="0.25">
      <c r="A25" s="5" t="s">
        <v>3655</v>
      </c>
      <c r="B25" s="5" t="s">
        <v>422</v>
      </c>
    </row>
    <row r="26" spans="1:2" x14ac:dyDescent="0.25">
      <c r="A26" s="5" t="s">
        <v>3656</v>
      </c>
      <c r="B26" s="5" t="s">
        <v>3657</v>
      </c>
    </row>
    <row r="27" spans="1:2" ht="90" x14ac:dyDescent="0.25">
      <c r="A27" s="5" t="s">
        <v>3686</v>
      </c>
      <c r="B27" s="5" t="s">
        <v>3701</v>
      </c>
    </row>
    <row r="30" spans="1:2" x14ac:dyDescent="0.25">
      <c r="A30" s="3" t="s">
        <v>3642</v>
      </c>
    </row>
    <row r="31" spans="1:2" x14ac:dyDescent="0.25">
      <c r="A31" s="3" t="s">
        <v>3596</v>
      </c>
      <c r="B31" s="5" t="s">
        <v>3597</v>
      </c>
    </row>
    <row r="32" spans="1:2" x14ac:dyDescent="0.25">
      <c r="A32" s="3" t="s">
        <v>55</v>
      </c>
      <c r="B32" s="5" t="s">
        <v>3598</v>
      </c>
    </row>
    <row r="33" spans="1:2" x14ac:dyDescent="0.25">
      <c r="A33" s="3" t="s">
        <v>56</v>
      </c>
      <c r="B33" s="5" t="s">
        <v>3599</v>
      </c>
    </row>
    <row r="34" spans="1:2" ht="120" x14ac:dyDescent="0.25">
      <c r="A34" s="3" t="s">
        <v>3580</v>
      </c>
      <c r="B34" s="5" t="s">
        <v>3669</v>
      </c>
    </row>
    <row r="35" spans="1:2" x14ac:dyDescent="0.25">
      <c r="A35" s="3" t="s">
        <v>3</v>
      </c>
      <c r="B35" s="5" t="s">
        <v>3600</v>
      </c>
    </row>
    <row r="36" spans="1:2" x14ac:dyDescent="0.25">
      <c r="A36" s="3" t="s">
        <v>4</v>
      </c>
      <c r="B36" s="5" t="s">
        <v>3601</v>
      </c>
    </row>
    <row r="37" spans="1:2" x14ac:dyDescent="0.25">
      <c r="A37" s="3" t="s">
        <v>5</v>
      </c>
      <c r="B37" s="5" t="s">
        <v>3602</v>
      </c>
    </row>
    <row r="38" spans="1:2" x14ac:dyDescent="0.25">
      <c r="A38" t="s">
        <v>6</v>
      </c>
      <c r="B38" s="5" t="s">
        <v>3603</v>
      </c>
    </row>
    <row r="39" spans="1:2" ht="30" x14ac:dyDescent="0.25">
      <c r="A39" t="s">
        <v>7</v>
      </c>
      <c r="B39" s="5" t="s">
        <v>3604</v>
      </c>
    </row>
    <row r="40" spans="1:2" ht="30" x14ac:dyDescent="0.25">
      <c r="A40" t="s">
        <v>8</v>
      </c>
      <c r="B40" s="5" t="s">
        <v>3605</v>
      </c>
    </row>
    <row r="41" spans="1:2" x14ac:dyDescent="0.25">
      <c r="A41" t="s">
        <v>9</v>
      </c>
      <c r="B41" s="5" t="s">
        <v>3606</v>
      </c>
    </row>
    <row r="42" spans="1:2" ht="30" x14ac:dyDescent="0.25">
      <c r="A42" t="s">
        <v>16</v>
      </c>
      <c r="B42" s="5" t="s">
        <v>3607</v>
      </c>
    </row>
    <row r="43" spans="1:2" x14ac:dyDescent="0.25">
      <c r="A43" t="s">
        <v>17</v>
      </c>
      <c r="B43" s="5" t="s">
        <v>3608</v>
      </c>
    </row>
    <row r="44" spans="1:2" x14ac:dyDescent="0.25">
      <c r="A44" t="s">
        <v>18</v>
      </c>
      <c r="B44" s="5" t="s">
        <v>3608</v>
      </c>
    </row>
    <row r="45" spans="1:2" ht="30" x14ac:dyDescent="0.25">
      <c r="A45" t="s">
        <v>10</v>
      </c>
      <c r="B45" s="5" t="s">
        <v>3609</v>
      </c>
    </row>
    <row r="46" spans="1:2" x14ac:dyDescent="0.25">
      <c r="A46" t="s">
        <v>11</v>
      </c>
      <c r="B46" s="5" t="s">
        <v>3610</v>
      </c>
    </row>
    <row r="47" spans="1:2" x14ac:dyDescent="0.25">
      <c r="A47" t="s">
        <v>13</v>
      </c>
      <c r="B47" s="5" t="s">
        <v>3611</v>
      </c>
    </row>
    <row r="48" spans="1:2" x14ac:dyDescent="0.25">
      <c r="A48" t="s">
        <v>14</v>
      </c>
      <c r="B48" s="5" t="s">
        <v>3612</v>
      </c>
    </row>
    <row r="49" spans="1:2" x14ac:dyDescent="0.25">
      <c r="A49" t="s">
        <v>15</v>
      </c>
      <c r="B49" s="5" t="s">
        <v>3613</v>
      </c>
    </row>
    <row r="50" spans="1:2" ht="30" x14ac:dyDescent="0.25">
      <c r="A50" t="s">
        <v>19</v>
      </c>
      <c r="B50" s="5" t="s">
        <v>3614</v>
      </c>
    </row>
    <row r="51" spans="1:2" ht="30" x14ac:dyDescent="0.25">
      <c r="A51" t="s">
        <v>20</v>
      </c>
      <c r="B51" s="5" t="s">
        <v>3615</v>
      </c>
    </row>
    <row r="52" spans="1:2" ht="30" x14ac:dyDescent="0.25">
      <c r="A52" t="s">
        <v>21</v>
      </c>
      <c r="B52" s="5" t="s">
        <v>3616</v>
      </c>
    </row>
    <row r="53" spans="1:2" ht="30" x14ac:dyDescent="0.25">
      <c r="A53" t="s">
        <v>22</v>
      </c>
      <c r="B53" s="5" t="s">
        <v>3617</v>
      </c>
    </row>
    <row r="54" spans="1:2" x14ac:dyDescent="0.25">
      <c r="A54" t="s">
        <v>23</v>
      </c>
      <c r="B54" s="5" t="s">
        <v>3618</v>
      </c>
    </row>
    <row r="55" spans="1:2" ht="30" x14ac:dyDescent="0.25">
      <c r="A55" t="s">
        <v>24</v>
      </c>
      <c r="B55" s="5" t="s">
        <v>3619</v>
      </c>
    </row>
    <row r="56" spans="1:2" x14ac:dyDescent="0.25">
      <c r="A56" t="s">
        <v>25</v>
      </c>
      <c r="B56" s="5" t="s">
        <v>3608</v>
      </c>
    </row>
    <row r="57" spans="1:2" x14ac:dyDescent="0.25">
      <c r="A57" t="s">
        <v>26</v>
      </c>
      <c r="B57" s="5" t="s">
        <v>3608</v>
      </c>
    </row>
    <row r="58" spans="1:2" x14ac:dyDescent="0.25">
      <c r="A58" t="s">
        <v>27</v>
      </c>
      <c r="B58" s="5" t="s">
        <v>3620</v>
      </c>
    </row>
    <row r="59" spans="1:2" ht="30" x14ac:dyDescent="0.25">
      <c r="A59" t="s">
        <v>29</v>
      </c>
      <c r="B59" s="5" t="s">
        <v>3621</v>
      </c>
    </row>
    <row r="60" spans="1:2" ht="30" x14ac:dyDescent="0.25">
      <c r="A60" t="s">
        <v>30</v>
      </c>
      <c r="B60" s="5" t="s">
        <v>3622</v>
      </c>
    </row>
    <row r="61" spans="1:2" ht="30" x14ac:dyDescent="0.25">
      <c r="A61" t="s">
        <v>31</v>
      </c>
      <c r="B61" s="5" t="s">
        <v>3623</v>
      </c>
    </row>
    <row r="62" spans="1:2" x14ac:dyDescent="0.25">
      <c r="A62" t="s">
        <v>32</v>
      </c>
      <c r="B62" s="5" t="s">
        <v>3624</v>
      </c>
    </row>
    <row r="63" spans="1:2" ht="105" x14ac:dyDescent="0.25">
      <c r="A63" t="s">
        <v>3704</v>
      </c>
      <c r="B63" s="5" t="s">
        <v>3705</v>
      </c>
    </row>
    <row r="64" spans="1:2" x14ac:dyDescent="0.25">
      <c r="A64" t="s">
        <v>44</v>
      </c>
      <c r="B64" s="5" t="s">
        <v>3608</v>
      </c>
    </row>
    <row r="65" spans="1:2" x14ac:dyDescent="0.25">
      <c r="A65" t="s">
        <v>45</v>
      </c>
      <c r="B65" s="5" t="s">
        <v>3608</v>
      </c>
    </row>
    <row r="66" spans="1:2" ht="30" x14ac:dyDescent="0.25">
      <c r="A66" t="s">
        <v>34</v>
      </c>
      <c r="B66" s="5" t="s">
        <v>3625</v>
      </c>
    </row>
    <row r="67" spans="1:2" x14ac:dyDescent="0.25">
      <c r="A67" t="s">
        <v>35</v>
      </c>
      <c r="B67" s="5" t="s">
        <v>3626</v>
      </c>
    </row>
    <row r="68" spans="1:2" ht="30" x14ac:dyDescent="0.25">
      <c r="A68" t="s">
        <v>36</v>
      </c>
      <c r="B68" s="5" t="s">
        <v>3627</v>
      </c>
    </row>
    <row r="69" spans="1:2" ht="30" x14ac:dyDescent="0.25">
      <c r="A69" t="s">
        <v>37</v>
      </c>
      <c r="B69" s="5" t="s">
        <v>3628</v>
      </c>
    </row>
    <row r="70" spans="1:2" ht="30" x14ac:dyDescent="0.25">
      <c r="A70" t="s">
        <v>38</v>
      </c>
      <c r="B70" s="5" t="s">
        <v>3629</v>
      </c>
    </row>
    <row r="71" spans="1:2" ht="30" x14ac:dyDescent="0.25">
      <c r="A71" t="s">
        <v>39</v>
      </c>
      <c r="B71" s="5" t="s">
        <v>3630</v>
      </c>
    </row>
    <row r="72" spans="1:2" ht="30" x14ac:dyDescent="0.25">
      <c r="A72" t="s">
        <v>40</v>
      </c>
      <c r="B72" s="5" t="s">
        <v>3631</v>
      </c>
    </row>
    <row r="73" spans="1:2" ht="30" x14ac:dyDescent="0.25">
      <c r="A73" t="s">
        <v>41</v>
      </c>
      <c r="B73" s="5" t="s">
        <v>3632</v>
      </c>
    </row>
    <row r="74" spans="1:2" ht="30" x14ac:dyDescent="0.25">
      <c r="A74" t="s">
        <v>48</v>
      </c>
      <c r="B74" s="5" t="s">
        <v>3633</v>
      </c>
    </row>
    <row r="75" spans="1:2" ht="30" x14ac:dyDescent="0.25">
      <c r="A75" t="s">
        <v>49</v>
      </c>
      <c r="B75" s="5" t="s">
        <v>3634</v>
      </c>
    </row>
    <row r="76" spans="1:2" ht="60" x14ac:dyDescent="0.25">
      <c r="A76" t="s">
        <v>57</v>
      </c>
      <c r="B76" s="5" t="s">
        <v>3635</v>
      </c>
    </row>
    <row r="77" spans="1:2" x14ac:dyDescent="0.25">
      <c r="A77" t="s">
        <v>58</v>
      </c>
      <c r="B77" s="5" t="s">
        <v>3608</v>
      </c>
    </row>
    <row r="78" spans="1:2" x14ac:dyDescent="0.25">
      <c r="A78" t="s">
        <v>59</v>
      </c>
      <c r="B78" s="5" t="s">
        <v>3608</v>
      </c>
    </row>
    <row r="79" spans="1:2" ht="30" x14ac:dyDescent="0.25">
      <c r="A79" t="s">
        <v>50</v>
      </c>
      <c r="B79" s="5" t="s">
        <v>3636</v>
      </c>
    </row>
    <row r="80" spans="1:2" x14ac:dyDescent="0.25">
      <c r="A80" t="s">
        <v>51</v>
      </c>
      <c r="B80" s="5" t="s">
        <v>3637</v>
      </c>
    </row>
    <row r="81" spans="1:2" ht="45" x14ac:dyDescent="0.25">
      <c r="A81" t="s">
        <v>52</v>
      </c>
      <c r="B81" s="5" t="s">
        <v>3638</v>
      </c>
    </row>
    <row r="82" spans="1:2" ht="30" x14ac:dyDescent="0.25">
      <c r="A82" t="s">
        <v>47</v>
      </c>
      <c r="B82" s="5" t="s">
        <v>3639</v>
      </c>
    </row>
    <row r="83" spans="1:2" x14ac:dyDescent="0.25">
      <c r="A83" t="s">
        <v>54</v>
      </c>
      <c r="B83" s="5" t="s">
        <v>3640</v>
      </c>
    </row>
    <row r="84" spans="1:2" x14ac:dyDescent="0.25">
      <c r="A84" t="s">
        <v>53</v>
      </c>
      <c r="B84" s="5" t="s">
        <v>3641</v>
      </c>
    </row>
    <row r="87" spans="1:2" x14ac:dyDescent="0.25">
      <c r="A87" s="5" t="s">
        <v>418</v>
      </c>
    </row>
    <row r="88" spans="1:2" x14ac:dyDescent="0.25">
      <c r="A88" s="5" t="s">
        <v>419</v>
      </c>
      <c r="B88" s="5" t="s">
        <v>420</v>
      </c>
    </row>
    <row r="89" spans="1:2" ht="30" x14ac:dyDescent="0.25">
      <c r="A89" s="5" t="s">
        <v>438</v>
      </c>
      <c r="B89" s="5" t="s">
        <v>439</v>
      </c>
    </row>
    <row r="90" spans="1:2" ht="45" x14ac:dyDescent="0.25">
      <c r="A90" s="5" t="s">
        <v>3706</v>
      </c>
      <c r="B90" s="5" t="s">
        <v>3707</v>
      </c>
    </row>
    <row r="91" spans="1:2" ht="75" x14ac:dyDescent="0.25">
      <c r="A91" s="5" t="s">
        <v>3708</v>
      </c>
      <c r="B91" s="5" t="s">
        <v>3711</v>
      </c>
    </row>
    <row r="92" spans="1:2" ht="30" x14ac:dyDescent="0.25">
      <c r="A92" s="5" t="s">
        <v>440</v>
      </c>
      <c r="B92" s="5" t="s">
        <v>441</v>
      </c>
    </row>
    <row r="93" spans="1:2" ht="30" x14ac:dyDescent="0.25">
      <c r="A93" s="5" t="s">
        <v>3592</v>
      </c>
      <c r="B93" s="5" t="s">
        <v>3593</v>
      </c>
    </row>
    <row r="94" spans="1:2" x14ac:dyDescent="0.25">
      <c r="A94" s="5" t="s">
        <v>3594</v>
      </c>
      <c r="B94" s="5" t="s">
        <v>3685</v>
      </c>
    </row>
    <row r="95" spans="1:2" x14ac:dyDescent="0.25">
      <c r="A95" s="3" t="s">
        <v>3643</v>
      </c>
      <c r="B95" s="16" t="s">
        <v>3644</v>
      </c>
    </row>
    <row r="96" spans="1:2" ht="30" x14ac:dyDescent="0.25">
      <c r="A96" s="3" t="s">
        <v>3645</v>
      </c>
      <c r="B96" s="5" t="s">
        <v>3646</v>
      </c>
    </row>
    <row r="97" spans="1:2" ht="45" x14ac:dyDescent="0.25">
      <c r="A97" s="5" t="s">
        <v>3648</v>
      </c>
      <c r="B97" s="5" t="s">
        <v>3647</v>
      </c>
    </row>
    <row r="98" spans="1:2" ht="45" x14ac:dyDescent="0.25">
      <c r="A98" s="5" t="s">
        <v>3659</v>
      </c>
      <c r="B98" s="5" t="s">
        <v>3660</v>
      </c>
    </row>
    <row r="99" spans="1:2" ht="60" x14ac:dyDescent="0.25">
      <c r="A99" s="5" t="s">
        <v>3702</v>
      </c>
      <c r="B99" s="5" t="s">
        <v>3703</v>
      </c>
    </row>
    <row r="100" spans="1:2" ht="45" x14ac:dyDescent="0.25">
      <c r="A100" s="5" t="s">
        <v>3709</v>
      </c>
      <c r="B100" s="5" t="s">
        <v>3710</v>
      </c>
    </row>
  </sheetData>
  <hyperlinks>
    <hyperlink ref="B95"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P1001"/>
  <sheetViews>
    <sheetView workbookViewId="0">
      <selection activeCell="D167" sqref="D167"/>
    </sheetView>
  </sheetViews>
  <sheetFormatPr defaultRowHeight="15" x14ac:dyDescent="0.25"/>
  <sheetData>
    <row r="1" spans="1:68" x14ac:dyDescent="0.25">
      <c r="B1">
        <v>60</v>
      </c>
      <c r="C1">
        <v>79</v>
      </c>
      <c r="D1">
        <v>118</v>
      </c>
      <c r="E1">
        <v>120</v>
      </c>
      <c r="F1">
        <v>159</v>
      </c>
      <c r="G1">
        <v>180</v>
      </c>
      <c r="H1">
        <v>330</v>
      </c>
      <c r="I1">
        <v>589</v>
      </c>
      <c r="J1">
        <v>696</v>
      </c>
      <c r="K1">
        <v>704</v>
      </c>
      <c r="L1">
        <v>744</v>
      </c>
      <c r="M1">
        <v>900</v>
      </c>
      <c r="N1">
        <v>968</v>
      </c>
      <c r="O1">
        <v>997</v>
      </c>
      <c r="P1">
        <v>1156</v>
      </c>
      <c r="Q1">
        <v>1255</v>
      </c>
      <c r="R1">
        <v>1294</v>
      </c>
      <c r="S1">
        <v>1369</v>
      </c>
      <c r="T1">
        <v>1533</v>
      </c>
      <c r="U1">
        <v>1622</v>
      </c>
      <c r="V1">
        <v>1678</v>
      </c>
      <c r="W1">
        <v>1745</v>
      </c>
      <c r="X1">
        <v>2073</v>
      </c>
      <c r="Y1">
        <v>2096</v>
      </c>
      <c r="Z1">
        <v>2240</v>
      </c>
      <c r="AA1">
        <v>2839</v>
      </c>
      <c r="AB1">
        <v>3008</v>
      </c>
      <c r="AC1">
        <v>3189</v>
      </c>
      <c r="AD1">
        <v>3218</v>
      </c>
      <c r="AE1">
        <v>3255</v>
      </c>
      <c r="AF1">
        <v>3335</v>
      </c>
      <c r="AG1">
        <v>3473</v>
      </c>
      <c r="AH1">
        <v>3489</v>
      </c>
      <c r="AI1">
        <v>3527</v>
      </c>
      <c r="AJ1">
        <v>3556</v>
      </c>
      <c r="AK1">
        <v>3616</v>
      </c>
      <c r="AL1">
        <v>3647</v>
      </c>
      <c r="AM1">
        <v>3663</v>
      </c>
      <c r="AN1">
        <v>3735</v>
      </c>
      <c r="AO1">
        <v>3743</v>
      </c>
      <c r="AP1">
        <v>3847</v>
      </c>
      <c r="AQ1">
        <v>4013</v>
      </c>
      <c r="AR1">
        <v>4188</v>
      </c>
      <c r="AS1">
        <v>4189</v>
      </c>
      <c r="AT1">
        <v>4320</v>
      </c>
      <c r="AU1">
        <v>4469</v>
      </c>
      <c r="AV1">
        <v>4486</v>
      </c>
      <c r="AW1">
        <v>4662</v>
      </c>
      <c r="AX1">
        <v>4918</v>
      </c>
      <c r="AY1">
        <v>5012</v>
      </c>
      <c r="AZ1">
        <v>5160</v>
      </c>
      <c r="BA1">
        <v>5295</v>
      </c>
      <c r="BB1">
        <v>5635</v>
      </c>
      <c r="BC1">
        <v>5839</v>
      </c>
      <c r="BD1">
        <v>5842</v>
      </c>
      <c r="BE1">
        <v>5869</v>
      </c>
      <c r="BF1">
        <v>5892</v>
      </c>
      <c r="BG1">
        <v>5930</v>
      </c>
      <c r="BH1">
        <v>6025</v>
      </c>
      <c r="BI1">
        <v>6321</v>
      </c>
      <c r="BJ1">
        <v>6369</v>
      </c>
      <c r="BK1">
        <v>6377</v>
      </c>
      <c r="BL1">
        <v>6418</v>
      </c>
      <c r="BM1">
        <v>6430</v>
      </c>
      <c r="BN1">
        <v>6546</v>
      </c>
      <c r="BO1">
        <v>6652</v>
      </c>
      <c r="BP1">
        <v>6666</v>
      </c>
    </row>
    <row r="2" spans="1:68" x14ac:dyDescent="0.25">
      <c r="A2">
        <v>1</v>
      </c>
      <c r="B2">
        <v>0</v>
      </c>
      <c r="C2">
        <v>0</v>
      </c>
      <c r="D2">
        <v>0</v>
      </c>
      <c r="E2">
        <v>0</v>
      </c>
      <c r="F2">
        <v>0</v>
      </c>
      <c r="G2">
        <v>0</v>
      </c>
      <c r="H2">
        <v>0</v>
      </c>
      <c r="I2">
        <v>0</v>
      </c>
      <c r="J2">
        <v>0</v>
      </c>
      <c r="K2">
        <v>0</v>
      </c>
      <c r="L2">
        <v>0</v>
      </c>
      <c r="M2">
        <v>0</v>
      </c>
      <c r="N2">
        <v>0</v>
      </c>
      <c r="O2">
        <v>0</v>
      </c>
      <c r="P2">
        <v>0</v>
      </c>
      <c r="Q2">
        <v>0</v>
      </c>
      <c r="R2">
        <v>1</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1</v>
      </c>
      <c r="AP2">
        <v>1</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row>
    <row r="3" spans="1:68" x14ac:dyDescent="0.25">
      <c r="A3">
        <v>1</v>
      </c>
      <c r="B3">
        <v>0</v>
      </c>
      <c r="C3">
        <v>0</v>
      </c>
      <c r="D3">
        <v>0</v>
      </c>
      <c r="E3">
        <v>0</v>
      </c>
      <c r="F3">
        <v>0</v>
      </c>
      <c r="G3">
        <v>1</v>
      </c>
      <c r="H3">
        <v>0</v>
      </c>
      <c r="I3">
        <v>0</v>
      </c>
      <c r="J3">
        <v>0</v>
      </c>
      <c r="K3">
        <v>0</v>
      </c>
      <c r="L3">
        <v>0</v>
      </c>
      <c r="M3">
        <v>0</v>
      </c>
      <c r="N3">
        <v>0</v>
      </c>
      <c r="O3">
        <v>0</v>
      </c>
      <c r="P3">
        <v>0</v>
      </c>
      <c r="Q3">
        <v>0</v>
      </c>
      <c r="R3">
        <v>0</v>
      </c>
      <c r="S3">
        <v>0</v>
      </c>
      <c r="T3">
        <v>0</v>
      </c>
      <c r="U3">
        <v>0</v>
      </c>
      <c r="V3">
        <v>0</v>
      </c>
      <c r="W3">
        <v>0</v>
      </c>
      <c r="X3">
        <v>0</v>
      </c>
      <c r="Y3">
        <v>0</v>
      </c>
      <c r="Z3">
        <v>0</v>
      </c>
      <c r="AA3">
        <v>0</v>
      </c>
      <c r="AB3">
        <v>0</v>
      </c>
      <c r="AC3">
        <v>0</v>
      </c>
      <c r="AD3">
        <v>1</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1</v>
      </c>
      <c r="BN3">
        <v>0</v>
      </c>
      <c r="BO3">
        <v>0</v>
      </c>
      <c r="BP3">
        <v>0</v>
      </c>
    </row>
    <row r="4" spans="1:68" x14ac:dyDescent="0.25">
      <c r="A4">
        <v>2</v>
      </c>
      <c r="B4">
        <v>0</v>
      </c>
      <c r="C4">
        <v>1</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1</v>
      </c>
      <c r="AJ4">
        <v>0</v>
      </c>
      <c r="AK4">
        <v>0</v>
      </c>
      <c r="AL4">
        <v>0</v>
      </c>
      <c r="AM4">
        <v>0</v>
      </c>
      <c r="AN4">
        <v>0</v>
      </c>
      <c r="AO4">
        <v>0</v>
      </c>
      <c r="AP4">
        <v>0</v>
      </c>
      <c r="AQ4">
        <v>0</v>
      </c>
      <c r="AR4">
        <v>1</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x14ac:dyDescent="0.25">
      <c r="A5">
        <v>2</v>
      </c>
      <c r="B5">
        <v>0</v>
      </c>
      <c r="C5">
        <v>0</v>
      </c>
      <c r="D5">
        <v>0</v>
      </c>
      <c r="E5">
        <v>0</v>
      </c>
      <c r="F5">
        <v>0</v>
      </c>
      <c r="G5">
        <v>0</v>
      </c>
      <c r="H5">
        <v>0</v>
      </c>
      <c r="I5">
        <v>0</v>
      </c>
      <c r="J5">
        <v>0</v>
      </c>
      <c r="K5">
        <v>0</v>
      </c>
      <c r="L5">
        <v>0</v>
      </c>
      <c r="M5">
        <v>0</v>
      </c>
      <c r="N5">
        <v>0</v>
      </c>
      <c r="O5">
        <v>0</v>
      </c>
      <c r="P5">
        <v>1</v>
      </c>
      <c r="Q5">
        <v>0</v>
      </c>
      <c r="R5">
        <v>0</v>
      </c>
      <c r="S5">
        <v>0</v>
      </c>
      <c r="T5">
        <v>0</v>
      </c>
      <c r="U5">
        <v>0</v>
      </c>
      <c r="V5">
        <v>0</v>
      </c>
      <c r="W5">
        <v>0</v>
      </c>
      <c r="X5">
        <v>0</v>
      </c>
      <c r="Y5">
        <v>0</v>
      </c>
      <c r="Z5">
        <v>0</v>
      </c>
      <c r="AA5">
        <v>0</v>
      </c>
      <c r="AB5">
        <v>0</v>
      </c>
      <c r="AC5">
        <v>0</v>
      </c>
      <c r="AD5">
        <v>0</v>
      </c>
      <c r="AE5">
        <v>1</v>
      </c>
      <c r="AF5">
        <v>0</v>
      </c>
      <c r="AG5">
        <v>0</v>
      </c>
      <c r="AH5">
        <v>0</v>
      </c>
      <c r="AI5">
        <v>0</v>
      </c>
      <c r="AJ5">
        <v>0</v>
      </c>
      <c r="AK5">
        <v>0</v>
      </c>
      <c r="AL5">
        <v>0</v>
      </c>
      <c r="AM5">
        <v>0</v>
      </c>
      <c r="AN5">
        <v>0</v>
      </c>
      <c r="AO5">
        <v>0</v>
      </c>
      <c r="AP5">
        <v>0</v>
      </c>
      <c r="AQ5">
        <v>0</v>
      </c>
      <c r="AR5">
        <v>0</v>
      </c>
      <c r="AS5">
        <v>0</v>
      </c>
      <c r="AT5">
        <v>0</v>
      </c>
      <c r="AU5">
        <v>0</v>
      </c>
      <c r="AV5">
        <v>0</v>
      </c>
      <c r="AW5">
        <v>0</v>
      </c>
      <c r="AX5">
        <v>1</v>
      </c>
      <c r="AY5">
        <v>0</v>
      </c>
      <c r="AZ5">
        <v>0</v>
      </c>
      <c r="BA5">
        <v>0</v>
      </c>
      <c r="BB5">
        <v>0</v>
      </c>
      <c r="BC5">
        <v>0</v>
      </c>
      <c r="BD5">
        <v>0</v>
      </c>
      <c r="BE5">
        <v>0</v>
      </c>
      <c r="BF5">
        <v>0</v>
      </c>
      <c r="BG5">
        <v>0</v>
      </c>
      <c r="BH5">
        <v>0</v>
      </c>
      <c r="BI5">
        <v>0</v>
      </c>
      <c r="BJ5">
        <v>0</v>
      </c>
      <c r="BK5">
        <v>0</v>
      </c>
      <c r="BL5">
        <v>0</v>
      </c>
      <c r="BM5">
        <v>0</v>
      </c>
      <c r="BN5">
        <v>0</v>
      </c>
      <c r="BO5">
        <v>0</v>
      </c>
      <c r="BP5">
        <v>0</v>
      </c>
    </row>
    <row r="6" spans="1:68" x14ac:dyDescent="0.25">
      <c r="A6">
        <v>3</v>
      </c>
      <c r="B6">
        <v>1</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1</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1</v>
      </c>
      <c r="BK6">
        <v>0</v>
      </c>
      <c r="BL6">
        <v>0</v>
      </c>
      <c r="BM6">
        <v>0</v>
      </c>
      <c r="BN6">
        <v>0</v>
      </c>
      <c r="BO6">
        <v>0</v>
      </c>
      <c r="BP6">
        <v>0</v>
      </c>
    </row>
    <row r="7" spans="1:68" x14ac:dyDescent="0.25">
      <c r="A7">
        <v>3</v>
      </c>
      <c r="B7">
        <v>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1</v>
      </c>
      <c r="AG7">
        <v>0</v>
      </c>
      <c r="AH7">
        <v>0</v>
      </c>
      <c r="AI7">
        <v>0</v>
      </c>
      <c r="AJ7">
        <v>0</v>
      </c>
      <c r="AK7">
        <v>1</v>
      </c>
      <c r="AL7">
        <v>0</v>
      </c>
      <c r="AM7">
        <v>0</v>
      </c>
      <c r="AN7">
        <v>0</v>
      </c>
      <c r="AO7">
        <v>0</v>
      </c>
      <c r="AP7">
        <v>0</v>
      </c>
      <c r="AQ7">
        <v>0</v>
      </c>
      <c r="AR7">
        <v>0</v>
      </c>
      <c r="AS7">
        <v>0</v>
      </c>
      <c r="AT7">
        <v>1</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row>
    <row r="8" spans="1:68" x14ac:dyDescent="0.25">
      <c r="A8">
        <v>4</v>
      </c>
      <c r="B8">
        <v>0</v>
      </c>
      <c r="C8">
        <v>0</v>
      </c>
      <c r="D8">
        <v>0</v>
      </c>
      <c r="E8">
        <v>0</v>
      </c>
      <c r="F8">
        <v>0</v>
      </c>
      <c r="G8">
        <v>0</v>
      </c>
      <c r="H8">
        <v>0</v>
      </c>
      <c r="I8">
        <v>0</v>
      </c>
      <c r="J8">
        <v>0</v>
      </c>
      <c r="K8">
        <v>0</v>
      </c>
      <c r="L8">
        <v>0</v>
      </c>
      <c r="M8">
        <v>0</v>
      </c>
      <c r="N8">
        <v>0</v>
      </c>
      <c r="O8">
        <v>0</v>
      </c>
      <c r="P8">
        <v>0</v>
      </c>
      <c r="Q8">
        <v>0</v>
      </c>
      <c r="R8">
        <v>0</v>
      </c>
      <c r="S8">
        <v>0</v>
      </c>
      <c r="T8">
        <v>0</v>
      </c>
      <c r="U8">
        <v>1</v>
      </c>
      <c r="V8">
        <v>0</v>
      </c>
      <c r="W8">
        <v>0</v>
      </c>
      <c r="X8">
        <v>0</v>
      </c>
      <c r="Y8">
        <v>0</v>
      </c>
      <c r="Z8">
        <v>0</v>
      </c>
      <c r="AA8">
        <v>0</v>
      </c>
      <c r="AB8">
        <v>0</v>
      </c>
      <c r="AC8">
        <v>1</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1</v>
      </c>
      <c r="BI8">
        <v>0</v>
      </c>
      <c r="BJ8">
        <v>0</v>
      </c>
      <c r="BK8">
        <v>0</v>
      </c>
      <c r="BL8">
        <v>0</v>
      </c>
      <c r="BM8">
        <v>0</v>
      </c>
      <c r="BN8">
        <v>0</v>
      </c>
      <c r="BO8">
        <v>0</v>
      </c>
      <c r="BP8">
        <v>0</v>
      </c>
    </row>
    <row r="9" spans="1:68" x14ac:dyDescent="0.25">
      <c r="A9">
        <v>4</v>
      </c>
      <c r="B9">
        <v>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1</v>
      </c>
      <c r="AT9">
        <v>0</v>
      </c>
      <c r="AU9">
        <v>0</v>
      </c>
      <c r="AV9">
        <v>0</v>
      </c>
      <c r="AW9">
        <v>0</v>
      </c>
      <c r="AX9">
        <v>0</v>
      </c>
      <c r="AY9">
        <v>0</v>
      </c>
      <c r="AZ9">
        <v>0</v>
      </c>
      <c r="BA9">
        <v>1</v>
      </c>
      <c r="BB9">
        <v>0</v>
      </c>
      <c r="BC9">
        <v>0</v>
      </c>
      <c r="BD9">
        <v>0</v>
      </c>
      <c r="BE9">
        <v>0</v>
      </c>
      <c r="BF9">
        <v>0</v>
      </c>
      <c r="BG9">
        <v>0</v>
      </c>
      <c r="BH9">
        <v>0</v>
      </c>
      <c r="BI9">
        <v>1</v>
      </c>
      <c r="BJ9">
        <v>0</v>
      </c>
      <c r="BK9">
        <v>0</v>
      </c>
      <c r="BL9">
        <v>0</v>
      </c>
      <c r="BM9">
        <v>0</v>
      </c>
      <c r="BN9">
        <v>0</v>
      </c>
      <c r="BO9">
        <v>0</v>
      </c>
      <c r="BP9">
        <v>0</v>
      </c>
    </row>
    <row r="10" spans="1:68" x14ac:dyDescent="0.25">
      <c r="A10">
        <v>5</v>
      </c>
      <c r="B10">
        <v>0</v>
      </c>
      <c r="C10">
        <v>0</v>
      </c>
      <c r="D10">
        <v>0</v>
      </c>
      <c r="E10">
        <v>0</v>
      </c>
      <c r="F10">
        <v>1</v>
      </c>
      <c r="G10">
        <v>0</v>
      </c>
      <c r="H10">
        <v>0</v>
      </c>
      <c r="I10">
        <v>0</v>
      </c>
      <c r="J10">
        <v>0</v>
      </c>
      <c r="K10">
        <v>0</v>
      </c>
      <c r="L10">
        <v>0</v>
      </c>
      <c r="M10">
        <v>0</v>
      </c>
      <c r="N10">
        <v>0</v>
      </c>
      <c r="O10">
        <v>0</v>
      </c>
      <c r="P10">
        <v>0</v>
      </c>
      <c r="Q10">
        <v>0</v>
      </c>
      <c r="R10">
        <v>0</v>
      </c>
      <c r="S10">
        <v>0</v>
      </c>
      <c r="T10">
        <v>0</v>
      </c>
      <c r="U10">
        <v>0</v>
      </c>
      <c r="V10">
        <v>0</v>
      </c>
      <c r="W10">
        <v>0</v>
      </c>
      <c r="X10">
        <v>1</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1</v>
      </c>
      <c r="BE10">
        <v>0</v>
      </c>
      <c r="BF10">
        <v>0</v>
      </c>
      <c r="BG10">
        <v>0</v>
      </c>
      <c r="BH10">
        <v>0</v>
      </c>
      <c r="BI10">
        <v>0</v>
      </c>
      <c r="BJ10">
        <v>0</v>
      </c>
      <c r="BK10">
        <v>0</v>
      </c>
      <c r="BL10">
        <v>0</v>
      </c>
      <c r="BM10">
        <v>0</v>
      </c>
      <c r="BN10">
        <v>0</v>
      </c>
      <c r="BO10">
        <v>0</v>
      </c>
      <c r="BP10">
        <v>0</v>
      </c>
    </row>
    <row r="11" spans="1:68" x14ac:dyDescent="0.25">
      <c r="A11">
        <v>5</v>
      </c>
      <c r="B11">
        <v>0</v>
      </c>
      <c r="C11">
        <v>0</v>
      </c>
      <c r="D11">
        <v>0</v>
      </c>
      <c r="E11">
        <v>0</v>
      </c>
      <c r="F11">
        <v>0</v>
      </c>
      <c r="G11">
        <v>0</v>
      </c>
      <c r="H11">
        <v>0</v>
      </c>
      <c r="I11">
        <v>0</v>
      </c>
      <c r="J11">
        <v>1</v>
      </c>
      <c r="K11">
        <v>0</v>
      </c>
      <c r="L11">
        <v>0</v>
      </c>
      <c r="M11">
        <v>0</v>
      </c>
      <c r="N11">
        <v>0</v>
      </c>
      <c r="O11">
        <v>0</v>
      </c>
      <c r="P11">
        <v>0</v>
      </c>
      <c r="Q11">
        <v>0</v>
      </c>
      <c r="R11">
        <v>0</v>
      </c>
      <c r="S11">
        <v>1</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1</v>
      </c>
      <c r="BM11">
        <v>0</v>
      </c>
      <c r="BN11">
        <v>0</v>
      </c>
      <c r="BO11">
        <v>0</v>
      </c>
      <c r="BP11">
        <v>0</v>
      </c>
    </row>
    <row r="12" spans="1:68" x14ac:dyDescent="0.25">
      <c r="A12">
        <v>6</v>
      </c>
      <c r="B12">
        <v>0</v>
      </c>
      <c r="C12">
        <v>0</v>
      </c>
      <c r="D12">
        <v>0</v>
      </c>
      <c r="E12">
        <v>0</v>
      </c>
      <c r="F12">
        <v>0</v>
      </c>
      <c r="G12">
        <v>0</v>
      </c>
      <c r="H12">
        <v>0</v>
      </c>
      <c r="I12">
        <v>0</v>
      </c>
      <c r="J12">
        <v>0</v>
      </c>
      <c r="K12">
        <v>0</v>
      </c>
      <c r="L12">
        <v>0</v>
      </c>
      <c r="M12">
        <v>0</v>
      </c>
      <c r="N12">
        <v>1</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1</v>
      </c>
      <c r="BF12">
        <v>1</v>
      </c>
      <c r="BG12">
        <v>0</v>
      </c>
      <c r="BH12">
        <v>0</v>
      </c>
      <c r="BI12">
        <v>0</v>
      </c>
      <c r="BJ12">
        <v>0</v>
      </c>
      <c r="BK12">
        <v>0</v>
      </c>
      <c r="BL12">
        <v>0</v>
      </c>
      <c r="BM12">
        <v>0</v>
      </c>
      <c r="BN12">
        <v>0</v>
      </c>
      <c r="BO12">
        <v>0</v>
      </c>
      <c r="BP12">
        <v>0</v>
      </c>
    </row>
    <row r="13" spans="1:68" x14ac:dyDescent="0.25">
      <c r="A13">
        <v>6</v>
      </c>
      <c r="B13">
        <v>0</v>
      </c>
      <c r="C13">
        <v>0</v>
      </c>
      <c r="D13">
        <v>0</v>
      </c>
      <c r="E13">
        <v>0</v>
      </c>
      <c r="F13">
        <v>0</v>
      </c>
      <c r="G13">
        <v>0</v>
      </c>
      <c r="H13">
        <v>0</v>
      </c>
      <c r="I13">
        <v>0</v>
      </c>
      <c r="J13">
        <v>0</v>
      </c>
      <c r="K13">
        <v>0</v>
      </c>
      <c r="L13">
        <v>0</v>
      </c>
      <c r="M13">
        <v>0</v>
      </c>
      <c r="N13">
        <v>0</v>
      </c>
      <c r="O13">
        <v>0</v>
      </c>
      <c r="P13">
        <v>0</v>
      </c>
      <c r="Q13">
        <v>0</v>
      </c>
      <c r="R13">
        <v>0</v>
      </c>
      <c r="S13">
        <v>0</v>
      </c>
      <c r="T13">
        <v>1</v>
      </c>
      <c r="U13">
        <v>0</v>
      </c>
      <c r="V13">
        <v>0</v>
      </c>
      <c r="W13">
        <v>0</v>
      </c>
      <c r="X13">
        <v>0</v>
      </c>
      <c r="Y13">
        <v>1</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1</v>
      </c>
      <c r="AX13">
        <v>0</v>
      </c>
      <c r="AY13">
        <v>0</v>
      </c>
      <c r="AZ13">
        <v>0</v>
      </c>
      <c r="BA13">
        <v>0</v>
      </c>
      <c r="BB13">
        <v>0</v>
      </c>
      <c r="BC13">
        <v>0</v>
      </c>
      <c r="BD13">
        <v>0</v>
      </c>
      <c r="BE13">
        <v>0</v>
      </c>
      <c r="BF13">
        <v>0</v>
      </c>
      <c r="BG13">
        <v>0</v>
      </c>
      <c r="BH13">
        <v>0</v>
      </c>
      <c r="BI13">
        <v>0</v>
      </c>
      <c r="BJ13">
        <v>0</v>
      </c>
      <c r="BK13">
        <v>0</v>
      </c>
      <c r="BL13">
        <v>0</v>
      </c>
      <c r="BM13">
        <v>0</v>
      </c>
      <c r="BN13">
        <v>0</v>
      </c>
      <c r="BO13">
        <v>0</v>
      </c>
      <c r="BP13">
        <v>0</v>
      </c>
    </row>
    <row r="14" spans="1:68" x14ac:dyDescent="0.25">
      <c r="A14">
        <v>7</v>
      </c>
      <c r="B14">
        <v>0</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1</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1</v>
      </c>
      <c r="AZ14">
        <v>0</v>
      </c>
      <c r="BA14">
        <v>0</v>
      </c>
      <c r="BB14">
        <v>0</v>
      </c>
      <c r="BC14">
        <v>0</v>
      </c>
      <c r="BD14">
        <v>0</v>
      </c>
      <c r="BE14">
        <v>0</v>
      </c>
      <c r="BF14">
        <v>0</v>
      </c>
      <c r="BG14">
        <v>0</v>
      </c>
      <c r="BH14">
        <v>0</v>
      </c>
      <c r="BI14">
        <v>0</v>
      </c>
      <c r="BJ14">
        <v>0</v>
      </c>
      <c r="BK14">
        <v>0</v>
      </c>
      <c r="BL14">
        <v>0</v>
      </c>
      <c r="BM14">
        <v>0</v>
      </c>
      <c r="BN14">
        <v>0</v>
      </c>
      <c r="BO14">
        <v>0</v>
      </c>
      <c r="BP14">
        <v>1</v>
      </c>
    </row>
    <row r="15" spans="1:68" x14ac:dyDescent="0.25">
      <c r="A15">
        <v>7</v>
      </c>
      <c r="B15">
        <v>0</v>
      </c>
      <c r="C15">
        <v>0</v>
      </c>
      <c r="D15">
        <v>1</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1</v>
      </c>
      <c r="AM15">
        <v>0</v>
      </c>
      <c r="AN15">
        <v>0</v>
      </c>
      <c r="AO15">
        <v>0</v>
      </c>
      <c r="AP15">
        <v>0</v>
      </c>
      <c r="AQ15">
        <v>0</v>
      </c>
      <c r="AR15">
        <v>0</v>
      </c>
      <c r="AS15">
        <v>0</v>
      </c>
      <c r="AT15">
        <v>0</v>
      </c>
      <c r="AU15">
        <v>1</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row>
    <row r="16" spans="1:68" x14ac:dyDescent="0.25">
      <c r="A16">
        <v>8</v>
      </c>
      <c r="B16">
        <v>0</v>
      </c>
      <c r="C16">
        <v>0</v>
      </c>
      <c r="D16">
        <v>0</v>
      </c>
      <c r="E16">
        <v>0</v>
      </c>
      <c r="F16">
        <v>0</v>
      </c>
      <c r="G16">
        <v>0</v>
      </c>
      <c r="H16">
        <v>0</v>
      </c>
      <c r="I16">
        <v>0</v>
      </c>
      <c r="J16">
        <v>0</v>
      </c>
      <c r="K16">
        <v>0</v>
      </c>
      <c r="L16">
        <v>0</v>
      </c>
      <c r="M16">
        <v>0</v>
      </c>
      <c r="N16">
        <v>0</v>
      </c>
      <c r="O16">
        <v>0</v>
      </c>
      <c r="P16">
        <v>0</v>
      </c>
      <c r="Q16">
        <v>1</v>
      </c>
      <c r="R16">
        <v>0</v>
      </c>
      <c r="S16">
        <v>0</v>
      </c>
      <c r="T16">
        <v>0</v>
      </c>
      <c r="U16">
        <v>0</v>
      </c>
      <c r="V16">
        <v>1</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1</v>
      </c>
      <c r="BP16">
        <v>0</v>
      </c>
    </row>
    <row r="17" spans="1:68" x14ac:dyDescent="0.25">
      <c r="A17">
        <v>8</v>
      </c>
      <c r="B17">
        <v>0</v>
      </c>
      <c r="C17">
        <v>0</v>
      </c>
      <c r="D17">
        <v>0</v>
      </c>
      <c r="E17">
        <v>0</v>
      </c>
      <c r="F17">
        <v>0</v>
      </c>
      <c r="G17">
        <v>0</v>
      </c>
      <c r="H17">
        <v>0</v>
      </c>
      <c r="I17">
        <v>0</v>
      </c>
      <c r="J17">
        <v>0</v>
      </c>
      <c r="K17">
        <v>0</v>
      </c>
      <c r="L17">
        <v>1</v>
      </c>
      <c r="M17">
        <v>0</v>
      </c>
      <c r="N17">
        <v>0</v>
      </c>
      <c r="O17">
        <v>0</v>
      </c>
      <c r="P17">
        <v>0</v>
      </c>
      <c r="Q17">
        <v>0</v>
      </c>
      <c r="R17">
        <v>0</v>
      </c>
      <c r="S17">
        <v>0</v>
      </c>
      <c r="T17">
        <v>0</v>
      </c>
      <c r="U17">
        <v>0</v>
      </c>
      <c r="V17">
        <v>0</v>
      </c>
      <c r="W17">
        <v>0</v>
      </c>
      <c r="X17">
        <v>0</v>
      </c>
      <c r="Y17">
        <v>0</v>
      </c>
      <c r="Z17">
        <v>0</v>
      </c>
      <c r="AA17">
        <v>0</v>
      </c>
      <c r="AB17">
        <v>0</v>
      </c>
      <c r="AC17">
        <v>0</v>
      </c>
      <c r="AD17">
        <v>0</v>
      </c>
      <c r="AE17">
        <v>0</v>
      </c>
      <c r="AF17">
        <v>0</v>
      </c>
      <c r="AG17">
        <v>1</v>
      </c>
      <c r="AH17">
        <v>0</v>
      </c>
      <c r="AI17">
        <v>0</v>
      </c>
      <c r="AJ17">
        <v>0</v>
      </c>
      <c r="AK17">
        <v>0</v>
      </c>
      <c r="AL17">
        <v>0</v>
      </c>
      <c r="AM17">
        <v>1</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row>
    <row r="18" spans="1:68" x14ac:dyDescent="0.25">
      <c r="A18">
        <v>9</v>
      </c>
      <c r="B18">
        <v>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1</v>
      </c>
      <c r="AW18">
        <v>0</v>
      </c>
      <c r="AX18">
        <v>0</v>
      </c>
      <c r="AY18">
        <v>0</v>
      </c>
      <c r="AZ18">
        <v>0</v>
      </c>
      <c r="BA18">
        <v>0</v>
      </c>
      <c r="BB18">
        <v>1</v>
      </c>
      <c r="BC18">
        <v>0</v>
      </c>
      <c r="BD18">
        <v>0</v>
      </c>
      <c r="BE18">
        <v>0</v>
      </c>
      <c r="BF18">
        <v>0</v>
      </c>
      <c r="BG18">
        <v>0</v>
      </c>
      <c r="BH18">
        <v>0</v>
      </c>
      <c r="BI18">
        <v>0</v>
      </c>
      <c r="BJ18">
        <v>0</v>
      </c>
      <c r="BK18">
        <v>0</v>
      </c>
      <c r="BL18">
        <v>0</v>
      </c>
      <c r="BM18">
        <v>0</v>
      </c>
      <c r="BN18">
        <v>1</v>
      </c>
      <c r="BO18">
        <v>0</v>
      </c>
      <c r="BP18">
        <v>0</v>
      </c>
    </row>
    <row r="19" spans="1:68" x14ac:dyDescent="0.25">
      <c r="A19">
        <v>9</v>
      </c>
      <c r="B19">
        <v>0</v>
      </c>
      <c r="C19">
        <v>0</v>
      </c>
      <c r="D19">
        <v>0</v>
      </c>
      <c r="E19">
        <v>0</v>
      </c>
      <c r="F19">
        <v>0</v>
      </c>
      <c r="G19">
        <v>0</v>
      </c>
      <c r="H19">
        <v>0</v>
      </c>
      <c r="I19">
        <v>1</v>
      </c>
      <c r="J19">
        <v>0</v>
      </c>
      <c r="K19">
        <v>0</v>
      </c>
      <c r="L19">
        <v>0</v>
      </c>
      <c r="M19">
        <v>1</v>
      </c>
      <c r="N19">
        <v>0</v>
      </c>
      <c r="O19">
        <v>1</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row>
    <row r="20" spans="1:68" x14ac:dyDescent="0.25">
      <c r="A20">
        <v>10</v>
      </c>
      <c r="B20">
        <v>0</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1</v>
      </c>
      <c r="AR20">
        <v>0</v>
      </c>
      <c r="AS20">
        <v>0</v>
      </c>
      <c r="AT20">
        <v>0</v>
      </c>
      <c r="AU20">
        <v>0</v>
      </c>
      <c r="AV20">
        <v>0</v>
      </c>
      <c r="AW20">
        <v>0</v>
      </c>
      <c r="AX20">
        <v>0</v>
      </c>
      <c r="AY20">
        <v>0</v>
      </c>
      <c r="AZ20">
        <v>0</v>
      </c>
      <c r="BA20">
        <v>0</v>
      </c>
      <c r="BB20">
        <v>0</v>
      </c>
      <c r="BC20">
        <v>1</v>
      </c>
      <c r="BD20">
        <v>0</v>
      </c>
      <c r="BE20">
        <v>0</v>
      </c>
      <c r="BF20">
        <v>0</v>
      </c>
      <c r="BG20">
        <v>0</v>
      </c>
      <c r="BH20">
        <v>0</v>
      </c>
      <c r="BI20">
        <v>0</v>
      </c>
      <c r="BJ20">
        <v>0</v>
      </c>
      <c r="BK20">
        <v>1</v>
      </c>
      <c r="BL20">
        <v>0</v>
      </c>
      <c r="BM20">
        <v>0</v>
      </c>
      <c r="BN20">
        <v>0</v>
      </c>
      <c r="BO20">
        <v>0</v>
      </c>
      <c r="BP20">
        <v>0</v>
      </c>
    </row>
    <row r="21" spans="1:68" x14ac:dyDescent="0.25">
      <c r="A21">
        <v>10</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1</v>
      </c>
      <c r="AB21">
        <v>0</v>
      </c>
      <c r="AC21">
        <v>0</v>
      </c>
      <c r="AD21">
        <v>0</v>
      </c>
      <c r="AE21">
        <v>0</v>
      </c>
      <c r="AF21">
        <v>0</v>
      </c>
      <c r="AG21">
        <v>0</v>
      </c>
      <c r="AH21">
        <v>0</v>
      </c>
      <c r="AI21">
        <v>0</v>
      </c>
      <c r="AJ21">
        <v>1</v>
      </c>
      <c r="AK21">
        <v>0</v>
      </c>
      <c r="AL21">
        <v>0</v>
      </c>
      <c r="AM21">
        <v>0</v>
      </c>
      <c r="AN21">
        <v>1</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row>
    <row r="22" spans="1:68" x14ac:dyDescent="0.25">
      <c r="A22">
        <v>11</v>
      </c>
      <c r="B22">
        <v>0</v>
      </c>
      <c r="C22">
        <v>0</v>
      </c>
      <c r="D22">
        <v>0</v>
      </c>
      <c r="E22">
        <v>1</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1</v>
      </c>
      <c r="AI22">
        <v>0</v>
      </c>
      <c r="AJ22">
        <v>0</v>
      </c>
      <c r="AK22">
        <v>0</v>
      </c>
      <c r="AL22">
        <v>0</v>
      </c>
      <c r="AM22">
        <v>0</v>
      </c>
      <c r="AN22">
        <v>0</v>
      </c>
      <c r="AO22">
        <v>0</v>
      </c>
      <c r="AP22">
        <v>0</v>
      </c>
      <c r="AQ22">
        <v>0</v>
      </c>
      <c r="AR22">
        <v>0</v>
      </c>
      <c r="AS22">
        <v>0</v>
      </c>
      <c r="AT22">
        <v>0</v>
      </c>
      <c r="AU22">
        <v>0</v>
      </c>
      <c r="AV22">
        <v>0</v>
      </c>
      <c r="AW22">
        <v>0</v>
      </c>
      <c r="AX22">
        <v>0</v>
      </c>
      <c r="AY22">
        <v>0</v>
      </c>
      <c r="AZ22">
        <v>1</v>
      </c>
      <c r="BA22">
        <v>0</v>
      </c>
      <c r="BB22">
        <v>0</v>
      </c>
      <c r="BC22">
        <v>0</v>
      </c>
      <c r="BD22">
        <v>0</v>
      </c>
      <c r="BE22">
        <v>0</v>
      </c>
      <c r="BF22">
        <v>0</v>
      </c>
      <c r="BG22">
        <v>0</v>
      </c>
      <c r="BH22">
        <v>0</v>
      </c>
      <c r="BI22">
        <v>0</v>
      </c>
      <c r="BJ22">
        <v>0</v>
      </c>
      <c r="BK22">
        <v>0</v>
      </c>
      <c r="BL22">
        <v>0</v>
      </c>
      <c r="BM22">
        <v>0</v>
      </c>
      <c r="BN22">
        <v>0</v>
      </c>
      <c r="BO22">
        <v>0</v>
      </c>
      <c r="BP22">
        <v>0</v>
      </c>
    </row>
    <row r="23" spans="1:68" x14ac:dyDescent="0.25">
      <c r="A23">
        <v>11</v>
      </c>
      <c r="B23">
        <v>0</v>
      </c>
      <c r="C23">
        <v>0</v>
      </c>
      <c r="D23">
        <v>0</v>
      </c>
      <c r="E23">
        <v>0</v>
      </c>
      <c r="F23">
        <v>0</v>
      </c>
      <c r="G23">
        <v>0</v>
      </c>
      <c r="H23">
        <v>1</v>
      </c>
      <c r="I23">
        <v>0</v>
      </c>
      <c r="J23">
        <v>0</v>
      </c>
      <c r="K23">
        <v>1</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1</v>
      </c>
      <c r="BH23">
        <v>0</v>
      </c>
      <c r="BI23">
        <v>0</v>
      </c>
      <c r="BJ23">
        <v>0</v>
      </c>
      <c r="BK23">
        <v>0</v>
      </c>
      <c r="BL23">
        <v>0</v>
      </c>
      <c r="BM23">
        <v>0</v>
      </c>
      <c r="BN23">
        <v>0</v>
      </c>
      <c r="BO23">
        <v>0</v>
      </c>
      <c r="BP23">
        <v>0</v>
      </c>
    </row>
    <row r="24" spans="1:68" x14ac:dyDescent="0.25">
      <c r="A24">
        <v>12</v>
      </c>
      <c r="B24">
        <v>0</v>
      </c>
      <c r="C24">
        <v>0</v>
      </c>
      <c r="D24">
        <v>0</v>
      </c>
      <c r="E24">
        <v>0</v>
      </c>
      <c r="F24">
        <v>0</v>
      </c>
      <c r="G24">
        <v>0</v>
      </c>
      <c r="H24">
        <v>0</v>
      </c>
      <c r="I24">
        <v>0</v>
      </c>
      <c r="J24">
        <v>0</v>
      </c>
      <c r="K24">
        <v>0</v>
      </c>
      <c r="L24">
        <v>0</v>
      </c>
      <c r="M24">
        <v>0</v>
      </c>
      <c r="N24">
        <v>0</v>
      </c>
      <c r="O24">
        <v>0</v>
      </c>
      <c r="P24">
        <v>0</v>
      </c>
      <c r="Q24">
        <v>0</v>
      </c>
      <c r="R24">
        <v>0</v>
      </c>
      <c r="S24">
        <v>1</v>
      </c>
      <c r="T24">
        <v>0</v>
      </c>
      <c r="U24">
        <v>0</v>
      </c>
      <c r="V24">
        <v>0</v>
      </c>
      <c r="W24">
        <v>0</v>
      </c>
      <c r="X24">
        <v>0</v>
      </c>
      <c r="Y24">
        <v>0</v>
      </c>
      <c r="Z24">
        <v>0</v>
      </c>
      <c r="AA24">
        <v>0</v>
      </c>
      <c r="AB24">
        <v>0</v>
      </c>
      <c r="AC24">
        <v>0</v>
      </c>
      <c r="AD24">
        <v>1</v>
      </c>
      <c r="AE24">
        <v>0</v>
      </c>
      <c r="AF24">
        <v>0</v>
      </c>
      <c r="AG24">
        <v>0</v>
      </c>
      <c r="AH24">
        <v>0</v>
      </c>
      <c r="AI24">
        <v>0</v>
      </c>
      <c r="AJ24">
        <v>0</v>
      </c>
      <c r="AK24">
        <v>0</v>
      </c>
      <c r="AL24">
        <v>0</v>
      </c>
      <c r="AM24">
        <v>0</v>
      </c>
      <c r="AN24">
        <v>0</v>
      </c>
      <c r="AO24">
        <v>0</v>
      </c>
      <c r="AP24">
        <v>0</v>
      </c>
      <c r="AQ24">
        <v>0</v>
      </c>
      <c r="AR24">
        <v>0</v>
      </c>
      <c r="AS24">
        <v>0</v>
      </c>
      <c r="AT24">
        <v>0</v>
      </c>
      <c r="AU24">
        <v>1</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row>
    <row r="25" spans="1:68" x14ac:dyDescent="0.25">
      <c r="A25">
        <v>12</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1</v>
      </c>
      <c r="X25">
        <v>0</v>
      </c>
      <c r="Y25">
        <v>0</v>
      </c>
      <c r="Z25">
        <v>0</v>
      </c>
      <c r="AA25">
        <v>0</v>
      </c>
      <c r="AB25">
        <v>0</v>
      </c>
      <c r="AC25">
        <v>0</v>
      </c>
      <c r="AD25">
        <v>0</v>
      </c>
      <c r="AE25">
        <v>1</v>
      </c>
      <c r="AF25">
        <v>0</v>
      </c>
      <c r="AG25">
        <v>0</v>
      </c>
      <c r="AH25">
        <v>0</v>
      </c>
      <c r="AI25">
        <v>0</v>
      </c>
      <c r="AJ25">
        <v>0</v>
      </c>
      <c r="AK25">
        <v>0</v>
      </c>
      <c r="AL25">
        <v>1</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row>
    <row r="26" spans="1:68" x14ac:dyDescent="0.25">
      <c r="A26">
        <v>13</v>
      </c>
      <c r="B26">
        <v>0</v>
      </c>
      <c r="C26">
        <v>1</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1</v>
      </c>
      <c r="AT26">
        <v>0</v>
      </c>
      <c r="AU26">
        <v>0</v>
      </c>
      <c r="AV26">
        <v>0</v>
      </c>
      <c r="AW26">
        <v>0</v>
      </c>
      <c r="AX26">
        <v>0</v>
      </c>
      <c r="AY26">
        <v>0</v>
      </c>
      <c r="AZ26">
        <v>0</v>
      </c>
      <c r="BA26">
        <v>0</v>
      </c>
      <c r="BB26">
        <v>0</v>
      </c>
      <c r="BC26">
        <v>0</v>
      </c>
      <c r="BD26">
        <v>1</v>
      </c>
      <c r="BE26">
        <v>0</v>
      </c>
      <c r="BF26">
        <v>0</v>
      </c>
      <c r="BG26">
        <v>0</v>
      </c>
      <c r="BH26">
        <v>0</v>
      </c>
      <c r="BI26">
        <v>0</v>
      </c>
      <c r="BJ26">
        <v>0</v>
      </c>
      <c r="BK26">
        <v>0</v>
      </c>
      <c r="BL26">
        <v>0</v>
      </c>
      <c r="BM26">
        <v>0</v>
      </c>
      <c r="BN26">
        <v>0</v>
      </c>
      <c r="BO26">
        <v>0</v>
      </c>
      <c r="BP26">
        <v>0</v>
      </c>
    </row>
    <row r="27" spans="1:68" x14ac:dyDescent="0.25">
      <c r="A27">
        <v>13</v>
      </c>
      <c r="B27">
        <v>0</v>
      </c>
      <c r="C27">
        <v>0</v>
      </c>
      <c r="D27">
        <v>0</v>
      </c>
      <c r="E27">
        <v>0</v>
      </c>
      <c r="F27">
        <v>0</v>
      </c>
      <c r="G27">
        <v>0</v>
      </c>
      <c r="H27">
        <v>0</v>
      </c>
      <c r="I27">
        <v>0</v>
      </c>
      <c r="J27">
        <v>0</v>
      </c>
      <c r="K27">
        <v>0</v>
      </c>
      <c r="L27">
        <v>1</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1</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1</v>
      </c>
    </row>
    <row r="28" spans="1:68" x14ac:dyDescent="0.25">
      <c r="A28">
        <v>14</v>
      </c>
      <c r="B28">
        <v>0</v>
      </c>
      <c r="C28">
        <v>0</v>
      </c>
      <c r="D28">
        <v>0</v>
      </c>
      <c r="E28">
        <v>0</v>
      </c>
      <c r="F28">
        <v>0</v>
      </c>
      <c r="G28">
        <v>0</v>
      </c>
      <c r="H28">
        <v>0</v>
      </c>
      <c r="I28">
        <v>0</v>
      </c>
      <c r="J28">
        <v>0</v>
      </c>
      <c r="K28">
        <v>0</v>
      </c>
      <c r="L28">
        <v>0</v>
      </c>
      <c r="M28">
        <v>0</v>
      </c>
      <c r="N28">
        <v>0</v>
      </c>
      <c r="O28">
        <v>1</v>
      </c>
      <c r="P28">
        <v>0</v>
      </c>
      <c r="Q28">
        <v>0</v>
      </c>
      <c r="R28">
        <v>0</v>
      </c>
      <c r="S28">
        <v>0</v>
      </c>
      <c r="T28">
        <v>0</v>
      </c>
      <c r="U28">
        <v>0</v>
      </c>
      <c r="V28">
        <v>0</v>
      </c>
      <c r="W28">
        <v>0</v>
      </c>
      <c r="X28">
        <v>0</v>
      </c>
      <c r="Y28">
        <v>0</v>
      </c>
      <c r="Z28">
        <v>0</v>
      </c>
      <c r="AA28">
        <v>0</v>
      </c>
      <c r="AB28">
        <v>1</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1</v>
      </c>
      <c r="BM28">
        <v>0</v>
      </c>
      <c r="BN28">
        <v>0</v>
      </c>
      <c r="BO28">
        <v>0</v>
      </c>
      <c r="BP28">
        <v>0</v>
      </c>
    </row>
    <row r="29" spans="1:68" x14ac:dyDescent="0.25">
      <c r="A29">
        <v>14</v>
      </c>
      <c r="B29">
        <v>0</v>
      </c>
      <c r="C29">
        <v>0</v>
      </c>
      <c r="D29">
        <v>0</v>
      </c>
      <c r="E29">
        <v>0</v>
      </c>
      <c r="F29">
        <v>0</v>
      </c>
      <c r="G29">
        <v>0</v>
      </c>
      <c r="H29">
        <v>0</v>
      </c>
      <c r="I29">
        <v>0</v>
      </c>
      <c r="J29">
        <v>0</v>
      </c>
      <c r="K29">
        <v>0</v>
      </c>
      <c r="L29">
        <v>0</v>
      </c>
      <c r="M29">
        <v>0</v>
      </c>
      <c r="N29">
        <v>1</v>
      </c>
      <c r="O29">
        <v>0</v>
      </c>
      <c r="P29">
        <v>0</v>
      </c>
      <c r="Q29">
        <v>0</v>
      </c>
      <c r="R29">
        <v>0</v>
      </c>
      <c r="S29">
        <v>0</v>
      </c>
      <c r="T29">
        <v>0</v>
      </c>
      <c r="U29">
        <v>0</v>
      </c>
      <c r="V29">
        <v>0</v>
      </c>
      <c r="W29">
        <v>0</v>
      </c>
      <c r="X29">
        <v>0</v>
      </c>
      <c r="Y29">
        <v>0</v>
      </c>
      <c r="Z29">
        <v>1</v>
      </c>
      <c r="AA29">
        <v>0</v>
      </c>
      <c r="AB29">
        <v>0</v>
      </c>
      <c r="AC29">
        <v>0</v>
      </c>
      <c r="AD29">
        <v>0</v>
      </c>
      <c r="AE29">
        <v>0</v>
      </c>
      <c r="AF29">
        <v>0</v>
      </c>
      <c r="AG29">
        <v>0</v>
      </c>
      <c r="AH29">
        <v>0</v>
      </c>
      <c r="AI29">
        <v>0</v>
      </c>
      <c r="AJ29">
        <v>0</v>
      </c>
      <c r="AK29">
        <v>0</v>
      </c>
      <c r="AL29">
        <v>0</v>
      </c>
      <c r="AM29">
        <v>0</v>
      </c>
      <c r="AN29">
        <v>0</v>
      </c>
      <c r="AO29">
        <v>1</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row>
    <row r="30" spans="1:68" x14ac:dyDescent="0.25">
      <c r="A30">
        <v>15</v>
      </c>
      <c r="B30">
        <v>0</v>
      </c>
      <c r="C30">
        <v>0</v>
      </c>
      <c r="D30">
        <v>0</v>
      </c>
      <c r="E30">
        <v>0</v>
      </c>
      <c r="F30">
        <v>0</v>
      </c>
      <c r="G30">
        <v>0</v>
      </c>
      <c r="H30">
        <v>0</v>
      </c>
      <c r="I30">
        <v>0</v>
      </c>
      <c r="J30">
        <v>0</v>
      </c>
      <c r="K30">
        <v>0</v>
      </c>
      <c r="L30">
        <v>0</v>
      </c>
      <c r="M30">
        <v>0</v>
      </c>
      <c r="N30">
        <v>0</v>
      </c>
      <c r="O30">
        <v>0</v>
      </c>
      <c r="P30">
        <v>0</v>
      </c>
      <c r="Q30">
        <v>1</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1</v>
      </c>
      <c r="AX30">
        <v>0</v>
      </c>
      <c r="AY30">
        <v>0</v>
      </c>
      <c r="AZ30">
        <v>0</v>
      </c>
      <c r="BA30">
        <v>0</v>
      </c>
      <c r="BB30">
        <v>0</v>
      </c>
      <c r="BC30">
        <v>0</v>
      </c>
      <c r="BD30">
        <v>0</v>
      </c>
      <c r="BE30">
        <v>0</v>
      </c>
      <c r="BF30">
        <v>0</v>
      </c>
      <c r="BG30">
        <v>0</v>
      </c>
      <c r="BH30">
        <v>0</v>
      </c>
      <c r="BI30">
        <v>0</v>
      </c>
      <c r="BJ30">
        <v>1</v>
      </c>
      <c r="BK30">
        <v>0</v>
      </c>
      <c r="BL30">
        <v>0</v>
      </c>
      <c r="BM30">
        <v>0</v>
      </c>
      <c r="BN30">
        <v>0</v>
      </c>
      <c r="BO30">
        <v>0</v>
      </c>
      <c r="BP30">
        <v>0</v>
      </c>
    </row>
    <row r="31" spans="1:68" x14ac:dyDescent="0.25">
      <c r="A31">
        <v>15</v>
      </c>
      <c r="B31">
        <v>0</v>
      </c>
      <c r="C31">
        <v>0</v>
      </c>
      <c r="D31">
        <v>0</v>
      </c>
      <c r="E31">
        <v>0</v>
      </c>
      <c r="F31">
        <v>0</v>
      </c>
      <c r="G31">
        <v>0</v>
      </c>
      <c r="H31">
        <v>0</v>
      </c>
      <c r="I31">
        <v>0</v>
      </c>
      <c r="J31">
        <v>0</v>
      </c>
      <c r="K31">
        <v>0</v>
      </c>
      <c r="L31">
        <v>0</v>
      </c>
      <c r="M31">
        <v>0</v>
      </c>
      <c r="N31">
        <v>0</v>
      </c>
      <c r="O31">
        <v>0</v>
      </c>
      <c r="P31">
        <v>0</v>
      </c>
      <c r="Q31">
        <v>0</v>
      </c>
      <c r="R31">
        <v>1</v>
      </c>
      <c r="S31">
        <v>0</v>
      </c>
      <c r="T31">
        <v>1</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1</v>
      </c>
      <c r="BD31">
        <v>0</v>
      </c>
      <c r="BE31">
        <v>0</v>
      </c>
      <c r="BF31">
        <v>0</v>
      </c>
      <c r="BG31">
        <v>0</v>
      </c>
      <c r="BH31">
        <v>0</v>
      </c>
      <c r="BI31">
        <v>0</v>
      </c>
      <c r="BJ31">
        <v>0</v>
      </c>
      <c r="BK31">
        <v>0</v>
      </c>
      <c r="BL31">
        <v>0</v>
      </c>
      <c r="BM31">
        <v>0</v>
      </c>
      <c r="BN31">
        <v>0</v>
      </c>
      <c r="BO31">
        <v>0</v>
      </c>
      <c r="BP31">
        <v>0</v>
      </c>
    </row>
    <row r="32" spans="1:68" x14ac:dyDescent="0.25">
      <c r="A32">
        <v>16</v>
      </c>
      <c r="B32">
        <v>0</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1</v>
      </c>
      <c r="AU32">
        <v>0</v>
      </c>
      <c r="AV32">
        <v>0</v>
      </c>
      <c r="AW32">
        <v>0</v>
      </c>
      <c r="AX32">
        <v>0</v>
      </c>
      <c r="AY32">
        <v>0</v>
      </c>
      <c r="AZ32">
        <v>0</v>
      </c>
      <c r="BA32">
        <v>0</v>
      </c>
      <c r="BB32">
        <v>0</v>
      </c>
      <c r="BC32">
        <v>0</v>
      </c>
      <c r="BD32">
        <v>0</v>
      </c>
      <c r="BE32">
        <v>0</v>
      </c>
      <c r="BF32">
        <v>0</v>
      </c>
      <c r="BG32">
        <v>0</v>
      </c>
      <c r="BH32">
        <v>0</v>
      </c>
      <c r="BI32">
        <v>0</v>
      </c>
      <c r="BJ32">
        <v>0</v>
      </c>
      <c r="BK32">
        <v>1</v>
      </c>
      <c r="BL32">
        <v>0</v>
      </c>
      <c r="BM32">
        <v>1</v>
      </c>
      <c r="BN32">
        <v>0</v>
      </c>
      <c r="BO32">
        <v>0</v>
      </c>
      <c r="BP32">
        <v>0</v>
      </c>
    </row>
    <row r="33" spans="1:68" x14ac:dyDescent="0.25">
      <c r="A33">
        <v>16</v>
      </c>
      <c r="B33">
        <v>0</v>
      </c>
      <c r="C33">
        <v>0</v>
      </c>
      <c r="D33">
        <v>0</v>
      </c>
      <c r="E33">
        <v>0</v>
      </c>
      <c r="F33">
        <v>0</v>
      </c>
      <c r="G33">
        <v>0</v>
      </c>
      <c r="H33">
        <v>0</v>
      </c>
      <c r="I33">
        <v>0</v>
      </c>
      <c r="J33">
        <v>0</v>
      </c>
      <c r="K33">
        <v>1</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1</v>
      </c>
      <c r="BB33">
        <v>1</v>
      </c>
      <c r="BC33">
        <v>0</v>
      </c>
      <c r="BD33">
        <v>0</v>
      </c>
      <c r="BE33">
        <v>0</v>
      </c>
      <c r="BF33">
        <v>0</v>
      </c>
      <c r="BG33">
        <v>0</v>
      </c>
      <c r="BH33">
        <v>0</v>
      </c>
      <c r="BI33">
        <v>0</v>
      </c>
      <c r="BJ33">
        <v>0</v>
      </c>
      <c r="BK33">
        <v>0</v>
      </c>
      <c r="BL33">
        <v>0</v>
      </c>
      <c r="BM33">
        <v>0</v>
      </c>
      <c r="BN33">
        <v>0</v>
      </c>
      <c r="BO33">
        <v>0</v>
      </c>
      <c r="BP33">
        <v>0</v>
      </c>
    </row>
    <row r="34" spans="1:68" x14ac:dyDescent="0.25">
      <c r="A34">
        <v>17</v>
      </c>
      <c r="B34">
        <v>0</v>
      </c>
      <c r="C34">
        <v>0</v>
      </c>
      <c r="D34">
        <v>0</v>
      </c>
      <c r="E34">
        <v>0</v>
      </c>
      <c r="F34">
        <v>0</v>
      </c>
      <c r="G34">
        <v>0</v>
      </c>
      <c r="H34">
        <v>0</v>
      </c>
      <c r="I34">
        <v>0</v>
      </c>
      <c r="J34">
        <v>0</v>
      </c>
      <c r="K34">
        <v>0</v>
      </c>
      <c r="L34">
        <v>0</v>
      </c>
      <c r="M34">
        <v>0</v>
      </c>
      <c r="N34">
        <v>0</v>
      </c>
      <c r="O34">
        <v>0</v>
      </c>
      <c r="P34">
        <v>0</v>
      </c>
      <c r="Q34">
        <v>0</v>
      </c>
      <c r="R34">
        <v>0</v>
      </c>
      <c r="S34">
        <v>0</v>
      </c>
      <c r="T34">
        <v>0</v>
      </c>
      <c r="U34">
        <v>0</v>
      </c>
      <c r="V34">
        <v>1</v>
      </c>
      <c r="W34">
        <v>0</v>
      </c>
      <c r="X34">
        <v>0</v>
      </c>
      <c r="Y34">
        <v>0</v>
      </c>
      <c r="Z34">
        <v>0</v>
      </c>
      <c r="AA34">
        <v>0</v>
      </c>
      <c r="AB34">
        <v>0</v>
      </c>
      <c r="AC34">
        <v>1</v>
      </c>
      <c r="AD34">
        <v>0</v>
      </c>
      <c r="AE34">
        <v>0</v>
      </c>
      <c r="AF34">
        <v>0</v>
      </c>
      <c r="AG34">
        <v>0</v>
      </c>
      <c r="AH34">
        <v>0</v>
      </c>
      <c r="AI34">
        <v>0</v>
      </c>
      <c r="AJ34">
        <v>1</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row>
    <row r="35" spans="1:68" x14ac:dyDescent="0.25">
      <c r="A35">
        <v>17</v>
      </c>
      <c r="B35">
        <v>0</v>
      </c>
      <c r="C35">
        <v>0</v>
      </c>
      <c r="D35">
        <v>1</v>
      </c>
      <c r="E35">
        <v>0</v>
      </c>
      <c r="F35">
        <v>0</v>
      </c>
      <c r="G35">
        <v>0</v>
      </c>
      <c r="H35">
        <v>1</v>
      </c>
      <c r="I35">
        <v>0</v>
      </c>
      <c r="J35">
        <v>0</v>
      </c>
      <c r="K35">
        <v>0</v>
      </c>
      <c r="L35">
        <v>0</v>
      </c>
      <c r="M35">
        <v>0</v>
      </c>
      <c r="N35">
        <v>0</v>
      </c>
      <c r="O35">
        <v>0</v>
      </c>
      <c r="P35">
        <v>0</v>
      </c>
      <c r="Q35">
        <v>0</v>
      </c>
      <c r="R35">
        <v>0</v>
      </c>
      <c r="S35">
        <v>0</v>
      </c>
      <c r="T35">
        <v>0</v>
      </c>
      <c r="U35">
        <v>0</v>
      </c>
      <c r="V35">
        <v>0</v>
      </c>
      <c r="W35">
        <v>0</v>
      </c>
      <c r="X35">
        <v>1</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row>
    <row r="36" spans="1:68" x14ac:dyDescent="0.25">
      <c r="A36">
        <v>18</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1</v>
      </c>
      <c r="AG36">
        <v>0</v>
      </c>
      <c r="AH36">
        <v>0</v>
      </c>
      <c r="AI36">
        <v>0</v>
      </c>
      <c r="AJ36">
        <v>0</v>
      </c>
      <c r="AK36">
        <v>0</v>
      </c>
      <c r="AL36">
        <v>0</v>
      </c>
      <c r="AM36">
        <v>0</v>
      </c>
      <c r="AN36">
        <v>1</v>
      </c>
      <c r="AO36">
        <v>0</v>
      </c>
      <c r="AP36">
        <v>0</v>
      </c>
      <c r="AQ36">
        <v>0</v>
      </c>
      <c r="AR36">
        <v>1</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row>
    <row r="37" spans="1:68" x14ac:dyDescent="0.25">
      <c r="A37">
        <v>18</v>
      </c>
      <c r="B37">
        <v>0</v>
      </c>
      <c r="C37">
        <v>0</v>
      </c>
      <c r="D37">
        <v>0</v>
      </c>
      <c r="E37">
        <v>0</v>
      </c>
      <c r="F37">
        <v>0</v>
      </c>
      <c r="G37">
        <v>0</v>
      </c>
      <c r="H37">
        <v>0</v>
      </c>
      <c r="I37">
        <v>0</v>
      </c>
      <c r="J37">
        <v>0</v>
      </c>
      <c r="K37">
        <v>0</v>
      </c>
      <c r="L37">
        <v>0</v>
      </c>
      <c r="M37">
        <v>1</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c r="BM37">
        <v>0</v>
      </c>
      <c r="BN37">
        <v>1</v>
      </c>
      <c r="BO37">
        <v>1</v>
      </c>
      <c r="BP37">
        <v>0</v>
      </c>
    </row>
    <row r="38" spans="1:68" x14ac:dyDescent="0.25">
      <c r="A38">
        <v>19</v>
      </c>
      <c r="B38">
        <v>0</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1</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1</v>
      </c>
      <c r="AZ38">
        <v>0</v>
      </c>
      <c r="BA38">
        <v>0</v>
      </c>
      <c r="BB38">
        <v>0</v>
      </c>
      <c r="BC38">
        <v>0</v>
      </c>
      <c r="BD38">
        <v>0</v>
      </c>
      <c r="BE38">
        <v>0</v>
      </c>
      <c r="BF38">
        <v>0</v>
      </c>
      <c r="BG38">
        <v>1</v>
      </c>
      <c r="BH38">
        <v>0</v>
      </c>
      <c r="BI38">
        <v>0</v>
      </c>
      <c r="BJ38">
        <v>0</v>
      </c>
      <c r="BK38">
        <v>0</v>
      </c>
      <c r="BL38">
        <v>0</v>
      </c>
      <c r="BM38">
        <v>0</v>
      </c>
      <c r="BN38">
        <v>0</v>
      </c>
      <c r="BO38">
        <v>0</v>
      </c>
      <c r="BP38">
        <v>0</v>
      </c>
    </row>
    <row r="39" spans="1:68" x14ac:dyDescent="0.25">
      <c r="A39">
        <v>19</v>
      </c>
      <c r="B39">
        <v>1</v>
      </c>
      <c r="C39">
        <v>0</v>
      </c>
      <c r="D39">
        <v>0</v>
      </c>
      <c r="E39">
        <v>0</v>
      </c>
      <c r="F39">
        <v>1</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1</v>
      </c>
      <c r="BI39">
        <v>0</v>
      </c>
      <c r="BJ39">
        <v>0</v>
      </c>
      <c r="BK39">
        <v>0</v>
      </c>
      <c r="BL39">
        <v>0</v>
      </c>
      <c r="BM39">
        <v>0</v>
      </c>
      <c r="BN39">
        <v>0</v>
      </c>
      <c r="BO39">
        <v>0</v>
      </c>
      <c r="BP39">
        <v>0</v>
      </c>
    </row>
    <row r="40" spans="1:68" x14ac:dyDescent="0.25">
      <c r="A40">
        <v>20</v>
      </c>
      <c r="B40">
        <v>0</v>
      </c>
      <c r="C40">
        <v>0</v>
      </c>
      <c r="D40">
        <v>0</v>
      </c>
      <c r="E40">
        <v>0</v>
      </c>
      <c r="F40">
        <v>0</v>
      </c>
      <c r="G40">
        <v>0</v>
      </c>
      <c r="H40">
        <v>0</v>
      </c>
      <c r="I40">
        <v>1</v>
      </c>
      <c r="J40">
        <v>0</v>
      </c>
      <c r="K40">
        <v>0</v>
      </c>
      <c r="L40">
        <v>0</v>
      </c>
      <c r="M40">
        <v>0</v>
      </c>
      <c r="N40">
        <v>0</v>
      </c>
      <c r="O40">
        <v>0</v>
      </c>
      <c r="P40">
        <v>0</v>
      </c>
      <c r="Q40">
        <v>0</v>
      </c>
      <c r="R40">
        <v>0</v>
      </c>
      <c r="S40">
        <v>0</v>
      </c>
      <c r="T40">
        <v>0</v>
      </c>
      <c r="U40">
        <v>1</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1</v>
      </c>
      <c r="BF40">
        <v>0</v>
      </c>
      <c r="BG40">
        <v>0</v>
      </c>
      <c r="BH40">
        <v>0</v>
      </c>
      <c r="BI40">
        <v>0</v>
      </c>
      <c r="BJ40">
        <v>0</v>
      </c>
      <c r="BK40">
        <v>0</v>
      </c>
      <c r="BL40">
        <v>0</v>
      </c>
      <c r="BM40">
        <v>0</v>
      </c>
      <c r="BN40">
        <v>0</v>
      </c>
      <c r="BO40">
        <v>0</v>
      </c>
      <c r="BP40">
        <v>0</v>
      </c>
    </row>
    <row r="41" spans="1:68" x14ac:dyDescent="0.25">
      <c r="A41">
        <v>20</v>
      </c>
      <c r="B41">
        <v>0</v>
      </c>
      <c r="C41">
        <v>0</v>
      </c>
      <c r="D41">
        <v>0</v>
      </c>
      <c r="E41">
        <v>0</v>
      </c>
      <c r="F41">
        <v>0</v>
      </c>
      <c r="G41">
        <v>0</v>
      </c>
      <c r="H41">
        <v>0</v>
      </c>
      <c r="I41">
        <v>0</v>
      </c>
      <c r="J41">
        <v>0</v>
      </c>
      <c r="K41">
        <v>0</v>
      </c>
      <c r="L41">
        <v>0</v>
      </c>
      <c r="M41">
        <v>0</v>
      </c>
      <c r="N41">
        <v>0</v>
      </c>
      <c r="O41">
        <v>0</v>
      </c>
      <c r="P41">
        <v>0</v>
      </c>
      <c r="Q41">
        <v>0</v>
      </c>
      <c r="R41">
        <v>0</v>
      </c>
      <c r="S41">
        <v>0</v>
      </c>
      <c r="T41">
        <v>0</v>
      </c>
      <c r="U41">
        <v>0</v>
      </c>
      <c r="V41">
        <v>0</v>
      </c>
      <c r="W41">
        <v>1</v>
      </c>
      <c r="X41">
        <v>0</v>
      </c>
      <c r="Y41">
        <v>0</v>
      </c>
      <c r="Z41">
        <v>0</v>
      </c>
      <c r="AA41">
        <v>1</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1</v>
      </c>
      <c r="BG41">
        <v>0</v>
      </c>
      <c r="BH41">
        <v>0</v>
      </c>
      <c r="BI41">
        <v>0</v>
      </c>
      <c r="BJ41">
        <v>0</v>
      </c>
      <c r="BK41">
        <v>0</v>
      </c>
      <c r="BL41">
        <v>0</v>
      </c>
      <c r="BM41">
        <v>0</v>
      </c>
      <c r="BN41">
        <v>0</v>
      </c>
      <c r="BO41">
        <v>0</v>
      </c>
      <c r="BP41">
        <v>0</v>
      </c>
    </row>
    <row r="42" spans="1:68" x14ac:dyDescent="0.25">
      <c r="A42">
        <v>21</v>
      </c>
      <c r="B42">
        <v>0</v>
      </c>
      <c r="C42">
        <v>0</v>
      </c>
      <c r="D42">
        <v>0</v>
      </c>
      <c r="E42">
        <v>0</v>
      </c>
      <c r="F42">
        <v>0</v>
      </c>
      <c r="G42">
        <v>1</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1</v>
      </c>
      <c r="AN42">
        <v>0</v>
      </c>
      <c r="AO42">
        <v>0</v>
      </c>
      <c r="AP42">
        <v>0</v>
      </c>
      <c r="AQ42">
        <v>0</v>
      </c>
      <c r="AR42">
        <v>0</v>
      </c>
      <c r="AS42">
        <v>0</v>
      </c>
      <c r="AT42">
        <v>0</v>
      </c>
      <c r="AU42">
        <v>0</v>
      </c>
      <c r="AV42">
        <v>0</v>
      </c>
      <c r="AW42">
        <v>0</v>
      </c>
      <c r="AX42">
        <v>1</v>
      </c>
      <c r="AY42">
        <v>0</v>
      </c>
      <c r="AZ42">
        <v>0</v>
      </c>
      <c r="BA42">
        <v>0</v>
      </c>
      <c r="BB42">
        <v>0</v>
      </c>
      <c r="BC42">
        <v>0</v>
      </c>
      <c r="BD42">
        <v>0</v>
      </c>
      <c r="BE42">
        <v>0</v>
      </c>
      <c r="BF42">
        <v>0</v>
      </c>
      <c r="BG42">
        <v>0</v>
      </c>
      <c r="BH42">
        <v>0</v>
      </c>
      <c r="BI42">
        <v>0</v>
      </c>
      <c r="BJ42">
        <v>0</v>
      </c>
      <c r="BK42">
        <v>0</v>
      </c>
      <c r="BL42">
        <v>0</v>
      </c>
      <c r="BM42">
        <v>0</v>
      </c>
      <c r="BN42">
        <v>0</v>
      </c>
      <c r="BO42">
        <v>0</v>
      </c>
      <c r="BP42">
        <v>0</v>
      </c>
    </row>
    <row r="43" spans="1:68" x14ac:dyDescent="0.25">
      <c r="A43">
        <v>21</v>
      </c>
      <c r="B43">
        <v>0</v>
      </c>
      <c r="C43">
        <v>0</v>
      </c>
      <c r="D43">
        <v>0</v>
      </c>
      <c r="E43">
        <v>1</v>
      </c>
      <c r="F43">
        <v>0</v>
      </c>
      <c r="G43">
        <v>0</v>
      </c>
      <c r="H43">
        <v>0</v>
      </c>
      <c r="I43">
        <v>0</v>
      </c>
      <c r="J43">
        <v>1</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1</v>
      </c>
      <c r="BJ43">
        <v>0</v>
      </c>
      <c r="BK43">
        <v>0</v>
      </c>
      <c r="BL43">
        <v>0</v>
      </c>
      <c r="BM43">
        <v>0</v>
      </c>
      <c r="BN43">
        <v>0</v>
      </c>
      <c r="BO43">
        <v>0</v>
      </c>
      <c r="BP43">
        <v>0</v>
      </c>
    </row>
    <row r="44" spans="1:68" x14ac:dyDescent="0.25">
      <c r="A44">
        <v>22</v>
      </c>
      <c r="B44">
        <v>0</v>
      </c>
      <c r="C44">
        <v>0</v>
      </c>
      <c r="D44">
        <v>0</v>
      </c>
      <c r="E44">
        <v>0</v>
      </c>
      <c r="F44">
        <v>0</v>
      </c>
      <c r="G44">
        <v>0</v>
      </c>
      <c r="H44">
        <v>0</v>
      </c>
      <c r="I44">
        <v>0</v>
      </c>
      <c r="J44">
        <v>0</v>
      </c>
      <c r="K44">
        <v>0</v>
      </c>
      <c r="L44">
        <v>0</v>
      </c>
      <c r="M44">
        <v>0</v>
      </c>
      <c r="N44">
        <v>0</v>
      </c>
      <c r="O44">
        <v>0</v>
      </c>
      <c r="P44">
        <v>1</v>
      </c>
      <c r="Q44">
        <v>0</v>
      </c>
      <c r="R44">
        <v>0</v>
      </c>
      <c r="S44">
        <v>0</v>
      </c>
      <c r="T44">
        <v>0</v>
      </c>
      <c r="U44">
        <v>0</v>
      </c>
      <c r="V44">
        <v>0</v>
      </c>
      <c r="W44">
        <v>0</v>
      </c>
      <c r="X44">
        <v>0</v>
      </c>
      <c r="Y44">
        <v>0</v>
      </c>
      <c r="Z44">
        <v>0</v>
      </c>
      <c r="AA44">
        <v>0</v>
      </c>
      <c r="AB44">
        <v>0</v>
      </c>
      <c r="AC44">
        <v>0</v>
      </c>
      <c r="AD44">
        <v>0</v>
      </c>
      <c r="AE44">
        <v>0</v>
      </c>
      <c r="AF44">
        <v>0</v>
      </c>
      <c r="AG44">
        <v>1</v>
      </c>
      <c r="AH44">
        <v>0</v>
      </c>
      <c r="AI44">
        <v>0</v>
      </c>
      <c r="AJ44">
        <v>0</v>
      </c>
      <c r="AK44">
        <v>0</v>
      </c>
      <c r="AL44">
        <v>0</v>
      </c>
      <c r="AM44">
        <v>0</v>
      </c>
      <c r="AN44">
        <v>0</v>
      </c>
      <c r="AO44">
        <v>0</v>
      </c>
      <c r="AP44">
        <v>0</v>
      </c>
      <c r="AQ44">
        <v>0</v>
      </c>
      <c r="AR44">
        <v>0</v>
      </c>
      <c r="AS44">
        <v>0</v>
      </c>
      <c r="AT44">
        <v>0</v>
      </c>
      <c r="AU44">
        <v>0</v>
      </c>
      <c r="AV44">
        <v>1</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row>
    <row r="45" spans="1:68" x14ac:dyDescent="0.25">
      <c r="A45">
        <v>22</v>
      </c>
      <c r="B45">
        <v>0</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1</v>
      </c>
      <c r="AQ45">
        <v>1</v>
      </c>
      <c r="AR45">
        <v>0</v>
      </c>
      <c r="AS45">
        <v>0</v>
      </c>
      <c r="AT45">
        <v>0</v>
      </c>
      <c r="AU45">
        <v>0</v>
      </c>
      <c r="AV45">
        <v>0</v>
      </c>
      <c r="AW45">
        <v>0</v>
      </c>
      <c r="AX45">
        <v>0</v>
      </c>
      <c r="AY45">
        <v>0</v>
      </c>
      <c r="AZ45">
        <v>1</v>
      </c>
      <c r="BA45">
        <v>0</v>
      </c>
      <c r="BB45">
        <v>0</v>
      </c>
      <c r="BC45">
        <v>0</v>
      </c>
      <c r="BD45">
        <v>0</v>
      </c>
      <c r="BE45">
        <v>0</v>
      </c>
      <c r="BF45">
        <v>0</v>
      </c>
      <c r="BG45">
        <v>0</v>
      </c>
      <c r="BH45">
        <v>0</v>
      </c>
      <c r="BI45">
        <v>0</v>
      </c>
      <c r="BJ45">
        <v>0</v>
      </c>
      <c r="BK45">
        <v>0</v>
      </c>
      <c r="BL45">
        <v>0</v>
      </c>
      <c r="BM45">
        <v>0</v>
      </c>
      <c r="BN45">
        <v>0</v>
      </c>
      <c r="BO45">
        <v>0</v>
      </c>
      <c r="BP45">
        <v>0</v>
      </c>
    </row>
    <row r="46" spans="1:68" x14ac:dyDescent="0.25">
      <c r="A46">
        <v>23</v>
      </c>
      <c r="B46">
        <v>0</v>
      </c>
      <c r="C46">
        <v>0</v>
      </c>
      <c r="D46">
        <v>0</v>
      </c>
      <c r="E46">
        <v>0</v>
      </c>
      <c r="F46">
        <v>0</v>
      </c>
      <c r="G46">
        <v>0</v>
      </c>
      <c r="H46">
        <v>0</v>
      </c>
      <c r="I46">
        <v>0</v>
      </c>
      <c r="J46">
        <v>0</v>
      </c>
      <c r="K46">
        <v>0</v>
      </c>
      <c r="L46">
        <v>0</v>
      </c>
      <c r="M46">
        <v>0</v>
      </c>
      <c r="N46">
        <v>0</v>
      </c>
      <c r="O46">
        <v>0</v>
      </c>
      <c r="P46">
        <v>0</v>
      </c>
      <c r="Q46">
        <v>0</v>
      </c>
      <c r="R46">
        <v>1</v>
      </c>
      <c r="S46">
        <v>0</v>
      </c>
      <c r="T46">
        <v>0</v>
      </c>
      <c r="U46">
        <v>0</v>
      </c>
      <c r="V46">
        <v>0</v>
      </c>
      <c r="W46">
        <v>0</v>
      </c>
      <c r="X46">
        <v>0</v>
      </c>
      <c r="Y46">
        <v>0</v>
      </c>
      <c r="Z46">
        <v>0</v>
      </c>
      <c r="AA46">
        <v>0</v>
      </c>
      <c r="AB46">
        <v>0</v>
      </c>
      <c r="AC46">
        <v>0</v>
      </c>
      <c r="AD46">
        <v>0</v>
      </c>
      <c r="AE46">
        <v>0</v>
      </c>
      <c r="AF46">
        <v>0</v>
      </c>
      <c r="AG46">
        <v>0</v>
      </c>
      <c r="AH46">
        <v>0</v>
      </c>
      <c r="AI46">
        <v>1</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1</v>
      </c>
      <c r="BM46">
        <v>0</v>
      </c>
      <c r="BN46">
        <v>0</v>
      </c>
      <c r="BO46">
        <v>0</v>
      </c>
      <c r="BP46">
        <v>0</v>
      </c>
    </row>
    <row r="47" spans="1:68" x14ac:dyDescent="0.25">
      <c r="A47">
        <v>23</v>
      </c>
      <c r="B47">
        <v>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1</v>
      </c>
      <c r="AI47">
        <v>0</v>
      </c>
      <c r="AJ47">
        <v>1</v>
      </c>
      <c r="AK47">
        <v>0</v>
      </c>
      <c r="AL47">
        <v>0</v>
      </c>
      <c r="AM47">
        <v>0</v>
      </c>
      <c r="AN47">
        <v>0</v>
      </c>
      <c r="AO47">
        <v>0</v>
      </c>
      <c r="AP47">
        <v>0</v>
      </c>
      <c r="AQ47">
        <v>0</v>
      </c>
      <c r="AR47">
        <v>0</v>
      </c>
      <c r="AS47">
        <v>1</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row>
    <row r="48" spans="1:68" x14ac:dyDescent="0.25">
      <c r="A48">
        <v>24</v>
      </c>
      <c r="B48">
        <v>0</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1</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1</v>
      </c>
      <c r="BB48">
        <v>0</v>
      </c>
      <c r="BC48">
        <v>1</v>
      </c>
      <c r="BD48">
        <v>0</v>
      </c>
      <c r="BE48">
        <v>0</v>
      </c>
      <c r="BF48">
        <v>0</v>
      </c>
      <c r="BG48">
        <v>0</v>
      </c>
      <c r="BH48">
        <v>0</v>
      </c>
      <c r="BI48">
        <v>0</v>
      </c>
      <c r="BJ48">
        <v>0</v>
      </c>
      <c r="BK48">
        <v>0</v>
      </c>
      <c r="BL48">
        <v>0</v>
      </c>
      <c r="BM48">
        <v>0</v>
      </c>
      <c r="BN48">
        <v>0</v>
      </c>
      <c r="BO48">
        <v>0</v>
      </c>
      <c r="BP48">
        <v>0</v>
      </c>
    </row>
    <row r="49" spans="1:68" x14ac:dyDescent="0.25">
      <c r="A49">
        <v>24</v>
      </c>
      <c r="B49">
        <v>0</v>
      </c>
      <c r="C49">
        <v>0</v>
      </c>
      <c r="D49">
        <v>0</v>
      </c>
      <c r="E49">
        <v>0</v>
      </c>
      <c r="F49">
        <v>0</v>
      </c>
      <c r="G49">
        <v>0</v>
      </c>
      <c r="H49">
        <v>0</v>
      </c>
      <c r="I49">
        <v>0</v>
      </c>
      <c r="J49">
        <v>0</v>
      </c>
      <c r="K49">
        <v>1</v>
      </c>
      <c r="L49">
        <v>1</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1</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row>
    <row r="50" spans="1:68" x14ac:dyDescent="0.25">
      <c r="A50">
        <v>25</v>
      </c>
      <c r="B50">
        <v>0</v>
      </c>
      <c r="C50">
        <v>0</v>
      </c>
      <c r="D50">
        <v>0</v>
      </c>
      <c r="E50">
        <v>0</v>
      </c>
      <c r="F50">
        <v>1</v>
      </c>
      <c r="G50">
        <v>0</v>
      </c>
      <c r="H50">
        <v>0</v>
      </c>
      <c r="I50">
        <v>0</v>
      </c>
      <c r="J50">
        <v>0</v>
      </c>
      <c r="K50">
        <v>0</v>
      </c>
      <c r="L50">
        <v>0</v>
      </c>
      <c r="M50">
        <v>0</v>
      </c>
      <c r="N50">
        <v>0</v>
      </c>
      <c r="O50">
        <v>1</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1</v>
      </c>
      <c r="BK50">
        <v>0</v>
      </c>
      <c r="BL50">
        <v>0</v>
      </c>
      <c r="BM50">
        <v>0</v>
      </c>
      <c r="BN50">
        <v>0</v>
      </c>
      <c r="BO50">
        <v>0</v>
      </c>
      <c r="BP50">
        <v>0</v>
      </c>
    </row>
    <row r="51" spans="1:68" x14ac:dyDescent="0.25">
      <c r="A51">
        <v>25</v>
      </c>
      <c r="B51">
        <v>0</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c r="AB51">
        <v>0</v>
      </c>
      <c r="AC51">
        <v>0</v>
      </c>
      <c r="AD51">
        <v>1</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1</v>
      </c>
    </row>
    <row r="52" spans="1:68" x14ac:dyDescent="0.25">
      <c r="A52">
        <v>26</v>
      </c>
      <c r="B52">
        <v>0</v>
      </c>
      <c r="C52">
        <v>0</v>
      </c>
      <c r="D52">
        <v>0</v>
      </c>
      <c r="E52">
        <v>0</v>
      </c>
      <c r="F52">
        <v>0</v>
      </c>
      <c r="G52">
        <v>0</v>
      </c>
      <c r="H52">
        <v>0</v>
      </c>
      <c r="I52">
        <v>0</v>
      </c>
      <c r="J52">
        <v>1</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1</v>
      </c>
      <c r="BI52">
        <v>0</v>
      </c>
      <c r="BJ52">
        <v>0</v>
      </c>
      <c r="BK52">
        <v>0</v>
      </c>
      <c r="BL52">
        <v>0</v>
      </c>
      <c r="BM52">
        <v>0</v>
      </c>
      <c r="BN52">
        <v>1</v>
      </c>
      <c r="BO52">
        <v>0</v>
      </c>
      <c r="BP52">
        <v>0</v>
      </c>
    </row>
    <row r="53" spans="1:68" x14ac:dyDescent="0.25">
      <c r="A53">
        <v>26</v>
      </c>
      <c r="B53">
        <v>0</v>
      </c>
      <c r="C53">
        <v>0</v>
      </c>
      <c r="D53">
        <v>0</v>
      </c>
      <c r="E53">
        <v>0</v>
      </c>
      <c r="F53">
        <v>0</v>
      </c>
      <c r="G53">
        <v>0</v>
      </c>
      <c r="H53">
        <v>1</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1</v>
      </c>
      <c r="AV53">
        <v>0</v>
      </c>
      <c r="AW53">
        <v>0</v>
      </c>
      <c r="AX53">
        <v>0</v>
      </c>
      <c r="AY53">
        <v>0</v>
      </c>
      <c r="AZ53">
        <v>0</v>
      </c>
      <c r="BA53">
        <v>0</v>
      </c>
      <c r="BB53">
        <v>0</v>
      </c>
      <c r="BC53">
        <v>0</v>
      </c>
      <c r="BD53">
        <v>0</v>
      </c>
      <c r="BE53">
        <v>0</v>
      </c>
      <c r="BF53">
        <v>0</v>
      </c>
      <c r="BG53">
        <v>0</v>
      </c>
      <c r="BH53">
        <v>0</v>
      </c>
      <c r="BI53">
        <v>0</v>
      </c>
      <c r="BJ53">
        <v>0</v>
      </c>
      <c r="BK53">
        <v>0</v>
      </c>
      <c r="BL53">
        <v>0</v>
      </c>
      <c r="BM53">
        <v>1</v>
      </c>
      <c r="BN53">
        <v>0</v>
      </c>
      <c r="BO53">
        <v>0</v>
      </c>
      <c r="BP53">
        <v>0</v>
      </c>
    </row>
    <row r="54" spans="1:68" x14ac:dyDescent="0.25">
      <c r="A54">
        <v>27</v>
      </c>
      <c r="B54">
        <v>0</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1</v>
      </c>
      <c r="AG54">
        <v>0</v>
      </c>
      <c r="AH54">
        <v>0</v>
      </c>
      <c r="AI54">
        <v>0</v>
      </c>
      <c r="AJ54">
        <v>0</v>
      </c>
      <c r="AK54">
        <v>0</v>
      </c>
      <c r="AL54">
        <v>0</v>
      </c>
      <c r="AM54">
        <v>0</v>
      </c>
      <c r="AN54">
        <v>0</v>
      </c>
      <c r="AO54">
        <v>0</v>
      </c>
      <c r="AP54">
        <v>0</v>
      </c>
      <c r="AQ54">
        <v>0</v>
      </c>
      <c r="AR54">
        <v>0</v>
      </c>
      <c r="AS54">
        <v>0</v>
      </c>
      <c r="AT54">
        <v>0</v>
      </c>
      <c r="AU54">
        <v>0</v>
      </c>
      <c r="AV54">
        <v>0</v>
      </c>
      <c r="AW54">
        <v>0</v>
      </c>
      <c r="AX54">
        <v>1</v>
      </c>
      <c r="AY54">
        <v>0</v>
      </c>
      <c r="AZ54">
        <v>0</v>
      </c>
      <c r="BA54">
        <v>0</v>
      </c>
      <c r="BB54">
        <v>1</v>
      </c>
      <c r="BC54">
        <v>0</v>
      </c>
      <c r="BD54">
        <v>0</v>
      </c>
      <c r="BE54">
        <v>0</v>
      </c>
      <c r="BF54">
        <v>0</v>
      </c>
      <c r="BG54">
        <v>0</v>
      </c>
      <c r="BH54">
        <v>0</v>
      </c>
      <c r="BI54">
        <v>0</v>
      </c>
      <c r="BJ54">
        <v>0</v>
      </c>
      <c r="BK54">
        <v>0</v>
      </c>
      <c r="BL54">
        <v>0</v>
      </c>
      <c r="BM54">
        <v>0</v>
      </c>
      <c r="BN54">
        <v>0</v>
      </c>
      <c r="BO54">
        <v>0</v>
      </c>
      <c r="BP54">
        <v>0</v>
      </c>
    </row>
    <row r="55" spans="1:68" x14ac:dyDescent="0.25">
      <c r="A55">
        <v>27</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1</v>
      </c>
      <c r="Y55">
        <v>0</v>
      </c>
      <c r="Z55">
        <v>1</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1</v>
      </c>
      <c r="BA55">
        <v>0</v>
      </c>
      <c r="BB55">
        <v>0</v>
      </c>
      <c r="BC55">
        <v>0</v>
      </c>
      <c r="BD55">
        <v>0</v>
      </c>
      <c r="BE55">
        <v>0</v>
      </c>
      <c r="BF55">
        <v>0</v>
      </c>
      <c r="BG55">
        <v>0</v>
      </c>
      <c r="BH55">
        <v>0</v>
      </c>
      <c r="BI55">
        <v>0</v>
      </c>
      <c r="BJ55">
        <v>0</v>
      </c>
      <c r="BK55">
        <v>0</v>
      </c>
      <c r="BL55">
        <v>0</v>
      </c>
      <c r="BM55">
        <v>0</v>
      </c>
      <c r="BN55">
        <v>0</v>
      </c>
      <c r="BO55">
        <v>0</v>
      </c>
      <c r="BP55">
        <v>0</v>
      </c>
    </row>
    <row r="56" spans="1:68" x14ac:dyDescent="0.25">
      <c r="A56">
        <v>28</v>
      </c>
      <c r="B56">
        <v>1</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1</v>
      </c>
      <c r="AO56">
        <v>0</v>
      </c>
      <c r="AP56">
        <v>0</v>
      </c>
      <c r="AQ56">
        <v>0</v>
      </c>
      <c r="AR56">
        <v>0</v>
      </c>
      <c r="AS56">
        <v>0</v>
      </c>
      <c r="AT56">
        <v>0</v>
      </c>
      <c r="AU56">
        <v>0</v>
      </c>
      <c r="AV56">
        <v>0</v>
      </c>
      <c r="AW56">
        <v>0</v>
      </c>
      <c r="AX56">
        <v>0</v>
      </c>
      <c r="AY56">
        <v>0</v>
      </c>
      <c r="AZ56">
        <v>0</v>
      </c>
      <c r="BA56">
        <v>0</v>
      </c>
      <c r="BB56">
        <v>0</v>
      </c>
      <c r="BC56">
        <v>0</v>
      </c>
      <c r="BD56">
        <v>0</v>
      </c>
      <c r="BE56">
        <v>0</v>
      </c>
      <c r="BF56">
        <v>1</v>
      </c>
      <c r="BG56">
        <v>0</v>
      </c>
      <c r="BH56">
        <v>0</v>
      </c>
      <c r="BI56">
        <v>0</v>
      </c>
      <c r="BJ56">
        <v>0</v>
      </c>
      <c r="BK56">
        <v>0</v>
      </c>
      <c r="BL56">
        <v>0</v>
      </c>
      <c r="BM56">
        <v>0</v>
      </c>
      <c r="BN56">
        <v>0</v>
      </c>
      <c r="BO56">
        <v>0</v>
      </c>
      <c r="BP56">
        <v>0</v>
      </c>
    </row>
    <row r="57" spans="1:68" x14ac:dyDescent="0.25">
      <c r="A57">
        <v>28</v>
      </c>
      <c r="B57">
        <v>0</v>
      </c>
      <c r="C57">
        <v>1</v>
      </c>
      <c r="D57">
        <v>1</v>
      </c>
      <c r="E57">
        <v>0</v>
      </c>
      <c r="F57">
        <v>0</v>
      </c>
      <c r="G57">
        <v>1</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row>
    <row r="58" spans="1:68" x14ac:dyDescent="0.25">
      <c r="A58">
        <v>29</v>
      </c>
      <c r="B58">
        <v>0</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1</v>
      </c>
      <c r="BF58">
        <v>0</v>
      </c>
      <c r="BG58">
        <v>0</v>
      </c>
      <c r="BH58">
        <v>0</v>
      </c>
      <c r="BI58">
        <v>1</v>
      </c>
      <c r="BJ58">
        <v>0</v>
      </c>
      <c r="BK58">
        <v>1</v>
      </c>
      <c r="BL58">
        <v>0</v>
      </c>
      <c r="BM58">
        <v>0</v>
      </c>
      <c r="BN58">
        <v>0</v>
      </c>
      <c r="BO58">
        <v>0</v>
      </c>
      <c r="BP58">
        <v>0</v>
      </c>
    </row>
    <row r="59" spans="1:68" x14ac:dyDescent="0.25">
      <c r="A59">
        <v>29</v>
      </c>
      <c r="B59">
        <v>0</v>
      </c>
      <c r="C59">
        <v>0</v>
      </c>
      <c r="D59">
        <v>0</v>
      </c>
      <c r="E59">
        <v>0</v>
      </c>
      <c r="F59">
        <v>0</v>
      </c>
      <c r="G59">
        <v>0</v>
      </c>
      <c r="H59">
        <v>0</v>
      </c>
      <c r="I59">
        <v>0</v>
      </c>
      <c r="J59">
        <v>0</v>
      </c>
      <c r="K59">
        <v>0</v>
      </c>
      <c r="L59">
        <v>0</v>
      </c>
      <c r="M59">
        <v>0</v>
      </c>
      <c r="N59">
        <v>0</v>
      </c>
      <c r="O59">
        <v>0</v>
      </c>
      <c r="P59">
        <v>0</v>
      </c>
      <c r="Q59">
        <v>0</v>
      </c>
      <c r="R59">
        <v>0</v>
      </c>
      <c r="S59">
        <v>0</v>
      </c>
      <c r="T59">
        <v>0</v>
      </c>
      <c r="U59">
        <v>0</v>
      </c>
      <c r="V59">
        <v>1</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1</v>
      </c>
      <c r="AS59">
        <v>0</v>
      </c>
      <c r="AT59">
        <v>0</v>
      </c>
      <c r="AU59">
        <v>0</v>
      </c>
      <c r="AV59">
        <v>1</v>
      </c>
      <c r="AW59">
        <v>0</v>
      </c>
      <c r="AX59">
        <v>0</v>
      </c>
      <c r="AY59">
        <v>0</v>
      </c>
      <c r="AZ59">
        <v>0</v>
      </c>
      <c r="BA59">
        <v>0</v>
      </c>
      <c r="BB59">
        <v>0</v>
      </c>
      <c r="BC59">
        <v>0</v>
      </c>
      <c r="BD59">
        <v>0</v>
      </c>
      <c r="BE59">
        <v>0</v>
      </c>
      <c r="BF59">
        <v>0</v>
      </c>
      <c r="BG59">
        <v>0</v>
      </c>
      <c r="BH59">
        <v>0</v>
      </c>
      <c r="BI59">
        <v>0</v>
      </c>
      <c r="BJ59">
        <v>0</v>
      </c>
      <c r="BK59">
        <v>0</v>
      </c>
      <c r="BL59">
        <v>0</v>
      </c>
      <c r="BM59">
        <v>0</v>
      </c>
      <c r="BN59">
        <v>0</v>
      </c>
      <c r="BO59">
        <v>0</v>
      </c>
      <c r="BP59">
        <v>0</v>
      </c>
    </row>
    <row r="60" spans="1:68" x14ac:dyDescent="0.25">
      <c r="A60">
        <v>30</v>
      </c>
      <c r="B60">
        <v>0</v>
      </c>
      <c r="C60">
        <v>0</v>
      </c>
      <c r="D60">
        <v>0</v>
      </c>
      <c r="E60">
        <v>0</v>
      </c>
      <c r="F60">
        <v>0</v>
      </c>
      <c r="G60">
        <v>0</v>
      </c>
      <c r="H60">
        <v>0</v>
      </c>
      <c r="I60">
        <v>0</v>
      </c>
      <c r="J60">
        <v>0</v>
      </c>
      <c r="K60">
        <v>0</v>
      </c>
      <c r="L60">
        <v>0</v>
      </c>
      <c r="M60">
        <v>0</v>
      </c>
      <c r="N60">
        <v>0</v>
      </c>
      <c r="O60">
        <v>0</v>
      </c>
      <c r="P60">
        <v>1</v>
      </c>
      <c r="Q60">
        <v>0</v>
      </c>
      <c r="R60">
        <v>0</v>
      </c>
      <c r="S60">
        <v>0</v>
      </c>
      <c r="T60">
        <v>1</v>
      </c>
      <c r="U60">
        <v>0</v>
      </c>
      <c r="V60">
        <v>0</v>
      </c>
      <c r="W60">
        <v>0</v>
      </c>
      <c r="X60">
        <v>0</v>
      </c>
      <c r="Y60">
        <v>0</v>
      </c>
      <c r="Z60">
        <v>0</v>
      </c>
      <c r="AA60">
        <v>0</v>
      </c>
      <c r="AB60">
        <v>0</v>
      </c>
      <c r="AC60">
        <v>0</v>
      </c>
      <c r="AD60">
        <v>0</v>
      </c>
      <c r="AE60">
        <v>0</v>
      </c>
      <c r="AF60">
        <v>0</v>
      </c>
      <c r="AG60">
        <v>0</v>
      </c>
      <c r="AH60">
        <v>0</v>
      </c>
      <c r="AI60">
        <v>0</v>
      </c>
      <c r="AJ60">
        <v>0</v>
      </c>
      <c r="AK60">
        <v>0</v>
      </c>
      <c r="AL60">
        <v>0</v>
      </c>
      <c r="AM60">
        <v>1</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c r="BP60">
        <v>0</v>
      </c>
    </row>
    <row r="61" spans="1:68" x14ac:dyDescent="0.25">
      <c r="A61">
        <v>30</v>
      </c>
      <c r="B61">
        <v>0</v>
      </c>
      <c r="C61">
        <v>0</v>
      </c>
      <c r="D61">
        <v>0</v>
      </c>
      <c r="E61">
        <v>0</v>
      </c>
      <c r="F61">
        <v>0</v>
      </c>
      <c r="G61">
        <v>0</v>
      </c>
      <c r="H61">
        <v>0</v>
      </c>
      <c r="I61">
        <v>0</v>
      </c>
      <c r="J61">
        <v>0</v>
      </c>
      <c r="K61">
        <v>0</v>
      </c>
      <c r="L61">
        <v>0</v>
      </c>
      <c r="M61">
        <v>0</v>
      </c>
      <c r="N61">
        <v>0</v>
      </c>
      <c r="O61">
        <v>0</v>
      </c>
      <c r="P61">
        <v>0</v>
      </c>
      <c r="Q61">
        <v>0</v>
      </c>
      <c r="R61">
        <v>0</v>
      </c>
      <c r="S61">
        <v>0</v>
      </c>
      <c r="T61">
        <v>0</v>
      </c>
      <c r="U61">
        <v>0</v>
      </c>
      <c r="V61">
        <v>0</v>
      </c>
      <c r="W61">
        <v>1</v>
      </c>
      <c r="X61">
        <v>0</v>
      </c>
      <c r="Y61">
        <v>0</v>
      </c>
      <c r="Z61">
        <v>0</v>
      </c>
      <c r="AA61">
        <v>0</v>
      </c>
      <c r="AB61">
        <v>0</v>
      </c>
      <c r="AC61">
        <v>0</v>
      </c>
      <c r="AD61">
        <v>0</v>
      </c>
      <c r="AE61">
        <v>0</v>
      </c>
      <c r="AF61">
        <v>0</v>
      </c>
      <c r="AG61">
        <v>0</v>
      </c>
      <c r="AH61">
        <v>0</v>
      </c>
      <c r="AI61">
        <v>0</v>
      </c>
      <c r="AJ61">
        <v>0</v>
      </c>
      <c r="AK61">
        <v>1</v>
      </c>
      <c r="AL61">
        <v>0</v>
      </c>
      <c r="AM61">
        <v>0</v>
      </c>
      <c r="AN61">
        <v>0</v>
      </c>
      <c r="AO61">
        <v>1</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c r="BM61">
        <v>0</v>
      </c>
      <c r="BN61">
        <v>0</v>
      </c>
      <c r="BO61">
        <v>0</v>
      </c>
      <c r="BP61">
        <v>0</v>
      </c>
    </row>
    <row r="62" spans="1:68" x14ac:dyDescent="0.25">
      <c r="A62">
        <v>31</v>
      </c>
      <c r="B62">
        <v>0</v>
      </c>
      <c r="C62">
        <v>0</v>
      </c>
      <c r="D62">
        <v>0</v>
      </c>
      <c r="E62">
        <v>1</v>
      </c>
      <c r="F62">
        <v>0</v>
      </c>
      <c r="G62">
        <v>0</v>
      </c>
      <c r="H62">
        <v>0</v>
      </c>
      <c r="I62">
        <v>0</v>
      </c>
      <c r="J62">
        <v>0</v>
      </c>
      <c r="K62">
        <v>0</v>
      </c>
      <c r="L62">
        <v>0</v>
      </c>
      <c r="M62">
        <v>1</v>
      </c>
      <c r="N62">
        <v>0</v>
      </c>
      <c r="O62">
        <v>0</v>
      </c>
      <c r="P62">
        <v>0</v>
      </c>
      <c r="Q62">
        <v>0</v>
      </c>
      <c r="R62">
        <v>0</v>
      </c>
      <c r="S62">
        <v>0</v>
      </c>
      <c r="T62">
        <v>0</v>
      </c>
      <c r="U62">
        <v>0</v>
      </c>
      <c r="V62">
        <v>0</v>
      </c>
      <c r="W62">
        <v>0</v>
      </c>
      <c r="X62">
        <v>0</v>
      </c>
      <c r="Y62">
        <v>0</v>
      </c>
      <c r="Z62">
        <v>0</v>
      </c>
      <c r="AA62">
        <v>1</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c r="BM62">
        <v>0</v>
      </c>
      <c r="BN62">
        <v>0</v>
      </c>
      <c r="BO62">
        <v>0</v>
      </c>
      <c r="BP62">
        <v>0</v>
      </c>
    </row>
    <row r="63" spans="1:68" x14ac:dyDescent="0.25">
      <c r="A63">
        <v>31</v>
      </c>
      <c r="B63">
        <v>0</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1</v>
      </c>
      <c r="AF63">
        <v>0</v>
      </c>
      <c r="AG63">
        <v>0</v>
      </c>
      <c r="AH63">
        <v>0</v>
      </c>
      <c r="AI63">
        <v>0</v>
      </c>
      <c r="AJ63">
        <v>0</v>
      </c>
      <c r="AK63">
        <v>0</v>
      </c>
      <c r="AL63">
        <v>0</v>
      </c>
      <c r="AM63">
        <v>0</v>
      </c>
      <c r="AN63">
        <v>0</v>
      </c>
      <c r="AO63">
        <v>0</v>
      </c>
      <c r="AP63">
        <v>0</v>
      </c>
      <c r="AQ63">
        <v>0</v>
      </c>
      <c r="AR63">
        <v>0</v>
      </c>
      <c r="AS63">
        <v>0</v>
      </c>
      <c r="AT63">
        <v>0</v>
      </c>
      <c r="AU63">
        <v>0</v>
      </c>
      <c r="AV63">
        <v>0</v>
      </c>
      <c r="AW63">
        <v>1</v>
      </c>
      <c r="AX63">
        <v>0</v>
      </c>
      <c r="AY63">
        <v>1</v>
      </c>
      <c r="AZ63">
        <v>0</v>
      </c>
      <c r="BA63">
        <v>0</v>
      </c>
      <c r="BB63">
        <v>0</v>
      </c>
      <c r="BC63">
        <v>0</v>
      </c>
      <c r="BD63">
        <v>0</v>
      </c>
      <c r="BE63">
        <v>0</v>
      </c>
      <c r="BF63">
        <v>0</v>
      </c>
      <c r="BG63">
        <v>0</v>
      </c>
      <c r="BH63">
        <v>0</v>
      </c>
      <c r="BI63">
        <v>0</v>
      </c>
      <c r="BJ63">
        <v>0</v>
      </c>
      <c r="BK63">
        <v>0</v>
      </c>
      <c r="BL63">
        <v>0</v>
      </c>
      <c r="BM63">
        <v>0</v>
      </c>
      <c r="BN63">
        <v>0</v>
      </c>
      <c r="BO63">
        <v>0</v>
      </c>
      <c r="BP63">
        <v>0</v>
      </c>
    </row>
    <row r="64" spans="1:68" x14ac:dyDescent="0.25">
      <c r="A64">
        <v>32</v>
      </c>
      <c r="B64">
        <v>0</v>
      </c>
      <c r="C64">
        <v>0</v>
      </c>
      <c r="D64">
        <v>0</v>
      </c>
      <c r="E64">
        <v>0</v>
      </c>
      <c r="F64">
        <v>0</v>
      </c>
      <c r="G64">
        <v>0</v>
      </c>
      <c r="H64">
        <v>0</v>
      </c>
      <c r="I64">
        <v>0</v>
      </c>
      <c r="J64">
        <v>0</v>
      </c>
      <c r="K64">
        <v>0</v>
      </c>
      <c r="L64">
        <v>0</v>
      </c>
      <c r="M64">
        <v>0</v>
      </c>
      <c r="N64">
        <v>0</v>
      </c>
      <c r="O64">
        <v>0</v>
      </c>
      <c r="P64">
        <v>0</v>
      </c>
      <c r="Q64">
        <v>0</v>
      </c>
      <c r="R64">
        <v>0</v>
      </c>
      <c r="S64">
        <v>0</v>
      </c>
      <c r="T64">
        <v>0</v>
      </c>
      <c r="U64">
        <v>1</v>
      </c>
      <c r="V64">
        <v>0</v>
      </c>
      <c r="W64">
        <v>0</v>
      </c>
      <c r="X64">
        <v>0</v>
      </c>
      <c r="Y64">
        <v>1</v>
      </c>
      <c r="Z64">
        <v>0</v>
      </c>
      <c r="AA64">
        <v>0</v>
      </c>
      <c r="AB64">
        <v>0</v>
      </c>
      <c r="AC64">
        <v>0</v>
      </c>
      <c r="AD64">
        <v>0</v>
      </c>
      <c r="AE64">
        <v>0</v>
      </c>
      <c r="AF64">
        <v>0</v>
      </c>
      <c r="AG64">
        <v>0</v>
      </c>
      <c r="AH64">
        <v>0</v>
      </c>
      <c r="AI64">
        <v>0</v>
      </c>
      <c r="AJ64">
        <v>0</v>
      </c>
      <c r="AK64">
        <v>0</v>
      </c>
      <c r="AL64">
        <v>0</v>
      </c>
      <c r="AM64">
        <v>0</v>
      </c>
      <c r="AN64">
        <v>0</v>
      </c>
      <c r="AO64">
        <v>0</v>
      </c>
      <c r="AP64">
        <v>0</v>
      </c>
      <c r="AQ64">
        <v>1</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c r="BL64">
        <v>0</v>
      </c>
      <c r="BM64">
        <v>0</v>
      </c>
      <c r="BN64">
        <v>0</v>
      </c>
      <c r="BO64">
        <v>0</v>
      </c>
      <c r="BP64">
        <v>0</v>
      </c>
    </row>
    <row r="65" spans="1:68" x14ac:dyDescent="0.25">
      <c r="A65">
        <v>32</v>
      </c>
      <c r="B65">
        <v>0</v>
      </c>
      <c r="C65">
        <v>0</v>
      </c>
      <c r="D65">
        <v>0</v>
      </c>
      <c r="E65">
        <v>0</v>
      </c>
      <c r="F65">
        <v>0</v>
      </c>
      <c r="G65">
        <v>0</v>
      </c>
      <c r="H65">
        <v>0</v>
      </c>
      <c r="I65">
        <v>0</v>
      </c>
      <c r="J65">
        <v>0</v>
      </c>
      <c r="K65">
        <v>0</v>
      </c>
      <c r="L65">
        <v>0</v>
      </c>
      <c r="M65">
        <v>0</v>
      </c>
      <c r="N65">
        <v>0</v>
      </c>
      <c r="O65">
        <v>0</v>
      </c>
      <c r="P65">
        <v>0</v>
      </c>
      <c r="Q65">
        <v>0</v>
      </c>
      <c r="R65">
        <v>0</v>
      </c>
      <c r="S65">
        <v>1</v>
      </c>
      <c r="T65">
        <v>0</v>
      </c>
      <c r="U65">
        <v>0</v>
      </c>
      <c r="V65">
        <v>0</v>
      </c>
      <c r="W65">
        <v>0</v>
      </c>
      <c r="X65">
        <v>0</v>
      </c>
      <c r="Y65">
        <v>0</v>
      </c>
      <c r="Z65">
        <v>0</v>
      </c>
      <c r="AA65">
        <v>0</v>
      </c>
      <c r="AB65">
        <v>0</v>
      </c>
      <c r="AC65">
        <v>0</v>
      </c>
      <c r="AD65">
        <v>0</v>
      </c>
      <c r="AE65">
        <v>0</v>
      </c>
      <c r="AF65">
        <v>0</v>
      </c>
      <c r="AG65">
        <v>0</v>
      </c>
      <c r="AH65">
        <v>0</v>
      </c>
      <c r="AI65">
        <v>1</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v>0</v>
      </c>
      <c r="BN65">
        <v>0</v>
      </c>
      <c r="BO65">
        <v>1</v>
      </c>
      <c r="BP65">
        <v>0</v>
      </c>
    </row>
    <row r="66" spans="1:68" x14ac:dyDescent="0.25">
      <c r="A66">
        <v>33</v>
      </c>
      <c r="B66">
        <v>0</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v>0</v>
      </c>
      <c r="AO66">
        <v>0</v>
      </c>
      <c r="AP66">
        <v>1</v>
      </c>
      <c r="AQ66">
        <v>0</v>
      </c>
      <c r="AR66">
        <v>0</v>
      </c>
      <c r="AS66">
        <v>0</v>
      </c>
      <c r="AT66">
        <v>1</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c r="BP66">
        <v>0</v>
      </c>
    </row>
    <row r="67" spans="1:68" x14ac:dyDescent="0.25">
      <c r="A67">
        <v>33</v>
      </c>
      <c r="B67">
        <v>0</v>
      </c>
      <c r="C67">
        <v>0</v>
      </c>
      <c r="D67">
        <v>0</v>
      </c>
      <c r="E67">
        <v>0</v>
      </c>
      <c r="F67">
        <v>0</v>
      </c>
      <c r="G67">
        <v>0</v>
      </c>
      <c r="H67">
        <v>0</v>
      </c>
      <c r="I67">
        <v>1</v>
      </c>
      <c r="J67">
        <v>0</v>
      </c>
      <c r="K67">
        <v>0</v>
      </c>
      <c r="L67">
        <v>0</v>
      </c>
      <c r="M67">
        <v>0</v>
      </c>
      <c r="N67">
        <v>1</v>
      </c>
      <c r="O67">
        <v>0</v>
      </c>
      <c r="P67">
        <v>0</v>
      </c>
      <c r="Q67">
        <v>0</v>
      </c>
      <c r="R67">
        <v>0</v>
      </c>
      <c r="S67">
        <v>0</v>
      </c>
      <c r="T67">
        <v>0</v>
      </c>
      <c r="U67">
        <v>0</v>
      </c>
      <c r="V67">
        <v>0</v>
      </c>
      <c r="W67">
        <v>0</v>
      </c>
      <c r="X67">
        <v>0</v>
      </c>
      <c r="Y67">
        <v>0</v>
      </c>
      <c r="Z67">
        <v>0</v>
      </c>
      <c r="AA67">
        <v>0</v>
      </c>
      <c r="AB67">
        <v>0</v>
      </c>
      <c r="AC67">
        <v>1</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row>
    <row r="68" spans="1:68" x14ac:dyDescent="0.25">
      <c r="A68">
        <v>34</v>
      </c>
      <c r="B68">
        <v>0</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1</v>
      </c>
      <c r="BE68">
        <v>0</v>
      </c>
      <c r="BF68">
        <v>0</v>
      </c>
      <c r="BG68">
        <v>1</v>
      </c>
      <c r="BH68">
        <v>0</v>
      </c>
      <c r="BI68">
        <v>0</v>
      </c>
      <c r="BJ68">
        <v>0</v>
      </c>
      <c r="BK68">
        <v>0</v>
      </c>
      <c r="BL68">
        <v>0</v>
      </c>
      <c r="BM68">
        <v>0</v>
      </c>
      <c r="BN68">
        <v>1</v>
      </c>
      <c r="BO68">
        <v>0</v>
      </c>
      <c r="BP68">
        <v>0</v>
      </c>
    </row>
    <row r="69" spans="1:68" x14ac:dyDescent="0.25">
      <c r="A69">
        <v>34</v>
      </c>
      <c r="B69">
        <v>0</v>
      </c>
      <c r="C69">
        <v>0</v>
      </c>
      <c r="D69">
        <v>0</v>
      </c>
      <c r="E69">
        <v>0</v>
      </c>
      <c r="F69">
        <v>0</v>
      </c>
      <c r="G69">
        <v>0</v>
      </c>
      <c r="H69">
        <v>0</v>
      </c>
      <c r="I69">
        <v>0</v>
      </c>
      <c r="J69">
        <v>0</v>
      </c>
      <c r="K69">
        <v>0</v>
      </c>
      <c r="L69">
        <v>0</v>
      </c>
      <c r="M69">
        <v>0</v>
      </c>
      <c r="N69">
        <v>0</v>
      </c>
      <c r="O69">
        <v>0</v>
      </c>
      <c r="P69">
        <v>0</v>
      </c>
      <c r="Q69">
        <v>0</v>
      </c>
      <c r="R69">
        <v>0</v>
      </c>
      <c r="S69">
        <v>0</v>
      </c>
      <c r="T69">
        <v>0</v>
      </c>
      <c r="U69">
        <v>0</v>
      </c>
      <c r="V69">
        <v>0</v>
      </c>
      <c r="W69">
        <v>0</v>
      </c>
      <c r="X69">
        <v>1</v>
      </c>
      <c r="Y69">
        <v>0</v>
      </c>
      <c r="Z69">
        <v>0</v>
      </c>
      <c r="AA69">
        <v>0</v>
      </c>
      <c r="AB69">
        <v>0</v>
      </c>
      <c r="AC69">
        <v>0</v>
      </c>
      <c r="AD69">
        <v>0</v>
      </c>
      <c r="AE69">
        <v>0</v>
      </c>
      <c r="AF69">
        <v>0</v>
      </c>
      <c r="AG69">
        <v>1</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1</v>
      </c>
      <c r="BK69">
        <v>0</v>
      </c>
      <c r="BL69">
        <v>0</v>
      </c>
      <c r="BM69">
        <v>0</v>
      </c>
      <c r="BN69">
        <v>0</v>
      </c>
      <c r="BO69">
        <v>0</v>
      </c>
      <c r="BP69">
        <v>0</v>
      </c>
    </row>
    <row r="70" spans="1:68" x14ac:dyDescent="0.25">
      <c r="A70">
        <v>35</v>
      </c>
      <c r="B70">
        <v>0</v>
      </c>
      <c r="C70">
        <v>1</v>
      </c>
      <c r="D70">
        <v>0</v>
      </c>
      <c r="E70">
        <v>0</v>
      </c>
      <c r="F70">
        <v>0</v>
      </c>
      <c r="G70">
        <v>0</v>
      </c>
      <c r="H70">
        <v>0</v>
      </c>
      <c r="I70">
        <v>0</v>
      </c>
      <c r="J70">
        <v>0</v>
      </c>
      <c r="K70">
        <v>0</v>
      </c>
      <c r="L70">
        <v>0</v>
      </c>
      <c r="M70">
        <v>0</v>
      </c>
      <c r="N70">
        <v>0</v>
      </c>
      <c r="O70">
        <v>0</v>
      </c>
      <c r="P70">
        <v>1</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c r="BM70">
        <v>1</v>
      </c>
      <c r="BN70">
        <v>0</v>
      </c>
      <c r="BO70">
        <v>0</v>
      </c>
      <c r="BP70">
        <v>0</v>
      </c>
    </row>
    <row r="71" spans="1:68" x14ac:dyDescent="0.25">
      <c r="A71">
        <v>35</v>
      </c>
      <c r="B71">
        <v>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1</v>
      </c>
      <c r="AG71">
        <v>0</v>
      </c>
      <c r="AH71">
        <v>0</v>
      </c>
      <c r="AI71">
        <v>0</v>
      </c>
      <c r="AJ71">
        <v>0</v>
      </c>
      <c r="AK71">
        <v>0</v>
      </c>
      <c r="AL71">
        <v>1</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1</v>
      </c>
      <c r="BM71">
        <v>0</v>
      </c>
      <c r="BN71">
        <v>0</v>
      </c>
      <c r="BO71">
        <v>0</v>
      </c>
      <c r="BP71">
        <v>0</v>
      </c>
    </row>
    <row r="72" spans="1:68" x14ac:dyDescent="0.25">
      <c r="A72">
        <v>36</v>
      </c>
      <c r="B72">
        <v>0</v>
      </c>
      <c r="C72">
        <v>0</v>
      </c>
      <c r="D72">
        <v>0</v>
      </c>
      <c r="E72">
        <v>0</v>
      </c>
      <c r="F72">
        <v>0</v>
      </c>
      <c r="G72">
        <v>0</v>
      </c>
      <c r="H72">
        <v>0</v>
      </c>
      <c r="I72">
        <v>0</v>
      </c>
      <c r="J72">
        <v>1</v>
      </c>
      <c r="K72">
        <v>0</v>
      </c>
      <c r="L72">
        <v>0</v>
      </c>
      <c r="M72">
        <v>0</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v>0</v>
      </c>
      <c r="BN72">
        <v>0</v>
      </c>
      <c r="BO72">
        <v>0</v>
      </c>
      <c r="BP72">
        <v>1</v>
      </c>
    </row>
    <row r="73" spans="1:68" x14ac:dyDescent="0.25">
      <c r="A73">
        <v>36</v>
      </c>
      <c r="B73">
        <v>1</v>
      </c>
      <c r="C73">
        <v>0</v>
      </c>
      <c r="D73">
        <v>0</v>
      </c>
      <c r="E73">
        <v>0</v>
      </c>
      <c r="F73">
        <v>0</v>
      </c>
      <c r="G73">
        <v>0</v>
      </c>
      <c r="H73">
        <v>0</v>
      </c>
      <c r="I73">
        <v>0</v>
      </c>
      <c r="J73">
        <v>0</v>
      </c>
      <c r="K73">
        <v>1</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1</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0</v>
      </c>
      <c r="BM73">
        <v>0</v>
      </c>
      <c r="BN73">
        <v>0</v>
      </c>
      <c r="BO73">
        <v>0</v>
      </c>
      <c r="BP73">
        <v>0</v>
      </c>
    </row>
    <row r="74" spans="1:68" x14ac:dyDescent="0.25">
      <c r="A74">
        <v>37</v>
      </c>
      <c r="B74">
        <v>0</v>
      </c>
      <c r="C74">
        <v>0</v>
      </c>
      <c r="D74">
        <v>0</v>
      </c>
      <c r="E74">
        <v>0</v>
      </c>
      <c r="F74">
        <v>0</v>
      </c>
      <c r="G74">
        <v>0</v>
      </c>
      <c r="H74">
        <v>0</v>
      </c>
      <c r="I74">
        <v>0</v>
      </c>
      <c r="J74">
        <v>0</v>
      </c>
      <c r="K74">
        <v>0</v>
      </c>
      <c r="L74">
        <v>0</v>
      </c>
      <c r="M74">
        <v>0</v>
      </c>
      <c r="N74">
        <v>0</v>
      </c>
      <c r="O74">
        <v>0</v>
      </c>
      <c r="P74">
        <v>0</v>
      </c>
      <c r="Q74">
        <v>0</v>
      </c>
      <c r="R74">
        <v>0</v>
      </c>
      <c r="S74">
        <v>0</v>
      </c>
      <c r="T74">
        <v>0</v>
      </c>
      <c r="U74">
        <v>0</v>
      </c>
      <c r="V74">
        <v>0</v>
      </c>
      <c r="W74">
        <v>1</v>
      </c>
      <c r="X74">
        <v>0</v>
      </c>
      <c r="Y74">
        <v>0</v>
      </c>
      <c r="Z74">
        <v>0</v>
      </c>
      <c r="AA74">
        <v>0</v>
      </c>
      <c r="AB74">
        <v>0</v>
      </c>
      <c r="AC74">
        <v>0</v>
      </c>
      <c r="AD74">
        <v>0</v>
      </c>
      <c r="AE74">
        <v>0</v>
      </c>
      <c r="AF74">
        <v>0</v>
      </c>
      <c r="AG74">
        <v>0</v>
      </c>
      <c r="AH74">
        <v>0</v>
      </c>
      <c r="AI74">
        <v>0</v>
      </c>
      <c r="AJ74">
        <v>0</v>
      </c>
      <c r="AK74">
        <v>0</v>
      </c>
      <c r="AL74">
        <v>0</v>
      </c>
      <c r="AM74">
        <v>0</v>
      </c>
      <c r="AN74">
        <v>1</v>
      </c>
      <c r="AO74">
        <v>0</v>
      </c>
      <c r="AP74">
        <v>0</v>
      </c>
      <c r="AQ74">
        <v>0</v>
      </c>
      <c r="AR74">
        <v>0</v>
      </c>
      <c r="AS74">
        <v>0</v>
      </c>
      <c r="AT74">
        <v>0</v>
      </c>
      <c r="AU74">
        <v>0</v>
      </c>
      <c r="AV74">
        <v>0</v>
      </c>
      <c r="AW74">
        <v>0</v>
      </c>
      <c r="AX74">
        <v>0</v>
      </c>
      <c r="AY74">
        <v>0</v>
      </c>
      <c r="AZ74">
        <v>0</v>
      </c>
      <c r="BA74">
        <v>0</v>
      </c>
      <c r="BB74">
        <v>1</v>
      </c>
      <c r="BC74">
        <v>0</v>
      </c>
      <c r="BD74">
        <v>0</v>
      </c>
      <c r="BE74">
        <v>0</v>
      </c>
      <c r="BF74">
        <v>0</v>
      </c>
      <c r="BG74">
        <v>0</v>
      </c>
      <c r="BH74">
        <v>0</v>
      </c>
      <c r="BI74">
        <v>0</v>
      </c>
      <c r="BJ74">
        <v>0</v>
      </c>
      <c r="BK74">
        <v>0</v>
      </c>
      <c r="BL74">
        <v>0</v>
      </c>
      <c r="BM74">
        <v>0</v>
      </c>
      <c r="BN74">
        <v>0</v>
      </c>
      <c r="BO74">
        <v>0</v>
      </c>
      <c r="BP74">
        <v>0</v>
      </c>
    </row>
    <row r="75" spans="1:68" x14ac:dyDescent="0.25">
      <c r="A75">
        <v>37</v>
      </c>
      <c r="B75">
        <v>0</v>
      </c>
      <c r="C75">
        <v>0</v>
      </c>
      <c r="D75">
        <v>0</v>
      </c>
      <c r="E75">
        <v>0</v>
      </c>
      <c r="F75">
        <v>0</v>
      </c>
      <c r="G75">
        <v>0</v>
      </c>
      <c r="H75">
        <v>0</v>
      </c>
      <c r="I75">
        <v>0</v>
      </c>
      <c r="J75">
        <v>0</v>
      </c>
      <c r="K75">
        <v>0</v>
      </c>
      <c r="L75">
        <v>1</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1</v>
      </c>
      <c r="AP75">
        <v>0</v>
      </c>
      <c r="AQ75">
        <v>0</v>
      </c>
      <c r="AR75">
        <v>0</v>
      </c>
      <c r="AS75">
        <v>0</v>
      </c>
      <c r="AT75">
        <v>0</v>
      </c>
      <c r="AU75">
        <v>0</v>
      </c>
      <c r="AV75">
        <v>0</v>
      </c>
      <c r="AW75">
        <v>0</v>
      </c>
      <c r="AX75">
        <v>0</v>
      </c>
      <c r="AY75">
        <v>0</v>
      </c>
      <c r="AZ75">
        <v>0</v>
      </c>
      <c r="BA75">
        <v>0</v>
      </c>
      <c r="BB75">
        <v>0</v>
      </c>
      <c r="BC75">
        <v>0</v>
      </c>
      <c r="BD75">
        <v>0</v>
      </c>
      <c r="BE75">
        <v>0</v>
      </c>
      <c r="BF75">
        <v>0</v>
      </c>
      <c r="BG75">
        <v>0</v>
      </c>
      <c r="BH75">
        <v>0</v>
      </c>
      <c r="BI75">
        <v>1</v>
      </c>
      <c r="BJ75">
        <v>0</v>
      </c>
      <c r="BK75">
        <v>0</v>
      </c>
      <c r="BL75">
        <v>0</v>
      </c>
      <c r="BM75">
        <v>0</v>
      </c>
      <c r="BN75">
        <v>0</v>
      </c>
      <c r="BO75">
        <v>0</v>
      </c>
      <c r="BP75">
        <v>0</v>
      </c>
    </row>
    <row r="76" spans="1:68" x14ac:dyDescent="0.25">
      <c r="A76">
        <v>38</v>
      </c>
      <c r="B76">
        <v>0</v>
      </c>
      <c r="C76">
        <v>0</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1</v>
      </c>
      <c r="AJ76">
        <v>0</v>
      </c>
      <c r="AK76">
        <v>0</v>
      </c>
      <c r="AL76">
        <v>0</v>
      </c>
      <c r="AM76">
        <v>0</v>
      </c>
      <c r="AN76">
        <v>0</v>
      </c>
      <c r="AO76">
        <v>0</v>
      </c>
      <c r="AP76">
        <v>0</v>
      </c>
      <c r="AQ76">
        <v>0</v>
      </c>
      <c r="AR76">
        <v>0</v>
      </c>
      <c r="AS76">
        <v>0</v>
      </c>
      <c r="AT76">
        <v>1</v>
      </c>
      <c r="AU76">
        <v>0</v>
      </c>
      <c r="AV76">
        <v>0</v>
      </c>
      <c r="AW76">
        <v>0</v>
      </c>
      <c r="AX76">
        <v>0</v>
      </c>
      <c r="AY76">
        <v>0</v>
      </c>
      <c r="AZ76">
        <v>0</v>
      </c>
      <c r="BA76">
        <v>0</v>
      </c>
      <c r="BB76">
        <v>0</v>
      </c>
      <c r="BC76">
        <v>0</v>
      </c>
      <c r="BD76">
        <v>0</v>
      </c>
      <c r="BE76">
        <v>0</v>
      </c>
      <c r="BF76">
        <v>1</v>
      </c>
      <c r="BG76">
        <v>0</v>
      </c>
      <c r="BH76">
        <v>0</v>
      </c>
      <c r="BI76">
        <v>0</v>
      </c>
      <c r="BJ76">
        <v>0</v>
      </c>
      <c r="BK76">
        <v>0</v>
      </c>
      <c r="BL76">
        <v>0</v>
      </c>
      <c r="BM76">
        <v>0</v>
      </c>
      <c r="BN76">
        <v>0</v>
      </c>
      <c r="BO76">
        <v>0</v>
      </c>
      <c r="BP76">
        <v>0</v>
      </c>
    </row>
    <row r="77" spans="1:68" x14ac:dyDescent="0.25">
      <c r="A77">
        <v>38</v>
      </c>
      <c r="B77">
        <v>0</v>
      </c>
      <c r="C77">
        <v>0</v>
      </c>
      <c r="D77">
        <v>0</v>
      </c>
      <c r="E77">
        <v>0</v>
      </c>
      <c r="F77">
        <v>0</v>
      </c>
      <c r="G77">
        <v>0</v>
      </c>
      <c r="H77">
        <v>0</v>
      </c>
      <c r="I77">
        <v>0</v>
      </c>
      <c r="J77">
        <v>0</v>
      </c>
      <c r="K77">
        <v>0</v>
      </c>
      <c r="L77">
        <v>0</v>
      </c>
      <c r="M77">
        <v>0</v>
      </c>
      <c r="N77">
        <v>0</v>
      </c>
      <c r="O77">
        <v>0</v>
      </c>
      <c r="P77">
        <v>0</v>
      </c>
      <c r="Q77">
        <v>1</v>
      </c>
      <c r="R77">
        <v>0</v>
      </c>
      <c r="S77">
        <v>0</v>
      </c>
      <c r="T77">
        <v>0</v>
      </c>
      <c r="U77">
        <v>0</v>
      </c>
      <c r="V77">
        <v>0</v>
      </c>
      <c r="W77">
        <v>0</v>
      </c>
      <c r="X77">
        <v>0</v>
      </c>
      <c r="Y77">
        <v>0</v>
      </c>
      <c r="Z77">
        <v>1</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1</v>
      </c>
      <c r="BL77">
        <v>0</v>
      </c>
      <c r="BM77">
        <v>0</v>
      </c>
      <c r="BN77">
        <v>0</v>
      </c>
      <c r="BO77">
        <v>0</v>
      </c>
      <c r="BP77">
        <v>0</v>
      </c>
    </row>
    <row r="78" spans="1:68" x14ac:dyDescent="0.25">
      <c r="A78">
        <v>39</v>
      </c>
      <c r="B78">
        <v>0</v>
      </c>
      <c r="C78">
        <v>0</v>
      </c>
      <c r="D78">
        <v>0</v>
      </c>
      <c r="E78">
        <v>0</v>
      </c>
      <c r="F78">
        <v>0</v>
      </c>
      <c r="G78">
        <v>0</v>
      </c>
      <c r="H78">
        <v>0</v>
      </c>
      <c r="I78">
        <v>0</v>
      </c>
      <c r="J78">
        <v>0</v>
      </c>
      <c r="K78">
        <v>0</v>
      </c>
      <c r="L78">
        <v>0</v>
      </c>
      <c r="M78">
        <v>1</v>
      </c>
      <c r="N78">
        <v>0</v>
      </c>
      <c r="O78">
        <v>0</v>
      </c>
      <c r="P78">
        <v>0</v>
      </c>
      <c r="Q78">
        <v>0</v>
      </c>
      <c r="R78">
        <v>0</v>
      </c>
      <c r="S78">
        <v>0</v>
      </c>
      <c r="T78">
        <v>0</v>
      </c>
      <c r="U78">
        <v>0</v>
      </c>
      <c r="V78">
        <v>0</v>
      </c>
      <c r="W78">
        <v>0</v>
      </c>
      <c r="X78">
        <v>0</v>
      </c>
      <c r="Y78">
        <v>0</v>
      </c>
      <c r="Z78">
        <v>0</v>
      </c>
      <c r="AA78">
        <v>0</v>
      </c>
      <c r="AB78">
        <v>0</v>
      </c>
      <c r="AC78">
        <v>0</v>
      </c>
      <c r="AD78">
        <v>1</v>
      </c>
      <c r="AE78">
        <v>0</v>
      </c>
      <c r="AF78">
        <v>0</v>
      </c>
      <c r="AG78">
        <v>0</v>
      </c>
      <c r="AH78">
        <v>0</v>
      </c>
      <c r="AI78">
        <v>0</v>
      </c>
      <c r="AJ78">
        <v>0</v>
      </c>
      <c r="AK78">
        <v>0</v>
      </c>
      <c r="AL78">
        <v>0</v>
      </c>
      <c r="AM78">
        <v>0</v>
      </c>
      <c r="AN78">
        <v>0</v>
      </c>
      <c r="AO78">
        <v>0</v>
      </c>
      <c r="AP78">
        <v>0</v>
      </c>
      <c r="AQ78">
        <v>0</v>
      </c>
      <c r="AR78">
        <v>0</v>
      </c>
      <c r="AS78">
        <v>0</v>
      </c>
      <c r="AT78">
        <v>0</v>
      </c>
      <c r="AU78">
        <v>0</v>
      </c>
      <c r="AV78">
        <v>0</v>
      </c>
      <c r="AW78">
        <v>0</v>
      </c>
      <c r="AX78">
        <v>1</v>
      </c>
      <c r="AY78">
        <v>0</v>
      </c>
      <c r="AZ78">
        <v>0</v>
      </c>
      <c r="BA78">
        <v>0</v>
      </c>
      <c r="BB78">
        <v>0</v>
      </c>
      <c r="BC78">
        <v>0</v>
      </c>
      <c r="BD78">
        <v>0</v>
      </c>
      <c r="BE78">
        <v>0</v>
      </c>
      <c r="BF78">
        <v>0</v>
      </c>
      <c r="BG78">
        <v>0</v>
      </c>
      <c r="BH78">
        <v>0</v>
      </c>
      <c r="BI78">
        <v>0</v>
      </c>
      <c r="BJ78">
        <v>0</v>
      </c>
      <c r="BK78">
        <v>0</v>
      </c>
      <c r="BL78">
        <v>0</v>
      </c>
      <c r="BM78">
        <v>0</v>
      </c>
      <c r="BN78">
        <v>0</v>
      </c>
      <c r="BO78">
        <v>0</v>
      </c>
      <c r="BP78">
        <v>0</v>
      </c>
    </row>
    <row r="79" spans="1:68" x14ac:dyDescent="0.25">
      <c r="A79">
        <v>39</v>
      </c>
      <c r="B79">
        <v>0</v>
      </c>
      <c r="C79">
        <v>0</v>
      </c>
      <c r="D79">
        <v>0</v>
      </c>
      <c r="E79">
        <v>0</v>
      </c>
      <c r="F79">
        <v>0</v>
      </c>
      <c r="G79">
        <v>0</v>
      </c>
      <c r="H79">
        <v>1</v>
      </c>
      <c r="I79">
        <v>0</v>
      </c>
      <c r="J79">
        <v>0</v>
      </c>
      <c r="K79">
        <v>0</v>
      </c>
      <c r="L79">
        <v>0</v>
      </c>
      <c r="M79">
        <v>0</v>
      </c>
      <c r="N79">
        <v>1</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1</v>
      </c>
      <c r="BE79">
        <v>0</v>
      </c>
      <c r="BF79">
        <v>0</v>
      </c>
      <c r="BG79">
        <v>0</v>
      </c>
      <c r="BH79">
        <v>0</v>
      </c>
      <c r="BI79">
        <v>0</v>
      </c>
      <c r="BJ79">
        <v>0</v>
      </c>
      <c r="BK79">
        <v>0</v>
      </c>
      <c r="BL79">
        <v>0</v>
      </c>
      <c r="BM79">
        <v>0</v>
      </c>
      <c r="BN79">
        <v>0</v>
      </c>
      <c r="BO79">
        <v>0</v>
      </c>
      <c r="BP79">
        <v>0</v>
      </c>
    </row>
    <row r="80" spans="1:68" x14ac:dyDescent="0.25">
      <c r="A80">
        <v>40</v>
      </c>
      <c r="B80">
        <v>0</v>
      </c>
      <c r="C80">
        <v>0</v>
      </c>
      <c r="D80">
        <v>0</v>
      </c>
      <c r="E80">
        <v>1</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1</v>
      </c>
      <c r="BI80">
        <v>0</v>
      </c>
      <c r="BJ80">
        <v>0</v>
      </c>
      <c r="BK80">
        <v>0</v>
      </c>
      <c r="BL80">
        <v>0</v>
      </c>
      <c r="BM80">
        <v>0</v>
      </c>
      <c r="BN80">
        <v>0</v>
      </c>
      <c r="BO80">
        <v>1</v>
      </c>
      <c r="BP80">
        <v>0</v>
      </c>
    </row>
    <row r="81" spans="1:68" x14ac:dyDescent="0.25">
      <c r="A81">
        <v>40</v>
      </c>
      <c r="B81">
        <v>0</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1</v>
      </c>
      <c r="AQ81">
        <v>0</v>
      </c>
      <c r="AR81">
        <v>0</v>
      </c>
      <c r="AS81">
        <v>0</v>
      </c>
      <c r="AT81">
        <v>0</v>
      </c>
      <c r="AU81">
        <v>0</v>
      </c>
      <c r="AV81">
        <v>0</v>
      </c>
      <c r="AW81">
        <v>0</v>
      </c>
      <c r="AX81">
        <v>0</v>
      </c>
      <c r="AY81">
        <v>0</v>
      </c>
      <c r="AZ81">
        <v>0</v>
      </c>
      <c r="BA81">
        <v>0</v>
      </c>
      <c r="BB81">
        <v>0</v>
      </c>
      <c r="BC81">
        <v>1</v>
      </c>
      <c r="BD81">
        <v>0</v>
      </c>
      <c r="BE81">
        <v>1</v>
      </c>
      <c r="BF81">
        <v>0</v>
      </c>
      <c r="BG81">
        <v>0</v>
      </c>
      <c r="BH81">
        <v>0</v>
      </c>
      <c r="BI81">
        <v>0</v>
      </c>
      <c r="BJ81">
        <v>0</v>
      </c>
      <c r="BK81">
        <v>0</v>
      </c>
      <c r="BL81">
        <v>0</v>
      </c>
      <c r="BM81">
        <v>0</v>
      </c>
      <c r="BN81">
        <v>0</v>
      </c>
      <c r="BO81">
        <v>0</v>
      </c>
      <c r="BP81">
        <v>0</v>
      </c>
    </row>
    <row r="82" spans="1:68" x14ac:dyDescent="0.25">
      <c r="A82">
        <v>41</v>
      </c>
      <c r="B82">
        <v>0</v>
      </c>
      <c r="C82">
        <v>0</v>
      </c>
      <c r="D82">
        <v>0</v>
      </c>
      <c r="E82">
        <v>0</v>
      </c>
      <c r="F82">
        <v>1</v>
      </c>
      <c r="G82">
        <v>1</v>
      </c>
      <c r="H82">
        <v>0</v>
      </c>
      <c r="I82">
        <v>0</v>
      </c>
      <c r="J82">
        <v>0</v>
      </c>
      <c r="K82">
        <v>0</v>
      </c>
      <c r="L82">
        <v>0</v>
      </c>
      <c r="M82">
        <v>0</v>
      </c>
      <c r="N82">
        <v>0</v>
      </c>
      <c r="O82">
        <v>0</v>
      </c>
      <c r="P82">
        <v>0</v>
      </c>
      <c r="Q82">
        <v>0</v>
      </c>
      <c r="R82">
        <v>0</v>
      </c>
      <c r="S82">
        <v>0</v>
      </c>
      <c r="T82">
        <v>0</v>
      </c>
      <c r="U82">
        <v>1</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row>
    <row r="83" spans="1:68" x14ac:dyDescent="0.25">
      <c r="A83">
        <v>41</v>
      </c>
      <c r="B83">
        <v>0</v>
      </c>
      <c r="C83">
        <v>0</v>
      </c>
      <c r="D83">
        <v>0</v>
      </c>
      <c r="E83">
        <v>0</v>
      </c>
      <c r="F83">
        <v>0</v>
      </c>
      <c r="G83">
        <v>0</v>
      </c>
      <c r="H83">
        <v>0</v>
      </c>
      <c r="I83">
        <v>0</v>
      </c>
      <c r="J83">
        <v>0</v>
      </c>
      <c r="K83">
        <v>0</v>
      </c>
      <c r="L83">
        <v>0</v>
      </c>
      <c r="M83">
        <v>0</v>
      </c>
      <c r="N83">
        <v>0</v>
      </c>
      <c r="O83">
        <v>0</v>
      </c>
      <c r="P83">
        <v>0</v>
      </c>
      <c r="Q83">
        <v>0</v>
      </c>
      <c r="R83">
        <v>0</v>
      </c>
      <c r="S83">
        <v>0</v>
      </c>
      <c r="T83">
        <v>0</v>
      </c>
      <c r="U83">
        <v>0</v>
      </c>
      <c r="V83">
        <v>1</v>
      </c>
      <c r="W83">
        <v>0</v>
      </c>
      <c r="X83">
        <v>0</v>
      </c>
      <c r="Y83">
        <v>0</v>
      </c>
      <c r="Z83">
        <v>0</v>
      </c>
      <c r="AA83">
        <v>0</v>
      </c>
      <c r="AB83">
        <v>0</v>
      </c>
      <c r="AC83">
        <v>0</v>
      </c>
      <c r="AD83">
        <v>0</v>
      </c>
      <c r="AE83">
        <v>0</v>
      </c>
      <c r="AF83">
        <v>0</v>
      </c>
      <c r="AG83">
        <v>0</v>
      </c>
      <c r="AH83">
        <v>0</v>
      </c>
      <c r="AI83">
        <v>0</v>
      </c>
      <c r="AJ83">
        <v>0</v>
      </c>
      <c r="AK83">
        <v>1</v>
      </c>
      <c r="AL83">
        <v>0</v>
      </c>
      <c r="AM83">
        <v>0</v>
      </c>
      <c r="AN83">
        <v>0</v>
      </c>
      <c r="AO83">
        <v>0</v>
      </c>
      <c r="AP83">
        <v>0</v>
      </c>
      <c r="AQ83">
        <v>1</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row>
    <row r="84" spans="1:68" x14ac:dyDescent="0.25">
      <c r="A84">
        <v>42</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1</v>
      </c>
      <c r="AN84">
        <v>0</v>
      </c>
      <c r="AO84">
        <v>0</v>
      </c>
      <c r="AP84">
        <v>0</v>
      </c>
      <c r="AQ84">
        <v>0</v>
      </c>
      <c r="AR84">
        <v>0</v>
      </c>
      <c r="AS84">
        <v>0</v>
      </c>
      <c r="AT84">
        <v>0</v>
      </c>
      <c r="AU84">
        <v>0</v>
      </c>
      <c r="AV84">
        <v>0</v>
      </c>
      <c r="AW84">
        <v>1</v>
      </c>
      <c r="AX84">
        <v>0</v>
      </c>
      <c r="AY84">
        <v>0</v>
      </c>
      <c r="AZ84">
        <v>0</v>
      </c>
      <c r="BA84">
        <v>1</v>
      </c>
      <c r="BB84">
        <v>0</v>
      </c>
      <c r="BC84">
        <v>0</v>
      </c>
      <c r="BD84">
        <v>0</v>
      </c>
      <c r="BE84">
        <v>0</v>
      </c>
      <c r="BF84">
        <v>0</v>
      </c>
      <c r="BG84">
        <v>0</v>
      </c>
      <c r="BH84">
        <v>0</v>
      </c>
      <c r="BI84">
        <v>0</v>
      </c>
      <c r="BJ84">
        <v>0</v>
      </c>
      <c r="BK84">
        <v>0</v>
      </c>
      <c r="BL84">
        <v>0</v>
      </c>
      <c r="BM84">
        <v>0</v>
      </c>
      <c r="BN84">
        <v>0</v>
      </c>
      <c r="BO84">
        <v>0</v>
      </c>
      <c r="BP84">
        <v>0</v>
      </c>
    </row>
    <row r="85" spans="1:68" x14ac:dyDescent="0.25">
      <c r="A85">
        <v>42</v>
      </c>
      <c r="B85">
        <v>0</v>
      </c>
      <c r="C85">
        <v>0</v>
      </c>
      <c r="D85">
        <v>0</v>
      </c>
      <c r="E85">
        <v>0</v>
      </c>
      <c r="F85">
        <v>0</v>
      </c>
      <c r="G85">
        <v>0</v>
      </c>
      <c r="H85">
        <v>0</v>
      </c>
      <c r="I85">
        <v>1</v>
      </c>
      <c r="J85">
        <v>0</v>
      </c>
      <c r="K85">
        <v>0</v>
      </c>
      <c r="L85">
        <v>0</v>
      </c>
      <c r="M85">
        <v>0</v>
      </c>
      <c r="N85">
        <v>0</v>
      </c>
      <c r="O85">
        <v>0</v>
      </c>
      <c r="P85">
        <v>0</v>
      </c>
      <c r="Q85">
        <v>0</v>
      </c>
      <c r="R85">
        <v>0</v>
      </c>
      <c r="S85">
        <v>1</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1</v>
      </c>
      <c r="BA85">
        <v>0</v>
      </c>
      <c r="BB85">
        <v>0</v>
      </c>
      <c r="BC85">
        <v>0</v>
      </c>
      <c r="BD85">
        <v>0</v>
      </c>
      <c r="BE85">
        <v>0</v>
      </c>
      <c r="BF85">
        <v>0</v>
      </c>
      <c r="BG85">
        <v>0</v>
      </c>
      <c r="BH85">
        <v>0</v>
      </c>
      <c r="BI85">
        <v>0</v>
      </c>
      <c r="BJ85">
        <v>0</v>
      </c>
      <c r="BK85">
        <v>0</v>
      </c>
      <c r="BL85">
        <v>0</v>
      </c>
      <c r="BM85">
        <v>0</v>
      </c>
      <c r="BN85">
        <v>0</v>
      </c>
      <c r="BO85">
        <v>0</v>
      </c>
      <c r="BP85">
        <v>0</v>
      </c>
    </row>
    <row r="86" spans="1:68" x14ac:dyDescent="0.2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1</v>
      </c>
      <c r="AH86">
        <v>1</v>
      </c>
      <c r="AI86">
        <v>0</v>
      </c>
      <c r="AJ86">
        <v>0</v>
      </c>
      <c r="AK86">
        <v>0</v>
      </c>
      <c r="AL86">
        <v>0</v>
      </c>
      <c r="AM86">
        <v>0</v>
      </c>
      <c r="AN86">
        <v>0</v>
      </c>
      <c r="AO86">
        <v>0</v>
      </c>
      <c r="AP86">
        <v>0</v>
      </c>
      <c r="AQ86">
        <v>0</v>
      </c>
      <c r="AR86">
        <v>1</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row>
    <row r="87" spans="1:68" x14ac:dyDescent="0.25">
      <c r="A87">
        <v>43</v>
      </c>
      <c r="B87">
        <v>0</v>
      </c>
      <c r="C87">
        <v>0</v>
      </c>
      <c r="D87">
        <v>1</v>
      </c>
      <c r="E87">
        <v>0</v>
      </c>
      <c r="F87">
        <v>0</v>
      </c>
      <c r="G87">
        <v>0</v>
      </c>
      <c r="H87">
        <v>0</v>
      </c>
      <c r="I87">
        <v>0</v>
      </c>
      <c r="J87">
        <v>0</v>
      </c>
      <c r="K87">
        <v>0</v>
      </c>
      <c r="L87">
        <v>0</v>
      </c>
      <c r="M87">
        <v>0</v>
      </c>
      <c r="N87">
        <v>0</v>
      </c>
      <c r="O87">
        <v>0</v>
      </c>
      <c r="P87">
        <v>0</v>
      </c>
      <c r="Q87">
        <v>0</v>
      </c>
      <c r="R87">
        <v>0</v>
      </c>
      <c r="S87">
        <v>0</v>
      </c>
      <c r="T87">
        <v>0</v>
      </c>
      <c r="U87">
        <v>0</v>
      </c>
      <c r="V87">
        <v>0</v>
      </c>
      <c r="W87">
        <v>0</v>
      </c>
      <c r="X87">
        <v>0</v>
      </c>
      <c r="Y87">
        <v>1</v>
      </c>
      <c r="Z87">
        <v>0</v>
      </c>
      <c r="AA87">
        <v>0</v>
      </c>
      <c r="AB87">
        <v>1</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c r="BM87">
        <v>0</v>
      </c>
      <c r="BN87">
        <v>0</v>
      </c>
      <c r="BO87">
        <v>0</v>
      </c>
      <c r="BP87">
        <v>0</v>
      </c>
    </row>
    <row r="88" spans="1:68" x14ac:dyDescent="0.25">
      <c r="A88">
        <v>44</v>
      </c>
      <c r="B88">
        <v>0</v>
      </c>
      <c r="C88">
        <v>0</v>
      </c>
      <c r="D88">
        <v>0</v>
      </c>
      <c r="E88">
        <v>0</v>
      </c>
      <c r="F88">
        <v>0</v>
      </c>
      <c r="G88">
        <v>0</v>
      </c>
      <c r="H88">
        <v>0</v>
      </c>
      <c r="I88">
        <v>0</v>
      </c>
      <c r="J88">
        <v>0</v>
      </c>
      <c r="K88">
        <v>0</v>
      </c>
      <c r="L88">
        <v>0</v>
      </c>
      <c r="M88">
        <v>0</v>
      </c>
      <c r="N88">
        <v>0</v>
      </c>
      <c r="O88">
        <v>0</v>
      </c>
      <c r="P88">
        <v>0</v>
      </c>
      <c r="Q88">
        <v>0</v>
      </c>
      <c r="R88">
        <v>1</v>
      </c>
      <c r="S88">
        <v>0</v>
      </c>
      <c r="T88">
        <v>0</v>
      </c>
      <c r="U88">
        <v>0</v>
      </c>
      <c r="V88">
        <v>0</v>
      </c>
      <c r="W88">
        <v>0</v>
      </c>
      <c r="X88">
        <v>0</v>
      </c>
      <c r="Y88">
        <v>0</v>
      </c>
      <c r="Z88">
        <v>0</v>
      </c>
      <c r="AA88">
        <v>0</v>
      </c>
      <c r="AB88">
        <v>0</v>
      </c>
      <c r="AC88">
        <v>1</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1</v>
      </c>
      <c r="BH88">
        <v>0</v>
      </c>
      <c r="BI88">
        <v>0</v>
      </c>
      <c r="BJ88">
        <v>0</v>
      </c>
      <c r="BK88">
        <v>0</v>
      </c>
      <c r="BL88">
        <v>0</v>
      </c>
      <c r="BM88">
        <v>0</v>
      </c>
      <c r="BN88">
        <v>0</v>
      </c>
      <c r="BO88">
        <v>0</v>
      </c>
      <c r="BP88">
        <v>0</v>
      </c>
    </row>
    <row r="89" spans="1:68" x14ac:dyDescent="0.25">
      <c r="A89">
        <v>44</v>
      </c>
      <c r="B89">
        <v>0</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1</v>
      </c>
      <c r="AB89">
        <v>0</v>
      </c>
      <c r="AC89">
        <v>0</v>
      </c>
      <c r="AD89">
        <v>0</v>
      </c>
      <c r="AE89">
        <v>0</v>
      </c>
      <c r="AF89">
        <v>0</v>
      </c>
      <c r="AG89">
        <v>0</v>
      </c>
      <c r="AH89">
        <v>0</v>
      </c>
      <c r="AI89">
        <v>0</v>
      </c>
      <c r="AJ89">
        <v>0</v>
      </c>
      <c r="AK89">
        <v>0</v>
      </c>
      <c r="AL89">
        <v>0</v>
      </c>
      <c r="AM89">
        <v>0</v>
      </c>
      <c r="AN89">
        <v>0</v>
      </c>
      <c r="AO89">
        <v>0</v>
      </c>
      <c r="AP89">
        <v>0</v>
      </c>
      <c r="AQ89">
        <v>0</v>
      </c>
      <c r="AR89">
        <v>0</v>
      </c>
      <c r="AS89">
        <v>0</v>
      </c>
      <c r="AT89">
        <v>0</v>
      </c>
      <c r="AU89">
        <v>1</v>
      </c>
      <c r="AV89">
        <v>1</v>
      </c>
      <c r="AW89">
        <v>0</v>
      </c>
      <c r="AX89">
        <v>0</v>
      </c>
      <c r="AY89">
        <v>0</v>
      </c>
      <c r="AZ89">
        <v>0</v>
      </c>
      <c r="BA89">
        <v>0</v>
      </c>
      <c r="BB89">
        <v>0</v>
      </c>
      <c r="BC89">
        <v>0</v>
      </c>
      <c r="BD89">
        <v>0</v>
      </c>
      <c r="BE89">
        <v>0</v>
      </c>
      <c r="BF89">
        <v>0</v>
      </c>
      <c r="BG89">
        <v>0</v>
      </c>
      <c r="BH89">
        <v>0</v>
      </c>
      <c r="BI89">
        <v>0</v>
      </c>
      <c r="BJ89">
        <v>0</v>
      </c>
      <c r="BK89">
        <v>0</v>
      </c>
      <c r="BL89">
        <v>0</v>
      </c>
      <c r="BM89">
        <v>0</v>
      </c>
      <c r="BN89">
        <v>0</v>
      </c>
      <c r="BO89">
        <v>0</v>
      </c>
      <c r="BP89">
        <v>0</v>
      </c>
    </row>
    <row r="90" spans="1:68" x14ac:dyDescent="0.25">
      <c r="A90">
        <v>45</v>
      </c>
      <c r="B90">
        <v>0</v>
      </c>
      <c r="C90">
        <v>0</v>
      </c>
      <c r="D90">
        <v>0</v>
      </c>
      <c r="E90">
        <v>0</v>
      </c>
      <c r="F90">
        <v>0</v>
      </c>
      <c r="G90">
        <v>0</v>
      </c>
      <c r="H90">
        <v>0</v>
      </c>
      <c r="I90">
        <v>0</v>
      </c>
      <c r="J90">
        <v>0</v>
      </c>
      <c r="K90">
        <v>0</v>
      </c>
      <c r="L90">
        <v>0</v>
      </c>
      <c r="M90">
        <v>0</v>
      </c>
      <c r="N90">
        <v>0</v>
      </c>
      <c r="O90">
        <v>0</v>
      </c>
      <c r="P90">
        <v>0</v>
      </c>
      <c r="Q90">
        <v>0</v>
      </c>
      <c r="R90">
        <v>0</v>
      </c>
      <c r="S90">
        <v>0</v>
      </c>
      <c r="T90">
        <v>1</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1</v>
      </c>
      <c r="AT90">
        <v>0</v>
      </c>
      <c r="AU90">
        <v>0</v>
      </c>
      <c r="AV90">
        <v>0</v>
      </c>
      <c r="AW90">
        <v>0</v>
      </c>
      <c r="AX90">
        <v>0</v>
      </c>
      <c r="AY90">
        <v>0</v>
      </c>
      <c r="AZ90">
        <v>0</v>
      </c>
      <c r="BA90">
        <v>0</v>
      </c>
      <c r="BB90">
        <v>0</v>
      </c>
      <c r="BC90">
        <v>0</v>
      </c>
      <c r="BD90">
        <v>0</v>
      </c>
      <c r="BE90">
        <v>0</v>
      </c>
      <c r="BF90">
        <v>0</v>
      </c>
      <c r="BG90">
        <v>0</v>
      </c>
      <c r="BH90">
        <v>0</v>
      </c>
      <c r="BI90">
        <v>0</v>
      </c>
      <c r="BJ90">
        <v>0</v>
      </c>
      <c r="BK90">
        <v>0</v>
      </c>
      <c r="BL90">
        <v>0</v>
      </c>
      <c r="BM90">
        <v>1</v>
      </c>
      <c r="BN90">
        <v>0</v>
      </c>
      <c r="BO90">
        <v>0</v>
      </c>
      <c r="BP90">
        <v>0</v>
      </c>
    </row>
    <row r="91" spans="1:68" x14ac:dyDescent="0.25">
      <c r="A91">
        <v>45</v>
      </c>
      <c r="B91">
        <v>0</v>
      </c>
      <c r="C91">
        <v>0</v>
      </c>
      <c r="D91">
        <v>0</v>
      </c>
      <c r="E91">
        <v>0</v>
      </c>
      <c r="F91">
        <v>0</v>
      </c>
      <c r="G91">
        <v>0</v>
      </c>
      <c r="H91">
        <v>0</v>
      </c>
      <c r="I91">
        <v>0</v>
      </c>
      <c r="J91">
        <v>0</v>
      </c>
      <c r="K91">
        <v>0</v>
      </c>
      <c r="L91">
        <v>0</v>
      </c>
      <c r="M91">
        <v>0</v>
      </c>
      <c r="N91">
        <v>0</v>
      </c>
      <c r="O91">
        <v>1</v>
      </c>
      <c r="P91">
        <v>0</v>
      </c>
      <c r="Q91">
        <v>0</v>
      </c>
      <c r="R91">
        <v>0</v>
      </c>
      <c r="S91">
        <v>0</v>
      </c>
      <c r="T91">
        <v>0</v>
      </c>
      <c r="U91">
        <v>0</v>
      </c>
      <c r="V91">
        <v>0</v>
      </c>
      <c r="W91">
        <v>0</v>
      </c>
      <c r="X91">
        <v>1</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1</v>
      </c>
      <c r="AZ91">
        <v>0</v>
      </c>
      <c r="BA91">
        <v>0</v>
      </c>
      <c r="BB91">
        <v>0</v>
      </c>
      <c r="BC91">
        <v>0</v>
      </c>
      <c r="BD91">
        <v>0</v>
      </c>
      <c r="BE91">
        <v>0</v>
      </c>
      <c r="BF91">
        <v>0</v>
      </c>
      <c r="BG91">
        <v>0</v>
      </c>
      <c r="BH91">
        <v>0</v>
      </c>
      <c r="BI91">
        <v>0</v>
      </c>
      <c r="BJ91">
        <v>0</v>
      </c>
      <c r="BK91">
        <v>0</v>
      </c>
      <c r="BL91">
        <v>0</v>
      </c>
      <c r="BM91">
        <v>0</v>
      </c>
      <c r="BN91">
        <v>0</v>
      </c>
      <c r="BO91">
        <v>0</v>
      </c>
      <c r="BP91">
        <v>0</v>
      </c>
    </row>
    <row r="92" spans="1:68" x14ac:dyDescent="0.25">
      <c r="A92">
        <v>46</v>
      </c>
      <c r="B92">
        <v>0</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1</v>
      </c>
      <c r="AA92">
        <v>0</v>
      </c>
      <c r="AB92">
        <v>0</v>
      </c>
      <c r="AC92">
        <v>0</v>
      </c>
      <c r="AD92">
        <v>0</v>
      </c>
      <c r="AE92">
        <v>0</v>
      </c>
      <c r="AF92">
        <v>0</v>
      </c>
      <c r="AG92">
        <v>0</v>
      </c>
      <c r="AH92">
        <v>0</v>
      </c>
      <c r="AI92">
        <v>0</v>
      </c>
      <c r="AJ92">
        <v>1</v>
      </c>
      <c r="AK92">
        <v>0</v>
      </c>
      <c r="AL92">
        <v>0</v>
      </c>
      <c r="AM92">
        <v>0</v>
      </c>
      <c r="AN92">
        <v>0</v>
      </c>
      <c r="AO92">
        <v>0</v>
      </c>
      <c r="AP92">
        <v>0</v>
      </c>
      <c r="AQ92">
        <v>1</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row>
    <row r="93" spans="1:68" x14ac:dyDescent="0.25">
      <c r="A93">
        <v>46</v>
      </c>
      <c r="B93">
        <v>0</v>
      </c>
      <c r="C93">
        <v>1</v>
      </c>
      <c r="D93">
        <v>0</v>
      </c>
      <c r="E93">
        <v>0</v>
      </c>
      <c r="F93">
        <v>0</v>
      </c>
      <c r="G93">
        <v>0</v>
      </c>
      <c r="H93">
        <v>0</v>
      </c>
      <c r="I93">
        <v>0</v>
      </c>
      <c r="J93">
        <v>0</v>
      </c>
      <c r="K93">
        <v>0</v>
      </c>
      <c r="L93">
        <v>0</v>
      </c>
      <c r="M93">
        <v>1</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1</v>
      </c>
      <c r="BF93">
        <v>0</v>
      </c>
      <c r="BG93">
        <v>0</v>
      </c>
      <c r="BH93">
        <v>0</v>
      </c>
      <c r="BI93">
        <v>0</v>
      </c>
      <c r="BJ93">
        <v>0</v>
      </c>
      <c r="BK93">
        <v>0</v>
      </c>
      <c r="BL93">
        <v>0</v>
      </c>
      <c r="BM93">
        <v>0</v>
      </c>
      <c r="BN93">
        <v>0</v>
      </c>
      <c r="BO93">
        <v>0</v>
      </c>
      <c r="BP93">
        <v>0</v>
      </c>
    </row>
    <row r="94" spans="1:68" x14ac:dyDescent="0.25">
      <c r="A94">
        <v>47</v>
      </c>
      <c r="B94">
        <v>0</v>
      </c>
      <c r="C94">
        <v>0</v>
      </c>
      <c r="D94">
        <v>0</v>
      </c>
      <c r="E94">
        <v>0</v>
      </c>
      <c r="F94">
        <v>0</v>
      </c>
      <c r="G94">
        <v>0</v>
      </c>
      <c r="H94">
        <v>1</v>
      </c>
      <c r="I94">
        <v>0</v>
      </c>
      <c r="J94">
        <v>0</v>
      </c>
      <c r="K94">
        <v>0</v>
      </c>
      <c r="L94">
        <v>0</v>
      </c>
      <c r="M94">
        <v>0</v>
      </c>
      <c r="N94">
        <v>0</v>
      </c>
      <c r="O94">
        <v>0</v>
      </c>
      <c r="P94">
        <v>0</v>
      </c>
      <c r="Q94">
        <v>0</v>
      </c>
      <c r="R94">
        <v>0</v>
      </c>
      <c r="S94">
        <v>1</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1</v>
      </c>
      <c r="BD94">
        <v>0</v>
      </c>
      <c r="BE94">
        <v>0</v>
      </c>
      <c r="BF94">
        <v>0</v>
      </c>
      <c r="BG94">
        <v>0</v>
      </c>
      <c r="BH94">
        <v>0</v>
      </c>
      <c r="BI94">
        <v>0</v>
      </c>
      <c r="BJ94">
        <v>0</v>
      </c>
      <c r="BK94">
        <v>0</v>
      </c>
      <c r="BL94">
        <v>0</v>
      </c>
      <c r="BM94">
        <v>0</v>
      </c>
      <c r="BN94">
        <v>0</v>
      </c>
      <c r="BO94">
        <v>0</v>
      </c>
      <c r="BP94">
        <v>0</v>
      </c>
    </row>
    <row r="95" spans="1:68" x14ac:dyDescent="0.25">
      <c r="A95">
        <v>47</v>
      </c>
      <c r="B95">
        <v>1</v>
      </c>
      <c r="C95">
        <v>0</v>
      </c>
      <c r="D95">
        <v>0</v>
      </c>
      <c r="E95">
        <v>0</v>
      </c>
      <c r="F95">
        <v>0</v>
      </c>
      <c r="G95">
        <v>0</v>
      </c>
      <c r="H95">
        <v>0</v>
      </c>
      <c r="I95">
        <v>0</v>
      </c>
      <c r="J95">
        <v>0</v>
      </c>
      <c r="K95">
        <v>0</v>
      </c>
      <c r="L95">
        <v>0</v>
      </c>
      <c r="M95">
        <v>0</v>
      </c>
      <c r="N95">
        <v>0</v>
      </c>
      <c r="O95">
        <v>0</v>
      </c>
      <c r="P95">
        <v>1</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1</v>
      </c>
      <c r="BJ95">
        <v>0</v>
      </c>
      <c r="BK95">
        <v>0</v>
      </c>
      <c r="BL95">
        <v>0</v>
      </c>
      <c r="BM95">
        <v>0</v>
      </c>
      <c r="BN95">
        <v>0</v>
      </c>
      <c r="BO95">
        <v>0</v>
      </c>
      <c r="BP95">
        <v>0</v>
      </c>
    </row>
    <row r="96" spans="1:68" x14ac:dyDescent="0.25">
      <c r="A96">
        <v>48</v>
      </c>
      <c r="B96">
        <v>0</v>
      </c>
      <c r="C96">
        <v>0</v>
      </c>
      <c r="D96">
        <v>0</v>
      </c>
      <c r="E96">
        <v>0</v>
      </c>
      <c r="F96">
        <v>0</v>
      </c>
      <c r="G96">
        <v>0</v>
      </c>
      <c r="H96">
        <v>0</v>
      </c>
      <c r="I96">
        <v>0</v>
      </c>
      <c r="J96">
        <v>0</v>
      </c>
      <c r="K96">
        <v>0</v>
      </c>
      <c r="L96">
        <v>0</v>
      </c>
      <c r="M96">
        <v>0</v>
      </c>
      <c r="N96">
        <v>0</v>
      </c>
      <c r="O96">
        <v>0</v>
      </c>
      <c r="P96">
        <v>0</v>
      </c>
      <c r="Q96">
        <v>1</v>
      </c>
      <c r="R96">
        <v>0</v>
      </c>
      <c r="S96">
        <v>0</v>
      </c>
      <c r="T96">
        <v>0</v>
      </c>
      <c r="U96">
        <v>0</v>
      </c>
      <c r="V96">
        <v>0</v>
      </c>
      <c r="W96">
        <v>1</v>
      </c>
      <c r="X96">
        <v>0</v>
      </c>
      <c r="Y96">
        <v>1</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c r="BN96">
        <v>0</v>
      </c>
      <c r="BO96">
        <v>0</v>
      </c>
      <c r="BP96">
        <v>0</v>
      </c>
    </row>
    <row r="97" spans="1:68" x14ac:dyDescent="0.25">
      <c r="A97">
        <v>48</v>
      </c>
      <c r="B97">
        <v>0</v>
      </c>
      <c r="C97">
        <v>0</v>
      </c>
      <c r="D97">
        <v>0</v>
      </c>
      <c r="E97">
        <v>0</v>
      </c>
      <c r="F97">
        <v>0</v>
      </c>
      <c r="G97">
        <v>1</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1</v>
      </c>
      <c r="BM97">
        <v>0</v>
      </c>
      <c r="BN97">
        <v>1</v>
      </c>
      <c r="BO97">
        <v>0</v>
      </c>
      <c r="BP97">
        <v>0</v>
      </c>
    </row>
    <row r="98" spans="1:68" x14ac:dyDescent="0.25">
      <c r="A98">
        <v>49</v>
      </c>
      <c r="B98">
        <v>0</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1</v>
      </c>
      <c r="BC98">
        <v>0</v>
      </c>
      <c r="BD98">
        <v>0</v>
      </c>
      <c r="BE98">
        <v>0</v>
      </c>
      <c r="BF98">
        <v>1</v>
      </c>
      <c r="BG98">
        <v>0</v>
      </c>
      <c r="BH98">
        <v>0</v>
      </c>
      <c r="BI98">
        <v>0</v>
      </c>
      <c r="BJ98">
        <v>0</v>
      </c>
      <c r="BK98">
        <v>0</v>
      </c>
      <c r="BL98">
        <v>0</v>
      </c>
      <c r="BM98">
        <v>0</v>
      </c>
      <c r="BN98">
        <v>0</v>
      </c>
      <c r="BO98">
        <v>1</v>
      </c>
      <c r="BP98">
        <v>0</v>
      </c>
    </row>
    <row r="99" spans="1:68" x14ac:dyDescent="0.25">
      <c r="A99">
        <v>49</v>
      </c>
      <c r="B99">
        <v>0</v>
      </c>
      <c r="C99">
        <v>0</v>
      </c>
      <c r="D99">
        <v>0</v>
      </c>
      <c r="E99">
        <v>0</v>
      </c>
      <c r="F99">
        <v>1</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1</v>
      </c>
      <c r="AC99">
        <v>0</v>
      </c>
      <c r="AD99">
        <v>0</v>
      </c>
      <c r="AE99">
        <v>0</v>
      </c>
      <c r="AF99">
        <v>0</v>
      </c>
      <c r="AG99">
        <v>0</v>
      </c>
      <c r="AH99">
        <v>0</v>
      </c>
      <c r="AI99">
        <v>0</v>
      </c>
      <c r="AJ99">
        <v>0</v>
      </c>
      <c r="AK99">
        <v>0</v>
      </c>
      <c r="AL99">
        <v>0</v>
      </c>
      <c r="AM99">
        <v>0</v>
      </c>
      <c r="AN99">
        <v>0</v>
      </c>
      <c r="AO99">
        <v>0</v>
      </c>
      <c r="AP99">
        <v>0</v>
      </c>
      <c r="AQ99">
        <v>0</v>
      </c>
      <c r="AR99">
        <v>0</v>
      </c>
      <c r="AS99">
        <v>0</v>
      </c>
      <c r="AT99">
        <v>0</v>
      </c>
      <c r="AU99">
        <v>1</v>
      </c>
      <c r="AV99">
        <v>0</v>
      </c>
      <c r="AW99">
        <v>0</v>
      </c>
      <c r="AX99">
        <v>0</v>
      </c>
      <c r="AY99">
        <v>0</v>
      </c>
      <c r="AZ99">
        <v>0</v>
      </c>
      <c r="BA99">
        <v>0</v>
      </c>
      <c r="BB99">
        <v>0</v>
      </c>
      <c r="BC99">
        <v>0</v>
      </c>
      <c r="BD99">
        <v>0</v>
      </c>
      <c r="BE99">
        <v>0</v>
      </c>
      <c r="BF99">
        <v>0</v>
      </c>
      <c r="BG99">
        <v>0</v>
      </c>
      <c r="BH99">
        <v>0</v>
      </c>
      <c r="BI99">
        <v>0</v>
      </c>
      <c r="BJ99">
        <v>0</v>
      </c>
      <c r="BK99">
        <v>0</v>
      </c>
      <c r="BL99">
        <v>0</v>
      </c>
      <c r="BM99">
        <v>0</v>
      </c>
      <c r="BN99">
        <v>0</v>
      </c>
      <c r="BO99">
        <v>0</v>
      </c>
      <c r="BP99">
        <v>0</v>
      </c>
    </row>
    <row r="100" spans="1:68" x14ac:dyDescent="0.25">
      <c r="A100">
        <v>50</v>
      </c>
      <c r="B100">
        <v>0</v>
      </c>
      <c r="C100">
        <v>0</v>
      </c>
      <c r="D100">
        <v>0</v>
      </c>
      <c r="E100">
        <v>0</v>
      </c>
      <c r="F100">
        <v>0</v>
      </c>
      <c r="G100">
        <v>0</v>
      </c>
      <c r="H100">
        <v>0</v>
      </c>
      <c r="I100">
        <v>1</v>
      </c>
      <c r="J100">
        <v>0</v>
      </c>
      <c r="K100">
        <v>1</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1</v>
      </c>
      <c r="AW100">
        <v>0</v>
      </c>
      <c r="AX100">
        <v>0</v>
      </c>
      <c r="AY100">
        <v>0</v>
      </c>
      <c r="AZ100">
        <v>0</v>
      </c>
      <c r="BA100">
        <v>0</v>
      </c>
      <c r="BB100">
        <v>0</v>
      </c>
      <c r="BC100">
        <v>0</v>
      </c>
      <c r="BD100">
        <v>0</v>
      </c>
      <c r="BE100">
        <v>0</v>
      </c>
      <c r="BF100">
        <v>0</v>
      </c>
      <c r="BG100">
        <v>0</v>
      </c>
      <c r="BH100">
        <v>0</v>
      </c>
      <c r="BI100">
        <v>0</v>
      </c>
      <c r="BJ100">
        <v>0</v>
      </c>
      <c r="BK100">
        <v>0</v>
      </c>
      <c r="BL100">
        <v>0</v>
      </c>
      <c r="BM100">
        <v>0</v>
      </c>
      <c r="BN100">
        <v>0</v>
      </c>
      <c r="BO100">
        <v>0</v>
      </c>
      <c r="BP100">
        <v>0</v>
      </c>
    </row>
    <row r="101" spans="1:68" x14ac:dyDescent="0.25">
      <c r="A101">
        <v>50</v>
      </c>
      <c r="B101">
        <v>0</v>
      </c>
      <c r="C101">
        <v>0</v>
      </c>
      <c r="D101">
        <v>0</v>
      </c>
      <c r="E101">
        <v>0</v>
      </c>
      <c r="F101">
        <v>0</v>
      </c>
      <c r="G101">
        <v>0</v>
      </c>
      <c r="H101">
        <v>0</v>
      </c>
      <c r="I101">
        <v>0</v>
      </c>
      <c r="J101">
        <v>0</v>
      </c>
      <c r="K101">
        <v>0</v>
      </c>
      <c r="L101">
        <v>0</v>
      </c>
      <c r="M101">
        <v>0</v>
      </c>
      <c r="N101">
        <v>1</v>
      </c>
      <c r="O101">
        <v>0</v>
      </c>
      <c r="P101">
        <v>0</v>
      </c>
      <c r="Q101">
        <v>0</v>
      </c>
      <c r="R101">
        <v>0</v>
      </c>
      <c r="S101">
        <v>0</v>
      </c>
      <c r="T101">
        <v>0</v>
      </c>
      <c r="U101">
        <v>0</v>
      </c>
      <c r="V101">
        <v>0</v>
      </c>
      <c r="W101">
        <v>0</v>
      </c>
      <c r="X101">
        <v>0</v>
      </c>
      <c r="Y101">
        <v>0</v>
      </c>
      <c r="Z101">
        <v>0</v>
      </c>
      <c r="AA101">
        <v>0</v>
      </c>
      <c r="AB101">
        <v>0</v>
      </c>
      <c r="AC101">
        <v>0</v>
      </c>
      <c r="AD101">
        <v>1</v>
      </c>
      <c r="AE101">
        <v>0</v>
      </c>
      <c r="AF101">
        <v>0</v>
      </c>
      <c r="AG101">
        <v>0</v>
      </c>
      <c r="AH101">
        <v>0</v>
      </c>
      <c r="AI101">
        <v>1</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row>
    <row r="102" spans="1:68" x14ac:dyDescent="0.25">
      <c r="A102">
        <v>51</v>
      </c>
      <c r="B102">
        <v>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1</v>
      </c>
      <c r="AY102">
        <v>0</v>
      </c>
      <c r="AZ102">
        <v>0</v>
      </c>
      <c r="BA102">
        <v>0</v>
      </c>
      <c r="BB102">
        <v>0</v>
      </c>
      <c r="BC102">
        <v>0</v>
      </c>
      <c r="BD102">
        <v>0</v>
      </c>
      <c r="BE102">
        <v>0</v>
      </c>
      <c r="BF102">
        <v>0</v>
      </c>
      <c r="BG102">
        <v>1</v>
      </c>
      <c r="BH102">
        <v>0</v>
      </c>
      <c r="BI102">
        <v>0</v>
      </c>
      <c r="BJ102">
        <v>1</v>
      </c>
      <c r="BK102">
        <v>0</v>
      </c>
      <c r="BL102">
        <v>0</v>
      </c>
      <c r="BM102">
        <v>0</v>
      </c>
      <c r="BN102">
        <v>0</v>
      </c>
      <c r="BO102">
        <v>0</v>
      </c>
      <c r="BP102">
        <v>0</v>
      </c>
    </row>
    <row r="103" spans="1:68" x14ac:dyDescent="0.25">
      <c r="A103">
        <v>51</v>
      </c>
      <c r="B103">
        <v>0</v>
      </c>
      <c r="C103">
        <v>0</v>
      </c>
      <c r="D103">
        <v>0</v>
      </c>
      <c r="E103">
        <v>0</v>
      </c>
      <c r="F103">
        <v>0</v>
      </c>
      <c r="G103">
        <v>0</v>
      </c>
      <c r="H103">
        <v>0</v>
      </c>
      <c r="I103">
        <v>0</v>
      </c>
      <c r="J103">
        <v>0</v>
      </c>
      <c r="K103">
        <v>0</v>
      </c>
      <c r="L103">
        <v>0</v>
      </c>
      <c r="M103">
        <v>0</v>
      </c>
      <c r="N103">
        <v>0</v>
      </c>
      <c r="O103">
        <v>0</v>
      </c>
      <c r="P103">
        <v>0</v>
      </c>
      <c r="Q103">
        <v>0</v>
      </c>
      <c r="R103">
        <v>0</v>
      </c>
      <c r="S103">
        <v>0</v>
      </c>
      <c r="T103">
        <v>0</v>
      </c>
      <c r="U103">
        <v>1</v>
      </c>
      <c r="V103">
        <v>0</v>
      </c>
      <c r="W103">
        <v>0</v>
      </c>
      <c r="X103">
        <v>0</v>
      </c>
      <c r="Y103">
        <v>0</v>
      </c>
      <c r="Z103">
        <v>0</v>
      </c>
      <c r="AA103">
        <v>0</v>
      </c>
      <c r="AB103">
        <v>0</v>
      </c>
      <c r="AC103">
        <v>0</v>
      </c>
      <c r="AD103">
        <v>0</v>
      </c>
      <c r="AE103">
        <v>0</v>
      </c>
      <c r="AF103">
        <v>0</v>
      </c>
      <c r="AG103">
        <v>0</v>
      </c>
      <c r="AH103">
        <v>0</v>
      </c>
      <c r="AI103">
        <v>0</v>
      </c>
      <c r="AJ103">
        <v>0</v>
      </c>
      <c r="AK103">
        <v>0</v>
      </c>
      <c r="AL103">
        <v>0</v>
      </c>
      <c r="AM103">
        <v>0</v>
      </c>
      <c r="AN103">
        <v>1</v>
      </c>
      <c r="AO103">
        <v>0</v>
      </c>
      <c r="AP103">
        <v>0</v>
      </c>
      <c r="AQ103">
        <v>0</v>
      </c>
      <c r="AR103">
        <v>0</v>
      </c>
      <c r="AS103">
        <v>0</v>
      </c>
      <c r="AT103">
        <v>0</v>
      </c>
      <c r="AU103">
        <v>0</v>
      </c>
      <c r="AV103">
        <v>0</v>
      </c>
      <c r="AW103">
        <v>0</v>
      </c>
      <c r="AX103">
        <v>0</v>
      </c>
      <c r="AY103">
        <v>0</v>
      </c>
      <c r="AZ103">
        <v>0</v>
      </c>
      <c r="BA103">
        <v>1</v>
      </c>
      <c r="BB103">
        <v>0</v>
      </c>
      <c r="BC103">
        <v>0</v>
      </c>
      <c r="BD103">
        <v>0</v>
      </c>
      <c r="BE103">
        <v>0</v>
      </c>
      <c r="BF103">
        <v>0</v>
      </c>
      <c r="BG103">
        <v>0</v>
      </c>
      <c r="BH103">
        <v>0</v>
      </c>
      <c r="BI103">
        <v>0</v>
      </c>
      <c r="BJ103">
        <v>0</v>
      </c>
      <c r="BK103">
        <v>0</v>
      </c>
      <c r="BL103">
        <v>0</v>
      </c>
      <c r="BM103">
        <v>0</v>
      </c>
      <c r="BN103">
        <v>0</v>
      </c>
      <c r="BO103">
        <v>0</v>
      </c>
      <c r="BP103">
        <v>0</v>
      </c>
    </row>
    <row r="104" spans="1:68" x14ac:dyDescent="0.25">
      <c r="A104">
        <v>52</v>
      </c>
      <c r="B104">
        <v>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1</v>
      </c>
      <c r="AB104">
        <v>0</v>
      </c>
      <c r="AC104">
        <v>0</v>
      </c>
      <c r="AD104">
        <v>0</v>
      </c>
      <c r="AE104">
        <v>1</v>
      </c>
      <c r="AF104">
        <v>0</v>
      </c>
      <c r="AG104">
        <v>0</v>
      </c>
      <c r="AH104">
        <v>0</v>
      </c>
      <c r="AI104">
        <v>0</v>
      </c>
      <c r="AJ104">
        <v>0</v>
      </c>
      <c r="AK104">
        <v>0</v>
      </c>
      <c r="AL104">
        <v>0</v>
      </c>
      <c r="AM104">
        <v>0</v>
      </c>
      <c r="AN104">
        <v>0</v>
      </c>
      <c r="AO104">
        <v>0</v>
      </c>
      <c r="AP104">
        <v>1</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c r="BL104">
        <v>0</v>
      </c>
      <c r="BM104">
        <v>0</v>
      </c>
      <c r="BN104">
        <v>0</v>
      </c>
      <c r="BO104">
        <v>0</v>
      </c>
      <c r="BP104">
        <v>0</v>
      </c>
    </row>
    <row r="105" spans="1:68" x14ac:dyDescent="0.25">
      <c r="A105">
        <v>52</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1</v>
      </c>
      <c r="AG105">
        <v>0</v>
      </c>
      <c r="AH105">
        <v>0</v>
      </c>
      <c r="AI105">
        <v>0</v>
      </c>
      <c r="AJ105">
        <v>0</v>
      </c>
      <c r="AK105">
        <v>0</v>
      </c>
      <c r="AL105">
        <v>0</v>
      </c>
      <c r="AM105">
        <v>1</v>
      </c>
      <c r="AN105">
        <v>0</v>
      </c>
      <c r="AO105">
        <v>0</v>
      </c>
      <c r="AP105">
        <v>0</v>
      </c>
      <c r="AQ105">
        <v>0</v>
      </c>
      <c r="AR105">
        <v>0</v>
      </c>
      <c r="AS105">
        <v>1</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c r="BM105">
        <v>0</v>
      </c>
      <c r="BN105">
        <v>0</v>
      </c>
      <c r="BO105">
        <v>0</v>
      </c>
      <c r="BP105">
        <v>0</v>
      </c>
    </row>
    <row r="106" spans="1:68" x14ac:dyDescent="0.25">
      <c r="A106">
        <v>53</v>
      </c>
      <c r="B106">
        <v>0</v>
      </c>
      <c r="C106">
        <v>0</v>
      </c>
      <c r="D106">
        <v>1</v>
      </c>
      <c r="E106">
        <v>0</v>
      </c>
      <c r="F106">
        <v>0</v>
      </c>
      <c r="G106">
        <v>0</v>
      </c>
      <c r="H106">
        <v>0</v>
      </c>
      <c r="I106">
        <v>0</v>
      </c>
      <c r="J106">
        <v>0</v>
      </c>
      <c r="K106">
        <v>0</v>
      </c>
      <c r="L106">
        <v>1</v>
      </c>
      <c r="M106">
        <v>0</v>
      </c>
      <c r="N106">
        <v>0</v>
      </c>
      <c r="O106">
        <v>0</v>
      </c>
      <c r="P106">
        <v>0</v>
      </c>
      <c r="Q106">
        <v>0</v>
      </c>
      <c r="R106">
        <v>0</v>
      </c>
      <c r="S106">
        <v>0</v>
      </c>
      <c r="T106">
        <v>1</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0</v>
      </c>
      <c r="BN106">
        <v>0</v>
      </c>
      <c r="BO106">
        <v>0</v>
      </c>
      <c r="BP106">
        <v>0</v>
      </c>
    </row>
    <row r="107" spans="1:68" x14ac:dyDescent="0.25">
      <c r="A107">
        <v>53</v>
      </c>
      <c r="B107">
        <v>0</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1</v>
      </c>
      <c r="BA107">
        <v>0</v>
      </c>
      <c r="BB107">
        <v>0</v>
      </c>
      <c r="BC107">
        <v>0</v>
      </c>
      <c r="BD107">
        <v>0</v>
      </c>
      <c r="BE107">
        <v>0</v>
      </c>
      <c r="BF107">
        <v>0</v>
      </c>
      <c r="BG107">
        <v>0</v>
      </c>
      <c r="BH107">
        <v>1</v>
      </c>
      <c r="BI107">
        <v>0</v>
      </c>
      <c r="BJ107">
        <v>0</v>
      </c>
      <c r="BK107">
        <v>1</v>
      </c>
      <c r="BL107">
        <v>0</v>
      </c>
      <c r="BM107">
        <v>0</v>
      </c>
      <c r="BN107">
        <v>0</v>
      </c>
      <c r="BO107">
        <v>0</v>
      </c>
      <c r="BP107">
        <v>0</v>
      </c>
    </row>
    <row r="108" spans="1:68" x14ac:dyDescent="0.25">
      <c r="A108">
        <v>54</v>
      </c>
      <c r="B108">
        <v>0</v>
      </c>
      <c r="C108">
        <v>0</v>
      </c>
      <c r="D108">
        <v>0</v>
      </c>
      <c r="E108">
        <v>0</v>
      </c>
      <c r="F108">
        <v>0</v>
      </c>
      <c r="G108">
        <v>0</v>
      </c>
      <c r="H108">
        <v>0</v>
      </c>
      <c r="I108">
        <v>0</v>
      </c>
      <c r="J108">
        <v>0</v>
      </c>
      <c r="K108">
        <v>0</v>
      </c>
      <c r="L108">
        <v>0</v>
      </c>
      <c r="M108">
        <v>0</v>
      </c>
      <c r="N108">
        <v>0</v>
      </c>
      <c r="O108">
        <v>1</v>
      </c>
      <c r="P108">
        <v>0</v>
      </c>
      <c r="Q108">
        <v>0</v>
      </c>
      <c r="R108">
        <v>0</v>
      </c>
      <c r="S108">
        <v>0</v>
      </c>
      <c r="T108">
        <v>0</v>
      </c>
      <c r="U108">
        <v>0</v>
      </c>
      <c r="V108">
        <v>0</v>
      </c>
      <c r="W108">
        <v>0</v>
      </c>
      <c r="X108">
        <v>0</v>
      </c>
      <c r="Y108">
        <v>0</v>
      </c>
      <c r="Z108">
        <v>0</v>
      </c>
      <c r="AA108">
        <v>0</v>
      </c>
      <c r="AB108">
        <v>0</v>
      </c>
      <c r="AC108">
        <v>0</v>
      </c>
      <c r="AD108">
        <v>0</v>
      </c>
      <c r="AE108">
        <v>0</v>
      </c>
      <c r="AF108">
        <v>0</v>
      </c>
      <c r="AG108">
        <v>0</v>
      </c>
      <c r="AH108">
        <v>1</v>
      </c>
      <c r="AI108">
        <v>0</v>
      </c>
      <c r="AJ108">
        <v>0</v>
      </c>
      <c r="AK108">
        <v>0</v>
      </c>
      <c r="AL108">
        <v>1</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row>
    <row r="109" spans="1:68" x14ac:dyDescent="0.25">
      <c r="A109">
        <v>54</v>
      </c>
      <c r="B109">
        <v>0</v>
      </c>
      <c r="C109">
        <v>0</v>
      </c>
      <c r="D109">
        <v>0</v>
      </c>
      <c r="E109">
        <v>0</v>
      </c>
      <c r="F109">
        <v>0</v>
      </c>
      <c r="G109">
        <v>0</v>
      </c>
      <c r="H109">
        <v>0</v>
      </c>
      <c r="I109">
        <v>0</v>
      </c>
      <c r="J109">
        <v>1</v>
      </c>
      <c r="K109">
        <v>0</v>
      </c>
      <c r="L109">
        <v>0</v>
      </c>
      <c r="M109">
        <v>0</v>
      </c>
      <c r="N109">
        <v>0</v>
      </c>
      <c r="O109">
        <v>0</v>
      </c>
      <c r="P109">
        <v>0</v>
      </c>
      <c r="Q109">
        <v>0</v>
      </c>
      <c r="R109">
        <v>0</v>
      </c>
      <c r="S109">
        <v>0</v>
      </c>
      <c r="T109">
        <v>0</v>
      </c>
      <c r="U109">
        <v>0</v>
      </c>
      <c r="V109">
        <v>1</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1</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row>
    <row r="110" spans="1:68" x14ac:dyDescent="0.25">
      <c r="A110">
        <v>55</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1</v>
      </c>
      <c r="AP110">
        <v>0</v>
      </c>
      <c r="AQ110">
        <v>0</v>
      </c>
      <c r="AR110">
        <v>0</v>
      </c>
      <c r="AS110">
        <v>0</v>
      </c>
      <c r="AT110">
        <v>0</v>
      </c>
      <c r="AU110">
        <v>0</v>
      </c>
      <c r="AV110">
        <v>0</v>
      </c>
      <c r="AW110">
        <v>0</v>
      </c>
      <c r="AX110">
        <v>0</v>
      </c>
      <c r="AY110">
        <v>0</v>
      </c>
      <c r="AZ110">
        <v>0</v>
      </c>
      <c r="BA110">
        <v>0</v>
      </c>
      <c r="BB110">
        <v>0</v>
      </c>
      <c r="BC110">
        <v>0</v>
      </c>
      <c r="BD110">
        <v>1</v>
      </c>
      <c r="BE110">
        <v>0</v>
      </c>
      <c r="BF110">
        <v>0</v>
      </c>
      <c r="BG110">
        <v>0</v>
      </c>
      <c r="BH110">
        <v>0</v>
      </c>
      <c r="BI110">
        <v>0</v>
      </c>
      <c r="BJ110">
        <v>0</v>
      </c>
      <c r="BK110">
        <v>0</v>
      </c>
      <c r="BL110">
        <v>0</v>
      </c>
      <c r="BM110">
        <v>0</v>
      </c>
      <c r="BN110">
        <v>0</v>
      </c>
      <c r="BO110">
        <v>0</v>
      </c>
      <c r="BP110">
        <v>1</v>
      </c>
    </row>
    <row r="111" spans="1:68" x14ac:dyDescent="0.25">
      <c r="A111">
        <v>55</v>
      </c>
      <c r="B111">
        <v>0</v>
      </c>
      <c r="C111">
        <v>0</v>
      </c>
      <c r="D111">
        <v>0</v>
      </c>
      <c r="E111">
        <v>1</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1</v>
      </c>
      <c r="AD111">
        <v>0</v>
      </c>
      <c r="AE111">
        <v>0</v>
      </c>
      <c r="AF111">
        <v>0</v>
      </c>
      <c r="AG111">
        <v>0</v>
      </c>
      <c r="AH111">
        <v>0</v>
      </c>
      <c r="AI111">
        <v>0</v>
      </c>
      <c r="AJ111">
        <v>0</v>
      </c>
      <c r="AK111">
        <v>0</v>
      </c>
      <c r="AL111">
        <v>0</v>
      </c>
      <c r="AM111">
        <v>0</v>
      </c>
      <c r="AN111">
        <v>0</v>
      </c>
      <c r="AO111">
        <v>0</v>
      </c>
      <c r="AP111">
        <v>0</v>
      </c>
      <c r="AQ111">
        <v>0</v>
      </c>
      <c r="AR111">
        <v>1</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c r="BM111">
        <v>0</v>
      </c>
      <c r="BN111">
        <v>0</v>
      </c>
      <c r="BO111">
        <v>0</v>
      </c>
      <c r="BP111">
        <v>0</v>
      </c>
    </row>
    <row r="112" spans="1:68" x14ac:dyDescent="0.25">
      <c r="A112">
        <v>56</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1</v>
      </c>
      <c r="AH112">
        <v>0</v>
      </c>
      <c r="AI112">
        <v>0</v>
      </c>
      <c r="AJ112">
        <v>0</v>
      </c>
      <c r="AK112">
        <v>1</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1</v>
      </c>
      <c r="BG112">
        <v>0</v>
      </c>
      <c r="BH112">
        <v>0</v>
      </c>
      <c r="BI112">
        <v>0</v>
      </c>
      <c r="BJ112">
        <v>0</v>
      </c>
      <c r="BK112">
        <v>0</v>
      </c>
      <c r="BL112">
        <v>0</v>
      </c>
      <c r="BM112">
        <v>0</v>
      </c>
      <c r="BN112">
        <v>0</v>
      </c>
      <c r="BO112">
        <v>0</v>
      </c>
      <c r="BP112">
        <v>0</v>
      </c>
    </row>
    <row r="113" spans="1:68" x14ac:dyDescent="0.25">
      <c r="A113">
        <v>56</v>
      </c>
      <c r="B113">
        <v>0</v>
      </c>
      <c r="C113">
        <v>0</v>
      </c>
      <c r="D113">
        <v>0</v>
      </c>
      <c r="E113">
        <v>0</v>
      </c>
      <c r="F113">
        <v>0</v>
      </c>
      <c r="G113">
        <v>0</v>
      </c>
      <c r="H113">
        <v>0</v>
      </c>
      <c r="I113">
        <v>0</v>
      </c>
      <c r="J113">
        <v>0</v>
      </c>
      <c r="K113">
        <v>0</v>
      </c>
      <c r="L113">
        <v>0</v>
      </c>
      <c r="M113">
        <v>0</v>
      </c>
      <c r="N113">
        <v>0</v>
      </c>
      <c r="O113">
        <v>0</v>
      </c>
      <c r="P113">
        <v>0</v>
      </c>
      <c r="Q113">
        <v>0</v>
      </c>
      <c r="R113">
        <v>1</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1</v>
      </c>
      <c r="AU113">
        <v>0</v>
      </c>
      <c r="AV113">
        <v>0</v>
      </c>
      <c r="AW113">
        <v>0</v>
      </c>
      <c r="AX113">
        <v>0</v>
      </c>
      <c r="AY113">
        <v>1</v>
      </c>
      <c r="AZ113">
        <v>0</v>
      </c>
      <c r="BA113">
        <v>0</v>
      </c>
      <c r="BB113">
        <v>0</v>
      </c>
      <c r="BC113">
        <v>0</v>
      </c>
      <c r="BD113">
        <v>0</v>
      </c>
      <c r="BE113">
        <v>0</v>
      </c>
      <c r="BF113">
        <v>0</v>
      </c>
      <c r="BG113">
        <v>0</v>
      </c>
      <c r="BH113">
        <v>0</v>
      </c>
      <c r="BI113">
        <v>0</v>
      </c>
      <c r="BJ113">
        <v>0</v>
      </c>
      <c r="BK113">
        <v>0</v>
      </c>
      <c r="BL113">
        <v>0</v>
      </c>
      <c r="BM113">
        <v>0</v>
      </c>
      <c r="BN113">
        <v>0</v>
      </c>
      <c r="BO113">
        <v>0</v>
      </c>
      <c r="BP113">
        <v>0</v>
      </c>
    </row>
    <row r="114" spans="1:68" x14ac:dyDescent="0.25">
      <c r="A114">
        <v>57</v>
      </c>
      <c r="B114">
        <v>0</v>
      </c>
      <c r="C114">
        <v>0</v>
      </c>
      <c r="D114">
        <v>0</v>
      </c>
      <c r="E114">
        <v>0</v>
      </c>
      <c r="F114">
        <v>0</v>
      </c>
      <c r="G114">
        <v>0</v>
      </c>
      <c r="H114">
        <v>0</v>
      </c>
      <c r="I114">
        <v>0</v>
      </c>
      <c r="J114">
        <v>0</v>
      </c>
      <c r="K114">
        <v>0</v>
      </c>
      <c r="L114">
        <v>0</v>
      </c>
      <c r="M114">
        <v>1</v>
      </c>
      <c r="N114">
        <v>0</v>
      </c>
      <c r="O114">
        <v>0</v>
      </c>
      <c r="P114">
        <v>0</v>
      </c>
      <c r="Q114">
        <v>1</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1</v>
      </c>
      <c r="BH114">
        <v>0</v>
      </c>
      <c r="BI114">
        <v>0</v>
      </c>
      <c r="BJ114">
        <v>0</v>
      </c>
      <c r="BK114">
        <v>0</v>
      </c>
      <c r="BL114">
        <v>0</v>
      </c>
      <c r="BM114">
        <v>0</v>
      </c>
      <c r="BN114">
        <v>0</v>
      </c>
      <c r="BO114">
        <v>0</v>
      </c>
      <c r="BP114">
        <v>0</v>
      </c>
    </row>
    <row r="115" spans="1:68" x14ac:dyDescent="0.25">
      <c r="A115">
        <v>57</v>
      </c>
      <c r="B115">
        <v>0</v>
      </c>
      <c r="C115">
        <v>0</v>
      </c>
      <c r="D115">
        <v>0</v>
      </c>
      <c r="E115">
        <v>0</v>
      </c>
      <c r="F115">
        <v>0</v>
      </c>
      <c r="G115">
        <v>0</v>
      </c>
      <c r="H115">
        <v>0</v>
      </c>
      <c r="I115">
        <v>0</v>
      </c>
      <c r="J115">
        <v>0</v>
      </c>
      <c r="K115">
        <v>0</v>
      </c>
      <c r="L115">
        <v>0</v>
      </c>
      <c r="M115">
        <v>0</v>
      </c>
      <c r="N115">
        <v>0</v>
      </c>
      <c r="O115">
        <v>0</v>
      </c>
      <c r="P115">
        <v>1</v>
      </c>
      <c r="Q115">
        <v>0</v>
      </c>
      <c r="R115">
        <v>0</v>
      </c>
      <c r="S115">
        <v>0</v>
      </c>
      <c r="T115">
        <v>0</v>
      </c>
      <c r="U115">
        <v>0</v>
      </c>
      <c r="V115">
        <v>0</v>
      </c>
      <c r="W115">
        <v>0</v>
      </c>
      <c r="X115">
        <v>0</v>
      </c>
      <c r="Y115">
        <v>0</v>
      </c>
      <c r="Z115">
        <v>0</v>
      </c>
      <c r="AA115">
        <v>0</v>
      </c>
      <c r="AB115">
        <v>1</v>
      </c>
      <c r="AC115">
        <v>0</v>
      </c>
      <c r="AD115">
        <v>0</v>
      </c>
      <c r="AE115">
        <v>0</v>
      </c>
      <c r="AF115">
        <v>0</v>
      </c>
      <c r="AG115">
        <v>0</v>
      </c>
      <c r="AH115">
        <v>0</v>
      </c>
      <c r="AI115">
        <v>0</v>
      </c>
      <c r="AJ115">
        <v>0</v>
      </c>
      <c r="AK115">
        <v>0</v>
      </c>
      <c r="AL115">
        <v>0</v>
      </c>
      <c r="AM115">
        <v>0</v>
      </c>
      <c r="AN115">
        <v>0</v>
      </c>
      <c r="AO115">
        <v>0</v>
      </c>
      <c r="AP115">
        <v>0</v>
      </c>
      <c r="AQ115">
        <v>0</v>
      </c>
      <c r="AR115">
        <v>0</v>
      </c>
      <c r="AS115">
        <v>1</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row>
    <row r="116" spans="1:68" x14ac:dyDescent="0.25">
      <c r="A116">
        <v>58</v>
      </c>
      <c r="B116">
        <v>1</v>
      </c>
      <c r="C116">
        <v>0</v>
      </c>
      <c r="D116">
        <v>0</v>
      </c>
      <c r="E116">
        <v>0</v>
      </c>
      <c r="F116">
        <v>0</v>
      </c>
      <c r="G116">
        <v>0</v>
      </c>
      <c r="H116">
        <v>0</v>
      </c>
      <c r="I116">
        <v>0</v>
      </c>
      <c r="J116">
        <v>0</v>
      </c>
      <c r="K116">
        <v>0</v>
      </c>
      <c r="L116">
        <v>0</v>
      </c>
      <c r="M116">
        <v>0</v>
      </c>
      <c r="N116">
        <v>0</v>
      </c>
      <c r="O116">
        <v>0</v>
      </c>
      <c r="P116">
        <v>0</v>
      </c>
      <c r="Q116">
        <v>0</v>
      </c>
      <c r="R116">
        <v>0</v>
      </c>
      <c r="S116">
        <v>0</v>
      </c>
      <c r="T116">
        <v>1</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1</v>
      </c>
      <c r="AV116">
        <v>0</v>
      </c>
      <c r="AW116">
        <v>0</v>
      </c>
      <c r="AX116">
        <v>0</v>
      </c>
      <c r="AY116">
        <v>0</v>
      </c>
      <c r="AZ116">
        <v>0</v>
      </c>
      <c r="BA116">
        <v>0</v>
      </c>
      <c r="BB116">
        <v>0</v>
      </c>
      <c r="BC116">
        <v>0</v>
      </c>
      <c r="BD116">
        <v>0</v>
      </c>
      <c r="BE116">
        <v>0</v>
      </c>
      <c r="BF116">
        <v>0</v>
      </c>
      <c r="BG116">
        <v>0</v>
      </c>
      <c r="BH116">
        <v>0</v>
      </c>
      <c r="BI116">
        <v>0</v>
      </c>
      <c r="BJ116">
        <v>0</v>
      </c>
      <c r="BK116">
        <v>0</v>
      </c>
      <c r="BL116">
        <v>0</v>
      </c>
      <c r="BM116">
        <v>0</v>
      </c>
      <c r="BN116">
        <v>0</v>
      </c>
      <c r="BO116">
        <v>0</v>
      </c>
      <c r="BP116">
        <v>0</v>
      </c>
    </row>
    <row r="117" spans="1:68" x14ac:dyDescent="0.25">
      <c r="A117">
        <v>58</v>
      </c>
      <c r="B117">
        <v>0</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1</v>
      </c>
      <c r="AQ117">
        <v>0</v>
      </c>
      <c r="AR117">
        <v>0</v>
      </c>
      <c r="AS117">
        <v>0</v>
      </c>
      <c r="AT117">
        <v>0</v>
      </c>
      <c r="AU117">
        <v>0</v>
      </c>
      <c r="AV117">
        <v>0</v>
      </c>
      <c r="AW117">
        <v>0</v>
      </c>
      <c r="AX117">
        <v>1</v>
      </c>
      <c r="AY117">
        <v>0</v>
      </c>
      <c r="AZ117">
        <v>0</v>
      </c>
      <c r="BA117">
        <v>0</v>
      </c>
      <c r="BB117">
        <v>0</v>
      </c>
      <c r="BC117">
        <v>0</v>
      </c>
      <c r="BD117">
        <v>0</v>
      </c>
      <c r="BE117">
        <v>0</v>
      </c>
      <c r="BF117">
        <v>0</v>
      </c>
      <c r="BG117">
        <v>0</v>
      </c>
      <c r="BH117">
        <v>0</v>
      </c>
      <c r="BI117">
        <v>0</v>
      </c>
      <c r="BJ117">
        <v>0</v>
      </c>
      <c r="BK117">
        <v>0</v>
      </c>
      <c r="BL117">
        <v>1</v>
      </c>
      <c r="BM117">
        <v>0</v>
      </c>
      <c r="BN117">
        <v>0</v>
      </c>
      <c r="BO117">
        <v>0</v>
      </c>
      <c r="BP117">
        <v>0</v>
      </c>
    </row>
    <row r="118" spans="1:68" x14ac:dyDescent="0.25">
      <c r="A118">
        <v>59</v>
      </c>
      <c r="B118">
        <v>0</v>
      </c>
      <c r="C118">
        <v>0</v>
      </c>
      <c r="D118">
        <v>1</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1</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1</v>
      </c>
      <c r="BF118">
        <v>0</v>
      </c>
      <c r="BG118">
        <v>0</v>
      </c>
      <c r="BH118">
        <v>0</v>
      </c>
      <c r="BI118">
        <v>0</v>
      </c>
      <c r="BJ118">
        <v>0</v>
      </c>
      <c r="BK118">
        <v>0</v>
      </c>
      <c r="BL118">
        <v>0</v>
      </c>
      <c r="BM118">
        <v>0</v>
      </c>
      <c r="BN118">
        <v>0</v>
      </c>
      <c r="BO118">
        <v>0</v>
      </c>
      <c r="BP118">
        <v>0</v>
      </c>
    </row>
    <row r="119" spans="1:68" x14ac:dyDescent="0.25">
      <c r="A119">
        <v>59</v>
      </c>
      <c r="B119">
        <v>0</v>
      </c>
      <c r="C119">
        <v>0</v>
      </c>
      <c r="D119">
        <v>0</v>
      </c>
      <c r="E119">
        <v>0</v>
      </c>
      <c r="F119">
        <v>0</v>
      </c>
      <c r="G119">
        <v>0</v>
      </c>
      <c r="H119">
        <v>0</v>
      </c>
      <c r="I119">
        <v>0</v>
      </c>
      <c r="J119">
        <v>1</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1</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1</v>
      </c>
      <c r="BK119">
        <v>0</v>
      </c>
      <c r="BL119">
        <v>0</v>
      </c>
      <c r="BM119">
        <v>0</v>
      </c>
      <c r="BN119">
        <v>0</v>
      </c>
      <c r="BO119">
        <v>0</v>
      </c>
      <c r="BP119">
        <v>0</v>
      </c>
    </row>
    <row r="120" spans="1:68" x14ac:dyDescent="0.25">
      <c r="A120">
        <v>60</v>
      </c>
      <c r="B120">
        <v>0</v>
      </c>
      <c r="C120">
        <v>0</v>
      </c>
      <c r="D120">
        <v>0</v>
      </c>
      <c r="E120">
        <v>0</v>
      </c>
      <c r="F120">
        <v>0</v>
      </c>
      <c r="G120">
        <v>1</v>
      </c>
      <c r="H120">
        <v>0</v>
      </c>
      <c r="I120">
        <v>0</v>
      </c>
      <c r="J120">
        <v>0</v>
      </c>
      <c r="K120">
        <v>1</v>
      </c>
      <c r="L120">
        <v>0</v>
      </c>
      <c r="M120">
        <v>0</v>
      </c>
      <c r="N120">
        <v>0</v>
      </c>
      <c r="O120">
        <v>0</v>
      </c>
      <c r="P120">
        <v>0</v>
      </c>
      <c r="Q120">
        <v>0</v>
      </c>
      <c r="R120">
        <v>0</v>
      </c>
      <c r="S120">
        <v>0</v>
      </c>
      <c r="T120">
        <v>0</v>
      </c>
      <c r="U120">
        <v>0</v>
      </c>
      <c r="V120">
        <v>0</v>
      </c>
      <c r="W120">
        <v>0</v>
      </c>
      <c r="X120">
        <v>1</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row>
    <row r="121" spans="1:68" x14ac:dyDescent="0.25">
      <c r="A121">
        <v>60</v>
      </c>
      <c r="B121">
        <v>0</v>
      </c>
      <c r="C121">
        <v>0</v>
      </c>
      <c r="D121">
        <v>0</v>
      </c>
      <c r="E121">
        <v>0</v>
      </c>
      <c r="F121">
        <v>0</v>
      </c>
      <c r="G121">
        <v>0</v>
      </c>
      <c r="H121">
        <v>0</v>
      </c>
      <c r="I121">
        <v>0</v>
      </c>
      <c r="J121">
        <v>0</v>
      </c>
      <c r="K121">
        <v>0</v>
      </c>
      <c r="L121">
        <v>1</v>
      </c>
      <c r="M121">
        <v>0</v>
      </c>
      <c r="N121">
        <v>0</v>
      </c>
      <c r="O121">
        <v>0</v>
      </c>
      <c r="P121">
        <v>0</v>
      </c>
      <c r="Q121">
        <v>0</v>
      </c>
      <c r="R121">
        <v>0</v>
      </c>
      <c r="S121">
        <v>0</v>
      </c>
      <c r="T121">
        <v>0</v>
      </c>
      <c r="U121">
        <v>1</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1</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row>
    <row r="122" spans="1:68" x14ac:dyDescent="0.25">
      <c r="A122">
        <v>61</v>
      </c>
      <c r="B122">
        <v>0</v>
      </c>
      <c r="C122">
        <v>0</v>
      </c>
      <c r="D122">
        <v>0</v>
      </c>
      <c r="E122">
        <v>0</v>
      </c>
      <c r="F122">
        <v>0</v>
      </c>
      <c r="G122">
        <v>0</v>
      </c>
      <c r="H122">
        <v>0</v>
      </c>
      <c r="I122">
        <v>0</v>
      </c>
      <c r="J122">
        <v>0</v>
      </c>
      <c r="K122">
        <v>0</v>
      </c>
      <c r="L122">
        <v>0</v>
      </c>
      <c r="M122">
        <v>0</v>
      </c>
      <c r="N122">
        <v>0</v>
      </c>
      <c r="O122">
        <v>1</v>
      </c>
      <c r="P122">
        <v>0</v>
      </c>
      <c r="Q122">
        <v>0</v>
      </c>
      <c r="R122">
        <v>0</v>
      </c>
      <c r="S122">
        <v>0</v>
      </c>
      <c r="T122">
        <v>0</v>
      </c>
      <c r="U122">
        <v>0</v>
      </c>
      <c r="V122">
        <v>0</v>
      </c>
      <c r="W122">
        <v>0</v>
      </c>
      <c r="X122">
        <v>0</v>
      </c>
      <c r="Y122">
        <v>0</v>
      </c>
      <c r="Z122">
        <v>0</v>
      </c>
      <c r="AA122">
        <v>0</v>
      </c>
      <c r="AB122">
        <v>0</v>
      </c>
      <c r="AC122">
        <v>0</v>
      </c>
      <c r="AD122">
        <v>0</v>
      </c>
      <c r="AE122">
        <v>1</v>
      </c>
      <c r="AF122">
        <v>0</v>
      </c>
      <c r="AG122">
        <v>0</v>
      </c>
      <c r="AH122">
        <v>0</v>
      </c>
      <c r="AI122">
        <v>0</v>
      </c>
      <c r="AJ122">
        <v>0</v>
      </c>
      <c r="AK122">
        <v>0</v>
      </c>
      <c r="AL122">
        <v>0</v>
      </c>
      <c r="AM122">
        <v>0</v>
      </c>
      <c r="AN122">
        <v>0</v>
      </c>
      <c r="AO122">
        <v>0</v>
      </c>
      <c r="AP122">
        <v>0</v>
      </c>
      <c r="AQ122">
        <v>0</v>
      </c>
      <c r="AR122">
        <v>0</v>
      </c>
      <c r="AS122">
        <v>0</v>
      </c>
      <c r="AT122">
        <v>0</v>
      </c>
      <c r="AU122">
        <v>0</v>
      </c>
      <c r="AV122">
        <v>1</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row>
    <row r="123" spans="1:68" x14ac:dyDescent="0.25">
      <c r="A123">
        <v>61</v>
      </c>
      <c r="B123">
        <v>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1</v>
      </c>
      <c r="AO123">
        <v>0</v>
      </c>
      <c r="AP123">
        <v>0</v>
      </c>
      <c r="AQ123">
        <v>0</v>
      </c>
      <c r="AR123">
        <v>0</v>
      </c>
      <c r="AS123">
        <v>0</v>
      </c>
      <c r="AT123">
        <v>0</v>
      </c>
      <c r="AU123">
        <v>0</v>
      </c>
      <c r="AV123">
        <v>0</v>
      </c>
      <c r="AW123">
        <v>0</v>
      </c>
      <c r="AX123">
        <v>0</v>
      </c>
      <c r="AY123">
        <v>0</v>
      </c>
      <c r="AZ123">
        <v>0</v>
      </c>
      <c r="BA123">
        <v>0</v>
      </c>
      <c r="BB123">
        <v>0</v>
      </c>
      <c r="BC123">
        <v>0</v>
      </c>
      <c r="BD123">
        <v>1</v>
      </c>
      <c r="BE123">
        <v>0</v>
      </c>
      <c r="BF123">
        <v>0</v>
      </c>
      <c r="BG123">
        <v>0</v>
      </c>
      <c r="BH123">
        <v>1</v>
      </c>
      <c r="BI123">
        <v>0</v>
      </c>
      <c r="BJ123">
        <v>0</v>
      </c>
      <c r="BK123">
        <v>0</v>
      </c>
      <c r="BL123">
        <v>0</v>
      </c>
      <c r="BM123">
        <v>0</v>
      </c>
      <c r="BN123">
        <v>0</v>
      </c>
      <c r="BO123">
        <v>0</v>
      </c>
      <c r="BP123">
        <v>0</v>
      </c>
    </row>
    <row r="124" spans="1:68" x14ac:dyDescent="0.25">
      <c r="A124">
        <v>62</v>
      </c>
      <c r="B124">
        <v>0</v>
      </c>
      <c r="C124">
        <v>0</v>
      </c>
      <c r="D124">
        <v>0</v>
      </c>
      <c r="E124">
        <v>0</v>
      </c>
      <c r="F124">
        <v>0</v>
      </c>
      <c r="G124">
        <v>0</v>
      </c>
      <c r="H124">
        <v>1</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1</v>
      </c>
      <c r="AX124">
        <v>0</v>
      </c>
      <c r="AY124">
        <v>0</v>
      </c>
      <c r="AZ124">
        <v>0</v>
      </c>
      <c r="BA124">
        <v>0</v>
      </c>
      <c r="BB124">
        <v>0</v>
      </c>
      <c r="BC124">
        <v>0</v>
      </c>
      <c r="BD124">
        <v>0</v>
      </c>
      <c r="BE124">
        <v>0</v>
      </c>
      <c r="BF124">
        <v>0</v>
      </c>
      <c r="BG124">
        <v>0</v>
      </c>
      <c r="BH124">
        <v>0</v>
      </c>
      <c r="BI124">
        <v>0</v>
      </c>
      <c r="BJ124">
        <v>0</v>
      </c>
      <c r="BK124">
        <v>0</v>
      </c>
      <c r="BL124">
        <v>0</v>
      </c>
      <c r="BM124">
        <v>0</v>
      </c>
      <c r="BN124">
        <v>0</v>
      </c>
      <c r="BO124">
        <v>1</v>
      </c>
      <c r="BP124">
        <v>0</v>
      </c>
    </row>
    <row r="125" spans="1:68" x14ac:dyDescent="0.25">
      <c r="A125">
        <v>62</v>
      </c>
      <c r="B125">
        <v>0</v>
      </c>
      <c r="C125">
        <v>1</v>
      </c>
      <c r="D125">
        <v>0</v>
      </c>
      <c r="E125">
        <v>0</v>
      </c>
      <c r="F125">
        <v>0</v>
      </c>
      <c r="G125">
        <v>0</v>
      </c>
      <c r="H125">
        <v>0</v>
      </c>
      <c r="I125">
        <v>0</v>
      </c>
      <c r="J125">
        <v>0</v>
      </c>
      <c r="K125">
        <v>0</v>
      </c>
      <c r="L125">
        <v>0</v>
      </c>
      <c r="M125">
        <v>0</v>
      </c>
      <c r="N125">
        <v>0</v>
      </c>
      <c r="O125">
        <v>0</v>
      </c>
      <c r="P125">
        <v>0</v>
      </c>
      <c r="Q125">
        <v>0</v>
      </c>
      <c r="R125">
        <v>0</v>
      </c>
      <c r="S125">
        <v>0</v>
      </c>
      <c r="T125">
        <v>0</v>
      </c>
      <c r="U125">
        <v>0</v>
      </c>
      <c r="V125">
        <v>0</v>
      </c>
      <c r="W125">
        <v>1</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1</v>
      </c>
      <c r="BL125">
        <v>0</v>
      </c>
      <c r="BM125">
        <v>0</v>
      </c>
      <c r="BN125">
        <v>0</v>
      </c>
      <c r="BO125">
        <v>0</v>
      </c>
      <c r="BP125">
        <v>0</v>
      </c>
    </row>
    <row r="126" spans="1:68" x14ac:dyDescent="0.25">
      <c r="A126">
        <v>63</v>
      </c>
      <c r="B126">
        <v>0</v>
      </c>
      <c r="C126">
        <v>0</v>
      </c>
      <c r="D126">
        <v>0</v>
      </c>
      <c r="E126">
        <v>0</v>
      </c>
      <c r="F126">
        <v>0</v>
      </c>
      <c r="G126">
        <v>0</v>
      </c>
      <c r="H126">
        <v>0</v>
      </c>
      <c r="I126">
        <v>1</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1</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1</v>
      </c>
      <c r="AZ126">
        <v>0</v>
      </c>
      <c r="BA126">
        <v>0</v>
      </c>
      <c r="BB126">
        <v>0</v>
      </c>
      <c r="BC126">
        <v>0</v>
      </c>
      <c r="BD126">
        <v>0</v>
      </c>
      <c r="BE126">
        <v>0</v>
      </c>
      <c r="BF126">
        <v>0</v>
      </c>
      <c r="BG126">
        <v>0</v>
      </c>
      <c r="BH126">
        <v>0</v>
      </c>
      <c r="BI126">
        <v>0</v>
      </c>
      <c r="BJ126">
        <v>0</v>
      </c>
      <c r="BK126">
        <v>0</v>
      </c>
      <c r="BL126">
        <v>0</v>
      </c>
      <c r="BM126">
        <v>0</v>
      </c>
      <c r="BN126">
        <v>0</v>
      </c>
      <c r="BO126">
        <v>0</v>
      </c>
      <c r="BP126">
        <v>0</v>
      </c>
    </row>
    <row r="127" spans="1:68" x14ac:dyDescent="0.25">
      <c r="A127">
        <v>63</v>
      </c>
      <c r="B127">
        <v>0</v>
      </c>
      <c r="C127">
        <v>0</v>
      </c>
      <c r="D127">
        <v>0</v>
      </c>
      <c r="E127">
        <v>0</v>
      </c>
      <c r="F127">
        <v>0</v>
      </c>
      <c r="G127">
        <v>0</v>
      </c>
      <c r="H127">
        <v>0</v>
      </c>
      <c r="I127">
        <v>0</v>
      </c>
      <c r="J127">
        <v>0</v>
      </c>
      <c r="K127">
        <v>0</v>
      </c>
      <c r="L127">
        <v>0</v>
      </c>
      <c r="M127">
        <v>0</v>
      </c>
      <c r="N127">
        <v>0</v>
      </c>
      <c r="O127">
        <v>0</v>
      </c>
      <c r="P127">
        <v>0</v>
      </c>
      <c r="Q127">
        <v>0</v>
      </c>
      <c r="R127">
        <v>0</v>
      </c>
      <c r="S127">
        <v>0</v>
      </c>
      <c r="T127">
        <v>0</v>
      </c>
      <c r="U127">
        <v>0</v>
      </c>
      <c r="V127">
        <v>1</v>
      </c>
      <c r="W127">
        <v>0</v>
      </c>
      <c r="X127">
        <v>0</v>
      </c>
      <c r="Y127">
        <v>1</v>
      </c>
      <c r="Z127">
        <v>0</v>
      </c>
      <c r="AA127">
        <v>0</v>
      </c>
      <c r="AB127">
        <v>0</v>
      </c>
      <c r="AC127">
        <v>0</v>
      </c>
      <c r="AD127">
        <v>0</v>
      </c>
      <c r="AE127">
        <v>0</v>
      </c>
      <c r="AF127">
        <v>0</v>
      </c>
      <c r="AG127">
        <v>0</v>
      </c>
      <c r="AH127">
        <v>0</v>
      </c>
      <c r="AI127">
        <v>0</v>
      </c>
      <c r="AJ127">
        <v>0</v>
      </c>
      <c r="AK127">
        <v>0</v>
      </c>
      <c r="AL127">
        <v>0</v>
      </c>
      <c r="AM127">
        <v>0</v>
      </c>
      <c r="AN127">
        <v>0</v>
      </c>
      <c r="AO127">
        <v>1</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P127">
        <v>0</v>
      </c>
    </row>
    <row r="128" spans="1:68" x14ac:dyDescent="0.25">
      <c r="A128">
        <v>64</v>
      </c>
      <c r="B128">
        <v>0</v>
      </c>
      <c r="C128">
        <v>0</v>
      </c>
      <c r="D128">
        <v>0</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1</v>
      </c>
      <c r="AN128">
        <v>0</v>
      </c>
      <c r="AO128">
        <v>0</v>
      </c>
      <c r="AP128">
        <v>0</v>
      </c>
      <c r="AQ128">
        <v>0</v>
      </c>
      <c r="AR128">
        <v>0</v>
      </c>
      <c r="AS128">
        <v>0</v>
      </c>
      <c r="AT128">
        <v>1</v>
      </c>
      <c r="AU128">
        <v>0</v>
      </c>
      <c r="AV128">
        <v>0</v>
      </c>
      <c r="AW128">
        <v>0</v>
      </c>
      <c r="AX128">
        <v>0</v>
      </c>
      <c r="AY128">
        <v>0</v>
      </c>
      <c r="AZ128">
        <v>0</v>
      </c>
      <c r="BA128">
        <v>0</v>
      </c>
      <c r="BB128">
        <v>0</v>
      </c>
      <c r="BC128">
        <v>1</v>
      </c>
      <c r="BD128">
        <v>0</v>
      </c>
      <c r="BE128">
        <v>0</v>
      </c>
      <c r="BF128">
        <v>0</v>
      </c>
      <c r="BG128">
        <v>0</v>
      </c>
      <c r="BH128">
        <v>0</v>
      </c>
      <c r="BI128">
        <v>0</v>
      </c>
      <c r="BJ128">
        <v>0</v>
      </c>
      <c r="BK128">
        <v>0</v>
      </c>
      <c r="BL128">
        <v>0</v>
      </c>
      <c r="BM128">
        <v>0</v>
      </c>
      <c r="BN128">
        <v>0</v>
      </c>
      <c r="BO128">
        <v>0</v>
      </c>
      <c r="BP128">
        <v>0</v>
      </c>
    </row>
    <row r="129" spans="1:68" x14ac:dyDescent="0.25">
      <c r="A129">
        <v>64</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1</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0</v>
      </c>
      <c r="BL129">
        <v>0</v>
      </c>
      <c r="BM129">
        <v>0</v>
      </c>
      <c r="BN129">
        <v>1</v>
      </c>
      <c r="BO129">
        <v>0</v>
      </c>
      <c r="BP129">
        <v>1</v>
      </c>
    </row>
    <row r="130" spans="1:68" x14ac:dyDescent="0.25">
      <c r="A130">
        <v>65</v>
      </c>
      <c r="B130">
        <v>0</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1</v>
      </c>
      <c r="AA130">
        <v>0</v>
      </c>
      <c r="AB130">
        <v>0</v>
      </c>
      <c r="AC130">
        <v>0</v>
      </c>
      <c r="AD130">
        <v>0</v>
      </c>
      <c r="AE130">
        <v>0</v>
      </c>
      <c r="AF130">
        <v>0</v>
      </c>
      <c r="AG130">
        <v>0</v>
      </c>
      <c r="AH130">
        <v>0</v>
      </c>
      <c r="AI130">
        <v>0</v>
      </c>
      <c r="AJ130">
        <v>0</v>
      </c>
      <c r="AK130">
        <v>1</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1</v>
      </c>
      <c r="BN130">
        <v>0</v>
      </c>
      <c r="BO130">
        <v>0</v>
      </c>
      <c r="BP130">
        <v>0</v>
      </c>
    </row>
    <row r="131" spans="1:68" x14ac:dyDescent="0.25">
      <c r="A131">
        <v>65</v>
      </c>
      <c r="B131">
        <v>0</v>
      </c>
      <c r="C131">
        <v>0</v>
      </c>
      <c r="D131">
        <v>0</v>
      </c>
      <c r="E131">
        <v>0</v>
      </c>
      <c r="F131">
        <v>0</v>
      </c>
      <c r="G131">
        <v>0</v>
      </c>
      <c r="H131">
        <v>0</v>
      </c>
      <c r="I131">
        <v>0</v>
      </c>
      <c r="J131">
        <v>0</v>
      </c>
      <c r="K131">
        <v>0</v>
      </c>
      <c r="L131">
        <v>0</v>
      </c>
      <c r="M131">
        <v>0</v>
      </c>
      <c r="N131">
        <v>0</v>
      </c>
      <c r="O131">
        <v>0</v>
      </c>
      <c r="P131">
        <v>0</v>
      </c>
      <c r="Q131">
        <v>0</v>
      </c>
      <c r="R131">
        <v>0</v>
      </c>
      <c r="S131">
        <v>1</v>
      </c>
      <c r="T131">
        <v>0</v>
      </c>
      <c r="U131">
        <v>0</v>
      </c>
      <c r="V131">
        <v>0</v>
      </c>
      <c r="W131">
        <v>0</v>
      </c>
      <c r="X131">
        <v>0</v>
      </c>
      <c r="Y131">
        <v>0</v>
      </c>
      <c r="Z131">
        <v>0</v>
      </c>
      <c r="AA131">
        <v>0</v>
      </c>
      <c r="AB131">
        <v>0</v>
      </c>
      <c r="AC131">
        <v>1</v>
      </c>
      <c r="AD131">
        <v>0</v>
      </c>
      <c r="AE131">
        <v>0</v>
      </c>
      <c r="AF131">
        <v>0</v>
      </c>
      <c r="AG131">
        <v>0</v>
      </c>
      <c r="AH131">
        <v>1</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v>0</v>
      </c>
      <c r="BN131">
        <v>0</v>
      </c>
      <c r="BO131">
        <v>0</v>
      </c>
      <c r="BP131">
        <v>0</v>
      </c>
    </row>
    <row r="132" spans="1:68" x14ac:dyDescent="0.25">
      <c r="A132">
        <v>66</v>
      </c>
      <c r="B132">
        <v>0</v>
      </c>
      <c r="C132">
        <v>0</v>
      </c>
      <c r="D132">
        <v>0</v>
      </c>
      <c r="E132">
        <v>1</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1</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1</v>
      </c>
      <c r="BC132">
        <v>0</v>
      </c>
      <c r="BD132">
        <v>0</v>
      </c>
      <c r="BE132">
        <v>0</v>
      </c>
      <c r="BF132">
        <v>0</v>
      </c>
      <c r="BG132">
        <v>0</v>
      </c>
      <c r="BH132">
        <v>0</v>
      </c>
      <c r="BI132">
        <v>0</v>
      </c>
      <c r="BJ132">
        <v>0</v>
      </c>
      <c r="BK132">
        <v>0</v>
      </c>
      <c r="BL132">
        <v>0</v>
      </c>
      <c r="BM132">
        <v>0</v>
      </c>
      <c r="BN132">
        <v>0</v>
      </c>
      <c r="BO132">
        <v>0</v>
      </c>
      <c r="BP132">
        <v>0</v>
      </c>
    </row>
    <row r="133" spans="1:68" x14ac:dyDescent="0.25">
      <c r="A133">
        <v>66</v>
      </c>
      <c r="B133">
        <v>0</v>
      </c>
      <c r="C133">
        <v>0</v>
      </c>
      <c r="D133">
        <v>0</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1</v>
      </c>
      <c r="AE133">
        <v>0</v>
      </c>
      <c r="AF133">
        <v>0</v>
      </c>
      <c r="AG133">
        <v>0</v>
      </c>
      <c r="AH133">
        <v>0</v>
      </c>
      <c r="AI133">
        <v>0</v>
      </c>
      <c r="AJ133">
        <v>1</v>
      </c>
      <c r="AK133">
        <v>0</v>
      </c>
      <c r="AL133">
        <v>0</v>
      </c>
      <c r="AM133">
        <v>0</v>
      </c>
      <c r="AN133">
        <v>0</v>
      </c>
      <c r="AO133">
        <v>0</v>
      </c>
      <c r="AP133">
        <v>0</v>
      </c>
      <c r="AQ133">
        <v>0</v>
      </c>
      <c r="AR133">
        <v>0</v>
      </c>
      <c r="AS133">
        <v>0</v>
      </c>
      <c r="AT133">
        <v>0</v>
      </c>
      <c r="AU133">
        <v>0</v>
      </c>
      <c r="AV133">
        <v>0</v>
      </c>
      <c r="AW133">
        <v>0</v>
      </c>
      <c r="AX133">
        <v>0</v>
      </c>
      <c r="AY133">
        <v>0</v>
      </c>
      <c r="AZ133">
        <v>0</v>
      </c>
      <c r="BA133">
        <v>1</v>
      </c>
      <c r="BB133">
        <v>0</v>
      </c>
      <c r="BC133">
        <v>0</v>
      </c>
      <c r="BD133">
        <v>0</v>
      </c>
      <c r="BE133">
        <v>0</v>
      </c>
      <c r="BF133">
        <v>0</v>
      </c>
      <c r="BG133">
        <v>0</v>
      </c>
      <c r="BH133">
        <v>0</v>
      </c>
      <c r="BI133">
        <v>0</v>
      </c>
      <c r="BJ133">
        <v>0</v>
      </c>
      <c r="BK133">
        <v>0</v>
      </c>
      <c r="BL133">
        <v>0</v>
      </c>
      <c r="BM133">
        <v>0</v>
      </c>
      <c r="BN133">
        <v>0</v>
      </c>
      <c r="BO133">
        <v>0</v>
      </c>
      <c r="BP133">
        <v>0</v>
      </c>
    </row>
    <row r="134" spans="1:68" x14ac:dyDescent="0.25">
      <c r="A134">
        <v>67</v>
      </c>
      <c r="B134">
        <v>0</v>
      </c>
      <c r="C134">
        <v>0</v>
      </c>
      <c r="D134">
        <v>0</v>
      </c>
      <c r="E134">
        <v>0</v>
      </c>
      <c r="F134">
        <v>0</v>
      </c>
      <c r="G134">
        <v>0</v>
      </c>
      <c r="H134">
        <v>0</v>
      </c>
      <c r="I134">
        <v>0</v>
      </c>
      <c r="J134">
        <v>0</v>
      </c>
      <c r="K134">
        <v>0</v>
      </c>
      <c r="L134">
        <v>0</v>
      </c>
      <c r="M134">
        <v>0</v>
      </c>
      <c r="N134">
        <v>1</v>
      </c>
      <c r="O134">
        <v>0</v>
      </c>
      <c r="P134">
        <v>0</v>
      </c>
      <c r="Q134">
        <v>0</v>
      </c>
      <c r="R134">
        <v>1</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1</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v>0</v>
      </c>
      <c r="BM134">
        <v>0</v>
      </c>
      <c r="BN134">
        <v>0</v>
      </c>
      <c r="BO134">
        <v>0</v>
      </c>
      <c r="BP134">
        <v>0</v>
      </c>
    </row>
    <row r="135" spans="1:68" x14ac:dyDescent="0.25">
      <c r="A135">
        <v>67</v>
      </c>
      <c r="B135">
        <v>0</v>
      </c>
      <c r="C135">
        <v>0</v>
      </c>
      <c r="D135">
        <v>0</v>
      </c>
      <c r="E135">
        <v>0</v>
      </c>
      <c r="F135">
        <v>1</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1</v>
      </c>
      <c r="BA135">
        <v>0</v>
      </c>
      <c r="BB135">
        <v>0</v>
      </c>
      <c r="BC135">
        <v>0</v>
      </c>
      <c r="BD135">
        <v>0</v>
      </c>
      <c r="BE135">
        <v>0</v>
      </c>
      <c r="BF135">
        <v>0</v>
      </c>
      <c r="BG135">
        <v>0</v>
      </c>
      <c r="BH135">
        <v>0</v>
      </c>
      <c r="BI135">
        <v>1</v>
      </c>
      <c r="BJ135">
        <v>0</v>
      </c>
      <c r="BK135">
        <v>0</v>
      </c>
      <c r="BL135">
        <v>0</v>
      </c>
      <c r="BM135">
        <v>0</v>
      </c>
      <c r="BN135">
        <v>0</v>
      </c>
      <c r="BO135">
        <v>0</v>
      </c>
      <c r="BP135">
        <v>0</v>
      </c>
    </row>
    <row r="136" spans="1:68" x14ac:dyDescent="0.25">
      <c r="A136">
        <v>68</v>
      </c>
      <c r="B136">
        <v>0</v>
      </c>
      <c r="C136">
        <v>0</v>
      </c>
      <c r="D136">
        <v>0</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1</v>
      </c>
      <c r="AP136">
        <v>0</v>
      </c>
      <c r="AQ136">
        <v>0</v>
      </c>
      <c r="AR136">
        <v>0</v>
      </c>
      <c r="AS136">
        <v>1</v>
      </c>
      <c r="AT136">
        <v>0</v>
      </c>
      <c r="AU136">
        <v>0</v>
      </c>
      <c r="AV136">
        <v>0</v>
      </c>
      <c r="AW136">
        <v>0</v>
      </c>
      <c r="AX136">
        <v>0</v>
      </c>
      <c r="AY136">
        <v>0</v>
      </c>
      <c r="AZ136">
        <v>0</v>
      </c>
      <c r="BA136">
        <v>0</v>
      </c>
      <c r="BB136">
        <v>0</v>
      </c>
      <c r="BC136">
        <v>0</v>
      </c>
      <c r="BD136">
        <v>0</v>
      </c>
      <c r="BE136">
        <v>0</v>
      </c>
      <c r="BF136">
        <v>1</v>
      </c>
      <c r="BG136">
        <v>0</v>
      </c>
      <c r="BH136">
        <v>0</v>
      </c>
      <c r="BI136">
        <v>0</v>
      </c>
      <c r="BJ136">
        <v>0</v>
      </c>
      <c r="BK136">
        <v>0</v>
      </c>
      <c r="BL136">
        <v>0</v>
      </c>
      <c r="BM136">
        <v>0</v>
      </c>
      <c r="BN136">
        <v>0</v>
      </c>
      <c r="BO136">
        <v>0</v>
      </c>
      <c r="BP136">
        <v>0</v>
      </c>
    </row>
    <row r="137" spans="1:68" x14ac:dyDescent="0.25">
      <c r="A137">
        <v>68</v>
      </c>
      <c r="B137">
        <v>0</v>
      </c>
      <c r="C137">
        <v>0</v>
      </c>
      <c r="D137">
        <v>0</v>
      </c>
      <c r="E137">
        <v>0</v>
      </c>
      <c r="F137">
        <v>0</v>
      </c>
      <c r="G137">
        <v>0</v>
      </c>
      <c r="H137">
        <v>0</v>
      </c>
      <c r="I137">
        <v>0</v>
      </c>
      <c r="J137">
        <v>1</v>
      </c>
      <c r="K137">
        <v>1</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v>0</v>
      </c>
      <c r="BN137">
        <v>0</v>
      </c>
      <c r="BO137">
        <v>1</v>
      </c>
      <c r="BP137">
        <v>0</v>
      </c>
    </row>
    <row r="138" spans="1:68" x14ac:dyDescent="0.25">
      <c r="A138">
        <v>69</v>
      </c>
      <c r="B138">
        <v>0</v>
      </c>
      <c r="C138">
        <v>0</v>
      </c>
      <c r="D138">
        <v>0</v>
      </c>
      <c r="E138">
        <v>0</v>
      </c>
      <c r="F138">
        <v>0</v>
      </c>
      <c r="G138">
        <v>0</v>
      </c>
      <c r="H138">
        <v>0</v>
      </c>
      <c r="I138">
        <v>0</v>
      </c>
      <c r="J138">
        <v>0</v>
      </c>
      <c r="K138">
        <v>0</v>
      </c>
      <c r="L138">
        <v>0</v>
      </c>
      <c r="M138">
        <v>0</v>
      </c>
      <c r="N138">
        <v>0</v>
      </c>
      <c r="O138">
        <v>0</v>
      </c>
      <c r="P138">
        <v>0</v>
      </c>
      <c r="Q138">
        <v>0</v>
      </c>
      <c r="R138">
        <v>0</v>
      </c>
      <c r="S138">
        <v>0</v>
      </c>
      <c r="T138">
        <v>0</v>
      </c>
      <c r="U138">
        <v>0</v>
      </c>
      <c r="V138">
        <v>1</v>
      </c>
      <c r="W138">
        <v>0</v>
      </c>
      <c r="X138">
        <v>1</v>
      </c>
      <c r="Y138">
        <v>0</v>
      </c>
      <c r="Z138">
        <v>0</v>
      </c>
      <c r="AA138">
        <v>0</v>
      </c>
      <c r="AB138">
        <v>1</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c r="BM138">
        <v>0</v>
      </c>
      <c r="BN138">
        <v>0</v>
      </c>
      <c r="BO138">
        <v>0</v>
      </c>
      <c r="BP138">
        <v>0</v>
      </c>
    </row>
    <row r="139" spans="1:68" x14ac:dyDescent="0.25">
      <c r="A139">
        <v>69</v>
      </c>
      <c r="B139">
        <v>0</v>
      </c>
      <c r="C139">
        <v>0</v>
      </c>
      <c r="D139">
        <v>0</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1</v>
      </c>
      <c r="AO139">
        <v>0</v>
      </c>
      <c r="AP139">
        <v>1</v>
      </c>
      <c r="AQ139">
        <v>0</v>
      </c>
      <c r="AR139">
        <v>0</v>
      </c>
      <c r="AS139">
        <v>0</v>
      </c>
      <c r="AT139">
        <v>0</v>
      </c>
      <c r="AU139">
        <v>0</v>
      </c>
      <c r="AV139">
        <v>0</v>
      </c>
      <c r="AW139">
        <v>1</v>
      </c>
      <c r="AX139">
        <v>0</v>
      </c>
      <c r="AY139">
        <v>0</v>
      </c>
      <c r="AZ139">
        <v>0</v>
      </c>
      <c r="BA139">
        <v>0</v>
      </c>
      <c r="BB139">
        <v>0</v>
      </c>
      <c r="BC139">
        <v>0</v>
      </c>
      <c r="BD139">
        <v>0</v>
      </c>
      <c r="BE139">
        <v>0</v>
      </c>
      <c r="BF139">
        <v>0</v>
      </c>
      <c r="BG139">
        <v>0</v>
      </c>
      <c r="BH139">
        <v>0</v>
      </c>
      <c r="BI139">
        <v>0</v>
      </c>
      <c r="BJ139">
        <v>0</v>
      </c>
      <c r="BK139">
        <v>0</v>
      </c>
      <c r="BL139">
        <v>0</v>
      </c>
      <c r="BM139">
        <v>0</v>
      </c>
      <c r="BN139">
        <v>0</v>
      </c>
      <c r="BO139">
        <v>0</v>
      </c>
      <c r="BP139">
        <v>0</v>
      </c>
    </row>
    <row r="140" spans="1:68" x14ac:dyDescent="0.25">
      <c r="A140">
        <v>70</v>
      </c>
      <c r="B140">
        <v>0</v>
      </c>
      <c r="C140">
        <v>0</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1</v>
      </c>
      <c r="AV140">
        <v>0</v>
      </c>
      <c r="AW140">
        <v>0</v>
      </c>
      <c r="AX140">
        <v>0</v>
      </c>
      <c r="AY140">
        <v>0</v>
      </c>
      <c r="AZ140">
        <v>0</v>
      </c>
      <c r="BA140">
        <v>0</v>
      </c>
      <c r="BB140">
        <v>0</v>
      </c>
      <c r="BC140">
        <v>0</v>
      </c>
      <c r="BD140">
        <v>1</v>
      </c>
      <c r="BE140">
        <v>1</v>
      </c>
      <c r="BF140">
        <v>0</v>
      </c>
      <c r="BG140">
        <v>0</v>
      </c>
      <c r="BH140">
        <v>0</v>
      </c>
      <c r="BI140">
        <v>0</v>
      </c>
      <c r="BJ140">
        <v>0</v>
      </c>
      <c r="BK140">
        <v>0</v>
      </c>
      <c r="BL140">
        <v>0</v>
      </c>
      <c r="BM140">
        <v>0</v>
      </c>
      <c r="BN140">
        <v>0</v>
      </c>
      <c r="BO140">
        <v>0</v>
      </c>
      <c r="BP140">
        <v>0</v>
      </c>
    </row>
    <row r="141" spans="1:68" x14ac:dyDescent="0.25">
      <c r="A141">
        <v>70</v>
      </c>
      <c r="B141">
        <v>0</v>
      </c>
      <c r="C141">
        <v>0</v>
      </c>
      <c r="D141">
        <v>0</v>
      </c>
      <c r="E141">
        <v>0</v>
      </c>
      <c r="F141">
        <v>0</v>
      </c>
      <c r="G141">
        <v>1</v>
      </c>
      <c r="H141">
        <v>0</v>
      </c>
      <c r="I141">
        <v>0</v>
      </c>
      <c r="J141">
        <v>0</v>
      </c>
      <c r="K141">
        <v>0</v>
      </c>
      <c r="L141">
        <v>0</v>
      </c>
      <c r="M141">
        <v>0</v>
      </c>
      <c r="N141">
        <v>0</v>
      </c>
      <c r="O141">
        <v>0</v>
      </c>
      <c r="P141">
        <v>1</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1</v>
      </c>
      <c r="AU141">
        <v>0</v>
      </c>
      <c r="AV141">
        <v>0</v>
      </c>
      <c r="AW141">
        <v>0</v>
      </c>
      <c r="AX141">
        <v>0</v>
      </c>
      <c r="AY141">
        <v>0</v>
      </c>
      <c r="AZ141">
        <v>0</v>
      </c>
      <c r="BA141">
        <v>0</v>
      </c>
      <c r="BB141">
        <v>0</v>
      </c>
      <c r="BC141">
        <v>0</v>
      </c>
      <c r="BD141">
        <v>0</v>
      </c>
      <c r="BE141">
        <v>0</v>
      </c>
      <c r="BF141">
        <v>0</v>
      </c>
      <c r="BG141">
        <v>0</v>
      </c>
      <c r="BH141">
        <v>0</v>
      </c>
      <c r="BI141">
        <v>0</v>
      </c>
      <c r="BJ141">
        <v>0</v>
      </c>
      <c r="BK141">
        <v>0</v>
      </c>
      <c r="BL141">
        <v>0</v>
      </c>
      <c r="BM141">
        <v>0</v>
      </c>
      <c r="BN141">
        <v>0</v>
      </c>
      <c r="BO141">
        <v>0</v>
      </c>
      <c r="BP141">
        <v>0</v>
      </c>
    </row>
    <row r="142" spans="1:68" x14ac:dyDescent="0.25">
      <c r="A142">
        <v>71</v>
      </c>
      <c r="B142">
        <v>0</v>
      </c>
      <c r="C142">
        <v>1</v>
      </c>
      <c r="D142">
        <v>0</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1</v>
      </c>
      <c r="AB142">
        <v>0</v>
      </c>
      <c r="AC142">
        <v>1</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c r="BL142">
        <v>0</v>
      </c>
      <c r="BM142">
        <v>0</v>
      </c>
      <c r="BN142">
        <v>0</v>
      </c>
      <c r="BO142">
        <v>0</v>
      </c>
      <c r="BP142">
        <v>0</v>
      </c>
    </row>
    <row r="143" spans="1:68" x14ac:dyDescent="0.25">
      <c r="A143">
        <v>71</v>
      </c>
      <c r="B143">
        <v>0</v>
      </c>
      <c r="C143">
        <v>0</v>
      </c>
      <c r="D143">
        <v>0</v>
      </c>
      <c r="E143">
        <v>0</v>
      </c>
      <c r="F143">
        <v>0</v>
      </c>
      <c r="G143">
        <v>0</v>
      </c>
      <c r="H143">
        <v>0</v>
      </c>
      <c r="I143">
        <v>0</v>
      </c>
      <c r="J143">
        <v>0</v>
      </c>
      <c r="K143">
        <v>0</v>
      </c>
      <c r="L143">
        <v>0</v>
      </c>
      <c r="M143">
        <v>0</v>
      </c>
      <c r="N143">
        <v>0</v>
      </c>
      <c r="O143">
        <v>1</v>
      </c>
      <c r="P143">
        <v>0</v>
      </c>
      <c r="Q143">
        <v>0</v>
      </c>
      <c r="R143">
        <v>0</v>
      </c>
      <c r="S143">
        <v>1</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1</v>
      </c>
      <c r="BC143">
        <v>0</v>
      </c>
      <c r="BD143">
        <v>0</v>
      </c>
      <c r="BE143">
        <v>0</v>
      </c>
      <c r="BF143">
        <v>0</v>
      </c>
      <c r="BG143">
        <v>0</v>
      </c>
      <c r="BH143">
        <v>0</v>
      </c>
      <c r="BI143">
        <v>0</v>
      </c>
      <c r="BJ143">
        <v>0</v>
      </c>
      <c r="BK143">
        <v>0</v>
      </c>
      <c r="BL143">
        <v>0</v>
      </c>
      <c r="BM143">
        <v>0</v>
      </c>
      <c r="BN143">
        <v>0</v>
      </c>
      <c r="BO143">
        <v>0</v>
      </c>
      <c r="BP143">
        <v>0</v>
      </c>
    </row>
    <row r="144" spans="1:68" x14ac:dyDescent="0.25">
      <c r="A144">
        <v>72</v>
      </c>
      <c r="B144">
        <v>0</v>
      </c>
      <c r="C144">
        <v>0</v>
      </c>
      <c r="D144">
        <v>0</v>
      </c>
      <c r="E144">
        <v>0</v>
      </c>
      <c r="F144">
        <v>0</v>
      </c>
      <c r="G144">
        <v>0</v>
      </c>
      <c r="H144">
        <v>0</v>
      </c>
      <c r="I144">
        <v>0</v>
      </c>
      <c r="J144">
        <v>0</v>
      </c>
      <c r="K144">
        <v>0</v>
      </c>
      <c r="L144">
        <v>0</v>
      </c>
      <c r="M144">
        <v>0</v>
      </c>
      <c r="N144">
        <v>0</v>
      </c>
      <c r="O144">
        <v>0</v>
      </c>
      <c r="P144">
        <v>0</v>
      </c>
      <c r="Q144">
        <v>0</v>
      </c>
      <c r="R144">
        <v>0</v>
      </c>
      <c r="S144">
        <v>0</v>
      </c>
      <c r="T144">
        <v>0</v>
      </c>
      <c r="U144">
        <v>1</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1</v>
      </c>
      <c r="BD144">
        <v>0</v>
      </c>
      <c r="BE144">
        <v>0</v>
      </c>
      <c r="BF144">
        <v>0</v>
      </c>
      <c r="BG144">
        <v>0</v>
      </c>
      <c r="BH144">
        <v>0</v>
      </c>
      <c r="BI144">
        <v>0</v>
      </c>
      <c r="BJ144">
        <v>0</v>
      </c>
      <c r="BK144">
        <v>0</v>
      </c>
      <c r="BL144">
        <v>0</v>
      </c>
      <c r="BM144">
        <v>0</v>
      </c>
      <c r="BN144">
        <v>0</v>
      </c>
      <c r="BO144">
        <v>0</v>
      </c>
      <c r="BP144">
        <v>1</v>
      </c>
    </row>
    <row r="145" spans="1:68" x14ac:dyDescent="0.25">
      <c r="A145">
        <v>72</v>
      </c>
      <c r="B145">
        <v>0</v>
      </c>
      <c r="C145">
        <v>0</v>
      </c>
      <c r="D145">
        <v>0</v>
      </c>
      <c r="E145">
        <v>0</v>
      </c>
      <c r="F145">
        <v>0</v>
      </c>
      <c r="G145">
        <v>0</v>
      </c>
      <c r="H145">
        <v>1</v>
      </c>
      <c r="I145">
        <v>0</v>
      </c>
      <c r="J145">
        <v>0</v>
      </c>
      <c r="K145">
        <v>0</v>
      </c>
      <c r="L145">
        <v>0</v>
      </c>
      <c r="M145">
        <v>0</v>
      </c>
      <c r="N145">
        <v>0</v>
      </c>
      <c r="O145">
        <v>0</v>
      </c>
      <c r="P145">
        <v>0</v>
      </c>
      <c r="Q145">
        <v>0</v>
      </c>
      <c r="R145">
        <v>0</v>
      </c>
      <c r="S145">
        <v>0</v>
      </c>
      <c r="T145">
        <v>0</v>
      </c>
      <c r="U145">
        <v>0</v>
      </c>
      <c r="V145">
        <v>0</v>
      </c>
      <c r="W145">
        <v>0</v>
      </c>
      <c r="X145">
        <v>0</v>
      </c>
      <c r="Y145">
        <v>1</v>
      </c>
      <c r="Z145">
        <v>0</v>
      </c>
      <c r="AA145">
        <v>0</v>
      </c>
      <c r="AB145">
        <v>0</v>
      </c>
      <c r="AC145">
        <v>0</v>
      </c>
      <c r="AD145">
        <v>0</v>
      </c>
      <c r="AE145">
        <v>0</v>
      </c>
      <c r="AF145">
        <v>0</v>
      </c>
      <c r="AG145">
        <v>1</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c r="BM145">
        <v>0</v>
      </c>
      <c r="BN145">
        <v>0</v>
      </c>
      <c r="BO145">
        <v>0</v>
      </c>
      <c r="BP145">
        <v>0</v>
      </c>
    </row>
    <row r="146" spans="1:68" x14ac:dyDescent="0.25">
      <c r="A146">
        <v>73</v>
      </c>
      <c r="B146">
        <v>0</v>
      </c>
      <c r="C146">
        <v>0</v>
      </c>
      <c r="D146">
        <v>0</v>
      </c>
      <c r="E146">
        <v>0</v>
      </c>
      <c r="F146">
        <v>0</v>
      </c>
      <c r="G146">
        <v>0</v>
      </c>
      <c r="H146">
        <v>0</v>
      </c>
      <c r="I146">
        <v>0</v>
      </c>
      <c r="J146">
        <v>0</v>
      </c>
      <c r="K146">
        <v>0</v>
      </c>
      <c r="L146">
        <v>0</v>
      </c>
      <c r="M146">
        <v>0</v>
      </c>
      <c r="N146">
        <v>0</v>
      </c>
      <c r="O146">
        <v>0</v>
      </c>
      <c r="P146">
        <v>0</v>
      </c>
      <c r="Q146">
        <v>0</v>
      </c>
      <c r="R146">
        <v>0</v>
      </c>
      <c r="S146">
        <v>0</v>
      </c>
      <c r="T146">
        <v>0</v>
      </c>
      <c r="U146">
        <v>0</v>
      </c>
      <c r="V146">
        <v>0</v>
      </c>
      <c r="W146">
        <v>1</v>
      </c>
      <c r="X146">
        <v>0</v>
      </c>
      <c r="Y146">
        <v>0</v>
      </c>
      <c r="Z146">
        <v>0</v>
      </c>
      <c r="AA146">
        <v>0</v>
      </c>
      <c r="AB146">
        <v>0</v>
      </c>
      <c r="AC146">
        <v>0</v>
      </c>
      <c r="AD146">
        <v>0</v>
      </c>
      <c r="AE146">
        <v>0</v>
      </c>
      <c r="AF146">
        <v>1</v>
      </c>
      <c r="AG146">
        <v>0</v>
      </c>
      <c r="AH146">
        <v>1</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c r="BM146">
        <v>0</v>
      </c>
      <c r="BN146">
        <v>0</v>
      </c>
      <c r="BO146">
        <v>0</v>
      </c>
      <c r="BP146">
        <v>0</v>
      </c>
    </row>
    <row r="147" spans="1:68" x14ac:dyDescent="0.25">
      <c r="A147">
        <v>73</v>
      </c>
      <c r="B147">
        <v>0</v>
      </c>
      <c r="C147">
        <v>0</v>
      </c>
      <c r="D147">
        <v>0</v>
      </c>
      <c r="E147">
        <v>0</v>
      </c>
      <c r="F147">
        <v>1</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1</v>
      </c>
      <c r="AW147">
        <v>0</v>
      </c>
      <c r="AX147">
        <v>0</v>
      </c>
      <c r="AY147">
        <v>0</v>
      </c>
      <c r="AZ147">
        <v>0</v>
      </c>
      <c r="BA147">
        <v>1</v>
      </c>
      <c r="BB147">
        <v>0</v>
      </c>
      <c r="BC147">
        <v>0</v>
      </c>
      <c r="BD147">
        <v>0</v>
      </c>
      <c r="BE147">
        <v>0</v>
      </c>
      <c r="BF147">
        <v>0</v>
      </c>
      <c r="BG147">
        <v>0</v>
      </c>
      <c r="BH147">
        <v>0</v>
      </c>
      <c r="BI147">
        <v>0</v>
      </c>
      <c r="BJ147">
        <v>0</v>
      </c>
      <c r="BK147">
        <v>0</v>
      </c>
      <c r="BL147">
        <v>0</v>
      </c>
      <c r="BM147">
        <v>0</v>
      </c>
      <c r="BN147">
        <v>0</v>
      </c>
      <c r="BO147">
        <v>0</v>
      </c>
      <c r="BP147">
        <v>0</v>
      </c>
    </row>
    <row r="148" spans="1:68" x14ac:dyDescent="0.25">
      <c r="A148">
        <v>74</v>
      </c>
      <c r="B148">
        <v>0</v>
      </c>
      <c r="C148">
        <v>0</v>
      </c>
      <c r="D148">
        <v>0</v>
      </c>
      <c r="E148">
        <v>0</v>
      </c>
      <c r="F148">
        <v>0</v>
      </c>
      <c r="G148">
        <v>0</v>
      </c>
      <c r="H148">
        <v>0</v>
      </c>
      <c r="I148">
        <v>1</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1</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c r="BL148">
        <v>0</v>
      </c>
      <c r="BM148">
        <v>1</v>
      </c>
      <c r="BN148">
        <v>0</v>
      </c>
      <c r="BO148">
        <v>0</v>
      </c>
      <c r="BP148">
        <v>0</v>
      </c>
    </row>
    <row r="149" spans="1:68" x14ac:dyDescent="0.25">
      <c r="A149">
        <v>74</v>
      </c>
      <c r="B149">
        <v>0</v>
      </c>
      <c r="C149">
        <v>0</v>
      </c>
      <c r="D149">
        <v>1</v>
      </c>
      <c r="E149">
        <v>0</v>
      </c>
      <c r="F149">
        <v>0</v>
      </c>
      <c r="G149">
        <v>0</v>
      </c>
      <c r="H149">
        <v>0</v>
      </c>
      <c r="I149">
        <v>0</v>
      </c>
      <c r="J149">
        <v>0</v>
      </c>
      <c r="K149">
        <v>0</v>
      </c>
      <c r="L149">
        <v>0</v>
      </c>
      <c r="M149">
        <v>0</v>
      </c>
      <c r="N149">
        <v>0</v>
      </c>
      <c r="O149">
        <v>0</v>
      </c>
      <c r="P149">
        <v>0</v>
      </c>
      <c r="Q149">
        <v>1</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1</v>
      </c>
      <c r="AY149">
        <v>0</v>
      </c>
      <c r="AZ149">
        <v>0</v>
      </c>
      <c r="BA149">
        <v>0</v>
      </c>
      <c r="BB149">
        <v>0</v>
      </c>
      <c r="BC149">
        <v>0</v>
      </c>
      <c r="BD149">
        <v>0</v>
      </c>
      <c r="BE149">
        <v>0</v>
      </c>
      <c r="BF149">
        <v>0</v>
      </c>
      <c r="BG149">
        <v>0</v>
      </c>
      <c r="BH149">
        <v>0</v>
      </c>
      <c r="BI149">
        <v>0</v>
      </c>
      <c r="BJ149">
        <v>0</v>
      </c>
      <c r="BK149">
        <v>0</v>
      </c>
      <c r="BL149">
        <v>0</v>
      </c>
      <c r="BM149">
        <v>0</v>
      </c>
      <c r="BN149">
        <v>0</v>
      </c>
      <c r="BO149">
        <v>0</v>
      </c>
      <c r="BP149">
        <v>0</v>
      </c>
    </row>
    <row r="150" spans="1:68" x14ac:dyDescent="0.25">
      <c r="A150">
        <v>75</v>
      </c>
      <c r="B150">
        <v>0</v>
      </c>
      <c r="C150">
        <v>0</v>
      </c>
      <c r="D150">
        <v>0</v>
      </c>
      <c r="E150">
        <v>0</v>
      </c>
      <c r="F150">
        <v>0</v>
      </c>
      <c r="G150">
        <v>0</v>
      </c>
      <c r="H150">
        <v>0</v>
      </c>
      <c r="I150">
        <v>0</v>
      </c>
      <c r="J150">
        <v>0</v>
      </c>
      <c r="K150">
        <v>0</v>
      </c>
      <c r="L150">
        <v>0</v>
      </c>
      <c r="M150">
        <v>0</v>
      </c>
      <c r="N150">
        <v>1</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1</v>
      </c>
      <c r="AK150">
        <v>0</v>
      </c>
      <c r="AL150">
        <v>0</v>
      </c>
      <c r="AM150">
        <v>0</v>
      </c>
      <c r="AN150">
        <v>0</v>
      </c>
      <c r="AO150">
        <v>0</v>
      </c>
      <c r="AP150">
        <v>0</v>
      </c>
      <c r="AQ150">
        <v>0</v>
      </c>
      <c r="AR150">
        <v>0</v>
      </c>
      <c r="AS150">
        <v>0</v>
      </c>
      <c r="AT150">
        <v>0</v>
      </c>
      <c r="AU150">
        <v>0</v>
      </c>
      <c r="AV150">
        <v>0</v>
      </c>
      <c r="AW150">
        <v>0</v>
      </c>
      <c r="AX150">
        <v>0</v>
      </c>
      <c r="AY150">
        <v>0</v>
      </c>
      <c r="AZ150">
        <v>1</v>
      </c>
      <c r="BA150">
        <v>0</v>
      </c>
      <c r="BB150">
        <v>0</v>
      </c>
      <c r="BC150">
        <v>0</v>
      </c>
      <c r="BD150">
        <v>0</v>
      </c>
      <c r="BE150">
        <v>0</v>
      </c>
      <c r="BF150">
        <v>0</v>
      </c>
      <c r="BG150">
        <v>0</v>
      </c>
      <c r="BH150">
        <v>0</v>
      </c>
      <c r="BI150">
        <v>0</v>
      </c>
      <c r="BJ150">
        <v>0</v>
      </c>
      <c r="BK150">
        <v>0</v>
      </c>
      <c r="BL150">
        <v>0</v>
      </c>
      <c r="BM150">
        <v>0</v>
      </c>
      <c r="BN150">
        <v>0</v>
      </c>
      <c r="BO150">
        <v>0</v>
      </c>
      <c r="BP150">
        <v>0</v>
      </c>
    </row>
    <row r="151" spans="1:68" x14ac:dyDescent="0.25">
      <c r="A151">
        <v>75</v>
      </c>
      <c r="B151">
        <v>0</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1</v>
      </c>
      <c r="AZ151">
        <v>0</v>
      </c>
      <c r="BA151">
        <v>0</v>
      </c>
      <c r="BB151">
        <v>0</v>
      </c>
      <c r="BC151">
        <v>0</v>
      </c>
      <c r="BD151">
        <v>0</v>
      </c>
      <c r="BE151">
        <v>0</v>
      </c>
      <c r="BF151">
        <v>0</v>
      </c>
      <c r="BG151">
        <v>0</v>
      </c>
      <c r="BH151">
        <v>0</v>
      </c>
      <c r="BI151">
        <v>0</v>
      </c>
      <c r="BJ151">
        <v>1</v>
      </c>
      <c r="BK151">
        <v>0</v>
      </c>
      <c r="BL151">
        <v>0</v>
      </c>
      <c r="BM151">
        <v>0</v>
      </c>
      <c r="BN151">
        <v>1</v>
      </c>
      <c r="BO151">
        <v>0</v>
      </c>
      <c r="BP151">
        <v>0</v>
      </c>
    </row>
    <row r="152" spans="1:68" x14ac:dyDescent="0.25">
      <c r="A152">
        <v>76</v>
      </c>
      <c r="B152">
        <v>0</v>
      </c>
      <c r="C152">
        <v>0</v>
      </c>
      <c r="D152">
        <v>0</v>
      </c>
      <c r="E152">
        <v>0</v>
      </c>
      <c r="F152">
        <v>0</v>
      </c>
      <c r="G152">
        <v>0</v>
      </c>
      <c r="H152">
        <v>0</v>
      </c>
      <c r="I152">
        <v>0</v>
      </c>
      <c r="J152">
        <v>0</v>
      </c>
      <c r="K152">
        <v>0</v>
      </c>
      <c r="L152">
        <v>0</v>
      </c>
      <c r="M152">
        <v>1</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1</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1</v>
      </c>
      <c r="BJ152">
        <v>0</v>
      </c>
      <c r="BK152">
        <v>0</v>
      </c>
      <c r="BL152">
        <v>0</v>
      </c>
      <c r="BM152">
        <v>0</v>
      </c>
      <c r="BN152">
        <v>0</v>
      </c>
      <c r="BO152">
        <v>0</v>
      </c>
      <c r="BP152">
        <v>0</v>
      </c>
    </row>
    <row r="153" spans="1:68" x14ac:dyDescent="0.25">
      <c r="A153">
        <v>76</v>
      </c>
      <c r="B153">
        <v>0</v>
      </c>
      <c r="C153">
        <v>0</v>
      </c>
      <c r="D153">
        <v>0</v>
      </c>
      <c r="E153">
        <v>1</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1</v>
      </c>
      <c r="AJ153">
        <v>0</v>
      </c>
      <c r="AK153">
        <v>1</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c r="BM153">
        <v>0</v>
      </c>
      <c r="BN153">
        <v>0</v>
      </c>
      <c r="BO153">
        <v>0</v>
      </c>
      <c r="BP153">
        <v>0</v>
      </c>
    </row>
    <row r="154" spans="1:68" x14ac:dyDescent="0.25">
      <c r="A154">
        <v>77</v>
      </c>
      <c r="B154">
        <v>0</v>
      </c>
      <c r="C154">
        <v>0</v>
      </c>
      <c r="D154">
        <v>0</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1</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1</v>
      </c>
      <c r="BI154">
        <v>0</v>
      </c>
      <c r="BJ154">
        <v>0</v>
      </c>
      <c r="BK154">
        <v>0</v>
      </c>
      <c r="BL154">
        <v>1</v>
      </c>
      <c r="BM154">
        <v>0</v>
      </c>
      <c r="BN154">
        <v>0</v>
      </c>
      <c r="BO154">
        <v>0</v>
      </c>
      <c r="BP154">
        <v>0</v>
      </c>
    </row>
    <row r="155" spans="1:68" x14ac:dyDescent="0.25">
      <c r="A155">
        <v>77</v>
      </c>
      <c r="B155">
        <v>0</v>
      </c>
      <c r="C155">
        <v>0</v>
      </c>
      <c r="D155">
        <v>0</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1</v>
      </c>
      <c r="AN155">
        <v>0</v>
      </c>
      <c r="AO155">
        <v>0</v>
      </c>
      <c r="AP155">
        <v>0</v>
      </c>
      <c r="AQ155">
        <v>0</v>
      </c>
      <c r="AR155">
        <v>1</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1</v>
      </c>
      <c r="BL155">
        <v>0</v>
      </c>
      <c r="BM155">
        <v>0</v>
      </c>
      <c r="BN155">
        <v>0</v>
      </c>
      <c r="BO155">
        <v>0</v>
      </c>
      <c r="BP155">
        <v>0</v>
      </c>
    </row>
    <row r="156" spans="1:68" x14ac:dyDescent="0.25">
      <c r="A156">
        <v>78</v>
      </c>
      <c r="B156">
        <v>0</v>
      </c>
      <c r="C156">
        <v>0</v>
      </c>
      <c r="D156">
        <v>0</v>
      </c>
      <c r="E156">
        <v>0</v>
      </c>
      <c r="F156">
        <v>0</v>
      </c>
      <c r="G156">
        <v>0</v>
      </c>
      <c r="H156">
        <v>0</v>
      </c>
      <c r="I156">
        <v>0</v>
      </c>
      <c r="J156">
        <v>0</v>
      </c>
      <c r="K156">
        <v>0</v>
      </c>
      <c r="L156">
        <v>1</v>
      </c>
      <c r="M156">
        <v>0</v>
      </c>
      <c r="N156">
        <v>0</v>
      </c>
      <c r="O156">
        <v>0</v>
      </c>
      <c r="P156">
        <v>0</v>
      </c>
      <c r="Q156">
        <v>0</v>
      </c>
      <c r="R156">
        <v>1</v>
      </c>
      <c r="S156">
        <v>0</v>
      </c>
      <c r="T156">
        <v>0</v>
      </c>
      <c r="U156">
        <v>0</v>
      </c>
      <c r="V156">
        <v>0</v>
      </c>
      <c r="W156">
        <v>0</v>
      </c>
      <c r="X156">
        <v>0</v>
      </c>
      <c r="Y156">
        <v>0</v>
      </c>
      <c r="Z156">
        <v>1</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c r="BM156">
        <v>0</v>
      </c>
      <c r="BN156">
        <v>0</v>
      </c>
      <c r="BO156">
        <v>0</v>
      </c>
      <c r="BP156">
        <v>0</v>
      </c>
    </row>
    <row r="157" spans="1:68" x14ac:dyDescent="0.25">
      <c r="A157">
        <v>78</v>
      </c>
      <c r="B157">
        <v>1</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1</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1</v>
      </c>
      <c r="BH157">
        <v>0</v>
      </c>
      <c r="BI157">
        <v>0</v>
      </c>
      <c r="BJ157">
        <v>0</v>
      </c>
      <c r="BK157">
        <v>0</v>
      </c>
      <c r="BL157">
        <v>0</v>
      </c>
      <c r="BM157">
        <v>0</v>
      </c>
      <c r="BN157">
        <v>0</v>
      </c>
      <c r="BO157">
        <v>0</v>
      </c>
      <c r="BP157">
        <v>0</v>
      </c>
    </row>
    <row r="158" spans="1:68" x14ac:dyDescent="0.25">
      <c r="A158">
        <v>79</v>
      </c>
      <c r="B158">
        <v>0</v>
      </c>
      <c r="C158">
        <v>0</v>
      </c>
      <c r="D158">
        <v>0</v>
      </c>
      <c r="E158">
        <v>0</v>
      </c>
      <c r="F158">
        <v>0</v>
      </c>
      <c r="G158">
        <v>0</v>
      </c>
      <c r="H158">
        <v>0</v>
      </c>
      <c r="I158">
        <v>0</v>
      </c>
      <c r="J158">
        <v>0</v>
      </c>
      <c r="K158">
        <v>0</v>
      </c>
      <c r="L158">
        <v>0</v>
      </c>
      <c r="M158">
        <v>0</v>
      </c>
      <c r="N158">
        <v>0</v>
      </c>
      <c r="O158">
        <v>0</v>
      </c>
      <c r="P158">
        <v>0</v>
      </c>
      <c r="Q158">
        <v>0</v>
      </c>
      <c r="R158">
        <v>0</v>
      </c>
      <c r="S158">
        <v>0</v>
      </c>
      <c r="T158">
        <v>0</v>
      </c>
      <c r="U158">
        <v>0</v>
      </c>
      <c r="V158">
        <v>1</v>
      </c>
      <c r="W158">
        <v>0</v>
      </c>
      <c r="X158">
        <v>0</v>
      </c>
      <c r="Y158">
        <v>0</v>
      </c>
      <c r="Z158">
        <v>0</v>
      </c>
      <c r="AA158">
        <v>1</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1</v>
      </c>
      <c r="BB158">
        <v>0</v>
      </c>
      <c r="BC158">
        <v>0</v>
      </c>
      <c r="BD158">
        <v>0</v>
      </c>
      <c r="BE158">
        <v>0</v>
      </c>
      <c r="BF158">
        <v>0</v>
      </c>
      <c r="BG158">
        <v>0</v>
      </c>
      <c r="BH158">
        <v>0</v>
      </c>
      <c r="BI158">
        <v>0</v>
      </c>
      <c r="BJ158">
        <v>0</v>
      </c>
      <c r="BK158">
        <v>0</v>
      </c>
      <c r="BL158">
        <v>0</v>
      </c>
      <c r="BM158">
        <v>0</v>
      </c>
      <c r="BN158">
        <v>0</v>
      </c>
      <c r="BO158">
        <v>0</v>
      </c>
      <c r="BP158">
        <v>0</v>
      </c>
    </row>
    <row r="159" spans="1:68" x14ac:dyDescent="0.25">
      <c r="A159">
        <v>79</v>
      </c>
      <c r="B159">
        <v>0</v>
      </c>
      <c r="C159">
        <v>0</v>
      </c>
      <c r="D159">
        <v>0</v>
      </c>
      <c r="E159">
        <v>0</v>
      </c>
      <c r="F159">
        <v>0</v>
      </c>
      <c r="G159">
        <v>0</v>
      </c>
      <c r="H159">
        <v>0</v>
      </c>
      <c r="I159">
        <v>0</v>
      </c>
      <c r="J159">
        <v>0</v>
      </c>
      <c r="K159">
        <v>0</v>
      </c>
      <c r="L159">
        <v>0</v>
      </c>
      <c r="M159">
        <v>0</v>
      </c>
      <c r="N159">
        <v>0</v>
      </c>
      <c r="O159">
        <v>0</v>
      </c>
      <c r="P159">
        <v>0</v>
      </c>
      <c r="Q159">
        <v>0</v>
      </c>
      <c r="R159">
        <v>0</v>
      </c>
      <c r="S159">
        <v>0</v>
      </c>
      <c r="T159">
        <v>1</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1</v>
      </c>
      <c r="BE159">
        <v>0</v>
      </c>
      <c r="BF159">
        <v>0</v>
      </c>
      <c r="BG159">
        <v>0</v>
      </c>
      <c r="BH159">
        <v>0</v>
      </c>
      <c r="BI159">
        <v>0</v>
      </c>
      <c r="BJ159">
        <v>0</v>
      </c>
      <c r="BK159">
        <v>0</v>
      </c>
      <c r="BL159">
        <v>0</v>
      </c>
      <c r="BM159">
        <v>0</v>
      </c>
      <c r="BN159">
        <v>0</v>
      </c>
      <c r="BO159">
        <v>1</v>
      </c>
      <c r="BP159">
        <v>0</v>
      </c>
    </row>
    <row r="160" spans="1:68" x14ac:dyDescent="0.25">
      <c r="A160">
        <v>80</v>
      </c>
      <c r="B160">
        <v>0</v>
      </c>
      <c r="C160">
        <v>0</v>
      </c>
      <c r="D160">
        <v>0</v>
      </c>
      <c r="E160">
        <v>0</v>
      </c>
      <c r="F160">
        <v>0</v>
      </c>
      <c r="G160">
        <v>0</v>
      </c>
      <c r="H160">
        <v>0</v>
      </c>
      <c r="I160">
        <v>0</v>
      </c>
      <c r="J160">
        <v>0</v>
      </c>
      <c r="K160">
        <v>0</v>
      </c>
      <c r="L160">
        <v>0</v>
      </c>
      <c r="M160">
        <v>0</v>
      </c>
      <c r="N160">
        <v>0</v>
      </c>
      <c r="O160">
        <v>1</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1</v>
      </c>
      <c r="AV160">
        <v>0</v>
      </c>
      <c r="AW160">
        <v>1</v>
      </c>
      <c r="AX160">
        <v>0</v>
      </c>
      <c r="AY160">
        <v>0</v>
      </c>
      <c r="AZ160">
        <v>0</v>
      </c>
      <c r="BA160">
        <v>0</v>
      </c>
      <c r="BB160">
        <v>0</v>
      </c>
      <c r="BC160">
        <v>0</v>
      </c>
      <c r="BD160">
        <v>0</v>
      </c>
      <c r="BE160">
        <v>0</v>
      </c>
      <c r="BF160">
        <v>0</v>
      </c>
      <c r="BG160">
        <v>0</v>
      </c>
      <c r="BH160">
        <v>0</v>
      </c>
      <c r="BI160">
        <v>0</v>
      </c>
      <c r="BJ160">
        <v>0</v>
      </c>
      <c r="BK160">
        <v>0</v>
      </c>
      <c r="BL160">
        <v>0</v>
      </c>
      <c r="BM160">
        <v>0</v>
      </c>
      <c r="BN160">
        <v>0</v>
      </c>
      <c r="BO160">
        <v>0</v>
      </c>
      <c r="BP160">
        <v>0</v>
      </c>
    </row>
    <row r="161" spans="1:68" x14ac:dyDescent="0.25">
      <c r="A161">
        <v>80</v>
      </c>
      <c r="B161">
        <v>0</v>
      </c>
      <c r="C161">
        <v>0</v>
      </c>
      <c r="D161">
        <v>0</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1</v>
      </c>
      <c r="Z161">
        <v>0</v>
      </c>
      <c r="AA161">
        <v>0</v>
      </c>
      <c r="AB161">
        <v>0</v>
      </c>
      <c r="AC161">
        <v>0</v>
      </c>
      <c r="AD161">
        <v>0</v>
      </c>
      <c r="AE161">
        <v>0</v>
      </c>
      <c r="AF161">
        <v>1</v>
      </c>
      <c r="AG161">
        <v>0</v>
      </c>
      <c r="AH161">
        <v>0</v>
      </c>
      <c r="AI161">
        <v>0</v>
      </c>
      <c r="AJ161">
        <v>1</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v>0</v>
      </c>
      <c r="BN161">
        <v>0</v>
      </c>
      <c r="BO161">
        <v>0</v>
      </c>
      <c r="BP161">
        <v>0</v>
      </c>
    </row>
    <row r="162" spans="1:68" x14ac:dyDescent="0.25">
      <c r="A162">
        <v>81</v>
      </c>
      <c r="B162">
        <v>0</v>
      </c>
      <c r="C162">
        <v>1</v>
      </c>
      <c r="D162">
        <v>0</v>
      </c>
      <c r="E162">
        <v>1</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1</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v>0</v>
      </c>
      <c r="BN162">
        <v>0</v>
      </c>
      <c r="BO162">
        <v>0</v>
      </c>
      <c r="BP162">
        <v>0</v>
      </c>
    </row>
    <row r="163" spans="1:68" x14ac:dyDescent="0.25">
      <c r="A163">
        <v>81</v>
      </c>
      <c r="B163">
        <v>0</v>
      </c>
      <c r="C163">
        <v>0</v>
      </c>
      <c r="D163">
        <v>0</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1</v>
      </c>
      <c r="AH163">
        <v>0</v>
      </c>
      <c r="AI163">
        <v>1</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c r="BM163">
        <v>1</v>
      </c>
      <c r="BN163">
        <v>0</v>
      </c>
      <c r="BO163">
        <v>0</v>
      </c>
      <c r="BP163">
        <v>0</v>
      </c>
    </row>
    <row r="164" spans="1:68" x14ac:dyDescent="0.25">
      <c r="A164">
        <v>82</v>
      </c>
      <c r="B164">
        <v>0</v>
      </c>
      <c r="C164">
        <v>0</v>
      </c>
      <c r="D164">
        <v>0</v>
      </c>
      <c r="E164">
        <v>0</v>
      </c>
      <c r="F164">
        <v>0</v>
      </c>
      <c r="G164">
        <v>0</v>
      </c>
      <c r="H164">
        <v>0</v>
      </c>
      <c r="I164">
        <v>0</v>
      </c>
      <c r="J164">
        <v>0</v>
      </c>
      <c r="K164">
        <v>0</v>
      </c>
      <c r="L164">
        <v>0</v>
      </c>
      <c r="M164">
        <v>0</v>
      </c>
      <c r="N164">
        <v>0</v>
      </c>
      <c r="O164">
        <v>0</v>
      </c>
      <c r="P164">
        <v>0</v>
      </c>
      <c r="Q164">
        <v>0</v>
      </c>
      <c r="R164">
        <v>0</v>
      </c>
      <c r="S164">
        <v>0</v>
      </c>
      <c r="T164">
        <v>0</v>
      </c>
      <c r="U164">
        <v>0</v>
      </c>
      <c r="V164">
        <v>0</v>
      </c>
      <c r="W164">
        <v>1</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1</v>
      </c>
      <c r="AW164">
        <v>0</v>
      </c>
      <c r="AX164">
        <v>0</v>
      </c>
      <c r="AY164">
        <v>1</v>
      </c>
      <c r="AZ164">
        <v>0</v>
      </c>
      <c r="BA164">
        <v>0</v>
      </c>
      <c r="BB164">
        <v>0</v>
      </c>
      <c r="BC164">
        <v>0</v>
      </c>
      <c r="BD164">
        <v>0</v>
      </c>
      <c r="BE164">
        <v>0</v>
      </c>
      <c r="BF164">
        <v>0</v>
      </c>
      <c r="BG164">
        <v>0</v>
      </c>
      <c r="BH164">
        <v>0</v>
      </c>
      <c r="BI164">
        <v>0</v>
      </c>
      <c r="BJ164">
        <v>0</v>
      </c>
      <c r="BK164">
        <v>0</v>
      </c>
      <c r="BL164">
        <v>0</v>
      </c>
      <c r="BM164">
        <v>0</v>
      </c>
      <c r="BN164">
        <v>0</v>
      </c>
      <c r="BO164">
        <v>0</v>
      </c>
      <c r="BP164">
        <v>0</v>
      </c>
    </row>
    <row r="165" spans="1:68" x14ac:dyDescent="0.25">
      <c r="A165">
        <v>82</v>
      </c>
      <c r="B165">
        <v>0</v>
      </c>
      <c r="C165">
        <v>0</v>
      </c>
      <c r="D165">
        <v>0</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1</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1</v>
      </c>
      <c r="AY165">
        <v>0</v>
      </c>
      <c r="AZ165">
        <v>0</v>
      </c>
      <c r="BA165">
        <v>0</v>
      </c>
      <c r="BB165">
        <v>0</v>
      </c>
      <c r="BC165">
        <v>0</v>
      </c>
      <c r="BD165">
        <v>0</v>
      </c>
      <c r="BE165">
        <v>0</v>
      </c>
      <c r="BF165">
        <v>0</v>
      </c>
      <c r="BG165">
        <v>0</v>
      </c>
      <c r="BH165">
        <v>0</v>
      </c>
      <c r="BI165">
        <v>0</v>
      </c>
      <c r="BJ165">
        <v>0</v>
      </c>
      <c r="BK165">
        <v>0</v>
      </c>
      <c r="BL165">
        <v>0</v>
      </c>
      <c r="BM165">
        <v>0</v>
      </c>
      <c r="BN165">
        <v>0</v>
      </c>
      <c r="BO165">
        <v>0</v>
      </c>
      <c r="BP165">
        <v>1</v>
      </c>
    </row>
    <row r="166" spans="1:68" x14ac:dyDescent="0.25">
      <c r="A166">
        <v>83</v>
      </c>
      <c r="B166">
        <v>0</v>
      </c>
      <c r="C166">
        <v>0</v>
      </c>
      <c r="D166">
        <v>1</v>
      </c>
      <c r="E166">
        <v>0</v>
      </c>
      <c r="F166">
        <v>0</v>
      </c>
      <c r="G166">
        <v>0</v>
      </c>
      <c r="H166">
        <v>0</v>
      </c>
      <c r="I166">
        <v>0</v>
      </c>
      <c r="J166">
        <v>0</v>
      </c>
      <c r="K166">
        <v>0</v>
      </c>
      <c r="L166">
        <v>0</v>
      </c>
      <c r="M166">
        <v>0</v>
      </c>
      <c r="N166">
        <v>1</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1</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c r="BM166">
        <v>0</v>
      </c>
      <c r="BN166">
        <v>0</v>
      </c>
      <c r="BO166">
        <v>0</v>
      </c>
      <c r="BP166">
        <v>0</v>
      </c>
    </row>
    <row r="167" spans="1:68" x14ac:dyDescent="0.25">
      <c r="A167">
        <v>83</v>
      </c>
      <c r="B167">
        <v>0</v>
      </c>
      <c r="C167">
        <v>0</v>
      </c>
      <c r="D167">
        <v>0</v>
      </c>
      <c r="E167">
        <v>0</v>
      </c>
      <c r="F167">
        <v>0</v>
      </c>
      <c r="G167">
        <v>0</v>
      </c>
      <c r="H167">
        <v>0</v>
      </c>
      <c r="I167">
        <v>0</v>
      </c>
      <c r="J167">
        <v>0</v>
      </c>
      <c r="K167">
        <v>0</v>
      </c>
      <c r="L167">
        <v>0</v>
      </c>
      <c r="M167">
        <v>0</v>
      </c>
      <c r="N167">
        <v>0</v>
      </c>
      <c r="O167">
        <v>0</v>
      </c>
      <c r="P167">
        <v>0</v>
      </c>
      <c r="Q167">
        <v>0</v>
      </c>
      <c r="R167">
        <v>1</v>
      </c>
      <c r="S167">
        <v>0</v>
      </c>
      <c r="T167">
        <v>0</v>
      </c>
      <c r="U167">
        <v>1</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1</v>
      </c>
      <c r="BC167">
        <v>0</v>
      </c>
      <c r="BD167">
        <v>0</v>
      </c>
      <c r="BE167">
        <v>0</v>
      </c>
      <c r="BF167">
        <v>0</v>
      </c>
      <c r="BG167">
        <v>0</v>
      </c>
      <c r="BH167">
        <v>0</v>
      </c>
      <c r="BI167">
        <v>0</v>
      </c>
      <c r="BJ167">
        <v>0</v>
      </c>
      <c r="BK167">
        <v>0</v>
      </c>
      <c r="BL167">
        <v>0</v>
      </c>
      <c r="BM167">
        <v>0</v>
      </c>
      <c r="BN167">
        <v>0</v>
      </c>
      <c r="BO167">
        <v>0</v>
      </c>
      <c r="BP167">
        <v>0</v>
      </c>
    </row>
    <row r="168" spans="1:68" x14ac:dyDescent="0.25">
      <c r="A168">
        <v>84</v>
      </c>
      <c r="B168">
        <v>0</v>
      </c>
      <c r="C168">
        <v>0</v>
      </c>
      <c r="D168">
        <v>0</v>
      </c>
      <c r="E168">
        <v>0</v>
      </c>
      <c r="F168">
        <v>0</v>
      </c>
      <c r="G168">
        <v>0</v>
      </c>
      <c r="H168">
        <v>0</v>
      </c>
      <c r="I168">
        <v>0</v>
      </c>
      <c r="J168">
        <v>0</v>
      </c>
      <c r="K168">
        <v>0</v>
      </c>
      <c r="L168">
        <v>0</v>
      </c>
      <c r="M168">
        <v>0</v>
      </c>
      <c r="N168">
        <v>0</v>
      </c>
      <c r="O168">
        <v>0</v>
      </c>
      <c r="P168">
        <v>1</v>
      </c>
      <c r="Q168">
        <v>0</v>
      </c>
      <c r="R168">
        <v>0</v>
      </c>
      <c r="S168">
        <v>0</v>
      </c>
      <c r="T168">
        <v>0</v>
      </c>
      <c r="U168">
        <v>0</v>
      </c>
      <c r="V168">
        <v>0</v>
      </c>
      <c r="W168">
        <v>0</v>
      </c>
      <c r="X168">
        <v>1</v>
      </c>
      <c r="Y168">
        <v>0</v>
      </c>
      <c r="Z168">
        <v>0</v>
      </c>
      <c r="AA168">
        <v>0</v>
      </c>
      <c r="AB168">
        <v>0</v>
      </c>
      <c r="AC168">
        <v>0</v>
      </c>
      <c r="AD168">
        <v>0</v>
      </c>
      <c r="AE168">
        <v>0</v>
      </c>
      <c r="AF168">
        <v>0</v>
      </c>
      <c r="AG168">
        <v>0</v>
      </c>
      <c r="AH168">
        <v>0</v>
      </c>
      <c r="AI168">
        <v>0</v>
      </c>
      <c r="AJ168">
        <v>0</v>
      </c>
      <c r="AK168">
        <v>0</v>
      </c>
      <c r="AL168">
        <v>0</v>
      </c>
      <c r="AM168">
        <v>0</v>
      </c>
      <c r="AN168">
        <v>0</v>
      </c>
      <c r="AO168">
        <v>1</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c r="BM168">
        <v>0</v>
      </c>
      <c r="BN168">
        <v>0</v>
      </c>
      <c r="BO168">
        <v>0</v>
      </c>
      <c r="BP168">
        <v>0</v>
      </c>
    </row>
    <row r="169" spans="1:68" x14ac:dyDescent="0.25">
      <c r="A169">
        <v>84</v>
      </c>
      <c r="B169">
        <v>0</v>
      </c>
      <c r="C169">
        <v>0</v>
      </c>
      <c r="D169">
        <v>0</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1</v>
      </c>
      <c r="AA169">
        <v>0</v>
      </c>
      <c r="AB169">
        <v>0</v>
      </c>
      <c r="AC169">
        <v>0</v>
      </c>
      <c r="AD169">
        <v>0</v>
      </c>
      <c r="AE169">
        <v>0</v>
      </c>
      <c r="AF169">
        <v>0</v>
      </c>
      <c r="AG169">
        <v>0</v>
      </c>
      <c r="AH169">
        <v>1</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1</v>
      </c>
      <c r="BI169">
        <v>0</v>
      </c>
      <c r="BJ169">
        <v>0</v>
      </c>
      <c r="BK169">
        <v>0</v>
      </c>
      <c r="BL169">
        <v>0</v>
      </c>
      <c r="BM169">
        <v>0</v>
      </c>
      <c r="BN169">
        <v>0</v>
      </c>
      <c r="BO169">
        <v>0</v>
      </c>
      <c r="BP169">
        <v>0</v>
      </c>
    </row>
    <row r="170" spans="1:68" x14ac:dyDescent="0.25">
      <c r="A170">
        <v>85</v>
      </c>
      <c r="B170">
        <v>0</v>
      </c>
      <c r="C170">
        <v>0</v>
      </c>
      <c r="D170">
        <v>0</v>
      </c>
      <c r="E170">
        <v>0</v>
      </c>
      <c r="F170">
        <v>0</v>
      </c>
      <c r="G170">
        <v>0</v>
      </c>
      <c r="H170">
        <v>1</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1</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0</v>
      </c>
      <c r="BL170">
        <v>1</v>
      </c>
      <c r="BM170">
        <v>0</v>
      </c>
      <c r="BN170">
        <v>0</v>
      </c>
      <c r="BO170">
        <v>0</v>
      </c>
      <c r="BP170">
        <v>0</v>
      </c>
    </row>
    <row r="171" spans="1:68" x14ac:dyDescent="0.25">
      <c r="A171">
        <v>85</v>
      </c>
      <c r="B171">
        <v>0</v>
      </c>
      <c r="C171">
        <v>0</v>
      </c>
      <c r="D171">
        <v>0</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1</v>
      </c>
      <c r="AR171">
        <v>0</v>
      </c>
      <c r="AS171">
        <v>0</v>
      </c>
      <c r="AT171">
        <v>0</v>
      </c>
      <c r="AU171">
        <v>0</v>
      </c>
      <c r="AV171">
        <v>0</v>
      </c>
      <c r="AW171">
        <v>0</v>
      </c>
      <c r="AX171">
        <v>0</v>
      </c>
      <c r="AY171">
        <v>0</v>
      </c>
      <c r="AZ171">
        <v>0</v>
      </c>
      <c r="BA171">
        <v>0</v>
      </c>
      <c r="BB171">
        <v>0</v>
      </c>
      <c r="BC171">
        <v>0</v>
      </c>
      <c r="BD171">
        <v>0</v>
      </c>
      <c r="BE171">
        <v>0</v>
      </c>
      <c r="BF171">
        <v>1</v>
      </c>
      <c r="BG171">
        <v>0</v>
      </c>
      <c r="BH171">
        <v>0</v>
      </c>
      <c r="BI171">
        <v>0</v>
      </c>
      <c r="BJ171">
        <v>1</v>
      </c>
      <c r="BK171">
        <v>0</v>
      </c>
      <c r="BL171">
        <v>0</v>
      </c>
      <c r="BM171">
        <v>0</v>
      </c>
      <c r="BN171">
        <v>0</v>
      </c>
      <c r="BO171">
        <v>0</v>
      </c>
      <c r="BP171">
        <v>0</v>
      </c>
    </row>
    <row r="172" spans="1:68" x14ac:dyDescent="0.25">
      <c r="A172">
        <v>86</v>
      </c>
      <c r="B172">
        <v>0</v>
      </c>
      <c r="C172">
        <v>0</v>
      </c>
      <c r="D172">
        <v>0</v>
      </c>
      <c r="E172">
        <v>0</v>
      </c>
      <c r="F172">
        <v>1</v>
      </c>
      <c r="G172">
        <v>0</v>
      </c>
      <c r="H172">
        <v>0</v>
      </c>
      <c r="I172">
        <v>0</v>
      </c>
      <c r="J172">
        <v>0</v>
      </c>
      <c r="K172">
        <v>0</v>
      </c>
      <c r="L172">
        <v>0</v>
      </c>
      <c r="M172">
        <v>0</v>
      </c>
      <c r="N172">
        <v>0</v>
      </c>
      <c r="O172">
        <v>0</v>
      </c>
      <c r="P172">
        <v>0</v>
      </c>
      <c r="Q172">
        <v>0</v>
      </c>
      <c r="R172">
        <v>0</v>
      </c>
      <c r="S172">
        <v>1</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1</v>
      </c>
      <c r="AU172">
        <v>0</v>
      </c>
      <c r="AV172">
        <v>0</v>
      </c>
      <c r="AW172">
        <v>0</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row>
    <row r="173" spans="1:68" x14ac:dyDescent="0.25">
      <c r="A173">
        <v>86</v>
      </c>
      <c r="B173">
        <v>0</v>
      </c>
      <c r="C173">
        <v>0</v>
      </c>
      <c r="D173">
        <v>0</v>
      </c>
      <c r="E173">
        <v>0</v>
      </c>
      <c r="F173">
        <v>0</v>
      </c>
      <c r="G173">
        <v>0</v>
      </c>
      <c r="H173">
        <v>0</v>
      </c>
      <c r="I173">
        <v>0</v>
      </c>
      <c r="J173">
        <v>0</v>
      </c>
      <c r="K173">
        <v>0</v>
      </c>
      <c r="L173">
        <v>0</v>
      </c>
      <c r="M173">
        <v>1</v>
      </c>
      <c r="N173">
        <v>0</v>
      </c>
      <c r="O173">
        <v>0</v>
      </c>
      <c r="P173">
        <v>0</v>
      </c>
      <c r="Q173">
        <v>0</v>
      </c>
      <c r="R173">
        <v>0</v>
      </c>
      <c r="S173">
        <v>0</v>
      </c>
      <c r="T173">
        <v>1</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1</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c r="BN173">
        <v>0</v>
      </c>
      <c r="BO173">
        <v>0</v>
      </c>
      <c r="BP173">
        <v>0</v>
      </c>
    </row>
    <row r="174" spans="1:68" x14ac:dyDescent="0.25">
      <c r="A174">
        <v>87</v>
      </c>
      <c r="B174">
        <v>0</v>
      </c>
      <c r="C174">
        <v>0</v>
      </c>
      <c r="D174">
        <v>0</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1</v>
      </c>
      <c r="AD174">
        <v>1</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1</v>
      </c>
      <c r="BA174">
        <v>0</v>
      </c>
      <c r="BB174">
        <v>0</v>
      </c>
      <c r="BC174">
        <v>0</v>
      </c>
      <c r="BD174">
        <v>0</v>
      </c>
      <c r="BE174">
        <v>0</v>
      </c>
      <c r="BF174">
        <v>0</v>
      </c>
      <c r="BG174">
        <v>0</v>
      </c>
      <c r="BH174">
        <v>0</v>
      </c>
      <c r="BI174">
        <v>0</v>
      </c>
      <c r="BJ174">
        <v>0</v>
      </c>
      <c r="BK174">
        <v>0</v>
      </c>
      <c r="BL174">
        <v>0</v>
      </c>
      <c r="BM174">
        <v>0</v>
      </c>
      <c r="BN174">
        <v>0</v>
      </c>
      <c r="BO174">
        <v>0</v>
      </c>
      <c r="BP174">
        <v>0</v>
      </c>
    </row>
    <row r="175" spans="1:68" x14ac:dyDescent="0.25">
      <c r="A175">
        <v>87</v>
      </c>
      <c r="B175">
        <v>1</v>
      </c>
      <c r="C175">
        <v>0</v>
      </c>
      <c r="D175">
        <v>0</v>
      </c>
      <c r="E175">
        <v>0</v>
      </c>
      <c r="F175">
        <v>0</v>
      </c>
      <c r="G175">
        <v>0</v>
      </c>
      <c r="H175">
        <v>0</v>
      </c>
      <c r="I175">
        <v>0</v>
      </c>
      <c r="J175">
        <v>0</v>
      </c>
      <c r="K175">
        <v>0</v>
      </c>
      <c r="L175">
        <v>0</v>
      </c>
      <c r="M175">
        <v>0</v>
      </c>
      <c r="N175">
        <v>0</v>
      </c>
      <c r="O175">
        <v>0</v>
      </c>
      <c r="P175">
        <v>0</v>
      </c>
      <c r="Q175">
        <v>1</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1</v>
      </c>
      <c r="BF175">
        <v>0</v>
      </c>
      <c r="BG175">
        <v>0</v>
      </c>
      <c r="BH175">
        <v>0</v>
      </c>
      <c r="BI175">
        <v>0</v>
      </c>
      <c r="BJ175">
        <v>0</v>
      </c>
      <c r="BK175">
        <v>0</v>
      </c>
      <c r="BL175">
        <v>0</v>
      </c>
      <c r="BM175">
        <v>0</v>
      </c>
      <c r="BN175">
        <v>0</v>
      </c>
      <c r="BO175">
        <v>0</v>
      </c>
      <c r="BP175">
        <v>0</v>
      </c>
    </row>
    <row r="176" spans="1:68" x14ac:dyDescent="0.25">
      <c r="A176">
        <v>88</v>
      </c>
      <c r="B176">
        <v>0</v>
      </c>
      <c r="C176">
        <v>0</v>
      </c>
      <c r="D176">
        <v>0</v>
      </c>
      <c r="E176">
        <v>0</v>
      </c>
      <c r="F176">
        <v>0</v>
      </c>
      <c r="G176">
        <v>0</v>
      </c>
      <c r="H176">
        <v>0</v>
      </c>
      <c r="I176">
        <v>0</v>
      </c>
      <c r="J176">
        <v>1</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1</v>
      </c>
      <c r="AL176">
        <v>0</v>
      </c>
      <c r="AM176">
        <v>0</v>
      </c>
      <c r="AN176">
        <v>0</v>
      </c>
      <c r="AO176">
        <v>0</v>
      </c>
      <c r="AP176">
        <v>1</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row>
    <row r="177" spans="1:68" x14ac:dyDescent="0.25">
      <c r="A177">
        <v>88</v>
      </c>
      <c r="B177">
        <v>0</v>
      </c>
      <c r="C177">
        <v>0</v>
      </c>
      <c r="D177">
        <v>0</v>
      </c>
      <c r="E177">
        <v>0</v>
      </c>
      <c r="F177">
        <v>0</v>
      </c>
      <c r="G177">
        <v>0</v>
      </c>
      <c r="H177">
        <v>0</v>
      </c>
      <c r="I177">
        <v>0</v>
      </c>
      <c r="J177">
        <v>0</v>
      </c>
      <c r="K177">
        <v>0</v>
      </c>
      <c r="L177">
        <v>1</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1</v>
      </c>
      <c r="BD177">
        <v>0</v>
      </c>
      <c r="BE177">
        <v>0</v>
      </c>
      <c r="BF177">
        <v>0</v>
      </c>
      <c r="BG177">
        <v>0</v>
      </c>
      <c r="BH177">
        <v>0</v>
      </c>
      <c r="BI177">
        <v>0</v>
      </c>
      <c r="BJ177">
        <v>0</v>
      </c>
      <c r="BK177">
        <v>0</v>
      </c>
      <c r="BL177">
        <v>0</v>
      </c>
      <c r="BM177">
        <v>0</v>
      </c>
      <c r="BN177">
        <v>1</v>
      </c>
      <c r="BO177">
        <v>0</v>
      </c>
      <c r="BP177">
        <v>0</v>
      </c>
    </row>
    <row r="178" spans="1:68" x14ac:dyDescent="0.25">
      <c r="A178">
        <v>89</v>
      </c>
      <c r="B178">
        <v>0</v>
      </c>
      <c r="C178">
        <v>0</v>
      </c>
      <c r="D178">
        <v>0</v>
      </c>
      <c r="E178">
        <v>0</v>
      </c>
      <c r="F178">
        <v>0</v>
      </c>
      <c r="G178">
        <v>1</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1</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1</v>
      </c>
      <c r="BL178">
        <v>0</v>
      </c>
      <c r="BM178">
        <v>0</v>
      </c>
      <c r="BN178">
        <v>0</v>
      </c>
      <c r="BO178">
        <v>0</v>
      </c>
      <c r="BP178">
        <v>0</v>
      </c>
    </row>
    <row r="179" spans="1:68" x14ac:dyDescent="0.25">
      <c r="A179">
        <v>89</v>
      </c>
      <c r="B179">
        <v>0</v>
      </c>
      <c r="C179">
        <v>0</v>
      </c>
      <c r="D179">
        <v>0</v>
      </c>
      <c r="E179">
        <v>0</v>
      </c>
      <c r="F179">
        <v>0</v>
      </c>
      <c r="G179">
        <v>0</v>
      </c>
      <c r="H179">
        <v>0</v>
      </c>
      <c r="I179">
        <v>1</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1</v>
      </c>
      <c r="AT179">
        <v>0</v>
      </c>
      <c r="AU179">
        <v>0</v>
      </c>
      <c r="AV179">
        <v>0</v>
      </c>
      <c r="AW179">
        <v>0</v>
      </c>
      <c r="AX179">
        <v>0</v>
      </c>
      <c r="AY179">
        <v>0</v>
      </c>
      <c r="AZ179">
        <v>0</v>
      </c>
      <c r="BA179">
        <v>0</v>
      </c>
      <c r="BB179">
        <v>0</v>
      </c>
      <c r="BC179">
        <v>0</v>
      </c>
      <c r="BD179">
        <v>0</v>
      </c>
      <c r="BE179">
        <v>0</v>
      </c>
      <c r="BF179">
        <v>0</v>
      </c>
      <c r="BG179">
        <v>1</v>
      </c>
      <c r="BH179">
        <v>0</v>
      </c>
      <c r="BI179">
        <v>0</v>
      </c>
      <c r="BJ179">
        <v>0</v>
      </c>
      <c r="BK179">
        <v>0</v>
      </c>
      <c r="BL179">
        <v>0</v>
      </c>
      <c r="BM179">
        <v>0</v>
      </c>
      <c r="BN179">
        <v>0</v>
      </c>
      <c r="BO179">
        <v>0</v>
      </c>
      <c r="BP179">
        <v>0</v>
      </c>
    </row>
    <row r="180" spans="1:68" x14ac:dyDescent="0.25">
      <c r="A180">
        <v>90</v>
      </c>
      <c r="B180">
        <v>0</v>
      </c>
      <c r="C180">
        <v>0</v>
      </c>
      <c r="D180">
        <v>0</v>
      </c>
      <c r="E180">
        <v>0</v>
      </c>
      <c r="F180">
        <v>0</v>
      </c>
      <c r="G180">
        <v>0</v>
      </c>
      <c r="H180">
        <v>0</v>
      </c>
      <c r="I180">
        <v>0</v>
      </c>
      <c r="J180">
        <v>0</v>
      </c>
      <c r="K180">
        <v>1</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1</v>
      </c>
      <c r="AR180">
        <v>0</v>
      </c>
      <c r="AS180">
        <v>0</v>
      </c>
      <c r="AT180">
        <v>0</v>
      </c>
      <c r="AU180">
        <v>0</v>
      </c>
      <c r="AV180">
        <v>0</v>
      </c>
      <c r="AW180">
        <v>1</v>
      </c>
      <c r="AX180">
        <v>0</v>
      </c>
      <c r="AY180">
        <v>0</v>
      </c>
      <c r="AZ180">
        <v>0</v>
      </c>
      <c r="BA180">
        <v>0</v>
      </c>
      <c r="BB180">
        <v>0</v>
      </c>
      <c r="BC180">
        <v>0</v>
      </c>
      <c r="BD180">
        <v>0</v>
      </c>
      <c r="BE180">
        <v>0</v>
      </c>
      <c r="BF180">
        <v>0</v>
      </c>
      <c r="BG180">
        <v>0</v>
      </c>
      <c r="BH180">
        <v>0</v>
      </c>
      <c r="BI180">
        <v>0</v>
      </c>
      <c r="BJ180">
        <v>0</v>
      </c>
      <c r="BK180">
        <v>0</v>
      </c>
      <c r="BL180">
        <v>0</v>
      </c>
      <c r="BM180">
        <v>0</v>
      </c>
      <c r="BN180">
        <v>0</v>
      </c>
      <c r="BO180">
        <v>0</v>
      </c>
      <c r="BP180">
        <v>0</v>
      </c>
    </row>
    <row r="181" spans="1:68" x14ac:dyDescent="0.25">
      <c r="A181">
        <v>90</v>
      </c>
      <c r="B181">
        <v>0</v>
      </c>
      <c r="C181">
        <v>0</v>
      </c>
      <c r="D181">
        <v>0</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1</v>
      </c>
      <c r="AZ181">
        <v>0</v>
      </c>
      <c r="BA181">
        <v>0</v>
      </c>
      <c r="BB181">
        <v>0</v>
      </c>
      <c r="BC181">
        <v>0</v>
      </c>
      <c r="BD181">
        <v>1</v>
      </c>
      <c r="BE181">
        <v>0</v>
      </c>
      <c r="BF181">
        <v>0</v>
      </c>
      <c r="BG181">
        <v>0</v>
      </c>
      <c r="BH181">
        <v>0</v>
      </c>
      <c r="BI181">
        <v>1</v>
      </c>
      <c r="BJ181">
        <v>0</v>
      </c>
      <c r="BK181">
        <v>0</v>
      </c>
      <c r="BL181">
        <v>0</v>
      </c>
      <c r="BM181">
        <v>0</v>
      </c>
      <c r="BN181">
        <v>0</v>
      </c>
      <c r="BO181">
        <v>0</v>
      </c>
      <c r="BP181">
        <v>0</v>
      </c>
    </row>
    <row r="182" spans="1:68" x14ac:dyDescent="0.25">
      <c r="A182">
        <v>91</v>
      </c>
      <c r="B182">
        <v>0</v>
      </c>
      <c r="C182">
        <v>0</v>
      </c>
      <c r="D182">
        <v>1</v>
      </c>
      <c r="E182">
        <v>0</v>
      </c>
      <c r="F182">
        <v>0</v>
      </c>
      <c r="G182">
        <v>0</v>
      </c>
      <c r="H182">
        <v>0</v>
      </c>
      <c r="I182">
        <v>0</v>
      </c>
      <c r="J182">
        <v>0</v>
      </c>
      <c r="K182">
        <v>0</v>
      </c>
      <c r="L182">
        <v>0</v>
      </c>
      <c r="M182">
        <v>0</v>
      </c>
      <c r="N182">
        <v>0</v>
      </c>
      <c r="O182">
        <v>0</v>
      </c>
      <c r="P182">
        <v>0</v>
      </c>
      <c r="Q182">
        <v>0</v>
      </c>
      <c r="R182">
        <v>1</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c r="BL182">
        <v>0</v>
      </c>
      <c r="BM182">
        <v>0</v>
      </c>
      <c r="BN182">
        <v>0</v>
      </c>
      <c r="BO182">
        <v>1</v>
      </c>
      <c r="BP182">
        <v>0</v>
      </c>
    </row>
    <row r="183" spans="1:68" x14ac:dyDescent="0.25">
      <c r="A183">
        <v>91</v>
      </c>
      <c r="B183">
        <v>0</v>
      </c>
      <c r="C183">
        <v>0</v>
      </c>
      <c r="D183">
        <v>0</v>
      </c>
      <c r="E183">
        <v>0</v>
      </c>
      <c r="F183">
        <v>0</v>
      </c>
      <c r="G183">
        <v>0</v>
      </c>
      <c r="H183">
        <v>0</v>
      </c>
      <c r="I183">
        <v>0</v>
      </c>
      <c r="J183">
        <v>0</v>
      </c>
      <c r="K183">
        <v>0</v>
      </c>
      <c r="L183">
        <v>0</v>
      </c>
      <c r="M183">
        <v>0</v>
      </c>
      <c r="N183">
        <v>0</v>
      </c>
      <c r="O183">
        <v>1</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1</v>
      </c>
      <c r="AU183">
        <v>0</v>
      </c>
      <c r="AV183">
        <v>0</v>
      </c>
      <c r="AW183">
        <v>0</v>
      </c>
      <c r="AX183">
        <v>1</v>
      </c>
      <c r="AY183">
        <v>0</v>
      </c>
      <c r="AZ183">
        <v>0</v>
      </c>
      <c r="BA183">
        <v>0</v>
      </c>
      <c r="BB183">
        <v>0</v>
      </c>
      <c r="BC183">
        <v>0</v>
      </c>
      <c r="BD183">
        <v>0</v>
      </c>
      <c r="BE183">
        <v>0</v>
      </c>
      <c r="BF183">
        <v>0</v>
      </c>
      <c r="BG183">
        <v>0</v>
      </c>
      <c r="BH183">
        <v>0</v>
      </c>
      <c r="BI183">
        <v>0</v>
      </c>
      <c r="BJ183">
        <v>0</v>
      </c>
      <c r="BK183">
        <v>0</v>
      </c>
      <c r="BL183">
        <v>0</v>
      </c>
      <c r="BM183">
        <v>0</v>
      </c>
      <c r="BN183">
        <v>0</v>
      </c>
      <c r="BO183">
        <v>0</v>
      </c>
      <c r="BP183">
        <v>0</v>
      </c>
    </row>
    <row r="184" spans="1:68" x14ac:dyDescent="0.25">
      <c r="A184">
        <v>92</v>
      </c>
      <c r="B184">
        <v>0</v>
      </c>
      <c r="C184">
        <v>0</v>
      </c>
      <c r="D184">
        <v>0</v>
      </c>
      <c r="E184">
        <v>0</v>
      </c>
      <c r="F184">
        <v>0</v>
      </c>
      <c r="G184">
        <v>0</v>
      </c>
      <c r="H184">
        <v>0</v>
      </c>
      <c r="I184">
        <v>0</v>
      </c>
      <c r="J184">
        <v>0</v>
      </c>
      <c r="K184">
        <v>0</v>
      </c>
      <c r="L184">
        <v>0</v>
      </c>
      <c r="M184">
        <v>0</v>
      </c>
      <c r="N184">
        <v>0</v>
      </c>
      <c r="O184">
        <v>0</v>
      </c>
      <c r="P184">
        <v>0</v>
      </c>
      <c r="Q184">
        <v>0</v>
      </c>
      <c r="R184">
        <v>0</v>
      </c>
      <c r="S184">
        <v>0</v>
      </c>
      <c r="T184">
        <v>0</v>
      </c>
      <c r="U184">
        <v>0</v>
      </c>
      <c r="V184">
        <v>0</v>
      </c>
      <c r="W184">
        <v>0</v>
      </c>
      <c r="X184">
        <v>1</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1</v>
      </c>
      <c r="AV184">
        <v>0</v>
      </c>
      <c r="AW184">
        <v>0</v>
      </c>
      <c r="AX184">
        <v>0</v>
      </c>
      <c r="AY184">
        <v>0</v>
      </c>
      <c r="AZ184">
        <v>0</v>
      </c>
      <c r="BA184">
        <v>1</v>
      </c>
      <c r="BB184">
        <v>0</v>
      </c>
      <c r="BC184">
        <v>0</v>
      </c>
      <c r="BD184">
        <v>0</v>
      </c>
      <c r="BE184">
        <v>0</v>
      </c>
      <c r="BF184">
        <v>0</v>
      </c>
      <c r="BG184">
        <v>0</v>
      </c>
      <c r="BH184">
        <v>0</v>
      </c>
      <c r="BI184">
        <v>0</v>
      </c>
      <c r="BJ184">
        <v>0</v>
      </c>
      <c r="BK184">
        <v>0</v>
      </c>
      <c r="BL184">
        <v>0</v>
      </c>
      <c r="BM184">
        <v>0</v>
      </c>
      <c r="BN184">
        <v>0</v>
      </c>
      <c r="BO184">
        <v>0</v>
      </c>
      <c r="BP184">
        <v>0</v>
      </c>
    </row>
    <row r="185" spans="1:68" x14ac:dyDescent="0.25">
      <c r="A185">
        <v>92</v>
      </c>
      <c r="B185">
        <v>0</v>
      </c>
      <c r="C185">
        <v>1</v>
      </c>
      <c r="D185">
        <v>0</v>
      </c>
      <c r="E185">
        <v>0</v>
      </c>
      <c r="F185">
        <v>0</v>
      </c>
      <c r="G185">
        <v>0</v>
      </c>
      <c r="H185">
        <v>0</v>
      </c>
      <c r="I185">
        <v>0</v>
      </c>
      <c r="J185">
        <v>0</v>
      </c>
      <c r="K185">
        <v>0</v>
      </c>
      <c r="L185">
        <v>0</v>
      </c>
      <c r="M185">
        <v>0</v>
      </c>
      <c r="N185">
        <v>1</v>
      </c>
      <c r="O185">
        <v>0</v>
      </c>
      <c r="P185">
        <v>0</v>
      </c>
      <c r="Q185">
        <v>1</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v>0</v>
      </c>
      <c r="BN185">
        <v>0</v>
      </c>
      <c r="BO185">
        <v>0</v>
      </c>
      <c r="BP185">
        <v>0</v>
      </c>
    </row>
    <row r="186" spans="1:68" x14ac:dyDescent="0.25">
      <c r="A186">
        <v>93</v>
      </c>
      <c r="B186">
        <v>1</v>
      </c>
      <c r="C186">
        <v>0</v>
      </c>
      <c r="D186">
        <v>0</v>
      </c>
      <c r="E186">
        <v>0</v>
      </c>
      <c r="F186">
        <v>0</v>
      </c>
      <c r="G186">
        <v>0</v>
      </c>
      <c r="H186">
        <v>0</v>
      </c>
      <c r="I186">
        <v>0</v>
      </c>
      <c r="J186">
        <v>0</v>
      </c>
      <c r="K186">
        <v>0</v>
      </c>
      <c r="L186">
        <v>0</v>
      </c>
      <c r="M186">
        <v>0</v>
      </c>
      <c r="N186">
        <v>0</v>
      </c>
      <c r="O186">
        <v>0</v>
      </c>
      <c r="P186">
        <v>0</v>
      </c>
      <c r="Q186">
        <v>0</v>
      </c>
      <c r="R186">
        <v>0</v>
      </c>
      <c r="S186">
        <v>0</v>
      </c>
      <c r="T186">
        <v>0</v>
      </c>
      <c r="U186">
        <v>0</v>
      </c>
      <c r="V186">
        <v>1</v>
      </c>
      <c r="W186">
        <v>1</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c r="BL186">
        <v>0</v>
      </c>
      <c r="BM186">
        <v>0</v>
      </c>
      <c r="BN186">
        <v>0</v>
      </c>
      <c r="BO186">
        <v>0</v>
      </c>
      <c r="BP186">
        <v>0</v>
      </c>
    </row>
    <row r="187" spans="1:68" x14ac:dyDescent="0.25">
      <c r="A187">
        <v>93</v>
      </c>
      <c r="B187">
        <v>0</v>
      </c>
      <c r="C187">
        <v>0</v>
      </c>
      <c r="D187">
        <v>0</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1</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1</v>
      </c>
      <c r="BC187">
        <v>0</v>
      </c>
      <c r="BD187">
        <v>0</v>
      </c>
      <c r="BE187">
        <v>0</v>
      </c>
      <c r="BF187">
        <v>0</v>
      </c>
      <c r="BG187">
        <v>0</v>
      </c>
      <c r="BH187">
        <v>1</v>
      </c>
      <c r="BI187">
        <v>0</v>
      </c>
      <c r="BJ187">
        <v>0</v>
      </c>
      <c r="BK187">
        <v>0</v>
      </c>
      <c r="BL187">
        <v>0</v>
      </c>
      <c r="BM187">
        <v>0</v>
      </c>
      <c r="BN187">
        <v>0</v>
      </c>
      <c r="BO187">
        <v>0</v>
      </c>
      <c r="BP187">
        <v>0</v>
      </c>
    </row>
    <row r="188" spans="1:68" x14ac:dyDescent="0.25">
      <c r="A188">
        <v>94</v>
      </c>
      <c r="B188">
        <v>0</v>
      </c>
      <c r="C188">
        <v>0</v>
      </c>
      <c r="D188">
        <v>0</v>
      </c>
      <c r="E188">
        <v>0</v>
      </c>
      <c r="F188">
        <v>0</v>
      </c>
      <c r="G188">
        <v>1</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1</v>
      </c>
      <c r="AP188">
        <v>0</v>
      </c>
      <c r="AQ188">
        <v>0</v>
      </c>
      <c r="AR188">
        <v>0</v>
      </c>
      <c r="AS188">
        <v>0</v>
      </c>
      <c r="AT188">
        <v>0</v>
      </c>
      <c r="AU188">
        <v>0</v>
      </c>
      <c r="AV188">
        <v>0</v>
      </c>
      <c r="AW188">
        <v>0</v>
      </c>
      <c r="AX188">
        <v>0</v>
      </c>
      <c r="AY188">
        <v>0</v>
      </c>
      <c r="AZ188">
        <v>1</v>
      </c>
      <c r="BA188">
        <v>0</v>
      </c>
      <c r="BB188">
        <v>0</v>
      </c>
      <c r="BC188">
        <v>0</v>
      </c>
      <c r="BD188">
        <v>0</v>
      </c>
      <c r="BE188">
        <v>0</v>
      </c>
      <c r="BF188">
        <v>0</v>
      </c>
      <c r="BG188">
        <v>0</v>
      </c>
      <c r="BH188">
        <v>0</v>
      </c>
      <c r="BI188">
        <v>0</v>
      </c>
      <c r="BJ188">
        <v>0</v>
      </c>
      <c r="BK188">
        <v>0</v>
      </c>
      <c r="BL188">
        <v>0</v>
      </c>
      <c r="BM188">
        <v>0</v>
      </c>
      <c r="BN188">
        <v>0</v>
      </c>
      <c r="BO188">
        <v>0</v>
      </c>
      <c r="BP188">
        <v>0</v>
      </c>
    </row>
    <row r="189" spans="1:68" x14ac:dyDescent="0.25">
      <c r="A189">
        <v>94</v>
      </c>
      <c r="B189">
        <v>0</v>
      </c>
      <c r="C189">
        <v>0</v>
      </c>
      <c r="D189">
        <v>0</v>
      </c>
      <c r="E189">
        <v>0</v>
      </c>
      <c r="F189">
        <v>0</v>
      </c>
      <c r="G189">
        <v>0</v>
      </c>
      <c r="H189">
        <v>0</v>
      </c>
      <c r="I189">
        <v>0</v>
      </c>
      <c r="J189">
        <v>0</v>
      </c>
      <c r="K189">
        <v>0</v>
      </c>
      <c r="L189">
        <v>0</v>
      </c>
      <c r="M189">
        <v>1</v>
      </c>
      <c r="N189">
        <v>0</v>
      </c>
      <c r="O189">
        <v>0</v>
      </c>
      <c r="P189">
        <v>0</v>
      </c>
      <c r="Q189">
        <v>0</v>
      </c>
      <c r="R189">
        <v>0</v>
      </c>
      <c r="S189">
        <v>0</v>
      </c>
      <c r="T189">
        <v>0</v>
      </c>
      <c r="U189">
        <v>0</v>
      </c>
      <c r="V189">
        <v>0</v>
      </c>
      <c r="W189">
        <v>0</v>
      </c>
      <c r="X189">
        <v>0</v>
      </c>
      <c r="Y189">
        <v>0</v>
      </c>
      <c r="Z189">
        <v>0</v>
      </c>
      <c r="AA189">
        <v>0</v>
      </c>
      <c r="AB189">
        <v>0</v>
      </c>
      <c r="AC189">
        <v>0</v>
      </c>
      <c r="AD189">
        <v>0</v>
      </c>
      <c r="AE189">
        <v>1</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1</v>
      </c>
      <c r="BD189">
        <v>0</v>
      </c>
      <c r="BE189">
        <v>0</v>
      </c>
      <c r="BF189">
        <v>0</v>
      </c>
      <c r="BG189">
        <v>0</v>
      </c>
      <c r="BH189">
        <v>0</v>
      </c>
      <c r="BI189">
        <v>0</v>
      </c>
      <c r="BJ189">
        <v>0</v>
      </c>
      <c r="BK189">
        <v>0</v>
      </c>
      <c r="BL189">
        <v>0</v>
      </c>
      <c r="BM189">
        <v>0</v>
      </c>
      <c r="BN189">
        <v>0</v>
      </c>
      <c r="BO189">
        <v>0</v>
      </c>
      <c r="BP189">
        <v>0</v>
      </c>
    </row>
    <row r="190" spans="1:68" x14ac:dyDescent="0.25">
      <c r="A190">
        <v>95</v>
      </c>
      <c r="B190">
        <v>0</v>
      </c>
      <c r="C190">
        <v>0</v>
      </c>
      <c r="D190">
        <v>0</v>
      </c>
      <c r="E190">
        <v>0</v>
      </c>
      <c r="F190">
        <v>1</v>
      </c>
      <c r="G190">
        <v>0</v>
      </c>
      <c r="H190">
        <v>0</v>
      </c>
      <c r="I190">
        <v>0</v>
      </c>
      <c r="J190">
        <v>0</v>
      </c>
      <c r="K190">
        <v>0</v>
      </c>
      <c r="L190">
        <v>0</v>
      </c>
      <c r="M190">
        <v>0</v>
      </c>
      <c r="N190">
        <v>0</v>
      </c>
      <c r="O190">
        <v>0</v>
      </c>
      <c r="P190">
        <v>0</v>
      </c>
      <c r="Q190">
        <v>0</v>
      </c>
      <c r="R190">
        <v>0</v>
      </c>
      <c r="S190">
        <v>0</v>
      </c>
      <c r="T190">
        <v>0</v>
      </c>
      <c r="U190">
        <v>0</v>
      </c>
      <c r="V190">
        <v>0</v>
      </c>
      <c r="W190">
        <v>0</v>
      </c>
      <c r="X190">
        <v>0</v>
      </c>
      <c r="Y190">
        <v>0</v>
      </c>
      <c r="Z190">
        <v>1</v>
      </c>
      <c r="AA190">
        <v>0</v>
      </c>
      <c r="AB190">
        <v>0</v>
      </c>
      <c r="AC190">
        <v>0</v>
      </c>
      <c r="AD190">
        <v>0</v>
      </c>
      <c r="AE190">
        <v>0</v>
      </c>
      <c r="AF190">
        <v>0</v>
      </c>
      <c r="AG190">
        <v>0</v>
      </c>
      <c r="AH190">
        <v>0</v>
      </c>
      <c r="AI190">
        <v>0</v>
      </c>
      <c r="AJ190">
        <v>0</v>
      </c>
      <c r="AK190">
        <v>0</v>
      </c>
      <c r="AL190">
        <v>1</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v>0</v>
      </c>
      <c r="BN190">
        <v>0</v>
      </c>
      <c r="BO190">
        <v>0</v>
      </c>
      <c r="BP190">
        <v>0</v>
      </c>
    </row>
    <row r="191" spans="1:68" x14ac:dyDescent="0.25">
      <c r="A191">
        <v>95</v>
      </c>
      <c r="B191">
        <v>0</v>
      </c>
      <c r="C191">
        <v>0</v>
      </c>
      <c r="D191">
        <v>0</v>
      </c>
      <c r="E191">
        <v>0</v>
      </c>
      <c r="F191">
        <v>0</v>
      </c>
      <c r="G191">
        <v>0</v>
      </c>
      <c r="H191">
        <v>1</v>
      </c>
      <c r="I191">
        <v>0</v>
      </c>
      <c r="J191">
        <v>0</v>
      </c>
      <c r="K191">
        <v>0</v>
      </c>
      <c r="L191">
        <v>0</v>
      </c>
      <c r="M191">
        <v>0</v>
      </c>
      <c r="N191">
        <v>0</v>
      </c>
      <c r="O191">
        <v>0</v>
      </c>
      <c r="P191">
        <v>0</v>
      </c>
      <c r="Q191">
        <v>0</v>
      </c>
      <c r="R191">
        <v>0</v>
      </c>
      <c r="S191">
        <v>0</v>
      </c>
      <c r="T191">
        <v>0</v>
      </c>
      <c r="U191">
        <v>0</v>
      </c>
      <c r="V191">
        <v>0</v>
      </c>
      <c r="W191">
        <v>0</v>
      </c>
      <c r="X191">
        <v>0</v>
      </c>
      <c r="Y191">
        <v>0</v>
      </c>
      <c r="Z191">
        <v>0</v>
      </c>
      <c r="AA191">
        <v>1</v>
      </c>
      <c r="AB191">
        <v>0</v>
      </c>
      <c r="AC191">
        <v>0</v>
      </c>
      <c r="AD191">
        <v>0</v>
      </c>
      <c r="AE191">
        <v>0</v>
      </c>
      <c r="AF191">
        <v>0</v>
      </c>
      <c r="AG191">
        <v>0</v>
      </c>
      <c r="AH191">
        <v>0</v>
      </c>
      <c r="AI191">
        <v>0</v>
      </c>
      <c r="AJ191">
        <v>0</v>
      </c>
      <c r="AK191">
        <v>0</v>
      </c>
      <c r="AL191">
        <v>0</v>
      </c>
      <c r="AM191">
        <v>1</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c r="BM191">
        <v>0</v>
      </c>
      <c r="BN191">
        <v>0</v>
      </c>
      <c r="BO191">
        <v>0</v>
      </c>
      <c r="BP191">
        <v>0</v>
      </c>
    </row>
    <row r="192" spans="1:68" x14ac:dyDescent="0.25">
      <c r="A192">
        <v>96</v>
      </c>
      <c r="B192">
        <v>0</v>
      </c>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1</v>
      </c>
      <c r="BG192">
        <v>1</v>
      </c>
      <c r="BH192">
        <v>0</v>
      </c>
      <c r="BI192">
        <v>1</v>
      </c>
      <c r="BJ192">
        <v>0</v>
      </c>
      <c r="BK192">
        <v>0</v>
      </c>
      <c r="BL192">
        <v>0</v>
      </c>
      <c r="BM192">
        <v>0</v>
      </c>
      <c r="BN192">
        <v>0</v>
      </c>
      <c r="BO192">
        <v>0</v>
      </c>
      <c r="BP192">
        <v>0</v>
      </c>
    </row>
    <row r="193" spans="1:68" x14ac:dyDescent="0.25">
      <c r="A193">
        <v>96</v>
      </c>
      <c r="B193">
        <v>0</v>
      </c>
      <c r="C193">
        <v>0</v>
      </c>
      <c r="D193">
        <v>0</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1</v>
      </c>
      <c r="AK193">
        <v>0</v>
      </c>
      <c r="AL193">
        <v>0</v>
      </c>
      <c r="AM193">
        <v>0</v>
      </c>
      <c r="AN193">
        <v>0</v>
      </c>
      <c r="AO193">
        <v>0</v>
      </c>
      <c r="AP193">
        <v>1</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c r="BL193">
        <v>0</v>
      </c>
      <c r="BM193">
        <v>1</v>
      </c>
      <c r="BN193">
        <v>0</v>
      </c>
      <c r="BO193">
        <v>0</v>
      </c>
      <c r="BP193">
        <v>0</v>
      </c>
    </row>
    <row r="194" spans="1:68" x14ac:dyDescent="0.25">
      <c r="A194">
        <v>97</v>
      </c>
      <c r="B194">
        <v>0</v>
      </c>
      <c r="C194">
        <v>0</v>
      </c>
      <c r="D194">
        <v>0</v>
      </c>
      <c r="E194">
        <v>0</v>
      </c>
      <c r="F194">
        <v>0</v>
      </c>
      <c r="G194">
        <v>0</v>
      </c>
      <c r="H194">
        <v>0</v>
      </c>
      <c r="I194">
        <v>0</v>
      </c>
      <c r="J194">
        <v>0</v>
      </c>
      <c r="K194">
        <v>0</v>
      </c>
      <c r="L194">
        <v>1</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1</v>
      </c>
      <c r="AT194">
        <v>0</v>
      </c>
      <c r="AU194">
        <v>0</v>
      </c>
      <c r="AV194">
        <v>1</v>
      </c>
      <c r="AW194">
        <v>0</v>
      </c>
      <c r="AX194">
        <v>0</v>
      </c>
      <c r="AY194">
        <v>0</v>
      </c>
      <c r="AZ194">
        <v>0</v>
      </c>
      <c r="BA194">
        <v>0</v>
      </c>
      <c r="BB194">
        <v>0</v>
      </c>
      <c r="BC194">
        <v>0</v>
      </c>
      <c r="BD194">
        <v>0</v>
      </c>
      <c r="BE194">
        <v>0</v>
      </c>
      <c r="BF194">
        <v>0</v>
      </c>
      <c r="BG194">
        <v>0</v>
      </c>
      <c r="BH194">
        <v>0</v>
      </c>
      <c r="BI194">
        <v>0</v>
      </c>
      <c r="BJ194">
        <v>0</v>
      </c>
      <c r="BK194">
        <v>0</v>
      </c>
      <c r="BL194">
        <v>0</v>
      </c>
      <c r="BM194">
        <v>0</v>
      </c>
      <c r="BN194">
        <v>0</v>
      </c>
      <c r="BO194">
        <v>0</v>
      </c>
      <c r="BP194">
        <v>0</v>
      </c>
    </row>
    <row r="195" spans="1:68" x14ac:dyDescent="0.25">
      <c r="A195">
        <v>97</v>
      </c>
      <c r="B195">
        <v>0</v>
      </c>
      <c r="C195">
        <v>0</v>
      </c>
      <c r="D195">
        <v>0</v>
      </c>
      <c r="E195">
        <v>1</v>
      </c>
      <c r="F195">
        <v>0</v>
      </c>
      <c r="G195">
        <v>0</v>
      </c>
      <c r="H195">
        <v>0</v>
      </c>
      <c r="I195">
        <v>0</v>
      </c>
      <c r="J195">
        <v>0</v>
      </c>
      <c r="K195">
        <v>0</v>
      </c>
      <c r="L195">
        <v>0</v>
      </c>
      <c r="M195">
        <v>0</v>
      </c>
      <c r="N195">
        <v>0</v>
      </c>
      <c r="O195">
        <v>0</v>
      </c>
      <c r="P195">
        <v>0</v>
      </c>
      <c r="Q195">
        <v>0</v>
      </c>
      <c r="R195">
        <v>0</v>
      </c>
      <c r="S195">
        <v>0</v>
      </c>
      <c r="T195">
        <v>0</v>
      </c>
      <c r="U195">
        <v>0</v>
      </c>
      <c r="V195">
        <v>0</v>
      </c>
      <c r="W195">
        <v>0</v>
      </c>
      <c r="X195">
        <v>0</v>
      </c>
      <c r="Y195">
        <v>1</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1</v>
      </c>
      <c r="BK195">
        <v>0</v>
      </c>
      <c r="BL195">
        <v>0</v>
      </c>
      <c r="BM195">
        <v>0</v>
      </c>
      <c r="BN195">
        <v>0</v>
      </c>
      <c r="BO195">
        <v>0</v>
      </c>
      <c r="BP195">
        <v>0</v>
      </c>
    </row>
    <row r="196" spans="1:68" x14ac:dyDescent="0.25">
      <c r="A196">
        <v>98</v>
      </c>
      <c r="B196">
        <v>0</v>
      </c>
      <c r="C196">
        <v>0</v>
      </c>
      <c r="D196">
        <v>0</v>
      </c>
      <c r="E196">
        <v>0</v>
      </c>
      <c r="F196">
        <v>0</v>
      </c>
      <c r="G196">
        <v>0</v>
      </c>
      <c r="H196">
        <v>0</v>
      </c>
      <c r="I196">
        <v>0</v>
      </c>
      <c r="J196">
        <v>0</v>
      </c>
      <c r="K196">
        <v>1</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1</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c r="BM196">
        <v>0</v>
      </c>
      <c r="BN196">
        <v>0</v>
      </c>
      <c r="BO196">
        <v>0</v>
      </c>
      <c r="BP196">
        <v>1</v>
      </c>
    </row>
    <row r="197" spans="1:68" x14ac:dyDescent="0.25">
      <c r="A197">
        <v>98</v>
      </c>
      <c r="B197">
        <v>0</v>
      </c>
      <c r="C197">
        <v>0</v>
      </c>
      <c r="D197">
        <v>0</v>
      </c>
      <c r="E197">
        <v>0</v>
      </c>
      <c r="F197">
        <v>0</v>
      </c>
      <c r="G197">
        <v>0</v>
      </c>
      <c r="H197">
        <v>0</v>
      </c>
      <c r="I197">
        <v>0</v>
      </c>
      <c r="J197">
        <v>0</v>
      </c>
      <c r="K197">
        <v>0</v>
      </c>
      <c r="L197">
        <v>0</v>
      </c>
      <c r="M197">
        <v>0</v>
      </c>
      <c r="N197">
        <v>0</v>
      </c>
      <c r="O197">
        <v>0</v>
      </c>
      <c r="P197">
        <v>0</v>
      </c>
      <c r="Q197">
        <v>0</v>
      </c>
      <c r="R197">
        <v>0</v>
      </c>
      <c r="S197">
        <v>1</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1</v>
      </c>
      <c r="AO197">
        <v>0</v>
      </c>
      <c r="AP197">
        <v>0</v>
      </c>
      <c r="AQ197">
        <v>0</v>
      </c>
      <c r="AR197">
        <v>0</v>
      </c>
      <c r="AS197">
        <v>0</v>
      </c>
      <c r="AT197">
        <v>0</v>
      </c>
      <c r="AU197">
        <v>0</v>
      </c>
      <c r="AV197">
        <v>0</v>
      </c>
      <c r="AW197">
        <v>0</v>
      </c>
      <c r="AX197">
        <v>0</v>
      </c>
      <c r="AY197">
        <v>0</v>
      </c>
      <c r="AZ197">
        <v>0</v>
      </c>
      <c r="BA197">
        <v>0</v>
      </c>
      <c r="BB197">
        <v>0</v>
      </c>
      <c r="BC197">
        <v>0</v>
      </c>
      <c r="BD197">
        <v>0</v>
      </c>
      <c r="BE197">
        <v>1</v>
      </c>
      <c r="BF197">
        <v>0</v>
      </c>
      <c r="BG197">
        <v>0</v>
      </c>
      <c r="BH197">
        <v>0</v>
      </c>
      <c r="BI197">
        <v>0</v>
      </c>
      <c r="BJ197">
        <v>0</v>
      </c>
      <c r="BK197">
        <v>0</v>
      </c>
      <c r="BL197">
        <v>0</v>
      </c>
      <c r="BM197">
        <v>0</v>
      </c>
      <c r="BN197">
        <v>0</v>
      </c>
      <c r="BO197">
        <v>0</v>
      </c>
      <c r="BP197">
        <v>0</v>
      </c>
    </row>
    <row r="198" spans="1:68" x14ac:dyDescent="0.25">
      <c r="A198">
        <v>99</v>
      </c>
      <c r="B198">
        <v>0</v>
      </c>
      <c r="C198">
        <v>0</v>
      </c>
      <c r="D198">
        <v>0</v>
      </c>
      <c r="E198">
        <v>0</v>
      </c>
      <c r="F198">
        <v>0</v>
      </c>
      <c r="G198">
        <v>0</v>
      </c>
      <c r="H198">
        <v>0</v>
      </c>
      <c r="I198">
        <v>0</v>
      </c>
      <c r="J198">
        <v>0</v>
      </c>
      <c r="K198">
        <v>0</v>
      </c>
      <c r="L198">
        <v>0</v>
      </c>
      <c r="M198">
        <v>0</v>
      </c>
      <c r="N198">
        <v>0</v>
      </c>
      <c r="O198">
        <v>0</v>
      </c>
      <c r="P198">
        <v>0</v>
      </c>
      <c r="Q198">
        <v>0</v>
      </c>
      <c r="R198">
        <v>0</v>
      </c>
      <c r="S198">
        <v>0</v>
      </c>
      <c r="T198">
        <v>1</v>
      </c>
      <c r="U198">
        <v>0</v>
      </c>
      <c r="V198">
        <v>0</v>
      </c>
      <c r="W198">
        <v>0</v>
      </c>
      <c r="X198">
        <v>0</v>
      </c>
      <c r="Y198">
        <v>0</v>
      </c>
      <c r="Z198">
        <v>0</v>
      </c>
      <c r="AA198">
        <v>0</v>
      </c>
      <c r="AB198">
        <v>0</v>
      </c>
      <c r="AC198">
        <v>0</v>
      </c>
      <c r="AD198">
        <v>1</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c r="BL198">
        <v>0</v>
      </c>
      <c r="BM198">
        <v>0</v>
      </c>
      <c r="BN198">
        <v>1</v>
      </c>
      <c r="BO198">
        <v>0</v>
      </c>
      <c r="BP198">
        <v>0</v>
      </c>
    </row>
    <row r="199" spans="1:68" x14ac:dyDescent="0.25">
      <c r="A199">
        <v>99</v>
      </c>
      <c r="B199">
        <v>0</v>
      </c>
      <c r="C199">
        <v>0</v>
      </c>
      <c r="D199">
        <v>0</v>
      </c>
      <c r="E199">
        <v>0</v>
      </c>
      <c r="F199">
        <v>0</v>
      </c>
      <c r="G199">
        <v>0</v>
      </c>
      <c r="H199">
        <v>0</v>
      </c>
      <c r="I199">
        <v>0</v>
      </c>
      <c r="J199">
        <v>0</v>
      </c>
      <c r="K199">
        <v>0</v>
      </c>
      <c r="L199">
        <v>0</v>
      </c>
      <c r="M199">
        <v>0</v>
      </c>
      <c r="N199">
        <v>0</v>
      </c>
      <c r="O199">
        <v>0</v>
      </c>
      <c r="P199">
        <v>1</v>
      </c>
      <c r="Q199">
        <v>0</v>
      </c>
      <c r="R199">
        <v>0</v>
      </c>
      <c r="S199">
        <v>0</v>
      </c>
      <c r="T199">
        <v>0</v>
      </c>
      <c r="U199">
        <v>1</v>
      </c>
      <c r="V199">
        <v>0</v>
      </c>
      <c r="W199">
        <v>0</v>
      </c>
      <c r="X199">
        <v>0</v>
      </c>
      <c r="Y199">
        <v>0</v>
      </c>
      <c r="Z199">
        <v>0</v>
      </c>
      <c r="AA199">
        <v>0</v>
      </c>
      <c r="AB199">
        <v>0</v>
      </c>
      <c r="AC199">
        <v>0</v>
      </c>
      <c r="AD199">
        <v>0</v>
      </c>
      <c r="AE199">
        <v>0</v>
      </c>
      <c r="AF199">
        <v>0</v>
      </c>
      <c r="AG199">
        <v>0</v>
      </c>
      <c r="AH199">
        <v>1</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c r="BL199">
        <v>0</v>
      </c>
      <c r="BM199">
        <v>0</v>
      </c>
      <c r="BN199">
        <v>0</v>
      </c>
      <c r="BO199">
        <v>0</v>
      </c>
      <c r="BP199">
        <v>0</v>
      </c>
    </row>
    <row r="200" spans="1:68" x14ac:dyDescent="0.25">
      <c r="A200">
        <v>100</v>
      </c>
      <c r="B200">
        <v>0</v>
      </c>
      <c r="C200">
        <v>0</v>
      </c>
      <c r="D200">
        <v>0</v>
      </c>
      <c r="E200">
        <v>0</v>
      </c>
      <c r="F200">
        <v>0</v>
      </c>
      <c r="G200">
        <v>0</v>
      </c>
      <c r="H200">
        <v>0</v>
      </c>
      <c r="I200">
        <v>0</v>
      </c>
      <c r="J200">
        <v>1</v>
      </c>
      <c r="K200">
        <v>0</v>
      </c>
      <c r="L200">
        <v>0</v>
      </c>
      <c r="M200">
        <v>0</v>
      </c>
      <c r="N200">
        <v>0</v>
      </c>
      <c r="O200">
        <v>0</v>
      </c>
      <c r="P200">
        <v>0</v>
      </c>
      <c r="Q200">
        <v>0</v>
      </c>
      <c r="R200">
        <v>0</v>
      </c>
      <c r="S200">
        <v>0</v>
      </c>
      <c r="T200">
        <v>0</v>
      </c>
      <c r="U200">
        <v>0</v>
      </c>
      <c r="V200">
        <v>0</v>
      </c>
      <c r="W200">
        <v>0</v>
      </c>
      <c r="X200">
        <v>0</v>
      </c>
      <c r="Y200">
        <v>0</v>
      </c>
      <c r="Z200">
        <v>0</v>
      </c>
      <c r="AA200">
        <v>0</v>
      </c>
      <c r="AB200">
        <v>1</v>
      </c>
      <c r="AC200">
        <v>0</v>
      </c>
      <c r="AD200">
        <v>0</v>
      </c>
      <c r="AE200">
        <v>0</v>
      </c>
      <c r="AF200">
        <v>0</v>
      </c>
      <c r="AG200">
        <v>1</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c r="BM200">
        <v>0</v>
      </c>
      <c r="BN200">
        <v>0</v>
      </c>
      <c r="BO200">
        <v>0</v>
      </c>
      <c r="BP200">
        <v>0</v>
      </c>
    </row>
    <row r="201" spans="1:68" x14ac:dyDescent="0.25">
      <c r="A201">
        <v>100</v>
      </c>
      <c r="B201">
        <v>0</v>
      </c>
      <c r="C201">
        <v>0</v>
      </c>
      <c r="D201">
        <v>0</v>
      </c>
      <c r="E201">
        <v>0</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0</v>
      </c>
      <c r="AA201">
        <v>0</v>
      </c>
      <c r="AB201">
        <v>0</v>
      </c>
      <c r="AC201">
        <v>1</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1</v>
      </c>
      <c r="BL201">
        <v>1</v>
      </c>
      <c r="BM201">
        <v>0</v>
      </c>
      <c r="BN201">
        <v>0</v>
      </c>
      <c r="BO201">
        <v>0</v>
      </c>
      <c r="BP201">
        <v>0</v>
      </c>
    </row>
    <row r="202" spans="1:68" x14ac:dyDescent="0.25">
      <c r="A202">
        <v>101</v>
      </c>
      <c r="B202">
        <v>0</v>
      </c>
      <c r="C202">
        <v>0</v>
      </c>
      <c r="D202">
        <v>0</v>
      </c>
      <c r="E202">
        <v>0</v>
      </c>
      <c r="F202">
        <v>0</v>
      </c>
      <c r="G202">
        <v>0</v>
      </c>
      <c r="H202">
        <v>0</v>
      </c>
      <c r="I202">
        <v>1</v>
      </c>
      <c r="J202">
        <v>0</v>
      </c>
      <c r="K202">
        <v>0</v>
      </c>
      <c r="L202">
        <v>0</v>
      </c>
      <c r="M202">
        <v>0</v>
      </c>
      <c r="N202">
        <v>0</v>
      </c>
      <c r="O202">
        <v>0</v>
      </c>
      <c r="P202">
        <v>0</v>
      </c>
      <c r="Q202">
        <v>1</v>
      </c>
      <c r="R202">
        <v>0</v>
      </c>
      <c r="S202">
        <v>0</v>
      </c>
      <c r="T202">
        <v>0</v>
      </c>
      <c r="U202">
        <v>0</v>
      </c>
      <c r="V202">
        <v>0</v>
      </c>
      <c r="W202">
        <v>0</v>
      </c>
      <c r="X202">
        <v>0</v>
      </c>
      <c r="Y202">
        <v>0</v>
      </c>
      <c r="Z202">
        <v>0</v>
      </c>
      <c r="AA202">
        <v>0</v>
      </c>
      <c r="AB202">
        <v>0</v>
      </c>
      <c r="AC202">
        <v>0</v>
      </c>
      <c r="AD202">
        <v>0</v>
      </c>
      <c r="AE202">
        <v>0</v>
      </c>
      <c r="AF202">
        <v>0</v>
      </c>
      <c r="AG202">
        <v>0</v>
      </c>
      <c r="AH202">
        <v>0</v>
      </c>
      <c r="AI202">
        <v>0</v>
      </c>
      <c r="AJ202">
        <v>1</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c r="BL202">
        <v>0</v>
      </c>
      <c r="BM202">
        <v>0</v>
      </c>
      <c r="BN202">
        <v>0</v>
      </c>
      <c r="BO202">
        <v>0</v>
      </c>
      <c r="BP202">
        <v>0</v>
      </c>
    </row>
    <row r="203" spans="1:68" x14ac:dyDescent="0.25">
      <c r="A203">
        <v>101</v>
      </c>
      <c r="B203">
        <v>0</v>
      </c>
      <c r="C203">
        <v>0</v>
      </c>
      <c r="D203">
        <v>0</v>
      </c>
      <c r="E203">
        <v>0</v>
      </c>
      <c r="F203">
        <v>0</v>
      </c>
      <c r="G203">
        <v>0</v>
      </c>
      <c r="H203">
        <v>0</v>
      </c>
      <c r="I203">
        <v>0</v>
      </c>
      <c r="J203">
        <v>0</v>
      </c>
      <c r="K203">
        <v>0</v>
      </c>
      <c r="L203">
        <v>0</v>
      </c>
      <c r="M203">
        <v>0</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1</v>
      </c>
      <c r="AL203">
        <v>0</v>
      </c>
      <c r="AM203">
        <v>0</v>
      </c>
      <c r="AN203">
        <v>0</v>
      </c>
      <c r="AO203">
        <v>0</v>
      </c>
      <c r="AP203">
        <v>0</v>
      </c>
      <c r="AQ203">
        <v>0</v>
      </c>
      <c r="AR203">
        <v>1</v>
      </c>
      <c r="AS203">
        <v>0</v>
      </c>
      <c r="AT203">
        <v>0</v>
      </c>
      <c r="AU203">
        <v>0</v>
      </c>
      <c r="AV203">
        <v>0</v>
      </c>
      <c r="AW203">
        <v>0</v>
      </c>
      <c r="AX203">
        <v>0</v>
      </c>
      <c r="AY203">
        <v>0</v>
      </c>
      <c r="AZ203">
        <v>0</v>
      </c>
      <c r="BA203">
        <v>0</v>
      </c>
      <c r="BB203">
        <v>0</v>
      </c>
      <c r="BC203">
        <v>0</v>
      </c>
      <c r="BD203">
        <v>0</v>
      </c>
      <c r="BE203">
        <v>0</v>
      </c>
      <c r="BF203">
        <v>0</v>
      </c>
      <c r="BG203">
        <v>0</v>
      </c>
      <c r="BH203">
        <v>1</v>
      </c>
      <c r="BI203">
        <v>0</v>
      </c>
      <c r="BJ203">
        <v>0</v>
      </c>
      <c r="BK203">
        <v>0</v>
      </c>
      <c r="BL203">
        <v>0</v>
      </c>
      <c r="BM203">
        <v>0</v>
      </c>
      <c r="BN203">
        <v>0</v>
      </c>
      <c r="BO203">
        <v>0</v>
      </c>
      <c r="BP203">
        <v>0</v>
      </c>
    </row>
    <row r="204" spans="1:68" x14ac:dyDescent="0.25">
      <c r="A204">
        <v>102</v>
      </c>
      <c r="B204">
        <v>0</v>
      </c>
      <c r="C204">
        <v>0</v>
      </c>
      <c r="D204">
        <v>0</v>
      </c>
      <c r="E204">
        <v>0</v>
      </c>
      <c r="F204">
        <v>0</v>
      </c>
      <c r="G204">
        <v>0</v>
      </c>
      <c r="H204">
        <v>1</v>
      </c>
      <c r="I204">
        <v>0</v>
      </c>
      <c r="J204">
        <v>0</v>
      </c>
      <c r="K204">
        <v>0</v>
      </c>
      <c r="L204">
        <v>0</v>
      </c>
      <c r="M204">
        <v>0</v>
      </c>
      <c r="N204">
        <v>0</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1</v>
      </c>
      <c r="AJ204">
        <v>0</v>
      </c>
      <c r="AK204">
        <v>0</v>
      </c>
      <c r="AL204">
        <v>0</v>
      </c>
      <c r="AM204">
        <v>0</v>
      </c>
      <c r="AN204">
        <v>0</v>
      </c>
      <c r="AO204">
        <v>0</v>
      </c>
      <c r="AP204">
        <v>1</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c r="BJ204">
        <v>0</v>
      </c>
      <c r="BK204">
        <v>0</v>
      </c>
      <c r="BL204">
        <v>0</v>
      </c>
      <c r="BM204">
        <v>0</v>
      </c>
      <c r="BN204">
        <v>0</v>
      </c>
      <c r="BO204">
        <v>0</v>
      </c>
      <c r="BP204">
        <v>0</v>
      </c>
    </row>
    <row r="205" spans="1:68" x14ac:dyDescent="0.25">
      <c r="A205">
        <v>102</v>
      </c>
      <c r="B205">
        <v>0</v>
      </c>
      <c r="C205">
        <v>0</v>
      </c>
      <c r="D205">
        <v>0</v>
      </c>
      <c r="E205">
        <v>0</v>
      </c>
      <c r="F205">
        <v>0</v>
      </c>
      <c r="G205">
        <v>0</v>
      </c>
      <c r="H205">
        <v>0</v>
      </c>
      <c r="I205">
        <v>0</v>
      </c>
      <c r="J205">
        <v>0</v>
      </c>
      <c r="K205">
        <v>0</v>
      </c>
      <c r="L205">
        <v>0</v>
      </c>
      <c r="M205">
        <v>0</v>
      </c>
      <c r="N205">
        <v>0</v>
      </c>
      <c r="O205">
        <v>1</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1</v>
      </c>
      <c r="AP205">
        <v>0</v>
      </c>
      <c r="AQ205">
        <v>0</v>
      </c>
      <c r="AR205">
        <v>0</v>
      </c>
      <c r="AS205">
        <v>0</v>
      </c>
      <c r="AT205">
        <v>0</v>
      </c>
      <c r="AU205">
        <v>0</v>
      </c>
      <c r="AV205">
        <v>0</v>
      </c>
      <c r="AW205">
        <v>0</v>
      </c>
      <c r="AX205">
        <v>0</v>
      </c>
      <c r="AY205">
        <v>0</v>
      </c>
      <c r="AZ205">
        <v>0</v>
      </c>
      <c r="BA205">
        <v>1</v>
      </c>
      <c r="BB205">
        <v>0</v>
      </c>
      <c r="BC205">
        <v>0</v>
      </c>
      <c r="BD205">
        <v>0</v>
      </c>
      <c r="BE205">
        <v>0</v>
      </c>
      <c r="BF205">
        <v>0</v>
      </c>
      <c r="BG205">
        <v>0</v>
      </c>
      <c r="BH205">
        <v>0</v>
      </c>
      <c r="BI205">
        <v>0</v>
      </c>
      <c r="BJ205">
        <v>0</v>
      </c>
      <c r="BK205">
        <v>0</v>
      </c>
      <c r="BL205">
        <v>0</v>
      </c>
      <c r="BM205">
        <v>0</v>
      </c>
      <c r="BN205">
        <v>0</v>
      </c>
      <c r="BO205">
        <v>0</v>
      </c>
      <c r="BP205">
        <v>0</v>
      </c>
    </row>
    <row r="206" spans="1:68" x14ac:dyDescent="0.25">
      <c r="A206">
        <v>103</v>
      </c>
      <c r="B206">
        <v>0</v>
      </c>
      <c r="C206">
        <v>0</v>
      </c>
      <c r="D206">
        <v>0</v>
      </c>
      <c r="E206">
        <v>0</v>
      </c>
      <c r="F206">
        <v>0</v>
      </c>
      <c r="G206">
        <v>1</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1</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0</v>
      </c>
      <c r="BF206">
        <v>0</v>
      </c>
      <c r="BG206">
        <v>0</v>
      </c>
      <c r="BH206">
        <v>0</v>
      </c>
      <c r="BI206">
        <v>0</v>
      </c>
      <c r="BJ206">
        <v>0</v>
      </c>
      <c r="BK206">
        <v>0</v>
      </c>
      <c r="BL206">
        <v>0</v>
      </c>
      <c r="BM206">
        <v>0</v>
      </c>
      <c r="BN206">
        <v>0</v>
      </c>
      <c r="BO206">
        <v>1</v>
      </c>
      <c r="BP206">
        <v>0</v>
      </c>
    </row>
    <row r="207" spans="1:68" x14ac:dyDescent="0.25">
      <c r="A207">
        <v>103</v>
      </c>
      <c r="B207">
        <v>0</v>
      </c>
      <c r="C207">
        <v>0</v>
      </c>
      <c r="D207">
        <v>0</v>
      </c>
      <c r="E207">
        <v>0</v>
      </c>
      <c r="F207">
        <v>0</v>
      </c>
      <c r="G207">
        <v>0</v>
      </c>
      <c r="H207">
        <v>0</v>
      </c>
      <c r="I207">
        <v>0</v>
      </c>
      <c r="J207">
        <v>0</v>
      </c>
      <c r="K207">
        <v>0</v>
      </c>
      <c r="L207">
        <v>0</v>
      </c>
      <c r="M207">
        <v>0</v>
      </c>
      <c r="N207">
        <v>0</v>
      </c>
      <c r="O207">
        <v>0</v>
      </c>
      <c r="P207">
        <v>0</v>
      </c>
      <c r="Q207">
        <v>0</v>
      </c>
      <c r="R207">
        <v>0</v>
      </c>
      <c r="S207">
        <v>0</v>
      </c>
      <c r="T207">
        <v>0</v>
      </c>
      <c r="U207">
        <v>0</v>
      </c>
      <c r="V207">
        <v>0</v>
      </c>
      <c r="W207">
        <v>0</v>
      </c>
      <c r="X207">
        <v>1</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1</v>
      </c>
      <c r="AW207">
        <v>0</v>
      </c>
      <c r="AX207">
        <v>0</v>
      </c>
      <c r="AY207">
        <v>0</v>
      </c>
      <c r="AZ207">
        <v>0</v>
      </c>
      <c r="BA207">
        <v>0</v>
      </c>
      <c r="BB207">
        <v>0</v>
      </c>
      <c r="BC207">
        <v>0</v>
      </c>
      <c r="BD207">
        <v>0</v>
      </c>
      <c r="BE207">
        <v>0</v>
      </c>
      <c r="BF207">
        <v>0</v>
      </c>
      <c r="BG207">
        <v>0</v>
      </c>
      <c r="BH207">
        <v>0</v>
      </c>
      <c r="BI207">
        <v>0</v>
      </c>
      <c r="BJ207">
        <v>0</v>
      </c>
      <c r="BK207">
        <v>0</v>
      </c>
      <c r="BL207">
        <v>0</v>
      </c>
      <c r="BM207">
        <v>0</v>
      </c>
      <c r="BN207">
        <v>0</v>
      </c>
      <c r="BO207">
        <v>0</v>
      </c>
      <c r="BP207">
        <v>1</v>
      </c>
    </row>
    <row r="208" spans="1:68" x14ac:dyDescent="0.25">
      <c r="A208">
        <v>104</v>
      </c>
      <c r="B208">
        <v>0</v>
      </c>
      <c r="C208">
        <v>0</v>
      </c>
      <c r="D208">
        <v>0</v>
      </c>
      <c r="E208">
        <v>0</v>
      </c>
      <c r="F208">
        <v>0</v>
      </c>
      <c r="G208">
        <v>0</v>
      </c>
      <c r="H208">
        <v>0</v>
      </c>
      <c r="I208">
        <v>0</v>
      </c>
      <c r="J208">
        <v>0</v>
      </c>
      <c r="K208">
        <v>0</v>
      </c>
      <c r="L208">
        <v>0</v>
      </c>
      <c r="M208">
        <v>1</v>
      </c>
      <c r="N208">
        <v>0</v>
      </c>
      <c r="O208">
        <v>0</v>
      </c>
      <c r="P208">
        <v>1</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1</v>
      </c>
      <c r="AV208">
        <v>0</v>
      </c>
      <c r="AW208">
        <v>0</v>
      </c>
      <c r="AX208">
        <v>0</v>
      </c>
      <c r="AY208">
        <v>0</v>
      </c>
      <c r="AZ208">
        <v>0</v>
      </c>
      <c r="BA208">
        <v>0</v>
      </c>
      <c r="BB208">
        <v>0</v>
      </c>
      <c r="BC208">
        <v>0</v>
      </c>
      <c r="BD208">
        <v>0</v>
      </c>
      <c r="BE208">
        <v>0</v>
      </c>
      <c r="BF208">
        <v>0</v>
      </c>
      <c r="BG208">
        <v>0</v>
      </c>
      <c r="BH208">
        <v>0</v>
      </c>
      <c r="BI208">
        <v>0</v>
      </c>
      <c r="BJ208">
        <v>0</v>
      </c>
      <c r="BK208">
        <v>0</v>
      </c>
      <c r="BL208">
        <v>0</v>
      </c>
      <c r="BM208">
        <v>0</v>
      </c>
      <c r="BN208">
        <v>0</v>
      </c>
      <c r="BO208">
        <v>0</v>
      </c>
      <c r="BP208">
        <v>0</v>
      </c>
    </row>
    <row r="209" spans="1:68" x14ac:dyDescent="0.25">
      <c r="A209">
        <v>104</v>
      </c>
      <c r="B209">
        <v>0</v>
      </c>
      <c r="C209">
        <v>0</v>
      </c>
      <c r="D209">
        <v>0</v>
      </c>
      <c r="E209">
        <v>0</v>
      </c>
      <c r="F209">
        <v>0</v>
      </c>
      <c r="G209">
        <v>0</v>
      </c>
      <c r="H209">
        <v>0</v>
      </c>
      <c r="I209">
        <v>0</v>
      </c>
      <c r="J209">
        <v>0</v>
      </c>
      <c r="K209">
        <v>1</v>
      </c>
      <c r="L209">
        <v>0</v>
      </c>
      <c r="M209">
        <v>0</v>
      </c>
      <c r="N209">
        <v>0</v>
      </c>
      <c r="O209">
        <v>0</v>
      </c>
      <c r="P209">
        <v>0</v>
      </c>
      <c r="Q209">
        <v>0</v>
      </c>
      <c r="R209">
        <v>0</v>
      </c>
      <c r="S209">
        <v>0</v>
      </c>
      <c r="T209">
        <v>0</v>
      </c>
      <c r="U209">
        <v>0</v>
      </c>
      <c r="V209">
        <v>1</v>
      </c>
      <c r="W209">
        <v>0</v>
      </c>
      <c r="X209">
        <v>0</v>
      </c>
      <c r="Y209">
        <v>0</v>
      </c>
      <c r="Z209">
        <v>0</v>
      </c>
      <c r="AA209">
        <v>0</v>
      </c>
      <c r="AB209">
        <v>0</v>
      </c>
      <c r="AC209">
        <v>0</v>
      </c>
      <c r="AD209">
        <v>0</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0</v>
      </c>
      <c r="BA209">
        <v>0</v>
      </c>
      <c r="BB209">
        <v>0</v>
      </c>
      <c r="BC209">
        <v>0</v>
      </c>
      <c r="BD209">
        <v>0</v>
      </c>
      <c r="BE209">
        <v>0</v>
      </c>
      <c r="BF209">
        <v>0</v>
      </c>
      <c r="BG209">
        <v>0</v>
      </c>
      <c r="BH209">
        <v>0</v>
      </c>
      <c r="BI209">
        <v>0</v>
      </c>
      <c r="BJ209">
        <v>1</v>
      </c>
      <c r="BK209">
        <v>0</v>
      </c>
      <c r="BL209">
        <v>0</v>
      </c>
      <c r="BM209">
        <v>0</v>
      </c>
      <c r="BN209">
        <v>0</v>
      </c>
      <c r="BO209">
        <v>0</v>
      </c>
      <c r="BP209">
        <v>0</v>
      </c>
    </row>
    <row r="210" spans="1:68" x14ac:dyDescent="0.25">
      <c r="A210">
        <v>105</v>
      </c>
      <c r="B210">
        <v>0</v>
      </c>
      <c r="C210">
        <v>0</v>
      </c>
      <c r="D210">
        <v>0</v>
      </c>
      <c r="E210">
        <v>0</v>
      </c>
      <c r="F210">
        <v>0</v>
      </c>
      <c r="G210">
        <v>0</v>
      </c>
      <c r="H210">
        <v>0</v>
      </c>
      <c r="I210">
        <v>0</v>
      </c>
      <c r="J210">
        <v>1</v>
      </c>
      <c r="K210">
        <v>0</v>
      </c>
      <c r="L210">
        <v>0</v>
      </c>
      <c r="M210">
        <v>0</v>
      </c>
      <c r="N210">
        <v>0</v>
      </c>
      <c r="O210">
        <v>0</v>
      </c>
      <c r="P210">
        <v>0</v>
      </c>
      <c r="Q210">
        <v>0</v>
      </c>
      <c r="R210">
        <v>0</v>
      </c>
      <c r="S210">
        <v>0</v>
      </c>
      <c r="T210">
        <v>0</v>
      </c>
      <c r="U210">
        <v>0</v>
      </c>
      <c r="V210">
        <v>0</v>
      </c>
      <c r="W210">
        <v>0</v>
      </c>
      <c r="X210">
        <v>0</v>
      </c>
      <c r="Y210">
        <v>1</v>
      </c>
      <c r="Z210">
        <v>0</v>
      </c>
      <c r="AA210">
        <v>0</v>
      </c>
      <c r="AB210">
        <v>0</v>
      </c>
      <c r="AC210">
        <v>0</v>
      </c>
      <c r="AD210">
        <v>1</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c r="BL210">
        <v>0</v>
      </c>
      <c r="BM210">
        <v>0</v>
      </c>
      <c r="BN210">
        <v>0</v>
      </c>
      <c r="BO210">
        <v>0</v>
      </c>
      <c r="BP210">
        <v>0</v>
      </c>
    </row>
    <row r="211" spans="1:68" x14ac:dyDescent="0.25">
      <c r="A211">
        <v>105</v>
      </c>
      <c r="B211">
        <v>0</v>
      </c>
      <c r="C211">
        <v>1</v>
      </c>
      <c r="D211">
        <v>0</v>
      </c>
      <c r="E211">
        <v>0</v>
      </c>
      <c r="F211">
        <v>0</v>
      </c>
      <c r="G211">
        <v>0</v>
      </c>
      <c r="H211">
        <v>0</v>
      </c>
      <c r="I211">
        <v>0</v>
      </c>
      <c r="J211">
        <v>0</v>
      </c>
      <c r="K211">
        <v>0</v>
      </c>
      <c r="L211">
        <v>0</v>
      </c>
      <c r="M211">
        <v>0</v>
      </c>
      <c r="N211">
        <v>0</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1</v>
      </c>
      <c r="AU211">
        <v>0</v>
      </c>
      <c r="AV211">
        <v>0</v>
      </c>
      <c r="AW211">
        <v>0</v>
      </c>
      <c r="AX211">
        <v>0</v>
      </c>
      <c r="AY211">
        <v>0</v>
      </c>
      <c r="AZ211">
        <v>1</v>
      </c>
      <c r="BA211">
        <v>0</v>
      </c>
      <c r="BB211">
        <v>0</v>
      </c>
      <c r="BC211">
        <v>0</v>
      </c>
      <c r="BD211">
        <v>0</v>
      </c>
      <c r="BE211">
        <v>0</v>
      </c>
      <c r="BF211">
        <v>0</v>
      </c>
      <c r="BG211">
        <v>0</v>
      </c>
      <c r="BH211">
        <v>0</v>
      </c>
      <c r="BI211">
        <v>0</v>
      </c>
      <c r="BJ211">
        <v>0</v>
      </c>
      <c r="BK211">
        <v>0</v>
      </c>
      <c r="BL211">
        <v>0</v>
      </c>
      <c r="BM211">
        <v>0</v>
      </c>
      <c r="BN211">
        <v>0</v>
      </c>
      <c r="BO211">
        <v>0</v>
      </c>
      <c r="BP211">
        <v>0</v>
      </c>
    </row>
    <row r="212" spans="1:68" x14ac:dyDescent="0.25">
      <c r="A212">
        <v>106</v>
      </c>
      <c r="B212">
        <v>0</v>
      </c>
      <c r="C212">
        <v>0</v>
      </c>
      <c r="D212">
        <v>0</v>
      </c>
      <c r="E212">
        <v>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1</v>
      </c>
      <c r="AS212">
        <v>1</v>
      </c>
      <c r="AT212">
        <v>0</v>
      </c>
      <c r="AU212">
        <v>0</v>
      </c>
      <c r="AV212">
        <v>0</v>
      </c>
      <c r="AW212">
        <v>0</v>
      </c>
      <c r="AX212">
        <v>0</v>
      </c>
      <c r="AY212">
        <v>0</v>
      </c>
      <c r="AZ212">
        <v>0</v>
      </c>
      <c r="BA212">
        <v>0</v>
      </c>
      <c r="BB212">
        <v>0</v>
      </c>
      <c r="BC212">
        <v>1</v>
      </c>
      <c r="BD212">
        <v>0</v>
      </c>
      <c r="BE212">
        <v>0</v>
      </c>
      <c r="BF212">
        <v>0</v>
      </c>
      <c r="BG212">
        <v>0</v>
      </c>
      <c r="BH212">
        <v>0</v>
      </c>
      <c r="BI212">
        <v>0</v>
      </c>
      <c r="BJ212">
        <v>0</v>
      </c>
      <c r="BK212">
        <v>0</v>
      </c>
      <c r="BL212">
        <v>0</v>
      </c>
      <c r="BM212">
        <v>0</v>
      </c>
      <c r="BN212">
        <v>0</v>
      </c>
      <c r="BO212">
        <v>0</v>
      </c>
      <c r="BP212">
        <v>0</v>
      </c>
    </row>
    <row r="213" spans="1:68" x14ac:dyDescent="0.25">
      <c r="A213">
        <v>106</v>
      </c>
      <c r="B213">
        <v>0</v>
      </c>
      <c r="C213">
        <v>0</v>
      </c>
      <c r="D213">
        <v>0</v>
      </c>
      <c r="E213">
        <v>0</v>
      </c>
      <c r="F213">
        <v>0</v>
      </c>
      <c r="G213">
        <v>0</v>
      </c>
      <c r="H213">
        <v>0</v>
      </c>
      <c r="I213">
        <v>0</v>
      </c>
      <c r="J213">
        <v>0</v>
      </c>
      <c r="K213">
        <v>0</v>
      </c>
      <c r="L213">
        <v>0</v>
      </c>
      <c r="M213">
        <v>0</v>
      </c>
      <c r="N213">
        <v>1</v>
      </c>
      <c r="O213">
        <v>0</v>
      </c>
      <c r="P213">
        <v>0</v>
      </c>
      <c r="Q213">
        <v>0</v>
      </c>
      <c r="R213">
        <v>0</v>
      </c>
      <c r="S213">
        <v>0</v>
      </c>
      <c r="T213">
        <v>0</v>
      </c>
      <c r="U213">
        <v>0</v>
      </c>
      <c r="V213">
        <v>0</v>
      </c>
      <c r="W213">
        <v>1</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c r="BL213">
        <v>0</v>
      </c>
      <c r="BM213">
        <v>1</v>
      </c>
      <c r="BN213">
        <v>0</v>
      </c>
      <c r="BO213">
        <v>0</v>
      </c>
      <c r="BP213">
        <v>0</v>
      </c>
    </row>
    <row r="214" spans="1:68" x14ac:dyDescent="0.25">
      <c r="A214">
        <v>107</v>
      </c>
      <c r="B214">
        <v>0</v>
      </c>
      <c r="C214">
        <v>0</v>
      </c>
      <c r="D214">
        <v>0</v>
      </c>
      <c r="E214">
        <v>0</v>
      </c>
      <c r="F214">
        <v>0</v>
      </c>
      <c r="G214">
        <v>0</v>
      </c>
      <c r="H214">
        <v>0</v>
      </c>
      <c r="I214">
        <v>0</v>
      </c>
      <c r="J214">
        <v>0</v>
      </c>
      <c r="K214">
        <v>0</v>
      </c>
      <c r="L214">
        <v>0</v>
      </c>
      <c r="M214">
        <v>0</v>
      </c>
      <c r="N214">
        <v>0</v>
      </c>
      <c r="O214">
        <v>0</v>
      </c>
      <c r="P214">
        <v>0</v>
      </c>
      <c r="Q214">
        <v>0</v>
      </c>
      <c r="R214">
        <v>0</v>
      </c>
      <c r="S214">
        <v>0</v>
      </c>
      <c r="T214">
        <v>1</v>
      </c>
      <c r="U214">
        <v>0</v>
      </c>
      <c r="V214">
        <v>0</v>
      </c>
      <c r="W214">
        <v>0</v>
      </c>
      <c r="X214">
        <v>0</v>
      </c>
      <c r="Y214">
        <v>0</v>
      </c>
      <c r="Z214">
        <v>0</v>
      </c>
      <c r="AA214">
        <v>0</v>
      </c>
      <c r="AB214">
        <v>0</v>
      </c>
      <c r="AC214">
        <v>0</v>
      </c>
      <c r="AD214">
        <v>0</v>
      </c>
      <c r="AE214">
        <v>0</v>
      </c>
      <c r="AF214">
        <v>0</v>
      </c>
      <c r="AG214">
        <v>1</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1</v>
      </c>
      <c r="BJ214">
        <v>0</v>
      </c>
      <c r="BK214">
        <v>0</v>
      </c>
      <c r="BL214">
        <v>0</v>
      </c>
      <c r="BM214">
        <v>0</v>
      </c>
      <c r="BN214">
        <v>0</v>
      </c>
      <c r="BO214">
        <v>0</v>
      </c>
      <c r="BP214">
        <v>0</v>
      </c>
    </row>
    <row r="215" spans="1:68" x14ac:dyDescent="0.25">
      <c r="A215">
        <v>107</v>
      </c>
      <c r="B215">
        <v>0</v>
      </c>
      <c r="C215">
        <v>0</v>
      </c>
      <c r="D215">
        <v>0</v>
      </c>
      <c r="E215">
        <v>0</v>
      </c>
      <c r="F215">
        <v>0</v>
      </c>
      <c r="G215">
        <v>0</v>
      </c>
      <c r="H215">
        <v>0</v>
      </c>
      <c r="I215">
        <v>1</v>
      </c>
      <c r="J215">
        <v>0</v>
      </c>
      <c r="K215">
        <v>0</v>
      </c>
      <c r="L215">
        <v>0</v>
      </c>
      <c r="M215">
        <v>0</v>
      </c>
      <c r="N215">
        <v>0</v>
      </c>
      <c r="O215">
        <v>0</v>
      </c>
      <c r="P215">
        <v>0</v>
      </c>
      <c r="Q215">
        <v>0</v>
      </c>
      <c r="R215">
        <v>0</v>
      </c>
      <c r="S215">
        <v>0</v>
      </c>
      <c r="T215">
        <v>0</v>
      </c>
      <c r="U215">
        <v>0</v>
      </c>
      <c r="V215">
        <v>0</v>
      </c>
      <c r="W215">
        <v>0</v>
      </c>
      <c r="X215">
        <v>0</v>
      </c>
      <c r="Y215">
        <v>0</v>
      </c>
      <c r="Z215">
        <v>1</v>
      </c>
      <c r="AA215">
        <v>0</v>
      </c>
      <c r="AB215">
        <v>0</v>
      </c>
      <c r="AC215">
        <v>0</v>
      </c>
      <c r="AD215">
        <v>0</v>
      </c>
      <c r="AE215">
        <v>1</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0</v>
      </c>
      <c r="BJ215">
        <v>0</v>
      </c>
      <c r="BK215">
        <v>0</v>
      </c>
      <c r="BL215">
        <v>0</v>
      </c>
      <c r="BM215">
        <v>0</v>
      </c>
      <c r="BN215">
        <v>0</v>
      </c>
      <c r="BO215">
        <v>0</v>
      </c>
      <c r="BP215">
        <v>0</v>
      </c>
    </row>
    <row r="216" spans="1:68" x14ac:dyDescent="0.25">
      <c r="A216">
        <v>108</v>
      </c>
      <c r="B216">
        <v>0</v>
      </c>
      <c r="C216">
        <v>0</v>
      </c>
      <c r="D216">
        <v>0</v>
      </c>
      <c r="E216">
        <v>1</v>
      </c>
      <c r="F216">
        <v>0</v>
      </c>
      <c r="G216">
        <v>0</v>
      </c>
      <c r="H216">
        <v>0</v>
      </c>
      <c r="I216">
        <v>0</v>
      </c>
      <c r="J216">
        <v>0</v>
      </c>
      <c r="K216">
        <v>0</v>
      </c>
      <c r="L216">
        <v>0</v>
      </c>
      <c r="M216">
        <v>0</v>
      </c>
      <c r="N216">
        <v>0</v>
      </c>
      <c r="O216">
        <v>0</v>
      </c>
      <c r="P216">
        <v>0</v>
      </c>
      <c r="Q216">
        <v>0</v>
      </c>
      <c r="R216">
        <v>0</v>
      </c>
      <c r="S216">
        <v>1</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1</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0</v>
      </c>
      <c r="BM216">
        <v>0</v>
      </c>
      <c r="BN216">
        <v>0</v>
      </c>
      <c r="BO216">
        <v>0</v>
      </c>
      <c r="BP216">
        <v>0</v>
      </c>
    </row>
    <row r="217" spans="1:68" x14ac:dyDescent="0.25">
      <c r="A217">
        <v>108</v>
      </c>
      <c r="B217">
        <v>0</v>
      </c>
      <c r="C217">
        <v>0</v>
      </c>
      <c r="D217">
        <v>0</v>
      </c>
      <c r="E217">
        <v>0</v>
      </c>
      <c r="F217">
        <v>0</v>
      </c>
      <c r="G217">
        <v>0</v>
      </c>
      <c r="H217">
        <v>0</v>
      </c>
      <c r="I217">
        <v>0</v>
      </c>
      <c r="J217">
        <v>0</v>
      </c>
      <c r="K217">
        <v>0</v>
      </c>
      <c r="L217">
        <v>0</v>
      </c>
      <c r="M217">
        <v>0</v>
      </c>
      <c r="N217">
        <v>0</v>
      </c>
      <c r="O217">
        <v>0</v>
      </c>
      <c r="P217">
        <v>0</v>
      </c>
      <c r="Q217">
        <v>0</v>
      </c>
      <c r="R217">
        <v>1</v>
      </c>
      <c r="S217">
        <v>0</v>
      </c>
      <c r="T217">
        <v>0</v>
      </c>
      <c r="U217">
        <v>0</v>
      </c>
      <c r="V217">
        <v>0</v>
      </c>
      <c r="W217">
        <v>0</v>
      </c>
      <c r="X217">
        <v>0</v>
      </c>
      <c r="Y217">
        <v>0</v>
      </c>
      <c r="Z217">
        <v>0</v>
      </c>
      <c r="AA217">
        <v>0</v>
      </c>
      <c r="AB217">
        <v>1</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v>0</v>
      </c>
      <c r="BH217">
        <v>0</v>
      </c>
      <c r="BI217">
        <v>0</v>
      </c>
      <c r="BJ217">
        <v>0</v>
      </c>
      <c r="BK217">
        <v>0</v>
      </c>
      <c r="BL217">
        <v>0</v>
      </c>
      <c r="BM217">
        <v>0</v>
      </c>
      <c r="BN217">
        <v>1</v>
      </c>
      <c r="BO217">
        <v>0</v>
      </c>
      <c r="BP217">
        <v>0</v>
      </c>
    </row>
    <row r="218" spans="1:68" x14ac:dyDescent="0.25">
      <c r="A218">
        <v>109</v>
      </c>
      <c r="B218">
        <v>0</v>
      </c>
      <c r="C218">
        <v>0</v>
      </c>
      <c r="D218">
        <v>1</v>
      </c>
      <c r="E218">
        <v>0</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1</v>
      </c>
      <c r="AL218">
        <v>0</v>
      </c>
      <c r="AM218">
        <v>0</v>
      </c>
      <c r="AN218">
        <v>0</v>
      </c>
      <c r="AO218">
        <v>0</v>
      </c>
      <c r="AP218">
        <v>0</v>
      </c>
      <c r="AQ218">
        <v>0</v>
      </c>
      <c r="AR218">
        <v>0</v>
      </c>
      <c r="AS218">
        <v>0</v>
      </c>
      <c r="AT218">
        <v>0</v>
      </c>
      <c r="AU218">
        <v>0</v>
      </c>
      <c r="AV218">
        <v>0</v>
      </c>
      <c r="AW218">
        <v>0</v>
      </c>
      <c r="AX218">
        <v>0</v>
      </c>
      <c r="AY218">
        <v>0</v>
      </c>
      <c r="AZ218">
        <v>0</v>
      </c>
      <c r="BA218">
        <v>0</v>
      </c>
      <c r="BB218">
        <v>1</v>
      </c>
      <c r="BC218">
        <v>0</v>
      </c>
      <c r="BD218">
        <v>0</v>
      </c>
      <c r="BE218">
        <v>0</v>
      </c>
      <c r="BF218">
        <v>0</v>
      </c>
      <c r="BG218">
        <v>0</v>
      </c>
      <c r="BH218">
        <v>0</v>
      </c>
      <c r="BI218">
        <v>0</v>
      </c>
      <c r="BJ218">
        <v>0</v>
      </c>
      <c r="BK218">
        <v>0</v>
      </c>
      <c r="BL218">
        <v>0</v>
      </c>
      <c r="BM218">
        <v>0</v>
      </c>
      <c r="BN218">
        <v>0</v>
      </c>
      <c r="BO218">
        <v>0</v>
      </c>
      <c r="BP218">
        <v>0</v>
      </c>
    </row>
    <row r="219" spans="1:68" x14ac:dyDescent="0.25">
      <c r="A219">
        <v>109</v>
      </c>
      <c r="B219">
        <v>0</v>
      </c>
      <c r="C219">
        <v>0</v>
      </c>
      <c r="D219">
        <v>0</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1</v>
      </c>
      <c r="AX219">
        <v>0</v>
      </c>
      <c r="AY219">
        <v>0</v>
      </c>
      <c r="AZ219">
        <v>0</v>
      </c>
      <c r="BA219">
        <v>0</v>
      </c>
      <c r="BB219">
        <v>0</v>
      </c>
      <c r="BC219">
        <v>0</v>
      </c>
      <c r="BD219">
        <v>0</v>
      </c>
      <c r="BE219">
        <v>0</v>
      </c>
      <c r="BF219">
        <v>0</v>
      </c>
      <c r="BG219">
        <v>1</v>
      </c>
      <c r="BH219">
        <v>0</v>
      </c>
      <c r="BI219">
        <v>0</v>
      </c>
      <c r="BJ219">
        <v>0</v>
      </c>
      <c r="BK219">
        <v>0</v>
      </c>
      <c r="BL219">
        <v>1</v>
      </c>
      <c r="BM219">
        <v>0</v>
      </c>
      <c r="BN219">
        <v>0</v>
      </c>
      <c r="BO219">
        <v>0</v>
      </c>
      <c r="BP219">
        <v>0</v>
      </c>
    </row>
    <row r="220" spans="1:68" x14ac:dyDescent="0.25">
      <c r="A220">
        <v>110</v>
      </c>
      <c r="B220">
        <v>1</v>
      </c>
      <c r="C220">
        <v>0</v>
      </c>
      <c r="D220">
        <v>0</v>
      </c>
      <c r="E220">
        <v>0</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1</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0</v>
      </c>
      <c r="BI220">
        <v>0</v>
      </c>
      <c r="BJ220">
        <v>0</v>
      </c>
      <c r="BK220">
        <v>1</v>
      </c>
      <c r="BL220">
        <v>0</v>
      </c>
      <c r="BM220">
        <v>0</v>
      </c>
      <c r="BN220">
        <v>0</v>
      </c>
      <c r="BO220">
        <v>0</v>
      </c>
      <c r="BP220">
        <v>0</v>
      </c>
    </row>
    <row r="221" spans="1:68" x14ac:dyDescent="0.25">
      <c r="A221">
        <v>110</v>
      </c>
      <c r="B221">
        <v>0</v>
      </c>
      <c r="C221">
        <v>0</v>
      </c>
      <c r="D221">
        <v>0</v>
      </c>
      <c r="E221">
        <v>0</v>
      </c>
      <c r="F221">
        <v>0</v>
      </c>
      <c r="G221">
        <v>0</v>
      </c>
      <c r="H221">
        <v>0</v>
      </c>
      <c r="I221">
        <v>0</v>
      </c>
      <c r="J221">
        <v>0</v>
      </c>
      <c r="K221">
        <v>0</v>
      </c>
      <c r="L221">
        <v>0</v>
      </c>
      <c r="M221">
        <v>0</v>
      </c>
      <c r="N221">
        <v>0</v>
      </c>
      <c r="O221">
        <v>0</v>
      </c>
      <c r="P221">
        <v>0</v>
      </c>
      <c r="Q221">
        <v>0</v>
      </c>
      <c r="R221">
        <v>0</v>
      </c>
      <c r="S221">
        <v>0</v>
      </c>
      <c r="T221">
        <v>0</v>
      </c>
      <c r="U221">
        <v>1</v>
      </c>
      <c r="V221">
        <v>0</v>
      </c>
      <c r="W221">
        <v>0</v>
      </c>
      <c r="X221">
        <v>0</v>
      </c>
      <c r="Y221">
        <v>0</v>
      </c>
      <c r="Z221">
        <v>0</v>
      </c>
      <c r="AA221">
        <v>0</v>
      </c>
      <c r="AB221">
        <v>0</v>
      </c>
      <c r="AC221">
        <v>0</v>
      </c>
      <c r="AD221">
        <v>0</v>
      </c>
      <c r="AE221">
        <v>0</v>
      </c>
      <c r="AF221">
        <v>0</v>
      </c>
      <c r="AG221">
        <v>0</v>
      </c>
      <c r="AH221">
        <v>0</v>
      </c>
      <c r="AI221">
        <v>0</v>
      </c>
      <c r="AJ221">
        <v>0</v>
      </c>
      <c r="AK221">
        <v>0</v>
      </c>
      <c r="AL221">
        <v>1</v>
      </c>
      <c r="AM221">
        <v>0</v>
      </c>
      <c r="AN221">
        <v>0</v>
      </c>
      <c r="AO221">
        <v>0</v>
      </c>
      <c r="AP221">
        <v>0</v>
      </c>
      <c r="AQ221">
        <v>0</v>
      </c>
      <c r="AR221">
        <v>0</v>
      </c>
      <c r="AS221">
        <v>0</v>
      </c>
      <c r="AT221">
        <v>0</v>
      </c>
      <c r="AU221">
        <v>0</v>
      </c>
      <c r="AV221">
        <v>0</v>
      </c>
      <c r="AW221">
        <v>0</v>
      </c>
      <c r="AX221">
        <v>0</v>
      </c>
      <c r="AY221">
        <v>0</v>
      </c>
      <c r="AZ221">
        <v>0</v>
      </c>
      <c r="BA221">
        <v>0</v>
      </c>
      <c r="BB221">
        <v>0</v>
      </c>
      <c r="BC221">
        <v>0</v>
      </c>
      <c r="BD221">
        <v>1</v>
      </c>
      <c r="BE221">
        <v>0</v>
      </c>
      <c r="BF221">
        <v>0</v>
      </c>
      <c r="BG221">
        <v>0</v>
      </c>
      <c r="BH221">
        <v>0</v>
      </c>
      <c r="BI221">
        <v>0</v>
      </c>
      <c r="BJ221">
        <v>0</v>
      </c>
      <c r="BK221">
        <v>0</v>
      </c>
      <c r="BL221">
        <v>0</v>
      </c>
      <c r="BM221">
        <v>0</v>
      </c>
      <c r="BN221">
        <v>0</v>
      </c>
      <c r="BO221">
        <v>0</v>
      </c>
      <c r="BP221">
        <v>0</v>
      </c>
    </row>
    <row r="222" spans="1:68" x14ac:dyDescent="0.25">
      <c r="A222">
        <v>111</v>
      </c>
      <c r="B222">
        <v>0</v>
      </c>
      <c r="C222">
        <v>0</v>
      </c>
      <c r="D222">
        <v>0</v>
      </c>
      <c r="E222">
        <v>0</v>
      </c>
      <c r="F222">
        <v>0</v>
      </c>
      <c r="G222">
        <v>0</v>
      </c>
      <c r="H222">
        <v>0</v>
      </c>
      <c r="I222">
        <v>0</v>
      </c>
      <c r="J222">
        <v>0</v>
      </c>
      <c r="K222">
        <v>0</v>
      </c>
      <c r="L222">
        <v>1</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1</v>
      </c>
      <c r="AO222">
        <v>0</v>
      </c>
      <c r="AP222">
        <v>0</v>
      </c>
      <c r="AQ222">
        <v>0</v>
      </c>
      <c r="AR222">
        <v>0</v>
      </c>
      <c r="AS222">
        <v>0</v>
      </c>
      <c r="AT222">
        <v>0</v>
      </c>
      <c r="AU222">
        <v>0</v>
      </c>
      <c r="AV222">
        <v>0</v>
      </c>
      <c r="AW222">
        <v>0</v>
      </c>
      <c r="AX222">
        <v>0</v>
      </c>
      <c r="AY222">
        <v>1</v>
      </c>
      <c r="AZ222">
        <v>0</v>
      </c>
      <c r="BA222">
        <v>0</v>
      </c>
      <c r="BB222">
        <v>0</v>
      </c>
      <c r="BC222">
        <v>0</v>
      </c>
      <c r="BD222">
        <v>0</v>
      </c>
      <c r="BE222">
        <v>0</v>
      </c>
      <c r="BF222">
        <v>0</v>
      </c>
      <c r="BG222">
        <v>0</v>
      </c>
      <c r="BH222">
        <v>0</v>
      </c>
      <c r="BI222">
        <v>0</v>
      </c>
      <c r="BJ222">
        <v>0</v>
      </c>
      <c r="BK222">
        <v>0</v>
      </c>
      <c r="BL222">
        <v>0</v>
      </c>
      <c r="BM222">
        <v>0</v>
      </c>
      <c r="BN222">
        <v>0</v>
      </c>
      <c r="BO222">
        <v>0</v>
      </c>
      <c r="BP222">
        <v>0</v>
      </c>
    </row>
    <row r="223" spans="1:68" x14ac:dyDescent="0.25">
      <c r="A223">
        <v>111</v>
      </c>
      <c r="B223">
        <v>0</v>
      </c>
      <c r="C223">
        <v>0</v>
      </c>
      <c r="D223">
        <v>0</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1</v>
      </c>
      <c r="AI223">
        <v>0</v>
      </c>
      <c r="AJ223">
        <v>0</v>
      </c>
      <c r="AK223">
        <v>0</v>
      </c>
      <c r="AL223">
        <v>0</v>
      </c>
      <c r="AM223">
        <v>1</v>
      </c>
      <c r="AN223">
        <v>0</v>
      </c>
      <c r="AO223">
        <v>0</v>
      </c>
      <c r="AP223">
        <v>0</v>
      </c>
      <c r="AQ223">
        <v>0</v>
      </c>
      <c r="AR223">
        <v>0</v>
      </c>
      <c r="AS223">
        <v>0</v>
      </c>
      <c r="AT223">
        <v>0</v>
      </c>
      <c r="AU223">
        <v>0</v>
      </c>
      <c r="AV223">
        <v>0</v>
      </c>
      <c r="AW223">
        <v>0</v>
      </c>
      <c r="AX223">
        <v>0</v>
      </c>
      <c r="AY223">
        <v>0</v>
      </c>
      <c r="AZ223">
        <v>0</v>
      </c>
      <c r="BA223">
        <v>0</v>
      </c>
      <c r="BB223">
        <v>0</v>
      </c>
      <c r="BC223">
        <v>0</v>
      </c>
      <c r="BD223">
        <v>0</v>
      </c>
      <c r="BE223">
        <v>1</v>
      </c>
      <c r="BF223">
        <v>0</v>
      </c>
      <c r="BG223">
        <v>0</v>
      </c>
      <c r="BH223">
        <v>0</v>
      </c>
      <c r="BI223">
        <v>0</v>
      </c>
      <c r="BJ223">
        <v>0</v>
      </c>
      <c r="BK223">
        <v>0</v>
      </c>
      <c r="BL223">
        <v>0</v>
      </c>
      <c r="BM223">
        <v>0</v>
      </c>
      <c r="BN223">
        <v>0</v>
      </c>
      <c r="BO223">
        <v>0</v>
      </c>
      <c r="BP223">
        <v>0</v>
      </c>
    </row>
    <row r="224" spans="1:68" x14ac:dyDescent="0.25">
      <c r="A224">
        <v>112</v>
      </c>
      <c r="B224">
        <v>0</v>
      </c>
      <c r="C224">
        <v>0</v>
      </c>
      <c r="D224">
        <v>0</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1</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1</v>
      </c>
      <c r="AY224">
        <v>0</v>
      </c>
      <c r="AZ224">
        <v>0</v>
      </c>
      <c r="BA224">
        <v>0</v>
      </c>
      <c r="BB224">
        <v>0</v>
      </c>
      <c r="BC224">
        <v>1</v>
      </c>
      <c r="BD224">
        <v>0</v>
      </c>
      <c r="BE224">
        <v>0</v>
      </c>
      <c r="BF224">
        <v>0</v>
      </c>
      <c r="BG224">
        <v>0</v>
      </c>
      <c r="BH224">
        <v>0</v>
      </c>
      <c r="BI224">
        <v>0</v>
      </c>
      <c r="BJ224">
        <v>0</v>
      </c>
      <c r="BK224">
        <v>0</v>
      </c>
      <c r="BL224">
        <v>0</v>
      </c>
      <c r="BM224">
        <v>0</v>
      </c>
      <c r="BN224">
        <v>0</v>
      </c>
      <c r="BO224">
        <v>0</v>
      </c>
      <c r="BP224">
        <v>0</v>
      </c>
    </row>
    <row r="225" spans="1:68" x14ac:dyDescent="0.25">
      <c r="A225">
        <v>112</v>
      </c>
      <c r="B225">
        <v>0</v>
      </c>
      <c r="C225">
        <v>0</v>
      </c>
      <c r="D225">
        <v>0</v>
      </c>
      <c r="E225">
        <v>0</v>
      </c>
      <c r="F225">
        <v>1</v>
      </c>
      <c r="G225">
        <v>0</v>
      </c>
      <c r="H225">
        <v>0</v>
      </c>
      <c r="I225">
        <v>0</v>
      </c>
      <c r="J225">
        <v>0</v>
      </c>
      <c r="K225">
        <v>1</v>
      </c>
      <c r="L225">
        <v>0</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1</v>
      </c>
      <c r="BG225">
        <v>0</v>
      </c>
      <c r="BH225">
        <v>0</v>
      </c>
      <c r="BI225">
        <v>0</v>
      </c>
      <c r="BJ225">
        <v>0</v>
      </c>
      <c r="BK225">
        <v>0</v>
      </c>
      <c r="BL225">
        <v>0</v>
      </c>
      <c r="BM225">
        <v>0</v>
      </c>
      <c r="BN225">
        <v>0</v>
      </c>
      <c r="BO225">
        <v>0</v>
      </c>
      <c r="BP225">
        <v>0</v>
      </c>
    </row>
    <row r="1001" spans="2:2" x14ac:dyDescent="0.25">
      <c r="B1001">
        <f>MATCH(1,B2:B16,0)</f>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64"/>
  <sheetViews>
    <sheetView workbookViewId="0"/>
  </sheetViews>
  <sheetFormatPr defaultRowHeight="15" x14ac:dyDescent="0.25"/>
  <cols>
    <col min="1" max="1" width="15.5703125" customWidth="1"/>
    <col min="2" max="2" width="69.85546875" customWidth="1"/>
    <col min="3" max="3" width="12.85546875" customWidth="1"/>
  </cols>
  <sheetData>
    <row r="1" spans="1:3" x14ac:dyDescent="0.25">
      <c r="A1" t="s">
        <v>96</v>
      </c>
      <c r="B1" t="s">
        <v>97</v>
      </c>
      <c r="C1" t="s">
        <v>95</v>
      </c>
    </row>
    <row r="2" spans="1:3" x14ac:dyDescent="0.25">
      <c r="A2" s="4">
        <v>42795</v>
      </c>
      <c r="B2" t="s">
        <v>98</v>
      </c>
      <c r="C2" t="s">
        <v>99</v>
      </c>
    </row>
    <row r="3" spans="1:3" x14ac:dyDescent="0.25">
      <c r="A3" s="4">
        <v>42795</v>
      </c>
      <c r="B3" t="s">
        <v>100</v>
      </c>
      <c r="C3" t="s">
        <v>101</v>
      </c>
    </row>
    <row r="4" spans="1:3" x14ac:dyDescent="0.25">
      <c r="A4" s="4">
        <v>42795</v>
      </c>
      <c r="B4" t="s">
        <v>102</v>
      </c>
      <c r="C4" t="s">
        <v>103</v>
      </c>
    </row>
    <row r="5" spans="1:3" x14ac:dyDescent="0.25">
      <c r="A5" s="4">
        <v>42795</v>
      </c>
      <c r="B5" t="s">
        <v>104</v>
      </c>
      <c r="C5" t="s">
        <v>105</v>
      </c>
    </row>
    <row r="6" spans="1:3" x14ac:dyDescent="0.25">
      <c r="A6" s="4">
        <v>42795</v>
      </c>
      <c r="B6" t="s">
        <v>106</v>
      </c>
      <c r="C6" t="s">
        <v>107</v>
      </c>
    </row>
    <row r="7" spans="1:3" x14ac:dyDescent="0.25">
      <c r="A7" s="4">
        <v>42795</v>
      </c>
      <c r="B7" t="s">
        <v>108</v>
      </c>
      <c r="C7" t="s">
        <v>109</v>
      </c>
    </row>
    <row r="8" spans="1:3" x14ac:dyDescent="0.25">
      <c r="A8" s="4">
        <v>42796</v>
      </c>
      <c r="B8" t="s">
        <v>110</v>
      </c>
      <c r="C8" t="s">
        <v>111</v>
      </c>
    </row>
    <row r="9" spans="1:3" x14ac:dyDescent="0.25">
      <c r="A9" s="4">
        <v>42796</v>
      </c>
      <c r="B9" t="s">
        <v>112</v>
      </c>
      <c r="C9" t="s">
        <v>113</v>
      </c>
    </row>
    <row r="10" spans="1:3" x14ac:dyDescent="0.25">
      <c r="A10" s="4">
        <v>42796</v>
      </c>
      <c r="B10" t="s">
        <v>114</v>
      </c>
      <c r="C10" t="s">
        <v>115</v>
      </c>
    </row>
    <row r="11" spans="1:3" x14ac:dyDescent="0.25">
      <c r="A11" s="4">
        <v>42796</v>
      </c>
      <c r="B11" t="s">
        <v>116</v>
      </c>
      <c r="C11" t="s">
        <v>117</v>
      </c>
    </row>
    <row r="12" spans="1:3" x14ac:dyDescent="0.25">
      <c r="A12" s="4">
        <v>42797</v>
      </c>
      <c r="B12" t="s">
        <v>118</v>
      </c>
      <c r="C12" t="s">
        <v>119</v>
      </c>
    </row>
    <row r="13" spans="1:3" x14ac:dyDescent="0.25">
      <c r="A13" s="4">
        <v>42797</v>
      </c>
      <c r="B13" t="s">
        <v>120</v>
      </c>
      <c r="C13" t="s">
        <v>121</v>
      </c>
    </row>
    <row r="14" spans="1:3" x14ac:dyDescent="0.25">
      <c r="A14" s="4">
        <v>42797</v>
      </c>
      <c r="B14" t="s">
        <v>122</v>
      </c>
      <c r="C14" t="s">
        <v>123</v>
      </c>
    </row>
    <row r="15" spans="1:3" x14ac:dyDescent="0.25">
      <c r="A15" s="4">
        <v>42797</v>
      </c>
      <c r="B15" t="s">
        <v>124</v>
      </c>
      <c r="C15" t="s">
        <v>125</v>
      </c>
    </row>
    <row r="16" spans="1:3" x14ac:dyDescent="0.25">
      <c r="A16" s="4">
        <v>42797</v>
      </c>
      <c r="B16" t="s">
        <v>126</v>
      </c>
      <c r="C16" t="s">
        <v>127</v>
      </c>
    </row>
    <row r="17" spans="1:3" x14ac:dyDescent="0.25">
      <c r="A17" s="4">
        <v>42797</v>
      </c>
      <c r="B17" t="s">
        <v>128</v>
      </c>
      <c r="C17" t="s">
        <v>129</v>
      </c>
    </row>
    <row r="18" spans="1:3" x14ac:dyDescent="0.25">
      <c r="A18" s="4">
        <v>42797</v>
      </c>
      <c r="B18" t="s">
        <v>130</v>
      </c>
      <c r="C18" t="s">
        <v>131</v>
      </c>
    </row>
    <row r="19" spans="1:3" x14ac:dyDescent="0.25">
      <c r="A19" s="4">
        <v>42797</v>
      </c>
      <c r="B19" t="s">
        <v>132</v>
      </c>
      <c r="C19" t="s">
        <v>133</v>
      </c>
    </row>
    <row r="20" spans="1:3" x14ac:dyDescent="0.25">
      <c r="A20" s="4">
        <v>42797</v>
      </c>
      <c r="B20" t="s">
        <v>134</v>
      </c>
      <c r="C20" t="s">
        <v>135</v>
      </c>
    </row>
    <row r="21" spans="1:3" x14ac:dyDescent="0.25">
      <c r="A21" s="4">
        <v>42797</v>
      </c>
      <c r="B21" t="s">
        <v>136</v>
      </c>
      <c r="C21" t="s">
        <v>137</v>
      </c>
    </row>
    <row r="22" spans="1:3" x14ac:dyDescent="0.25">
      <c r="A22" s="4">
        <v>42800</v>
      </c>
      <c r="B22" t="s">
        <v>138</v>
      </c>
      <c r="C22" t="s">
        <v>139</v>
      </c>
    </row>
    <row r="23" spans="1:3" x14ac:dyDescent="0.25">
      <c r="A23" s="4">
        <v>42802</v>
      </c>
      <c r="B23" t="s">
        <v>140</v>
      </c>
      <c r="C23" t="s">
        <v>141</v>
      </c>
    </row>
    <row r="24" spans="1:3" x14ac:dyDescent="0.25">
      <c r="A24" s="4">
        <v>42802</v>
      </c>
      <c r="B24" t="s">
        <v>142</v>
      </c>
      <c r="C24" t="s">
        <v>143</v>
      </c>
    </row>
    <row r="25" spans="1:3" x14ac:dyDescent="0.25">
      <c r="A25" s="4">
        <v>42802</v>
      </c>
      <c r="B25" t="s">
        <v>144</v>
      </c>
      <c r="C25" t="s">
        <v>145</v>
      </c>
    </row>
    <row r="26" spans="1:3" x14ac:dyDescent="0.25">
      <c r="A26" s="4">
        <v>42802</v>
      </c>
      <c r="B26" t="s">
        <v>146</v>
      </c>
      <c r="C26" t="s">
        <v>147</v>
      </c>
    </row>
    <row r="27" spans="1:3" x14ac:dyDescent="0.25">
      <c r="A27" s="4">
        <v>42802</v>
      </c>
      <c r="B27" t="s">
        <v>148</v>
      </c>
      <c r="C27" t="s">
        <v>149</v>
      </c>
    </row>
    <row r="28" spans="1:3" x14ac:dyDescent="0.25">
      <c r="A28" s="4">
        <v>42802</v>
      </c>
      <c r="B28" t="s">
        <v>150</v>
      </c>
      <c r="C28" t="s">
        <v>151</v>
      </c>
    </row>
    <row r="29" spans="1:3" x14ac:dyDescent="0.25">
      <c r="A29" s="4">
        <v>42802</v>
      </c>
      <c r="B29" t="s">
        <v>152</v>
      </c>
      <c r="C29" t="s">
        <v>153</v>
      </c>
    </row>
    <row r="30" spans="1:3" x14ac:dyDescent="0.25">
      <c r="A30" s="4">
        <v>42802</v>
      </c>
      <c r="B30" t="s">
        <v>154</v>
      </c>
      <c r="C30" t="s">
        <v>155</v>
      </c>
    </row>
    <row r="31" spans="1:3" x14ac:dyDescent="0.25">
      <c r="A31" s="4">
        <v>42802</v>
      </c>
      <c r="B31" t="s">
        <v>156</v>
      </c>
      <c r="C31" t="s">
        <v>157</v>
      </c>
    </row>
    <row r="32" spans="1:3" x14ac:dyDescent="0.25">
      <c r="A32" s="4">
        <v>42802</v>
      </c>
      <c r="B32" t="s">
        <v>158</v>
      </c>
      <c r="C32" t="s">
        <v>159</v>
      </c>
    </row>
    <row r="33" spans="1:3" x14ac:dyDescent="0.25">
      <c r="A33" s="4">
        <v>42802</v>
      </c>
      <c r="B33" t="s">
        <v>160</v>
      </c>
      <c r="C33" t="s">
        <v>161</v>
      </c>
    </row>
    <row r="34" spans="1:3" x14ac:dyDescent="0.25">
      <c r="A34" s="4">
        <v>42803</v>
      </c>
      <c r="B34" t="s">
        <v>162</v>
      </c>
      <c r="C34" t="s">
        <v>163</v>
      </c>
    </row>
    <row r="35" spans="1:3" x14ac:dyDescent="0.25">
      <c r="A35" s="4">
        <v>42803</v>
      </c>
      <c r="B35" t="s">
        <v>164</v>
      </c>
      <c r="C35" t="s">
        <v>165</v>
      </c>
    </row>
    <row r="36" spans="1:3" x14ac:dyDescent="0.25">
      <c r="A36" s="4">
        <v>42803</v>
      </c>
      <c r="B36" t="s">
        <v>166</v>
      </c>
      <c r="C36" t="s">
        <v>167</v>
      </c>
    </row>
    <row r="37" spans="1:3" x14ac:dyDescent="0.25">
      <c r="A37" s="4">
        <v>42803</v>
      </c>
      <c r="B37" t="s">
        <v>168</v>
      </c>
      <c r="C37" t="s">
        <v>169</v>
      </c>
    </row>
    <row r="38" spans="1:3" x14ac:dyDescent="0.25">
      <c r="A38" s="4">
        <v>42803</v>
      </c>
      <c r="B38" t="s">
        <v>170</v>
      </c>
      <c r="C38" t="s">
        <v>171</v>
      </c>
    </row>
    <row r="39" spans="1:3" x14ac:dyDescent="0.25">
      <c r="A39" s="4">
        <v>42803</v>
      </c>
      <c r="B39" t="s">
        <v>172</v>
      </c>
      <c r="C39" t="s">
        <v>173</v>
      </c>
    </row>
    <row r="40" spans="1:3" x14ac:dyDescent="0.25">
      <c r="A40" s="4">
        <v>42803</v>
      </c>
      <c r="B40" t="s">
        <v>174</v>
      </c>
      <c r="C40" t="s">
        <v>175</v>
      </c>
    </row>
    <row r="41" spans="1:3" x14ac:dyDescent="0.25">
      <c r="A41" s="4">
        <v>42803</v>
      </c>
      <c r="B41" t="s">
        <v>176</v>
      </c>
      <c r="C41" t="s">
        <v>177</v>
      </c>
    </row>
    <row r="42" spans="1:3" x14ac:dyDescent="0.25">
      <c r="A42" s="4">
        <v>42804</v>
      </c>
      <c r="B42" t="s">
        <v>178</v>
      </c>
      <c r="C42" t="s">
        <v>179</v>
      </c>
    </row>
    <row r="43" spans="1:3" x14ac:dyDescent="0.25">
      <c r="A43" s="4">
        <v>42804</v>
      </c>
      <c r="B43" t="s">
        <v>180</v>
      </c>
      <c r="C43" t="s">
        <v>181</v>
      </c>
    </row>
    <row r="44" spans="1:3" x14ac:dyDescent="0.25">
      <c r="A44" s="4">
        <v>42804</v>
      </c>
      <c r="B44" t="s">
        <v>182</v>
      </c>
      <c r="C44" t="s">
        <v>183</v>
      </c>
    </row>
    <row r="45" spans="1:3" x14ac:dyDescent="0.25">
      <c r="A45" s="4">
        <v>42804</v>
      </c>
      <c r="B45" t="s">
        <v>184</v>
      </c>
      <c r="C45" t="s">
        <v>185</v>
      </c>
    </row>
    <row r="46" spans="1:3" x14ac:dyDescent="0.25">
      <c r="A46" s="4">
        <v>42804</v>
      </c>
      <c r="B46" t="s">
        <v>186</v>
      </c>
      <c r="C46" t="s">
        <v>187</v>
      </c>
    </row>
    <row r="47" spans="1:3" x14ac:dyDescent="0.25">
      <c r="A47" s="4">
        <v>42804</v>
      </c>
      <c r="B47" t="s">
        <v>188</v>
      </c>
      <c r="C47" t="s">
        <v>189</v>
      </c>
    </row>
    <row r="48" spans="1:3" x14ac:dyDescent="0.25">
      <c r="A48" s="4">
        <v>42807</v>
      </c>
      <c r="B48" t="s">
        <v>190</v>
      </c>
      <c r="C48" t="s">
        <v>191</v>
      </c>
    </row>
    <row r="49" spans="1:3" x14ac:dyDescent="0.25">
      <c r="A49" s="4">
        <v>42807</v>
      </c>
      <c r="B49" t="s">
        <v>192</v>
      </c>
      <c r="C49" t="s">
        <v>193</v>
      </c>
    </row>
    <row r="50" spans="1:3" x14ac:dyDescent="0.25">
      <c r="A50" s="4">
        <v>42809</v>
      </c>
      <c r="B50" t="s">
        <v>194</v>
      </c>
      <c r="C50" t="s">
        <v>195</v>
      </c>
    </row>
    <row r="51" spans="1:3" x14ac:dyDescent="0.25">
      <c r="A51" s="4">
        <v>42809</v>
      </c>
      <c r="B51" t="s">
        <v>196</v>
      </c>
      <c r="C51" t="s">
        <v>197</v>
      </c>
    </row>
    <row r="52" spans="1:3" x14ac:dyDescent="0.25">
      <c r="A52" s="4">
        <v>42809</v>
      </c>
      <c r="B52" t="s">
        <v>198</v>
      </c>
      <c r="C52" t="s">
        <v>199</v>
      </c>
    </row>
    <row r="53" spans="1:3" x14ac:dyDescent="0.25">
      <c r="A53" s="4">
        <v>42809</v>
      </c>
      <c r="B53" t="s">
        <v>200</v>
      </c>
      <c r="C53" t="s">
        <v>201</v>
      </c>
    </row>
    <row r="54" spans="1:3" x14ac:dyDescent="0.25">
      <c r="A54" s="4">
        <v>42809</v>
      </c>
      <c r="B54" t="s">
        <v>202</v>
      </c>
      <c r="C54" t="s">
        <v>203</v>
      </c>
    </row>
    <row r="55" spans="1:3" x14ac:dyDescent="0.25">
      <c r="A55" s="4">
        <v>42809</v>
      </c>
      <c r="B55" t="s">
        <v>204</v>
      </c>
      <c r="C55" t="s">
        <v>205</v>
      </c>
    </row>
    <row r="56" spans="1:3" x14ac:dyDescent="0.25">
      <c r="A56" s="4">
        <v>42809</v>
      </c>
      <c r="B56" t="s">
        <v>206</v>
      </c>
      <c r="C56" t="s">
        <v>207</v>
      </c>
    </row>
    <row r="57" spans="1:3" x14ac:dyDescent="0.25">
      <c r="A57" s="4">
        <v>42809</v>
      </c>
      <c r="B57" t="s">
        <v>208</v>
      </c>
      <c r="C57" t="s">
        <v>209</v>
      </c>
    </row>
    <row r="58" spans="1:3" x14ac:dyDescent="0.25">
      <c r="A58" s="4">
        <v>42810</v>
      </c>
      <c r="B58" t="s">
        <v>210</v>
      </c>
      <c r="C58" t="s">
        <v>211</v>
      </c>
    </row>
    <row r="59" spans="1:3" x14ac:dyDescent="0.25">
      <c r="A59" s="4">
        <v>42810</v>
      </c>
      <c r="B59" t="s">
        <v>212</v>
      </c>
      <c r="C59" t="s">
        <v>213</v>
      </c>
    </row>
    <row r="60" spans="1:3" x14ac:dyDescent="0.25">
      <c r="A60" s="4">
        <v>42810</v>
      </c>
      <c r="B60" t="s">
        <v>214</v>
      </c>
      <c r="C60" t="s">
        <v>215</v>
      </c>
    </row>
    <row r="61" spans="1:3" x14ac:dyDescent="0.25">
      <c r="A61" s="4">
        <v>42810</v>
      </c>
      <c r="B61" t="s">
        <v>216</v>
      </c>
      <c r="C61" t="s">
        <v>217</v>
      </c>
    </row>
    <row r="62" spans="1:3" x14ac:dyDescent="0.25">
      <c r="A62" s="4">
        <v>42810</v>
      </c>
      <c r="B62" t="s">
        <v>218</v>
      </c>
      <c r="C62" t="s">
        <v>219</v>
      </c>
    </row>
    <row r="63" spans="1:3" x14ac:dyDescent="0.25">
      <c r="A63" s="4">
        <v>42810</v>
      </c>
      <c r="B63" t="s">
        <v>220</v>
      </c>
      <c r="C63" t="s">
        <v>221</v>
      </c>
    </row>
    <row r="64" spans="1:3" x14ac:dyDescent="0.25">
      <c r="A64" s="4">
        <v>42810</v>
      </c>
      <c r="B64" t="s">
        <v>222</v>
      </c>
      <c r="C64" t="s">
        <v>223</v>
      </c>
    </row>
    <row r="65" spans="1:3" x14ac:dyDescent="0.25">
      <c r="A65" s="4">
        <v>42810</v>
      </c>
      <c r="B65" t="s">
        <v>224</v>
      </c>
      <c r="C65" t="s">
        <v>225</v>
      </c>
    </row>
    <row r="66" spans="1:3" x14ac:dyDescent="0.25">
      <c r="A66" s="4">
        <v>42811</v>
      </c>
      <c r="B66" t="s">
        <v>226</v>
      </c>
      <c r="C66" t="s">
        <v>227</v>
      </c>
    </row>
    <row r="67" spans="1:3" x14ac:dyDescent="0.25">
      <c r="A67" s="4">
        <v>42811</v>
      </c>
      <c r="B67" t="s">
        <v>228</v>
      </c>
      <c r="C67" t="s">
        <v>229</v>
      </c>
    </row>
    <row r="68" spans="1:3" x14ac:dyDescent="0.25">
      <c r="A68" s="4">
        <v>42811</v>
      </c>
      <c r="B68" t="s">
        <v>230</v>
      </c>
      <c r="C68" t="s">
        <v>231</v>
      </c>
    </row>
    <row r="69" spans="1:3" x14ac:dyDescent="0.25">
      <c r="A69" s="4">
        <v>42811</v>
      </c>
      <c r="B69" t="s">
        <v>232</v>
      </c>
      <c r="C69" t="s">
        <v>233</v>
      </c>
    </row>
    <row r="70" spans="1:3" x14ac:dyDescent="0.25">
      <c r="A70" s="4">
        <v>42811</v>
      </c>
      <c r="B70" t="s">
        <v>234</v>
      </c>
      <c r="C70" t="s">
        <v>235</v>
      </c>
    </row>
    <row r="71" spans="1:3" x14ac:dyDescent="0.25">
      <c r="A71" s="4">
        <v>42811</v>
      </c>
      <c r="B71" t="s">
        <v>236</v>
      </c>
      <c r="C71" t="s">
        <v>237</v>
      </c>
    </row>
    <row r="72" spans="1:3" x14ac:dyDescent="0.25">
      <c r="A72" s="4">
        <v>42811</v>
      </c>
      <c r="B72" t="s">
        <v>238</v>
      </c>
      <c r="C72" t="s">
        <v>239</v>
      </c>
    </row>
    <row r="73" spans="1:3" x14ac:dyDescent="0.25">
      <c r="A73" s="4">
        <v>42811</v>
      </c>
      <c r="B73" t="s">
        <v>240</v>
      </c>
      <c r="C73" t="s">
        <v>241</v>
      </c>
    </row>
    <row r="74" spans="1:3" x14ac:dyDescent="0.25">
      <c r="A74" s="4">
        <v>42811</v>
      </c>
      <c r="B74" t="s">
        <v>242</v>
      </c>
      <c r="C74" t="s">
        <v>243</v>
      </c>
    </row>
    <row r="75" spans="1:3" x14ac:dyDescent="0.25">
      <c r="A75" s="4">
        <v>42816</v>
      </c>
      <c r="B75" t="s">
        <v>244</v>
      </c>
      <c r="C75" t="s">
        <v>245</v>
      </c>
    </row>
    <row r="76" spans="1:3" x14ac:dyDescent="0.25">
      <c r="A76" s="4">
        <v>42816</v>
      </c>
      <c r="B76" t="s">
        <v>246</v>
      </c>
      <c r="C76" t="s">
        <v>247</v>
      </c>
    </row>
    <row r="77" spans="1:3" x14ac:dyDescent="0.25">
      <c r="A77" s="4">
        <v>42816</v>
      </c>
      <c r="B77" t="s">
        <v>248</v>
      </c>
      <c r="C77" t="s">
        <v>249</v>
      </c>
    </row>
    <row r="78" spans="1:3" x14ac:dyDescent="0.25">
      <c r="A78" s="4">
        <v>42816</v>
      </c>
      <c r="B78" t="s">
        <v>250</v>
      </c>
      <c r="C78" t="s">
        <v>251</v>
      </c>
    </row>
    <row r="79" spans="1:3" x14ac:dyDescent="0.25">
      <c r="A79" s="4">
        <v>42816</v>
      </c>
      <c r="B79" t="s">
        <v>252</v>
      </c>
      <c r="C79" t="s">
        <v>253</v>
      </c>
    </row>
    <row r="80" spans="1:3" x14ac:dyDescent="0.25">
      <c r="A80" s="4">
        <v>42816</v>
      </c>
      <c r="B80" t="s">
        <v>254</v>
      </c>
      <c r="C80" t="s">
        <v>255</v>
      </c>
    </row>
    <row r="81" spans="1:3" x14ac:dyDescent="0.25">
      <c r="A81" s="4">
        <v>42816</v>
      </c>
      <c r="B81" t="s">
        <v>256</v>
      </c>
      <c r="C81" t="s">
        <v>257</v>
      </c>
    </row>
    <row r="82" spans="1:3" x14ac:dyDescent="0.25">
      <c r="A82" s="4">
        <v>42816</v>
      </c>
      <c r="B82" t="s">
        <v>258</v>
      </c>
      <c r="C82" t="s">
        <v>259</v>
      </c>
    </row>
    <row r="83" spans="1:3" x14ac:dyDescent="0.25">
      <c r="A83" s="4">
        <v>42816</v>
      </c>
      <c r="B83" t="s">
        <v>260</v>
      </c>
      <c r="C83" t="s">
        <v>261</v>
      </c>
    </row>
    <row r="84" spans="1:3" x14ac:dyDescent="0.25">
      <c r="A84" s="4">
        <v>42817</v>
      </c>
      <c r="B84" t="s">
        <v>262</v>
      </c>
      <c r="C84" t="s">
        <v>263</v>
      </c>
    </row>
    <row r="85" spans="1:3" x14ac:dyDescent="0.25">
      <c r="A85" s="4">
        <v>42817</v>
      </c>
      <c r="B85" t="s">
        <v>264</v>
      </c>
      <c r="C85" t="s">
        <v>265</v>
      </c>
    </row>
    <row r="86" spans="1:3" x14ac:dyDescent="0.25">
      <c r="A86" s="4">
        <v>42817</v>
      </c>
      <c r="B86" t="s">
        <v>266</v>
      </c>
      <c r="C86" t="s">
        <v>267</v>
      </c>
    </row>
    <row r="87" spans="1:3" x14ac:dyDescent="0.25">
      <c r="A87" s="4">
        <v>42817</v>
      </c>
      <c r="B87" t="s">
        <v>268</v>
      </c>
      <c r="C87" t="s">
        <v>269</v>
      </c>
    </row>
    <row r="88" spans="1:3" x14ac:dyDescent="0.25">
      <c r="A88" s="4">
        <v>42817</v>
      </c>
      <c r="B88" t="s">
        <v>270</v>
      </c>
      <c r="C88" t="s">
        <v>271</v>
      </c>
    </row>
    <row r="89" spans="1:3" x14ac:dyDescent="0.25">
      <c r="A89" s="4">
        <v>42817</v>
      </c>
      <c r="B89" t="s">
        <v>272</v>
      </c>
      <c r="C89" t="s">
        <v>273</v>
      </c>
    </row>
    <row r="90" spans="1:3" x14ac:dyDescent="0.25">
      <c r="A90" s="4">
        <v>42817</v>
      </c>
      <c r="B90" t="s">
        <v>274</v>
      </c>
      <c r="C90" t="s">
        <v>275</v>
      </c>
    </row>
    <row r="91" spans="1:3" x14ac:dyDescent="0.25">
      <c r="A91" s="4">
        <v>42817</v>
      </c>
      <c r="B91" t="s">
        <v>276</v>
      </c>
      <c r="C91" t="s">
        <v>277</v>
      </c>
    </row>
    <row r="92" spans="1:3" x14ac:dyDescent="0.25">
      <c r="A92" s="4">
        <v>42817</v>
      </c>
      <c r="B92" t="s">
        <v>278</v>
      </c>
      <c r="C92" t="s">
        <v>279</v>
      </c>
    </row>
    <row r="93" spans="1:3" x14ac:dyDescent="0.25">
      <c r="A93" s="4">
        <v>42817</v>
      </c>
      <c r="B93" t="s">
        <v>280</v>
      </c>
      <c r="C93" t="s">
        <v>281</v>
      </c>
    </row>
    <row r="94" spans="1:3" x14ac:dyDescent="0.25">
      <c r="A94" s="4">
        <v>42817</v>
      </c>
      <c r="B94" t="s">
        <v>282</v>
      </c>
      <c r="C94" t="s">
        <v>283</v>
      </c>
    </row>
    <row r="95" spans="1:3" x14ac:dyDescent="0.25">
      <c r="A95" s="4">
        <v>42818</v>
      </c>
      <c r="B95" t="s">
        <v>284</v>
      </c>
      <c r="C95" t="s">
        <v>285</v>
      </c>
    </row>
    <row r="96" spans="1:3" x14ac:dyDescent="0.25">
      <c r="A96" s="4">
        <v>42818</v>
      </c>
      <c r="B96" t="s">
        <v>286</v>
      </c>
      <c r="C96" t="s">
        <v>287</v>
      </c>
    </row>
    <row r="97" spans="1:3" x14ac:dyDescent="0.25">
      <c r="A97" s="4">
        <v>42818</v>
      </c>
      <c r="B97" t="s">
        <v>288</v>
      </c>
      <c r="C97" t="s">
        <v>289</v>
      </c>
    </row>
    <row r="98" spans="1:3" x14ac:dyDescent="0.25">
      <c r="A98" s="4">
        <v>42818</v>
      </c>
      <c r="B98" t="s">
        <v>290</v>
      </c>
      <c r="C98" t="s">
        <v>291</v>
      </c>
    </row>
    <row r="99" spans="1:3" x14ac:dyDescent="0.25">
      <c r="A99" s="4">
        <v>42818</v>
      </c>
      <c r="B99" t="s">
        <v>292</v>
      </c>
      <c r="C99" t="s">
        <v>293</v>
      </c>
    </row>
    <row r="100" spans="1:3" x14ac:dyDescent="0.25">
      <c r="A100" s="4">
        <v>42818</v>
      </c>
      <c r="B100" t="s">
        <v>294</v>
      </c>
      <c r="C100" t="s">
        <v>295</v>
      </c>
    </row>
    <row r="101" spans="1:3" x14ac:dyDescent="0.25">
      <c r="A101" s="4">
        <v>42818</v>
      </c>
      <c r="B101" t="s">
        <v>296</v>
      </c>
      <c r="C101" t="s">
        <v>297</v>
      </c>
    </row>
    <row r="102" spans="1:3" x14ac:dyDescent="0.25">
      <c r="A102" s="4">
        <v>42822</v>
      </c>
      <c r="B102" t="s">
        <v>298</v>
      </c>
      <c r="C102" t="s">
        <v>299</v>
      </c>
    </row>
    <row r="103" spans="1:3" x14ac:dyDescent="0.25">
      <c r="A103" s="4">
        <v>42823</v>
      </c>
      <c r="B103" t="s">
        <v>300</v>
      </c>
      <c r="C103" t="s">
        <v>301</v>
      </c>
    </row>
    <row r="104" spans="1:3" x14ac:dyDescent="0.25">
      <c r="A104" s="4">
        <v>42823</v>
      </c>
      <c r="B104" t="s">
        <v>302</v>
      </c>
      <c r="C104" t="s">
        <v>303</v>
      </c>
    </row>
    <row r="105" spans="1:3" x14ac:dyDescent="0.25">
      <c r="A105" s="4">
        <v>42823</v>
      </c>
      <c r="B105" t="s">
        <v>304</v>
      </c>
      <c r="C105" t="s">
        <v>305</v>
      </c>
    </row>
    <row r="106" spans="1:3" x14ac:dyDescent="0.25">
      <c r="A106" s="4">
        <v>42823</v>
      </c>
      <c r="B106" t="s">
        <v>306</v>
      </c>
      <c r="C106" t="s">
        <v>307</v>
      </c>
    </row>
    <row r="107" spans="1:3" x14ac:dyDescent="0.25">
      <c r="A107" s="4">
        <v>42823</v>
      </c>
      <c r="B107" t="s">
        <v>308</v>
      </c>
      <c r="C107" t="s">
        <v>309</v>
      </c>
    </row>
    <row r="108" spans="1:3" x14ac:dyDescent="0.25">
      <c r="A108" s="4">
        <v>42823</v>
      </c>
      <c r="B108" t="s">
        <v>310</v>
      </c>
      <c r="C108" t="s">
        <v>311</v>
      </c>
    </row>
    <row r="109" spans="1:3" x14ac:dyDescent="0.25">
      <c r="A109" s="4">
        <v>42823</v>
      </c>
      <c r="B109" t="s">
        <v>312</v>
      </c>
      <c r="C109" t="s">
        <v>313</v>
      </c>
    </row>
    <row r="110" spans="1:3" x14ac:dyDescent="0.25">
      <c r="A110" s="4">
        <v>42823</v>
      </c>
      <c r="B110" t="s">
        <v>314</v>
      </c>
      <c r="C110" t="s">
        <v>315</v>
      </c>
    </row>
    <row r="111" spans="1:3" x14ac:dyDescent="0.25">
      <c r="A111" s="4">
        <v>42824</v>
      </c>
      <c r="B111" t="s">
        <v>316</v>
      </c>
      <c r="C111" t="s">
        <v>317</v>
      </c>
    </row>
    <row r="112" spans="1:3" x14ac:dyDescent="0.25">
      <c r="A112" s="4">
        <v>42824</v>
      </c>
      <c r="B112" t="s">
        <v>318</v>
      </c>
      <c r="C112" t="s">
        <v>319</v>
      </c>
    </row>
    <row r="113" spans="1:3" x14ac:dyDescent="0.25">
      <c r="A113" s="4">
        <v>42824</v>
      </c>
      <c r="B113" t="s">
        <v>320</v>
      </c>
      <c r="C113" t="s">
        <v>321</v>
      </c>
    </row>
    <row r="114" spans="1:3" x14ac:dyDescent="0.25">
      <c r="A114" s="4">
        <v>42824</v>
      </c>
      <c r="B114" t="s">
        <v>322</v>
      </c>
      <c r="C114" t="s">
        <v>323</v>
      </c>
    </row>
    <row r="115" spans="1:3" x14ac:dyDescent="0.25">
      <c r="A115" s="4">
        <v>42824</v>
      </c>
      <c r="B115" t="s">
        <v>324</v>
      </c>
      <c r="C115" t="s">
        <v>325</v>
      </c>
    </row>
    <row r="116" spans="1:3" x14ac:dyDescent="0.25">
      <c r="A116" s="4">
        <v>42824</v>
      </c>
      <c r="B116" t="s">
        <v>326</v>
      </c>
      <c r="C116" t="s">
        <v>327</v>
      </c>
    </row>
    <row r="117" spans="1:3" x14ac:dyDescent="0.25">
      <c r="A117" s="4">
        <v>42824</v>
      </c>
      <c r="B117" t="s">
        <v>328</v>
      </c>
      <c r="C117" t="s">
        <v>329</v>
      </c>
    </row>
    <row r="118" spans="1:3" x14ac:dyDescent="0.25">
      <c r="A118" s="4">
        <v>42824</v>
      </c>
      <c r="B118" t="s">
        <v>330</v>
      </c>
      <c r="C118" t="s">
        <v>331</v>
      </c>
    </row>
    <row r="119" spans="1:3" x14ac:dyDescent="0.25">
      <c r="A119" s="4">
        <v>42824</v>
      </c>
      <c r="B119" t="s">
        <v>332</v>
      </c>
      <c r="C119" t="s">
        <v>333</v>
      </c>
    </row>
    <row r="120" spans="1:3" x14ac:dyDescent="0.25">
      <c r="A120" s="4">
        <v>42825</v>
      </c>
      <c r="B120" t="s">
        <v>334</v>
      </c>
      <c r="C120" t="s">
        <v>335</v>
      </c>
    </row>
    <row r="121" spans="1:3" x14ac:dyDescent="0.25">
      <c r="A121" s="4">
        <v>42825</v>
      </c>
      <c r="B121" t="s">
        <v>336</v>
      </c>
      <c r="C121" t="s">
        <v>337</v>
      </c>
    </row>
    <row r="122" spans="1:3" x14ac:dyDescent="0.25">
      <c r="A122" s="4">
        <v>42825</v>
      </c>
      <c r="B122" t="s">
        <v>338</v>
      </c>
      <c r="C122" t="s">
        <v>339</v>
      </c>
    </row>
    <row r="123" spans="1:3" x14ac:dyDescent="0.25">
      <c r="A123" s="4">
        <v>42825</v>
      </c>
      <c r="B123" t="s">
        <v>340</v>
      </c>
      <c r="C123" t="s">
        <v>341</v>
      </c>
    </row>
    <row r="124" spans="1:3" x14ac:dyDescent="0.25">
      <c r="A124" s="4">
        <v>42825</v>
      </c>
      <c r="B124" t="s">
        <v>342</v>
      </c>
      <c r="C124" t="s">
        <v>343</v>
      </c>
    </row>
    <row r="125" spans="1:3" x14ac:dyDescent="0.25">
      <c r="A125" s="4">
        <v>42830</v>
      </c>
      <c r="B125" t="s">
        <v>344</v>
      </c>
      <c r="C125" t="s">
        <v>345</v>
      </c>
    </row>
    <row r="126" spans="1:3" x14ac:dyDescent="0.25">
      <c r="A126" s="4">
        <v>42830</v>
      </c>
      <c r="B126" t="s">
        <v>346</v>
      </c>
      <c r="C126" t="s">
        <v>347</v>
      </c>
    </row>
    <row r="127" spans="1:3" x14ac:dyDescent="0.25">
      <c r="A127" s="4">
        <v>42830</v>
      </c>
      <c r="B127" t="s">
        <v>348</v>
      </c>
      <c r="C127" t="s">
        <v>349</v>
      </c>
    </row>
    <row r="128" spans="1:3" x14ac:dyDescent="0.25">
      <c r="A128" s="4">
        <v>42830</v>
      </c>
      <c r="B128" t="s">
        <v>350</v>
      </c>
      <c r="C128" t="s">
        <v>351</v>
      </c>
    </row>
    <row r="129" spans="1:3" x14ac:dyDescent="0.25">
      <c r="A129" s="4">
        <v>42830</v>
      </c>
      <c r="B129" t="s">
        <v>352</v>
      </c>
      <c r="C129" t="s">
        <v>353</v>
      </c>
    </row>
    <row r="130" spans="1:3" x14ac:dyDescent="0.25">
      <c r="A130" s="4">
        <v>42830</v>
      </c>
      <c r="B130" t="s">
        <v>354</v>
      </c>
      <c r="C130" t="s">
        <v>355</v>
      </c>
    </row>
    <row r="131" spans="1:3" x14ac:dyDescent="0.25">
      <c r="A131" s="4">
        <v>42830</v>
      </c>
      <c r="B131" t="s">
        <v>356</v>
      </c>
      <c r="C131" t="s">
        <v>357</v>
      </c>
    </row>
    <row r="132" spans="1:3" x14ac:dyDescent="0.25">
      <c r="A132" s="4">
        <v>42830</v>
      </c>
      <c r="B132" t="s">
        <v>358</v>
      </c>
      <c r="C132" t="s">
        <v>359</v>
      </c>
    </row>
    <row r="133" spans="1:3" x14ac:dyDescent="0.25">
      <c r="A133" s="4">
        <v>42830</v>
      </c>
      <c r="B133" t="s">
        <v>360</v>
      </c>
      <c r="C133" t="s">
        <v>361</v>
      </c>
    </row>
    <row r="134" spans="1:3" x14ac:dyDescent="0.25">
      <c r="A134" s="4">
        <v>42830</v>
      </c>
      <c r="B134" t="s">
        <v>362</v>
      </c>
      <c r="C134" t="s">
        <v>363</v>
      </c>
    </row>
    <row r="135" spans="1:3" x14ac:dyDescent="0.25">
      <c r="A135" s="4">
        <v>42830</v>
      </c>
      <c r="B135" t="s">
        <v>364</v>
      </c>
      <c r="C135" t="s">
        <v>365</v>
      </c>
    </row>
    <row r="136" spans="1:3" x14ac:dyDescent="0.25">
      <c r="A136" s="4">
        <v>42831</v>
      </c>
      <c r="B136" t="s">
        <v>366</v>
      </c>
      <c r="C136" t="s">
        <v>367</v>
      </c>
    </row>
    <row r="137" spans="1:3" x14ac:dyDescent="0.25">
      <c r="A137" s="4">
        <v>42831</v>
      </c>
      <c r="B137" t="s">
        <v>368</v>
      </c>
      <c r="C137" t="s">
        <v>369</v>
      </c>
    </row>
    <row r="138" spans="1:3" x14ac:dyDescent="0.25">
      <c r="A138" s="4">
        <v>42831</v>
      </c>
      <c r="B138" t="s">
        <v>370</v>
      </c>
      <c r="C138" t="s">
        <v>371</v>
      </c>
    </row>
    <row r="139" spans="1:3" x14ac:dyDescent="0.25">
      <c r="A139" s="4">
        <v>42831</v>
      </c>
      <c r="B139" t="s">
        <v>372</v>
      </c>
      <c r="C139" t="s">
        <v>373</v>
      </c>
    </row>
    <row r="140" spans="1:3" x14ac:dyDescent="0.25">
      <c r="A140" s="4">
        <v>42831</v>
      </c>
      <c r="B140" t="s">
        <v>374</v>
      </c>
      <c r="C140" t="s">
        <v>375</v>
      </c>
    </row>
    <row r="141" spans="1:3" x14ac:dyDescent="0.25">
      <c r="A141" s="4">
        <v>42831</v>
      </c>
      <c r="B141" t="s">
        <v>376</v>
      </c>
      <c r="C141" t="s">
        <v>377</v>
      </c>
    </row>
    <row r="142" spans="1:3" x14ac:dyDescent="0.25">
      <c r="A142" s="4">
        <v>42831</v>
      </c>
      <c r="B142" t="s">
        <v>378</v>
      </c>
      <c r="C142" t="s">
        <v>379</v>
      </c>
    </row>
    <row r="143" spans="1:3" x14ac:dyDescent="0.25">
      <c r="A143" s="4">
        <v>42832</v>
      </c>
      <c r="B143" t="s">
        <v>380</v>
      </c>
      <c r="C143" t="s">
        <v>381</v>
      </c>
    </row>
    <row r="144" spans="1:3" x14ac:dyDescent="0.25">
      <c r="A144" s="4">
        <v>42837</v>
      </c>
      <c r="B144" t="s">
        <v>382</v>
      </c>
      <c r="C144" t="s">
        <v>383</v>
      </c>
    </row>
    <row r="145" spans="1:3" x14ac:dyDescent="0.25">
      <c r="A145" s="4">
        <v>42837</v>
      </c>
      <c r="B145" t="s">
        <v>3718</v>
      </c>
      <c r="C145" t="s">
        <v>3714</v>
      </c>
    </row>
    <row r="146" spans="1:3" x14ac:dyDescent="0.25">
      <c r="A146" s="4">
        <v>42837</v>
      </c>
      <c r="B146" t="s">
        <v>3719</v>
      </c>
      <c r="C146" t="s">
        <v>3715</v>
      </c>
    </row>
    <row r="147" spans="1:3" x14ac:dyDescent="0.25">
      <c r="A147" s="4">
        <v>42837</v>
      </c>
      <c r="B147" t="s">
        <v>3720</v>
      </c>
      <c r="C147" t="s">
        <v>3716</v>
      </c>
    </row>
    <row r="148" spans="1:3" x14ac:dyDescent="0.25">
      <c r="A148" s="4">
        <v>42837</v>
      </c>
      <c r="B148" t="s">
        <v>3721</v>
      </c>
      <c r="C148" t="s">
        <v>3717</v>
      </c>
    </row>
    <row r="149" spans="1:3" x14ac:dyDescent="0.25">
      <c r="A149" s="4">
        <v>42837</v>
      </c>
      <c r="B149" t="s">
        <v>384</v>
      </c>
      <c r="C149" t="s">
        <v>385</v>
      </c>
    </row>
    <row r="150" spans="1:3" x14ac:dyDescent="0.25">
      <c r="A150" s="4">
        <v>42837</v>
      </c>
      <c r="B150" t="s">
        <v>386</v>
      </c>
      <c r="C150" t="s">
        <v>387</v>
      </c>
    </row>
    <row r="151" spans="1:3" x14ac:dyDescent="0.25">
      <c r="A151" s="4">
        <v>42844</v>
      </c>
      <c r="B151" t="s">
        <v>388</v>
      </c>
      <c r="C151" t="s">
        <v>389</v>
      </c>
    </row>
    <row r="152" spans="1:3" x14ac:dyDescent="0.25">
      <c r="A152" s="4">
        <v>42844</v>
      </c>
      <c r="B152" t="s">
        <v>390</v>
      </c>
      <c r="C152" t="s">
        <v>391</v>
      </c>
    </row>
    <row r="153" spans="1:3" x14ac:dyDescent="0.25">
      <c r="A153" s="4">
        <v>42844</v>
      </c>
      <c r="B153" t="s">
        <v>392</v>
      </c>
      <c r="C153" t="s">
        <v>393</v>
      </c>
    </row>
    <row r="154" spans="1:3" x14ac:dyDescent="0.25">
      <c r="A154" s="4">
        <v>42844</v>
      </c>
      <c r="B154" t="s">
        <v>394</v>
      </c>
      <c r="C154" t="s">
        <v>395</v>
      </c>
    </row>
    <row r="155" spans="1:3" x14ac:dyDescent="0.25">
      <c r="A155" s="4">
        <v>42844</v>
      </c>
      <c r="B155" t="s">
        <v>396</v>
      </c>
      <c r="C155" t="s">
        <v>397</v>
      </c>
    </row>
    <row r="156" spans="1:3" x14ac:dyDescent="0.25">
      <c r="A156" s="4">
        <v>42844</v>
      </c>
      <c r="B156" t="s">
        <v>398</v>
      </c>
      <c r="C156" t="s">
        <v>399</v>
      </c>
    </row>
    <row r="157" spans="1:3" x14ac:dyDescent="0.25">
      <c r="A157" s="4">
        <v>42847</v>
      </c>
      <c r="B157" t="s">
        <v>400</v>
      </c>
      <c r="C157" t="s">
        <v>401</v>
      </c>
    </row>
    <row r="158" spans="1:3" x14ac:dyDescent="0.25">
      <c r="A158" s="4">
        <v>42851</v>
      </c>
      <c r="B158" t="s">
        <v>402</v>
      </c>
      <c r="C158" t="s">
        <v>403</v>
      </c>
    </row>
    <row r="159" spans="1:3" x14ac:dyDescent="0.25">
      <c r="A159" s="4">
        <v>42851</v>
      </c>
      <c r="B159" t="s">
        <v>404</v>
      </c>
      <c r="C159" t="s">
        <v>405</v>
      </c>
    </row>
    <row r="160" spans="1:3" x14ac:dyDescent="0.25">
      <c r="A160" s="4">
        <v>42851</v>
      </c>
      <c r="B160" t="s">
        <v>406</v>
      </c>
      <c r="C160" t="s">
        <v>407</v>
      </c>
    </row>
    <row r="161" spans="1:3" x14ac:dyDescent="0.25">
      <c r="A161" s="4">
        <v>42851</v>
      </c>
      <c r="B161" t="s">
        <v>408</v>
      </c>
      <c r="C161" t="s">
        <v>409</v>
      </c>
    </row>
    <row r="162" spans="1:3" x14ac:dyDescent="0.25">
      <c r="A162" s="4">
        <v>42851</v>
      </c>
      <c r="B162" t="s">
        <v>410</v>
      </c>
      <c r="C162" t="s">
        <v>411</v>
      </c>
    </row>
    <row r="163" spans="1:3" x14ac:dyDescent="0.25">
      <c r="A163" s="4">
        <v>42851</v>
      </c>
      <c r="B163" t="s">
        <v>412</v>
      </c>
      <c r="C163" t="s">
        <v>413</v>
      </c>
    </row>
    <row r="164" spans="1:3" x14ac:dyDescent="0.25">
      <c r="A164" s="4">
        <v>42854</v>
      </c>
      <c r="B164" t="s">
        <v>414</v>
      </c>
      <c r="C164" t="s">
        <v>415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C134"/>
  <sheetViews>
    <sheetView topLeftCell="GB1" zoomScaleNormal="100" workbookViewId="0">
      <selection activeCell="GJ22" sqref="GJ22"/>
    </sheetView>
  </sheetViews>
  <sheetFormatPr defaultRowHeight="15" x14ac:dyDescent="0.25"/>
  <cols>
    <col min="1" max="1" width="10.28515625" customWidth="1"/>
    <col min="213" max="213" width="17.140625" customWidth="1"/>
  </cols>
  <sheetData>
    <row r="1" spans="1:263" x14ac:dyDescent="0.25">
      <c r="A1" s="8" t="s">
        <v>3588</v>
      </c>
    </row>
    <row r="2" spans="1:263" x14ac:dyDescent="0.25">
      <c r="A2" s="9"/>
      <c r="DG2" t="s">
        <v>3670</v>
      </c>
    </row>
    <row r="3" spans="1:263" x14ac:dyDescent="0.25">
      <c r="A3" s="8" t="s">
        <v>3668</v>
      </c>
      <c r="I3" t="s">
        <v>87</v>
      </c>
      <c r="BH3" t="s">
        <v>88</v>
      </c>
      <c r="DG3" t="s">
        <v>87</v>
      </c>
      <c r="FF3" t="s">
        <v>88</v>
      </c>
      <c r="HF3" t="s">
        <v>3671</v>
      </c>
    </row>
    <row r="4" spans="1:263" x14ac:dyDescent="0.25">
      <c r="A4">
        <v>112</v>
      </c>
      <c r="I4" t="s">
        <v>2</v>
      </c>
      <c r="U4" t="s">
        <v>12</v>
      </c>
      <c r="AG4" t="s">
        <v>28</v>
      </c>
      <c r="AK4" t="s">
        <v>42</v>
      </c>
      <c r="AN4" t="s">
        <v>33</v>
      </c>
      <c r="AV4" t="s">
        <v>46</v>
      </c>
      <c r="BH4" t="s">
        <v>2</v>
      </c>
      <c r="BT4" t="s">
        <v>12</v>
      </c>
      <c r="CF4" t="s">
        <v>28</v>
      </c>
      <c r="CJ4" t="s">
        <v>42</v>
      </c>
      <c r="CM4" t="s">
        <v>33</v>
      </c>
      <c r="CU4" t="s">
        <v>46</v>
      </c>
      <c r="DG4" t="s">
        <v>2</v>
      </c>
      <c r="DS4" t="s">
        <v>12</v>
      </c>
      <c r="EE4" t="s">
        <v>28</v>
      </c>
      <c r="EI4" t="s">
        <v>42</v>
      </c>
      <c r="EL4" t="s">
        <v>33</v>
      </c>
      <c r="ET4" t="s">
        <v>46</v>
      </c>
      <c r="FF4" t="s">
        <v>2</v>
      </c>
      <c r="FR4" t="s">
        <v>12</v>
      </c>
      <c r="GD4" t="s">
        <v>28</v>
      </c>
      <c r="GH4" t="s">
        <v>42</v>
      </c>
      <c r="GK4" t="s">
        <v>33</v>
      </c>
      <c r="GS4" t="s">
        <v>46</v>
      </c>
      <c r="HF4" t="s">
        <v>2</v>
      </c>
      <c r="HR4" t="s">
        <v>12</v>
      </c>
      <c r="ID4" t="s">
        <v>28</v>
      </c>
      <c r="IH4" t="s">
        <v>42</v>
      </c>
      <c r="IK4" t="s">
        <v>33</v>
      </c>
      <c r="IS4" t="s">
        <v>46</v>
      </c>
    </row>
    <row r="5" spans="1:263" ht="106.5" x14ac:dyDescent="0.25">
      <c r="A5" t="s">
        <v>3658</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c r="DG5" s="1" t="s">
        <v>3</v>
      </c>
      <c r="DH5" s="1" t="s">
        <v>4</v>
      </c>
      <c r="DI5" s="1" t="s">
        <v>5</v>
      </c>
      <c r="DJ5" s="1" t="s">
        <v>6</v>
      </c>
      <c r="DK5" s="1" t="s">
        <v>7</v>
      </c>
      <c r="DL5" s="1" t="s">
        <v>8</v>
      </c>
      <c r="DM5" s="1" t="s">
        <v>9</v>
      </c>
      <c r="DN5" s="1" t="s">
        <v>16</v>
      </c>
      <c r="DO5" s="1" t="s">
        <v>17</v>
      </c>
      <c r="DP5" s="1" t="s">
        <v>18</v>
      </c>
      <c r="DQ5" s="1" t="s">
        <v>10</v>
      </c>
      <c r="DR5" s="1" t="s">
        <v>11</v>
      </c>
      <c r="DS5" s="1" t="s">
        <v>13</v>
      </c>
      <c r="DT5" s="1" t="s">
        <v>14</v>
      </c>
      <c r="DU5" s="1" t="s">
        <v>15</v>
      </c>
      <c r="DV5" s="1" t="s">
        <v>19</v>
      </c>
      <c r="DW5" s="1" t="s">
        <v>20</v>
      </c>
      <c r="DX5" s="1" t="s">
        <v>21</v>
      </c>
      <c r="DY5" s="1" t="s">
        <v>22</v>
      </c>
      <c r="DZ5" s="1" t="s">
        <v>23</v>
      </c>
      <c r="EA5" s="1" t="s">
        <v>24</v>
      </c>
      <c r="EB5" s="1" t="s">
        <v>25</v>
      </c>
      <c r="EC5" s="1" t="s">
        <v>26</v>
      </c>
      <c r="ED5" s="1" t="s">
        <v>27</v>
      </c>
      <c r="EE5" s="1" t="s">
        <v>29</v>
      </c>
      <c r="EF5" s="1" t="s">
        <v>30</v>
      </c>
      <c r="EG5" s="1" t="s">
        <v>31</v>
      </c>
      <c r="EH5" s="1" t="s">
        <v>32</v>
      </c>
      <c r="EI5" s="1" t="s">
        <v>43</v>
      </c>
      <c r="EJ5" s="1" t="s">
        <v>44</v>
      </c>
      <c r="EK5" s="1" t="s">
        <v>45</v>
      </c>
      <c r="EL5" s="1" t="s">
        <v>34</v>
      </c>
      <c r="EM5" s="1" t="s">
        <v>35</v>
      </c>
      <c r="EN5" s="1" t="s">
        <v>36</v>
      </c>
      <c r="EO5" s="1" t="s">
        <v>37</v>
      </c>
      <c r="EP5" s="1" t="s">
        <v>38</v>
      </c>
      <c r="EQ5" s="1" t="s">
        <v>39</v>
      </c>
      <c r="ER5" s="1" t="s">
        <v>40</v>
      </c>
      <c r="ES5" s="1" t="s">
        <v>41</v>
      </c>
      <c r="ET5" s="1" t="s">
        <v>48</v>
      </c>
      <c r="EU5" s="1" t="s">
        <v>49</v>
      </c>
      <c r="EV5" s="1" t="s">
        <v>57</v>
      </c>
      <c r="EW5" s="1" t="s">
        <v>58</v>
      </c>
      <c r="EX5" s="1" t="s">
        <v>59</v>
      </c>
      <c r="EY5" s="1" t="s">
        <v>50</v>
      </c>
      <c r="EZ5" s="1" t="s">
        <v>51</v>
      </c>
      <c r="FA5" s="1" t="s">
        <v>52</v>
      </c>
      <c r="FB5" s="1" t="s">
        <v>47</v>
      </c>
      <c r="FC5" s="1" t="s">
        <v>54</v>
      </c>
      <c r="FD5" s="1" t="s">
        <v>69</v>
      </c>
      <c r="FF5" s="1" t="s">
        <v>3</v>
      </c>
      <c r="FG5" s="1" t="s">
        <v>4</v>
      </c>
      <c r="FH5" s="1" t="s">
        <v>5</v>
      </c>
      <c r="FI5" s="1" t="s">
        <v>6</v>
      </c>
      <c r="FJ5" s="1" t="s">
        <v>7</v>
      </c>
      <c r="FK5" s="1" t="s">
        <v>8</v>
      </c>
      <c r="FL5" s="1" t="s">
        <v>9</v>
      </c>
      <c r="FM5" s="1" t="s">
        <v>16</v>
      </c>
      <c r="FN5" s="1" t="s">
        <v>17</v>
      </c>
      <c r="FO5" s="1" t="s">
        <v>18</v>
      </c>
      <c r="FP5" s="1" t="s">
        <v>10</v>
      </c>
      <c r="FQ5" s="1" t="s">
        <v>11</v>
      </c>
      <c r="FR5" s="1" t="s">
        <v>13</v>
      </c>
      <c r="FS5" s="1" t="s">
        <v>14</v>
      </c>
      <c r="FT5" s="1" t="s">
        <v>15</v>
      </c>
      <c r="FU5" s="1" t="s">
        <v>19</v>
      </c>
      <c r="FV5" s="1" t="s">
        <v>20</v>
      </c>
      <c r="FW5" s="1" t="s">
        <v>21</v>
      </c>
      <c r="FX5" s="1" t="s">
        <v>22</v>
      </c>
      <c r="FY5" s="1" t="s">
        <v>23</v>
      </c>
      <c r="FZ5" s="1" t="s">
        <v>24</v>
      </c>
      <c r="GA5" s="1" t="s">
        <v>25</v>
      </c>
      <c r="GB5" s="1" t="s">
        <v>26</v>
      </c>
      <c r="GC5" s="1" t="s">
        <v>27</v>
      </c>
      <c r="GD5" s="1" t="s">
        <v>29</v>
      </c>
      <c r="GE5" s="1" t="s">
        <v>30</v>
      </c>
      <c r="GF5" s="1" t="s">
        <v>31</v>
      </c>
      <c r="GG5" s="1" t="s">
        <v>32</v>
      </c>
      <c r="GH5" s="1" t="s">
        <v>43</v>
      </c>
      <c r="GI5" s="1" t="s">
        <v>44</v>
      </c>
      <c r="GJ5" s="1" t="s">
        <v>45</v>
      </c>
      <c r="GK5" s="1" t="s">
        <v>34</v>
      </c>
      <c r="GL5" s="1" t="s">
        <v>35</v>
      </c>
      <c r="GM5" s="1" t="s">
        <v>36</v>
      </c>
      <c r="GN5" s="1" t="s">
        <v>37</v>
      </c>
      <c r="GO5" s="1" t="s">
        <v>38</v>
      </c>
      <c r="GP5" s="1" t="s">
        <v>39</v>
      </c>
      <c r="GQ5" s="1" t="s">
        <v>40</v>
      </c>
      <c r="GR5" s="1" t="s">
        <v>41</v>
      </c>
      <c r="GS5" s="1" t="s">
        <v>48</v>
      </c>
      <c r="GT5" s="1" t="s">
        <v>49</v>
      </c>
      <c r="GU5" s="1" t="s">
        <v>57</v>
      </c>
      <c r="GV5" s="1" t="s">
        <v>58</v>
      </c>
      <c r="GW5" s="1" t="s">
        <v>59</v>
      </c>
      <c r="GX5" s="1" t="s">
        <v>50</v>
      </c>
      <c r="GY5" s="1" t="s">
        <v>51</v>
      </c>
      <c r="GZ5" s="1" t="s">
        <v>52</v>
      </c>
      <c r="HA5" s="1" t="s">
        <v>47</v>
      </c>
      <c r="HB5" s="1" t="s">
        <v>54</v>
      </c>
      <c r="HC5" s="1" t="s">
        <v>69</v>
      </c>
      <c r="HF5" s="1" t="s">
        <v>3</v>
      </c>
      <c r="HG5" s="1" t="s">
        <v>4</v>
      </c>
      <c r="HH5" s="1" t="s">
        <v>5</v>
      </c>
      <c r="HI5" s="1" t="s">
        <v>6</v>
      </c>
      <c r="HJ5" s="1" t="s">
        <v>7</v>
      </c>
      <c r="HK5" s="1" t="s">
        <v>8</v>
      </c>
      <c r="HL5" s="1" t="s">
        <v>9</v>
      </c>
      <c r="HM5" s="1" t="s">
        <v>16</v>
      </c>
      <c r="HN5" s="1" t="s">
        <v>17</v>
      </c>
      <c r="HO5" s="1" t="s">
        <v>18</v>
      </c>
      <c r="HP5" s="1" t="s">
        <v>10</v>
      </c>
      <c r="HQ5" s="1" t="s">
        <v>11</v>
      </c>
      <c r="HR5" s="1" t="s">
        <v>13</v>
      </c>
      <c r="HS5" s="1" t="s">
        <v>14</v>
      </c>
      <c r="HT5" s="1" t="s">
        <v>15</v>
      </c>
      <c r="HU5" s="1" t="s">
        <v>19</v>
      </c>
      <c r="HV5" s="1" t="s">
        <v>20</v>
      </c>
      <c r="HW5" s="1" t="s">
        <v>21</v>
      </c>
      <c r="HX5" s="1" t="s">
        <v>22</v>
      </c>
      <c r="HY5" s="1" t="s">
        <v>23</v>
      </c>
      <c r="HZ5" s="1" t="s">
        <v>24</v>
      </c>
      <c r="IA5" s="1" t="s">
        <v>25</v>
      </c>
      <c r="IB5" s="1" t="s">
        <v>26</v>
      </c>
      <c r="IC5" s="1" t="s">
        <v>27</v>
      </c>
      <c r="ID5" s="1" t="s">
        <v>29</v>
      </c>
      <c r="IE5" s="1" t="s">
        <v>30</v>
      </c>
      <c r="IF5" s="1" t="s">
        <v>31</v>
      </c>
      <c r="IG5" s="1" t="s">
        <v>32</v>
      </c>
      <c r="IH5" s="1" t="s">
        <v>43</v>
      </c>
      <c r="II5" s="1" t="s">
        <v>44</v>
      </c>
      <c r="IJ5" s="1" t="s">
        <v>45</v>
      </c>
      <c r="IK5" s="1" t="s">
        <v>34</v>
      </c>
      <c r="IL5" s="1" t="s">
        <v>35</v>
      </c>
      <c r="IM5" s="1" t="s">
        <v>36</v>
      </c>
      <c r="IN5" s="1" t="s">
        <v>37</v>
      </c>
      <c r="IO5" s="1" t="s">
        <v>38</v>
      </c>
      <c r="IP5" s="1" t="s">
        <v>39</v>
      </c>
      <c r="IQ5" s="1" t="s">
        <v>40</v>
      </c>
      <c r="IR5" s="1" t="s">
        <v>41</v>
      </c>
      <c r="IS5" s="1" t="s">
        <v>48</v>
      </c>
      <c r="IT5" s="1" t="s">
        <v>49</v>
      </c>
      <c r="IU5" s="1" t="s">
        <v>57</v>
      </c>
      <c r="IV5" s="1" t="s">
        <v>58</v>
      </c>
      <c r="IW5" s="1" t="s">
        <v>59</v>
      </c>
      <c r="IX5" s="1" t="s">
        <v>50</v>
      </c>
      <c r="IY5" s="1" t="s">
        <v>51</v>
      </c>
      <c r="IZ5" s="1" t="s">
        <v>52</v>
      </c>
      <c r="JA5" s="1" t="s">
        <v>47</v>
      </c>
      <c r="JB5" s="1" t="s">
        <v>54</v>
      </c>
    </row>
    <row r="6" spans="1:263" x14ac:dyDescent="0.25">
      <c r="A6" t="s">
        <v>3722</v>
      </c>
      <c r="B6">
        <v>1</v>
      </c>
      <c r="C6">
        <v>3743</v>
      </c>
      <c r="D6">
        <v>3847</v>
      </c>
      <c r="E6">
        <v>1294</v>
      </c>
      <c r="F6">
        <v>3218</v>
      </c>
      <c r="G6">
        <v>180</v>
      </c>
      <c r="H6">
        <v>6430</v>
      </c>
      <c r="I6">
        <v>10</v>
      </c>
      <c r="J6">
        <v>0</v>
      </c>
      <c r="K6">
        <v>0</v>
      </c>
      <c r="L6">
        <v>0</v>
      </c>
      <c r="M6">
        <v>1</v>
      </c>
      <c r="N6">
        <v>0</v>
      </c>
      <c r="O6">
        <v>60</v>
      </c>
      <c r="P6">
        <v>1</v>
      </c>
      <c r="Q6">
        <v>-3</v>
      </c>
      <c r="R6">
        <v>-3</v>
      </c>
      <c r="S6">
        <v>20</v>
      </c>
      <c r="T6">
        <v>70</v>
      </c>
      <c r="U6">
        <v>0</v>
      </c>
      <c r="V6">
        <v>0</v>
      </c>
      <c r="W6">
        <v>0</v>
      </c>
      <c r="X6">
        <v>1</v>
      </c>
      <c r="Y6">
        <v>1</v>
      </c>
      <c r="Z6">
        <v>1</v>
      </c>
      <c r="AA6">
        <v>0</v>
      </c>
      <c r="AB6">
        <v>80</v>
      </c>
      <c r="AC6">
        <v>5</v>
      </c>
      <c r="AD6">
        <v>-3</v>
      </c>
      <c r="AE6">
        <v>-3</v>
      </c>
      <c r="AF6">
        <v>130</v>
      </c>
      <c r="AG6">
        <v>1</v>
      </c>
      <c r="AH6">
        <v>0</v>
      </c>
      <c r="AI6">
        <v>0</v>
      </c>
      <c r="AJ6">
        <v>50</v>
      </c>
      <c r="AK6">
        <v>-3</v>
      </c>
      <c r="AL6">
        <v>-3</v>
      </c>
      <c r="AM6">
        <v>-3</v>
      </c>
      <c r="AN6">
        <v>0</v>
      </c>
      <c r="AO6">
        <v>0</v>
      </c>
      <c r="AP6">
        <v>0</v>
      </c>
      <c r="AQ6">
        <v>0</v>
      </c>
      <c r="AR6">
        <v>0</v>
      </c>
      <c r="AS6">
        <v>2</v>
      </c>
      <c r="AT6">
        <v>0</v>
      </c>
      <c r="AU6">
        <v>50</v>
      </c>
      <c r="AV6">
        <v>140</v>
      </c>
      <c r="AW6">
        <v>3</v>
      </c>
      <c r="AX6">
        <v>6</v>
      </c>
      <c r="AY6">
        <v>-3</v>
      </c>
      <c r="AZ6">
        <v>-3</v>
      </c>
      <c r="BA6">
        <v>0</v>
      </c>
      <c r="BB6">
        <v>250</v>
      </c>
      <c r="BC6">
        <v>250</v>
      </c>
      <c r="BD6">
        <v>0</v>
      </c>
      <c r="BE6">
        <v>-50</v>
      </c>
      <c r="BH6">
        <v>10</v>
      </c>
      <c r="BI6">
        <v>0</v>
      </c>
      <c r="BJ6">
        <v>0</v>
      </c>
      <c r="BK6">
        <v>0</v>
      </c>
      <c r="BL6">
        <v>1</v>
      </c>
      <c r="BM6">
        <v>0</v>
      </c>
      <c r="BN6">
        <v>60</v>
      </c>
      <c r="BO6">
        <v>1</v>
      </c>
      <c r="BP6">
        <v>-3</v>
      </c>
      <c r="BQ6">
        <v>-3</v>
      </c>
      <c r="BR6">
        <v>20</v>
      </c>
      <c r="BS6">
        <v>70</v>
      </c>
      <c r="BT6">
        <v>0</v>
      </c>
      <c r="BU6">
        <v>0</v>
      </c>
      <c r="BV6">
        <v>0</v>
      </c>
      <c r="BW6">
        <v>1</v>
      </c>
      <c r="BX6">
        <v>1</v>
      </c>
      <c r="BY6">
        <v>1</v>
      </c>
      <c r="BZ6">
        <v>0</v>
      </c>
      <c r="CA6">
        <v>80</v>
      </c>
      <c r="CB6">
        <v>5</v>
      </c>
      <c r="CC6">
        <v>-3</v>
      </c>
      <c r="CD6">
        <v>-3</v>
      </c>
      <c r="CE6">
        <v>230</v>
      </c>
      <c r="CF6">
        <v>1</v>
      </c>
      <c r="CG6">
        <v>1</v>
      </c>
      <c r="CH6">
        <v>1</v>
      </c>
      <c r="CI6">
        <v>150</v>
      </c>
      <c r="CJ6">
        <v>-3</v>
      </c>
      <c r="CK6">
        <v>-3</v>
      </c>
      <c r="CL6">
        <v>-3</v>
      </c>
      <c r="CM6">
        <v>0</v>
      </c>
      <c r="CN6">
        <v>0</v>
      </c>
      <c r="CO6">
        <v>0</v>
      </c>
      <c r="CP6">
        <v>0</v>
      </c>
      <c r="CQ6">
        <v>2</v>
      </c>
      <c r="CR6">
        <v>0</v>
      </c>
      <c r="CS6">
        <v>50</v>
      </c>
      <c r="CT6">
        <v>0</v>
      </c>
      <c r="CU6">
        <v>140</v>
      </c>
      <c r="CV6">
        <v>3</v>
      </c>
      <c r="CW6">
        <v>6</v>
      </c>
      <c r="CX6">
        <v>-3</v>
      </c>
      <c r="CY6">
        <v>-3</v>
      </c>
      <c r="CZ6">
        <v>0</v>
      </c>
      <c r="DA6">
        <v>300</v>
      </c>
      <c r="DB6">
        <v>300</v>
      </c>
      <c r="DC6">
        <v>1</v>
      </c>
      <c r="DD6">
        <v>50</v>
      </c>
      <c r="DG6">
        <v>12.655286649959796</v>
      </c>
      <c r="DH6">
        <v>1.1594845832983961E-2</v>
      </c>
      <c r="DI6">
        <v>1.3512278961116655</v>
      </c>
      <c r="DJ6">
        <v>1.3512278961116655</v>
      </c>
      <c r="DK6">
        <v>0.85506329113924051</v>
      </c>
      <c r="DL6">
        <v>3.1645569620253164E-3</v>
      </c>
      <c r="DM6">
        <v>54.315652333527936</v>
      </c>
      <c r="DN6">
        <v>0.90526087222546525</v>
      </c>
      <c r="DO6">
        <v>0</v>
      </c>
      <c r="DP6">
        <v>0</v>
      </c>
      <c r="DQ6">
        <v>18.105217444509307</v>
      </c>
      <c r="DR6">
        <v>69.27294956235275</v>
      </c>
      <c r="DS6">
        <v>0</v>
      </c>
      <c r="DT6">
        <v>0.59216944513564229</v>
      </c>
      <c r="DU6">
        <v>0.30774166347124421</v>
      </c>
      <c r="DV6">
        <v>0.99957805907172992</v>
      </c>
      <c r="DW6">
        <v>0.99789029535864981</v>
      </c>
      <c r="DX6">
        <v>0.96139240506329116</v>
      </c>
      <c r="DY6">
        <v>0</v>
      </c>
      <c r="DZ6">
        <v>101.57147541983859</v>
      </c>
      <c r="EA6">
        <v>7.7542264800207068</v>
      </c>
      <c r="EB6">
        <v>0</v>
      </c>
      <c r="EC6">
        <v>0</v>
      </c>
      <c r="ED6">
        <v>198.71412185851725</v>
      </c>
      <c r="EE6">
        <v>0.76793248945147674</v>
      </c>
      <c r="EF6">
        <v>0.76751054852320677</v>
      </c>
      <c r="EG6">
        <v>0.78523206751054853</v>
      </c>
      <c r="EH6">
        <v>105.75647886151086</v>
      </c>
      <c r="EI6">
        <v>0</v>
      </c>
      <c r="EJ6">
        <v>0</v>
      </c>
      <c r="EK6">
        <v>0</v>
      </c>
      <c r="EL6">
        <v>1.4614795508486877E-2</v>
      </c>
      <c r="EM6">
        <v>0.2964614433024072</v>
      </c>
      <c r="EN6">
        <v>0.16877637130801687</v>
      </c>
      <c r="EO6">
        <v>0.16877637130801687</v>
      </c>
      <c r="EP6">
        <v>0.2772151898734177</v>
      </c>
      <c r="EQ6">
        <v>0.2772151898734177</v>
      </c>
      <c r="ER6">
        <v>7.7742616033755274</v>
      </c>
      <c r="ES6">
        <v>7.7742616033755274</v>
      </c>
      <c r="ET6">
        <v>136.45964782425614</v>
      </c>
      <c r="EU6">
        <v>2.9588607594936707</v>
      </c>
      <c r="EV6">
        <v>7.8740409453954729</v>
      </c>
      <c r="EW6">
        <v>0</v>
      </c>
      <c r="EX6">
        <v>0</v>
      </c>
      <c r="EY6">
        <v>2.5678005895607816</v>
      </c>
      <c r="EZ6">
        <v>287.66322930911872</v>
      </c>
      <c r="FA6">
        <v>332.23990854020212</v>
      </c>
      <c r="FB6">
        <v>0.37651086485805024</v>
      </c>
      <c r="FC6">
        <v>-9.5946744757985982</v>
      </c>
      <c r="FD6">
        <v>0.56158006008084538</v>
      </c>
      <c r="FF6">
        <v>12.183776713178524</v>
      </c>
      <c r="FG6">
        <v>0</v>
      </c>
      <c r="FH6">
        <v>1.5285333617481853</v>
      </c>
      <c r="FI6">
        <v>1.5285333617481853</v>
      </c>
      <c r="FJ6">
        <v>0.76958250882191481</v>
      </c>
      <c r="FK6">
        <v>6.2287868175882671E-3</v>
      </c>
      <c r="FL6">
        <v>46.537324198597773</v>
      </c>
      <c r="FM6">
        <v>0.77562206997662952</v>
      </c>
      <c r="FN6">
        <v>0</v>
      </c>
      <c r="FO6">
        <v>0</v>
      </c>
      <c r="FP6">
        <v>15.512441399532591</v>
      </c>
      <c r="FQ6">
        <v>57.659993374163093</v>
      </c>
      <c r="FR6">
        <v>0.14455722202084914</v>
      </c>
      <c r="FS6">
        <v>1.0525005312102786</v>
      </c>
      <c r="FT6">
        <v>0.16745616231909588</v>
      </c>
      <c r="FU6">
        <v>0.99957805907172992</v>
      </c>
      <c r="FV6">
        <v>0.99789029535864981</v>
      </c>
      <c r="FW6">
        <v>0.96139240506329116</v>
      </c>
      <c r="FX6">
        <v>0</v>
      </c>
      <c r="FY6">
        <v>101.74780609755177</v>
      </c>
      <c r="FZ6">
        <v>6.9756799933991225</v>
      </c>
      <c r="GA6">
        <v>0</v>
      </c>
      <c r="GB6">
        <v>0</v>
      </c>
      <c r="GC6">
        <v>221.22626688512338</v>
      </c>
      <c r="GD6">
        <v>0.76793248945147674</v>
      </c>
      <c r="GE6">
        <v>0.76751054852320677</v>
      </c>
      <c r="GF6">
        <v>0.78523206751054853</v>
      </c>
      <c r="GG6">
        <v>126.07485203136262</v>
      </c>
      <c r="GH6">
        <v>0</v>
      </c>
      <c r="GI6">
        <v>0</v>
      </c>
      <c r="GJ6">
        <v>0</v>
      </c>
      <c r="GK6">
        <v>1.4387324810865243E-2</v>
      </c>
      <c r="GL6">
        <v>0.25691089798778977</v>
      </c>
      <c r="GM6">
        <v>0.16877637130801687</v>
      </c>
      <c r="GN6">
        <v>0.16877637130801687</v>
      </c>
      <c r="GO6">
        <v>0.2772151898734177</v>
      </c>
      <c r="GP6">
        <v>0.2772151898734177</v>
      </c>
      <c r="GQ6">
        <v>7.7742616033755274</v>
      </c>
      <c r="GR6">
        <v>7.7742616033755274</v>
      </c>
      <c r="GS6">
        <v>133.86687177927945</v>
      </c>
      <c r="GT6">
        <v>2.9588607594936716</v>
      </c>
      <c r="GU6">
        <v>7.6162249051689841</v>
      </c>
      <c r="GV6">
        <v>0</v>
      </c>
      <c r="GW6">
        <v>0</v>
      </c>
      <c r="GX6">
        <v>2.4641065267622597</v>
      </c>
      <c r="GY6">
        <v>309.5683669980728</v>
      </c>
      <c r="GZ6">
        <v>340.09642300814721</v>
      </c>
      <c r="HA6">
        <v>0.62348913514194981</v>
      </c>
      <c r="HB6">
        <v>-19.092146854803037</v>
      </c>
      <c r="HC6">
        <v>0.43841993991915462</v>
      </c>
      <c r="HE6" t="s">
        <v>3672</v>
      </c>
      <c r="HF6">
        <v>14.291139240506329</v>
      </c>
      <c r="HG6">
        <v>0.1489451476793249</v>
      </c>
      <c r="HH6">
        <v>4.0683544303797472</v>
      </c>
      <c r="HI6">
        <v>4.1075949367088604</v>
      </c>
      <c r="HJ6">
        <v>0.71012658227848102</v>
      </c>
      <c r="HK6">
        <v>6.3291139240506328E-3</v>
      </c>
      <c r="HL6">
        <v>42.9873417721519</v>
      </c>
      <c r="HM6">
        <v>0.71645569620253169</v>
      </c>
      <c r="HN6">
        <v>-3</v>
      </c>
      <c r="HO6">
        <v>-3</v>
      </c>
      <c r="HP6">
        <v>14.329113924050633</v>
      </c>
      <c r="HQ6">
        <v>61.38607594936709</v>
      </c>
      <c r="HR6">
        <v>0.78649789029535866</v>
      </c>
      <c r="HS6">
        <v>11.165822784810127</v>
      </c>
      <c r="HT6">
        <v>3.6700421940928272</v>
      </c>
      <c r="HU6">
        <v>0.99957805907172992</v>
      </c>
      <c r="HV6">
        <v>0.99789029535864981</v>
      </c>
      <c r="HW6">
        <v>0.92278481012658231</v>
      </c>
      <c r="HX6">
        <v>0.310126582278481</v>
      </c>
      <c r="HY6">
        <v>100.55696202531645</v>
      </c>
      <c r="HZ6">
        <v>6.8312236286919834</v>
      </c>
      <c r="IA6">
        <v>-3</v>
      </c>
      <c r="IB6">
        <v>-3</v>
      </c>
      <c r="IC6">
        <v>220.26075949367089</v>
      </c>
      <c r="ID6">
        <v>0.76793248945147674</v>
      </c>
      <c r="IE6">
        <v>0.76751054852320677</v>
      </c>
      <c r="IF6">
        <v>0.78523206751054853</v>
      </c>
      <c r="IG6">
        <v>116.03375527426161</v>
      </c>
      <c r="IH6">
        <v>-3</v>
      </c>
      <c r="II6">
        <v>-3</v>
      </c>
      <c r="IJ6">
        <v>-3</v>
      </c>
      <c r="IK6">
        <v>9.0295358649789034E-2</v>
      </c>
      <c r="IL6">
        <v>0.310126582278481</v>
      </c>
      <c r="IM6">
        <v>0.16877637130801687</v>
      </c>
      <c r="IN6">
        <v>0.16877637130801687</v>
      </c>
      <c r="IO6">
        <v>0.2772151898734177</v>
      </c>
      <c r="IP6">
        <v>0.2772151898734177</v>
      </c>
      <c r="IQ6">
        <v>7.7742616033755274</v>
      </c>
      <c r="IR6">
        <v>7.7742616033755274</v>
      </c>
      <c r="IS6">
        <v>143.54430379746836</v>
      </c>
      <c r="IT6">
        <v>3.2303797468354429</v>
      </c>
      <c r="IU6">
        <v>7.5476793248945144</v>
      </c>
      <c r="IV6">
        <v>-3</v>
      </c>
      <c r="IW6">
        <v>-3</v>
      </c>
      <c r="IX6">
        <v>7.7776371308016881</v>
      </c>
      <c r="IY6">
        <v>289.42109704641348</v>
      </c>
      <c r="IZ6">
        <v>322.23966244725739</v>
      </c>
      <c r="JA6">
        <v>0.5</v>
      </c>
      <c r="JB6">
        <v>0</v>
      </c>
      <c r="JC6">
        <v>-0.5</v>
      </c>
    </row>
    <row r="7" spans="1:263" x14ac:dyDescent="0.25">
      <c r="A7" t="s">
        <v>3722</v>
      </c>
      <c r="B7">
        <v>2</v>
      </c>
      <c r="C7">
        <v>3527</v>
      </c>
      <c r="D7">
        <v>79</v>
      </c>
      <c r="E7">
        <v>4188</v>
      </c>
      <c r="F7">
        <v>3255</v>
      </c>
      <c r="G7">
        <v>1156</v>
      </c>
      <c r="H7">
        <v>4918</v>
      </c>
      <c r="I7">
        <v>10</v>
      </c>
      <c r="J7">
        <v>0</v>
      </c>
      <c r="K7">
        <v>4</v>
      </c>
      <c r="L7">
        <v>4</v>
      </c>
      <c r="M7">
        <v>0</v>
      </c>
      <c r="N7">
        <v>0</v>
      </c>
      <c r="O7">
        <v>0</v>
      </c>
      <c r="P7">
        <v>0</v>
      </c>
      <c r="Q7">
        <v>-3</v>
      </c>
      <c r="R7">
        <v>-3</v>
      </c>
      <c r="S7">
        <v>0</v>
      </c>
      <c r="T7">
        <v>14</v>
      </c>
      <c r="U7">
        <v>0</v>
      </c>
      <c r="V7">
        <v>14</v>
      </c>
      <c r="W7">
        <v>4</v>
      </c>
      <c r="X7">
        <v>1</v>
      </c>
      <c r="Y7">
        <v>1</v>
      </c>
      <c r="Z7">
        <v>1</v>
      </c>
      <c r="AA7">
        <v>0</v>
      </c>
      <c r="AB7">
        <v>120</v>
      </c>
      <c r="AC7">
        <v>6</v>
      </c>
      <c r="AD7">
        <v>-3</v>
      </c>
      <c r="AE7">
        <v>-3</v>
      </c>
      <c r="AF7">
        <v>224</v>
      </c>
      <c r="AG7">
        <v>1</v>
      </c>
      <c r="AH7">
        <v>1</v>
      </c>
      <c r="AI7">
        <v>0</v>
      </c>
      <c r="AJ7">
        <v>100</v>
      </c>
      <c r="AK7">
        <v>-3</v>
      </c>
      <c r="AL7">
        <v>-3</v>
      </c>
      <c r="AM7">
        <v>-3</v>
      </c>
      <c r="AN7">
        <v>0</v>
      </c>
      <c r="AO7">
        <v>0</v>
      </c>
      <c r="AP7">
        <v>0</v>
      </c>
      <c r="AQ7">
        <v>0</v>
      </c>
      <c r="AR7">
        <v>0</v>
      </c>
      <c r="AS7">
        <v>0</v>
      </c>
      <c r="AT7">
        <v>0</v>
      </c>
      <c r="AU7">
        <v>0</v>
      </c>
      <c r="AV7">
        <v>120</v>
      </c>
      <c r="AW7">
        <v>3</v>
      </c>
      <c r="AX7">
        <v>6</v>
      </c>
      <c r="AY7">
        <v>-3</v>
      </c>
      <c r="AZ7">
        <v>-3</v>
      </c>
      <c r="BA7">
        <v>8</v>
      </c>
      <c r="BB7">
        <v>238</v>
      </c>
      <c r="BC7">
        <v>238</v>
      </c>
      <c r="BD7">
        <v>0</v>
      </c>
      <c r="BE7">
        <v>-85</v>
      </c>
      <c r="BH7">
        <v>15</v>
      </c>
      <c r="BI7">
        <v>0</v>
      </c>
      <c r="BJ7">
        <v>3</v>
      </c>
      <c r="BK7">
        <v>3</v>
      </c>
      <c r="BL7">
        <v>1</v>
      </c>
      <c r="BM7">
        <v>0</v>
      </c>
      <c r="BN7">
        <v>60</v>
      </c>
      <c r="BO7">
        <v>1</v>
      </c>
      <c r="BP7">
        <v>-3</v>
      </c>
      <c r="BQ7">
        <v>-3</v>
      </c>
      <c r="BR7">
        <v>20</v>
      </c>
      <c r="BS7">
        <v>78</v>
      </c>
      <c r="BT7">
        <v>0</v>
      </c>
      <c r="BU7">
        <v>46</v>
      </c>
      <c r="BV7">
        <v>15</v>
      </c>
      <c r="BW7">
        <v>1</v>
      </c>
      <c r="BX7">
        <v>1</v>
      </c>
      <c r="BY7">
        <v>1</v>
      </c>
      <c r="BZ7">
        <v>0</v>
      </c>
      <c r="CA7">
        <v>80</v>
      </c>
      <c r="CB7">
        <v>5</v>
      </c>
      <c r="CC7">
        <v>-3</v>
      </c>
      <c r="CD7">
        <v>-3</v>
      </c>
      <c r="CE7">
        <v>245</v>
      </c>
      <c r="CF7">
        <v>1</v>
      </c>
      <c r="CG7">
        <v>1</v>
      </c>
      <c r="CH7">
        <v>1</v>
      </c>
      <c r="CI7">
        <v>150</v>
      </c>
      <c r="CJ7">
        <v>-3</v>
      </c>
      <c r="CK7">
        <v>-3</v>
      </c>
      <c r="CL7">
        <v>-3</v>
      </c>
      <c r="CM7">
        <v>0</v>
      </c>
      <c r="CN7">
        <v>0</v>
      </c>
      <c r="CO7">
        <v>0</v>
      </c>
      <c r="CP7">
        <v>0</v>
      </c>
      <c r="CQ7">
        <v>0</v>
      </c>
      <c r="CR7">
        <v>0</v>
      </c>
      <c r="CS7">
        <v>0</v>
      </c>
      <c r="CT7">
        <v>0</v>
      </c>
      <c r="CU7">
        <v>140</v>
      </c>
      <c r="CV7">
        <v>3</v>
      </c>
      <c r="CW7">
        <v>6</v>
      </c>
      <c r="CX7">
        <v>-3</v>
      </c>
      <c r="CY7">
        <v>-3</v>
      </c>
      <c r="CZ7">
        <v>18</v>
      </c>
      <c r="DA7">
        <v>323</v>
      </c>
      <c r="DB7">
        <v>323</v>
      </c>
      <c r="DC7">
        <v>1</v>
      </c>
      <c r="DD7">
        <v>85</v>
      </c>
      <c r="DG7">
        <v>14.645569620253164</v>
      </c>
      <c r="DH7">
        <v>0</v>
      </c>
      <c r="DI7">
        <v>3.9855664844965326</v>
      </c>
      <c r="DJ7">
        <v>3.9855664844965326</v>
      </c>
      <c r="DK7">
        <v>0.64705804455866245</v>
      </c>
      <c r="DL7">
        <v>3.1645569620253164E-3</v>
      </c>
      <c r="DM7">
        <v>38.644829467616418</v>
      </c>
      <c r="DN7">
        <v>0.64408049112694032</v>
      </c>
      <c r="DO7">
        <v>0</v>
      </c>
      <c r="DP7">
        <v>0</v>
      </c>
      <c r="DQ7">
        <v>12.881609822538806</v>
      </c>
      <c r="DR7">
        <v>54.313096035881898</v>
      </c>
      <c r="DS7">
        <v>0</v>
      </c>
      <c r="DT7">
        <v>16.697639840075407</v>
      </c>
      <c r="DU7">
        <v>5.3792831707898312</v>
      </c>
      <c r="DV7">
        <v>0.99957805907172992</v>
      </c>
      <c r="DW7">
        <v>0.99789029535864981</v>
      </c>
      <c r="DX7">
        <v>0.96139240506329116</v>
      </c>
      <c r="DY7">
        <v>0</v>
      </c>
      <c r="DZ7">
        <v>109.42918358378188</v>
      </c>
      <c r="EA7">
        <v>7.8091846014135289</v>
      </c>
      <c r="EB7">
        <v>0</v>
      </c>
      <c r="EC7">
        <v>0</v>
      </c>
      <c r="ED7">
        <v>193.52165992352627</v>
      </c>
      <c r="EE7">
        <v>0.76793248945147674</v>
      </c>
      <c r="EF7">
        <v>0.76751054852320677</v>
      </c>
      <c r="EG7">
        <v>0.78523206751054853</v>
      </c>
      <c r="EH7">
        <v>99.749637627023247</v>
      </c>
      <c r="EI7">
        <v>0</v>
      </c>
      <c r="EJ7">
        <v>0</v>
      </c>
      <c r="EK7">
        <v>0</v>
      </c>
      <c r="EL7">
        <v>4.4900683584822243E-2</v>
      </c>
      <c r="EM7">
        <v>0.28771934141499134</v>
      </c>
      <c r="EN7">
        <v>0.16877637130801687</v>
      </c>
      <c r="EO7">
        <v>0.16877637130801687</v>
      </c>
      <c r="EP7">
        <v>0.2772151898734177</v>
      </c>
      <c r="EQ7">
        <v>0.2772151898734177</v>
      </c>
      <c r="ER7">
        <v>7.7742616033755274</v>
      </c>
      <c r="ES7">
        <v>7.7742616033755274</v>
      </c>
      <c r="ET7">
        <v>131.23604020228566</v>
      </c>
      <c r="EU7">
        <v>2.9588607594936716</v>
      </c>
      <c r="EV7">
        <v>7.8189537178602002</v>
      </c>
      <c r="EW7">
        <v>0</v>
      </c>
      <c r="EX7">
        <v>0</v>
      </c>
      <c r="EY7">
        <v>10.083066280262807</v>
      </c>
      <c r="EZ7">
        <v>289.632701300912</v>
      </c>
      <c r="FA7">
        <v>334.79226424725141</v>
      </c>
      <c r="FB7">
        <v>0.50605017109322836</v>
      </c>
      <c r="FC7">
        <v>-9.3706253300556188</v>
      </c>
      <c r="FD7">
        <v>0.35183617941079742</v>
      </c>
      <c r="FF7">
        <v>14.645569620253164</v>
      </c>
      <c r="FG7">
        <v>0</v>
      </c>
      <c r="FH7">
        <v>3.265356148485377</v>
      </c>
      <c r="FI7">
        <v>3.265356148485377</v>
      </c>
      <c r="FJ7">
        <v>0.85506329113924051</v>
      </c>
      <c r="FK7">
        <v>3.1645569620253164E-3</v>
      </c>
      <c r="FL7">
        <v>57.107123079839397</v>
      </c>
      <c r="FM7">
        <v>0.95178538466398954</v>
      </c>
      <c r="FN7">
        <v>0</v>
      </c>
      <c r="FO7">
        <v>0</v>
      </c>
      <c r="FP7">
        <v>19.035707693279793</v>
      </c>
      <c r="FQ7">
        <v>69.876595199431335</v>
      </c>
      <c r="FR7">
        <v>3.9585007924519862</v>
      </c>
      <c r="FS7">
        <v>27.152802447610608</v>
      </c>
      <c r="FT7">
        <v>8.4628845346051875</v>
      </c>
      <c r="FU7">
        <v>0.99957805907172992</v>
      </c>
      <c r="FV7">
        <v>0.99789029535864981</v>
      </c>
      <c r="FW7">
        <v>0.96139240506329116</v>
      </c>
      <c r="FX7">
        <v>0</v>
      </c>
      <c r="FY7">
        <v>94.890864140735971</v>
      </c>
      <c r="FZ7">
        <v>7.1789652689614867</v>
      </c>
      <c r="GA7">
        <v>0</v>
      </c>
      <c r="GB7">
        <v>0</v>
      </c>
      <c r="GC7">
        <v>208.99904322418973</v>
      </c>
      <c r="GD7">
        <v>0.76793248945147674</v>
      </c>
      <c r="GE7">
        <v>0.76751054852320677</v>
      </c>
      <c r="GF7">
        <v>0.78523206751054853</v>
      </c>
      <c r="GG7">
        <v>111.06974158045477</v>
      </c>
      <c r="GH7">
        <v>0</v>
      </c>
      <c r="GI7">
        <v>0</v>
      </c>
      <c r="GJ7">
        <v>0</v>
      </c>
      <c r="GK7">
        <v>7.3084737688098644E-2</v>
      </c>
      <c r="GL7">
        <v>0.27047723727776229</v>
      </c>
      <c r="GM7">
        <v>0.16877637130801687</v>
      </c>
      <c r="GN7">
        <v>0.16877637130801687</v>
      </c>
      <c r="GO7">
        <v>0.2772151898734177</v>
      </c>
      <c r="GP7">
        <v>0.2772151898734177</v>
      </c>
      <c r="GQ7">
        <v>7.7742616033755274</v>
      </c>
      <c r="GR7">
        <v>7.7742616033755274</v>
      </c>
      <c r="GS7">
        <v>137.39013807302663</v>
      </c>
      <c r="GT7">
        <v>2.9588607594936711</v>
      </c>
      <c r="GU7">
        <v>7.7072756231981376</v>
      </c>
      <c r="GV7">
        <v>0</v>
      </c>
      <c r="GW7">
        <v>0</v>
      </c>
      <c r="GX7">
        <v>13.45179989059009</v>
      </c>
      <c r="GY7">
        <v>288.58162763196509</v>
      </c>
      <c r="GZ7">
        <v>323.4185497211933</v>
      </c>
      <c r="HA7">
        <v>0.49394982890677164</v>
      </c>
      <c r="HB7">
        <v>-0.30131131544389333</v>
      </c>
      <c r="HC7">
        <v>0.64816382058920263</v>
      </c>
      <c r="HE7" t="s">
        <v>3673</v>
      </c>
      <c r="HF7">
        <v>0.5</v>
      </c>
      <c r="HG7">
        <v>0</v>
      </c>
      <c r="HH7">
        <v>0</v>
      </c>
      <c r="HI7">
        <v>0</v>
      </c>
      <c r="HJ7">
        <v>0.5</v>
      </c>
      <c r="HK7">
        <v>0.5</v>
      </c>
      <c r="HL7">
        <v>0.5</v>
      </c>
      <c r="HM7">
        <v>0.5</v>
      </c>
      <c r="HN7">
        <v>0</v>
      </c>
      <c r="HO7">
        <v>0</v>
      </c>
      <c r="HP7">
        <v>0.5</v>
      </c>
      <c r="HQ7">
        <v>0.5</v>
      </c>
      <c r="HR7">
        <v>0</v>
      </c>
      <c r="HS7">
        <v>0</v>
      </c>
      <c r="HT7">
        <v>0</v>
      </c>
      <c r="HU7">
        <v>1</v>
      </c>
      <c r="HV7">
        <v>1</v>
      </c>
      <c r="HW7">
        <v>0.5</v>
      </c>
      <c r="HX7">
        <v>0</v>
      </c>
      <c r="HY7">
        <v>0.5</v>
      </c>
      <c r="HZ7">
        <v>0.5</v>
      </c>
      <c r="IA7">
        <v>0</v>
      </c>
      <c r="IB7">
        <v>0</v>
      </c>
      <c r="IC7">
        <v>0.5</v>
      </c>
      <c r="ID7">
        <v>1</v>
      </c>
      <c r="IE7">
        <v>1</v>
      </c>
      <c r="IF7">
        <v>1</v>
      </c>
      <c r="IG7">
        <v>0.5</v>
      </c>
      <c r="IH7">
        <v>0</v>
      </c>
      <c r="II7">
        <v>0</v>
      </c>
      <c r="IJ7">
        <v>0</v>
      </c>
      <c r="IK7">
        <v>1</v>
      </c>
      <c r="IL7">
        <v>1</v>
      </c>
      <c r="IM7">
        <v>1</v>
      </c>
      <c r="IN7">
        <v>1</v>
      </c>
      <c r="IO7">
        <v>1</v>
      </c>
      <c r="IP7">
        <v>1</v>
      </c>
      <c r="IQ7">
        <v>1</v>
      </c>
      <c r="IR7">
        <v>1</v>
      </c>
      <c r="IS7">
        <v>0</v>
      </c>
      <c r="IT7">
        <v>0</v>
      </c>
      <c r="IU7">
        <v>0.5</v>
      </c>
      <c r="IV7">
        <v>0</v>
      </c>
      <c r="IW7">
        <v>0</v>
      </c>
      <c r="IX7">
        <v>0</v>
      </c>
      <c r="IY7">
        <v>0.5</v>
      </c>
      <c r="IZ7">
        <v>0.5</v>
      </c>
      <c r="JA7">
        <v>0</v>
      </c>
      <c r="JB7">
        <v>0.5</v>
      </c>
      <c r="JC7">
        <v>0</v>
      </c>
    </row>
    <row r="8" spans="1:263" x14ac:dyDescent="0.25">
      <c r="A8" t="s">
        <v>3722</v>
      </c>
      <c r="B8">
        <v>3</v>
      </c>
      <c r="C8">
        <v>60</v>
      </c>
      <c r="D8">
        <v>3008</v>
      </c>
      <c r="E8">
        <v>6369</v>
      </c>
      <c r="F8">
        <v>4320</v>
      </c>
      <c r="G8">
        <v>3335</v>
      </c>
      <c r="H8">
        <v>3616</v>
      </c>
      <c r="I8">
        <v>15</v>
      </c>
      <c r="J8">
        <v>0</v>
      </c>
      <c r="K8">
        <v>0</v>
      </c>
      <c r="L8">
        <v>0</v>
      </c>
      <c r="M8">
        <v>0</v>
      </c>
      <c r="N8">
        <v>0</v>
      </c>
      <c r="O8">
        <v>0</v>
      </c>
      <c r="P8">
        <v>0</v>
      </c>
      <c r="Q8">
        <v>-3</v>
      </c>
      <c r="R8">
        <v>-3</v>
      </c>
      <c r="S8">
        <v>0</v>
      </c>
      <c r="T8">
        <v>15</v>
      </c>
      <c r="U8">
        <v>0</v>
      </c>
      <c r="V8">
        <v>0</v>
      </c>
      <c r="W8">
        <v>0</v>
      </c>
      <c r="X8">
        <v>1</v>
      </c>
      <c r="Y8">
        <v>1</v>
      </c>
      <c r="Z8">
        <v>1</v>
      </c>
      <c r="AA8">
        <v>1</v>
      </c>
      <c r="AB8">
        <v>160</v>
      </c>
      <c r="AC8">
        <v>12</v>
      </c>
      <c r="AD8">
        <v>-3</v>
      </c>
      <c r="AE8">
        <v>-3</v>
      </c>
      <c r="AF8">
        <v>310</v>
      </c>
      <c r="AG8">
        <v>1</v>
      </c>
      <c r="AH8">
        <v>1</v>
      </c>
      <c r="AI8">
        <v>1</v>
      </c>
      <c r="AJ8">
        <v>150</v>
      </c>
      <c r="AK8">
        <v>-3</v>
      </c>
      <c r="AL8">
        <v>-3</v>
      </c>
      <c r="AM8">
        <v>-3</v>
      </c>
      <c r="AN8">
        <v>0</v>
      </c>
      <c r="AO8">
        <v>1</v>
      </c>
      <c r="AP8">
        <v>0</v>
      </c>
      <c r="AQ8">
        <v>0</v>
      </c>
      <c r="AR8">
        <v>0</v>
      </c>
      <c r="AS8">
        <v>0</v>
      </c>
      <c r="AT8">
        <v>0</v>
      </c>
      <c r="AU8">
        <v>0</v>
      </c>
      <c r="AV8">
        <v>160</v>
      </c>
      <c r="AW8">
        <v>4</v>
      </c>
      <c r="AX8">
        <v>12</v>
      </c>
      <c r="AY8">
        <v>-3</v>
      </c>
      <c r="AZ8">
        <v>-3</v>
      </c>
      <c r="BA8">
        <v>0</v>
      </c>
      <c r="BB8">
        <v>325</v>
      </c>
      <c r="BC8">
        <v>425</v>
      </c>
      <c r="BD8">
        <v>1</v>
      </c>
      <c r="BE8">
        <v>120</v>
      </c>
      <c r="BH8">
        <v>15</v>
      </c>
      <c r="BI8">
        <v>0</v>
      </c>
      <c r="BJ8">
        <v>0</v>
      </c>
      <c r="BK8">
        <v>0</v>
      </c>
      <c r="BL8">
        <v>1</v>
      </c>
      <c r="BM8">
        <v>0</v>
      </c>
      <c r="BN8">
        <v>60</v>
      </c>
      <c r="BO8">
        <v>1</v>
      </c>
      <c r="BP8">
        <v>-3</v>
      </c>
      <c r="BQ8">
        <v>-3</v>
      </c>
      <c r="BR8">
        <v>20</v>
      </c>
      <c r="BS8">
        <v>75</v>
      </c>
      <c r="BT8">
        <v>0</v>
      </c>
      <c r="BU8">
        <v>0</v>
      </c>
      <c r="BV8">
        <v>0</v>
      </c>
      <c r="BW8">
        <v>1</v>
      </c>
      <c r="BX8">
        <v>1</v>
      </c>
      <c r="BY8">
        <v>1</v>
      </c>
      <c r="BZ8">
        <v>0</v>
      </c>
      <c r="CA8">
        <v>80</v>
      </c>
      <c r="CB8">
        <v>5</v>
      </c>
      <c r="CC8">
        <v>-3</v>
      </c>
      <c r="CD8">
        <v>-3</v>
      </c>
      <c r="CE8">
        <v>130</v>
      </c>
      <c r="CF8">
        <v>0</v>
      </c>
      <c r="CG8">
        <v>0</v>
      </c>
      <c r="CH8">
        <v>1</v>
      </c>
      <c r="CI8">
        <v>50</v>
      </c>
      <c r="CJ8">
        <v>-3</v>
      </c>
      <c r="CK8">
        <v>-3</v>
      </c>
      <c r="CL8">
        <v>-3</v>
      </c>
      <c r="CM8">
        <v>0</v>
      </c>
      <c r="CN8">
        <v>0</v>
      </c>
      <c r="CO8">
        <v>0</v>
      </c>
      <c r="CP8">
        <v>0</v>
      </c>
      <c r="CQ8">
        <v>0</v>
      </c>
      <c r="CR8">
        <v>0</v>
      </c>
      <c r="CS8">
        <v>0</v>
      </c>
      <c r="CT8">
        <v>0</v>
      </c>
      <c r="CU8">
        <v>140</v>
      </c>
      <c r="CV8">
        <v>3</v>
      </c>
      <c r="CW8">
        <v>6</v>
      </c>
      <c r="CX8">
        <v>-3</v>
      </c>
      <c r="CY8">
        <v>-3</v>
      </c>
      <c r="CZ8">
        <v>0</v>
      </c>
      <c r="DA8">
        <v>205</v>
      </c>
      <c r="DB8">
        <v>205</v>
      </c>
      <c r="DC8">
        <v>0</v>
      </c>
      <c r="DD8">
        <v>-120</v>
      </c>
      <c r="DG8">
        <v>14.645569620253164</v>
      </c>
      <c r="DH8">
        <v>5.191985765609404E-2</v>
      </c>
      <c r="DI8">
        <v>1.8564077218458581</v>
      </c>
      <c r="DJ8">
        <v>1.8564077218458581</v>
      </c>
      <c r="DK8">
        <v>0.6551712897577967</v>
      </c>
      <c r="DL8">
        <v>2.242276344696844E-2</v>
      </c>
      <c r="DM8">
        <v>43.789333908569617</v>
      </c>
      <c r="DN8">
        <v>0.72982223180949357</v>
      </c>
      <c r="DO8">
        <v>0</v>
      </c>
      <c r="DP8">
        <v>0</v>
      </c>
      <c r="DQ8">
        <v>14.596444636189872</v>
      </c>
      <c r="DR8">
        <v>52.977058786019789</v>
      </c>
      <c r="DS8">
        <v>3.1503009955140708</v>
      </c>
      <c r="DT8">
        <v>0</v>
      </c>
      <c r="DU8">
        <v>0</v>
      </c>
      <c r="DV8">
        <v>0.99957805907172992</v>
      </c>
      <c r="DW8">
        <v>0.99789029535864981</v>
      </c>
      <c r="DX8">
        <v>0.96139240506329116</v>
      </c>
      <c r="DY8">
        <v>0</v>
      </c>
      <c r="DZ8">
        <v>121.92265112183412</v>
      </c>
      <c r="EA8">
        <v>9.3594743431060508</v>
      </c>
      <c r="EB8">
        <v>0</v>
      </c>
      <c r="EC8">
        <v>0</v>
      </c>
      <c r="ED8">
        <v>243.10375228353416</v>
      </c>
      <c r="EE8">
        <v>0.76793248945147674</v>
      </c>
      <c r="EF8">
        <v>0.76751054852320677</v>
      </c>
      <c r="EG8">
        <v>0.78523206751054853</v>
      </c>
      <c r="EH8">
        <v>132.39383878107242</v>
      </c>
      <c r="EI8">
        <v>0</v>
      </c>
      <c r="EJ8">
        <v>0</v>
      </c>
      <c r="EK8">
        <v>0</v>
      </c>
      <c r="EL8">
        <v>1.1787286559234555E-2</v>
      </c>
      <c r="EM8">
        <v>0.6442695447461424</v>
      </c>
      <c r="EN8">
        <v>0.16877637130801687</v>
      </c>
      <c r="EO8">
        <v>0.16877637130801687</v>
      </c>
      <c r="EP8">
        <v>0.2772151898734177</v>
      </c>
      <c r="EQ8">
        <v>0.2772151898734177</v>
      </c>
      <c r="ER8">
        <v>7.7742616033755274</v>
      </c>
      <c r="ES8">
        <v>7.7742616033755274</v>
      </c>
      <c r="ET8">
        <v>132.95087501593673</v>
      </c>
      <c r="EU8">
        <v>2.9588607594936716</v>
      </c>
      <c r="EV8">
        <v>9.7738396624472568</v>
      </c>
      <c r="EW8">
        <v>0</v>
      </c>
      <c r="EX8">
        <v>0</v>
      </c>
      <c r="EY8">
        <v>1.1484510736986955</v>
      </c>
      <c r="EZ8">
        <v>312.36205088734357</v>
      </c>
      <c r="FA8">
        <v>370.70979363193931</v>
      </c>
      <c r="FB8">
        <v>0.64638976961636729</v>
      </c>
      <c r="FC8">
        <v>4.8598623221059007</v>
      </c>
      <c r="FD8">
        <v>0.51364981982629299</v>
      </c>
      <c r="FF8">
        <v>14.645569620253164</v>
      </c>
      <c r="FG8">
        <v>3.2023140661452572E-3</v>
      </c>
      <c r="FH8">
        <v>0</v>
      </c>
      <c r="FI8">
        <v>0</v>
      </c>
      <c r="FJ8">
        <v>0.85506329113924051</v>
      </c>
      <c r="FK8">
        <v>3.1645569620253164E-3</v>
      </c>
      <c r="FL8">
        <v>50.800675653064118</v>
      </c>
      <c r="FM8">
        <v>0.84667792755106874</v>
      </c>
      <c r="FN8">
        <v>0</v>
      </c>
      <c r="FO8">
        <v>0</v>
      </c>
      <c r="FP8">
        <v>16.933558551021378</v>
      </c>
      <c r="FQ8">
        <v>66.809184243565667</v>
      </c>
      <c r="FR8">
        <v>0.70477699017152418</v>
      </c>
      <c r="FS8">
        <v>3.0234382146799512</v>
      </c>
      <c r="FT8">
        <v>0.90052034091617139</v>
      </c>
      <c r="FU8">
        <v>0.99957805907172992</v>
      </c>
      <c r="FV8">
        <v>0.99789029535864981</v>
      </c>
      <c r="FW8">
        <v>0.96139240506329116</v>
      </c>
      <c r="FX8">
        <v>0</v>
      </c>
      <c r="FY8">
        <v>111.99239791336637</v>
      </c>
      <c r="FZ8">
        <v>8.9362299363022757</v>
      </c>
      <c r="GA8">
        <v>0</v>
      </c>
      <c r="GB8">
        <v>0</v>
      </c>
      <c r="GC8">
        <v>217.39294900540065</v>
      </c>
      <c r="GD8">
        <v>0.76793248945147674</v>
      </c>
      <c r="GE8">
        <v>0.76751054852320677</v>
      </c>
      <c r="GF8">
        <v>0.78523206751054853</v>
      </c>
      <c r="GG8">
        <v>115.05198041706697</v>
      </c>
      <c r="GH8">
        <v>0</v>
      </c>
      <c r="GI8">
        <v>0</v>
      </c>
      <c r="GJ8">
        <v>0</v>
      </c>
      <c r="GK8">
        <v>1.0893370642726108E-2</v>
      </c>
      <c r="GL8">
        <v>0.53185329103856405</v>
      </c>
      <c r="GM8">
        <v>0.16877637130801687</v>
      </c>
      <c r="GN8">
        <v>0.16877637130801687</v>
      </c>
      <c r="GO8">
        <v>0.2772151898734177</v>
      </c>
      <c r="GP8">
        <v>0.2772151898734177</v>
      </c>
      <c r="GQ8">
        <v>7.7742616033755274</v>
      </c>
      <c r="GR8">
        <v>7.7742616033755274</v>
      </c>
      <c r="GS8">
        <v>135.28798893076822</v>
      </c>
      <c r="GT8">
        <v>2.9588607594936711</v>
      </c>
      <c r="GU8">
        <v>9.1662296288130438</v>
      </c>
      <c r="GV8">
        <v>0</v>
      </c>
      <c r="GW8">
        <v>0</v>
      </c>
      <c r="GX8">
        <v>0.62878751867323046</v>
      </c>
      <c r="GY8">
        <v>286.16508558151128</v>
      </c>
      <c r="GZ8">
        <v>344.60850093456986</v>
      </c>
      <c r="HA8">
        <v>0.35361023038363271</v>
      </c>
      <c r="HB8">
        <v>-3.6070157646635685</v>
      </c>
      <c r="HC8">
        <v>0.48635018017370701</v>
      </c>
      <c r="HE8" t="s">
        <v>3674</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-100000</v>
      </c>
      <c r="JC8">
        <v>-100000</v>
      </c>
    </row>
    <row r="9" spans="1:263" x14ac:dyDescent="0.25">
      <c r="A9" t="s">
        <v>3722</v>
      </c>
      <c r="B9">
        <v>4</v>
      </c>
      <c r="C9">
        <v>3189</v>
      </c>
      <c r="D9">
        <v>6025</v>
      </c>
      <c r="E9">
        <v>1622</v>
      </c>
      <c r="F9">
        <v>5295</v>
      </c>
      <c r="G9">
        <v>6321</v>
      </c>
      <c r="H9">
        <v>4189</v>
      </c>
      <c r="I9">
        <v>15</v>
      </c>
      <c r="J9">
        <v>0</v>
      </c>
      <c r="K9">
        <v>0</v>
      </c>
      <c r="L9">
        <v>0</v>
      </c>
      <c r="M9">
        <v>0</v>
      </c>
      <c r="N9">
        <v>0</v>
      </c>
      <c r="O9">
        <v>0</v>
      </c>
      <c r="P9">
        <v>0</v>
      </c>
      <c r="Q9">
        <v>-3</v>
      </c>
      <c r="R9">
        <v>-3</v>
      </c>
      <c r="S9">
        <v>0</v>
      </c>
      <c r="T9">
        <v>15</v>
      </c>
      <c r="U9">
        <v>0</v>
      </c>
      <c r="V9">
        <v>4</v>
      </c>
      <c r="W9">
        <v>1</v>
      </c>
      <c r="X9">
        <v>1</v>
      </c>
      <c r="Y9">
        <v>1</v>
      </c>
      <c r="Z9">
        <v>0</v>
      </c>
      <c r="AA9">
        <v>0</v>
      </c>
      <c r="AB9">
        <v>80</v>
      </c>
      <c r="AC9">
        <v>2</v>
      </c>
      <c r="AD9">
        <v>-3</v>
      </c>
      <c r="AE9">
        <v>-3</v>
      </c>
      <c r="AF9">
        <v>181</v>
      </c>
      <c r="AG9">
        <v>1</v>
      </c>
      <c r="AH9">
        <v>1</v>
      </c>
      <c r="AI9">
        <v>0</v>
      </c>
      <c r="AJ9">
        <v>100</v>
      </c>
      <c r="AK9">
        <v>-3</v>
      </c>
      <c r="AL9">
        <v>-3</v>
      </c>
      <c r="AM9">
        <v>-3</v>
      </c>
      <c r="AN9">
        <v>0</v>
      </c>
      <c r="AO9">
        <v>0</v>
      </c>
      <c r="AP9">
        <v>0</v>
      </c>
      <c r="AQ9">
        <v>0</v>
      </c>
      <c r="AR9">
        <v>1</v>
      </c>
      <c r="AS9">
        <v>0</v>
      </c>
      <c r="AT9">
        <v>25</v>
      </c>
      <c r="AU9">
        <v>0</v>
      </c>
      <c r="AV9">
        <v>80</v>
      </c>
      <c r="AW9">
        <v>2</v>
      </c>
      <c r="AX9">
        <v>2</v>
      </c>
      <c r="AY9">
        <v>-3</v>
      </c>
      <c r="AZ9">
        <v>-3</v>
      </c>
      <c r="BA9">
        <v>1</v>
      </c>
      <c r="BB9">
        <v>196</v>
      </c>
      <c r="BC9">
        <v>196</v>
      </c>
      <c r="BD9">
        <v>0</v>
      </c>
      <c r="BE9">
        <v>-114</v>
      </c>
      <c r="BH9">
        <v>15</v>
      </c>
      <c r="BI9">
        <v>0</v>
      </c>
      <c r="BJ9">
        <v>0</v>
      </c>
      <c r="BK9">
        <v>0</v>
      </c>
      <c r="BL9">
        <v>0</v>
      </c>
      <c r="BM9">
        <v>0</v>
      </c>
      <c r="BN9">
        <v>0</v>
      </c>
      <c r="BO9">
        <v>0</v>
      </c>
      <c r="BP9">
        <v>-3</v>
      </c>
      <c r="BQ9">
        <v>-3</v>
      </c>
      <c r="BR9">
        <v>0</v>
      </c>
      <c r="BS9">
        <v>15</v>
      </c>
      <c r="BT9">
        <v>0</v>
      </c>
      <c r="BU9">
        <v>0</v>
      </c>
      <c r="BV9">
        <v>0</v>
      </c>
      <c r="BW9">
        <v>1</v>
      </c>
      <c r="BX9">
        <v>1</v>
      </c>
      <c r="BY9">
        <v>1</v>
      </c>
      <c r="BZ9">
        <v>0</v>
      </c>
      <c r="CA9">
        <v>120</v>
      </c>
      <c r="CB9">
        <v>6</v>
      </c>
      <c r="CC9">
        <v>-3</v>
      </c>
      <c r="CD9">
        <v>-3</v>
      </c>
      <c r="CE9">
        <v>270</v>
      </c>
      <c r="CF9">
        <v>1</v>
      </c>
      <c r="CG9">
        <v>1</v>
      </c>
      <c r="CH9">
        <v>1</v>
      </c>
      <c r="CI9">
        <v>150</v>
      </c>
      <c r="CJ9">
        <v>-3</v>
      </c>
      <c r="CK9">
        <v>-3</v>
      </c>
      <c r="CL9">
        <v>-3</v>
      </c>
      <c r="CM9">
        <v>0</v>
      </c>
      <c r="CN9">
        <v>0</v>
      </c>
      <c r="CO9">
        <v>0</v>
      </c>
      <c r="CP9">
        <v>0</v>
      </c>
      <c r="CQ9">
        <v>0</v>
      </c>
      <c r="CR9">
        <v>1</v>
      </c>
      <c r="CS9">
        <v>0</v>
      </c>
      <c r="CT9">
        <v>25</v>
      </c>
      <c r="CU9">
        <v>120</v>
      </c>
      <c r="CV9">
        <v>3</v>
      </c>
      <c r="CW9">
        <v>6</v>
      </c>
      <c r="CX9">
        <v>-3</v>
      </c>
      <c r="CY9">
        <v>-3</v>
      </c>
      <c r="CZ9">
        <v>0</v>
      </c>
      <c r="DA9">
        <v>310</v>
      </c>
      <c r="DB9">
        <v>310</v>
      </c>
      <c r="DC9">
        <v>1</v>
      </c>
      <c r="DD9">
        <v>114</v>
      </c>
      <c r="DG9">
        <v>14.645569620253164</v>
      </c>
      <c r="DH9">
        <v>4.9336387083557379E-2</v>
      </c>
      <c r="DI9">
        <v>1.6662684809656643</v>
      </c>
      <c r="DJ9">
        <v>1.6662684809656643</v>
      </c>
      <c r="DK9">
        <v>0.37522794816209715</v>
      </c>
      <c r="DL9">
        <v>3.1645569620253164E-3</v>
      </c>
      <c r="DM9">
        <v>21.781862926753902</v>
      </c>
      <c r="DN9">
        <v>0.3630310487792317</v>
      </c>
      <c r="DO9">
        <v>0</v>
      </c>
      <c r="DP9">
        <v>0</v>
      </c>
      <c r="DQ9">
        <v>7.2606209755846338</v>
      </c>
      <c r="DR9">
        <v>36.134701135225839</v>
      </c>
      <c r="DS9">
        <v>0.48738663917850567</v>
      </c>
      <c r="DT9">
        <v>0.21194815156086788</v>
      </c>
      <c r="DU9">
        <v>0.12036087415474683</v>
      </c>
      <c r="DV9">
        <v>0.99957805907172992</v>
      </c>
      <c r="DW9">
        <v>0.99789029535864981</v>
      </c>
      <c r="DX9">
        <v>0.78440403173072126</v>
      </c>
      <c r="DY9">
        <v>0</v>
      </c>
      <c r="DZ9">
        <v>100.43282433118804</v>
      </c>
      <c r="EA9">
        <v>5.3370433820583738</v>
      </c>
      <c r="EB9">
        <v>0</v>
      </c>
      <c r="EC9">
        <v>0</v>
      </c>
      <c r="ED9">
        <v>209.99315781517456</v>
      </c>
      <c r="EE9">
        <v>0.76793248945147674</v>
      </c>
      <c r="EF9">
        <v>0.76751054852320677</v>
      </c>
      <c r="EG9">
        <v>0.78523206751054853</v>
      </c>
      <c r="EH9">
        <v>113.09455068999807</v>
      </c>
      <c r="EI9">
        <v>0</v>
      </c>
      <c r="EJ9">
        <v>0</v>
      </c>
      <c r="EK9">
        <v>0</v>
      </c>
      <c r="EL9">
        <v>1.1184258403235336E-2</v>
      </c>
      <c r="EM9">
        <v>6.4714317822360035E-2</v>
      </c>
      <c r="EN9">
        <v>0.16877637130801687</v>
      </c>
      <c r="EO9">
        <v>0.16877637130801687</v>
      </c>
      <c r="EP9">
        <v>0.2772151898734177</v>
      </c>
      <c r="EQ9">
        <v>0.2772151898734177</v>
      </c>
      <c r="ER9">
        <v>7.7742616033755274</v>
      </c>
      <c r="ES9">
        <v>7.7742616033755274</v>
      </c>
      <c r="ET9">
        <v>118.53551642202868</v>
      </c>
      <c r="EU9">
        <v>2.7818723861611012</v>
      </c>
      <c r="EV9">
        <v>5.5201682744271992</v>
      </c>
      <c r="EW9">
        <v>0</v>
      </c>
      <c r="EX9">
        <v>0</v>
      </c>
      <c r="EY9">
        <v>0.80237731388457334</v>
      </c>
      <c r="EZ9">
        <v>253.75867815951847</v>
      </c>
      <c r="FA9">
        <v>263.91912182445992</v>
      </c>
      <c r="FB9">
        <v>0.20889768565140288</v>
      </c>
      <c r="FC9">
        <v>-21.222555682445382</v>
      </c>
      <c r="FD9">
        <v>0.3879706589623822</v>
      </c>
      <c r="FF9">
        <v>14.645569620253164</v>
      </c>
      <c r="FG9">
        <v>6.6537571764775875E-3</v>
      </c>
      <c r="FH9">
        <v>0.50128023606134997</v>
      </c>
      <c r="FI9">
        <v>0.50128023606134997</v>
      </c>
      <c r="FJ9">
        <v>0.72249770946990677</v>
      </c>
      <c r="FK9">
        <v>3.1645569620253164E-3</v>
      </c>
      <c r="FL9">
        <v>43.27232365202255</v>
      </c>
      <c r="FM9">
        <v>0.72120539420037599</v>
      </c>
      <c r="FN9">
        <v>0</v>
      </c>
      <c r="FO9">
        <v>0</v>
      </c>
      <c r="FP9">
        <v>14.424107884007524</v>
      </c>
      <c r="FQ9">
        <v>64.630868246997551</v>
      </c>
      <c r="FR9">
        <v>0.30532469829783271</v>
      </c>
      <c r="FS9">
        <v>2.229440605973132</v>
      </c>
      <c r="FT9">
        <v>0.88871951062760446</v>
      </c>
      <c r="FU9">
        <v>0.99957805907172992</v>
      </c>
      <c r="FV9">
        <v>0.99789029535864981</v>
      </c>
      <c r="FW9">
        <v>0.96139240506329116</v>
      </c>
      <c r="FX9">
        <v>0</v>
      </c>
      <c r="FY9">
        <v>102.53728725069656</v>
      </c>
      <c r="FZ9">
        <v>6.7670293397444041</v>
      </c>
      <c r="GA9">
        <v>0</v>
      </c>
      <c r="GB9">
        <v>0</v>
      </c>
      <c r="GC9">
        <v>227.34151889696682</v>
      </c>
      <c r="GD9">
        <v>0.76793248945147674</v>
      </c>
      <c r="GE9">
        <v>0.76751054852320677</v>
      </c>
      <c r="GF9">
        <v>0.78523206751054853</v>
      </c>
      <c r="GG9">
        <v>129.55848992572572</v>
      </c>
      <c r="GH9">
        <v>0</v>
      </c>
      <c r="GI9">
        <v>0</v>
      </c>
      <c r="GJ9">
        <v>0</v>
      </c>
      <c r="GK9">
        <v>1.3237172523398621E-2</v>
      </c>
      <c r="GL9">
        <v>0.20683061551137361</v>
      </c>
      <c r="GM9">
        <v>0.16877637130801687</v>
      </c>
      <c r="GN9">
        <v>0.16877637130801687</v>
      </c>
      <c r="GO9">
        <v>0.2772151898734177</v>
      </c>
      <c r="GP9">
        <v>0.2772151898734177</v>
      </c>
      <c r="GQ9">
        <v>7.7742616033755274</v>
      </c>
      <c r="GR9">
        <v>7.7742616033755274</v>
      </c>
      <c r="GS9">
        <v>132.77853826375437</v>
      </c>
      <c r="GT9">
        <v>2.9588607594936711</v>
      </c>
      <c r="GU9">
        <v>7.248746645515407</v>
      </c>
      <c r="GV9">
        <v>0</v>
      </c>
      <c r="GW9">
        <v>0</v>
      </c>
      <c r="GX9">
        <v>1.9137367263989498</v>
      </c>
      <c r="GY9">
        <v>311.58858081085953</v>
      </c>
      <c r="GZ9">
        <v>339.40919429910173</v>
      </c>
      <c r="HA9">
        <v>0.79110231434859712</v>
      </c>
      <c r="HB9">
        <v>9.7563213851966193</v>
      </c>
      <c r="HC9">
        <v>0.61202934103761786</v>
      </c>
      <c r="HE9" t="s">
        <v>3675</v>
      </c>
      <c r="HF9">
        <v>15</v>
      </c>
      <c r="HG9">
        <v>100</v>
      </c>
      <c r="HH9">
        <v>10000</v>
      </c>
      <c r="HI9">
        <v>100000</v>
      </c>
      <c r="HJ9">
        <v>1</v>
      </c>
      <c r="HK9">
        <v>100000</v>
      </c>
      <c r="HL9">
        <v>120</v>
      </c>
      <c r="HM9">
        <v>3</v>
      </c>
      <c r="HN9">
        <v>100000</v>
      </c>
      <c r="HO9">
        <v>100000</v>
      </c>
      <c r="HP9">
        <v>40</v>
      </c>
      <c r="HQ9">
        <v>100000</v>
      </c>
      <c r="HR9">
        <v>100000</v>
      </c>
      <c r="HS9">
        <v>100000</v>
      </c>
      <c r="HT9">
        <v>100000</v>
      </c>
      <c r="HU9">
        <v>1</v>
      </c>
      <c r="HV9">
        <v>1</v>
      </c>
      <c r="HW9">
        <v>1</v>
      </c>
      <c r="HX9">
        <v>1</v>
      </c>
      <c r="HY9">
        <v>100000</v>
      </c>
      <c r="HZ9">
        <v>12</v>
      </c>
      <c r="IA9">
        <v>100000</v>
      </c>
      <c r="IB9">
        <v>100000</v>
      </c>
      <c r="IC9">
        <v>100000</v>
      </c>
      <c r="ID9">
        <v>100000</v>
      </c>
      <c r="IE9">
        <v>100000</v>
      </c>
      <c r="IF9">
        <v>100000</v>
      </c>
      <c r="IG9">
        <v>150</v>
      </c>
      <c r="IH9">
        <v>100000</v>
      </c>
      <c r="II9">
        <v>100000</v>
      </c>
      <c r="IJ9">
        <v>100000</v>
      </c>
      <c r="IK9">
        <v>1</v>
      </c>
      <c r="IL9">
        <v>1</v>
      </c>
      <c r="IM9">
        <v>100000</v>
      </c>
      <c r="IN9">
        <v>100000</v>
      </c>
      <c r="IO9">
        <v>100000</v>
      </c>
      <c r="IP9">
        <v>100000</v>
      </c>
      <c r="IQ9">
        <v>100000</v>
      </c>
      <c r="IR9">
        <v>100000</v>
      </c>
      <c r="IS9">
        <v>200</v>
      </c>
      <c r="IT9">
        <v>4</v>
      </c>
      <c r="IU9">
        <v>12</v>
      </c>
      <c r="IV9">
        <v>100000</v>
      </c>
      <c r="IW9">
        <v>100000</v>
      </c>
      <c r="IX9">
        <v>100000</v>
      </c>
      <c r="IY9">
        <v>100000</v>
      </c>
      <c r="IZ9">
        <v>100000</v>
      </c>
      <c r="JA9">
        <v>1</v>
      </c>
      <c r="JB9">
        <v>100000</v>
      </c>
      <c r="JC9">
        <v>100000</v>
      </c>
    </row>
    <row r="10" spans="1:263" x14ac:dyDescent="0.25">
      <c r="A10" t="s">
        <v>3722</v>
      </c>
      <c r="B10">
        <v>5</v>
      </c>
      <c r="C10">
        <v>5842</v>
      </c>
      <c r="D10">
        <v>159</v>
      </c>
      <c r="E10">
        <v>2073</v>
      </c>
      <c r="F10">
        <v>696</v>
      </c>
      <c r="G10">
        <v>6418</v>
      </c>
      <c r="H10">
        <v>1369</v>
      </c>
      <c r="I10">
        <v>15</v>
      </c>
      <c r="J10">
        <v>0</v>
      </c>
      <c r="K10">
        <v>16</v>
      </c>
      <c r="L10">
        <v>16</v>
      </c>
      <c r="M10">
        <v>1</v>
      </c>
      <c r="N10">
        <v>0</v>
      </c>
      <c r="O10">
        <v>60</v>
      </c>
      <c r="P10">
        <v>1</v>
      </c>
      <c r="Q10">
        <v>-3</v>
      </c>
      <c r="R10">
        <v>-3</v>
      </c>
      <c r="S10">
        <v>20</v>
      </c>
      <c r="T10">
        <v>91</v>
      </c>
      <c r="U10">
        <v>0</v>
      </c>
      <c r="V10">
        <v>84</v>
      </c>
      <c r="W10">
        <v>28</v>
      </c>
      <c r="X10">
        <v>1</v>
      </c>
      <c r="Y10">
        <v>1</v>
      </c>
      <c r="Z10">
        <v>1</v>
      </c>
      <c r="AA10">
        <v>0</v>
      </c>
      <c r="AB10">
        <v>80</v>
      </c>
      <c r="AC10">
        <v>5</v>
      </c>
      <c r="AD10">
        <v>-3</v>
      </c>
      <c r="AE10">
        <v>-3</v>
      </c>
      <c r="AF10">
        <v>258</v>
      </c>
      <c r="AG10">
        <v>1</v>
      </c>
      <c r="AH10">
        <v>1</v>
      </c>
      <c r="AI10">
        <v>1</v>
      </c>
      <c r="AJ10">
        <v>150</v>
      </c>
      <c r="AK10">
        <v>-3</v>
      </c>
      <c r="AL10">
        <v>-3</v>
      </c>
      <c r="AM10">
        <v>-3</v>
      </c>
      <c r="AN10">
        <v>1</v>
      </c>
      <c r="AO10">
        <v>0</v>
      </c>
      <c r="AP10">
        <v>0</v>
      </c>
      <c r="AQ10">
        <v>0</v>
      </c>
      <c r="AR10">
        <v>1</v>
      </c>
      <c r="AS10">
        <v>0</v>
      </c>
      <c r="AT10">
        <v>25</v>
      </c>
      <c r="AU10">
        <v>0</v>
      </c>
      <c r="AV10">
        <v>140</v>
      </c>
      <c r="AW10">
        <v>3</v>
      </c>
      <c r="AX10">
        <v>6</v>
      </c>
      <c r="AY10">
        <v>-3</v>
      </c>
      <c r="AZ10">
        <v>-3</v>
      </c>
      <c r="BA10">
        <v>44</v>
      </c>
      <c r="BB10">
        <v>349</v>
      </c>
      <c r="BC10">
        <v>369</v>
      </c>
      <c r="BD10">
        <v>1</v>
      </c>
      <c r="BE10">
        <v>69</v>
      </c>
      <c r="BH10">
        <v>15</v>
      </c>
      <c r="BI10">
        <v>0</v>
      </c>
      <c r="BJ10">
        <v>0</v>
      </c>
      <c r="BK10">
        <v>0</v>
      </c>
      <c r="BL10">
        <v>1</v>
      </c>
      <c r="BM10">
        <v>0</v>
      </c>
      <c r="BN10">
        <v>60</v>
      </c>
      <c r="BO10">
        <v>1</v>
      </c>
      <c r="BP10">
        <v>-3</v>
      </c>
      <c r="BQ10">
        <v>-3</v>
      </c>
      <c r="BR10">
        <v>20</v>
      </c>
      <c r="BS10">
        <v>75</v>
      </c>
      <c r="BT10">
        <v>0</v>
      </c>
      <c r="BU10">
        <v>0</v>
      </c>
      <c r="BV10">
        <v>0</v>
      </c>
      <c r="BW10">
        <v>1</v>
      </c>
      <c r="BX10">
        <v>1</v>
      </c>
      <c r="BY10">
        <v>1</v>
      </c>
      <c r="BZ10">
        <v>0</v>
      </c>
      <c r="CA10">
        <v>80</v>
      </c>
      <c r="CB10">
        <v>5</v>
      </c>
      <c r="CC10">
        <v>-3</v>
      </c>
      <c r="CD10">
        <v>-3</v>
      </c>
      <c r="CE10">
        <v>180</v>
      </c>
      <c r="CF10">
        <v>0</v>
      </c>
      <c r="CG10">
        <v>1</v>
      </c>
      <c r="CH10">
        <v>1</v>
      </c>
      <c r="CI10">
        <v>100</v>
      </c>
      <c r="CJ10">
        <v>-3</v>
      </c>
      <c r="CK10">
        <v>-3</v>
      </c>
      <c r="CL10">
        <v>-3</v>
      </c>
      <c r="CM10">
        <v>0</v>
      </c>
      <c r="CN10">
        <v>0</v>
      </c>
      <c r="CO10">
        <v>0</v>
      </c>
      <c r="CP10">
        <v>0</v>
      </c>
      <c r="CQ10">
        <v>0</v>
      </c>
      <c r="CR10">
        <v>1</v>
      </c>
      <c r="CS10">
        <v>0</v>
      </c>
      <c r="CT10">
        <v>25</v>
      </c>
      <c r="CU10">
        <v>140</v>
      </c>
      <c r="CV10">
        <v>3</v>
      </c>
      <c r="CW10">
        <v>6</v>
      </c>
      <c r="CX10">
        <v>-3</v>
      </c>
      <c r="CY10">
        <v>-3</v>
      </c>
      <c r="CZ10">
        <v>0</v>
      </c>
      <c r="DA10">
        <v>280</v>
      </c>
      <c r="DB10">
        <v>280</v>
      </c>
      <c r="DC10">
        <v>0</v>
      </c>
      <c r="DD10">
        <v>-69</v>
      </c>
      <c r="DG10">
        <v>14.645569620253164</v>
      </c>
      <c r="DH10">
        <v>4.3612514361888677E-2</v>
      </c>
      <c r="DI10">
        <v>14.501021610941816</v>
      </c>
      <c r="DJ10">
        <v>14.501021610941816</v>
      </c>
      <c r="DK10">
        <v>0.85486438232511908</v>
      </c>
      <c r="DL10">
        <v>3.1645569620253164E-3</v>
      </c>
      <c r="DM10">
        <v>50.926255955123779</v>
      </c>
      <c r="DN10">
        <v>0.8487709325853966</v>
      </c>
      <c r="DO10">
        <v>0</v>
      </c>
      <c r="DP10">
        <v>0</v>
      </c>
      <c r="DQ10">
        <v>16.975418651707937</v>
      </c>
      <c r="DR10">
        <v>68.475723422325686</v>
      </c>
      <c r="DS10">
        <v>3.2961496487647661</v>
      </c>
      <c r="DT10">
        <v>62.324627172829203</v>
      </c>
      <c r="DU10">
        <v>20.444457070986569</v>
      </c>
      <c r="DV10">
        <v>0.99957805907172992</v>
      </c>
      <c r="DW10">
        <v>0.99789029535864981</v>
      </c>
      <c r="DX10">
        <v>0.96139240506329116</v>
      </c>
      <c r="DY10">
        <v>0</v>
      </c>
      <c r="DZ10">
        <v>102.636976697725</v>
      </c>
      <c r="EA10">
        <v>6.8689298470827147</v>
      </c>
      <c r="EB10">
        <v>0</v>
      </c>
      <c r="EC10">
        <v>0</v>
      </c>
      <c r="ED10">
        <v>216.89232235247334</v>
      </c>
      <c r="EE10">
        <v>0.76793248945147674</v>
      </c>
      <c r="EF10">
        <v>0.76751054852320677</v>
      </c>
      <c r="EG10">
        <v>0.78523206751054853</v>
      </c>
      <c r="EH10">
        <v>117.63512300495357</v>
      </c>
      <c r="EI10">
        <v>0</v>
      </c>
      <c r="EJ10">
        <v>0</v>
      </c>
      <c r="EK10">
        <v>0</v>
      </c>
      <c r="EL10">
        <v>0.70516790307633648</v>
      </c>
      <c r="EM10">
        <v>0.23583442551539557</v>
      </c>
      <c r="EN10">
        <v>0.16877637130801687</v>
      </c>
      <c r="EO10">
        <v>0.16877637130801687</v>
      </c>
      <c r="EP10">
        <v>0.2772151898734177</v>
      </c>
      <c r="EQ10">
        <v>0.2772151898734177</v>
      </c>
      <c r="ER10">
        <v>7.7742616033755274</v>
      </c>
      <c r="ES10">
        <v>7.7742616033755274</v>
      </c>
      <c r="ET10">
        <v>135.32984903145478</v>
      </c>
      <c r="EU10">
        <v>2.9588607594936711</v>
      </c>
      <c r="EV10">
        <v>7.4682591955535615</v>
      </c>
      <c r="EW10">
        <v>0</v>
      </c>
      <c r="EX10">
        <v>0</v>
      </c>
      <c r="EY10">
        <v>35.680766627261931</v>
      </c>
      <c r="EZ10">
        <v>317.67620233846952</v>
      </c>
      <c r="FA10">
        <v>351.67596908265364</v>
      </c>
      <c r="FB10">
        <v>0.68341758029904376</v>
      </c>
      <c r="FC10">
        <v>2.3710807321001726</v>
      </c>
      <c r="FD10">
        <v>0.74990440717170515</v>
      </c>
      <c r="FF10">
        <v>14.606879014998855</v>
      </c>
      <c r="FG10">
        <v>0</v>
      </c>
      <c r="FH10">
        <v>1.4023970543865347</v>
      </c>
      <c r="FI10">
        <v>1.4023970543865347</v>
      </c>
      <c r="FJ10">
        <v>0.85506329113924051</v>
      </c>
      <c r="FK10">
        <v>5.0081726022093622E-3</v>
      </c>
      <c r="FL10">
        <v>52.103287354021305</v>
      </c>
      <c r="FM10">
        <v>0.86838812256702147</v>
      </c>
      <c r="FN10">
        <v>0</v>
      </c>
      <c r="FO10">
        <v>0</v>
      </c>
      <c r="FP10">
        <v>17.367762451340436</v>
      </c>
      <c r="FQ10">
        <v>59.963449659741144</v>
      </c>
      <c r="FR10">
        <v>0</v>
      </c>
      <c r="FS10">
        <v>5.2387494764708089</v>
      </c>
      <c r="FT10">
        <v>1.5778773404419066</v>
      </c>
      <c r="FU10">
        <v>0.99957805907172992</v>
      </c>
      <c r="FV10">
        <v>0.99789029535864981</v>
      </c>
      <c r="FW10">
        <v>0.96139240506329116</v>
      </c>
      <c r="FX10">
        <v>0</v>
      </c>
      <c r="FY10">
        <v>105.08084231307564</v>
      </c>
      <c r="FZ10">
        <v>6.8834788806204719</v>
      </c>
      <c r="GA10">
        <v>0</v>
      </c>
      <c r="GB10">
        <v>0</v>
      </c>
      <c r="GC10">
        <v>208.26926549053962</v>
      </c>
      <c r="GD10">
        <v>0.76793248945147674</v>
      </c>
      <c r="GE10">
        <v>0.76751054852320677</v>
      </c>
      <c r="GF10">
        <v>0.78523206751054853</v>
      </c>
      <c r="GG10">
        <v>115.05899474723024</v>
      </c>
      <c r="GH10">
        <v>0</v>
      </c>
      <c r="GI10">
        <v>0</v>
      </c>
      <c r="GJ10">
        <v>0</v>
      </c>
      <c r="GK10">
        <v>1.718603486344783E-2</v>
      </c>
      <c r="GL10">
        <v>0.23565147828309962</v>
      </c>
      <c r="GM10">
        <v>0.16877637130801687</v>
      </c>
      <c r="GN10">
        <v>0.16877637130801687</v>
      </c>
      <c r="GO10">
        <v>0.2772151898734177</v>
      </c>
      <c r="GP10">
        <v>0.2772151898734177</v>
      </c>
      <c r="GQ10">
        <v>7.7742616033755274</v>
      </c>
      <c r="GR10">
        <v>7.7742616033755274</v>
      </c>
      <c r="GS10">
        <v>135.72219283108728</v>
      </c>
      <c r="GT10">
        <v>2.9588607594936711</v>
      </c>
      <c r="GU10">
        <v>7.4669362156201888</v>
      </c>
      <c r="GV10">
        <v>0</v>
      </c>
      <c r="GW10">
        <v>0</v>
      </c>
      <c r="GX10">
        <v>3.6405655436136559</v>
      </c>
      <c r="GY10">
        <v>284.25626711141854</v>
      </c>
      <c r="GZ10">
        <v>299.30820772589857</v>
      </c>
      <c r="HA10">
        <v>0.31658241970095624</v>
      </c>
      <c r="HB10">
        <v>-7.073776460223951</v>
      </c>
      <c r="HC10">
        <v>0.25009559282829485</v>
      </c>
      <c r="HE10" t="s">
        <v>3676</v>
      </c>
      <c r="HF10">
        <v>1</v>
      </c>
      <c r="HG10">
        <v>0.5</v>
      </c>
      <c r="HH10">
        <v>1</v>
      </c>
      <c r="HI10">
        <v>1</v>
      </c>
      <c r="HJ10">
        <v>1.5</v>
      </c>
      <c r="HK10">
        <v>0.5</v>
      </c>
      <c r="HL10">
        <v>1.5</v>
      </c>
      <c r="HM10">
        <v>1.5</v>
      </c>
      <c r="HN10">
        <v>1</v>
      </c>
      <c r="HO10">
        <v>1</v>
      </c>
      <c r="HP10">
        <v>1.5</v>
      </c>
      <c r="HQ10">
        <v>1</v>
      </c>
      <c r="HR10">
        <v>0.5</v>
      </c>
      <c r="HS10">
        <v>1</v>
      </c>
      <c r="HT10">
        <v>1</v>
      </c>
      <c r="HU10">
        <v>0</v>
      </c>
      <c r="HV10">
        <v>0</v>
      </c>
      <c r="HW10">
        <v>1.5</v>
      </c>
      <c r="HX10">
        <v>0</v>
      </c>
      <c r="HY10">
        <v>1</v>
      </c>
      <c r="HZ10">
        <v>1</v>
      </c>
      <c r="IA10">
        <v>1</v>
      </c>
      <c r="IB10">
        <v>1</v>
      </c>
      <c r="IC10">
        <v>1</v>
      </c>
      <c r="ID10">
        <v>0</v>
      </c>
      <c r="IE10">
        <v>0</v>
      </c>
      <c r="IF10">
        <v>0</v>
      </c>
      <c r="IG10">
        <v>1</v>
      </c>
      <c r="IH10">
        <v>1</v>
      </c>
      <c r="II10">
        <v>1</v>
      </c>
      <c r="IJ10">
        <v>1</v>
      </c>
      <c r="IK10">
        <v>0</v>
      </c>
      <c r="IL10">
        <v>0</v>
      </c>
      <c r="IM10">
        <v>1</v>
      </c>
      <c r="IN10">
        <v>1</v>
      </c>
      <c r="IO10">
        <v>1</v>
      </c>
      <c r="IP10">
        <v>1</v>
      </c>
      <c r="IQ10">
        <v>1</v>
      </c>
      <c r="IR10">
        <v>1</v>
      </c>
      <c r="IS10">
        <v>0</v>
      </c>
      <c r="IT10">
        <v>0</v>
      </c>
      <c r="IU10">
        <v>1</v>
      </c>
      <c r="IV10">
        <v>1</v>
      </c>
      <c r="IW10">
        <v>1</v>
      </c>
      <c r="IX10">
        <v>1</v>
      </c>
      <c r="IY10">
        <v>1</v>
      </c>
      <c r="IZ10">
        <v>1</v>
      </c>
      <c r="JA10">
        <v>0</v>
      </c>
      <c r="JB10">
        <v>0</v>
      </c>
      <c r="JC10">
        <v>0</v>
      </c>
    </row>
    <row r="11" spans="1:263" x14ac:dyDescent="0.25">
      <c r="A11" t="s">
        <v>3722</v>
      </c>
      <c r="B11">
        <v>6</v>
      </c>
      <c r="C11">
        <v>968</v>
      </c>
      <c r="D11">
        <v>5869</v>
      </c>
      <c r="E11">
        <v>5892</v>
      </c>
      <c r="F11">
        <v>2096</v>
      </c>
      <c r="G11">
        <v>1533</v>
      </c>
      <c r="H11">
        <v>4662</v>
      </c>
      <c r="I11">
        <v>0</v>
      </c>
      <c r="J11">
        <v>0</v>
      </c>
      <c r="K11">
        <v>0</v>
      </c>
      <c r="L11">
        <v>0</v>
      </c>
      <c r="M11">
        <v>0</v>
      </c>
      <c r="N11">
        <v>0</v>
      </c>
      <c r="O11">
        <v>0</v>
      </c>
      <c r="P11">
        <v>0</v>
      </c>
      <c r="Q11">
        <v>-3</v>
      </c>
      <c r="R11">
        <v>-3</v>
      </c>
      <c r="S11">
        <v>0</v>
      </c>
      <c r="T11">
        <v>0</v>
      </c>
      <c r="U11">
        <v>0</v>
      </c>
      <c r="V11">
        <v>0</v>
      </c>
      <c r="W11">
        <v>0</v>
      </c>
      <c r="X11">
        <v>1</v>
      </c>
      <c r="Y11">
        <v>1</v>
      </c>
      <c r="Z11">
        <v>0</v>
      </c>
      <c r="AA11">
        <v>0</v>
      </c>
      <c r="AB11">
        <v>80</v>
      </c>
      <c r="AC11">
        <v>2</v>
      </c>
      <c r="AD11">
        <v>-3</v>
      </c>
      <c r="AE11">
        <v>-3</v>
      </c>
      <c r="AF11">
        <v>130</v>
      </c>
      <c r="AG11">
        <v>0</v>
      </c>
      <c r="AH11">
        <v>1</v>
      </c>
      <c r="AI11">
        <v>0</v>
      </c>
      <c r="AJ11">
        <v>50</v>
      </c>
      <c r="AK11">
        <v>-3</v>
      </c>
      <c r="AL11">
        <v>-3</v>
      </c>
      <c r="AM11">
        <v>-3</v>
      </c>
      <c r="AN11">
        <v>0</v>
      </c>
      <c r="AO11">
        <v>0</v>
      </c>
      <c r="AP11">
        <v>0</v>
      </c>
      <c r="AQ11">
        <v>0</v>
      </c>
      <c r="AR11">
        <v>0</v>
      </c>
      <c r="AS11">
        <v>0</v>
      </c>
      <c r="AT11">
        <v>0</v>
      </c>
      <c r="AU11">
        <v>0</v>
      </c>
      <c r="AV11">
        <v>80</v>
      </c>
      <c r="AW11">
        <v>2</v>
      </c>
      <c r="AX11">
        <v>2</v>
      </c>
      <c r="AY11">
        <v>-3</v>
      </c>
      <c r="AZ11">
        <v>-3</v>
      </c>
      <c r="BA11">
        <v>0</v>
      </c>
      <c r="BB11">
        <v>130</v>
      </c>
      <c r="BC11">
        <v>130</v>
      </c>
      <c r="BD11">
        <v>0</v>
      </c>
      <c r="BE11">
        <v>-177</v>
      </c>
      <c r="BH11">
        <v>10</v>
      </c>
      <c r="BI11">
        <v>0</v>
      </c>
      <c r="BJ11">
        <v>7</v>
      </c>
      <c r="BK11">
        <v>7</v>
      </c>
      <c r="BL11">
        <v>1</v>
      </c>
      <c r="BM11">
        <v>0</v>
      </c>
      <c r="BN11">
        <v>60</v>
      </c>
      <c r="BO11">
        <v>1</v>
      </c>
      <c r="BP11">
        <v>-3</v>
      </c>
      <c r="BQ11">
        <v>-3</v>
      </c>
      <c r="BR11">
        <v>20</v>
      </c>
      <c r="BS11">
        <v>77</v>
      </c>
      <c r="BT11">
        <v>0</v>
      </c>
      <c r="BU11">
        <v>0</v>
      </c>
      <c r="BV11">
        <v>0</v>
      </c>
      <c r="BW11">
        <v>1</v>
      </c>
      <c r="BX11">
        <v>1</v>
      </c>
      <c r="BY11">
        <v>1</v>
      </c>
      <c r="BZ11">
        <v>0</v>
      </c>
      <c r="CA11">
        <v>80</v>
      </c>
      <c r="CB11">
        <v>5</v>
      </c>
      <c r="CC11">
        <v>-3</v>
      </c>
      <c r="CD11">
        <v>-3</v>
      </c>
      <c r="CE11">
        <v>230</v>
      </c>
      <c r="CF11">
        <v>1</v>
      </c>
      <c r="CG11">
        <v>1</v>
      </c>
      <c r="CH11">
        <v>1</v>
      </c>
      <c r="CI11">
        <v>150</v>
      </c>
      <c r="CJ11">
        <v>-3</v>
      </c>
      <c r="CK11">
        <v>-3</v>
      </c>
      <c r="CL11">
        <v>-3</v>
      </c>
      <c r="CM11">
        <v>0</v>
      </c>
      <c r="CN11">
        <v>0</v>
      </c>
      <c r="CO11">
        <v>0</v>
      </c>
      <c r="CP11">
        <v>0</v>
      </c>
      <c r="CQ11">
        <v>0</v>
      </c>
      <c r="CR11">
        <v>0</v>
      </c>
      <c r="CS11">
        <v>0</v>
      </c>
      <c r="CT11">
        <v>0</v>
      </c>
      <c r="CU11">
        <v>140</v>
      </c>
      <c r="CV11">
        <v>3</v>
      </c>
      <c r="CW11">
        <v>6</v>
      </c>
      <c r="CX11">
        <v>-3</v>
      </c>
      <c r="CY11">
        <v>-3</v>
      </c>
      <c r="CZ11">
        <v>7</v>
      </c>
      <c r="DA11">
        <v>307</v>
      </c>
      <c r="DB11">
        <v>307</v>
      </c>
      <c r="DC11">
        <v>1</v>
      </c>
      <c r="DD11">
        <v>177</v>
      </c>
      <c r="DG11">
        <v>12.011367863754078</v>
      </c>
      <c r="DH11">
        <v>0</v>
      </c>
      <c r="DI11">
        <v>2.5712733707913649</v>
      </c>
      <c r="DJ11">
        <v>2.5712733707913649</v>
      </c>
      <c r="DK11">
        <v>0.56176753496574783</v>
      </c>
      <c r="DL11">
        <v>1.8955553735228583E-2</v>
      </c>
      <c r="DM11">
        <v>35.736458584473716</v>
      </c>
      <c r="DN11">
        <v>0.59560764307456238</v>
      </c>
      <c r="DO11">
        <v>0</v>
      </c>
      <c r="DP11">
        <v>0</v>
      </c>
      <c r="DQ11">
        <v>11.912152861491242</v>
      </c>
      <c r="DR11">
        <v>50.625529700469983</v>
      </c>
      <c r="DS11">
        <v>0</v>
      </c>
      <c r="DT11">
        <v>4.3353381114073466</v>
      </c>
      <c r="DU11">
        <v>1.4536220790042924</v>
      </c>
      <c r="DV11">
        <v>0.99957805907172992</v>
      </c>
      <c r="DW11">
        <v>0.99789029535864981</v>
      </c>
      <c r="DX11">
        <v>0.77898306609643175</v>
      </c>
      <c r="DY11">
        <v>0</v>
      </c>
      <c r="DZ11">
        <v>95.190990590401952</v>
      </c>
      <c r="EA11">
        <v>6.0629276205304974</v>
      </c>
      <c r="EB11">
        <v>0</v>
      </c>
      <c r="EC11">
        <v>0</v>
      </c>
      <c r="ED11">
        <v>199.47470669376474</v>
      </c>
      <c r="EE11">
        <v>0.76793248945147674</v>
      </c>
      <c r="EF11">
        <v>0.76751054852320677</v>
      </c>
      <c r="EG11">
        <v>0.78523206751054853</v>
      </c>
      <c r="EH11">
        <v>111.3993952329991</v>
      </c>
      <c r="EI11">
        <v>0</v>
      </c>
      <c r="EJ11">
        <v>0</v>
      </c>
      <c r="EK11">
        <v>0</v>
      </c>
      <c r="EL11">
        <v>2.2314866604943639E-2</v>
      </c>
      <c r="EM11">
        <v>0.11253905408372433</v>
      </c>
      <c r="EN11">
        <v>0.16877637130801687</v>
      </c>
      <c r="EO11">
        <v>0.16877637130801687</v>
      </c>
      <c r="EP11">
        <v>0.2772151898734177</v>
      </c>
      <c r="EQ11">
        <v>0.2772151898734177</v>
      </c>
      <c r="ER11">
        <v>7.7742616033755274</v>
      </c>
      <c r="ES11">
        <v>7.7742616033755274</v>
      </c>
      <c r="ET11">
        <v>122.97020968256369</v>
      </c>
      <c r="EU11">
        <v>2.7764514205268114</v>
      </c>
      <c r="EV11">
        <v>6.3094620304158315</v>
      </c>
      <c r="EW11">
        <v>0</v>
      </c>
      <c r="EX11">
        <v>0</v>
      </c>
      <c r="EY11">
        <v>5.3759292547194715</v>
      </c>
      <c r="EZ11">
        <v>260.70320589909886</v>
      </c>
      <c r="FA11">
        <v>293.73520155828578</v>
      </c>
      <c r="FB11">
        <v>0.36296412262934125</v>
      </c>
      <c r="FC11">
        <v>-30.236336392746786</v>
      </c>
      <c r="FD11">
        <v>0.2162752215980131</v>
      </c>
      <c r="FF11">
        <v>14.376365240304462</v>
      </c>
      <c r="FG11">
        <v>0</v>
      </c>
      <c r="FH11">
        <v>8.1366338888915006</v>
      </c>
      <c r="FI11">
        <v>8.1366338888915006</v>
      </c>
      <c r="FJ11">
        <v>0.67071199540971027</v>
      </c>
      <c r="FK11">
        <v>3.1665644333991523E-3</v>
      </c>
      <c r="FL11">
        <v>40.312083034383981</v>
      </c>
      <c r="FM11">
        <v>0.67186805057306676</v>
      </c>
      <c r="FN11">
        <v>0</v>
      </c>
      <c r="FO11">
        <v>0</v>
      </c>
      <c r="FP11">
        <v>13.437361011461327</v>
      </c>
      <c r="FQ11">
        <v>57.134325249600622</v>
      </c>
      <c r="FR11">
        <v>0</v>
      </c>
      <c r="FS11">
        <v>0.24370983176533922</v>
      </c>
      <c r="FT11">
        <v>0</v>
      </c>
      <c r="FU11">
        <v>0.99957805907172992</v>
      </c>
      <c r="FV11">
        <v>0.99789029535864981</v>
      </c>
      <c r="FW11">
        <v>0.96139240506329116</v>
      </c>
      <c r="FX11">
        <v>0</v>
      </c>
      <c r="FY11">
        <v>109.08842902663048</v>
      </c>
      <c r="FZ11">
        <v>7.8368247523591013</v>
      </c>
      <c r="GA11">
        <v>0</v>
      </c>
      <c r="GB11">
        <v>0</v>
      </c>
      <c r="GC11">
        <v>220.79000930076552</v>
      </c>
      <c r="GD11">
        <v>0.76793248945147674</v>
      </c>
      <c r="GE11">
        <v>0.76751054852320677</v>
      </c>
      <c r="GF11">
        <v>0.78523206751054853</v>
      </c>
      <c r="GG11">
        <v>118.4854726025042</v>
      </c>
      <c r="GH11">
        <v>0</v>
      </c>
      <c r="GI11">
        <v>0</v>
      </c>
      <c r="GJ11">
        <v>0</v>
      </c>
      <c r="GK11">
        <v>3.4208429003225627E-2</v>
      </c>
      <c r="GL11">
        <v>0.32615414168522905</v>
      </c>
      <c r="GM11">
        <v>0.16877637130801687</v>
      </c>
      <c r="GN11">
        <v>0.16877637130801687</v>
      </c>
      <c r="GO11">
        <v>0.2772151898734177</v>
      </c>
      <c r="GP11">
        <v>0.2772151898734177</v>
      </c>
      <c r="GQ11">
        <v>7.7742616033755274</v>
      </c>
      <c r="GR11">
        <v>7.7742616033755274</v>
      </c>
      <c r="GS11">
        <v>131.79179139120816</v>
      </c>
      <c r="GT11">
        <v>2.9588607594936711</v>
      </c>
      <c r="GU11">
        <v>8.0545870032405151</v>
      </c>
      <c r="GV11">
        <v>0</v>
      </c>
      <c r="GW11">
        <v>0</v>
      </c>
      <c r="GX11">
        <v>8.2387457886070727</v>
      </c>
      <c r="GY11">
        <v>285.1332252044507</v>
      </c>
      <c r="GZ11">
        <v>315.94547276155146</v>
      </c>
      <c r="HA11">
        <v>0.63703587737065881</v>
      </c>
      <c r="HB11">
        <v>-2.3506401244511448</v>
      </c>
      <c r="HC11">
        <v>0.78372477840198695</v>
      </c>
      <c r="HE11" t="s">
        <v>3677</v>
      </c>
      <c r="HF11">
        <v>0.5</v>
      </c>
      <c r="HG11">
        <v>0.5</v>
      </c>
      <c r="HH11">
        <v>0.5</v>
      </c>
      <c r="HI11">
        <v>0.5</v>
      </c>
      <c r="HJ11">
        <v>0.5</v>
      </c>
      <c r="HK11">
        <v>0.5</v>
      </c>
      <c r="HL11">
        <v>0.5</v>
      </c>
      <c r="HM11">
        <v>0.5</v>
      </c>
      <c r="HN11">
        <v>1</v>
      </c>
      <c r="HO11">
        <v>1</v>
      </c>
      <c r="HP11">
        <v>0.5</v>
      </c>
      <c r="HQ11">
        <v>1.5</v>
      </c>
      <c r="HR11">
        <v>0</v>
      </c>
      <c r="HS11">
        <v>0</v>
      </c>
      <c r="HT11">
        <v>0</v>
      </c>
      <c r="HU11">
        <v>0</v>
      </c>
      <c r="HV11">
        <v>0</v>
      </c>
      <c r="HW11">
        <v>1</v>
      </c>
      <c r="HX11">
        <v>0</v>
      </c>
      <c r="HY11">
        <v>1.5</v>
      </c>
      <c r="HZ11">
        <v>1.5</v>
      </c>
      <c r="IA11">
        <v>1</v>
      </c>
      <c r="IB11">
        <v>1</v>
      </c>
      <c r="IC11">
        <v>0.5</v>
      </c>
      <c r="ID11">
        <v>0</v>
      </c>
      <c r="IE11">
        <v>0</v>
      </c>
      <c r="IF11">
        <v>0</v>
      </c>
      <c r="IG11">
        <v>1</v>
      </c>
      <c r="IH11">
        <v>1</v>
      </c>
      <c r="II11">
        <v>1</v>
      </c>
      <c r="IJ11">
        <v>1</v>
      </c>
      <c r="IK11">
        <v>0</v>
      </c>
      <c r="IL11">
        <v>0</v>
      </c>
      <c r="IM11">
        <v>1</v>
      </c>
      <c r="IN11">
        <v>1</v>
      </c>
      <c r="IO11">
        <v>1</v>
      </c>
      <c r="IP11">
        <v>1</v>
      </c>
      <c r="IQ11">
        <v>1</v>
      </c>
      <c r="IR11">
        <v>1</v>
      </c>
      <c r="IS11">
        <v>0</v>
      </c>
      <c r="IT11">
        <v>0</v>
      </c>
      <c r="IU11">
        <v>1</v>
      </c>
      <c r="IV11">
        <v>1</v>
      </c>
      <c r="IW11">
        <v>1</v>
      </c>
      <c r="IX11">
        <v>0.5</v>
      </c>
      <c r="IY11">
        <v>1.5</v>
      </c>
      <c r="IZ11">
        <v>1.5</v>
      </c>
      <c r="JA11">
        <v>0</v>
      </c>
      <c r="JB11">
        <v>1</v>
      </c>
      <c r="JC11">
        <v>0</v>
      </c>
    </row>
    <row r="12" spans="1:263" x14ac:dyDescent="0.25">
      <c r="A12" t="s">
        <v>3722</v>
      </c>
      <c r="B12">
        <v>7</v>
      </c>
      <c r="C12">
        <v>6666</v>
      </c>
      <c r="D12">
        <v>2240</v>
      </c>
      <c r="E12">
        <v>5012</v>
      </c>
      <c r="F12">
        <v>4469</v>
      </c>
      <c r="G12">
        <v>118</v>
      </c>
      <c r="H12">
        <v>3647</v>
      </c>
      <c r="I12">
        <v>15</v>
      </c>
      <c r="J12">
        <v>0</v>
      </c>
      <c r="K12">
        <v>0</v>
      </c>
      <c r="L12">
        <v>0</v>
      </c>
      <c r="M12">
        <v>0</v>
      </c>
      <c r="N12">
        <v>0</v>
      </c>
      <c r="O12">
        <v>0</v>
      </c>
      <c r="P12">
        <v>0</v>
      </c>
      <c r="Q12">
        <v>-3</v>
      </c>
      <c r="R12">
        <v>-3</v>
      </c>
      <c r="S12">
        <v>0</v>
      </c>
      <c r="T12">
        <v>15</v>
      </c>
      <c r="U12">
        <v>0</v>
      </c>
      <c r="V12">
        <v>0</v>
      </c>
      <c r="W12">
        <v>0</v>
      </c>
      <c r="X12">
        <v>1</v>
      </c>
      <c r="Y12">
        <v>1</v>
      </c>
      <c r="Z12">
        <v>1</v>
      </c>
      <c r="AA12">
        <v>0</v>
      </c>
      <c r="AB12">
        <v>120</v>
      </c>
      <c r="AC12">
        <v>6</v>
      </c>
      <c r="AD12">
        <v>-3</v>
      </c>
      <c r="AE12">
        <v>-3</v>
      </c>
      <c r="AF12">
        <v>220</v>
      </c>
      <c r="AG12">
        <v>1</v>
      </c>
      <c r="AH12">
        <v>1</v>
      </c>
      <c r="AI12">
        <v>0</v>
      </c>
      <c r="AJ12">
        <v>100</v>
      </c>
      <c r="AK12">
        <v>-3</v>
      </c>
      <c r="AL12">
        <v>-3</v>
      </c>
      <c r="AM12">
        <v>-3</v>
      </c>
      <c r="AN12">
        <v>0</v>
      </c>
      <c r="AO12">
        <v>0</v>
      </c>
      <c r="AP12">
        <v>2</v>
      </c>
      <c r="AQ12">
        <v>0</v>
      </c>
      <c r="AR12">
        <v>0</v>
      </c>
      <c r="AS12">
        <v>0</v>
      </c>
      <c r="AT12">
        <v>10</v>
      </c>
      <c r="AU12">
        <v>0</v>
      </c>
      <c r="AV12">
        <v>120</v>
      </c>
      <c r="AW12">
        <v>3</v>
      </c>
      <c r="AX12">
        <v>6</v>
      </c>
      <c r="AY12">
        <v>-3</v>
      </c>
      <c r="AZ12">
        <v>-3</v>
      </c>
      <c r="BA12">
        <v>0</v>
      </c>
      <c r="BB12">
        <v>235</v>
      </c>
      <c r="BC12">
        <v>235</v>
      </c>
      <c r="BD12">
        <v>0</v>
      </c>
      <c r="BE12">
        <v>-141</v>
      </c>
      <c r="BH12">
        <v>15</v>
      </c>
      <c r="BI12">
        <v>0</v>
      </c>
      <c r="BJ12">
        <v>10</v>
      </c>
      <c r="BK12">
        <v>10</v>
      </c>
      <c r="BL12">
        <v>1</v>
      </c>
      <c r="BM12">
        <v>0</v>
      </c>
      <c r="BN12">
        <v>60</v>
      </c>
      <c r="BO12">
        <v>1</v>
      </c>
      <c r="BP12">
        <v>-3</v>
      </c>
      <c r="BQ12">
        <v>-3</v>
      </c>
      <c r="BR12">
        <v>20</v>
      </c>
      <c r="BS12">
        <v>85</v>
      </c>
      <c r="BT12">
        <v>0</v>
      </c>
      <c r="BU12">
        <v>155</v>
      </c>
      <c r="BV12">
        <v>51</v>
      </c>
      <c r="BW12">
        <v>1</v>
      </c>
      <c r="BX12">
        <v>1</v>
      </c>
      <c r="BY12">
        <v>1</v>
      </c>
      <c r="BZ12">
        <v>0</v>
      </c>
      <c r="CA12">
        <v>80</v>
      </c>
      <c r="CB12">
        <v>5</v>
      </c>
      <c r="CC12">
        <v>-3</v>
      </c>
      <c r="CD12">
        <v>-3</v>
      </c>
      <c r="CE12">
        <v>281</v>
      </c>
      <c r="CF12">
        <v>1</v>
      </c>
      <c r="CG12">
        <v>1</v>
      </c>
      <c r="CH12">
        <v>1</v>
      </c>
      <c r="CI12">
        <v>150</v>
      </c>
      <c r="CJ12">
        <v>-3</v>
      </c>
      <c r="CK12">
        <v>-3</v>
      </c>
      <c r="CL12">
        <v>-3</v>
      </c>
      <c r="CM12">
        <v>1</v>
      </c>
      <c r="CN12">
        <v>0</v>
      </c>
      <c r="CO12">
        <v>0</v>
      </c>
      <c r="CP12">
        <v>2</v>
      </c>
      <c r="CQ12">
        <v>0</v>
      </c>
      <c r="CR12">
        <v>0</v>
      </c>
      <c r="CS12">
        <v>0</v>
      </c>
      <c r="CT12">
        <v>10</v>
      </c>
      <c r="CU12">
        <v>140</v>
      </c>
      <c r="CV12">
        <v>3</v>
      </c>
      <c r="CW12">
        <v>6</v>
      </c>
      <c r="CX12">
        <v>-3</v>
      </c>
      <c r="CY12">
        <v>-3</v>
      </c>
      <c r="CZ12">
        <v>61</v>
      </c>
      <c r="DA12">
        <v>376</v>
      </c>
      <c r="DB12">
        <v>396</v>
      </c>
      <c r="DC12">
        <v>1</v>
      </c>
      <c r="DD12">
        <v>141</v>
      </c>
      <c r="DG12">
        <v>14.262548923336519</v>
      </c>
      <c r="DH12">
        <v>0</v>
      </c>
      <c r="DI12">
        <v>1.1502345403773058</v>
      </c>
      <c r="DJ12">
        <v>1.1502345403773058</v>
      </c>
      <c r="DK12">
        <v>0.46794192709797611</v>
      </c>
      <c r="DL12">
        <v>4.0830835338137124E-3</v>
      </c>
      <c r="DM12">
        <v>28.431228448923886</v>
      </c>
      <c r="DN12">
        <v>0.47385380748206474</v>
      </c>
      <c r="DO12">
        <v>0</v>
      </c>
      <c r="DP12">
        <v>0</v>
      </c>
      <c r="DQ12">
        <v>9.4770761496412934</v>
      </c>
      <c r="DR12">
        <v>43.99302767678514</v>
      </c>
      <c r="DS12">
        <v>0</v>
      </c>
      <c r="DT12">
        <v>2.0701979102211867</v>
      </c>
      <c r="DU12">
        <v>0.39812243209319076</v>
      </c>
      <c r="DV12">
        <v>0.99957805907172992</v>
      </c>
      <c r="DW12">
        <v>0.99789029535864981</v>
      </c>
      <c r="DX12">
        <v>0.96139240506329116</v>
      </c>
      <c r="DY12">
        <v>0</v>
      </c>
      <c r="DZ12">
        <v>104.34380360160114</v>
      </c>
      <c r="EA12">
        <v>6.4715580160338231</v>
      </c>
      <c r="EB12">
        <v>0</v>
      </c>
      <c r="EC12">
        <v>0</v>
      </c>
      <c r="ED12">
        <v>206.37100934961552</v>
      </c>
      <c r="EE12">
        <v>0.76793248945147674</v>
      </c>
      <c r="EF12">
        <v>0.76751054852320677</v>
      </c>
      <c r="EG12">
        <v>0.78523206751054853</v>
      </c>
      <c r="EH12">
        <v>111.3046406972781</v>
      </c>
      <c r="EI12">
        <v>0</v>
      </c>
      <c r="EJ12">
        <v>0</v>
      </c>
      <c r="EK12">
        <v>0</v>
      </c>
      <c r="EL12">
        <v>1.1880816149688056E-2</v>
      </c>
      <c r="EM12">
        <v>0.14254081606798508</v>
      </c>
      <c r="EN12">
        <v>0.16877637130801687</v>
      </c>
      <c r="EO12">
        <v>0.16877637130801687</v>
      </c>
      <c r="EP12">
        <v>0.2772151898734177</v>
      </c>
      <c r="EQ12">
        <v>0.2772151898734177</v>
      </c>
      <c r="ER12">
        <v>7.7742616033755274</v>
      </c>
      <c r="ES12">
        <v>7.7742616033755274</v>
      </c>
      <c r="ET12">
        <v>127.83150652938814</v>
      </c>
      <c r="EU12">
        <v>2.9588607594936711</v>
      </c>
      <c r="EV12">
        <v>6.6621773537787448</v>
      </c>
      <c r="EW12">
        <v>0</v>
      </c>
      <c r="EX12">
        <v>0</v>
      </c>
      <c r="EY12">
        <v>1.2005541664392836</v>
      </c>
      <c r="EZ12">
        <v>278.37956386412282</v>
      </c>
      <c r="FA12">
        <v>294.5849589506858</v>
      </c>
      <c r="FB12">
        <v>0.2016678925018211</v>
      </c>
      <c r="FC12">
        <v>-13.270469846033834</v>
      </c>
      <c r="FD12">
        <v>7.7491148291489634E-2</v>
      </c>
      <c r="FF12">
        <v>14.645569620253164</v>
      </c>
      <c r="FG12">
        <v>0</v>
      </c>
      <c r="FH12">
        <v>20.098979344599492</v>
      </c>
      <c r="FI12">
        <v>20.098979344599492</v>
      </c>
      <c r="FJ12">
        <v>0.83914637179183149</v>
      </c>
      <c r="FK12">
        <v>4.732784517808954E-3</v>
      </c>
      <c r="FL12">
        <v>50.793521465386632</v>
      </c>
      <c r="FM12">
        <v>0.84655869108977733</v>
      </c>
      <c r="FN12">
        <v>0</v>
      </c>
      <c r="FO12">
        <v>0</v>
      </c>
      <c r="FP12">
        <v>16.931173821795543</v>
      </c>
      <c r="FQ12">
        <v>76.411444689105053</v>
      </c>
      <c r="FR12">
        <v>1.8511738993759854</v>
      </c>
      <c r="FS12">
        <v>90.008196743634201</v>
      </c>
      <c r="FT12">
        <v>29.927737411966259</v>
      </c>
      <c r="FU12">
        <v>0.99957805907172992</v>
      </c>
      <c r="FV12">
        <v>0.99789029535864981</v>
      </c>
      <c r="FW12">
        <v>0.96139240506329116</v>
      </c>
      <c r="FX12">
        <v>0</v>
      </c>
      <c r="FY12">
        <v>106.47064400410912</v>
      </c>
      <c r="FZ12">
        <v>7.81141313410801</v>
      </c>
      <c r="GA12">
        <v>0</v>
      </c>
      <c r="GB12">
        <v>0</v>
      </c>
      <c r="GC12">
        <v>241.19330368201068</v>
      </c>
      <c r="GD12">
        <v>0.76793248945147674</v>
      </c>
      <c r="GE12">
        <v>0.76751054852320677</v>
      </c>
      <c r="GF12">
        <v>0.78523206751054853</v>
      </c>
      <c r="GG12">
        <v>125.02191720637113</v>
      </c>
      <c r="GH12">
        <v>0</v>
      </c>
      <c r="GI12">
        <v>0</v>
      </c>
      <c r="GJ12">
        <v>0</v>
      </c>
      <c r="GK12">
        <v>0.95760943136034105</v>
      </c>
      <c r="GL12">
        <v>0.33371700391442116</v>
      </c>
      <c r="GM12">
        <v>0.16877637130801687</v>
      </c>
      <c r="GN12">
        <v>0.16877637130801687</v>
      </c>
      <c r="GO12">
        <v>0.2772151898734177</v>
      </c>
      <c r="GP12">
        <v>0.2772151898734177</v>
      </c>
      <c r="GQ12">
        <v>7.7742616033755274</v>
      </c>
      <c r="GR12">
        <v>7.7742616033755274</v>
      </c>
      <c r="GS12">
        <v>135.28560420154238</v>
      </c>
      <c r="GT12">
        <v>2.9588607594936711</v>
      </c>
      <c r="GU12">
        <v>8.0991588176855362</v>
      </c>
      <c r="GV12">
        <v>0</v>
      </c>
      <c r="GW12">
        <v>0</v>
      </c>
      <c r="GX12">
        <v>50.30878758543448</v>
      </c>
      <c r="GY12">
        <v>338.1342475022451</v>
      </c>
      <c r="GZ12">
        <v>380.33353216688732</v>
      </c>
      <c r="HA12">
        <v>0.79833210749817884</v>
      </c>
      <c r="HB12">
        <v>22.237740018246839</v>
      </c>
      <c r="HC12">
        <v>0.92250885170851038</v>
      </c>
      <c r="HE12" t="s">
        <v>3678</v>
      </c>
      <c r="HF12">
        <v>2</v>
      </c>
      <c r="HG12">
        <v>1</v>
      </c>
      <c r="HH12">
        <v>0</v>
      </c>
      <c r="HI12">
        <v>0</v>
      </c>
      <c r="HJ12">
        <v>0.5</v>
      </c>
      <c r="HK12">
        <v>0.5</v>
      </c>
      <c r="HL12">
        <v>0.5</v>
      </c>
      <c r="HM12">
        <v>0.5</v>
      </c>
      <c r="HN12">
        <v>1</v>
      </c>
      <c r="HO12">
        <v>1</v>
      </c>
      <c r="HP12">
        <v>0.5</v>
      </c>
      <c r="HQ12">
        <v>0</v>
      </c>
      <c r="HR12">
        <v>0.5</v>
      </c>
      <c r="HS12">
        <v>0.5</v>
      </c>
      <c r="HT12">
        <v>0.5</v>
      </c>
      <c r="HU12">
        <v>0</v>
      </c>
      <c r="HV12">
        <v>0</v>
      </c>
      <c r="HW12">
        <v>1</v>
      </c>
      <c r="HX12">
        <v>0</v>
      </c>
      <c r="HY12">
        <v>0.5</v>
      </c>
      <c r="HZ12">
        <v>1</v>
      </c>
      <c r="IA12">
        <v>1</v>
      </c>
      <c r="IB12">
        <v>1</v>
      </c>
      <c r="IC12">
        <v>1.5</v>
      </c>
      <c r="ID12">
        <v>0</v>
      </c>
      <c r="IE12">
        <v>0</v>
      </c>
      <c r="IF12">
        <v>0</v>
      </c>
      <c r="IG12">
        <v>1</v>
      </c>
      <c r="IH12">
        <v>1</v>
      </c>
      <c r="II12">
        <v>1</v>
      </c>
      <c r="IJ12">
        <v>1</v>
      </c>
      <c r="IK12">
        <v>0</v>
      </c>
      <c r="IL12">
        <v>0</v>
      </c>
      <c r="IM12">
        <v>1</v>
      </c>
      <c r="IN12">
        <v>1</v>
      </c>
      <c r="IO12">
        <v>1</v>
      </c>
      <c r="IP12">
        <v>1</v>
      </c>
      <c r="IQ12">
        <v>1</v>
      </c>
      <c r="IR12">
        <v>1</v>
      </c>
      <c r="IS12">
        <v>0</v>
      </c>
      <c r="IT12">
        <v>0</v>
      </c>
      <c r="IU12">
        <v>1.5</v>
      </c>
      <c r="IV12">
        <v>1</v>
      </c>
      <c r="IW12">
        <v>1</v>
      </c>
      <c r="IX12">
        <v>0</v>
      </c>
      <c r="IY12">
        <v>0.5</v>
      </c>
      <c r="IZ12">
        <v>0.5</v>
      </c>
      <c r="JA12">
        <v>0</v>
      </c>
      <c r="JB12">
        <v>0.5</v>
      </c>
      <c r="JC12">
        <v>0</v>
      </c>
    </row>
    <row r="13" spans="1:263" x14ac:dyDescent="0.25">
      <c r="A13" t="s">
        <v>3722</v>
      </c>
      <c r="B13">
        <v>8</v>
      </c>
      <c r="C13">
        <v>6652</v>
      </c>
      <c r="D13">
        <v>1678</v>
      </c>
      <c r="E13">
        <v>1255</v>
      </c>
      <c r="F13">
        <v>744</v>
      </c>
      <c r="G13">
        <v>3473</v>
      </c>
      <c r="H13">
        <v>3663</v>
      </c>
      <c r="I13">
        <v>10</v>
      </c>
      <c r="J13">
        <v>0</v>
      </c>
      <c r="K13">
        <v>19</v>
      </c>
      <c r="L13">
        <v>19</v>
      </c>
      <c r="M13">
        <v>1</v>
      </c>
      <c r="N13">
        <v>0</v>
      </c>
      <c r="O13">
        <v>60</v>
      </c>
      <c r="P13">
        <v>1</v>
      </c>
      <c r="Q13">
        <v>-3</v>
      </c>
      <c r="R13">
        <v>-3</v>
      </c>
      <c r="S13">
        <v>20</v>
      </c>
      <c r="T13">
        <v>89</v>
      </c>
      <c r="U13">
        <v>0</v>
      </c>
      <c r="V13">
        <v>26</v>
      </c>
      <c r="W13">
        <v>8</v>
      </c>
      <c r="X13">
        <v>1</v>
      </c>
      <c r="Y13">
        <v>1</v>
      </c>
      <c r="Z13">
        <v>1</v>
      </c>
      <c r="AA13">
        <v>0</v>
      </c>
      <c r="AB13">
        <v>80</v>
      </c>
      <c r="AC13">
        <v>5</v>
      </c>
      <c r="AD13">
        <v>-3</v>
      </c>
      <c r="AE13">
        <v>-3</v>
      </c>
      <c r="AF13">
        <v>238</v>
      </c>
      <c r="AG13">
        <v>1</v>
      </c>
      <c r="AH13">
        <v>1</v>
      </c>
      <c r="AI13">
        <v>1</v>
      </c>
      <c r="AJ13">
        <v>150</v>
      </c>
      <c r="AK13">
        <v>-3</v>
      </c>
      <c r="AL13">
        <v>-3</v>
      </c>
      <c r="AM13">
        <v>-3</v>
      </c>
      <c r="AN13">
        <v>0</v>
      </c>
      <c r="AO13">
        <v>0</v>
      </c>
      <c r="AP13">
        <v>0</v>
      </c>
      <c r="AQ13">
        <v>2</v>
      </c>
      <c r="AR13">
        <v>1</v>
      </c>
      <c r="AS13">
        <v>0</v>
      </c>
      <c r="AT13">
        <v>25</v>
      </c>
      <c r="AU13">
        <v>10</v>
      </c>
      <c r="AV13">
        <v>140</v>
      </c>
      <c r="AW13">
        <v>3</v>
      </c>
      <c r="AX13">
        <v>6</v>
      </c>
      <c r="AY13">
        <v>-3</v>
      </c>
      <c r="AZ13">
        <v>-3</v>
      </c>
      <c r="BA13">
        <v>27</v>
      </c>
      <c r="BB13">
        <v>337</v>
      </c>
      <c r="BC13">
        <v>337</v>
      </c>
      <c r="BD13">
        <v>1</v>
      </c>
      <c r="BE13">
        <v>55</v>
      </c>
      <c r="BH13">
        <v>15</v>
      </c>
      <c r="BI13">
        <v>0</v>
      </c>
      <c r="BJ13">
        <v>1</v>
      </c>
      <c r="BK13">
        <v>1</v>
      </c>
      <c r="BL13">
        <v>1</v>
      </c>
      <c r="BM13">
        <v>0</v>
      </c>
      <c r="BN13">
        <v>60</v>
      </c>
      <c r="BO13">
        <v>1</v>
      </c>
      <c r="BP13">
        <v>-3</v>
      </c>
      <c r="BQ13">
        <v>-3</v>
      </c>
      <c r="BR13">
        <v>20</v>
      </c>
      <c r="BS13">
        <v>76</v>
      </c>
      <c r="BT13">
        <v>0</v>
      </c>
      <c r="BU13">
        <v>4</v>
      </c>
      <c r="BV13">
        <v>1</v>
      </c>
      <c r="BW13">
        <v>1</v>
      </c>
      <c r="BX13">
        <v>1</v>
      </c>
      <c r="BY13">
        <v>1</v>
      </c>
      <c r="BZ13">
        <v>0</v>
      </c>
      <c r="CA13">
        <v>80</v>
      </c>
      <c r="CB13">
        <v>5</v>
      </c>
      <c r="CC13">
        <v>-3</v>
      </c>
      <c r="CD13">
        <v>-3</v>
      </c>
      <c r="CE13">
        <v>181</v>
      </c>
      <c r="CF13">
        <v>0</v>
      </c>
      <c r="CG13">
        <v>1</v>
      </c>
      <c r="CH13">
        <v>1</v>
      </c>
      <c r="CI13">
        <v>100</v>
      </c>
      <c r="CJ13">
        <v>-3</v>
      </c>
      <c r="CK13">
        <v>-3</v>
      </c>
      <c r="CL13">
        <v>-3</v>
      </c>
      <c r="CM13">
        <v>0</v>
      </c>
      <c r="CN13">
        <v>0</v>
      </c>
      <c r="CO13">
        <v>2</v>
      </c>
      <c r="CP13">
        <v>0</v>
      </c>
      <c r="CQ13">
        <v>0</v>
      </c>
      <c r="CR13">
        <v>1</v>
      </c>
      <c r="CS13">
        <v>10</v>
      </c>
      <c r="CT13">
        <v>25</v>
      </c>
      <c r="CU13">
        <v>140</v>
      </c>
      <c r="CV13">
        <v>3</v>
      </c>
      <c r="CW13">
        <v>6</v>
      </c>
      <c r="CX13">
        <v>-3</v>
      </c>
      <c r="CY13">
        <v>-3</v>
      </c>
      <c r="CZ13">
        <v>2</v>
      </c>
      <c r="DA13">
        <v>282</v>
      </c>
      <c r="DB13">
        <v>282</v>
      </c>
      <c r="DC13">
        <v>0</v>
      </c>
      <c r="DD13">
        <v>-55</v>
      </c>
      <c r="DG13">
        <v>14.645569620253164</v>
      </c>
      <c r="DH13">
        <v>1.7905518778823917E-2</v>
      </c>
      <c r="DI13">
        <v>29.245003081463679</v>
      </c>
      <c r="DJ13">
        <v>29.245003081463679</v>
      </c>
      <c r="DK13">
        <v>0.67963069825333522</v>
      </c>
      <c r="DL13">
        <v>3.1645569620253164E-3</v>
      </c>
      <c r="DM13">
        <v>40.657207728079513</v>
      </c>
      <c r="DN13">
        <v>0.67762012880132505</v>
      </c>
      <c r="DO13">
        <v>0</v>
      </c>
      <c r="DP13">
        <v>0</v>
      </c>
      <c r="DQ13">
        <v>13.552402576026505</v>
      </c>
      <c r="DR13">
        <v>65.526935065012836</v>
      </c>
      <c r="DS13">
        <v>0.16816574978500609</v>
      </c>
      <c r="DT13">
        <v>57.407659375910754</v>
      </c>
      <c r="DU13">
        <v>18.744212985194569</v>
      </c>
      <c r="DV13">
        <v>0.99957805907172992</v>
      </c>
      <c r="DW13">
        <v>0.99789029535864981</v>
      </c>
      <c r="DX13">
        <v>0.96139240506329116</v>
      </c>
      <c r="DY13">
        <v>0</v>
      </c>
      <c r="DZ13">
        <v>101.22931457230331</v>
      </c>
      <c r="EA13">
        <v>6.946569298743924</v>
      </c>
      <c r="EB13">
        <v>0</v>
      </c>
      <c r="EC13">
        <v>0</v>
      </c>
      <c r="ED13">
        <v>238.79634947990485</v>
      </c>
      <c r="EE13">
        <v>0.76793248945147674</v>
      </c>
      <c r="EF13">
        <v>0.76751054852320677</v>
      </c>
      <c r="EG13">
        <v>0.78523206751054853</v>
      </c>
      <c r="EH13">
        <v>133.01687763713079</v>
      </c>
      <c r="EI13">
        <v>0</v>
      </c>
      <c r="EJ13">
        <v>0</v>
      </c>
      <c r="EK13">
        <v>0</v>
      </c>
      <c r="EL13">
        <v>0.95419156327908849</v>
      </c>
      <c r="EM13">
        <v>0.25650554794799552</v>
      </c>
      <c r="EN13">
        <v>0.16877637130801687</v>
      </c>
      <c r="EO13">
        <v>0.16877637130801687</v>
      </c>
      <c r="EP13">
        <v>0.2772151898734177</v>
      </c>
      <c r="EQ13">
        <v>0.2772151898734177</v>
      </c>
      <c r="ER13">
        <v>7.7742616033755274</v>
      </c>
      <c r="ES13">
        <v>7.7742616033755274</v>
      </c>
      <c r="ET13">
        <v>131.90683295577335</v>
      </c>
      <c r="EU13">
        <v>2.9588607594936711</v>
      </c>
      <c r="EV13">
        <v>7.6134570921537223</v>
      </c>
      <c r="EW13">
        <v>0</v>
      </c>
      <c r="EX13">
        <v>0</v>
      </c>
      <c r="EY13">
        <v>49.780351518231299</v>
      </c>
      <c r="EZ13">
        <v>333.19891437582402</v>
      </c>
      <c r="FA13">
        <v>365.27344567058401</v>
      </c>
      <c r="FB13">
        <v>0.5699633446563237</v>
      </c>
      <c r="FC13">
        <v>-3.573866378711041</v>
      </c>
      <c r="FD13">
        <v>0.46010841899251431</v>
      </c>
      <c r="FF13">
        <v>14.645569620253164</v>
      </c>
      <c r="FG13">
        <v>8.9597535191216479E-2</v>
      </c>
      <c r="FH13">
        <v>1.8336766541099703</v>
      </c>
      <c r="FI13">
        <v>1.8336766541099703</v>
      </c>
      <c r="FJ13">
        <v>0.85506329113924051</v>
      </c>
      <c r="FK13">
        <v>3.1645569620253164E-3</v>
      </c>
      <c r="FL13">
        <v>52.966008264935738</v>
      </c>
      <c r="FM13">
        <v>0.88276680441559552</v>
      </c>
      <c r="FN13">
        <v>0</v>
      </c>
      <c r="FO13">
        <v>0</v>
      </c>
      <c r="FP13">
        <v>17.655336088311916</v>
      </c>
      <c r="FQ13">
        <v>70.962441817422189</v>
      </c>
      <c r="FR13">
        <v>3.7656211073015586</v>
      </c>
      <c r="FS13">
        <v>5.5376346531634901</v>
      </c>
      <c r="FT13">
        <v>1.7733294112400801</v>
      </c>
      <c r="FU13">
        <v>0.99957805907172992</v>
      </c>
      <c r="FV13">
        <v>0.99789029535864981</v>
      </c>
      <c r="FW13">
        <v>0.96139240506329116</v>
      </c>
      <c r="FX13">
        <v>0</v>
      </c>
      <c r="FY13">
        <v>102.72425444595864</v>
      </c>
      <c r="FZ13">
        <v>8.9148894890304931</v>
      </c>
      <c r="GA13">
        <v>0</v>
      </c>
      <c r="GB13">
        <v>0</v>
      </c>
      <c r="GC13">
        <v>219.26556737125847</v>
      </c>
      <c r="GD13">
        <v>0.76793248945147674</v>
      </c>
      <c r="GE13">
        <v>0.76751054852320677</v>
      </c>
      <c r="GF13">
        <v>0.78523206751054853</v>
      </c>
      <c r="GG13">
        <v>118.19106322045975</v>
      </c>
      <c r="GH13">
        <v>0</v>
      </c>
      <c r="GI13">
        <v>0</v>
      </c>
      <c r="GJ13">
        <v>0</v>
      </c>
      <c r="GK13">
        <v>1.7731568415023991E-2</v>
      </c>
      <c r="GL13">
        <v>0.62326274143284011</v>
      </c>
      <c r="GM13">
        <v>0.16877637130801687</v>
      </c>
      <c r="GN13">
        <v>0.16877637130801687</v>
      </c>
      <c r="GO13">
        <v>0.2772151898734177</v>
      </c>
      <c r="GP13">
        <v>0.2772151898734177</v>
      </c>
      <c r="GQ13">
        <v>7.7742616033755274</v>
      </c>
      <c r="GR13">
        <v>7.7742616033755274</v>
      </c>
      <c r="GS13">
        <v>136.00976646805876</v>
      </c>
      <c r="GT13">
        <v>2.9588607594936711</v>
      </c>
      <c r="GU13">
        <v>9.6558977772289722</v>
      </c>
      <c r="GV13">
        <v>0</v>
      </c>
      <c r="GW13">
        <v>0</v>
      </c>
      <c r="GX13">
        <v>3.8477544790179672</v>
      </c>
      <c r="GY13">
        <v>320.96476928569678</v>
      </c>
      <c r="GZ13">
        <v>385.56129423383413</v>
      </c>
      <c r="HA13">
        <v>0.4300366553436763</v>
      </c>
      <c r="HB13">
        <v>-11.904793333467644</v>
      </c>
      <c r="HC13">
        <v>0.53989158100748569</v>
      </c>
    </row>
    <row r="14" spans="1:263" x14ac:dyDescent="0.25">
      <c r="A14" t="s">
        <v>3722</v>
      </c>
      <c r="B14">
        <v>9</v>
      </c>
      <c r="C14">
        <v>6546</v>
      </c>
      <c r="D14">
        <v>4486</v>
      </c>
      <c r="E14">
        <v>5635</v>
      </c>
      <c r="F14">
        <v>589</v>
      </c>
      <c r="G14">
        <v>997</v>
      </c>
      <c r="H14">
        <v>900</v>
      </c>
      <c r="I14">
        <v>15</v>
      </c>
      <c r="J14">
        <v>0</v>
      </c>
      <c r="K14">
        <v>0</v>
      </c>
      <c r="L14">
        <v>0</v>
      </c>
      <c r="M14">
        <v>1</v>
      </c>
      <c r="N14">
        <v>0</v>
      </c>
      <c r="O14">
        <v>60</v>
      </c>
      <c r="P14">
        <v>1</v>
      </c>
      <c r="Q14">
        <v>-3</v>
      </c>
      <c r="R14">
        <v>-3</v>
      </c>
      <c r="S14">
        <v>20</v>
      </c>
      <c r="T14">
        <v>75</v>
      </c>
      <c r="U14">
        <v>0</v>
      </c>
      <c r="V14">
        <v>0</v>
      </c>
      <c r="W14">
        <v>0</v>
      </c>
      <c r="X14">
        <v>1</v>
      </c>
      <c r="Y14">
        <v>1</v>
      </c>
      <c r="Z14">
        <v>1</v>
      </c>
      <c r="AA14">
        <v>0</v>
      </c>
      <c r="AB14">
        <v>80</v>
      </c>
      <c r="AC14">
        <v>5</v>
      </c>
      <c r="AD14">
        <v>-3</v>
      </c>
      <c r="AE14">
        <v>-3</v>
      </c>
      <c r="AF14">
        <v>180</v>
      </c>
      <c r="AG14">
        <v>1</v>
      </c>
      <c r="AH14">
        <v>1</v>
      </c>
      <c r="AI14">
        <v>0</v>
      </c>
      <c r="AJ14">
        <v>100</v>
      </c>
      <c r="AK14">
        <v>-3</v>
      </c>
      <c r="AL14">
        <v>-3</v>
      </c>
      <c r="AM14">
        <v>-3</v>
      </c>
      <c r="AN14">
        <v>0</v>
      </c>
      <c r="AO14">
        <v>0</v>
      </c>
      <c r="AP14">
        <v>0</v>
      </c>
      <c r="AQ14">
        <v>0</v>
      </c>
      <c r="AR14">
        <v>0</v>
      </c>
      <c r="AS14">
        <v>0</v>
      </c>
      <c r="AT14">
        <v>0</v>
      </c>
      <c r="AU14">
        <v>0</v>
      </c>
      <c r="AV14">
        <v>140</v>
      </c>
      <c r="AW14">
        <v>3</v>
      </c>
      <c r="AX14">
        <v>6</v>
      </c>
      <c r="AY14">
        <v>-3</v>
      </c>
      <c r="AZ14">
        <v>-3</v>
      </c>
      <c r="BA14">
        <v>0</v>
      </c>
      <c r="BB14">
        <v>255</v>
      </c>
      <c r="BC14">
        <v>255</v>
      </c>
      <c r="BD14">
        <v>0</v>
      </c>
      <c r="BE14">
        <v>-52</v>
      </c>
      <c r="BH14">
        <v>15</v>
      </c>
      <c r="BI14">
        <v>0</v>
      </c>
      <c r="BJ14">
        <v>1</v>
      </c>
      <c r="BK14">
        <v>1</v>
      </c>
      <c r="BL14">
        <v>0</v>
      </c>
      <c r="BM14">
        <v>0</v>
      </c>
      <c r="BN14">
        <v>0</v>
      </c>
      <c r="BO14">
        <v>0</v>
      </c>
      <c r="BP14">
        <v>-3</v>
      </c>
      <c r="BQ14">
        <v>-3</v>
      </c>
      <c r="BR14">
        <v>0</v>
      </c>
      <c r="BS14">
        <v>16</v>
      </c>
      <c r="BT14">
        <v>0</v>
      </c>
      <c r="BU14">
        <v>63</v>
      </c>
      <c r="BV14">
        <v>21</v>
      </c>
      <c r="BW14">
        <v>1</v>
      </c>
      <c r="BX14">
        <v>1</v>
      </c>
      <c r="BY14">
        <v>1</v>
      </c>
      <c r="BZ14">
        <v>0</v>
      </c>
      <c r="CA14">
        <v>120</v>
      </c>
      <c r="CB14">
        <v>6</v>
      </c>
      <c r="CC14">
        <v>-3</v>
      </c>
      <c r="CD14">
        <v>-3</v>
      </c>
      <c r="CE14">
        <v>291</v>
      </c>
      <c r="CF14">
        <v>1</v>
      </c>
      <c r="CG14">
        <v>1</v>
      </c>
      <c r="CH14">
        <v>1</v>
      </c>
      <c r="CI14">
        <v>150</v>
      </c>
      <c r="CJ14">
        <v>-3</v>
      </c>
      <c r="CK14">
        <v>-3</v>
      </c>
      <c r="CL14">
        <v>-3</v>
      </c>
      <c r="CM14">
        <v>0</v>
      </c>
      <c r="CN14">
        <v>0</v>
      </c>
      <c r="CO14">
        <v>0</v>
      </c>
      <c r="CP14">
        <v>0</v>
      </c>
      <c r="CQ14">
        <v>0</v>
      </c>
      <c r="CR14">
        <v>0</v>
      </c>
      <c r="CS14">
        <v>0</v>
      </c>
      <c r="CT14">
        <v>0</v>
      </c>
      <c r="CU14">
        <v>120</v>
      </c>
      <c r="CV14">
        <v>3</v>
      </c>
      <c r="CW14">
        <v>6</v>
      </c>
      <c r="CX14">
        <v>-3</v>
      </c>
      <c r="CY14">
        <v>-3</v>
      </c>
      <c r="CZ14">
        <v>22</v>
      </c>
      <c r="DA14">
        <v>307</v>
      </c>
      <c r="DB14">
        <v>307</v>
      </c>
      <c r="DC14">
        <v>1</v>
      </c>
      <c r="DD14">
        <v>52</v>
      </c>
      <c r="DG14">
        <v>14.645569620253164</v>
      </c>
      <c r="DH14">
        <v>0</v>
      </c>
      <c r="DI14">
        <v>0.14235105456814529</v>
      </c>
      <c r="DJ14">
        <v>0.14235105456814529</v>
      </c>
      <c r="DK14">
        <v>0.78183977572623031</v>
      </c>
      <c r="DL14">
        <v>4.3308836113156186E-3</v>
      </c>
      <c r="DM14">
        <v>47.363103512170412</v>
      </c>
      <c r="DN14">
        <v>0.78938505853617369</v>
      </c>
      <c r="DO14">
        <v>0</v>
      </c>
      <c r="DP14">
        <v>0</v>
      </c>
      <c r="DQ14">
        <v>15.787701170723473</v>
      </c>
      <c r="DR14">
        <v>63.286331212996799</v>
      </c>
      <c r="DS14">
        <v>0</v>
      </c>
      <c r="DT14">
        <v>2.1776030907352872</v>
      </c>
      <c r="DU14">
        <v>0.5958067603738012</v>
      </c>
      <c r="DV14">
        <v>0.99957805907172992</v>
      </c>
      <c r="DW14">
        <v>0.99789029535864981</v>
      </c>
      <c r="DX14">
        <v>0.96139240506329116</v>
      </c>
      <c r="DY14">
        <v>0</v>
      </c>
      <c r="DZ14">
        <v>102.99512158915331</v>
      </c>
      <c r="EA14">
        <v>8.3576944152399797</v>
      </c>
      <c r="EB14">
        <v>0</v>
      </c>
      <c r="EC14">
        <v>0</v>
      </c>
      <c r="ED14">
        <v>219.67555709625549</v>
      </c>
      <c r="EE14">
        <v>0.76793248945147674</v>
      </c>
      <c r="EF14">
        <v>0.76751054852320677</v>
      </c>
      <c r="EG14">
        <v>0.78523206751054853</v>
      </c>
      <c r="EH14">
        <v>121.82433511858096</v>
      </c>
      <c r="EI14">
        <v>0</v>
      </c>
      <c r="EJ14">
        <v>0</v>
      </c>
      <c r="EK14">
        <v>0</v>
      </c>
      <c r="EL14">
        <v>1.199721664226272E-2</v>
      </c>
      <c r="EM14">
        <v>0.50914023468954817</v>
      </c>
      <c r="EN14">
        <v>0.16877637130801687</v>
      </c>
      <c r="EO14">
        <v>0.16877637130801687</v>
      </c>
      <c r="EP14">
        <v>0.2772151898734177</v>
      </c>
      <c r="EQ14">
        <v>0.2772151898734177</v>
      </c>
      <c r="ER14">
        <v>7.7742616033755274</v>
      </c>
      <c r="ES14">
        <v>7.7742616033755274</v>
      </c>
      <c r="ET14">
        <v>134.14213155047031</v>
      </c>
      <c r="EU14">
        <v>2.9588607594936711</v>
      </c>
      <c r="EV14">
        <v>9.0476399490428676</v>
      </c>
      <c r="EW14">
        <v>0</v>
      </c>
      <c r="EX14">
        <v>0</v>
      </c>
      <c r="EY14">
        <v>1.2648349983508056</v>
      </c>
      <c r="EZ14">
        <v>298.1768231535674</v>
      </c>
      <c r="FA14">
        <v>351.46424243194184</v>
      </c>
      <c r="FB14">
        <v>0.52153880253740803</v>
      </c>
      <c r="FC14">
        <v>6.4706936575016085</v>
      </c>
      <c r="FD14">
        <v>0.70289760049448602</v>
      </c>
      <c r="FF14">
        <v>14.645569620253164</v>
      </c>
      <c r="FG14">
        <v>0</v>
      </c>
      <c r="FH14">
        <v>14.412205237189621</v>
      </c>
      <c r="FI14">
        <v>14.412205237189621</v>
      </c>
      <c r="FJ14">
        <v>0.54481882650883118</v>
      </c>
      <c r="FK14">
        <v>8.8476694973396997E-3</v>
      </c>
      <c r="FL14">
        <v>33.333431580930039</v>
      </c>
      <c r="FM14">
        <v>0.55555719301550066</v>
      </c>
      <c r="FN14">
        <v>0</v>
      </c>
      <c r="FO14">
        <v>0</v>
      </c>
      <c r="FP14">
        <v>11.111143860310012</v>
      </c>
      <c r="FQ14">
        <v>51.189640390942358</v>
      </c>
      <c r="FR14">
        <v>0</v>
      </c>
      <c r="FS14">
        <v>60.018975784426253</v>
      </c>
      <c r="FT14">
        <v>19.66756556530359</v>
      </c>
      <c r="FU14">
        <v>0.99957805907172992</v>
      </c>
      <c r="FV14">
        <v>0.99789029535864981</v>
      </c>
      <c r="FW14">
        <v>0.92313487925382876</v>
      </c>
      <c r="FX14">
        <v>0</v>
      </c>
      <c r="FY14">
        <v>105.53063869351772</v>
      </c>
      <c r="FZ14">
        <v>6.4715075062464749</v>
      </c>
      <c r="GA14">
        <v>0</v>
      </c>
      <c r="GB14">
        <v>0</v>
      </c>
      <c r="GC14">
        <v>213.96413194773646</v>
      </c>
      <c r="GD14">
        <v>0.76793248945147674</v>
      </c>
      <c r="GE14">
        <v>0.76751054852320677</v>
      </c>
      <c r="GF14">
        <v>0.78523206751054853</v>
      </c>
      <c r="GG14">
        <v>113.69829772840198</v>
      </c>
      <c r="GH14">
        <v>0</v>
      </c>
      <c r="GI14">
        <v>0</v>
      </c>
      <c r="GJ14">
        <v>0</v>
      </c>
      <c r="GK14">
        <v>0.67111205872735324</v>
      </c>
      <c r="GL14">
        <v>0.10096739518556519</v>
      </c>
      <c r="GM14">
        <v>0.16877637130801687</v>
      </c>
      <c r="GN14">
        <v>0.16877637130801687</v>
      </c>
      <c r="GO14">
        <v>0.2772151898734177</v>
      </c>
      <c r="GP14">
        <v>0.2772151898734177</v>
      </c>
      <c r="GQ14">
        <v>7.7742616033755274</v>
      </c>
      <c r="GR14">
        <v>7.7742616033755274</v>
      </c>
      <c r="GS14">
        <v>127.93527320767835</v>
      </c>
      <c r="GT14">
        <v>2.9206032336842087</v>
      </c>
      <c r="GU14">
        <v>6.1512171295333937</v>
      </c>
      <c r="GV14">
        <v>0</v>
      </c>
      <c r="GW14">
        <v>0</v>
      </c>
      <c r="GX14">
        <v>34.64620638164822</v>
      </c>
      <c r="GY14">
        <v>294.43283288823</v>
      </c>
      <c r="GZ14">
        <v>316.11058015800137</v>
      </c>
      <c r="HA14">
        <v>0.47846119746259197</v>
      </c>
      <c r="HB14">
        <v>-22.673862313801461</v>
      </c>
      <c r="HC14">
        <v>0.29710239950551398</v>
      </c>
    </row>
    <row r="15" spans="1:263" x14ac:dyDescent="0.25">
      <c r="A15" t="s">
        <v>3722</v>
      </c>
      <c r="B15">
        <v>10</v>
      </c>
      <c r="C15">
        <v>6377</v>
      </c>
      <c r="D15">
        <v>5839</v>
      </c>
      <c r="E15">
        <v>4013</v>
      </c>
      <c r="F15">
        <v>3735</v>
      </c>
      <c r="G15">
        <v>2839</v>
      </c>
      <c r="H15">
        <v>3556</v>
      </c>
      <c r="I15">
        <v>15</v>
      </c>
      <c r="J15">
        <v>0</v>
      </c>
      <c r="K15">
        <v>0</v>
      </c>
      <c r="L15">
        <v>0</v>
      </c>
      <c r="M15">
        <v>0</v>
      </c>
      <c r="N15">
        <v>0</v>
      </c>
      <c r="O15">
        <v>0</v>
      </c>
      <c r="P15">
        <v>0</v>
      </c>
      <c r="Q15">
        <v>-3</v>
      </c>
      <c r="R15">
        <v>-3</v>
      </c>
      <c r="S15">
        <v>0</v>
      </c>
      <c r="T15">
        <v>15</v>
      </c>
      <c r="U15">
        <v>0</v>
      </c>
      <c r="V15">
        <v>0</v>
      </c>
      <c r="W15">
        <v>0</v>
      </c>
      <c r="X15">
        <v>1</v>
      </c>
      <c r="Y15">
        <v>1</v>
      </c>
      <c r="Z15">
        <v>1</v>
      </c>
      <c r="AA15">
        <v>0</v>
      </c>
      <c r="AB15">
        <v>120</v>
      </c>
      <c r="AC15">
        <v>6</v>
      </c>
      <c r="AD15">
        <v>-3</v>
      </c>
      <c r="AE15">
        <v>-3</v>
      </c>
      <c r="AF15">
        <v>270</v>
      </c>
      <c r="AG15">
        <v>1</v>
      </c>
      <c r="AH15">
        <v>1</v>
      </c>
      <c r="AI15">
        <v>1</v>
      </c>
      <c r="AJ15">
        <v>150</v>
      </c>
      <c r="AK15">
        <v>-3</v>
      </c>
      <c r="AL15">
        <v>-3</v>
      </c>
      <c r="AM15">
        <v>-3</v>
      </c>
      <c r="AN15">
        <v>0</v>
      </c>
      <c r="AO15">
        <v>0</v>
      </c>
      <c r="AP15">
        <v>0</v>
      </c>
      <c r="AQ15">
        <v>0</v>
      </c>
      <c r="AR15">
        <v>1</v>
      </c>
      <c r="AS15">
        <v>0</v>
      </c>
      <c r="AT15">
        <v>25</v>
      </c>
      <c r="AU15">
        <v>0</v>
      </c>
      <c r="AV15">
        <v>120</v>
      </c>
      <c r="AW15">
        <v>3</v>
      </c>
      <c r="AX15">
        <v>6</v>
      </c>
      <c r="AY15">
        <v>-3</v>
      </c>
      <c r="AZ15">
        <v>-3</v>
      </c>
      <c r="BA15">
        <v>0</v>
      </c>
      <c r="BB15">
        <v>285</v>
      </c>
      <c r="BC15">
        <v>285</v>
      </c>
      <c r="BD15">
        <v>1</v>
      </c>
      <c r="BE15">
        <v>3</v>
      </c>
      <c r="BH15">
        <v>15</v>
      </c>
      <c r="BI15">
        <v>0</v>
      </c>
      <c r="BJ15">
        <v>2</v>
      </c>
      <c r="BK15">
        <v>2</v>
      </c>
      <c r="BL15">
        <v>1</v>
      </c>
      <c r="BM15">
        <v>0</v>
      </c>
      <c r="BN15">
        <v>60</v>
      </c>
      <c r="BO15">
        <v>1</v>
      </c>
      <c r="BP15">
        <v>-3</v>
      </c>
      <c r="BQ15">
        <v>-3</v>
      </c>
      <c r="BR15">
        <v>20</v>
      </c>
      <c r="BS15">
        <v>77</v>
      </c>
      <c r="BT15">
        <v>0</v>
      </c>
      <c r="BU15">
        <v>0</v>
      </c>
      <c r="BV15">
        <v>0</v>
      </c>
      <c r="BW15">
        <v>1</v>
      </c>
      <c r="BX15">
        <v>1</v>
      </c>
      <c r="BY15">
        <v>1</v>
      </c>
      <c r="BZ15">
        <v>0</v>
      </c>
      <c r="CA15">
        <v>80</v>
      </c>
      <c r="CB15">
        <v>5</v>
      </c>
      <c r="CC15">
        <v>-3</v>
      </c>
      <c r="CD15">
        <v>-3</v>
      </c>
      <c r="CE15">
        <v>180</v>
      </c>
      <c r="CF15">
        <v>1</v>
      </c>
      <c r="CG15">
        <v>1</v>
      </c>
      <c r="CH15">
        <v>0</v>
      </c>
      <c r="CI15">
        <v>100</v>
      </c>
      <c r="CJ15">
        <v>-3</v>
      </c>
      <c r="CK15">
        <v>-3</v>
      </c>
      <c r="CL15">
        <v>-3</v>
      </c>
      <c r="CM15">
        <v>0</v>
      </c>
      <c r="CN15">
        <v>0</v>
      </c>
      <c r="CO15">
        <v>0</v>
      </c>
      <c r="CP15">
        <v>0</v>
      </c>
      <c r="CQ15">
        <v>0</v>
      </c>
      <c r="CR15">
        <v>1</v>
      </c>
      <c r="CS15">
        <v>0</v>
      </c>
      <c r="CT15">
        <v>25</v>
      </c>
      <c r="CU15">
        <v>140</v>
      </c>
      <c r="CV15">
        <v>3</v>
      </c>
      <c r="CW15">
        <v>6</v>
      </c>
      <c r="CX15">
        <v>-3</v>
      </c>
      <c r="CY15">
        <v>-3</v>
      </c>
      <c r="CZ15">
        <v>2</v>
      </c>
      <c r="DA15">
        <v>282</v>
      </c>
      <c r="DB15">
        <v>282</v>
      </c>
      <c r="DC15">
        <v>0</v>
      </c>
      <c r="DD15">
        <v>-3</v>
      </c>
      <c r="DG15">
        <v>14.645569620253164</v>
      </c>
      <c r="DH15">
        <v>0</v>
      </c>
      <c r="DI15">
        <v>0</v>
      </c>
      <c r="DJ15">
        <v>0</v>
      </c>
      <c r="DK15">
        <v>0.6580671074720208</v>
      </c>
      <c r="DL15">
        <v>3.1645569620253164E-3</v>
      </c>
      <c r="DM15">
        <v>39.333430333540107</v>
      </c>
      <c r="DN15">
        <v>0.65555717222566878</v>
      </c>
      <c r="DO15">
        <v>0</v>
      </c>
      <c r="DP15">
        <v>0</v>
      </c>
      <c r="DQ15">
        <v>13.111143444513374</v>
      </c>
      <c r="DR15">
        <v>51.005467470132125</v>
      </c>
      <c r="DS15">
        <v>0</v>
      </c>
      <c r="DT15">
        <v>6.9394318713824976</v>
      </c>
      <c r="DU15">
        <v>2.1810628888627268</v>
      </c>
      <c r="DV15">
        <v>0.99957805907172992</v>
      </c>
      <c r="DW15">
        <v>0.99789029535864981</v>
      </c>
      <c r="DX15">
        <v>0.96139240506329116</v>
      </c>
      <c r="DY15">
        <v>0</v>
      </c>
      <c r="DZ15">
        <v>98.541558109485152</v>
      </c>
      <c r="EA15">
        <v>6.0281688649773812</v>
      </c>
      <c r="EB15">
        <v>0</v>
      </c>
      <c r="EC15">
        <v>0</v>
      </c>
      <c r="ED15">
        <v>218.73898996667609</v>
      </c>
      <c r="EE15">
        <v>0.76793248945147674</v>
      </c>
      <c r="EF15">
        <v>0.76751054852320677</v>
      </c>
      <c r="EG15">
        <v>0.78523206751054853</v>
      </c>
      <c r="EH15">
        <v>120.40306517614358</v>
      </c>
      <c r="EI15">
        <v>0</v>
      </c>
      <c r="EJ15">
        <v>0</v>
      </c>
      <c r="EK15">
        <v>0</v>
      </c>
      <c r="EL15">
        <v>1.3593331447788404E-2</v>
      </c>
      <c r="EM15">
        <v>0.13184872637850553</v>
      </c>
      <c r="EN15">
        <v>0.16877637130801687</v>
      </c>
      <c r="EO15">
        <v>0.16877637130801687</v>
      </c>
      <c r="EP15">
        <v>0.2772151898734177</v>
      </c>
      <c r="EQ15">
        <v>0.2772151898734177</v>
      </c>
      <c r="ER15">
        <v>7.7742616033755274</v>
      </c>
      <c r="ES15">
        <v>7.7742616033755274</v>
      </c>
      <c r="ET15">
        <v>131.46557382426022</v>
      </c>
      <c r="EU15">
        <v>2.9588607594936711</v>
      </c>
      <c r="EV15">
        <v>6.5444415968193956</v>
      </c>
      <c r="EW15">
        <v>0</v>
      </c>
      <c r="EX15">
        <v>0</v>
      </c>
      <c r="EY15">
        <v>2.0890486028644744</v>
      </c>
      <c r="EZ15">
        <v>286.63401779870219</v>
      </c>
      <c r="FA15">
        <v>294.55459808130865</v>
      </c>
      <c r="FB15">
        <v>0.49722207448688682</v>
      </c>
      <c r="FC15">
        <v>-13.008198861020833</v>
      </c>
      <c r="FD15">
        <v>0.41291266212260935</v>
      </c>
      <c r="FF15">
        <v>14.645569620253164</v>
      </c>
      <c r="FG15">
        <v>0</v>
      </c>
      <c r="FH15">
        <v>0.96988715828710481</v>
      </c>
      <c r="FI15">
        <v>0.96988715828710481</v>
      </c>
      <c r="FJ15">
        <v>0.82543884711748605</v>
      </c>
      <c r="FK15">
        <v>1.9553132427952636E-2</v>
      </c>
      <c r="FL15">
        <v>53.649931021866635</v>
      </c>
      <c r="FM15">
        <v>0.89416551703111047</v>
      </c>
      <c r="FN15">
        <v>0</v>
      </c>
      <c r="FO15">
        <v>0</v>
      </c>
      <c r="FP15">
        <v>17.883310340622213</v>
      </c>
      <c r="FQ15">
        <v>66.495096711570767</v>
      </c>
      <c r="FR15">
        <v>0</v>
      </c>
      <c r="FS15">
        <v>1.0825715718960978</v>
      </c>
      <c r="FT15">
        <v>0.44674450087585604</v>
      </c>
      <c r="FU15">
        <v>0.99957805907172992</v>
      </c>
      <c r="FV15">
        <v>0.99789029535864981</v>
      </c>
      <c r="FW15">
        <v>0.96139240506329116</v>
      </c>
      <c r="FX15">
        <v>0</v>
      </c>
      <c r="FY15">
        <v>90.768468721825855</v>
      </c>
      <c r="FZ15">
        <v>6.6138025929231929</v>
      </c>
      <c r="GA15">
        <v>0</v>
      </c>
      <c r="GB15">
        <v>0</v>
      </c>
      <c r="GC15">
        <v>191.75226441780472</v>
      </c>
      <c r="GD15">
        <v>0.76793248945147674</v>
      </c>
      <c r="GE15">
        <v>0.76751054852320677</v>
      </c>
      <c r="GF15">
        <v>0.78523206751054853</v>
      </c>
      <c r="GG15">
        <v>101.41083187565863</v>
      </c>
      <c r="GH15">
        <v>0</v>
      </c>
      <c r="GI15">
        <v>0</v>
      </c>
      <c r="GJ15">
        <v>0</v>
      </c>
      <c r="GK15">
        <v>1.3045051406068153E-2</v>
      </c>
      <c r="GL15">
        <v>0.23594246571397981</v>
      </c>
      <c r="GM15">
        <v>0.16877637130801687</v>
      </c>
      <c r="GN15">
        <v>0.16877637130801687</v>
      </c>
      <c r="GO15">
        <v>0.2772151898734177</v>
      </c>
      <c r="GP15">
        <v>0.2772151898734177</v>
      </c>
      <c r="GQ15">
        <v>7.7742616033755274</v>
      </c>
      <c r="GR15">
        <v>7.7742616033755274</v>
      </c>
      <c r="GS15">
        <v>136.23774072036906</v>
      </c>
      <c r="GT15">
        <v>2.9588607594936711</v>
      </c>
      <c r="GU15">
        <v>7.4690401532518269</v>
      </c>
      <c r="GV15">
        <v>0</v>
      </c>
      <c r="GW15">
        <v>0</v>
      </c>
      <c r="GX15">
        <v>1.8172269886128245</v>
      </c>
      <c r="GY15">
        <v>287.11659785267989</v>
      </c>
      <c r="GZ15">
        <v>307.0224832961045</v>
      </c>
      <c r="HA15">
        <v>0.50277792551311318</v>
      </c>
      <c r="HB15">
        <v>-7.0249337118767432</v>
      </c>
      <c r="HC15">
        <v>0.58708733787739065</v>
      </c>
    </row>
    <row r="16" spans="1:263" x14ac:dyDescent="0.25">
      <c r="A16" t="s">
        <v>3722</v>
      </c>
      <c r="B16">
        <v>11</v>
      </c>
      <c r="C16">
        <v>5160</v>
      </c>
      <c r="D16">
        <v>120</v>
      </c>
      <c r="E16">
        <v>3489</v>
      </c>
      <c r="F16">
        <v>330</v>
      </c>
      <c r="G16">
        <v>704</v>
      </c>
      <c r="H16">
        <v>5930</v>
      </c>
      <c r="I16">
        <v>10</v>
      </c>
      <c r="J16">
        <v>0</v>
      </c>
      <c r="K16">
        <v>4</v>
      </c>
      <c r="L16">
        <v>4</v>
      </c>
      <c r="M16">
        <v>1</v>
      </c>
      <c r="N16">
        <v>0</v>
      </c>
      <c r="O16">
        <v>60</v>
      </c>
      <c r="P16">
        <v>1</v>
      </c>
      <c r="Q16">
        <v>-3</v>
      </c>
      <c r="R16">
        <v>-3</v>
      </c>
      <c r="S16">
        <v>20</v>
      </c>
      <c r="T16">
        <v>74</v>
      </c>
      <c r="U16">
        <v>0</v>
      </c>
      <c r="V16">
        <v>0</v>
      </c>
      <c r="W16">
        <v>0</v>
      </c>
      <c r="X16">
        <v>1</v>
      </c>
      <c r="Y16">
        <v>1</v>
      </c>
      <c r="Z16">
        <v>1</v>
      </c>
      <c r="AA16">
        <v>0</v>
      </c>
      <c r="AB16">
        <v>80</v>
      </c>
      <c r="AC16">
        <v>5</v>
      </c>
      <c r="AD16">
        <v>-3</v>
      </c>
      <c r="AE16">
        <v>-3</v>
      </c>
      <c r="AF16">
        <v>180</v>
      </c>
      <c r="AG16">
        <v>1</v>
      </c>
      <c r="AH16">
        <v>0</v>
      </c>
      <c r="AI16">
        <v>1</v>
      </c>
      <c r="AJ16">
        <v>100</v>
      </c>
      <c r="AK16">
        <v>-3</v>
      </c>
      <c r="AL16">
        <v>-3</v>
      </c>
      <c r="AM16">
        <v>-3</v>
      </c>
      <c r="AN16">
        <v>0</v>
      </c>
      <c r="AO16">
        <v>0</v>
      </c>
      <c r="AP16">
        <v>0</v>
      </c>
      <c r="AQ16">
        <v>0</v>
      </c>
      <c r="AR16">
        <v>3</v>
      </c>
      <c r="AS16">
        <v>0</v>
      </c>
      <c r="AT16">
        <v>75</v>
      </c>
      <c r="AU16">
        <v>0</v>
      </c>
      <c r="AV16">
        <v>140</v>
      </c>
      <c r="AW16">
        <v>3</v>
      </c>
      <c r="AX16">
        <v>6</v>
      </c>
      <c r="AY16">
        <v>-3</v>
      </c>
      <c r="AZ16">
        <v>-3</v>
      </c>
      <c r="BA16">
        <v>4</v>
      </c>
      <c r="BB16">
        <v>254</v>
      </c>
      <c r="BC16">
        <v>254</v>
      </c>
      <c r="BD16">
        <v>0</v>
      </c>
      <c r="BE16">
        <v>-77</v>
      </c>
      <c r="BH16">
        <v>15</v>
      </c>
      <c r="BI16">
        <v>0</v>
      </c>
      <c r="BJ16">
        <v>24</v>
      </c>
      <c r="BK16">
        <v>24</v>
      </c>
      <c r="BL16">
        <v>1</v>
      </c>
      <c r="BM16">
        <v>0</v>
      </c>
      <c r="BN16">
        <v>60</v>
      </c>
      <c r="BO16">
        <v>1</v>
      </c>
      <c r="BP16">
        <v>-3</v>
      </c>
      <c r="BQ16">
        <v>-3</v>
      </c>
      <c r="BR16">
        <v>20</v>
      </c>
      <c r="BS16">
        <v>99</v>
      </c>
      <c r="BT16">
        <v>0</v>
      </c>
      <c r="BU16">
        <v>51</v>
      </c>
      <c r="BV16">
        <v>17</v>
      </c>
      <c r="BW16">
        <v>1</v>
      </c>
      <c r="BX16">
        <v>1</v>
      </c>
      <c r="BY16">
        <v>0</v>
      </c>
      <c r="BZ16">
        <v>0</v>
      </c>
      <c r="CA16">
        <v>40</v>
      </c>
      <c r="CB16">
        <v>1</v>
      </c>
      <c r="CC16">
        <v>-3</v>
      </c>
      <c r="CD16">
        <v>-3</v>
      </c>
      <c r="CE16">
        <v>157</v>
      </c>
      <c r="CF16">
        <v>1</v>
      </c>
      <c r="CG16">
        <v>1</v>
      </c>
      <c r="CH16">
        <v>0</v>
      </c>
      <c r="CI16">
        <v>100</v>
      </c>
      <c r="CJ16">
        <v>-3</v>
      </c>
      <c r="CK16">
        <v>-3</v>
      </c>
      <c r="CL16">
        <v>-3</v>
      </c>
      <c r="CM16">
        <v>1</v>
      </c>
      <c r="CN16">
        <v>0</v>
      </c>
      <c r="CO16">
        <v>0</v>
      </c>
      <c r="CP16">
        <v>0</v>
      </c>
      <c r="CQ16">
        <v>0</v>
      </c>
      <c r="CR16">
        <v>3</v>
      </c>
      <c r="CS16">
        <v>0</v>
      </c>
      <c r="CT16">
        <v>75</v>
      </c>
      <c r="CU16">
        <v>100</v>
      </c>
      <c r="CV16">
        <v>2</v>
      </c>
      <c r="CW16">
        <v>2</v>
      </c>
      <c r="CX16">
        <v>-3</v>
      </c>
      <c r="CY16">
        <v>-3</v>
      </c>
      <c r="CZ16">
        <v>41</v>
      </c>
      <c r="DA16">
        <v>331</v>
      </c>
      <c r="DB16">
        <v>351</v>
      </c>
      <c r="DC16">
        <v>1</v>
      </c>
      <c r="DD16">
        <v>77</v>
      </c>
      <c r="DG16">
        <v>13.515829892447536</v>
      </c>
      <c r="DH16">
        <v>0</v>
      </c>
      <c r="DI16">
        <v>3.5148622768912219</v>
      </c>
      <c r="DJ16">
        <v>3.5148622768912219</v>
      </c>
      <c r="DK16">
        <v>0.85506329113924051</v>
      </c>
      <c r="DL16">
        <v>7.6087760253515414E-3</v>
      </c>
      <c r="DM16">
        <v>55.138985190310805</v>
      </c>
      <c r="DN16">
        <v>0.91898308650518012</v>
      </c>
      <c r="DO16">
        <v>0</v>
      </c>
      <c r="DP16">
        <v>0</v>
      </c>
      <c r="DQ16">
        <v>18.37966173010361</v>
      </c>
      <c r="DR16">
        <v>68.459284871690798</v>
      </c>
      <c r="DS16">
        <v>0</v>
      </c>
      <c r="DT16">
        <v>1.8941725931785482</v>
      </c>
      <c r="DU16">
        <v>0.40662875265984899</v>
      </c>
      <c r="DV16">
        <v>0.99957805907172992</v>
      </c>
      <c r="DW16">
        <v>0.99789029535864981</v>
      </c>
      <c r="DX16">
        <v>0.96139240506329116</v>
      </c>
      <c r="DY16">
        <v>0</v>
      </c>
      <c r="DZ16">
        <v>94.008735243245042</v>
      </c>
      <c r="EA16">
        <v>7.0458519284543595</v>
      </c>
      <c r="EB16">
        <v>0</v>
      </c>
      <c r="EC16">
        <v>0</v>
      </c>
      <c r="ED16">
        <v>207.38872371441235</v>
      </c>
      <c r="EE16">
        <v>0.76793248945147674</v>
      </c>
      <c r="EF16">
        <v>0.76751054852320677</v>
      </c>
      <c r="EG16">
        <v>0.78523206751054853</v>
      </c>
      <c r="EH16">
        <v>114.23051861359625</v>
      </c>
      <c r="EI16">
        <v>0</v>
      </c>
      <c r="EJ16">
        <v>0</v>
      </c>
      <c r="EK16">
        <v>0</v>
      </c>
      <c r="EL16">
        <v>1.5964609332276058E-2</v>
      </c>
      <c r="EM16">
        <v>0.2535206177649334</v>
      </c>
      <c r="EN16">
        <v>0.16877637130801687</v>
      </c>
      <c r="EO16">
        <v>0.16877637130801687</v>
      </c>
      <c r="EP16">
        <v>0.2772151898734177</v>
      </c>
      <c r="EQ16">
        <v>0.2772151898734177</v>
      </c>
      <c r="ER16">
        <v>7.7742616033755274</v>
      </c>
      <c r="ES16">
        <v>7.7742616033755274</v>
      </c>
      <c r="ET16">
        <v>136.73409210985045</v>
      </c>
      <c r="EU16">
        <v>2.9588607594936711</v>
      </c>
      <c r="EV16">
        <v>7.5929864023128353</v>
      </c>
      <c r="EW16">
        <v>0</v>
      </c>
      <c r="EX16">
        <v>0</v>
      </c>
      <c r="EY16">
        <v>3.1522136610827856</v>
      </c>
      <c r="EZ16">
        <v>290.49119985802099</v>
      </c>
      <c r="FA16">
        <v>321.76166862361401</v>
      </c>
      <c r="FB16">
        <v>0.48449359276002313</v>
      </c>
      <c r="FC16">
        <v>-5.891348813865509</v>
      </c>
      <c r="FD16">
        <v>0.5169303850106538</v>
      </c>
      <c r="FF16">
        <v>14.645569620253164</v>
      </c>
      <c r="FG16">
        <v>0</v>
      </c>
      <c r="FH16">
        <v>15.20290169020943</v>
      </c>
      <c r="FI16">
        <v>15.20290169020943</v>
      </c>
      <c r="FJ16">
        <v>0.67658991444087313</v>
      </c>
      <c r="FK16">
        <v>3.1645569620253164E-3</v>
      </c>
      <c r="FL16">
        <v>40.494125998308832</v>
      </c>
      <c r="FM16">
        <v>0.67490209997181383</v>
      </c>
      <c r="FN16">
        <v>0</v>
      </c>
      <c r="FO16">
        <v>0</v>
      </c>
      <c r="FP16">
        <v>13.498041999436275</v>
      </c>
      <c r="FQ16">
        <v>65.650121765239248</v>
      </c>
      <c r="FR16">
        <v>0.48409877266285295</v>
      </c>
      <c r="FS16">
        <v>71.358519841739977</v>
      </c>
      <c r="FT16">
        <v>23.533297465276767</v>
      </c>
      <c r="FU16">
        <v>0.99957805907172992</v>
      </c>
      <c r="FV16">
        <v>0.99789029535864981</v>
      </c>
      <c r="FW16">
        <v>0.86752388291217186</v>
      </c>
      <c r="FX16">
        <v>0</v>
      </c>
      <c r="FY16">
        <v>99.54443624017803</v>
      </c>
      <c r="FZ16">
        <v>6.9227997009285218</v>
      </c>
      <c r="GA16">
        <v>0</v>
      </c>
      <c r="GB16">
        <v>0</v>
      </c>
      <c r="GC16">
        <v>191.75405296532227</v>
      </c>
      <c r="GD16">
        <v>0.76793248945147674</v>
      </c>
      <c r="GE16">
        <v>0.76751054852320677</v>
      </c>
      <c r="GF16">
        <v>0.78523206751054853</v>
      </c>
      <c r="GG16">
        <v>91.326636389644989</v>
      </c>
      <c r="GH16">
        <v>0</v>
      </c>
      <c r="GI16">
        <v>0</v>
      </c>
      <c r="GJ16">
        <v>0</v>
      </c>
      <c r="GK16">
        <v>0.80079380851894388</v>
      </c>
      <c r="GL16">
        <v>0.23345817262434521</v>
      </c>
      <c r="GM16">
        <v>0.16877637130801687</v>
      </c>
      <c r="GN16">
        <v>0.16877637130801687</v>
      </c>
      <c r="GO16">
        <v>0.2772151898734177</v>
      </c>
      <c r="GP16">
        <v>0.2772151898734177</v>
      </c>
      <c r="GQ16">
        <v>7.7742616033755274</v>
      </c>
      <c r="GR16">
        <v>7.7742616033755274</v>
      </c>
      <c r="GS16">
        <v>128.09773149313835</v>
      </c>
      <c r="GT16">
        <v>2.8649922373425518</v>
      </c>
      <c r="GU16">
        <v>7.4510196723021789</v>
      </c>
      <c r="GV16">
        <v>0</v>
      </c>
      <c r="GW16">
        <v>0</v>
      </c>
      <c r="GX16">
        <v>39.063268112337283</v>
      </c>
      <c r="GY16">
        <v>293.18580280399715</v>
      </c>
      <c r="GZ16">
        <v>344.25067935021883</v>
      </c>
      <c r="HA16">
        <v>0.51550640723997687</v>
      </c>
      <c r="HB16">
        <v>-6.6454190870777321</v>
      </c>
      <c r="HC16">
        <v>0.4830696149893462</v>
      </c>
    </row>
    <row r="17" spans="1:211" x14ac:dyDescent="0.25">
      <c r="A17" t="s">
        <v>3722</v>
      </c>
      <c r="B17">
        <v>12</v>
      </c>
      <c r="C17">
        <v>3218</v>
      </c>
      <c r="D17">
        <v>1369</v>
      </c>
      <c r="E17">
        <v>4469</v>
      </c>
      <c r="F17">
        <v>1745</v>
      </c>
      <c r="G17">
        <v>3255</v>
      </c>
      <c r="H17">
        <v>3647</v>
      </c>
      <c r="I17">
        <v>15</v>
      </c>
      <c r="J17">
        <v>0</v>
      </c>
      <c r="K17">
        <v>0</v>
      </c>
      <c r="L17">
        <v>0</v>
      </c>
      <c r="M17">
        <v>0</v>
      </c>
      <c r="N17">
        <v>0</v>
      </c>
      <c r="O17">
        <v>0</v>
      </c>
      <c r="P17">
        <v>0</v>
      </c>
      <c r="Q17">
        <v>-3</v>
      </c>
      <c r="R17">
        <v>-3</v>
      </c>
      <c r="S17">
        <v>0</v>
      </c>
      <c r="T17">
        <v>15</v>
      </c>
      <c r="U17">
        <v>0</v>
      </c>
      <c r="V17">
        <v>0</v>
      </c>
      <c r="W17">
        <v>0</v>
      </c>
      <c r="X17">
        <v>1</v>
      </c>
      <c r="Y17">
        <v>1</v>
      </c>
      <c r="Z17">
        <v>1</v>
      </c>
      <c r="AA17">
        <v>0</v>
      </c>
      <c r="AB17">
        <v>120</v>
      </c>
      <c r="AC17">
        <v>6</v>
      </c>
      <c r="AD17">
        <v>-3</v>
      </c>
      <c r="AE17">
        <v>-3</v>
      </c>
      <c r="AF17">
        <v>220</v>
      </c>
      <c r="AG17">
        <v>0</v>
      </c>
      <c r="AH17">
        <v>1</v>
      </c>
      <c r="AI17">
        <v>1</v>
      </c>
      <c r="AJ17">
        <v>100</v>
      </c>
      <c r="AK17">
        <v>-3</v>
      </c>
      <c r="AL17">
        <v>-3</v>
      </c>
      <c r="AM17">
        <v>-3</v>
      </c>
      <c r="AN17">
        <v>0</v>
      </c>
      <c r="AO17">
        <v>0</v>
      </c>
      <c r="AP17">
        <v>1</v>
      </c>
      <c r="AQ17">
        <v>0</v>
      </c>
      <c r="AR17">
        <v>0</v>
      </c>
      <c r="AS17">
        <v>0</v>
      </c>
      <c r="AT17">
        <v>5</v>
      </c>
      <c r="AU17">
        <v>0</v>
      </c>
      <c r="AV17">
        <v>120</v>
      </c>
      <c r="AW17">
        <v>3</v>
      </c>
      <c r="AX17">
        <v>6</v>
      </c>
      <c r="AY17">
        <v>-3</v>
      </c>
      <c r="AZ17">
        <v>-3</v>
      </c>
      <c r="BA17">
        <v>0</v>
      </c>
      <c r="BB17">
        <v>235</v>
      </c>
      <c r="BC17">
        <v>235</v>
      </c>
      <c r="BD17">
        <v>0</v>
      </c>
      <c r="BE17">
        <v>-99</v>
      </c>
      <c r="BH17">
        <v>15</v>
      </c>
      <c r="BI17">
        <v>0</v>
      </c>
      <c r="BJ17">
        <v>0</v>
      </c>
      <c r="BK17">
        <v>0</v>
      </c>
      <c r="BL17">
        <v>0</v>
      </c>
      <c r="BM17">
        <v>0</v>
      </c>
      <c r="BN17">
        <v>0</v>
      </c>
      <c r="BO17">
        <v>0</v>
      </c>
      <c r="BP17">
        <v>-3</v>
      </c>
      <c r="BQ17">
        <v>-3</v>
      </c>
      <c r="BR17">
        <v>0</v>
      </c>
      <c r="BS17">
        <v>15</v>
      </c>
      <c r="BT17">
        <v>44</v>
      </c>
      <c r="BU17">
        <v>0</v>
      </c>
      <c r="BV17">
        <v>4</v>
      </c>
      <c r="BW17">
        <v>1</v>
      </c>
      <c r="BX17">
        <v>1</v>
      </c>
      <c r="BY17">
        <v>1</v>
      </c>
      <c r="BZ17">
        <v>1</v>
      </c>
      <c r="CA17">
        <v>160</v>
      </c>
      <c r="CB17">
        <v>12</v>
      </c>
      <c r="CC17">
        <v>-3</v>
      </c>
      <c r="CD17">
        <v>-3</v>
      </c>
      <c r="CE17">
        <v>314</v>
      </c>
      <c r="CF17">
        <v>1</v>
      </c>
      <c r="CG17">
        <v>1</v>
      </c>
      <c r="CH17">
        <v>1</v>
      </c>
      <c r="CI17">
        <v>150</v>
      </c>
      <c r="CJ17">
        <v>-3</v>
      </c>
      <c r="CK17">
        <v>-3</v>
      </c>
      <c r="CL17">
        <v>-3</v>
      </c>
      <c r="CM17">
        <v>0</v>
      </c>
      <c r="CN17">
        <v>1</v>
      </c>
      <c r="CO17">
        <v>0</v>
      </c>
      <c r="CP17">
        <v>1</v>
      </c>
      <c r="CQ17">
        <v>0</v>
      </c>
      <c r="CR17">
        <v>0</v>
      </c>
      <c r="CS17">
        <v>0</v>
      </c>
      <c r="CT17">
        <v>5</v>
      </c>
      <c r="CU17">
        <v>160</v>
      </c>
      <c r="CV17">
        <v>4</v>
      </c>
      <c r="CW17">
        <v>12</v>
      </c>
      <c r="CX17">
        <v>-3</v>
      </c>
      <c r="CY17">
        <v>-3</v>
      </c>
      <c r="CZ17">
        <v>4</v>
      </c>
      <c r="DA17">
        <v>334</v>
      </c>
      <c r="DB17">
        <v>434</v>
      </c>
      <c r="DC17">
        <v>1</v>
      </c>
      <c r="DD17">
        <v>99</v>
      </c>
      <c r="DG17">
        <v>14.645569620253164</v>
      </c>
      <c r="DH17">
        <v>1.856979022253832E-2</v>
      </c>
      <c r="DI17">
        <v>1.7209147983366384</v>
      </c>
      <c r="DJ17">
        <v>1.7209147983366384</v>
      </c>
      <c r="DK17">
        <v>0.71259347024919517</v>
      </c>
      <c r="DL17">
        <v>3.1645569620253164E-3</v>
      </c>
      <c r="DM17">
        <v>42.731792926309026</v>
      </c>
      <c r="DN17">
        <v>0.71219654877181693</v>
      </c>
      <c r="DO17">
        <v>0</v>
      </c>
      <c r="DP17">
        <v>0</v>
      </c>
      <c r="DQ17">
        <v>14.243930975436337</v>
      </c>
      <c r="DR17">
        <v>53.205545328817692</v>
      </c>
      <c r="DS17">
        <v>0.36545712193415703</v>
      </c>
      <c r="DT17">
        <v>11.391496615939289</v>
      </c>
      <c r="DU17">
        <v>3.6940859451623571</v>
      </c>
      <c r="DV17">
        <v>0.99957805907172992</v>
      </c>
      <c r="DW17">
        <v>0.99789029535864981</v>
      </c>
      <c r="DX17">
        <v>0.96139240506329116</v>
      </c>
      <c r="DY17">
        <v>0</v>
      </c>
      <c r="DZ17">
        <v>109.36345456045591</v>
      </c>
      <c r="EA17">
        <v>7.3588576822251124</v>
      </c>
      <c r="EB17">
        <v>0</v>
      </c>
      <c r="EC17">
        <v>0</v>
      </c>
      <c r="ED17">
        <v>231.96680885914782</v>
      </c>
      <c r="EE17">
        <v>0.76793248945147674</v>
      </c>
      <c r="EF17">
        <v>0.76751054852320677</v>
      </c>
      <c r="EG17">
        <v>0.78523206751054853</v>
      </c>
      <c r="EH17">
        <v>125.77363937247542</v>
      </c>
      <c r="EI17">
        <v>0</v>
      </c>
      <c r="EJ17">
        <v>0</v>
      </c>
      <c r="EK17">
        <v>0</v>
      </c>
      <c r="EL17">
        <v>2.2580522245834622E-2</v>
      </c>
      <c r="EM17">
        <v>0.2900420418789168</v>
      </c>
      <c r="EN17">
        <v>0.16877637130801687</v>
      </c>
      <c r="EO17">
        <v>0.16877637130801687</v>
      </c>
      <c r="EP17">
        <v>0.2772151898734177</v>
      </c>
      <c r="EQ17">
        <v>0.2772151898734177</v>
      </c>
      <c r="ER17">
        <v>7.7742616033755274</v>
      </c>
      <c r="ES17">
        <v>7.7742616033755274</v>
      </c>
      <c r="ET17">
        <v>132.59836135518319</v>
      </c>
      <c r="EU17">
        <v>2.9588607594936711</v>
      </c>
      <c r="EV17">
        <v>7.8336849665762145</v>
      </c>
      <c r="EW17">
        <v>0</v>
      </c>
      <c r="EX17">
        <v>0</v>
      </c>
      <c r="EY17">
        <v>5.4547948927910879</v>
      </c>
      <c r="EZ17">
        <v>309.91652232241989</v>
      </c>
      <c r="FA17">
        <v>339.1999937461037</v>
      </c>
      <c r="FB17">
        <v>0.52195227329160954</v>
      </c>
      <c r="FC17">
        <v>2.2241670864189969</v>
      </c>
      <c r="FD17">
        <v>0.23701477301649043</v>
      </c>
      <c r="FF17">
        <v>14.645569620253164</v>
      </c>
      <c r="FG17">
        <v>3.5280383045542235E-2</v>
      </c>
      <c r="FH17">
        <v>1.1817444518537292</v>
      </c>
      <c r="FI17">
        <v>1.1817444518537292</v>
      </c>
      <c r="FJ17">
        <v>0.69473267497002045</v>
      </c>
      <c r="FK17">
        <v>3.1645569620253164E-3</v>
      </c>
      <c r="FL17">
        <v>41.626433877454772</v>
      </c>
      <c r="FM17">
        <v>0.6937738979575796</v>
      </c>
      <c r="FN17">
        <v>0</v>
      </c>
      <c r="FO17">
        <v>0</v>
      </c>
      <c r="FP17">
        <v>13.875477959151592</v>
      </c>
      <c r="FQ17">
        <v>56.156686249878462</v>
      </c>
      <c r="FR17">
        <v>7.2606801264537051</v>
      </c>
      <c r="FS17">
        <v>7.1435572482297616</v>
      </c>
      <c r="FT17">
        <v>3.4819917605090365</v>
      </c>
      <c r="FU17">
        <v>0.99957805907172992</v>
      </c>
      <c r="FV17">
        <v>0.99789029535864981</v>
      </c>
      <c r="FW17">
        <v>0.96139240506329116</v>
      </c>
      <c r="FX17">
        <v>0</v>
      </c>
      <c r="FY17">
        <v>109.56419889754497</v>
      </c>
      <c r="FZ17">
        <v>8.3156573963554159</v>
      </c>
      <c r="GA17">
        <v>0</v>
      </c>
      <c r="GB17">
        <v>0</v>
      </c>
      <c r="GC17">
        <v>228.6631827653363</v>
      </c>
      <c r="GD17">
        <v>0.76793248945147674</v>
      </c>
      <c r="GE17">
        <v>0.76751054852320677</v>
      </c>
      <c r="GF17">
        <v>0.78523206751054853</v>
      </c>
      <c r="GG17">
        <v>121.54602115828209</v>
      </c>
      <c r="GH17">
        <v>0</v>
      </c>
      <c r="GI17">
        <v>0</v>
      </c>
      <c r="GJ17">
        <v>0</v>
      </c>
      <c r="GK17">
        <v>2.2397681322092966E-2</v>
      </c>
      <c r="GL17">
        <v>0.40507526729090337</v>
      </c>
      <c r="GM17">
        <v>0.16877637130801687</v>
      </c>
      <c r="GN17">
        <v>0.16877637130801687</v>
      </c>
      <c r="GO17">
        <v>0.2772151898734177</v>
      </c>
      <c r="GP17">
        <v>0.2772151898734177</v>
      </c>
      <c r="GQ17">
        <v>7.7742616033755274</v>
      </c>
      <c r="GR17">
        <v>7.7742616033755274</v>
      </c>
      <c r="GS17">
        <v>132.22990833889844</v>
      </c>
      <c r="GT17">
        <v>2.9588607594936711</v>
      </c>
      <c r="GU17">
        <v>8.4992211092707262</v>
      </c>
      <c r="GV17">
        <v>0</v>
      </c>
      <c r="GW17">
        <v>0</v>
      </c>
      <c r="GX17">
        <v>5.4006125727097967</v>
      </c>
      <c r="GY17">
        <v>306.10056870938138</v>
      </c>
      <c r="GZ17">
        <v>357.56166909946046</v>
      </c>
      <c r="HA17">
        <v>0.47804772670839046</v>
      </c>
      <c r="HB17">
        <v>21.869330148169258</v>
      </c>
      <c r="HC17">
        <v>0.76298522698350957</v>
      </c>
    </row>
    <row r="18" spans="1:211" x14ac:dyDescent="0.25">
      <c r="A18" t="s">
        <v>3722</v>
      </c>
      <c r="B18">
        <v>13</v>
      </c>
      <c r="C18">
        <v>79</v>
      </c>
      <c r="D18">
        <v>5842</v>
      </c>
      <c r="E18">
        <v>4189</v>
      </c>
      <c r="F18">
        <v>6666</v>
      </c>
      <c r="G18">
        <v>744</v>
      </c>
      <c r="H18">
        <v>3616</v>
      </c>
      <c r="I18">
        <v>15</v>
      </c>
      <c r="J18">
        <v>0</v>
      </c>
      <c r="K18">
        <v>20</v>
      </c>
      <c r="L18">
        <v>20</v>
      </c>
      <c r="M18">
        <v>0</v>
      </c>
      <c r="N18">
        <v>0</v>
      </c>
      <c r="O18">
        <v>0</v>
      </c>
      <c r="P18">
        <v>0</v>
      </c>
      <c r="Q18">
        <v>-3</v>
      </c>
      <c r="R18">
        <v>-3</v>
      </c>
      <c r="S18">
        <v>0</v>
      </c>
      <c r="T18">
        <v>35</v>
      </c>
      <c r="U18">
        <v>0</v>
      </c>
      <c r="V18">
        <v>114</v>
      </c>
      <c r="W18">
        <v>38</v>
      </c>
      <c r="X18">
        <v>1</v>
      </c>
      <c r="Y18">
        <v>1</v>
      </c>
      <c r="Z18">
        <v>1</v>
      </c>
      <c r="AA18">
        <v>0</v>
      </c>
      <c r="AB18">
        <v>120</v>
      </c>
      <c r="AC18">
        <v>6</v>
      </c>
      <c r="AD18">
        <v>-3</v>
      </c>
      <c r="AE18">
        <v>-3</v>
      </c>
      <c r="AF18">
        <v>308</v>
      </c>
      <c r="AG18">
        <v>1</v>
      </c>
      <c r="AH18">
        <v>1</v>
      </c>
      <c r="AI18">
        <v>1</v>
      </c>
      <c r="AJ18">
        <v>150</v>
      </c>
      <c r="AK18">
        <v>-3</v>
      </c>
      <c r="AL18">
        <v>-3</v>
      </c>
      <c r="AM18">
        <v>-3</v>
      </c>
      <c r="AN18">
        <v>1</v>
      </c>
      <c r="AO18">
        <v>0</v>
      </c>
      <c r="AP18">
        <v>0</v>
      </c>
      <c r="AQ18">
        <v>0</v>
      </c>
      <c r="AR18">
        <v>0</v>
      </c>
      <c r="AS18">
        <v>1</v>
      </c>
      <c r="AT18">
        <v>0</v>
      </c>
      <c r="AU18">
        <v>25</v>
      </c>
      <c r="AV18">
        <v>120</v>
      </c>
      <c r="AW18">
        <v>3</v>
      </c>
      <c r="AX18">
        <v>6</v>
      </c>
      <c r="AY18">
        <v>-3</v>
      </c>
      <c r="AZ18">
        <v>-3</v>
      </c>
      <c r="BA18">
        <v>58</v>
      </c>
      <c r="BB18">
        <v>368</v>
      </c>
      <c r="BC18">
        <v>388</v>
      </c>
      <c r="BD18">
        <v>1</v>
      </c>
      <c r="BE18">
        <v>182</v>
      </c>
      <c r="BH18">
        <v>15</v>
      </c>
      <c r="BI18">
        <v>0</v>
      </c>
      <c r="BJ18">
        <v>0</v>
      </c>
      <c r="BK18">
        <v>0</v>
      </c>
      <c r="BL18">
        <v>0</v>
      </c>
      <c r="BM18">
        <v>0</v>
      </c>
      <c r="BN18">
        <v>0</v>
      </c>
      <c r="BO18">
        <v>0</v>
      </c>
      <c r="BP18">
        <v>-3</v>
      </c>
      <c r="BQ18">
        <v>-3</v>
      </c>
      <c r="BR18">
        <v>0</v>
      </c>
      <c r="BS18">
        <v>15</v>
      </c>
      <c r="BT18">
        <v>0</v>
      </c>
      <c r="BU18">
        <v>5</v>
      </c>
      <c r="BV18">
        <v>1</v>
      </c>
      <c r="BW18">
        <v>1</v>
      </c>
      <c r="BX18">
        <v>1</v>
      </c>
      <c r="BY18">
        <v>1</v>
      </c>
      <c r="BZ18">
        <v>0</v>
      </c>
      <c r="CA18">
        <v>120</v>
      </c>
      <c r="CB18">
        <v>6</v>
      </c>
      <c r="CC18">
        <v>-3</v>
      </c>
      <c r="CD18">
        <v>-3</v>
      </c>
      <c r="CE18">
        <v>171</v>
      </c>
      <c r="CF18">
        <v>0</v>
      </c>
      <c r="CG18">
        <v>0</v>
      </c>
      <c r="CH18">
        <v>1</v>
      </c>
      <c r="CI18">
        <v>50</v>
      </c>
      <c r="CJ18">
        <v>-3</v>
      </c>
      <c r="CK18">
        <v>-3</v>
      </c>
      <c r="CL18">
        <v>-3</v>
      </c>
      <c r="CM18">
        <v>0</v>
      </c>
      <c r="CN18">
        <v>0</v>
      </c>
      <c r="CO18">
        <v>0</v>
      </c>
      <c r="CP18">
        <v>0</v>
      </c>
      <c r="CQ18">
        <v>1</v>
      </c>
      <c r="CR18">
        <v>0</v>
      </c>
      <c r="CS18">
        <v>25</v>
      </c>
      <c r="CT18">
        <v>0</v>
      </c>
      <c r="CU18">
        <v>120</v>
      </c>
      <c r="CV18">
        <v>3</v>
      </c>
      <c r="CW18">
        <v>6</v>
      </c>
      <c r="CX18">
        <v>-3</v>
      </c>
      <c r="CY18">
        <v>-3</v>
      </c>
      <c r="CZ18">
        <v>1</v>
      </c>
      <c r="DA18">
        <v>186</v>
      </c>
      <c r="DB18">
        <v>186</v>
      </c>
      <c r="DC18">
        <v>0</v>
      </c>
      <c r="DD18">
        <v>-182</v>
      </c>
      <c r="DG18">
        <v>14.645569620253164</v>
      </c>
      <c r="DH18">
        <v>0</v>
      </c>
      <c r="DI18">
        <v>15.39735667317205</v>
      </c>
      <c r="DJ18">
        <v>15.39735667317205</v>
      </c>
      <c r="DK18">
        <v>0.64456035832441938</v>
      </c>
      <c r="DL18">
        <v>3.1645569620253164E-3</v>
      </c>
      <c r="DM18">
        <v>38.706671178182127</v>
      </c>
      <c r="DN18">
        <v>0.64511118630303543</v>
      </c>
      <c r="DO18">
        <v>0</v>
      </c>
      <c r="DP18">
        <v>0</v>
      </c>
      <c r="DQ18">
        <v>12.902223726060708</v>
      </c>
      <c r="DR18">
        <v>61.058611016152881</v>
      </c>
      <c r="DS18">
        <v>0</v>
      </c>
      <c r="DT18">
        <v>62.943383408677789</v>
      </c>
      <c r="DU18">
        <v>20.798617988912234</v>
      </c>
      <c r="DV18">
        <v>0.99957805907172992</v>
      </c>
      <c r="DW18">
        <v>0.99789029535864981</v>
      </c>
      <c r="DX18">
        <v>0.96139240506329116</v>
      </c>
      <c r="DY18">
        <v>0</v>
      </c>
      <c r="DZ18">
        <v>103.48413439425963</v>
      </c>
      <c r="EA18">
        <v>6.8493398550835209</v>
      </c>
      <c r="EB18">
        <v>0</v>
      </c>
      <c r="EC18">
        <v>0</v>
      </c>
      <c r="ED18">
        <v>243.33192599739294</v>
      </c>
      <c r="EE18">
        <v>0.76793248945147674</v>
      </c>
      <c r="EF18">
        <v>0.76751054852320677</v>
      </c>
      <c r="EG18">
        <v>0.78523206751054853</v>
      </c>
      <c r="EH18">
        <v>126.8440207546471</v>
      </c>
      <c r="EI18">
        <v>0</v>
      </c>
      <c r="EJ18">
        <v>0</v>
      </c>
      <c r="EK18">
        <v>0</v>
      </c>
      <c r="EL18">
        <v>0.79314633996377404</v>
      </c>
      <c r="EM18">
        <v>0.23459745139748744</v>
      </c>
      <c r="EN18">
        <v>0.16877637130801687</v>
      </c>
      <c r="EO18">
        <v>0.16877637130801687</v>
      </c>
      <c r="EP18">
        <v>0.2772151898734177</v>
      </c>
      <c r="EQ18">
        <v>0.2772151898734177</v>
      </c>
      <c r="ER18">
        <v>7.7742616033755274</v>
      </c>
      <c r="ES18">
        <v>7.7742616033755274</v>
      </c>
      <c r="ET18">
        <v>131.25665410580754</v>
      </c>
      <c r="EU18">
        <v>2.9588607594936707</v>
      </c>
      <c r="EV18">
        <v>7.45930015729164</v>
      </c>
      <c r="EW18">
        <v>0</v>
      </c>
      <c r="EX18">
        <v>0</v>
      </c>
      <c r="EY18">
        <v>38.755351722734602</v>
      </c>
      <c r="EZ18">
        <v>321.12664731363492</v>
      </c>
      <c r="FA18">
        <v>352.52233243154819</v>
      </c>
      <c r="FB18">
        <v>0.67108934237326157</v>
      </c>
      <c r="FC18">
        <v>15.369784670901947</v>
      </c>
      <c r="FD18">
        <v>0.74876773612746994</v>
      </c>
      <c r="FF18">
        <v>14.645569620253164</v>
      </c>
      <c r="FG18">
        <v>0</v>
      </c>
      <c r="FH18">
        <v>0</v>
      </c>
      <c r="FI18">
        <v>0</v>
      </c>
      <c r="FJ18">
        <v>0.76154550417239353</v>
      </c>
      <c r="FK18">
        <v>3.1645569620253164E-3</v>
      </c>
      <c r="FL18">
        <v>45.549998837707264</v>
      </c>
      <c r="FM18">
        <v>0.75916664729512084</v>
      </c>
      <c r="FN18">
        <v>0</v>
      </c>
      <c r="FO18">
        <v>0</v>
      </c>
      <c r="FP18">
        <v>15.183332945902425</v>
      </c>
      <c r="FQ18">
        <v>55.557099301951183</v>
      </c>
      <c r="FR18">
        <v>0</v>
      </c>
      <c r="FS18">
        <v>4.0462096600439388</v>
      </c>
      <c r="FT18">
        <v>1.2425918742321598</v>
      </c>
      <c r="FU18">
        <v>0.99957805907172992</v>
      </c>
      <c r="FV18">
        <v>0.99789029535864981</v>
      </c>
      <c r="FW18">
        <v>0.96139240506329116</v>
      </c>
      <c r="FX18">
        <v>0</v>
      </c>
      <c r="FY18">
        <v>117.29137664014695</v>
      </c>
      <c r="FZ18">
        <v>9.4156118143459917</v>
      </c>
      <c r="GA18">
        <v>0</v>
      </c>
      <c r="GB18">
        <v>0</v>
      </c>
      <c r="GC18">
        <v>206.80068662583949</v>
      </c>
      <c r="GD18">
        <v>0.76793248945147674</v>
      </c>
      <c r="GE18">
        <v>0.76751054852320677</v>
      </c>
      <c r="GF18">
        <v>0.78523206751054853</v>
      </c>
      <c r="GG18">
        <v>98.06956553819758</v>
      </c>
      <c r="GH18">
        <v>0</v>
      </c>
      <c r="GI18">
        <v>0</v>
      </c>
      <c r="GJ18">
        <v>0</v>
      </c>
      <c r="GK18">
        <v>1.1252777554234261E-2</v>
      </c>
      <c r="GL18">
        <v>0.6424540276162003</v>
      </c>
      <c r="GM18">
        <v>0.16877637130801687</v>
      </c>
      <c r="GN18">
        <v>0.16877637130801687</v>
      </c>
      <c r="GO18">
        <v>0.2772151898734177</v>
      </c>
      <c r="GP18">
        <v>0.2772151898734177</v>
      </c>
      <c r="GQ18">
        <v>7.7742616033755274</v>
      </c>
      <c r="GR18">
        <v>7.7742616033755274</v>
      </c>
      <c r="GS18">
        <v>133.53776332564928</v>
      </c>
      <c r="GT18">
        <v>2.9588607594936716</v>
      </c>
      <c r="GU18">
        <v>9.763530497566018</v>
      </c>
      <c r="GV18">
        <v>0</v>
      </c>
      <c r="GW18">
        <v>0</v>
      </c>
      <c r="GX18">
        <v>0.84261685929360075</v>
      </c>
      <c r="GY18">
        <v>290.15640774013013</v>
      </c>
      <c r="GZ18">
        <v>348.49772587378385</v>
      </c>
      <c r="HA18">
        <v>0.32891065762673843</v>
      </c>
      <c r="HB18">
        <v>-27.368909793117844</v>
      </c>
      <c r="HC18">
        <v>0.25123226387253006</v>
      </c>
    </row>
    <row r="19" spans="1:211" x14ac:dyDescent="0.25">
      <c r="A19" t="s">
        <v>3722</v>
      </c>
      <c r="B19">
        <v>14</v>
      </c>
      <c r="C19">
        <v>6418</v>
      </c>
      <c r="D19">
        <v>3008</v>
      </c>
      <c r="E19">
        <v>997</v>
      </c>
      <c r="F19">
        <v>3743</v>
      </c>
      <c r="G19">
        <v>968</v>
      </c>
      <c r="H19">
        <v>2240</v>
      </c>
      <c r="I19">
        <v>15</v>
      </c>
      <c r="J19">
        <v>0</v>
      </c>
      <c r="K19">
        <v>0</v>
      </c>
      <c r="L19">
        <v>0</v>
      </c>
      <c r="M19">
        <v>0</v>
      </c>
      <c r="N19">
        <v>0</v>
      </c>
      <c r="O19">
        <v>0</v>
      </c>
      <c r="P19">
        <v>0</v>
      </c>
      <c r="Q19">
        <v>-3</v>
      </c>
      <c r="R19">
        <v>-3</v>
      </c>
      <c r="S19">
        <v>0</v>
      </c>
      <c r="T19">
        <v>15</v>
      </c>
      <c r="U19">
        <v>0</v>
      </c>
      <c r="V19">
        <v>0</v>
      </c>
      <c r="W19">
        <v>0</v>
      </c>
      <c r="X19">
        <v>1</v>
      </c>
      <c r="Y19">
        <v>1</v>
      </c>
      <c r="Z19">
        <v>1</v>
      </c>
      <c r="AA19">
        <v>0</v>
      </c>
      <c r="AB19">
        <v>120</v>
      </c>
      <c r="AC19">
        <v>6</v>
      </c>
      <c r="AD19">
        <v>-3</v>
      </c>
      <c r="AE19">
        <v>-3</v>
      </c>
      <c r="AF19">
        <v>270</v>
      </c>
      <c r="AG19">
        <v>1</v>
      </c>
      <c r="AH19">
        <v>1</v>
      </c>
      <c r="AI19">
        <v>1</v>
      </c>
      <c r="AJ19">
        <v>150</v>
      </c>
      <c r="AK19">
        <v>-3</v>
      </c>
      <c r="AL19">
        <v>-3</v>
      </c>
      <c r="AM19">
        <v>-3</v>
      </c>
      <c r="AN19">
        <v>0</v>
      </c>
      <c r="AO19">
        <v>0</v>
      </c>
      <c r="AP19">
        <v>0</v>
      </c>
      <c r="AQ19">
        <v>0</v>
      </c>
      <c r="AR19">
        <v>0</v>
      </c>
      <c r="AS19">
        <v>0</v>
      </c>
      <c r="AT19">
        <v>0</v>
      </c>
      <c r="AU19">
        <v>0</v>
      </c>
      <c r="AV19">
        <v>120</v>
      </c>
      <c r="AW19">
        <v>3</v>
      </c>
      <c r="AX19">
        <v>6</v>
      </c>
      <c r="AY19">
        <v>-3</v>
      </c>
      <c r="AZ19">
        <v>-3</v>
      </c>
      <c r="BA19">
        <v>0</v>
      </c>
      <c r="BB19">
        <v>285</v>
      </c>
      <c r="BC19">
        <v>285</v>
      </c>
      <c r="BD19">
        <v>1</v>
      </c>
      <c r="BE19">
        <v>170</v>
      </c>
      <c r="BH19">
        <v>15</v>
      </c>
      <c r="BI19">
        <v>0</v>
      </c>
      <c r="BJ19">
        <v>0</v>
      </c>
      <c r="BK19">
        <v>0</v>
      </c>
      <c r="BL19">
        <v>0</v>
      </c>
      <c r="BM19">
        <v>0</v>
      </c>
      <c r="BN19">
        <v>0</v>
      </c>
      <c r="BO19">
        <v>0</v>
      </c>
      <c r="BP19">
        <v>-3</v>
      </c>
      <c r="BQ19">
        <v>-3</v>
      </c>
      <c r="BR19">
        <v>0</v>
      </c>
      <c r="BS19">
        <v>15</v>
      </c>
      <c r="BT19">
        <v>0</v>
      </c>
      <c r="BU19">
        <v>0</v>
      </c>
      <c r="BV19">
        <v>0</v>
      </c>
      <c r="BW19">
        <v>0</v>
      </c>
      <c r="BX19">
        <v>0</v>
      </c>
      <c r="BY19">
        <v>0</v>
      </c>
      <c r="BZ19">
        <v>0</v>
      </c>
      <c r="CA19">
        <v>0</v>
      </c>
      <c r="CB19">
        <v>-1</v>
      </c>
      <c r="CC19">
        <v>-3</v>
      </c>
      <c r="CD19">
        <v>-3</v>
      </c>
      <c r="CE19">
        <v>100</v>
      </c>
      <c r="CF19">
        <v>1</v>
      </c>
      <c r="CG19">
        <v>1</v>
      </c>
      <c r="CH19">
        <v>0</v>
      </c>
      <c r="CI19">
        <v>100</v>
      </c>
      <c r="CJ19">
        <v>-3</v>
      </c>
      <c r="CK19">
        <v>-3</v>
      </c>
      <c r="CL19">
        <v>-3</v>
      </c>
      <c r="CM19">
        <v>0</v>
      </c>
      <c r="CN19">
        <v>0</v>
      </c>
      <c r="CO19">
        <v>0</v>
      </c>
      <c r="CP19">
        <v>0</v>
      </c>
      <c r="CQ19">
        <v>0</v>
      </c>
      <c r="CR19">
        <v>0</v>
      </c>
      <c r="CS19">
        <v>0</v>
      </c>
      <c r="CT19">
        <v>0</v>
      </c>
      <c r="CU19">
        <v>0</v>
      </c>
      <c r="CV19">
        <v>0</v>
      </c>
      <c r="CW19">
        <v>-1</v>
      </c>
      <c r="CX19">
        <v>-3</v>
      </c>
      <c r="CY19">
        <v>-3</v>
      </c>
      <c r="CZ19">
        <v>0</v>
      </c>
      <c r="DA19">
        <v>115</v>
      </c>
      <c r="DB19">
        <v>115</v>
      </c>
      <c r="DC19">
        <v>0</v>
      </c>
      <c r="DD19">
        <v>-170</v>
      </c>
      <c r="DG19">
        <v>14.645569620253164</v>
      </c>
      <c r="DH19">
        <v>0</v>
      </c>
      <c r="DI19">
        <v>1.4274299743945378</v>
      </c>
      <c r="DJ19">
        <v>1.4274299743945378</v>
      </c>
      <c r="DK19">
        <v>0.57195411104853466</v>
      </c>
      <c r="DL19">
        <v>3.1645569620253164E-3</v>
      </c>
      <c r="DM19">
        <v>34.576363811008363</v>
      </c>
      <c r="DN19">
        <v>0.57627273018347258</v>
      </c>
      <c r="DO19">
        <v>0</v>
      </c>
      <c r="DP19">
        <v>0</v>
      </c>
      <c r="DQ19">
        <v>11.525454603669452</v>
      </c>
      <c r="DR19">
        <v>48.780304060028037</v>
      </c>
      <c r="DS19">
        <v>0</v>
      </c>
      <c r="DT19">
        <v>2.550281596558106</v>
      </c>
      <c r="DU19">
        <v>0.76028201175892329</v>
      </c>
      <c r="DV19">
        <v>0.99957805907172992</v>
      </c>
      <c r="DW19">
        <v>0.99789029535864981</v>
      </c>
      <c r="DX19">
        <v>0.96139240506329116</v>
      </c>
      <c r="DY19">
        <v>0</v>
      </c>
      <c r="DZ19">
        <v>121.98510363447735</v>
      </c>
      <c r="EA19">
        <v>9.4156118143459917</v>
      </c>
      <c r="EB19">
        <v>0</v>
      </c>
      <c r="EC19">
        <v>0</v>
      </c>
      <c r="ED19">
        <v>256.33513074178018</v>
      </c>
      <c r="EE19">
        <v>0.76793248945147674</v>
      </c>
      <c r="EF19">
        <v>0.76751054852320677</v>
      </c>
      <c r="EG19">
        <v>0.78523206751054853</v>
      </c>
      <c r="EH19">
        <v>133.01687763713079</v>
      </c>
      <c r="EI19">
        <v>0</v>
      </c>
      <c r="EJ19">
        <v>0</v>
      </c>
      <c r="EK19">
        <v>0</v>
      </c>
      <c r="EL19">
        <v>1.2489212786950588E-2</v>
      </c>
      <c r="EM19">
        <v>0.6442695447461424</v>
      </c>
      <c r="EN19">
        <v>0.16877637130801687</v>
      </c>
      <c r="EO19">
        <v>0.16877637130801687</v>
      </c>
      <c r="EP19">
        <v>0.2772151898734177</v>
      </c>
      <c r="EQ19">
        <v>0.2772151898734177</v>
      </c>
      <c r="ER19">
        <v>7.7742616033755274</v>
      </c>
      <c r="ES19">
        <v>7.7742616033755274</v>
      </c>
      <c r="ET19">
        <v>129.8798849834163</v>
      </c>
      <c r="EU19">
        <v>2.9588607594936711</v>
      </c>
      <c r="EV19">
        <v>9.7738396624472568</v>
      </c>
      <c r="EW19">
        <v>0</v>
      </c>
      <c r="EX19">
        <v>0</v>
      </c>
      <c r="EY19">
        <v>1.5298982494429691</v>
      </c>
      <c r="EZ19">
        <v>323.96127568191241</v>
      </c>
      <c r="FA19">
        <v>381.64330977595523</v>
      </c>
      <c r="FB19">
        <v>0.84438182128074202</v>
      </c>
      <c r="FC19">
        <v>20.522931993356156</v>
      </c>
      <c r="FD19">
        <v>0.84710656996529665</v>
      </c>
      <c r="FF19">
        <v>14.11379918664487</v>
      </c>
      <c r="FG19">
        <v>0</v>
      </c>
      <c r="FH19">
        <v>0.74292496879162218</v>
      </c>
      <c r="FI19">
        <v>0.74292496879162218</v>
      </c>
      <c r="FJ19">
        <v>0.61572882460170608</v>
      </c>
      <c r="FK19">
        <v>3.1645569620253164E-3</v>
      </c>
      <c r="FL19">
        <v>36.720537150604194</v>
      </c>
      <c r="FM19">
        <v>0.61200895251006981</v>
      </c>
      <c r="FN19">
        <v>0</v>
      </c>
      <c r="FO19">
        <v>0</v>
      </c>
      <c r="FP19">
        <v>12.240179050201398</v>
      </c>
      <c r="FQ19">
        <v>49.074394286299174</v>
      </c>
      <c r="FR19">
        <v>0</v>
      </c>
      <c r="FS19">
        <v>1.3592815591142982</v>
      </c>
      <c r="FT19">
        <v>0.57644392596578498</v>
      </c>
      <c r="FU19">
        <v>0.99957805907172992</v>
      </c>
      <c r="FV19">
        <v>0.99789029535864981</v>
      </c>
      <c r="FW19">
        <v>0.87236210663931169</v>
      </c>
      <c r="FX19">
        <v>0</v>
      </c>
      <c r="FY19">
        <v>86.779266240632182</v>
      </c>
      <c r="FZ19">
        <v>5.3961399163333414</v>
      </c>
      <c r="GA19">
        <v>0</v>
      </c>
      <c r="GB19">
        <v>0</v>
      </c>
      <c r="GC19">
        <v>181.87569644497353</v>
      </c>
      <c r="GD19">
        <v>0.76793248945147674</v>
      </c>
      <c r="GE19">
        <v>0.76751054852320677</v>
      </c>
      <c r="GF19">
        <v>0.78523206751054853</v>
      </c>
      <c r="GG19">
        <v>103.67964622952229</v>
      </c>
      <c r="GH19">
        <v>0</v>
      </c>
      <c r="GI19">
        <v>0</v>
      </c>
      <c r="GJ19">
        <v>0</v>
      </c>
      <c r="GK19">
        <v>1.3040822416980347E-2</v>
      </c>
      <c r="GL19">
        <v>8.1335756796695025E-2</v>
      </c>
      <c r="GM19">
        <v>0.16877637130801687</v>
      </c>
      <c r="GN19">
        <v>0.16877637130801687</v>
      </c>
      <c r="GO19">
        <v>0.2772151898734177</v>
      </c>
      <c r="GP19">
        <v>0.2772151898734177</v>
      </c>
      <c r="GQ19">
        <v>7.7742616033755274</v>
      </c>
      <c r="GR19">
        <v>7.7742616033755274</v>
      </c>
      <c r="GS19">
        <v>127.03339749298905</v>
      </c>
      <c r="GT19">
        <v>2.8698304610696916</v>
      </c>
      <c r="GU19">
        <v>5.8413740973734622</v>
      </c>
      <c r="GV19">
        <v>0</v>
      </c>
      <c r="GW19">
        <v>0</v>
      </c>
      <c r="GX19">
        <v>1.8150868668387463</v>
      </c>
      <c r="GY19">
        <v>250.51342102547167</v>
      </c>
      <c r="GZ19">
        <v>274.34974989546606</v>
      </c>
      <c r="HA19">
        <v>0.15561817871925798</v>
      </c>
      <c r="HB19">
        <v>-23.189531152316309</v>
      </c>
      <c r="HC19">
        <v>0.15289343003470335</v>
      </c>
    </row>
    <row r="20" spans="1:211" x14ac:dyDescent="0.25">
      <c r="A20" t="s">
        <v>3722</v>
      </c>
      <c r="B20">
        <v>15</v>
      </c>
      <c r="C20">
        <v>6369</v>
      </c>
      <c r="D20">
        <v>4662</v>
      </c>
      <c r="E20">
        <v>1255</v>
      </c>
      <c r="F20">
        <v>1533</v>
      </c>
      <c r="G20">
        <v>5839</v>
      </c>
      <c r="H20">
        <v>1294</v>
      </c>
      <c r="I20">
        <v>15</v>
      </c>
      <c r="J20">
        <v>0</v>
      </c>
      <c r="K20">
        <v>6</v>
      </c>
      <c r="L20">
        <v>6</v>
      </c>
      <c r="M20">
        <v>1</v>
      </c>
      <c r="N20">
        <v>0</v>
      </c>
      <c r="O20">
        <v>60</v>
      </c>
      <c r="P20">
        <v>1</v>
      </c>
      <c r="Q20">
        <v>-3</v>
      </c>
      <c r="R20">
        <v>-3</v>
      </c>
      <c r="S20">
        <v>20</v>
      </c>
      <c r="T20">
        <v>81</v>
      </c>
      <c r="U20">
        <v>0</v>
      </c>
      <c r="V20">
        <v>0</v>
      </c>
      <c r="W20">
        <v>0</v>
      </c>
      <c r="X20">
        <v>1</v>
      </c>
      <c r="Y20">
        <v>1</v>
      </c>
      <c r="Z20">
        <v>1</v>
      </c>
      <c r="AA20">
        <v>0</v>
      </c>
      <c r="AB20">
        <v>80</v>
      </c>
      <c r="AC20">
        <v>5</v>
      </c>
      <c r="AD20">
        <v>-3</v>
      </c>
      <c r="AE20">
        <v>-3</v>
      </c>
      <c r="AF20">
        <v>180</v>
      </c>
      <c r="AG20">
        <v>0</v>
      </c>
      <c r="AH20">
        <v>1</v>
      </c>
      <c r="AI20">
        <v>1</v>
      </c>
      <c r="AJ20">
        <v>100</v>
      </c>
      <c r="AK20">
        <v>-3</v>
      </c>
      <c r="AL20">
        <v>-3</v>
      </c>
      <c r="AM20">
        <v>-3</v>
      </c>
      <c r="AN20">
        <v>0</v>
      </c>
      <c r="AO20">
        <v>0</v>
      </c>
      <c r="AP20">
        <v>0</v>
      </c>
      <c r="AQ20">
        <v>0</v>
      </c>
      <c r="AR20">
        <v>0</v>
      </c>
      <c r="AS20">
        <v>0</v>
      </c>
      <c r="AT20">
        <v>0</v>
      </c>
      <c r="AU20">
        <v>0</v>
      </c>
      <c r="AV20">
        <v>140</v>
      </c>
      <c r="AW20">
        <v>3</v>
      </c>
      <c r="AX20">
        <v>6</v>
      </c>
      <c r="AY20">
        <v>-3</v>
      </c>
      <c r="AZ20">
        <v>-3</v>
      </c>
      <c r="BA20">
        <v>6</v>
      </c>
      <c r="BB20">
        <v>261</v>
      </c>
      <c r="BC20">
        <v>261</v>
      </c>
      <c r="BD20">
        <v>0</v>
      </c>
      <c r="BE20">
        <v>-39</v>
      </c>
      <c r="BH20">
        <v>10</v>
      </c>
      <c r="BI20">
        <v>0</v>
      </c>
      <c r="BJ20">
        <v>0</v>
      </c>
      <c r="BK20">
        <v>0</v>
      </c>
      <c r="BL20">
        <v>1</v>
      </c>
      <c r="BM20">
        <v>0</v>
      </c>
      <c r="BN20">
        <v>60</v>
      </c>
      <c r="BO20">
        <v>1</v>
      </c>
      <c r="BP20">
        <v>-3</v>
      </c>
      <c r="BQ20">
        <v>-3</v>
      </c>
      <c r="BR20">
        <v>20</v>
      </c>
      <c r="BS20">
        <v>70</v>
      </c>
      <c r="BT20">
        <v>0</v>
      </c>
      <c r="BU20">
        <v>0</v>
      </c>
      <c r="BV20">
        <v>0</v>
      </c>
      <c r="BW20">
        <v>1</v>
      </c>
      <c r="BX20">
        <v>1</v>
      </c>
      <c r="BY20">
        <v>1</v>
      </c>
      <c r="BZ20">
        <v>0</v>
      </c>
      <c r="CA20">
        <v>80</v>
      </c>
      <c r="CB20">
        <v>5</v>
      </c>
      <c r="CC20">
        <v>-3</v>
      </c>
      <c r="CD20">
        <v>-3</v>
      </c>
      <c r="CE20">
        <v>230</v>
      </c>
      <c r="CF20">
        <v>1</v>
      </c>
      <c r="CG20">
        <v>1</v>
      </c>
      <c r="CH20">
        <v>1</v>
      </c>
      <c r="CI20">
        <v>150</v>
      </c>
      <c r="CJ20">
        <v>-3</v>
      </c>
      <c r="CK20">
        <v>-3</v>
      </c>
      <c r="CL20">
        <v>-3</v>
      </c>
      <c r="CM20">
        <v>0</v>
      </c>
      <c r="CN20">
        <v>0</v>
      </c>
      <c r="CO20">
        <v>0</v>
      </c>
      <c r="CP20">
        <v>0</v>
      </c>
      <c r="CQ20">
        <v>0</v>
      </c>
      <c r="CR20">
        <v>0</v>
      </c>
      <c r="CS20">
        <v>0</v>
      </c>
      <c r="CT20">
        <v>0</v>
      </c>
      <c r="CU20">
        <v>140</v>
      </c>
      <c r="CV20">
        <v>3</v>
      </c>
      <c r="CW20">
        <v>6</v>
      </c>
      <c r="CX20">
        <v>-3</v>
      </c>
      <c r="CY20">
        <v>-3</v>
      </c>
      <c r="CZ20">
        <v>0</v>
      </c>
      <c r="DA20">
        <v>300</v>
      </c>
      <c r="DB20">
        <v>300</v>
      </c>
      <c r="DC20">
        <v>1</v>
      </c>
      <c r="DD20">
        <v>39</v>
      </c>
      <c r="DG20">
        <v>14.645569620253164</v>
      </c>
      <c r="DH20">
        <v>6.3562057235768923E-2</v>
      </c>
      <c r="DI20">
        <v>6.925917691055175</v>
      </c>
      <c r="DJ20">
        <v>6.925917691055175</v>
      </c>
      <c r="DK20">
        <v>0.71779140300663657</v>
      </c>
      <c r="DL20">
        <v>3.1645569620253164E-3</v>
      </c>
      <c r="DM20">
        <v>42.815594144209534</v>
      </c>
      <c r="DN20">
        <v>0.71359323573682576</v>
      </c>
      <c r="DO20">
        <v>0</v>
      </c>
      <c r="DP20">
        <v>0</v>
      </c>
      <c r="DQ20">
        <v>14.271864714736509</v>
      </c>
      <c r="DR20">
        <v>65.523129990121703</v>
      </c>
      <c r="DS20">
        <v>3.1740691618453418</v>
      </c>
      <c r="DT20">
        <v>0</v>
      </c>
      <c r="DU20">
        <v>0.47646733454031887</v>
      </c>
      <c r="DV20">
        <v>0.99957805907172992</v>
      </c>
      <c r="DW20">
        <v>0.99789029535864981</v>
      </c>
      <c r="DX20">
        <v>0.96139240506329116</v>
      </c>
      <c r="DY20">
        <v>0</v>
      </c>
      <c r="DZ20">
        <v>106.49009358297265</v>
      </c>
      <c r="EA20">
        <v>8.0741335323748231</v>
      </c>
      <c r="EB20">
        <v>0</v>
      </c>
      <c r="EC20">
        <v>0</v>
      </c>
      <c r="ED20">
        <v>225.86792233262383</v>
      </c>
      <c r="EE20">
        <v>0.76793248945147674</v>
      </c>
      <c r="EF20">
        <v>0.76751054852320677</v>
      </c>
      <c r="EG20">
        <v>0.78523206751054853</v>
      </c>
      <c r="EH20">
        <v>127.40146256842145</v>
      </c>
      <c r="EI20">
        <v>0</v>
      </c>
      <c r="EJ20">
        <v>0</v>
      </c>
      <c r="EK20">
        <v>0</v>
      </c>
      <c r="EL20">
        <v>2.6641597368678771E-2</v>
      </c>
      <c r="EM20">
        <v>0.45481861347687613</v>
      </c>
      <c r="EN20">
        <v>0.16877637130801687</v>
      </c>
      <c r="EO20">
        <v>0.16877637130801687</v>
      </c>
      <c r="EP20">
        <v>0.2772151898734177</v>
      </c>
      <c r="EQ20">
        <v>0.2772151898734177</v>
      </c>
      <c r="ER20">
        <v>7.7742616033755274</v>
      </c>
      <c r="ES20">
        <v>7.7742616033755274</v>
      </c>
      <c r="ET20">
        <v>132.62629509448334</v>
      </c>
      <c r="EU20">
        <v>2.9588607594936707</v>
      </c>
      <c r="EV20">
        <v>8.7638916302611456</v>
      </c>
      <c r="EW20">
        <v>0</v>
      </c>
      <c r="EX20">
        <v>0</v>
      </c>
      <c r="EY20">
        <v>6.559312173667915</v>
      </c>
      <c r="EZ20">
        <v>305.54316651068137</v>
      </c>
      <c r="FA20">
        <v>344.50183145955066</v>
      </c>
      <c r="FB20">
        <v>0.5902058966159317</v>
      </c>
      <c r="FC20">
        <v>-7.292236826398506</v>
      </c>
      <c r="FD20">
        <v>0.49437388365874807</v>
      </c>
      <c r="FF20">
        <v>14.461311132509248</v>
      </c>
      <c r="FG20">
        <v>0</v>
      </c>
      <c r="FH20">
        <v>1.5786256934365253</v>
      </c>
      <c r="FI20">
        <v>1.5786256934365253</v>
      </c>
      <c r="FJ20">
        <v>0.85506329113924051</v>
      </c>
      <c r="FK20">
        <v>3.8868527854885567E-3</v>
      </c>
      <c r="FL20">
        <v>52.947454127559325</v>
      </c>
      <c r="FM20">
        <v>0.88245756879265513</v>
      </c>
      <c r="FN20">
        <v>0</v>
      </c>
      <c r="FO20">
        <v>0</v>
      </c>
      <c r="FP20">
        <v>17.649151375853105</v>
      </c>
      <c r="FQ20">
        <v>62.455642954802769</v>
      </c>
      <c r="FR20">
        <v>0</v>
      </c>
      <c r="FS20">
        <v>3.6549223600345604</v>
      </c>
      <c r="FT20">
        <v>1.0764833481814733</v>
      </c>
      <c r="FU20">
        <v>0.99957805907172992</v>
      </c>
      <c r="FV20">
        <v>0.99789029535864981</v>
      </c>
      <c r="FW20">
        <v>0.96139240506329116</v>
      </c>
      <c r="FX20">
        <v>0</v>
      </c>
      <c r="FY20">
        <v>102.26683679518314</v>
      </c>
      <c r="FZ20">
        <v>7.6557662614316033</v>
      </c>
      <c r="GA20">
        <v>0</v>
      </c>
      <c r="GB20">
        <v>0</v>
      </c>
      <c r="GC20">
        <v>211.67172441748124</v>
      </c>
      <c r="GD20">
        <v>0.76793248945147674</v>
      </c>
      <c r="GE20">
        <v>0.76751054852320677</v>
      </c>
      <c r="GF20">
        <v>0.78523206751054853</v>
      </c>
      <c r="GG20">
        <v>116.5936648359239</v>
      </c>
      <c r="GH20">
        <v>0</v>
      </c>
      <c r="GI20">
        <v>0</v>
      </c>
      <c r="GJ20">
        <v>0</v>
      </c>
      <c r="GK20">
        <v>1.6381296340874818E-2</v>
      </c>
      <c r="GL20">
        <v>0.30970444855785506</v>
      </c>
      <c r="GM20">
        <v>0.16877637130801687</v>
      </c>
      <c r="GN20">
        <v>0.16877637130801687</v>
      </c>
      <c r="GO20">
        <v>0.2772151898734177</v>
      </c>
      <c r="GP20">
        <v>0.2772151898734177</v>
      </c>
      <c r="GQ20">
        <v>7.7742616033755274</v>
      </c>
      <c r="GR20">
        <v>7.7742616033755274</v>
      </c>
      <c r="GS20">
        <v>136.00358175559995</v>
      </c>
      <c r="GT20">
        <v>2.9588607594936711</v>
      </c>
      <c r="GU20">
        <v>7.9557371068101599</v>
      </c>
      <c r="GV20">
        <v>0</v>
      </c>
      <c r="GW20">
        <v>0</v>
      </c>
      <c r="GX20">
        <v>3.3228223281402522</v>
      </c>
      <c r="GY20">
        <v>289.69938259345196</v>
      </c>
      <c r="GZ20">
        <v>321.42595848304978</v>
      </c>
      <c r="HA20">
        <v>0.4097941033840683</v>
      </c>
      <c r="HB20">
        <v>3.0207902489559189</v>
      </c>
      <c r="HC20">
        <v>0.50562611634125187</v>
      </c>
    </row>
    <row r="21" spans="1:211" x14ac:dyDescent="0.25">
      <c r="A21" t="s">
        <v>3722</v>
      </c>
      <c r="B21">
        <v>16</v>
      </c>
      <c r="C21">
        <v>4320</v>
      </c>
      <c r="D21">
        <v>6430</v>
      </c>
      <c r="E21">
        <v>6377</v>
      </c>
      <c r="F21">
        <v>5295</v>
      </c>
      <c r="G21">
        <v>5635</v>
      </c>
      <c r="H21">
        <v>704</v>
      </c>
      <c r="I21">
        <v>10</v>
      </c>
      <c r="J21">
        <v>0</v>
      </c>
      <c r="K21">
        <v>0</v>
      </c>
      <c r="L21">
        <v>0</v>
      </c>
      <c r="M21">
        <v>1</v>
      </c>
      <c r="N21">
        <v>0</v>
      </c>
      <c r="O21">
        <v>60</v>
      </c>
      <c r="P21">
        <v>1</v>
      </c>
      <c r="Q21">
        <v>-3</v>
      </c>
      <c r="R21">
        <v>-3</v>
      </c>
      <c r="S21">
        <v>20</v>
      </c>
      <c r="T21">
        <v>70</v>
      </c>
      <c r="U21">
        <v>0</v>
      </c>
      <c r="V21">
        <v>0</v>
      </c>
      <c r="W21">
        <v>0</v>
      </c>
      <c r="X21">
        <v>1</v>
      </c>
      <c r="Y21">
        <v>1</v>
      </c>
      <c r="Z21">
        <v>1</v>
      </c>
      <c r="AA21">
        <v>0</v>
      </c>
      <c r="AB21">
        <v>80</v>
      </c>
      <c r="AC21">
        <v>5</v>
      </c>
      <c r="AD21">
        <v>-3</v>
      </c>
      <c r="AE21">
        <v>-3</v>
      </c>
      <c r="AF21">
        <v>180</v>
      </c>
      <c r="AG21">
        <v>1</v>
      </c>
      <c r="AH21">
        <v>0</v>
      </c>
      <c r="AI21">
        <v>1</v>
      </c>
      <c r="AJ21">
        <v>100</v>
      </c>
      <c r="AK21">
        <v>-3</v>
      </c>
      <c r="AL21">
        <v>-3</v>
      </c>
      <c r="AM21">
        <v>-3</v>
      </c>
      <c r="AN21">
        <v>0</v>
      </c>
      <c r="AO21">
        <v>0</v>
      </c>
      <c r="AP21">
        <v>0</v>
      </c>
      <c r="AQ21">
        <v>0</v>
      </c>
      <c r="AR21">
        <v>0</v>
      </c>
      <c r="AS21">
        <v>0</v>
      </c>
      <c r="AT21">
        <v>0</v>
      </c>
      <c r="AU21">
        <v>0</v>
      </c>
      <c r="AV21">
        <v>140</v>
      </c>
      <c r="AW21">
        <v>3</v>
      </c>
      <c r="AX21">
        <v>6</v>
      </c>
      <c r="AY21">
        <v>-3</v>
      </c>
      <c r="AZ21">
        <v>-3</v>
      </c>
      <c r="BA21">
        <v>0</v>
      </c>
      <c r="BB21">
        <v>250</v>
      </c>
      <c r="BC21">
        <v>250</v>
      </c>
      <c r="BD21">
        <v>0</v>
      </c>
      <c r="BE21">
        <v>-95</v>
      </c>
      <c r="BH21">
        <v>15</v>
      </c>
      <c r="BI21">
        <v>0</v>
      </c>
      <c r="BJ21">
        <v>0</v>
      </c>
      <c r="BK21">
        <v>0</v>
      </c>
      <c r="BL21">
        <v>1</v>
      </c>
      <c r="BM21">
        <v>0</v>
      </c>
      <c r="BN21">
        <v>60</v>
      </c>
      <c r="BO21">
        <v>1</v>
      </c>
      <c r="BP21">
        <v>-3</v>
      </c>
      <c r="BQ21">
        <v>-3</v>
      </c>
      <c r="BR21">
        <v>20</v>
      </c>
      <c r="BS21">
        <v>75</v>
      </c>
      <c r="BT21">
        <v>0</v>
      </c>
      <c r="BU21">
        <v>0</v>
      </c>
      <c r="BV21">
        <v>0</v>
      </c>
      <c r="BW21">
        <v>1</v>
      </c>
      <c r="BX21">
        <v>1</v>
      </c>
      <c r="BY21">
        <v>1</v>
      </c>
      <c r="BZ21">
        <v>1</v>
      </c>
      <c r="CA21">
        <v>120</v>
      </c>
      <c r="CB21">
        <v>11</v>
      </c>
      <c r="CC21">
        <v>-3</v>
      </c>
      <c r="CD21">
        <v>-3</v>
      </c>
      <c r="CE21">
        <v>270</v>
      </c>
      <c r="CF21">
        <v>1</v>
      </c>
      <c r="CG21">
        <v>1</v>
      </c>
      <c r="CH21">
        <v>1</v>
      </c>
      <c r="CI21">
        <v>150</v>
      </c>
      <c r="CJ21">
        <v>-3</v>
      </c>
      <c r="CK21">
        <v>-3</v>
      </c>
      <c r="CL21">
        <v>-3</v>
      </c>
      <c r="CM21">
        <v>0</v>
      </c>
      <c r="CN21">
        <v>1</v>
      </c>
      <c r="CO21">
        <v>0</v>
      </c>
      <c r="CP21">
        <v>0</v>
      </c>
      <c r="CQ21">
        <v>0</v>
      </c>
      <c r="CR21">
        <v>0</v>
      </c>
      <c r="CS21">
        <v>0</v>
      </c>
      <c r="CT21">
        <v>0</v>
      </c>
      <c r="CU21">
        <v>180</v>
      </c>
      <c r="CV21">
        <v>4</v>
      </c>
      <c r="CW21">
        <v>12</v>
      </c>
      <c r="CX21">
        <v>-3</v>
      </c>
      <c r="CY21">
        <v>-3</v>
      </c>
      <c r="CZ21">
        <v>0</v>
      </c>
      <c r="DA21">
        <v>345</v>
      </c>
      <c r="DB21">
        <v>445</v>
      </c>
      <c r="DC21">
        <v>1</v>
      </c>
      <c r="DD21">
        <v>95</v>
      </c>
      <c r="DG21">
        <v>12.185251195663803</v>
      </c>
      <c r="DH21">
        <v>0</v>
      </c>
      <c r="DI21">
        <v>1.005062357902448</v>
      </c>
      <c r="DJ21">
        <v>1.005062357902448</v>
      </c>
      <c r="DK21">
        <v>0.66003049016797366</v>
      </c>
      <c r="DL21">
        <v>3.1645569620253164E-3</v>
      </c>
      <c r="DM21">
        <v>39.437233738015784</v>
      </c>
      <c r="DN21">
        <v>0.65728722896692982</v>
      </c>
      <c r="DO21">
        <v>0</v>
      </c>
      <c r="DP21">
        <v>0</v>
      </c>
      <c r="DQ21">
        <v>13.145744579338597</v>
      </c>
      <c r="DR21">
        <v>51.697246141115968</v>
      </c>
      <c r="DS21">
        <v>0.38361099783449354</v>
      </c>
      <c r="DT21">
        <v>1.6472696478360342</v>
      </c>
      <c r="DU21">
        <v>0.44917989126616842</v>
      </c>
      <c r="DV21">
        <v>0.99957805907172992</v>
      </c>
      <c r="DW21">
        <v>0.99789029535864981</v>
      </c>
      <c r="DX21">
        <v>0.96139240506329116</v>
      </c>
      <c r="DY21">
        <v>0</v>
      </c>
      <c r="DZ21">
        <v>97.289259701790641</v>
      </c>
      <c r="EA21">
        <v>6.2058553607365301</v>
      </c>
      <c r="EB21">
        <v>0</v>
      </c>
      <c r="EC21">
        <v>0</v>
      </c>
      <c r="ED21">
        <v>194.15473386936506</v>
      </c>
      <c r="EE21">
        <v>0.76793248945147674</v>
      </c>
      <c r="EF21">
        <v>0.76751054852320677</v>
      </c>
      <c r="EG21">
        <v>0.78523206751054853</v>
      </c>
      <c r="EH21">
        <v>100.50306711702473</v>
      </c>
      <c r="EI21">
        <v>0</v>
      </c>
      <c r="EJ21">
        <v>0</v>
      </c>
      <c r="EK21">
        <v>0</v>
      </c>
      <c r="EL21">
        <v>1.2747275418664827E-2</v>
      </c>
      <c r="EM21">
        <v>0.16451977166152909</v>
      </c>
      <c r="EN21">
        <v>0.16877637130801687</v>
      </c>
      <c r="EO21">
        <v>0.16877637130801687</v>
      </c>
      <c r="EP21">
        <v>0.2772151898734177</v>
      </c>
      <c r="EQ21">
        <v>0.2772151898734177</v>
      </c>
      <c r="ER21">
        <v>7.7742616033755274</v>
      </c>
      <c r="ES21">
        <v>7.7742616033755274</v>
      </c>
      <c r="ET21">
        <v>131.50017495908543</v>
      </c>
      <c r="EU21">
        <v>2.9588607594936707</v>
      </c>
      <c r="EV21">
        <v>6.8828457639468947</v>
      </c>
      <c r="EW21">
        <v>0</v>
      </c>
      <c r="EX21">
        <v>0</v>
      </c>
      <c r="EY21">
        <v>1.6648354252976953</v>
      </c>
      <c r="EZ21">
        <v>260.31415963099784</v>
      </c>
      <c r="FA21">
        <v>280.78503273136255</v>
      </c>
      <c r="FB21">
        <v>0.23700503195886938</v>
      </c>
      <c r="FC21">
        <v>-32.858187242631203</v>
      </c>
      <c r="FD21">
        <v>9.8110472893630243E-2</v>
      </c>
      <c r="FF21">
        <v>14.645569620253164</v>
      </c>
      <c r="FG21">
        <v>0</v>
      </c>
      <c r="FH21">
        <v>2.1849018758478738</v>
      </c>
      <c r="FI21">
        <v>2.1849018758478738</v>
      </c>
      <c r="FJ21">
        <v>0.81229338471969714</v>
      </c>
      <c r="FK21">
        <v>3.1645569620253164E-3</v>
      </c>
      <c r="FL21">
        <v>48.525964562212074</v>
      </c>
      <c r="FM21">
        <v>0.80876607603686801</v>
      </c>
      <c r="FN21">
        <v>0</v>
      </c>
      <c r="FO21">
        <v>0</v>
      </c>
      <c r="FP21">
        <v>16.175321520737363</v>
      </c>
      <c r="FQ21">
        <v>65.710307401891768</v>
      </c>
      <c r="FR21">
        <v>0</v>
      </c>
      <c r="FS21">
        <v>3.8963650847493012</v>
      </c>
      <c r="FT21">
        <v>1.1858771728900841</v>
      </c>
      <c r="FU21">
        <v>0.99957805907172992</v>
      </c>
      <c r="FV21">
        <v>0.99789029535864981</v>
      </c>
      <c r="FW21">
        <v>0.96139240506329116</v>
      </c>
      <c r="FX21">
        <v>0</v>
      </c>
      <c r="FY21">
        <v>108.23754768202764</v>
      </c>
      <c r="FZ21">
        <v>8.8801810742505083</v>
      </c>
      <c r="GA21">
        <v>0</v>
      </c>
      <c r="GB21">
        <v>0</v>
      </c>
      <c r="GC21">
        <v>236.09110818880509</v>
      </c>
      <c r="GD21">
        <v>0.76793248945147674</v>
      </c>
      <c r="GE21">
        <v>0.76751054852320677</v>
      </c>
      <c r="GF21">
        <v>0.78523206751054853</v>
      </c>
      <c r="GG21">
        <v>126.58325158327862</v>
      </c>
      <c r="GH21">
        <v>0</v>
      </c>
      <c r="GI21">
        <v>0</v>
      </c>
      <c r="GJ21">
        <v>0</v>
      </c>
      <c r="GK21">
        <v>1.7820376319419906E-2</v>
      </c>
      <c r="GL21">
        <v>0.63863021474825044</v>
      </c>
      <c r="GM21">
        <v>0.16877637130801687</v>
      </c>
      <c r="GN21">
        <v>0.16877637130801687</v>
      </c>
      <c r="GO21">
        <v>0.2772151898734177</v>
      </c>
      <c r="GP21">
        <v>0.2772151898734177</v>
      </c>
      <c r="GQ21">
        <v>7.7742616033755274</v>
      </c>
      <c r="GR21">
        <v>7.7742616033755274</v>
      </c>
      <c r="GS21">
        <v>134.5297519004842</v>
      </c>
      <c r="GT21">
        <v>2.9588607594936711</v>
      </c>
      <c r="GU21">
        <v>9.7418928729295722</v>
      </c>
      <c r="GV21">
        <v>0</v>
      </c>
      <c r="GW21">
        <v>0</v>
      </c>
      <c r="GX21">
        <v>3.8808892642053459</v>
      </c>
      <c r="GY21">
        <v>311.0905703291574</v>
      </c>
      <c r="GZ21">
        <v>362.90901556006611</v>
      </c>
      <c r="HA21">
        <v>0.76299496804113065</v>
      </c>
      <c r="HB21">
        <v>6.9162182144901037</v>
      </c>
      <c r="HC21">
        <v>0.90188952710636971</v>
      </c>
    </row>
    <row r="22" spans="1:211" x14ac:dyDescent="0.25">
      <c r="A22" t="s">
        <v>3722</v>
      </c>
      <c r="B22">
        <v>17</v>
      </c>
      <c r="C22">
        <v>3556</v>
      </c>
      <c r="D22">
        <v>3189</v>
      </c>
      <c r="E22">
        <v>1678</v>
      </c>
      <c r="F22">
        <v>330</v>
      </c>
      <c r="G22">
        <v>2073</v>
      </c>
      <c r="H22">
        <v>118</v>
      </c>
      <c r="I22">
        <v>15</v>
      </c>
      <c r="J22">
        <v>0</v>
      </c>
      <c r="K22">
        <v>16</v>
      </c>
      <c r="L22">
        <v>16</v>
      </c>
      <c r="M22">
        <v>0</v>
      </c>
      <c r="N22">
        <v>0</v>
      </c>
      <c r="O22">
        <v>0</v>
      </c>
      <c r="P22">
        <v>0</v>
      </c>
      <c r="Q22">
        <v>-3</v>
      </c>
      <c r="R22">
        <v>-3</v>
      </c>
      <c r="S22">
        <v>0</v>
      </c>
      <c r="T22">
        <v>31</v>
      </c>
      <c r="U22">
        <v>0</v>
      </c>
      <c r="V22">
        <v>82</v>
      </c>
      <c r="W22">
        <v>27</v>
      </c>
      <c r="X22">
        <v>1</v>
      </c>
      <c r="Y22">
        <v>1</v>
      </c>
      <c r="Z22">
        <v>0</v>
      </c>
      <c r="AA22">
        <v>0</v>
      </c>
      <c r="AB22">
        <v>80</v>
      </c>
      <c r="AC22">
        <v>2</v>
      </c>
      <c r="AD22">
        <v>-3</v>
      </c>
      <c r="AE22">
        <v>-3</v>
      </c>
      <c r="AF22">
        <v>257</v>
      </c>
      <c r="AG22">
        <v>1</v>
      </c>
      <c r="AH22">
        <v>1</v>
      </c>
      <c r="AI22">
        <v>1</v>
      </c>
      <c r="AJ22">
        <v>150</v>
      </c>
      <c r="AK22">
        <v>-3</v>
      </c>
      <c r="AL22">
        <v>-3</v>
      </c>
      <c r="AM22">
        <v>-3</v>
      </c>
      <c r="AN22">
        <v>1</v>
      </c>
      <c r="AO22">
        <v>0</v>
      </c>
      <c r="AP22">
        <v>0</v>
      </c>
      <c r="AQ22">
        <v>0</v>
      </c>
      <c r="AR22">
        <v>0</v>
      </c>
      <c r="AS22">
        <v>0</v>
      </c>
      <c r="AT22">
        <v>0</v>
      </c>
      <c r="AU22">
        <v>0</v>
      </c>
      <c r="AV22">
        <v>80</v>
      </c>
      <c r="AW22">
        <v>2</v>
      </c>
      <c r="AX22">
        <v>2</v>
      </c>
      <c r="AY22">
        <v>-3</v>
      </c>
      <c r="AZ22">
        <v>-3</v>
      </c>
      <c r="BA22">
        <v>43</v>
      </c>
      <c r="BB22">
        <v>288</v>
      </c>
      <c r="BC22">
        <v>308</v>
      </c>
      <c r="BD22">
        <v>0</v>
      </c>
      <c r="BE22">
        <v>-1</v>
      </c>
      <c r="BH22">
        <v>15</v>
      </c>
      <c r="BI22">
        <v>0</v>
      </c>
      <c r="BJ22">
        <v>23</v>
      </c>
      <c r="BK22">
        <v>23</v>
      </c>
      <c r="BL22">
        <v>1</v>
      </c>
      <c r="BM22">
        <v>0</v>
      </c>
      <c r="BN22">
        <v>60</v>
      </c>
      <c r="BO22">
        <v>1</v>
      </c>
      <c r="BP22">
        <v>-3</v>
      </c>
      <c r="BQ22">
        <v>-3</v>
      </c>
      <c r="BR22">
        <v>20</v>
      </c>
      <c r="BS22">
        <v>98</v>
      </c>
      <c r="BT22">
        <v>0</v>
      </c>
      <c r="BU22">
        <v>184</v>
      </c>
      <c r="BV22">
        <v>61</v>
      </c>
      <c r="BW22">
        <v>1</v>
      </c>
      <c r="BX22">
        <v>1</v>
      </c>
      <c r="BY22">
        <v>1</v>
      </c>
      <c r="BZ22">
        <v>0</v>
      </c>
      <c r="CA22">
        <v>80</v>
      </c>
      <c r="CB22">
        <v>5</v>
      </c>
      <c r="CC22">
        <v>-3</v>
      </c>
      <c r="CD22">
        <v>-3</v>
      </c>
      <c r="CE22">
        <v>191</v>
      </c>
      <c r="CF22">
        <v>0</v>
      </c>
      <c r="CG22">
        <v>0</v>
      </c>
      <c r="CH22">
        <v>1</v>
      </c>
      <c r="CI22">
        <v>50</v>
      </c>
      <c r="CJ22">
        <v>-3</v>
      </c>
      <c r="CK22">
        <v>-3</v>
      </c>
      <c r="CL22">
        <v>-3</v>
      </c>
      <c r="CM22">
        <v>1</v>
      </c>
      <c r="CN22">
        <v>0</v>
      </c>
      <c r="CO22">
        <v>0</v>
      </c>
      <c r="CP22">
        <v>0</v>
      </c>
      <c r="CQ22">
        <v>0</v>
      </c>
      <c r="CR22">
        <v>0</v>
      </c>
      <c r="CS22">
        <v>0</v>
      </c>
      <c r="CT22">
        <v>0</v>
      </c>
      <c r="CU22">
        <v>140</v>
      </c>
      <c r="CV22">
        <v>3</v>
      </c>
      <c r="CW22">
        <v>6</v>
      </c>
      <c r="CX22">
        <v>-3</v>
      </c>
      <c r="CY22">
        <v>-3</v>
      </c>
      <c r="CZ22">
        <v>84</v>
      </c>
      <c r="DA22">
        <v>289</v>
      </c>
      <c r="DB22">
        <v>309</v>
      </c>
      <c r="DC22">
        <v>1</v>
      </c>
      <c r="DD22">
        <v>1</v>
      </c>
      <c r="DG22">
        <v>14.645569620253164</v>
      </c>
      <c r="DH22">
        <v>0</v>
      </c>
      <c r="DI22">
        <v>29.156170830323685</v>
      </c>
      <c r="DJ22">
        <v>29.156170830323685</v>
      </c>
      <c r="DK22">
        <v>0.5871998046499427</v>
      </c>
      <c r="DL22">
        <v>3.1645569620253164E-3</v>
      </c>
      <c r="DM22">
        <v>34.598567760392484</v>
      </c>
      <c r="DN22">
        <v>0.57664279600654145</v>
      </c>
      <c r="DO22">
        <v>0</v>
      </c>
      <c r="DP22">
        <v>0</v>
      </c>
      <c r="DQ22">
        <v>11.532855920130828</v>
      </c>
      <c r="DR22">
        <v>64.595966033095593</v>
      </c>
      <c r="DS22">
        <v>0</v>
      </c>
      <c r="DT22">
        <v>65.872648296055445</v>
      </c>
      <c r="DU22">
        <v>21.515803714306493</v>
      </c>
      <c r="DV22">
        <v>0.99957805907172992</v>
      </c>
      <c r="DW22">
        <v>0.99789029535864981</v>
      </c>
      <c r="DX22">
        <v>0.84408910812819704</v>
      </c>
      <c r="DY22">
        <v>0</v>
      </c>
      <c r="DZ22">
        <v>99.120801592586105</v>
      </c>
      <c r="EA22">
        <v>5.7512790057357792</v>
      </c>
      <c r="EB22">
        <v>0</v>
      </c>
      <c r="EC22">
        <v>0</v>
      </c>
      <c r="ED22">
        <v>221.48470092755412</v>
      </c>
      <c r="EE22">
        <v>0.76793248945147674</v>
      </c>
      <c r="EF22">
        <v>0.76751054852320677</v>
      </c>
      <c r="EG22">
        <v>0.78523206751054853</v>
      </c>
      <c r="EH22">
        <v>115.45367957203945</v>
      </c>
      <c r="EI22">
        <v>0</v>
      </c>
      <c r="EJ22">
        <v>0</v>
      </c>
      <c r="EK22">
        <v>0</v>
      </c>
      <c r="EL22">
        <v>0.96208015158241822</v>
      </c>
      <c r="EM22">
        <v>0.10028538102064299</v>
      </c>
      <c r="EN22">
        <v>0.16877637130801687</v>
      </c>
      <c r="EO22">
        <v>0.16877637130801687</v>
      </c>
      <c r="EP22">
        <v>0.2772151898734177</v>
      </c>
      <c r="EQ22">
        <v>0.2772151898734177</v>
      </c>
      <c r="ER22">
        <v>7.7742616033755274</v>
      </c>
      <c r="ES22">
        <v>7.7742616033755274</v>
      </c>
      <c r="ET22">
        <v>125.19515442247389</v>
      </c>
      <c r="EU22">
        <v>2.8415574625585767</v>
      </c>
      <c r="EV22">
        <v>6.1413985551920085</v>
      </c>
      <c r="EW22">
        <v>0</v>
      </c>
      <c r="EX22">
        <v>0</v>
      </c>
      <c r="EY22">
        <v>51.065169934879783</v>
      </c>
      <c r="EZ22">
        <v>302.31195536997586</v>
      </c>
      <c r="FA22">
        <v>327.30918093376755</v>
      </c>
      <c r="FB22">
        <v>0.29253406499333467</v>
      </c>
      <c r="FC22">
        <v>-16.434870549184751</v>
      </c>
      <c r="FD22">
        <v>0.18879830091770858</v>
      </c>
      <c r="FF22">
        <v>14.645569620253164</v>
      </c>
      <c r="FG22">
        <v>5.1289320911328033E-2</v>
      </c>
      <c r="FH22">
        <v>26.797866323692499</v>
      </c>
      <c r="FI22">
        <v>26.797866323692499</v>
      </c>
      <c r="FJ22">
        <v>0.85506329113924051</v>
      </c>
      <c r="FK22">
        <v>6.7709064628409185E-3</v>
      </c>
      <c r="FL22">
        <v>56.184072906487344</v>
      </c>
      <c r="FM22">
        <v>0.93640121510812246</v>
      </c>
      <c r="FN22">
        <v>0</v>
      </c>
      <c r="FO22">
        <v>0</v>
      </c>
      <c r="FP22">
        <v>18.728024302162449</v>
      </c>
      <c r="FQ22">
        <v>89.210321726894392</v>
      </c>
      <c r="FR22">
        <v>2.9008241203208822</v>
      </c>
      <c r="FS22">
        <v>87.824253294348011</v>
      </c>
      <c r="FT22">
        <v>29.446055096677462</v>
      </c>
      <c r="FU22">
        <v>0.99957805907172992</v>
      </c>
      <c r="FV22">
        <v>0.99789029535864981</v>
      </c>
      <c r="FW22">
        <v>0.96139240506329116</v>
      </c>
      <c r="FX22">
        <v>0</v>
      </c>
      <c r="FY22">
        <v>97.207391177384494</v>
      </c>
      <c r="FZ22">
        <v>7.3812329568430108</v>
      </c>
      <c r="GA22">
        <v>0</v>
      </c>
      <c r="GB22">
        <v>0</v>
      </c>
      <c r="GC22">
        <v>237.38729083060235</v>
      </c>
      <c r="GD22">
        <v>0.76793248945147674</v>
      </c>
      <c r="GE22">
        <v>0.76751054852320677</v>
      </c>
      <c r="GF22">
        <v>0.78523206751054853</v>
      </c>
      <c r="GG22">
        <v>116.80296044941423</v>
      </c>
      <c r="GH22">
        <v>0</v>
      </c>
      <c r="GI22">
        <v>0</v>
      </c>
      <c r="GJ22">
        <v>0</v>
      </c>
      <c r="GK22">
        <v>0.9965249775403775</v>
      </c>
      <c r="GL22">
        <v>0.35432014568188097</v>
      </c>
      <c r="GM22">
        <v>0.16877637130801687</v>
      </c>
      <c r="GN22">
        <v>0.16877637130801687</v>
      </c>
      <c r="GO22">
        <v>0.2772151898734177</v>
      </c>
      <c r="GP22">
        <v>0.2772151898734177</v>
      </c>
      <c r="GQ22">
        <v>7.7742616033755274</v>
      </c>
      <c r="GR22">
        <v>7.7742616033755274</v>
      </c>
      <c r="GS22">
        <v>137.0824546819093</v>
      </c>
      <c r="GT22">
        <v>2.9588607594936711</v>
      </c>
      <c r="GU22">
        <v>8.2181358285834207</v>
      </c>
      <c r="GV22">
        <v>0</v>
      </c>
      <c r="GW22">
        <v>0</v>
      </c>
      <c r="GX22">
        <v>66.862958591378174</v>
      </c>
      <c r="GY22">
        <v>340.66486407412174</v>
      </c>
      <c r="GZ22">
        <v>387.15872918739365</v>
      </c>
      <c r="HA22">
        <v>0.70746593500666533</v>
      </c>
      <c r="HB22">
        <v>23.640672738741682</v>
      </c>
      <c r="HC22">
        <v>0.81120169908229145</v>
      </c>
    </row>
    <row r="23" spans="1:211" x14ac:dyDescent="0.25">
      <c r="A23" t="s">
        <v>3722</v>
      </c>
      <c r="B23">
        <v>18</v>
      </c>
      <c r="C23">
        <v>3335</v>
      </c>
      <c r="D23">
        <v>4188</v>
      </c>
      <c r="E23">
        <v>3735</v>
      </c>
      <c r="F23">
        <v>6546</v>
      </c>
      <c r="G23">
        <v>6652</v>
      </c>
      <c r="H23">
        <v>900</v>
      </c>
      <c r="I23">
        <v>15</v>
      </c>
      <c r="J23">
        <v>0</v>
      </c>
      <c r="K23">
        <v>0</v>
      </c>
      <c r="L23">
        <v>0</v>
      </c>
      <c r="M23">
        <v>1</v>
      </c>
      <c r="N23">
        <v>0</v>
      </c>
      <c r="O23">
        <v>60</v>
      </c>
      <c r="P23">
        <v>1</v>
      </c>
      <c r="Q23">
        <v>-3</v>
      </c>
      <c r="R23">
        <v>-3</v>
      </c>
      <c r="S23">
        <v>20</v>
      </c>
      <c r="T23">
        <v>75</v>
      </c>
      <c r="U23">
        <v>0</v>
      </c>
      <c r="V23">
        <v>0</v>
      </c>
      <c r="W23">
        <v>0</v>
      </c>
      <c r="X23">
        <v>1</v>
      </c>
      <c r="Y23">
        <v>1</v>
      </c>
      <c r="Z23">
        <v>1</v>
      </c>
      <c r="AA23">
        <v>0</v>
      </c>
      <c r="AB23">
        <v>80</v>
      </c>
      <c r="AC23">
        <v>5</v>
      </c>
      <c r="AD23">
        <v>-3</v>
      </c>
      <c r="AE23">
        <v>-3</v>
      </c>
      <c r="AF23">
        <v>180</v>
      </c>
      <c r="AG23">
        <v>1</v>
      </c>
      <c r="AH23">
        <v>1</v>
      </c>
      <c r="AI23">
        <v>0</v>
      </c>
      <c r="AJ23">
        <v>100</v>
      </c>
      <c r="AK23">
        <v>-3</v>
      </c>
      <c r="AL23">
        <v>-3</v>
      </c>
      <c r="AM23">
        <v>-3</v>
      </c>
      <c r="AN23">
        <v>0</v>
      </c>
      <c r="AO23">
        <v>0</v>
      </c>
      <c r="AP23">
        <v>1</v>
      </c>
      <c r="AQ23">
        <v>0</v>
      </c>
      <c r="AR23">
        <v>0</v>
      </c>
      <c r="AS23">
        <v>0</v>
      </c>
      <c r="AT23">
        <v>5</v>
      </c>
      <c r="AU23">
        <v>0</v>
      </c>
      <c r="AV23">
        <v>140</v>
      </c>
      <c r="AW23">
        <v>3</v>
      </c>
      <c r="AX23">
        <v>6</v>
      </c>
      <c r="AY23">
        <v>-3</v>
      </c>
      <c r="AZ23">
        <v>-3</v>
      </c>
      <c r="BA23">
        <v>0</v>
      </c>
      <c r="BB23">
        <v>255</v>
      </c>
      <c r="BC23">
        <v>255</v>
      </c>
      <c r="BD23">
        <v>0</v>
      </c>
      <c r="BE23">
        <v>-72</v>
      </c>
      <c r="BH23">
        <v>15</v>
      </c>
      <c r="BI23">
        <v>0</v>
      </c>
      <c r="BJ23">
        <v>15</v>
      </c>
      <c r="BK23">
        <v>15</v>
      </c>
      <c r="BL23">
        <v>1</v>
      </c>
      <c r="BM23">
        <v>0</v>
      </c>
      <c r="BN23">
        <v>60</v>
      </c>
      <c r="BO23">
        <v>1</v>
      </c>
      <c r="BP23">
        <v>-3</v>
      </c>
      <c r="BQ23">
        <v>-3</v>
      </c>
      <c r="BR23">
        <v>20</v>
      </c>
      <c r="BS23">
        <v>90</v>
      </c>
      <c r="BT23">
        <v>1</v>
      </c>
      <c r="BU23">
        <v>7</v>
      </c>
      <c r="BV23">
        <v>2</v>
      </c>
      <c r="BW23">
        <v>1</v>
      </c>
      <c r="BX23">
        <v>1</v>
      </c>
      <c r="BY23">
        <v>1</v>
      </c>
      <c r="BZ23">
        <v>0</v>
      </c>
      <c r="CA23">
        <v>80</v>
      </c>
      <c r="CB23">
        <v>5</v>
      </c>
      <c r="CC23">
        <v>-3</v>
      </c>
      <c r="CD23">
        <v>-3</v>
      </c>
      <c r="CE23">
        <v>232</v>
      </c>
      <c r="CF23">
        <v>1</v>
      </c>
      <c r="CG23">
        <v>1</v>
      </c>
      <c r="CH23">
        <v>1</v>
      </c>
      <c r="CI23">
        <v>150</v>
      </c>
      <c r="CJ23">
        <v>-3</v>
      </c>
      <c r="CK23">
        <v>-3</v>
      </c>
      <c r="CL23">
        <v>-3</v>
      </c>
      <c r="CM23">
        <v>0</v>
      </c>
      <c r="CN23">
        <v>0</v>
      </c>
      <c r="CO23">
        <v>0</v>
      </c>
      <c r="CP23">
        <v>1</v>
      </c>
      <c r="CQ23">
        <v>0</v>
      </c>
      <c r="CR23">
        <v>0</v>
      </c>
      <c r="CS23">
        <v>0</v>
      </c>
      <c r="CT23">
        <v>5</v>
      </c>
      <c r="CU23">
        <v>140</v>
      </c>
      <c r="CV23">
        <v>3</v>
      </c>
      <c r="CW23">
        <v>6</v>
      </c>
      <c r="CX23">
        <v>-3</v>
      </c>
      <c r="CY23">
        <v>-3</v>
      </c>
      <c r="CZ23">
        <v>17</v>
      </c>
      <c r="DA23">
        <v>327</v>
      </c>
      <c r="DB23">
        <v>327</v>
      </c>
      <c r="DC23">
        <v>1</v>
      </c>
      <c r="DD23">
        <v>72</v>
      </c>
      <c r="DG23">
        <v>14.645569620253164</v>
      </c>
      <c r="DH23">
        <v>0</v>
      </c>
      <c r="DI23">
        <v>1.5128395843437614</v>
      </c>
      <c r="DJ23">
        <v>1.5128395843437614</v>
      </c>
      <c r="DK23">
        <v>0.85506329113924051</v>
      </c>
      <c r="DL23">
        <v>2.1747276203092605E-2</v>
      </c>
      <c r="DM23">
        <v>57.815436165819833</v>
      </c>
      <c r="DN23">
        <v>0.96359060276366404</v>
      </c>
      <c r="DO23">
        <v>0</v>
      </c>
      <c r="DP23">
        <v>0</v>
      </c>
      <c r="DQ23">
        <v>19.271812055273283</v>
      </c>
      <c r="DR23">
        <v>76.938554082995253</v>
      </c>
      <c r="DS23">
        <v>0</v>
      </c>
      <c r="DT23">
        <v>0</v>
      </c>
      <c r="DU23">
        <v>0</v>
      </c>
      <c r="DV23">
        <v>0.99957805907172992</v>
      </c>
      <c r="DW23">
        <v>0.99789029535864981</v>
      </c>
      <c r="DX23">
        <v>0.96139240506329116</v>
      </c>
      <c r="DY23">
        <v>0</v>
      </c>
      <c r="DZ23">
        <v>94.664173206802147</v>
      </c>
      <c r="EA23">
        <v>7.6403271620913102</v>
      </c>
      <c r="EB23">
        <v>0</v>
      </c>
      <c r="EC23">
        <v>0</v>
      </c>
      <c r="ED23">
        <v>208.05833058695606</v>
      </c>
      <c r="EE23">
        <v>0.76793248945147674</v>
      </c>
      <c r="EF23">
        <v>0.76751054852320677</v>
      </c>
      <c r="EG23">
        <v>0.78523206751054853</v>
      </c>
      <c r="EH23">
        <v>118.3021845531641</v>
      </c>
      <c r="EI23">
        <v>0</v>
      </c>
      <c r="EJ23">
        <v>0</v>
      </c>
      <c r="EK23">
        <v>0</v>
      </c>
      <c r="EL23">
        <v>1.0052394257645703E-2</v>
      </c>
      <c r="EM23">
        <v>0.4010956206304892</v>
      </c>
      <c r="EN23">
        <v>0.16877637130801687</v>
      </c>
      <c r="EO23">
        <v>0.16877637130801687</v>
      </c>
      <c r="EP23">
        <v>0.2772151898734177</v>
      </c>
      <c r="EQ23">
        <v>0.2772151898734177</v>
      </c>
      <c r="ER23">
        <v>7.7742616033755274</v>
      </c>
      <c r="ES23">
        <v>7.7742616033755274</v>
      </c>
      <c r="ET23">
        <v>137.62624243502012</v>
      </c>
      <c r="EU23">
        <v>2.9588607594936707</v>
      </c>
      <c r="EV23">
        <v>8.477671294102743</v>
      </c>
      <c r="EW23">
        <v>0</v>
      </c>
      <c r="EX23">
        <v>0</v>
      </c>
      <c r="EY23">
        <v>9.9859556911815583E-2</v>
      </c>
      <c r="EZ23">
        <v>304.84331525079864</v>
      </c>
      <c r="FA23">
        <v>342.65204534939983</v>
      </c>
      <c r="FB23">
        <v>0.60183839889450785</v>
      </c>
      <c r="FC23">
        <v>2.9102099550319132</v>
      </c>
      <c r="FD23">
        <v>0.81715573015684162</v>
      </c>
      <c r="FF23">
        <v>14.645569620253164</v>
      </c>
      <c r="FG23">
        <v>3.6804389767150468E-2</v>
      </c>
      <c r="FH23">
        <v>14.752132811784477</v>
      </c>
      <c r="FI23">
        <v>14.752132811784477</v>
      </c>
      <c r="FJ23">
        <v>0.66953170953652874</v>
      </c>
      <c r="FK23">
        <v>5.6634199541026617E-3</v>
      </c>
      <c r="FL23">
        <v>40.704571721355549</v>
      </c>
      <c r="FM23">
        <v>0.67840952868925908</v>
      </c>
      <c r="FN23">
        <v>0</v>
      </c>
      <c r="FO23">
        <v>0</v>
      </c>
      <c r="FP23">
        <v>13.568190573785184</v>
      </c>
      <c r="FQ23">
        <v>61.192079213633434</v>
      </c>
      <c r="FR23">
        <v>0.4968776279975643</v>
      </c>
      <c r="FS23">
        <v>55.300772466726059</v>
      </c>
      <c r="FT23">
        <v>18.214690463326139</v>
      </c>
      <c r="FU23">
        <v>0.99957805907172992</v>
      </c>
      <c r="FV23">
        <v>0.99789029535864981</v>
      </c>
      <c r="FW23">
        <v>0.83068146974864288</v>
      </c>
      <c r="FX23">
        <v>0</v>
      </c>
      <c r="FY23">
        <v>89.700465644073745</v>
      </c>
      <c r="FZ23">
        <v>5.5086500966492302</v>
      </c>
      <c r="GA23">
        <v>0</v>
      </c>
      <c r="GB23">
        <v>0</v>
      </c>
      <c r="GC23">
        <v>219.86574311330611</v>
      </c>
      <c r="GD23">
        <v>0.76793248945147674</v>
      </c>
      <c r="GE23">
        <v>0.76751054852320677</v>
      </c>
      <c r="GF23">
        <v>0.78523206751054853</v>
      </c>
      <c r="GG23">
        <v>123.35278626695482</v>
      </c>
      <c r="GH23">
        <v>0</v>
      </c>
      <c r="GI23">
        <v>0</v>
      </c>
      <c r="GJ23">
        <v>0</v>
      </c>
      <c r="GK23">
        <v>0.71483039172816509</v>
      </c>
      <c r="GL23">
        <v>6.1481125440784656E-2</v>
      </c>
      <c r="GM23">
        <v>0.16877637130801687</v>
      </c>
      <c r="GN23">
        <v>0.16877637130801687</v>
      </c>
      <c r="GO23">
        <v>0.2772151898734177</v>
      </c>
      <c r="GP23">
        <v>0.2772151898734177</v>
      </c>
      <c r="GQ23">
        <v>7.7742616033755274</v>
      </c>
      <c r="GR23">
        <v>7.7742616033755274</v>
      </c>
      <c r="GS23">
        <v>126.69418354094609</v>
      </c>
      <c r="GT23">
        <v>2.8281498241790226</v>
      </c>
      <c r="GU23">
        <v>5.4488963931597976</v>
      </c>
      <c r="GV23">
        <v>0</v>
      </c>
      <c r="GW23">
        <v>0</v>
      </c>
      <c r="GX23">
        <v>35.986496544583183</v>
      </c>
      <c r="GY23">
        <v>286.90126332181899</v>
      </c>
      <c r="GZ23">
        <v>305.82656624464892</v>
      </c>
      <c r="HA23">
        <v>0.39816160110549215</v>
      </c>
      <c r="HB23">
        <v>-18.499851591191693</v>
      </c>
      <c r="HC23">
        <v>0.18284426984315838</v>
      </c>
    </row>
    <row r="24" spans="1:211" x14ac:dyDescent="0.25">
      <c r="A24" t="s">
        <v>3722</v>
      </c>
      <c r="B24">
        <v>19</v>
      </c>
      <c r="C24">
        <v>2096</v>
      </c>
      <c r="D24">
        <v>5930</v>
      </c>
      <c r="E24">
        <v>5012</v>
      </c>
      <c r="F24">
        <v>159</v>
      </c>
      <c r="G24">
        <v>60</v>
      </c>
      <c r="H24">
        <v>6025</v>
      </c>
      <c r="I24">
        <v>15</v>
      </c>
      <c r="J24">
        <v>0</v>
      </c>
      <c r="K24">
        <v>0</v>
      </c>
      <c r="L24">
        <v>0</v>
      </c>
      <c r="M24">
        <v>0</v>
      </c>
      <c r="N24">
        <v>0</v>
      </c>
      <c r="O24">
        <v>0</v>
      </c>
      <c r="P24">
        <v>0</v>
      </c>
      <c r="Q24">
        <v>-3</v>
      </c>
      <c r="R24">
        <v>-3</v>
      </c>
      <c r="S24">
        <v>0</v>
      </c>
      <c r="T24">
        <v>15</v>
      </c>
      <c r="U24">
        <v>0</v>
      </c>
      <c r="V24">
        <v>0</v>
      </c>
      <c r="W24">
        <v>0</v>
      </c>
      <c r="X24">
        <v>1</v>
      </c>
      <c r="Y24">
        <v>1</v>
      </c>
      <c r="Z24">
        <v>1</v>
      </c>
      <c r="AA24">
        <v>0</v>
      </c>
      <c r="AB24">
        <v>120</v>
      </c>
      <c r="AC24">
        <v>6</v>
      </c>
      <c r="AD24">
        <v>-3</v>
      </c>
      <c r="AE24">
        <v>-3</v>
      </c>
      <c r="AF24">
        <v>170</v>
      </c>
      <c r="AG24">
        <v>1</v>
      </c>
      <c r="AH24">
        <v>0</v>
      </c>
      <c r="AI24">
        <v>0</v>
      </c>
      <c r="AJ24">
        <v>50</v>
      </c>
      <c r="AK24">
        <v>-3</v>
      </c>
      <c r="AL24">
        <v>-3</v>
      </c>
      <c r="AM24">
        <v>-3</v>
      </c>
      <c r="AN24">
        <v>0</v>
      </c>
      <c r="AO24">
        <v>0</v>
      </c>
      <c r="AP24">
        <v>0</v>
      </c>
      <c r="AQ24">
        <v>0</v>
      </c>
      <c r="AR24">
        <v>0</v>
      </c>
      <c r="AS24">
        <v>0</v>
      </c>
      <c r="AT24">
        <v>0</v>
      </c>
      <c r="AU24">
        <v>0</v>
      </c>
      <c r="AV24">
        <v>120</v>
      </c>
      <c r="AW24">
        <v>3</v>
      </c>
      <c r="AX24">
        <v>6</v>
      </c>
      <c r="AY24">
        <v>-3</v>
      </c>
      <c r="AZ24">
        <v>-3</v>
      </c>
      <c r="BA24">
        <v>0</v>
      </c>
      <c r="BB24">
        <v>185</v>
      </c>
      <c r="BC24">
        <v>185</v>
      </c>
      <c r="BD24">
        <v>0</v>
      </c>
      <c r="BE24">
        <v>-120</v>
      </c>
      <c r="BH24">
        <v>15</v>
      </c>
      <c r="BI24">
        <v>0</v>
      </c>
      <c r="BJ24">
        <v>0</v>
      </c>
      <c r="BK24">
        <v>0</v>
      </c>
      <c r="BL24">
        <v>1</v>
      </c>
      <c r="BM24">
        <v>0</v>
      </c>
      <c r="BN24">
        <v>60</v>
      </c>
      <c r="BO24">
        <v>1</v>
      </c>
      <c r="BP24">
        <v>-3</v>
      </c>
      <c r="BQ24">
        <v>-3</v>
      </c>
      <c r="BR24">
        <v>20</v>
      </c>
      <c r="BS24">
        <v>75</v>
      </c>
      <c r="BT24">
        <v>0</v>
      </c>
      <c r="BU24">
        <v>0</v>
      </c>
      <c r="BV24">
        <v>0</v>
      </c>
      <c r="BW24">
        <v>1</v>
      </c>
      <c r="BX24">
        <v>1</v>
      </c>
      <c r="BY24">
        <v>1</v>
      </c>
      <c r="BZ24">
        <v>0</v>
      </c>
      <c r="CA24">
        <v>80</v>
      </c>
      <c r="CB24">
        <v>5</v>
      </c>
      <c r="CC24">
        <v>-3</v>
      </c>
      <c r="CD24">
        <v>-3</v>
      </c>
      <c r="CE24">
        <v>230</v>
      </c>
      <c r="CF24">
        <v>1</v>
      </c>
      <c r="CG24">
        <v>1</v>
      </c>
      <c r="CH24">
        <v>1</v>
      </c>
      <c r="CI24">
        <v>150</v>
      </c>
      <c r="CJ24">
        <v>-3</v>
      </c>
      <c r="CK24">
        <v>-3</v>
      </c>
      <c r="CL24">
        <v>-3</v>
      </c>
      <c r="CM24">
        <v>0</v>
      </c>
      <c r="CN24">
        <v>0</v>
      </c>
      <c r="CO24">
        <v>0</v>
      </c>
      <c r="CP24">
        <v>0</v>
      </c>
      <c r="CQ24">
        <v>0</v>
      </c>
      <c r="CR24">
        <v>0</v>
      </c>
      <c r="CS24">
        <v>0</v>
      </c>
      <c r="CT24">
        <v>0</v>
      </c>
      <c r="CU24">
        <v>140</v>
      </c>
      <c r="CV24">
        <v>3</v>
      </c>
      <c r="CW24">
        <v>6</v>
      </c>
      <c r="CX24">
        <v>-3</v>
      </c>
      <c r="CY24">
        <v>-3</v>
      </c>
      <c r="CZ24">
        <v>0</v>
      </c>
      <c r="DA24">
        <v>305</v>
      </c>
      <c r="DB24">
        <v>305</v>
      </c>
      <c r="DC24">
        <v>1</v>
      </c>
      <c r="DD24">
        <v>120</v>
      </c>
      <c r="DG24">
        <v>14.126422204617409</v>
      </c>
      <c r="DH24">
        <v>0</v>
      </c>
      <c r="DI24">
        <v>2.5807902707951742</v>
      </c>
      <c r="DJ24">
        <v>2.5807902707951742</v>
      </c>
      <c r="DK24">
        <v>0.55654699706705257</v>
      </c>
      <c r="DL24">
        <v>3.1645569620253164E-3</v>
      </c>
      <c r="DM24">
        <v>32.777520517389739</v>
      </c>
      <c r="DN24">
        <v>0.54629200862316263</v>
      </c>
      <c r="DO24">
        <v>0</v>
      </c>
      <c r="DP24">
        <v>0</v>
      </c>
      <c r="DQ24">
        <v>10.925840172463248</v>
      </c>
      <c r="DR24">
        <v>44.790544184499701</v>
      </c>
      <c r="DS24">
        <v>0.27716122027406853</v>
      </c>
      <c r="DT24">
        <v>4.8184199534344554</v>
      </c>
      <c r="DU24">
        <v>1.6890821127572884</v>
      </c>
      <c r="DV24">
        <v>0.99957805907172992</v>
      </c>
      <c r="DW24">
        <v>0.99789029535864981</v>
      </c>
      <c r="DX24">
        <v>0.96139240506329116</v>
      </c>
      <c r="DY24">
        <v>0</v>
      </c>
      <c r="DZ24">
        <v>114.3377404000243</v>
      </c>
      <c r="EA24">
        <v>7.5571857002889651</v>
      </c>
      <c r="EB24">
        <v>0</v>
      </c>
      <c r="EC24">
        <v>0</v>
      </c>
      <c r="ED24">
        <v>202.63242308721598</v>
      </c>
      <c r="EE24">
        <v>0.76793248945147674</v>
      </c>
      <c r="EF24">
        <v>0.76751054852320677</v>
      </c>
      <c r="EG24">
        <v>0.78523206751054853</v>
      </c>
      <c r="EH24">
        <v>105.76995828587681</v>
      </c>
      <c r="EI24">
        <v>0</v>
      </c>
      <c r="EJ24">
        <v>0</v>
      </c>
      <c r="EK24">
        <v>0</v>
      </c>
      <c r="EL24">
        <v>1.9120172054395201E-2</v>
      </c>
      <c r="EM24">
        <v>0.27674762334279057</v>
      </c>
      <c r="EN24">
        <v>0.16877637130801687</v>
      </c>
      <c r="EO24">
        <v>0.16877637130801687</v>
      </c>
      <c r="EP24">
        <v>0.2772151898734177</v>
      </c>
      <c r="EQ24">
        <v>0.2772151898734177</v>
      </c>
      <c r="ER24">
        <v>7.7742616033755274</v>
      </c>
      <c r="ES24">
        <v>7.7742616033755274</v>
      </c>
      <c r="ET24">
        <v>129.28027055221008</v>
      </c>
      <c r="EU24">
        <v>2.9588607594936707</v>
      </c>
      <c r="EV24">
        <v>7.7483820914471924</v>
      </c>
      <c r="EW24">
        <v>0</v>
      </c>
      <c r="EX24">
        <v>0</v>
      </c>
      <c r="EY24">
        <v>4.3481398912030098</v>
      </c>
      <c r="EZ24">
        <v>290.2542694574837</v>
      </c>
      <c r="FA24">
        <v>329.4297754090482</v>
      </c>
      <c r="FB24">
        <v>0.44587979524442262</v>
      </c>
      <c r="FC24">
        <v>-18.261649268532086</v>
      </c>
      <c r="FD24">
        <v>0.15070678681626823</v>
      </c>
      <c r="FF24">
        <v>14.645569620253164</v>
      </c>
      <c r="FG24">
        <v>2.2270646762625013E-2</v>
      </c>
      <c r="FH24">
        <v>1.6803307103630041</v>
      </c>
      <c r="FI24">
        <v>1.6803307103630041</v>
      </c>
      <c r="FJ24">
        <v>0.85506329113924051</v>
      </c>
      <c r="FK24">
        <v>2.0506783223840103E-2</v>
      </c>
      <c r="FL24">
        <v>52.577232213777961</v>
      </c>
      <c r="FM24">
        <v>0.87628720356296608</v>
      </c>
      <c r="FN24">
        <v>0</v>
      </c>
      <c r="FO24">
        <v>0</v>
      </c>
      <c r="FP24">
        <v>17.525744071259322</v>
      </c>
      <c r="FQ24">
        <v>74.577066903855865</v>
      </c>
      <c r="FR24">
        <v>0.38693996999508806</v>
      </c>
      <c r="FS24">
        <v>1.0841027871908451</v>
      </c>
      <c r="FT24">
        <v>0.25372913921560947</v>
      </c>
      <c r="FU24">
        <v>0.99957805907172992</v>
      </c>
      <c r="FV24">
        <v>0.99789029535864981</v>
      </c>
      <c r="FW24">
        <v>0.96139240506329116</v>
      </c>
      <c r="FX24">
        <v>0</v>
      </c>
      <c r="FY24">
        <v>92.479731033258304</v>
      </c>
      <c r="FZ24">
        <v>6.194824935589585</v>
      </c>
      <c r="GA24">
        <v>0</v>
      </c>
      <c r="GB24">
        <v>0</v>
      </c>
      <c r="GC24">
        <v>205.85594813665534</v>
      </c>
      <c r="GD24">
        <v>0.76793248945147674</v>
      </c>
      <c r="GE24">
        <v>0.76751054852320677</v>
      </c>
      <c r="GF24">
        <v>0.78523206751054853</v>
      </c>
      <c r="GG24">
        <v>121.61586402853928</v>
      </c>
      <c r="GH24">
        <v>0</v>
      </c>
      <c r="GI24">
        <v>0</v>
      </c>
      <c r="GJ24">
        <v>0</v>
      </c>
      <c r="GK24">
        <v>1.1781365336106076E-2</v>
      </c>
      <c r="GL24">
        <v>0.14251021175792777</v>
      </c>
      <c r="GM24">
        <v>0.16877637130801687</v>
      </c>
      <c r="GN24">
        <v>0.16877637130801687</v>
      </c>
      <c r="GO24">
        <v>0.2772151898734177</v>
      </c>
      <c r="GP24">
        <v>0.2772151898734177</v>
      </c>
      <c r="GQ24">
        <v>7.7742616033755274</v>
      </c>
      <c r="GR24">
        <v>7.7742616033755274</v>
      </c>
      <c r="GS24">
        <v>135.88017445100616</v>
      </c>
      <c r="GT24">
        <v>2.9588607594936707</v>
      </c>
      <c r="GU24">
        <v>6.6618510858856617</v>
      </c>
      <c r="GV24">
        <v>0</v>
      </c>
      <c r="GW24">
        <v>0</v>
      </c>
      <c r="GX24">
        <v>1.1451387671597202</v>
      </c>
      <c r="GY24">
        <v>299.69288875807774</v>
      </c>
      <c r="GZ24">
        <v>313.16890309030919</v>
      </c>
      <c r="HA24">
        <v>0.55412020475557733</v>
      </c>
      <c r="HB24">
        <v>10.09215465090754</v>
      </c>
      <c r="HC24">
        <v>0.84929321318373174</v>
      </c>
    </row>
    <row r="25" spans="1:211" x14ac:dyDescent="0.25">
      <c r="A25" t="s">
        <v>3722</v>
      </c>
      <c r="B25">
        <v>20</v>
      </c>
      <c r="C25">
        <v>589</v>
      </c>
      <c r="D25">
        <v>1622</v>
      </c>
      <c r="E25">
        <v>5869</v>
      </c>
      <c r="F25">
        <v>2839</v>
      </c>
      <c r="G25">
        <v>5892</v>
      </c>
      <c r="H25">
        <v>1745</v>
      </c>
      <c r="I25">
        <v>15</v>
      </c>
      <c r="J25">
        <v>0</v>
      </c>
      <c r="K25">
        <v>0</v>
      </c>
      <c r="L25">
        <v>0</v>
      </c>
      <c r="M25">
        <v>0</v>
      </c>
      <c r="N25">
        <v>0</v>
      </c>
      <c r="O25">
        <v>0</v>
      </c>
      <c r="P25">
        <v>0</v>
      </c>
      <c r="Q25">
        <v>-3</v>
      </c>
      <c r="R25">
        <v>-3</v>
      </c>
      <c r="S25">
        <v>0</v>
      </c>
      <c r="T25">
        <v>15</v>
      </c>
      <c r="U25">
        <v>0</v>
      </c>
      <c r="V25">
        <v>0</v>
      </c>
      <c r="W25">
        <v>0</v>
      </c>
      <c r="X25">
        <v>1</v>
      </c>
      <c r="Y25">
        <v>1</v>
      </c>
      <c r="Z25">
        <v>0</v>
      </c>
      <c r="AA25">
        <v>0</v>
      </c>
      <c r="AB25">
        <v>80</v>
      </c>
      <c r="AC25">
        <v>2</v>
      </c>
      <c r="AD25">
        <v>-3</v>
      </c>
      <c r="AE25">
        <v>-3</v>
      </c>
      <c r="AF25">
        <v>130</v>
      </c>
      <c r="AG25">
        <v>0</v>
      </c>
      <c r="AH25">
        <v>1</v>
      </c>
      <c r="AI25">
        <v>0</v>
      </c>
      <c r="AJ25">
        <v>50</v>
      </c>
      <c r="AK25">
        <v>-3</v>
      </c>
      <c r="AL25">
        <v>-3</v>
      </c>
      <c r="AM25">
        <v>-3</v>
      </c>
      <c r="AN25">
        <v>0</v>
      </c>
      <c r="AO25">
        <v>0</v>
      </c>
      <c r="AP25">
        <v>1</v>
      </c>
      <c r="AQ25">
        <v>0</v>
      </c>
      <c r="AR25">
        <v>0</v>
      </c>
      <c r="AS25">
        <v>0</v>
      </c>
      <c r="AT25">
        <v>5</v>
      </c>
      <c r="AU25">
        <v>0</v>
      </c>
      <c r="AV25">
        <v>80</v>
      </c>
      <c r="AW25">
        <v>2</v>
      </c>
      <c r="AX25">
        <v>2</v>
      </c>
      <c r="AY25">
        <v>-3</v>
      </c>
      <c r="AZ25">
        <v>-3</v>
      </c>
      <c r="BA25">
        <v>0</v>
      </c>
      <c r="BB25">
        <v>145</v>
      </c>
      <c r="BC25">
        <v>145</v>
      </c>
      <c r="BD25">
        <v>0</v>
      </c>
      <c r="BE25">
        <v>-115</v>
      </c>
      <c r="BH25">
        <v>15</v>
      </c>
      <c r="BI25">
        <v>0</v>
      </c>
      <c r="BJ25">
        <v>0</v>
      </c>
      <c r="BK25">
        <v>0</v>
      </c>
      <c r="BL25">
        <v>1</v>
      </c>
      <c r="BM25">
        <v>0</v>
      </c>
      <c r="BN25">
        <v>60</v>
      </c>
      <c r="BO25">
        <v>1</v>
      </c>
      <c r="BP25">
        <v>-3</v>
      </c>
      <c r="BQ25">
        <v>-3</v>
      </c>
      <c r="BR25">
        <v>20</v>
      </c>
      <c r="BS25">
        <v>75</v>
      </c>
      <c r="BT25">
        <v>0</v>
      </c>
      <c r="BU25">
        <v>0</v>
      </c>
      <c r="BV25">
        <v>0</v>
      </c>
      <c r="BW25">
        <v>1</v>
      </c>
      <c r="BX25">
        <v>1</v>
      </c>
      <c r="BY25">
        <v>1</v>
      </c>
      <c r="BZ25">
        <v>0</v>
      </c>
      <c r="CA25">
        <v>80</v>
      </c>
      <c r="CB25">
        <v>5</v>
      </c>
      <c r="CC25">
        <v>-3</v>
      </c>
      <c r="CD25">
        <v>-3</v>
      </c>
      <c r="CE25">
        <v>180</v>
      </c>
      <c r="CF25">
        <v>1</v>
      </c>
      <c r="CG25">
        <v>1</v>
      </c>
      <c r="CH25">
        <v>0</v>
      </c>
      <c r="CI25">
        <v>100</v>
      </c>
      <c r="CJ25">
        <v>-3</v>
      </c>
      <c r="CK25">
        <v>-3</v>
      </c>
      <c r="CL25">
        <v>-3</v>
      </c>
      <c r="CM25">
        <v>0</v>
      </c>
      <c r="CN25">
        <v>0</v>
      </c>
      <c r="CO25">
        <v>0</v>
      </c>
      <c r="CP25">
        <v>1</v>
      </c>
      <c r="CQ25">
        <v>0</v>
      </c>
      <c r="CR25">
        <v>0</v>
      </c>
      <c r="CS25">
        <v>0</v>
      </c>
      <c r="CT25">
        <v>5</v>
      </c>
      <c r="CU25">
        <v>140</v>
      </c>
      <c r="CV25">
        <v>3</v>
      </c>
      <c r="CW25">
        <v>6</v>
      </c>
      <c r="CX25">
        <v>-3</v>
      </c>
      <c r="CY25">
        <v>-3</v>
      </c>
      <c r="CZ25">
        <v>0</v>
      </c>
      <c r="DA25">
        <v>260</v>
      </c>
      <c r="DB25">
        <v>260</v>
      </c>
      <c r="DC25">
        <v>1</v>
      </c>
      <c r="DD25">
        <v>115</v>
      </c>
      <c r="DG25">
        <v>13.481273691969259</v>
      </c>
      <c r="DH25">
        <v>2.4633615587172052E-2</v>
      </c>
      <c r="DI25">
        <v>2.9693347155238663</v>
      </c>
      <c r="DJ25">
        <v>2.9693347155238663</v>
      </c>
      <c r="DK25">
        <v>0.52410343337114207</v>
      </c>
      <c r="DL25">
        <v>3.1645569620253164E-3</v>
      </c>
      <c r="DM25">
        <v>30.359969419035163</v>
      </c>
      <c r="DN25">
        <v>0.50599949031725278</v>
      </c>
      <c r="DO25">
        <v>0</v>
      </c>
      <c r="DP25">
        <v>0</v>
      </c>
      <c r="DQ25">
        <v>10.119989806345053</v>
      </c>
      <c r="DR25">
        <v>48.337854609214979</v>
      </c>
      <c r="DS25">
        <v>6.8205937054040544E-2</v>
      </c>
      <c r="DT25">
        <v>8.3306943517931522</v>
      </c>
      <c r="DU25">
        <v>2.7408100315847421</v>
      </c>
      <c r="DV25">
        <v>0.99957805907172992</v>
      </c>
      <c r="DW25">
        <v>0.99789029535864981</v>
      </c>
      <c r="DX25">
        <v>0.77181951446273289</v>
      </c>
      <c r="DY25">
        <v>0</v>
      </c>
      <c r="DZ25">
        <v>94.788860706333409</v>
      </c>
      <c r="EA25">
        <v>4.9629800654132339</v>
      </c>
      <c r="EB25">
        <v>0</v>
      </c>
      <c r="EC25">
        <v>0</v>
      </c>
      <c r="ED25">
        <v>183.4472996120559</v>
      </c>
      <c r="EE25">
        <v>0.76793248945147674</v>
      </c>
      <c r="EF25">
        <v>0.76751054852320677</v>
      </c>
      <c r="EG25">
        <v>0.78523206751054853</v>
      </c>
      <c r="EH25">
        <v>90.726400510267325</v>
      </c>
      <c r="EI25">
        <v>0</v>
      </c>
      <c r="EJ25">
        <v>0</v>
      </c>
      <c r="EK25">
        <v>0</v>
      </c>
      <c r="EL25">
        <v>2.3462022878259381E-2</v>
      </c>
      <c r="EM25">
        <v>5.9934261039588321E-2</v>
      </c>
      <c r="EN25">
        <v>0.16877637130801687</v>
      </c>
      <c r="EO25">
        <v>0.16877637130801687</v>
      </c>
      <c r="EP25">
        <v>0.2772151898734177</v>
      </c>
      <c r="EQ25">
        <v>0.2772151898734177</v>
      </c>
      <c r="ER25">
        <v>7.7742616033755274</v>
      </c>
      <c r="ES25">
        <v>7.7742616033755274</v>
      </c>
      <c r="ET25">
        <v>120.89150456206954</v>
      </c>
      <c r="EU25">
        <v>2.7692878688931124</v>
      </c>
      <c r="EV25">
        <v>5.4135507903194249</v>
      </c>
      <c r="EW25">
        <v>0</v>
      </c>
      <c r="EX25">
        <v>0</v>
      </c>
      <c r="EY25">
        <v>5.7101447471086111</v>
      </c>
      <c r="EZ25">
        <v>232.35095326674875</v>
      </c>
      <c r="FA25">
        <v>243.68977429808723</v>
      </c>
      <c r="FB25">
        <v>0.25814621794828679</v>
      </c>
      <c r="FC25">
        <v>-41.893638474082714</v>
      </c>
      <c r="FD25">
        <v>0.148876257297924</v>
      </c>
      <c r="FF25">
        <v>14.645569620253164</v>
      </c>
      <c r="FG25">
        <v>0</v>
      </c>
      <c r="FH25">
        <v>1.070954078548751</v>
      </c>
      <c r="FI25">
        <v>1.070954078548751</v>
      </c>
      <c r="FJ25">
        <v>0.66175835919223336</v>
      </c>
      <c r="FK25">
        <v>1.8119276520378338E-2</v>
      </c>
      <c r="FL25">
        <v>40.397538993880261</v>
      </c>
      <c r="FM25">
        <v>0.67329231656467103</v>
      </c>
      <c r="FN25">
        <v>0</v>
      </c>
      <c r="FO25">
        <v>0</v>
      </c>
      <c r="FP25">
        <v>13.465846331293422</v>
      </c>
      <c r="FQ25">
        <v>55.902642603214233</v>
      </c>
      <c r="FR25">
        <v>0.78303209309572352</v>
      </c>
      <c r="FS25">
        <v>2.6476128737116071</v>
      </c>
      <c r="FT25">
        <v>0.92571616959812331</v>
      </c>
      <c r="FU25">
        <v>0.99957805907172992</v>
      </c>
      <c r="FV25">
        <v>0.99789029535864981</v>
      </c>
      <c r="FW25">
        <v>0.96139240506329116</v>
      </c>
      <c r="FX25">
        <v>0</v>
      </c>
      <c r="FY25">
        <v>94.295635819478093</v>
      </c>
      <c r="FZ25">
        <v>5.9441909072049803</v>
      </c>
      <c r="GA25">
        <v>0</v>
      </c>
      <c r="GB25">
        <v>0</v>
      </c>
      <c r="GC25">
        <v>205.73389137501556</v>
      </c>
      <c r="GD25">
        <v>0.76793248945147674</v>
      </c>
      <c r="GE25">
        <v>0.76751054852320677</v>
      </c>
      <c r="GF25">
        <v>0.78523206751054853</v>
      </c>
      <c r="GG25">
        <v>114.86176583959626</v>
      </c>
      <c r="GH25">
        <v>0</v>
      </c>
      <c r="GI25">
        <v>0</v>
      </c>
      <c r="GJ25">
        <v>0</v>
      </c>
      <c r="GK25">
        <v>1.2816424263987769E-2</v>
      </c>
      <c r="GL25">
        <v>0.12608879596030098</v>
      </c>
      <c r="GM25">
        <v>0.16877637130801687</v>
      </c>
      <c r="GN25">
        <v>0.16877637130801687</v>
      </c>
      <c r="GO25">
        <v>0.2772151898734177</v>
      </c>
      <c r="GP25">
        <v>0.2772151898734177</v>
      </c>
      <c r="GQ25">
        <v>7.7742616033755274</v>
      </c>
      <c r="GR25">
        <v>7.7742616033755274</v>
      </c>
      <c r="GS25">
        <v>131.82027671104026</v>
      </c>
      <c r="GT25">
        <v>2.9588607594936711</v>
      </c>
      <c r="GU25">
        <v>6.4776275709595055</v>
      </c>
      <c r="GV25">
        <v>0</v>
      </c>
      <c r="GW25">
        <v>0</v>
      </c>
      <c r="GX25">
        <v>1.7005343147480403</v>
      </c>
      <c r="GY25">
        <v>278.19620811140578</v>
      </c>
      <c r="GZ25">
        <v>286.11883505579772</v>
      </c>
      <c r="HA25">
        <v>0.74185378205171326</v>
      </c>
      <c r="HB25">
        <v>-6.7464136713906413</v>
      </c>
      <c r="HC25">
        <v>0.85112374270207602</v>
      </c>
    </row>
    <row r="26" spans="1:211" x14ac:dyDescent="0.25">
      <c r="A26" t="s">
        <v>3722</v>
      </c>
      <c r="B26">
        <v>21</v>
      </c>
      <c r="C26">
        <v>180</v>
      </c>
      <c r="D26">
        <v>3663</v>
      </c>
      <c r="E26">
        <v>4918</v>
      </c>
      <c r="F26">
        <v>120</v>
      </c>
      <c r="G26">
        <v>696</v>
      </c>
      <c r="H26">
        <v>6321</v>
      </c>
      <c r="I26">
        <v>15</v>
      </c>
      <c r="J26">
        <v>0</v>
      </c>
      <c r="K26">
        <v>0</v>
      </c>
      <c r="L26">
        <v>0</v>
      </c>
      <c r="M26">
        <v>1</v>
      </c>
      <c r="N26">
        <v>0</v>
      </c>
      <c r="O26">
        <v>60</v>
      </c>
      <c r="P26">
        <v>1</v>
      </c>
      <c r="Q26">
        <v>-3</v>
      </c>
      <c r="R26">
        <v>-3</v>
      </c>
      <c r="S26">
        <v>20</v>
      </c>
      <c r="T26">
        <v>75</v>
      </c>
      <c r="U26">
        <v>0</v>
      </c>
      <c r="V26">
        <v>47</v>
      </c>
      <c r="W26">
        <v>15</v>
      </c>
      <c r="X26">
        <v>1</v>
      </c>
      <c r="Y26">
        <v>1</v>
      </c>
      <c r="Z26">
        <v>1</v>
      </c>
      <c r="AA26">
        <v>0</v>
      </c>
      <c r="AB26">
        <v>80</v>
      </c>
      <c r="AC26">
        <v>5</v>
      </c>
      <c r="AD26">
        <v>-3</v>
      </c>
      <c r="AE26">
        <v>-3</v>
      </c>
      <c r="AF26">
        <v>195</v>
      </c>
      <c r="AG26">
        <v>1</v>
      </c>
      <c r="AH26">
        <v>0</v>
      </c>
      <c r="AI26">
        <v>1</v>
      </c>
      <c r="AJ26">
        <v>100</v>
      </c>
      <c r="AK26">
        <v>-3</v>
      </c>
      <c r="AL26">
        <v>-3</v>
      </c>
      <c r="AM26">
        <v>-3</v>
      </c>
      <c r="AN26">
        <v>0</v>
      </c>
      <c r="AO26">
        <v>0</v>
      </c>
      <c r="AP26">
        <v>0</v>
      </c>
      <c r="AQ26">
        <v>0</v>
      </c>
      <c r="AR26">
        <v>0</v>
      </c>
      <c r="AS26">
        <v>1</v>
      </c>
      <c r="AT26">
        <v>0</v>
      </c>
      <c r="AU26">
        <v>25</v>
      </c>
      <c r="AV26">
        <v>140</v>
      </c>
      <c r="AW26">
        <v>3</v>
      </c>
      <c r="AX26">
        <v>6</v>
      </c>
      <c r="AY26">
        <v>-3</v>
      </c>
      <c r="AZ26">
        <v>-3</v>
      </c>
      <c r="BA26">
        <v>15</v>
      </c>
      <c r="BB26">
        <v>295</v>
      </c>
      <c r="BC26">
        <v>295</v>
      </c>
      <c r="BD26">
        <v>1</v>
      </c>
      <c r="BE26">
        <v>39</v>
      </c>
      <c r="BH26">
        <v>15</v>
      </c>
      <c r="BI26">
        <v>0</v>
      </c>
      <c r="BJ26">
        <v>1</v>
      </c>
      <c r="BK26">
        <v>1</v>
      </c>
      <c r="BL26">
        <v>1</v>
      </c>
      <c r="BM26">
        <v>0</v>
      </c>
      <c r="BN26">
        <v>60</v>
      </c>
      <c r="BO26">
        <v>1</v>
      </c>
      <c r="BP26">
        <v>-3</v>
      </c>
      <c r="BQ26">
        <v>-3</v>
      </c>
      <c r="BR26">
        <v>20</v>
      </c>
      <c r="BS26">
        <v>76</v>
      </c>
      <c r="BT26">
        <v>0</v>
      </c>
      <c r="BU26">
        <v>0</v>
      </c>
      <c r="BV26">
        <v>0</v>
      </c>
      <c r="BW26">
        <v>1</v>
      </c>
      <c r="BX26">
        <v>1</v>
      </c>
      <c r="BY26">
        <v>1</v>
      </c>
      <c r="BZ26">
        <v>0</v>
      </c>
      <c r="CA26">
        <v>80</v>
      </c>
      <c r="CB26">
        <v>5</v>
      </c>
      <c r="CC26">
        <v>-3</v>
      </c>
      <c r="CD26">
        <v>-3</v>
      </c>
      <c r="CE26">
        <v>180</v>
      </c>
      <c r="CF26">
        <v>1</v>
      </c>
      <c r="CG26">
        <v>1</v>
      </c>
      <c r="CH26">
        <v>0</v>
      </c>
      <c r="CI26">
        <v>100</v>
      </c>
      <c r="CJ26">
        <v>-3</v>
      </c>
      <c r="CK26">
        <v>-3</v>
      </c>
      <c r="CL26">
        <v>-3</v>
      </c>
      <c r="CM26">
        <v>0</v>
      </c>
      <c r="CN26">
        <v>0</v>
      </c>
      <c r="CO26">
        <v>0</v>
      </c>
      <c r="CP26">
        <v>0</v>
      </c>
      <c r="CQ26">
        <v>1</v>
      </c>
      <c r="CR26">
        <v>0</v>
      </c>
      <c r="CS26">
        <v>25</v>
      </c>
      <c r="CT26">
        <v>0</v>
      </c>
      <c r="CU26">
        <v>140</v>
      </c>
      <c r="CV26">
        <v>3</v>
      </c>
      <c r="CW26">
        <v>6</v>
      </c>
      <c r="CX26">
        <v>-3</v>
      </c>
      <c r="CY26">
        <v>-3</v>
      </c>
      <c r="CZ26">
        <v>1</v>
      </c>
      <c r="DA26">
        <v>256</v>
      </c>
      <c r="DB26">
        <v>256</v>
      </c>
      <c r="DC26">
        <v>0</v>
      </c>
      <c r="DD26">
        <v>-39</v>
      </c>
      <c r="DG26">
        <v>14.645569620253164</v>
      </c>
      <c r="DH26">
        <v>0</v>
      </c>
      <c r="DI26">
        <v>3.4553839684996723</v>
      </c>
      <c r="DJ26">
        <v>3.4553839684996723</v>
      </c>
      <c r="DK26">
        <v>0.6486560149715247</v>
      </c>
      <c r="DL26">
        <v>7.6830141342460155E-3</v>
      </c>
      <c r="DM26">
        <v>39.579474590893312</v>
      </c>
      <c r="DN26">
        <v>0.65965790984822192</v>
      </c>
      <c r="DO26">
        <v>0</v>
      </c>
      <c r="DP26">
        <v>0</v>
      </c>
      <c r="DQ26">
        <v>13.193158196964438</v>
      </c>
      <c r="DR26">
        <v>58.833265147048778</v>
      </c>
      <c r="DS26">
        <v>0</v>
      </c>
      <c r="DT26">
        <v>24.711315156836605</v>
      </c>
      <c r="DU26">
        <v>7.7667682234529227</v>
      </c>
      <c r="DV26">
        <v>0.99957805907172992</v>
      </c>
      <c r="DW26">
        <v>0.99789029535864981</v>
      </c>
      <c r="DX26">
        <v>0.96139240506329116</v>
      </c>
      <c r="DY26">
        <v>0</v>
      </c>
      <c r="DZ26">
        <v>105.87828086818496</v>
      </c>
      <c r="EA26">
        <v>7.4194695409750988</v>
      </c>
      <c r="EB26">
        <v>0</v>
      </c>
      <c r="EC26">
        <v>0</v>
      </c>
      <c r="ED26">
        <v>230.40639498783037</v>
      </c>
      <c r="EE26">
        <v>0.76793248945147674</v>
      </c>
      <c r="EF26">
        <v>0.76751054852320677</v>
      </c>
      <c r="EG26">
        <v>0.78523206751054853</v>
      </c>
      <c r="EH26">
        <v>124.19146444774309</v>
      </c>
      <c r="EI26">
        <v>0</v>
      </c>
      <c r="EJ26">
        <v>0</v>
      </c>
      <c r="EK26">
        <v>0</v>
      </c>
      <c r="EL26">
        <v>6.5414141624124511E-2</v>
      </c>
      <c r="EM26">
        <v>0.27043414592937631</v>
      </c>
      <c r="EN26">
        <v>0.16877637130801687</v>
      </c>
      <c r="EO26">
        <v>0.16877637130801687</v>
      </c>
      <c r="EP26">
        <v>0.2772151898734177</v>
      </c>
      <c r="EQ26">
        <v>0.2772151898734177</v>
      </c>
      <c r="ER26">
        <v>7.7742616033755274</v>
      </c>
      <c r="ES26">
        <v>7.7742616033755274</v>
      </c>
      <c r="ET26">
        <v>131.54758857671129</v>
      </c>
      <c r="EU26">
        <v>2.9588607594936716</v>
      </c>
      <c r="EV26">
        <v>7.7069910802337702</v>
      </c>
      <c r="EW26">
        <v>0</v>
      </c>
      <c r="EX26">
        <v>0</v>
      </c>
      <c r="EY26">
        <v>12.675786624571838</v>
      </c>
      <c r="EZ26">
        <v>301.06451926266328</v>
      </c>
      <c r="FA26">
        <v>342.00539987751392</v>
      </c>
      <c r="FB26">
        <v>0.66401944722734108</v>
      </c>
      <c r="FC26">
        <v>4.7340493285617651</v>
      </c>
      <c r="FD26">
        <v>0.8252336862192674</v>
      </c>
      <c r="FF26">
        <v>13.72418572308599</v>
      </c>
      <c r="FG26">
        <v>0</v>
      </c>
      <c r="FH26">
        <v>3.2849642748358954</v>
      </c>
      <c r="FI26">
        <v>3.2849642748358954</v>
      </c>
      <c r="FJ26">
        <v>0.83700738520067797</v>
      </c>
      <c r="FK26">
        <v>3.1645569620253164E-3</v>
      </c>
      <c r="FL26">
        <v>50.572839314743206</v>
      </c>
      <c r="FM26">
        <v>0.84288065524572009</v>
      </c>
      <c r="FN26">
        <v>0</v>
      </c>
      <c r="FO26">
        <v>0</v>
      </c>
      <c r="FP26">
        <v>16.857613104914407</v>
      </c>
      <c r="FQ26">
        <v>70.762296392720401</v>
      </c>
      <c r="FR26">
        <v>0</v>
      </c>
      <c r="FS26">
        <v>0</v>
      </c>
      <c r="FT26">
        <v>0</v>
      </c>
      <c r="FU26">
        <v>0.99957805907172992</v>
      </c>
      <c r="FV26">
        <v>0.99789029535864981</v>
      </c>
      <c r="FW26">
        <v>0.96082372379978676</v>
      </c>
      <c r="FX26">
        <v>0</v>
      </c>
      <c r="FY26">
        <v>99.26834732030639</v>
      </c>
      <c r="FZ26">
        <v>6.1993845005794661</v>
      </c>
      <c r="GA26">
        <v>0</v>
      </c>
      <c r="GB26">
        <v>0</v>
      </c>
      <c r="GC26">
        <v>191.67825012660961</v>
      </c>
      <c r="GD26">
        <v>0.76793248945147674</v>
      </c>
      <c r="GE26">
        <v>0.76751054852320677</v>
      </c>
      <c r="GF26">
        <v>0.78523206751054853</v>
      </c>
      <c r="GG26">
        <v>99.570453847506045</v>
      </c>
      <c r="GH26">
        <v>0</v>
      </c>
      <c r="GI26">
        <v>0</v>
      </c>
      <c r="GJ26">
        <v>0</v>
      </c>
      <c r="GK26">
        <v>1.5430868371061335E-2</v>
      </c>
      <c r="GL26">
        <v>0.15682424130524852</v>
      </c>
      <c r="GM26">
        <v>0.16877637130801687</v>
      </c>
      <c r="GN26">
        <v>0.16877637130801687</v>
      </c>
      <c r="GO26">
        <v>0.2772151898734177</v>
      </c>
      <c r="GP26">
        <v>0.2772151898734177</v>
      </c>
      <c r="GQ26">
        <v>7.7742616033755274</v>
      </c>
      <c r="GR26">
        <v>7.7742616033755274</v>
      </c>
      <c r="GS26">
        <v>135.18929623412106</v>
      </c>
      <c r="GT26">
        <v>2.9582920782301665</v>
      </c>
      <c r="GU26">
        <v>6.8084852492256998</v>
      </c>
      <c r="GV26">
        <v>0</v>
      </c>
      <c r="GW26">
        <v>0</v>
      </c>
      <c r="GX26">
        <v>2.9271622659589531</v>
      </c>
      <c r="GY26">
        <v>271.47785341139934</v>
      </c>
      <c r="GZ26">
        <v>289.48637357932932</v>
      </c>
      <c r="HA26">
        <v>0.33598055277265892</v>
      </c>
      <c r="HB26">
        <v>-18.846386428020004</v>
      </c>
      <c r="HC26">
        <v>0.1747663137807326</v>
      </c>
    </row>
    <row r="27" spans="1:211" x14ac:dyDescent="0.25">
      <c r="A27" t="s">
        <v>3722</v>
      </c>
      <c r="B27">
        <v>22</v>
      </c>
      <c r="C27">
        <v>4486</v>
      </c>
      <c r="D27">
        <v>3473</v>
      </c>
      <c r="E27">
        <v>1156</v>
      </c>
      <c r="F27">
        <v>3847</v>
      </c>
      <c r="G27">
        <v>5160</v>
      </c>
      <c r="H27">
        <v>4013</v>
      </c>
      <c r="I27">
        <v>15</v>
      </c>
      <c r="J27">
        <v>0</v>
      </c>
      <c r="K27">
        <v>2</v>
      </c>
      <c r="L27">
        <v>2</v>
      </c>
      <c r="M27">
        <v>1</v>
      </c>
      <c r="N27">
        <v>0</v>
      </c>
      <c r="O27">
        <v>60</v>
      </c>
      <c r="P27">
        <v>1</v>
      </c>
      <c r="Q27">
        <v>-3</v>
      </c>
      <c r="R27">
        <v>-3</v>
      </c>
      <c r="S27">
        <v>20</v>
      </c>
      <c r="T27">
        <v>77</v>
      </c>
      <c r="U27">
        <v>0</v>
      </c>
      <c r="V27">
        <v>1</v>
      </c>
      <c r="W27">
        <v>0</v>
      </c>
      <c r="X27">
        <v>1</v>
      </c>
      <c r="Y27">
        <v>1</v>
      </c>
      <c r="Z27">
        <v>1</v>
      </c>
      <c r="AA27">
        <v>0</v>
      </c>
      <c r="AB27">
        <v>80</v>
      </c>
      <c r="AC27">
        <v>5</v>
      </c>
      <c r="AD27">
        <v>-3</v>
      </c>
      <c r="AE27">
        <v>-3</v>
      </c>
      <c r="AF27">
        <v>230</v>
      </c>
      <c r="AG27">
        <v>1</v>
      </c>
      <c r="AH27">
        <v>1</v>
      </c>
      <c r="AI27">
        <v>1</v>
      </c>
      <c r="AJ27">
        <v>150</v>
      </c>
      <c r="AK27">
        <v>-3</v>
      </c>
      <c r="AL27">
        <v>-3</v>
      </c>
      <c r="AM27">
        <v>-3</v>
      </c>
      <c r="AN27">
        <v>0</v>
      </c>
      <c r="AO27">
        <v>0</v>
      </c>
      <c r="AP27">
        <v>0</v>
      </c>
      <c r="AQ27">
        <v>0</v>
      </c>
      <c r="AR27">
        <v>0</v>
      </c>
      <c r="AS27">
        <v>0</v>
      </c>
      <c r="AT27">
        <v>0</v>
      </c>
      <c r="AU27">
        <v>0</v>
      </c>
      <c r="AV27">
        <v>140</v>
      </c>
      <c r="AW27">
        <v>3</v>
      </c>
      <c r="AX27">
        <v>6</v>
      </c>
      <c r="AY27">
        <v>-3</v>
      </c>
      <c r="AZ27">
        <v>-3</v>
      </c>
      <c r="BA27">
        <v>2</v>
      </c>
      <c r="BB27">
        <v>307</v>
      </c>
      <c r="BC27">
        <v>307</v>
      </c>
      <c r="BD27">
        <v>1</v>
      </c>
      <c r="BE27">
        <v>12</v>
      </c>
      <c r="BH27">
        <v>5</v>
      </c>
      <c r="BI27">
        <v>0</v>
      </c>
      <c r="BJ27">
        <v>0</v>
      </c>
      <c r="BK27">
        <v>0</v>
      </c>
      <c r="BL27">
        <v>1</v>
      </c>
      <c r="BM27">
        <v>0</v>
      </c>
      <c r="BN27">
        <v>60</v>
      </c>
      <c r="BO27">
        <v>1</v>
      </c>
      <c r="BP27">
        <v>-3</v>
      </c>
      <c r="BQ27">
        <v>-3</v>
      </c>
      <c r="BR27">
        <v>20</v>
      </c>
      <c r="BS27">
        <v>65</v>
      </c>
      <c r="BT27">
        <v>0</v>
      </c>
      <c r="BU27">
        <v>0</v>
      </c>
      <c r="BV27">
        <v>0</v>
      </c>
      <c r="BW27">
        <v>1</v>
      </c>
      <c r="BX27">
        <v>1</v>
      </c>
      <c r="BY27">
        <v>1</v>
      </c>
      <c r="BZ27">
        <v>0</v>
      </c>
      <c r="CA27">
        <v>80</v>
      </c>
      <c r="CB27">
        <v>5</v>
      </c>
      <c r="CC27">
        <v>-3</v>
      </c>
      <c r="CD27">
        <v>-3</v>
      </c>
      <c r="CE27">
        <v>230</v>
      </c>
      <c r="CF27">
        <v>1</v>
      </c>
      <c r="CG27">
        <v>1</v>
      </c>
      <c r="CH27">
        <v>1</v>
      </c>
      <c r="CI27">
        <v>150</v>
      </c>
      <c r="CJ27">
        <v>-3</v>
      </c>
      <c r="CK27">
        <v>-3</v>
      </c>
      <c r="CL27">
        <v>-3</v>
      </c>
      <c r="CM27">
        <v>0</v>
      </c>
      <c r="CN27">
        <v>0</v>
      </c>
      <c r="CO27">
        <v>0</v>
      </c>
      <c r="CP27">
        <v>0</v>
      </c>
      <c r="CQ27">
        <v>0</v>
      </c>
      <c r="CR27">
        <v>0</v>
      </c>
      <c r="CS27">
        <v>0</v>
      </c>
      <c r="CT27">
        <v>0</v>
      </c>
      <c r="CU27">
        <v>140</v>
      </c>
      <c r="CV27">
        <v>3</v>
      </c>
      <c r="CW27">
        <v>6</v>
      </c>
      <c r="CX27">
        <v>-3</v>
      </c>
      <c r="CY27">
        <v>-3</v>
      </c>
      <c r="CZ27">
        <v>0</v>
      </c>
      <c r="DA27">
        <v>295</v>
      </c>
      <c r="DB27">
        <v>295</v>
      </c>
      <c r="DC27">
        <v>0</v>
      </c>
      <c r="DD27">
        <v>-12</v>
      </c>
      <c r="DG27">
        <v>14.645569620253164</v>
      </c>
      <c r="DH27">
        <v>5.8646080939387016E-2</v>
      </c>
      <c r="DI27">
        <v>1.5241594229805515</v>
      </c>
      <c r="DJ27">
        <v>1.5241594229805515</v>
      </c>
      <c r="DK27">
        <v>0.85506329113924051</v>
      </c>
      <c r="DL27">
        <v>3.1645569620253164E-3</v>
      </c>
      <c r="DM27">
        <v>59.588712358202912</v>
      </c>
      <c r="DN27">
        <v>0.99314520597004829</v>
      </c>
      <c r="DO27">
        <v>0</v>
      </c>
      <c r="DP27">
        <v>0</v>
      </c>
      <c r="DQ27">
        <v>19.862904119400966</v>
      </c>
      <c r="DR27">
        <v>75.968091967912869</v>
      </c>
      <c r="DS27">
        <v>2.8030768043951233</v>
      </c>
      <c r="DT27">
        <v>0</v>
      </c>
      <c r="DU27">
        <v>0.22288389106344109</v>
      </c>
      <c r="DV27">
        <v>0.99957805907172992</v>
      </c>
      <c r="DW27">
        <v>0.99789029535864981</v>
      </c>
      <c r="DX27">
        <v>0.96139240506329116</v>
      </c>
      <c r="DY27">
        <v>0</v>
      </c>
      <c r="DZ27">
        <v>99.539080160668874</v>
      </c>
      <c r="EA27">
        <v>8.4792682003147686</v>
      </c>
      <c r="EB27">
        <v>0</v>
      </c>
      <c r="EC27">
        <v>0</v>
      </c>
      <c r="ED27">
        <v>204.02910760028902</v>
      </c>
      <c r="EE27">
        <v>0.76793248945147674</v>
      </c>
      <c r="EF27">
        <v>0.76751054852320677</v>
      </c>
      <c r="EG27">
        <v>0.78523206751054853</v>
      </c>
      <c r="EH27">
        <v>115.64479278907034</v>
      </c>
      <c r="EI27">
        <v>0</v>
      </c>
      <c r="EJ27">
        <v>0</v>
      </c>
      <c r="EK27">
        <v>0</v>
      </c>
      <c r="EL27">
        <v>1.5093031735141871E-2</v>
      </c>
      <c r="EM27">
        <v>0.57210755870920882</v>
      </c>
      <c r="EN27">
        <v>0.16877637130801687</v>
      </c>
      <c r="EO27">
        <v>0.16877637130801687</v>
      </c>
      <c r="EP27">
        <v>0.2772151898734177</v>
      </c>
      <c r="EQ27">
        <v>0.2772151898734177</v>
      </c>
      <c r="ER27">
        <v>7.7742616033755274</v>
      </c>
      <c r="ES27">
        <v>7.7742616033755274</v>
      </c>
      <c r="ET27">
        <v>138.2173344991478</v>
      </c>
      <c r="EU27">
        <v>2.9588607594936707</v>
      </c>
      <c r="EV27">
        <v>9.3784292129099924</v>
      </c>
      <c r="EW27">
        <v>0</v>
      </c>
      <c r="EX27">
        <v>0</v>
      </c>
      <c r="EY27">
        <v>2.780719126421566</v>
      </c>
      <c r="EZ27">
        <v>302.2036403942285</v>
      </c>
      <c r="FA27">
        <v>357.67238489339763</v>
      </c>
      <c r="FB27">
        <v>0.54723967066765455</v>
      </c>
      <c r="FC27">
        <v>9.4583328315734541</v>
      </c>
      <c r="FD27">
        <v>0.65845688012487147</v>
      </c>
      <c r="FF27">
        <v>12.098130119950415</v>
      </c>
      <c r="FG27">
        <v>0</v>
      </c>
      <c r="FH27">
        <v>0.33985418539049206</v>
      </c>
      <c r="FI27">
        <v>0.33985418539049206</v>
      </c>
      <c r="FJ27">
        <v>0.70117999726733049</v>
      </c>
      <c r="FK27">
        <v>3.1645569620253164E-3</v>
      </c>
      <c r="FL27">
        <v>41.892890729837021</v>
      </c>
      <c r="FM27">
        <v>0.69821484549728385</v>
      </c>
      <c r="FN27">
        <v>0</v>
      </c>
      <c r="FO27">
        <v>0</v>
      </c>
      <c r="FP27">
        <v>13.964296909945679</v>
      </c>
      <c r="FQ27">
        <v>61.049470596115796</v>
      </c>
      <c r="FR27">
        <v>0</v>
      </c>
      <c r="FS27">
        <v>0</v>
      </c>
      <c r="FT27">
        <v>0</v>
      </c>
      <c r="FU27">
        <v>0.99957805907172992</v>
      </c>
      <c r="FV27">
        <v>0.99789029535864981</v>
      </c>
      <c r="FW27">
        <v>0.96139240506329116</v>
      </c>
      <c r="FX27">
        <v>0</v>
      </c>
      <c r="FY27">
        <v>99.87855701509136</v>
      </c>
      <c r="FZ27">
        <v>6.5520615317374737</v>
      </c>
      <c r="GA27">
        <v>0</v>
      </c>
      <c r="GB27">
        <v>0</v>
      </c>
      <c r="GC27">
        <v>224.33001382610649</v>
      </c>
      <c r="GD27">
        <v>0.76793248945147674</v>
      </c>
      <c r="GE27">
        <v>0.76751054852320677</v>
      </c>
      <c r="GF27">
        <v>0.78523206751054853</v>
      </c>
      <c r="GG27">
        <v>128.26403963496887</v>
      </c>
      <c r="GH27">
        <v>0</v>
      </c>
      <c r="GI27">
        <v>0</v>
      </c>
      <c r="GJ27">
        <v>0</v>
      </c>
      <c r="GK27">
        <v>1.1215209191829834E-2</v>
      </c>
      <c r="GL27">
        <v>0.20143760875691585</v>
      </c>
      <c r="GM27">
        <v>0.16877637130801687</v>
      </c>
      <c r="GN27">
        <v>0.16877637130801687</v>
      </c>
      <c r="GO27">
        <v>0.2772151898734177</v>
      </c>
      <c r="GP27">
        <v>0.2772151898734177</v>
      </c>
      <c r="GQ27">
        <v>7.7742616033755274</v>
      </c>
      <c r="GR27">
        <v>7.7742616033755274</v>
      </c>
      <c r="GS27">
        <v>132.31872728969253</v>
      </c>
      <c r="GT27">
        <v>2.9588607594936716</v>
      </c>
      <c r="GU27">
        <v>7.2054951130294214</v>
      </c>
      <c r="GV27">
        <v>0</v>
      </c>
      <c r="GW27">
        <v>0</v>
      </c>
      <c r="GX27">
        <v>0.82058401604202924</v>
      </c>
      <c r="GY27">
        <v>293.97271982282223</v>
      </c>
      <c r="GZ27">
        <v>311.95880037112966</v>
      </c>
      <c r="HA27">
        <v>0.45276032933234545</v>
      </c>
      <c r="HB27">
        <v>-13.291101005177008</v>
      </c>
      <c r="HC27">
        <v>0.34154311987512853</v>
      </c>
    </row>
    <row r="28" spans="1:211" x14ac:dyDescent="0.25">
      <c r="A28" t="s">
        <v>3722</v>
      </c>
      <c r="B28">
        <v>23</v>
      </c>
      <c r="C28">
        <v>1294</v>
      </c>
      <c r="D28">
        <v>6418</v>
      </c>
      <c r="E28">
        <v>3527</v>
      </c>
      <c r="F28">
        <v>4189</v>
      </c>
      <c r="G28">
        <v>3556</v>
      </c>
      <c r="H28">
        <v>3489</v>
      </c>
      <c r="I28">
        <v>15</v>
      </c>
      <c r="J28">
        <v>0</v>
      </c>
      <c r="K28">
        <v>0</v>
      </c>
      <c r="L28">
        <v>0</v>
      </c>
      <c r="M28">
        <v>1</v>
      </c>
      <c r="N28">
        <v>0</v>
      </c>
      <c r="O28">
        <v>60</v>
      </c>
      <c r="P28">
        <v>1</v>
      </c>
      <c r="Q28">
        <v>-3</v>
      </c>
      <c r="R28">
        <v>-3</v>
      </c>
      <c r="S28">
        <v>20</v>
      </c>
      <c r="T28">
        <v>75</v>
      </c>
      <c r="U28">
        <v>0</v>
      </c>
      <c r="V28">
        <v>0</v>
      </c>
      <c r="W28">
        <v>0</v>
      </c>
      <c r="X28">
        <v>1</v>
      </c>
      <c r="Y28">
        <v>1</v>
      </c>
      <c r="Z28">
        <v>1</v>
      </c>
      <c r="AA28">
        <v>0</v>
      </c>
      <c r="AB28">
        <v>80</v>
      </c>
      <c r="AC28">
        <v>5</v>
      </c>
      <c r="AD28">
        <v>-3</v>
      </c>
      <c r="AE28">
        <v>-3</v>
      </c>
      <c r="AF28">
        <v>130</v>
      </c>
      <c r="AG28">
        <v>0</v>
      </c>
      <c r="AH28">
        <v>0</v>
      </c>
      <c r="AI28">
        <v>1</v>
      </c>
      <c r="AJ28">
        <v>50</v>
      </c>
      <c r="AK28">
        <v>-3</v>
      </c>
      <c r="AL28">
        <v>-3</v>
      </c>
      <c r="AM28">
        <v>-3</v>
      </c>
      <c r="AN28">
        <v>0</v>
      </c>
      <c r="AO28">
        <v>0</v>
      </c>
      <c r="AP28">
        <v>0</v>
      </c>
      <c r="AQ28">
        <v>0</v>
      </c>
      <c r="AR28">
        <v>0</v>
      </c>
      <c r="AS28">
        <v>0</v>
      </c>
      <c r="AT28">
        <v>0</v>
      </c>
      <c r="AU28">
        <v>0</v>
      </c>
      <c r="AV28">
        <v>140</v>
      </c>
      <c r="AW28">
        <v>3</v>
      </c>
      <c r="AX28">
        <v>6</v>
      </c>
      <c r="AY28">
        <v>-3</v>
      </c>
      <c r="AZ28">
        <v>-3</v>
      </c>
      <c r="BA28">
        <v>0</v>
      </c>
      <c r="BB28">
        <v>205</v>
      </c>
      <c r="BC28">
        <v>205</v>
      </c>
      <c r="BD28">
        <v>0</v>
      </c>
      <c r="BE28">
        <v>-101</v>
      </c>
      <c r="BH28">
        <v>15</v>
      </c>
      <c r="BI28">
        <v>0</v>
      </c>
      <c r="BJ28">
        <v>1</v>
      </c>
      <c r="BK28">
        <v>1</v>
      </c>
      <c r="BL28">
        <v>1</v>
      </c>
      <c r="BM28">
        <v>0</v>
      </c>
      <c r="BN28">
        <v>60</v>
      </c>
      <c r="BO28">
        <v>1</v>
      </c>
      <c r="BP28">
        <v>-3</v>
      </c>
      <c r="BQ28">
        <v>-3</v>
      </c>
      <c r="BR28">
        <v>20</v>
      </c>
      <c r="BS28">
        <v>76</v>
      </c>
      <c r="BT28">
        <v>0</v>
      </c>
      <c r="BU28">
        <v>0</v>
      </c>
      <c r="BV28">
        <v>0</v>
      </c>
      <c r="BW28">
        <v>1</v>
      </c>
      <c r="BX28">
        <v>1</v>
      </c>
      <c r="BY28">
        <v>1</v>
      </c>
      <c r="BZ28">
        <v>0</v>
      </c>
      <c r="CA28">
        <v>80</v>
      </c>
      <c r="CB28">
        <v>5</v>
      </c>
      <c r="CC28">
        <v>-3</v>
      </c>
      <c r="CD28">
        <v>-3</v>
      </c>
      <c r="CE28">
        <v>230</v>
      </c>
      <c r="CF28">
        <v>1</v>
      </c>
      <c r="CG28">
        <v>1</v>
      </c>
      <c r="CH28">
        <v>1</v>
      </c>
      <c r="CI28">
        <v>150</v>
      </c>
      <c r="CJ28">
        <v>-3</v>
      </c>
      <c r="CK28">
        <v>-3</v>
      </c>
      <c r="CL28">
        <v>-3</v>
      </c>
      <c r="CM28">
        <v>0</v>
      </c>
      <c r="CN28">
        <v>0</v>
      </c>
      <c r="CO28">
        <v>0</v>
      </c>
      <c r="CP28">
        <v>0</v>
      </c>
      <c r="CQ28">
        <v>0</v>
      </c>
      <c r="CR28">
        <v>0</v>
      </c>
      <c r="CS28">
        <v>0</v>
      </c>
      <c r="CT28">
        <v>0</v>
      </c>
      <c r="CU28">
        <v>140</v>
      </c>
      <c r="CV28">
        <v>3</v>
      </c>
      <c r="CW28">
        <v>6</v>
      </c>
      <c r="CX28">
        <v>-3</v>
      </c>
      <c r="CY28">
        <v>-3</v>
      </c>
      <c r="CZ28">
        <v>1</v>
      </c>
      <c r="DA28">
        <v>306</v>
      </c>
      <c r="DB28">
        <v>306</v>
      </c>
      <c r="DC28">
        <v>1</v>
      </c>
      <c r="DD28">
        <v>101</v>
      </c>
      <c r="DG28">
        <v>14.645569620253164</v>
      </c>
      <c r="DH28">
        <v>0</v>
      </c>
      <c r="DI28">
        <v>1.6900657109392705</v>
      </c>
      <c r="DJ28">
        <v>1.6900657109392705</v>
      </c>
      <c r="DK28">
        <v>0.85506329113924051</v>
      </c>
      <c r="DL28">
        <v>5.6767226410136765E-3</v>
      </c>
      <c r="DM28">
        <v>53.137873158180909</v>
      </c>
      <c r="DN28">
        <v>0.8856312193030148</v>
      </c>
      <c r="DO28">
        <v>0</v>
      </c>
      <c r="DP28">
        <v>0</v>
      </c>
      <c r="DQ28">
        <v>17.712624386060298</v>
      </c>
      <c r="DR28">
        <v>62.134568677332751</v>
      </c>
      <c r="DS28">
        <v>0</v>
      </c>
      <c r="DT28">
        <v>3.7191902916511905</v>
      </c>
      <c r="DU28">
        <v>1.1180396491266169</v>
      </c>
      <c r="DV28">
        <v>0.99957805907172992</v>
      </c>
      <c r="DW28">
        <v>0.99789029535864981</v>
      </c>
      <c r="DX28">
        <v>0.96139240506329116</v>
      </c>
      <c r="DY28">
        <v>0</v>
      </c>
      <c r="DZ28">
        <v>99.869315958497552</v>
      </c>
      <c r="EA28">
        <v>7.2902389802992182</v>
      </c>
      <c r="EB28">
        <v>0</v>
      </c>
      <c r="EC28">
        <v>0</v>
      </c>
      <c r="ED28">
        <v>185.23899710881324</v>
      </c>
      <c r="EE28">
        <v>0.76793248945147674</v>
      </c>
      <c r="EF28">
        <v>0.76751054852320677</v>
      </c>
      <c r="EG28">
        <v>0.78523206751054853</v>
      </c>
      <c r="EH28">
        <v>90.617918515106481</v>
      </c>
      <c r="EI28">
        <v>0</v>
      </c>
      <c r="EJ28">
        <v>0</v>
      </c>
      <c r="EK28">
        <v>0</v>
      </c>
      <c r="EL28">
        <v>1.5935380739891314E-2</v>
      </c>
      <c r="EM28">
        <v>0.24362372263411003</v>
      </c>
      <c r="EN28">
        <v>0.16877637130801687</v>
      </c>
      <c r="EO28">
        <v>0.16877637130801687</v>
      </c>
      <c r="EP28">
        <v>0.2772151898734177</v>
      </c>
      <c r="EQ28">
        <v>0.2772151898734177</v>
      </c>
      <c r="ER28">
        <v>7.7742616033755274</v>
      </c>
      <c r="ES28">
        <v>7.7742616033755274</v>
      </c>
      <c r="ET28">
        <v>136.06705476580714</v>
      </c>
      <c r="EU28">
        <v>2.9588607594936711</v>
      </c>
      <c r="EV28">
        <v>7.523945026998426</v>
      </c>
      <c r="EW28">
        <v>0</v>
      </c>
      <c r="EX28">
        <v>0</v>
      </c>
      <c r="EY28">
        <v>3.1400824022041136</v>
      </c>
      <c r="EZ28">
        <v>274.28186081155934</v>
      </c>
      <c r="FA28">
        <v>306.52823678915797</v>
      </c>
      <c r="FB28">
        <v>0.27197672369905895</v>
      </c>
      <c r="FC28">
        <v>-12.895354862985874</v>
      </c>
      <c r="FD28">
        <v>0.27222825300766645</v>
      </c>
      <c r="FF28">
        <v>14.645569620253164</v>
      </c>
      <c r="FG28">
        <v>0</v>
      </c>
      <c r="FH28">
        <v>0.96107624017200288</v>
      </c>
      <c r="FI28">
        <v>0.96107624017200288</v>
      </c>
      <c r="FJ28">
        <v>0.85506329113924051</v>
      </c>
      <c r="FK28">
        <v>3.1645569620253164E-3</v>
      </c>
      <c r="FL28">
        <v>54.644159041782331</v>
      </c>
      <c r="FM28">
        <v>0.91073598402970568</v>
      </c>
      <c r="FN28">
        <v>0</v>
      </c>
      <c r="FO28">
        <v>0</v>
      </c>
      <c r="FP28">
        <v>18.214719680594115</v>
      </c>
      <c r="FQ28">
        <v>67.323484381415426</v>
      </c>
      <c r="FR28">
        <v>0</v>
      </c>
      <c r="FS28">
        <v>3.6431427347941154</v>
      </c>
      <c r="FT28">
        <v>1.2508294294232354</v>
      </c>
      <c r="FU28">
        <v>0.99957805907172992</v>
      </c>
      <c r="FV28">
        <v>0.99789029535864981</v>
      </c>
      <c r="FW28">
        <v>0.96139240506329116</v>
      </c>
      <c r="FX28">
        <v>0</v>
      </c>
      <c r="FY28">
        <v>90.839573661201314</v>
      </c>
      <c r="FZ28">
        <v>6.6725603790620358</v>
      </c>
      <c r="GA28">
        <v>0</v>
      </c>
      <c r="GB28">
        <v>0</v>
      </c>
      <c r="GC28">
        <v>228.90910095136903</v>
      </c>
      <c r="GD28">
        <v>0.76793248945147674</v>
      </c>
      <c r="GE28">
        <v>0.76751054852320677</v>
      </c>
      <c r="GF28">
        <v>0.78523206751054853</v>
      </c>
      <c r="GG28">
        <v>133.01687763713079</v>
      </c>
      <c r="GH28">
        <v>0</v>
      </c>
      <c r="GI28">
        <v>0</v>
      </c>
      <c r="GJ28">
        <v>0</v>
      </c>
      <c r="GK28">
        <v>1.3669505283606664E-2</v>
      </c>
      <c r="GL28">
        <v>0.25433870163941175</v>
      </c>
      <c r="GM28">
        <v>0.16877637130801687</v>
      </c>
      <c r="GN28">
        <v>0.16877637130801687</v>
      </c>
      <c r="GO28">
        <v>0.2772151898734177</v>
      </c>
      <c r="GP28">
        <v>0.2772151898734177</v>
      </c>
      <c r="GQ28">
        <v>7.7742616033755274</v>
      </c>
      <c r="GR28">
        <v>7.7742616033755274</v>
      </c>
      <c r="GS28">
        <v>136.56915006034097</v>
      </c>
      <c r="GT28">
        <v>2.9588607594936716</v>
      </c>
      <c r="GU28">
        <v>7.5986125416503736</v>
      </c>
      <c r="GV28">
        <v>0</v>
      </c>
      <c r="GW28">
        <v>0</v>
      </c>
      <c r="GX28">
        <v>2.1259550494962003</v>
      </c>
      <c r="GY28">
        <v>317.04321350266247</v>
      </c>
      <c r="GZ28">
        <v>343.65183456530781</v>
      </c>
      <c r="HA28">
        <v>0.7280232763009411</v>
      </c>
      <c r="HB28">
        <v>-0.73686780797216977</v>
      </c>
      <c r="HC28">
        <v>0.72777174699233349</v>
      </c>
    </row>
    <row r="29" spans="1:211" x14ac:dyDescent="0.25">
      <c r="A29" t="s">
        <v>3722</v>
      </c>
      <c r="B29">
        <v>24</v>
      </c>
      <c r="C29" s="33">
        <v>5839</v>
      </c>
      <c r="D29">
        <v>5295</v>
      </c>
      <c r="E29">
        <v>3008</v>
      </c>
      <c r="F29" s="33">
        <v>704</v>
      </c>
      <c r="G29">
        <v>3647</v>
      </c>
      <c r="H29">
        <v>744</v>
      </c>
      <c r="I29">
        <v>10</v>
      </c>
      <c r="J29">
        <v>0</v>
      </c>
      <c r="K29">
        <v>0</v>
      </c>
      <c r="L29">
        <v>0</v>
      </c>
      <c r="M29">
        <v>1</v>
      </c>
      <c r="N29">
        <v>0</v>
      </c>
      <c r="O29">
        <v>60</v>
      </c>
      <c r="P29">
        <v>1</v>
      </c>
      <c r="Q29">
        <v>-3</v>
      </c>
      <c r="R29">
        <v>-3</v>
      </c>
      <c r="S29">
        <v>20</v>
      </c>
      <c r="T29">
        <v>70</v>
      </c>
      <c r="U29">
        <v>0</v>
      </c>
      <c r="V29">
        <v>0</v>
      </c>
      <c r="W29">
        <v>0</v>
      </c>
      <c r="X29">
        <v>1</v>
      </c>
      <c r="Y29">
        <v>1</v>
      </c>
      <c r="Z29">
        <v>1</v>
      </c>
      <c r="AA29">
        <v>1</v>
      </c>
      <c r="AB29">
        <v>120</v>
      </c>
      <c r="AC29">
        <v>11</v>
      </c>
      <c r="AD29">
        <v>-3</v>
      </c>
      <c r="AE29">
        <v>-3</v>
      </c>
      <c r="AF29">
        <v>270</v>
      </c>
      <c r="AG29">
        <v>1</v>
      </c>
      <c r="AH29">
        <v>1</v>
      </c>
      <c r="AI29">
        <v>1</v>
      </c>
      <c r="AJ29">
        <v>150</v>
      </c>
      <c r="AK29">
        <v>-3</v>
      </c>
      <c r="AL29">
        <v>-3</v>
      </c>
      <c r="AM29">
        <v>-3</v>
      </c>
      <c r="AN29">
        <v>0</v>
      </c>
      <c r="AO29">
        <v>1</v>
      </c>
      <c r="AP29">
        <v>0</v>
      </c>
      <c r="AQ29">
        <v>1</v>
      </c>
      <c r="AR29">
        <v>0</v>
      </c>
      <c r="AS29">
        <v>1</v>
      </c>
      <c r="AT29">
        <v>0</v>
      </c>
      <c r="AU29">
        <v>30</v>
      </c>
      <c r="AV29">
        <v>180</v>
      </c>
      <c r="AW29">
        <v>4</v>
      </c>
      <c r="AX29">
        <v>12</v>
      </c>
      <c r="AY29">
        <v>-3</v>
      </c>
      <c r="AZ29">
        <v>-3</v>
      </c>
      <c r="BA29">
        <v>0</v>
      </c>
      <c r="BB29">
        <v>370</v>
      </c>
      <c r="BC29">
        <v>470</v>
      </c>
      <c r="BD29">
        <v>1</v>
      </c>
      <c r="BE29">
        <v>71</v>
      </c>
      <c r="BH29">
        <v>15</v>
      </c>
      <c r="BI29">
        <v>0</v>
      </c>
      <c r="BJ29">
        <v>0</v>
      </c>
      <c r="BK29">
        <v>0</v>
      </c>
      <c r="BL29">
        <v>1</v>
      </c>
      <c r="BM29">
        <v>0</v>
      </c>
      <c r="BN29">
        <v>60</v>
      </c>
      <c r="BO29">
        <v>1</v>
      </c>
      <c r="BP29">
        <v>-3</v>
      </c>
      <c r="BQ29">
        <v>-3</v>
      </c>
      <c r="BR29">
        <v>20</v>
      </c>
      <c r="BS29">
        <v>75</v>
      </c>
      <c r="BT29">
        <v>0</v>
      </c>
      <c r="BU29">
        <v>12</v>
      </c>
      <c r="BV29">
        <v>4</v>
      </c>
      <c r="BW29">
        <v>1</v>
      </c>
      <c r="BX29">
        <v>1</v>
      </c>
      <c r="BY29">
        <v>1</v>
      </c>
      <c r="BZ29">
        <v>1</v>
      </c>
      <c r="CA29">
        <v>120</v>
      </c>
      <c r="CB29">
        <v>11</v>
      </c>
      <c r="CC29">
        <v>-3</v>
      </c>
      <c r="CD29">
        <v>-3</v>
      </c>
      <c r="CE29">
        <v>224</v>
      </c>
      <c r="CF29">
        <v>1</v>
      </c>
      <c r="CG29">
        <v>0</v>
      </c>
      <c r="CH29">
        <v>1</v>
      </c>
      <c r="CI29">
        <v>100</v>
      </c>
      <c r="CJ29">
        <v>-3</v>
      </c>
      <c r="CK29">
        <v>-3</v>
      </c>
      <c r="CL29">
        <v>-3</v>
      </c>
      <c r="CM29">
        <v>0</v>
      </c>
      <c r="CN29">
        <v>1</v>
      </c>
      <c r="CO29">
        <v>1</v>
      </c>
      <c r="CP29">
        <v>0</v>
      </c>
      <c r="CQ29">
        <v>1</v>
      </c>
      <c r="CR29">
        <v>0</v>
      </c>
      <c r="CS29">
        <v>30</v>
      </c>
      <c r="CT29">
        <v>0</v>
      </c>
      <c r="CU29">
        <v>180</v>
      </c>
      <c r="CV29">
        <v>4</v>
      </c>
      <c r="CW29">
        <v>12</v>
      </c>
      <c r="CX29">
        <v>-3</v>
      </c>
      <c r="CY29">
        <v>-3</v>
      </c>
      <c r="CZ29">
        <v>4</v>
      </c>
      <c r="DA29">
        <v>299</v>
      </c>
      <c r="DB29">
        <v>399</v>
      </c>
      <c r="DC29">
        <v>0</v>
      </c>
      <c r="DD29">
        <v>-71</v>
      </c>
      <c r="DG29">
        <v>14.645569620253164</v>
      </c>
      <c r="DH29">
        <v>0</v>
      </c>
      <c r="DI29">
        <v>1.3159899568917925</v>
      </c>
      <c r="DJ29">
        <v>1.3159899568917925</v>
      </c>
      <c r="DK29">
        <v>0.72486180475224704</v>
      </c>
      <c r="DL29">
        <v>3.1645569620253164E-3</v>
      </c>
      <c r="DM29">
        <v>43.561030929827034</v>
      </c>
      <c r="DN29">
        <v>0.72601718216378397</v>
      </c>
      <c r="DO29">
        <v>0</v>
      </c>
      <c r="DP29">
        <v>0</v>
      </c>
      <c r="DQ29">
        <v>14.520343643275684</v>
      </c>
      <c r="DR29">
        <v>52.412523878736394</v>
      </c>
      <c r="DS29">
        <v>0</v>
      </c>
      <c r="DT29">
        <v>4.0627894546836014</v>
      </c>
      <c r="DU29">
        <v>1.1659019727005497</v>
      </c>
      <c r="DV29">
        <v>0.99957805907172992</v>
      </c>
      <c r="DW29">
        <v>0.99789029535864981</v>
      </c>
      <c r="DX29">
        <v>0.96139240506329116</v>
      </c>
      <c r="DY29">
        <v>0</v>
      </c>
      <c r="DZ29">
        <v>122.80769451322939</v>
      </c>
      <c r="EA29">
        <v>9.4156118143459917</v>
      </c>
      <c r="EB29">
        <v>0</v>
      </c>
      <c r="EC29">
        <v>0</v>
      </c>
      <c r="ED29">
        <v>254.56488763276317</v>
      </c>
      <c r="EE29">
        <v>0.76793248945147674</v>
      </c>
      <c r="EF29">
        <v>0.76751054852320677</v>
      </c>
      <c r="EG29">
        <v>0.78523206751054853</v>
      </c>
      <c r="EH29">
        <v>133.01687763713079</v>
      </c>
      <c r="EI29">
        <v>0</v>
      </c>
      <c r="EJ29">
        <v>0</v>
      </c>
      <c r="EK29">
        <v>0</v>
      </c>
      <c r="EL29">
        <v>1.3005963839279433E-2</v>
      </c>
      <c r="EM29">
        <v>0.6442695447461424</v>
      </c>
      <c r="EN29">
        <v>0.16877637130801687</v>
      </c>
      <c r="EO29">
        <v>0.16877637130801687</v>
      </c>
      <c r="EP29">
        <v>0.2772151898734177</v>
      </c>
      <c r="EQ29">
        <v>0.2772151898734177</v>
      </c>
      <c r="ER29">
        <v>7.7742616033755274</v>
      </c>
      <c r="ES29">
        <v>7.7742616033755274</v>
      </c>
      <c r="ET29">
        <v>132.87477402302252</v>
      </c>
      <c r="EU29">
        <v>2.9588607594936711</v>
      </c>
      <c r="EV29">
        <v>9.7738396624472568</v>
      </c>
      <c r="EW29">
        <v>0</v>
      </c>
      <c r="EX29">
        <v>0</v>
      </c>
      <c r="EY29">
        <v>1.7974202056754212</v>
      </c>
      <c r="EZ29">
        <v>328.86401894474068</v>
      </c>
      <c r="FA29">
        <v>385.29372585289445</v>
      </c>
      <c r="FB29">
        <v>0.61447132271229088</v>
      </c>
      <c r="FC29">
        <v>15.792458421666161</v>
      </c>
      <c r="FD29">
        <v>0.28313862300656112</v>
      </c>
      <c r="FF29">
        <v>14.645569620253164</v>
      </c>
      <c r="FG29">
        <v>0</v>
      </c>
      <c r="FH29">
        <v>2.3384047979793445</v>
      </c>
      <c r="FI29">
        <v>2.3384047979793445</v>
      </c>
      <c r="FJ29">
        <v>0.79362614764764505</v>
      </c>
      <c r="FK29">
        <v>3.1645569620253164E-3</v>
      </c>
      <c r="FL29">
        <v>47.339294053382133</v>
      </c>
      <c r="FM29">
        <v>0.78898823422303543</v>
      </c>
      <c r="FN29">
        <v>0</v>
      </c>
      <c r="FO29">
        <v>0</v>
      </c>
      <c r="FP29">
        <v>15.779764684460712</v>
      </c>
      <c r="FQ29">
        <v>63.548388301377031</v>
      </c>
      <c r="FR29">
        <v>1.4364813346929151</v>
      </c>
      <c r="FS29">
        <v>8.8536355350099392</v>
      </c>
      <c r="FT29">
        <v>3.1917772303737646</v>
      </c>
      <c r="FU29">
        <v>0.99957805907172992</v>
      </c>
      <c r="FV29">
        <v>0.99789029535864981</v>
      </c>
      <c r="FW29">
        <v>0.96139240506329116</v>
      </c>
      <c r="FX29">
        <v>0</v>
      </c>
      <c r="FY29">
        <v>115.65584227144697</v>
      </c>
      <c r="FZ29">
        <v>9.4156118143459917</v>
      </c>
      <c r="GA29">
        <v>0</v>
      </c>
      <c r="GB29">
        <v>0</v>
      </c>
      <c r="GC29">
        <v>227.92256182365355</v>
      </c>
      <c r="GD29">
        <v>0.76793248945147674</v>
      </c>
      <c r="GE29">
        <v>0.76751054852320677</v>
      </c>
      <c r="GF29">
        <v>0.78523206751054853</v>
      </c>
      <c r="GG29">
        <v>109.64459391324462</v>
      </c>
      <c r="GH29">
        <v>0</v>
      </c>
      <c r="GI29">
        <v>0</v>
      </c>
      <c r="GJ29">
        <v>0</v>
      </c>
      <c r="GK29">
        <v>2.104259525771357E-2</v>
      </c>
      <c r="GL29">
        <v>0.6442695447461424</v>
      </c>
      <c r="GM29">
        <v>0.16877637130801687</v>
      </c>
      <c r="GN29">
        <v>0.16877637130801687</v>
      </c>
      <c r="GO29">
        <v>0.2772151898734177</v>
      </c>
      <c r="GP29">
        <v>0.2772151898734177</v>
      </c>
      <c r="GQ29">
        <v>7.7742616033755274</v>
      </c>
      <c r="GR29">
        <v>7.7742616033755274</v>
      </c>
      <c r="GS29">
        <v>134.13419506420755</v>
      </c>
      <c r="GT29">
        <v>2.9588607594936707</v>
      </c>
      <c r="GU29">
        <v>9.7738396624472568</v>
      </c>
      <c r="GV29">
        <v>0</v>
      </c>
      <c r="GW29">
        <v>0</v>
      </c>
      <c r="GX29">
        <v>4.9850325924414456</v>
      </c>
      <c r="GY29">
        <v>308.61952584999494</v>
      </c>
      <c r="GZ29">
        <v>373.0358220736212</v>
      </c>
      <c r="HA29">
        <v>0.38552867728770912</v>
      </c>
      <c r="HB29">
        <v>5.820275151633453</v>
      </c>
      <c r="HC29">
        <v>0.71686137699343888</v>
      </c>
    </row>
    <row r="30" spans="1:211" x14ac:dyDescent="0.25">
      <c r="A30" t="s">
        <v>3722</v>
      </c>
      <c r="B30">
        <v>25</v>
      </c>
      <c r="C30">
        <v>159</v>
      </c>
      <c r="D30">
        <v>997</v>
      </c>
      <c r="E30">
        <v>6369</v>
      </c>
      <c r="F30">
        <v>3218</v>
      </c>
      <c r="G30">
        <v>1255</v>
      </c>
      <c r="H30">
        <v>6666</v>
      </c>
      <c r="I30">
        <v>15</v>
      </c>
      <c r="J30">
        <v>0</v>
      </c>
      <c r="K30">
        <v>0</v>
      </c>
      <c r="L30">
        <v>0</v>
      </c>
      <c r="M30">
        <v>1</v>
      </c>
      <c r="N30">
        <v>0</v>
      </c>
      <c r="O30">
        <v>60</v>
      </c>
      <c r="P30">
        <v>1</v>
      </c>
      <c r="Q30">
        <v>-3</v>
      </c>
      <c r="R30">
        <v>-3</v>
      </c>
      <c r="S30">
        <v>20</v>
      </c>
      <c r="T30">
        <v>75</v>
      </c>
      <c r="U30">
        <v>0</v>
      </c>
      <c r="V30">
        <v>0</v>
      </c>
      <c r="W30">
        <v>0</v>
      </c>
      <c r="X30">
        <v>1</v>
      </c>
      <c r="Y30">
        <v>1</v>
      </c>
      <c r="Z30">
        <v>1</v>
      </c>
      <c r="AA30">
        <v>0</v>
      </c>
      <c r="AB30">
        <v>80</v>
      </c>
      <c r="AC30">
        <v>5</v>
      </c>
      <c r="AD30">
        <v>-3</v>
      </c>
      <c r="AE30">
        <v>-3</v>
      </c>
      <c r="AF30">
        <v>230</v>
      </c>
      <c r="AG30">
        <v>1</v>
      </c>
      <c r="AH30">
        <v>1</v>
      </c>
      <c r="AI30">
        <v>1</v>
      </c>
      <c r="AJ30">
        <v>150</v>
      </c>
      <c r="AK30">
        <v>-3</v>
      </c>
      <c r="AL30">
        <v>-3</v>
      </c>
      <c r="AM30">
        <v>-3</v>
      </c>
      <c r="AN30">
        <v>0</v>
      </c>
      <c r="AO30">
        <v>0</v>
      </c>
      <c r="AP30">
        <v>1</v>
      </c>
      <c r="AQ30">
        <v>0</v>
      </c>
      <c r="AR30">
        <v>1</v>
      </c>
      <c r="AS30">
        <v>3</v>
      </c>
      <c r="AT30">
        <v>30</v>
      </c>
      <c r="AU30">
        <v>75</v>
      </c>
      <c r="AV30">
        <v>140</v>
      </c>
      <c r="AW30">
        <v>3</v>
      </c>
      <c r="AX30">
        <v>6</v>
      </c>
      <c r="AY30">
        <v>-3</v>
      </c>
      <c r="AZ30">
        <v>-3</v>
      </c>
      <c r="BA30">
        <v>0</v>
      </c>
      <c r="BB30">
        <v>380</v>
      </c>
      <c r="BC30">
        <v>380</v>
      </c>
      <c r="BD30">
        <v>1</v>
      </c>
      <c r="BE30">
        <v>45</v>
      </c>
      <c r="BH30">
        <v>15</v>
      </c>
      <c r="BI30">
        <v>0</v>
      </c>
      <c r="BJ30">
        <v>0</v>
      </c>
      <c r="BK30">
        <v>0</v>
      </c>
      <c r="BL30">
        <v>1</v>
      </c>
      <c r="BM30">
        <v>0</v>
      </c>
      <c r="BN30">
        <v>60</v>
      </c>
      <c r="BO30">
        <v>1</v>
      </c>
      <c r="BP30">
        <v>-3</v>
      </c>
      <c r="BQ30">
        <v>-3</v>
      </c>
      <c r="BR30">
        <v>20</v>
      </c>
      <c r="BS30">
        <v>75</v>
      </c>
      <c r="BT30">
        <v>0</v>
      </c>
      <c r="BU30">
        <v>0</v>
      </c>
      <c r="BV30">
        <v>0</v>
      </c>
      <c r="BW30">
        <v>1</v>
      </c>
      <c r="BX30">
        <v>1</v>
      </c>
      <c r="BY30">
        <v>1</v>
      </c>
      <c r="BZ30">
        <v>0</v>
      </c>
      <c r="CA30">
        <v>80</v>
      </c>
      <c r="CB30">
        <v>5</v>
      </c>
      <c r="CC30">
        <v>-3</v>
      </c>
      <c r="CD30">
        <v>-3</v>
      </c>
      <c r="CE30">
        <v>230</v>
      </c>
      <c r="CF30">
        <v>1</v>
      </c>
      <c r="CG30">
        <v>1</v>
      </c>
      <c r="CH30">
        <v>1</v>
      </c>
      <c r="CI30">
        <v>150</v>
      </c>
      <c r="CJ30">
        <v>-3</v>
      </c>
      <c r="CK30">
        <v>-3</v>
      </c>
      <c r="CL30">
        <v>-3</v>
      </c>
      <c r="CM30">
        <v>0</v>
      </c>
      <c r="CN30">
        <v>0</v>
      </c>
      <c r="CO30">
        <v>0</v>
      </c>
      <c r="CP30">
        <v>1</v>
      </c>
      <c r="CQ30">
        <v>3</v>
      </c>
      <c r="CR30">
        <v>1</v>
      </c>
      <c r="CS30">
        <v>75</v>
      </c>
      <c r="CT30">
        <v>30</v>
      </c>
      <c r="CU30">
        <v>140</v>
      </c>
      <c r="CV30">
        <v>3</v>
      </c>
      <c r="CW30">
        <v>6</v>
      </c>
      <c r="CX30">
        <v>-3</v>
      </c>
      <c r="CY30">
        <v>-3</v>
      </c>
      <c r="CZ30">
        <v>0</v>
      </c>
      <c r="DA30">
        <v>335</v>
      </c>
      <c r="DB30">
        <v>335</v>
      </c>
      <c r="DC30">
        <v>0</v>
      </c>
      <c r="DD30">
        <v>-45</v>
      </c>
      <c r="DG30">
        <v>14.645569620253164</v>
      </c>
      <c r="DH30">
        <v>5.6803241751149022E-2</v>
      </c>
      <c r="DI30">
        <v>0</v>
      </c>
      <c r="DJ30">
        <v>0</v>
      </c>
      <c r="DK30">
        <v>0.80437859266669243</v>
      </c>
      <c r="DL30">
        <v>3.1645569620253164E-3</v>
      </c>
      <c r="DM30">
        <v>47.610429866207824</v>
      </c>
      <c r="DN30">
        <v>0.79350716443679725</v>
      </c>
      <c r="DO30">
        <v>0</v>
      </c>
      <c r="DP30">
        <v>0</v>
      </c>
      <c r="DQ30">
        <v>15.870143288735949</v>
      </c>
      <c r="DR30">
        <v>63.012956243698824</v>
      </c>
      <c r="DS30">
        <v>3.0255261922178018</v>
      </c>
      <c r="DT30">
        <v>0</v>
      </c>
      <c r="DU30">
        <v>0.13820698494471406</v>
      </c>
      <c r="DV30">
        <v>0.99957805907172992</v>
      </c>
      <c r="DW30">
        <v>0.99789029535864981</v>
      </c>
      <c r="DX30">
        <v>0.96139240506329116</v>
      </c>
      <c r="DY30">
        <v>0</v>
      </c>
      <c r="DZ30">
        <v>105.87941266670592</v>
      </c>
      <c r="EA30">
        <v>7.224903129263728</v>
      </c>
      <c r="EB30">
        <v>0</v>
      </c>
      <c r="EC30">
        <v>0</v>
      </c>
      <c r="ED30">
        <v>220.59044124758404</v>
      </c>
      <c r="EE30">
        <v>0.76793248945147674</v>
      </c>
      <c r="EF30">
        <v>0.76751054852320677</v>
      </c>
      <c r="EG30">
        <v>0.78523206751054853</v>
      </c>
      <c r="EH30">
        <v>132.35659088085993</v>
      </c>
      <c r="EI30">
        <v>0</v>
      </c>
      <c r="EJ30">
        <v>0</v>
      </c>
      <c r="EK30">
        <v>0</v>
      </c>
      <c r="EL30">
        <v>1.0572058221289926E-2</v>
      </c>
      <c r="EM30">
        <v>0.21462803051189994</v>
      </c>
      <c r="EN30">
        <v>0.16877637130801687</v>
      </c>
      <c r="EO30">
        <v>0.16877637130801687</v>
      </c>
      <c r="EP30">
        <v>0.2772151898734177</v>
      </c>
      <c r="EQ30">
        <v>0.2772151898734177</v>
      </c>
      <c r="ER30">
        <v>7.7742616033755274</v>
      </c>
      <c r="ES30">
        <v>7.7742616033755274</v>
      </c>
      <c r="ET30">
        <v>134.2245736684828</v>
      </c>
      <c r="EU30">
        <v>2.9588607594936716</v>
      </c>
      <c r="EV30">
        <v>7.3098331303830015</v>
      </c>
      <c r="EW30">
        <v>0</v>
      </c>
      <c r="EX30">
        <v>0</v>
      </c>
      <c r="EY30">
        <v>0.43163063012497682</v>
      </c>
      <c r="EZ30">
        <v>317.64417404851343</v>
      </c>
      <c r="FA30">
        <v>347.5715123134591</v>
      </c>
      <c r="FB30">
        <v>0.59071949985326644</v>
      </c>
      <c r="FC30">
        <v>1.6120210939243593</v>
      </c>
      <c r="FD30">
        <v>0.67481350971373433</v>
      </c>
      <c r="FF30">
        <v>14.645569620253164</v>
      </c>
      <c r="FG30">
        <v>0</v>
      </c>
      <c r="FH30">
        <v>0.7383797975692078</v>
      </c>
      <c r="FI30">
        <v>0.7383797975692078</v>
      </c>
      <c r="FJ30">
        <v>0.80631379476440745</v>
      </c>
      <c r="FK30">
        <v>3.5108854690179864E-3</v>
      </c>
      <c r="FL30">
        <v>48.578127274233125</v>
      </c>
      <c r="FM30">
        <v>0.80963545457055197</v>
      </c>
      <c r="FN30">
        <v>0</v>
      </c>
      <c r="FO30">
        <v>0</v>
      </c>
      <c r="FP30">
        <v>16.192709091411039</v>
      </c>
      <c r="FQ30">
        <v>65.290974449600057</v>
      </c>
      <c r="FR30">
        <v>0</v>
      </c>
      <c r="FS30">
        <v>0</v>
      </c>
      <c r="FT30">
        <v>0</v>
      </c>
      <c r="FU30">
        <v>0.99957805907172992</v>
      </c>
      <c r="FV30">
        <v>0.99789029535864981</v>
      </c>
      <c r="FW30">
        <v>0.96139240506329116</v>
      </c>
      <c r="FX30">
        <v>0</v>
      </c>
      <c r="FY30">
        <v>98.694926036742459</v>
      </c>
      <c r="FZ30">
        <v>6.6510404579336324</v>
      </c>
      <c r="GA30">
        <v>0</v>
      </c>
      <c r="GB30">
        <v>0</v>
      </c>
      <c r="GC30">
        <v>205.24403720714045</v>
      </c>
      <c r="GD30">
        <v>0.76793248945147674</v>
      </c>
      <c r="GE30">
        <v>0.76751054852320677</v>
      </c>
      <c r="GF30">
        <v>0.78523206751054853</v>
      </c>
      <c r="GG30">
        <v>115.47763090676689</v>
      </c>
      <c r="GH30">
        <v>0</v>
      </c>
      <c r="GI30">
        <v>0</v>
      </c>
      <c r="GJ30">
        <v>0</v>
      </c>
      <c r="GK30">
        <v>1.0221226388663851E-2</v>
      </c>
      <c r="GL30">
        <v>0.22188190091883808</v>
      </c>
      <c r="GM30">
        <v>0.16877637130801687</v>
      </c>
      <c r="GN30">
        <v>0.16877637130801687</v>
      </c>
      <c r="GO30">
        <v>0.2772151898734177</v>
      </c>
      <c r="GP30">
        <v>0.2772151898734177</v>
      </c>
      <c r="GQ30">
        <v>7.7742616033755274</v>
      </c>
      <c r="GR30">
        <v>7.7742616033755274</v>
      </c>
      <c r="GS30">
        <v>134.54713947115789</v>
      </c>
      <c r="GT30">
        <v>2.9588607594936711</v>
      </c>
      <c r="GU30">
        <v>7.3652290823449498</v>
      </c>
      <c r="GV30">
        <v>0</v>
      </c>
      <c r="GW30">
        <v>0</v>
      </c>
      <c r="GX30">
        <v>0.20947307481141531</v>
      </c>
      <c r="GY30">
        <v>301.7081486694014</v>
      </c>
      <c r="GZ30">
        <v>317.13813914101763</v>
      </c>
      <c r="HA30">
        <v>0.40928050014673356</v>
      </c>
      <c r="HB30">
        <v>-16.623513167406127</v>
      </c>
      <c r="HC30">
        <v>0.32518649028626567</v>
      </c>
    </row>
    <row r="31" spans="1:211" x14ac:dyDescent="0.25">
      <c r="A31" t="s">
        <v>3722</v>
      </c>
      <c r="B31">
        <v>26</v>
      </c>
      <c r="C31">
        <v>6546</v>
      </c>
      <c r="D31">
        <v>696</v>
      </c>
      <c r="E31">
        <v>6025</v>
      </c>
      <c r="F31">
        <v>6430</v>
      </c>
      <c r="G31">
        <v>4469</v>
      </c>
      <c r="H31">
        <v>330</v>
      </c>
      <c r="I31">
        <v>15</v>
      </c>
      <c r="J31">
        <v>0</v>
      </c>
      <c r="K31">
        <v>0</v>
      </c>
      <c r="L31">
        <v>0</v>
      </c>
      <c r="M31">
        <v>1</v>
      </c>
      <c r="N31">
        <v>0</v>
      </c>
      <c r="O31">
        <v>60</v>
      </c>
      <c r="P31">
        <v>1</v>
      </c>
      <c r="Q31">
        <v>-3</v>
      </c>
      <c r="R31">
        <v>-3</v>
      </c>
      <c r="S31">
        <v>20</v>
      </c>
      <c r="T31">
        <v>75</v>
      </c>
      <c r="U31">
        <v>0</v>
      </c>
      <c r="V31">
        <v>0</v>
      </c>
      <c r="W31">
        <v>0</v>
      </c>
      <c r="X31">
        <v>1</v>
      </c>
      <c r="Y31">
        <v>1</v>
      </c>
      <c r="Z31">
        <v>1</v>
      </c>
      <c r="AA31">
        <v>0</v>
      </c>
      <c r="AB31">
        <v>80</v>
      </c>
      <c r="AC31">
        <v>5</v>
      </c>
      <c r="AD31">
        <v>-3</v>
      </c>
      <c r="AE31">
        <v>-3</v>
      </c>
      <c r="AF31">
        <v>180</v>
      </c>
      <c r="AG31">
        <v>1</v>
      </c>
      <c r="AH31">
        <v>1</v>
      </c>
      <c r="AI31">
        <v>0</v>
      </c>
      <c r="AJ31">
        <v>100</v>
      </c>
      <c r="AK31">
        <v>-3</v>
      </c>
      <c r="AL31">
        <v>-3</v>
      </c>
      <c r="AM31">
        <v>-3</v>
      </c>
      <c r="AN31">
        <v>0</v>
      </c>
      <c r="AO31">
        <v>0</v>
      </c>
      <c r="AP31">
        <v>0</v>
      </c>
      <c r="AQ31">
        <v>0</v>
      </c>
      <c r="AR31">
        <v>0</v>
      </c>
      <c r="AS31">
        <v>0</v>
      </c>
      <c r="AT31">
        <v>0</v>
      </c>
      <c r="AU31">
        <v>0</v>
      </c>
      <c r="AV31">
        <v>140</v>
      </c>
      <c r="AW31">
        <v>3</v>
      </c>
      <c r="AX31">
        <v>6</v>
      </c>
      <c r="AY31">
        <v>-3</v>
      </c>
      <c r="AZ31">
        <v>-3</v>
      </c>
      <c r="BA31">
        <v>0</v>
      </c>
      <c r="BB31">
        <v>255</v>
      </c>
      <c r="BC31">
        <v>255</v>
      </c>
      <c r="BD31">
        <v>0</v>
      </c>
      <c r="BE31">
        <v>-24</v>
      </c>
      <c r="BH31">
        <v>10</v>
      </c>
      <c r="BI31">
        <v>0</v>
      </c>
      <c r="BJ31">
        <v>22</v>
      </c>
      <c r="BK31">
        <v>22</v>
      </c>
      <c r="BL31">
        <v>0</v>
      </c>
      <c r="BM31">
        <v>0</v>
      </c>
      <c r="BN31">
        <v>0</v>
      </c>
      <c r="BO31">
        <v>0</v>
      </c>
      <c r="BP31">
        <v>-3</v>
      </c>
      <c r="BQ31">
        <v>-3</v>
      </c>
      <c r="BR31">
        <v>0</v>
      </c>
      <c r="BS31">
        <v>32</v>
      </c>
      <c r="BT31">
        <v>0</v>
      </c>
      <c r="BU31">
        <v>82</v>
      </c>
      <c r="BV31">
        <v>27</v>
      </c>
      <c r="BW31">
        <v>1</v>
      </c>
      <c r="BX31">
        <v>1</v>
      </c>
      <c r="BY31">
        <v>1</v>
      </c>
      <c r="BZ31">
        <v>0</v>
      </c>
      <c r="CA31">
        <v>120</v>
      </c>
      <c r="CB31">
        <v>6</v>
      </c>
      <c r="CC31">
        <v>-3</v>
      </c>
      <c r="CD31">
        <v>-3</v>
      </c>
      <c r="CE31">
        <v>247</v>
      </c>
      <c r="CF31">
        <v>0</v>
      </c>
      <c r="CG31">
        <v>1</v>
      </c>
      <c r="CH31">
        <v>1</v>
      </c>
      <c r="CI31">
        <v>100</v>
      </c>
      <c r="CJ31">
        <v>-3</v>
      </c>
      <c r="CK31">
        <v>-3</v>
      </c>
      <c r="CL31">
        <v>-3</v>
      </c>
      <c r="CM31">
        <v>1</v>
      </c>
      <c r="CN31">
        <v>0</v>
      </c>
      <c r="CO31">
        <v>0</v>
      </c>
      <c r="CP31">
        <v>0</v>
      </c>
      <c r="CQ31">
        <v>0</v>
      </c>
      <c r="CR31">
        <v>0</v>
      </c>
      <c r="CS31">
        <v>0</v>
      </c>
      <c r="CT31">
        <v>0</v>
      </c>
      <c r="CU31">
        <v>120</v>
      </c>
      <c r="CV31">
        <v>3</v>
      </c>
      <c r="CW31">
        <v>6</v>
      </c>
      <c r="CX31">
        <v>-3</v>
      </c>
      <c r="CY31">
        <v>-3</v>
      </c>
      <c r="CZ31">
        <v>49</v>
      </c>
      <c r="DA31">
        <v>279</v>
      </c>
      <c r="DB31">
        <v>299</v>
      </c>
      <c r="DC31">
        <v>1</v>
      </c>
      <c r="DD31">
        <v>24</v>
      </c>
      <c r="DG31">
        <v>14.645569620253164</v>
      </c>
      <c r="DH31">
        <v>0</v>
      </c>
      <c r="DI31">
        <v>1.1980946197363378</v>
      </c>
      <c r="DJ31">
        <v>1.1980946197363378</v>
      </c>
      <c r="DK31">
        <v>0.85506329113924051</v>
      </c>
      <c r="DL31">
        <v>3.1645569620253164E-3</v>
      </c>
      <c r="DM31">
        <v>56.664753151776878</v>
      </c>
      <c r="DN31">
        <v>0.94441255252961431</v>
      </c>
      <c r="DO31">
        <v>0</v>
      </c>
      <c r="DP31">
        <v>0</v>
      </c>
      <c r="DQ31">
        <v>18.888251050592292</v>
      </c>
      <c r="DR31">
        <v>73.307304042722635</v>
      </c>
      <c r="DS31">
        <v>0</v>
      </c>
      <c r="DT31">
        <v>1.5803103033687171</v>
      </c>
      <c r="DU31">
        <v>0.37484172061363663</v>
      </c>
      <c r="DV31">
        <v>0.99957805907172992</v>
      </c>
      <c r="DW31">
        <v>0.99789029535864981</v>
      </c>
      <c r="DX31">
        <v>0.96139240506329116</v>
      </c>
      <c r="DY31">
        <v>0</v>
      </c>
      <c r="DZ31">
        <v>91.989495132411349</v>
      </c>
      <c r="EA31">
        <v>6.4004822615576682</v>
      </c>
      <c r="EB31">
        <v>0</v>
      </c>
      <c r="EC31">
        <v>0</v>
      </c>
      <c r="ED31">
        <v>201.22486608322703</v>
      </c>
      <c r="EE31">
        <v>0.76793248945147674</v>
      </c>
      <c r="EF31">
        <v>0.76751054852320677</v>
      </c>
      <c r="EG31">
        <v>0.78523206751054853</v>
      </c>
      <c r="EH31">
        <v>115.32952255904991</v>
      </c>
      <c r="EI31">
        <v>0</v>
      </c>
      <c r="EJ31">
        <v>0</v>
      </c>
      <c r="EK31">
        <v>0</v>
      </c>
      <c r="EL31">
        <v>1.1864667230154224E-2</v>
      </c>
      <c r="EM31">
        <v>0.1993270058824772</v>
      </c>
      <c r="EN31">
        <v>0.16877637130801687</v>
      </c>
      <c r="EO31">
        <v>0.16877637130801687</v>
      </c>
      <c r="EP31">
        <v>0.2772151898734177</v>
      </c>
      <c r="EQ31">
        <v>0.2772151898734177</v>
      </c>
      <c r="ER31">
        <v>7.7742616033755274</v>
      </c>
      <c r="ES31">
        <v>7.7742616033755274</v>
      </c>
      <c r="ET31">
        <v>137.24268143033913</v>
      </c>
      <c r="EU31">
        <v>2.9588607594936711</v>
      </c>
      <c r="EV31">
        <v>7.1883328883021473</v>
      </c>
      <c r="EW31">
        <v>0</v>
      </c>
      <c r="EX31">
        <v>0</v>
      </c>
      <c r="EY31">
        <v>1.1915870004679969</v>
      </c>
      <c r="EZ31">
        <v>284.4712247641387</v>
      </c>
      <c r="FA31">
        <v>310.01551350907414</v>
      </c>
      <c r="FB31">
        <v>0.31884099954419509</v>
      </c>
      <c r="FC31">
        <v>-1.4208716278379558</v>
      </c>
      <c r="FD31">
        <v>0.64142357600355482</v>
      </c>
      <c r="FF31">
        <v>12.255120757451671</v>
      </c>
      <c r="FG31">
        <v>0</v>
      </c>
      <c r="FH31">
        <v>14.593782395434896</v>
      </c>
      <c r="FI31">
        <v>14.593782395434896</v>
      </c>
      <c r="FJ31">
        <v>0.64989518837026483</v>
      </c>
      <c r="FK31">
        <v>5.4254817946670034E-3</v>
      </c>
      <c r="FL31">
        <v>39.456096682600247</v>
      </c>
      <c r="FM31">
        <v>0.65760161137667072</v>
      </c>
      <c r="FN31">
        <v>0</v>
      </c>
      <c r="FO31">
        <v>0</v>
      </c>
      <c r="FP31">
        <v>13.152032227533414</v>
      </c>
      <c r="FQ31">
        <v>59.463226095838237</v>
      </c>
      <c r="FR31">
        <v>0</v>
      </c>
      <c r="FS31">
        <v>72.595875225666148</v>
      </c>
      <c r="FT31">
        <v>23.702209777149406</v>
      </c>
      <c r="FU31">
        <v>0.99957805907172992</v>
      </c>
      <c r="FV31">
        <v>0.99789029535864981</v>
      </c>
      <c r="FW31">
        <v>0.93728449853023077</v>
      </c>
      <c r="FX31">
        <v>0</v>
      </c>
      <c r="FY31">
        <v>99.968246339865772</v>
      </c>
      <c r="FZ31">
        <v>6.7131909810186068</v>
      </c>
      <c r="GA31">
        <v>0</v>
      </c>
      <c r="GB31">
        <v>0</v>
      </c>
      <c r="GC31">
        <v>213.0430814747817</v>
      </c>
      <c r="GD31">
        <v>0.76793248945147674</v>
      </c>
      <c r="GE31">
        <v>0.76751054852320677</v>
      </c>
      <c r="GF31">
        <v>0.78523206751054853</v>
      </c>
      <c r="GG31">
        <v>107.24355275348273</v>
      </c>
      <c r="GH31">
        <v>0</v>
      </c>
      <c r="GI31">
        <v>0</v>
      </c>
      <c r="GJ31">
        <v>0</v>
      </c>
      <c r="GK31">
        <v>0.80876184630554204</v>
      </c>
      <c r="GL31">
        <v>0.18997377360319334</v>
      </c>
      <c r="GM31">
        <v>0.16877637130801687</v>
      </c>
      <c r="GN31">
        <v>0.16877637130801687</v>
      </c>
      <c r="GO31">
        <v>0.2772151898734177</v>
      </c>
      <c r="GP31">
        <v>0.2772151898734177</v>
      </c>
      <c r="GQ31">
        <v>7.7742616033755274</v>
      </c>
      <c r="GR31">
        <v>7.7742616033755274</v>
      </c>
      <c r="GS31">
        <v>130.54214634595783</v>
      </c>
      <c r="GT31">
        <v>2.9347528529606106</v>
      </c>
      <c r="GU31">
        <v>7.1105837076030625</v>
      </c>
      <c r="GV31">
        <v>0</v>
      </c>
      <c r="GW31">
        <v>0</v>
      </c>
      <c r="GX31">
        <v>39.393691693177701</v>
      </c>
      <c r="GY31">
        <v>317.43865852186337</v>
      </c>
      <c r="GZ31">
        <v>360.14144227452977</v>
      </c>
      <c r="HA31">
        <v>0.68115900045580491</v>
      </c>
      <c r="HB31">
        <v>-18.592897675578737</v>
      </c>
      <c r="HC31">
        <v>0.35857642399644518</v>
      </c>
    </row>
    <row r="32" spans="1:211" x14ac:dyDescent="0.25">
      <c r="A32" t="s">
        <v>3722</v>
      </c>
      <c r="B32">
        <v>27</v>
      </c>
      <c r="C32">
        <v>5635</v>
      </c>
      <c r="D32">
        <v>4918</v>
      </c>
      <c r="E32">
        <v>3335</v>
      </c>
      <c r="F32">
        <v>2240</v>
      </c>
      <c r="G32">
        <v>5160</v>
      </c>
      <c r="H32">
        <v>2073</v>
      </c>
      <c r="I32">
        <v>15</v>
      </c>
      <c r="J32">
        <v>0</v>
      </c>
      <c r="K32">
        <v>0</v>
      </c>
      <c r="L32">
        <v>0</v>
      </c>
      <c r="M32">
        <v>1</v>
      </c>
      <c r="N32">
        <v>0</v>
      </c>
      <c r="O32">
        <v>60</v>
      </c>
      <c r="P32">
        <v>1</v>
      </c>
      <c r="Q32">
        <v>-3</v>
      </c>
      <c r="R32">
        <v>-3</v>
      </c>
      <c r="S32">
        <v>20</v>
      </c>
      <c r="T32">
        <v>75</v>
      </c>
      <c r="U32">
        <v>1</v>
      </c>
      <c r="V32">
        <v>20</v>
      </c>
      <c r="W32">
        <v>6</v>
      </c>
      <c r="X32">
        <v>1</v>
      </c>
      <c r="Y32">
        <v>1</v>
      </c>
      <c r="Z32">
        <v>0</v>
      </c>
      <c r="AA32">
        <v>0</v>
      </c>
      <c r="AB32">
        <v>40</v>
      </c>
      <c r="AC32">
        <v>1</v>
      </c>
      <c r="AD32">
        <v>-3</v>
      </c>
      <c r="AE32">
        <v>-3</v>
      </c>
      <c r="AF32">
        <v>196</v>
      </c>
      <c r="AG32">
        <v>1</v>
      </c>
      <c r="AH32">
        <v>1</v>
      </c>
      <c r="AI32">
        <v>1</v>
      </c>
      <c r="AJ32">
        <v>150</v>
      </c>
      <c r="AK32">
        <v>-3</v>
      </c>
      <c r="AL32">
        <v>-3</v>
      </c>
      <c r="AM32">
        <v>-3</v>
      </c>
      <c r="AN32">
        <v>0</v>
      </c>
      <c r="AO32">
        <v>0</v>
      </c>
      <c r="AP32">
        <v>0</v>
      </c>
      <c r="AQ32">
        <v>0</v>
      </c>
      <c r="AR32">
        <v>0</v>
      </c>
      <c r="AS32">
        <v>0</v>
      </c>
      <c r="AT32">
        <v>0</v>
      </c>
      <c r="AU32">
        <v>0</v>
      </c>
      <c r="AV32">
        <v>100</v>
      </c>
      <c r="AW32">
        <v>2</v>
      </c>
      <c r="AX32">
        <v>2</v>
      </c>
      <c r="AY32">
        <v>-3</v>
      </c>
      <c r="AZ32">
        <v>-3</v>
      </c>
      <c r="BA32">
        <v>6</v>
      </c>
      <c r="BB32">
        <v>271</v>
      </c>
      <c r="BC32">
        <v>271</v>
      </c>
      <c r="BD32">
        <v>1</v>
      </c>
      <c r="BE32">
        <v>11</v>
      </c>
      <c r="BH32">
        <v>15</v>
      </c>
      <c r="BI32">
        <v>0</v>
      </c>
      <c r="BJ32">
        <v>5</v>
      </c>
      <c r="BK32">
        <v>5</v>
      </c>
      <c r="BL32">
        <v>1</v>
      </c>
      <c r="BM32">
        <v>0</v>
      </c>
      <c r="BN32">
        <v>60</v>
      </c>
      <c r="BO32">
        <v>1</v>
      </c>
      <c r="BP32">
        <v>-3</v>
      </c>
      <c r="BQ32">
        <v>-3</v>
      </c>
      <c r="BR32">
        <v>20</v>
      </c>
      <c r="BS32">
        <v>80</v>
      </c>
      <c r="BT32">
        <v>0</v>
      </c>
      <c r="BU32">
        <v>1</v>
      </c>
      <c r="BV32">
        <v>0</v>
      </c>
      <c r="BW32">
        <v>1</v>
      </c>
      <c r="BX32">
        <v>1</v>
      </c>
      <c r="BY32">
        <v>1</v>
      </c>
      <c r="BZ32">
        <v>0</v>
      </c>
      <c r="CA32">
        <v>80</v>
      </c>
      <c r="CB32">
        <v>5</v>
      </c>
      <c r="CC32">
        <v>-3</v>
      </c>
      <c r="CD32">
        <v>-3</v>
      </c>
      <c r="CE32">
        <v>180</v>
      </c>
      <c r="CF32">
        <v>0</v>
      </c>
      <c r="CG32">
        <v>1</v>
      </c>
      <c r="CH32">
        <v>1</v>
      </c>
      <c r="CI32">
        <v>100</v>
      </c>
      <c r="CJ32">
        <v>-3</v>
      </c>
      <c r="CK32">
        <v>-3</v>
      </c>
      <c r="CL32">
        <v>-3</v>
      </c>
      <c r="CM32">
        <v>0</v>
      </c>
      <c r="CN32">
        <v>0</v>
      </c>
      <c r="CO32">
        <v>0</v>
      </c>
      <c r="CP32">
        <v>0</v>
      </c>
      <c r="CQ32">
        <v>0</v>
      </c>
      <c r="CR32">
        <v>0</v>
      </c>
      <c r="CS32">
        <v>0</v>
      </c>
      <c r="CT32">
        <v>0</v>
      </c>
      <c r="CU32">
        <v>140</v>
      </c>
      <c r="CV32">
        <v>3</v>
      </c>
      <c r="CW32">
        <v>6</v>
      </c>
      <c r="CX32">
        <v>-3</v>
      </c>
      <c r="CY32">
        <v>-3</v>
      </c>
      <c r="CZ32">
        <v>5</v>
      </c>
      <c r="DA32">
        <v>260</v>
      </c>
      <c r="DB32">
        <v>260</v>
      </c>
      <c r="DC32">
        <v>0</v>
      </c>
      <c r="DD32">
        <v>-11</v>
      </c>
      <c r="DG32">
        <v>14.645569620253164</v>
      </c>
      <c r="DH32">
        <v>0</v>
      </c>
      <c r="DI32">
        <v>2.8628858643069335</v>
      </c>
      <c r="DJ32">
        <v>2.8628858643069335</v>
      </c>
      <c r="DK32">
        <v>0.85506329113924051</v>
      </c>
      <c r="DL32">
        <v>3.1645569620253164E-3</v>
      </c>
      <c r="DM32">
        <v>54.689980896433838</v>
      </c>
      <c r="DN32">
        <v>0.91149968160723083</v>
      </c>
      <c r="DO32">
        <v>0</v>
      </c>
      <c r="DP32">
        <v>0</v>
      </c>
      <c r="DQ32">
        <v>18.229993632144616</v>
      </c>
      <c r="DR32">
        <v>67.480860943718028</v>
      </c>
      <c r="DS32">
        <v>0</v>
      </c>
      <c r="DT32">
        <v>24.788943043290502</v>
      </c>
      <c r="DU32">
        <v>7.8366525683552117</v>
      </c>
      <c r="DV32">
        <v>0.99957805907172992</v>
      </c>
      <c r="DW32">
        <v>0.99789029535864981</v>
      </c>
      <c r="DX32">
        <v>0.83348711445713652</v>
      </c>
      <c r="DY32">
        <v>0</v>
      </c>
      <c r="DZ32">
        <v>82.971878367945209</v>
      </c>
      <c r="EA32">
        <v>5.802675886548184</v>
      </c>
      <c r="EB32">
        <v>0</v>
      </c>
      <c r="EC32">
        <v>0</v>
      </c>
      <c r="ED32">
        <v>207.27768722437867</v>
      </c>
      <c r="EE32">
        <v>0.76793248945147674</v>
      </c>
      <c r="EF32">
        <v>0.76751054852320677</v>
      </c>
      <c r="EG32">
        <v>0.78523206751054853</v>
      </c>
      <c r="EH32">
        <v>119.96613613986807</v>
      </c>
      <c r="EI32">
        <v>0</v>
      </c>
      <c r="EJ32">
        <v>0</v>
      </c>
      <c r="EK32">
        <v>0</v>
      </c>
      <c r="EL32">
        <v>5.7917559994528967E-2</v>
      </c>
      <c r="EM32">
        <v>0.13405446886918926</v>
      </c>
      <c r="EN32">
        <v>0.16877637130801687</v>
      </c>
      <c r="EO32">
        <v>0.16877637130801687</v>
      </c>
      <c r="EP32">
        <v>0.2772151898734177</v>
      </c>
      <c r="EQ32">
        <v>0.2772151898734177</v>
      </c>
      <c r="ER32">
        <v>7.7742616033755274</v>
      </c>
      <c r="ES32">
        <v>7.7742616033755274</v>
      </c>
      <c r="ET32">
        <v>131.46821238764528</v>
      </c>
      <c r="EU32">
        <v>2.8309554688875167</v>
      </c>
      <c r="EV32">
        <v>6.569372162975462</v>
      </c>
      <c r="EW32">
        <v>0</v>
      </c>
      <c r="EX32">
        <v>0</v>
      </c>
      <c r="EY32">
        <v>11.830820225892193</v>
      </c>
      <c r="EZ32">
        <v>287.83423087804636</v>
      </c>
      <c r="FA32">
        <v>319.34188264856613</v>
      </c>
      <c r="FB32">
        <v>0.52808660908064387</v>
      </c>
      <c r="FC32">
        <v>-5.3256561966557578</v>
      </c>
      <c r="FD32">
        <v>0.55298994231486154</v>
      </c>
      <c r="FF32">
        <v>14.645569620253164</v>
      </c>
      <c r="FG32">
        <v>5.1579953407098228E-2</v>
      </c>
      <c r="FH32">
        <v>2.1770342796713553</v>
      </c>
      <c r="FI32">
        <v>2.1770342796713553</v>
      </c>
      <c r="FJ32">
        <v>0.70823511578811471</v>
      </c>
      <c r="FK32">
        <v>7.4300561189094352E-3</v>
      </c>
      <c r="FL32">
        <v>43.075043695006748</v>
      </c>
      <c r="FM32">
        <v>0.71791739491677942</v>
      </c>
      <c r="FN32">
        <v>0</v>
      </c>
      <c r="FO32">
        <v>0</v>
      </c>
      <c r="FP32">
        <v>14.358347898335593</v>
      </c>
      <c r="FQ32">
        <v>62.595733005612288</v>
      </c>
      <c r="FR32">
        <v>3.591513265037948</v>
      </c>
      <c r="FS32">
        <v>3.2881512323858488</v>
      </c>
      <c r="FT32">
        <v>1.879124110904201</v>
      </c>
      <c r="FU32">
        <v>0.99957805907172992</v>
      </c>
      <c r="FV32">
        <v>0.99789029535864981</v>
      </c>
      <c r="FW32">
        <v>0.96139240506329116</v>
      </c>
      <c r="FX32">
        <v>0</v>
      </c>
      <c r="FY32">
        <v>96.985668710393469</v>
      </c>
      <c r="FZ32">
        <v>6.7760864357675601</v>
      </c>
      <c r="GA32">
        <v>0</v>
      </c>
      <c r="GB32">
        <v>0</v>
      </c>
      <c r="GC32">
        <v>215.22752841142935</v>
      </c>
      <c r="GD32">
        <v>0.76793248945147674</v>
      </c>
      <c r="GE32">
        <v>0.76751054852320677</v>
      </c>
      <c r="GF32">
        <v>0.78523206751054853</v>
      </c>
      <c r="GG32">
        <v>119.48759623403315</v>
      </c>
      <c r="GH32">
        <v>0</v>
      </c>
      <c r="GI32">
        <v>0</v>
      </c>
      <c r="GJ32">
        <v>0</v>
      </c>
      <c r="GK32">
        <v>1.8914894923099057E-2</v>
      </c>
      <c r="GL32">
        <v>0.24267989250652988</v>
      </c>
      <c r="GM32">
        <v>0.16877637130801687</v>
      </c>
      <c r="GN32">
        <v>0.16877637130801687</v>
      </c>
      <c r="GO32">
        <v>0.2772151898734177</v>
      </c>
      <c r="GP32">
        <v>0.2772151898734177</v>
      </c>
      <c r="GQ32">
        <v>7.7742616033755274</v>
      </c>
      <c r="GR32">
        <v>7.7742616033755274</v>
      </c>
      <c r="GS32">
        <v>132.71277827808242</v>
      </c>
      <c r="GT32">
        <v>2.9588607594936707</v>
      </c>
      <c r="GU32">
        <v>7.5172629181149127</v>
      </c>
      <c r="GV32">
        <v>0</v>
      </c>
      <c r="GW32">
        <v>0</v>
      </c>
      <c r="GX32">
        <v>4.2764587613658644</v>
      </c>
      <c r="GY32">
        <v>282.9499454714944</v>
      </c>
      <c r="GZ32">
        <v>314.71179446889096</v>
      </c>
      <c r="HA32">
        <v>0.47191339091935613</v>
      </c>
      <c r="HB32">
        <v>-15.097130320242726</v>
      </c>
      <c r="HC32">
        <v>0.44701005768513846</v>
      </c>
    </row>
    <row r="33" spans="1:211" x14ac:dyDescent="0.25">
      <c r="A33" t="s">
        <v>3722</v>
      </c>
      <c r="B33">
        <v>28</v>
      </c>
      <c r="C33">
        <v>5892</v>
      </c>
      <c r="D33">
        <v>3735</v>
      </c>
      <c r="E33">
        <v>60</v>
      </c>
      <c r="F33">
        <v>118</v>
      </c>
      <c r="G33">
        <v>79</v>
      </c>
      <c r="H33">
        <v>180</v>
      </c>
      <c r="I33">
        <v>15</v>
      </c>
      <c r="J33">
        <v>0</v>
      </c>
      <c r="K33">
        <v>2</v>
      </c>
      <c r="L33">
        <v>2</v>
      </c>
      <c r="M33">
        <v>1</v>
      </c>
      <c r="N33">
        <v>1</v>
      </c>
      <c r="O33">
        <v>120</v>
      </c>
      <c r="P33">
        <v>2</v>
      </c>
      <c r="Q33">
        <v>-3</v>
      </c>
      <c r="R33">
        <v>-3</v>
      </c>
      <c r="S33">
        <v>40</v>
      </c>
      <c r="T33">
        <v>137</v>
      </c>
      <c r="U33">
        <v>0</v>
      </c>
      <c r="V33">
        <v>0</v>
      </c>
      <c r="W33">
        <v>0</v>
      </c>
      <c r="X33">
        <v>1</v>
      </c>
      <c r="Y33">
        <v>1</v>
      </c>
      <c r="Z33">
        <v>1</v>
      </c>
      <c r="AA33">
        <v>0</v>
      </c>
      <c r="AB33">
        <v>40</v>
      </c>
      <c r="AC33">
        <v>4</v>
      </c>
      <c r="AD33">
        <v>-3</v>
      </c>
      <c r="AE33">
        <v>-3</v>
      </c>
      <c r="AF33">
        <v>190</v>
      </c>
      <c r="AG33">
        <v>1</v>
      </c>
      <c r="AH33">
        <v>1</v>
      </c>
      <c r="AI33">
        <v>1</v>
      </c>
      <c r="AJ33">
        <v>150</v>
      </c>
      <c r="AK33">
        <v>-3</v>
      </c>
      <c r="AL33">
        <v>-3</v>
      </c>
      <c r="AM33">
        <v>-3</v>
      </c>
      <c r="AN33">
        <v>0</v>
      </c>
      <c r="AO33">
        <v>0</v>
      </c>
      <c r="AP33">
        <v>1</v>
      </c>
      <c r="AQ33">
        <v>0</v>
      </c>
      <c r="AR33">
        <v>0</v>
      </c>
      <c r="AS33">
        <v>0</v>
      </c>
      <c r="AT33">
        <v>5</v>
      </c>
      <c r="AU33">
        <v>0</v>
      </c>
      <c r="AV33">
        <v>160</v>
      </c>
      <c r="AW33">
        <v>3</v>
      </c>
      <c r="AX33">
        <v>6</v>
      </c>
      <c r="AY33">
        <v>-3</v>
      </c>
      <c r="AZ33">
        <v>-3</v>
      </c>
      <c r="BA33">
        <v>2</v>
      </c>
      <c r="BB33">
        <v>327</v>
      </c>
      <c r="BC33">
        <v>327</v>
      </c>
      <c r="BD33">
        <v>0</v>
      </c>
      <c r="BE33">
        <v>-71</v>
      </c>
      <c r="BH33">
        <v>15</v>
      </c>
      <c r="BI33">
        <v>0</v>
      </c>
      <c r="BJ33">
        <v>25</v>
      </c>
      <c r="BK33">
        <v>25</v>
      </c>
      <c r="BL33">
        <v>1</v>
      </c>
      <c r="BM33">
        <v>0</v>
      </c>
      <c r="BN33">
        <v>60</v>
      </c>
      <c r="BO33">
        <v>1</v>
      </c>
      <c r="BP33">
        <v>-3</v>
      </c>
      <c r="BQ33">
        <v>-3</v>
      </c>
      <c r="BR33">
        <v>20</v>
      </c>
      <c r="BS33">
        <v>100</v>
      </c>
      <c r="BT33">
        <v>0</v>
      </c>
      <c r="BU33">
        <v>70</v>
      </c>
      <c r="BV33">
        <v>23</v>
      </c>
      <c r="BW33">
        <v>1</v>
      </c>
      <c r="BX33">
        <v>1</v>
      </c>
      <c r="BY33">
        <v>1</v>
      </c>
      <c r="BZ33">
        <v>1</v>
      </c>
      <c r="CA33">
        <v>120</v>
      </c>
      <c r="CB33">
        <v>11</v>
      </c>
      <c r="CC33">
        <v>-3</v>
      </c>
      <c r="CD33">
        <v>-3</v>
      </c>
      <c r="CE33">
        <v>293</v>
      </c>
      <c r="CF33">
        <v>1</v>
      </c>
      <c r="CG33">
        <v>1</v>
      </c>
      <c r="CH33">
        <v>1</v>
      </c>
      <c r="CI33">
        <v>150</v>
      </c>
      <c r="CJ33">
        <v>-3</v>
      </c>
      <c r="CK33">
        <v>-3</v>
      </c>
      <c r="CL33">
        <v>-3</v>
      </c>
      <c r="CM33">
        <v>1</v>
      </c>
      <c r="CN33">
        <v>1</v>
      </c>
      <c r="CO33">
        <v>0</v>
      </c>
      <c r="CP33">
        <v>1</v>
      </c>
      <c r="CQ33">
        <v>0</v>
      </c>
      <c r="CR33">
        <v>0</v>
      </c>
      <c r="CS33">
        <v>0</v>
      </c>
      <c r="CT33">
        <v>5</v>
      </c>
      <c r="CU33">
        <v>180</v>
      </c>
      <c r="CV33">
        <v>4</v>
      </c>
      <c r="CW33">
        <v>12</v>
      </c>
      <c r="CX33">
        <v>-3</v>
      </c>
      <c r="CY33">
        <v>-3</v>
      </c>
      <c r="CZ33">
        <v>48</v>
      </c>
      <c r="DA33">
        <v>398</v>
      </c>
      <c r="DB33">
        <v>518</v>
      </c>
      <c r="DC33">
        <v>1</v>
      </c>
      <c r="DD33">
        <v>71</v>
      </c>
      <c r="DG33">
        <v>14.645569620253164</v>
      </c>
      <c r="DH33">
        <v>0</v>
      </c>
      <c r="DI33">
        <v>1.369110635871317</v>
      </c>
      <c r="DJ33">
        <v>1.369110635871317</v>
      </c>
      <c r="DK33">
        <v>0.80785241740789371</v>
      </c>
      <c r="DL33">
        <v>7.9148931143536508E-2</v>
      </c>
      <c r="DM33">
        <v>56.170493162226123</v>
      </c>
      <c r="DN33">
        <v>0.93617488603710208</v>
      </c>
      <c r="DO33">
        <v>0</v>
      </c>
      <c r="DP33">
        <v>0</v>
      </c>
      <c r="DQ33">
        <v>18.723497720742042</v>
      </c>
      <c r="DR33">
        <v>77.447030018784019</v>
      </c>
      <c r="DS33">
        <v>0</v>
      </c>
      <c r="DT33">
        <v>0</v>
      </c>
      <c r="DU33">
        <v>0</v>
      </c>
      <c r="DV33">
        <v>0.99957805907172992</v>
      </c>
      <c r="DW33">
        <v>0.99789029535864981</v>
      </c>
      <c r="DX33">
        <v>0.96139240506329116</v>
      </c>
      <c r="DY33">
        <v>0</v>
      </c>
      <c r="DZ33">
        <v>93.310048149534325</v>
      </c>
      <c r="EA33">
        <v>7.2872174957441285</v>
      </c>
      <c r="EB33">
        <v>0</v>
      </c>
      <c r="EC33">
        <v>0</v>
      </c>
      <c r="ED33">
        <v>215.28330045370174</v>
      </c>
      <c r="EE33">
        <v>0.76793248945147674</v>
      </c>
      <c r="EF33">
        <v>0.76751054852320677</v>
      </c>
      <c r="EG33">
        <v>0.78523206751054853</v>
      </c>
      <c r="EH33">
        <v>126.0513451081648</v>
      </c>
      <c r="EI33">
        <v>0</v>
      </c>
      <c r="EJ33">
        <v>0</v>
      </c>
      <c r="EK33">
        <v>0</v>
      </c>
      <c r="EL33">
        <v>1.114385437281884E-2</v>
      </c>
      <c r="EM33">
        <v>0.34287095979791971</v>
      </c>
      <c r="EN33">
        <v>0.16877637130801687</v>
      </c>
      <c r="EO33">
        <v>0.16877637130801687</v>
      </c>
      <c r="EP33">
        <v>0.2772151898734177</v>
      </c>
      <c r="EQ33">
        <v>0.2772151898734177</v>
      </c>
      <c r="ER33">
        <v>7.7742616033755274</v>
      </c>
      <c r="ES33">
        <v>7.7742616033755274</v>
      </c>
      <c r="ET33">
        <v>137.07792810048889</v>
      </c>
      <c r="EU33">
        <v>2.9588607594936711</v>
      </c>
      <c r="EV33">
        <v>8.1524401288950621</v>
      </c>
      <c r="EW33">
        <v>0</v>
      </c>
      <c r="EX33">
        <v>0</v>
      </c>
      <c r="EY33">
        <v>0.77853466722567533</v>
      </c>
      <c r="EZ33">
        <v>310.40556410011294</v>
      </c>
      <c r="FA33">
        <v>332.98416376439593</v>
      </c>
      <c r="FB33">
        <v>0.28564467957985779</v>
      </c>
      <c r="FC33">
        <v>2.8496727342620707</v>
      </c>
      <c r="FD33">
        <v>0.14365089650879362</v>
      </c>
      <c r="FF33">
        <v>14.645569620253164</v>
      </c>
      <c r="FG33">
        <v>0</v>
      </c>
      <c r="FH33">
        <v>21.517890536585679</v>
      </c>
      <c r="FI33">
        <v>21.517890536585679</v>
      </c>
      <c r="FJ33">
        <v>0.82438205522792163</v>
      </c>
      <c r="FK33">
        <v>4.416757824143358E-3</v>
      </c>
      <c r="FL33">
        <v>49.888700869932109</v>
      </c>
      <c r="FM33">
        <v>0.83147834783220187</v>
      </c>
      <c r="FN33">
        <v>0</v>
      </c>
      <c r="FO33">
        <v>0</v>
      </c>
      <c r="FP33">
        <v>16.629566956644037</v>
      </c>
      <c r="FQ33">
        <v>71.272751716178007</v>
      </c>
      <c r="FR33">
        <v>0</v>
      </c>
      <c r="FS33">
        <v>84.330652629593843</v>
      </c>
      <c r="FT33">
        <v>27.764879069780172</v>
      </c>
      <c r="FU33">
        <v>0.99957805907172992</v>
      </c>
      <c r="FV33">
        <v>0.99789029535864981</v>
      </c>
      <c r="FW33">
        <v>0.96139240506329116</v>
      </c>
      <c r="FX33">
        <v>0</v>
      </c>
      <c r="FY33">
        <v>112.44438785951191</v>
      </c>
      <c r="FZ33">
        <v>8.3980254843095636</v>
      </c>
      <c r="GA33">
        <v>0</v>
      </c>
      <c r="GB33">
        <v>0</v>
      </c>
      <c r="GC33">
        <v>259.37194297664689</v>
      </c>
      <c r="GD33">
        <v>0.76793248945147674</v>
      </c>
      <c r="GE33">
        <v>0.76751054852320677</v>
      </c>
      <c r="GF33">
        <v>0.78523206751054853</v>
      </c>
      <c r="GG33">
        <v>133.01687763713079</v>
      </c>
      <c r="GH33">
        <v>0</v>
      </c>
      <c r="GI33">
        <v>0</v>
      </c>
      <c r="GJ33">
        <v>0</v>
      </c>
      <c r="GK33">
        <v>0.97214407470778208</v>
      </c>
      <c r="GL33">
        <v>0.43796657067169575</v>
      </c>
      <c r="GM33">
        <v>0.16877637130801687</v>
      </c>
      <c r="GN33">
        <v>0.16877637130801687</v>
      </c>
      <c r="GO33">
        <v>0.2772151898734177</v>
      </c>
      <c r="GP33">
        <v>0.2772151898734177</v>
      </c>
      <c r="GQ33">
        <v>7.7742616033755274</v>
      </c>
      <c r="GR33">
        <v>7.7742616033755274</v>
      </c>
      <c r="GS33">
        <v>134.98399733639087</v>
      </c>
      <c r="GT33">
        <v>2.9588607594936707</v>
      </c>
      <c r="GU33">
        <v>8.6750364446320329</v>
      </c>
      <c r="GV33">
        <v>0</v>
      </c>
      <c r="GW33">
        <v>0</v>
      </c>
      <c r="GX33">
        <v>53.1421956665056</v>
      </c>
      <c r="GY33">
        <v>350.21437853457468</v>
      </c>
      <c r="GZ33">
        <v>396.0199747744802</v>
      </c>
      <c r="HA33">
        <v>0.71435532042014227</v>
      </c>
      <c r="HB33">
        <v>28.220160892522184</v>
      </c>
      <c r="HC33">
        <v>0.85634910349120641</v>
      </c>
    </row>
    <row r="34" spans="1:211" x14ac:dyDescent="0.25">
      <c r="A34" t="s">
        <v>3722</v>
      </c>
      <c r="B34">
        <v>29</v>
      </c>
      <c r="C34">
        <v>6377</v>
      </c>
      <c r="D34">
        <v>5869</v>
      </c>
      <c r="E34">
        <v>6321</v>
      </c>
      <c r="F34">
        <v>4486</v>
      </c>
      <c r="G34">
        <v>1678</v>
      </c>
      <c r="H34">
        <v>4188</v>
      </c>
      <c r="I34">
        <v>10</v>
      </c>
      <c r="J34">
        <v>0</v>
      </c>
      <c r="K34">
        <v>0</v>
      </c>
      <c r="L34">
        <v>0</v>
      </c>
      <c r="M34">
        <v>0</v>
      </c>
      <c r="N34">
        <v>0</v>
      </c>
      <c r="O34">
        <v>0</v>
      </c>
      <c r="P34">
        <v>0</v>
      </c>
      <c r="Q34">
        <v>-3</v>
      </c>
      <c r="R34">
        <v>-3</v>
      </c>
      <c r="S34">
        <v>0</v>
      </c>
      <c r="T34">
        <v>10</v>
      </c>
      <c r="U34">
        <v>0</v>
      </c>
      <c r="V34">
        <v>0</v>
      </c>
      <c r="W34">
        <v>0</v>
      </c>
      <c r="X34">
        <v>1</v>
      </c>
      <c r="Y34">
        <v>1</v>
      </c>
      <c r="Z34">
        <v>0</v>
      </c>
      <c r="AA34">
        <v>0</v>
      </c>
      <c r="AB34">
        <v>80</v>
      </c>
      <c r="AC34">
        <v>2</v>
      </c>
      <c r="AD34">
        <v>-3</v>
      </c>
      <c r="AE34">
        <v>-3</v>
      </c>
      <c r="AF34">
        <v>130</v>
      </c>
      <c r="AG34">
        <v>0</v>
      </c>
      <c r="AH34">
        <v>0</v>
      </c>
      <c r="AI34">
        <v>1</v>
      </c>
      <c r="AJ34">
        <v>50</v>
      </c>
      <c r="AK34">
        <v>-3</v>
      </c>
      <c r="AL34">
        <v>-3</v>
      </c>
      <c r="AM34">
        <v>-3</v>
      </c>
      <c r="AN34">
        <v>0</v>
      </c>
      <c r="AO34">
        <v>0</v>
      </c>
      <c r="AP34">
        <v>1</v>
      </c>
      <c r="AQ34">
        <v>0</v>
      </c>
      <c r="AR34">
        <v>0</v>
      </c>
      <c r="AS34">
        <v>0</v>
      </c>
      <c r="AT34">
        <v>5</v>
      </c>
      <c r="AU34">
        <v>0</v>
      </c>
      <c r="AV34">
        <v>80</v>
      </c>
      <c r="AW34">
        <v>2</v>
      </c>
      <c r="AX34">
        <v>2</v>
      </c>
      <c r="AY34">
        <v>-3</v>
      </c>
      <c r="AZ34">
        <v>-3</v>
      </c>
      <c r="BA34">
        <v>0</v>
      </c>
      <c r="BB34">
        <v>140</v>
      </c>
      <c r="BC34">
        <v>140</v>
      </c>
      <c r="BD34">
        <v>0</v>
      </c>
      <c r="BE34">
        <v>-180</v>
      </c>
      <c r="BH34">
        <v>15</v>
      </c>
      <c r="BI34">
        <v>0</v>
      </c>
      <c r="BJ34">
        <v>26</v>
      </c>
      <c r="BK34">
        <v>26</v>
      </c>
      <c r="BL34">
        <v>0</v>
      </c>
      <c r="BM34">
        <v>0</v>
      </c>
      <c r="BN34">
        <v>0</v>
      </c>
      <c r="BO34">
        <v>0</v>
      </c>
      <c r="BP34">
        <v>-3</v>
      </c>
      <c r="BQ34">
        <v>-3</v>
      </c>
      <c r="BR34">
        <v>0</v>
      </c>
      <c r="BS34">
        <v>41</v>
      </c>
      <c r="BT34">
        <v>0</v>
      </c>
      <c r="BU34">
        <v>42</v>
      </c>
      <c r="BV34">
        <v>14</v>
      </c>
      <c r="BW34">
        <v>1</v>
      </c>
      <c r="BX34">
        <v>1</v>
      </c>
      <c r="BY34">
        <v>1</v>
      </c>
      <c r="BZ34">
        <v>1</v>
      </c>
      <c r="CA34">
        <v>160</v>
      </c>
      <c r="CB34">
        <v>12</v>
      </c>
      <c r="CC34">
        <v>-3</v>
      </c>
      <c r="CD34">
        <v>-3</v>
      </c>
      <c r="CE34">
        <v>274</v>
      </c>
      <c r="CF34">
        <v>1</v>
      </c>
      <c r="CG34">
        <v>1</v>
      </c>
      <c r="CH34">
        <v>0</v>
      </c>
      <c r="CI34">
        <v>100</v>
      </c>
      <c r="CJ34">
        <v>-3</v>
      </c>
      <c r="CK34">
        <v>-3</v>
      </c>
      <c r="CL34">
        <v>-3</v>
      </c>
      <c r="CM34">
        <v>1</v>
      </c>
      <c r="CN34">
        <v>1</v>
      </c>
      <c r="CO34">
        <v>0</v>
      </c>
      <c r="CP34">
        <v>1</v>
      </c>
      <c r="CQ34">
        <v>0</v>
      </c>
      <c r="CR34">
        <v>0</v>
      </c>
      <c r="CS34">
        <v>0</v>
      </c>
      <c r="CT34">
        <v>5</v>
      </c>
      <c r="CU34">
        <v>160</v>
      </c>
      <c r="CV34">
        <v>4</v>
      </c>
      <c r="CW34">
        <v>12</v>
      </c>
      <c r="CX34">
        <v>-3</v>
      </c>
      <c r="CY34">
        <v>-3</v>
      </c>
      <c r="CZ34">
        <v>40</v>
      </c>
      <c r="DA34">
        <v>320</v>
      </c>
      <c r="DB34">
        <v>440</v>
      </c>
      <c r="DC34">
        <v>1</v>
      </c>
      <c r="DD34">
        <v>180</v>
      </c>
      <c r="DG34">
        <v>13.33401311817577</v>
      </c>
      <c r="DH34">
        <v>2.4909435843547675E-3</v>
      </c>
      <c r="DI34">
        <v>2.6979493019268732</v>
      </c>
      <c r="DJ34">
        <v>2.6979493019268732</v>
      </c>
      <c r="DK34">
        <v>0.45883883935713488</v>
      </c>
      <c r="DL34">
        <v>3.1645569620253164E-3</v>
      </c>
      <c r="DM34">
        <v>26.179044385378077</v>
      </c>
      <c r="DN34">
        <v>0.43631740642296801</v>
      </c>
      <c r="DO34">
        <v>0</v>
      </c>
      <c r="DP34">
        <v>0</v>
      </c>
      <c r="DQ34">
        <v>8.7263481284593585</v>
      </c>
      <c r="DR34">
        <v>46.058099312149999</v>
      </c>
      <c r="DS34">
        <v>0</v>
      </c>
      <c r="DT34">
        <v>7.8319333453492543</v>
      </c>
      <c r="DU34">
        <v>2.5742202794313243</v>
      </c>
      <c r="DV34">
        <v>0.99957805907172992</v>
      </c>
      <c r="DW34">
        <v>0.99789029535864981</v>
      </c>
      <c r="DX34">
        <v>0.63498031197564386</v>
      </c>
      <c r="DY34">
        <v>0</v>
      </c>
      <c r="DZ34">
        <v>95.439743765789558</v>
      </c>
      <c r="EA34">
        <v>4.6346209739028215</v>
      </c>
      <c r="EB34">
        <v>0</v>
      </c>
      <c r="EC34">
        <v>0</v>
      </c>
      <c r="ED34">
        <v>185.38515607399154</v>
      </c>
      <c r="EE34">
        <v>0.76793248945147674</v>
      </c>
      <c r="EF34">
        <v>0.76751054852320677</v>
      </c>
      <c r="EG34">
        <v>0.78523206751054853</v>
      </c>
      <c r="EH34">
        <v>95.870484412087762</v>
      </c>
      <c r="EI34">
        <v>0</v>
      </c>
      <c r="EJ34">
        <v>0</v>
      </c>
      <c r="EK34">
        <v>0</v>
      </c>
      <c r="EL34">
        <v>2.3807968880720121E-2</v>
      </c>
      <c r="EM34">
        <v>4.0862751155946286E-2</v>
      </c>
      <c r="EN34">
        <v>0.16877637130801687</v>
      </c>
      <c r="EO34">
        <v>0.16877637130801687</v>
      </c>
      <c r="EP34">
        <v>0.2772151898734177</v>
      </c>
      <c r="EQ34">
        <v>0.2772151898734177</v>
      </c>
      <c r="ER34">
        <v>7.7742616033755274</v>
      </c>
      <c r="ES34">
        <v>7.7742616033755274</v>
      </c>
      <c r="ET34">
        <v>114.02429478470032</v>
      </c>
      <c r="EU34">
        <v>2.6324486664060238</v>
      </c>
      <c r="EV34">
        <v>4.8883405362886334</v>
      </c>
      <c r="EW34">
        <v>0</v>
      </c>
      <c r="EX34">
        <v>0</v>
      </c>
      <c r="EY34">
        <v>5.8078063216952707</v>
      </c>
      <c r="EZ34">
        <v>235.00439057331135</v>
      </c>
      <c r="FA34">
        <v>243.97497815520296</v>
      </c>
      <c r="FB34">
        <v>0.10774050798507516</v>
      </c>
      <c r="FC34">
        <v>-26.806507134975849</v>
      </c>
      <c r="FD34">
        <v>1.6154176649987854E-2</v>
      </c>
      <c r="FF34">
        <v>14.645569620253164</v>
      </c>
      <c r="FG34">
        <v>0</v>
      </c>
      <c r="FH34">
        <v>29.756303494455778</v>
      </c>
      <c r="FI34">
        <v>29.756303494455778</v>
      </c>
      <c r="FJ34">
        <v>0.64806573492993413</v>
      </c>
      <c r="FK34">
        <v>3.9259900474736646E-3</v>
      </c>
      <c r="FL34">
        <v>38.926741600674731</v>
      </c>
      <c r="FM34">
        <v>0.6487790266779121</v>
      </c>
      <c r="FN34">
        <v>0</v>
      </c>
      <c r="FO34">
        <v>0</v>
      </c>
      <c r="FP34">
        <v>12.97558053355824</v>
      </c>
      <c r="FQ34">
        <v>65.728191210943933</v>
      </c>
      <c r="FR34">
        <v>0</v>
      </c>
      <c r="FS34">
        <v>62.36949561112975</v>
      </c>
      <c r="FT34">
        <v>20.299040264047868</v>
      </c>
      <c r="FU34">
        <v>0.99957805907172992</v>
      </c>
      <c r="FV34">
        <v>0.99789029535864981</v>
      </c>
      <c r="FW34">
        <v>0.96139240506329116</v>
      </c>
      <c r="FX34">
        <v>0</v>
      </c>
      <c r="FY34">
        <v>112.2136920018076</v>
      </c>
      <c r="FZ34">
        <v>8.8215663558383692</v>
      </c>
      <c r="GA34">
        <v>0</v>
      </c>
      <c r="GB34">
        <v>0</v>
      </c>
      <c r="GC34">
        <v>248.48094424212394</v>
      </c>
      <c r="GD34">
        <v>0.76793248945147674</v>
      </c>
      <c r="GE34">
        <v>0.76751054852320677</v>
      </c>
      <c r="GF34">
        <v>0.78523206751054853</v>
      </c>
      <c r="GG34">
        <v>126.80657534007329</v>
      </c>
      <c r="GH34">
        <v>0</v>
      </c>
      <c r="GI34">
        <v>0</v>
      </c>
      <c r="GJ34">
        <v>0</v>
      </c>
      <c r="GK34">
        <v>0.96018979649818414</v>
      </c>
      <c r="GL34">
        <v>0.50954923861304802</v>
      </c>
      <c r="GM34">
        <v>0.16877637130801687</v>
      </c>
      <c r="GN34">
        <v>0.16877637130801687</v>
      </c>
      <c r="GO34">
        <v>0.2772151898734177</v>
      </c>
      <c r="GP34">
        <v>0.2772151898734177</v>
      </c>
      <c r="GQ34">
        <v>7.7742616033755274</v>
      </c>
      <c r="GR34">
        <v>7.7742616033755274</v>
      </c>
      <c r="GS34">
        <v>131.33001091330507</v>
      </c>
      <c r="GT34">
        <v>2.9588607594936707</v>
      </c>
      <c r="GU34">
        <v>9.0497722317252567</v>
      </c>
      <c r="GV34">
        <v>0</v>
      </c>
      <c r="GW34">
        <v>0</v>
      </c>
      <c r="GX34">
        <v>50.735440334857977</v>
      </c>
      <c r="GY34">
        <v>326.81560636199953</v>
      </c>
      <c r="GZ34">
        <v>381.39827907152494</v>
      </c>
      <c r="HA34">
        <v>0.89225949201492483</v>
      </c>
      <c r="HB34">
        <v>26.020867650042234</v>
      </c>
      <c r="HC34">
        <v>0.98384582335001214</v>
      </c>
    </row>
    <row r="35" spans="1:211" x14ac:dyDescent="0.25">
      <c r="A35" t="s">
        <v>3722</v>
      </c>
      <c r="B35">
        <v>30</v>
      </c>
      <c r="C35">
        <v>1533</v>
      </c>
      <c r="D35">
        <v>3663</v>
      </c>
      <c r="E35">
        <v>1156</v>
      </c>
      <c r="F35">
        <v>1745</v>
      </c>
      <c r="G35">
        <v>3616</v>
      </c>
      <c r="H35">
        <v>3743</v>
      </c>
      <c r="I35">
        <v>15</v>
      </c>
      <c r="J35">
        <v>0</v>
      </c>
      <c r="K35">
        <v>2</v>
      </c>
      <c r="L35">
        <v>2</v>
      </c>
      <c r="M35">
        <v>1</v>
      </c>
      <c r="N35">
        <v>0</v>
      </c>
      <c r="O35">
        <v>60</v>
      </c>
      <c r="P35">
        <v>1</v>
      </c>
      <c r="Q35">
        <v>-3</v>
      </c>
      <c r="R35">
        <v>-3</v>
      </c>
      <c r="S35">
        <v>20</v>
      </c>
      <c r="T35">
        <v>77</v>
      </c>
      <c r="U35">
        <v>0</v>
      </c>
      <c r="V35">
        <v>0</v>
      </c>
      <c r="W35">
        <v>0</v>
      </c>
      <c r="X35">
        <v>1</v>
      </c>
      <c r="Y35">
        <v>1</v>
      </c>
      <c r="Z35">
        <v>1</v>
      </c>
      <c r="AA35">
        <v>0</v>
      </c>
      <c r="AB35">
        <v>80</v>
      </c>
      <c r="AC35">
        <v>5</v>
      </c>
      <c r="AD35">
        <v>-3</v>
      </c>
      <c r="AE35">
        <v>-3</v>
      </c>
      <c r="AF35">
        <v>230</v>
      </c>
      <c r="AG35">
        <v>1</v>
      </c>
      <c r="AH35">
        <v>1</v>
      </c>
      <c r="AI35">
        <v>1</v>
      </c>
      <c r="AJ35">
        <v>150</v>
      </c>
      <c r="AK35">
        <v>-3</v>
      </c>
      <c r="AL35">
        <v>-3</v>
      </c>
      <c r="AM35">
        <v>-3</v>
      </c>
      <c r="AN35">
        <v>0</v>
      </c>
      <c r="AO35">
        <v>0</v>
      </c>
      <c r="AP35">
        <v>0</v>
      </c>
      <c r="AQ35">
        <v>0</v>
      </c>
      <c r="AR35">
        <v>0</v>
      </c>
      <c r="AS35">
        <v>0</v>
      </c>
      <c r="AT35">
        <v>0</v>
      </c>
      <c r="AU35">
        <v>0</v>
      </c>
      <c r="AV35">
        <v>140</v>
      </c>
      <c r="AW35">
        <v>3</v>
      </c>
      <c r="AX35">
        <v>6</v>
      </c>
      <c r="AY35">
        <v>-3</v>
      </c>
      <c r="AZ35">
        <v>-3</v>
      </c>
      <c r="BA35">
        <v>2</v>
      </c>
      <c r="BB35">
        <v>307</v>
      </c>
      <c r="BC35">
        <v>307</v>
      </c>
      <c r="BD35">
        <v>1</v>
      </c>
      <c r="BE35">
        <v>72</v>
      </c>
      <c r="BH35">
        <v>15</v>
      </c>
      <c r="BI35">
        <v>0</v>
      </c>
      <c r="BJ35">
        <v>0</v>
      </c>
      <c r="BK35">
        <v>0</v>
      </c>
      <c r="BL35">
        <v>0</v>
      </c>
      <c r="BM35">
        <v>0</v>
      </c>
      <c r="BN35">
        <v>0</v>
      </c>
      <c r="BO35">
        <v>0</v>
      </c>
      <c r="BP35">
        <v>-3</v>
      </c>
      <c r="BQ35">
        <v>-3</v>
      </c>
      <c r="BR35">
        <v>0</v>
      </c>
      <c r="BS35">
        <v>15</v>
      </c>
      <c r="BT35">
        <v>0</v>
      </c>
      <c r="BU35">
        <v>0</v>
      </c>
      <c r="BV35">
        <v>0</v>
      </c>
      <c r="BW35">
        <v>1</v>
      </c>
      <c r="BX35">
        <v>1</v>
      </c>
      <c r="BY35">
        <v>1</v>
      </c>
      <c r="BZ35">
        <v>0</v>
      </c>
      <c r="CA35">
        <v>120</v>
      </c>
      <c r="CB35">
        <v>6</v>
      </c>
      <c r="CC35">
        <v>-3</v>
      </c>
      <c r="CD35">
        <v>-3</v>
      </c>
      <c r="CE35">
        <v>220</v>
      </c>
      <c r="CF35">
        <v>1</v>
      </c>
      <c r="CG35">
        <v>1</v>
      </c>
      <c r="CH35">
        <v>0</v>
      </c>
      <c r="CI35">
        <v>100</v>
      </c>
      <c r="CJ35">
        <v>-3</v>
      </c>
      <c r="CK35">
        <v>-3</v>
      </c>
      <c r="CL35">
        <v>-3</v>
      </c>
      <c r="CM35">
        <v>0</v>
      </c>
      <c r="CN35">
        <v>0</v>
      </c>
      <c r="CO35">
        <v>0</v>
      </c>
      <c r="CP35">
        <v>0</v>
      </c>
      <c r="CQ35">
        <v>0</v>
      </c>
      <c r="CR35">
        <v>0</v>
      </c>
      <c r="CS35">
        <v>0</v>
      </c>
      <c r="CT35">
        <v>0</v>
      </c>
      <c r="CU35">
        <v>120</v>
      </c>
      <c r="CV35">
        <v>3</v>
      </c>
      <c r="CW35">
        <v>6</v>
      </c>
      <c r="CX35">
        <v>-3</v>
      </c>
      <c r="CY35">
        <v>-3</v>
      </c>
      <c r="CZ35">
        <v>0</v>
      </c>
      <c r="DA35">
        <v>235</v>
      </c>
      <c r="DB35">
        <v>235</v>
      </c>
      <c r="DC35">
        <v>0</v>
      </c>
      <c r="DD35">
        <v>-72</v>
      </c>
      <c r="DG35">
        <v>14.645569620253164</v>
      </c>
      <c r="DH35">
        <v>0</v>
      </c>
      <c r="DI35">
        <v>0.88287798177188392</v>
      </c>
      <c r="DJ35">
        <v>0.88287798177188392</v>
      </c>
      <c r="DK35">
        <v>0.85506329113924051</v>
      </c>
      <c r="DL35">
        <v>3.1645569620253164E-3</v>
      </c>
      <c r="DM35">
        <v>55.633188787617698</v>
      </c>
      <c r="DN35">
        <v>0.92721981312696156</v>
      </c>
      <c r="DO35">
        <v>0</v>
      </c>
      <c r="DP35">
        <v>0</v>
      </c>
      <c r="DQ35">
        <v>18.54439626253923</v>
      </c>
      <c r="DR35">
        <v>67.989486887563402</v>
      </c>
      <c r="DS35">
        <v>0</v>
      </c>
      <c r="DT35">
        <v>0.68282829267394263</v>
      </c>
      <c r="DU35">
        <v>0.12052365386210862</v>
      </c>
      <c r="DV35">
        <v>0.99957805907172992</v>
      </c>
      <c r="DW35">
        <v>0.99789029535864981</v>
      </c>
      <c r="DX35">
        <v>0.96139240506329116</v>
      </c>
      <c r="DY35">
        <v>0</v>
      </c>
      <c r="DZ35">
        <v>92.096460234459371</v>
      </c>
      <c r="EA35">
        <v>6.4173695440841065</v>
      </c>
      <c r="EB35">
        <v>0</v>
      </c>
      <c r="EC35">
        <v>0</v>
      </c>
      <c r="ED35">
        <v>197.90575158386943</v>
      </c>
      <c r="EE35">
        <v>0.76793248945147674</v>
      </c>
      <c r="EF35">
        <v>0.76751054852320677</v>
      </c>
      <c r="EG35">
        <v>0.78523206751054853</v>
      </c>
      <c r="EH35">
        <v>111.54695882217626</v>
      </c>
      <c r="EI35">
        <v>0</v>
      </c>
      <c r="EJ35">
        <v>0</v>
      </c>
      <c r="EK35">
        <v>0</v>
      </c>
      <c r="EL35">
        <v>1.4514711103364886E-2</v>
      </c>
      <c r="EM35">
        <v>0.18382296668651832</v>
      </c>
      <c r="EN35">
        <v>0.16877637130801687</v>
      </c>
      <c r="EO35">
        <v>0.16877637130801687</v>
      </c>
      <c r="EP35">
        <v>0.2772151898734177</v>
      </c>
      <c r="EQ35">
        <v>0.2772151898734177</v>
      </c>
      <c r="ER35">
        <v>7.7742616033755274</v>
      </c>
      <c r="ES35">
        <v>7.7742616033755274</v>
      </c>
      <c r="ET35">
        <v>136.89882664228608</v>
      </c>
      <c r="EU35">
        <v>2.9588607594936711</v>
      </c>
      <c r="EV35">
        <v>7.0578462029377746</v>
      </c>
      <c r="EW35">
        <v>0</v>
      </c>
      <c r="EX35">
        <v>0</v>
      </c>
      <c r="EY35">
        <v>2.5223737585204375</v>
      </c>
      <c r="EZ35">
        <v>277.91425651115316</v>
      </c>
      <c r="FA35">
        <v>291.61107507602998</v>
      </c>
      <c r="FB35">
        <v>0.5859866368933061</v>
      </c>
      <c r="FC35">
        <v>-16.120696792759084</v>
      </c>
      <c r="FD35">
        <v>0.62343689476790043</v>
      </c>
      <c r="FF35">
        <v>14.645569620253164</v>
      </c>
      <c r="FG35">
        <v>0</v>
      </c>
      <c r="FH35">
        <v>0.71106738947807746</v>
      </c>
      <c r="FI35">
        <v>0.71106738947807746</v>
      </c>
      <c r="FJ35">
        <v>0.64792360307124164</v>
      </c>
      <c r="FK35">
        <v>3.1645569620253164E-3</v>
      </c>
      <c r="FL35">
        <v>38.31533587909059</v>
      </c>
      <c r="FM35">
        <v>0.63858893131817651</v>
      </c>
      <c r="FN35">
        <v>0</v>
      </c>
      <c r="FO35">
        <v>0</v>
      </c>
      <c r="FP35">
        <v>12.771778626363531</v>
      </c>
      <c r="FQ35">
        <v>55.698489320980862</v>
      </c>
      <c r="FR35">
        <v>1.9284221660659764</v>
      </c>
      <c r="FS35">
        <v>5.1875265114196383</v>
      </c>
      <c r="FT35">
        <v>2.0218485202933976</v>
      </c>
      <c r="FU35">
        <v>0.99957805907172992</v>
      </c>
      <c r="FV35">
        <v>0.99789029535864981</v>
      </c>
      <c r="FW35">
        <v>0.96139240506329116</v>
      </c>
      <c r="FX35">
        <v>0</v>
      </c>
      <c r="FY35">
        <v>97.230433356907866</v>
      </c>
      <c r="FZ35">
        <v>5.9467556386464793</v>
      </c>
      <c r="GA35">
        <v>0</v>
      </c>
      <c r="GB35">
        <v>0</v>
      </c>
      <c r="GC35">
        <v>191.37708576923475</v>
      </c>
      <c r="GD35">
        <v>0.76793248945147674</v>
      </c>
      <c r="GE35">
        <v>0.76751054852320677</v>
      </c>
      <c r="GF35">
        <v>0.78523206751054853</v>
      </c>
      <c r="GG35">
        <v>101.96537120076634</v>
      </c>
      <c r="GH35">
        <v>0</v>
      </c>
      <c r="GI35">
        <v>0</v>
      </c>
      <c r="GJ35">
        <v>0</v>
      </c>
      <c r="GK35">
        <v>1.3302423553638199E-2</v>
      </c>
      <c r="GL35">
        <v>0.12547778136700871</v>
      </c>
      <c r="GM35">
        <v>0.16877637130801687</v>
      </c>
      <c r="GN35">
        <v>0.16877637130801687</v>
      </c>
      <c r="GO35">
        <v>0.2772151898734177</v>
      </c>
      <c r="GP35">
        <v>0.2772151898734177</v>
      </c>
      <c r="GQ35">
        <v>7.7742616033755274</v>
      </c>
      <c r="GR35">
        <v>7.7742616033755274</v>
      </c>
      <c r="GS35">
        <v>131.12620900611037</v>
      </c>
      <c r="GT35">
        <v>2.9588607594936711</v>
      </c>
      <c r="GU35">
        <v>6.4703879496736905</v>
      </c>
      <c r="GV35">
        <v>0</v>
      </c>
      <c r="GW35">
        <v>0</v>
      </c>
      <c r="GX35">
        <v>1.9462006548447701</v>
      </c>
      <c r="GY35">
        <v>262.82692118974461</v>
      </c>
      <c r="GZ35">
        <v>279.93014807814791</v>
      </c>
      <c r="HA35">
        <v>0.4140133631066939</v>
      </c>
      <c r="HB35">
        <v>-3.8195163621903192</v>
      </c>
      <c r="HC35">
        <v>0.37656310523209957</v>
      </c>
    </row>
    <row r="36" spans="1:211" x14ac:dyDescent="0.25">
      <c r="A36" t="s">
        <v>3722</v>
      </c>
      <c r="B36">
        <v>31</v>
      </c>
      <c r="C36">
        <v>120</v>
      </c>
      <c r="D36">
        <v>900</v>
      </c>
      <c r="E36">
        <v>2839</v>
      </c>
      <c r="F36">
        <v>4662</v>
      </c>
      <c r="G36">
        <v>3255</v>
      </c>
      <c r="H36">
        <v>5012</v>
      </c>
      <c r="I36">
        <v>15</v>
      </c>
      <c r="J36">
        <v>0</v>
      </c>
      <c r="K36">
        <v>9</v>
      </c>
      <c r="L36">
        <v>9</v>
      </c>
      <c r="M36">
        <v>0</v>
      </c>
      <c r="N36">
        <v>0</v>
      </c>
      <c r="O36">
        <v>0</v>
      </c>
      <c r="P36">
        <v>0</v>
      </c>
      <c r="Q36">
        <v>-3</v>
      </c>
      <c r="R36">
        <v>-3</v>
      </c>
      <c r="S36">
        <v>0</v>
      </c>
      <c r="T36">
        <v>24</v>
      </c>
      <c r="U36">
        <v>0</v>
      </c>
      <c r="V36">
        <v>51</v>
      </c>
      <c r="W36">
        <v>17</v>
      </c>
      <c r="X36">
        <v>1</v>
      </c>
      <c r="Y36">
        <v>1</v>
      </c>
      <c r="Z36">
        <v>0</v>
      </c>
      <c r="AA36">
        <v>0</v>
      </c>
      <c r="AB36">
        <v>80</v>
      </c>
      <c r="AC36">
        <v>2</v>
      </c>
      <c r="AD36">
        <v>-3</v>
      </c>
      <c r="AE36">
        <v>-3</v>
      </c>
      <c r="AF36">
        <v>197</v>
      </c>
      <c r="AG36">
        <v>0</v>
      </c>
      <c r="AH36">
        <v>1</v>
      </c>
      <c r="AI36">
        <v>1</v>
      </c>
      <c r="AJ36">
        <v>100</v>
      </c>
      <c r="AK36">
        <v>-3</v>
      </c>
      <c r="AL36">
        <v>-3</v>
      </c>
      <c r="AM36">
        <v>-3</v>
      </c>
      <c r="AN36">
        <v>0</v>
      </c>
      <c r="AO36">
        <v>0</v>
      </c>
      <c r="AP36">
        <v>0</v>
      </c>
      <c r="AQ36">
        <v>1</v>
      </c>
      <c r="AR36">
        <v>0</v>
      </c>
      <c r="AS36">
        <v>1</v>
      </c>
      <c r="AT36">
        <v>0</v>
      </c>
      <c r="AU36">
        <v>30</v>
      </c>
      <c r="AV36">
        <v>80</v>
      </c>
      <c r="AW36">
        <v>2</v>
      </c>
      <c r="AX36">
        <v>2</v>
      </c>
      <c r="AY36">
        <v>-3</v>
      </c>
      <c r="AZ36">
        <v>-3</v>
      </c>
      <c r="BA36">
        <v>26</v>
      </c>
      <c r="BB36">
        <v>251</v>
      </c>
      <c r="BC36">
        <v>251</v>
      </c>
      <c r="BD36">
        <v>0</v>
      </c>
      <c r="BE36">
        <v>-75</v>
      </c>
      <c r="BH36">
        <v>10</v>
      </c>
      <c r="BI36">
        <v>0</v>
      </c>
      <c r="BJ36">
        <v>6</v>
      </c>
      <c r="BK36">
        <v>6</v>
      </c>
      <c r="BL36">
        <v>0</v>
      </c>
      <c r="BM36">
        <v>0</v>
      </c>
      <c r="BN36">
        <v>0</v>
      </c>
      <c r="BO36">
        <v>0</v>
      </c>
      <c r="BP36">
        <v>-3</v>
      </c>
      <c r="BQ36">
        <v>-3</v>
      </c>
      <c r="BR36">
        <v>0</v>
      </c>
      <c r="BS36">
        <v>16</v>
      </c>
      <c r="BT36">
        <v>0</v>
      </c>
      <c r="BU36">
        <v>0</v>
      </c>
      <c r="BV36">
        <v>0</v>
      </c>
      <c r="BW36">
        <v>1</v>
      </c>
      <c r="BX36">
        <v>1</v>
      </c>
      <c r="BY36">
        <v>1</v>
      </c>
      <c r="BZ36">
        <v>1</v>
      </c>
      <c r="CA36">
        <v>160</v>
      </c>
      <c r="CB36">
        <v>12</v>
      </c>
      <c r="CC36">
        <v>-3</v>
      </c>
      <c r="CD36">
        <v>-3</v>
      </c>
      <c r="CE36">
        <v>310</v>
      </c>
      <c r="CF36">
        <v>1</v>
      </c>
      <c r="CG36">
        <v>1</v>
      </c>
      <c r="CH36">
        <v>1</v>
      </c>
      <c r="CI36">
        <v>150</v>
      </c>
      <c r="CJ36">
        <v>-3</v>
      </c>
      <c r="CK36">
        <v>-3</v>
      </c>
      <c r="CL36">
        <v>-3</v>
      </c>
      <c r="CM36">
        <v>0</v>
      </c>
      <c r="CN36">
        <v>1</v>
      </c>
      <c r="CO36">
        <v>1</v>
      </c>
      <c r="CP36">
        <v>0</v>
      </c>
      <c r="CQ36">
        <v>1</v>
      </c>
      <c r="CR36">
        <v>0</v>
      </c>
      <c r="CS36">
        <v>30</v>
      </c>
      <c r="CT36">
        <v>0</v>
      </c>
      <c r="CU36">
        <v>160</v>
      </c>
      <c r="CV36">
        <v>4</v>
      </c>
      <c r="CW36">
        <v>12</v>
      </c>
      <c r="CX36">
        <v>-3</v>
      </c>
      <c r="CY36">
        <v>-3</v>
      </c>
      <c r="CZ36">
        <v>6</v>
      </c>
      <c r="DA36">
        <v>326</v>
      </c>
      <c r="DB36">
        <v>426</v>
      </c>
      <c r="DC36">
        <v>1</v>
      </c>
      <c r="DD36">
        <v>75</v>
      </c>
      <c r="DG36">
        <v>13.792409827848186</v>
      </c>
      <c r="DH36">
        <v>1.5730728098743083E-2</v>
      </c>
      <c r="DI36">
        <v>16.320206989662498</v>
      </c>
      <c r="DJ36">
        <v>16.320206989662498</v>
      </c>
      <c r="DK36">
        <v>0.6243672733635377</v>
      </c>
      <c r="DL36">
        <v>3.1645569620253164E-3</v>
      </c>
      <c r="DM36">
        <v>37.385779571055764</v>
      </c>
      <c r="DN36">
        <v>0.62309632618426281</v>
      </c>
      <c r="DO36">
        <v>0</v>
      </c>
      <c r="DP36">
        <v>0</v>
      </c>
      <c r="DQ36">
        <v>12.461926523685255</v>
      </c>
      <c r="DR36">
        <v>59.7050664786656</v>
      </c>
      <c r="DS36">
        <v>0</v>
      </c>
      <c r="DT36">
        <v>62.459741119167489</v>
      </c>
      <c r="DU36">
        <v>20.501440704145303</v>
      </c>
      <c r="DV36">
        <v>0.99957805907172992</v>
      </c>
      <c r="DW36">
        <v>0.99789029535864981</v>
      </c>
      <c r="DX36">
        <v>0.81309896891471356</v>
      </c>
      <c r="DY36">
        <v>0</v>
      </c>
      <c r="DZ36">
        <v>93.773869351137677</v>
      </c>
      <c r="EA36">
        <v>5.695166735365051</v>
      </c>
      <c r="EB36">
        <v>0</v>
      </c>
      <c r="EC36">
        <v>0</v>
      </c>
      <c r="ED36">
        <v>202.55480027877388</v>
      </c>
      <c r="EE36">
        <v>0.76793248945147674</v>
      </c>
      <c r="EF36">
        <v>0.76751054852320677</v>
      </c>
      <c r="EG36">
        <v>0.78523206751054853</v>
      </c>
      <c r="EH36">
        <v>102.14519610223508</v>
      </c>
      <c r="EI36">
        <v>0</v>
      </c>
      <c r="EJ36">
        <v>0</v>
      </c>
      <c r="EK36">
        <v>0</v>
      </c>
      <c r="EL36">
        <v>0.74022947979972464</v>
      </c>
      <c r="EM36">
        <v>6.9319772871981766E-2</v>
      </c>
      <c r="EN36">
        <v>0.16877637130801687</v>
      </c>
      <c r="EO36">
        <v>0.16877637130801687</v>
      </c>
      <c r="EP36">
        <v>0.2772151898734177</v>
      </c>
      <c r="EQ36">
        <v>0.2772151898734177</v>
      </c>
      <c r="ER36">
        <v>7.7742616033755274</v>
      </c>
      <c r="ES36">
        <v>7.7742616033755274</v>
      </c>
      <c r="ET36">
        <v>124.88461945748898</v>
      </c>
      <c r="EU36">
        <v>2.8105673233450932</v>
      </c>
      <c r="EV36">
        <v>5.6161699317264464</v>
      </c>
      <c r="EW36">
        <v>0</v>
      </c>
      <c r="EX36">
        <v>0</v>
      </c>
      <c r="EY36">
        <v>36.821647693807783</v>
      </c>
      <c r="EZ36">
        <v>278.56009137079025</v>
      </c>
      <c r="FA36">
        <v>302.33845325219409</v>
      </c>
      <c r="FB36">
        <v>0.32190606366668373</v>
      </c>
      <c r="FC36">
        <v>-13.823714733528353</v>
      </c>
      <c r="FD36">
        <v>0.17972516269906436</v>
      </c>
      <c r="FF36">
        <v>13.749587810483941</v>
      </c>
      <c r="FG36">
        <v>0</v>
      </c>
      <c r="FH36">
        <v>7.1065456329880181</v>
      </c>
      <c r="FI36">
        <v>7.1065456329880181</v>
      </c>
      <c r="FJ36">
        <v>0.7071957498870407</v>
      </c>
      <c r="FK36">
        <v>3.1645569620253164E-3</v>
      </c>
      <c r="FL36">
        <v>42.232420368255987</v>
      </c>
      <c r="FM36">
        <v>0.70387367280426649</v>
      </c>
      <c r="FN36">
        <v>0</v>
      </c>
      <c r="FO36">
        <v>0</v>
      </c>
      <c r="FP36">
        <v>14.077473456085325</v>
      </c>
      <c r="FQ36">
        <v>61.961444979206505</v>
      </c>
      <c r="FR36">
        <v>3.8216261520326249</v>
      </c>
      <c r="FS36">
        <v>7.2517710218044202</v>
      </c>
      <c r="FT36">
        <v>3.2194095265173992</v>
      </c>
      <c r="FU36">
        <v>0.99957805907172992</v>
      </c>
      <c r="FV36">
        <v>0.99789029535864981</v>
      </c>
      <c r="FW36">
        <v>0.96139240506329116</v>
      </c>
      <c r="FX36">
        <v>0</v>
      </c>
      <c r="FY36">
        <v>112.61775618511473</v>
      </c>
      <c r="FZ36">
        <v>8.7055736242984398</v>
      </c>
      <c r="GA36">
        <v>0</v>
      </c>
      <c r="GB36">
        <v>0</v>
      </c>
      <c r="GC36">
        <v>230.42262633279307</v>
      </c>
      <c r="GD36">
        <v>0.76793248945147674</v>
      </c>
      <c r="GE36">
        <v>0.76751054852320677</v>
      </c>
      <c r="GF36">
        <v>0.78523206751054853</v>
      </c>
      <c r="GG36">
        <v>125.44522211356716</v>
      </c>
      <c r="GH36">
        <v>0</v>
      </c>
      <c r="GI36">
        <v>0</v>
      </c>
      <c r="GJ36">
        <v>0</v>
      </c>
      <c r="GK36">
        <v>3.4266707091115012E-2</v>
      </c>
      <c r="GL36">
        <v>0.55555117311251134</v>
      </c>
      <c r="GM36">
        <v>0.16877637130801687</v>
      </c>
      <c r="GN36">
        <v>0.16877637130801687</v>
      </c>
      <c r="GO36">
        <v>0.2772151898734177</v>
      </c>
      <c r="GP36">
        <v>0.2772151898734177</v>
      </c>
      <c r="GQ36">
        <v>7.7742616033755274</v>
      </c>
      <c r="GR36">
        <v>7.7742616033755274</v>
      </c>
      <c r="GS36">
        <v>132.43190383583217</v>
      </c>
      <c r="GT36">
        <v>2.9588607594936711</v>
      </c>
      <c r="GU36">
        <v>9.2907069143063694</v>
      </c>
      <c r="GV36">
        <v>0</v>
      </c>
      <c r="GW36">
        <v>0</v>
      </c>
      <c r="GX36">
        <v>8.2502275297096439</v>
      </c>
      <c r="GY36">
        <v>310.91616170816917</v>
      </c>
      <c r="GZ36">
        <v>360.62054732487024</v>
      </c>
      <c r="HA36">
        <v>0.67809393633331627</v>
      </c>
      <c r="HB36">
        <v>8.5360813930190247</v>
      </c>
      <c r="HC36">
        <v>0.82027483730093564</v>
      </c>
    </row>
    <row r="37" spans="1:211" x14ac:dyDescent="0.25">
      <c r="A37" t="s">
        <v>3722</v>
      </c>
      <c r="B37">
        <v>32</v>
      </c>
      <c r="C37">
        <v>4013</v>
      </c>
      <c r="D37">
        <v>1622</v>
      </c>
      <c r="E37">
        <v>2096</v>
      </c>
      <c r="F37">
        <v>6652</v>
      </c>
      <c r="G37">
        <v>1369</v>
      </c>
      <c r="H37">
        <v>3527</v>
      </c>
      <c r="I37">
        <v>15</v>
      </c>
      <c r="J37">
        <v>0</v>
      </c>
      <c r="K37">
        <v>0</v>
      </c>
      <c r="L37">
        <v>0</v>
      </c>
      <c r="M37">
        <v>0</v>
      </c>
      <c r="N37">
        <v>0</v>
      </c>
      <c r="O37">
        <v>0</v>
      </c>
      <c r="P37">
        <v>0</v>
      </c>
      <c r="Q37">
        <v>-3</v>
      </c>
      <c r="R37">
        <v>-3</v>
      </c>
      <c r="S37">
        <v>0</v>
      </c>
      <c r="T37">
        <v>15</v>
      </c>
      <c r="U37">
        <v>0</v>
      </c>
      <c r="V37">
        <v>3</v>
      </c>
      <c r="W37">
        <v>1</v>
      </c>
      <c r="X37">
        <v>1</v>
      </c>
      <c r="Y37">
        <v>1</v>
      </c>
      <c r="Z37">
        <v>1</v>
      </c>
      <c r="AA37">
        <v>0</v>
      </c>
      <c r="AB37">
        <v>120</v>
      </c>
      <c r="AC37">
        <v>6</v>
      </c>
      <c r="AD37">
        <v>-3</v>
      </c>
      <c r="AE37">
        <v>-3</v>
      </c>
      <c r="AF37">
        <v>271</v>
      </c>
      <c r="AG37">
        <v>1</v>
      </c>
      <c r="AH37">
        <v>1</v>
      </c>
      <c r="AI37">
        <v>1</v>
      </c>
      <c r="AJ37">
        <v>150</v>
      </c>
      <c r="AK37">
        <v>-3</v>
      </c>
      <c r="AL37">
        <v>-3</v>
      </c>
      <c r="AM37">
        <v>-3</v>
      </c>
      <c r="AN37">
        <v>0</v>
      </c>
      <c r="AO37">
        <v>0</v>
      </c>
      <c r="AP37">
        <v>0</v>
      </c>
      <c r="AQ37">
        <v>0</v>
      </c>
      <c r="AR37">
        <v>0</v>
      </c>
      <c r="AS37">
        <v>0</v>
      </c>
      <c r="AT37">
        <v>0</v>
      </c>
      <c r="AU37">
        <v>0</v>
      </c>
      <c r="AV37">
        <v>120</v>
      </c>
      <c r="AW37">
        <v>3</v>
      </c>
      <c r="AX37">
        <v>6</v>
      </c>
      <c r="AY37">
        <v>-3</v>
      </c>
      <c r="AZ37">
        <v>-3</v>
      </c>
      <c r="BA37">
        <v>1</v>
      </c>
      <c r="BB37">
        <v>286</v>
      </c>
      <c r="BC37">
        <v>286</v>
      </c>
      <c r="BD37">
        <v>1</v>
      </c>
      <c r="BE37">
        <v>101</v>
      </c>
      <c r="BH37">
        <v>15</v>
      </c>
      <c r="BI37">
        <v>0</v>
      </c>
      <c r="BJ37">
        <v>0</v>
      </c>
      <c r="BK37">
        <v>0</v>
      </c>
      <c r="BL37">
        <v>0</v>
      </c>
      <c r="BM37">
        <v>0</v>
      </c>
      <c r="BN37">
        <v>0</v>
      </c>
      <c r="BO37">
        <v>0</v>
      </c>
      <c r="BP37">
        <v>-3</v>
      </c>
      <c r="BQ37">
        <v>-3</v>
      </c>
      <c r="BR37">
        <v>0</v>
      </c>
      <c r="BS37">
        <v>15</v>
      </c>
      <c r="BT37">
        <v>0</v>
      </c>
      <c r="BU37">
        <v>0</v>
      </c>
      <c r="BV37">
        <v>0</v>
      </c>
      <c r="BW37">
        <v>1</v>
      </c>
      <c r="BX37">
        <v>1</v>
      </c>
      <c r="BY37">
        <v>1</v>
      </c>
      <c r="BZ37">
        <v>0</v>
      </c>
      <c r="CA37">
        <v>120</v>
      </c>
      <c r="CB37">
        <v>6</v>
      </c>
      <c r="CC37">
        <v>-3</v>
      </c>
      <c r="CD37">
        <v>-3</v>
      </c>
      <c r="CE37">
        <v>170</v>
      </c>
      <c r="CF37">
        <v>1</v>
      </c>
      <c r="CG37">
        <v>0</v>
      </c>
      <c r="CH37">
        <v>0</v>
      </c>
      <c r="CI37">
        <v>50</v>
      </c>
      <c r="CJ37">
        <v>-3</v>
      </c>
      <c r="CK37">
        <v>-3</v>
      </c>
      <c r="CL37">
        <v>-3</v>
      </c>
      <c r="CM37">
        <v>0</v>
      </c>
      <c r="CN37">
        <v>0</v>
      </c>
      <c r="CO37">
        <v>0</v>
      </c>
      <c r="CP37">
        <v>0</v>
      </c>
      <c r="CQ37">
        <v>0</v>
      </c>
      <c r="CR37">
        <v>0</v>
      </c>
      <c r="CS37">
        <v>0</v>
      </c>
      <c r="CT37">
        <v>0</v>
      </c>
      <c r="CU37">
        <v>120</v>
      </c>
      <c r="CV37">
        <v>3</v>
      </c>
      <c r="CW37">
        <v>6</v>
      </c>
      <c r="CX37">
        <v>-3</v>
      </c>
      <c r="CY37">
        <v>-3</v>
      </c>
      <c r="CZ37">
        <v>0</v>
      </c>
      <c r="DA37">
        <v>185</v>
      </c>
      <c r="DB37">
        <v>185</v>
      </c>
      <c r="DC37">
        <v>0</v>
      </c>
      <c r="DD37">
        <v>-101</v>
      </c>
      <c r="DG37">
        <v>14.645569620253164</v>
      </c>
      <c r="DH37">
        <v>0</v>
      </c>
      <c r="DI37">
        <v>2.9272340320910759</v>
      </c>
      <c r="DJ37">
        <v>2.9272340320910759</v>
      </c>
      <c r="DK37">
        <v>0.59059500599581372</v>
      </c>
      <c r="DL37">
        <v>3.2772716720988718E-3</v>
      </c>
      <c r="DM37">
        <v>35.367521501351561</v>
      </c>
      <c r="DN37">
        <v>0.58945869168919307</v>
      </c>
      <c r="DO37">
        <v>0</v>
      </c>
      <c r="DP37">
        <v>0</v>
      </c>
      <c r="DQ37">
        <v>11.78917383378386</v>
      </c>
      <c r="DR37">
        <v>47.003603425943368</v>
      </c>
      <c r="DS37">
        <v>0</v>
      </c>
      <c r="DT37">
        <v>4.0269803495571743</v>
      </c>
      <c r="DU37">
        <v>1.240635124749766</v>
      </c>
      <c r="DV37">
        <v>0.99957805907172992</v>
      </c>
      <c r="DW37">
        <v>0.99789029535864981</v>
      </c>
      <c r="DX37">
        <v>0.96139240506329116</v>
      </c>
      <c r="DY37">
        <v>0</v>
      </c>
      <c r="DZ37">
        <v>105.01555639402345</v>
      </c>
      <c r="EA37">
        <v>6.403464670634718</v>
      </c>
      <c r="EB37">
        <v>0</v>
      </c>
      <c r="EC37">
        <v>0</v>
      </c>
      <c r="ED37">
        <v>227.99142479159588</v>
      </c>
      <c r="EE37">
        <v>0.76793248945147674</v>
      </c>
      <c r="EF37">
        <v>0.76751054852320677</v>
      </c>
      <c r="EG37">
        <v>0.78523206751054853</v>
      </c>
      <c r="EH37">
        <v>122.04796457451579</v>
      </c>
      <c r="EI37">
        <v>0</v>
      </c>
      <c r="EJ37">
        <v>0</v>
      </c>
      <c r="EK37">
        <v>0</v>
      </c>
      <c r="EL37">
        <v>1.8608031950359871E-2</v>
      </c>
      <c r="EM37">
        <v>0.1444680607702471</v>
      </c>
      <c r="EN37">
        <v>0.16877637130801687</v>
      </c>
      <c r="EO37">
        <v>0.16877637130801687</v>
      </c>
      <c r="EP37">
        <v>0.2772151898734177</v>
      </c>
      <c r="EQ37">
        <v>0.2772151898734177</v>
      </c>
      <c r="ER37">
        <v>7.7742616033755274</v>
      </c>
      <c r="ES37">
        <v>7.7742616033755274</v>
      </c>
      <c r="ET37">
        <v>130.14360421353069</v>
      </c>
      <c r="EU37">
        <v>2.9588607594936707</v>
      </c>
      <c r="EV37">
        <v>6.6826068469963182</v>
      </c>
      <c r="EW37">
        <v>0</v>
      </c>
      <c r="EX37">
        <v>0</v>
      </c>
      <c r="EY37">
        <v>4.1678691568408421</v>
      </c>
      <c r="EZ37">
        <v>283.54762039157566</v>
      </c>
      <c r="FA37">
        <v>300.22604287095442</v>
      </c>
      <c r="FB37">
        <v>0.64252474835225259</v>
      </c>
      <c r="FC37">
        <v>-10.530462565913986</v>
      </c>
      <c r="FD37">
        <v>0.73911394716745227</v>
      </c>
      <c r="FF37">
        <v>14.645569620253164</v>
      </c>
      <c r="FG37">
        <v>6.3029871823886141E-3</v>
      </c>
      <c r="FH37">
        <v>1.1562339266538153</v>
      </c>
      <c r="FI37">
        <v>1.1562339266538153</v>
      </c>
      <c r="FJ37">
        <v>0.63430152121004435</v>
      </c>
      <c r="FK37">
        <v>3.1645569620253164E-3</v>
      </c>
      <c r="FL37">
        <v>37.841691605812869</v>
      </c>
      <c r="FM37">
        <v>0.63069486009688125</v>
      </c>
      <c r="FN37">
        <v>0</v>
      </c>
      <c r="FO37">
        <v>0</v>
      </c>
      <c r="FP37">
        <v>12.613897201937625</v>
      </c>
      <c r="FQ37">
        <v>50.826713447132533</v>
      </c>
      <c r="FR37">
        <v>0.38780561742560804</v>
      </c>
      <c r="FS37">
        <v>0</v>
      </c>
      <c r="FT37">
        <v>0</v>
      </c>
      <c r="FU37">
        <v>0.99957805907172992</v>
      </c>
      <c r="FV37">
        <v>0.99789029535864981</v>
      </c>
      <c r="FW37">
        <v>0.96139240506329116</v>
      </c>
      <c r="FX37">
        <v>0</v>
      </c>
      <c r="FY37">
        <v>98.819855409786157</v>
      </c>
      <c r="FZ37">
        <v>6.1784859849317755</v>
      </c>
      <c r="GA37">
        <v>0</v>
      </c>
      <c r="GB37">
        <v>0</v>
      </c>
      <c r="GC37">
        <v>183.87862174681396</v>
      </c>
      <c r="GD37">
        <v>0.76793248945147674</v>
      </c>
      <c r="GE37">
        <v>0.76751054852320677</v>
      </c>
      <c r="GF37">
        <v>0.78523206751054853</v>
      </c>
      <c r="GG37">
        <v>98.968839236920005</v>
      </c>
      <c r="GH37">
        <v>0</v>
      </c>
      <c r="GI37">
        <v>0</v>
      </c>
      <c r="GJ37">
        <v>0</v>
      </c>
      <c r="GK37">
        <v>1.2042943220598512E-2</v>
      </c>
      <c r="GL37">
        <v>0.12243936317596971</v>
      </c>
      <c r="GM37">
        <v>0.16877637130801687</v>
      </c>
      <c r="GN37">
        <v>0.16877637130801687</v>
      </c>
      <c r="GO37">
        <v>0.2772151898734177</v>
      </c>
      <c r="GP37">
        <v>0.2772151898734177</v>
      </c>
      <c r="GQ37">
        <v>7.7742616033755274</v>
      </c>
      <c r="GR37">
        <v>7.7742616033755274</v>
      </c>
      <c r="GS37">
        <v>130.96832758168446</v>
      </c>
      <c r="GT37">
        <v>2.9588607594936711</v>
      </c>
      <c r="GU37">
        <v>6.4339317824306299</v>
      </c>
      <c r="GV37">
        <v>0</v>
      </c>
      <c r="GW37">
        <v>0</v>
      </c>
      <c r="GX37">
        <v>1.2899185667254094</v>
      </c>
      <c r="GY37">
        <v>258.08323242736606</v>
      </c>
      <c r="GZ37">
        <v>268.98596590368481</v>
      </c>
      <c r="HA37">
        <v>0.35747525164774741</v>
      </c>
      <c r="HB37">
        <v>-32.684152932086135</v>
      </c>
      <c r="HC37">
        <v>0.26088605283254773</v>
      </c>
    </row>
    <row r="38" spans="1:211" x14ac:dyDescent="0.25">
      <c r="A38" t="s">
        <v>3722</v>
      </c>
      <c r="B38">
        <v>33</v>
      </c>
      <c r="C38">
        <v>3847</v>
      </c>
      <c r="D38">
        <v>3489</v>
      </c>
      <c r="E38">
        <v>4320</v>
      </c>
      <c r="F38">
        <v>968</v>
      </c>
      <c r="G38">
        <v>589</v>
      </c>
      <c r="H38">
        <v>3189</v>
      </c>
      <c r="I38">
        <v>15</v>
      </c>
      <c r="J38">
        <v>0</v>
      </c>
      <c r="K38">
        <v>0</v>
      </c>
      <c r="L38">
        <v>0</v>
      </c>
      <c r="M38">
        <v>1</v>
      </c>
      <c r="N38">
        <v>0</v>
      </c>
      <c r="O38">
        <v>60</v>
      </c>
      <c r="P38">
        <v>1</v>
      </c>
      <c r="Q38">
        <v>-3</v>
      </c>
      <c r="R38">
        <v>-3</v>
      </c>
      <c r="S38">
        <v>20</v>
      </c>
      <c r="T38">
        <v>75</v>
      </c>
      <c r="U38">
        <v>0</v>
      </c>
      <c r="V38">
        <v>0</v>
      </c>
      <c r="W38">
        <v>0</v>
      </c>
      <c r="X38">
        <v>1</v>
      </c>
      <c r="Y38">
        <v>1</v>
      </c>
      <c r="Z38">
        <v>1</v>
      </c>
      <c r="AA38">
        <v>1</v>
      </c>
      <c r="AB38">
        <v>120</v>
      </c>
      <c r="AC38">
        <v>11</v>
      </c>
      <c r="AD38">
        <v>-3</v>
      </c>
      <c r="AE38">
        <v>-3</v>
      </c>
      <c r="AF38">
        <v>270</v>
      </c>
      <c r="AG38">
        <v>1</v>
      </c>
      <c r="AH38">
        <v>1</v>
      </c>
      <c r="AI38">
        <v>1</v>
      </c>
      <c r="AJ38">
        <v>150</v>
      </c>
      <c r="AK38">
        <v>-3</v>
      </c>
      <c r="AL38">
        <v>-3</v>
      </c>
      <c r="AM38">
        <v>-3</v>
      </c>
      <c r="AN38">
        <v>0</v>
      </c>
      <c r="AO38">
        <v>1</v>
      </c>
      <c r="AP38">
        <v>0</v>
      </c>
      <c r="AQ38">
        <v>0</v>
      </c>
      <c r="AR38">
        <v>0</v>
      </c>
      <c r="AS38">
        <v>0</v>
      </c>
      <c r="AT38">
        <v>0</v>
      </c>
      <c r="AU38">
        <v>0</v>
      </c>
      <c r="AV38">
        <v>180</v>
      </c>
      <c r="AW38">
        <v>4</v>
      </c>
      <c r="AX38">
        <v>12</v>
      </c>
      <c r="AY38">
        <v>-3</v>
      </c>
      <c r="AZ38">
        <v>-3</v>
      </c>
      <c r="BA38">
        <v>0</v>
      </c>
      <c r="BB38">
        <v>345</v>
      </c>
      <c r="BC38">
        <v>445</v>
      </c>
      <c r="BD38">
        <v>1</v>
      </c>
      <c r="BE38">
        <v>115</v>
      </c>
      <c r="BH38">
        <v>10</v>
      </c>
      <c r="BI38">
        <v>0</v>
      </c>
      <c r="BJ38">
        <v>0</v>
      </c>
      <c r="BK38">
        <v>0</v>
      </c>
      <c r="BL38">
        <v>0</v>
      </c>
      <c r="BM38">
        <v>0</v>
      </c>
      <c r="BN38">
        <v>0</v>
      </c>
      <c r="BO38">
        <v>0</v>
      </c>
      <c r="BP38">
        <v>-3</v>
      </c>
      <c r="BQ38">
        <v>-3</v>
      </c>
      <c r="BR38">
        <v>0</v>
      </c>
      <c r="BS38">
        <v>10</v>
      </c>
      <c r="BT38">
        <v>0</v>
      </c>
      <c r="BU38">
        <v>0</v>
      </c>
      <c r="BV38">
        <v>0</v>
      </c>
      <c r="BW38">
        <v>1</v>
      </c>
      <c r="BX38">
        <v>1</v>
      </c>
      <c r="BY38">
        <v>1</v>
      </c>
      <c r="BZ38">
        <v>0</v>
      </c>
      <c r="CA38">
        <v>120</v>
      </c>
      <c r="CB38">
        <v>6</v>
      </c>
      <c r="CC38">
        <v>-3</v>
      </c>
      <c r="CD38">
        <v>-3</v>
      </c>
      <c r="CE38">
        <v>220</v>
      </c>
      <c r="CF38">
        <v>1</v>
      </c>
      <c r="CG38">
        <v>0</v>
      </c>
      <c r="CH38">
        <v>1</v>
      </c>
      <c r="CI38">
        <v>100</v>
      </c>
      <c r="CJ38">
        <v>-3</v>
      </c>
      <c r="CK38">
        <v>-3</v>
      </c>
      <c r="CL38">
        <v>-3</v>
      </c>
      <c r="CM38">
        <v>0</v>
      </c>
      <c r="CN38">
        <v>0</v>
      </c>
      <c r="CO38">
        <v>0</v>
      </c>
      <c r="CP38">
        <v>0</v>
      </c>
      <c r="CQ38">
        <v>0</v>
      </c>
      <c r="CR38">
        <v>0</v>
      </c>
      <c r="CS38">
        <v>0</v>
      </c>
      <c r="CT38">
        <v>0</v>
      </c>
      <c r="CU38">
        <v>120</v>
      </c>
      <c r="CV38">
        <v>3</v>
      </c>
      <c r="CW38">
        <v>6</v>
      </c>
      <c r="CX38">
        <v>-3</v>
      </c>
      <c r="CY38">
        <v>-3</v>
      </c>
      <c r="CZ38">
        <v>0</v>
      </c>
      <c r="DA38">
        <v>230</v>
      </c>
      <c r="DB38">
        <v>230</v>
      </c>
      <c r="DC38">
        <v>0</v>
      </c>
      <c r="DD38">
        <v>-115</v>
      </c>
      <c r="DG38">
        <v>13.034200229098239</v>
      </c>
      <c r="DH38">
        <v>0</v>
      </c>
      <c r="DI38">
        <v>0.65370545410255088</v>
      </c>
      <c r="DJ38">
        <v>0.65370545410255088</v>
      </c>
      <c r="DK38">
        <v>0.82741736515854725</v>
      </c>
      <c r="DL38">
        <v>3.1645569620253164E-3</v>
      </c>
      <c r="DM38">
        <v>50.199388699612399</v>
      </c>
      <c r="DN38">
        <v>0.83665647832687318</v>
      </c>
      <c r="DO38">
        <v>0</v>
      </c>
      <c r="DP38">
        <v>0</v>
      </c>
      <c r="DQ38">
        <v>16.733129566537468</v>
      </c>
      <c r="DR38">
        <v>67.731246836157283</v>
      </c>
      <c r="DS38">
        <v>4.4019230514014129E-4</v>
      </c>
      <c r="DT38">
        <v>0</v>
      </c>
      <c r="DU38">
        <v>0</v>
      </c>
      <c r="DV38">
        <v>0.99957805907172992</v>
      </c>
      <c r="DW38">
        <v>0.99789029535864981</v>
      </c>
      <c r="DX38">
        <v>0.96139240506329116</v>
      </c>
      <c r="DY38">
        <v>0</v>
      </c>
      <c r="DZ38">
        <v>116.89505420821999</v>
      </c>
      <c r="EA38">
        <v>9.4156118143459917</v>
      </c>
      <c r="EB38">
        <v>0</v>
      </c>
      <c r="EC38">
        <v>0</v>
      </c>
      <c r="ED38">
        <v>240.99588199730974</v>
      </c>
      <c r="EE38">
        <v>0.76793248945147674</v>
      </c>
      <c r="EF38">
        <v>0.76751054852320677</v>
      </c>
      <c r="EG38">
        <v>0.78523206751054853</v>
      </c>
      <c r="EH38">
        <v>128.87450161561287</v>
      </c>
      <c r="EI38">
        <v>0</v>
      </c>
      <c r="EJ38">
        <v>0</v>
      </c>
      <c r="EK38">
        <v>0</v>
      </c>
      <c r="EL38">
        <v>1.0539582314409435E-2</v>
      </c>
      <c r="EM38">
        <v>0.6442695447461424</v>
      </c>
      <c r="EN38">
        <v>0.16877637130801687</v>
      </c>
      <c r="EO38">
        <v>0.16877637130801687</v>
      </c>
      <c r="EP38">
        <v>0.2772151898734177</v>
      </c>
      <c r="EQ38">
        <v>0.2772151898734177</v>
      </c>
      <c r="ER38">
        <v>7.7742616033755274</v>
      </c>
      <c r="ES38">
        <v>7.7742616033755274</v>
      </c>
      <c r="ET38">
        <v>135.0875599462843</v>
      </c>
      <c r="EU38">
        <v>2.9588607594936707</v>
      </c>
      <c r="EV38">
        <v>9.7738396624472568</v>
      </c>
      <c r="EW38">
        <v>0</v>
      </c>
      <c r="EX38">
        <v>0</v>
      </c>
      <c r="EY38">
        <v>0.41137461970971145</v>
      </c>
      <c r="EZ38">
        <v>312.45737378194906</v>
      </c>
      <c r="FA38">
        <v>366.60485688277532</v>
      </c>
      <c r="FB38">
        <v>0.86676880405772549</v>
      </c>
      <c r="FC38">
        <v>-3.5697975112114877</v>
      </c>
      <c r="FD38">
        <v>0.85340507743077754</v>
      </c>
      <c r="FF38">
        <v>14.035103525767269</v>
      </c>
      <c r="FG38">
        <v>9.7337724324273942E-4</v>
      </c>
      <c r="FH38">
        <v>0</v>
      </c>
      <c r="FI38">
        <v>0</v>
      </c>
      <c r="FJ38">
        <v>0.48744151198372399</v>
      </c>
      <c r="FK38">
        <v>4.8623866999939515E-3</v>
      </c>
      <c r="FL38">
        <v>29.827907190618632</v>
      </c>
      <c r="FM38">
        <v>0.49713178651031054</v>
      </c>
      <c r="FN38">
        <v>0</v>
      </c>
      <c r="FO38">
        <v>0</v>
      </c>
      <c r="FP38">
        <v>9.9426357302062112</v>
      </c>
      <c r="FQ38">
        <v>41.843083442184984</v>
      </c>
      <c r="FR38">
        <v>0</v>
      </c>
      <c r="FS38">
        <v>0</v>
      </c>
      <c r="FT38">
        <v>0</v>
      </c>
      <c r="FU38">
        <v>0.99957805907172992</v>
      </c>
      <c r="FV38">
        <v>0.99789029535864981</v>
      </c>
      <c r="FW38">
        <v>0.96139240506329116</v>
      </c>
      <c r="FX38">
        <v>0</v>
      </c>
      <c r="FY38">
        <v>103.62502643150586</v>
      </c>
      <c r="FZ38">
        <v>7.0128492867477092</v>
      </c>
      <c r="GA38">
        <v>0</v>
      </c>
      <c r="GB38">
        <v>0</v>
      </c>
      <c r="GC38">
        <v>184.70090014022409</v>
      </c>
      <c r="GD38">
        <v>0.76793248945147674</v>
      </c>
      <c r="GE38">
        <v>0.76751054852320677</v>
      </c>
      <c r="GF38">
        <v>0.78523206751054853</v>
      </c>
      <c r="GG38">
        <v>83.696114975081599</v>
      </c>
      <c r="GH38">
        <v>0</v>
      </c>
      <c r="GI38">
        <v>0</v>
      </c>
      <c r="GJ38">
        <v>0</v>
      </c>
      <c r="GK38">
        <v>9.9009900990099098E-3</v>
      </c>
      <c r="GL38">
        <v>0.18806793563783941</v>
      </c>
      <c r="GM38">
        <v>0.16877637130801687</v>
      </c>
      <c r="GN38">
        <v>0.16877637130801687</v>
      </c>
      <c r="GO38">
        <v>0.2772151898734177</v>
      </c>
      <c r="GP38">
        <v>0.2772151898734177</v>
      </c>
      <c r="GQ38">
        <v>7.7742616033755274</v>
      </c>
      <c r="GR38">
        <v>7.7742616033755274</v>
      </c>
      <c r="GS38">
        <v>128.29706610995305</v>
      </c>
      <c r="GT38">
        <v>2.9588607594936711</v>
      </c>
      <c r="GU38">
        <v>7.0943851944465894</v>
      </c>
      <c r="GV38">
        <v>0</v>
      </c>
      <c r="GW38">
        <v>0</v>
      </c>
      <c r="GX38">
        <v>0</v>
      </c>
      <c r="GY38">
        <v>231.12763919469478</v>
      </c>
      <c r="GZ38">
        <v>256.77704077207613</v>
      </c>
      <c r="HA38">
        <v>0.13323119594227451</v>
      </c>
      <c r="HB38">
        <v>-41.265159611765945</v>
      </c>
      <c r="HC38">
        <v>0.14659492256922246</v>
      </c>
    </row>
    <row r="39" spans="1:211" x14ac:dyDescent="0.25">
      <c r="A39" t="s">
        <v>3722</v>
      </c>
      <c r="B39">
        <v>34</v>
      </c>
      <c r="C39">
        <v>6546</v>
      </c>
      <c r="D39">
        <v>5842</v>
      </c>
      <c r="E39">
        <v>5930</v>
      </c>
      <c r="F39">
        <v>2073</v>
      </c>
      <c r="G39">
        <v>6369</v>
      </c>
      <c r="H39">
        <v>3473</v>
      </c>
      <c r="I39">
        <v>15</v>
      </c>
      <c r="J39">
        <v>0</v>
      </c>
      <c r="K39">
        <v>12</v>
      </c>
      <c r="L39">
        <v>12</v>
      </c>
      <c r="M39">
        <v>1</v>
      </c>
      <c r="N39">
        <v>0</v>
      </c>
      <c r="O39">
        <v>60</v>
      </c>
      <c r="P39">
        <v>1</v>
      </c>
      <c r="Q39">
        <v>-3</v>
      </c>
      <c r="R39">
        <v>-3</v>
      </c>
      <c r="S39">
        <v>20</v>
      </c>
      <c r="T39">
        <v>87</v>
      </c>
      <c r="U39">
        <v>0</v>
      </c>
      <c r="V39">
        <v>114</v>
      </c>
      <c r="W39">
        <v>38</v>
      </c>
      <c r="X39">
        <v>1</v>
      </c>
      <c r="Y39">
        <v>1</v>
      </c>
      <c r="Z39">
        <v>1</v>
      </c>
      <c r="AA39">
        <v>0</v>
      </c>
      <c r="AB39">
        <v>80</v>
      </c>
      <c r="AC39">
        <v>5</v>
      </c>
      <c r="AD39">
        <v>-3</v>
      </c>
      <c r="AE39">
        <v>-3</v>
      </c>
      <c r="AF39">
        <v>168</v>
      </c>
      <c r="AG39">
        <v>1</v>
      </c>
      <c r="AH39">
        <v>0</v>
      </c>
      <c r="AI39">
        <v>0</v>
      </c>
      <c r="AJ39">
        <v>50</v>
      </c>
      <c r="AK39">
        <v>-3</v>
      </c>
      <c r="AL39">
        <v>-3</v>
      </c>
      <c r="AM39">
        <v>-3</v>
      </c>
      <c r="AN39">
        <v>1</v>
      </c>
      <c r="AO39">
        <v>0</v>
      </c>
      <c r="AP39">
        <v>0</v>
      </c>
      <c r="AQ39">
        <v>0</v>
      </c>
      <c r="AR39">
        <v>0</v>
      </c>
      <c r="AS39">
        <v>1</v>
      </c>
      <c r="AT39">
        <v>0</v>
      </c>
      <c r="AU39">
        <v>25</v>
      </c>
      <c r="AV39">
        <v>140</v>
      </c>
      <c r="AW39">
        <v>3</v>
      </c>
      <c r="AX39">
        <v>6</v>
      </c>
      <c r="AY39">
        <v>-3</v>
      </c>
      <c r="AZ39">
        <v>-3</v>
      </c>
      <c r="BA39">
        <v>50</v>
      </c>
      <c r="BB39">
        <v>280</v>
      </c>
      <c r="BC39">
        <v>300</v>
      </c>
      <c r="BD39">
        <v>0</v>
      </c>
      <c r="BE39">
        <v>-75</v>
      </c>
      <c r="BH39">
        <v>15</v>
      </c>
      <c r="BI39">
        <v>2</v>
      </c>
      <c r="BJ39">
        <v>1</v>
      </c>
      <c r="BK39">
        <v>1</v>
      </c>
      <c r="BL39">
        <v>1</v>
      </c>
      <c r="BM39">
        <v>0</v>
      </c>
      <c r="BN39">
        <v>60</v>
      </c>
      <c r="BO39">
        <v>1</v>
      </c>
      <c r="BP39">
        <v>-3</v>
      </c>
      <c r="BQ39">
        <v>-3</v>
      </c>
      <c r="BR39">
        <v>20</v>
      </c>
      <c r="BS39">
        <v>76</v>
      </c>
      <c r="BT39">
        <v>78</v>
      </c>
      <c r="BU39">
        <v>0</v>
      </c>
      <c r="BV39">
        <v>9</v>
      </c>
      <c r="BW39">
        <v>1</v>
      </c>
      <c r="BX39">
        <v>1</v>
      </c>
      <c r="BY39">
        <v>1</v>
      </c>
      <c r="BZ39">
        <v>1</v>
      </c>
      <c r="CA39">
        <v>120</v>
      </c>
      <c r="CB39">
        <v>11</v>
      </c>
      <c r="CC39">
        <v>-3</v>
      </c>
      <c r="CD39">
        <v>-3</v>
      </c>
      <c r="CE39">
        <v>279</v>
      </c>
      <c r="CF39">
        <v>1</v>
      </c>
      <c r="CG39">
        <v>1</v>
      </c>
      <c r="CH39">
        <v>1</v>
      </c>
      <c r="CI39">
        <v>150</v>
      </c>
      <c r="CJ39">
        <v>-3</v>
      </c>
      <c r="CK39">
        <v>-3</v>
      </c>
      <c r="CL39">
        <v>-3</v>
      </c>
      <c r="CM39">
        <v>0</v>
      </c>
      <c r="CN39">
        <v>1</v>
      </c>
      <c r="CO39">
        <v>0</v>
      </c>
      <c r="CP39">
        <v>0</v>
      </c>
      <c r="CQ39">
        <v>1</v>
      </c>
      <c r="CR39">
        <v>0</v>
      </c>
      <c r="CS39">
        <v>25</v>
      </c>
      <c r="CT39">
        <v>0</v>
      </c>
      <c r="CU39">
        <v>180</v>
      </c>
      <c r="CV39">
        <v>4</v>
      </c>
      <c r="CW39">
        <v>12</v>
      </c>
      <c r="CX39">
        <v>-3</v>
      </c>
      <c r="CY39">
        <v>-3</v>
      </c>
      <c r="CZ39">
        <v>10</v>
      </c>
      <c r="DA39">
        <v>355</v>
      </c>
      <c r="DB39">
        <v>455</v>
      </c>
      <c r="DC39">
        <v>1</v>
      </c>
      <c r="DD39">
        <v>75</v>
      </c>
      <c r="DG39">
        <v>14.645569620253164</v>
      </c>
      <c r="DH39">
        <v>0</v>
      </c>
      <c r="DI39">
        <v>13.760440842000603</v>
      </c>
      <c r="DJ39">
        <v>13.760440842000603</v>
      </c>
      <c r="DK39">
        <v>0.72933507310774059</v>
      </c>
      <c r="DL39">
        <v>3.1645569620253164E-3</v>
      </c>
      <c r="DM39">
        <v>43.956684491259146</v>
      </c>
      <c r="DN39">
        <v>0.73261140818765236</v>
      </c>
      <c r="DO39">
        <v>0</v>
      </c>
      <c r="DP39">
        <v>0</v>
      </c>
      <c r="DQ39">
        <v>14.652228163753048</v>
      </c>
      <c r="DR39">
        <v>64.165278635455635</v>
      </c>
      <c r="DS39">
        <v>1.0306809254234639</v>
      </c>
      <c r="DT39">
        <v>61.408081621929952</v>
      </c>
      <c r="DU39">
        <v>20.395329458530828</v>
      </c>
      <c r="DV39">
        <v>0.99957805907172992</v>
      </c>
      <c r="DW39">
        <v>0.99789029535864981</v>
      </c>
      <c r="DX39">
        <v>0.96139240506329116</v>
      </c>
      <c r="DY39">
        <v>0</v>
      </c>
      <c r="DZ39">
        <v>92.287126868282428</v>
      </c>
      <c r="EA39">
        <v>5.9011412867587119</v>
      </c>
      <c r="EB39">
        <v>0</v>
      </c>
      <c r="EC39">
        <v>0</v>
      </c>
      <c r="ED39">
        <v>195.07126534148449</v>
      </c>
      <c r="EE39">
        <v>0.76793248945147674</v>
      </c>
      <c r="EF39">
        <v>0.76751054852320677</v>
      </c>
      <c r="EG39">
        <v>0.78523206751054853</v>
      </c>
      <c r="EH39">
        <v>99.311898002982787</v>
      </c>
      <c r="EI39">
        <v>0</v>
      </c>
      <c r="EJ39">
        <v>0</v>
      </c>
      <c r="EK39">
        <v>0</v>
      </c>
      <c r="EL39">
        <v>0.65870767160752441</v>
      </c>
      <c r="EM39">
        <v>0.13390880745803768</v>
      </c>
      <c r="EN39">
        <v>0.16877637130801687</v>
      </c>
      <c r="EO39">
        <v>0.16877637130801687</v>
      </c>
      <c r="EP39">
        <v>0.2772151898734177</v>
      </c>
      <c r="EQ39">
        <v>0.2772151898734177</v>
      </c>
      <c r="ER39">
        <v>7.7742616033755274</v>
      </c>
      <c r="ES39">
        <v>7.7742616033755274</v>
      </c>
      <c r="ET39">
        <v>133.0066585434999</v>
      </c>
      <c r="EU39">
        <v>2.9588607594936711</v>
      </c>
      <c r="EV39">
        <v>6.5677365606007001</v>
      </c>
      <c r="EW39">
        <v>0</v>
      </c>
      <c r="EX39">
        <v>0</v>
      </c>
      <c r="EY39">
        <v>34.283492927895793</v>
      </c>
      <c r="EZ39">
        <v>290.2441477809565</v>
      </c>
      <c r="FA39">
        <v>313.90892631258919</v>
      </c>
      <c r="FB39">
        <v>0.37950965409146392</v>
      </c>
      <c r="FC39">
        <v>-7.0909436440662272</v>
      </c>
      <c r="FD39">
        <v>0.3621322501132308</v>
      </c>
      <c r="FF39">
        <v>14.645569620253164</v>
      </c>
      <c r="FG39">
        <v>0.39941318608440529</v>
      </c>
      <c r="FH39">
        <v>2.3728924295954359</v>
      </c>
      <c r="FI39">
        <v>2.3728924295954359</v>
      </c>
      <c r="FJ39">
        <v>0.76431281908171744</v>
      </c>
      <c r="FK39">
        <v>3.1645569620253164E-3</v>
      </c>
      <c r="FL39">
        <v>45.494427490648505</v>
      </c>
      <c r="FM39">
        <v>0.75824045817747532</v>
      </c>
      <c r="FN39">
        <v>0</v>
      </c>
      <c r="FO39">
        <v>0</v>
      </c>
      <c r="FP39">
        <v>15.16480916354951</v>
      </c>
      <c r="FQ39">
        <v>67.699221893820024</v>
      </c>
      <c r="FR39">
        <v>7.8907041968249505</v>
      </c>
      <c r="FS39">
        <v>3.9601176047397768</v>
      </c>
      <c r="FT39">
        <v>2.6606290501178571</v>
      </c>
      <c r="FU39">
        <v>0.99957805907172992</v>
      </c>
      <c r="FV39">
        <v>0.99789029535864981</v>
      </c>
      <c r="FW39">
        <v>0.96139240506329116</v>
      </c>
      <c r="FX39">
        <v>0</v>
      </c>
      <c r="FY39">
        <v>117.40080881026154</v>
      </c>
      <c r="FZ39">
        <v>9.4156118143459917</v>
      </c>
      <c r="GA39">
        <v>0</v>
      </c>
      <c r="GB39">
        <v>0</v>
      </c>
      <c r="GC39">
        <v>244.30635520341281</v>
      </c>
      <c r="GD39">
        <v>0.76793248945147674</v>
      </c>
      <c r="GE39">
        <v>0.76751054852320677</v>
      </c>
      <c r="GF39">
        <v>0.78523206751054853</v>
      </c>
      <c r="GG39">
        <v>128.72150571065561</v>
      </c>
      <c r="GH39">
        <v>0</v>
      </c>
      <c r="GI39">
        <v>0</v>
      </c>
      <c r="GJ39">
        <v>0</v>
      </c>
      <c r="GK39">
        <v>2.1196474051535463E-2</v>
      </c>
      <c r="GL39">
        <v>0.6442695447461424</v>
      </c>
      <c r="GM39">
        <v>0.16877637130801687</v>
      </c>
      <c r="GN39">
        <v>0.16877637130801687</v>
      </c>
      <c r="GO39">
        <v>0.2772151898734177</v>
      </c>
      <c r="GP39">
        <v>0.2772151898734177</v>
      </c>
      <c r="GQ39">
        <v>7.7742616033755274</v>
      </c>
      <c r="GR39">
        <v>7.7742616033755274</v>
      </c>
      <c r="GS39">
        <v>133.51923954329635</v>
      </c>
      <c r="GT39">
        <v>2.9588607594936711</v>
      </c>
      <c r="GU39">
        <v>9.7738396624472568</v>
      </c>
      <c r="GV39">
        <v>0</v>
      </c>
      <c r="GW39">
        <v>0</v>
      </c>
      <c r="GX39">
        <v>5.0335214797132952</v>
      </c>
      <c r="GY39">
        <v>311.59536784935449</v>
      </c>
      <c r="GZ39">
        <v>386.31548664023921</v>
      </c>
      <c r="HA39">
        <v>0.62049034590853602</v>
      </c>
      <c r="HB39">
        <v>-13.943065229270267</v>
      </c>
      <c r="HC39">
        <v>0.6378677498867692</v>
      </c>
    </row>
    <row r="40" spans="1:211" x14ac:dyDescent="0.25">
      <c r="A40" t="s">
        <v>3722</v>
      </c>
      <c r="B40">
        <v>35</v>
      </c>
      <c r="C40">
        <v>6430</v>
      </c>
      <c r="D40">
        <v>1156</v>
      </c>
      <c r="E40">
        <v>79</v>
      </c>
      <c r="F40">
        <v>3647</v>
      </c>
      <c r="G40">
        <v>3335</v>
      </c>
      <c r="H40">
        <v>6418</v>
      </c>
      <c r="I40">
        <v>10</v>
      </c>
      <c r="J40">
        <v>0</v>
      </c>
      <c r="K40">
        <v>4</v>
      </c>
      <c r="L40">
        <v>4</v>
      </c>
      <c r="M40">
        <v>1</v>
      </c>
      <c r="N40">
        <v>0</v>
      </c>
      <c r="O40">
        <v>60</v>
      </c>
      <c r="P40">
        <v>1</v>
      </c>
      <c r="Q40">
        <v>-3</v>
      </c>
      <c r="R40">
        <v>-3</v>
      </c>
      <c r="S40">
        <v>20</v>
      </c>
      <c r="T40">
        <v>74</v>
      </c>
      <c r="U40">
        <v>0</v>
      </c>
      <c r="V40">
        <v>16</v>
      </c>
      <c r="W40">
        <v>5</v>
      </c>
      <c r="X40">
        <v>1</v>
      </c>
      <c r="Y40">
        <v>1</v>
      </c>
      <c r="Z40">
        <v>1</v>
      </c>
      <c r="AA40">
        <v>0</v>
      </c>
      <c r="AB40">
        <v>80</v>
      </c>
      <c r="AC40">
        <v>5</v>
      </c>
      <c r="AD40">
        <v>-3</v>
      </c>
      <c r="AE40">
        <v>-3</v>
      </c>
      <c r="AF40">
        <v>135</v>
      </c>
      <c r="AG40">
        <v>1</v>
      </c>
      <c r="AH40">
        <v>0</v>
      </c>
      <c r="AI40">
        <v>0</v>
      </c>
      <c r="AJ40">
        <v>50</v>
      </c>
      <c r="AK40">
        <v>-3</v>
      </c>
      <c r="AL40">
        <v>-3</v>
      </c>
      <c r="AM40">
        <v>-3</v>
      </c>
      <c r="AN40">
        <v>0</v>
      </c>
      <c r="AO40">
        <v>0</v>
      </c>
      <c r="AP40">
        <v>0</v>
      </c>
      <c r="AQ40">
        <v>0</v>
      </c>
      <c r="AR40">
        <v>0</v>
      </c>
      <c r="AS40">
        <v>0</v>
      </c>
      <c r="AT40">
        <v>0</v>
      </c>
      <c r="AU40">
        <v>0</v>
      </c>
      <c r="AV40">
        <v>140</v>
      </c>
      <c r="AW40">
        <v>3</v>
      </c>
      <c r="AX40">
        <v>6</v>
      </c>
      <c r="AY40">
        <v>-3</v>
      </c>
      <c r="AZ40">
        <v>-3</v>
      </c>
      <c r="BA40">
        <v>9</v>
      </c>
      <c r="BB40">
        <v>209</v>
      </c>
      <c r="BC40">
        <v>209</v>
      </c>
      <c r="BD40">
        <v>0</v>
      </c>
      <c r="BE40">
        <v>-136</v>
      </c>
      <c r="BH40">
        <v>15</v>
      </c>
      <c r="BI40">
        <v>0</v>
      </c>
      <c r="BJ40">
        <v>0</v>
      </c>
      <c r="BK40">
        <v>0</v>
      </c>
      <c r="BL40">
        <v>1</v>
      </c>
      <c r="BM40">
        <v>0</v>
      </c>
      <c r="BN40">
        <v>60</v>
      </c>
      <c r="BO40">
        <v>1</v>
      </c>
      <c r="BP40">
        <v>-3</v>
      </c>
      <c r="BQ40">
        <v>-3</v>
      </c>
      <c r="BR40">
        <v>20</v>
      </c>
      <c r="BS40">
        <v>75</v>
      </c>
      <c r="BT40">
        <v>0</v>
      </c>
      <c r="BU40">
        <v>0</v>
      </c>
      <c r="BV40">
        <v>0</v>
      </c>
      <c r="BW40">
        <v>1</v>
      </c>
      <c r="BX40">
        <v>1</v>
      </c>
      <c r="BY40">
        <v>1</v>
      </c>
      <c r="BZ40">
        <v>1</v>
      </c>
      <c r="CA40">
        <v>120</v>
      </c>
      <c r="CB40">
        <v>11</v>
      </c>
      <c r="CC40">
        <v>-3</v>
      </c>
      <c r="CD40">
        <v>-3</v>
      </c>
      <c r="CE40">
        <v>270</v>
      </c>
      <c r="CF40">
        <v>1</v>
      </c>
      <c r="CG40">
        <v>1</v>
      </c>
      <c r="CH40">
        <v>1</v>
      </c>
      <c r="CI40">
        <v>150</v>
      </c>
      <c r="CJ40">
        <v>-3</v>
      </c>
      <c r="CK40">
        <v>-3</v>
      </c>
      <c r="CL40">
        <v>-3</v>
      </c>
      <c r="CM40">
        <v>0</v>
      </c>
      <c r="CN40">
        <v>1</v>
      </c>
      <c r="CO40">
        <v>0</v>
      </c>
      <c r="CP40">
        <v>0</v>
      </c>
      <c r="CQ40">
        <v>0</v>
      </c>
      <c r="CR40">
        <v>0</v>
      </c>
      <c r="CS40">
        <v>0</v>
      </c>
      <c r="CT40">
        <v>0</v>
      </c>
      <c r="CU40">
        <v>180</v>
      </c>
      <c r="CV40">
        <v>4</v>
      </c>
      <c r="CW40">
        <v>12</v>
      </c>
      <c r="CX40">
        <v>-3</v>
      </c>
      <c r="CY40">
        <v>-3</v>
      </c>
      <c r="CZ40">
        <v>0</v>
      </c>
      <c r="DA40">
        <v>345</v>
      </c>
      <c r="DB40">
        <v>445</v>
      </c>
      <c r="DC40">
        <v>1</v>
      </c>
      <c r="DD40">
        <v>136</v>
      </c>
      <c r="DG40">
        <v>11.790785067288445</v>
      </c>
      <c r="DH40">
        <v>0</v>
      </c>
      <c r="DI40">
        <v>4.0338308212212528</v>
      </c>
      <c r="DJ40">
        <v>4.0338308212212528</v>
      </c>
      <c r="DK40">
        <v>0.85506329113924051</v>
      </c>
      <c r="DL40">
        <v>3.2516509754141735E-3</v>
      </c>
      <c r="DM40">
        <v>53.847820584036327</v>
      </c>
      <c r="DN40">
        <v>0.89746367640060543</v>
      </c>
      <c r="DO40">
        <v>0</v>
      </c>
      <c r="DP40">
        <v>0</v>
      </c>
      <c r="DQ40">
        <v>17.949273528012107</v>
      </c>
      <c r="DR40">
        <v>63.415345478940679</v>
      </c>
      <c r="DS40">
        <v>0</v>
      </c>
      <c r="DT40">
        <v>20.252091735829467</v>
      </c>
      <c r="DU40">
        <v>6.451079031789507</v>
      </c>
      <c r="DV40">
        <v>0.99957805907172992</v>
      </c>
      <c r="DW40">
        <v>0.99789029535864981</v>
      </c>
      <c r="DX40">
        <v>0.96139240506329116</v>
      </c>
      <c r="DY40">
        <v>0</v>
      </c>
      <c r="DZ40">
        <v>95.723913670452845</v>
      </c>
      <c r="EA40">
        <v>6.7708984982636178</v>
      </c>
      <c r="EB40">
        <v>0</v>
      </c>
      <c r="EC40">
        <v>0</v>
      </c>
      <c r="ED40">
        <v>193.51504261329373</v>
      </c>
      <c r="EE40">
        <v>0.76793248945147674</v>
      </c>
      <c r="EF40">
        <v>0.76751054852320677</v>
      </c>
      <c r="EG40">
        <v>0.78523206751054853</v>
      </c>
      <c r="EH40">
        <v>93.321517679751253</v>
      </c>
      <c r="EI40">
        <v>0</v>
      </c>
      <c r="EJ40">
        <v>0</v>
      </c>
      <c r="EK40">
        <v>0</v>
      </c>
      <c r="EL40">
        <v>5.026146551467503E-2</v>
      </c>
      <c r="EM40">
        <v>0.21000221215818471</v>
      </c>
      <c r="EN40">
        <v>0.16877637130801687</v>
      </c>
      <c r="EO40">
        <v>0.16877637130801687</v>
      </c>
      <c r="EP40">
        <v>0.2772151898734177</v>
      </c>
      <c r="EQ40">
        <v>0.2772151898734177</v>
      </c>
      <c r="ER40">
        <v>7.7742616033755274</v>
      </c>
      <c r="ES40">
        <v>7.7742616033755274</v>
      </c>
      <c r="ET40">
        <v>136.30370390775894</v>
      </c>
      <c r="EU40">
        <v>2.9588607594936711</v>
      </c>
      <c r="EV40">
        <v>7.273793983284822</v>
      </c>
      <c r="EW40">
        <v>0</v>
      </c>
      <c r="EX40">
        <v>0</v>
      </c>
      <c r="EY40">
        <v>10.854466322839144</v>
      </c>
      <c r="EZ40">
        <v>271.97714459226222</v>
      </c>
      <c r="FA40">
        <v>300.09667971764668</v>
      </c>
      <c r="FB40">
        <v>0.3642909033212281</v>
      </c>
      <c r="FC40">
        <v>-38.269350399097632</v>
      </c>
      <c r="FD40">
        <v>7.0352322981402982E-2</v>
      </c>
      <c r="FF40">
        <v>14.645569620253164</v>
      </c>
      <c r="FG40">
        <v>2.1095602412162649E-2</v>
      </c>
      <c r="FH40">
        <v>2.1953091605751193E-2</v>
      </c>
      <c r="FI40">
        <v>2.1953091605751193E-2</v>
      </c>
      <c r="FJ40">
        <v>0.85506329113924051</v>
      </c>
      <c r="FK40">
        <v>3.1645569620253164E-3</v>
      </c>
      <c r="FL40">
        <v>51.281425064204484</v>
      </c>
      <c r="FM40">
        <v>0.85469041773674137</v>
      </c>
      <c r="FN40">
        <v>0</v>
      </c>
      <c r="FO40">
        <v>0</v>
      </c>
      <c r="FP40">
        <v>17.093808354734829</v>
      </c>
      <c r="FQ40">
        <v>65.659277137859718</v>
      </c>
      <c r="FR40">
        <v>1.6190801192815967</v>
      </c>
      <c r="FS40">
        <v>6.2405664239986756</v>
      </c>
      <c r="FT40">
        <v>2.4317116296322623</v>
      </c>
      <c r="FU40">
        <v>0.99957805907172992</v>
      </c>
      <c r="FV40">
        <v>0.99789029535864981</v>
      </c>
      <c r="FW40">
        <v>0.96139240506329116</v>
      </c>
      <c r="FX40">
        <v>0</v>
      </c>
      <c r="FY40">
        <v>103.94055514316031</v>
      </c>
      <c r="FZ40">
        <v>7.6280013531163062</v>
      </c>
      <c r="GA40">
        <v>0</v>
      </c>
      <c r="GB40">
        <v>0</v>
      </c>
      <c r="GC40">
        <v>218.25828841695989</v>
      </c>
      <c r="GD40">
        <v>0.76793248945147674</v>
      </c>
      <c r="GE40">
        <v>0.76751054852320677</v>
      </c>
      <c r="GF40">
        <v>0.78523206751054853</v>
      </c>
      <c r="GG40">
        <v>121.08001865354888</v>
      </c>
      <c r="GH40">
        <v>0</v>
      </c>
      <c r="GI40">
        <v>0</v>
      </c>
      <c r="GJ40">
        <v>0</v>
      </c>
      <c r="GK40">
        <v>1.8205513785280125E-2</v>
      </c>
      <c r="GL40">
        <v>0.34453517043741155</v>
      </c>
      <c r="GM40">
        <v>0.16877637130801687</v>
      </c>
      <c r="GN40">
        <v>0.16877637130801687</v>
      </c>
      <c r="GO40">
        <v>0.2772151898734177</v>
      </c>
      <c r="GP40">
        <v>0.2772151898734177</v>
      </c>
      <c r="GQ40">
        <v>7.7742616033755274</v>
      </c>
      <c r="GR40">
        <v>7.7742616033755274</v>
      </c>
      <c r="GS40">
        <v>135.44823873448166</v>
      </c>
      <c r="GT40">
        <v>2.9588607594936707</v>
      </c>
      <c r="GU40">
        <v>8.1620525041313616</v>
      </c>
      <c r="GV40">
        <v>0</v>
      </c>
      <c r="GW40">
        <v>0</v>
      </c>
      <c r="GX40">
        <v>4.0227352662760367</v>
      </c>
      <c r="GY40">
        <v>296.15815452892309</v>
      </c>
      <c r="GZ40">
        <v>334.32205974209643</v>
      </c>
      <c r="HA40">
        <v>0.63570909667877196</v>
      </c>
      <c r="HB40">
        <v>4.6390931892245968E-2</v>
      </c>
      <c r="HC40">
        <v>0.92964767701859707</v>
      </c>
    </row>
    <row r="41" spans="1:211" x14ac:dyDescent="0.25">
      <c r="A41" t="s">
        <v>3722</v>
      </c>
      <c r="B41">
        <v>36</v>
      </c>
      <c r="C41">
        <v>3255</v>
      </c>
      <c r="D41">
        <v>696</v>
      </c>
      <c r="E41">
        <v>6666</v>
      </c>
      <c r="F41">
        <v>704</v>
      </c>
      <c r="G41">
        <v>3556</v>
      </c>
      <c r="H41">
        <v>60</v>
      </c>
      <c r="I41">
        <v>15</v>
      </c>
      <c r="J41">
        <v>0</v>
      </c>
      <c r="K41">
        <v>0</v>
      </c>
      <c r="L41">
        <v>0</v>
      </c>
      <c r="M41">
        <v>1</v>
      </c>
      <c r="N41">
        <v>0</v>
      </c>
      <c r="O41">
        <v>60</v>
      </c>
      <c r="P41">
        <v>1</v>
      </c>
      <c r="Q41">
        <v>-3</v>
      </c>
      <c r="R41">
        <v>-3</v>
      </c>
      <c r="S41">
        <v>20</v>
      </c>
      <c r="T41">
        <v>75</v>
      </c>
      <c r="U41">
        <v>0</v>
      </c>
      <c r="V41">
        <v>0</v>
      </c>
      <c r="W41">
        <v>0</v>
      </c>
      <c r="X41">
        <v>1</v>
      </c>
      <c r="Y41">
        <v>1</v>
      </c>
      <c r="Z41">
        <v>1</v>
      </c>
      <c r="AA41">
        <v>0</v>
      </c>
      <c r="AB41">
        <v>80</v>
      </c>
      <c r="AC41">
        <v>5</v>
      </c>
      <c r="AD41">
        <v>-3</v>
      </c>
      <c r="AE41">
        <v>-3</v>
      </c>
      <c r="AF41">
        <v>180</v>
      </c>
      <c r="AG41">
        <v>0</v>
      </c>
      <c r="AH41">
        <v>1</v>
      </c>
      <c r="AI41">
        <v>1</v>
      </c>
      <c r="AJ41">
        <v>100</v>
      </c>
      <c r="AK41">
        <v>-3</v>
      </c>
      <c r="AL41">
        <v>-3</v>
      </c>
      <c r="AM41">
        <v>-3</v>
      </c>
      <c r="AN41">
        <v>0</v>
      </c>
      <c r="AO41">
        <v>0</v>
      </c>
      <c r="AP41">
        <v>1</v>
      </c>
      <c r="AQ41">
        <v>0</v>
      </c>
      <c r="AR41">
        <v>0</v>
      </c>
      <c r="AS41">
        <v>0</v>
      </c>
      <c r="AT41">
        <v>5</v>
      </c>
      <c r="AU41">
        <v>0</v>
      </c>
      <c r="AV41">
        <v>140</v>
      </c>
      <c r="AW41">
        <v>3</v>
      </c>
      <c r="AX41">
        <v>6</v>
      </c>
      <c r="AY41">
        <v>-3</v>
      </c>
      <c r="AZ41">
        <v>-3</v>
      </c>
      <c r="BA41">
        <v>0</v>
      </c>
      <c r="BB41">
        <v>255</v>
      </c>
      <c r="BC41">
        <v>255</v>
      </c>
      <c r="BD41">
        <v>0</v>
      </c>
      <c r="BE41">
        <v>-10</v>
      </c>
      <c r="BH41">
        <v>15</v>
      </c>
      <c r="BI41">
        <v>0</v>
      </c>
      <c r="BJ41">
        <v>4</v>
      </c>
      <c r="BK41">
        <v>4</v>
      </c>
      <c r="BL41">
        <v>1</v>
      </c>
      <c r="BM41">
        <v>0</v>
      </c>
      <c r="BN41">
        <v>60</v>
      </c>
      <c r="BO41">
        <v>1</v>
      </c>
      <c r="BP41">
        <v>-3</v>
      </c>
      <c r="BQ41">
        <v>-3</v>
      </c>
      <c r="BR41">
        <v>20</v>
      </c>
      <c r="BS41">
        <v>79</v>
      </c>
      <c r="BT41">
        <v>0</v>
      </c>
      <c r="BU41">
        <v>3</v>
      </c>
      <c r="BV41">
        <v>1</v>
      </c>
      <c r="BW41">
        <v>1</v>
      </c>
      <c r="BX41">
        <v>1</v>
      </c>
      <c r="BY41">
        <v>1</v>
      </c>
      <c r="BZ41">
        <v>0</v>
      </c>
      <c r="CA41">
        <v>80</v>
      </c>
      <c r="CB41">
        <v>5</v>
      </c>
      <c r="CC41">
        <v>-3</v>
      </c>
      <c r="CD41">
        <v>-3</v>
      </c>
      <c r="CE41">
        <v>181</v>
      </c>
      <c r="CF41">
        <v>1</v>
      </c>
      <c r="CG41">
        <v>0</v>
      </c>
      <c r="CH41">
        <v>1</v>
      </c>
      <c r="CI41">
        <v>100</v>
      </c>
      <c r="CJ41">
        <v>-3</v>
      </c>
      <c r="CK41">
        <v>-3</v>
      </c>
      <c r="CL41">
        <v>-3</v>
      </c>
      <c r="CM41">
        <v>0</v>
      </c>
      <c r="CN41">
        <v>0</v>
      </c>
      <c r="CO41">
        <v>0</v>
      </c>
      <c r="CP41">
        <v>1</v>
      </c>
      <c r="CQ41">
        <v>0</v>
      </c>
      <c r="CR41">
        <v>0</v>
      </c>
      <c r="CS41">
        <v>0</v>
      </c>
      <c r="CT41">
        <v>5</v>
      </c>
      <c r="CU41">
        <v>140</v>
      </c>
      <c r="CV41">
        <v>3</v>
      </c>
      <c r="CW41">
        <v>6</v>
      </c>
      <c r="CX41">
        <v>-3</v>
      </c>
      <c r="CY41">
        <v>-3</v>
      </c>
      <c r="CZ41">
        <v>5</v>
      </c>
      <c r="DA41">
        <v>265</v>
      </c>
      <c r="DB41">
        <v>265</v>
      </c>
      <c r="DC41">
        <v>1</v>
      </c>
      <c r="DD41">
        <v>10</v>
      </c>
      <c r="DG41">
        <v>14.645569620253164</v>
      </c>
      <c r="DH41">
        <v>0</v>
      </c>
      <c r="DI41">
        <v>0.34189740115710548</v>
      </c>
      <c r="DJ41">
        <v>0.34189740115710548</v>
      </c>
      <c r="DK41">
        <v>0.85506329113924051</v>
      </c>
      <c r="DL41">
        <v>3.8526959086666512E-3</v>
      </c>
      <c r="DM41">
        <v>55.859097505573018</v>
      </c>
      <c r="DN41">
        <v>0.93098495842621676</v>
      </c>
      <c r="DO41">
        <v>0</v>
      </c>
      <c r="DP41">
        <v>0</v>
      </c>
      <c r="DQ41">
        <v>18.619699168524342</v>
      </c>
      <c r="DR41">
        <v>66.52492528838205</v>
      </c>
      <c r="DS41">
        <v>4.2139163192935918</v>
      </c>
      <c r="DT41">
        <v>6.6237329930801359</v>
      </c>
      <c r="DU41">
        <v>2.959619779129262</v>
      </c>
      <c r="DV41">
        <v>0.99957805907172992</v>
      </c>
      <c r="DW41">
        <v>0.99789029535864981</v>
      </c>
      <c r="DX41">
        <v>0.96139240506329116</v>
      </c>
      <c r="DY41">
        <v>0</v>
      </c>
      <c r="DZ41">
        <v>105.60880195429593</v>
      </c>
      <c r="EA41">
        <v>7.5257408249720816</v>
      </c>
      <c r="EB41">
        <v>0</v>
      </c>
      <c r="EC41">
        <v>0</v>
      </c>
      <c r="ED41">
        <v>207.89252220445971</v>
      </c>
      <c r="EE41">
        <v>0.76793248945147674</v>
      </c>
      <c r="EF41">
        <v>0.76751054852320677</v>
      </c>
      <c r="EG41">
        <v>0.78523206751054853</v>
      </c>
      <c r="EH41">
        <v>106.73617296087332</v>
      </c>
      <c r="EI41">
        <v>0</v>
      </c>
      <c r="EJ41">
        <v>0</v>
      </c>
      <c r="EK41">
        <v>0</v>
      </c>
      <c r="EL41">
        <v>1.6328682830496488E-2</v>
      </c>
      <c r="EM41">
        <v>0.36505656191851465</v>
      </c>
      <c r="EN41">
        <v>0.16877637130801687</v>
      </c>
      <c r="EO41">
        <v>0.16877637130801687</v>
      </c>
      <c r="EP41">
        <v>0.2772151898734177</v>
      </c>
      <c r="EQ41">
        <v>0.2772151898734177</v>
      </c>
      <c r="ER41">
        <v>7.7742616033755274</v>
      </c>
      <c r="ES41">
        <v>7.7742616033755274</v>
      </c>
      <c r="ET41">
        <v>136.97412954827118</v>
      </c>
      <c r="EU41">
        <v>2.9588607594936711</v>
      </c>
      <c r="EV41">
        <v>8.2788753601529326</v>
      </c>
      <c r="EW41">
        <v>0</v>
      </c>
      <c r="EX41">
        <v>0</v>
      </c>
      <c r="EY41">
        <v>3.3015171802863663</v>
      </c>
      <c r="EZ41">
        <v>291.77390630816535</v>
      </c>
      <c r="FA41">
        <v>320.00305293342865</v>
      </c>
      <c r="FB41">
        <v>0.52892340807176264</v>
      </c>
      <c r="FC41">
        <v>-34.487136133966573</v>
      </c>
      <c r="FD41">
        <v>0.46169359531151011</v>
      </c>
      <c r="FF41">
        <v>14.645569620253164</v>
      </c>
      <c r="FG41">
        <v>0</v>
      </c>
      <c r="FH41">
        <v>2.8572319547984701</v>
      </c>
      <c r="FI41">
        <v>2.8572319547984701</v>
      </c>
      <c r="FJ41">
        <v>0.74185662676211994</v>
      </c>
      <c r="FK41">
        <v>2.1532862242709474E-2</v>
      </c>
      <c r="FL41">
        <v>48.937060056573472</v>
      </c>
      <c r="FM41">
        <v>0.81561766760955789</v>
      </c>
      <c r="FN41">
        <v>0</v>
      </c>
      <c r="FO41">
        <v>0</v>
      </c>
      <c r="FP41">
        <v>16.31235335219116</v>
      </c>
      <c r="FQ41">
        <v>66.269551110951284</v>
      </c>
      <c r="FR41">
        <v>0.54025079731667125</v>
      </c>
      <c r="FS41">
        <v>3.3079492078252173</v>
      </c>
      <c r="FT41">
        <v>1.2027355610368371</v>
      </c>
      <c r="FU41">
        <v>0.99957805907172992</v>
      </c>
      <c r="FV41">
        <v>0.99789029535864981</v>
      </c>
      <c r="FW41">
        <v>0.96139240506329116</v>
      </c>
      <c r="FX41">
        <v>0</v>
      </c>
      <c r="FY41">
        <v>101.48106753453411</v>
      </c>
      <c r="FZ41">
        <v>7.6710747619374091</v>
      </c>
      <c r="GA41">
        <v>0</v>
      </c>
      <c r="GB41">
        <v>0</v>
      </c>
      <c r="GC41">
        <v>220.63925196443137</v>
      </c>
      <c r="GD41">
        <v>0.76793248945147674</v>
      </c>
      <c r="GE41">
        <v>0.76751054852320677</v>
      </c>
      <c r="GF41">
        <v>0.78523206751054853</v>
      </c>
      <c r="GG41">
        <v>117.44877470037687</v>
      </c>
      <c r="GH41">
        <v>0</v>
      </c>
      <c r="GI41">
        <v>0</v>
      </c>
      <c r="GJ41">
        <v>0</v>
      </c>
      <c r="GK41">
        <v>1.8377510110710205E-2</v>
      </c>
      <c r="GL41">
        <v>0.35582188273320803</v>
      </c>
      <c r="GM41">
        <v>0.16877637130801687</v>
      </c>
      <c r="GN41">
        <v>0.16877637130801687</v>
      </c>
      <c r="GO41">
        <v>0.2772151898734177</v>
      </c>
      <c r="GP41">
        <v>0.2772151898734177</v>
      </c>
      <c r="GQ41">
        <v>7.7742616033755274</v>
      </c>
      <c r="GR41">
        <v>7.7742616033755274</v>
      </c>
      <c r="GS41">
        <v>134.66678373193801</v>
      </c>
      <c r="GT41">
        <v>2.9588607594936711</v>
      </c>
      <c r="GU41">
        <v>8.2266800566481262</v>
      </c>
      <c r="GV41">
        <v>0</v>
      </c>
      <c r="GW41">
        <v>0</v>
      </c>
      <c r="GX41">
        <v>4.0851325564615424</v>
      </c>
      <c r="GY41">
        <v>286.74377998972534</v>
      </c>
      <c r="GZ41">
        <v>323.59963125503089</v>
      </c>
      <c r="HA41">
        <v>0.47107659192823736</v>
      </c>
      <c r="HB41">
        <v>8.8602782370267796</v>
      </c>
      <c r="HC41">
        <v>0.53830640468848989</v>
      </c>
    </row>
    <row r="42" spans="1:211" x14ac:dyDescent="0.25">
      <c r="A42" t="s">
        <v>3722</v>
      </c>
      <c r="B42">
        <v>37</v>
      </c>
      <c r="C42">
        <v>3735</v>
      </c>
      <c r="D42">
        <v>1745</v>
      </c>
      <c r="E42">
        <v>5635</v>
      </c>
      <c r="F42">
        <v>6321</v>
      </c>
      <c r="G42">
        <v>3743</v>
      </c>
      <c r="H42">
        <v>744</v>
      </c>
      <c r="I42">
        <v>15</v>
      </c>
      <c r="J42">
        <v>0</v>
      </c>
      <c r="K42">
        <v>0</v>
      </c>
      <c r="L42">
        <v>0</v>
      </c>
      <c r="M42">
        <v>1</v>
      </c>
      <c r="N42">
        <v>0</v>
      </c>
      <c r="O42">
        <v>60</v>
      </c>
      <c r="P42">
        <v>1</v>
      </c>
      <c r="Q42">
        <v>-3</v>
      </c>
      <c r="R42">
        <v>-3</v>
      </c>
      <c r="S42">
        <v>20</v>
      </c>
      <c r="T42">
        <v>75</v>
      </c>
      <c r="U42">
        <v>0</v>
      </c>
      <c r="V42">
        <v>0</v>
      </c>
      <c r="W42">
        <v>0</v>
      </c>
      <c r="X42">
        <v>1</v>
      </c>
      <c r="Y42">
        <v>1</v>
      </c>
      <c r="Z42">
        <v>1</v>
      </c>
      <c r="AA42">
        <v>0</v>
      </c>
      <c r="AB42">
        <v>80</v>
      </c>
      <c r="AC42">
        <v>5</v>
      </c>
      <c r="AD42">
        <v>-3</v>
      </c>
      <c r="AE42">
        <v>-3</v>
      </c>
      <c r="AF42">
        <v>180</v>
      </c>
      <c r="AG42">
        <v>1</v>
      </c>
      <c r="AH42">
        <v>0</v>
      </c>
      <c r="AI42">
        <v>1</v>
      </c>
      <c r="AJ42">
        <v>100</v>
      </c>
      <c r="AK42">
        <v>-3</v>
      </c>
      <c r="AL42">
        <v>-3</v>
      </c>
      <c r="AM42">
        <v>-3</v>
      </c>
      <c r="AN42">
        <v>0</v>
      </c>
      <c r="AO42">
        <v>0</v>
      </c>
      <c r="AP42">
        <v>0</v>
      </c>
      <c r="AQ42">
        <v>0</v>
      </c>
      <c r="AR42">
        <v>0</v>
      </c>
      <c r="AS42">
        <v>0</v>
      </c>
      <c r="AT42">
        <v>0</v>
      </c>
      <c r="AU42">
        <v>0</v>
      </c>
      <c r="AV42">
        <v>140</v>
      </c>
      <c r="AW42">
        <v>3</v>
      </c>
      <c r="AX42">
        <v>6</v>
      </c>
      <c r="AY42">
        <v>-3</v>
      </c>
      <c r="AZ42">
        <v>-3</v>
      </c>
      <c r="BA42">
        <v>0</v>
      </c>
      <c r="BB42">
        <v>255</v>
      </c>
      <c r="BC42">
        <v>255</v>
      </c>
      <c r="BD42">
        <v>0.5</v>
      </c>
      <c r="BE42">
        <v>0</v>
      </c>
      <c r="BH42">
        <v>15</v>
      </c>
      <c r="BI42">
        <v>0</v>
      </c>
      <c r="BJ42">
        <v>0</v>
      </c>
      <c r="BK42">
        <v>0</v>
      </c>
      <c r="BL42">
        <v>1</v>
      </c>
      <c r="BM42">
        <v>0</v>
      </c>
      <c r="BN42">
        <v>60</v>
      </c>
      <c r="BO42">
        <v>1</v>
      </c>
      <c r="BP42">
        <v>-3</v>
      </c>
      <c r="BQ42">
        <v>-3</v>
      </c>
      <c r="BR42">
        <v>20</v>
      </c>
      <c r="BS42">
        <v>75</v>
      </c>
      <c r="BT42">
        <v>0</v>
      </c>
      <c r="BU42">
        <v>0</v>
      </c>
      <c r="BV42">
        <v>0</v>
      </c>
      <c r="BW42">
        <v>1</v>
      </c>
      <c r="BX42">
        <v>1</v>
      </c>
      <c r="BY42">
        <v>1</v>
      </c>
      <c r="BZ42">
        <v>0</v>
      </c>
      <c r="CA42">
        <v>80</v>
      </c>
      <c r="CB42">
        <v>5</v>
      </c>
      <c r="CC42">
        <v>-3</v>
      </c>
      <c r="CD42">
        <v>-3</v>
      </c>
      <c r="CE42">
        <v>180</v>
      </c>
      <c r="CF42">
        <v>1</v>
      </c>
      <c r="CG42">
        <v>0</v>
      </c>
      <c r="CH42">
        <v>1</v>
      </c>
      <c r="CI42">
        <v>100</v>
      </c>
      <c r="CJ42">
        <v>-3</v>
      </c>
      <c r="CK42">
        <v>-3</v>
      </c>
      <c r="CL42">
        <v>-3</v>
      </c>
      <c r="CM42">
        <v>0</v>
      </c>
      <c r="CN42">
        <v>0</v>
      </c>
      <c r="CO42">
        <v>0</v>
      </c>
      <c r="CP42">
        <v>0</v>
      </c>
      <c r="CQ42">
        <v>0</v>
      </c>
      <c r="CR42">
        <v>0</v>
      </c>
      <c r="CS42">
        <v>0</v>
      </c>
      <c r="CT42">
        <v>0</v>
      </c>
      <c r="CU42">
        <v>140</v>
      </c>
      <c r="CV42">
        <v>3</v>
      </c>
      <c r="CW42">
        <v>6</v>
      </c>
      <c r="CX42">
        <v>-3</v>
      </c>
      <c r="CY42">
        <v>-3</v>
      </c>
      <c r="CZ42">
        <v>0</v>
      </c>
      <c r="DA42">
        <v>255</v>
      </c>
      <c r="DB42">
        <v>255</v>
      </c>
      <c r="DC42">
        <v>0.5</v>
      </c>
      <c r="DD42">
        <v>0</v>
      </c>
      <c r="DG42">
        <v>14.645569620253164</v>
      </c>
      <c r="DH42">
        <v>0</v>
      </c>
      <c r="DI42">
        <v>1.4109273412205625</v>
      </c>
      <c r="DJ42">
        <v>1.4109273412205625</v>
      </c>
      <c r="DK42">
        <v>0.82526567001363471</v>
      </c>
      <c r="DL42">
        <v>1.7501334362095805E-2</v>
      </c>
      <c r="DM42">
        <v>53.51643251168413</v>
      </c>
      <c r="DN42">
        <v>0.89194054186140226</v>
      </c>
      <c r="DO42">
        <v>0</v>
      </c>
      <c r="DP42">
        <v>0</v>
      </c>
      <c r="DQ42">
        <v>17.838810837228042</v>
      </c>
      <c r="DR42">
        <v>68.045390501530022</v>
      </c>
      <c r="DS42">
        <v>1.7626723895204246</v>
      </c>
      <c r="DT42">
        <v>2.5897277932699652</v>
      </c>
      <c r="DU42">
        <v>0.79920148355130338</v>
      </c>
      <c r="DV42">
        <v>0.99957805907172992</v>
      </c>
      <c r="DW42">
        <v>0.99789029535864981</v>
      </c>
      <c r="DX42">
        <v>0.96139240506329116</v>
      </c>
      <c r="DY42">
        <v>0</v>
      </c>
      <c r="DZ42">
        <v>93.014026110027629</v>
      </c>
      <c r="EA42">
        <v>7.0883260162322035</v>
      </c>
      <c r="EB42">
        <v>0</v>
      </c>
      <c r="EC42">
        <v>0</v>
      </c>
      <c r="ED42">
        <v>205.3328229909161</v>
      </c>
      <c r="EE42">
        <v>0.76793248945147674</v>
      </c>
      <c r="EF42">
        <v>0.76751054852320677</v>
      </c>
      <c r="EG42">
        <v>0.78523206751054853</v>
      </c>
      <c r="EH42">
        <v>113.02342217838265</v>
      </c>
      <c r="EI42">
        <v>0</v>
      </c>
      <c r="EJ42">
        <v>0</v>
      </c>
      <c r="EK42">
        <v>0</v>
      </c>
      <c r="EL42">
        <v>1.1933294050247123E-2</v>
      </c>
      <c r="EM42">
        <v>0.25740446324492794</v>
      </c>
      <c r="EN42">
        <v>0.16877637130801687</v>
      </c>
      <c r="EO42">
        <v>0.16877637130801687</v>
      </c>
      <c r="EP42">
        <v>0.2772151898734177</v>
      </c>
      <c r="EQ42">
        <v>0.2772151898734177</v>
      </c>
      <c r="ER42">
        <v>7.7742616033755274</v>
      </c>
      <c r="ES42">
        <v>7.7742616033755274</v>
      </c>
      <c r="ET42">
        <v>136.19324121697488</v>
      </c>
      <c r="EU42">
        <v>2.9588607594936711</v>
      </c>
      <c r="EV42">
        <v>7.6195912152151699</v>
      </c>
      <c r="EW42">
        <v>0</v>
      </c>
      <c r="EX42">
        <v>0</v>
      </c>
      <c r="EY42">
        <v>1.2296111518607287</v>
      </c>
      <c r="EZ42">
        <v>299.05447509224513</v>
      </c>
      <c r="FA42">
        <v>331.34284218997038</v>
      </c>
      <c r="FB42">
        <v>0.66475120479744476</v>
      </c>
      <c r="FC42">
        <v>0.44509879619672965</v>
      </c>
      <c r="FD42">
        <v>0.69362522958996609</v>
      </c>
      <c r="FF42">
        <v>14.645569620253164</v>
      </c>
      <c r="FG42">
        <v>0</v>
      </c>
      <c r="FH42">
        <v>7.010575004463182E-2</v>
      </c>
      <c r="FI42">
        <v>7.010575004463182E-2</v>
      </c>
      <c r="FJ42">
        <v>0.71721428258038422</v>
      </c>
      <c r="FK42">
        <v>3.1645569620253164E-3</v>
      </c>
      <c r="FL42">
        <v>42.528335294773711</v>
      </c>
      <c r="FM42">
        <v>0.7088055882462283</v>
      </c>
      <c r="FN42">
        <v>0</v>
      </c>
      <c r="FO42">
        <v>0</v>
      </c>
      <c r="FP42">
        <v>14.176111764924572</v>
      </c>
      <c r="FQ42">
        <v>63.179149216222243</v>
      </c>
      <c r="FR42">
        <v>0</v>
      </c>
      <c r="FS42">
        <v>6.4654409196094598</v>
      </c>
      <c r="FT42">
        <v>2.2326788667298882</v>
      </c>
      <c r="FU42">
        <v>0.99957805907172992</v>
      </c>
      <c r="FV42">
        <v>0.99789029535864981</v>
      </c>
      <c r="FW42">
        <v>0.93601330338080257</v>
      </c>
      <c r="FX42">
        <v>0</v>
      </c>
      <c r="FY42">
        <v>105.87484469988695</v>
      </c>
      <c r="FZ42">
        <v>6.6639381136819997</v>
      </c>
      <c r="GA42">
        <v>0</v>
      </c>
      <c r="GB42">
        <v>0</v>
      </c>
      <c r="GC42">
        <v>189.8081063686063</v>
      </c>
      <c r="GD42">
        <v>0.76793248945147674</v>
      </c>
      <c r="GE42">
        <v>0.76751054852320677</v>
      </c>
      <c r="GF42">
        <v>0.78523206751054853</v>
      </c>
      <c r="GG42">
        <v>97.746056986762753</v>
      </c>
      <c r="GH42">
        <v>0</v>
      </c>
      <c r="GI42">
        <v>0</v>
      </c>
      <c r="GJ42">
        <v>0</v>
      </c>
      <c r="GK42">
        <v>1.3031438986811361E-2</v>
      </c>
      <c r="GL42">
        <v>0.17385948820599573</v>
      </c>
      <c r="GM42">
        <v>0.16877637130801687</v>
      </c>
      <c r="GN42">
        <v>0.16877637130801687</v>
      </c>
      <c r="GO42">
        <v>0.2772151898734177</v>
      </c>
      <c r="GP42">
        <v>0.2772151898734177</v>
      </c>
      <c r="GQ42">
        <v>7.7742616033755274</v>
      </c>
      <c r="GR42">
        <v>7.7742616033755274</v>
      </c>
      <c r="GS42">
        <v>131.51537807737188</v>
      </c>
      <c r="GT42">
        <v>2.9334816578111829</v>
      </c>
      <c r="GU42">
        <v>6.9694334324582403</v>
      </c>
      <c r="GV42">
        <v>0</v>
      </c>
      <c r="GW42">
        <v>0</v>
      </c>
      <c r="GX42">
        <v>1.8103358425052207</v>
      </c>
      <c r="GY42">
        <v>269.32528435856921</v>
      </c>
      <c r="GZ42">
        <v>298.06144912882587</v>
      </c>
      <c r="HA42">
        <v>0.33524879520255524</v>
      </c>
      <c r="HB42">
        <v>-18.497566727333911</v>
      </c>
      <c r="HC42">
        <v>0.30637477041003391</v>
      </c>
    </row>
    <row r="43" spans="1:211" x14ac:dyDescent="0.25">
      <c r="A43" t="s">
        <v>3722</v>
      </c>
      <c r="B43">
        <v>38</v>
      </c>
      <c r="C43">
        <v>4320</v>
      </c>
      <c r="D43">
        <v>5892</v>
      </c>
      <c r="E43">
        <v>3527</v>
      </c>
      <c r="F43">
        <v>6377</v>
      </c>
      <c r="G43">
        <v>2240</v>
      </c>
      <c r="H43">
        <v>1255</v>
      </c>
      <c r="I43">
        <v>15</v>
      </c>
      <c r="J43">
        <v>0</v>
      </c>
      <c r="K43">
        <v>0</v>
      </c>
      <c r="L43">
        <v>0</v>
      </c>
      <c r="M43">
        <v>0</v>
      </c>
      <c r="N43">
        <v>0</v>
      </c>
      <c r="O43">
        <v>0</v>
      </c>
      <c r="P43">
        <v>0</v>
      </c>
      <c r="Q43">
        <v>-3</v>
      </c>
      <c r="R43">
        <v>-3</v>
      </c>
      <c r="S43">
        <v>0</v>
      </c>
      <c r="T43">
        <v>15</v>
      </c>
      <c r="U43">
        <v>0</v>
      </c>
      <c r="V43">
        <v>0</v>
      </c>
      <c r="W43">
        <v>0</v>
      </c>
      <c r="X43">
        <v>1</v>
      </c>
      <c r="Y43">
        <v>1</v>
      </c>
      <c r="Z43">
        <v>1</v>
      </c>
      <c r="AA43">
        <v>0</v>
      </c>
      <c r="AB43">
        <v>120</v>
      </c>
      <c r="AC43">
        <v>6</v>
      </c>
      <c r="AD43">
        <v>-3</v>
      </c>
      <c r="AE43">
        <v>-3</v>
      </c>
      <c r="AF43">
        <v>270</v>
      </c>
      <c r="AG43">
        <v>1</v>
      </c>
      <c r="AH43">
        <v>1</v>
      </c>
      <c r="AI43">
        <v>1</v>
      </c>
      <c r="AJ43">
        <v>150</v>
      </c>
      <c r="AK43">
        <v>-3</v>
      </c>
      <c r="AL43">
        <v>-3</v>
      </c>
      <c r="AM43">
        <v>-3</v>
      </c>
      <c r="AN43">
        <v>0</v>
      </c>
      <c r="AO43">
        <v>0</v>
      </c>
      <c r="AP43">
        <v>1</v>
      </c>
      <c r="AQ43">
        <v>0</v>
      </c>
      <c r="AR43">
        <v>0</v>
      </c>
      <c r="AS43">
        <v>0</v>
      </c>
      <c r="AT43">
        <v>5</v>
      </c>
      <c r="AU43">
        <v>0</v>
      </c>
      <c r="AV43">
        <v>120</v>
      </c>
      <c r="AW43">
        <v>3</v>
      </c>
      <c r="AX43">
        <v>6</v>
      </c>
      <c r="AY43">
        <v>-3</v>
      </c>
      <c r="AZ43">
        <v>-3</v>
      </c>
      <c r="BA43">
        <v>0</v>
      </c>
      <c r="BB43">
        <v>285</v>
      </c>
      <c r="BC43">
        <v>285</v>
      </c>
      <c r="BD43">
        <v>0</v>
      </c>
      <c r="BE43">
        <v>-5</v>
      </c>
      <c r="BH43">
        <v>15</v>
      </c>
      <c r="BI43">
        <v>0</v>
      </c>
      <c r="BJ43">
        <v>0</v>
      </c>
      <c r="BK43">
        <v>0</v>
      </c>
      <c r="BL43">
        <v>0</v>
      </c>
      <c r="BM43">
        <v>0</v>
      </c>
      <c r="BN43">
        <v>0</v>
      </c>
      <c r="BO43">
        <v>0</v>
      </c>
      <c r="BP43">
        <v>-3</v>
      </c>
      <c r="BQ43">
        <v>-3</v>
      </c>
      <c r="BR43">
        <v>0</v>
      </c>
      <c r="BS43">
        <v>15</v>
      </c>
      <c r="BT43">
        <v>0</v>
      </c>
      <c r="BU43">
        <v>0</v>
      </c>
      <c r="BV43">
        <v>0</v>
      </c>
      <c r="BW43">
        <v>1</v>
      </c>
      <c r="BX43">
        <v>1</v>
      </c>
      <c r="BY43">
        <v>1</v>
      </c>
      <c r="BZ43">
        <v>0</v>
      </c>
      <c r="CA43">
        <v>120</v>
      </c>
      <c r="CB43">
        <v>6</v>
      </c>
      <c r="CC43">
        <v>-3</v>
      </c>
      <c r="CD43">
        <v>-3</v>
      </c>
      <c r="CE43">
        <v>270</v>
      </c>
      <c r="CF43">
        <v>1</v>
      </c>
      <c r="CG43">
        <v>1</v>
      </c>
      <c r="CH43">
        <v>1</v>
      </c>
      <c r="CI43">
        <v>150</v>
      </c>
      <c r="CJ43">
        <v>-3</v>
      </c>
      <c r="CK43">
        <v>-3</v>
      </c>
      <c r="CL43">
        <v>-3</v>
      </c>
      <c r="CM43">
        <v>0</v>
      </c>
      <c r="CN43">
        <v>0</v>
      </c>
      <c r="CO43">
        <v>0</v>
      </c>
      <c r="CP43">
        <v>1</v>
      </c>
      <c r="CQ43">
        <v>0</v>
      </c>
      <c r="CR43">
        <v>0</v>
      </c>
      <c r="CS43">
        <v>0</v>
      </c>
      <c r="CT43">
        <v>5</v>
      </c>
      <c r="CU43">
        <v>120</v>
      </c>
      <c r="CV43">
        <v>3</v>
      </c>
      <c r="CW43">
        <v>6</v>
      </c>
      <c r="CX43">
        <v>-3</v>
      </c>
      <c r="CY43">
        <v>-3</v>
      </c>
      <c r="CZ43">
        <v>0</v>
      </c>
      <c r="DA43">
        <v>290</v>
      </c>
      <c r="DB43">
        <v>290</v>
      </c>
      <c r="DC43">
        <v>1</v>
      </c>
      <c r="DD43">
        <v>5</v>
      </c>
      <c r="DG43">
        <v>14.645569620253164</v>
      </c>
      <c r="DH43">
        <v>0</v>
      </c>
      <c r="DI43">
        <v>0</v>
      </c>
      <c r="DJ43">
        <v>0</v>
      </c>
      <c r="DK43">
        <v>0.65394582911868415</v>
      </c>
      <c r="DL43">
        <v>2.5038385310272096E-2</v>
      </c>
      <c r="DM43">
        <v>40.421779526725032</v>
      </c>
      <c r="DN43">
        <v>0.67369632544541724</v>
      </c>
      <c r="DO43">
        <v>0</v>
      </c>
      <c r="DP43">
        <v>0</v>
      </c>
      <c r="DQ43">
        <v>13.473926508908342</v>
      </c>
      <c r="DR43">
        <v>55.696900952961641</v>
      </c>
      <c r="DS43">
        <v>0</v>
      </c>
      <c r="DT43">
        <v>0</v>
      </c>
      <c r="DU43">
        <v>0</v>
      </c>
      <c r="DV43">
        <v>0.99957805907172992</v>
      </c>
      <c r="DW43">
        <v>0.99789029535864981</v>
      </c>
      <c r="DX43">
        <v>0.96139240506329116</v>
      </c>
      <c r="DY43">
        <v>0</v>
      </c>
      <c r="DZ43">
        <v>101.94886004690198</v>
      </c>
      <c r="EA43">
        <v>6.9447199340819852</v>
      </c>
      <c r="EB43">
        <v>0</v>
      </c>
      <c r="EC43">
        <v>0</v>
      </c>
      <c r="ED43">
        <v>195.43722055522338</v>
      </c>
      <c r="EE43">
        <v>0.76793248945147674</v>
      </c>
      <c r="EF43">
        <v>0.76751054852320677</v>
      </c>
      <c r="EG43">
        <v>0.78523206751054853</v>
      </c>
      <c r="EH43">
        <v>107.44903167028589</v>
      </c>
      <c r="EI43">
        <v>0</v>
      </c>
      <c r="EJ43">
        <v>0</v>
      </c>
      <c r="EK43">
        <v>0</v>
      </c>
      <c r="EL43">
        <v>9.9009900990099098E-3</v>
      </c>
      <c r="EM43">
        <v>0.22052408435290871</v>
      </c>
      <c r="EN43">
        <v>0.16877637130801687</v>
      </c>
      <c r="EO43">
        <v>0.16877637130801687</v>
      </c>
      <c r="EP43">
        <v>0.2772151898734177</v>
      </c>
      <c r="EQ43">
        <v>0.2772151898734177</v>
      </c>
      <c r="ER43">
        <v>7.7742616033755274</v>
      </c>
      <c r="ES43">
        <v>7.7742616033755274</v>
      </c>
      <c r="ET43">
        <v>131.82835688865518</v>
      </c>
      <c r="EU43">
        <v>2.9588607594936711</v>
      </c>
      <c r="EV43">
        <v>7.3549599799785934</v>
      </c>
      <c r="EW43">
        <v>0</v>
      </c>
      <c r="EX43">
        <v>0</v>
      </c>
      <c r="EY43">
        <v>0</v>
      </c>
      <c r="EZ43">
        <v>285.71697007353339</v>
      </c>
      <c r="FA43">
        <v>319.24208460650777</v>
      </c>
      <c r="FB43">
        <v>0.47936809912314049</v>
      </c>
      <c r="FC43">
        <v>-17.295232286384682</v>
      </c>
      <c r="FD43">
        <v>0.23679290597085617</v>
      </c>
      <c r="FF43">
        <v>14.645569620253164</v>
      </c>
      <c r="FG43">
        <v>0</v>
      </c>
      <c r="FH43">
        <v>1.0713045923146711</v>
      </c>
      <c r="FI43">
        <v>1.0713045923146711</v>
      </c>
      <c r="FJ43">
        <v>0.63398062323369664</v>
      </c>
      <c r="FK43">
        <v>3.1645569620253164E-3</v>
      </c>
      <c r="FL43">
        <v>38.163374968797214</v>
      </c>
      <c r="FM43">
        <v>0.63605624947995332</v>
      </c>
      <c r="FN43">
        <v>0</v>
      </c>
      <c r="FO43">
        <v>0</v>
      </c>
      <c r="FP43">
        <v>12.721124989599067</v>
      </c>
      <c r="FQ43">
        <v>50.52629768696444</v>
      </c>
      <c r="FR43">
        <v>0</v>
      </c>
      <c r="FS43">
        <v>0</v>
      </c>
      <c r="FT43">
        <v>0</v>
      </c>
      <c r="FU43">
        <v>0.99957805907172992</v>
      </c>
      <c r="FV43">
        <v>0.99789029535864981</v>
      </c>
      <c r="FW43">
        <v>0.96139240506329116</v>
      </c>
      <c r="FX43">
        <v>0</v>
      </c>
      <c r="FY43">
        <v>91.810806998771952</v>
      </c>
      <c r="FZ43">
        <v>5.5228252636798523</v>
      </c>
      <c r="GA43">
        <v>0</v>
      </c>
      <c r="GB43">
        <v>0</v>
      </c>
      <c r="GC43">
        <v>221.22754346660403</v>
      </c>
      <c r="GD43">
        <v>0.76793248945147674</v>
      </c>
      <c r="GE43">
        <v>0.76751054852320677</v>
      </c>
      <c r="GF43">
        <v>0.78523206751054853</v>
      </c>
      <c r="GG43">
        <v>131.92876977215741</v>
      </c>
      <c r="GH43">
        <v>0</v>
      </c>
      <c r="GI43">
        <v>0</v>
      </c>
      <c r="GJ43">
        <v>0</v>
      </c>
      <c r="GK43">
        <v>1.0137966806811116E-2</v>
      </c>
      <c r="GL43">
        <v>9.7236685419737068E-2</v>
      </c>
      <c r="GM43">
        <v>0.16877637130801687</v>
      </c>
      <c r="GN43">
        <v>0.16877637130801687</v>
      </c>
      <c r="GO43">
        <v>0.2772151898734177</v>
      </c>
      <c r="GP43">
        <v>0.2772151898734177</v>
      </c>
      <c r="GQ43">
        <v>7.7742616033755274</v>
      </c>
      <c r="GR43">
        <v>7.7742616033755274</v>
      </c>
      <c r="GS43">
        <v>131.07555536934592</v>
      </c>
      <c r="GT43">
        <v>2.9588607594936716</v>
      </c>
      <c r="GU43">
        <v>6.0967687316316628</v>
      </c>
      <c r="GV43">
        <v>0</v>
      </c>
      <c r="GW43">
        <v>0</v>
      </c>
      <c r="GX43">
        <v>0.15564297035293728</v>
      </c>
      <c r="GY43">
        <v>289.30313466841375</v>
      </c>
      <c r="GZ43">
        <v>300.51288903208416</v>
      </c>
      <c r="HA43">
        <v>0.52063190087685951</v>
      </c>
      <c r="HB43">
        <v>-0.95558963687029053</v>
      </c>
      <c r="HC43">
        <v>0.76320709402914377</v>
      </c>
    </row>
    <row r="44" spans="1:211" x14ac:dyDescent="0.25">
      <c r="A44" t="s">
        <v>3722</v>
      </c>
      <c r="B44">
        <v>39</v>
      </c>
      <c r="C44">
        <v>4918</v>
      </c>
      <c r="D44">
        <v>3218</v>
      </c>
      <c r="E44">
        <v>900</v>
      </c>
      <c r="F44">
        <v>968</v>
      </c>
      <c r="G44">
        <v>5842</v>
      </c>
      <c r="H44">
        <v>330</v>
      </c>
      <c r="I44">
        <v>15</v>
      </c>
      <c r="J44">
        <v>0</v>
      </c>
      <c r="K44">
        <v>21</v>
      </c>
      <c r="L44">
        <v>21</v>
      </c>
      <c r="M44">
        <v>1</v>
      </c>
      <c r="N44">
        <v>0</v>
      </c>
      <c r="O44">
        <v>60</v>
      </c>
      <c r="P44">
        <v>1</v>
      </c>
      <c r="Q44">
        <v>-3</v>
      </c>
      <c r="R44">
        <v>-3</v>
      </c>
      <c r="S44">
        <v>20</v>
      </c>
      <c r="T44">
        <v>96</v>
      </c>
      <c r="U44">
        <v>0</v>
      </c>
      <c r="V44">
        <v>91</v>
      </c>
      <c r="W44">
        <v>30</v>
      </c>
      <c r="X44">
        <v>1</v>
      </c>
      <c r="Y44">
        <v>1</v>
      </c>
      <c r="Z44">
        <v>0</v>
      </c>
      <c r="AA44">
        <v>0</v>
      </c>
      <c r="AB44">
        <v>40</v>
      </c>
      <c r="AC44">
        <v>1</v>
      </c>
      <c r="AD44">
        <v>-3</v>
      </c>
      <c r="AE44">
        <v>-3</v>
      </c>
      <c r="AF44">
        <v>220</v>
      </c>
      <c r="AG44">
        <v>1</v>
      </c>
      <c r="AH44">
        <v>1</v>
      </c>
      <c r="AI44">
        <v>1</v>
      </c>
      <c r="AJ44">
        <v>150</v>
      </c>
      <c r="AK44">
        <v>-3</v>
      </c>
      <c r="AL44">
        <v>-3</v>
      </c>
      <c r="AM44">
        <v>-3</v>
      </c>
      <c r="AN44">
        <v>1</v>
      </c>
      <c r="AO44">
        <v>0</v>
      </c>
      <c r="AP44">
        <v>0</v>
      </c>
      <c r="AQ44">
        <v>0</v>
      </c>
      <c r="AR44">
        <v>0</v>
      </c>
      <c r="AS44">
        <v>0</v>
      </c>
      <c r="AT44">
        <v>0</v>
      </c>
      <c r="AU44">
        <v>0</v>
      </c>
      <c r="AV44">
        <v>100</v>
      </c>
      <c r="AW44">
        <v>2</v>
      </c>
      <c r="AX44">
        <v>2</v>
      </c>
      <c r="AY44">
        <v>-3</v>
      </c>
      <c r="AZ44">
        <v>-3</v>
      </c>
      <c r="BA44">
        <v>51</v>
      </c>
      <c r="BB44">
        <v>316</v>
      </c>
      <c r="BC44">
        <v>336</v>
      </c>
      <c r="BD44">
        <v>0</v>
      </c>
      <c r="BE44">
        <v>-11</v>
      </c>
      <c r="BH44">
        <v>15</v>
      </c>
      <c r="BI44">
        <v>0</v>
      </c>
      <c r="BJ44">
        <v>12</v>
      </c>
      <c r="BK44">
        <v>12</v>
      </c>
      <c r="BL44">
        <v>0</v>
      </c>
      <c r="BM44">
        <v>0</v>
      </c>
      <c r="BN44">
        <v>0</v>
      </c>
      <c r="BO44">
        <v>0</v>
      </c>
      <c r="BP44">
        <v>-3</v>
      </c>
      <c r="BQ44">
        <v>-3</v>
      </c>
      <c r="BR44">
        <v>0</v>
      </c>
      <c r="BS44">
        <v>27</v>
      </c>
      <c r="BT44">
        <v>0</v>
      </c>
      <c r="BU44">
        <v>91</v>
      </c>
      <c r="BV44">
        <v>30</v>
      </c>
      <c r="BW44">
        <v>1</v>
      </c>
      <c r="BX44">
        <v>1</v>
      </c>
      <c r="BY44">
        <v>1</v>
      </c>
      <c r="BZ44">
        <v>0</v>
      </c>
      <c r="CA44">
        <v>120</v>
      </c>
      <c r="CB44">
        <v>6</v>
      </c>
      <c r="CC44">
        <v>-3</v>
      </c>
      <c r="CD44">
        <v>-3</v>
      </c>
      <c r="CE44">
        <v>300</v>
      </c>
      <c r="CF44">
        <v>1</v>
      </c>
      <c r="CG44">
        <v>1</v>
      </c>
      <c r="CH44">
        <v>1</v>
      </c>
      <c r="CI44">
        <v>150</v>
      </c>
      <c r="CJ44">
        <v>-3</v>
      </c>
      <c r="CK44">
        <v>-3</v>
      </c>
      <c r="CL44">
        <v>-3</v>
      </c>
      <c r="CM44">
        <v>1</v>
      </c>
      <c r="CN44">
        <v>0</v>
      </c>
      <c r="CO44">
        <v>0</v>
      </c>
      <c r="CP44">
        <v>0</v>
      </c>
      <c r="CQ44">
        <v>0</v>
      </c>
      <c r="CR44">
        <v>0</v>
      </c>
      <c r="CS44">
        <v>0</v>
      </c>
      <c r="CT44">
        <v>0</v>
      </c>
      <c r="CU44">
        <v>120</v>
      </c>
      <c r="CV44">
        <v>3</v>
      </c>
      <c r="CW44">
        <v>6</v>
      </c>
      <c r="CX44">
        <v>-3</v>
      </c>
      <c r="CY44">
        <v>-3</v>
      </c>
      <c r="CZ44">
        <v>42</v>
      </c>
      <c r="DA44">
        <v>327</v>
      </c>
      <c r="DB44">
        <v>347</v>
      </c>
      <c r="DC44">
        <v>1</v>
      </c>
      <c r="DD44">
        <v>11</v>
      </c>
      <c r="DG44">
        <v>14.645569620253164</v>
      </c>
      <c r="DH44">
        <v>0</v>
      </c>
      <c r="DI44">
        <v>16.29708310340159</v>
      </c>
      <c r="DJ44">
        <v>16.29708310340159</v>
      </c>
      <c r="DK44">
        <v>0.71822690216022389</v>
      </c>
      <c r="DL44">
        <v>7.0532046191673419E-3</v>
      </c>
      <c r="DM44">
        <v>43.505452866991064</v>
      </c>
      <c r="DN44">
        <v>0.72509088111651776</v>
      </c>
      <c r="DO44">
        <v>0</v>
      </c>
      <c r="DP44">
        <v>0</v>
      </c>
      <c r="DQ44">
        <v>14.501817622330352</v>
      </c>
      <c r="DR44">
        <v>65.411272149347383</v>
      </c>
      <c r="DS44">
        <v>0</v>
      </c>
      <c r="DT44">
        <v>63.23778753367943</v>
      </c>
      <c r="DU44">
        <v>20.875194246099724</v>
      </c>
      <c r="DV44">
        <v>0.99957805907172992</v>
      </c>
      <c r="DW44">
        <v>0.99789029535864981</v>
      </c>
      <c r="DX44">
        <v>0.7232786128634735</v>
      </c>
      <c r="DY44">
        <v>0</v>
      </c>
      <c r="DZ44">
        <v>79.53745207152221</v>
      </c>
      <c r="EA44">
        <v>3.8025790539402013</v>
      </c>
      <c r="EB44">
        <v>0</v>
      </c>
      <c r="EC44">
        <v>0</v>
      </c>
      <c r="ED44">
        <v>213.9707387165785</v>
      </c>
      <c r="EE44">
        <v>0.76793248945147674</v>
      </c>
      <c r="EF44">
        <v>0.76751054852320677</v>
      </c>
      <c r="EG44">
        <v>0.78523206751054853</v>
      </c>
      <c r="EH44">
        <v>121.69859981692832</v>
      </c>
      <c r="EI44">
        <v>0</v>
      </c>
      <c r="EJ44">
        <v>0</v>
      </c>
      <c r="EK44">
        <v>0</v>
      </c>
      <c r="EL44">
        <v>0.84940353228754562</v>
      </c>
      <c r="EM44">
        <v>2.4409662479694116E-2</v>
      </c>
      <c r="EN44">
        <v>0.16877637130801687</v>
      </c>
      <c r="EO44">
        <v>0.16877637130801687</v>
      </c>
      <c r="EP44">
        <v>0.2772151898734177</v>
      </c>
      <c r="EQ44">
        <v>0.2772151898734177</v>
      </c>
      <c r="ER44">
        <v>7.7742616033755274</v>
      </c>
      <c r="ES44">
        <v>7.7742616033755274</v>
      </c>
      <c r="ET44">
        <v>123.33169631408447</v>
      </c>
      <c r="EU44">
        <v>2.7207469672938531</v>
      </c>
      <c r="EV44">
        <v>4.194882852064711</v>
      </c>
      <c r="EW44">
        <v>0</v>
      </c>
      <c r="EX44">
        <v>0</v>
      </c>
      <c r="EY44">
        <v>41.269489158353878</v>
      </c>
      <c r="EZ44">
        <v>293.7445828396593</v>
      </c>
      <c r="FA44">
        <v>300.8608137913684</v>
      </c>
      <c r="FB44">
        <v>0.38444773449106834</v>
      </c>
      <c r="FC44">
        <v>-2.8364446073312246</v>
      </c>
      <c r="FD44">
        <v>0.2024596448066317</v>
      </c>
      <c r="FF44">
        <v>14.410896540102152</v>
      </c>
      <c r="FG44">
        <v>0</v>
      </c>
      <c r="FH44">
        <v>20.844222482663021</v>
      </c>
      <c r="FI44">
        <v>20.844222482663021</v>
      </c>
      <c r="FJ44">
        <v>0.65442597554462589</v>
      </c>
      <c r="FK44">
        <v>3.1645569620253164E-3</v>
      </c>
      <c r="FL44">
        <v>39.577158464512891</v>
      </c>
      <c r="FM44">
        <v>0.65961930774188127</v>
      </c>
      <c r="FN44">
        <v>0</v>
      </c>
      <c r="FO44">
        <v>0</v>
      </c>
      <c r="FP44">
        <v>13.192386154837628</v>
      </c>
      <c r="FQ44">
        <v>69.749228133154077</v>
      </c>
      <c r="FR44">
        <v>0</v>
      </c>
      <c r="FS44">
        <v>66.571723997476894</v>
      </c>
      <c r="FT44">
        <v>21.797662524688796</v>
      </c>
      <c r="FU44">
        <v>0.99957805907172992</v>
      </c>
      <c r="FV44">
        <v>0.99789029535864981</v>
      </c>
      <c r="FW44">
        <v>0.96139240506329116</v>
      </c>
      <c r="FX44">
        <v>0</v>
      </c>
      <c r="FY44">
        <v>99.471958723509118</v>
      </c>
      <c r="FZ44">
        <v>6.7160006644119061</v>
      </c>
      <c r="GA44">
        <v>0</v>
      </c>
      <c r="GB44">
        <v>0</v>
      </c>
      <c r="GC44">
        <v>219.19581295352302</v>
      </c>
      <c r="GD44">
        <v>0.76793248945147674</v>
      </c>
      <c r="GE44">
        <v>0.76751054852320677</v>
      </c>
      <c r="GF44">
        <v>0.78523206751054853</v>
      </c>
      <c r="GG44">
        <v>105.93714189260162</v>
      </c>
      <c r="GH44">
        <v>0</v>
      </c>
      <c r="GI44">
        <v>0</v>
      </c>
      <c r="GJ44">
        <v>0</v>
      </c>
      <c r="GK44">
        <v>0.9762625506051823</v>
      </c>
      <c r="GL44">
        <v>0.21387621344863261</v>
      </c>
      <c r="GM44">
        <v>0.16877637130801687</v>
      </c>
      <c r="GN44">
        <v>0.16877637130801687</v>
      </c>
      <c r="GO44">
        <v>0.2772151898734177</v>
      </c>
      <c r="GP44">
        <v>0.2772151898734177</v>
      </c>
      <c r="GQ44">
        <v>7.7742616033755274</v>
      </c>
      <c r="GR44">
        <v>7.7742616033755274</v>
      </c>
      <c r="GS44">
        <v>131.54681653458448</v>
      </c>
      <c r="GT44">
        <v>2.9588607594936711</v>
      </c>
      <c r="GU44">
        <v>7.3040146476108561</v>
      </c>
      <c r="GV44">
        <v>0</v>
      </c>
      <c r="GW44">
        <v>0</v>
      </c>
      <c r="GX44">
        <v>54.211988673364282</v>
      </c>
      <c r="GY44">
        <v>314.1873456447463</v>
      </c>
      <c r="GZ44">
        <v>345.99070837014682</v>
      </c>
      <c r="HA44">
        <v>0.61555226550893161</v>
      </c>
      <c r="HB44">
        <v>3.8124682976274791</v>
      </c>
      <c r="HC44">
        <v>0.7975403551933683</v>
      </c>
    </row>
    <row r="45" spans="1:211" x14ac:dyDescent="0.25">
      <c r="A45" t="s">
        <v>3722</v>
      </c>
      <c r="B45">
        <v>40</v>
      </c>
      <c r="C45">
        <v>6025</v>
      </c>
      <c r="D45">
        <v>6652</v>
      </c>
      <c r="E45">
        <v>120</v>
      </c>
      <c r="F45">
        <v>3847</v>
      </c>
      <c r="G45">
        <v>5839</v>
      </c>
      <c r="H45">
        <v>5869</v>
      </c>
      <c r="I45">
        <v>10</v>
      </c>
      <c r="J45">
        <v>1</v>
      </c>
      <c r="K45">
        <v>3</v>
      </c>
      <c r="L45">
        <v>3</v>
      </c>
      <c r="M45">
        <v>1</v>
      </c>
      <c r="N45">
        <v>0</v>
      </c>
      <c r="O45">
        <v>60</v>
      </c>
      <c r="P45">
        <v>1</v>
      </c>
      <c r="Q45">
        <v>-3</v>
      </c>
      <c r="R45">
        <v>-3</v>
      </c>
      <c r="S45">
        <v>20</v>
      </c>
      <c r="T45">
        <v>73</v>
      </c>
      <c r="U45">
        <v>0</v>
      </c>
      <c r="V45">
        <v>0</v>
      </c>
      <c r="W45">
        <v>0</v>
      </c>
      <c r="X45">
        <v>1</v>
      </c>
      <c r="Y45">
        <v>1</v>
      </c>
      <c r="Z45">
        <v>1</v>
      </c>
      <c r="AA45">
        <v>0</v>
      </c>
      <c r="AB45">
        <v>80</v>
      </c>
      <c r="AC45">
        <v>5</v>
      </c>
      <c r="AD45">
        <v>-3</v>
      </c>
      <c r="AE45">
        <v>-3</v>
      </c>
      <c r="AF45">
        <v>230</v>
      </c>
      <c r="AG45">
        <v>1</v>
      </c>
      <c r="AH45">
        <v>1</v>
      </c>
      <c r="AI45">
        <v>1</v>
      </c>
      <c r="AJ45">
        <v>150</v>
      </c>
      <c r="AK45">
        <v>-3</v>
      </c>
      <c r="AL45">
        <v>-3</v>
      </c>
      <c r="AM45">
        <v>-3</v>
      </c>
      <c r="AN45">
        <v>0</v>
      </c>
      <c r="AO45">
        <v>0</v>
      </c>
      <c r="AP45">
        <v>0</v>
      </c>
      <c r="AQ45">
        <v>1</v>
      </c>
      <c r="AR45">
        <v>0</v>
      </c>
      <c r="AS45">
        <v>0</v>
      </c>
      <c r="AT45">
        <v>0</v>
      </c>
      <c r="AU45">
        <v>5</v>
      </c>
      <c r="AV45">
        <v>140</v>
      </c>
      <c r="AW45">
        <v>3</v>
      </c>
      <c r="AX45">
        <v>6</v>
      </c>
      <c r="AY45">
        <v>-3</v>
      </c>
      <c r="AZ45">
        <v>-3</v>
      </c>
      <c r="BA45">
        <v>3</v>
      </c>
      <c r="BB45">
        <v>308</v>
      </c>
      <c r="BC45">
        <v>308</v>
      </c>
      <c r="BD45">
        <v>1</v>
      </c>
      <c r="BE45">
        <v>73</v>
      </c>
      <c r="BH45">
        <v>15</v>
      </c>
      <c r="BI45">
        <v>0</v>
      </c>
      <c r="BJ45">
        <v>0</v>
      </c>
      <c r="BK45">
        <v>0</v>
      </c>
      <c r="BL45">
        <v>0</v>
      </c>
      <c r="BM45">
        <v>0</v>
      </c>
      <c r="BN45">
        <v>0</v>
      </c>
      <c r="BO45">
        <v>0</v>
      </c>
      <c r="BP45">
        <v>-3</v>
      </c>
      <c r="BQ45">
        <v>-3</v>
      </c>
      <c r="BR45">
        <v>0</v>
      </c>
      <c r="BS45">
        <v>15</v>
      </c>
      <c r="BT45">
        <v>0</v>
      </c>
      <c r="BU45">
        <v>0</v>
      </c>
      <c r="BV45">
        <v>0</v>
      </c>
      <c r="BW45">
        <v>1</v>
      </c>
      <c r="BX45">
        <v>1</v>
      </c>
      <c r="BY45">
        <v>1</v>
      </c>
      <c r="BZ45">
        <v>0</v>
      </c>
      <c r="CA45">
        <v>120</v>
      </c>
      <c r="CB45">
        <v>6</v>
      </c>
      <c r="CC45">
        <v>-3</v>
      </c>
      <c r="CD45">
        <v>-3</v>
      </c>
      <c r="CE45">
        <v>220</v>
      </c>
      <c r="CF45">
        <v>1</v>
      </c>
      <c r="CG45">
        <v>1</v>
      </c>
      <c r="CH45">
        <v>0</v>
      </c>
      <c r="CI45">
        <v>100</v>
      </c>
      <c r="CJ45">
        <v>-3</v>
      </c>
      <c r="CK45">
        <v>-3</v>
      </c>
      <c r="CL45">
        <v>-3</v>
      </c>
      <c r="CM45">
        <v>0</v>
      </c>
      <c r="CN45">
        <v>0</v>
      </c>
      <c r="CO45">
        <v>1</v>
      </c>
      <c r="CP45">
        <v>0</v>
      </c>
      <c r="CQ45">
        <v>0</v>
      </c>
      <c r="CR45">
        <v>0</v>
      </c>
      <c r="CS45">
        <v>5</v>
      </c>
      <c r="CT45">
        <v>0</v>
      </c>
      <c r="CU45">
        <v>120</v>
      </c>
      <c r="CV45">
        <v>3</v>
      </c>
      <c r="CW45">
        <v>6</v>
      </c>
      <c r="CX45">
        <v>-3</v>
      </c>
      <c r="CY45">
        <v>-3</v>
      </c>
      <c r="CZ45">
        <v>0</v>
      </c>
      <c r="DA45">
        <v>235</v>
      </c>
      <c r="DB45">
        <v>235</v>
      </c>
      <c r="DC45">
        <v>0</v>
      </c>
      <c r="DD45">
        <v>-73</v>
      </c>
      <c r="DG45">
        <v>13.122727990196104</v>
      </c>
      <c r="DH45">
        <v>0.19166819651076647</v>
      </c>
      <c r="DI45">
        <v>3.7112094013479715</v>
      </c>
      <c r="DJ45">
        <v>3.7112094013479715</v>
      </c>
      <c r="DK45">
        <v>0.69479621322662599</v>
      </c>
      <c r="DL45">
        <v>3.1645569620253164E-3</v>
      </c>
      <c r="DM45">
        <v>41.246369533896711</v>
      </c>
      <c r="DN45">
        <v>0.68743949223161205</v>
      </c>
      <c r="DO45">
        <v>0</v>
      </c>
      <c r="DP45">
        <v>0</v>
      </c>
      <c r="DQ45">
        <v>13.748789844632242</v>
      </c>
      <c r="DR45">
        <v>59.495407446965288</v>
      </c>
      <c r="DS45">
        <v>0.4201318497265446</v>
      </c>
      <c r="DT45">
        <v>0</v>
      </c>
      <c r="DU45">
        <v>0</v>
      </c>
      <c r="DV45">
        <v>0.99957805907172992</v>
      </c>
      <c r="DW45">
        <v>0.99789029535864981</v>
      </c>
      <c r="DX45">
        <v>0.96139240506329116</v>
      </c>
      <c r="DY45">
        <v>0</v>
      </c>
      <c r="DZ45">
        <v>101.0755055341121</v>
      </c>
      <c r="EA45">
        <v>7.2318281100341801</v>
      </c>
      <c r="EB45">
        <v>0</v>
      </c>
      <c r="EC45">
        <v>0</v>
      </c>
      <c r="ED45">
        <v>213.32273553145762</v>
      </c>
      <c r="EE45">
        <v>0.76793248945147674</v>
      </c>
      <c r="EF45">
        <v>0.76751054852320677</v>
      </c>
      <c r="EG45">
        <v>0.78523206751054853</v>
      </c>
      <c r="EH45">
        <v>117.36077490909395</v>
      </c>
      <c r="EI45">
        <v>0</v>
      </c>
      <c r="EJ45">
        <v>0</v>
      </c>
      <c r="EK45">
        <v>0</v>
      </c>
      <c r="EL45">
        <v>1.5279377230565272E-2</v>
      </c>
      <c r="EM45">
        <v>0.30715983825539228</v>
      </c>
      <c r="EN45">
        <v>0.16877637130801687</v>
      </c>
      <c r="EO45">
        <v>0.16877637130801687</v>
      </c>
      <c r="EP45">
        <v>0.2772151898734177</v>
      </c>
      <c r="EQ45">
        <v>0.2772151898734177</v>
      </c>
      <c r="ER45">
        <v>7.7742616033755274</v>
      </c>
      <c r="ES45">
        <v>7.7742616033755274</v>
      </c>
      <c r="ET45">
        <v>132.10322022437907</v>
      </c>
      <c r="EU45">
        <v>2.9588607594936707</v>
      </c>
      <c r="EV45">
        <v>7.9401941274430285</v>
      </c>
      <c r="EW45">
        <v>0</v>
      </c>
      <c r="EX45">
        <v>0</v>
      </c>
      <c r="EY45">
        <v>2.8618892989171987</v>
      </c>
      <c r="EZ45">
        <v>283.18568529859289</v>
      </c>
      <c r="FA45">
        <v>311.7088250329225</v>
      </c>
      <c r="FB45">
        <v>0.47193085357178371</v>
      </c>
      <c r="FC45">
        <v>-6.9183530042261436</v>
      </c>
      <c r="FD45">
        <v>0.53341967001582369</v>
      </c>
      <c r="FF45">
        <v>11.913569173967415</v>
      </c>
      <c r="FG45">
        <v>2.4450997643083446E-2</v>
      </c>
      <c r="FH45">
        <v>2.4429791799671405</v>
      </c>
      <c r="FI45">
        <v>2.4429791799671405</v>
      </c>
      <c r="FJ45">
        <v>0.51240854801858837</v>
      </c>
      <c r="FK45">
        <v>3.1645569620253164E-3</v>
      </c>
      <c r="FL45">
        <v>29.604201107110409</v>
      </c>
      <c r="FM45">
        <v>0.49340335178517358</v>
      </c>
      <c r="FN45">
        <v>0</v>
      </c>
      <c r="FO45">
        <v>0</v>
      </c>
      <c r="FP45">
        <v>9.8680670357034685</v>
      </c>
      <c r="FQ45">
        <v>43.373220152743372</v>
      </c>
      <c r="FR45">
        <v>0.12863134982672239</v>
      </c>
      <c r="FS45">
        <v>3.5682259974286907</v>
      </c>
      <c r="FT45">
        <v>1.1849198165097516</v>
      </c>
      <c r="FU45">
        <v>0.99957805907172992</v>
      </c>
      <c r="FV45">
        <v>0.99789029535864981</v>
      </c>
      <c r="FW45">
        <v>0.92684511203468278</v>
      </c>
      <c r="FX45">
        <v>0</v>
      </c>
      <c r="FY45">
        <v>116.27220406462081</v>
      </c>
      <c r="FZ45">
        <v>7.6984457919009355</v>
      </c>
      <c r="GA45">
        <v>0</v>
      </c>
      <c r="GB45">
        <v>0</v>
      </c>
      <c r="GC45">
        <v>213.48954073534634</v>
      </c>
      <c r="GD45">
        <v>0.76793248945147674</v>
      </c>
      <c r="GE45">
        <v>0.76751054852320677</v>
      </c>
      <c r="GF45">
        <v>0.78523206751054853</v>
      </c>
      <c r="GG45">
        <v>115.11478331405161</v>
      </c>
      <c r="GH45">
        <v>0</v>
      </c>
      <c r="GI45">
        <v>0</v>
      </c>
      <c r="GJ45">
        <v>0</v>
      </c>
      <c r="GK45">
        <v>2.707400316564923E-2</v>
      </c>
      <c r="GL45">
        <v>0.23722603968591016</v>
      </c>
      <c r="GM45">
        <v>0.16877637130801687</v>
      </c>
      <c r="GN45">
        <v>0.16877637130801687</v>
      </c>
      <c r="GO45">
        <v>0.2772151898734177</v>
      </c>
      <c r="GP45">
        <v>0.2772151898734177</v>
      </c>
      <c r="GQ45">
        <v>7.7742616033755274</v>
      </c>
      <c r="GR45">
        <v>7.7742616033755274</v>
      </c>
      <c r="GS45">
        <v>126.84060569430596</v>
      </c>
      <c r="GT45">
        <v>2.9243134664650627</v>
      </c>
      <c r="GU45">
        <v>7.4782995001957309</v>
      </c>
      <c r="GV45">
        <v>0</v>
      </c>
      <c r="GW45">
        <v>0</v>
      </c>
      <c r="GX45">
        <v>6.6670900102303259</v>
      </c>
      <c r="GY45">
        <v>288.06692753516722</v>
      </c>
      <c r="GZ45">
        <v>326.18403428947607</v>
      </c>
      <c r="HA45">
        <v>0.52806914642821634</v>
      </c>
      <c r="HB45">
        <v>-16.626536676023655</v>
      </c>
      <c r="HC45">
        <v>0.46658032998417631</v>
      </c>
    </row>
    <row r="46" spans="1:211" x14ac:dyDescent="0.25">
      <c r="A46" t="s">
        <v>3722</v>
      </c>
      <c r="B46">
        <v>41</v>
      </c>
      <c r="C46">
        <v>1622</v>
      </c>
      <c r="D46">
        <v>180</v>
      </c>
      <c r="E46">
        <v>159</v>
      </c>
      <c r="F46">
        <v>1678</v>
      </c>
      <c r="G46">
        <v>4013</v>
      </c>
      <c r="H46">
        <v>3616</v>
      </c>
      <c r="I46">
        <v>15</v>
      </c>
      <c r="J46">
        <v>0</v>
      </c>
      <c r="K46">
        <v>0</v>
      </c>
      <c r="L46">
        <v>0</v>
      </c>
      <c r="M46">
        <v>1</v>
      </c>
      <c r="N46">
        <v>0</v>
      </c>
      <c r="O46">
        <v>60</v>
      </c>
      <c r="P46">
        <v>1</v>
      </c>
      <c r="Q46">
        <v>-3</v>
      </c>
      <c r="R46">
        <v>-3</v>
      </c>
      <c r="S46">
        <v>20</v>
      </c>
      <c r="T46">
        <v>75</v>
      </c>
      <c r="U46">
        <v>0</v>
      </c>
      <c r="V46">
        <v>1</v>
      </c>
      <c r="W46">
        <v>0</v>
      </c>
      <c r="X46">
        <v>1</v>
      </c>
      <c r="Y46">
        <v>1</v>
      </c>
      <c r="Z46">
        <v>1</v>
      </c>
      <c r="AA46">
        <v>0</v>
      </c>
      <c r="AB46">
        <v>80</v>
      </c>
      <c r="AC46">
        <v>5</v>
      </c>
      <c r="AD46">
        <v>-3</v>
      </c>
      <c r="AE46">
        <v>-3</v>
      </c>
      <c r="AF46">
        <v>230</v>
      </c>
      <c r="AG46">
        <v>1</v>
      </c>
      <c r="AH46">
        <v>1</v>
      </c>
      <c r="AI46">
        <v>1</v>
      </c>
      <c r="AJ46">
        <v>150</v>
      </c>
      <c r="AK46">
        <v>-3</v>
      </c>
      <c r="AL46">
        <v>-3</v>
      </c>
      <c r="AM46">
        <v>-3</v>
      </c>
      <c r="AN46">
        <v>0</v>
      </c>
      <c r="AO46">
        <v>0</v>
      </c>
      <c r="AP46">
        <v>0</v>
      </c>
      <c r="AQ46">
        <v>0</v>
      </c>
      <c r="AR46">
        <v>0</v>
      </c>
      <c r="AS46">
        <v>0</v>
      </c>
      <c r="AT46">
        <v>0</v>
      </c>
      <c r="AU46">
        <v>0</v>
      </c>
      <c r="AV46">
        <v>140</v>
      </c>
      <c r="AW46">
        <v>3</v>
      </c>
      <c r="AX46">
        <v>6</v>
      </c>
      <c r="AY46">
        <v>-3</v>
      </c>
      <c r="AZ46">
        <v>-3</v>
      </c>
      <c r="BA46">
        <v>0</v>
      </c>
      <c r="BB46">
        <v>305</v>
      </c>
      <c r="BC46">
        <v>305</v>
      </c>
      <c r="BD46">
        <v>1</v>
      </c>
      <c r="BE46">
        <v>1</v>
      </c>
      <c r="BH46">
        <v>15</v>
      </c>
      <c r="BI46">
        <v>0</v>
      </c>
      <c r="BJ46">
        <v>27</v>
      </c>
      <c r="BK46">
        <v>27</v>
      </c>
      <c r="BL46">
        <v>1</v>
      </c>
      <c r="BM46">
        <v>0</v>
      </c>
      <c r="BN46">
        <v>60</v>
      </c>
      <c r="BO46">
        <v>1</v>
      </c>
      <c r="BP46">
        <v>-3</v>
      </c>
      <c r="BQ46">
        <v>-3</v>
      </c>
      <c r="BR46">
        <v>20</v>
      </c>
      <c r="BS46">
        <v>102</v>
      </c>
      <c r="BT46">
        <v>0</v>
      </c>
      <c r="BU46">
        <v>67</v>
      </c>
      <c r="BV46">
        <v>22</v>
      </c>
      <c r="BW46">
        <v>1</v>
      </c>
      <c r="BX46">
        <v>1</v>
      </c>
      <c r="BY46">
        <v>1</v>
      </c>
      <c r="BZ46">
        <v>0</v>
      </c>
      <c r="CA46">
        <v>80</v>
      </c>
      <c r="CB46">
        <v>5</v>
      </c>
      <c r="CC46">
        <v>-3</v>
      </c>
      <c r="CD46">
        <v>-3</v>
      </c>
      <c r="CE46">
        <v>202</v>
      </c>
      <c r="CF46">
        <v>1</v>
      </c>
      <c r="CG46">
        <v>0</v>
      </c>
      <c r="CH46">
        <v>1</v>
      </c>
      <c r="CI46">
        <v>100</v>
      </c>
      <c r="CJ46">
        <v>-3</v>
      </c>
      <c r="CK46">
        <v>-3</v>
      </c>
      <c r="CL46">
        <v>-3</v>
      </c>
      <c r="CM46">
        <v>1</v>
      </c>
      <c r="CN46">
        <v>0</v>
      </c>
      <c r="CO46">
        <v>0</v>
      </c>
      <c r="CP46">
        <v>0</v>
      </c>
      <c r="CQ46">
        <v>0</v>
      </c>
      <c r="CR46">
        <v>0</v>
      </c>
      <c r="CS46">
        <v>0</v>
      </c>
      <c r="CT46">
        <v>0</v>
      </c>
      <c r="CU46">
        <v>140</v>
      </c>
      <c r="CV46">
        <v>3</v>
      </c>
      <c r="CW46">
        <v>6</v>
      </c>
      <c r="CX46">
        <v>-3</v>
      </c>
      <c r="CY46">
        <v>-3</v>
      </c>
      <c r="CZ46">
        <v>49</v>
      </c>
      <c r="DA46">
        <v>304</v>
      </c>
      <c r="DB46">
        <v>324</v>
      </c>
      <c r="DC46">
        <v>0</v>
      </c>
      <c r="DD46">
        <v>-1</v>
      </c>
      <c r="DG46">
        <v>14.645569620253164</v>
      </c>
      <c r="DH46">
        <v>0</v>
      </c>
      <c r="DI46">
        <v>1.1097673495448048</v>
      </c>
      <c r="DJ46">
        <v>1.1097673495448048</v>
      </c>
      <c r="DK46">
        <v>0.75861087741952393</v>
      </c>
      <c r="DL46">
        <v>3.1645569620253164E-3</v>
      </c>
      <c r="DM46">
        <v>44.975005482514618</v>
      </c>
      <c r="DN46">
        <v>0.7495834247085772</v>
      </c>
      <c r="DO46">
        <v>0</v>
      </c>
      <c r="DP46">
        <v>0</v>
      </c>
      <c r="DQ46">
        <v>14.991668494171547</v>
      </c>
      <c r="DR46">
        <v>57.80659405789244</v>
      </c>
      <c r="DS46">
        <v>0</v>
      </c>
      <c r="DT46">
        <v>0.41088086515643951</v>
      </c>
      <c r="DU46">
        <v>0</v>
      </c>
      <c r="DV46">
        <v>0.99957805907172992</v>
      </c>
      <c r="DW46">
        <v>0.99789029535864981</v>
      </c>
      <c r="DX46">
        <v>0.93825374664173689</v>
      </c>
      <c r="DY46">
        <v>0</v>
      </c>
      <c r="DZ46">
        <v>100.74076479397235</v>
      </c>
      <c r="EA46">
        <v>6.069730220679812</v>
      </c>
      <c r="EB46">
        <v>0</v>
      </c>
      <c r="EC46">
        <v>0</v>
      </c>
      <c r="ED46">
        <v>227.71265053609088</v>
      </c>
      <c r="EE46">
        <v>0.76793248945147674</v>
      </c>
      <c r="EF46">
        <v>0.76751054852320677</v>
      </c>
      <c r="EG46">
        <v>0.78523206751054853</v>
      </c>
      <c r="EH46">
        <v>133.01687763713079</v>
      </c>
      <c r="EI46">
        <v>0</v>
      </c>
      <c r="EJ46">
        <v>0</v>
      </c>
      <c r="EK46">
        <v>0</v>
      </c>
      <c r="EL46">
        <v>1.045802020776565E-2</v>
      </c>
      <c r="EM46">
        <v>0.14517023110254601</v>
      </c>
      <c r="EN46">
        <v>0.16877637130801687</v>
      </c>
      <c r="EO46">
        <v>0.16877637130801687</v>
      </c>
      <c r="EP46">
        <v>0.2772151898734177</v>
      </c>
      <c r="EQ46">
        <v>0.2772151898734177</v>
      </c>
      <c r="ER46">
        <v>7.7742616033755274</v>
      </c>
      <c r="ES46">
        <v>7.7742616033755274</v>
      </c>
      <c r="ET46">
        <v>132.42055253705621</v>
      </c>
      <c r="EU46">
        <v>2.9357221010721166</v>
      </c>
      <c r="EV46">
        <v>6.6899937912560059</v>
      </c>
      <c r="EW46">
        <v>0</v>
      </c>
      <c r="EX46">
        <v>0</v>
      </c>
      <c r="EY46">
        <v>0.36022880195721541</v>
      </c>
      <c r="EZ46">
        <v>318.76471785456647</v>
      </c>
      <c r="FA46">
        <v>338.48295120946051</v>
      </c>
      <c r="FB46">
        <v>0.52517822679010517</v>
      </c>
      <c r="FC46">
        <v>3.2185944422149233</v>
      </c>
      <c r="FD46">
        <v>0.34229092514580067</v>
      </c>
      <c r="FF46">
        <v>14.645569620253164</v>
      </c>
      <c r="FG46">
        <v>0</v>
      </c>
      <c r="FH46">
        <v>29.087783711016741</v>
      </c>
      <c r="FI46">
        <v>29.087783711016741</v>
      </c>
      <c r="FJ46">
        <v>0.63792171789139651</v>
      </c>
      <c r="FK46">
        <v>3.1645569620253164E-3</v>
      </c>
      <c r="FL46">
        <v>38.061732002455528</v>
      </c>
      <c r="FM46">
        <v>0.63436220004092569</v>
      </c>
      <c r="FN46">
        <v>0</v>
      </c>
      <c r="FO46">
        <v>0</v>
      </c>
      <c r="FP46">
        <v>12.687244000818513</v>
      </c>
      <c r="FQ46">
        <v>66.245689739764359</v>
      </c>
      <c r="FR46">
        <v>0</v>
      </c>
      <c r="FS46">
        <v>64.613526457469661</v>
      </c>
      <c r="FT46">
        <v>21.10506430400542</v>
      </c>
      <c r="FU46">
        <v>0.99957805907172992</v>
      </c>
      <c r="FV46">
        <v>0.99789029535864981</v>
      </c>
      <c r="FW46">
        <v>0.96139240506329116</v>
      </c>
      <c r="FX46">
        <v>0</v>
      </c>
      <c r="FY46">
        <v>110.49331808073288</v>
      </c>
      <c r="FZ46">
        <v>7.3203571003227541</v>
      </c>
      <c r="GA46">
        <v>0</v>
      </c>
      <c r="GB46">
        <v>0</v>
      </c>
      <c r="GC46">
        <v>237.51216255364977</v>
      </c>
      <c r="GD46">
        <v>0.76793248945147674</v>
      </c>
      <c r="GE46">
        <v>0.76751054852320677</v>
      </c>
      <c r="GF46">
        <v>0.78523206751054853</v>
      </c>
      <c r="GG46">
        <v>122.00978013543278</v>
      </c>
      <c r="GH46">
        <v>0</v>
      </c>
      <c r="GI46">
        <v>0</v>
      </c>
      <c r="GJ46">
        <v>0</v>
      </c>
      <c r="GK46">
        <v>0.96165023442477626</v>
      </c>
      <c r="GL46">
        <v>0.28106388391970671</v>
      </c>
      <c r="GM46">
        <v>0.16877637130801687</v>
      </c>
      <c r="GN46">
        <v>0.16877637130801687</v>
      </c>
      <c r="GO46">
        <v>0.2772151898734177</v>
      </c>
      <c r="GP46">
        <v>0.2772151898734177</v>
      </c>
      <c r="GQ46">
        <v>7.7742616033755274</v>
      </c>
      <c r="GR46">
        <v>7.7742616033755274</v>
      </c>
      <c r="GS46">
        <v>131.04167438056535</v>
      </c>
      <c r="GT46">
        <v>2.9588607594936711</v>
      </c>
      <c r="GU46">
        <v>7.7763442265531957</v>
      </c>
      <c r="GV46">
        <v>0</v>
      </c>
      <c r="GW46">
        <v>0</v>
      </c>
      <c r="GX46">
        <v>50.988816424122078</v>
      </c>
      <c r="GY46">
        <v>314.38710915905421</v>
      </c>
      <c r="GZ46">
        <v>358.55992474883192</v>
      </c>
      <c r="HA46">
        <v>0.47482177320989483</v>
      </c>
      <c r="HB46">
        <v>4.2731425715336941</v>
      </c>
      <c r="HC46">
        <v>0.65770907485419938</v>
      </c>
    </row>
    <row r="47" spans="1:211" x14ac:dyDescent="0.25">
      <c r="A47" t="s">
        <v>3722</v>
      </c>
      <c r="B47">
        <v>42</v>
      </c>
      <c r="C47">
        <v>5295</v>
      </c>
      <c r="D47">
        <v>4662</v>
      </c>
      <c r="E47">
        <v>3663</v>
      </c>
      <c r="F47">
        <v>1369</v>
      </c>
      <c r="G47">
        <v>589</v>
      </c>
      <c r="H47">
        <v>5160</v>
      </c>
      <c r="I47">
        <v>15</v>
      </c>
      <c r="J47">
        <v>0</v>
      </c>
      <c r="K47">
        <v>10</v>
      </c>
      <c r="L47">
        <v>10</v>
      </c>
      <c r="M47">
        <v>1</v>
      </c>
      <c r="N47">
        <v>0</v>
      </c>
      <c r="O47">
        <v>60</v>
      </c>
      <c r="P47">
        <v>1</v>
      </c>
      <c r="Q47">
        <v>-3</v>
      </c>
      <c r="R47">
        <v>-3</v>
      </c>
      <c r="S47">
        <v>20</v>
      </c>
      <c r="T47">
        <v>85</v>
      </c>
      <c r="U47">
        <v>0</v>
      </c>
      <c r="V47">
        <v>1</v>
      </c>
      <c r="W47">
        <v>0</v>
      </c>
      <c r="X47">
        <v>1</v>
      </c>
      <c r="Y47">
        <v>1</v>
      </c>
      <c r="Z47">
        <v>1</v>
      </c>
      <c r="AA47">
        <v>1</v>
      </c>
      <c r="AB47">
        <v>120</v>
      </c>
      <c r="AC47">
        <v>11</v>
      </c>
      <c r="AD47">
        <v>-3</v>
      </c>
      <c r="AE47">
        <v>-3</v>
      </c>
      <c r="AF47">
        <v>270</v>
      </c>
      <c r="AG47">
        <v>1</v>
      </c>
      <c r="AH47">
        <v>1</v>
      </c>
      <c r="AI47">
        <v>1</v>
      </c>
      <c r="AJ47">
        <v>150</v>
      </c>
      <c r="AK47">
        <v>-3</v>
      </c>
      <c r="AL47">
        <v>-3</v>
      </c>
      <c r="AM47">
        <v>-3</v>
      </c>
      <c r="AN47">
        <v>0</v>
      </c>
      <c r="AO47">
        <v>1</v>
      </c>
      <c r="AP47">
        <v>0</v>
      </c>
      <c r="AQ47">
        <v>0</v>
      </c>
      <c r="AR47">
        <v>1</v>
      </c>
      <c r="AS47">
        <v>0</v>
      </c>
      <c r="AT47">
        <v>25</v>
      </c>
      <c r="AU47">
        <v>0</v>
      </c>
      <c r="AV47">
        <v>180</v>
      </c>
      <c r="AW47">
        <v>4</v>
      </c>
      <c r="AX47">
        <v>12</v>
      </c>
      <c r="AY47">
        <v>-3</v>
      </c>
      <c r="AZ47">
        <v>-3</v>
      </c>
      <c r="BA47">
        <v>10</v>
      </c>
      <c r="BB47">
        <v>355</v>
      </c>
      <c r="BC47">
        <v>455</v>
      </c>
      <c r="BD47">
        <v>1</v>
      </c>
      <c r="BE47">
        <v>125</v>
      </c>
      <c r="BH47">
        <v>15</v>
      </c>
      <c r="BI47">
        <v>0</v>
      </c>
      <c r="BJ47">
        <v>0</v>
      </c>
      <c r="BK47">
        <v>0</v>
      </c>
      <c r="BL47">
        <v>1</v>
      </c>
      <c r="BM47">
        <v>0</v>
      </c>
      <c r="BN47">
        <v>60</v>
      </c>
      <c r="BO47">
        <v>1</v>
      </c>
      <c r="BP47">
        <v>-3</v>
      </c>
      <c r="BQ47">
        <v>-3</v>
      </c>
      <c r="BR47">
        <v>20</v>
      </c>
      <c r="BS47">
        <v>75</v>
      </c>
      <c r="BT47">
        <v>0</v>
      </c>
      <c r="BU47">
        <v>0</v>
      </c>
      <c r="BV47">
        <v>0</v>
      </c>
      <c r="BW47">
        <v>1</v>
      </c>
      <c r="BX47">
        <v>1</v>
      </c>
      <c r="BY47">
        <v>1</v>
      </c>
      <c r="BZ47">
        <v>0</v>
      </c>
      <c r="CA47">
        <v>80</v>
      </c>
      <c r="CB47">
        <v>5</v>
      </c>
      <c r="CC47">
        <v>-3</v>
      </c>
      <c r="CD47">
        <v>-3</v>
      </c>
      <c r="CE47">
        <v>130</v>
      </c>
      <c r="CF47">
        <v>0</v>
      </c>
      <c r="CG47">
        <v>1</v>
      </c>
      <c r="CH47">
        <v>0</v>
      </c>
      <c r="CI47">
        <v>50</v>
      </c>
      <c r="CJ47">
        <v>-3</v>
      </c>
      <c r="CK47">
        <v>-3</v>
      </c>
      <c r="CL47">
        <v>-3</v>
      </c>
      <c r="CM47">
        <v>0</v>
      </c>
      <c r="CN47">
        <v>0</v>
      </c>
      <c r="CO47">
        <v>0</v>
      </c>
      <c r="CP47">
        <v>0</v>
      </c>
      <c r="CQ47">
        <v>0</v>
      </c>
      <c r="CR47">
        <v>1</v>
      </c>
      <c r="CS47">
        <v>0</v>
      </c>
      <c r="CT47">
        <v>25</v>
      </c>
      <c r="CU47">
        <v>140</v>
      </c>
      <c r="CV47">
        <v>3</v>
      </c>
      <c r="CW47">
        <v>6</v>
      </c>
      <c r="CX47">
        <v>-3</v>
      </c>
      <c r="CY47">
        <v>-3</v>
      </c>
      <c r="CZ47">
        <v>0</v>
      </c>
      <c r="DA47">
        <v>230</v>
      </c>
      <c r="DB47">
        <v>230</v>
      </c>
      <c r="DC47">
        <v>0</v>
      </c>
      <c r="DD47">
        <v>-125</v>
      </c>
      <c r="DG47">
        <v>14.645569620253164</v>
      </c>
      <c r="DH47">
        <v>0</v>
      </c>
      <c r="DI47">
        <v>7.2965734530023134</v>
      </c>
      <c r="DJ47">
        <v>7.2965734530023134</v>
      </c>
      <c r="DK47">
        <v>0.85506329113924051</v>
      </c>
      <c r="DL47">
        <v>4.3359790119620323E-3</v>
      </c>
      <c r="DM47">
        <v>52.722067298062306</v>
      </c>
      <c r="DN47">
        <v>0.87870112163437186</v>
      </c>
      <c r="DO47">
        <v>0</v>
      </c>
      <c r="DP47">
        <v>0</v>
      </c>
      <c r="DQ47">
        <v>17.574022432687443</v>
      </c>
      <c r="DR47">
        <v>72.379788016889563</v>
      </c>
      <c r="DS47">
        <v>0</v>
      </c>
      <c r="DT47">
        <v>3.9536159565156455</v>
      </c>
      <c r="DU47">
        <v>1.1958903768872657</v>
      </c>
      <c r="DV47">
        <v>0.99957805907172992</v>
      </c>
      <c r="DW47">
        <v>0.99789029535864981</v>
      </c>
      <c r="DX47">
        <v>0.96139240506329116</v>
      </c>
      <c r="DY47">
        <v>0</v>
      </c>
      <c r="DZ47">
        <v>97.896722171545889</v>
      </c>
      <c r="EA47">
        <v>7.8714565256875195</v>
      </c>
      <c r="EB47">
        <v>0</v>
      </c>
      <c r="EC47">
        <v>0</v>
      </c>
      <c r="ED47">
        <v>214.84835551281506</v>
      </c>
      <c r="EE47">
        <v>0.76793248945147674</v>
      </c>
      <c r="EF47">
        <v>0.76751054852320677</v>
      </c>
      <c r="EG47">
        <v>0.78523206751054853</v>
      </c>
      <c r="EH47">
        <v>116.66246827247168</v>
      </c>
      <c r="EI47">
        <v>0</v>
      </c>
      <c r="EJ47">
        <v>0</v>
      </c>
      <c r="EK47">
        <v>0</v>
      </c>
      <c r="EL47">
        <v>3.0536033443575361E-2</v>
      </c>
      <c r="EM47">
        <v>0.44285984751712271</v>
      </c>
      <c r="EN47">
        <v>0.16877637130801687</v>
      </c>
      <c r="EO47">
        <v>0.16877637130801687</v>
      </c>
      <c r="EP47">
        <v>0.2772151898734177</v>
      </c>
      <c r="EQ47">
        <v>0.2772151898734177</v>
      </c>
      <c r="ER47">
        <v>7.7742616033755274</v>
      </c>
      <c r="ES47">
        <v>7.7742616033755274</v>
      </c>
      <c r="ET47">
        <v>135.92845281243427</v>
      </c>
      <c r="EU47">
        <v>2.9588607594936707</v>
      </c>
      <c r="EV47">
        <v>8.7009055423812054</v>
      </c>
      <c r="EW47">
        <v>0</v>
      </c>
      <c r="EX47">
        <v>0</v>
      </c>
      <c r="EY47">
        <v>7.4742142636913922</v>
      </c>
      <c r="EZ47">
        <v>294.44089892169507</v>
      </c>
      <c r="FA47">
        <v>330.85382255539679</v>
      </c>
      <c r="FB47">
        <v>0.69492584788458212</v>
      </c>
      <c r="FC47">
        <v>-5.8336207074423498</v>
      </c>
      <c r="FD47">
        <v>0.81850863209624847</v>
      </c>
      <c r="FF47">
        <v>14.645569620253164</v>
      </c>
      <c r="FG47">
        <v>0</v>
      </c>
      <c r="FH47">
        <v>1.6002616774707499</v>
      </c>
      <c r="FI47">
        <v>1.6002616774707499</v>
      </c>
      <c r="FJ47">
        <v>0.6317202682544395</v>
      </c>
      <c r="FK47">
        <v>6.0123691233467018E-3</v>
      </c>
      <c r="FL47">
        <v>38.52110298504514</v>
      </c>
      <c r="FM47">
        <v>0.64201838308408565</v>
      </c>
      <c r="FN47">
        <v>0</v>
      </c>
      <c r="FO47">
        <v>0</v>
      </c>
      <c r="FP47">
        <v>12.840367661681718</v>
      </c>
      <c r="FQ47">
        <v>52.839668664214045</v>
      </c>
      <c r="FR47">
        <v>5.7751938305038664E-2</v>
      </c>
      <c r="FS47">
        <v>2.7996930807226046</v>
      </c>
      <c r="FT47">
        <v>1.0061410157025352</v>
      </c>
      <c r="FU47">
        <v>0.99957805907172992</v>
      </c>
      <c r="FV47">
        <v>0.99789029535864981</v>
      </c>
      <c r="FW47">
        <v>0.96139240506329116</v>
      </c>
      <c r="FX47">
        <v>0</v>
      </c>
      <c r="FY47">
        <v>105.75968872007414</v>
      </c>
      <c r="FZ47">
        <v>6.5613903836769349</v>
      </c>
      <c r="GA47">
        <v>0</v>
      </c>
      <c r="GB47">
        <v>0</v>
      </c>
      <c r="GC47">
        <v>195.58829919942235</v>
      </c>
      <c r="GD47">
        <v>0.76793248945147674</v>
      </c>
      <c r="GE47">
        <v>0.76751054852320677</v>
      </c>
      <c r="GF47">
        <v>0.78523206751054853</v>
      </c>
      <c r="GG47">
        <v>94.811303293250262</v>
      </c>
      <c r="GH47">
        <v>0</v>
      </c>
      <c r="GI47">
        <v>0</v>
      </c>
      <c r="GJ47">
        <v>0</v>
      </c>
      <c r="GK47">
        <v>1.5833686550764337E-2</v>
      </c>
      <c r="GL47">
        <v>0.16253129217411577</v>
      </c>
      <c r="GM47">
        <v>0.16877637130801687</v>
      </c>
      <c r="GN47">
        <v>0.16877637130801687</v>
      </c>
      <c r="GO47">
        <v>0.2772151898734177</v>
      </c>
      <c r="GP47">
        <v>0.2772151898734177</v>
      </c>
      <c r="GQ47">
        <v>7.7742616033755274</v>
      </c>
      <c r="GR47">
        <v>7.7742616033755274</v>
      </c>
      <c r="GS47">
        <v>131.19479804142856</v>
      </c>
      <c r="GT47">
        <v>2.9588607594936711</v>
      </c>
      <c r="GU47">
        <v>6.863905198887263</v>
      </c>
      <c r="GV47">
        <v>0</v>
      </c>
      <c r="GW47">
        <v>0</v>
      </c>
      <c r="GX47">
        <v>3.0977032131705027</v>
      </c>
      <c r="GY47">
        <v>258.6875936502326</v>
      </c>
      <c r="GZ47">
        <v>264.36440120309572</v>
      </c>
      <c r="HA47">
        <v>0.30507415211541788</v>
      </c>
      <c r="HB47">
        <v>-26.18404330393653</v>
      </c>
      <c r="HC47">
        <v>0.18149136790375153</v>
      </c>
    </row>
    <row r="48" spans="1:211" x14ac:dyDescent="0.25">
      <c r="A48" t="s">
        <v>3722</v>
      </c>
      <c r="B48">
        <v>43</v>
      </c>
      <c r="C48">
        <v>3489</v>
      </c>
      <c r="D48">
        <v>3473</v>
      </c>
      <c r="E48">
        <v>4188</v>
      </c>
      <c r="F48">
        <v>118</v>
      </c>
      <c r="G48">
        <v>2096</v>
      </c>
      <c r="H48">
        <v>3008</v>
      </c>
      <c r="I48">
        <v>15</v>
      </c>
      <c r="J48">
        <v>0</v>
      </c>
      <c r="K48">
        <v>0</v>
      </c>
      <c r="L48">
        <v>0</v>
      </c>
      <c r="M48">
        <v>1</v>
      </c>
      <c r="N48">
        <v>0</v>
      </c>
      <c r="O48">
        <v>60</v>
      </c>
      <c r="P48">
        <v>1</v>
      </c>
      <c r="Q48">
        <v>-3</v>
      </c>
      <c r="R48">
        <v>-3</v>
      </c>
      <c r="S48">
        <v>20</v>
      </c>
      <c r="T48">
        <v>75</v>
      </c>
      <c r="U48">
        <v>0</v>
      </c>
      <c r="V48">
        <v>0</v>
      </c>
      <c r="W48">
        <v>0</v>
      </c>
      <c r="X48">
        <v>1</v>
      </c>
      <c r="Y48">
        <v>1</v>
      </c>
      <c r="Z48">
        <v>1</v>
      </c>
      <c r="AA48">
        <v>1</v>
      </c>
      <c r="AB48">
        <v>120</v>
      </c>
      <c r="AC48">
        <v>11</v>
      </c>
      <c r="AD48">
        <v>-3</v>
      </c>
      <c r="AE48">
        <v>-3</v>
      </c>
      <c r="AF48">
        <v>270</v>
      </c>
      <c r="AG48">
        <v>1</v>
      </c>
      <c r="AH48">
        <v>1</v>
      </c>
      <c r="AI48">
        <v>1</v>
      </c>
      <c r="AJ48">
        <v>150</v>
      </c>
      <c r="AK48">
        <v>-3</v>
      </c>
      <c r="AL48">
        <v>-3</v>
      </c>
      <c r="AM48">
        <v>-3</v>
      </c>
      <c r="AN48">
        <v>0</v>
      </c>
      <c r="AO48">
        <v>1</v>
      </c>
      <c r="AP48">
        <v>0</v>
      </c>
      <c r="AQ48">
        <v>1</v>
      </c>
      <c r="AR48">
        <v>0</v>
      </c>
      <c r="AS48">
        <v>0</v>
      </c>
      <c r="AT48">
        <v>0</v>
      </c>
      <c r="AU48">
        <v>5</v>
      </c>
      <c r="AV48">
        <v>180</v>
      </c>
      <c r="AW48">
        <v>4</v>
      </c>
      <c r="AX48">
        <v>12</v>
      </c>
      <c r="AY48">
        <v>-3</v>
      </c>
      <c r="AZ48">
        <v>-3</v>
      </c>
      <c r="BA48">
        <v>0</v>
      </c>
      <c r="BB48">
        <v>350</v>
      </c>
      <c r="BC48">
        <v>450</v>
      </c>
      <c r="BD48">
        <v>0.5</v>
      </c>
      <c r="BE48">
        <v>0</v>
      </c>
      <c r="BH48">
        <v>15</v>
      </c>
      <c r="BI48">
        <v>0</v>
      </c>
      <c r="BJ48">
        <v>30</v>
      </c>
      <c r="BK48">
        <v>30</v>
      </c>
      <c r="BL48">
        <v>1</v>
      </c>
      <c r="BM48">
        <v>0</v>
      </c>
      <c r="BN48">
        <v>60</v>
      </c>
      <c r="BO48">
        <v>1</v>
      </c>
      <c r="BP48">
        <v>-3</v>
      </c>
      <c r="BQ48">
        <v>-3</v>
      </c>
      <c r="BR48">
        <v>20</v>
      </c>
      <c r="BS48">
        <v>105</v>
      </c>
      <c r="BT48">
        <v>0</v>
      </c>
      <c r="BU48">
        <v>45</v>
      </c>
      <c r="BV48">
        <v>15</v>
      </c>
      <c r="BW48">
        <v>1</v>
      </c>
      <c r="BX48">
        <v>1</v>
      </c>
      <c r="BY48">
        <v>1</v>
      </c>
      <c r="BZ48">
        <v>0</v>
      </c>
      <c r="CA48">
        <v>80</v>
      </c>
      <c r="CB48">
        <v>5</v>
      </c>
      <c r="CC48">
        <v>-3</v>
      </c>
      <c r="CD48">
        <v>-3</v>
      </c>
      <c r="CE48">
        <v>245</v>
      </c>
      <c r="CF48">
        <v>1</v>
      </c>
      <c r="CG48">
        <v>1</v>
      </c>
      <c r="CH48">
        <v>1</v>
      </c>
      <c r="CI48">
        <v>150</v>
      </c>
      <c r="CJ48">
        <v>-3</v>
      </c>
      <c r="CK48">
        <v>-3</v>
      </c>
      <c r="CL48">
        <v>-3</v>
      </c>
      <c r="CM48">
        <v>1</v>
      </c>
      <c r="CN48">
        <v>0</v>
      </c>
      <c r="CO48">
        <v>1</v>
      </c>
      <c r="CP48">
        <v>0</v>
      </c>
      <c r="CQ48">
        <v>0</v>
      </c>
      <c r="CR48">
        <v>0</v>
      </c>
      <c r="CS48">
        <v>5</v>
      </c>
      <c r="CT48">
        <v>0</v>
      </c>
      <c r="CU48">
        <v>140</v>
      </c>
      <c r="CV48">
        <v>3</v>
      </c>
      <c r="CW48">
        <v>6</v>
      </c>
      <c r="CX48">
        <v>-3</v>
      </c>
      <c r="CY48">
        <v>-3</v>
      </c>
      <c r="CZ48">
        <v>45</v>
      </c>
      <c r="DA48">
        <v>350</v>
      </c>
      <c r="DB48">
        <v>370</v>
      </c>
      <c r="DC48">
        <v>0.5</v>
      </c>
      <c r="DD48">
        <v>0</v>
      </c>
      <c r="DG48">
        <v>14.645569620253164</v>
      </c>
      <c r="DH48">
        <v>4.9520974587967989E-2</v>
      </c>
      <c r="DI48">
        <v>1.9743213051549309</v>
      </c>
      <c r="DJ48">
        <v>1.9743213051549309</v>
      </c>
      <c r="DK48">
        <v>0.85506329113924051</v>
      </c>
      <c r="DL48">
        <v>3.1645569620253164E-3</v>
      </c>
      <c r="DM48">
        <v>56.504549507288402</v>
      </c>
      <c r="DN48">
        <v>0.94174249178814007</v>
      </c>
      <c r="DO48">
        <v>0</v>
      </c>
      <c r="DP48">
        <v>0</v>
      </c>
      <c r="DQ48">
        <v>18.834849835762807</v>
      </c>
      <c r="DR48">
        <v>73.995393246496491</v>
      </c>
      <c r="DS48">
        <v>3.2247880752619937</v>
      </c>
      <c r="DT48">
        <v>0</v>
      </c>
      <c r="DU48">
        <v>0.90298046741777971</v>
      </c>
      <c r="DV48">
        <v>0.99957805907172992</v>
      </c>
      <c r="DW48">
        <v>0.99789029535864981</v>
      </c>
      <c r="DX48">
        <v>0.96139240506329116</v>
      </c>
      <c r="DY48">
        <v>0</v>
      </c>
      <c r="DZ48">
        <v>102.3975400299216</v>
      </c>
      <c r="EA48">
        <v>8.9844392660519645</v>
      </c>
      <c r="EB48">
        <v>0</v>
      </c>
      <c r="EC48">
        <v>0</v>
      </c>
      <c r="ED48">
        <v>235.44445886570062</v>
      </c>
      <c r="EE48">
        <v>0.76793248945147674</v>
      </c>
      <c r="EF48">
        <v>0.76751054852320677</v>
      </c>
      <c r="EG48">
        <v>0.78523206751054853</v>
      </c>
      <c r="EH48">
        <v>131.60322732640333</v>
      </c>
      <c r="EI48">
        <v>0</v>
      </c>
      <c r="EJ48">
        <v>0</v>
      </c>
      <c r="EK48">
        <v>0</v>
      </c>
      <c r="EL48">
        <v>1.5653546288761699E-2</v>
      </c>
      <c r="EM48">
        <v>0.6442695447461424</v>
      </c>
      <c r="EN48">
        <v>0.16877637130801687</v>
      </c>
      <c r="EO48">
        <v>0.16877637130801687</v>
      </c>
      <c r="EP48">
        <v>0.2772151898734177</v>
      </c>
      <c r="EQ48">
        <v>0.2772151898734177</v>
      </c>
      <c r="ER48">
        <v>7.7742616033755274</v>
      </c>
      <c r="ES48">
        <v>7.7742616033755274</v>
      </c>
      <c r="ET48">
        <v>137.18928021550965</v>
      </c>
      <c r="EU48">
        <v>2.9588607594936711</v>
      </c>
      <c r="EV48">
        <v>9.7738396624472568</v>
      </c>
      <c r="EW48">
        <v>0</v>
      </c>
      <c r="EX48">
        <v>0</v>
      </c>
      <c r="EY48">
        <v>3.0219714123550583</v>
      </c>
      <c r="EZ48">
        <v>322.08987423068766</v>
      </c>
      <c r="FA48">
        <v>373.44317582306974</v>
      </c>
      <c r="FB48">
        <v>0.41270268062043564</v>
      </c>
      <c r="FC48">
        <v>4.7328577002531507</v>
      </c>
      <c r="FD48">
        <v>0.4051956909800129</v>
      </c>
      <c r="FF48">
        <v>14.645569620253164</v>
      </c>
      <c r="FG48">
        <v>0</v>
      </c>
      <c r="FH48">
        <v>21.03168766219973</v>
      </c>
      <c r="FI48">
        <v>21.03168766219973</v>
      </c>
      <c r="FJ48">
        <v>0.74254857174010946</v>
      </c>
      <c r="FK48">
        <v>5.3953848108798117E-3</v>
      </c>
      <c r="FL48">
        <v>45.037409479867563</v>
      </c>
      <c r="FM48">
        <v>0.75062349133112627</v>
      </c>
      <c r="FN48">
        <v>0</v>
      </c>
      <c r="FO48">
        <v>0</v>
      </c>
      <c r="FP48">
        <v>15.012469826622523</v>
      </c>
      <c r="FQ48">
        <v>63.618260087025845</v>
      </c>
      <c r="FR48">
        <v>0</v>
      </c>
      <c r="FS48">
        <v>82.048779329520698</v>
      </c>
      <c r="FT48">
        <v>27.031441882565066</v>
      </c>
      <c r="FU48">
        <v>0.99957805907172992</v>
      </c>
      <c r="FV48">
        <v>0.99789029535864981</v>
      </c>
      <c r="FW48">
        <v>0.96139240506329116</v>
      </c>
      <c r="FX48">
        <v>0</v>
      </c>
      <c r="FY48">
        <v>125.75618134341997</v>
      </c>
      <c r="FZ48">
        <v>9.1418358705265224</v>
      </c>
      <c r="GA48">
        <v>0</v>
      </c>
      <c r="GB48">
        <v>0</v>
      </c>
      <c r="GC48">
        <v>255.49298070424572</v>
      </c>
      <c r="GD48">
        <v>0.76793248945147674</v>
      </c>
      <c r="GE48">
        <v>0.76751054852320677</v>
      </c>
      <c r="GF48">
        <v>0.78523206751054853</v>
      </c>
      <c r="GG48">
        <v>126.76241271722807</v>
      </c>
      <c r="GH48">
        <v>0</v>
      </c>
      <c r="GI48">
        <v>0</v>
      </c>
      <c r="GJ48">
        <v>0</v>
      </c>
      <c r="GK48">
        <v>0.95676579377261661</v>
      </c>
      <c r="GL48">
        <v>0.507110613668316</v>
      </c>
      <c r="GM48">
        <v>0.16877637130801687</v>
      </c>
      <c r="GN48">
        <v>0.16877637130801687</v>
      </c>
      <c r="GO48">
        <v>0.2772151898734177</v>
      </c>
      <c r="GP48">
        <v>0.2772151898734177</v>
      </c>
      <c r="GQ48">
        <v>7.7742616033755274</v>
      </c>
      <c r="GR48">
        <v>7.7742616033755274</v>
      </c>
      <c r="GS48">
        <v>133.36690020636937</v>
      </c>
      <c r="GT48">
        <v>2.9588607594936711</v>
      </c>
      <c r="GU48">
        <v>9.0370597018427858</v>
      </c>
      <c r="GV48">
        <v>0</v>
      </c>
      <c r="GW48">
        <v>0</v>
      </c>
      <c r="GX48">
        <v>50.174672253625666</v>
      </c>
      <c r="GY48">
        <v>337.41194711379376</v>
      </c>
      <c r="GZ48">
        <v>389.29261830586131</v>
      </c>
      <c r="HA48">
        <v>0.58729731937956431</v>
      </c>
      <c r="HB48">
        <v>24.898298692261118</v>
      </c>
      <c r="HC48">
        <v>0.59480430901998704</v>
      </c>
    </row>
    <row r="49" spans="1:211" x14ac:dyDescent="0.25">
      <c r="A49" t="s">
        <v>3722</v>
      </c>
      <c r="B49">
        <v>44</v>
      </c>
      <c r="C49">
        <v>5930</v>
      </c>
      <c r="D49">
        <v>1294</v>
      </c>
      <c r="E49">
        <v>3189</v>
      </c>
      <c r="F49">
        <v>4469</v>
      </c>
      <c r="G49">
        <v>4486</v>
      </c>
      <c r="H49">
        <v>2839</v>
      </c>
      <c r="I49">
        <v>15</v>
      </c>
      <c r="J49">
        <v>0</v>
      </c>
      <c r="K49">
        <v>0</v>
      </c>
      <c r="L49">
        <v>0</v>
      </c>
      <c r="M49">
        <v>1</v>
      </c>
      <c r="N49">
        <v>0</v>
      </c>
      <c r="O49">
        <v>60</v>
      </c>
      <c r="P49">
        <v>1</v>
      </c>
      <c r="Q49">
        <v>-3</v>
      </c>
      <c r="R49">
        <v>-3</v>
      </c>
      <c r="S49">
        <v>20</v>
      </c>
      <c r="T49">
        <v>75</v>
      </c>
      <c r="U49">
        <v>0</v>
      </c>
      <c r="V49">
        <v>0</v>
      </c>
      <c r="W49">
        <v>0</v>
      </c>
      <c r="X49">
        <v>1</v>
      </c>
      <c r="Y49">
        <v>1</v>
      </c>
      <c r="Z49">
        <v>1</v>
      </c>
      <c r="AA49">
        <v>0</v>
      </c>
      <c r="AB49">
        <v>80</v>
      </c>
      <c r="AC49">
        <v>5</v>
      </c>
      <c r="AD49">
        <v>-3</v>
      </c>
      <c r="AE49">
        <v>-3</v>
      </c>
      <c r="AF49">
        <v>130</v>
      </c>
      <c r="AG49">
        <v>0</v>
      </c>
      <c r="AH49">
        <v>1</v>
      </c>
      <c r="AI49">
        <v>0</v>
      </c>
      <c r="AJ49">
        <v>50</v>
      </c>
      <c r="AK49">
        <v>-3</v>
      </c>
      <c r="AL49">
        <v>-3</v>
      </c>
      <c r="AM49">
        <v>-3</v>
      </c>
      <c r="AN49">
        <v>0</v>
      </c>
      <c r="AO49">
        <v>0</v>
      </c>
      <c r="AP49">
        <v>0</v>
      </c>
      <c r="AQ49">
        <v>1</v>
      </c>
      <c r="AR49">
        <v>0</v>
      </c>
      <c r="AS49">
        <v>0</v>
      </c>
      <c r="AT49">
        <v>0</v>
      </c>
      <c r="AU49">
        <v>5</v>
      </c>
      <c r="AV49">
        <v>140</v>
      </c>
      <c r="AW49">
        <v>3</v>
      </c>
      <c r="AX49">
        <v>6</v>
      </c>
      <c r="AY49">
        <v>-3</v>
      </c>
      <c r="AZ49">
        <v>-3</v>
      </c>
      <c r="BA49">
        <v>0</v>
      </c>
      <c r="BB49">
        <v>210</v>
      </c>
      <c r="BC49">
        <v>210</v>
      </c>
      <c r="BD49">
        <v>0</v>
      </c>
      <c r="BE49">
        <v>-135</v>
      </c>
      <c r="BH49">
        <v>15</v>
      </c>
      <c r="BI49">
        <v>0</v>
      </c>
      <c r="BJ49">
        <v>0</v>
      </c>
      <c r="BK49">
        <v>0</v>
      </c>
      <c r="BL49">
        <v>1</v>
      </c>
      <c r="BM49">
        <v>0</v>
      </c>
      <c r="BN49">
        <v>60</v>
      </c>
      <c r="BO49">
        <v>1</v>
      </c>
      <c r="BP49">
        <v>-3</v>
      </c>
      <c r="BQ49">
        <v>-3</v>
      </c>
      <c r="BR49">
        <v>20</v>
      </c>
      <c r="BS49">
        <v>75</v>
      </c>
      <c r="BT49">
        <v>0</v>
      </c>
      <c r="BU49">
        <v>1</v>
      </c>
      <c r="BV49">
        <v>0</v>
      </c>
      <c r="BW49">
        <v>1</v>
      </c>
      <c r="BX49">
        <v>1</v>
      </c>
      <c r="BY49">
        <v>1</v>
      </c>
      <c r="BZ49">
        <v>1</v>
      </c>
      <c r="CA49">
        <v>120</v>
      </c>
      <c r="CB49">
        <v>11</v>
      </c>
      <c r="CC49">
        <v>-3</v>
      </c>
      <c r="CD49">
        <v>-3</v>
      </c>
      <c r="CE49">
        <v>270</v>
      </c>
      <c r="CF49">
        <v>1</v>
      </c>
      <c r="CG49">
        <v>1</v>
      </c>
      <c r="CH49">
        <v>1</v>
      </c>
      <c r="CI49">
        <v>150</v>
      </c>
      <c r="CJ49">
        <v>-3</v>
      </c>
      <c r="CK49">
        <v>-3</v>
      </c>
      <c r="CL49">
        <v>-3</v>
      </c>
      <c r="CM49">
        <v>0</v>
      </c>
      <c r="CN49">
        <v>1</v>
      </c>
      <c r="CO49">
        <v>1</v>
      </c>
      <c r="CP49">
        <v>0</v>
      </c>
      <c r="CQ49">
        <v>0</v>
      </c>
      <c r="CR49">
        <v>0</v>
      </c>
      <c r="CS49">
        <v>5</v>
      </c>
      <c r="CT49">
        <v>0</v>
      </c>
      <c r="CU49">
        <v>180</v>
      </c>
      <c r="CV49">
        <v>4</v>
      </c>
      <c r="CW49">
        <v>12</v>
      </c>
      <c r="CX49">
        <v>-3</v>
      </c>
      <c r="CY49">
        <v>-3</v>
      </c>
      <c r="CZ49">
        <v>0</v>
      </c>
      <c r="DA49">
        <v>345</v>
      </c>
      <c r="DB49">
        <v>445</v>
      </c>
      <c r="DC49">
        <v>1</v>
      </c>
      <c r="DD49">
        <v>135</v>
      </c>
      <c r="DG49">
        <v>14.645569620253164</v>
      </c>
      <c r="DH49">
        <v>0</v>
      </c>
      <c r="DI49">
        <v>1.7396107606855402</v>
      </c>
      <c r="DJ49">
        <v>1.7396107606855402</v>
      </c>
      <c r="DK49">
        <v>0.85506329113924051</v>
      </c>
      <c r="DL49">
        <v>3.1645569620253164E-3</v>
      </c>
      <c r="DM49">
        <v>53.539923674947246</v>
      </c>
      <c r="DN49">
        <v>0.89233206124912057</v>
      </c>
      <c r="DO49">
        <v>0</v>
      </c>
      <c r="DP49">
        <v>0</v>
      </c>
      <c r="DQ49">
        <v>17.846641224982413</v>
      </c>
      <c r="DR49">
        <v>68.24361350790987</v>
      </c>
      <c r="DS49">
        <v>1.5462621163772772</v>
      </c>
      <c r="DT49">
        <v>1.4236959564733964</v>
      </c>
      <c r="DU49">
        <v>0.57506063584749356</v>
      </c>
      <c r="DV49">
        <v>0.99957805907172992</v>
      </c>
      <c r="DW49">
        <v>0.99789029535864981</v>
      </c>
      <c r="DX49">
        <v>0.960455179677143</v>
      </c>
      <c r="DY49">
        <v>0</v>
      </c>
      <c r="DZ49">
        <v>93.474221172155382</v>
      </c>
      <c r="EA49">
        <v>6.0768463744341705</v>
      </c>
      <c r="EB49">
        <v>0</v>
      </c>
      <c r="EC49">
        <v>0</v>
      </c>
      <c r="ED49">
        <v>171.48344096568968</v>
      </c>
      <c r="EE49">
        <v>0.76793248945147674</v>
      </c>
      <c r="EF49">
        <v>0.76751054852320677</v>
      </c>
      <c r="EG49">
        <v>0.78523206751054853</v>
      </c>
      <c r="EH49">
        <v>82.436044111943815</v>
      </c>
      <c r="EI49">
        <v>0</v>
      </c>
      <c r="EJ49">
        <v>0</v>
      </c>
      <c r="EK49">
        <v>0</v>
      </c>
      <c r="EL49">
        <v>1.3747095931904929E-2</v>
      </c>
      <c r="EM49">
        <v>0.1619267940024276</v>
      </c>
      <c r="EN49">
        <v>0.16877637130801687</v>
      </c>
      <c r="EO49">
        <v>0.16877637130801687</v>
      </c>
      <c r="EP49">
        <v>0.2772151898734177</v>
      </c>
      <c r="EQ49">
        <v>0.2772151898734177</v>
      </c>
      <c r="ER49">
        <v>7.7742616033755274</v>
      </c>
      <c r="ES49">
        <v>7.7742616033755274</v>
      </c>
      <c r="ET49">
        <v>136.16358258928332</v>
      </c>
      <c r="EU49">
        <v>2.9579235341075227</v>
      </c>
      <c r="EV49">
        <v>6.8581102838262282</v>
      </c>
      <c r="EW49">
        <v>0</v>
      </c>
      <c r="EX49">
        <v>0</v>
      </c>
      <c r="EY49">
        <v>2.163340024698694</v>
      </c>
      <c r="EZ49">
        <v>255.70073246496881</v>
      </c>
      <c r="FA49">
        <v>278.72958189250028</v>
      </c>
      <c r="FB49">
        <v>0.25660383500136974</v>
      </c>
      <c r="FC49">
        <v>-45.236755556900377</v>
      </c>
      <c r="FD49">
        <v>0.21682005375712532</v>
      </c>
      <c r="FF49">
        <v>14.645569620253164</v>
      </c>
      <c r="FG49">
        <v>0</v>
      </c>
      <c r="FH49">
        <v>0.70628125615992388</v>
      </c>
      <c r="FI49">
        <v>0.70628125615992388</v>
      </c>
      <c r="FJ49">
        <v>0.63761932697896517</v>
      </c>
      <c r="FK49">
        <v>3.1645569620253164E-3</v>
      </c>
      <c r="FL49">
        <v>37.926615076071911</v>
      </c>
      <c r="FM49">
        <v>0.63211025126786513</v>
      </c>
      <c r="FN49">
        <v>0</v>
      </c>
      <c r="FO49">
        <v>0</v>
      </c>
      <c r="FP49">
        <v>12.642205025357303</v>
      </c>
      <c r="FQ49">
        <v>56.60048502992494</v>
      </c>
      <c r="FR49">
        <v>0</v>
      </c>
      <c r="FS49">
        <v>8.4163177842049102</v>
      </c>
      <c r="FT49">
        <v>2.5884094412420713</v>
      </c>
      <c r="FU49">
        <v>0.99957805907172992</v>
      </c>
      <c r="FV49">
        <v>0.99789029535864981</v>
      </c>
      <c r="FW49">
        <v>0.96139240506329116</v>
      </c>
      <c r="FX49">
        <v>0</v>
      </c>
      <c r="FY49">
        <v>112.54397205559961</v>
      </c>
      <c r="FZ49">
        <v>8.668233803818163</v>
      </c>
      <c r="GA49">
        <v>0</v>
      </c>
      <c r="GB49">
        <v>0</v>
      </c>
      <c r="GC49">
        <v>215.5525396513199</v>
      </c>
      <c r="GD49">
        <v>0.76793248945147674</v>
      </c>
      <c r="GE49">
        <v>0.76751054852320677</v>
      </c>
      <c r="GF49">
        <v>0.78523206751054853</v>
      </c>
      <c r="GG49">
        <v>113.52712700691359</v>
      </c>
      <c r="GH49">
        <v>0</v>
      </c>
      <c r="GI49">
        <v>0</v>
      </c>
      <c r="GJ49">
        <v>0</v>
      </c>
      <c r="GK49">
        <v>2.0530018999519561E-2</v>
      </c>
      <c r="GL49">
        <v>0.48977386383435839</v>
      </c>
      <c r="GM49">
        <v>0.16877637130801687</v>
      </c>
      <c r="GN49">
        <v>0.16877637130801687</v>
      </c>
      <c r="GO49">
        <v>0.2772151898734177</v>
      </c>
      <c r="GP49">
        <v>0.2772151898734177</v>
      </c>
      <c r="GQ49">
        <v>7.7742616033755274</v>
      </c>
      <c r="GR49">
        <v>7.7742616033755274</v>
      </c>
      <c r="GS49">
        <v>130.99663540510414</v>
      </c>
      <c r="GT49">
        <v>2.9588607594936711</v>
      </c>
      <c r="GU49">
        <v>8.9466987131805347</v>
      </c>
      <c r="GV49">
        <v>0</v>
      </c>
      <c r="GW49">
        <v>0</v>
      </c>
      <c r="GX49">
        <v>4.8209733165255395</v>
      </c>
      <c r="GY49">
        <v>301.89644982797654</v>
      </c>
      <c r="GZ49">
        <v>355.42230212416064</v>
      </c>
      <c r="HA49">
        <v>0.74339616499863026</v>
      </c>
      <c r="HB49">
        <v>-2.5028018682986075</v>
      </c>
      <c r="HC49">
        <v>0.78317994624287468</v>
      </c>
    </row>
    <row r="50" spans="1:211" x14ac:dyDescent="0.25">
      <c r="A50" t="s">
        <v>3722</v>
      </c>
      <c r="B50">
        <v>45</v>
      </c>
      <c r="C50">
        <v>4189</v>
      </c>
      <c r="D50">
        <v>1533</v>
      </c>
      <c r="E50">
        <v>6430</v>
      </c>
      <c r="F50">
        <v>997</v>
      </c>
      <c r="G50">
        <v>5012</v>
      </c>
      <c r="H50">
        <v>2073</v>
      </c>
      <c r="I50">
        <v>10</v>
      </c>
      <c r="J50">
        <v>0</v>
      </c>
      <c r="K50">
        <v>0</v>
      </c>
      <c r="L50">
        <v>0</v>
      </c>
      <c r="M50">
        <v>1</v>
      </c>
      <c r="N50">
        <v>0</v>
      </c>
      <c r="O50">
        <v>60</v>
      </c>
      <c r="P50">
        <v>1</v>
      </c>
      <c r="Q50">
        <v>-3</v>
      </c>
      <c r="R50">
        <v>-3</v>
      </c>
      <c r="S50">
        <v>20</v>
      </c>
      <c r="T50">
        <v>70</v>
      </c>
      <c r="U50">
        <v>0</v>
      </c>
      <c r="V50">
        <v>0</v>
      </c>
      <c r="W50">
        <v>0</v>
      </c>
      <c r="X50">
        <v>1</v>
      </c>
      <c r="Y50">
        <v>1</v>
      </c>
      <c r="Z50">
        <v>1</v>
      </c>
      <c r="AA50">
        <v>0</v>
      </c>
      <c r="AB50">
        <v>80</v>
      </c>
      <c r="AC50">
        <v>5</v>
      </c>
      <c r="AD50">
        <v>-3</v>
      </c>
      <c r="AE50">
        <v>-3</v>
      </c>
      <c r="AF50">
        <v>180</v>
      </c>
      <c r="AG50">
        <v>0</v>
      </c>
      <c r="AH50">
        <v>1</v>
      </c>
      <c r="AI50">
        <v>1</v>
      </c>
      <c r="AJ50">
        <v>100</v>
      </c>
      <c r="AK50">
        <v>-3</v>
      </c>
      <c r="AL50">
        <v>-3</v>
      </c>
      <c r="AM50">
        <v>-3</v>
      </c>
      <c r="AN50">
        <v>0</v>
      </c>
      <c r="AO50">
        <v>0</v>
      </c>
      <c r="AP50">
        <v>0</v>
      </c>
      <c r="AQ50">
        <v>0</v>
      </c>
      <c r="AR50">
        <v>0</v>
      </c>
      <c r="AS50">
        <v>0</v>
      </c>
      <c r="AT50">
        <v>0</v>
      </c>
      <c r="AU50">
        <v>0</v>
      </c>
      <c r="AV50">
        <v>140</v>
      </c>
      <c r="AW50">
        <v>3</v>
      </c>
      <c r="AX50">
        <v>6</v>
      </c>
      <c r="AY50">
        <v>-3</v>
      </c>
      <c r="AZ50">
        <v>-3</v>
      </c>
      <c r="BA50">
        <v>0</v>
      </c>
      <c r="BB50">
        <v>250</v>
      </c>
      <c r="BC50">
        <v>250</v>
      </c>
      <c r="BD50">
        <v>0</v>
      </c>
      <c r="BE50">
        <v>-98</v>
      </c>
      <c r="BH50">
        <v>15</v>
      </c>
      <c r="BI50">
        <v>0</v>
      </c>
      <c r="BJ50">
        <v>3</v>
      </c>
      <c r="BK50">
        <v>3</v>
      </c>
      <c r="BL50">
        <v>1</v>
      </c>
      <c r="BM50">
        <v>0</v>
      </c>
      <c r="BN50">
        <v>60</v>
      </c>
      <c r="BO50">
        <v>1</v>
      </c>
      <c r="BP50">
        <v>-3</v>
      </c>
      <c r="BQ50">
        <v>-3</v>
      </c>
      <c r="BR50">
        <v>20</v>
      </c>
      <c r="BS50">
        <v>78</v>
      </c>
      <c r="BT50">
        <v>0</v>
      </c>
      <c r="BU50">
        <v>1</v>
      </c>
      <c r="BV50">
        <v>0</v>
      </c>
      <c r="BW50">
        <v>1</v>
      </c>
      <c r="BX50">
        <v>1</v>
      </c>
      <c r="BY50">
        <v>1</v>
      </c>
      <c r="BZ50">
        <v>1</v>
      </c>
      <c r="CA50">
        <v>120</v>
      </c>
      <c r="CB50">
        <v>11</v>
      </c>
      <c r="CC50">
        <v>-3</v>
      </c>
      <c r="CD50">
        <v>-3</v>
      </c>
      <c r="CE50">
        <v>270</v>
      </c>
      <c r="CF50">
        <v>1</v>
      </c>
      <c r="CG50">
        <v>1</v>
      </c>
      <c r="CH50">
        <v>1</v>
      </c>
      <c r="CI50">
        <v>150</v>
      </c>
      <c r="CJ50">
        <v>-3</v>
      </c>
      <c r="CK50">
        <v>-3</v>
      </c>
      <c r="CL50">
        <v>-3</v>
      </c>
      <c r="CM50">
        <v>0</v>
      </c>
      <c r="CN50">
        <v>1</v>
      </c>
      <c r="CO50">
        <v>0</v>
      </c>
      <c r="CP50">
        <v>0</v>
      </c>
      <c r="CQ50">
        <v>0</v>
      </c>
      <c r="CR50">
        <v>0</v>
      </c>
      <c r="CS50">
        <v>0</v>
      </c>
      <c r="CT50">
        <v>0</v>
      </c>
      <c r="CU50">
        <v>180</v>
      </c>
      <c r="CV50">
        <v>4</v>
      </c>
      <c r="CW50">
        <v>12</v>
      </c>
      <c r="CX50">
        <v>-3</v>
      </c>
      <c r="CY50">
        <v>-3</v>
      </c>
      <c r="CZ50">
        <v>3</v>
      </c>
      <c r="DA50">
        <v>348</v>
      </c>
      <c r="DB50">
        <v>448</v>
      </c>
      <c r="DC50">
        <v>1</v>
      </c>
      <c r="DD50">
        <v>98</v>
      </c>
      <c r="DG50">
        <v>11.518435569952498</v>
      </c>
      <c r="DH50">
        <v>0</v>
      </c>
      <c r="DI50">
        <v>1.3124331439719001</v>
      </c>
      <c r="DJ50">
        <v>1.3124331439719001</v>
      </c>
      <c r="DK50">
        <v>0.66733038986581583</v>
      </c>
      <c r="DL50">
        <v>3.1645569620253164E-3</v>
      </c>
      <c r="DM50">
        <v>40.052264212784294</v>
      </c>
      <c r="DN50">
        <v>0.66753773687973839</v>
      </c>
      <c r="DO50">
        <v>0</v>
      </c>
      <c r="DP50">
        <v>0</v>
      </c>
      <c r="DQ50">
        <v>13.350754737594766</v>
      </c>
      <c r="DR50">
        <v>51.824329620915307</v>
      </c>
      <c r="DS50">
        <v>5.6622850872611208E-2</v>
      </c>
      <c r="DT50">
        <v>0</v>
      </c>
      <c r="DU50">
        <v>0</v>
      </c>
      <c r="DV50">
        <v>0.99957805907172992</v>
      </c>
      <c r="DW50">
        <v>0.99789029535864981</v>
      </c>
      <c r="DX50">
        <v>0.96139240506329116</v>
      </c>
      <c r="DY50">
        <v>0</v>
      </c>
      <c r="DZ50">
        <v>89.741232468114987</v>
      </c>
      <c r="EA50">
        <v>5.2088610565030162</v>
      </c>
      <c r="EB50">
        <v>0</v>
      </c>
      <c r="EC50">
        <v>0</v>
      </c>
      <c r="ED50">
        <v>205.36021100887123</v>
      </c>
      <c r="EE50">
        <v>0.76793248945147674</v>
      </c>
      <c r="EF50">
        <v>0.76751054852320677</v>
      </c>
      <c r="EG50">
        <v>0.78523206751054853</v>
      </c>
      <c r="EH50">
        <v>124.71657079706426</v>
      </c>
      <c r="EI50">
        <v>0</v>
      </c>
      <c r="EJ50">
        <v>0</v>
      </c>
      <c r="EK50">
        <v>0</v>
      </c>
      <c r="EL50">
        <v>1.5091250086057495E-2</v>
      </c>
      <c r="EM50">
        <v>8.1389716247691535E-2</v>
      </c>
      <c r="EN50">
        <v>0.16877637130801687</v>
      </c>
      <c r="EO50">
        <v>0.16877637130801687</v>
      </c>
      <c r="EP50">
        <v>0.2772151898734177</v>
      </c>
      <c r="EQ50">
        <v>0.2772151898734177</v>
      </c>
      <c r="ER50">
        <v>7.7742616033755274</v>
      </c>
      <c r="ES50">
        <v>7.7742616033755274</v>
      </c>
      <c r="ET50">
        <v>131.70518511734161</v>
      </c>
      <c r="EU50">
        <v>2.9588607594936711</v>
      </c>
      <c r="EV50">
        <v>5.8423146941755162</v>
      </c>
      <c r="EW50">
        <v>0</v>
      </c>
      <c r="EX50">
        <v>0</v>
      </c>
      <c r="EY50">
        <v>2.7799383057804095</v>
      </c>
      <c r="EZ50">
        <v>286.94252835178992</v>
      </c>
      <c r="FA50">
        <v>289.12472800956493</v>
      </c>
      <c r="FB50">
        <v>0.35444649415608509</v>
      </c>
      <c r="FC50">
        <v>-10.2600680300615</v>
      </c>
      <c r="FD50">
        <v>0.13225557847148969</v>
      </c>
      <c r="FF50">
        <v>14.413259665142743</v>
      </c>
      <c r="FG50">
        <v>5.3255121072584337E-2</v>
      </c>
      <c r="FH50">
        <v>1.7605258951065987</v>
      </c>
      <c r="FI50">
        <v>1.7605258951065987</v>
      </c>
      <c r="FJ50">
        <v>0.68497591188981222</v>
      </c>
      <c r="FK50">
        <v>4.2436303193620368E-3</v>
      </c>
      <c r="FL50">
        <v>41.488305913135747</v>
      </c>
      <c r="FM50">
        <v>0.6914717652189295</v>
      </c>
      <c r="FN50">
        <v>0</v>
      </c>
      <c r="FO50">
        <v>0</v>
      </c>
      <c r="FP50">
        <v>13.829435304378592</v>
      </c>
      <c r="FQ50">
        <v>60.120690595704772</v>
      </c>
      <c r="FR50">
        <v>2.6938865679320978</v>
      </c>
      <c r="FS50">
        <v>0.41370399655911427</v>
      </c>
      <c r="FT50">
        <v>0.95895097605122759</v>
      </c>
      <c r="FU50">
        <v>0.99957805907172992</v>
      </c>
      <c r="FV50">
        <v>0.99789029535864981</v>
      </c>
      <c r="FW50">
        <v>0.96139240506329116</v>
      </c>
      <c r="FX50">
        <v>0</v>
      </c>
      <c r="FY50">
        <v>114.75335438350803</v>
      </c>
      <c r="FZ50">
        <v>9.3167793095973721</v>
      </c>
      <c r="GA50">
        <v>0</v>
      </c>
      <c r="GB50">
        <v>0</v>
      </c>
      <c r="GC50">
        <v>248.34815238266657</v>
      </c>
      <c r="GD50">
        <v>0.76793248945147674</v>
      </c>
      <c r="GE50">
        <v>0.76751054852320677</v>
      </c>
      <c r="GF50">
        <v>0.78523206751054853</v>
      </c>
      <c r="GG50">
        <v>132.3858991574736</v>
      </c>
      <c r="GH50">
        <v>0</v>
      </c>
      <c r="GI50">
        <v>0</v>
      </c>
      <c r="GJ50">
        <v>0</v>
      </c>
      <c r="GK50">
        <v>1.8513370369444782E-2</v>
      </c>
      <c r="GL50">
        <v>0.6442695447461424</v>
      </c>
      <c r="GM50">
        <v>0.16877637130801687</v>
      </c>
      <c r="GN50">
        <v>0.16877637130801687</v>
      </c>
      <c r="GO50">
        <v>0.2772151898734177</v>
      </c>
      <c r="GP50">
        <v>0.2772151898734177</v>
      </c>
      <c r="GQ50">
        <v>7.7742616033755274</v>
      </c>
      <c r="GR50">
        <v>7.7742616033755274</v>
      </c>
      <c r="GS50">
        <v>132.18386568412544</v>
      </c>
      <c r="GT50">
        <v>2.9588607594936711</v>
      </c>
      <c r="GU50">
        <v>9.7738396624472568</v>
      </c>
      <c r="GV50">
        <v>0</v>
      </c>
      <c r="GW50">
        <v>0</v>
      </c>
      <c r="GX50">
        <v>4.1340165260175405</v>
      </c>
      <c r="GY50">
        <v>312.98068424469329</v>
      </c>
      <c r="GZ50">
        <v>372.32481855186319</v>
      </c>
      <c r="HA50">
        <v>0.64555350584391491</v>
      </c>
      <c r="HB50">
        <v>5.2106671915831431</v>
      </c>
      <c r="HC50">
        <v>0.86774442152851028</v>
      </c>
    </row>
    <row r="51" spans="1:211" x14ac:dyDescent="0.25">
      <c r="A51" t="s">
        <v>3722</v>
      </c>
      <c r="B51">
        <v>46</v>
      </c>
      <c r="C51">
        <v>3556</v>
      </c>
      <c r="D51">
        <v>2240</v>
      </c>
      <c r="E51">
        <v>4013</v>
      </c>
      <c r="F51">
        <v>79</v>
      </c>
      <c r="G51">
        <v>5869</v>
      </c>
      <c r="H51">
        <v>900</v>
      </c>
      <c r="I51">
        <v>15</v>
      </c>
      <c r="J51">
        <v>0</v>
      </c>
      <c r="K51">
        <v>0</v>
      </c>
      <c r="L51">
        <v>0</v>
      </c>
      <c r="M51">
        <v>1</v>
      </c>
      <c r="N51">
        <v>0</v>
      </c>
      <c r="O51">
        <v>60</v>
      </c>
      <c r="P51">
        <v>1</v>
      </c>
      <c r="Q51">
        <v>-3</v>
      </c>
      <c r="R51">
        <v>-3</v>
      </c>
      <c r="S51">
        <v>20</v>
      </c>
      <c r="T51">
        <v>75</v>
      </c>
      <c r="U51">
        <v>0</v>
      </c>
      <c r="V51">
        <v>0</v>
      </c>
      <c r="W51">
        <v>0</v>
      </c>
      <c r="X51">
        <v>1</v>
      </c>
      <c r="Y51">
        <v>1</v>
      </c>
      <c r="Z51">
        <v>1</v>
      </c>
      <c r="AA51">
        <v>0</v>
      </c>
      <c r="AB51">
        <v>80</v>
      </c>
      <c r="AC51">
        <v>5</v>
      </c>
      <c r="AD51">
        <v>-3</v>
      </c>
      <c r="AE51">
        <v>-3</v>
      </c>
      <c r="AF51">
        <v>230</v>
      </c>
      <c r="AG51">
        <v>1</v>
      </c>
      <c r="AH51">
        <v>1</v>
      </c>
      <c r="AI51">
        <v>1</v>
      </c>
      <c r="AJ51">
        <v>150</v>
      </c>
      <c r="AK51">
        <v>-3</v>
      </c>
      <c r="AL51">
        <v>-3</v>
      </c>
      <c r="AM51">
        <v>-3</v>
      </c>
      <c r="AN51">
        <v>0</v>
      </c>
      <c r="AO51">
        <v>0</v>
      </c>
      <c r="AP51">
        <v>0</v>
      </c>
      <c r="AQ51">
        <v>0</v>
      </c>
      <c r="AR51">
        <v>0</v>
      </c>
      <c r="AS51">
        <v>0</v>
      </c>
      <c r="AT51">
        <v>0</v>
      </c>
      <c r="AU51">
        <v>0</v>
      </c>
      <c r="AV51">
        <v>140</v>
      </c>
      <c r="AW51">
        <v>3</v>
      </c>
      <c r="AX51">
        <v>6</v>
      </c>
      <c r="AY51">
        <v>-3</v>
      </c>
      <c r="AZ51">
        <v>-3</v>
      </c>
      <c r="BA51">
        <v>0</v>
      </c>
      <c r="BB51">
        <v>305</v>
      </c>
      <c r="BC51">
        <v>305</v>
      </c>
      <c r="BD51">
        <v>1</v>
      </c>
      <c r="BE51">
        <v>53</v>
      </c>
      <c r="BH51">
        <v>10</v>
      </c>
      <c r="BI51">
        <v>0</v>
      </c>
      <c r="BJ51">
        <v>24</v>
      </c>
      <c r="BK51">
        <v>24</v>
      </c>
      <c r="BL51">
        <v>0</v>
      </c>
      <c r="BM51">
        <v>0</v>
      </c>
      <c r="BN51">
        <v>0</v>
      </c>
      <c r="BO51">
        <v>0</v>
      </c>
      <c r="BP51">
        <v>-3</v>
      </c>
      <c r="BQ51">
        <v>-3</v>
      </c>
      <c r="BR51">
        <v>0</v>
      </c>
      <c r="BS51">
        <v>34</v>
      </c>
      <c r="BT51">
        <v>0</v>
      </c>
      <c r="BU51">
        <v>115</v>
      </c>
      <c r="BV51">
        <v>38</v>
      </c>
      <c r="BW51">
        <v>1</v>
      </c>
      <c r="BX51">
        <v>1</v>
      </c>
      <c r="BY51">
        <v>0</v>
      </c>
      <c r="BZ51">
        <v>0</v>
      </c>
      <c r="CA51">
        <v>80</v>
      </c>
      <c r="CB51">
        <v>2</v>
      </c>
      <c r="CC51">
        <v>-3</v>
      </c>
      <c r="CD51">
        <v>-3</v>
      </c>
      <c r="CE51">
        <v>218</v>
      </c>
      <c r="CF51">
        <v>1</v>
      </c>
      <c r="CG51">
        <v>0</v>
      </c>
      <c r="CH51">
        <v>1</v>
      </c>
      <c r="CI51">
        <v>100</v>
      </c>
      <c r="CJ51">
        <v>-3</v>
      </c>
      <c r="CK51">
        <v>-3</v>
      </c>
      <c r="CL51">
        <v>-3</v>
      </c>
      <c r="CM51">
        <v>1</v>
      </c>
      <c r="CN51">
        <v>0</v>
      </c>
      <c r="CO51">
        <v>0</v>
      </c>
      <c r="CP51">
        <v>0</v>
      </c>
      <c r="CQ51">
        <v>0</v>
      </c>
      <c r="CR51">
        <v>0</v>
      </c>
      <c r="CS51">
        <v>0</v>
      </c>
      <c r="CT51">
        <v>0</v>
      </c>
      <c r="CU51">
        <v>80</v>
      </c>
      <c r="CV51">
        <v>2</v>
      </c>
      <c r="CW51">
        <v>2</v>
      </c>
      <c r="CX51">
        <v>-3</v>
      </c>
      <c r="CY51">
        <v>-3</v>
      </c>
      <c r="CZ51">
        <v>62</v>
      </c>
      <c r="DA51">
        <v>252</v>
      </c>
      <c r="DB51">
        <v>272</v>
      </c>
      <c r="DC51">
        <v>0</v>
      </c>
      <c r="DD51">
        <v>-53</v>
      </c>
      <c r="DG51">
        <v>14.645569620253164</v>
      </c>
      <c r="DH51">
        <v>0</v>
      </c>
      <c r="DI51">
        <v>0.98247234117467608</v>
      </c>
      <c r="DJ51">
        <v>0.98247234117467608</v>
      </c>
      <c r="DK51">
        <v>0.71699239375341439</v>
      </c>
      <c r="DL51">
        <v>3.1645569620253164E-3</v>
      </c>
      <c r="DM51">
        <v>42.577653170596719</v>
      </c>
      <c r="DN51">
        <v>0.70962755284327894</v>
      </c>
      <c r="DO51">
        <v>0</v>
      </c>
      <c r="DP51">
        <v>0</v>
      </c>
      <c r="DQ51">
        <v>14.192551056865577</v>
      </c>
      <c r="DR51">
        <v>60.068078043921616</v>
      </c>
      <c r="DS51">
        <v>0</v>
      </c>
      <c r="DT51">
        <v>2.9144777157013273</v>
      </c>
      <c r="DU51">
        <v>1.0493738176559082</v>
      </c>
      <c r="DV51">
        <v>0.99957805907172992</v>
      </c>
      <c r="DW51">
        <v>0.99789029535864981</v>
      </c>
      <c r="DX51">
        <v>0.96139240506329116</v>
      </c>
      <c r="DY51">
        <v>0</v>
      </c>
      <c r="DZ51">
        <v>85.659568555401904</v>
      </c>
      <c r="EA51">
        <v>5.2951062012784282</v>
      </c>
      <c r="EB51">
        <v>0</v>
      </c>
      <c r="EC51">
        <v>0</v>
      </c>
      <c r="ED51">
        <v>217.7499374174713</v>
      </c>
      <c r="EE51">
        <v>0.76793248945147674</v>
      </c>
      <c r="EF51">
        <v>0.76751054852320677</v>
      </c>
      <c r="EG51">
        <v>0.78523206751054853</v>
      </c>
      <c r="EH51">
        <v>130.28344312500593</v>
      </c>
      <c r="EI51">
        <v>0</v>
      </c>
      <c r="EJ51">
        <v>0</v>
      </c>
      <c r="EK51">
        <v>0</v>
      </c>
      <c r="EL51">
        <v>1.2357143585566277E-2</v>
      </c>
      <c r="EM51">
        <v>8.8619589570880453E-2</v>
      </c>
      <c r="EN51">
        <v>0.16877637130801687</v>
      </c>
      <c r="EO51">
        <v>0.16877637130801687</v>
      </c>
      <c r="EP51">
        <v>0.2772151898734177</v>
      </c>
      <c r="EQ51">
        <v>0.2772151898734177</v>
      </c>
      <c r="ER51">
        <v>7.7742616033755274</v>
      </c>
      <c r="ES51">
        <v>7.7742616033755274</v>
      </c>
      <c r="ET51">
        <v>132.54698143661241</v>
      </c>
      <c r="EU51">
        <v>2.9588607594936707</v>
      </c>
      <c r="EV51">
        <v>5.9634901346316447</v>
      </c>
      <c r="EW51">
        <v>0</v>
      </c>
      <c r="EX51">
        <v>0</v>
      </c>
      <c r="EY51">
        <v>1.4597724930827691</v>
      </c>
      <c r="EZ51">
        <v>286.17353820231665</v>
      </c>
      <c r="FA51">
        <v>291.83930562583214</v>
      </c>
      <c r="FB51">
        <v>0.5007897245146119</v>
      </c>
      <c r="FC51">
        <v>-5.7982783800714621</v>
      </c>
      <c r="FD51">
        <v>0.67471268465828749</v>
      </c>
      <c r="FF51">
        <v>13.066088435242786</v>
      </c>
      <c r="FG51">
        <v>0</v>
      </c>
      <c r="FH51">
        <v>16.491852035877542</v>
      </c>
      <c r="FI51">
        <v>16.491852035877542</v>
      </c>
      <c r="FJ51">
        <v>0.49163345777662126</v>
      </c>
      <c r="FK51">
        <v>3.1645569620253164E-3</v>
      </c>
      <c r="FL51">
        <v>28.466160216917352</v>
      </c>
      <c r="FM51">
        <v>0.47443600361528926</v>
      </c>
      <c r="FN51">
        <v>0</v>
      </c>
      <c r="FO51">
        <v>0</v>
      </c>
      <c r="FP51">
        <v>9.4887200723057834</v>
      </c>
      <c r="FQ51">
        <v>49.590278383287298</v>
      </c>
      <c r="FR51">
        <v>0</v>
      </c>
      <c r="FS51">
        <v>67.614980386469256</v>
      </c>
      <c r="FT51">
        <v>22.235270218467974</v>
      </c>
      <c r="FU51">
        <v>0.99957805907172992</v>
      </c>
      <c r="FV51">
        <v>0.99789029535864981</v>
      </c>
      <c r="FW51">
        <v>0.51990484995751118</v>
      </c>
      <c r="FX51">
        <v>0</v>
      </c>
      <c r="FY51">
        <v>91.509412472865876</v>
      </c>
      <c r="FZ51">
        <v>4.6953868681620907</v>
      </c>
      <c r="GA51">
        <v>0</v>
      </c>
      <c r="GB51">
        <v>0</v>
      </c>
      <c r="GC51">
        <v>204.10055325194455</v>
      </c>
      <c r="GD51">
        <v>0.76793248945147674</v>
      </c>
      <c r="GE51">
        <v>0.76751054852320677</v>
      </c>
      <c r="GF51">
        <v>0.78523206751054853</v>
      </c>
      <c r="GG51">
        <v>109.40802005682087</v>
      </c>
      <c r="GH51">
        <v>0</v>
      </c>
      <c r="GI51">
        <v>0</v>
      </c>
      <c r="GJ51">
        <v>0</v>
      </c>
      <c r="GK51">
        <v>0.83277410689339693</v>
      </c>
      <c r="GL51">
        <v>4.0999033872684443E-2</v>
      </c>
      <c r="GM51">
        <v>0.16877637130801687</v>
      </c>
      <c r="GN51">
        <v>0.16877637130801687</v>
      </c>
      <c r="GO51">
        <v>0.2772151898734177</v>
      </c>
      <c r="GP51">
        <v>0.2772151898734177</v>
      </c>
      <c r="GQ51">
        <v>7.7742616033755274</v>
      </c>
      <c r="GR51">
        <v>7.7742616033755274</v>
      </c>
      <c r="GS51">
        <v>110.18364824782141</v>
      </c>
      <c r="GT51">
        <v>2.5173732043878907</v>
      </c>
      <c r="GU51">
        <v>4.8928637344687598</v>
      </c>
      <c r="GV51">
        <v>0</v>
      </c>
      <c r="GW51">
        <v>0</v>
      </c>
      <c r="GX51">
        <v>40.458355339421992</v>
      </c>
      <c r="GY51">
        <v>286.0363488886685</v>
      </c>
      <c r="GZ51">
        <v>313.62264127149695</v>
      </c>
      <c r="HA51">
        <v>0.4992102754853881</v>
      </c>
      <c r="HB51">
        <v>-23.862130433153133</v>
      </c>
      <c r="HC51">
        <v>0.32528731534171251</v>
      </c>
    </row>
    <row r="52" spans="1:211" x14ac:dyDescent="0.25">
      <c r="A52" t="s">
        <v>3722</v>
      </c>
      <c r="B52">
        <v>47</v>
      </c>
      <c r="C52">
        <v>5839</v>
      </c>
      <c r="D52">
        <v>330</v>
      </c>
      <c r="E52">
        <v>1369</v>
      </c>
      <c r="F52">
        <v>60</v>
      </c>
      <c r="G52">
        <v>6321</v>
      </c>
      <c r="H52">
        <v>1156</v>
      </c>
      <c r="I52">
        <v>15</v>
      </c>
      <c r="J52">
        <v>0</v>
      </c>
      <c r="K52">
        <v>21</v>
      </c>
      <c r="L52">
        <v>21</v>
      </c>
      <c r="M52">
        <v>0</v>
      </c>
      <c r="N52">
        <v>0</v>
      </c>
      <c r="O52">
        <v>0</v>
      </c>
      <c r="P52">
        <v>0</v>
      </c>
      <c r="Q52">
        <v>-3</v>
      </c>
      <c r="R52">
        <v>-3</v>
      </c>
      <c r="S52">
        <v>0</v>
      </c>
      <c r="T52">
        <v>36</v>
      </c>
      <c r="U52">
        <v>0</v>
      </c>
      <c r="V52">
        <v>110</v>
      </c>
      <c r="W52">
        <v>36</v>
      </c>
      <c r="X52">
        <v>1</v>
      </c>
      <c r="Y52">
        <v>1</v>
      </c>
      <c r="Z52">
        <v>1</v>
      </c>
      <c r="AA52">
        <v>0</v>
      </c>
      <c r="AB52">
        <v>120</v>
      </c>
      <c r="AC52">
        <v>6</v>
      </c>
      <c r="AD52">
        <v>-3</v>
      </c>
      <c r="AE52">
        <v>-3</v>
      </c>
      <c r="AF52">
        <v>256</v>
      </c>
      <c r="AG52">
        <v>1</v>
      </c>
      <c r="AH52">
        <v>0</v>
      </c>
      <c r="AI52">
        <v>1</v>
      </c>
      <c r="AJ52">
        <v>100</v>
      </c>
      <c r="AK52">
        <v>-3</v>
      </c>
      <c r="AL52">
        <v>-3</v>
      </c>
      <c r="AM52">
        <v>-3</v>
      </c>
      <c r="AN52">
        <v>1</v>
      </c>
      <c r="AO52">
        <v>0</v>
      </c>
      <c r="AP52">
        <v>1</v>
      </c>
      <c r="AQ52">
        <v>1</v>
      </c>
      <c r="AR52">
        <v>0</v>
      </c>
      <c r="AS52">
        <v>0</v>
      </c>
      <c r="AT52">
        <v>5</v>
      </c>
      <c r="AU52">
        <v>5</v>
      </c>
      <c r="AV52">
        <v>120</v>
      </c>
      <c r="AW52">
        <v>3</v>
      </c>
      <c r="AX52">
        <v>6</v>
      </c>
      <c r="AY52">
        <v>-3</v>
      </c>
      <c r="AZ52">
        <v>-3</v>
      </c>
      <c r="BA52">
        <v>57</v>
      </c>
      <c r="BB52">
        <v>297</v>
      </c>
      <c r="BC52">
        <v>317</v>
      </c>
      <c r="BD52">
        <v>1</v>
      </c>
      <c r="BE52">
        <v>87</v>
      </c>
      <c r="BH52">
        <v>15</v>
      </c>
      <c r="BI52">
        <v>0</v>
      </c>
      <c r="BJ52">
        <v>0</v>
      </c>
      <c r="BK52">
        <v>0</v>
      </c>
      <c r="BL52">
        <v>1</v>
      </c>
      <c r="BM52">
        <v>0</v>
      </c>
      <c r="BN52">
        <v>60</v>
      </c>
      <c r="BO52">
        <v>1</v>
      </c>
      <c r="BP52">
        <v>-3</v>
      </c>
      <c r="BQ52">
        <v>-3</v>
      </c>
      <c r="BR52">
        <v>20</v>
      </c>
      <c r="BS52">
        <v>75</v>
      </c>
      <c r="BT52">
        <v>0</v>
      </c>
      <c r="BU52">
        <v>1</v>
      </c>
      <c r="BV52">
        <v>0</v>
      </c>
      <c r="BW52">
        <v>1</v>
      </c>
      <c r="BX52">
        <v>1</v>
      </c>
      <c r="BY52">
        <v>1</v>
      </c>
      <c r="BZ52">
        <v>0</v>
      </c>
      <c r="CA52">
        <v>80</v>
      </c>
      <c r="CB52">
        <v>5</v>
      </c>
      <c r="CC52">
        <v>-3</v>
      </c>
      <c r="CD52">
        <v>-3</v>
      </c>
      <c r="CE52">
        <v>130</v>
      </c>
      <c r="CF52">
        <v>0</v>
      </c>
      <c r="CG52">
        <v>0</v>
      </c>
      <c r="CH52">
        <v>1</v>
      </c>
      <c r="CI52">
        <v>50</v>
      </c>
      <c r="CJ52">
        <v>-3</v>
      </c>
      <c r="CK52">
        <v>-3</v>
      </c>
      <c r="CL52">
        <v>-3</v>
      </c>
      <c r="CM52">
        <v>0</v>
      </c>
      <c r="CN52">
        <v>0</v>
      </c>
      <c r="CO52">
        <v>1</v>
      </c>
      <c r="CP52">
        <v>1</v>
      </c>
      <c r="CQ52">
        <v>0</v>
      </c>
      <c r="CR52">
        <v>0</v>
      </c>
      <c r="CS52">
        <v>5</v>
      </c>
      <c r="CT52">
        <v>5</v>
      </c>
      <c r="CU52">
        <v>140</v>
      </c>
      <c r="CV52">
        <v>3</v>
      </c>
      <c r="CW52">
        <v>6</v>
      </c>
      <c r="CX52">
        <v>-3</v>
      </c>
      <c r="CY52">
        <v>-3</v>
      </c>
      <c r="CZ52">
        <v>0</v>
      </c>
      <c r="DA52">
        <v>210</v>
      </c>
      <c r="DB52">
        <v>210</v>
      </c>
      <c r="DC52">
        <v>0</v>
      </c>
      <c r="DD52">
        <v>-87</v>
      </c>
      <c r="DG52">
        <v>14.645569620253164</v>
      </c>
      <c r="DH52">
        <v>0</v>
      </c>
      <c r="DI52">
        <v>14.689973113729122</v>
      </c>
      <c r="DJ52">
        <v>14.689973113729122</v>
      </c>
      <c r="DK52">
        <v>0.61649991231042744</v>
      </c>
      <c r="DL52">
        <v>4.2069839769733851E-3</v>
      </c>
      <c r="DM52">
        <v>37.379270249948391</v>
      </c>
      <c r="DN52">
        <v>0.62298783749913977</v>
      </c>
      <c r="DO52">
        <v>0</v>
      </c>
      <c r="DP52">
        <v>0</v>
      </c>
      <c r="DQ52">
        <v>12.459756749982793</v>
      </c>
      <c r="DR52">
        <v>55.572497187539838</v>
      </c>
      <c r="DS52">
        <v>0</v>
      </c>
      <c r="DT52">
        <v>72.828601299783315</v>
      </c>
      <c r="DU52">
        <v>23.873163790949359</v>
      </c>
      <c r="DV52">
        <v>0.99957805907172992</v>
      </c>
      <c r="DW52">
        <v>0.99789029535864981</v>
      </c>
      <c r="DX52">
        <v>0.96139240506329116</v>
      </c>
      <c r="DY52">
        <v>0</v>
      </c>
      <c r="DZ52">
        <v>110.49652789717977</v>
      </c>
      <c r="EA52">
        <v>7.3624873237743378</v>
      </c>
      <c r="EB52">
        <v>0</v>
      </c>
      <c r="EC52">
        <v>0</v>
      </c>
      <c r="ED52">
        <v>231.30752363825252</v>
      </c>
      <c r="EE52">
        <v>0.76793248945147674</v>
      </c>
      <c r="EF52">
        <v>0.76751054852320677</v>
      </c>
      <c r="EG52">
        <v>0.78523206751054853</v>
      </c>
      <c r="EH52">
        <v>110.1882502772834</v>
      </c>
      <c r="EI52">
        <v>0</v>
      </c>
      <c r="EJ52">
        <v>0</v>
      </c>
      <c r="EK52">
        <v>0</v>
      </c>
      <c r="EL52">
        <v>0.7882635408324925</v>
      </c>
      <c r="EM52">
        <v>0.29687625861523703</v>
      </c>
      <c r="EN52">
        <v>0.16877637130801687</v>
      </c>
      <c r="EO52">
        <v>0.16877637130801687</v>
      </c>
      <c r="EP52">
        <v>0.2772151898734177</v>
      </c>
      <c r="EQ52">
        <v>0.2772151898734177</v>
      </c>
      <c r="ER52">
        <v>7.7742616033755274</v>
      </c>
      <c r="ES52">
        <v>7.7742616033755274</v>
      </c>
      <c r="ET52">
        <v>130.81418712972965</v>
      </c>
      <c r="EU52">
        <v>2.9588607594936716</v>
      </c>
      <c r="EV52">
        <v>7.8766311173583983</v>
      </c>
      <c r="EW52">
        <v>0</v>
      </c>
      <c r="EX52">
        <v>0</v>
      </c>
      <c r="EY52">
        <v>38.563136904678473</v>
      </c>
      <c r="EZ52">
        <v>305.35705457810332</v>
      </c>
      <c r="FA52">
        <v>338.44160381279346</v>
      </c>
      <c r="FB52">
        <v>0.70000178054604012</v>
      </c>
      <c r="FC52">
        <v>1.8074789789468011</v>
      </c>
      <c r="FD52">
        <v>0.72950412943757625</v>
      </c>
      <c r="FF52">
        <v>14.645569620253164</v>
      </c>
      <c r="FG52">
        <v>0</v>
      </c>
      <c r="FH52">
        <v>1.1132881003331847</v>
      </c>
      <c r="FI52">
        <v>1.1132881003331847</v>
      </c>
      <c r="FJ52">
        <v>0.85506329113924051</v>
      </c>
      <c r="FK52">
        <v>2.4341566310057294E-2</v>
      </c>
      <c r="FL52">
        <v>52.559152913815595</v>
      </c>
      <c r="FM52">
        <v>0.87598588189692628</v>
      </c>
      <c r="FN52">
        <v>0</v>
      </c>
      <c r="FO52">
        <v>0</v>
      </c>
      <c r="FP52">
        <v>17.519717637938527</v>
      </c>
      <c r="FQ52">
        <v>79.777261774980033</v>
      </c>
      <c r="FR52">
        <v>0</v>
      </c>
      <c r="FS52">
        <v>1.1079719940610744</v>
      </c>
      <c r="FT52">
        <v>0.29265782103925841</v>
      </c>
      <c r="FU52">
        <v>0.99957805907172992</v>
      </c>
      <c r="FV52">
        <v>0.99789029535864981</v>
      </c>
      <c r="FW52">
        <v>0.96139240506329116</v>
      </c>
      <c r="FX52">
        <v>0</v>
      </c>
      <c r="FY52">
        <v>98.197706197832332</v>
      </c>
      <c r="FZ52">
        <v>6.8462603884673534</v>
      </c>
      <c r="GA52">
        <v>0</v>
      </c>
      <c r="GB52">
        <v>0</v>
      </c>
      <c r="GC52">
        <v>192.35436832625393</v>
      </c>
      <c r="GD52">
        <v>0.76793248945147674</v>
      </c>
      <c r="GE52">
        <v>0.76751054852320677</v>
      </c>
      <c r="GF52">
        <v>0.78523206751054853</v>
      </c>
      <c r="GG52">
        <v>99.676704737012329</v>
      </c>
      <c r="GH52">
        <v>0</v>
      </c>
      <c r="GI52">
        <v>0</v>
      </c>
      <c r="GJ52">
        <v>0</v>
      </c>
      <c r="GK52">
        <v>1.1898593646959887E-2</v>
      </c>
      <c r="GL52">
        <v>0.22540366075822038</v>
      </c>
      <c r="GM52">
        <v>0.16877637130801687</v>
      </c>
      <c r="GN52">
        <v>0.16877637130801687</v>
      </c>
      <c r="GO52">
        <v>0.2772151898734177</v>
      </c>
      <c r="GP52">
        <v>0.2772151898734177</v>
      </c>
      <c r="GQ52">
        <v>7.7742616033755274</v>
      </c>
      <c r="GR52">
        <v>7.7742616033755274</v>
      </c>
      <c r="GS52">
        <v>135.87414801768537</v>
      </c>
      <c r="GT52">
        <v>2.9588607594936711</v>
      </c>
      <c r="GU52">
        <v>7.3916565747905079</v>
      </c>
      <c r="GV52">
        <v>0</v>
      </c>
      <c r="GW52">
        <v>0</v>
      </c>
      <c r="GX52">
        <v>1.2104117342014746</v>
      </c>
      <c r="GY52">
        <v>268.55900781881945</v>
      </c>
      <c r="GZ52">
        <v>289.37306416954334</v>
      </c>
      <c r="HA52">
        <v>0.29999821945395988</v>
      </c>
      <c r="HB52">
        <v>-19.503176716887083</v>
      </c>
      <c r="HC52">
        <v>0.27049587056242375</v>
      </c>
    </row>
    <row r="53" spans="1:211" x14ac:dyDescent="0.25">
      <c r="A53" t="s">
        <v>3722</v>
      </c>
      <c r="B53">
        <v>48</v>
      </c>
      <c r="C53">
        <v>1745</v>
      </c>
      <c r="D53">
        <v>1255</v>
      </c>
      <c r="E53">
        <v>2096</v>
      </c>
      <c r="F53">
        <v>180</v>
      </c>
      <c r="G53">
        <v>6546</v>
      </c>
      <c r="H53">
        <v>6418</v>
      </c>
      <c r="I53">
        <v>15</v>
      </c>
      <c r="J53">
        <v>0</v>
      </c>
      <c r="K53">
        <v>0</v>
      </c>
      <c r="L53">
        <v>0</v>
      </c>
      <c r="M53">
        <v>0</v>
      </c>
      <c r="N53">
        <v>0</v>
      </c>
      <c r="O53">
        <v>0</v>
      </c>
      <c r="P53">
        <v>0</v>
      </c>
      <c r="Q53">
        <v>-3</v>
      </c>
      <c r="R53">
        <v>-3</v>
      </c>
      <c r="S53">
        <v>0</v>
      </c>
      <c r="T53">
        <v>15</v>
      </c>
      <c r="U53">
        <v>0</v>
      </c>
      <c r="V53">
        <v>0</v>
      </c>
      <c r="W53">
        <v>0</v>
      </c>
      <c r="X53">
        <v>1</v>
      </c>
      <c r="Y53">
        <v>1</v>
      </c>
      <c r="Z53">
        <v>1</v>
      </c>
      <c r="AA53">
        <v>0</v>
      </c>
      <c r="AB53">
        <v>120</v>
      </c>
      <c r="AC53">
        <v>6</v>
      </c>
      <c r="AD53">
        <v>-3</v>
      </c>
      <c r="AE53">
        <v>-3</v>
      </c>
      <c r="AF53">
        <v>220</v>
      </c>
      <c r="AG53">
        <v>1</v>
      </c>
      <c r="AH53">
        <v>1</v>
      </c>
      <c r="AI53">
        <v>0</v>
      </c>
      <c r="AJ53">
        <v>100</v>
      </c>
      <c r="AK53">
        <v>-3</v>
      </c>
      <c r="AL53">
        <v>-3</v>
      </c>
      <c r="AM53">
        <v>-3</v>
      </c>
      <c r="AN53">
        <v>0</v>
      </c>
      <c r="AO53">
        <v>0</v>
      </c>
      <c r="AP53">
        <v>0</v>
      </c>
      <c r="AQ53">
        <v>0</v>
      </c>
      <c r="AR53">
        <v>0</v>
      </c>
      <c r="AS53">
        <v>0</v>
      </c>
      <c r="AT53">
        <v>0</v>
      </c>
      <c r="AU53">
        <v>0</v>
      </c>
      <c r="AV53">
        <v>120</v>
      </c>
      <c r="AW53">
        <v>3</v>
      </c>
      <c r="AX53">
        <v>6</v>
      </c>
      <c r="AY53">
        <v>-3</v>
      </c>
      <c r="AZ53">
        <v>-3</v>
      </c>
      <c r="BA53">
        <v>0</v>
      </c>
      <c r="BB53">
        <v>235</v>
      </c>
      <c r="BC53">
        <v>235</v>
      </c>
      <c r="BD53">
        <v>0</v>
      </c>
      <c r="BE53">
        <v>-90</v>
      </c>
      <c r="BH53">
        <v>15</v>
      </c>
      <c r="BI53">
        <v>0</v>
      </c>
      <c r="BJ53">
        <v>0</v>
      </c>
      <c r="BK53">
        <v>0</v>
      </c>
      <c r="BL53">
        <v>0</v>
      </c>
      <c r="BM53">
        <v>0</v>
      </c>
      <c r="BN53">
        <v>0</v>
      </c>
      <c r="BO53">
        <v>0</v>
      </c>
      <c r="BP53">
        <v>-3</v>
      </c>
      <c r="BQ53">
        <v>-3</v>
      </c>
      <c r="BR53">
        <v>0</v>
      </c>
      <c r="BS53">
        <v>15</v>
      </c>
      <c r="BT53">
        <v>0</v>
      </c>
      <c r="BU53">
        <v>0</v>
      </c>
      <c r="BV53">
        <v>0</v>
      </c>
      <c r="BW53">
        <v>1</v>
      </c>
      <c r="BX53">
        <v>1</v>
      </c>
      <c r="BY53">
        <v>1</v>
      </c>
      <c r="BZ53">
        <v>1</v>
      </c>
      <c r="CA53">
        <v>160</v>
      </c>
      <c r="CB53">
        <v>12</v>
      </c>
      <c r="CC53">
        <v>-3</v>
      </c>
      <c r="CD53">
        <v>-3</v>
      </c>
      <c r="CE53">
        <v>310</v>
      </c>
      <c r="CF53">
        <v>1</v>
      </c>
      <c r="CG53">
        <v>1</v>
      </c>
      <c r="CH53">
        <v>1</v>
      </c>
      <c r="CI53">
        <v>150</v>
      </c>
      <c r="CJ53">
        <v>-3</v>
      </c>
      <c r="CK53">
        <v>-3</v>
      </c>
      <c r="CL53">
        <v>-3</v>
      </c>
      <c r="CM53">
        <v>0</v>
      </c>
      <c r="CN53">
        <v>1</v>
      </c>
      <c r="CO53">
        <v>0</v>
      </c>
      <c r="CP53">
        <v>0</v>
      </c>
      <c r="CQ53">
        <v>0</v>
      </c>
      <c r="CR53">
        <v>0</v>
      </c>
      <c r="CS53">
        <v>0</v>
      </c>
      <c r="CT53">
        <v>0</v>
      </c>
      <c r="CU53">
        <v>160</v>
      </c>
      <c r="CV53">
        <v>4</v>
      </c>
      <c r="CW53">
        <v>12</v>
      </c>
      <c r="CX53">
        <v>-3</v>
      </c>
      <c r="CY53">
        <v>-3</v>
      </c>
      <c r="CZ53">
        <v>0</v>
      </c>
      <c r="DA53">
        <v>325</v>
      </c>
      <c r="DB53">
        <v>425</v>
      </c>
      <c r="DC53">
        <v>1</v>
      </c>
      <c r="DD53">
        <v>90</v>
      </c>
      <c r="DG53">
        <v>14.645569620253164</v>
      </c>
      <c r="DH53">
        <v>0</v>
      </c>
      <c r="DI53">
        <v>2.9622046141630385</v>
      </c>
      <c r="DJ53">
        <v>2.9622046141630385</v>
      </c>
      <c r="DK53">
        <v>0.63726754480295322</v>
      </c>
      <c r="DL53">
        <v>3.1645569620253164E-3</v>
      </c>
      <c r="DM53">
        <v>38.150942012220611</v>
      </c>
      <c r="DN53">
        <v>0.63584903353701017</v>
      </c>
      <c r="DO53">
        <v>0</v>
      </c>
      <c r="DP53">
        <v>0</v>
      </c>
      <c r="DQ53">
        <v>12.716980670740202</v>
      </c>
      <c r="DR53">
        <v>56.746154742961593</v>
      </c>
      <c r="DS53">
        <v>1.4163055073735689</v>
      </c>
      <c r="DT53">
        <v>2.6882068423517005</v>
      </c>
      <c r="DU53">
        <v>0.69107031514372796</v>
      </c>
      <c r="DV53">
        <v>0.99957805907172992</v>
      </c>
      <c r="DW53">
        <v>0.99789029535864981</v>
      </c>
      <c r="DX53">
        <v>0.96139240506329116</v>
      </c>
      <c r="DY53">
        <v>0</v>
      </c>
      <c r="DZ53">
        <v>109.62460072681134</v>
      </c>
      <c r="EA53">
        <v>7.5095399160841403</v>
      </c>
      <c r="EB53">
        <v>0</v>
      </c>
      <c r="EC53">
        <v>0</v>
      </c>
      <c r="ED53">
        <v>225.78544362824746</v>
      </c>
      <c r="EE53">
        <v>0.76793248945147674</v>
      </c>
      <c r="EF53">
        <v>0.76751054852320677</v>
      </c>
      <c r="EG53">
        <v>0.78523206751054853</v>
      </c>
      <c r="EH53">
        <v>124.7705828577428</v>
      </c>
      <c r="EI53">
        <v>0</v>
      </c>
      <c r="EJ53">
        <v>0</v>
      </c>
      <c r="EK53">
        <v>0</v>
      </c>
      <c r="EL53">
        <v>1.9157393279466972E-2</v>
      </c>
      <c r="EM53">
        <v>0.27985259976864252</v>
      </c>
      <c r="EN53">
        <v>0.16877637130801687</v>
      </c>
      <c r="EO53">
        <v>0.16877637130801687</v>
      </c>
      <c r="EP53">
        <v>0.2772151898734177</v>
      </c>
      <c r="EQ53">
        <v>0.2772151898734177</v>
      </c>
      <c r="ER53">
        <v>7.7742616033755274</v>
      </c>
      <c r="ES53">
        <v>7.7742616033755274</v>
      </c>
      <c r="ET53">
        <v>131.07141105048706</v>
      </c>
      <c r="EU53">
        <v>2.9588607594936716</v>
      </c>
      <c r="EV53">
        <v>7.7685238456752792</v>
      </c>
      <c r="EW53">
        <v>0</v>
      </c>
      <c r="EX53">
        <v>0</v>
      </c>
      <c r="EY53">
        <v>4.361056380659968</v>
      </c>
      <c r="EZ53">
        <v>299.00051293635499</v>
      </c>
      <c r="FA53">
        <v>333.30786786666499</v>
      </c>
      <c r="FB53">
        <v>0.4115396858892012</v>
      </c>
      <c r="FC53">
        <v>3.2646534440855399</v>
      </c>
      <c r="FD53">
        <v>0.26014094397063536</v>
      </c>
      <c r="FF53">
        <v>14.645569620253164</v>
      </c>
      <c r="FG53">
        <v>0</v>
      </c>
      <c r="FH53">
        <v>0.44807012590013129</v>
      </c>
      <c r="FI53">
        <v>0.44807012590013129</v>
      </c>
      <c r="FJ53">
        <v>0.68969597780496694</v>
      </c>
      <c r="FK53">
        <v>6.541905917873134E-3</v>
      </c>
      <c r="FL53">
        <v>41.967136975288085</v>
      </c>
      <c r="FM53">
        <v>0.69945228292146777</v>
      </c>
      <c r="FN53">
        <v>0</v>
      </c>
      <c r="FO53">
        <v>0</v>
      </c>
      <c r="FP53">
        <v>13.989045658429358</v>
      </c>
      <c r="FQ53">
        <v>55.03602537951781</v>
      </c>
      <c r="FR53">
        <v>0</v>
      </c>
      <c r="FS53">
        <v>4.8321548966312466</v>
      </c>
      <c r="FT53">
        <v>1.4937191989740279</v>
      </c>
      <c r="FU53">
        <v>0.99957805907172992</v>
      </c>
      <c r="FV53">
        <v>0.99789029535864981</v>
      </c>
      <c r="FW53">
        <v>0.96139240506329116</v>
      </c>
      <c r="FX53">
        <v>0</v>
      </c>
      <c r="FY53">
        <v>116.41539574748816</v>
      </c>
      <c r="FZ53">
        <v>8.8601269274079577</v>
      </c>
      <c r="GA53">
        <v>0</v>
      </c>
      <c r="GB53">
        <v>0</v>
      </c>
      <c r="GC53">
        <v>242.16581654841983</v>
      </c>
      <c r="GD53">
        <v>0.76793248945147674</v>
      </c>
      <c r="GE53">
        <v>0.76751054852320677</v>
      </c>
      <c r="GF53">
        <v>0.78523206751054853</v>
      </c>
      <c r="GG53">
        <v>133.01687763713079</v>
      </c>
      <c r="GH53">
        <v>0</v>
      </c>
      <c r="GI53">
        <v>0</v>
      </c>
      <c r="GJ53">
        <v>0</v>
      </c>
      <c r="GK53">
        <v>1.4863903894408614E-2</v>
      </c>
      <c r="GL53">
        <v>0.57847582006991605</v>
      </c>
      <c r="GM53">
        <v>0.16877637130801687</v>
      </c>
      <c r="GN53">
        <v>0.16877637130801687</v>
      </c>
      <c r="GO53">
        <v>0.2772151898734177</v>
      </c>
      <c r="GP53">
        <v>0.2772151898734177</v>
      </c>
      <c r="GQ53">
        <v>7.7742616033755274</v>
      </c>
      <c r="GR53">
        <v>7.7742616033755274</v>
      </c>
      <c r="GS53">
        <v>132.34347603817619</v>
      </c>
      <c r="GT53">
        <v>2.9588607594936707</v>
      </c>
      <c r="GU53">
        <v>9.4123881548342361</v>
      </c>
      <c r="GV53">
        <v>0</v>
      </c>
      <c r="GW53">
        <v>0</v>
      </c>
      <c r="GX53">
        <v>2.6795498461662177</v>
      </c>
      <c r="GY53">
        <v>314.53105868543298</v>
      </c>
      <c r="GZ53">
        <v>362.77445252556367</v>
      </c>
      <c r="HA53">
        <v>0.5884603141107988</v>
      </c>
      <c r="HB53">
        <v>10.389272801193203</v>
      </c>
      <c r="HC53">
        <v>0.73985905602936464</v>
      </c>
    </row>
    <row r="54" spans="1:211" x14ac:dyDescent="0.25">
      <c r="A54" t="s">
        <v>3722</v>
      </c>
      <c r="B54">
        <v>49</v>
      </c>
      <c r="C54">
        <v>5635</v>
      </c>
      <c r="D54">
        <v>5892</v>
      </c>
      <c r="E54">
        <v>6652</v>
      </c>
      <c r="F54">
        <v>159</v>
      </c>
      <c r="G54">
        <v>3008</v>
      </c>
      <c r="H54">
        <v>4469</v>
      </c>
      <c r="I54">
        <v>15</v>
      </c>
      <c r="J54">
        <v>0</v>
      </c>
      <c r="K54">
        <v>0</v>
      </c>
      <c r="L54">
        <v>0</v>
      </c>
      <c r="M54">
        <v>1</v>
      </c>
      <c r="N54">
        <v>0</v>
      </c>
      <c r="O54">
        <v>60</v>
      </c>
      <c r="P54">
        <v>1</v>
      </c>
      <c r="Q54">
        <v>-3</v>
      </c>
      <c r="R54">
        <v>-3</v>
      </c>
      <c r="S54">
        <v>20</v>
      </c>
      <c r="T54">
        <v>75</v>
      </c>
      <c r="U54">
        <v>0</v>
      </c>
      <c r="V54">
        <v>0</v>
      </c>
      <c r="W54">
        <v>0</v>
      </c>
      <c r="X54">
        <v>1</v>
      </c>
      <c r="Y54">
        <v>1</v>
      </c>
      <c r="Z54">
        <v>1</v>
      </c>
      <c r="AA54">
        <v>0</v>
      </c>
      <c r="AB54">
        <v>80</v>
      </c>
      <c r="AC54">
        <v>5</v>
      </c>
      <c r="AD54">
        <v>-3</v>
      </c>
      <c r="AE54">
        <v>-3</v>
      </c>
      <c r="AF54">
        <v>230</v>
      </c>
      <c r="AG54">
        <v>1</v>
      </c>
      <c r="AH54">
        <v>1</v>
      </c>
      <c r="AI54">
        <v>1</v>
      </c>
      <c r="AJ54">
        <v>150</v>
      </c>
      <c r="AK54">
        <v>-3</v>
      </c>
      <c r="AL54">
        <v>-3</v>
      </c>
      <c r="AM54">
        <v>-3</v>
      </c>
      <c r="AN54">
        <v>0</v>
      </c>
      <c r="AO54">
        <v>0</v>
      </c>
      <c r="AP54">
        <v>4</v>
      </c>
      <c r="AQ54">
        <v>0</v>
      </c>
      <c r="AR54">
        <v>6</v>
      </c>
      <c r="AS54">
        <v>0</v>
      </c>
      <c r="AT54">
        <v>170</v>
      </c>
      <c r="AU54">
        <v>0</v>
      </c>
      <c r="AV54">
        <v>140</v>
      </c>
      <c r="AW54">
        <v>3</v>
      </c>
      <c r="AX54">
        <v>6</v>
      </c>
      <c r="AY54">
        <v>-3</v>
      </c>
      <c r="AZ54">
        <v>-3</v>
      </c>
      <c r="BA54">
        <v>0</v>
      </c>
      <c r="BB54">
        <v>305</v>
      </c>
      <c r="BC54">
        <v>305</v>
      </c>
      <c r="BD54">
        <v>0</v>
      </c>
      <c r="BE54">
        <v>-210</v>
      </c>
      <c r="BH54">
        <v>15</v>
      </c>
      <c r="BI54">
        <v>0</v>
      </c>
      <c r="BJ54">
        <v>0</v>
      </c>
      <c r="BK54">
        <v>0</v>
      </c>
      <c r="BL54">
        <v>1</v>
      </c>
      <c r="BM54">
        <v>0</v>
      </c>
      <c r="BN54">
        <v>60</v>
      </c>
      <c r="BO54">
        <v>1</v>
      </c>
      <c r="BP54">
        <v>-3</v>
      </c>
      <c r="BQ54">
        <v>-3</v>
      </c>
      <c r="BR54">
        <v>20</v>
      </c>
      <c r="BS54">
        <v>75</v>
      </c>
      <c r="BT54">
        <v>0</v>
      </c>
      <c r="BU54">
        <v>0</v>
      </c>
      <c r="BV54">
        <v>0</v>
      </c>
      <c r="BW54">
        <v>1</v>
      </c>
      <c r="BX54">
        <v>1</v>
      </c>
      <c r="BY54">
        <v>1</v>
      </c>
      <c r="BZ54">
        <v>1</v>
      </c>
      <c r="CA54">
        <v>120</v>
      </c>
      <c r="CB54">
        <v>11</v>
      </c>
      <c r="CC54">
        <v>-3</v>
      </c>
      <c r="CD54">
        <v>-3</v>
      </c>
      <c r="CE54">
        <v>270</v>
      </c>
      <c r="CF54">
        <v>1</v>
      </c>
      <c r="CG54">
        <v>1</v>
      </c>
      <c r="CH54">
        <v>1</v>
      </c>
      <c r="CI54">
        <v>150</v>
      </c>
      <c r="CJ54">
        <v>-3</v>
      </c>
      <c r="CK54">
        <v>-3</v>
      </c>
      <c r="CL54">
        <v>-3</v>
      </c>
      <c r="CM54">
        <v>0</v>
      </c>
      <c r="CN54">
        <v>1</v>
      </c>
      <c r="CO54">
        <v>0</v>
      </c>
      <c r="CP54">
        <v>4</v>
      </c>
      <c r="CQ54">
        <v>0</v>
      </c>
      <c r="CR54">
        <v>6</v>
      </c>
      <c r="CS54">
        <v>0</v>
      </c>
      <c r="CT54">
        <v>170</v>
      </c>
      <c r="CU54">
        <v>180</v>
      </c>
      <c r="CV54">
        <v>4</v>
      </c>
      <c r="CW54">
        <v>12</v>
      </c>
      <c r="CX54">
        <v>-3</v>
      </c>
      <c r="CY54">
        <v>-3</v>
      </c>
      <c r="CZ54">
        <v>0</v>
      </c>
      <c r="DA54">
        <v>515</v>
      </c>
      <c r="DB54">
        <v>615</v>
      </c>
      <c r="DC54">
        <v>1</v>
      </c>
      <c r="DD54">
        <v>210</v>
      </c>
      <c r="DG54">
        <v>14.318406875748337</v>
      </c>
      <c r="DH54">
        <v>3.5683284217293554E-3</v>
      </c>
      <c r="DI54">
        <v>0</v>
      </c>
      <c r="DJ54">
        <v>0</v>
      </c>
      <c r="DK54">
        <v>0.73759381094154641</v>
      </c>
      <c r="DL54">
        <v>2.3802062034968659E-2</v>
      </c>
      <c r="DM54">
        <v>45.298089857937541</v>
      </c>
      <c r="DN54">
        <v>0.75496816429895941</v>
      </c>
      <c r="DO54">
        <v>0</v>
      </c>
      <c r="DP54">
        <v>0</v>
      </c>
      <c r="DQ54">
        <v>15.09936328597918</v>
      </c>
      <c r="DR54">
        <v>59.457833223377847</v>
      </c>
      <c r="DS54">
        <v>0</v>
      </c>
      <c r="DT54">
        <v>0</v>
      </c>
      <c r="DU54">
        <v>0</v>
      </c>
      <c r="DV54">
        <v>0.99957805907172992</v>
      </c>
      <c r="DW54">
        <v>0.99789029535864981</v>
      </c>
      <c r="DX54">
        <v>0.96139240506329116</v>
      </c>
      <c r="DY54">
        <v>0</v>
      </c>
      <c r="DZ54">
        <v>98.576529102577297</v>
      </c>
      <c r="EA54">
        <v>7.1696584585756487</v>
      </c>
      <c r="EB54">
        <v>0</v>
      </c>
      <c r="EC54">
        <v>0</v>
      </c>
      <c r="ED54">
        <v>232.54015120500759</v>
      </c>
      <c r="EE54">
        <v>0.76793248945147674</v>
      </c>
      <c r="EF54">
        <v>0.76751054852320677</v>
      </c>
      <c r="EG54">
        <v>0.78523206751054853</v>
      </c>
      <c r="EH54">
        <v>133.01687763713079</v>
      </c>
      <c r="EI54">
        <v>0</v>
      </c>
      <c r="EJ54">
        <v>0</v>
      </c>
      <c r="EK54">
        <v>0</v>
      </c>
      <c r="EL54">
        <v>1.087002519793423E-2</v>
      </c>
      <c r="EM54">
        <v>0.31282975166017302</v>
      </c>
      <c r="EN54">
        <v>0.16877637130801687</v>
      </c>
      <c r="EO54">
        <v>0.16877637130801687</v>
      </c>
      <c r="EP54">
        <v>0.2772151898734177</v>
      </c>
      <c r="EQ54">
        <v>0.2772151898734177</v>
      </c>
      <c r="ER54">
        <v>7.7742616033755274</v>
      </c>
      <c r="ES54">
        <v>7.7742616033755274</v>
      </c>
      <c r="ET54">
        <v>133.45379366572604</v>
      </c>
      <c r="EU54">
        <v>2.9588607594936716</v>
      </c>
      <c r="EV54">
        <v>7.9747311055622667</v>
      </c>
      <c r="EW54">
        <v>0</v>
      </c>
      <c r="EX54">
        <v>0</v>
      </c>
      <c r="EY54">
        <v>0.61465781726105084</v>
      </c>
      <c r="EZ54">
        <v>308.43873169899484</v>
      </c>
      <c r="FA54">
        <v>336.15219446079038</v>
      </c>
      <c r="FB54">
        <v>0.36018343617555071</v>
      </c>
      <c r="FC54">
        <v>-16.231698405184662</v>
      </c>
      <c r="FD54">
        <v>0.29218503369729393</v>
      </c>
      <c r="FF54">
        <v>14.645569620253164</v>
      </c>
      <c r="FG54">
        <v>0</v>
      </c>
      <c r="FH54">
        <v>1.6949796633260672</v>
      </c>
      <c r="FI54">
        <v>1.6949796633260672</v>
      </c>
      <c r="FJ54">
        <v>0.75000167717713895</v>
      </c>
      <c r="FK54">
        <v>3.1645569620253164E-3</v>
      </c>
      <c r="FL54">
        <v>44.250443325919029</v>
      </c>
      <c r="FM54">
        <v>0.73750738876531741</v>
      </c>
      <c r="FN54">
        <v>0</v>
      </c>
      <c r="FO54">
        <v>0</v>
      </c>
      <c r="FP54">
        <v>14.750147775306349</v>
      </c>
      <c r="FQ54">
        <v>53.352146012547038</v>
      </c>
      <c r="FR54">
        <v>0</v>
      </c>
      <c r="FS54">
        <v>7.2721592090262632</v>
      </c>
      <c r="FT54">
        <v>2.1925317552522734</v>
      </c>
      <c r="FU54">
        <v>0.99957805907172992</v>
      </c>
      <c r="FV54">
        <v>0.99789029535864981</v>
      </c>
      <c r="FW54">
        <v>0.96139240506329116</v>
      </c>
      <c r="FX54">
        <v>0</v>
      </c>
      <c r="FY54">
        <v>118.02162488556655</v>
      </c>
      <c r="FZ54">
        <v>8.4668393428037909</v>
      </c>
      <c r="GA54">
        <v>0</v>
      </c>
      <c r="GB54">
        <v>0</v>
      </c>
      <c r="GC54">
        <v>227.87605793692049</v>
      </c>
      <c r="GD54">
        <v>0.76793248945147674</v>
      </c>
      <c r="GE54">
        <v>0.76751054852320677</v>
      </c>
      <c r="GF54">
        <v>0.78523206751054853</v>
      </c>
      <c r="GG54">
        <v>130.8211772510042</v>
      </c>
      <c r="GH54">
        <v>0</v>
      </c>
      <c r="GI54">
        <v>0</v>
      </c>
      <c r="GJ54">
        <v>0</v>
      </c>
      <c r="GK54">
        <v>1.8304534403556505E-2</v>
      </c>
      <c r="GL54">
        <v>0.37379469090274153</v>
      </c>
      <c r="GM54">
        <v>0.16877637130801687</v>
      </c>
      <c r="GN54">
        <v>0.16877637130801687</v>
      </c>
      <c r="GO54">
        <v>0.2772151898734177</v>
      </c>
      <c r="GP54">
        <v>0.2772151898734177</v>
      </c>
      <c r="GQ54">
        <v>7.7742616033755274</v>
      </c>
      <c r="GR54">
        <v>7.7742616033755274</v>
      </c>
      <c r="GS54">
        <v>133.10457815505319</v>
      </c>
      <c r="GT54">
        <v>2.9588607594936711</v>
      </c>
      <c r="GU54">
        <v>8.3277491500851379</v>
      </c>
      <c r="GV54">
        <v>0</v>
      </c>
      <c r="GW54">
        <v>0</v>
      </c>
      <c r="GX54">
        <v>4.0587285236209167</v>
      </c>
      <c r="GY54">
        <v>333.39190591115494</v>
      </c>
      <c r="GZ54">
        <v>392.88583635710495</v>
      </c>
      <c r="HA54">
        <v>0.63981656382444929</v>
      </c>
      <c r="HB54">
        <v>7.8735029306343067</v>
      </c>
      <c r="HC54">
        <v>0.70781496630270602</v>
      </c>
    </row>
    <row r="55" spans="1:211" x14ac:dyDescent="0.25">
      <c r="A55" t="s">
        <v>3722</v>
      </c>
      <c r="B55">
        <v>50</v>
      </c>
      <c r="C55">
        <v>4486</v>
      </c>
      <c r="D55">
        <v>704</v>
      </c>
      <c r="E55">
        <v>589</v>
      </c>
      <c r="F55">
        <v>3218</v>
      </c>
      <c r="G55">
        <v>3527</v>
      </c>
      <c r="H55">
        <v>968</v>
      </c>
      <c r="I55">
        <v>15</v>
      </c>
      <c r="J55">
        <v>0</v>
      </c>
      <c r="K55">
        <v>0</v>
      </c>
      <c r="L55">
        <v>0</v>
      </c>
      <c r="M55">
        <v>0</v>
      </c>
      <c r="N55">
        <v>0</v>
      </c>
      <c r="O55">
        <v>0</v>
      </c>
      <c r="P55">
        <v>0</v>
      </c>
      <c r="Q55">
        <v>-3</v>
      </c>
      <c r="R55">
        <v>-3</v>
      </c>
      <c r="S55">
        <v>0</v>
      </c>
      <c r="T55">
        <v>15</v>
      </c>
      <c r="U55">
        <v>0</v>
      </c>
      <c r="V55">
        <v>0</v>
      </c>
      <c r="W55">
        <v>0</v>
      </c>
      <c r="X55">
        <v>1</v>
      </c>
      <c r="Y55">
        <v>1</v>
      </c>
      <c r="Z55">
        <v>1</v>
      </c>
      <c r="AA55">
        <v>1</v>
      </c>
      <c r="AB55">
        <v>160</v>
      </c>
      <c r="AC55">
        <v>12</v>
      </c>
      <c r="AD55">
        <v>-3</v>
      </c>
      <c r="AE55">
        <v>-3</v>
      </c>
      <c r="AF55">
        <v>210</v>
      </c>
      <c r="AG55">
        <v>0</v>
      </c>
      <c r="AH55">
        <v>1</v>
      </c>
      <c r="AI55">
        <v>0</v>
      </c>
      <c r="AJ55">
        <v>50</v>
      </c>
      <c r="AK55">
        <v>-3</v>
      </c>
      <c r="AL55">
        <v>-3</v>
      </c>
      <c r="AM55">
        <v>-3</v>
      </c>
      <c r="AN55">
        <v>0</v>
      </c>
      <c r="AO55">
        <v>1</v>
      </c>
      <c r="AP55">
        <v>0</v>
      </c>
      <c r="AQ55">
        <v>0</v>
      </c>
      <c r="AR55">
        <v>0</v>
      </c>
      <c r="AS55">
        <v>0</v>
      </c>
      <c r="AT55">
        <v>0</v>
      </c>
      <c r="AU55">
        <v>0</v>
      </c>
      <c r="AV55">
        <v>160</v>
      </c>
      <c r="AW55">
        <v>4</v>
      </c>
      <c r="AX55">
        <v>12</v>
      </c>
      <c r="AY55">
        <v>-3</v>
      </c>
      <c r="AZ55">
        <v>-3</v>
      </c>
      <c r="BA55">
        <v>0</v>
      </c>
      <c r="BB55">
        <v>225</v>
      </c>
      <c r="BC55">
        <v>325</v>
      </c>
      <c r="BD55">
        <v>1</v>
      </c>
      <c r="BE55">
        <v>70</v>
      </c>
      <c r="BH55">
        <v>15</v>
      </c>
      <c r="BI55">
        <v>0</v>
      </c>
      <c r="BJ55">
        <v>0</v>
      </c>
      <c r="BK55">
        <v>0</v>
      </c>
      <c r="BL55">
        <v>1</v>
      </c>
      <c r="BM55">
        <v>0</v>
      </c>
      <c r="BN55">
        <v>60</v>
      </c>
      <c r="BO55">
        <v>1</v>
      </c>
      <c r="BP55">
        <v>-3</v>
      </c>
      <c r="BQ55">
        <v>-3</v>
      </c>
      <c r="BR55">
        <v>20</v>
      </c>
      <c r="BS55">
        <v>75</v>
      </c>
      <c r="BT55">
        <v>0</v>
      </c>
      <c r="BU55">
        <v>0</v>
      </c>
      <c r="BV55">
        <v>0</v>
      </c>
      <c r="BW55">
        <v>1</v>
      </c>
      <c r="BX55">
        <v>1</v>
      </c>
      <c r="BY55">
        <v>1</v>
      </c>
      <c r="BZ55">
        <v>0</v>
      </c>
      <c r="CA55">
        <v>80</v>
      </c>
      <c r="CB55">
        <v>5</v>
      </c>
      <c r="CC55">
        <v>-3</v>
      </c>
      <c r="CD55">
        <v>-3</v>
      </c>
      <c r="CE55">
        <v>80</v>
      </c>
      <c r="CF55">
        <v>0</v>
      </c>
      <c r="CG55">
        <v>0</v>
      </c>
      <c r="CH55">
        <v>0</v>
      </c>
      <c r="CI55">
        <v>0</v>
      </c>
      <c r="CJ55">
        <v>-3</v>
      </c>
      <c r="CK55">
        <v>-3</v>
      </c>
      <c r="CL55">
        <v>-3</v>
      </c>
      <c r="CM55">
        <v>0</v>
      </c>
      <c r="CN55">
        <v>0</v>
      </c>
      <c r="CO55">
        <v>0</v>
      </c>
      <c r="CP55">
        <v>0</v>
      </c>
      <c r="CQ55">
        <v>0</v>
      </c>
      <c r="CR55">
        <v>0</v>
      </c>
      <c r="CS55">
        <v>0</v>
      </c>
      <c r="CT55">
        <v>0</v>
      </c>
      <c r="CU55">
        <v>140</v>
      </c>
      <c r="CV55">
        <v>3</v>
      </c>
      <c r="CW55">
        <v>6</v>
      </c>
      <c r="CX55">
        <v>-3</v>
      </c>
      <c r="CY55">
        <v>-3</v>
      </c>
      <c r="CZ55">
        <v>0</v>
      </c>
      <c r="DA55">
        <v>155</v>
      </c>
      <c r="DB55">
        <v>155</v>
      </c>
      <c r="DC55">
        <v>0</v>
      </c>
      <c r="DD55">
        <v>-70</v>
      </c>
      <c r="DG55">
        <v>14.645569620253164</v>
      </c>
      <c r="DH55">
        <v>0</v>
      </c>
      <c r="DI55">
        <v>2.470157655732117</v>
      </c>
      <c r="DJ55">
        <v>2.470157655732117</v>
      </c>
      <c r="DK55">
        <v>0.57442792348491334</v>
      </c>
      <c r="DL55">
        <v>5.5112319453340265E-3</v>
      </c>
      <c r="DM55">
        <v>35.129107092465368</v>
      </c>
      <c r="DN55">
        <v>0.58548511820775617</v>
      </c>
      <c r="DO55">
        <v>0</v>
      </c>
      <c r="DP55">
        <v>0</v>
      </c>
      <c r="DQ55">
        <v>11.709702364155124</v>
      </c>
      <c r="DR55">
        <v>50.7554662353635</v>
      </c>
      <c r="DS55">
        <v>0</v>
      </c>
      <c r="DT55">
        <v>0.75308737988172325</v>
      </c>
      <c r="DU55">
        <v>0.14620995105070589</v>
      </c>
      <c r="DV55">
        <v>0.99957805907172992</v>
      </c>
      <c r="DW55">
        <v>0.99789029535864981</v>
      </c>
      <c r="DX55">
        <v>0.96139240506329116</v>
      </c>
      <c r="DY55">
        <v>0</v>
      </c>
      <c r="DZ55">
        <v>115.70912974924428</v>
      </c>
      <c r="EA55">
        <v>9.0610598787851089</v>
      </c>
      <c r="EB55">
        <v>0</v>
      </c>
      <c r="EC55">
        <v>0</v>
      </c>
      <c r="ED55">
        <v>205.84865390134604</v>
      </c>
      <c r="EE55">
        <v>0.76793248945147674</v>
      </c>
      <c r="EF55">
        <v>0.76751054852320677</v>
      </c>
      <c r="EG55">
        <v>0.78523206751054853</v>
      </c>
      <c r="EH55">
        <v>97.810014491557823</v>
      </c>
      <c r="EI55">
        <v>0</v>
      </c>
      <c r="EJ55">
        <v>0</v>
      </c>
      <c r="EK55">
        <v>0</v>
      </c>
      <c r="EL55">
        <v>1.4788146285608761E-2</v>
      </c>
      <c r="EM55">
        <v>0.57525944697296016</v>
      </c>
      <c r="EN55">
        <v>0.16877637130801687</v>
      </c>
      <c r="EO55">
        <v>0.16877637130801687</v>
      </c>
      <c r="EP55">
        <v>0.2772151898734177</v>
      </c>
      <c r="EQ55">
        <v>0.2772151898734177</v>
      </c>
      <c r="ER55">
        <v>7.7742616033755274</v>
      </c>
      <c r="ES55">
        <v>7.7742616033755274</v>
      </c>
      <c r="ET55">
        <v>130.06413274390198</v>
      </c>
      <c r="EU55">
        <v>2.9588607594936716</v>
      </c>
      <c r="EV55">
        <v>9.3952200937524726</v>
      </c>
      <c r="EW55">
        <v>0</v>
      </c>
      <c r="EX55">
        <v>0</v>
      </c>
      <c r="EY55">
        <v>2.6457616429068316</v>
      </c>
      <c r="EZ55">
        <v>276.64159183944139</v>
      </c>
      <c r="FA55">
        <v>333.32636669230607</v>
      </c>
      <c r="FB55">
        <v>0.63883820818302095</v>
      </c>
      <c r="FC55">
        <v>-3.2336123989782024</v>
      </c>
      <c r="FD55">
        <v>0.63533028991651841</v>
      </c>
      <c r="FF55">
        <v>14.525146866429104</v>
      </c>
      <c r="FG55">
        <v>0</v>
      </c>
      <c r="FH55">
        <v>0.50267486114104454</v>
      </c>
      <c r="FI55">
        <v>0.50267486114104454</v>
      </c>
      <c r="FJ55">
        <v>0.75125967820565198</v>
      </c>
      <c r="FK55">
        <v>3.1645569620253164E-3</v>
      </c>
      <c r="FL55">
        <v>45.075498272687909</v>
      </c>
      <c r="FM55">
        <v>0.75125830454479836</v>
      </c>
      <c r="FN55">
        <v>0</v>
      </c>
      <c r="FO55">
        <v>0</v>
      </c>
      <c r="FP55">
        <v>15.025166090895965</v>
      </c>
      <c r="FQ55">
        <v>56.581095431608972</v>
      </c>
      <c r="FR55">
        <v>0</v>
      </c>
      <c r="FS55">
        <v>0</v>
      </c>
      <c r="FT55">
        <v>0</v>
      </c>
      <c r="FU55">
        <v>0.99957805907172992</v>
      </c>
      <c r="FV55">
        <v>0.99789029535864981</v>
      </c>
      <c r="FW55">
        <v>0.93598536450337122</v>
      </c>
      <c r="FX55">
        <v>0</v>
      </c>
      <c r="FY55">
        <v>90.976916357074202</v>
      </c>
      <c r="FZ55">
        <v>5.8712282467438648</v>
      </c>
      <c r="GA55">
        <v>0</v>
      </c>
      <c r="GB55">
        <v>0</v>
      </c>
      <c r="GC55">
        <v>175.75816415484832</v>
      </c>
      <c r="GD55">
        <v>0.76793248945147674</v>
      </c>
      <c r="GE55">
        <v>0.76751054852320677</v>
      </c>
      <c r="GF55">
        <v>0.78523206751054853</v>
      </c>
      <c r="GG55">
        <v>94.747474930228918</v>
      </c>
      <c r="GH55">
        <v>0</v>
      </c>
      <c r="GI55">
        <v>0</v>
      </c>
      <c r="GJ55">
        <v>0</v>
      </c>
      <c r="GK55">
        <v>9.9009900990099098E-3</v>
      </c>
      <c r="GL55">
        <v>0.1212801640992317</v>
      </c>
      <c r="GM55">
        <v>0.16877637130801687</v>
      </c>
      <c r="GN55">
        <v>0.16877637130801687</v>
      </c>
      <c r="GO55">
        <v>0.2772151898734177</v>
      </c>
      <c r="GP55">
        <v>0.2772151898734177</v>
      </c>
      <c r="GQ55">
        <v>7.7742616033755274</v>
      </c>
      <c r="GR55">
        <v>7.7742616033755274</v>
      </c>
      <c r="GS55">
        <v>132.36331484824601</v>
      </c>
      <c r="GT55">
        <v>2.9334537189337508</v>
      </c>
      <c r="GU55">
        <v>6.4198180373924698</v>
      </c>
      <c r="GV55">
        <v>0</v>
      </c>
      <c r="GW55">
        <v>0</v>
      </c>
      <c r="GX55">
        <v>0</v>
      </c>
      <c r="GY55">
        <v>251.87268344983411</v>
      </c>
      <c r="GZ55">
        <v>278.9992593546861</v>
      </c>
      <c r="HA55">
        <v>0.36116179181697905</v>
      </c>
      <c r="HB55">
        <v>-29.374872295969745</v>
      </c>
      <c r="HC55">
        <v>0.36466971008348159</v>
      </c>
    </row>
    <row r="56" spans="1:211" x14ac:dyDescent="0.25">
      <c r="A56" t="s">
        <v>3722</v>
      </c>
      <c r="B56">
        <v>51</v>
      </c>
      <c r="C56">
        <v>5930</v>
      </c>
      <c r="D56">
        <v>4918</v>
      </c>
      <c r="E56">
        <v>6369</v>
      </c>
      <c r="F56">
        <v>5295</v>
      </c>
      <c r="G56">
        <v>1622</v>
      </c>
      <c r="H56">
        <v>3735</v>
      </c>
      <c r="I56">
        <v>15</v>
      </c>
      <c r="J56">
        <v>0</v>
      </c>
      <c r="K56">
        <v>0</v>
      </c>
      <c r="L56">
        <v>0</v>
      </c>
      <c r="M56">
        <v>0</v>
      </c>
      <c r="N56">
        <v>0</v>
      </c>
      <c r="O56">
        <v>0</v>
      </c>
      <c r="P56">
        <v>0</v>
      </c>
      <c r="Q56">
        <v>-3</v>
      </c>
      <c r="R56">
        <v>-3</v>
      </c>
      <c r="S56">
        <v>0</v>
      </c>
      <c r="T56">
        <v>15</v>
      </c>
      <c r="U56">
        <v>0</v>
      </c>
      <c r="V56">
        <v>0</v>
      </c>
      <c r="W56">
        <v>0</v>
      </c>
      <c r="X56">
        <v>1</v>
      </c>
      <c r="Y56">
        <v>1</v>
      </c>
      <c r="Z56">
        <v>1</v>
      </c>
      <c r="AA56">
        <v>0</v>
      </c>
      <c r="AB56">
        <v>120</v>
      </c>
      <c r="AC56">
        <v>6</v>
      </c>
      <c r="AD56">
        <v>-3</v>
      </c>
      <c r="AE56">
        <v>-3</v>
      </c>
      <c r="AF56">
        <v>220</v>
      </c>
      <c r="AG56">
        <v>1</v>
      </c>
      <c r="AH56">
        <v>1</v>
      </c>
      <c r="AI56">
        <v>0</v>
      </c>
      <c r="AJ56">
        <v>100</v>
      </c>
      <c r="AK56">
        <v>-3</v>
      </c>
      <c r="AL56">
        <v>-3</v>
      </c>
      <c r="AM56">
        <v>-3</v>
      </c>
      <c r="AN56">
        <v>0</v>
      </c>
      <c r="AO56">
        <v>0</v>
      </c>
      <c r="AP56">
        <v>0</v>
      </c>
      <c r="AQ56">
        <v>0</v>
      </c>
      <c r="AR56">
        <v>0</v>
      </c>
      <c r="AS56">
        <v>0</v>
      </c>
      <c r="AT56">
        <v>0</v>
      </c>
      <c r="AU56">
        <v>0</v>
      </c>
      <c r="AV56">
        <v>120</v>
      </c>
      <c r="AW56">
        <v>3</v>
      </c>
      <c r="AX56">
        <v>6</v>
      </c>
      <c r="AY56">
        <v>-3</v>
      </c>
      <c r="AZ56">
        <v>-3</v>
      </c>
      <c r="BA56">
        <v>0</v>
      </c>
      <c r="BB56">
        <v>235</v>
      </c>
      <c r="BC56">
        <v>235</v>
      </c>
      <c r="BD56">
        <v>0</v>
      </c>
      <c r="BE56">
        <v>-70</v>
      </c>
      <c r="BH56">
        <v>15</v>
      </c>
      <c r="BI56">
        <v>0</v>
      </c>
      <c r="BJ56">
        <v>0</v>
      </c>
      <c r="BK56">
        <v>0</v>
      </c>
      <c r="BL56">
        <v>1</v>
      </c>
      <c r="BM56">
        <v>0</v>
      </c>
      <c r="BN56">
        <v>60</v>
      </c>
      <c r="BO56">
        <v>1</v>
      </c>
      <c r="BP56">
        <v>-3</v>
      </c>
      <c r="BQ56">
        <v>-3</v>
      </c>
      <c r="BR56">
        <v>20</v>
      </c>
      <c r="BS56">
        <v>75</v>
      </c>
      <c r="BT56">
        <v>0</v>
      </c>
      <c r="BU56">
        <v>0</v>
      </c>
      <c r="BV56">
        <v>0</v>
      </c>
      <c r="BW56">
        <v>1</v>
      </c>
      <c r="BX56">
        <v>1</v>
      </c>
      <c r="BY56">
        <v>1</v>
      </c>
      <c r="BZ56">
        <v>0</v>
      </c>
      <c r="CA56">
        <v>80</v>
      </c>
      <c r="CB56">
        <v>5</v>
      </c>
      <c r="CC56">
        <v>-3</v>
      </c>
      <c r="CD56">
        <v>-3</v>
      </c>
      <c r="CE56">
        <v>230</v>
      </c>
      <c r="CF56">
        <v>1</v>
      </c>
      <c r="CG56">
        <v>1</v>
      </c>
      <c r="CH56">
        <v>1</v>
      </c>
      <c r="CI56">
        <v>150</v>
      </c>
      <c r="CJ56">
        <v>-3</v>
      </c>
      <c r="CK56">
        <v>-3</v>
      </c>
      <c r="CL56">
        <v>-3</v>
      </c>
      <c r="CM56">
        <v>0</v>
      </c>
      <c r="CN56">
        <v>0</v>
      </c>
      <c r="CO56">
        <v>0</v>
      </c>
      <c r="CP56">
        <v>0</v>
      </c>
      <c r="CQ56">
        <v>0</v>
      </c>
      <c r="CR56">
        <v>0</v>
      </c>
      <c r="CS56">
        <v>0</v>
      </c>
      <c r="CT56">
        <v>0</v>
      </c>
      <c r="CU56">
        <v>140</v>
      </c>
      <c r="CV56">
        <v>3</v>
      </c>
      <c r="CW56">
        <v>6</v>
      </c>
      <c r="CX56">
        <v>-3</v>
      </c>
      <c r="CY56">
        <v>-3</v>
      </c>
      <c r="CZ56">
        <v>0</v>
      </c>
      <c r="DA56">
        <v>305</v>
      </c>
      <c r="DB56">
        <v>305</v>
      </c>
      <c r="DC56">
        <v>1</v>
      </c>
      <c r="DD56">
        <v>70</v>
      </c>
      <c r="DG56">
        <v>14.645569620253164</v>
      </c>
      <c r="DH56">
        <v>9.3536669918297038E-2</v>
      </c>
      <c r="DI56">
        <v>3.1447314476033599</v>
      </c>
      <c r="DJ56">
        <v>3.1447314476033599</v>
      </c>
      <c r="DK56">
        <v>0.63017230947987202</v>
      </c>
      <c r="DL56">
        <v>3.1645569620253164E-3</v>
      </c>
      <c r="DM56">
        <v>37.211506597200128</v>
      </c>
      <c r="DN56">
        <v>0.62019177662000224</v>
      </c>
      <c r="DO56">
        <v>0</v>
      </c>
      <c r="DP56">
        <v>0</v>
      </c>
      <c r="DQ56">
        <v>12.403835532400041</v>
      </c>
      <c r="DR56">
        <v>57.999241571755419</v>
      </c>
      <c r="DS56">
        <v>3.1557252453483056</v>
      </c>
      <c r="DT56">
        <v>26.596284883783536</v>
      </c>
      <c r="DU56">
        <v>8.6635286925609361</v>
      </c>
      <c r="DV56">
        <v>0.99957805907172992</v>
      </c>
      <c r="DW56">
        <v>0.99789029535864981</v>
      </c>
      <c r="DX56">
        <v>0.8680101040765198</v>
      </c>
      <c r="DY56">
        <v>0</v>
      </c>
      <c r="DZ56">
        <v>94.112795014286647</v>
      </c>
      <c r="EA56">
        <v>5.6867685660175411</v>
      </c>
      <c r="EB56">
        <v>0</v>
      </c>
      <c r="EC56">
        <v>0</v>
      </c>
      <c r="ED56">
        <v>195.74313547497005</v>
      </c>
      <c r="EE56">
        <v>0.76793248945147674</v>
      </c>
      <c r="EF56">
        <v>0.76751054852320677</v>
      </c>
      <c r="EG56">
        <v>0.78523206751054853</v>
      </c>
      <c r="EH56">
        <v>102.45184257492187</v>
      </c>
      <c r="EI56">
        <v>0</v>
      </c>
      <c r="EJ56">
        <v>0</v>
      </c>
      <c r="EK56">
        <v>0</v>
      </c>
      <c r="EL56">
        <v>5.7728891440129493E-2</v>
      </c>
      <c r="EM56">
        <v>0.10322335109398484</v>
      </c>
      <c r="EN56">
        <v>0.16877637130801687</v>
      </c>
      <c r="EO56">
        <v>0.16877637130801687</v>
      </c>
      <c r="EP56">
        <v>0.2772151898734177</v>
      </c>
      <c r="EQ56">
        <v>0.2772151898734177</v>
      </c>
      <c r="ER56">
        <v>7.7742616033755274</v>
      </c>
      <c r="ES56">
        <v>7.7742616033755274</v>
      </c>
      <c r="ET56">
        <v>127.02297387267602</v>
      </c>
      <c r="EU56">
        <v>2.8654784585068995</v>
      </c>
      <c r="EV56">
        <v>6.1832809888150413</v>
      </c>
      <c r="EW56">
        <v>0</v>
      </c>
      <c r="EX56">
        <v>0</v>
      </c>
      <c r="EY56">
        <v>11.80826014016429</v>
      </c>
      <c r="EZ56">
        <v>271.96452740587586</v>
      </c>
      <c r="FA56">
        <v>287.59594237412728</v>
      </c>
      <c r="FB56">
        <v>0.31571335440043385</v>
      </c>
      <c r="FC56">
        <v>-27.28771981009114</v>
      </c>
      <c r="FD56">
        <v>0.27088453104121984</v>
      </c>
      <c r="FF56">
        <v>14.645569620253164</v>
      </c>
      <c r="FG56">
        <v>0</v>
      </c>
      <c r="FH56">
        <v>1.3409861770766374</v>
      </c>
      <c r="FI56">
        <v>1.3409861770766374</v>
      </c>
      <c r="FJ56">
        <v>0.80729914884922394</v>
      </c>
      <c r="FK56">
        <v>2.5984806372373288E-2</v>
      </c>
      <c r="FL56">
        <v>51.181432980155918</v>
      </c>
      <c r="FM56">
        <v>0.85302388300259857</v>
      </c>
      <c r="FN56">
        <v>0</v>
      </c>
      <c r="FO56">
        <v>0</v>
      </c>
      <c r="FP56">
        <v>17.060477660051976</v>
      </c>
      <c r="FQ56">
        <v>74.28272377025587</v>
      </c>
      <c r="FR56">
        <v>0.21321641164769978</v>
      </c>
      <c r="FS56">
        <v>0</v>
      </c>
      <c r="FT56">
        <v>0</v>
      </c>
      <c r="FU56">
        <v>0.99957805907172992</v>
      </c>
      <c r="FV56">
        <v>0.99789029535864981</v>
      </c>
      <c r="FW56">
        <v>0.96139240506329116</v>
      </c>
      <c r="FX56">
        <v>0</v>
      </c>
      <c r="FY56">
        <v>93.320820011471199</v>
      </c>
      <c r="FZ56">
        <v>6.8893139852778464</v>
      </c>
      <c r="GA56">
        <v>0</v>
      </c>
      <c r="GB56">
        <v>0</v>
      </c>
      <c r="GC56">
        <v>213.10135327215755</v>
      </c>
      <c r="GD56">
        <v>0.76793248945147674</v>
      </c>
      <c r="GE56">
        <v>0.76751054852320677</v>
      </c>
      <c r="GF56">
        <v>0.78523206751054853</v>
      </c>
      <c r="GG56">
        <v>124.27738893674636</v>
      </c>
      <c r="GH56">
        <v>0</v>
      </c>
      <c r="GI56">
        <v>0</v>
      </c>
      <c r="GJ56">
        <v>0</v>
      </c>
      <c r="GK56">
        <v>1.0113220004064227E-2</v>
      </c>
      <c r="GL56">
        <v>0.19849276044176067</v>
      </c>
      <c r="GM56">
        <v>0.16877637130801687</v>
      </c>
      <c r="GN56">
        <v>0.16877637130801687</v>
      </c>
      <c r="GO56">
        <v>0.2772151898734177</v>
      </c>
      <c r="GP56">
        <v>0.2772151898734177</v>
      </c>
      <c r="GQ56">
        <v>7.7742616033755274</v>
      </c>
      <c r="GR56">
        <v>7.7742616033755274</v>
      </c>
      <c r="GS56">
        <v>135.41490803979883</v>
      </c>
      <c r="GT56">
        <v>2.9588607594936716</v>
      </c>
      <c r="GU56">
        <v>7.181511666216295</v>
      </c>
      <c r="GV56">
        <v>0</v>
      </c>
      <c r="GW56">
        <v>0</v>
      </c>
      <c r="GX56">
        <v>0.13955896158760706</v>
      </c>
      <c r="GY56">
        <v>305.55903859742904</v>
      </c>
      <c r="GZ56">
        <v>334.58015508422528</v>
      </c>
      <c r="HA56">
        <v>0.6842866455995662</v>
      </c>
      <c r="HB56">
        <v>0.31657014738870393</v>
      </c>
      <c r="HC56">
        <v>0.72911546895878021</v>
      </c>
    </row>
    <row r="57" spans="1:211" x14ac:dyDescent="0.25">
      <c r="A57" t="s">
        <v>3722</v>
      </c>
      <c r="B57">
        <v>52</v>
      </c>
      <c r="C57">
        <v>2839</v>
      </c>
      <c r="D57">
        <v>3847</v>
      </c>
      <c r="E57">
        <v>3255</v>
      </c>
      <c r="F57">
        <v>3335</v>
      </c>
      <c r="G57">
        <v>4189</v>
      </c>
      <c r="H57">
        <v>3663</v>
      </c>
      <c r="I57">
        <v>10</v>
      </c>
      <c r="J57">
        <v>0</v>
      </c>
      <c r="K57">
        <v>0</v>
      </c>
      <c r="L57">
        <v>0</v>
      </c>
      <c r="M57">
        <v>1</v>
      </c>
      <c r="N57">
        <v>0</v>
      </c>
      <c r="O57">
        <v>60</v>
      </c>
      <c r="P57">
        <v>1</v>
      </c>
      <c r="Q57">
        <v>-3</v>
      </c>
      <c r="R57">
        <v>-3</v>
      </c>
      <c r="S57">
        <v>20</v>
      </c>
      <c r="T57">
        <v>70</v>
      </c>
      <c r="U57">
        <v>0</v>
      </c>
      <c r="V57">
        <v>0</v>
      </c>
      <c r="W57">
        <v>0</v>
      </c>
      <c r="X57">
        <v>1</v>
      </c>
      <c r="Y57">
        <v>1</v>
      </c>
      <c r="Z57">
        <v>1</v>
      </c>
      <c r="AA57">
        <v>0</v>
      </c>
      <c r="AB57">
        <v>80</v>
      </c>
      <c r="AC57">
        <v>5</v>
      </c>
      <c r="AD57">
        <v>-3</v>
      </c>
      <c r="AE57">
        <v>-3</v>
      </c>
      <c r="AF57">
        <v>130</v>
      </c>
      <c r="AG57">
        <v>0</v>
      </c>
      <c r="AH57">
        <v>1</v>
      </c>
      <c r="AI57">
        <v>0</v>
      </c>
      <c r="AJ57">
        <v>50</v>
      </c>
      <c r="AK57">
        <v>-3</v>
      </c>
      <c r="AL57">
        <v>-3</v>
      </c>
      <c r="AM57">
        <v>-3</v>
      </c>
      <c r="AN57">
        <v>0</v>
      </c>
      <c r="AO57">
        <v>0</v>
      </c>
      <c r="AP57">
        <v>0</v>
      </c>
      <c r="AQ57">
        <v>0</v>
      </c>
      <c r="AR57">
        <v>0</v>
      </c>
      <c r="AS57">
        <v>0</v>
      </c>
      <c r="AT57">
        <v>0</v>
      </c>
      <c r="AU57">
        <v>0</v>
      </c>
      <c r="AV57">
        <v>140</v>
      </c>
      <c r="AW57">
        <v>3</v>
      </c>
      <c r="AX57">
        <v>6</v>
      </c>
      <c r="AY57">
        <v>-3</v>
      </c>
      <c r="AZ57">
        <v>-3</v>
      </c>
      <c r="BA57">
        <v>0</v>
      </c>
      <c r="BB57">
        <v>200</v>
      </c>
      <c r="BC57">
        <v>200</v>
      </c>
      <c r="BD57">
        <v>0</v>
      </c>
      <c r="BE57">
        <v>-66</v>
      </c>
      <c r="BH57">
        <v>15</v>
      </c>
      <c r="BI57">
        <v>0</v>
      </c>
      <c r="BJ57">
        <v>1</v>
      </c>
      <c r="BK57">
        <v>1</v>
      </c>
      <c r="BL57">
        <v>1</v>
      </c>
      <c r="BM57">
        <v>0</v>
      </c>
      <c r="BN57">
        <v>60</v>
      </c>
      <c r="BO57">
        <v>1</v>
      </c>
      <c r="BP57">
        <v>-3</v>
      </c>
      <c r="BQ57">
        <v>-3</v>
      </c>
      <c r="BR57">
        <v>20</v>
      </c>
      <c r="BS57">
        <v>76</v>
      </c>
      <c r="BT57">
        <v>0</v>
      </c>
      <c r="BU57">
        <v>0</v>
      </c>
      <c r="BV57">
        <v>0</v>
      </c>
      <c r="BW57">
        <v>1</v>
      </c>
      <c r="BX57">
        <v>1</v>
      </c>
      <c r="BY57">
        <v>0</v>
      </c>
      <c r="BZ57">
        <v>0</v>
      </c>
      <c r="CA57">
        <v>40</v>
      </c>
      <c r="CB57">
        <v>1</v>
      </c>
      <c r="CC57">
        <v>-3</v>
      </c>
      <c r="CD57">
        <v>-3</v>
      </c>
      <c r="CE57">
        <v>190</v>
      </c>
      <c r="CF57">
        <v>1</v>
      </c>
      <c r="CG57">
        <v>1</v>
      </c>
      <c r="CH57">
        <v>1</v>
      </c>
      <c r="CI57">
        <v>150</v>
      </c>
      <c r="CJ57">
        <v>-3</v>
      </c>
      <c r="CK57">
        <v>-3</v>
      </c>
      <c r="CL57">
        <v>-3</v>
      </c>
      <c r="CM57">
        <v>0</v>
      </c>
      <c r="CN57">
        <v>0</v>
      </c>
      <c r="CO57">
        <v>0</v>
      </c>
      <c r="CP57">
        <v>0</v>
      </c>
      <c r="CQ57">
        <v>0</v>
      </c>
      <c r="CR57">
        <v>0</v>
      </c>
      <c r="CS57">
        <v>0</v>
      </c>
      <c r="CT57">
        <v>0</v>
      </c>
      <c r="CU57">
        <v>100</v>
      </c>
      <c r="CV57">
        <v>2</v>
      </c>
      <c r="CW57">
        <v>2</v>
      </c>
      <c r="CX57">
        <v>-3</v>
      </c>
      <c r="CY57">
        <v>-3</v>
      </c>
      <c r="CZ57">
        <v>1</v>
      </c>
      <c r="DA57">
        <v>266</v>
      </c>
      <c r="DB57">
        <v>266</v>
      </c>
      <c r="DC57">
        <v>1</v>
      </c>
      <c r="DD57">
        <v>66</v>
      </c>
      <c r="DG57">
        <v>12.782956360564803</v>
      </c>
      <c r="DH57">
        <v>1.095285954151907E-2</v>
      </c>
      <c r="DI57">
        <v>0.51152137955343857</v>
      </c>
      <c r="DJ57">
        <v>0.51152137955343857</v>
      </c>
      <c r="DK57">
        <v>0.63215276870307713</v>
      </c>
      <c r="DL57">
        <v>3.1645569620253164E-3</v>
      </c>
      <c r="DM57">
        <v>37.278519650311168</v>
      </c>
      <c r="DN57">
        <v>0.62130866083851932</v>
      </c>
      <c r="DO57">
        <v>0</v>
      </c>
      <c r="DP57">
        <v>0</v>
      </c>
      <c r="DQ57">
        <v>12.426173216770389</v>
      </c>
      <c r="DR57">
        <v>56.114680142008638</v>
      </c>
      <c r="DS57">
        <v>4.7936169167392606</v>
      </c>
      <c r="DT57">
        <v>2.5482001819457656</v>
      </c>
      <c r="DU57">
        <v>1.7678849036868831</v>
      </c>
      <c r="DV57">
        <v>0.99957805907172992</v>
      </c>
      <c r="DW57">
        <v>0.99789029535864981</v>
      </c>
      <c r="DX57">
        <v>0.96139240506329116</v>
      </c>
      <c r="DY57">
        <v>0</v>
      </c>
      <c r="DZ57">
        <v>120.96820117820522</v>
      </c>
      <c r="EA57">
        <v>9.4156118143459917</v>
      </c>
      <c r="EB57">
        <v>0</v>
      </c>
      <c r="EC57">
        <v>0</v>
      </c>
      <c r="ED57">
        <v>223.816411782969</v>
      </c>
      <c r="EE57">
        <v>0.76793248945147674</v>
      </c>
      <c r="EF57">
        <v>0.76751054852320677</v>
      </c>
      <c r="EG57">
        <v>0.78523206751054853</v>
      </c>
      <c r="EH57">
        <v>121.71690190918386</v>
      </c>
      <c r="EI57">
        <v>0</v>
      </c>
      <c r="EJ57">
        <v>0</v>
      </c>
      <c r="EK57">
        <v>0</v>
      </c>
      <c r="EL57">
        <v>1.978644532996543E-2</v>
      </c>
      <c r="EM57">
        <v>0.61461965378356576</v>
      </c>
      <c r="EN57">
        <v>0.16877637130801687</v>
      </c>
      <c r="EO57">
        <v>0.16877637130801687</v>
      </c>
      <c r="EP57">
        <v>0.2772151898734177</v>
      </c>
      <c r="EQ57">
        <v>0.2772151898734177</v>
      </c>
      <c r="ER57">
        <v>7.7742616033755274</v>
      </c>
      <c r="ES57">
        <v>7.7742616033755274</v>
      </c>
      <c r="ET57">
        <v>130.78060359651724</v>
      </c>
      <c r="EU57">
        <v>2.9588607594936711</v>
      </c>
      <c r="EV57">
        <v>9.6081506432509336</v>
      </c>
      <c r="EW57">
        <v>0</v>
      </c>
      <c r="EX57">
        <v>0</v>
      </c>
      <c r="EY57">
        <v>4.5757061351130588</v>
      </c>
      <c r="EZ57">
        <v>309.64587961466839</v>
      </c>
      <c r="FA57">
        <v>368.3593758501612</v>
      </c>
      <c r="FB57">
        <v>0.5761871618210529</v>
      </c>
      <c r="FC57">
        <v>-6.5881209763988755</v>
      </c>
      <c r="FD57">
        <v>0.41537934582131658</v>
      </c>
      <c r="FF57">
        <v>14.645569620253164</v>
      </c>
      <c r="FG57">
        <v>8.0757134371739585E-3</v>
      </c>
      <c r="FH57">
        <v>0.93461516843253911</v>
      </c>
      <c r="FI57">
        <v>0.93461516843253911</v>
      </c>
      <c r="FJ57">
        <v>0.85506329113924051</v>
      </c>
      <c r="FK57">
        <v>3.1645569620253164E-3</v>
      </c>
      <c r="FL57">
        <v>53.751201890643756</v>
      </c>
      <c r="FM57">
        <v>0.89585336484406264</v>
      </c>
      <c r="FN57">
        <v>0</v>
      </c>
      <c r="FO57">
        <v>0</v>
      </c>
      <c r="FP57">
        <v>17.917067296881253</v>
      </c>
      <c r="FQ57">
        <v>66.401421788823811</v>
      </c>
      <c r="FR57">
        <v>0.37337215763414949</v>
      </c>
      <c r="FS57">
        <v>3.4501965738500213</v>
      </c>
      <c r="FT57">
        <v>1.0132638104985778</v>
      </c>
      <c r="FU57">
        <v>0.99957805907172992</v>
      </c>
      <c r="FV57">
        <v>0.99789029535864981</v>
      </c>
      <c r="FW57">
        <v>0.85400985308905297</v>
      </c>
      <c r="FX57">
        <v>0</v>
      </c>
      <c r="FY57">
        <v>88.888471802369935</v>
      </c>
      <c r="FZ57">
        <v>6.1834225449572244</v>
      </c>
      <c r="GA57">
        <v>0</v>
      </c>
      <c r="GB57">
        <v>0</v>
      </c>
      <c r="GC57">
        <v>213.88311665727821</v>
      </c>
      <c r="GD57">
        <v>0.76793248945147674</v>
      </c>
      <c r="GE57">
        <v>0.76751054852320677</v>
      </c>
      <c r="GF57">
        <v>0.78523206751054853</v>
      </c>
      <c r="GG57">
        <v>126.51307116911283</v>
      </c>
      <c r="GH57">
        <v>0</v>
      </c>
      <c r="GI57">
        <v>0</v>
      </c>
      <c r="GJ57">
        <v>0</v>
      </c>
      <c r="GK57">
        <v>1.6027018892845191E-2</v>
      </c>
      <c r="GL57">
        <v>0.18844240088172237</v>
      </c>
      <c r="GM57">
        <v>0.16877637130801687</v>
      </c>
      <c r="GN57">
        <v>0.16877637130801687</v>
      </c>
      <c r="GO57">
        <v>0.2772151898734177</v>
      </c>
      <c r="GP57">
        <v>0.2772151898734177</v>
      </c>
      <c r="GQ57">
        <v>7.7742616033755274</v>
      </c>
      <c r="GR57">
        <v>7.7742616033755274</v>
      </c>
      <c r="GS57">
        <v>131.97619559765857</v>
      </c>
      <c r="GT57">
        <v>2.8514782075194329</v>
      </c>
      <c r="GU57">
        <v>7.0975778403845498</v>
      </c>
      <c r="GV57">
        <v>0</v>
      </c>
      <c r="GW57">
        <v>0</v>
      </c>
      <c r="GX57">
        <v>3.1780436335182438</v>
      </c>
      <c r="GY57">
        <v>296.30693269889417</v>
      </c>
      <c r="GZ57">
        <v>323.49285480990204</v>
      </c>
      <c r="HA57">
        <v>0.4238128381789471</v>
      </c>
      <c r="HB57">
        <v>-5.6021420747981914</v>
      </c>
      <c r="HC57">
        <v>0.58462065417868336</v>
      </c>
    </row>
    <row r="58" spans="1:211" x14ac:dyDescent="0.25">
      <c r="A58" t="s">
        <v>3722</v>
      </c>
      <c r="B58">
        <v>53</v>
      </c>
      <c r="C58">
        <v>118</v>
      </c>
      <c r="D58">
        <v>744</v>
      </c>
      <c r="E58">
        <v>1533</v>
      </c>
      <c r="F58">
        <v>5160</v>
      </c>
      <c r="G58">
        <v>6025</v>
      </c>
      <c r="H58">
        <v>6377</v>
      </c>
      <c r="I58">
        <v>15</v>
      </c>
      <c r="J58">
        <v>0</v>
      </c>
      <c r="K58">
        <v>21</v>
      </c>
      <c r="L58">
        <v>21</v>
      </c>
      <c r="M58">
        <v>1</v>
      </c>
      <c r="N58">
        <v>0</v>
      </c>
      <c r="O58">
        <v>60</v>
      </c>
      <c r="P58">
        <v>1</v>
      </c>
      <c r="Q58">
        <v>-3</v>
      </c>
      <c r="R58">
        <v>-3</v>
      </c>
      <c r="S58">
        <v>20</v>
      </c>
      <c r="T58">
        <v>96</v>
      </c>
      <c r="U58">
        <v>0</v>
      </c>
      <c r="V58">
        <v>77</v>
      </c>
      <c r="W58">
        <v>25</v>
      </c>
      <c r="X58">
        <v>1</v>
      </c>
      <c r="Y58">
        <v>1</v>
      </c>
      <c r="Z58">
        <v>1</v>
      </c>
      <c r="AA58">
        <v>0</v>
      </c>
      <c r="AB58">
        <v>80</v>
      </c>
      <c r="AC58">
        <v>5</v>
      </c>
      <c r="AD58">
        <v>-3</v>
      </c>
      <c r="AE58">
        <v>-3</v>
      </c>
      <c r="AF58">
        <v>205</v>
      </c>
      <c r="AG58">
        <v>0</v>
      </c>
      <c r="AH58">
        <v>1</v>
      </c>
      <c r="AI58">
        <v>1</v>
      </c>
      <c r="AJ58">
        <v>100</v>
      </c>
      <c r="AK58">
        <v>-3</v>
      </c>
      <c r="AL58">
        <v>-3</v>
      </c>
      <c r="AM58">
        <v>-3</v>
      </c>
      <c r="AN58">
        <v>1</v>
      </c>
      <c r="AO58">
        <v>0</v>
      </c>
      <c r="AP58">
        <v>0</v>
      </c>
      <c r="AQ58">
        <v>0</v>
      </c>
      <c r="AR58">
        <v>0</v>
      </c>
      <c r="AS58">
        <v>0</v>
      </c>
      <c r="AT58">
        <v>0</v>
      </c>
      <c r="AU58">
        <v>0</v>
      </c>
      <c r="AV58">
        <v>140</v>
      </c>
      <c r="AW58">
        <v>3</v>
      </c>
      <c r="AX58">
        <v>6</v>
      </c>
      <c r="AY58">
        <v>-3</v>
      </c>
      <c r="AZ58">
        <v>-3</v>
      </c>
      <c r="BA58">
        <v>46</v>
      </c>
      <c r="BB58">
        <v>301</v>
      </c>
      <c r="BC58">
        <v>321</v>
      </c>
      <c r="BD58">
        <v>1</v>
      </c>
      <c r="BE58">
        <v>66</v>
      </c>
      <c r="BH58">
        <v>15</v>
      </c>
      <c r="BI58">
        <v>0</v>
      </c>
      <c r="BJ58">
        <v>0</v>
      </c>
      <c r="BK58">
        <v>0</v>
      </c>
      <c r="BL58">
        <v>0</v>
      </c>
      <c r="BM58">
        <v>0</v>
      </c>
      <c r="BN58">
        <v>0</v>
      </c>
      <c r="BO58">
        <v>0</v>
      </c>
      <c r="BP58">
        <v>-3</v>
      </c>
      <c r="BQ58">
        <v>-3</v>
      </c>
      <c r="BR58">
        <v>0</v>
      </c>
      <c r="BS58">
        <v>15</v>
      </c>
      <c r="BT58">
        <v>0</v>
      </c>
      <c r="BU58">
        <v>0</v>
      </c>
      <c r="BV58">
        <v>0</v>
      </c>
      <c r="BW58">
        <v>1</v>
      </c>
      <c r="BX58">
        <v>1</v>
      </c>
      <c r="BY58">
        <v>1</v>
      </c>
      <c r="BZ58">
        <v>0</v>
      </c>
      <c r="CA58">
        <v>120</v>
      </c>
      <c r="CB58">
        <v>6</v>
      </c>
      <c r="CC58">
        <v>-3</v>
      </c>
      <c r="CD58">
        <v>-3</v>
      </c>
      <c r="CE58">
        <v>220</v>
      </c>
      <c r="CF58">
        <v>0</v>
      </c>
      <c r="CG58">
        <v>1</v>
      </c>
      <c r="CH58">
        <v>1</v>
      </c>
      <c r="CI58">
        <v>100</v>
      </c>
      <c r="CJ58">
        <v>-3</v>
      </c>
      <c r="CK58">
        <v>-3</v>
      </c>
      <c r="CL58">
        <v>-3</v>
      </c>
      <c r="CM58">
        <v>0</v>
      </c>
      <c r="CN58">
        <v>0</v>
      </c>
      <c r="CO58">
        <v>0</v>
      </c>
      <c r="CP58">
        <v>0</v>
      </c>
      <c r="CQ58">
        <v>0</v>
      </c>
      <c r="CR58">
        <v>0</v>
      </c>
      <c r="CS58">
        <v>0</v>
      </c>
      <c r="CT58">
        <v>0</v>
      </c>
      <c r="CU58">
        <v>120</v>
      </c>
      <c r="CV58">
        <v>3</v>
      </c>
      <c r="CW58">
        <v>6</v>
      </c>
      <c r="CX58">
        <v>-3</v>
      </c>
      <c r="CY58">
        <v>-3</v>
      </c>
      <c r="CZ58">
        <v>0</v>
      </c>
      <c r="DA58">
        <v>235</v>
      </c>
      <c r="DB58">
        <v>235</v>
      </c>
      <c r="DC58">
        <v>0</v>
      </c>
      <c r="DD58">
        <v>-66</v>
      </c>
      <c r="DG58">
        <v>14.645569620253164</v>
      </c>
      <c r="DH58">
        <v>0</v>
      </c>
      <c r="DI58">
        <v>19.576337490415142</v>
      </c>
      <c r="DJ58">
        <v>19.576337490415142</v>
      </c>
      <c r="DK58">
        <v>0.85506329113924051</v>
      </c>
      <c r="DL58">
        <v>3.1645569620253164E-3</v>
      </c>
      <c r="DM58">
        <v>55.372205758989338</v>
      </c>
      <c r="DN58">
        <v>0.92287009598315572</v>
      </c>
      <c r="DO58">
        <v>0</v>
      </c>
      <c r="DP58">
        <v>0</v>
      </c>
      <c r="DQ58">
        <v>18.457401919663116</v>
      </c>
      <c r="DR58">
        <v>83.959858821704572</v>
      </c>
      <c r="DS58">
        <v>0</v>
      </c>
      <c r="DT58">
        <v>81.640912234871664</v>
      </c>
      <c r="DU58">
        <v>26.942023258045989</v>
      </c>
      <c r="DV58">
        <v>0.99957805907172992</v>
      </c>
      <c r="DW58">
        <v>0.99789029535864981</v>
      </c>
      <c r="DX58">
        <v>0.96139240506329116</v>
      </c>
      <c r="DY58">
        <v>0</v>
      </c>
      <c r="DZ58">
        <v>94.871941079148627</v>
      </c>
      <c r="EA58">
        <v>6.5793296838317232</v>
      </c>
      <c r="EB58">
        <v>0</v>
      </c>
      <c r="EC58">
        <v>0</v>
      </c>
      <c r="ED58">
        <v>237.18665057027306</v>
      </c>
      <c r="EE58">
        <v>0.76793248945147674</v>
      </c>
      <c r="EF58">
        <v>0.76751054852320677</v>
      </c>
      <c r="EG58">
        <v>0.78523206751054853</v>
      </c>
      <c r="EH58">
        <v>131.1508979090525</v>
      </c>
      <c r="EI58">
        <v>0</v>
      </c>
      <c r="EJ58">
        <v>0</v>
      </c>
      <c r="EK58">
        <v>0</v>
      </c>
      <c r="EL58">
        <v>0.94147915418947958</v>
      </c>
      <c r="EM58">
        <v>0.24941061064059888</v>
      </c>
      <c r="EN58">
        <v>0.16877637130801687</v>
      </c>
      <c r="EO58">
        <v>0.16877637130801687</v>
      </c>
      <c r="EP58">
        <v>0.2772151898734177</v>
      </c>
      <c r="EQ58">
        <v>0.2772151898734177</v>
      </c>
      <c r="ER58">
        <v>7.7742616033755274</v>
      </c>
      <c r="ES58">
        <v>7.7742616033755274</v>
      </c>
      <c r="ET58">
        <v>136.81183229940996</v>
      </c>
      <c r="EU58">
        <v>2.9588607594936711</v>
      </c>
      <c r="EV58">
        <v>7.5645375147295582</v>
      </c>
      <c r="EW58">
        <v>0</v>
      </c>
      <c r="EX58">
        <v>0</v>
      </c>
      <c r="EY58">
        <v>48.097501711249045</v>
      </c>
      <c r="EZ58">
        <v>334.36701221758165</v>
      </c>
      <c r="FA58">
        <v>372.58017653514247</v>
      </c>
      <c r="FB58">
        <v>0.81352434769521209</v>
      </c>
      <c r="FC58">
        <v>6.0337677475571763</v>
      </c>
      <c r="FD58">
        <v>0.92056006710467919</v>
      </c>
      <c r="FF58">
        <v>14.645569620253164</v>
      </c>
      <c r="FG58">
        <v>1.8188734026252401E-2</v>
      </c>
      <c r="FH58">
        <v>1.4492175859958989</v>
      </c>
      <c r="FI58">
        <v>1.4492175859958989</v>
      </c>
      <c r="FJ58">
        <v>0.63042333068610668</v>
      </c>
      <c r="FK58">
        <v>3.1645569620253164E-3</v>
      </c>
      <c r="FL58">
        <v>38.056930743882248</v>
      </c>
      <c r="FM58">
        <v>0.63428217906470408</v>
      </c>
      <c r="FN58">
        <v>0</v>
      </c>
      <c r="FO58">
        <v>0</v>
      </c>
      <c r="FP58">
        <v>12.685643581294087</v>
      </c>
      <c r="FQ58">
        <v>50.559913367149065</v>
      </c>
      <c r="FR58">
        <v>0</v>
      </c>
      <c r="FS58">
        <v>1.4295240174763624</v>
      </c>
      <c r="FT58">
        <v>0.29398902086636214</v>
      </c>
      <c r="FU58">
        <v>0.99957805907172992</v>
      </c>
      <c r="FV58">
        <v>0.99789029535864981</v>
      </c>
      <c r="FW58">
        <v>0.91727973748394986</v>
      </c>
      <c r="FX58">
        <v>0</v>
      </c>
      <c r="FY58">
        <v>94.23675674692393</v>
      </c>
      <c r="FZ58">
        <v>5.2565598178396549</v>
      </c>
      <c r="GA58">
        <v>0</v>
      </c>
      <c r="GB58">
        <v>0</v>
      </c>
      <c r="GC58">
        <v>209.38310325190889</v>
      </c>
      <c r="GD58">
        <v>0.76793248945147674</v>
      </c>
      <c r="GE58">
        <v>0.76751054852320677</v>
      </c>
      <c r="GF58">
        <v>0.78523206751054853</v>
      </c>
      <c r="GG58">
        <v>116.29062418086262</v>
      </c>
      <c r="GH58">
        <v>0</v>
      </c>
      <c r="GI58">
        <v>0</v>
      </c>
      <c r="GJ58">
        <v>0</v>
      </c>
      <c r="GK58">
        <v>1.227431665351042E-2</v>
      </c>
      <c r="GL58">
        <v>8.3417441080089305E-2</v>
      </c>
      <c r="GM58">
        <v>0.16877637130801687</v>
      </c>
      <c r="GN58">
        <v>0.16877637130801687</v>
      </c>
      <c r="GO58">
        <v>0.2772151898734177</v>
      </c>
      <c r="GP58">
        <v>0.2772151898734177</v>
      </c>
      <c r="GQ58">
        <v>7.7742616033755274</v>
      </c>
      <c r="GR58">
        <v>7.7742616033755274</v>
      </c>
      <c r="GS58">
        <v>129.27556725786729</v>
      </c>
      <c r="GT58">
        <v>2.9147480919143303</v>
      </c>
      <c r="GU58">
        <v>5.8772558225860321</v>
      </c>
      <c r="GV58">
        <v>0</v>
      </c>
      <c r="GW58">
        <v>0</v>
      </c>
      <c r="GX58">
        <v>1.4154146457606522</v>
      </c>
      <c r="GY58">
        <v>270.39217018745796</v>
      </c>
      <c r="GZ58">
        <v>274.62851276359748</v>
      </c>
      <c r="HA58">
        <v>0.18647565230478791</v>
      </c>
      <c r="HB58">
        <v>-18.357575490226921</v>
      </c>
      <c r="HC58">
        <v>7.9439932895320808E-2</v>
      </c>
    </row>
    <row r="59" spans="1:211" x14ac:dyDescent="0.25">
      <c r="A59" t="s">
        <v>3722</v>
      </c>
      <c r="B59">
        <v>54</v>
      </c>
      <c r="C59">
        <v>997</v>
      </c>
      <c r="D59">
        <v>3489</v>
      </c>
      <c r="E59">
        <v>3647</v>
      </c>
      <c r="F59">
        <v>696</v>
      </c>
      <c r="G59">
        <v>1678</v>
      </c>
      <c r="H59">
        <v>4662</v>
      </c>
      <c r="I59">
        <v>15</v>
      </c>
      <c r="J59">
        <v>0</v>
      </c>
      <c r="K59">
        <v>0</v>
      </c>
      <c r="L59">
        <v>0</v>
      </c>
      <c r="M59">
        <v>1</v>
      </c>
      <c r="N59">
        <v>0</v>
      </c>
      <c r="O59">
        <v>60</v>
      </c>
      <c r="P59">
        <v>1</v>
      </c>
      <c r="Q59">
        <v>-3</v>
      </c>
      <c r="R59">
        <v>-3</v>
      </c>
      <c r="S59">
        <v>20</v>
      </c>
      <c r="T59">
        <v>75</v>
      </c>
      <c r="U59">
        <v>0</v>
      </c>
      <c r="V59">
        <v>0</v>
      </c>
      <c r="W59">
        <v>0</v>
      </c>
      <c r="X59">
        <v>1</v>
      </c>
      <c r="Y59">
        <v>1</v>
      </c>
      <c r="Z59">
        <v>1</v>
      </c>
      <c r="AA59">
        <v>0</v>
      </c>
      <c r="AB59">
        <v>80</v>
      </c>
      <c r="AC59">
        <v>5</v>
      </c>
      <c r="AD59">
        <v>-3</v>
      </c>
      <c r="AE59">
        <v>-3</v>
      </c>
      <c r="AF59">
        <v>230</v>
      </c>
      <c r="AG59">
        <v>1</v>
      </c>
      <c r="AH59">
        <v>1</v>
      </c>
      <c r="AI59">
        <v>1</v>
      </c>
      <c r="AJ59">
        <v>150</v>
      </c>
      <c r="AK59">
        <v>-3</v>
      </c>
      <c r="AL59">
        <v>-3</v>
      </c>
      <c r="AM59">
        <v>-3</v>
      </c>
      <c r="AN59">
        <v>0</v>
      </c>
      <c r="AO59">
        <v>0</v>
      </c>
      <c r="AP59">
        <v>0</v>
      </c>
      <c r="AQ59">
        <v>0</v>
      </c>
      <c r="AR59">
        <v>1</v>
      </c>
      <c r="AS59">
        <v>0</v>
      </c>
      <c r="AT59">
        <v>25</v>
      </c>
      <c r="AU59">
        <v>0</v>
      </c>
      <c r="AV59">
        <v>140</v>
      </c>
      <c r="AW59">
        <v>3</v>
      </c>
      <c r="AX59">
        <v>6</v>
      </c>
      <c r="AY59">
        <v>-3</v>
      </c>
      <c r="AZ59">
        <v>-3</v>
      </c>
      <c r="BA59">
        <v>0</v>
      </c>
      <c r="BB59">
        <v>305</v>
      </c>
      <c r="BC59">
        <v>305</v>
      </c>
      <c r="BD59">
        <v>0</v>
      </c>
      <c r="BE59">
        <v>-22</v>
      </c>
      <c r="BH59">
        <v>10</v>
      </c>
      <c r="BI59">
        <v>0</v>
      </c>
      <c r="BJ59">
        <v>43</v>
      </c>
      <c r="BK59">
        <v>43</v>
      </c>
      <c r="BL59">
        <v>1</v>
      </c>
      <c r="BM59">
        <v>0</v>
      </c>
      <c r="BN59">
        <v>60</v>
      </c>
      <c r="BO59">
        <v>1</v>
      </c>
      <c r="BP59">
        <v>-3</v>
      </c>
      <c r="BQ59">
        <v>-3</v>
      </c>
      <c r="BR59">
        <v>20</v>
      </c>
      <c r="BS59">
        <v>113</v>
      </c>
      <c r="BT59">
        <v>0</v>
      </c>
      <c r="BU59">
        <v>29</v>
      </c>
      <c r="BV59">
        <v>9</v>
      </c>
      <c r="BW59">
        <v>1</v>
      </c>
      <c r="BX59">
        <v>1</v>
      </c>
      <c r="BY59">
        <v>1</v>
      </c>
      <c r="BZ59">
        <v>0</v>
      </c>
      <c r="CA59">
        <v>80</v>
      </c>
      <c r="CB59">
        <v>5</v>
      </c>
      <c r="CC59">
        <v>-3</v>
      </c>
      <c r="CD59">
        <v>-3</v>
      </c>
      <c r="CE59">
        <v>189</v>
      </c>
      <c r="CF59">
        <v>1</v>
      </c>
      <c r="CG59">
        <v>0</v>
      </c>
      <c r="CH59">
        <v>1</v>
      </c>
      <c r="CI59">
        <v>100</v>
      </c>
      <c r="CJ59">
        <v>-3</v>
      </c>
      <c r="CK59">
        <v>-3</v>
      </c>
      <c r="CL59">
        <v>-3</v>
      </c>
      <c r="CM59">
        <v>1</v>
      </c>
      <c r="CN59">
        <v>0</v>
      </c>
      <c r="CO59">
        <v>0</v>
      </c>
      <c r="CP59">
        <v>0</v>
      </c>
      <c r="CQ59">
        <v>0</v>
      </c>
      <c r="CR59">
        <v>1</v>
      </c>
      <c r="CS59">
        <v>0</v>
      </c>
      <c r="CT59">
        <v>25</v>
      </c>
      <c r="CU59">
        <v>140</v>
      </c>
      <c r="CV59">
        <v>3</v>
      </c>
      <c r="CW59">
        <v>6</v>
      </c>
      <c r="CX59">
        <v>-3</v>
      </c>
      <c r="CY59">
        <v>-3</v>
      </c>
      <c r="CZ59">
        <v>52</v>
      </c>
      <c r="DA59">
        <v>327</v>
      </c>
      <c r="DB59">
        <v>347</v>
      </c>
      <c r="DC59">
        <v>1</v>
      </c>
      <c r="DD59">
        <v>22</v>
      </c>
      <c r="DG59">
        <v>14.645569620253164</v>
      </c>
      <c r="DH59">
        <v>0</v>
      </c>
      <c r="DI59">
        <v>0.76880930463037911</v>
      </c>
      <c r="DJ59">
        <v>0.76880930463037911</v>
      </c>
      <c r="DK59">
        <v>0.85506329113924051</v>
      </c>
      <c r="DL59">
        <v>9.3639020774447697E-3</v>
      </c>
      <c r="DM59">
        <v>54.040247560221673</v>
      </c>
      <c r="DN59">
        <v>0.90067079267036132</v>
      </c>
      <c r="DO59">
        <v>0</v>
      </c>
      <c r="DP59">
        <v>0</v>
      </c>
      <c r="DQ59">
        <v>18.013415853407228</v>
      </c>
      <c r="DR59">
        <v>66.581339730451333</v>
      </c>
      <c r="DS59">
        <v>1.2394933378248951</v>
      </c>
      <c r="DT59">
        <v>4.7815908951314814</v>
      </c>
      <c r="DU59">
        <v>1.9223156066288216</v>
      </c>
      <c r="DV59">
        <v>0.99957805907172992</v>
      </c>
      <c r="DW59">
        <v>0.99789029535864981</v>
      </c>
      <c r="DX59">
        <v>0.96139240506329116</v>
      </c>
      <c r="DY59">
        <v>0</v>
      </c>
      <c r="DZ59">
        <v>106.67082189916428</v>
      </c>
      <c r="EA59">
        <v>8.7561476953974804</v>
      </c>
      <c r="EB59">
        <v>0</v>
      </c>
      <c r="EC59">
        <v>0</v>
      </c>
      <c r="ED59">
        <v>234.7478010473059</v>
      </c>
      <c r="EE59">
        <v>0.76793248945147674</v>
      </c>
      <c r="EF59">
        <v>0.76751054852320677</v>
      </c>
      <c r="EG59">
        <v>0.78523206751054853</v>
      </c>
      <c r="EH59">
        <v>129.33208431529539</v>
      </c>
      <c r="EI59">
        <v>0</v>
      </c>
      <c r="EJ59">
        <v>0</v>
      </c>
      <c r="EK59">
        <v>0</v>
      </c>
      <c r="EL59">
        <v>1.6280581202479771E-2</v>
      </c>
      <c r="EM59">
        <v>0.63635150513290695</v>
      </c>
      <c r="EN59">
        <v>0.16877637130801687</v>
      </c>
      <c r="EO59">
        <v>0.16877637130801687</v>
      </c>
      <c r="EP59">
        <v>0.2772151898734177</v>
      </c>
      <c r="EQ59">
        <v>0.2772151898734177</v>
      </c>
      <c r="ER59">
        <v>7.7742616033755274</v>
      </c>
      <c r="ES59">
        <v>7.7742616033755274</v>
      </c>
      <c r="ET59">
        <v>136.36784623315407</v>
      </c>
      <c r="EU59">
        <v>2.9588607594936711</v>
      </c>
      <c r="EV59">
        <v>9.729045843863469</v>
      </c>
      <c r="EW59">
        <v>0</v>
      </c>
      <c r="EX59">
        <v>0</v>
      </c>
      <c r="EY59">
        <v>3.2819799035668407</v>
      </c>
      <c r="EZ59">
        <v>319.70739818606387</v>
      </c>
      <c r="FA59">
        <v>361.36361505918524</v>
      </c>
      <c r="FB59">
        <v>0.5656871524287912</v>
      </c>
      <c r="FC59">
        <v>20.231201243930396</v>
      </c>
      <c r="FD59">
        <v>0.41673747123122112</v>
      </c>
      <c r="FF59">
        <v>14.625819297187615</v>
      </c>
      <c r="FG59">
        <v>0</v>
      </c>
      <c r="FH59">
        <v>32.667747963461323</v>
      </c>
      <c r="FI59">
        <v>32.667747963461323</v>
      </c>
      <c r="FJ59">
        <v>0.85506329113924051</v>
      </c>
      <c r="FK59">
        <v>4.0063271824794331E-3</v>
      </c>
      <c r="FL59">
        <v>56.201439792064292</v>
      </c>
      <c r="FM59">
        <v>0.93669066320107164</v>
      </c>
      <c r="FN59">
        <v>0</v>
      </c>
      <c r="FO59">
        <v>0</v>
      </c>
      <c r="FP59">
        <v>18.733813264021435</v>
      </c>
      <c r="FQ59">
        <v>77.597196957809714</v>
      </c>
      <c r="FR59">
        <v>0</v>
      </c>
      <c r="FS59">
        <v>63.913804915863807</v>
      </c>
      <c r="FT59">
        <v>20.720757906741053</v>
      </c>
      <c r="FU59">
        <v>0.99957805907172992</v>
      </c>
      <c r="FV59">
        <v>0.99789029535864981</v>
      </c>
      <c r="FW59">
        <v>0.96139240506329116</v>
      </c>
      <c r="FX59">
        <v>0</v>
      </c>
      <c r="FY59">
        <v>95.591176666961417</v>
      </c>
      <c r="FZ59">
        <v>6.5871812615592926</v>
      </c>
      <c r="GA59">
        <v>0</v>
      </c>
      <c r="GB59">
        <v>0</v>
      </c>
      <c r="GC59">
        <v>210.78139211764778</v>
      </c>
      <c r="GD59">
        <v>0.76793248945147674</v>
      </c>
      <c r="GE59">
        <v>0.76751054852320677</v>
      </c>
      <c r="GF59">
        <v>0.78523206751054853</v>
      </c>
      <c r="GG59">
        <v>111.28530228855402</v>
      </c>
      <c r="GH59">
        <v>0</v>
      </c>
      <c r="GI59">
        <v>0</v>
      </c>
      <c r="GJ59">
        <v>0</v>
      </c>
      <c r="GK59">
        <v>0.9741724736815629</v>
      </c>
      <c r="GL59">
        <v>0.22425864527438655</v>
      </c>
      <c r="GM59">
        <v>0.16877637130801687</v>
      </c>
      <c r="GN59">
        <v>0.16877637130801687</v>
      </c>
      <c r="GO59">
        <v>0.2772151898734177</v>
      </c>
      <c r="GP59">
        <v>0.2772151898734177</v>
      </c>
      <c r="GQ59">
        <v>7.7742616033755274</v>
      </c>
      <c r="GR59">
        <v>7.7742616033755274</v>
      </c>
      <c r="GS59">
        <v>137.08824364376829</v>
      </c>
      <c r="GT59">
        <v>2.9588607594936716</v>
      </c>
      <c r="GU59">
        <v>7.3830967500521254</v>
      </c>
      <c r="GV59">
        <v>0</v>
      </c>
      <c r="GW59">
        <v>0</v>
      </c>
      <c r="GX59">
        <v>53.648295617590506</v>
      </c>
      <c r="GY59">
        <v>308.23003430425342</v>
      </c>
      <c r="GZ59">
        <v>341.6538786214287</v>
      </c>
      <c r="HA59">
        <v>0.4343128475712088</v>
      </c>
      <c r="HB59">
        <v>-10.21219106258093</v>
      </c>
      <c r="HC59">
        <v>0.58326252876877893</v>
      </c>
    </row>
    <row r="60" spans="1:211" x14ac:dyDescent="0.25">
      <c r="A60" t="s">
        <v>3722</v>
      </c>
      <c r="B60">
        <v>55</v>
      </c>
      <c r="C60">
        <v>5842</v>
      </c>
      <c r="D60">
        <v>3743</v>
      </c>
      <c r="E60">
        <v>6666</v>
      </c>
      <c r="F60">
        <v>3189</v>
      </c>
      <c r="G60">
        <v>120</v>
      </c>
      <c r="H60">
        <v>4188</v>
      </c>
      <c r="I60">
        <v>15</v>
      </c>
      <c r="J60">
        <v>0</v>
      </c>
      <c r="K60">
        <v>4</v>
      </c>
      <c r="L60">
        <v>4</v>
      </c>
      <c r="M60">
        <v>1</v>
      </c>
      <c r="N60">
        <v>0</v>
      </c>
      <c r="O60">
        <v>60</v>
      </c>
      <c r="P60">
        <v>1</v>
      </c>
      <c r="Q60">
        <v>-3</v>
      </c>
      <c r="R60">
        <v>-3</v>
      </c>
      <c r="S60">
        <v>20</v>
      </c>
      <c r="T60">
        <v>79</v>
      </c>
      <c r="U60">
        <v>0</v>
      </c>
      <c r="V60">
        <v>45</v>
      </c>
      <c r="W60">
        <v>15</v>
      </c>
      <c r="X60">
        <v>1</v>
      </c>
      <c r="Y60">
        <v>1</v>
      </c>
      <c r="Z60">
        <v>1</v>
      </c>
      <c r="AA60">
        <v>0</v>
      </c>
      <c r="AB60">
        <v>80</v>
      </c>
      <c r="AC60">
        <v>5</v>
      </c>
      <c r="AD60">
        <v>-3</v>
      </c>
      <c r="AE60">
        <v>-3</v>
      </c>
      <c r="AF60">
        <v>195</v>
      </c>
      <c r="AG60">
        <v>1</v>
      </c>
      <c r="AH60">
        <v>0</v>
      </c>
      <c r="AI60">
        <v>1</v>
      </c>
      <c r="AJ60">
        <v>100</v>
      </c>
      <c r="AK60">
        <v>-3</v>
      </c>
      <c r="AL60">
        <v>-3</v>
      </c>
      <c r="AM60">
        <v>-3</v>
      </c>
      <c r="AN60">
        <v>0</v>
      </c>
      <c r="AO60">
        <v>0</v>
      </c>
      <c r="AP60">
        <v>0</v>
      </c>
      <c r="AQ60">
        <v>2</v>
      </c>
      <c r="AR60">
        <v>0</v>
      </c>
      <c r="AS60">
        <v>0</v>
      </c>
      <c r="AT60">
        <v>0</v>
      </c>
      <c r="AU60">
        <v>10</v>
      </c>
      <c r="AV60">
        <v>140</v>
      </c>
      <c r="AW60">
        <v>3</v>
      </c>
      <c r="AX60">
        <v>6</v>
      </c>
      <c r="AY60">
        <v>-3</v>
      </c>
      <c r="AZ60">
        <v>-3</v>
      </c>
      <c r="BA60">
        <v>19</v>
      </c>
      <c r="BB60">
        <v>284</v>
      </c>
      <c r="BC60">
        <v>284</v>
      </c>
      <c r="BD60">
        <v>1</v>
      </c>
      <c r="BE60">
        <v>73</v>
      </c>
      <c r="BH60">
        <v>15</v>
      </c>
      <c r="BI60">
        <v>0</v>
      </c>
      <c r="BJ60">
        <v>6</v>
      </c>
      <c r="BK60">
        <v>6</v>
      </c>
      <c r="BL60">
        <v>1</v>
      </c>
      <c r="BM60">
        <v>0</v>
      </c>
      <c r="BN60">
        <v>60</v>
      </c>
      <c r="BO60">
        <v>1</v>
      </c>
      <c r="BP60">
        <v>-3</v>
      </c>
      <c r="BQ60">
        <v>-3</v>
      </c>
      <c r="BR60">
        <v>20</v>
      </c>
      <c r="BS60">
        <v>81</v>
      </c>
      <c r="BT60">
        <v>0</v>
      </c>
      <c r="BU60">
        <v>0</v>
      </c>
      <c r="BV60">
        <v>0</v>
      </c>
      <c r="BW60">
        <v>1</v>
      </c>
      <c r="BX60">
        <v>1</v>
      </c>
      <c r="BY60">
        <v>1</v>
      </c>
      <c r="BZ60">
        <v>0</v>
      </c>
      <c r="CA60">
        <v>80</v>
      </c>
      <c r="CB60">
        <v>5</v>
      </c>
      <c r="CC60">
        <v>-3</v>
      </c>
      <c r="CD60">
        <v>-3</v>
      </c>
      <c r="CE60">
        <v>130</v>
      </c>
      <c r="CF60">
        <v>0</v>
      </c>
      <c r="CG60">
        <v>1</v>
      </c>
      <c r="CH60">
        <v>0</v>
      </c>
      <c r="CI60">
        <v>50</v>
      </c>
      <c r="CJ60">
        <v>-3</v>
      </c>
      <c r="CK60">
        <v>-3</v>
      </c>
      <c r="CL60">
        <v>-3</v>
      </c>
      <c r="CM60">
        <v>0</v>
      </c>
      <c r="CN60">
        <v>0</v>
      </c>
      <c r="CO60">
        <v>2</v>
      </c>
      <c r="CP60">
        <v>0</v>
      </c>
      <c r="CQ60">
        <v>0</v>
      </c>
      <c r="CR60">
        <v>0</v>
      </c>
      <c r="CS60">
        <v>10</v>
      </c>
      <c r="CT60">
        <v>0</v>
      </c>
      <c r="CU60">
        <v>140</v>
      </c>
      <c r="CV60">
        <v>3</v>
      </c>
      <c r="CW60">
        <v>6</v>
      </c>
      <c r="CX60">
        <v>-3</v>
      </c>
      <c r="CY60">
        <v>-3</v>
      </c>
      <c r="CZ60">
        <v>6</v>
      </c>
      <c r="DA60">
        <v>211</v>
      </c>
      <c r="DB60">
        <v>211</v>
      </c>
      <c r="DC60">
        <v>0</v>
      </c>
      <c r="DD60">
        <v>-73</v>
      </c>
      <c r="DG60">
        <v>14.645569620253164</v>
      </c>
      <c r="DH60">
        <v>0</v>
      </c>
      <c r="DI60">
        <v>13.372057977426728</v>
      </c>
      <c r="DJ60">
        <v>13.372057977426728</v>
      </c>
      <c r="DK60">
        <v>0.63203051196696025</v>
      </c>
      <c r="DL60">
        <v>3.1645569620253164E-3</v>
      </c>
      <c r="DM60">
        <v>37.864115075026476</v>
      </c>
      <c r="DN60">
        <v>0.63106858458377446</v>
      </c>
      <c r="DO60">
        <v>0</v>
      </c>
      <c r="DP60">
        <v>0</v>
      </c>
      <c r="DQ60">
        <v>12.621371691675492</v>
      </c>
      <c r="DR60">
        <v>59.947227280033999</v>
      </c>
      <c r="DS60">
        <v>0</v>
      </c>
      <c r="DT60">
        <v>60.6235112268009</v>
      </c>
      <c r="DU60">
        <v>19.910524867641094</v>
      </c>
      <c r="DV60">
        <v>0.99957805907172992</v>
      </c>
      <c r="DW60">
        <v>0.99789029535864981</v>
      </c>
      <c r="DX60">
        <v>0.96139240506329116</v>
      </c>
      <c r="DY60">
        <v>0</v>
      </c>
      <c r="DZ60">
        <v>97.294050777733659</v>
      </c>
      <c r="EA60">
        <v>5.4768096607349097</v>
      </c>
      <c r="EB60">
        <v>0</v>
      </c>
      <c r="EC60">
        <v>0</v>
      </c>
      <c r="ED60">
        <v>190.43326870367332</v>
      </c>
      <c r="EE60">
        <v>0.76793248945147674</v>
      </c>
      <c r="EF60">
        <v>0.76751054852320677</v>
      </c>
      <c r="EG60">
        <v>0.78523206751054853</v>
      </c>
      <c r="EH60">
        <v>89.949282587325285</v>
      </c>
      <c r="EI60">
        <v>0</v>
      </c>
      <c r="EJ60">
        <v>0</v>
      </c>
      <c r="EK60">
        <v>0</v>
      </c>
      <c r="EL60">
        <v>0.66819249628005151</v>
      </c>
      <c r="EM60">
        <v>8.0006781823278805E-2</v>
      </c>
      <c r="EN60">
        <v>0.16877637130801687</v>
      </c>
      <c r="EO60">
        <v>0.16877637130801687</v>
      </c>
      <c r="EP60">
        <v>0.2772151898734177</v>
      </c>
      <c r="EQ60">
        <v>0.2772151898734177</v>
      </c>
      <c r="ER60">
        <v>7.7742616033755274</v>
      </c>
      <c r="ES60">
        <v>7.7742616033755274</v>
      </c>
      <c r="ET60">
        <v>130.97580207142232</v>
      </c>
      <c r="EU60">
        <v>2.9588607594936707</v>
      </c>
      <c r="EV60">
        <v>5.8180265276259231</v>
      </c>
      <c r="EW60">
        <v>0</v>
      </c>
      <c r="EX60">
        <v>0</v>
      </c>
      <c r="EY60">
        <v>34.560230865393528</v>
      </c>
      <c r="EZ60">
        <v>265.89363972709674</v>
      </c>
      <c r="FA60">
        <v>270.80690153637659</v>
      </c>
      <c r="FB60">
        <v>0.42184302294464565</v>
      </c>
      <c r="FC60">
        <v>-33.789496732594387</v>
      </c>
      <c r="FD60">
        <v>0.37887270860450423</v>
      </c>
      <c r="FF60">
        <v>13.368658514951054</v>
      </c>
      <c r="FG60">
        <v>4.8863106267867627E-3</v>
      </c>
      <c r="FH60">
        <v>3.6422763920664503</v>
      </c>
      <c r="FI60">
        <v>3.6422763920664503</v>
      </c>
      <c r="FJ60">
        <v>0.66595266546514442</v>
      </c>
      <c r="FK60">
        <v>3.1645569620253164E-3</v>
      </c>
      <c r="FL60">
        <v>39.9266665949811</v>
      </c>
      <c r="FM60">
        <v>0.6654444432496851</v>
      </c>
      <c r="FN60">
        <v>0</v>
      </c>
      <c r="FO60">
        <v>0</v>
      </c>
      <c r="FP60">
        <v>13.308888864993701</v>
      </c>
      <c r="FQ60">
        <v>61.171590834217717</v>
      </c>
      <c r="FR60">
        <v>0</v>
      </c>
      <c r="FS60">
        <v>0.37327095688152645</v>
      </c>
      <c r="FT60">
        <v>0.13705557355346576</v>
      </c>
      <c r="FU60">
        <v>0.99957805907172992</v>
      </c>
      <c r="FV60">
        <v>0.99789029535864981</v>
      </c>
      <c r="FW60">
        <v>0.96139240506329116</v>
      </c>
      <c r="FX60">
        <v>0</v>
      </c>
      <c r="FY60">
        <v>103.8397390593725</v>
      </c>
      <c r="FZ60">
        <v>7.5966878056774689</v>
      </c>
      <c r="GA60">
        <v>0</v>
      </c>
      <c r="GB60">
        <v>0</v>
      </c>
      <c r="GC60">
        <v>209.81686579799231</v>
      </c>
      <c r="GD60">
        <v>0.76793248945147674</v>
      </c>
      <c r="GE60">
        <v>0.76751054852320677</v>
      </c>
      <c r="GF60">
        <v>0.78523206751054853</v>
      </c>
      <c r="GG60">
        <v>105.61388750766938</v>
      </c>
      <c r="GH60">
        <v>0</v>
      </c>
      <c r="GI60">
        <v>0</v>
      </c>
      <c r="GJ60">
        <v>0</v>
      </c>
      <c r="GK60">
        <v>1.5159193654614711E-2</v>
      </c>
      <c r="GL60">
        <v>0.28993906897921817</v>
      </c>
      <c r="GM60">
        <v>0.16877637130801687</v>
      </c>
      <c r="GN60">
        <v>0.16877637130801687</v>
      </c>
      <c r="GO60">
        <v>0.2772151898734177</v>
      </c>
      <c r="GP60">
        <v>0.2772151898734177</v>
      </c>
      <c r="GQ60">
        <v>7.7742616033755274</v>
      </c>
      <c r="GR60">
        <v>7.7742616033755274</v>
      </c>
      <c r="GS60">
        <v>131.66331924474053</v>
      </c>
      <c r="GT60">
        <v>2.9588607594936707</v>
      </c>
      <c r="GU60">
        <v>7.8330333673911117</v>
      </c>
      <c r="GV60">
        <v>0</v>
      </c>
      <c r="GW60">
        <v>0</v>
      </c>
      <c r="GX60">
        <v>2.8096509890343975</v>
      </c>
      <c r="GY60">
        <v>279.58312977330496</v>
      </c>
      <c r="GZ60">
        <v>318.2316977959145</v>
      </c>
      <c r="HA60">
        <v>0.57815697705535429</v>
      </c>
      <c r="HB60">
        <v>-11.652152983870813</v>
      </c>
      <c r="HC60">
        <v>0.62112729139549572</v>
      </c>
    </row>
    <row r="61" spans="1:211" x14ac:dyDescent="0.25">
      <c r="A61" t="s">
        <v>3722</v>
      </c>
      <c r="B61">
        <v>56</v>
      </c>
      <c r="C61">
        <v>3473</v>
      </c>
      <c r="D61">
        <v>3616</v>
      </c>
      <c r="E61">
        <v>5892</v>
      </c>
      <c r="F61">
        <v>1294</v>
      </c>
      <c r="G61">
        <v>4320</v>
      </c>
      <c r="H61">
        <v>5012</v>
      </c>
      <c r="I61">
        <v>15</v>
      </c>
      <c r="J61">
        <v>0</v>
      </c>
      <c r="K61">
        <v>0</v>
      </c>
      <c r="L61">
        <v>0</v>
      </c>
      <c r="M61">
        <v>1</v>
      </c>
      <c r="N61">
        <v>0</v>
      </c>
      <c r="O61">
        <v>60</v>
      </c>
      <c r="P61">
        <v>1</v>
      </c>
      <c r="Q61">
        <v>-3</v>
      </c>
      <c r="R61">
        <v>-3</v>
      </c>
      <c r="S61">
        <v>20</v>
      </c>
      <c r="T61">
        <v>75</v>
      </c>
      <c r="U61">
        <v>0</v>
      </c>
      <c r="V61">
        <v>0</v>
      </c>
      <c r="W61">
        <v>0</v>
      </c>
      <c r="X61">
        <v>1</v>
      </c>
      <c r="Y61">
        <v>1</v>
      </c>
      <c r="Z61">
        <v>1</v>
      </c>
      <c r="AA61">
        <v>1</v>
      </c>
      <c r="AB61">
        <v>120</v>
      </c>
      <c r="AC61">
        <v>11</v>
      </c>
      <c r="AD61">
        <v>-3</v>
      </c>
      <c r="AE61">
        <v>-3</v>
      </c>
      <c r="AF61">
        <v>270</v>
      </c>
      <c r="AG61">
        <v>1</v>
      </c>
      <c r="AH61">
        <v>1</v>
      </c>
      <c r="AI61">
        <v>1</v>
      </c>
      <c r="AJ61">
        <v>150</v>
      </c>
      <c r="AK61">
        <v>-3</v>
      </c>
      <c r="AL61">
        <v>-3</v>
      </c>
      <c r="AM61">
        <v>-3</v>
      </c>
      <c r="AN61">
        <v>0</v>
      </c>
      <c r="AO61">
        <v>1</v>
      </c>
      <c r="AP61">
        <v>0</v>
      </c>
      <c r="AQ61">
        <v>0</v>
      </c>
      <c r="AR61">
        <v>1</v>
      </c>
      <c r="AS61">
        <v>0</v>
      </c>
      <c r="AT61">
        <v>25</v>
      </c>
      <c r="AU61">
        <v>0</v>
      </c>
      <c r="AV61">
        <v>180</v>
      </c>
      <c r="AW61">
        <v>4</v>
      </c>
      <c r="AX61">
        <v>12</v>
      </c>
      <c r="AY61">
        <v>-3</v>
      </c>
      <c r="AZ61">
        <v>-3</v>
      </c>
      <c r="BA61">
        <v>0</v>
      </c>
      <c r="BB61">
        <v>345</v>
      </c>
      <c r="BC61">
        <v>445</v>
      </c>
      <c r="BD61">
        <v>1</v>
      </c>
      <c r="BE61">
        <v>75</v>
      </c>
      <c r="BH61">
        <v>15</v>
      </c>
      <c r="BI61">
        <v>0</v>
      </c>
      <c r="BJ61">
        <v>0</v>
      </c>
      <c r="BK61">
        <v>0</v>
      </c>
      <c r="BL61">
        <v>1</v>
      </c>
      <c r="BM61">
        <v>0</v>
      </c>
      <c r="BN61">
        <v>60</v>
      </c>
      <c r="BO61">
        <v>1</v>
      </c>
      <c r="BP61">
        <v>-3</v>
      </c>
      <c r="BQ61">
        <v>-3</v>
      </c>
      <c r="BR61">
        <v>20</v>
      </c>
      <c r="BS61">
        <v>75</v>
      </c>
      <c r="BT61">
        <v>0</v>
      </c>
      <c r="BU61">
        <v>0</v>
      </c>
      <c r="BV61">
        <v>0</v>
      </c>
      <c r="BW61">
        <v>1</v>
      </c>
      <c r="BX61">
        <v>1</v>
      </c>
      <c r="BY61">
        <v>1</v>
      </c>
      <c r="BZ61">
        <v>1</v>
      </c>
      <c r="CA61">
        <v>120</v>
      </c>
      <c r="CB61">
        <v>11</v>
      </c>
      <c r="CC61">
        <v>-3</v>
      </c>
      <c r="CD61">
        <v>-3</v>
      </c>
      <c r="CE61">
        <v>170</v>
      </c>
      <c r="CF61">
        <v>1</v>
      </c>
      <c r="CG61">
        <v>0</v>
      </c>
      <c r="CH61">
        <v>0</v>
      </c>
      <c r="CI61">
        <v>50</v>
      </c>
      <c r="CJ61">
        <v>-3</v>
      </c>
      <c r="CK61">
        <v>-3</v>
      </c>
      <c r="CL61">
        <v>-3</v>
      </c>
      <c r="CM61">
        <v>0</v>
      </c>
      <c r="CN61">
        <v>1</v>
      </c>
      <c r="CO61">
        <v>0</v>
      </c>
      <c r="CP61">
        <v>0</v>
      </c>
      <c r="CQ61">
        <v>0</v>
      </c>
      <c r="CR61">
        <v>1</v>
      </c>
      <c r="CS61">
        <v>0</v>
      </c>
      <c r="CT61">
        <v>25</v>
      </c>
      <c r="CU61">
        <v>180</v>
      </c>
      <c r="CV61">
        <v>4</v>
      </c>
      <c r="CW61">
        <v>12</v>
      </c>
      <c r="CX61">
        <v>-3</v>
      </c>
      <c r="CY61">
        <v>-3</v>
      </c>
      <c r="CZ61">
        <v>0</v>
      </c>
      <c r="DA61">
        <v>270</v>
      </c>
      <c r="DB61">
        <v>370</v>
      </c>
      <c r="DC61">
        <v>0</v>
      </c>
      <c r="DD61">
        <v>-75</v>
      </c>
      <c r="DG61">
        <v>14.645569620253164</v>
      </c>
      <c r="DH61">
        <v>4.7840343751359246E-2</v>
      </c>
      <c r="DI61">
        <v>1.4903332567888674</v>
      </c>
      <c r="DJ61">
        <v>1.4903332567888674</v>
      </c>
      <c r="DK61">
        <v>0.72451808354711278</v>
      </c>
      <c r="DL61">
        <v>2.6586401030450704E-2</v>
      </c>
      <c r="DM61">
        <v>44.806688029410566</v>
      </c>
      <c r="DN61">
        <v>0.74677813382350977</v>
      </c>
      <c r="DO61">
        <v>0</v>
      </c>
      <c r="DP61">
        <v>0</v>
      </c>
      <c r="DQ61">
        <v>14.935562676470195</v>
      </c>
      <c r="DR61">
        <v>59.872998559854452</v>
      </c>
      <c r="DS61">
        <v>2.783734800158125</v>
      </c>
      <c r="DT61">
        <v>4.6836091242979325</v>
      </c>
      <c r="DU61">
        <v>1.3427953294577359</v>
      </c>
      <c r="DV61">
        <v>0.99957805907172992</v>
      </c>
      <c r="DW61">
        <v>0.99789029535864981</v>
      </c>
      <c r="DX61">
        <v>0.96139240506329116</v>
      </c>
      <c r="DY61">
        <v>0</v>
      </c>
      <c r="DZ61">
        <v>108.28865720883402</v>
      </c>
      <c r="EA61">
        <v>8.5250213992424086</v>
      </c>
      <c r="EB61">
        <v>0</v>
      </c>
      <c r="EC61">
        <v>0</v>
      </c>
      <c r="ED61">
        <v>242.46333963467544</v>
      </c>
      <c r="EE61">
        <v>0.76793248945147674</v>
      </c>
      <c r="EF61">
        <v>0.76751054852320677</v>
      </c>
      <c r="EG61">
        <v>0.78523206751054853</v>
      </c>
      <c r="EH61">
        <v>132.91269346414941</v>
      </c>
      <c r="EI61">
        <v>0</v>
      </c>
      <c r="EJ61">
        <v>0</v>
      </c>
      <c r="EK61">
        <v>0</v>
      </c>
      <c r="EL61">
        <v>1.5912758031183749E-2</v>
      </c>
      <c r="EM61">
        <v>0.48995923342115955</v>
      </c>
      <c r="EN61">
        <v>0.16877637130801687</v>
      </c>
      <c r="EO61">
        <v>0.16877637130801687</v>
      </c>
      <c r="EP61">
        <v>0.2772151898734177</v>
      </c>
      <c r="EQ61">
        <v>0.2772151898734177</v>
      </c>
      <c r="ER61">
        <v>7.7742616033755274</v>
      </c>
      <c r="ES61">
        <v>7.7742616033755274</v>
      </c>
      <c r="ET61">
        <v>133.28999305621704</v>
      </c>
      <c r="EU61">
        <v>2.9588607594936711</v>
      </c>
      <c r="EV61">
        <v>8.9476651700251324</v>
      </c>
      <c r="EW61">
        <v>0</v>
      </c>
      <c r="EX61">
        <v>0</v>
      </c>
      <c r="EY61">
        <v>3.1306778618368178</v>
      </c>
      <c r="EZ61">
        <v>317.86807842770406</v>
      </c>
      <c r="FA61">
        <v>357.98411723690833</v>
      </c>
      <c r="FB61">
        <v>0.62206390681579482</v>
      </c>
      <c r="FC61">
        <v>6.7507442109889526</v>
      </c>
      <c r="FD61">
        <v>0.62261095271907174</v>
      </c>
      <c r="FF61">
        <v>14.459369497539033</v>
      </c>
      <c r="FG61">
        <v>0</v>
      </c>
      <c r="FH61">
        <v>1.7585374676973491</v>
      </c>
      <c r="FI61">
        <v>1.7585374676973491</v>
      </c>
      <c r="FJ61">
        <v>0.85506329113924051</v>
      </c>
      <c r="FK61">
        <v>3.1645569620253164E-3</v>
      </c>
      <c r="FL61">
        <v>54.817868785258426</v>
      </c>
      <c r="FM61">
        <v>0.91363114642097354</v>
      </c>
      <c r="FN61">
        <v>0</v>
      </c>
      <c r="FO61">
        <v>0</v>
      </c>
      <c r="FP61">
        <v>18.272622928419477</v>
      </c>
      <c r="FQ61">
        <v>70.792095753213488</v>
      </c>
      <c r="FR61">
        <v>0</v>
      </c>
      <c r="FS61">
        <v>1.9984270564621904</v>
      </c>
      <c r="FT61">
        <v>0.47848345895106736</v>
      </c>
      <c r="FU61">
        <v>0.99957805907172992</v>
      </c>
      <c r="FV61">
        <v>0.99789029535864981</v>
      </c>
      <c r="FW61">
        <v>0.96139240506329116</v>
      </c>
      <c r="FX61">
        <v>0</v>
      </c>
      <c r="FY61">
        <v>109.23672146607143</v>
      </c>
      <c r="FZ61">
        <v>8.8995824829479719</v>
      </c>
      <c r="GA61">
        <v>0</v>
      </c>
      <c r="GB61">
        <v>0</v>
      </c>
      <c r="GC61">
        <v>212.10677728556826</v>
      </c>
      <c r="GD61">
        <v>0.76793248945147674</v>
      </c>
      <c r="GE61">
        <v>0.76751054852320677</v>
      </c>
      <c r="GF61">
        <v>0.78523206751054853</v>
      </c>
      <c r="GG61">
        <v>110.13691604606073</v>
      </c>
      <c r="GH61">
        <v>0</v>
      </c>
      <c r="GI61">
        <v>0</v>
      </c>
      <c r="GJ61">
        <v>0</v>
      </c>
      <c r="GK61">
        <v>1.3950855590282418E-2</v>
      </c>
      <c r="GL61">
        <v>0.60128161946521907</v>
      </c>
      <c r="GM61">
        <v>0.16877637130801687</v>
      </c>
      <c r="GN61">
        <v>0.16877637130801687</v>
      </c>
      <c r="GO61">
        <v>0.2772151898734177</v>
      </c>
      <c r="GP61">
        <v>0.2772151898734177</v>
      </c>
      <c r="GQ61">
        <v>7.7742616033755274</v>
      </c>
      <c r="GR61">
        <v>7.7742616033755274</v>
      </c>
      <c r="GS61">
        <v>136.62705330816632</v>
      </c>
      <c r="GT61">
        <v>2.9588607594936711</v>
      </c>
      <c r="GU61">
        <v>9.5352350143460729</v>
      </c>
      <c r="GV61">
        <v>0</v>
      </c>
      <c r="GW61">
        <v>0</v>
      </c>
      <c r="GX61">
        <v>2.2605342393610504</v>
      </c>
      <c r="GY61">
        <v>296.22641500435066</v>
      </c>
      <c r="GZ61">
        <v>349.30738918100792</v>
      </c>
      <c r="HA61">
        <v>0.37793609318420518</v>
      </c>
      <c r="HB61">
        <v>0.67101948468499817</v>
      </c>
      <c r="HC61">
        <v>0.37738904728092826</v>
      </c>
    </row>
    <row r="62" spans="1:211" x14ac:dyDescent="0.25">
      <c r="A62" t="s">
        <v>3722</v>
      </c>
      <c r="B62">
        <v>57</v>
      </c>
      <c r="C62">
        <v>900</v>
      </c>
      <c r="D62">
        <v>5930</v>
      </c>
      <c r="E62">
        <v>1255</v>
      </c>
      <c r="F62">
        <v>1156</v>
      </c>
      <c r="G62">
        <v>3008</v>
      </c>
      <c r="H62">
        <v>4189</v>
      </c>
      <c r="I62">
        <v>15</v>
      </c>
      <c r="J62">
        <v>0</v>
      </c>
      <c r="K62">
        <v>17</v>
      </c>
      <c r="L62">
        <v>17</v>
      </c>
      <c r="M62">
        <v>0</v>
      </c>
      <c r="N62">
        <v>0</v>
      </c>
      <c r="O62">
        <v>0</v>
      </c>
      <c r="P62">
        <v>0</v>
      </c>
      <c r="Q62">
        <v>-3</v>
      </c>
      <c r="R62">
        <v>-3</v>
      </c>
      <c r="S62">
        <v>0</v>
      </c>
      <c r="T62">
        <v>32</v>
      </c>
      <c r="U62">
        <v>0</v>
      </c>
      <c r="V62">
        <v>87</v>
      </c>
      <c r="W62">
        <v>29</v>
      </c>
      <c r="X62">
        <v>1</v>
      </c>
      <c r="Y62">
        <v>1</v>
      </c>
      <c r="Z62">
        <v>0</v>
      </c>
      <c r="AA62">
        <v>0</v>
      </c>
      <c r="AB62">
        <v>80</v>
      </c>
      <c r="AC62">
        <v>2</v>
      </c>
      <c r="AD62">
        <v>-3</v>
      </c>
      <c r="AE62">
        <v>-3</v>
      </c>
      <c r="AF62">
        <v>259</v>
      </c>
      <c r="AG62">
        <v>1</v>
      </c>
      <c r="AH62">
        <v>1</v>
      </c>
      <c r="AI62">
        <v>1</v>
      </c>
      <c r="AJ62">
        <v>150</v>
      </c>
      <c r="AK62">
        <v>-3</v>
      </c>
      <c r="AL62">
        <v>-3</v>
      </c>
      <c r="AM62">
        <v>-3</v>
      </c>
      <c r="AN62">
        <v>1</v>
      </c>
      <c r="AO62">
        <v>0</v>
      </c>
      <c r="AP62">
        <v>0</v>
      </c>
      <c r="AQ62">
        <v>0</v>
      </c>
      <c r="AR62">
        <v>0</v>
      </c>
      <c r="AS62">
        <v>0</v>
      </c>
      <c r="AT62">
        <v>0</v>
      </c>
      <c r="AU62">
        <v>0</v>
      </c>
      <c r="AV62">
        <v>80</v>
      </c>
      <c r="AW62">
        <v>2</v>
      </c>
      <c r="AX62">
        <v>2</v>
      </c>
      <c r="AY62">
        <v>-3</v>
      </c>
      <c r="AZ62">
        <v>-3</v>
      </c>
      <c r="BA62">
        <v>46</v>
      </c>
      <c r="BB62">
        <v>291</v>
      </c>
      <c r="BC62">
        <v>311</v>
      </c>
      <c r="BD62">
        <v>0</v>
      </c>
      <c r="BE62">
        <v>-54</v>
      </c>
      <c r="BH62">
        <v>15</v>
      </c>
      <c r="BI62">
        <v>0</v>
      </c>
      <c r="BJ62">
        <v>0</v>
      </c>
      <c r="BK62">
        <v>0</v>
      </c>
      <c r="BL62">
        <v>1</v>
      </c>
      <c r="BM62">
        <v>0</v>
      </c>
      <c r="BN62">
        <v>60</v>
      </c>
      <c r="BO62">
        <v>1</v>
      </c>
      <c r="BP62">
        <v>-3</v>
      </c>
      <c r="BQ62">
        <v>-3</v>
      </c>
      <c r="BR62">
        <v>20</v>
      </c>
      <c r="BS62">
        <v>75</v>
      </c>
      <c r="BT62">
        <v>0</v>
      </c>
      <c r="BU62">
        <v>0</v>
      </c>
      <c r="BV62">
        <v>0</v>
      </c>
      <c r="BW62">
        <v>1</v>
      </c>
      <c r="BX62">
        <v>1</v>
      </c>
      <c r="BY62">
        <v>1</v>
      </c>
      <c r="BZ62">
        <v>1</v>
      </c>
      <c r="CA62">
        <v>120</v>
      </c>
      <c r="CB62">
        <v>11</v>
      </c>
      <c r="CC62">
        <v>-3</v>
      </c>
      <c r="CD62">
        <v>-3</v>
      </c>
      <c r="CE62">
        <v>270</v>
      </c>
      <c r="CF62">
        <v>1</v>
      </c>
      <c r="CG62">
        <v>1</v>
      </c>
      <c r="CH62">
        <v>1</v>
      </c>
      <c r="CI62">
        <v>150</v>
      </c>
      <c r="CJ62">
        <v>-3</v>
      </c>
      <c r="CK62">
        <v>-3</v>
      </c>
      <c r="CL62">
        <v>-3</v>
      </c>
      <c r="CM62">
        <v>0</v>
      </c>
      <c r="CN62">
        <v>1</v>
      </c>
      <c r="CO62">
        <v>0</v>
      </c>
      <c r="CP62">
        <v>0</v>
      </c>
      <c r="CQ62">
        <v>0</v>
      </c>
      <c r="CR62">
        <v>0</v>
      </c>
      <c r="CS62">
        <v>0</v>
      </c>
      <c r="CT62">
        <v>0</v>
      </c>
      <c r="CU62">
        <v>180</v>
      </c>
      <c r="CV62">
        <v>4</v>
      </c>
      <c r="CW62">
        <v>12</v>
      </c>
      <c r="CX62">
        <v>-3</v>
      </c>
      <c r="CY62">
        <v>-3</v>
      </c>
      <c r="CZ62">
        <v>0</v>
      </c>
      <c r="DA62">
        <v>345</v>
      </c>
      <c r="DB62">
        <v>445</v>
      </c>
      <c r="DC62">
        <v>1</v>
      </c>
      <c r="DD62">
        <v>54</v>
      </c>
      <c r="DG62">
        <v>14.645569620253164</v>
      </c>
      <c r="DH62">
        <v>0</v>
      </c>
      <c r="DI62">
        <v>14.854936204706094</v>
      </c>
      <c r="DJ62">
        <v>14.854936204706094</v>
      </c>
      <c r="DK62">
        <v>0.61670157241976464</v>
      </c>
      <c r="DL62">
        <v>3.1645569620253164E-3</v>
      </c>
      <c r="DM62">
        <v>36.920162718544105</v>
      </c>
      <c r="DN62">
        <v>0.61533604530906838</v>
      </c>
      <c r="DO62">
        <v>0</v>
      </c>
      <c r="DP62">
        <v>0</v>
      </c>
      <c r="DQ62">
        <v>12.306720906181365</v>
      </c>
      <c r="DR62">
        <v>57.919043105257217</v>
      </c>
      <c r="DS62">
        <v>1.0279672707342766</v>
      </c>
      <c r="DT62">
        <v>61.15508004270373</v>
      </c>
      <c r="DU62">
        <v>20.005825914899198</v>
      </c>
      <c r="DV62">
        <v>0.99957805907172992</v>
      </c>
      <c r="DW62">
        <v>0.99789029535864981</v>
      </c>
      <c r="DX62">
        <v>0.78766209684368071</v>
      </c>
      <c r="DY62">
        <v>0</v>
      </c>
      <c r="DZ62">
        <v>88.678562753593582</v>
      </c>
      <c r="EA62">
        <v>4.9308472700613848</v>
      </c>
      <c r="EB62">
        <v>0</v>
      </c>
      <c r="EC62">
        <v>0</v>
      </c>
      <c r="ED62">
        <v>201.21123930051959</v>
      </c>
      <c r="EE62">
        <v>0.76793248945147674</v>
      </c>
      <c r="EF62">
        <v>0.76751054852320677</v>
      </c>
      <c r="EG62">
        <v>0.78523206751054853</v>
      </c>
      <c r="EH62">
        <v>116.43759428179214</v>
      </c>
      <c r="EI62">
        <v>0</v>
      </c>
      <c r="EJ62">
        <v>0</v>
      </c>
      <c r="EK62">
        <v>0</v>
      </c>
      <c r="EL62">
        <v>0.7108169435406092</v>
      </c>
      <c r="EM62">
        <v>4.6495409358652817E-2</v>
      </c>
      <c r="EN62">
        <v>0.16877637130801687</v>
      </c>
      <c r="EO62">
        <v>0.16877637130801687</v>
      </c>
      <c r="EP62">
        <v>0.2772151898734177</v>
      </c>
      <c r="EQ62">
        <v>0.2772151898734177</v>
      </c>
      <c r="ER62">
        <v>7.7742616033755274</v>
      </c>
      <c r="ES62">
        <v>7.7742616033755274</v>
      </c>
      <c r="ET62">
        <v>123.71193895714379</v>
      </c>
      <c r="EU62">
        <v>2.7851304512740604</v>
      </c>
      <c r="EV62">
        <v>5.0642618622611</v>
      </c>
      <c r="EW62">
        <v>0</v>
      </c>
      <c r="EX62">
        <v>0</v>
      </c>
      <c r="EY62">
        <v>35.858773917218834</v>
      </c>
      <c r="EZ62">
        <v>298.16378775696012</v>
      </c>
      <c r="FA62">
        <v>313.44894399493637</v>
      </c>
      <c r="FB62">
        <v>0.38279896618438947</v>
      </c>
      <c r="FC62">
        <v>-26.085669001900989</v>
      </c>
      <c r="FD62">
        <v>0.29553602583410332</v>
      </c>
      <c r="FF62">
        <v>14.645569620253164</v>
      </c>
      <c r="FG62">
        <v>0</v>
      </c>
      <c r="FH62">
        <v>1.5298475005683563</v>
      </c>
      <c r="FI62">
        <v>1.5298475005683563</v>
      </c>
      <c r="FJ62">
        <v>0.85506329113924051</v>
      </c>
      <c r="FK62">
        <v>3.1645569620253164E-3</v>
      </c>
      <c r="FL62">
        <v>53.832610986449964</v>
      </c>
      <c r="FM62">
        <v>0.89721018310749923</v>
      </c>
      <c r="FN62">
        <v>0</v>
      </c>
      <c r="FO62">
        <v>0</v>
      </c>
      <c r="FP62">
        <v>17.944203662149985</v>
      </c>
      <c r="FQ62">
        <v>69.296183102831819</v>
      </c>
      <c r="FR62">
        <v>0</v>
      </c>
      <c r="FS62">
        <v>0</v>
      </c>
      <c r="FT62">
        <v>0</v>
      </c>
      <c r="FU62">
        <v>0.99957805907172992</v>
      </c>
      <c r="FV62">
        <v>0.99789029535864981</v>
      </c>
      <c r="FW62">
        <v>0.96139240506329116</v>
      </c>
      <c r="FX62">
        <v>0</v>
      </c>
      <c r="FY62">
        <v>104.77316807280724</v>
      </c>
      <c r="FZ62">
        <v>8.1898717967789842</v>
      </c>
      <c r="GA62">
        <v>0</v>
      </c>
      <c r="GB62">
        <v>0</v>
      </c>
      <c r="GC62">
        <v>217.68742287581702</v>
      </c>
      <c r="GD62">
        <v>0.76793248945147674</v>
      </c>
      <c r="GE62">
        <v>0.76751054852320677</v>
      </c>
      <c r="GF62">
        <v>0.78523206751054853</v>
      </c>
      <c r="GG62">
        <v>124.47279394434602</v>
      </c>
      <c r="GH62">
        <v>0</v>
      </c>
      <c r="GI62">
        <v>0</v>
      </c>
      <c r="GJ62">
        <v>0</v>
      </c>
      <c r="GK62">
        <v>1.2814692904766334E-2</v>
      </c>
      <c r="GL62">
        <v>0.49466050933422412</v>
      </c>
      <c r="GM62">
        <v>0.16877637130801687</v>
      </c>
      <c r="GN62">
        <v>0.16877637130801687</v>
      </c>
      <c r="GO62">
        <v>0.2772151898734177</v>
      </c>
      <c r="GP62">
        <v>0.2772151898734177</v>
      </c>
      <c r="GQ62">
        <v>7.7742616033755274</v>
      </c>
      <c r="GR62">
        <v>7.7742616033755274</v>
      </c>
      <c r="GS62">
        <v>136.29863404189683</v>
      </c>
      <c r="GT62">
        <v>2.9588607594936711</v>
      </c>
      <c r="GU62">
        <v>8.9721720061392194</v>
      </c>
      <c r="GV62">
        <v>0</v>
      </c>
      <c r="GW62">
        <v>0</v>
      </c>
      <c r="GX62">
        <v>1.6996428033232474</v>
      </c>
      <c r="GY62">
        <v>318.9093766189182</v>
      </c>
      <c r="GZ62">
        <v>364.81638128197039</v>
      </c>
      <c r="HA62">
        <v>0.61720103381561053</v>
      </c>
      <c r="HB62">
        <v>16.808518896432087</v>
      </c>
      <c r="HC62">
        <v>0.70446397416589668</v>
      </c>
    </row>
    <row r="63" spans="1:211" x14ac:dyDescent="0.25">
      <c r="A63" t="s">
        <v>3722</v>
      </c>
      <c r="B63">
        <v>58</v>
      </c>
      <c r="C63">
        <v>1533</v>
      </c>
      <c r="D63">
        <v>60</v>
      </c>
      <c r="E63">
        <v>4469</v>
      </c>
      <c r="F63">
        <v>6418</v>
      </c>
      <c r="G63">
        <v>3847</v>
      </c>
      <c r="H63">
        <v>4918</v>
      </c>
      <c r="I63">
        <v>15</v>
      </c>
      <c r="J63">
        <v>0</v>
      </c>
      <c r="K63">
        <v>0</v>
      </c>
      <c r="L63">
        <v>0</v>
      </c>
      <c r="M63">
        <v>0</v>
      </c>
      <c r="N63">
        <v>0</v>
      </c>
      <c r="O63">
        <v>0</v>
      </c>
      <c r="P63">
        <v>0</v>
      </c>
      <c r="Q63">
        <v>-3</v>
      </c>
      <c r="R63">
        <v>-3</v>
      </c>
      <c r="S63">
        <v>0</v>
      </c>
      <c r="T63">
        <v>15</v>
      </c>
      <c r="U63">
        <v>0</v>
      </c>
      <c r="V63">
        <v>0</v>
      </c>
      <c r="W63">
        <v>0</v>
      </c>
      <c r="X63">
        <v>1</v>
      </c>
      <c r="Y63">
        <v>1</v>
      </c>
      <c r="Z63">
        <v>1</v>
      </c>
      <c r="AA63">
        <v>0</v>
      </c>
      <c r="AB63">
        <v>120</v>
      </c>
      <c r="AC63">
        <v>6</v>
      </c>
      <c r="AD63">
        <v>-3</v>
      </c>
      <c r="AE63">
        <v>-3</v>
      </c>
      <c r="AF63">
        <v>270</v>
      </c>
      <c r="AG63">
        <v>1</v>
      </c>
      <c r="AH63">
        <v>1</v>
      </c>
      <c r="AI63">
        <v>1</v>
      </c>
      <c r="AJ63">
        <v>150</v>
      </c>
      <c r="AK63">
        <v>-3</v>
      </c>
      <c r="AL63">
        <v>-3</v>
      </c>
      <c r="AM63">
        <v>-3</v>
      </c>
      <c r="AN63">
        <v>0</v>
      </c>
      <c r="AO63">
        <v>0</v>
      </c>
      <c r="AP63">
        <v>1</v>
      </c>
      <c r="AQ63">
        <v>0</v>
      </c>
      <c r="AR63">
        <v>0</v>
      </c>
      <c r="AS63">
        <v>0</v>
      </c>
      <c r="AT63">
        <v>5</v>
      </c>
      <c r="AU63">
        <v>0</v>
      </c>
      <c r="AV63">
        <v>120</v>
      </c>
      <c r="AW63">
        <v>3</v>
      </c>
      <c r="AX63">
        <v>6</v>
      </c>
      <c r="AY63">
        <v>-3</v>
      </c>
      <c r="AZ63">
        <v>-3</v>
      </c>
      <c r="BA63">
        <v>0</v>
      </c>
      <c r="BB63">
        <v>285</v>
      </c>
      <c r="BC63">
        <v>285</v>
      </c>
      <c r="BD63">
        <v>0</v>
      </c>
      <c r="BE63">
        <v>-11</v>
      </c>
      <c r="BH63">
        <v>10</v>
      </c>
      <c r="BI63">
        <v>0</v>
      </c>
      <c r="BJ63">
        <v>2</v>
      </c>
      <c r="BK63">
        <v>2</v>
      </c>
      <c r="BL63">
        <v>0</v>
      </c>
      <c r="BM63">
        <v>0</v>
      </c>
      <c r="BN63">
        <v>0</v>
      </c>
      <c r="BO63">
        <v>0</v>
      </c>
      <c r="BP63">
        <v>-3</v>
      </c>
      <c r="BQ63">
        <v>-3</v>
      </c>
      <c r="BR63">
        <v>0</v>
      </c>
      <c r="BS63">
        <v>12</v>
      </c>
      <c r="BT63">
        <v>0</v>
      </c>
      <c r="BU63">
        <v>28</v>
      </c>
      <c r="BV63">
        <v>9</v>
      </c>
      <c r="BW63">
        <v>1</v>
      </c>
      <c r="BX63">
        <v>1</v>
      </c>
      <c r="BY63">
        <v>1</v>
      </c>
      <c r="BZ63">
        <v>0</v>
      </c>
      <c r="CA63">
        <v>120</v>
      </c>
      <c r="CB63">
        <v>6</v>
      </c>
      <c r="CC63">
        <v>-3</v>
      </c>
      <c r="CD63">
        <v>-3</v>
      </c>
      <c r="CE63">
        <v>279</v>
      </c>
      <c r="CF63">
        <v>1</v>
      </c>
      <c r="CG63">
        <v>1</v>
      </c>
      <c r="CH63">
        <v>1</v>
      </c>
      <c r="CI63">
        <v>150</v>
      </c>
      <c r="CJ63">
        <v>-3</v>
      </c>
      <c r="CK63">
        <v>-3</v>
      </c>
      <c r="CL63">
        <v>-3</v>
      </c>
      <c r="CM63">
        <v>0</v>
      </c>
      <c r="CN63">
        <v>0</v>
      </c>
      <c r="CO63">
        <v>0</v>
      </c>
      <c r="CP63">
        <v>1</v>
      </c>
      <c r="CQ63">
        <v>0</v>
      </c>
      <c r="CR63">
        <v>0</v>
      </c>
      <c r="CS63">
        <v>0</v>
      </c>
      <c r="CT63">
        <v>5</v>
      </c>
      <c r="CU63">
        <v>120</v>
      </c>
      <c r="CV63">
        <v>3</v>
      </c>
      <c r="CW63">
        <v>6</v>
      </c>
      <c r="CX63">
        <v>-3</v>
      </c>
      <c r="CY63">
        <v>-3</v>
      </c>
      <c r="CZ63">
        <v>11</v>
      </c>
      <c r="DA63">
        <v>296</v>
      </c>
      <c r="DB63">
        <v>296</v>
      </c>
      <c r="DC63">
        <v>1</v>
      </c>
      <c r="DD63">
        <v>11</v>
      </c>
      <c r="DG63">
        <v>14.645569620253164</v>
      </c>
      <c r="DH63">
        <v>0</v>
      </c>
      <c r="DI63">
        <v>1.2373076848077265</v>
      </c>
      <c r="DJ63">
        <v>1.2373076848077265</v>
      </c>
      <c r="DK63">
        <v>0.71064637571965505</v>
      </c>
      <c r="DL63">
        <v>2.4843832994673094E-2</v>
      </c>
      <c r="DM63">
        <v>47.263103239143391</v>
      </c>
      <c r="DN63">
        <v>0.78771838731905675</v>
      </c>
      <c r="DO63">
        <v>0</v>
      </c>
      <c r="DP63">
        <v>0</v>
      </c>
      <c r="DQ63">
        <v>15.754367746381135</v>
      </c>
      <c r="DR63">
        <v>58.811715402347446</v>
      </c>
      <c r="DS63">
        <v>0.94598133608830826</v>
      </c>
      <c r="DT63">
        <v>6.8642921143772222</v>
      </c>
      <c r="DU63">
        <v>2.1031131307331972</v>
      </c>
      <c r="DV63">
        <v>0.99957805907172992</v>
      </c>
      <c r="DW63">
        <v>0.99789029535864981</v>
      </c>
      <c r="DX63">
        <v>0.96139240506329116</v>
      </c>
      <c r="DY63">
        <v>0</v>
      </c>
      <c r="DZ63">
        <v>101.53735166444562</v>
      </c>
      <c r="EA63">
        <v>7.426590350793365</v>
      </c>
      <c r="EB63">
        <v>0</v>
      </c>
      <c r="EC63">
        <v>0</v>
      </c>
      <c r="ED63">
        <v>235.76644636108091</v>
      </c>
      <c r="EE63">
        <v>0.76793248945147674</v>
      </c>
      <c r="EF63">
        <v>0.76751054852320677</v>
      </c>
      <c r="EG63">
        <v>0.78523206751054853</v>
      </c>
      <c r="EH63">
        <v>133.01687763713079</v>
      </c>
      <c r="EI63">
        <v>0</v>
      </c>
      <c r="EJ63">
        <v>0</v>
      </c>
      <c r="EK63">
        <v>0</v>
      </c>
      <c r="EL63">
        <v>1.9929765540807831E-2</v>
      </c>
      <c r="EM63">
        <v>0.28508098076941712</v>
      </c>
      <c r="EN63">
        <v>0.16877637130801687</v>
      </c>
      <c r="EO63">
        <v>0.16877637130801687</v>
      </c>
      <c r="EP63">
        <v>0.2772151898734177</v>
      </c>
      <c r="EQ63">
        <v>0.2772151898734177</v>
      </c>
      <c r="ER63">
        <v>7.7742616033755274</v>
      </c>
      <c r="ES63">
        <v>7.7742616033755274</v>
      </c>
      <c r="ET63">
        <v>134.10879812612797</v>
      </c>
      <c r="EU63">
        <v>2.9588607594936707</v>
      </c>
      <c r="EV63">
        <v>7.8021341800117412</v>
      </c>
      <c r="EW63">
        <v>0</v>
      </c>
      <c r="EX63">
        <v>0</v>
      </c>
      <c r="EY63">
        <v>4.6236748508684906</v>
      </c>
      <c r="EZ63">
        <v>305.26847321375709</v>
      </c>
      <c r="FA63">
        <v>337.23252126899945</v>
      </c>
      <c r="FB63">
        <v>0.55489371160108791</v>
      </c>
      <c r="FC63">
        <v>11.121344158815848</v>
      </c>
      <c r="FD63">
        <v>0.67917232706256991</v>
      </c>
      <c r="FF63">
        <v>12.342358682009529</v>
      </c>
      <c r="FG63">
        <v>6.4919769378348063E-3</v>
      </c>
      <c r="FH63">
        <v>3.0951863978570904</v>
      </c>
      <c r="FI63">
        <v>3.0951863978570904</v>
      </c>
      <c r="FJ63">
        <v>0.57706479995475557</v>
      </c>
      <c r="FK63">
        <v>4.4721909523838472E-3</v>
      </c>
      <c r="FL63">
        <v>35.091352298975437</v>
      </c>
      <c r="FM63">
        <v>0.58485587164959063</v>
      </c>
      <c r="FN63">
        <v>0</v>
      </c>
      <c r="FO63">
        <v>0</v>
      </c>
      <c r="FP63">
        <v>11.69711743299181</v>
      </c>
      <c r="FQ63">
        <v>50.476915119613309</v>
      </c>
      <c r="FR63">
        <v>0</v>
      </c>
      <c r="FS63">
        <v>21.042376925541795</v>
      </c>
      <c r="FT63">
        <v>6.659191489478423</v>
      </c>
      <c r="FU63">
        <v>0.99957805907172992</v>
      </c>
      <c r="FV63">
        <v>0.99789029535864981</v>
      </c>
      <c r="FW63">
        <v>0.96139240506329116</v>
      </c>
      <c r="FX63">
        <v>0</v>
      </c>
      <c r="FY63">
        <v>113.57240917190447</v>
      </c>
      <c r="FZ63">
        <v>7.5938717465854433</v>
      </c>
      <c r="GA63">
        <v>0</v>
      </c>
      <c r="GB63">
        <v>0</v>
      </c>
      <c r="GC63">
        <v>228.05529989138748</v>
      </c>
      <c r="GD63">
        <v>0.76793248945147674</v>
      </c>
      <c r="GE63">
        <v>0.76751054852320677</v>
      </c>
      <c r="GF63">
        <v>0.78523206751054853</v>
      </c>
      <c r="GG63">
        <v>124.41115710834289</v>
      </c>
      <c r="GH63">
        <v>0</v>
      </c>
      <c r="GI63">
        <v>0</v>
      </c>
      <c r="GJ63">
        <v>0</v>
      </c>
      <c r="GK63">
        <v>6.4620703421046866E-2</v>
      </c>
      <c r="GL63">
        <v>0.24723263096583703</v>
      </c>
      <c r="GM63">
        <v>0.16877637130801687</v>
      </c>
      <c r="GN63">
        <v>0.16877637130801687</v>
      </c>
      <c r="GO63">
        <v>0.2772151898734177</v>
      </c>
      <c r="GP63">
        <v>0.2772151898734177</v>
      </c>
      <c r="GQ63">
        <v>7.7742616033755274</v>
      </c>
      <c r="GR63">
        <v>7.7742616033755274</v>
      </c>
      <c r="GS63">
        <v>130.05154781273865</v>
      </c>
      <c r="GT63">
        <v>2.9588607594936711</v>
      </c>
      <c r="GU63">
        <v>7.5493350164175332</v>
      </c>
      <c r="GV63">
        <v>0</v>
      </c>
      <c r="GW63">
        <v>0</v>
      </c>
      <c r="GX63">
        <v>12.590758920618125</v>
      </c>
      <c r="GY63">
        <v>295.69386589664293</v>
      </c>
      <c r="GZ63">
        <v>330.8325670988425</v>
      </c>
      <c r="HA63">
        <v>0.44510628839891209</v>
      </c>
      <c r="HB63">
        <v>6.5000058618286394E-2</v>
      </c>
      <c r="HC63">
        <v>0.32082767293743009</v>
      </c>
    </row>
    <row r="64" spans="1:211" x14ac:dyDescent="0.25">
      <c r="A64" t="s">
        <v>3722</v>
      </c>
      <c r="B64">
        <v>59</v>
      </c>
      <c r="C64">
        <v>118</v>
      </c>
      <c r="D64">
        <v>2839</v>
      </c>
      <c r="E64">
        <v>5869</v>
      </c>
      <c r="F64">
        <v>3527</v>
      </c>
      <c r="G64">
        <v>6369</v>
      </c>
      <c r="H64">
        <v>696</v>
      </c>
      <c r="I64">
        <v>15</v>
      </c>
      <c r="J64">
        <v>0</v>
      </c>
      <c r="K64">
        <v>25</v>
      </c>
      <c r="L64">
        <v>25</v>
      </c>
      <c r="M64">
        <v>1</v>
      </c>
      <c r="N64">
        <v>0</v>
      </c>
      <c r="O64">
        <v>60</v>
      </c>
      <c r="P64">
        <v>1</v>
      </c>
      <c r="Q64">
        <v>-3</v>
      </c>
      <c r="R64">
        <v>-3</v>
      </c>
      <c r="S64">
        <v>20</v>
      </c>
      <c r="T64">
        <v>100</v>
      </c>
      <c r="U64">
        <v>0</v>
      </c>
      <c r="V64">
        <v>115</v>
      </c>
      <c r="W64">
        <v>38</v>
      </c>
      <c r="X64">
        <v>1</v>
      </c>
      <c r="Y64">
        <v>1</v>
      </c>
      <c r="Z64">
        <v>1</v>
      </c>
      <c r="AA64">
        <v>0</v>
      </c>
      <c r="AB64">
        <v>80</v>
      </c>
      <c r="AC64">
        <v>5</v>
      </c>
      <c r="AD64">
        <v>-3</v>
      </c>
      <c r="AE64">
        <v>-3</v>
      </c>
      <c r="AF64">
        <v>268</v>
      </c>
      <c r="AG64">
        <v>1</v>
      </c>
      <c r="AH64">
        <v>1</v>
      </c>
      <c r="AI64">
        <v>1</v>
      </c>
      <c r="AJ64">
        <v>150</v>
      </c>
      <c r="AK64">
        <v>-3</v>
      </c>
      <c r="AL64">
        <v>-3</v>
      </c>
      <c r="AM64">
        <v>-3</v>
      </c>
      <c r="AN64">
        <v>1</v>
      </c>
      <c r="AO64">
        <v>0</v>
      </c>
      <c r="AP64">
        <v>0</v>
      </c>
      <c r="AQ64">
        <v>0</v>
      </c>
      <c r="AR64">
        <v>0</v>
      </c>
      <c r="AS64">
        <v>0</v>
      </c>
      <c r="AT64">
        <v>0</v>
      </c>
      <c r="AU64">
        <v>0</v>
      </c>
      <c r="AV64">
        <v>140</v>
      </c>
      <c r="AW64">
        <v>3</v>
      </c>
      <c r="AX64">
        <v>6</v>
      </c>
      <c r="AY64">
        <v>-3</v>
      </c>
      <c r="AZ64">
        <v>-3</v>
      </c>
      <c r="BA64">
        <v>63</v>
      </c>
      <c r="BB64">
        <v>368</v>
      </c>
      <c r="BC64">
        <v>388</v>
      </c>
      <c r="BD64">
        <v>1</v>
      </c>
      <c r="BE64">
        <v>113</v>
      </c>
      <c r="BH64">
        <v>15</v>
      </c>
      <c r="BI64">
        <v>0</v>
      </c>
      <c r="BJ64">
        <v>0</v>
      </c>
      <c r="BK64">
        <v>0</v>
      </c>
      <c r="BL64">
        <v>1</v>
      </c>
      <c r="BM64">
        <v>0</v>
      </c>
      <c r="BN64">
        <v>60</v>
      </c>
      <c r="BO64">
        <v>1</v>
      </c>
      <c r="BP64">
        <v>-3</v>
      </c>
      <c r="BQ64">
        <v>-3</v>
      </c>
      <c r="BR64">
        <v>20</v>
      </c>
      <c r="BS64">
        <v>75</v>
      </c>
      <c r="BT64">
        <v>0</v>
      </c>
      <c r="BU64">
        <v>0</v>
      </c>
      <c r="BV64">
        <v>0</v>
      </c>
      <c r="BW64">
        <v>1</v>
      </c>
      <c r="BX64">
        <v>1</v>
      </c>
      <c r="BY64">
        <v>1</v>
      </c>
      <c r="BZ64">
        <v>0</v>
      </c>
      <c r="CA64">
        <v>80</v>
      </c>
      <c r="CB64">
        <v>5</v>
      </c>
      <c r="CC64">
        <v>-3</v>
      </c>
      <c r="CD64">
        <v>-3</v>
      </c>
      <c r="CE64">
        <v>180</v>
      </c>
      <c r="CF64">
        <v>0</v>
      </c>
      <c r="CG64">
        <v>1</v>
      </c>
      <c r="CH64">
        <v>1</v>
      </c>
      <c r="CI64">
        <v>100</v>
      </c>
      <c r="CJ64">
        <v>-3</v>
      </c>
      <c r="CK64">
        <v>-3</v>
      </c>
      <c r="CL64">
        <v>-3</v>
      </c>
      <c r="CM64">
        <v>0</v>
      </c>
      <c r="CN64">
        <v>0</v>
      </c>
      <c r="CO64">
        <v>0</v>
      </c>
      <c r="CP64">
        <v>0</v>
      </c>
      <c r="CQ64">
        <v>0</v>
      </c>
      <c r="CR64">
        <v>0</v>
      </c>
      <c r="CS64">
        <v>0</v>
      </c>
      <c r="CT64">
        <v>0</v>
      </c>
      <c r="CU64">
        <v>140</v>
      </c>
      <c r="CV64">
        <v>3</v>
      </c>
      <c r="CW64">
        <v>6</v>
      </c>
      <c r="CX64">
        <v>-3</v>
      </c>
      <c r="CY64">
        <v>-3</v>
      </c>
      <c r="CZ64">
        <v>0</v>
      </c>
      <c r="DA64">
        <v>255</v>
      </c>
      <c r="DB64">
        <v>255</v>
      </c>
      <c r="DC64">
        <v>0</v>
      </c>
      <c r="DD64">
        <v>-113</v>
      </c>
      <c r="DG64">
        <v>13.688641386930787</v>
      </c>
      <c r="DH64">
        <v>0</v>
      </c>
      <c r="DI64">
        <v>21.052738003916126</v>
      </c>
      <c r="DJ64">
        <v>21.052738003916126</v>
      </c>
      <c r="DK64">
        <v>0.85506329113924051</v>
      </c>
      <c r="DL64">
        <v>3.1645569620253164E-3</v>
      </c>
      <c r="DM64">
        <v>52.50309554307956</v>
      </c>
      <c r="DN64">
        <v>0.87505159238465946</v>
      </c>
      <c r="DO64">
        <v>0</v>
      </c>
      <c r="DP64">
        <v>0</v>
      </c>
      <c r="DQ64">
        <v>17.501031847693188</v>
      </c>
      <c r="DR64">
        <v>76.348435527300325</v>
      </c>
      <c r="DS64">
        <v>0</v>
      </c>
      <c r="DT64">
        <v>87.787324494223014</v>
      </c>
      <c r="DU64">
        <v>28.95360218767841</v>
      </c>
      <c r="DV64">
        <v>0.99957805907172992</v>
      </c>
      <c r="DW64">
        <v>0.99789029535864981</v>
      </c>
      <c r="DX64">
        <v>0.86489014087564864</v>
      </c>
      <c r="DY64">
        <v>0</v>
      </c>
      <c r="DZ64">
        <v>80.159256458736806</v>
      </c>
      <c r="EA64">
        <v>4.7915243537995682</v>
      </c>
      <c r="EB64">
        <v>0</v>
      </c>
      <c r="EC64">
        <v>0</v>
      </c>
      <c r="ED64">
        <v>192.21875075446818</v>
      </c>
      <c r="EE64">
        <v>0.76793248945147674</v>
      </c>
      <c r="EF64">
        <v>0.76751054852320677</v>
      </c>
      <c r="EG64">
        <v>0.78523206751054853</v>
      </c>
      <c r="EH64">
        <v>96.380548789122457</v>
      </c>
      <c r="EI64">
        <v>0</v>
      </c>
      <c r="EJ64">
        <v>0</v>
      </c>
      <c r="EK64">
        <v>0</v>
      </c>
      <c r="EL64">
        <v>0.96140602570966482</v>
      </c>
      <c r="EM64">
        <v>6.6494843640488854E-2</v>
      </c>
      <c r="EN64">
        <v>0.16877637130801687</v>
      </c>
      <c r="EO64">
        <v>0.16877637130801687</v>
      </c>
      <c r="EP64">
        <v>0.2772151898734177</v>
      </c>
      <c r="EQ64">
        <v>0.2772151898734177</v>
      </c>
      <c r="ER64">
        <v>7.7742616033755274</v>
      </c>
      <c r="ES64">
        <v>7.7742616033755274</v>
      </c>
      <c r="ET64">
        <v>131.99537165993434</v>
      </c>
      <c r="EU64">
        <v>2.8623584953060286</v>
      </c>
      <c r="EV64">
        <v>5.5580137438466819</v>
      </c>
      <c r="EW64">
        <v>0</v>
      </c>
      <c r="EX64">
        <v>0</v>
      </c>
      <c r="EY64">
        <v>50.945810048759554</v>
      </c>
      <c r="EZ64">
        <v>279.31965495929455</v>
      </c>
      <c r="FA64">
        <v>296.64451353611224</v>
      </c>
      <c r="FB64">
        <v>0.52686201953638923</v>
      </c>
      <c r="FC64">
        <v>-24.193343313536499</v>
      </c>
      <c r="FD64">
        <v>0.73018080807021546</v>
      </c>
      <c r="FF64">
        <v>14.645569620253164</v>
      </c>
      <c r="FG64">
        <v>1.0265871623578865E-2</v>
      </c>
      <c r="FH64">
        <v>0</v>
      </c>
      <c r="FI64">
        <v>0</v>
      </c>
      <c r="FJ64">
        <v>0.85506329113924051</v>
      </c>
      <c r="FK64">
        <v>3.1645569620253164E-3</v>
      </c>
      <c r="FL64">
        <v>51.665419929686394</v>
      </c>
      <c r="FM64">
        <v>0.86109033216143971</v>
      </c>
      <c r="FN64">
        <v>0</v>
      </c>
      <c r="FO64">
        <v>0</v>
      </c>
      <c r="FP64">
        <v>17.221806643228799</v>
      </c>
      <c r="FQ64">
        <v>61.376731281306149</v>
      </c>
      <c r="FR64">
        <v>2.8155532786461008</v>
      </c>
      <c r="FS64">
        <v>0</v>
      </c>
      <c r="FT64">
        <v>0.20203911319845558</v>
      </c>
      <c r="FU64">
        <v>0.99957805907172992</v>
      </c>
      <c r="FV64">
        <v>0.99789029535864981</v>
      </c>
      <c r="FW64">
        <v>0.96139240506329116</v>
      </c>
      <c r="FX64">
        <v>0</v>
      </c>
      <c r="FY64">
        <v>95.645942816209953</v>
      </c>
      <c r="FZ64">
        <v>5.8560792726556921</v>
      </c>
      <c r="GA64">
        <v>0</v>
      </c>
      <c r="GB64">
        <v>0</v>
      </c>
      <c r="GC64">
        <v>189.51943878197807</v>
      </c>
      <c r="GD64">
        <v>0.76793248945147674</v>
      </c>
      <c r="GE64">
        <v>0.76751054852320677</v>
      </c>
      <c r="GF64">
        <v>0.78523206751054853</v>
      </c>
      <c r="GG64">
        <v>101.81829643361161</v>
      </c>
      <c r="GH64">
        <v>0</v>
      </c>
      <c r="GI64">
        <v>0</v>
      </c>
      <c r="GJ64">
        <v>0</v>
      </c>
      <c r="GK64">
        <v>9.9009900990099098E-3</v>
      </c>
      <c r="GL64">
        <v>0.12803469655711874</v>
      </c>
      <c r="GM64">
        <v>0.16877637130801687</v>
      </c>
      <c r="GN64">
        <v>0.16877637130801687</v>
      </c>
      <c r="GO64">
        <v>0.2772151898734177</v>
      </c>
      <c r="GP64">
        <v>0.2772151898734177</v>
      </c>
      <c r="GQ64">
        <v>7.7742616033755274</v>
      </c>
      <c r="GR64">
        <v>7.7742616033755274</v>
      </c>
      <c r="GS64">
        <v>135.57623702297565</v>
      </c>
      <c r="GT64">
        <v>2.9588607594936711</v>
      </c>
      <c r="GU64">
        <v>6.5004854170844801</v>
      </c>
      <c r="GV64">
        <v>0</v>
      </c>
      <c r="GW64">
        <v>0</v>
      </c>
      <c r="GX64">
        <v>0</v>
      </c>
      <c r="GY64">
        <v>274.64874691468191</v>
      </c>
      <c r="GZ64">
        <v>289.33621533547046</v>
      </c>
      <c r="HA64">
        <v>0.47313798046361077</v>
      </c>
      <c r="HB64">
        <v>-30.04262561693109</v>
      </c>
      <c r="HC64">
        <v>0.26981919192978454</v>
      </c>
    </row>
    <row r="65" spans="1:211" x14ac:dyDescent="0.25">
      <c r="A65" t="s">
        <v>3722</v>
      </c>
      <c r="B65">
        <v>60</v>
      </c>
      <c r="C65">
        <v>2073</v>
      </c>
      <c r="D65">
        <v>180</v>
      </c>
      <c r="E65">
        <v>704</v>
      </c>
      <c r="F65">
        <v>1622</v>
      </c>
      <c r="G65">
        <v>744</v>
      </c>
      <c r="H65">
        <v>4188</v>
      </c>
      <c r="I65">
        <v>15</v>
      </c>
      <c r="J65">
        <v>0</v>
      </c>
      <c r="K65">
        <v>2</v>
      </c>
      <c r="L65">
        <v>2</v>
      </c>
      <c r="M65">
        <v>0</v>
      </c>
      <c r="N65">
        <v>0</v>
      </c>
      <c r="O65">
        <v>0</v>
      </c>
      <c r="P65">
        <v>0</v>
      </c>
      <c r="Q65">
        <v>-3</v>
      </c>
      <c r="R65">
        <v>-3</v>
      </c>
      <c r="S65">
        <v>0</v>
      </c>
      <c r="T65">
        <v>17</v>
      </c>
      <c r="U65">
        <v>0</v>
      </c>
      <c r="V65">
        <v>7</v>
      </c>
      <c r="W65">
        <v>2</v>
      </c>
      <c r="X65">
        <v>1</v>
      </c>
      <c r="Y65">
        <v>1</v>
      </c>
      <c r="Z65">
        <v>1</v>
      </c>
      <c r="AA65">
        <v>1</v>
      </c>
      <c r="AB65">
        <v>160</v>
      </c>
      <c r="AC65">
        <v>12</v>
      </c>
      <c r="AD65">
        <v>-3</v>
      </c>
      <c r="AE65">
        <v>-3</v>
      </c>
      <c r="AF65">
        <v>312</v>
      </c>
      <c r="AG65">
        <v>1</v>
      </c>
      <c r="AH65">
        <v>1</v>
      </c>
      <c r="AI65">
        <v>1</v>
      </c>
      <c r="AJ65">
        <v>150</v>
      </c>
      <c r="AK65">
        <v>-3</v>
      </c>
      <c r="AL65">
        <v>-3</v>
      </c>
      <c r="AM65">
        <v>-3</v>
      </c>
      <c r="AN65">
        <v>0</v>
      </c>
      <c r="AO65">
        <v>1</v>
      </c>
      <c r="AP65">
        <v>0</v>
      </c>
      <c r="AQ65">
        <v>1</v>
      </c>
      <c r="AR65">
        <v>0</v>
      </c>
      <c r="AS65">
        <v>0</v>
      </c>
      <c r="AT65">
        <v>0</v>
      </c>
      <c r="AU65">
        <v>5</v>
      </c>
      <c r="AV65">
        <v>160</v>
      </c>
      <c r="AW65">
        <v>4</v>
      </c>
      <c r="AX65">
        <v>12</v>
      </c>
      <c r="AY65">
        <v>-3</v>
      </c>
      <c r="AZ65">
        <v>-3</v>
      </c>
      <c r="BA65">
        <v>4</v>
      </c>
      <c r="BB65">
        <v>334</v>
      </c>
      <c r="BC65">
        <v>434</v>
      </c>
      <c r="BD65">
        <v>0</v>
      </c>
      <c r="BE65">
        <v>-12</v>
      </c>
      <c r="BH65">
        <v>15</v>
      </c>
      <c r="BI65">
        <v>0</v>
      </c>
      <c r="BJ65">
        <v>0</v>
      </c>
      <c r="BK65">
        <v>0</v>
      </c>
      <c r="BL65">
        <v>1</v>
      </c>
      <c r="BM65">
        <v>0</v>
      </c>
      <c r="BN65">
        <v>60</v>
      </c>
      <c r="BO65">
        <v>1</v>
      </c>
      <c r="BP65">
        <v>-3</v>
      </c>
      <c r="BQ65">
        <v>-3</v>
      </c>
      <c r="BR65">
        <v>20</v>
      </c>
      <c r="BS65">
        <v>75</v>
      </c>
      <c r="BT65">
        <v>0</v>
      </c>
      <c r="BU65">
        <v>3</v>
      </c>
      <c r="BV65">
        <v>1</v>
      </c>
      <c r="BW65">
        <v>1</v>
      </c>
      <c r="BX65">
        <v>1</v>
      </c>
      <c r="BY65">
        <v>1</v>
      </c>
      <c r="BZ65">
        <v>1</v>
      </c>
      <c r="CA65">
        <v>120</v>
      </c>
      <c r="CB65">
        <v>11</v>
      </c>
      <c r="CC65">
        <v>-3</v>
      </c>
      <c r="CD65">
        <v>-3</v>
      </c>
      <c r="CE65">
        <v>271</v>
      </c>
      <c r="CF65">
        <v>1</v>
      </c>
      <c r="CG65">
        <v>1</v>
      </c>
      <c r="CH65">
        <v>1</v>
      </c>
      <c r="CI65">
        <v>150</v>
      </c>
      <c r="CJ65">
        <v>-3</v>
      </c>
      <c r="CK65">
        <v>-3</v>
      </c>
      <c r="CL65">
        <v>-3</v>
      </c>
      <c r="CM65">
        <v>0</v>
      </c>
      <c r="CN65">
        <v>1</v>
      </c>
      <c r="CO65">
        <v>1</v>
      </c>
      <c r="CP65">
        <v>0</v>
      </c>
      <c r="CQ65">
        <v>0</v>
      </c>
      <c r="CR65">
        <v>0</v>
      </c>
      <c r="CS65">
        <v>5</v>
      </c>
      <c r="CT65">
        <v>0</v>
      </c>
      <c r="CU65">
        <v>180</v>
      </c>
      <c r="CV65">
        <v>4</v>
      </c>
      <c r="CW65">
        <v>12</v>
      </c>
      <c r="CX65">
        <v>-3</v>
      </c>
      <c r="CY65">
        <v>-3</v>
      </c>
      <c r="CZ65">
        <v>1</v>
      </c>
      <c r="DA65">
        <v>346</v>
      </c>
      <c r="DB65">
        <v>446</v>
      </c>
      <c r="DC65">
        <v>1</v>
      </c>
      <c r="DD65">
        <v>12</v>
      </c>
      <c r="DG65">
        <v>14.645569620253164</v>
      </c>
      <c r="DH65">
        <v>6.406847216290365E-2</v>
      </c>
      <c r="DI65">
        <v>3.2183800260346316</v>
      </c>
      <c r="DJ65">
        <v>3.2183800260346316</v>
      </c>
      <c r="DK65">
        <v>0.65444195256974302</v>
      </c>
      <c r="DL65">
        <v>3.1645569620253164E-3</v>
      </c>
      <c r="DM65">
        <v>39.516860810875073</v>
      </c>
      <c r="DN65">
        <v>0.6586143468479182</v>
      </c>
      <c r="DO65">
        <v>0</v>
      </c>
      <c r="DP65">
        <v>0</v>
      </c>
      <c r="DQ65">
        <v>13.172286936958365</v>
      </c>
      <c r="DR65">
        <v>54.914328409898388</v>
      </c>
      <c r="DS65">
        <v>3.4494604760863492</v>
      </c>
      <c r="DT65">
        <v>1.890802104776216</v>
      </c>
      <c r="DU65">
        <v>1.3984626541523801</v>
      </c>
      <c r="DV65">
        <v>0.99957805907172992</v>
      </c>
      <c r="DW65">
        <v>0.99789029535864981</v>
      </c>
      <c r="DX65">
        <v>0.96139240506329116</v>
      </c>
      <c r="DY65">
        <v>0</v>
      </c>
      <c r="DZ65">
        <v>126.64488910960526</v>
      </c>
      <c r="EA65">
        <v>9.4156118143459917</v>
      </c>
      <c r="EB65">
        <v>0</v>
      </c>
      <c r="EC65">
        <v>0</v>
      </c>
      <c r="ED65">
        <v>254.8945070477404</v>
      </c>
      <c r="EE65">
        <v>0.76793248945147674</v>
      </c>
      <c r="EF65">
        <v>0.76751054852320677</v>
      </c>
      <c r="EG65">
        <v>0.78523206751054853</v>
      </c>
      <c r="EH65">
        <v>128.38237790506818</v>
      </c>
      <c r="EI65">
        <v>0</v>
      </c>
      <c r="EJ65">
        <v>0</v>
      </c>
      <c r="EK65">
        <v>0</v>
      </c>
      <c r="EL65">
        <v>2.2640829305346055E-2</v>
      </c>
      <c r="EM65">
        <v>0.6442695447461424</v>
      </c>
      <c r="EN65">
        <v>0.16877637130801687</v>
      </c>
      <c r="EO65">
        <v>0.16877637130801687</v>
      </c>
      <c r="EP65">
        <v>0.2772151898734177</v>
      </c>
      <c r="EQ65">
        <v>0.2772151898734177</v>
      </c>
      <c r="ER65">
        <v>7.7742616033755274</v>
      </c>
      <c r="ES65">
        <v>7.7742616033755274</v>
      </c>
      <c r="ET65">
        <v>131.5267173167052</v>
      </c>
      <c r="EU65">
        <v>2.9588607594936711</v>
      </c>
      <c r="EV65">
        <v>9.7738396624472568</v>
      </c>
      <c r="EW65">
        <v>0</v>
      </c>
      <c r="EX65">
        <v>0</v>
      </c>
      <c r="EY65">
        <v>5.4725720716468071</v>
      </c>
      <c r="EZ65">
        <v>317.72541966371978</v>
      </c>
      <c r="FA65">
        <v>401.17351023652861</v>
      </c>
      <c r="FB65">
        <v>0.56188365860106293</v>
      </c>
      <c r="FC65">
        <v>5.9401758555673272</v>
      </c>
      <c r="FD65">
        <v>0.59334928795460917</v>
      </c>
      <c r="FF65">
        <v>14.645569620253164</v>
      </c>
      <c r="FG65">
        <v>0</v>
      </c>
      <c r="FH65">
        <v>1.5284024624026218</v>
      </c>
      <c r="FI65">
        <v>1.5284024624026218</v>
      </c>
      <c r="FJ65">
        <v>0.77645978378542724</v>
      </c>
      <c r="FK65">
        <v>3.1645569620253164E-3</v>
      </c>
      <c r="FL65">
        <v>46.182284621245103</v>
      </c>
      <c r="FM65">
        <v>0.76970474368741826</v>
      </c>
      <c r="FN65">
        <v>0</v>
      </c>
      <c r="FO65">
        <v>0</v>
      </c>
      <c r="FP65">
        <v>15.394094873748372</v>
      </c>
      <c r="FQ65">
        <v>64.951903495124427</v>
      </c>
      <c r="FR65">
        <v>1.1122484463484961E-2</v>
      </c>
      <c r="FS65">
        <v>1.023789031749454</v>
      </c>
      <c r="FT65">
        <v>3.8547566774406405E-2</v>
      </c>
      <c r="FU65">
        <v>0.99957805907172992</v>
      </c>
      <c r="FV65">
        <v>0.99789029535864981</v>
      </c>
      <c r="FW65">
        <v>0.96139240506329116</v>
      </c>
      <c r="FX65">
        <v>0</v>
      </c>
      <c r="FY65">
        <v>109.94458155354599</v>
      </c>
      <c r="FZ65">
        <v>8.5524371426961032</v>
      </c>
      <c r="GA65">
        <v>0</v>
      </c>
      <c r="GB65">
        <v>0</v>
      </c>
      <c r="GC65">
        <v>227.73735143186627</v>
      </c>
      <c r="GD65">
        <v>0.76793248945147674</v>
      </c>
      <c r="GE65">
        <v>0.76751054852320677</v>
      </c>
      <c r="GF65">
        <v>0.78523206751054853</v>
      </c>
      <c r="GG65">
        <v>122.91329963640634</v>
      </c>
      <c r="GH65">
        <v>0</v>
      </c>
      <c r="GI65">
        <v>0</v>
      </c>
      <c r="GJ65">
        <v>0</v>
      </c>
      <c r="GK65">
        <v>1.1041500431872575E-2</v>
      </c>
      <c r="GL65">
        <v>0.38963248792518934</v>
      </c>
      <c r="GM65">
        <v>0.16877637130801687</v>
      </c>
      <c r="GN65">
        <v>0.16877637130801687</v>
      </c>
      <c r="GO65">
        <v>0.2772151898734177</v>
      </c>
      <c r="GP65">
        <v>0.2772151898734177</v>
      </c>
      <c r="GQ65">
        <v>7.7742616033755274</v>
      </c>
      <c r="GR65">
        <v>7.7742616033755274</v>
      </c>
      <c r="GS65">
        <v>133.74852525349522</v>
      </c>
      <c r="GT65">
        <v>2.9588607594936711</v>
      </c>
      <c r="GU65">
        <v>8.4151912564665583</v>
      </c>
      <c r="GV65">
        <v>0</v>
      </c>
      <c r="GW65">
        <v>0</v>
      </c>
      <c r="GX65">
        <v>0.71775039645686667</v>
      </c>
      <c r="GY65">
        <v>306.91972473773819</v>
      </c>
      <c r="GZ65">
        <v>360.86824446501367</v>
      </c>
      <c r="HA65">
        <v>0.43811634139893707</v>
      </c>
      <c r="HB65">
        <v>-11.608878874798826</v>
      </c>
      <c r="HC65">
        <v>0.40665071204539083</v>
      </c>
    </row>
    <row r="66" spans="1:211" x14ac:dyDescent="0.25">
      <c r="A66" t="s">
        <v>3722</v>
      </c>
      <c r="B66">
        <v>61</v>
      </c>
      <c r="C66">
        <v>997</v>
      </c>
      <c r="D66">
        <v>4486</v>
      </c>
      <c r="E66">
        <v>3255</v>
      </c>
      <c r="F66">
        <v>5842</v>
      </c>
      <c r="G66">
        <v>3735</v>
      </c>
      <c r="H66">
        <v>6025</v>
      </c>
      <c r="I66">
        <v>15</v>
      </c>
      <c r="J66">
        <v>0</v>
      </c>
      <c r="K66">
        <v>0</v>
      </c>
      <c r="L66">
        <v>0</v>
      </c>
      <c r="M66">
        <v>1</v>
      </c>
      <c r="N66">
        <v>0</v>
      </c>
      <c r="O66">
        <v>60</v>
      </c>
      <c r="P66">
        <v>1</v>
      </c>
      <c r="Q66">
        <v>-3</v>
      </c>
      <c r="R66">
        <v>-3</v>
      </c>
      <c r="S66">
        <v>20</v>
      </c>
      <c r="T66">
        <v>75</v>
      </c>
      <c r="U66">
        <v>14</v>
      </c>
      <c r="V66">
        <v>0</v>
      </c>
      <c r="W66">
        <v>1</v>
      </c>
      <c r="X66">
        <v>1</v>
      </c>
      <c r="Y66">
        <v>1</v>
      </c>
      <c r="Z66">
        <v>1</v>
      </c>
      <c r="AA66">
        <v>1</v>
      </c>
      <c r="AB66">
        <v>120</v>
      </c>
      <c r="AC66">
        <v>11</v>
      </c>
      <c r="AD66">
        <v>-3</v>
      </c>
      <c r="AE66">
        <v>-3</v>
      </c>
      <c r="AF66">
        <v>271</v>
      </c>
      <c r="AG66">
        <v>1</v>
      </c>
      <c r="AH66">
        <v>1</v>
      </c>
      <c r="AI66">
        <v>1</v>
      </c>
      <c r="AJ66">
        <v>150</v>
      </c>
      <c r="AK66">
        <v>-3</v>
      </c>
      <c r="AL66">
        <v>-3</v>
      </c>
      <c r="AM66">
        <v>-3</v>
      </c>
      <c r="AN66">
        <v>0</v>
      </c>
      <c r="AO66">
        <v>1</v>
      </c>
      <c r="AP66">
        <v>0</v>
      </c>
      <c r="AQ66">
        <v>0</v>
      </c>
      <c r="AR66">
        <v>2</v>
      </c>
      <c r="AS66">
        <v>0</v>
      </c>
      <c r="AT66">
        <v>50</v>
      </c>
      <c r="AU66">
        <v>0</v>
      </c>
      <c r="AV66">
        <v>180</v>
      </c>
      <c r="AW66">
        <v>4</v>
      </c>
      <c r="AX66">
        <v>12</v>
      </c>
      <c r="AY66">
        <v>-3</v>
      </c>
      <c r="AZ66">
        <v>-3</v>
      </c>
      <c r="BA66">
        <v>1</v>
      </c>
      <c r="BB66">
        <v>346</v>
      </c>
      <c r="BC66">
        <v>446</v>
      </c>
      <c r="BD66">
        <v>1</v>
      </c>
      <c r="BE66">
        <v>82</v>
      </c>
      <c r="BH66">
        <v>15</v>
      </c>
      <c r="BI66">
        <v>0</v>
      </c>
      <c r="BJ66">
        <v>22</v>
      </c>
      <c r="BK66">
        <v>22</v>
      </c>
      <c r="BL66">
        <v>0</v>
      </c>
      <c r="BM66">
        <v>0</v>
      </c>
      <c r="BN66">
        <v>0</v>
      </c>
      <c r="BO66">
        <v>0</v>
      </c>
      <c r="BP66">
        <v>-3</v>
      </c>
      <c r="BQ66">
        <v>-3</v>
      </c>
      <c r="BR66">
        <v>0</v>
      </c>
      <c r="BS66">
        <v>37</v>
      </c>
      <c r="BT66">
        <v>0</v>
      </c>
      <c r="BU66">
        <v>22</v>
      </c>
      <c r="BV66">
        <v>7</v>
      </c>
      <c r="BW66">
        <v>1</v>
      </c>
      <c r="BX66">
        <v>1</v>
      </c>
      <c r="BY66">
        <v>1</v>
      </c>
      <c r="BZ66">
        <v>0</v>
      </c>
      <c r="CA66">
        <v>120</v>
      </c>
      <c r="CB66">
        <v>6</v>
      </c>
      <c r="CC66">
        <v>-3</v>
      </c>
      <c r="CD66">
        <v>-3</v>
      </c>
      <c r="CE66">
        <v>177</v>
      </c>
      <c r="CF66">
        <v>0</v>
      </c>
      <c r="CG66">
        <v>0</v>
      </c>
      <c r="CH66">
        <v>1</v>
      </c>
      <c r="CI66">
        <v>50</v>
      </c>
      <c r="CJ66">
        <v>-3</v>
      </c>
      <c r="CK66">
        <v>-3</v>
      </c>
      <c r="CL66">
        <v>-3</v>
      </c>
      <c r="CM66">
        <v>0</v>
      </c>
      <c r="CN66">
        <v>0</v>
      </c>
      <c r="CO66">
        <v>0</v>
      </c>
      <c r="CP66">
        <v>0</v>
      </c>
      <c r="CQ66">
        <v>0</v>
      </c>
      <c r="CR66">
        <v>2</v>
      </c>
      <c r="CS66">
        <v>0</v>
      </c>
      <c r="CT66">
        <v>50</v>
      </c>
      <c r="CU66">
        <v>120</v>
      </c>
      <c r="CV66">
        <v>3</v>
      </c>
      <c r="CW66">
        <v>6</v>
      </c>
      <c r="CX66">
        <v>-3</v>
      </c>
      <c r="CY66">
        <v>-3</v>
      </c>
      <c r="CZ66">
        <v>29</v>
      </c>
      <c r="DA66">
        <v>264</v>
      </c>
      <c r="DB66">
        <v>264</v>
      </c>
      <c r="DC66">
        <v>0</v>
      </c>
      <c r="DD66">
        <v>-82</v>
      </c>
      <c r="DG66">
        <v>14.645569620253164</v>
      </c>
      <c r="DH66">
        <v>0</v>
      </c>
      <c r="DI66">
        <v>0.49404545061509736</v>
      </c>
      <c r="DJ66">
        <v>0.49404545061509736</v>
      </c>
      <c r="DK66">
        <v>0.67155376572825887</v>
      </c>
      <c r="DL66">
        <v>4.4044033679148248E-3</v>
      </c>
      <c r="DM66">
        <v>40.670931966330215</v>
      </c>
      <c r="DN66">
        <v>0.67784886610550343</v>
      </c>
      <c r="DO66">
        <v>0</v>
      </c>
      <c r="DP66">
        <v>0</v>
      </c>
      <c r="DQ66">
        <v>13.556977322110068</v>
      </c>
      <c r="DR66">
        <v>55.827584576585238</v>
      </c>
      <c r="DS66">
        <v>4.9293348533620645</v>
      </c>
      <c r="DT66">
        <v>4.8357907708272769</v>
      </c>
      <c r="DU66">
        <v>2.4359499595602307</v>
      </c>
      <c r="DV66">
        <v>0.99957805907172992</v>
      </c>
      <c r="DW66">
        <v>0.99789029535864981</v>
      </c>
      <c r="DX66">
        <v>0.96139240506329116</v>
      </c>
      <c r="DY66">
        <v>0</v>
      </c>
      <c r="DZ66">
        <v>115.48490371151414</v>
      </c>
      <c r="EA66">
        <v>9.4156118143459917</v>
      </c>
      <c r="EB66">
        <v>0</v>
      </c>
      <c r="EC66">
        <v>0</v>
      </c>
      <c r="ED66">
        <v>252.47530658361086</v>
      </c>
      <c r="EE66">
        <v>0.76793248945147674</v>
      </c>
      <c r="EF66">
        <v>0.76751054852320677</v>
      </c>
      <c r="EG66">
        <v>0.78523206751054853</v>
      </c>
      <c r="EH66">
        <v>133.01687763713079</v>
      </c>
      <c r="EI66">
        <v>0</v>
      </c>
      <c r="EJ66">
        <v>0</v>
      </c>
      <c r="EK66">
        <v>0</v>
      </c>
      <c r="EL66">
        <v>1.5677160386747713E-2</v>
      </c>
      <c r="EM66">
        <v>0.6442695447461424</v>
      </c>
      <c r="EN66">
        <v>0.16877637130801687</v>
      </c>
      <c r="EO66">
        <v>0.16877637130801687</v>
      </c>
      <c r="EP66">
        <v>0.2772151898734177</v>
      </c>
      <c r="EQ66">
        <v>0.2772151898734177</v>
      </c>
      <c r="ER66">
        <v>7.7742616033755274</v>
      </c>
      <c r="ES66">
        <v>7.7742616033755274</v>
      </c>
      <c r="ET66">
        <v>131.91140770185692</v>
      </c>
      <c r="EU66">
        <v>2.9588607594936711</v>
      </c>
      <c r="EV66">
        <v>9.7738396624472568</v>
      </c>
      <c r="EW66">
        <v>0</v>
      </c>
      <c r="EX66">
        <v>0</v>
      </c>
      <c r="EY66">
        <v>3.0319475870511718</v>
      </c>
      <c r="EZ66">
        <v>323.73251444147581</v>
      </c>
      <c r="FA66">
        <v>380.84115642306631</v>
      </c>
      <c r="FB66">
        <v>0.58057731503091747</v>
      </c>
      <c r="FC66">
        <v>29.981307509729572</v>
      </c>
      <c r="FD66">
        <v>0.69712807839945778</v>
      </c>
      <c r="FF66">
        <v>14.645569620253164</v>
      </c>
      <c r="FG66">
        <v>1.3106826773196426E-2</v>
      </c>
      <c r="FH66">
        <v>14.280671023223396</v>
      </c>
      <c r="FI66">
        <v>14.280671023223396</v>
      </c>
      <c r="FJ66">
        <v>0.71627945349023336</v>
      </c>
      <c r="FK66">
        <v>2.3405785066381232E-2</v>
      </c>
      <c r="FL66">
        <v>47.331526562537192</v>
      </c>
      <c r="FM66">
        <v>0.78885877604228627</v>
      </c>
      <c r="FN66">
        <v>0</v>
      </c>
      <c r="FO66">
        <v>0</v>
      </c>
      <c r="FP66">
        <v>15.777175520845731</v>
      </c>
      <c r="FQ66">
        <v>68.924337923988858</v>
      </c>
      <c r="FR66">
        <v>0</v>
      </c>
      <c r="FS66">
        <v>58.7975218726232</v>
      </c>
      <c r="FT66">
        <v>19.36440421137501</v>
      </c>
      <c r="FU66">
        <v>0.99957805907172992</v>
      </c>
      <c r="FV66">
        <v>0.99789029535864981</v>
      </c>
      <c r="FW66">
        <v>0.96139240506329116</v>
      </c>
      <c r="FX66">
        <v>0</v>
      </c>
      <c r="FY66">
        <v>102.08582571964462</v>
      </c>
      <c r="FZ66">
        <v>6.9352606533978118</v>
      </c>
      <c r="GA66">
        <v>0</v>
      </c>
      <c r="GB66">
        <v>0</v>
      </c>
      <c r="GC66">
        <v>217.46914535668617</v>
      </c>
      <c r="GD66">
        <v>0.76793248945147674</v>
      </c>
      <c r="GE66">
        <v>0.76751054852320677</v>
      </c>
      <c r="GF66">
        <v>0.78523206751054853</v>
      </c>
      <c r="GG66">
        <v>114.39598816897586</v>
      </c>
      <c r="GH66">
        <v>0</v>
      </c>
      <c r="GI66">
        <v>0</v>
      </c>
      <c r="GJ66">
        <v>0</v>
      </c>
      <c r="GK66">
        <v>0.65252425211752629</v>
      </c>
      <c r="GL66">
        <v>0.23722437367621829</v>
      </c>
      <c r="GM66">
        <v>0.16877637130801687</v>
      </c>
      <c r="GN66">
        <v>0.16877637130801687</v>
      </c>
      <c r="GO66">
        <v>0.2772151898734177</v>
      </c>
      <c r="GP66">
        <v>0.2772151898734177</v>
      </c>
      <c r="GQ66">
        <v>7.7742616033755274</v>
      </c>
      <c r="GR66">
        <v>7.7742616033755274</v>
      </c>
      <c r="GS66">
        <v>134.13160590059258</v>
      </c>
      <c r="GT66">
        <v>2.9588607594936711</v>
      </c>
      <c r="GU66">
        <v>7.4782875044866977</v>
      </c>
      <c r="GV66">
        <v>0</v>
      </c>
      <c r="GW66">
        <v>0</v>
      </c>
      <c r="GX66">
        <v>34.105082388376537</v>
      </c>
      <c r="GY66">
        <v>309.61169979217595</v>
      </c>
      <c r="GZ66">
        <v>334.38397540228937</v>
      </c>
      <c r="HA66">
        <v>0.41942268496908253</v>
      </c>
      <c r="HB66">
        <v>8.5846732607044842</v>
      </c>
      <c r="HC66">
        <v>0.30287192160054222</v>
      </c>
    </row>
    <row r="67" spans="1:211" x14ac:dyDescent="0.25">
      <c r="A67" t="s">
        <v>3722</v>
      </c>
      <c r="B67">
        <v>62</v>
      </c>
      <c r="C67">
        <v>4662</v>
      </c>
      <c r="D67">
        <v>330</v>
      </c>
      <c r="E67">
        <v>6652</v>
      </c>
      <c r="F67">
        <v>1745</v>
      </c>
      <c r="G67">
        <v>6377</v>
      </c>
      <c r="H67">
        <v>79</v>
      </c>
      <c r="I67">
        <v>15</v>
      </c>
      <c r="J67">
        <v>0</v>
      </c>
      <c r="K67">
        <v>12</v>
      </c>
      <c r="L67">
        <v>12</v>
      </c>
      <c r="M67">
        <v>1</v>
      </c>
      <c r="N67">
        <v>0</v>
      </c>
      <c r="O67">
        <v>60</v>
      </c>
      <c r="P67">
        <v>1</v>
      </c>
      <c r="Q67">
        <v>-3</v>
      </c>
      <c r="R67">
        <v>-3</v>
      </c>
      <c r="S67">
        <v>20</v>
      </c>
      <c r="T67">
        <v>87</v>
      </c>
      <c r="U67">
        <v>0</v>
      </c>
      <c r="V67">
        <v>79</v>
      </c>
      <c r="W67">
        <v>26</v>
      </c>
      <c r="X67">
        <v>1</v>
      </c>
      <c r="Y67">
        <v>1</v>
      </c>
      <c r="Z67">
        <v>1</v>
      </c>
      <c r="AA67">
        <v>0</v>
      </c>
      <c r="AB67">
        <v>80</v>
      </c>
      <c r="AC67">
        <v>5</v>
      </c>
      <c r="AD67">
        <v>-3</v>
      </c>
      <c r="AE67">
        <v>-3</v>
      </c>
      <c r="AF67">
        <v>156</v>
      </c>
      <c r="AG67">
        <v>0</v>
      </c>
      <c r="AH67">
        <v>0</v>
      </c>
      <c r="AI67">
        <v>1</v>
      </c>
      <c r="AJ67">
        <v>50</v>
      </c>
      <c r="AK67">
        <v>-3</v>
      </c>
      <c r="AL67">
        <v>-3</v>
      </c>
      <c r="AM67">
        <v>-3</v>
      </c>
      <c r="AN67">
        <v>0</v>
      </c>
      <c r="AO67">
        <v>0</v>
      </c>
      <c r="AP67">
        <v>1</v>
      </c>
      <c r="AQ67">
        <v>0</v>
      </c>
      <c r="AR67">
        <v>0</v>
      </c>
      <c r="AS67">
        <v>0</v>
      </c>
      <c r="AT67">
        <v>5</v>
      </c>
      <c r="AU67">
        <v>0</v>
      </c>
      <c r="AV67">
        <v>140</v>
      </c>
      <c r="AW67">
        <v>3</v>
      </c>
      <c r="AX67">
        <v>6</v>
      </c>
      <c r="AY67">
        <v>-3</v>
      </c>
      <c r="AZ67">
        <v>-3</v>
      </c>
      <c r="BA67">
        <v>38</v>
      </c>
      <c r="BB67">
        <v>243</v>
      </c>
      <c r="BC67">
        <v>243</v>
      </c>
      <c r="BD67">
        <v>1</v>
      </c>
      <c r="BE67">
        <v>12</v>
      </c>
      <c r="BH67">
        <v>15</v>
      </c>
      <c r="BI67">
        <v>0</v>
      </c>
      <c r="BJ67">
        <v>4</v>
      </c>
      <c r="BK67">
        <v>4</v>
      </c>
      <c r="BL67">
        <v>1</v>
      </c>
      <c r="BM67">
        <v>0</v>
      </c>
      <c r="BN67">
        <v>60</v>
      </c>
      <c r="BO67">
        <v>1</v>
      </c>
      <c r="BP67">
        <v>-3</v>
      </c>
      <c r="BQ67">
        <v>-3</v>
      </c>
      <c r="BR67">
        <v>20</v>
      </c>
      <c r="BS67">
        <v>79</v>
      </c>
      <c r="BT67">
        <v>0</v>
      </c>
      <c r="BU67">
        <v>21</v>
      </c>
      <c r="BV67">
        <v>7</v>
      </c>
      <c r="BW67">
        <v>1</v>
      </c>
      <c r="BX67">
        <v>1</v>
      </c>
      <c r="BY67">
        <v>0</v>
      </c>
      <c r="BZ67">
        <v>0</v>
      </c>
      <c r="CA67">
        <v>40</v>
      </c>
      <c r="CB67">
        <v>1</v>
      </c>
      <c r="CC67">
        <v>-3</v>
      </c>
      <c r="CD67">
        <v>-3</v>
      </c>
      <c r="CE67">
        <v>147</v>
      </c>
      <c r="CF67">
        <v>0</v>
      </c>
      <c r="CG67">
        <v>1</v>
      </c>
      <c r="CH67">
        <v>1</v>
      </c>
      <c r="CI67">
        <v>100</v>
      </c>
      <c r="CJ67">
        <v>-3</v>
      </c>
      <c r="CK67">
        <v>-3</v>
      </c>
      <c r="CL67">
        <v>-3</v>
      </c>
      <c r="CM67">
        <v>0</v>
      </c>
      <c r="CN67">
        <v>0</v>
      </c>
      <c r="CO67">
        <v>0</v>
      </c>
      <c r="CP67">
        <v>1</v>
      </c>
      <c r="CQ67">
        <v>0</v>
      </c>
      <c r="CR67">
        <v>0</v>
      </c>
      <c r="CS67">
        <v>0</v>
      </c>
      <c r="CT67">
        <v>5</v>
      </c>
      <c r="CU67">
        <v>100</v>
      </c>
      <c r="CV67">
        <v>2</v>
      </c>
      <c r="CW67">
        <v>2</v>
      </c>
      <c r="CX67">
        <v>-3</v>
      </c>
      <c r="CY67">
        <v>-3</v>
      </c>
      <c r="CZ67">
        <v>11</v>
      </c>
      <c r="DA67">
        <v>231</v>
      </c>
      <c r="DB67">
        <v>231</v>
      </c>
      <c r="DC67">
        <v>0</v>
      </c>
      <c r="DD67">
        <v>-12</v>
      </c>
      <c r="DG67">
        <v>14.645569620253164</v>
      </c>
      <c r="DH67">
        <v>1.797477686905178E-2</v>
      </c>
      <c r="DI67">
        <v>17.456962527715721</v>
      </c>
      <c r="DJ67">
        <v>17.456962527715721</v>
      </c>
      <c r="DK67">
        <v>0.80572567219280189</v>
      </c>
      <c r="DL67">
        <v>3.1645569620253164E-3</v>
      </c>
      <c r="DM67">
        <v>48.334966747862566</v>
      </c>
      <c r="DN67">
        <v>0.80558277913104293</v>
      </c>
      <c r="DO67">
        <v>0</v>
      </c>
      <c r="DP67">
        <v>0</v>
      </c>
      <c r="DQ67">
        <v>16.111655582620855</v>
      </c>
      <c r="DR67">
        <v>75.755834998828988</v>
      </c>
      <c r="DS67">
        <v>0</v>
      </c>
      <c r="DT67">
        <v>63.373999154679552</v>
      </c>
      <c r="DU67">
        <v>20.744150216090151</v>
      </c>
      <c r="DV67">
        <v>0.99957805907172992</v>
      </c>
      <c r="DW67">
        <v>0.99789029535864981</v>
      </c>
      <c r="DX67">
        <v>0.96139240506329116</v>
      </c>
      <c r="DY67">
        <v>0</v>
      </c>
      <c r="DZ67">
        <v>94.407916993212751</v>
      </c>
      <c r="EA67">
        <v>7.0096719956291009</v>
      </c>
      <c r="EB67">
        <v>0</v>
      </c>
      <c r="EC67">
        <v>0</v>
      </c>
      <c r="ED67">
        <v>210.5430791723816</v>
      </c>
      <c r="EE67">
        <v>0.76793248945147674</v>
      </c>
      <c r="EF67">
        <v>0.76751054852320677</v>
      </c>
      <c r="EG67">
        <v>0.78523206751054853</v>
      </c>
      <c r="EH67">
        <v>109.92052741962183</v>
      </c>
      <c r="EI67">
        <v>0</v>
      </c>
      <c r="EJ67">
        <v>0</v>
      </c>
      <c r="EK67">
        <v>0</v>
      </c>
      <c r="EL67">
        <v>0.83232667199831634</v>
      </c>
      <c r="EM67">
        <v>0.30175575161039569</v>
      </c>
      <c r="EN67">
        <v>0.16877637130801687</v>
      </c>
      <c r="EO67">
        <v>0.16877637130801687</v>
      </c>
      <c r="EP67">
        <v>0.2772151898734177</v>
      </c>
      <c r="EQ67">
        <v>0.2772151898734177</v>
      </c>
      <c r="ER67">
        <v>7.7742616033755274</v>
      </c>
      <c r="ES67">
        <v>7.7742616033755274</v>
      </c>
      <c r="ET67">
        <v>134.46608596236769</v>
      </c>
      <c r="EU67">
        <v>2.9588607594936707</v>
      </c>
      <c r="EV67">
        <v>7.9069445691422242</v>
      </c>
      <c r="EW67">
        <v>0</v>
      </c>
      <c r="EX67">
        <v>0</v>
      </c>
      <c r="EY67">
        <v>40.437447412740482</v>
      </c>
      <c r="EZ67">
        <v>299.2845034590427</v>
      </c>
      <c r="FA67">
        <v>331.64873845745717</v>
      </c>
      <c r="FB67">
        <v>0.64157720482185621</v>
      </c>
      <c r="FC67">
        <v>-11.532954720158454</v>
      </c>
      <c r="FD67">
        <v>0.58450030320575697</v>
      </c>
      <c r="FF67">
        <v>14.645569620253164</v>
      </c>
      <c r="FG67">
        <v>1.5794967693010923E-2</v>
      </c>
      <c r="FH67">
        <v>3.9346103629349334</v>
      </c>
      <c r="FI67">
        <v>3.9346103629349334</v>
      </c>
      <c r="FJ67">
        <v>0.59750922600075773</v>
      </c>
      <c r="FK67">
        <v>3.1645569620253164E-3</v>
      </c>
      <c r="FL67">
        <v>34.700578682886587</v>
      </c>
      <c r="FM67">
        <v>0.57834297804810975</v>
      </c>
      <c r="FN67">
        <v>0</v>
      </c>
      <c r="FO67">
        <v>0</v>
      </c>
      <c r="FP67">
        <v>11.566859560962197</v>
      </c>
      <c r="FQ67">
        <v>51.663110238788114</v>
      </c>
      <c r="FR67">
        <v>1.6072561737289457</v>
      </c>
      <c r="FS67">
        <v>18.405373561681216</v>
      </c>
      <c r="FT67">
        <v>6.0366864495843151</v>
      </c>
      <c r="FU67">
        <v>0.99957805907172992</v>
      </c>
      <c r="FV67">
        <v>0.99789029535864981</v>
      </c>
      <c r="FW67">
        <v>0.88105471346253972</v>
      </c>
      <c r="FX67">
        <v>0</v>
      </c>
      <c r="FY67">
        <v>96.442654038303431</v>
      </c>
      <c r="FZ67">
        <v>5.8202878383983307</v>
      </c>
      <c r="GA67">
        <v>0</v>
      </c>
      <c r="GB67">
        <v>0</v>
      </c>
      <c r="GC67">
        <v>213.29199161198517</v>
      </c>
      <c r="GD67">
        <v>0.76793248945147674</v>
      </c>
      <c r="GE67">
        <v>0.76751054852320677</v>
      </c>
      <c r="GF67">
        <v>0.78523206751054853</v>
      </c>
      <c r="GG67">
        <v>113.13560454638845</v>
      </c>
      <c r="GH67">
        <v>0</v>
      </c>
      <c r="GI67">
        <v>0</v>
      </c>
      <c r="GJ67">
        <v>0</v>
      </c>
      <c r="GK67">
        <v>4.6324170987776081E-2</v>
      </c>
      <c r="GL67">
        <v>0.11979511323652392</v>
      </c>
      <c r="GM67">
        <v>0.16877637130801687</v>
      </c>
      <c r="GN67">
        <v>0.16877637130801687</v>
      </c>
      <c r="GO67">
        <v>0.2772151898734177</v>
      </c>
      <c r="GP67">
        <v>0.2772151898734177</v>
      </c>
      <c r="GQ67">
        <v>7.7742616033755274</v>
      </c>
      <c r="GR67">
        <v>7.7742616033755274</v>
      </c>
      <c r="GS67">
        <v>126.70778227667897</v>
      </c>
      <c r="GT67">
        <v>2.8785230678929192</v>
      </c>
      <c r="GU67">
        <v>6.4015659810277281</v>
      </c>
      <c r="GV67">
        <v>0</v>
      </c>
      <c r="GW67">
        <v>0</v>
      </c>
      <c r="GX67">
        <v>10.296103206419829</v>
      </c>
      <c r="GY67">
        <v>273.99917318601246</v>
      </c>
      <c r="GZ67">
        <v>291.21826817956173</v>
      </c>
      <c r="HA67">
        <v>0.35842279517814379</v>
      </c>
      <c r="HB67">
        <v>-2.1195447735102717</v>
      </c>
      <c r="HC67">
        <v>0.41549969679424303</v>
      </c>
    </row>
    <row r="68" spans="1:211" x14ac:dyDescent="0.25">
      <c r="A68" t="s">
        <v>3722</v>
      </c>
      <c r="B68">
        <v>63</v>
      </c>
      <c r="C68">
        <v>3335</v>
      </c>
      <c r="D68">
        <v>5012</v>
      </c>
      <c r="E68">
        <v>589</v>
      </c>
      <c r="F68">
        <v>3743</v>
      </c>
      <c r="G68">
        <v>2096</v>
      </c>
      <c r="H68">
        <v>1678</v>
      </c>
      <c r="I68">
        <v>15</v>
      </c>
      <c r="J68">
        <v>0</v>
      </c>
      <c r="K68">
        <v>0</v>
      </c>
      <c r="L68">
        <v>0</v>
      </c>
      <c r="M68">
        <v>1</v>
      </c>
      <c r="N68">
        <v>0</v>
      </c>
      <c r="O68">
        <v>60</v>
      </c>
      <c r="P68">
        <v>1</v>
      </c>
      <c r="Q68">
        <v>-3</v>
      </c>
      <c r="R68">
        <v>-3</v>
      </c>
      <c r="S68">
        <v>20</v>
      </c>
      <c r="T68">
        <v>75</v>
      </c>
      <c r="U68">
        <v>0</v>
      </c>
      <c r="V68">
        <v>0</v>
      </c>
      <c r="W68">
        <v>0</v>
      </c>
      <c r="X68">
        <v>1</v>
      </c>
      <c r="Y68">
        <v>1</v>
      </c>
      <c r="Z68">
        <v>1</v>
      </c>
      <c r="AA68">
        <v>0</v>
      </c>
      <c r="AB68">
        <v>80</v>
      </c>
      <c r="AC68">
        <v>5</v>
      </c>
      <c r="AD68">
        <v>-3</v>
      </c>
      <c r="AE68">
        <v>-3</v>
      </c>
      <c r="AF68">
        <v>230</v>
      </c>
      <c r="AG68">
        <v>1</v>
      </c>
      <c r="AH68">
        <v>1</v>
      </c>
      <c r="AI68">
        <v>1</v>
      </c>
      <c r="AJ68">
        <v>150</v>
      </c>
      <c r="AK68">
        <v>-3</v>
      </c>
      <c r="AL68">
        <v>-3</v>
      </c>
      <c r="AM68">
        <v>-3</v>
      </c>
      <c r="AN68">
        <v>0</v>
      </c>
      <c r="AO68">
        <v>0</v>
      </c>
      <c r="AP68">
        <v>2</v>
      </c>
      <c r="AQ68">
        <v>0</v>
      </c>
      <c r="AR68">
        <v>0</v>
      </c>
      <c r="AS68">
        <v>0</v>
      </c>
      <c r="AT68">
        <v>10</v>
      </c>
      <c r="AU68">
        <v>0</v>
      </c>
      <c r="AV68">
        <v>140</v>
      </c>
      <c r="AW68">
        <v>3</v>
      </c>
      <c r="AX68">
        <v>6</v>
      </c>
      <c r="AY68">
        <v>-3</v>
      </c>
      <c r="AZ68">
        <v>-3</v>
      </c>
      <c r="BA68">
        <v>0</v>
      </c>
      <c r="BB68">
        <v>305</v>
      </c>
      <c r="BC68">
        <v>305</v>
      </c>
      <c r="BD68">
        <v>0</v>
      </c>
      <c r="BE68">
        <v>-18</v>
      </c>
      <c r="BH68">
        <v>15</v>
      </c>
      <c r="BI68">
        <v>0</v>
      </c>
      <c r="BJ68">
        <v>35</v>
      </c>
      <c r="BK68">
        <v>35</v>
      </c>
      <c r="BL68">
        <v>0</v>
      </c>
      <c r="BM68">
        <v>0</v>
      </c>
      <c r="BN68">
        <v>0</v>
      </c>
      <c r="BO68">
        <v>0</v>
      </c>
      <c r="BP68">
        <v>-3</v>
      </c>
      <c r="BQ68">
        <v>-3</v>
      </c>
      <c r="BR68">
        <v>0</v>
      </c>
      <c r="BS68">
        <v>50</v>
      </c>
      <c r="BT68">
        <v>0</v>
      </c>
      <c r="BU68">
        <v>130</v>
      </c>
      <c r="BV68">
        <v>43</v>
      </c>
      <c r="BW68">
        <v>1</v>
      </c>
      <c r="BX68">
        <v>1</v>
      </c>
      <c r="BY68">
        <v>1</v>
      </c>
      <c r="BZ68">
        <v>0</v>
      </c>
      <c r="CA68">
        <v>120</v>
      </c>
      <c r="CB68">
        <v>6</v>
      </c>
      <c r="CC68">
        <v>-3</v>
      </c>
      <c r="CD68">
        <v>-3</v>
      </c>
      <c r="CE68">
        <v>263</v>
      </c>
      <c r="CF68">
        <v>0</v>
      </c>
      <c r="CG68">
        <v>1</v>
      </c>
      <c r="CH68">
        <v>1</v>
      </c>
      <c r="CI68">
        <v>100</v>
      </c>
      <c r="CJ68">
        <v>-3</v>
      </c>
      <c r="CK68">
        <v>-3</v>
      </c>
      <c r="CL68">
        <v>-3</v>
      </c>
      <c r="CM68">
        <v>1</v>
      </c>
      <c r="CN68">
        <v>0</v>
      </c>
      <c r="CO68">
        <v>0</v>
      </c>
      <c r="CP68">
        <v>2</v>
      </c>
      <c r="CQ68">
        <v>0</v>
      </c>
      <c r="CR68">
        <v>0</v>
      </c>
      <c r="CS68">
        <v>0</v>
      </c>
      <c r="CT68">
        <v>10</v>
      </c>
      <c r="CU68">
        <v>120</v>
      </c>
      <c r="CV68">
        <v>3</v>
      </c>
      <c r="CW68">
        <v>6</v>
      </c>
      <c r="CX68">
        <v>-3</v>
      </c>
      <c r="CY68">
        <v>-3</v>
      </c>
      <c r="CZ68">
        <v>78</v>
      </c>
      <c r="DA68">
        <v>323</v>
      </c>
      <c r="DB68">
        <v>343</v>
      </c>
      <c r="DC68">
        <v>1</v>
      </c>
      <c r="DD68">
        <v>18</v>
      </c>
      <c r="DG68">
        <v>14.304008572945628</v>
      </c>
      <c r="DH68">
        <v>0</v>
      </c>
      <c r="DI68">
        <v>1.6445480939557139E-2</v>
      </c>
      <c r="DJ68">
        <v>1.6445480939557139E-2</v>
      </c>
      <c r="DK68">
        <v>0.80894537236859709</v>
      </c>
      <c r="DL68">
        <v>3.1645569620253164E-3</v>
      </c>
      <c r="DM68">
        <v>48.020303132139034</v>
      </c>
      <c r="DN68">
        <v>0.80033838553565051</v>
      </c>
      <c r="DO68">
        <v>0</v>
      </c>
      <c r="DP68">
        <v>0</v>
      </c>
      <c r="DQ68">
        <v>16.00676771071301</v>
      </c>
      <c r="DR68">
        <v>59.147711877034254</v>
      </c>
      <c r="DS68">
        <v>0</v>
      </c>
      <c r="DT68">
        <v>1.0474264648571987</v>
      </c>
      <c r="DU68">
        <v>5.6050898777202485E-2</v>
      </c>
      <c r="DV68">
        <v>0.99957805907172992</v>
      </c>
      <c r="DW68">
        <v>0.99789029535864981</v>
      </c>
      <c r="DX68">
        <v>0.96139240506329116</v>
      </c>
      <c r="DY68">
        <v>0</v>
      </c>
      <c r="DZ68">
        <v>103.56323602348169</v>
      </c>
      <c r="EA68">
        <v>6.8953766659409794</v>
      </c>
      <c r="EB68">
        <v>0</v>
      </c>
      <c r="EC68">
        <v>0</v>
      </c>
      <c r="ED68">
        <v>204.70981843151156</v>
      </c>
      <c r="EE68">
        <v>0.76793248945147674</v>
      </c>
      <c r="EF68">
        <v>0.76751054852320677</v>
      </c>
      <c r="EG68">
        <v>0.78523206751054853</v>
      </c>
      <c r="EH68">
        <v>110.07739107659373</v>
      </c>
      <c r="EI68">
        <v>0</v>
      </c>
      <c r="EJ68">
        <v>0</v>
      </c>
      <c r="EK68">
        <v>0</v>
      </c>
      <c r="EL68">
        <v>1.0010680512020143E-2</v>
      </c>
      <c r="EM68">
        <v>0.23241193527131876</v>
      </c>
      <c r="EN68">
        <v>0.16877637130801687</v>
      </c>
      <c r="EO68">
        <v>0.16877637130801687</v>
      </c>
      <c r="EP68">
        <v>0.2772151898734177</v>
      </c>
      <c r="EQ68">
        <v>0.2772151898734177</v>
      </c>
      <c r="ER68">
        <v>7.7742616033755274</v>
      </c>
      <c r="ES68">
        <v>7.7742616033755274</v>
      </c>
      <c r="ET68">
        <v>134.36119809045985</v>
      </c>
      <c r="EU68">
        <v>2.9588607594936711</v>
      </c>
      <c r="EV68">
        <v>7.4433906413490245</v>
      </c>
      <c r="EW68">
        <v>0</v>
      </c>
      <c r="EX68">
        <v>0</v>
      </c>
      <c r="EY68">
        <v>7.2496379716758597E-2</v>
      </c>
      <c r="EZ68">
        <v>283.61632906001967</v>
      </c>
      <c r="FA68">
        <v>312.46349334413992</v>
      </c>
      <c r="FB68">
        <v>0.36148620185159364</v>
      </c>
      <c r="FC68">
        <v>-15.475486810124064</v>
      </c>
      <c r="FD68">
        <v>0.24571575790556732</v>
      </c>
      <c r="FF68">
        <v>14.645569620253164</v>
      </c>
      <c r="FG68">
        <v>0</v>
      </c>
      <c r="FH68">
        <v>30.455719279300006</v>
      </c>
      <c r="FI68">
        <v>30.455719279300006</v>
      </c>
      <c r="FJ68">
        <v>0.56346514933453506</v>
      </c>
      <c r="FK68">
        <v>4.711266171195415E-3</v>
      </c>
      <c r="FL68">
        <v>33.860001129534055</v>
      </c>
      <c r="FM68">
        <v>0.5643333521589009</v>
      </c>
      <c r="FN68">
        <v>0</v>
      </c>
      <c r="FO68">
        <v>0</v>
      </c>
      <c r="FP68">
        <v>11.286667043178019</v>
      </c>
      <c r="FQ68">
        <v>63.955436932041749</v>
      </c>
      <c r="FR68">
        <v>0</v>
      </c>
      <c r="FS68">
        <v>67.570010294535962</v>
      </c>
      <c r="FT68">
        <v>22.014705286918915</v>
      </c>
      <c r="FU68">
        <v>0.99957805907172992</v>
      </c>
      <c r="FV68">
        <v>0.99789029535864981</v>
      </c>
      <c r="FW68">
        <v>0.96139240506329116</v>
      </c>
      <c r="FX68">
        <v>0</v>
      </c>
      <c r="FY68">
        <v>109.14562492454382</v>
      </c>
      <c r="FZ68">
        <v>6.7969983921784056</v>
      </c>
      <c r="GA68">
        <v>0</v>
      </c>
      <c r="GB68">
        <v>0</v>
      </c>
      <c r="GC68">
        <v>208.09713040766823</v>
      </c>
      <c r="GD68">
        <v>0.76793248945147674</v>
      </c>
      <c r="GE68">
        <v>0.76751054852320677</v>
      </c>
      <c r="GF68">
        <v>0.78523206751054853</v>
      </c>
      <c r="GG68">
        <v>108.06450998888135</v>
      </c>
      <c r="GH68">
        <v>0</v>
      </c>
      <c r="GI68">
        <v>0</v>
      </c>
      <c r="GJ68">
        <v>0</v>
      </c>
      <c r="GK68">
        <v>0.96921138159043252</v>
      </c>
      <c r="GL68">
        <v>0.1655479397654539</v>
      </c>
      <c r="GM68">
        <v>0.16877637130801687</v>
      </c>
      <c r="GN68">
        <v>0.16877637130801687</v>
      </c>
      <c r="GO68">
        <v>0.2772151898734177</v>
      </c>
      <c r="GP68">
        <v>0.2772151898734177</v>
      </c>
      <c r="GQ68">
        <v>7.7742616033755274</v>
      </c>
      <c r="GR68">
        <v>7.7742616033755274</v>
      </c>
      <c r="GS68">
        <v>129.64109742292487</v>
      </c>
      <c r="GT68">
        <v>2.9588607594936716</v>
      </c>
      <c r="GU68">
        <v>6.8925671672862974</v>
      </c>
      <c r="GV68">
        <v>0</v>
      </c>
      <c r="GW68">
        <v>0</v>
      </c>
      <c r="GX68">
        <v>52.470424566218909</v>
      </c>
      <c r="GY68">
        <v>308.32418526509827</v>
      </c>
      <c r="GZ68">
        <v>350.51229997705514</v>
      </c>
      <c r="HA68">
        <v>0.63851379814840636</v>
      </c>
      <c r="HB68">
        <v>-9.0062484995591703</v>
      </c>
      <c r="HC68">
        <v>0.75428424209443268</v>
      </c>
    </row>
    <row r="69" spans="1:211" x14ac:dyDescent="0.25">
      <c r="A69" t="s">
        <v>3722</v>
      </c>
      <c r="B69">
        <v>64</v>
      </c>
      <c r="C69">
        <v>3663</v>
      </c>
      <c r="D69">
        <v>4320</v>
      </c>
      <c r="E69">
        <v>5839</v>
      </c>
      <c r="F69">
        <v>6546</v>
      </c>
      <c r="G69">
        <v>6666</v>
      </c>
      <c r="H69">
        <v>4013</v>
      </c>
      <c r="I69">
        <v>15</v>
      </c>
      <c r="J69">
        <v>0</v>
      </c>
      <c r="K69">
        <v>0</v>
      </c>
      <c r="L69">
        <v>0</v>
      </c>
      <c r="M69">
        <v>0</v>
      </c>
      <c r="N69">
        <v>0</v>
      </c>
      <c r="O69">
        <v>0</v>
      </c>
      <c r="P69">
        <v>0</v>
      </c>
      <c r="Q69">
        <v>-3</v>
      </c>
      <c r="R69">
        <v>-3</v>
      </c>
      <c r="S69">
        <v>0</v>
      </c>
      <c r="T69">
        <v>15</v>
      </c>
      <c r="U69">
        <v>0</v>
      </c>
      <c r="V69">
        <v>1</v>
      </c>
      <c r="W69">
        <v>0</v>
      </c>
      <c r="X69">
        <v>1</v>
      </c>
      <c r="Y69">
        <v>1</v>
      </c>
      <c r="Z69">
        <v>1</v>
      </c>
      <c r="AA69">
        <v>1</v>
      </c>
      <c r="AB69">
        <v>160</v>
      </c>
      <c r="AC69">
        <v>12</v>
      </c>
      <c r="AD69">
        <v>-3</v>
      </c>
      <c r="AE69">
        <v>-3</v>
      </c>
      <c r="AF69">
        <v>260</v>
      </c>
      <c r="AG69">
        <v>0</v>
      </c>
      <c r="AH69">
        <v>1</v>
      </c>
      <c r="AI69">
        <v>1</v>
      </c>
      <c r="AJ69">
        <v>100</v>
      </c>
      <c r="AK69">
        <v>-3</v>
      </c>
      <c r="AL69">
        <v>-3</v>
      </c>
      <c r="AM69">
        <v>-3</v>
      </c>
      <c r="AN69">
        <v>0</v>
      </c>
      <c r="AO69">
        <v>1</v>
      </c>
      <c r="AP69">
        <v>1</v>
      </c>
      <c r="AQ69">
        <v>0</v>
      </c>
      <c r="AR69">
        <v>1</v>
      </c>
      <c r="AS69">
        <v>0</v>
      </c>
      <c r="AT69">
        <v>30</v>
      </c>
      <c r="AU69">
        <v>0</v>
      </c>
      <c r="AV69">
        <v>160</v>
      </c>
      <c r="AW69">
        <v>4</v>
      </c>
      <c r="AX69">
        <v>12</v>
      </c>
      <c r="AY69">
        <v>-3</v>
      </c>
      <c r="AZ69">
        <v>-3</v>
      </c>
      <c r="BA69">
        <v>0</v>
      </c>
      <c r="BB69">
        <v>275</v>
      </c>
      <c r="BC69">
        <v>375</v>
      </c>
      <c r="BD69">
        <v>1</v>
      </c>
      <c r="BE69">
        <v>40</v>
      </c>
      <c r="BH69">
        <v>15</v>
      </c>
      <c r="BI69">
        <v>0</v>
      </c>
      <c r="BJ69">
        <v>0</v>
      </c>
      <c r="BK69">
        <v>0</v>
      </c>
      <c r="BL69">
        <v>1</v>
      </c>
      <c r="BM69">
        <v>0</v>
      </c>
      <c r="BN69">
        <v>60</v>
      </c>
      <c r="BO69">
        <v>1</v>
      </c>
      <c r="BP69">
        <v>-3</v>
      </c>
      <c r="BQ69">
        <v>-3</v>
      </c>
      <c r="BR69">
        <v>20</v>
      </c>
      <c r="BS69">
        <v>75</v>
      </c>
      <c r="BT69">
        <v>0</v>
      </c>
      <c r="BU69">
        <v>0</v>
      </c>
      <c r="BV69">
        <v>0</v>
      </c>
      <c r="BW69">
        <v>1</v>
      </c>
      <c r="BX69">
        <v>1</v>
      </c>
      <c r="BY69">
        <v>1</v>
      </c>
      <c r="BZ69">
        <v>0</v>
      </c>
      <c r="CA69">
        <v>80</v>
      </c>
      <c r="CB69">
        <v>5</v>
      </c>
      <c r="CC69">
        <v>-3</v>
      </c>
      <c r="CD69">
        <v>-3</v>
      </c>
      <c r="CE69">
        <v>130</v>
      </c>
      <c r="CF69">
        <v>0</v>
      </c>
      <c r="CG69">
        <v>1</v>
      </c>
      <c r="CH69">
        <v>0</v>
      </c>
      <c r="CI69">
        <v>50</v>
      </c>
      <c r="CJ69">
        <v>-3</v>
      </c>
      <c r="CK69">
        <v>-3</v>
      </c>
      <c r="CL69">
        <v>-3</v>
      </c>
      <c r="CM69">
        <v>0</v>
      </c>
      <c r="CN69">
        <v>0</v>
      </c>
      <c r="CO69">
        <v>0</v>
      </c>
      <c r="CP69">
        <v>1</v>
      </c>
      <c r="CQ69">
        <v>0</v>
      </c>
      <c r="CR69">
        <v>1</v>
      </c>
      <c r="CS69">
        <v>0</v>
      </c>
      <c r="CT69">
        <v>30</v>
      </c>
      <c r="CU69">
        <v>140</v>
      </c>
      <c r="CV69">
        <v>3</v>
      </c>
      <c r="CW69">
        <v>6</v>
      </c>
      <c r="CX69">
        <v>-3</v>
      </c>
      <c r="CY69">
        <v>-3</v>
      </c>
      <c r="CZ69">
        <v>0</v>
      </c>
      <c r="DA69">
        <v>235</v>
      </c>
      <c r="DB69">
        <v>235</v>
      </c>
      <c r="DC69">
        <v>0</v>
      </c>
      <c r="DD69">
        <v>-40</v>
      </c>
      <c r="DG69">
        <v>14.645569620253164</v>
      </c>
      <c r="DH69">
        <v>1.1384229348387103E-2</v>
      </c>
      <c r="DI69">
        <v>0.72075762475597549</v>
      </c>
      <c r="DJ69">
        <v>0.72075762475597549</v>
      </c>
      <c r="DK69">
        <v>0.66055445926074396</v>
      </c>
      <c r="DL69">
        <v>4.5208371651952704E-3</v>
      </c>
      <c r="DM69">
        <v>39.587244446544005</v>
      </c>
      <c r="DN69">
        <v>0.65978740744240016</v>
      </c>
      <c r="DO69">
        <v>0</v>
      </c>
      <c r="DP69">
        <v>0</v>
      </c>
      <c r="DQ69">
        <v>13.195748148848001</v>
      </c>
      <c r="DR69">
        <v>58.718165385810337</v>
      </c>
      <c r="DS69">
        <v>0.6190834493616697</v>
      </c>
      <c r="DT69">
        <v>7.3732912328156308</v>
      </c>
      <c r="DU69">
        <v>2.3916560649918077</v>
      </c>
      <c r="DV69">
        <v>0.99957805907172992</v>
      </c>
      <c r="DW69">
        <v>0.99789029535864981</v>
      </c>
      <c r="DX69">
        <v>0.96139240506329116</v>
      </c>
      <c r="DY69">
        <v>0</v>
      </c>
      <c r="DZ69">
        <v>113.65192704080887</v>
      </c>
      <c r="EA69">
        <v>8.6899320827760462</v>
      </c>
      <c r="EB69">
        <v>0</v>
      </c>
      <c r="EC69">
        <v>0</v>
      </c>
      <c r="ED69">
        <v>220.29069778190163</v>
      </c>
      <c r="EE69">
        <v>0.76793248945147674</v>
      </c>
      <c r="EF69">
        <v>0.76751054852320677</v>
      </c>
      <c r="EG69">
        <v>0.78523206751054853</v>
      </c>
      <c r="EH69">
        <v>108.67467256307636</v>
      </c>
      <c r="EI69">
        <v>0</v>
      </c>
      <c r="EJ69">
        <v>0</v>
      </c>
      <c r="EK69">
        <v>0</v>
      </c>
      <c r="EL69">
        <v>1.708656822967447E-2</v>
      </c>
      <c r="EM69">
        <v>0.53365152245357761</v>
      </c>
      <c r="EN69">
        <v>0.16877637130801687</v>
      </c>
      <c r="EO69">
        <v>0.16877637130801687</v>
      </c>
      <c r="EP69">
        <v>0.2772151898734177</v>
      </c>
      <c r="EQ69">
        <v>0.2772151898734177</v>
      </c>
      <c r="ER69">
        <v>7.7742616033755274</v>
      </c>
      <c r="ES69">
        <v>7.7742616033755274</v>
      </c>
      <c r="ET69">
        <v>131.55017852859484</v>
      </c>
      <c r="EU69">
        <v>2.9588607594936711</v>
      </c>
      <c r="EV69">
        <v>9.1756415684104997</v>
      </c>
      <c r="EW69">
        <v>0</v>
      </c>
      <c r="EX69">
        <v>0</v>
      </c>
      <c r="EY69">
        <v>3.6020936291455508</v>
      </c>
      <c r="EZ69">
        <v>290.43267734760974</v>
      </c>
      <c r="FA69">
        <v>334.86601623610488</v>
      </c>
      <c r="FB69">
        <v>0.57893589252401834</v>
      </c>
      <c r="FC69">
        <v>-7.0950835284841798</v>
      </c>
      <c r="FD69">
        <v>0.81084664392272299</v>
      </c>
      <c r="FF69">
        <v>14.645569620253164</v>
      </c>
      <c r="FG69">
        <v>0</v>
      </c>
      <c r="FH69">
        <v>0</v>
      </c>
      <c r="FI69">
        <v>0</v>
      </c>
      <c r="FJ69">
        <v>0.75337397298185604</v>
      </c>
      <c r="FK69">
        <v>3.4793619971168446E-3</v>
      </c>
      <c r="FL69">
        <v>45.604064050656035</v>
      </c>
      <c r="FM69">
        <v>0.76006773417760054</v>
      </c>
      <c r="FN69">
        <v>0</v>
      </c>
      <c r="FO69">
        <v>0</v>
      </c>
      <c r="FP69">
        <v>15.201354683552012</v>
      </c>
      <c r="FQ69">
        <v>63.38576112970631</v>
      </c>
      <c r="FR69">
        <v>0</v>
      </c>
      <c r="FS69">
        <v>2.2741150553470399</v>
      </c>
      <c r="FT69">
        <v>0.70263945736403455</v>
      </c>
      <c r="FU69">
        <v>0.99957805907172992</v>
      </c>
      <c r="FV69">
        <v>0.99789029535864981</v>
      </c>
      <c r="FW69">
        <v>0.96139240506329116</v>
      </c>
      <c r="FX69">
        <v>0</v>
      </c>
      <c r="FY69">
        <v>94.14955417958862</v>
      </c>
      <c r="FZ69">
        <v>6.4188127916253146</v>
      </c>
      <c r="GA69">
        <v>0</v>
      </c>
      <c r="GB69">
        <v>0</v>
      </c>
      <c r="GC69">
        <v>192.7780485641575</v>
      </c>
      <c r="GD69">
        <v>0.76793248945147674</v>
      </c>
      <c r="GE69">
        <v>0.76751054852320677</v>
      </c>
      <c r="GF69">
        <v>0.78523206751054853</v>
      </c>
      <c r="GG69">
        <v>102.26420769793788</v>
      </c>
      <c r="GH69">
        <v>0</v>
      </c>
      <c r="GI69">
        <v>0</v>
      </c>
      <c r="GJ69">
        <v>0</v>
      </c>
      <c r="GK69">
        <v>1.0840519027582207E-2</v>
      </c>
      <c r="GL69">
        <v>0.18568061304185313</v>
      </c>
      <c r="GM69">
        <v>0.16877637130801687</v>
      </c>
      <c r="GN69">
        <v>0.16877637130801687</v>
      </c>
      <c r="GO69">
        <v>0.2772151898734177</v>
      </c>
      <c r="GP69">
        <v>0.2772151898734177</v>
      </c>
      <c r="GQ69">
        <v>7.7742616033755274</v>
      </c>
      <c r="GR69">
        <v>7.7742616033755274</v>
      </c>
      <c r="GS69">
        <v>133.55578506329886</v>
      </c>
      <c r="GT69">
        <v>2.9588607594936711</v>
      </c>
      <c r="GU69">
        <v>7.0739153607175025</v>
      </c>
      <c r="GV69">
        <v>0</v>
      </c>
      <c r="GW69">
        <v>0</v>
      </c>
      <c r="GX69">
        <v>0.59675637074937393</v>
      </c>
      <c r="GY69">
        <v>276.60445206278234</v>
      </c>
      <c r="GZ69">
        <v>289.53756077974259</v>
      </c>
      <c r="HA69">
        <v>0.42106410747598166</v>
      </c>
      <c r="HB69">
        <v>-25.323079070184377</v>
      </c>
      <c r="HC69">
        <v>0.18915335607727701</v>
      </c>
    </row>
    <row r="70" spans="1:211" x14ac:dyDescent="0.25">
      <c r="A70" t="s">
        <v>3722</v>
      </c>
      <c r="B70">
        <v>65</v>
      </c>
      <c r="C70">
        <v>3616</v>
      </c>
      <c r="D70">
        <v>6430</v>
      </c>
      <c r="E70">
        <v>2240</v>
      </c>
      <c r="F70">
        <v>3189</v>
      </c>
      <c r="G70">
        <v>3489</v>
      </c>
      <c r="H70">
        <v>1369</v>
      </c>
      <c r="I70">
        <v>10</v>
      </c>
      <c r="J70">
        <v>0</v>
      </c>
      <c r="K70">
        <v>0</v>
      </c>
      <c r="L70">
        <v>0</v>
      </c>
      <c r="M70">
        <v>0</v>
      </c>
      <c r="N70">
        <v>0</v>
      </c>
      <c r="O70">
        <v>0</v>
      </c>
      <c r="P70">
        <v>0</v>
      </c>
      <c r="Q70">
        <v>-3</v>
      </c>
      <c r="R70">
        <v>-3</v>
      </c>
      <c r="S70">
        <v>0</v>
      </c>
      <c r="T70">
        <v>10</v>
      </c>
      <c r="U70">
        <v>0</v>
      </c>
      <c r="V70">
        <v>0</v>
      </c>
      <c r="W70">
        <v>0</v>
      </c>
      <c r="X70">
        <v>1</v>
      </c>
      <c r="Y70">
        <v>1</v>
      </c>
      <c r="Z70">
        <v>1</v>
      </c>
      <c r="AA70">
        <v>0</v>
      </c>
      <c r="AB70">
        <v>120</v>
      </c>
      <c r="AC70">
        <v>6</v>
      </c>
      <c r="AD70">
        <v>-3</v>
      </c>
      <c r="AE70">
        <v>-3</v>
      </c>
      <c r="AF70">
        <v>220</v>
      </c>
      <c r="AG70">
        <v>1</v>
      </c>
      <c r="AH70">
        <v>0</v>
      </c>
      <c r="AI70">
        <v>1</v>
      </c>
      <c r="AJ70">
        <v>100</v>
      </c>
      <c r="AK70">
        <v>-3</v>
      </c>
      <c r="AL70">
        <v>-3</v>
      </c>
      <c r="AM70">
        <v>-3</v>
      </c>
      <c r="AN70">
        <v>0</v>
      </c>
      <c r="AO70">
        <v>0</v>
      </c>
      <c r="AP70">
        <v>1</v>
      </c>
      <c r="AQ70">
        <v>0</v>
      </c>
      <c r="AR70">
        <v>0</v>
      </c>
      <c r="AS70">
        <v>0</v>
      </c>
      <c r="AT70">
        <v>5</v>
      </c>
      <c r="AU70">
        <v>0</v>
      </c>
      <c r="AV70">
        <v>120</v>
      </c>
      <c r="AW70">
        <v>3</v>
      </c>
      <c r="AX70">
        <v>6</v>
      </c>
      <c r="AY70">
        <v>-3</v>
      </c>
      <c r="AZ70">
        <v>-3</v>
      </c>
      <c r="BA70">
        <v>0</v>
      </c>
      <c r="BB70">
        <v>230</v>
      </c>
      <c r="BC70">
        <v>230</v>
      </c>
      <c r="BD70">
        <v>0</v>
      </c>
      <c r="BE70">
        <v>-30</v>
      </c>
      <c r="BH70">
        <v>15</v>
      </c>
      <c r="BI70">
        <v>0</v>
      </c>
      <c r="BJ70">
        <v>0</v>
      </c>
      <c r="BK70">
        <v>0</v>
      </c>
      <c r="BL70">
        <v>1</v>
      </c>
      <c r="BM70">
        <v>0</v>
      </c>
      <c r="BN70">
        <v>60</v>
      </c>
      <c r="BO70">
        <v>1</v>
      </c>
      <c r="BP70">
        <v>-3</v>
      </c>
      <c r="BQ70">
        <v>-3</v>
      </c>
      <c r="BR70">
        <v>20</v>
      </c>
      <c r="BS70">
        <v>75</v>
      </c>
      <c r="BT70">
        <v>0</v>
      </c>
      <c r="BU70">
        <v>0</v>
      </c>
      <c r="BV70">
        <v>0</v>
      </c>
      <c r="BW70">
        <v>1</v>
      </c>
      <c r="BX70">
        <v>1</v>
      </c>
      <c r="BY70">
        <v>1</v>
      </c>
      <c r="BZ70">
        <v>0</v>
      </c>
      <c r="CA70">
        <v>80</v>
      </c>
      <c r="CB70">
        <v>5</v>
      </c>
      <c r="CC70">
        <v>-3</v>
      </c>
      <c r="CD70">
        <v>-3</v>
      </c>
      <c r="CE70">
        <v>180</v>
      </c>
      <c r="CF70">
        <v>0</v>
      </c>
      <c r="CG70">
        <v>1</v>
      </c>
      <c r="CH70">
        <v>1</v>
      </c>
      <c r="CI70">
        <v>100</v>
      </c>
      <c r="CJ70">
        <v>-3</v>
      </c>
      <c r="CK70">
        <v>-3</v>
      </c>
      <c r="CL70">
        <v>-3</v>
      </c>
      <c r="CM70">
        <v>0</v>
      </c>
      <c r="CN70">
        <v>0</v>
      </c>
      <c r="CO70">
        <v>0</v>
      </c>
      <c r="CP70">
        <v>1</v>
      </c>
      <c r="CQ70">
        <v>0</v>
      </c>
      <c r="CR70">
        <v>0</v>
      </c>
      <c r="CS70">
        <v>0</v>
      </c>
      <c r="CT70">
        <v>5</v>
      </c>
      <c r="CU70">
        <v>140</v>
      </c>
      <c r="CV70">
        <v>3</v>
      </c>
      <c r="CW70">
        <v>6</v>
      </c>
      <c r="CX70">
        <v>-3</v>
      </c>
      <c r="CY70">
        <v>-3</v>
      </c>
      <c r="CZ70">
        <v>0</v>
      </c>
      <c r="DA70">
        <v>260</v>
      </c>
      <c r="DB70">
        <v>260</v>
      </c>
      <c r="DC70">
        <v>1</v>
      </c>
      <c r="DD70">
        <v>30</v>
      </c>
      <c r="DG70">
        <v>12.112207862550983</v>
      </c>
      <c r="DH70">
        <v>0</v>
      </c>
      <c r="DI70">
        <v>1.6949957591209168</v>
      </c>
      <c r="DJ70">
        <v>1.6949957591209168</v>
      </c>
      <c r="DK70">
        <v>0.49759284959676531</v>
      </c>
      <c r="DL70">
        <v>7.1516646367643429E-3</v>
      </c>
      <c r="DM70">
        <v>30.607361602020674</v>
      </c>
      <c r="DN70">
        <v>0.51012269336701133</v>
      </c>
      <c r="DO70">
        <v>0</v>
      </c>
      <c r="DP70">
        <v>0</v>
      </c>
      <c r="DQ70">
        <v>10.202453867340228</v>
      </c>
      <c r="DR70">
        <v>44.263573137069912</v>
      </c>
      <c r="DS70">
        <v>0</v>
      </c>
      <c r="DT70">
        <v>4.4389099216394916</v>
      </c>
      <c r="DU70">
        <v>1.311297452765704</v>
      </c>
      <c r="DV70">
        <v>0.99957805907172992</v>
      </c>
      <c r="DW70">
        <v>0.99789029535864981</v>
      </c>
      <c r="DX70">
        <v>0.96139240506329116</v>
      </c>
      <c r="DY70">
        <v>0</v>
      </c>
      <c r="DZ70">
        <v>101.49779010584589</v>
      </c>
      <c r="EA70">
        <v>6.3184064008938883</v>
      </c>
      <c r="EB70">
        <v>0</v>
      </c>
      <c r="EC70">
        <v>0</v>
      </c>
      <c r="ED70">
        <v>203.08356148320831</v>
      </c>
      <c r="EE70">
        <v>0.76793248945147674</v>
      </c>
      <c r="EF70">
        <v>0.76751054852320677</v>
      </c>
      <c r="EG70">
        <v>0.78523206751054853</v>
      </c>
      <c r="EH70">
        <v>107.11716795488292</v>
      </c>
      <c r="EI70">
        <v>0</v>
      </c>
      <c r="EJ70">
        <v>0</v>
      </c>
      <c r="EK70">
        <v>0</v>
      </c>
      <c r="EL70">
        <v>1.4409371653100522E-2</v>
      </c>
      <c r="EM70">
        <v>0.15583713002608579</v>
      </c>
      <c r="EN70">
        <v>0.16877637130801687</v>
      </c>
      <c r="EO70">
        <v>0.16877637130801687</v>
      </c>
      <c r="EP70">
        <v>0.2772151898734177</v>
      </c>
      <c r="EQ70">
        <v>0.2772151898734177</v>
      </c>
      <c r="ER70">
        <v>7.7742616033755274</v>
      </c>
      <c r="ES70">
        <v>7.7742616033755274</v>
      </c>
      <c r="ET70">
        <v>128.55688424708708</v>
      </c>
      <c r="EU70">
        <v>2.9588607594936716</v>
      </c>
      <c r="EV70">
        <v>6.7987340861520966</v>
      </c>
      <c r="EW70">
        <v>0</v>
      </c>
      <c r="EX70">
        <v>0</v>
      </c>
      <c r="EY70">
        <v>2.4742271661978554</v>
      </c>
      <c r="EZ70">
        <v>267.43466632349447</v>
      </c>
      <c r="FA70">
        <v>289.03461776388866</v>
      </c>
      <c r="FB70">
        <v>0.44832845275256578</v>
      </c>
      <c r="FC70">
        <v>-15.739103533430743</v>
      </c>
      <c r="FD70">
        <v>0.42947521467152699</v>
      </c>
      <c r="FF70">
        <v>14.645569620253164</v>
      </c>
      <c r="FG70">
        <v>0</v>
      </c>
      <c r="FH70">
        <v>1.7758251608988487</v>
      </c>
      <c r="FI70">
        <v>1.7758251608988487</v>
      </c>
      <c r="FJ70">
        <v>0.74516677308934387</v>
      </c>
      <c r="FK70">
        <v>6.3126881189177432E-3</v>
      </c>
      <c r="FL70">
        <v>45.503595805104197</v>
      </c>
      <c r="FM70">
        <v>0.75839326341840341</v>
      </c>
      <c r="FN70">
        <v>0</v>
      </c>
      <c r="FO70">
        <v>0</v>
      </c>
      <c r="FP70">
        <v>15.167865268368068</v>
      </c>
      <c r="FQ70">
        <v>54.840324813491208</v>
      </c>
      <c r="FR70">
        <v>0</v>
      </c>
      <c r="FS70">
        <v>3.3529338199828245</v>
      </c>
      <c r="FT70">
        <v>1.1239850200056094</v>
      </c>
      <c r="FU70">
        <v>0.99957805907172992</v>
      </c>
      <c r="FV70">
        <v>0.99789029535864981</v>
      </c>
      <c r="FW70">
        <v>0.96139240506329116</v>
      </c>
      <c r="FX70">
        <v>0</v>
      </c>
      <c r="FY70">
        <v>101.89571680959239</v>
      </c>
      <c r="FZ70">
        <v>6.9045922406226907</v>
      </c>
      <c r="GA70">
        <v>0</v>
      </c>
      <c r="GB70">
        <v>0</v>
      </c>
      <c r="GC70">
        <v>210.35197866218022</v>
      </c>
      <c r="GD70">
        <v>0.76793248945147674</v>
      </c>
      <c r="GE70">
        <v>0.76751054852320677</v>
      </c>
      <c r="GF70">
        <v>0.78523206751054853</v>
      </c>
      <c r="GG70">
        <v>111.75545505971053</v>
      </c>
      <c r="GH70">
        <v>0</v>
      </c>
      <c r="GI70">
        <v>0</v>
      </c>
      <c r="GJ70">
        <v>0</v>
      </c>
      <c r="GK70">
        <v>1.5367208154355882E-2</v>
      </c>
      <c r="GL70">
        <v>0.20075080458098771</v>
      </c>
      <c r="GM70">
        <v>0.16877637130801687</v>
      </c>
      <c r="GN70">
        <v>0.16877637130801687</v>
      </c>
      <c r="GO70">
        <v>0.2772151898734177</v>
      </c>
      <c r="GP70">
        <v>0.2772151898734177</v>
      </c>
      <c r="GQ70">
        <v>7.7742616033755274</v>
      </c>
      <c r="GR70">
        <v>7.7742616033755274</v>
      </c>
      <c r="GS70">
        <v>133.52229564811492</v>
      </c>
      <c r="GT70">
        <v>2.9588607594936711</v>
      </c>
      <c r="GU70">
        <v>7.1999252603793558</v>
      </c>
      <c r="GV70">
        <v>0</v>
      </c>
      <c r="GW70">
        <v>0</v>
      </c>
      <c r="GX70">
        <v>2.8998101809044603</v>
      </c>
      <c r="GY70">
        <v>276.44309469621464</v>
      </c>
      <c r="GZ70">
        <v>299.2963488614547</v>
      </c>
      <c r="HA70">
        <v>0.55167154724743428</v>
      </c>
      <c r="HB70">
        <v>-13.711801596297667</v>
      </c>
      <c r="HC70">
        <v>0.57052478532847295</v>
      </c>
    </row>
    <row r="71" spans="1:211" x14ac:dyDescent="0.25">
      <c r="A71" t="s">
        <v>3722</v>
      </c>
      <c r="B71">
        <v>66</v>
      </c>
      <c r="C71">
        <v>120</v>
      </c>
      <c r="D71">
        <v>3473</v>
      </c>
      <c r="E71">
        <v>5635</v>
      </c>
      <c r="F71">
        <v>3556</v>
      </c>
      <c r="G71">
        <v>3218</v>
      </c>
      <c r="H71">
        <v>5295</v>
      </c>
      <c r="I71">
        <v>10</v>
      </c>
      <c r="J71">
        <v>0</v>
      </c>
      <c r="K71">
        <v>8</v>
      </c>
      <c r="L71">
        <v>8</v>
      </c>
      <c r="M71">
        <v>1</v>
      </c>
      <c r="N71">
        <v>0</v>
      </c>
      <c r="O71">
        <v>60</v>
      </c>
      <c r="P71">
        <v>1</v>
      </c>
      <c r="Q71">
        <v>-3</v>
      </c>
      <c r="R71">
        <v>-3</v>
      </c>
      <c r="S71">
        <v>20</v>
      </c>
      <c r="T71">
        <v>78</v>
      </c>
      <c r="U71">
        <v>0</v>
      </c>
      <c r="V71">
        <v>0</v>
      </c>
      <c r="W71">
        <v>0</v>
      </c>
      <c r="X71">
        <v>1</v>
      </c>
      <c r="Y71">
        <v>1</v>
      </c>
      <c r="Z71">
        <v>1</v>
      </c>
      <c r="AA71">
        <v>1</v>
      </c>
      <c r="AB71">
        <v>120</v>
      </c>
      <c r="AC71">
        <v>11</v>
      </c>
      <c r="AD71">
        <v>-3</v>
      </c>
      <c r="AE71">
        <v>-3</v>
      </c>
      <c r="AF71">
        <v>220</v>
      </c>
      <c r="AG71">
        <v>1</v>
      </c>
      <c r="AH71">
        <v>1</v>
      </c>
      <c r="AI71">
        <v>0</v>
      </c>
      <c r="AJ71">
        <v>100</v>
      </c>
      <c r="AK71">
        <v>-3</v>
      </c>
      <c r="AL71">
        <v>-3</v>
      </c>
      <c r="AM71">
        <v>-3</v>
      </c>
      <c r="AN71">
        <v>0</v>
      </c>
      <c r="AO71">
        <v>1</v>
      </c>
      <c r="AP71">
        <v>0</v>
      </c>
      <c r="AQ71">
        <v>0</v>
      </c>
      <c r="AR71">
        <v>0</v>
      </c>
      <c r="AS71">
        <v>1</v>
      </c>
      <c r="AT71">
        <v>0</v>
      </c>
      <c r="AU71">
        <v>25</v>
      </c>
      <c r="AV71">
        <v>180</v>
      </c>
      <c r="AW71">
        <v>4</v>
      </c>
      <c r="AX71">
        <v>12</v>
      </c>
      <c r="AY71">
        <v>-3</v>
      </c>
      <c r="AZ71">
        <v>-3</v>
      </c>
      <c r="BA71">
        <v>8</v>
      </c>
      <c r="BB71">
        <v>323</v>
      </c>
      <c r="BC71">
        <v>423</v>
      </c>
      <c r="BD71">
        <v>1</v>
      </c>
      <c r="BE71">
        <v>15</v>
      </c>
      <c r="BH71">
        <v>15</v>
      </c>
      <c r="BI71">
        <v>0</v>
      </c>
      <c r="BJ71">
        <v>3</v>
      </c>
      <c r="BK71">
        <v>3</v>
      </c>
      <c r="BL71">
        <v>1</v>
      </c>
      <c r="BM71">
        <v>0</v>
      </c>
      <c r="BN71">
        <v>60</v>
      </c>
      <c r="BO71">
        <v>1</v>
      </c>
      <c r="BP71">
        <v>-3</v>
      </c>
      <c r="BQ71">
        <v>-3</v>
      </c>
      <c r="BR71">
        <v>20</v>
      </c>
      <c r="BS71">
        <v>78</v>
      </c>
      <c r="BT71">
        <v>0</v>
      </c>
      <c r="BU71">
        <v>0</v>
      </c>
      <c r="BV71">
        <v>0</v>
      </c>
      <c r="BW71">
        <v>1</v>
      </c>
      <c r="BX71">
        <v>1</v>
      </c>
      <c r="BY71">
        <v>1</v>
      </c>
      <c r="BZ71">
        <v>0</v>
      </c>
      <c r="CA71">
        <v>80</v>
      </c>
      <c r="CB71">
        <v>5</v>
      </c>
      <c r="CC71">
        <v>-3</v>
      </c>
      <c r="CD71">
        <v>-3</v>
      </c>
      <c r="CE71">
        <v>230</v>
      </c>
      <c r="CF71">
        <v>1</v>
      </c>
      <c r="CG71">
        <v>1</v>
      </c>
      <c r="CH71">
        <v>1</v>
      </c>
      <c r="CI71">
        <v>150</v>
      </c>
      <c r="CJ71">
        <v>-3</v>
      </c>
      <c r="CK71">
        <v>-3</v>
      </c>
      <c r="CL71">
        <v>-3</v>
      </c>
      <c r="CM71">
        <v>0</v>
      </c>
      <c r="CN71">
        <v>0</v>
      </c>
      <c r="CO71">
        <v>0</v>
      </c>
      <c r="CP71">
        <v>0</v>
      </c>
      <c r="CQ71">
        <v>1</v>
      </c>
      <c r="CR71">
        <v>0</v>
      </c>
      <c r="CS71">
        <v>25</v>
      </c>
      <c r="CT71">
        <v>0</v>
      </c>
      <c r="CU71">
        <v>140</v>
      </c>
      <c r="CV71">
        <v>3</v>
      </c>
      <c r="CW71">
        <v>6</v>
      </c>
      <c r="CX71">
        <v>-3</v>
      </c>
      <c r="CY71">
        <v>-3</v>
      </c>
      <c r="CZ71">
        <v>3</v>
      </c>
      <c r="DA71">
        <v>308</v>
      </c>
      <c r="DB71">
        <v>308</v>
      </c>
      <c r="DC71">
        <v>0</v>
      </c>
      <c r="DD71">
        <v>-15</v>
      </c>
      <c r="DG71">
        <v>13.503257273577002</v>
      </c>
      <c r="DH71">
        <v>0.10338158862255675</v>
      </c>
      <c r="DI71">
        <v>3.8222724616258237</v>
      </c>
      <c r="DJ71">
        <v>3.8222724616258237</v>
      </c>
      <c r="DK71">
        <v>0.8507601592309737</v>
      </c>
      <c r="DL71">
        <v>3.1645569620253164E-3</v>
      </c>
      <c r="DM71">
        <v>50.58394684969474</v>
      </c>
      <c r="DN71">
        <v>0.84306578082824601</v>
      </c>
      <c r="DO71">
        <v>0</v>
      </c>
      <c r="DP71">
        <v>0</v>
      </c>
      <c r="DQ71">
        <v>16.861315616564916</v>
      </c>
      <c r="DR71">
        <v>65.336759698246922</v>
      </c>
      <c r="DS71">
        <v>3.5133147650338721</v>
      </c>
      <c r="DT71">
        <v>4.3747355079577215</v>
      </c>
      <c r="DU71">
        <v>1.3277297223396674</v>
      </c>
      <c r="DV71">
        <v>0.99957805907172992</v>
      </c>
      <c r="DW71">
        <v>0.99789029535864981</v>
      </c>
      <c r="DX71">
        <v>0.94148291556685848</v>
      </c>
      <c r="DY71">
        <v>0</v>
      </c>
      <c r="DZ71">
        <v>99.123646019494274</v>
      </c>
      <c r="EA71">
        <v>8.4230984794030004</v>
      </c>
      <c r="EB71">
        <v>0</v>
      </c>
      <c r="EC71">
        <v>0</v>
      </c>
      <c r="ED71">
        <v>215.89238400754422</v>
      </c>
      <c r="EE71">
        <v>0.76793248945147674</v>
      </c>
      <c r="EF71">
        <v>0.76751054852320677</v>
      </c>
      <c r="EG71">
        <v>0.78523206751054853</v>
      </c>
      <c r="EH71">
        <v>120.00820328003179</v>
      </c>
      <c r="EI71">
        <v>0</v>
      </c>
      <c r="EJ71">
        <v>0</v>
      </c>
      <c r="EK71">
        <v>0</v>
      </c>
      <c r="EL71">
        <v>1.7988299660294027E-2</v>
      </c>
      <c r="EM71">
        <v>0.55743437293968989</v>
      </c>
      <c r="EN71">
        <v>0.16877637130801687</v>
      </c>
      <c r="EO71">
        <v>0.16877637130801687</v>
      </c>
      <c r="EP71">
        <v>0.2772151898734177</v>
      </c>
      <c r="EQ71">
        <v>0.2772151898734177</v>
      </c>
      <c r="ER71">
        <v>7.7742616033755274</v>
      </c>
      <c r="ES71">
        <v>7.7742616033755274</v>
      </c>
      <c r="ET71">
        <v>134.41936641645444</v>
      </c>
      <c r="EU71">
        <v>2.9389512699972378</v>
      </c>
      <c r="EV71">
        <v>9.3006481939127355</v>
      </c>
      <c r="EW71">
        <v>0</v>
      </c>
      <c r="EX71">
        <v>0</v>
      </c>
      <c r="EY71">
        <v>3.9431017711993741</v>
      </c>
      <c r="EZ71">
        <v>308.80145984296718</v>
      </c>
      <c r="FA71">
        <v>364.33658891537902</v>
      </c>
      <c r="FB71">
        <v>0.47476882479470711</v>
      </c>
      <c r="FC71">
        <v>-0.94253311336760603</v>
      </c>
      <c r="FD71">
        <v>0.71786033686355699</v>
      </c>
      <c r="FF71">
        <v>14.645569620253164</v>
      </c>
      <c r="FG71">
        <v>1.1820821243511396E-2</v>
      </c>
      <c r="FH71">
        <v>0.64954754642921286</v>
      </c>
      <c r="FI71">
        <v>0.64954754642921286</v>
      </c>
      <c r="FJ71">
        <v>0.85506329113924051</v>
      </c>
      <c r="FK71">
        <v>3.1645569620253164E-3</v>
      </c>
      <c r="FL71">
        <v>54.569742698891389</v>
      </c>
      <c r="FM71">
        <v>0.90949571164818988</v>
      </c>
      <c r="FN71">
        <v>0</v>
      </c>
      <c r="FO71">
        <v>0</v>
      </c>
      <c r="FP71">
        <v>18.189914232963801</v>
      </c>
      <c r="FQ71">
        <v>72.147632476367917</v>
      </c>
      <c r="FR71">
        <v>0.41677430092488954</v>
      </c>
      <c r="FS71">
        <v>2.3892088633754338</v>
      </c>
      <c r="FT71">
        <v>0.83342019021463676</v>
      </c>
      <c r="FU71">
        <v>0.99957805907172992</v>
      </c>
      <c r="FV71">
        <v>0.99789029535864981</v>
      </c>
      <c r="FW71">
        <v>0.96139240506329116</v>
      </c>
      <c r="FX71">
        <v>0</v>
      </c>
      <c r="FY71">
        <v>89.573876398671146</v>
      </c>
      <c r="FZ71">
        <v>6.4114060279235803</v>
      </c>
      <c r="GA71">
        <v>0</v>
      </c>
      <c r="GB71">
        <v>0</v>
      </c>
      <c r="GC71">
        <v>225.61578025571322</v>
      </c>
      <c r="GD71">
        <v>0.76793248945147674</v>
      </c>
      <c r="GE71">
        <v>0.76751054852320677</v>
      </c>
      <c r="GF71">
        <v>0.78523206751054853</v>
      </c>
      <c r="GG71">
        <v>133.01687763713079</v>
      </c>
      <c r="GH71">
        <v>0</v>
      </c>
      <c r="GI71">
        <v>0</v>
      </c>
      <c r="GJ71">
        <v>0</v>
      </c>
      <c r="GK71">
        <v>1.2585883513578255E-2</v>
      </c>
      <c r="GL71">
        <v>0.23501239946333086</v>
      </c>
      <c r="GM71">
        <v>0.16877637130801687</v>
      </c>
      <c r="GN71">
        <v>0.16877637130801687</v>
      </c>
      <c r="GO71">
        <v>0.2772151898734177</v>
      </c>
      <c r="GP71">
        <v>0.2772151898734177</v>
      </c>
      <c r="GQ71">
        <v>7.7742616033755274</v>
      </c>
      <c r="GR71">
        <v>7.7742616033755274</v>
      </c>
      <c r="GS71">
        <v>136.54434461271063</v>
      </c>
      <c r="GT71">
        <v>2.9588607594936707</v>
      </c>
      <c r="GU71">
        <v>7.4623091423486283</v>
      </c>
      <c r="GV71">
        <v>0</v>
      </c>
      <c r="GW71">
        <v>0</v>
      </c>
      <c r="GX71">
        <v>1.5807656416531972</v>
      </c>
      <c r="GY71">
        <v>313.18829005316775</v>
      </c>
      <c r="GZ71">
        <v>334.49583494862105</v>
      </c>
      <c r="HA71">
        <v>0.52523117520529294</v>
      </c>
      <c r="HB71">
        <v>0.56294590349458051</v>
      </c>
      <c r="HC71">
        <v>0.28213966313644301</v>
      </c>
    </row>
    <row r="72" spans="1:211" x14ac:dyDescent="0.25">
      <c r="A72" t="s">
        <v>3722</v>
      </c>
      <c r="B72">
        <v>67</v>
      </c>
      <c r="C72">
        <v>1294</v>
      </c>
      <c r="D72">
        <v>968</v>
      </c>
      <c r="E72">
        <v>3647</v>
      </c>
      <c r="F72">
        <v>5160</v>
      </c>
      <c r="G72">
        <v>159</v>
      </c>
      <c r="H72">
        <v>6321</v>
      </c>
      <c r="I72">
        <v>15</v>
      </c>
      <c r="J72">
        <v>0</v>
      </c>
      <c r="K72">
        <v>0</v>
      </c>
      <c r="L72">
        <v>0</v>
      </c>
      <c r="M72">
        <v>1</v>
      </c>
      <c r="N72">
        <v>0</v>
      </c>
      <c r="O72">
        <v>60</v>
      </c>
      <c r="P72">
        <v>1</v>
      </c>
      <c r="Q72">
        <v>-3</v>
      </c>
      <c r="R72">
        <v>-3</v>
      </c>
      <c r="S72">
        <v>20</v>
      </c>
      <c r="T72">
        <v>75</v>
      </c>
      <c r="U72">
        <v>0</v>
      </c>
      <c r="V72">
        <v>0</v>
      </c>
      <c r="W72">
        <v>0</v>
      </c>
      <c r="X72">
        <v>1</v>
      </c>
      <c r="Y72">
        <v>1</v>
      </c>
      <c r="Z72">
        <v>1</v>
      </c>
      <c r="AA72">
        <v>1</v>
      </c>
      <c r="AB72">
        <v>120</v>
      </c>
      <c r="AC72">
        <v>11</v>
      </c>
      <c r="AD72">
        <v>-3</v>
      </c>
      <c r="AE72">
        <v>-3</v>
      </c>
      <c r="AF72">
        <v>220</v>
      </c>
      <c r="AG72">
        <v>0</v>
      </c>
      <c r="AH72">
        <v>1</v>
      </c>
      <c r="AI72">
        <v>1</v>
      </c>
      <c r="AJ72">
        <v>100</v>
      </c>
      <c r="AK72">
        <v>-3</v>
      </c>
      <c r="AL72">
        <v>-3</v>
      </c>
      <c r="AM72">
        <v>-3</v>
      </c>
      <c r="AN72">
        <v>0</v>
      </c>
      <c r="AO72">
        <v>1</v>
      </c>
      <c r="AP72">
        <v>0</v>
      </c>
      <c r="AQ72">
        <v>0</v>
      </c>
      <c r="AR72">
        <v>0</v>
      </c>
      <c r="AS72">
        <v>0</v>
      </c>
      <c r="AT72">
        <v>0</v>
      </c>
      <c r="AU72">
        <v>0</v>
      </c>
      <c r="AV72">
        <v>180</v>
      </c>
      <c r="AW72">
        <v>4</v>
      </c>
      <c r="AX72">
        <v>12</v>
      </c>
      <c r="AY72">
        <v>-3</v>
      </c>
      <c r="AZ72">
        <v>-3</v>
      </c>
      <c r="BA72">
        <v>0</v>
      </c>
      <c r="BB72">
        <v>295</v>
      </c>
      <c r="BC72">
        <v>395</v>
      </c>
      <c r="BD72">
        <v>1</v>
      </c>
      <c r="BE72">
        <v>150</v>
      </c>
      <c r="BH72">
        <v>15</v>
      </c>
      <c r="BI72">
        <v>0</v>
      </c>
      <c r="BJ72">
        <v>0</v>
      </c>
      <c r="BK72">
        <v>0</v>
      </c>
      <c r="BL72">
        <v>0</v>
      </c>
      <c r="BM72">
        <v>0</v>
      </c>
      <c r="BN72">
        <v>0</v>
      </c>
      <c r="BO72">
        <v>0</v>
      </c>
      <c r="BP72">
        <v>-3</v>
      </c>
      <c r="BQ72">
        <v>-3</v>
      </c>
      <c r="BR72">
        <v>0</v>
      </c>
      <c r="BS72">
        <v>15</v>
      </c>
      <c r="BT72">
        <v>0</v>
      </c>
      <c r="BU72">
        <v>0</v>
      </c>
      <c r="BV72">
        <v>0</v>
      </c>
      <c r="BW72">
        <v>1</v>
      </c>
      <c r="BX72">
        <v>1</v>
      </c>
      <c r="BY72">
        <v>0</v>
      </c>
      <c r="BZ72">
        <v>0</v>
      </c>
      <c r="CA72">
        <v>80</v>
      </c>
      <c r="CB72">
        <v>2</v>
      </c>
      <c r="CC72">
        <v>-3</v>
      </c>
      <c r="CD72">
        <v>-3</v>
      </c>
      <c r="CE72">
        <v>130</v>
      </c>
      <c r="CF72">
        <v>0</v>
      </c>
      <c r="CG72">
        <v>1</v>
      </c>
      <c r="CH72">
        <v>0</v>
      </c>
      <c r="CI72">
        <v>50</v>
      </c>
      <c r="CJ72">
        <v>-3</v>
      </c>
      <c r="CK72">
        <v>-3</v>
      </c>
      <c r="CL72">
        <v>-3</v>
      </c>
      <c r="CM72">
        <v>0</v>
      </c>
      <c r="CN72">
        <v>0</v>
      </c>
      <c r="CO72">
        <v>0</v>
      </c>
      <c r="CP72">
        <v>0</v>
      </c>
      <c r="CQ72">
        <v>0</v>
      </c>
      <c r="CR72">
        <v>0</v>
      </c>
      <c r="CS72">
        <v>0</v>
      </c>
      <c r="CT72">
        <v>0</v>
      </c>
      <c r="CU72">
        <v>80</v>
      </c>
      <c r="CV72">
        <v>2</v>
      </c>
      <c r="CW72">
        <v>2</v>
      </c>
      <c r="CX72">
        <v>-3</v>
      </c>
      <c r="CY72">
        <v>-3</v>
      </c>
      <c r="CZ72">
        <v>0</v>
      </c>
      <c r="DA72">
        <v>145</v>
      </c>
      <c r="DB72">
        <v>145</v>
      </c>
      <c r="DC72">
        <v>0</v>
      </c>
      <c r="DD72">
        <v>-150</v>
      </c>
      <c r="DG72">
        <v>13.729243608887971</v>
      </c>
      <c r="DH72">
        <v>1.7954283187014843E-2</v>
      </c>
      <c r="DI72">
        <v>1.600216301571465</v>
      </c>
      <c r="DJ72">
        <v>1.600216301571465</v>
      </c>
      <c r="DK72">
        <v>0.85506329113924051</v>
      </c>
      <c r="DL72">
        <v>4.8228163744430258E-3</v>
      </c>
      <c r="DM72">
        <v>55.944782804011211</v>
      </c>
      <c r="DN72">
        <v>0.93241304673351999</v>
      </c>
      <c r="DO72">
        <v>0</v>
      </c>
      <c r="DP72">
        <v>0</v>
      </c>
      <c r="DQ72">
        <v>18.6482609346704</v>
      </c>
      <c r="DR72">
        <v>69.642188647507552</v>
      </c>
      <c r="DS72">
        <v>1.9500083226418723</v>
      </c>
      <c r="DT72">
        <v>3.2611124202286259</v>
      </c>
      <c r="DU72">
        <v>1.5229528132500147</v>
      </c>
      <c r="DV72">
        <v>0.99957805907172992</v>
      </c>
      <c r="DW72">
        <v>0.99789029535864981</v>
      </c>
      <c r="DX72">
        <v>0.96139240506329116</v>
      </c>
      <c r="DY72">
        <v>0</v>
      </c>
      <c r="DZ72">
        <v>102.3901624352948</v>
      </c>
      <c r="EA72">
        <v>8.6504898285912937</v>
      </c>
      <c r="EB72">
        <v>0</v>
      </c>
      <c r="EC72">
        <v>0</v>
      </c>
      <c r="ED72">
        <v>198.54534334206849</v>
      </c>
      <c r="EE72">
        <v>0.76793248945147674</v>
      </c>
      <c r="EF72">
        <v>0.76751054852320677</v>
      </c>
      <c r="EG72">
        <v>0.78523206751054853</v>
      </c>
      <c r="EH72">
        <v>96.970259947300804</v>
      </c>
      <c r="EI72">
        <v>0</v>
      </c>
      <c r="EJ72">
        <v>0</v>
      </c>
      <c r="EK72">
        <v>0</v>
      </c>
      <c r="EL72">
        <v>1.7680140110482467E-2</v>
      </c>
      <c r="EM72">
        <v>0.58409563500060502</v>
      </c>
      <c r="EN72">
        <v>0.16877637130801687</v>
      </c>
      <c r="EO72">
        <v>0.16877637130801687</v>
      </c>
      <c r="EP72">
        <v>0.2772151898734177</v>
      </c>
      <c r="EQ72">
        <v>0.2772151898734177</v>
      </c>
      <c r="ER72">
        <v>7.7742616033755274</v>
      </c>
      <c r="ES72">
        <v>7.7742616033755274</v>
      </c>
      <c r="ET72">
        <v>137.00269131441723</v>
      </c>
      <c r="EU72">
        <v>2.9588607594936707</v>
      </c>
      <c r="EV72">
        <v>9.442471447001294</v>
      </c>
      <c r="EW72">
        <v>0</v>
      </c>
      <c r="EX72">
        <v>0</v>
      </c>
      <c r="EY72">
        <v>3.8284916692244511</v>
      </c>
      <c r="EZ72">
        <v>283.15291438229622</v>
      </c>
      <c r="FA72">
        <v>335.03577521284751</v>
      </c>
      <c r="FB72">
        <v>0.53781595844490315</v>
      </c>
      <c r="FC72">
        <v>-5.3688005201075333</v>
      </c>
      <c r="FD72">
        <v>0.69975144613187001</v>
      </c>
      <c r="FF72">
        <v>14.645569620253164</v>
      </c>
      <c r="FG72">
        <v>0</v>
      </c>
      <c r="FH72">
        <v>0.65106185159897423</v>
      </c>
      <c r="FI72">
        <v>0.65106185159897423</v>
      </c>
      <c r="FJ72">
        <v>0.74547542583749626</v>
      </c>
      <c r="FK72">
        <v>3.1645569620253164E-3</v>
      </c>
      <c r="FL72">
        <v>44.206957268817611</v>
      </c>
      <c r="FM72">
        <v>0.73678262114696036</v>
      </c>
      <c r="FN72">
        <v>0</v>
      </c>
      <c r="FO72">
        <v>0</v>
      </c>
      <c r="FP72">
        <v>14.735652422939213</v>
      </c>
      <c r="FQ72">
        <v>65.48799865360634</v>
      </c>
      <c r="FR72">
        <v>0</v>
      </c>
      <c r="FS72">
        <v>3.0390881440296167</v>
      </c>
      <c r="FT72">
        <v>0.82962576120343368</v>
      </c>
      <c r="FU72">
        <v>0.99957805907172992</v>
      </c>
      <c r="FV72">
        <v>0.99789029535864981</v>
      </c>
      <c r="FW72">
        <v>0.89358282811313838</v>
      </c>
      <c r="FX72">
        <v>0</v>
      </c>
      <c r="FY72">
        <v>90.470682628999242</v>
      </c>
      <c r="FZ72">
        <v>4.5705066829521535</v>
      </c>
      <c r="GA72">
        <v>0</v>
      </c>
      <c r="GB72">
        <v>0</v>
      </c>
      <c r="GC72">
        <v>193.49918468832163</v>
      </c>
      <c r="GD72">
        <v>0.76793248945147674</v>
      </c>
      <c r="GE72">
        <v>0.76751054852320677</v>
      </c>
      <c r="GF72">
        <v>0.78523206751054853</v>
      </c>
      <c r="GG72">
        <v>105.32925996934456</v>
      </c>
      <c r="GH72">
        <v>0</v>
      </c>
      <c r="GI72">
        <v>0</v>
      </c>
      <c r="GJ72">
        <v>0</v>
      </c>
      <c r="GK72">
        <v>1.2396388456411445E-2</v>
      </c>
      <c r="GL72">
        <v>4.9261074285985695E-2</v>
      </c>
      <c r="GM72">
        <v>0.16877637130801687</v>
      </c>
      <c r="GN72">
        <v>0.16877637130801687</v>
      </c>
      <c r="GO72">
        <v>0.2772151898734177</v>
      </c>
      <c r="GP72">
        <v>0.2772151898734177</v>
      </c>
      <c r="GQ72">
        <v>7.7742616033755274</v>
      </c>
      <c r="GR72">
        <v>7.7742616033755274</v>
      </c>
      <c r="GS72">
        <v>130.37769972467993</v>
      </c>
      <c r="GT72">
        <v>2.8910511825435181</v>
      </c>
      <c r="GU72">
        <v>5.1433278098692545</v>
      </c>
      <c r="GV72">
        <v>0</v>
      </c>
      <c r="GW72">
        <v>0</v>
      </c>
      <c r="GX72">
        <v>1.4806876128024069</v>
      </c>
      <c r="GY72">
        <v>276.57104049971042</v>
      </c>
      <c r="GZ72">
        <v>269.70983755371316</v>
      </c>
      <c r="HA72">
        <v>0.46218404155509685</v>
      </c>
      <c r="HB72">
        <v>-17.08049728281004</v>
      </c>
      <c r="HC72">
        <v>0.30024855386812999</v>
      </c>
    </row>
    <row r="73" spans="1:211" x14ac:dyDescent="0.25">
      <c r="A73" t="s">
        <v>3722</v>
      </c>
      <c r="B73">
        <v>68</v>
      </c>
      <c r="C73">
        <v>5892</v>
      </c>
      <c r="D73">
        <v>3743</v>
      </c>
      <c r="E73">
        <v>4189</v>
      </c>
      <c r="F73">
        <v>6652</v>
      </c>
      <c r="G73">
        <v>704</v>
      </c>
      <c r="H73">
        <v>696</v>
      </c>
      <c r="I73">
        <v>15</v>
      </c>
      <c r="J73">
        <v>0</v>
      </c>
      <c r="K73">
        <v>0</v>
      </c>
      <c r="L73">
        <v>0</v>
      </c>
      <c r="M73">
        <v>1</v>
      </c>
      <c r="N73">
        <v>0</v>
      </c>
      <c r="O73">
        <v>60</v>
      </c>
      <c r="P73">
        <v>1</v>
      </c>
      <c r="Q73">
        <v>-3</v>
      </c>
      <c r="R73">
        <v>-3</v>
      </c>
      <c r="S73">
        <v>20</v>
      </c>
      <c r="T73">
        <v>75</v>
      </c>
      <c r="U73">
        <v>0</v>
      </c>
      <c r="V73">
        <v>0</v>
      </c>
      <c r="W73">
        <v>0</v>
      </c>
      <c r="X73">
        <v>1</v>
      </c>
      <c r="Y73">
        <v>1</v>
      </c>
      <c r="Z73">
        <v>1</v>
      </c>
      <c r="AA73">
        <v>0</v>
      </c>
      <c r="AB73">
        <v>80</v>
      </c>
      <c r="AC73">
        <v>5</v>
      </c>
      <c r="AD73">
        <v>-3</v>
      </c>
      <c r="AE73">
        <v>-3</v>
      </c>
      <c r="AF73">
        <v>230</v>
      </c>
      <c r="AG73">
        <v>1</v>
      </c>
      <c r="AH73">
        <v>1</v>
      </c>
      <c r="AI73">
        <v>1</v>
      </c>
      <c r="AJ73">
        <v>150</v>
      </c>
      <c r="AK73">
        <v>-3</v>
      </c>
      <c r="AL73">
        <v>-3</v>
      </c>
      <c r="AM73">
        <v>-3</v>
      </c>
      <c r="AN73">
        <v>0</v>
      </c>
      <c r="AO73">
        <v>0</v>
      </c>
      <c r="AP73">
        <v>0</v>
      </c>
      <c r="AQ73">
        <v>0</v>
      </c>
      <c r="AR73">
        <v>0</v>
      </c>
      <c r="AS73">
        <v>1</v>
      </c>
      <c r="AT73">
        <v>0</v>
      </c>
      <c r="AU73">
        <v>25</v>
      </c>
      <c r="AV73">
        <v>140</v>
      </c>
      <c r="AW73">
        <v>3</v>
      </c>
      <c r="AX73">
        <v>6</v>
      </c>
      <c r="AY73">
        <v>-3</v>
      </c>
      <c r="AZ73">
        <v>-3</v>
      </c>
      <c r="BA73">
        <v>0</v>
      </c>
      <c r="BB73">
        <v>330</v>
      </c>
      <c r="BC73">
        <v>330</v>
      </c>
      <c r="BD73">
        <v>1</v>
      </c>
      <c r="BE73">
        <v>25</v>
      </c>
      <c r="BH73">
        <v>15</v>
      </c>
      <c r="BI73">
        <v>0</v>
      </c>
      <c r="BJ73">
        <v>0</v>
      </c>
      <c r="BK73">
        <v>0</v>
      </c>
      <c r="BL73">
        <v>1</v>
      </c>
      <c r="BM73">
        <v>0</v>
      </c>
      <c r="BN73">
        <v>60</v>
      </c>
      <c r="BO73">
        <v>1</v>
      </c>
      <c r="BP73">
        <v>-3</v>
      </c>
      <c r="BQ73">
        <v>-3</v>
      </c>
      <c r="BR73">
        <v>20</v>
      </c>
      <c r="BS73">
        <v>75</v>
      </c>
      <c r="BT73">
        <v>0</v>
      </c>
      <c r="BU73">
        <v>0</v>
      </c>
      <c r="BV73">
        <v>0</v>
      </c>
      <c r="BW73">
        <v>1</v>
      </c>
      <c r="BX73">
        <v>1</v>
      </c>
      <c r="BY73">
        <v>1</v>
      </c>
      <c r="BZ73">
        <v>0</v>
      </c>
      <c r="CA73">
        <v>80</v>
      </c>
      <c r="CB73">
        <v>5</v>
      </c>
      <c r="CC73">
        <v>-3</v>
      </c>
      <c r="CD73">
        <v>-3</v>
      </c>
      <c r="CE73">
        <v>230</v>
      </c>
      <c r="CF73">
        <v>1</v>
      </c>
      <c r="CG73">
        <v>1</v>
      </c>
      <c r="CH73">
        <v>1</v>
      </c>
      <c r="CI73">
        <v>150</v>
      </c>
      <c r="CJ73">
        <v>-3</v>
      </c>
      <c r="CK73">
        <v>-3</v>
      </c>
      <c r="CL73">
        <v>-3</v>
      </c>
      <c r="CM73">
        <v>0</v>
      </c>
      <c r="CN73">
        <v>0</v>
      </c>
      <c r="CO73">
        <v>0</v>
      </c>
      <c r="CP73">
        <v>0</v>
      </c>
      <c r="CQ73">
        <v>1</v>
      </c>
      <c r="CR73">
        <v>0</v>
      </c>
      <c r="CS73">
        <v>25</v>
      </c>
      <c r="CT73">
        <v>0</v>
      </c>
      <c r="CU73">
        <v>140</v>
      </c>
      <c r="CV73">
        <v>3</v>
      </c>
      <c r="CW73">
        <v>6</v>
      </c>
      <c r="CX73">
        <v>-3</v>
      </c>
      <c r="CY73">
        <v>-3</v>
      </c>
      <c r="CZ73">
        <v>0</v>
      </c>
      <c r="DA73">
        <v>305</v>
      </c>
      <c r="DB73">
        <v>305</v>
      </c>
      <c r="DC73">
        <v>0</v>
      </c>
      <c r="DD73">
        <v>-25</v>
      </c>
      <c r="DG73">
        <v>14.614389231589501</v>
      </c>
      <c r="DH73">
        <v>0</v>
      </c>
      <c r="DI73">
        <v>0.33349172664267235</v>
      </c>
      <c r="DJ73">
        <v>0.33349172664267235</v>
      </c>
      <c r="DK73">
        <v>0.69155106821362633</v>
      </c>
      <c r="DL73">
        <v>2.5599834229889585E-2</v>
      </c>
      <c r="DM73">
        <v>42.917849283207119</v>
      </c>
      <c r="DN73">
        <v>0.71529748805345217</v>
      </c>
      <c r="DO73">
        <v>0</v>
      </c>
      <c r="DP73">
        <v>0</v>
      </c>
      <c r="DQ73">
        <v>14.305949761069042</v>
      </c>
      <c r="DR73">
        <v>58.641636228465288</v>
      </c>
      <c r="DS73">
        <v>0</v>
      </c>
      <c r="DT73">
        <v>5.9989064725023287</v>
      </c>
      <c r="DU73">
        <v>1.9274777308895972</v>
      </c>
      <c r="DV73">
        <v>0.99957805907172992</v>
      </c>
      <c r="DW73">
        <v>0.99789029535864981</v>
      </c>
      <c r="DX73">
        <v>0.95060462886955155</v>
      </c>
      <c r="DY73">
        <v>0</v>
      </c>
      <c r="DZ73">
        <v>88.045101949992755</v>
      </c>
      <c r="EA73">
        <v>5.4584365684586444</v>
      </c>
      <c r="EB73">
        <v>0</v>
      </c>
      <c r="EC73">
        <v>0</v>
      </c>
      <c r="ED73">
        <v>202.56738499082621</v>
      </c>
      <c r="EE73">
        <v>0.76793248945147674</v>
      </c>
      <c r="EF73">
        <v>0.76751054852320677</v>
      </c>
      <c r="EG73">
        <v>0.78523206751054853</v>
      </c>
      <c r="EH73">
        <v>129.75889021278203</v>
      </c>
      <c r="EI73">
        <v>0</v>
      </c>
      <c r="EJ73">
        <v>0</v>
      </c>
      <c r="EK73">
        <v>0</v>
      </c>
      <c r="EL73">
        <v>1.4042114623557311E-2</v>
      </c>
      <c r="EM73">
        <v>8.5031123487285032E-2</v>
      </c>
      <c r="EN73">
        <v>0.16877637130801687</v>
      </c>
      <c r="EO73">
        <v>0.16877637130801687</v>
      </c>
      <c r="EP73">
        <v>0.2772151898734177</v>
      </c>
      <c r="EQ73">
        <v>0.2772151898734177</v>
      </c>
      <c r="ER73">
        <v>7.7742616033755274</v>
      </c>
      <c r="ES73">
        <v>7.7742616033755274</v>
      </c>
      <c r="ET73">
        <v>132.22886909306627</v>
      </c>
      <c r="EU73">
        <v>2.9480729832999306</v>
      </c>
      <c r="EV73">
        <v>5.9045147876950779</v>
      </c>
      <c r="EW73">
        <v>0</v>
      </c>
      <c r="EX73">
        <v>0</v>
      </c>
      <c r="EY73">
        <v>2.3036122363741889</v>
      </c>
      <c r="EZ73">
        <v>309.88489085176172</v>
      </c>
      <c r="FA73">
        <v>322.09111531672505</v>
      </c>
      <c r="FB73">
        <v>0.65597161036482765</v>
      </c>
      <c r="FC73">
        <v>-9.7529671707903631</v>
      </c>
      <c r="FD73">
        <v>0.72414823891338187</v>
      </c>
      <c r="FF73">
        <v>14.645569620253164</v>
      </c>
      <c r="FG73">
        <v>0</v>
      </c>
      <c r="FH73">
        <v>2.3180096062741251</v>
      </c>
      <c r="FI73">
        <v>2.3180096062741251</v>
      </c>
      <c r="FJ73">
        <v>0.85506329113924051</v>
      </c>
      <c r="FK73">
        <v>3.1645569620253164E-3</v>
      </c>
      <c r="FL73">
        <v>55.207108477303549</v>
      </c>
      <c r="FM73">
        <v>0.9201184746217258</v>
      </c>
      <c r="FN73">
        <v>0</v>
      </c>
      <c r="FO73">
        <v>0</v>
      </c>
      <c r="FP73">
        <v>18.40236949243452</v>
      </c>
      <c r="FQ73">
        <v>68.611683057975895</v>
      </c>
      <c r="FR73">
        <v>0</v>
      </c>
      <c r="FS73">
        <v>0</v>
      </c>
      <c r="FT73">
        <v>0</v>
      </c>
      <c r="FU73">
        <v>0.99957805907172992</v>
      </c>
      <c r="FV73">
        <v>0.99789029535864981</v>
      </c>
      <c r="FW73">
        <v>0.96139240506329116</v>
      </c>
      <c r="FX73">
        <v>0</v>
      </c>
      <c r="FY73">
        <v>99.591223538145385</v>
      </c>
      <c r="FZ73">
        <v>7.1109355611026839</v>
      </c>
      <c r="GA73">
        <v>0</v>
      </c>
      <c r="GB73">
        <v>0</v>
      </c>
      <c r="GC73">
        <v>201.44107810247414</v>
      </c>
      <c r="GD73">
        <v>0.76793248945147674</v>
      </c>
      <c r="GE73">
        <v>0.76751054852320677</v>
      </c>
      <c r="GF73">
        <v>0.78523206751054853</v>
      </c>
      <c r="GG73">
        <v>113.26271669603773</v>
      </c>
      <c r="GH73">
        <v>0</v>
      </c>
      <c r="GI73">
        <v>0</v>
      </c>
      <c r="GJ73">
        <v>0</v>
      </c>
      <c r="GK73">
        <v>1.5335018572598003E-2</v>
      </c>
      <c r="GL73">
        <v>0.29423292864840034</v>
      </c>
      <c r="GM73">
        <v>0.16877637130801687</v>
      </c>
      <c r="GN73">
        <v>0.16877637130801687</v>
      </c>
      <c r="GO73">
        <v>0.2772151898734177</v>
      </c>
      <c r="GP73">
        <v>0.2772151898734177</v>
      </c>
      <c r="GQ73">
        <v>7.7742616033755274</v>
      </c>
      <c r="GR73">
        <v>7.7742616033755274</v>
      </c>
      <c r="GS73">
        <v>136.75679987218138</v>
      </c>
      <c r="GT73">
        <v>2.9588607594936716</v>
      </c>
      <c r="GU73">
        <v>7.8600896481733251</v>
      </c>
      <c r="GV73">
        <v>0</v>
      </c>
      <c r="GW73">
        <v>0</v>
      </c>
      <c r="GX73">
        <v>2.8859372000180152</v>
      </c>
      <c r="GY73">
        <v>281.85581470117489</v>
      </c>
      <c r="GZ73">
        <v>307.87766828880615</v>
      </c>
      <c r="HA73">
        <v>0.34402838963517235</v>
      </c>
      <c r="HB73">
        <v>-25.541810871746691</v>
      </c>
      <c r="HC73">
        <v>0.27585176108661813</v>
      </c>
    </row>
    <row r="74" spans="1:211" x14ac:dyDescent="0.25">
      <c r="A74" t="s">
        <v>3722</v>
      </c>
      <c r="B74">
        <v>69</v>
      </c>
      <c r="C74">
        <v>3008</v>
      </c>
      <c r="D74">
        <v>1678</v>
      </c>
      <c r="E74">
        <v>2073</v>
      </c>
      <c r="F74">
        <v>3847</v>
      </c>
      <c r="G74">
        <v>4662</v>
      </c>
      <c r="H74">
        <v>3735</v>
      </c>
      <c r="I74">
        <v>15</v>
      </c>
      <c r="J74">
        <v>0</v>
      </c>
      <c r="K74">
        <v>41</v>
      </c>
      <c r="L74">
        <v>41</v>
      </c>
      <c r="M74">
        <v>0</v>
      </c>
      <c r="N74">
        <v>0</v>
      </c>
      <c r="O74">
        <v>0</v>
      </c>
      <c r="P74">
        <v>0</v>
      </c>
      <c r="Q74">
        <v>-3</v>
      </c>
      <c r="R74">
        <v>-3</v>
      </c>
      <c r="S74">
        <v>0</v>
      </c>
      <c r="T74">
        <v>56</v>
      </c>
      <c r="U74">
        <v>0</v>
      </c>
      <c r="V74">
        <v>46</v>
      </c>
      <c r="W74">
        <v>15</v>
      </c>
      <c r="X74">
        <v>1</v>
      </c>
      <c r="Y74">
        <v>1</v>
      </c>
      <c r="Z74">
        <v>1</v>
      </c>
      <c r="AA74">
        <v>1</v>
      </c>
      <c r="AB74">
        <v>160</v>
      </c>
      <c r="AC74">
        <v>12</v>
      </c>
      <c r="AD74">
        <v>-3</v>
      </c>
      <c r="AE74">
        <v>-3</v>
      </c>
      <c r="AF74">
        <v>325</v>
      </c>
      <c r="AG74">
        <v>1</v>
      </c>
      <c r="AH74">
        <v>1</v>
      </c>
      <c r="AI74">
        <v>1</v>
      </c>
      <c r="AJ74">
        <v>150</v>
      </c>
      <c r="AK74">
        <v>-3</v>
      </c>
      <c r="AL74">
        <v>-3</v>
      </c>
      <c r="AM74">
        <v>-3</v>
      </c>
      <c r="AN74">
        <v>1</v>
      </c>
      <c r="AO74">
        <v>1</v>
      </c>
      <c r="AP74">
        <v>0</v>
      </c>
      <c r="AQ74">
        <v>0</v>
      </c>
      <c r="AR74">
        <v>0</v>
      </c>
      <c r="AS74">
        <v>0</v>
      </c>
      <c r="AT74">
        <v>0</v>
      </c>
      <c r="AU74">
        <v>0</v>
      </c>
      <c r="AV74">
        <v>160</v>
      </c>
      <c r="AW74">
        <v>4</v>
      </c>
      <c r="AX74">
        <v>12</v>
      </c>
      <c r="AY74">
        <v>-3</v>
      </c>
      <c r="AZ74">
        <v>-3</v>
      </c>
      <c r="BA74">
        <v>56</v>
      </c>
      <c r="BB74">
        <v>381</v>
      </c>
      <c r="BC74">
        <v>501</v>
      </c>
      <c r="BD74">
        <v>1</v>
      </c>
      <c r="BE74">
        <v>27</v>
      </c>
      <c r="BH74">
        <v>15</v>
      </c>
      <c r="BI74">
        <v>0</v>
      </c>
      <c r="BJ74">
        <v>9</v>
      </c>
      <c r="BK74">
        <v>9</v>
      </c>
      <c r="BL74">
        <v>1</v>
      </c>
      <c r="BM74">
        <v>0</v>
      </c>
      <c r="BN74">
        <v>60</v>
      </c>
      <c r="BO74">
        <v>1</v>
      </c>
      <c r="BP74">
        <v>-3</v>
      </c>
      <c r="BQ74">
        <v>-3</v>
      </c>
      <c r="BR74">
        <v>20</v>
      </c>
      <c r="BS74">
        <v>84</v>
      </c>
      <c r="BT74">
        <v>0</v>
      </c>
      <c r="BU74">
        <v>0</v>
      </c>
      <c r="BV74">
        <v>0</v>
      </c>
      <c r="BW74">
        <v>1</v>
      </c>
      <c r="BX74">
        <v>1</v>
      </c>
      <c r="BY74">
        <v>1</v>
      </c>
      <c r="BZ74">
        <v>1</v>
      </c>
      <c r="CA74">
        <v>120</v>
      </c>
      <c r="CB74">
        <v>11</v>
      </c>
      <c r="CC74">
        <v>-3</v>
      </c>
      <c r="CD74">
        <v>-3</v>
      </c>
      <c r="CE74">
        <v>270</v>
      </c>
      <c r="CF74">
        <v>1</v>
      </c>
      <c r="CG74">
        <v>1</v>
      </c>
      <c r="CH74">
        <v>1</v>
      </c>
      <c r="CI74">
        <v>150</v>
      </c>
      <c r="CJ74">
        <v>-3</v>
      </c>
      <c r="CK74">
        <v>-3</v>
      </c>
      <c r="CL74">
        <v>-3</v>
      </c>
      <c r="CM74">
        <v>0</v>
      </c>
      <c r="CN74">
        <v>1</v>
      </c>
      <c r="CO74">
        <v>0</v>
      </c>
      <c r="CP74">
        <v>0</v>
      </c>
      <c r="CQ74">
        <v>0</v>
      </c>
      <c r="CR74">
        <v>0</v>
      </c>
      <c r="CS74">
        <v>0</v>
      </c>
      <c r="CT74">
        <v>0</v>
      </c>
      <c r="CU74">
        <v>180</v>
      </c>
      <c r="CV74">
        <v>4</v>
      </c>
      <c r="CW74">
        <v>12</v>
      </c>
      <c r="CX74">
        <v>-3</v>
      </c>
      <c r="CY74">
        <v>-3</v>
      </c>
      <c r="CZ74">
        <v>9</v>
      </c>
      <c r="DA74">
        <v>354</v>
      </c>
      <c r="DB74">
        <v>454</v>
      </c>
      <c r="DC74">
        <v>0</v>
      </c>
      <c r="DD74">
        <v>-27</v>
      </c>
      <c r="DG74">
        <v>14.645569620253164</v>
      </c>
      <c r="DH74">
        <v>4.7593711726383742E-2</v>
      </c>
      <c r="DI74">
        <v>30.045587091455715</v>
      </c>
      <c r="DJ74">
        <v>30.045587091455715</v>
      </c>
      <c r="DK74">
        <v>0.61770678902822929</v>
      </c>
      <c r="DL74">
        <v>3.1645569620253164E-3</v>
      </c>
      <c r="DM74">
        <v>37.251726106438319</v>
      </c>
      <c r="DN74">
        <v>0.62086210177397239</v>
      </c>
      <c r="DO74">
        <v>0</v>
      </c>
      <c r="DP74">
        <v>0</v>
      </c>
      <c r="DQ74">
        <v>12.417242035479447</v>
      </c>
      <c r="DR74">
        <v>68.565083354009104</v>
      </c>
      <c r="DS74">
        <v>3.2890330690486689</v>
      </c>
      <c r="DT74">
        <v>61.2253370359511</v>
      </c>
      <c r="DU74">
        <v>19.903162578058069</v>
      </c>
      <c r="DV74">
        <v>0.99957805907172992</v>
      </c>
      <c r="DW74">
        <v>0.99789029535864981</v>
      </c>
      <c r="DX74">
        <v>0.96139240506329116</v>
      </c>
      <c r="DY74">
        <v>0</v>
      </c>
      <c r="DZ74">
        <v>125.65026963894024</v>
      </c>
      <c r="EA74">
        <v>9.4156118143459917</v>
      </c>
      <c r="EB74">
        <v>0</v>
      </c>
      <c r="EC74">
        <v>0</v>
      </c>
      <c r="ED74">
        <v>258.70231900863416</v>
      </c>
      <c r="EE74">
        <v>0.76793248945147674</v>
      </c>
      <c r="EF74">
        <v>0.76751054852320677</v>
      </c>
      <c r="EG74">
        <v>0.78523206751054853</v>
      </c>
      <c r="EH74">
        <v>127.32636877050736</v>
      </c>
      <c r="EI74">
        <v>0</v>
      </c>
      <c r="EJ74">
        <v>0</v>
      </c>
      <c r="EK74">
        <v>0</v>
      </c>
      <c r="EL74">
        <v>0.96871716274738207</v>
      </c>
      <c r="EM74">
        <v>0.6442695447461424</v>
      </c>
      <c r="EN74">
        <v>0.16877637130801687</v>
      </c>
      <c r="EO74">
        <v>0.16877637130801687</v>
      </c>
      <c r="EP74">
        <v>0.2772151898734177</v>
      </c>
      <c r="EQ74">
        <v>0.2772151898734177</v>
      </c>
      <c r="ER74">
        <v>7.7742616033755274</v>
      </c>
      <c r="ES74">
        <v>7.7742616033755274</v>
      </c>
      <c r="ET74">
        <v>130.77167241522631</v>
      </c>
      <c r="EU74">
        <v>2.9588607594936716</v>
      </c>
      <c r="EV74">
        <v>9.7738396624472568</v>
      </c>
      <c r="EW74">
        <v>0</v>
      </c>
      <c r="EX74">
        <v>0</v>
      </c>
      <c r="EY74">
        <v>52.363362883626174</v>
      </c>
      <c r="EZ74">
        <v>341.28323980898472</v>
      </c>
      <c r="FA74">
        <v>418.14867746587566</v>
      </c>
      <c r="FB74">
        <v>0.70765087814556449</v>
      </c>
      <c r="FC74">
        <v>21.144323059657403</v>
      </c>
      <c r="FD74">
        <v>0.86448570586276818</v>
      </c>
      <c r="FF74">
        <v>12.553938235429744</v>
      </c>
      <c r="FG74">
        <v>0</v>
      </c>
      <c r="FH74">
        <v>7.3357285223548514</v>
      </c>
      <c r="FI74">
        <v>7.3357285223548514</v>
      </c>
      <c r="FJ74">
        <v>0.77184170121899043</v>
      </c>
      <c r="FK74">
        <v>2.5093868452697763E-2</v>
      </c>
      <c r="FL74">
        <v>50.76654642944159</v>
      </c>
      <c r="FM74">
        <v>0.84610910715735987</v>
      </c>
      <c r="FN74">
        <v>0</v>
      </c>
      <c r="FO74">
        <v>0</v>
      </c>
      <c r="FP74">
        <v>16.922182143147197</v>
      </c>
      <c r="FQ74">
        <v>74.930944789663783</v>
      </c>
      <c r="FR74">
        <v>0</v>
      </c>
      <c r="FS74">
        <v>0</v>
      </c>
      <c r="FT74">
        <v>0</v>
      </c>
      <c r="FU74">
        <v>0.99957805907172992</v>
      </c>
      <c r="FV74">
        <v>0.99789029535864981</v>
      </c>
      <c r="FW74">
        <v>0.96139240506329116</v>
      </c>
      <c r="FX74">
        <v>0</v>
      </c>
      <c r="FY74">
        <v>107.48663315864172</v>
      </c>
      <c r="FZ74">
        <v>8.6248128088276168</v>
      </c>
      <c r="GA74">
        <v>0</v>
      </c>
      <c r="GB74">
        <v>0</v>
      </c>
      <c r="GC74">
        <v>217.59127510601516</v>
      </c>
      <c r="GD74">
        <v>0.76793248945147674</v>
      </c>
      <c r="GE74">
        <v>0.76751054852320677</v>
      </c>
      <c r="GF74">
        <v>0.78523206751054853</v>
      </c>
      <c r="GG74">
        <v>113.66119345767217</v>
      </c>
      <c r="GH74">
        <v>0</v>
      </c>
      <c r="GI74">
        <v>0</v>
      </c>
      <c r="GJ74">
        <v>0</v>
      </c>
      <c r="GK74">
        <v>2.4231745164103313E-2</v>
      </c>
      <c r="GL74">
        <v>0.59741347859294214</v>
      </c>
      <c r="GM74">
        <v>0.16877637130801687</v>
      </c>
      <c r="GN74">
        <v>0.16877637130801687</v>
      </c>
      <c r="GO74">
        <v>0.2772151898734177</v>
      </c>
      <c r="GP74">
        <v>0.2772151898734177</v>
      </c>
      <c r="GQ74">
        <v>7.7742616033755274</v>
      </c>
      <c r="GR74">
        <v>7.7742616033755274</v>
      </c>
      <c r="GS74">
        <v>135.27661252289403</v>
      </c>
      <c r="GT74">
        <v>2.9588607594936707</v>
      </c>
      <c r="GU74">
        <v>9.514247358384484</v>
      </c>
      <c r="GV74">
        <v>0</v>
      </c>
      <c r="GW74">
        <v>0</v>
      </c>
      <c r="GX74">
        <v>5.9255701223768789</v>
      </c>
      <c r="GY74">
        <v>302.89151418151033</v>
      </c>
      <c r="GZ74">
        <v>344.94173426133199</v>
      </c>
      <c r="HA74">
        <v>0.29234912185443551</v>
      </c>
      <c r="HB74">
        <v>-2.9390661006905727</v>
      </c>
      <c r="HC74">
        <v>0.13551429413723182</v>
      </c>
    </row>
    <row r="75" spans="1:211" x14ac:dyDescent="0.25">
      <c r="A75" t="s">
        <v>3722</v>
      </c>
      <c r="B75">
        <v>70</v>
      </c>
      <c r="C75">
        <v>5869</v>
      </c>
      <c r="D75">
        <v>4469</v>
      </c>
      <c r="E75">
        <v>5842</v>
      </c>
      <c r="F75">
        <v>4320</v>
      </c>
      <c r="G75">
        <v>180</v>
      </c>
      <c r="H75">
        <v>1156</v>
      </c>
      <c r="I75">
        <v>15</v>
      </c>
      <c r="J75">
        <v>0</v>
      </c>
      <c r="K75">
        <v>24</v>
      </c>
      <c r="L75">
        <v>24</v>
      </c>
      <c r="M75">
        <v>1</v>
      </c>
      <c r="N75">
        <v>0</v>
      </c>
      <c r="O75">
        <v>60</v>
      </c>
      <c r="P75">
        <v>1</v>
      </c>
      <c r="Q75">
        <v>-3</v>
      </c>
      <c r="R75">
        <v>-3</v>
      </c>
      <c r="S75">
        <v>20</v>
      </c>
      <c r="T75">
        <v>99</v>
      </c>
      <c r="U75">
        <v>0</v>
      </c>
      <c r="V75">
        <v>86</v>
      </c>
      <c r="W75">
        <v>28</v>
      </c>
      <c r="X75">
        <v>1</v>
      </c>
      <c r="Y75">
        <v>1</v>
      </c>
      <c r="Z75">
        <v>0</v>
      </c>
      <c r="AA75">
        <v>0</v>
      </c>
      <c r="AB75">
        <v>40</v>
      </c>
      <c r="AC75">
        <v>1</v>
      </c>
      <c r="AD75">
        <v>-3</v>
      </c>
      <c r="AE75">
        <v>-3</v>
      </c>
      <c r="AF75">
        <v>168</v>
      </c>
      <c r="AG75">
        <v>1</v>
      </c>
      <c r="AH75">
        <v>0</v>
      </c>
      <c r="AI75">
        <v>1</v>
      </c>
      <c r="AJ75">
        <v>100</v>
      </c>
      <c r="AK75">
        <v>-3</v>
      </c>
      <c r="AL75">
        <v>-3</v>
      </c>
      <c r="AM75">
        <v>-3</v>
      </c>
      <c r="AN75">
        <v>1</v>
      </c>
      <c r="AO75">
        <v>0</v>
      </c>
      <c r="AP75">
        <v>1</v>
      </c>
      <c r="AQ75">
        <v>0</v>
      </c>
      <c r="AR75">
        <v>0</v>
      </c>
      <c r="AS75">
        <v>0</v>
      </c>
      <c r="AT75">
        <v>5</v>
      </c>
      <c r="AU75">
        <v>0</v>
      </c>
      <c r="AV75">
        <v>100</v>
      </c>
      <c r="AW75">
        <v>2</v>
      </c>
      <c r="AX75">
        <v>2</v>
      </c>
      <c r="AY75">
        <v>-3</v>
      </c>
      <c r="AZ75">
        <v>-3</v>
      </c>
      <c r="BA75">
        <v>52</v>
      </c>
      <c r="BB75">
        <v>267</v>
      </c>
      <c r="BC75">
        <v>287</v>
      </c>
      <c r="BD75">
        <v>0</v>
      </c>
      <c r="BE75">
        <v>-34</v>
      </c>
      <c r="BH75">
        <v>15</v>
      </c>
      <c r="BI75">
        <v>0</v>
      </c>
      <c r="BJ75">
        <v>1</v>
      </c>
      <c r="BK75">
        <v>1</v>
      </c>
      <c r="BL75">
        <v>1</v>
      </c>
      <c r="BM75">
        <v>0</v>
      </c>
      <c r="BN75">
        <v>60</v>
      </c>
      <c r="BO75">
        <v>1</v>
      </c>
      <c r="BP75">
        <v>-3</v>
      </c>
      <c r="BQ75">
        <v>-3</v>
      </c>
      <c r="BR75">
        <v>20</v>
      </c>
      <c r="BS75">
        <v>76</v>
      </c>
      <c r="BT75">
        <v>0</v>
      </c>
      <c r="BU75">
        <v>0</v>
      </c>
      <c r="BV75">
        <v>0</v>
      </c>
      <c r="BW75">
        <v>1</v>
      </c>
      <c r="BX75">
        <v>1</v>
      </c>
      <c r="BY75">
        <v>1</v>
      </c>
      <c r="BZ75">
        <v>1</v>
      </c>
      <c r="CA75">
        <v>120</v>
      </c>
      <c r="CB75">
        <v>11</v>
      </c>
      <c r="CC75">
        <v>-3</v>
      </c>
      <c r="CD75">
        <v>-3</v>
      </c>
      <c r="CE75">
        <v>220</v>
      </c>
      <c r="CF75">
        <v>1</v>
      </c>
      <c r="CG75">
        <v>1</v>
      </c>
      <c r="CH75">
        <v>0</v>
      </c>
      <c r="CI75">
        <v>100</v>
      </c>
      <c r="CJ75">
        <v>-3</v>
      </c>
      <c r="CK75">
        <v>-3</v>
      </c>
      <c r="CL75">
        <v>-3</v>
      </c>
      <c r="CM75">
        <v>0</v>
      </c>
      <c r="CN75">
        <v>1</v>
      </c>
      <c r="CO75">
        <v>0</v>
      </c>
      <c r="CP75">
        <v>1</v>
      </c>
      <c r="CQ75">
        <v>0</v>
      </c>
      <c r="CR75">
        <v>0</v>
      </c>
      <c r="CS75">
        <v>0</v>
      </c>
      <c r="CT75">
        <v>5</v>
      </c>
      <c r="CU75">
        <v>180</v>
      </c>
      <c r="CV75">
        <v>4</v>
      </c>
      <c r="CW75">
        <v>12</v>
      </c>
      <c r="CX75">
        <v>-3</v>
      </c>
      <c r="CY75">
        <v>-3</v>
      </c>
      <c r="CZ75">
        <v>1</v>
      </c>
      <c r="DA75">
        <v>301</v>
      </c>
      <c r="DB75">
        <v>401</v>
      </c>
      <c r="DC75">
        <v>1</v>
      </c>
      <c r="DD75">
        <v>34</v>
      </c>
      <c r="DG75">
        <v>13.63145557891913</v>
      </c>
      <c r="DH75">
        <v>0</v>
      </c>
      <c r="DI75">
        <v>14.932204140502497</v>
      </c>
      <c r="DJ75">
        <v>14.932204140502497</v>
      </c>
      <c r="DK75">
        <v>0.53907563500881317</v>
      </c>
      <c r="DL75">
        <v>3.1645569620253164E-3</v>
      </c>
      <c r="DM75">
        <v>31.156005437295864</v>
      </c>
      <c r="DN75">
        <v>0.51926675728826444</v>
      </c>
      <c r="DO75">
        <v>0</v>
      </c>
      <c r="DP75">
        <v>0</v>
      </c>
      <c r="DQ75">
        <v>10.385335145765287</v>
      </c>
      <c r="DR75">
        <v>54.816427850783427</v>
      </c>
      <c r="DS75">
        <v>0</v>
      </c>
      <c r="DT75">
        <v>65.737768854612739</v>
      </c>
      <c r="DU75">
        <v>21.626761964486047</v>
      </c>
      <c r="DV75">
        <v>0.99957805907172992</v>
      </c>
      <c r="DW75">
        <v>0.99789029535864981</v>
      </c>
      <c r="DX75">
        <v>0.83890288376860633</v>
      </c>
      <c r="DY75">
        <v>0</v>
      </c>
      <c r="DZ75">
        <v>104.02185368469972</v>
      </c>
      <c r="EA75">
        <v>6.2557953300261619</v>
      </c>
      <c r="EB75">
        <v>0</v>
      </c>
      <c r="EC75">
        <v>0</v>
      </c>
      <c r="ED75">
        <v>213.00234337237038</v>
      </c>
      <c r="EE75">
        <v>0.76793248945147674</v>
      </c>
      <c r="EF75">
        <v>0.76751054852320677</v>
      </c>
      <c r="EG75">
        <v>0.78523206751054853</v>
      </c>
      <c r="EH75">
        <v>113.2595500823777</v>
      </c>
      <c r="EI75">
        <v>0</v>
      </c>
      <c r="EJ75">
        <v>0</v>
      </c>
      <c r="EK75">
        <v>0</v>
      </c>
      <c r="EL75">
        <v>0.73240098400843001</v>
      </c>
      <c r="EM75">
        <v>0.12608782139940922</v>
      </c>
      <c r="EN75">
        <v>0.16877637130801687</v>
      </c>
      <c r="EO75">
        <v>0.16877637130801687</v>
      </c>
      <c r="EP75">
        <v>0.2772151898734177</v>
      </c>
      <c r="EQ75">
        <v>0.2772151898734177</v>
      </c>
      <c r="ER75">
        <v>7.7742616033755274</v>
      </c>
      <c r="ES75">
        <v>7.7742616033755274</v>
      </c>
      <c r="ET75">
        <v>123.84018467372472</v>
      </c>
      <c r="EU75">
        <v>2.8363712381989861</v>
      </c>
      <c r="EV75">
        <v>6.4776160477839895</v>
      </c>
      <c r="EW75">
        <v>0</v>
      </c>
      <c r="EX75">
        <v>0</v>
      </c>
      <c r="EY75">
        <v>36.558966104988556</v>
      </c>
      <c r="EZ75">
        <v>309.4794158999843</v>
      </c>
      <c r="FA75">
        <v>341.62939844612151</v>
      </c>
      <c r="FB75">
        <v>0.50056003794938764</v>
      </c>
      <c r="FC75">
        <v>-12.541217567923386</v>
      </c>
      <c r="FD75">
        <v>0.35439047867983114</v>
      </c>
      <c r="FF75">
        <v>14.645569620253164</v>
      </c>
      <c r="FG75">
        <v>0</v>
      </c>
      <c r="FH75">
        <v>0.49875046541329443</v>
      </c>
      <c r="FI75">
        <v>0.49875046541329443</v>
      </c>
      <c r="FJ75">
        <v>0.85506329113924051</v>
      </c>
      <c r="FK75">
        <v>3.1645569620253164E-3</v>
      </c>
      <c r="FL75">
        <v>56.22546529751429</v>
      </c>
      <c r="FM75">
        <v>0.93709108829190468</v>
      </c>
      <c r="FN75">
        <v>0</v>
      </c>
      <c r="FO75">
        <v>0</v>
      </c>
      <c r="FP75">
        <v>18.741821765838097</v>
      </c>
      <c r="FQ75">
        <v>69.703945557573661</v>
      </c>
      <c r="FR75">
        <v>0</v>
      </c>
      <c r="FS75">
        <v>0</v>
      </c>
      <c r="FT75">
        <v>0</v>
      </c>
      <c r="FU75">
        <v>0.99957805907172992</v>
      </c>
      <c r="FV75">
        <v>0.99789029535864981</v>
      </c>
      <c r="FW75">
        <v>0.96139240506329116</v>
      </c>
      <c r="FX75">
        <v>0</v>
      </c>
      <c r="FY75">
        <v>115.3949757475585</v>
      </c>
      <c r="FZ75">
        <v>9.4156118143459917</v>
      </c>
      <c r="GA75">
        <v>0</v>
      </c>
      <c r="GB75">
        <v>0</v>
      </c>
      <c r="GC75">
        <v>222.89643515365327</v>
      </c>
      <c r="GD75">
        <v>0.76793248945147674</v>
      </c>
      <c r="GE75">
        <v>0.76751054852320677</v>
      </c>
      <c r="GF75">
        <v>0.78523206751054853</v>
      </c>
      <c r="GG75">
        <v>120.30228343713623</v>
      </c>
      <c r="GH75">
        <v>0</v>
      </c>
      <c r="GI75">
        <v>0</v>
      </c>
      <c r="GJ75">
        <v>0</v>
      </c>
      <c r="GK75">
        <v>9.9009900990099098E-3</v>
      </c>
      <c r="GL75">
        <v>0.6442695447461424</v>
      </c>
      <c r="GM75">
        <v>0.16877637130801687</v>
      </c>
      <c r="GN75">
        <v>0.16877637130801687</v>
      </c>
      <c r="GO75">
        <v>0.2772151898734177</v>
      </c>
      <c r="GP75">
        <v>0.2772151898734177</v>
      </c>
      <c r="GQ75">
        <v>7.7742616033755274</v>
      </c>
      <c r="GR75">
        <v>7.7742616033755274</v>
      </c>
      <c r="GS75">
        <v>137.09625214558494</v>
      </c>
      <c r="GT75">
        <v>2.9588607594936711</v>
      </c>
      <c r="GU75">
        <v>9.7738396624472568</v>
      </c>
      <c r="GV75">
        <v>0</v>
      </c>
      <c r="GW75">
        <v>0</v>
      </c>
      <c r="GX75">
        <v>0</v>
      </c>
      <c r="GY75">
        <v>309.38212730286898</v>
      </c>
      <c r="GZ75">
        <v>376.36744459825997</v>
      </c>
      <c r="HA75">
        <v>0.49943996205061236</v>
      </c>
      <c r="HB75">
        <v>-12.130444172489838</v>
      </c>
      <c r="HC75">
        <v>0.64560952132016891</v>
      </c>
    </row>
    <row r="76" spans="1:211" x14ac:dyDescent="0.25">
      <c r="A76" t="s">
        <v>3722</v>
      </c>
      <c r="B76">
        <v>71</v>
      </c>
      <c r="C76">
        <v>3189</v>
      </c>
      <c r="D76">
        <v>79</v>
      </c>
      <c r="E76">
        <v>2839</v>
      </c>
      <c r="F76">
        <v>997</v>
      </c>
      <c r="G76">
        <v>5635</v>
      </c>
      <c r="H76">
        <v>1369</v>
      </c>
      <c r="I76">
        <v>15</v>
      </c>
      <c r="J76">
        <v>0</v>
      </c>
      <c r="K76">
        <v>0</v>
      </c>
      <c r="L76">
        <v>0</v>
      </c>
      <c r="M76">
        <v>0</v>
      </c>
      <c r="N76">
        <v>0</v>
      </c>
      <c r="O76">
        <v>0</v>
      </c>
      <c r="P76">
        <v>0</v>
      </c>
      <c r="Q76">
        <v>-3</v>
      </c>
      <c r="R76">
        <v>-3</v>
      </c>
      <c r="S76">
        <v>0</v>
      </c>
      <c r="T76">
        <v>15</v>
      </c>
      <c r="U76">
        <v>0</v>
      </c>
      <c r="V76">
        <v>0</v>
      </c>
      <c r="W76">
        <v>0</v>
      </c>
      <c r="X76">
        <v>1</v>
      </c>
      <c r="Y76">
        <v>1</v>
      </c>
      <c r="Z76">
        <v>1</v>
      </c>
      <c r="AA76">
        <v>0</v>
      </c>
      <c r="AB76">
        <v>120</v>
      </c>
      <c r="AC76">
        <v>6</v>
      </c>
      <c r="AD76">
        <v>-3</v>
      </c>
      <c r="AE76">
        <v>-3</v>
      </c>
      <c r="AF76">
        <v>170</v>
      </c>
      <c r="AG76">
        <v>1</v>
      </c>
      <c r="AH76">
        <v>0</v>
      </c>
      <c r="AI76">
        <v>0</v>
      </c>
      <c r="AJ76">
        <v>50</v>
      </c>
      <c r="AK76">
        <v>-3</v>
      </c>
      <c r="AL76">
        <v>-3</v>
      </c>
      <c r="AM76">
        <v>-3</v>
      </c>
      <c r="AN76">
        <v>0</v>
      </c>
      <c r="AO76">
        <v>0</v>
      </c>
      <c r="AP76">
        <v>0</v>
      </c>
      <c r="AQ76">
        <v>0</v>
      </c>
      <c r="AR76">
        <v>0</v>
      </c>
      <c r="AS76">
        <v>0</v>
      </c>
      <c r="AT76">
        <v>0</v>
      </c>
      <c r="AU76">
        <v>0</v>
      </c>
      <c r="AV76">
        <v>120</v>
      </c>
      <c r="AW76">
        <v>3</v>
      </c>
      <c r="AX76">
        <v>6</v>
      </c>
      <c r="AY76">
        <v>-3</v>
      </c>
      <c r="AZ76">
        <v>-3</v>
      </c>
      <c r="BA76">
        <v>0</v>
      </c>
      <c r="BB76">
        <v>185</v>
      </c>
      <c r="BC76">
        <v>185</v>
      </c>
      <c r="BD76">
        <v>0</v>
      </c>
      <c r="BE76">
        <v>-160</v>
      </c>
      <c r="BH76">
        <v>15</v>
      </c>
      <c r="BI76">
        <v>0</v>
      </c>
      <c r="BJ76">
        <v>0</v>
      </c>
      <c r="BK76">
        <v>0</v>
      </c>
      <c r="BL76">
        <v>1</v>
      </c>
      <c r="BM76">
        <v>0</v>
      </c>
      <c r="BN76">
        <v>60</v>
      </c>
      <c r="BO76">
        <v>1</v>
      </c>
      <c r="BP76">
        <v>-3</v>
      </c>
      <c r="BQ76">
        <v>-3</v>
      </c>
      <c r="BR76">
        <v>20</v>
      </c>
      <c r="BS76">
        <v>75</v>
      </c>
      <c r="BT76">
        <v>0</v>
      </c>
      <c r="BU76">
        <v>0</v>
      </c>
      <c r="BV76">
        <v>0</v>
      </c>
      <c r="BW76">
        <v>1</v>
      </c>
      <c r="BX76">
        <v>1</v>
      </c>
      <c r="BY76">
        <v>1</v>
      </c>
      <c r="BZ76">
        <v>1</v>
      </c>
      <c r="CA76">
        <v>120</v>
      </c>
      <c r="CB76">
        <v>11</v>
      </c>
      <c r="CC76">
        <v>-3</v>
      </c>
      <c r="CD76">
        <v>-3</v>
      </c>
      <c r="CE76">
        <v>270</v>
      </c>
      <c r="CF76">
        <v>1</v>
      </c>
      <c r="CG76">
        <v>1</v>
      </c>
      <c r="CH76">
        <v>1</v>
      </c>
      <c r="CI76">
        <v>150</v>
      </c>
      <c r="CJ76">
        <v>-3</v>
      </c>
      <c r="CK76">
        <v>-3</v>
      </c>
      <c r="CL76">
        <v>-3</v>
      </c>
      <c r="CM76">
        <v>0</v>
      </c>
      <c r="CN76">
        <v>1</v>
      </c>
      <c r="CO76">
        <v>0</v>
      </c>
      <c r="CP76">
        <v>0</v>
      </c>
      <c r="CQ76">
        <v>0</v>
      </c>
      <c r="CR76">
        <v>0</v>
      </c>
      <c r="CS76">
        <v>0</v>
      </c>
      <c r="CT76">
        <v>0</v>
      </c>
      <c r="CU76">
        <v>180</v>
      </c>
      <c r="CV76">
        <v>4</v>
      </c>
      <c r="CW76">
        <v>12</v>
      </c>
      <c r="CX76">
        <v>-3</v>
      </c>
      <c r="CY76">
        <v>-3</v>
      </c>
      <c r="CZ76">
        <v>0</v>
      </c>
      <c r="DA76">
        <v>345</v>
      </c>
      <c r="DB76">
        <v>445</v>
      </c>
      <c r="DC76">
        <v>1</v>
      </c>
      <c r="DD76">
        <v>160</v>
      </c>
      <c r="DG76">
        <v>14.645569620253164</v>
      </c>
      <c r="DH76">
        <v>0</v>
      </c>
      <c r="DI76">
        <v>3.5441036401322989</v>
      </c>
      <c r="DJ76">
        <v>3.5441036401322989</v>
      </c>
      <c r="DK76">
        <v>0.59291273424727686</v>
      </c>
      <c r="DL76">
        <v>3.1645569620253164E-3</v>
      </c>
      <c r="DM76">
        <v>35.222533649767676</v>
      </c>
      <c r="DN76">
        <v>0.58704222749612789</v>
      </c>
      <c r="DO76">
        <v>0</v>
      </c>
      <c r="DP76">
        <v>0</v>
      </c>
      <c r="DQ76">
        <v>11.74084454992256</v>
      </c>
      <c r="DR76">
        <v>53.335413132180491</v>
      </c>
      <c r="DS76">
        <v>0</v>
      </c>
      <c r="DT76">
        <v>20.176042405086662</v>
      </c>
      <c r="DU76">
        <v>6.634166669670563</v>
      </c>
      <c r="DV76">
        <v>0.99957805907172992</v>
      </c>
      <c r="DW76">
        <v>0.99789029535864981</v>
      </c>
      <c r="DX76">
        <v>0.94058311569672581</v>
      </c>
      <c r="DY76">
        <v>0</v>
      </c>
      <c r="DZ76">
        <v>102.34196361499741</v>
      </c>
      <c r="EA76">
        <v>6.731543995846998</v>
      </c>
      <c r="EB76">
        <v>0</v>
      </c>
      <c r="EC76">
        <v>0</v>
      </c>
      <c r="ED76">
        <v>198.25285390675884</v>
      </c>
      <c r="EE76">
        <v>0.76793248945147674</v>
      </c>
      <c r="EF76">
        <v>0.76751054852320677</v>
      </c>
      <c r="EG76">
        <v>0.78523206751054853</v>
      </c>
      <c r="EH76">
        <v>93.675317097364157</v>
      </c>
      <c r="EI76">
        <v>0</v>
      </c>
      <c r="EJ76">
        <v>0</v>
      </c>
      <c r="EK76">
        <v>0</v>
      </c>
      <c r="EL76">
        <v>4.7641604546320937E-2</v>
      </c>
      <c r="EM76">
        <v>0.18210276780651802</v>
      </c>
      <c r="EN76">
        <v>0.16877637130801687</v>
      </c>
      <c r="EO76">
        <v>0.16877637130801687</v>
      </c>
      <c r="EP76">
        <v>0.2772151898734177</v>
      </c>
      <c r="EQ76">
        <v>0.2772151898734177</v>
      </c>
      <c r="ER76">
        <v>7.7742616033755274</v>
      </c>
      <c r="ES76">
        <v>7.7742616033755274</v>
      </c>
      <c r="ET76">
        <v>129.26290335500678</v>
      </c>
      <c r="EU76">
        <v>2.9380514701271059</v>
      </c>
      <c r="EV76">
        <v>7.0428534246955987</v>
      </c>
      <c r="EW76">
        <v>0</v>
      </c>
      <c r="EX76">
        <v>0</v>
      </c>
      <c r="EY76">
        <v>10.487789478667779</v>
      </c>
      <c r="EZ76">
        <v>263.41353131246899</v>
      </c>
      <c r="FA76">
        <v>291.50291212882985</v>
      </c>
      <c r="FB76">
        <v>0.27513535184929888</v>
      </c>
      <c r="FC76">
        <v>-23.564864451219727</v>
      </c>
      <c r="FD76">
        <v>0.18534484234351004</v>
      </c>
      <c r="FF76">
        <v>14.645569620253164</v>
      </c>
      <c r="FG76">
        <v>0</v>
      </c>
      <c r="FH76">
        <v>1.0092111366163325</v>
      </c>
      <c r="FI76">
        <v>1.0092111366163325</v>
      </c>
      <c r="FJ76">
        <v>0.69697593206798314</v>
      </c>
      <c r="FK76">
        <v>3.1645569620253164E-3</v>
      </c>
      <c r="FL76">
        <v>41.384116194792888</v>
      </c>
      <c r="FM76">
        <v>0.68973526991321521</v>
      </c>
      <c r="FN76">
        <v>0</v>
      </c>
      <c r="FO76">
        <v>0</v>
      </c>
      <c r="FP76">
        <v>13.794705398264295</v>
      </c>
      <c r="FQ76">
        <v>58.508141575068606</v>
      </c>
      <c r="FR76">
        <v>9.4708712423183072E-2</v>
      </c>
      <c r="FS76">
        <v>1.9339701732164829</v>
      </c>
      <c r="FT76">
        <v>0.49385458349795552</v>
      </c>
      <c r="FU76">
        <v>0.99957805907172992</v>
      </c>
      <c r="FV76">
        <v>0.99789029535864981</v>
      </c>
      <c r="FW76">
        <v>0.96139240506329116</v>
      </c>
      <c r="FX76">
        <v>0</v>
      </c>
      <c r="FY76">
        <v>109.00358205075574</v>
      </c>
      <c r="FZ76">
        <v>8.2690633777551454</v>
      </c>
      <c r="GA76">
        <v>0</v>
      </c>
      <c r="GB76">
        <v>0</v>
      </c>
      <c r="GC76">
        <v>235.35320791906292</v>
      </c>
      <c r="GD76">
        <v>0.76793248945147674</v>
      </c>
      <c r="GE76">
        <v>0.76751054852320677</v>
      </c>
      <c r="GF76">
        <v>0.78523206751054853</v>
      </c>
      <c r="GG76">
        <v>127.26280390804791</v>
      </c>
      <c r="GH76">
        <v>0</v>
      </c>
      <c r="GI76">
        <v>0</v>
      </c>
      <c r="GJ76">
        <v>0</v>
      </c>
      <c r="GK76">
        <v>1.5322714499732215E-2</v>
      </c>
      <c r="GL76">
        <v>0.45280258164859555</v>
      </c>
      <c r="GM76">
        <v>0.16877637130801687</v>
      </c>
      <c r="GN76">
        <v>0.16877637130801687</v>
      </c>
      <c r="GO76">
        <v>0.2772151898734177</v>
      </c>
      <c r="GP76">
        <v>0.2772151898734177</v>
      </c>
      <c r="GQ76">
        <v>7.7742616033755274</v>
      </c>
      <c r="GR76">
        <v>7.7742616033755274</v>
      </c>
      <c r="GS76">
        <v>132.14913577801113</v>
      </c>
      <c r="GT76">
        <v>2.9588607594936707</v>
      </c>
      <c r="GU76">
        <v>8.7532945637212549</v>
      </c>
      <c r="GV76">
        <v>0</v>
      </c>
      <c r="GW76">
        <v>0</v>
      </c>
      <c r="GX76">
        <v>2.8806268488877245</v>
      </c>
      <c r="GY76">
        <v>305.48458367195138</v>
      </c>
      <c r="GZ76">
        <v>349.98677071694976</v>
      </c>
      <c r="HA76">
        <v>0.72486464815070106</v>
      </c>
      <c r="HB76">
        <v>-2.402808312832712</v>
      </c>
      <c r="HC76">
        <v>0.81465515765648999</v>
      </c>
    </row>
    <row r="77" spans="1:211" x14ac:dyDescent="0.25">
      <c r="A77" t="s">
        <v>3722</v>
      </c>
      <c r="B77">
        <v>72</v>
      </c>
      <c r="C77">
        <v>6666</v>
      </c>
      <c r="D77">
        <v>1622</v>
      </c>
      <c r="E77">
        <v>5839</v>
      </c>
      <c r="F77">
        <v>330</v>
      </c>
      <c r="G77">
        <v>2096</v>
      </c>
      <c r="H77">
        <v>3473</v>
      </c>
      <c r="I77">
        <v>15</v>
      </c>
      <c r="J77">
        <v>0</v>
      </c>
      <c r="K77">
        <v>0</v>
      </c>
      <c r="L77">
        <v>0</v>
      </c>
      <c r="M77">
        <v>0</v>
      </c>
      <c r="N77">
        <v>0</v>
      </c>
      <c r="O77">
        <v>0</v>
      </c>
      <c r="P77">
        <v>0</v>
      </c>
      <c r="Q77">
        <v>-3</v>
      </c>
      <c r="R77">
        <v>-3</v>
      </c>
      <c r="S77">
        <v>0</v>
      </c>
      <c r="T77">
        <v>15</v>
      </c>
      <c r="U77">
        <v>0</v>
      </c>
      <c r="V77">
        <v>0</v>
      </c>
      <c r="W77">
        <v>0</v>
      </c>
      <c r="X77">
        <v>1</v>
      </c>
      <c r="Y77">
        <v>1</v>
      </c>
      <c r="Z77">
        <v>1</v>
      </c>
      <c r="AA77">
        <v>0</v>
      </c>
      <c r="AB77">
        <v>120</v>
      </c>
      <c r="AC77">
        <v>6</v>
      </c>
      <c r="AD77">
        <v>-3</v>
      </c>
      <c r="AE77">
        <v>-3</v>
      </c>
      <c r="AF77">
        <v>220</v>
      </c>
      <c r="AG77">
        <v>1</v>
      </c>
      <c r="AH77">
        <v>0</v>
      </c>
      <c r="AI77">
        <v>1</v>
      </c>
      <c r="AJ77">
        <v>100</v>
      </c>
      <c r="AK77">
        <v>-3</v>
      </c>
      <c r="AL77">
        <v>-3</v>
      </c>
      <c r="AM77">
        <v>-3</v>
      </c>
      <c r="AN77">
        <v>0</v>
      </c>
      <c r="AO77">
        <v>0</v>
      </c>
      <c r="AP77">
        <v>2</v>
      </c>
      <c r="AQ77">
        <v>0</v>
      </c>
      <c r="AR77">
        <v>1</v>
      </c>
      <c r="AS77">
        <v>0</v>
      </c>
      <c r="AT77">
        <v>35</v>
      </c>
      <c r="AU77">
        <v>0</v>
      </c>
      <c r="AV77">
        <v>120</v>
      </c>
      <c r="AW77">
        <v>3</v>
      </c>
      <c r="AX77">
        <v>6</v>
      </c>
      <c r="AY77">
        <v>-3</v>
      </c>
      <c r="AZ77">
        <v>-3</v>
      </c>
      <c r="BA77">
        <v>0</v>
      </c>
      <c r="BB77">
        <v>235</v>
      </c>
      <c r="BC77">
        <v>235</v>
      </c>
      <c r="BD77">
        <v>0</v>
      </c>
      <c r="BE77">
        <v>-195</v>
      </c>
      <c r="BH77">
        <v>15</v>
      </c>
      <c r="BI77">
        <v>0</v>
      </c>
      <c r="BJ77">
        <v>26</v>
      </c>
      <c r="BK77">
        <v>26</v>
      </c>
      <c r="BL77">
        <v>1</v>
      </c>
      <c r="BM77">
        <v>0</v>
      </c>
      <c r="BN77">
        <v>60</v>
      </c>
      <c r="BO77">
        <v>1</v>
      </c>
      <c r="BP77">
        <v>-3</v>
      </c>
      <c r="BQ77">
        <v>-3</v>
      </c>
      <c r="BR77">
        <v>20</v>
      </c>
      <c r="BS77">
        <v>101</v>
      </c>
      <c r="BT77">
        <v>0</v>
      </c>
      <c r="BU77">
        <v>72</v>
      </c>
      <c r="BV77">
        <v>24</v>
      </c>
      <c r="BW77">
        <v>1</v>
      </c>
      <c r="BX77">
        <v>1</v>
      </c>
      <c r="BY77">
        <v>1</v>
      </c>
      <c r="BZ77">
        <v>1</v>
      </c>
      <c r="CA77">
        <v>120</v>
      </c>
      <c r="CB77">
        <v>11</v>
      </c>
      <c r="CC77">
        <v>-3</v>
      </c>
      <c r="CD77">
        <v>-3</v>
      </c>
      <c r="CE77">
        <v>294</v>
      </c>
      <c r="CF77">
        <v>1</v>
      </c>
      <c r="CG77">
        <v>1</v>
      </c>
      <c r="CH77">
        <v>1</v>
      </c>
      <c r="CI77">
        <v>150</v>
      </c>
      <c r="CJ77">
        <v>-3</v>
      </c>
      <c r="CK77">
        <v>-3</v>
      </c>
      <c r="CL77">
        <v>-3</v>
      </c>
      <c r="CM77">
        <v>1</v>
      </c>
      <c r="CN77">
        <v>1</v>
      </c>
      <c r="CO77">
        <v>0</v>
      </c>
      <c r="CP77">
        <v>2</v>
      </c>
      <c r="CQ77">
        <v>0</v>
      </c>
      <c r="CR77">
        <v>1</v>
      </c>
      <c r="CS77">
        <v>0</v>
      </c>
      <c r="CT77">
        <v>35</v>
      </c>
      <c r="CU77">
        <v>180</v>
      </c>
      <c r="CV77">
        <v>4</v>
      </c>
      <c r="CW77">
        <v>12</v>
      </c>
      <c r="CX77">
        <v>-3</v>
      </c>
      <c r="CY77">
        <v>-3</v>
      </c>
      <c r="CZ77">
        <v>50</v>
      </c>
      <c r="DA77">
        <v>430</v>
      </c>
      <c r="DB77">
        <v>550</v>
      </c>
      <c r="DC77">
        <v>1</v>
      </c>
      <c r="DD77">
        <v>195</v>
      </c>
      <c r="DG77">
        <v>14.645569620253164</v>
      </c>
      <c r="DH77">
        <v>1.658128895032062E-2</v>
      </c>
      <c r="DI77">
        <v>0.83019351957877219</v>
      </c>
      <c r="DJ77">
        <v>0.83019351957877219</v>
      </c>
      <c r="DK77">
        <v>0.43811617670017955</v>
      </c>
      <c r="DL77">
        <v>4.1359840646562791E-3</v>
      </c>
      <c r="DM77">
        <v>26.644857456906646</v>
      </c>
      <c r="DN77">
        <v>0.44408095761511074</v>
      </c>
      <c r="DO77">
        <v>0</v>
      </c>
      <c r="DP77">
        <v>0</v>
      </c>
      <c r="DQ77">
        <v>8.8816191523022141</v>
      </c>
      <c r="DR77">
        <v>41.712386496063047</v>
      </c>
      <c r="DS77">
        <v>0</v>
      </c>
      <c r="DT77">
        <v>7.4381928778263955</v>
      </c>
      <c r="DU77">
        <v>2.311295038133931</v>
      </c>
      <c r="DV77">
        <v>0.99957805907172992</v>
      </c>
      <c r="DW77">
        <v>0.99789029535864981</v>
      </c>
      <c r="DX77">
        <v>0.96139240506329116</v>
      </c>
      <c r="DY77">
        <v>0</v>
      </c>
      <c r="DZ77">
        <v>108.63186668728832</v>
      </c>
      <c r="EA77">
        <v>6.587964649910977</v>
      </c>
      <c r="EB77">
        <v>0</v>
      </c>
      <c r="EC77">
        <v>0</v>
      </c>
      <c r="ED77">
        <v>203.675447830232</v>
      </c>
      <c r="EE77">
        <v>0.76793248945147674</v>
      </c>
      <c r="EF77">
        <v>0.76751054852320677</v>
      </c>
      <c r="EG77">
        <v>0.78523206751054853</v>
      </c>
      <c r="EH77">
        <v>101.87293505390448</v>
      </c>
      <c r="EI77">
        <v>0</v>
      </c>
      <c r="EJ77">
        <v>0</v>
      </c>
      <c r="EK77">
        <v>0</v>
      </c>
      <c r="EL77">
        <v>1.4800964590382715E-2</v>
      </c>
      <c r="EM77">
        <v>0.13412238386483455</v>
      </c>
      <c r="EN77">
        <v>0.16877637130801687</v>
      </c>
      <c r="EO77">
        <v>0.16877637130801687</v>
      </c>
      <c r="EP77">
        <v>0.2772151898734177</v>
      </c>
      <c r="EQ77">
        <v>0.2772151898734177</v>
      </c>
      <c r="ER77">
        <v>7.7742616033755274</v>
      </c>
      <c r="ES77">
        <v>7.7742616033755274</v>
      </c>
      <c r="ET77">
        <v>127.23604953204907</v>
      </c>
      <c r="EU77">
        <v>2.9588607594936711</v>
      </c>
      <c r="EV77">
        <v>6.5701342532385487</v>
      </c>
      <c r="EW77">
        <v>0</v>
      </c>
      <c r="EX77">
        <v>0</v>
      </c>
      <c r="EY77">
        <v>2.6514906250381918</v>
      </c>
      <c r="EZ77">
        <v>257.74645028963766</v>
      </c>
      <c r="FA77">
        <v>269.71420158647402</v>
      </c>
      <c r="FB77">
        <v>0.17265382718027469</v>
      </c>
      <c r="FC77">
        <v>-25.434080965020595</v>
      </c>
      <c r="FD77">
        <v>0.11679670826041934</v>
      </c>
      <c r="FF77">
        <v>14.645569620253164</v>
      </c>
      <c r="FG77">
        <v>4.4918263989017819E-2</v>
      </c>
      <c r="FH77">
        <v>15.244933843554403</v>
      </c>
      <c r="FI77">
        <v>15.244933843554403</v>
      </c>
      <c r="FJ77">
        <v>0.74870026871809037</v>
      </c>
      <c r="FK77">
        <v>6.0152922270108496E-3</v>
      </c>
      <c r="FL77">
        <v>45.023352611462833</v>
      </c>
      <c r="FM77">
        <v>0.75038921019104743</v>
      </c>
      <c r="FN77">
        <v>0</v>
      </c>
      <c r="FO77">
        <v>0</v>
      </c>
      <c r="FP77">
        <v>15.007784203820947</v>
      </c>
      <c r="FQ77">
        <v>74.462750420882074</v>
      </c>
      <c r="FR77">
        <v>2.8731397163645465</v>
      </c>
      <c r="FS77">
        <v>71.638616080560411</v>
      </c>
      <c r="FT77">
        <v>23.898703392134234</v>
      </c>
      <c r="FU77">
        <v>0.99957805907172992</v>
      </c>
      <c r="FV77">
        <v>0.99789029535864981</v>
      </c>
      <c r="FW77">
        <v>0.96139240506329116</v>
      </c>
      <c r="FX77">
        <v>0</v>
      </c>
      <c r="FY77">
        <v>108.26399017994629</v>
      </c>
      <c r="FZ77">
        <v>8.5297214491172113</v>
      </c>
      <c r="GA77">
        <v>0</v>
      </c>
      <c r="GB77">
        <v>0</v>
      </c>
      <c r="GC77">
        <v>238.2295878618479</v>
      </c>
      <c r="GD77">
        <v>0.76793248945147674</v>
      </c>
      <c r="GE77">
        <v>0.76751054852320677</v>
      </c>
      <c r="GF77">
        <v>0.78523206751054853</v>
      </c>
      <c r="GG77">
        <v>116.92720106922837</v>
      </c>
      <c r="GH77">
        <v>0</v>
      </c>
      <c r="GI77">
        <v>0</v>
      </c>
      <c r="GJ77">
        <v>0</v>
      </c>
      <c r="GK77">
        <v>0.80555740680821208</v>
      </c>
      <c r="GL77">
        <v>0.49667530846516583</v>
      </c>
      <c r="GM77">
        <v>0.16877637130801687</v>
      </c>
      <c r="GN77">
        <v>0.16877637130801687</v>
      </c>
      <c r="GO77">
        <v>0.2772151898734177</v>
      </c>
      <c r="GP77">
        <v>0.2772151898734177</v>
      </c>
      <c r="GQ77">
        <v>7.7742616033755274</v>
      </c>
      <c r="GR77">
        <v>7.7742616033755274</v>
      </c>
      <c r="GS77">
        <v>133.36221458356778</v>
      </c>
      <c r="GT77">
        <v>2.9588607594936707</v>
      </c>
      <c r="GU77">
        <v>8.9826730023786858</v>
      </c>
      <c r="GV77">
        <v>0</v>
      </c>
      <c r="GW77">
        <v>0</v>
      </c>
      <c r="GX77">
        <v>39.259576361368886</v>
      </c>
      <c r="GY77">
        <v>325.797555545129</v>
      </c>
      <c r="GZ77">
        <v>381.56201992616275</v>
      </c>
      <c r="HA77">
        <v>0.82734617281972533</v>
      </c>
      <c r="HB77">
        <v>17.548112627402485</v>
      </c>
      <c r="HC77">
        <v>0.88320329173958068</v>
      </c>
    </row>
    <row r="78" spans="1:211" x14ac:dyDescent="0.25">
      <c r="A78" t="s">
        <v>3722</v>
      </c>
      <c r="B78">
        <v>73</v>
      </c>
      <c r="C78">
        <v>3335</v>
      </c>
      <c r="D78">
        <v>1745</v>
      </c>
      <c r="E78">
        <v>3489</v>
      </c>
      <c r="F78">
        <v>4486</v>
      </c>
      <c r="G78">
        <v>5295</v>
      </c>
      <c r="H78">
        <v>159</v>
      </c>
      <c r="I78">
        <v>15</v>
      </c>
      <c r="J78">
        <v>0</v>
      </c>
      <c r="K78">
        <v>3</v>
      </c>
      <c r="L78">
        <v>3</v>
      </c>
      <c r="M78">
        <v>1</v>
      </c>
      <c r="N78">
        <v>0</v>
      </c>
      <c r="O78">
        <v>60</v>
      </c>
      <c r="P78">
        <v>1</v>
      </c>
      <c r="Q78">
        <v>-3</v>
      </c>
      <c r="R78">
        <v>-3</v>
      </c>
      <c r="S78">
        <v>20</v>
      </c>
      <c r="T78">
        <v>78</v>
      </c>
      <c r="U78">
        <v>0</v>
      </c>
      <c r="V78">
        <v>6</v>
      </c>
      <c r="W78">
        <v>2</v>
      </c>
      <c r="X78">
        <v>1</v>
      </c>
      <c r="Y78">
        <v>1</v>
      </c>
      <c r="Z78">
        <v>1</v>
      </c>
      <c r="AA78">
        <v>0</v>
      </c>
      <c r="AB78">
        <v>80</v>
      </c>
      <c r="AC78">
        <v>5</v>
      </c>
      <c r="AD78">
        <v>-3</v>
      </c>
      <c r="AE78">
        <v>-3</v>
      </c>
      <c r="AF78">
        <v>232</v>
      </c>
      <c r="AG78">
        <v>1</v>
      </c>
      <c r="AH78">
        <v>1</v>
      </c>
      <c r="AI78">
        <v>1</v>
      </c>
      <c r="AJ78">
        <v>150</v>
      </c>
      <c r="AK78">
        <v>-3</v>
      </c>
      <c r="AL78">
        <v>-3</v>
      </c>
      <c r="AM78">
        <v>-3</v>
      </c>
      <c r="AN78">
        <v>0</v>
      </c>
      <c r="AO78">
        <v>0</v>
      </c>
      <c r="AP78">
        <v>0</v>
      </c>
      <c r="AQ78">
        <v>0</v>
      </c>
      <c r="AR78">
        <v>0</v>
      </c>
      <c r="AS78">
        <v>0</v>
      </c>
      <c r="AT78">
        <v>0</v>
      </c>
      <c r="AU78">
        <v>0</v>
      </c>
      <c r="AV78">
        <v>140</v>
      </c>
      <c r="AW78">
        <v>3</v>
      </c>
      <c r="AX78">
        <v>6</v>
      </c>
      <c r="AY78">
        <v>-3</v>
      </c>
      <c r="AZ78">
        <v>-3</v>
      </c>
      <c r="BA78">
        <v>5</v>
      </c>
      <c r="BB78">
        <v>310</v>
      </c>
      <c r="BC78">
        <v>310</v>
      </c>
      <c r="BD78">
        <v>1</v>
      </c>
      <c r="BE78">
        <v>5</v>
      </c>
      <c r="BH78">
        <v>15</v>
      </c>
      <c r="BI78">
        <v>0</v>
      </c>
      <c r="BJ78">
        <v>0</v>
      </c>
      <c r="BK78">
        <v>0</v>
      </c>
      <c r="BL78">
        <v>1</v>
      </c>
      <c r="BM78">
        <v>0</v>
      </c>
      <c r="BN78">
        <v>60</v>
      </c>
      <c r="BO78">
        <v>1</v>
      </c>
      <c r="BP78">
        <v>-3</v>
      </c>
      <c r="BQ78">
        <v>-3</v>
      </c>
      <c r="BR78">
        <v>20</v>
      </c>
      <c r="BS78">
        <v>75</v>
      </c>
      <c r="BT78">
        <v>0</v>
      </c>
      <c r="BU78">
        <v>0</v>
      </c>
      <c r="BV78">
        <v>0</v>
      </c>
      <c r="BW78">
        <v>1</v>
      </c>
      <c r="BX78">
        <v>1</v>
      </c>
      <c r="BY78">
        <v>1</v>
      </c>
      <c r="BZ78">
        <v>0</v>
      </c>
      <c r="CA78">
        <v>80</v>
      </c>
      <c r="CB78">
        <v>5</v>
      </c>
      <c r="CC78">
        <v>-3</v>
      </c>
      <c r="CD78">
        <v>-3</v>
      </c>
      <c r="CE78">
        <v>230</v>
      </c>
      <c r="CF78">
        <v>1</v>
      </c>
      <c r="CG78">
        <v>1</v>
      </c>
      <c r="CH78">
        <v>1</v>
      </c>
      <c r="CI78">
        <v>150</v>
      </c>
      <c r="CJ78">
        <v>-3</v>
      </c>
      <c r="CK78">
        <v>-3</v>
      </c>
      <c r="CL78">
        <v>-3</v>
      </c>
      <c r="CM78">
        <v>0</v>
      </c>
      <c r="CN78">
        <v>0</v>
      </c>
      <c r="CO78">
        <v>0</v>
      </c>
      <c r="CP78">
        <v>0</v>
      </c>
      <c r="CQ78">
        <v>0</v>
      </c>
      <c r="CR78">
        <v>0</v>
      </c>
      <c r="CS78">
        <v>0</v>
      </c>
      <c r="CT78">
        <v>0</v>
      </c>
      <c r="CU78">
        <v>140</v>
      </c>
      <c r="CV78">
        <v>3</v>
      </c>
      <c r="CW78">
        <v>6</v>
      </c>
      <c r="CX78">
        <v>-3</v>
      </c>
      <c r="CY78">
        <v>-3</v>
      </c>
      <c r="CZ78">
        <v>0</v>
      </c>
      <c r="DA78">
        <v>305</v>
      </c>
      <c r="DB78">
        <v>305</v>
      </c>
      <c r="DC78">
        <v>0</v>
      </c>
      <c r="DD78">
        <v>-5</v>
      </c>
      <c r="DG78">
        <v>14.645569620253164</v>
      </c>
      <c r="DH78">
        <v>0</v>
      </c>
      <c r="DI78">
        <v>1.3850028077377565</v>
      </c>
      <c r="DJ78">
        <v>1.3850028077377565</v>
      </c>
      <c r="DK78">
        <v>0.85506329113924051</v>
      </c>
      <c r="DL78">
        <v>3.1645569620253164E-3</v>
      </c>
      <c r="DM78">
        <v>56.80009481788413</v>
      </c>
      <c r="DN78">
        <v>0.94666824696473528</v>
      </c>
      <c r="DO78">
        <v>0</v>
      </c>
      <c r="DP78">
        <v>0</v>
      </c>
      <c r="DQ78">
        <v>18.933364939294709</v>
      </c>
      <c r="DR78">
        <v>77.296087117774874</v>
      </c>
      <c r="DS78">
        <v>1.2240853681995922</v>
      </c>
      <c r="DT78">
        <v>0</v>
      </c>
      <c r="DU78">
        <v>0</v>
      </c>
      <c r="DV78">
        <v>0.99957805907172992</v>
      </c>
      <c r="DW78">
        <v>0.99789029535864981</v>
      </c>
      <c r="DX78">
        <v>0.96139240506329116</v>
      </c>
      <c r="DY78">
        <v>0</v>
      </c>
      <c r="DZ78">
        <v>86.655428773352071</v>
      </c>
      <c r="EA78">
        <v>6.0400946400503734</v>
      </c>
      <c r="EB78">
        <v>0</v>
      </c>
      <c r="EC78">
        <v>0</v>
      </c>
      <c r="ED78">
        <v>209.83108974076757</v>
      </c>
      <c r="EE78">
        <v>0.76793248945147674</v>
      </c>
      <c r="EF78">
        <v>0.76751054852320677</v>
      </c>
      <c r="EG78">
        <v>0.78523206751054853</v>
      </c>
      <c r="EH78">
        <v>125.10122506414424</v>
      </c>
      <c r="EI78">
        <v>0</v>
      </c>
      <c r="EJ78">
        <v>0</v>
      </c>
      <c r="EK78">
        <v>0</v>
      </c>
      <c r="EL78">
        <v>1.1968065227794589E-2</v>
      </c>
      <c r="EM78">
        <v>0.17752040027498228</v>
      </c>
      <c r="EN78">
        <v>0.16877637130801687</v>
      </c>
      <c r="EO78">
        <v>0.16877637130801687</v>
      </c>
      <c r="EP78">
        <v>0.2772151898734177</v>
      </c>
      <c r="EQ78">
        <v>0.2772151898734177</v>
      </c>
      <c r="ER78">
        <v>7.7742616033755274</v>
      </c>
      <c r="ES78">
        <v>7.7742616033755274</v>
      </c>
      <c r="ET78">
        <v>137.28779531904155</v>
      </c>
      <c r="EU78">
        <v>2.9588607594936711</v>
      </c>
      <c r="EV78">
        <v>7.0023694010791893</v>
      </c>
      <c r="EW78">
        <v>0</v>
      </c>
      <c r="EX78">
        <v>0</v>
      </c>
      <c r="EY78">
        <v>1.2487944838774647</v>
      </c>
      <c r="EZ78">
        <v>292.67779109148637</v>
      </c>
      <c r="FA78">
        <v>318.94650275375216</v>
      </c>
      <c r="FB78">
        <v>0.34739092266087923</v>
      </c>
      <c r="FC78">
        <v>-0.53707056695927591</v>
      </c>
      <c r="FD78">
        <v>0.48327978815234357</v>
      </c>
      <c r="FF78">
        <v>14.645569620253164</v>
      </c>
      <c r="FG78">
        <v>0</v>
      </c>
      <c r="FH78">
        <v>0</v>
      </c>
      <c r="FI78">
        <v>0</v>
      </c>
      <c r="FJ78">
        <v>0.85506329113924051</v>
      </c>
      <c r="FK78">
        <v>3.1645569620253164E-3</v>
      </c>
      <c r="FL78">
        <v>55.018797896101006</v>
      </c>
      <c r="FM78">
        <v>0.91697996493501699</v>
      </c>
      <c r="FN78">
        <v>0</v>
      </c>
      <c r="FO78">
        <v>0</v>
      </c>
      <c r="FP78">
        <v>18.339599298700346</v>
      </c>
      <c r="FQ78">
        <v>72.294233160097278</v>
      </c>
      <c r="FR78">
        <v>0</v>
      </c>
      <c r="FS78">
        <v>0</v>
      </c>
      <c r="FT78">
        <v>0</v>
      </c>
      <c r="FU78">
        <v>0.99957805907172992</v>
      </c>
      <c r="FV78">
        <v>0.99789029535864981</v>
      </c>
      <c r="FW78">
        <v>0.96139240506329116</v>
      </c>
      <c r="FX78">
        <v>0</v>
      </c>
      <c r="FY78">
        <v>97.047482695404639</v>
      </c>
      <c r="FZ78">
        <v>7.3230300791791443</v>
      </c>
      <c r="GA78">
        <v>0</v>
      </c>
      <c r="GB78">
        <v>0</v>
      </c>
      <c r="GC78">
        <v>214.53379194631302</v>
      </c>
      <c r="GD78">
        <v>0.76793248945147674</v>
      </c>
      <c r="GE78">
        <v>0.76751054852320677</v>
      </c>
      <c r="GF78">
        <v>0.78523206751054853</v>
      </c>
      <c r="GG78">
        <v>131.56672548208985</v>
      </c>
      <c r="GH78">
        <v>0</v>
      </c>
      <c r="GI78">
        <v>0</v>
      </c>
      <c r="GJ78">
        <v>0</v>
      </c>
      <c r="GK78">
        <v>9.9009900990099098E-3</v>
      </c>
      <c r="GL78">
        <v>0.26736289348993825</v>
      </c>
      <c r="GM78">
        <v>0.16877637130801687</v>
      </c>
      <c r="GN78">
        <v>0.16877637130801687</v>
      </c>
      <c r="GO78">
        <v>0.2772151898734177</v>
      </c>
      <c r="GP78">
        <v>0.2772151898734177</v>
      </c>
      <c r="GQ78">
        <v>7.7742616033755274</v>
      </c>
      <c r="GR78">
        <v>7.7742616033755274</v>
      </c>
      <c r="GS78">
        <v>136.69402967844718</v>
      </c>
      <c r="GT78">
        <v>2.9588607594936707</v>
      </c>
      <c r="GU78">
        <v>7.6866366650310463</v>
      </c>
      <c r="GV78">
        <v>0</v>
      </c>
      <c r="GW78">
        <v>0</v>
      </c>
      <c r="GX78">
        <v>0</v>
      </c>
      <c r="GY78">
        <v>320.06125550167815</v>
      </c>
      <c r="GZ78">
        <v>354.43829160323907</v>
      </c>
      <c r="HA78">
        <v>0.65260907733912077</v>
      </c>
      <c r="HB78">
        <v>18.525548028077591</v>
      </c>
      <c r="HC78">
        <v>0.51672021184765637</v>
      </c>
    </row>
    <row r="79" spans="1:211" x14ac:dyDescent="0.25">
      <c r="A79" t="s">
        <v>3722</v>
      </c>
      <c r="B79">
        <v>74</v>
      </c>
      <c r="C79">
        <v>589</v>
      </c>
      <c r="D79">
        <v>6430</v>
      </c>
      <c r="E79">
        <v>4013</v>
      </c>
      <c r="F79">
        <v>4918</v>
      </c>
      <c r="G79">
        <v>118</v>
      </c>
      <c r="H79">
        <v>1255</v>
      </c>
      <c r="I79">
        <v>15</v>
      </c>
      <c r="J79">
        <v>0</v>
      </c>
      <c r="K79">
        <v>0</v>
      </c>
      <c r="L79">
        <v>0</v>
      </c>
      <c r="M79">
        <v>0</v>
      </c>
      <c r="N79">
        <v>0</v>
      </c>
      <c r="O79">
        <v>0</v>
      </c>
      <c r="P79">
        <v>0</v>
      </c>
      <c r="Q79">
        <v>-3</v>
      </c>
      <c r="R79">
        <v>-3</v>
      </c>
      <c r="S79">
        <v>0</v>
      </c>
      <c r="T79">
        <v>15</v>
      </c>
      <c r="U79">
        <v>0</v>
      </c>
      <c r="V79">
        <v>0</v>
      </c>
      <c r="W79">
        <v>0</v>
      </c>
      <c r="X79">
        <v>1</v>
      </c>
      <c r="Y79">
        <v>1</v>
      </c>
      <c r="Z79">
        <v>1</v>
      </c>
      <c r="AA79">
        <v>0</v>
      </c>
      <c r="AB79">
        <v>120</v>
      </c>
      <c r="AC79">
        <v>6</v>
      </c>
      <c r="AD79">
        <v>-3</v>
      </c>
      <c r="AE79">
        <v>-3</v>
      </c>
      <c r="AF79">
        <v>170</v>
      </c>
      <c r="AG79">
        <v>1</v>
      </c>
      <c r="AH79">
        <v>0</v>
      </c>
      <c r="AI79">
        <v>0</v>
      </c>
      <c r="AJ79">
        <v>50</v>
      </c>
      <c r="AK79">
        <v>-3</v>
      </c>
      <c r="AL79">
        <v>-3</v>
      </c>
      <c r="AM79">
        <v>-3</v>
      </c>
      <c r="AN79">
        <v>0</v>
      </c>
      <c r="AO79">
        <v>0</v>
      </c>
      <c r="AP79">
        <v>1</v>
      </c>
      <c r="AQ79">
        <v>0</v>
      </c>
      <c r="AR79">
        <v>0</v>
      </c>
      <c r="AS79">
        <v>0</v>
      </c>
      <c r="AT79">
        <v>5</v>
      </c>
      <c r="AU79">
        <v>0</v>
      </c>
      <c r="AV79">
        <v>120</v>
      </c>
      <c r="AW79">
        <v>3</v>
      </c>
      <c r="AX79">
        <v>6</v>
      </c>
      <c r="AY79">
        <v>-3</v>
      </c>
      <c r="AZ79">
        <v>-3</v>
      </c>
      <c r="BA79">
        <v>0</v>
      </c>
      <c r="BB79">
        <v>185</v>
      </c>
      <c r="BC79">
        <v>185</v>
      </c>
      <c r="BD79">
        <v>0</v>
      </c>
      <c r="BE79">
        <v>-185</v>
      </c>
      <c r="BH79">
        <v>15</v>
      </c>
      <c r="BI79">
        <v>0</v>
      </c>
      <c r="BJ79">
        <v>30</v>
      </c>
      <c r="BK79">
        <v>30</v>
      </c>
      <c r="BL79">
        <v>1</v>
      </c>
      <c r="BM79">
        <v>0</v>
      </c>
      <c r="BN79">
        <v>60</v>
      </c>
      <c r="BO79">
        <v>1</v>
      </c>
      <c r="BP79">
        <v>-3</v>
      </c>
      <c r="BQ79">
        <v>-3</v>
      </c>
      <c r="BR79">
        <v>20</v>
      </c>
      <c r="BS79">
        <v>105</v>
      </c>
      <c r="BT79">
        <v>0</v>
      </c>
      <c r="BU79">
        <v>91</v>
      </c>
      <c r="BV79">
        <v>30</v>
      </c>
      <c r="BW79">
        <v>1</v>
      </c>
      <c r="BX79">
        <v>1</v>
      </c>
      <c r="BY79">
        <v>1</v>
      </c>
      <c r="BZ79">
        <v>0</v>
      </c>
      <c r="CA79">
        <v>80</v>
      </c>
      <c r="CB79">
        <v>5</v>
      </c>
      <c r="CC79">
        <v>-3</v>
      </c>
      <c r="CD79">
        <v>-3</v>
      </c>
      <c r="CE79">
        <v>260</v>
      </c>
      <c r="CF79">
        <v>1</v>
      </c>
      <c r="CG79">
        <v>1</v>
      </c>
      <c r="CH79">
        <v>1</v>
      </c>
      <c r="CI79">
        <v>150</v>
      </c>
      <c r="CJ79">
        <v>-3</v>
      </c>
      <c r="CK79">
        <v>-3</v>
      </c>
      <c r="CL79">
        <v>-3</v>
      </c>
      <c r="CM79">
        <v>1</v>
      </c>
      <c r="CN79">
        <v>0</v>
      </c>
      <c r="CO79">
        <v>0</v>
      </c>
      <c r="CP79">
        <v>1</v>
      </c>
      <c r="CQ79">
        <v>0</v>
      </c>
      <c r="CR79">
        <v>0</v>
      </c>
      <c r="CS79">
        <v>0</v>
      </c>
      <c r="CT79">
        <v>5</v>
      </c>
      <c r="CU79">
        <v>140</v>
      </c>
      <c r="CV79">
        <v>3</v>
      </c>
      <c r="CW79">
        <v>6</v>
      </c>
      <c r="CX79">
        <v>-3</v>
      </c>
      <c r="CY79">
        <v>-3</v>
      </c>
      <c r="CZ79">
        <v>60</v>
      </c>
      <c r="DA79">
        <v>370</v>
      </c>
      <c r="DB79">
        <v>390</v>
      </c>
      <c r="DC79">
        <v>1</v>
      </c>
      <c r="DD79">
        <v>185</v>
      </c>
      <c r="DG79">
        <v>11.964374673873111</v>
      </c>
      <c r="DH79">
        <v>0</v>
      </c>
      <c r="DI79">
        <v>1.0423380560465869</v>
      </c>
      <c r="DJ79">
        <v>1.0423380560465869</v>
      </c>
      <c r="DK79">
        <v>0.69920379913111397</v>
      </c>
      <c r="DL79">
        <v>6.0607974527027032E-3</v>
      </c>
      <c r="DM79">
        <v>42.051060636305806</v>
      </c>
      <c r="DN79">
        <v>0.70085101060509714</v>
      </c>
      <c r="DO79">
        <v>0</v>
      </c>
      <c r="DP79">
        <v>0</v>
      </c>
      <c r="DQ79">
        <v>14.017020212101944</v>
      </c>
      <c r="DR79">
        <v>53.285222767197105</v>
      </c>
      <c r="DS79">
        <v>0</v>
      </c>
      <c r="DT79">
        <v>2.1588166526556933</v>
      </c>
      <c r="DU79">
        <v>0.63592070105134335</v>
      </c>
      <c r="DV79">
        <v>0.99957805907172992</v>
      </c>
      <c r="DW79">
        <v>0.99789029535864981</v>
      </c>
      <c r="DX79">
        <v>0.96139240506329116</v>
      </c>
      <c r="DY79">
        <v>0</v>
      </c>
      <c r="DZ79">
        <v>95.073493721828399</v>
      </c>
      <c r="EA79">
        <v>5.7463465679250199</v>
      </c>
      <c r="EB79">
        <v>0</v>
      </c>
      <c r="EC79">
        <v>0</v>
      </c>
      <c r="ED79">
        <v>187.46889627249976</v>
      </c>
      <c r="EE79">
        <v>0.76793248945147674</v>
      </c>
      <c r="EF79">
        <v>0.76751054852320677</v>
      </c>
      <c r="EG79">
        <v>0.78523206751054853</v>
      </c>
      <c r="EH79">
        <v>91.984942758940932</v>
      </c>
      <c r="EI79">
        <v>0</v>
      </c>
      <c r="EJ79">
        <v>0</v>
      </c>
      <c r="EK79">
        <v>0</v>
      </c>
      <c r="EL79">
        <v>1.2773233140095486E-2</v>
      </c>
      <c r="EM79">
        <v>0.11673718844103997</v>
      </c>
      <c r="EN79">
        <v>0.16877637130801687</v>
      </c>
      <c r="EO79">
        <v>0.16877637130801687</v>
      </c>
      <c r="EP79">
        <v>0.2772151898734177</v>
      </c>
      <c r="EQ79">
        <v>0.2772151898734177</v>
      </c>
      <c r="ER79">
        <v>7.7742616033755274</v>
      </c>
      <c r="ES79">
        <v>7.7742616033755274</v>
      </c>
      <c r="ET79">
        <v>132.3714505918488</v>
      </c>
      <c r="EU79">
        <v>2.9588607594936716</v>
      </c>
      <c r="EV79">
        <v>6.3633578514459117</v>
      </c>
      <c r="EW79">
        <v>0</v>
      </c>
      <c r="EX79">
        <v>0</v>
      </c>
      <c r="EY79">
        <v>1.6782587570979284</v>
      </c>
      <c r="EZ79">
        <v>249.21250427966407</v>
      </c>
      <c r="FA79">
        <v>255.13212688715419</v>
      </c>
      <c r="FB79">
        <v>0.14149245369752228</v>
      </c>
      <c r="FC79">
        <v>-47.945318581738064</v>
      </c>
      <c r="FD79">
        <v>1.3716725223620201E-2</v>
      </c>
      <c r="FF79">
        <v>14.645569620253164</v>
      </c>
      <c r="FG79">
        <v>0</v>
      </c>
      <c r="FH79">
        <v>21.32312160410973</v>
      </c>
      <c r="FI79">
        <v>21.32312160410973</v>
      </c>
      <c r="FJ79">
        <v>0.85506329113924051</v>
      </c>
      <c r="FK79">
        <v>5.6903076366113942E-3</v>
      </c>
      <c r="FL79">
        <v>54.630754039393253</v>
      </c>
      <c r="FM79">
        <v>0.91051256732322083</v>
      </c>
      <c r="FN79">
        <v>0</v>
      </c>
      <c r="FO79">
        <v>0</v>
      </c>
      <c r="FP79">
        <v>18.210251346464414</v>
      </c>
      <c r="FQ79">
        <v>77.734001436668663</v>
      </c>
      <c r="FR79">
        <v>0</v>
      </c>
      <c r="FS79">
        <v>84.085409245458024</v>
      </c>
      <c r="FT79">
        <v>27.663627741274624</v>
      </c>
      <c r="FU79">
        <v>0.99957805907172992</v>
      </c>
      <c r="FV79">
        <v>0.99789029535864981</v>
      </c>
      <c r="FW79">
        <v>0.96139240506329116</v>
      </c>
      <c r="FX79">
        <v>0</v>
      </c>
      <c r="FY79">
        <v>82.55054561112135</v>
      </c>
      <c r="FZ79">
        <v>5.1049760297664442</v>
      </c>
      <c r="GA79">
        <v>0</v>
      </c>
      <c r="GB79">
        <v>0</v>
      </c>
      <c r="GC79">
        <v>219.85683108146708</v>
      </c>
      <c r="GD79">
        <v>0.76793248945147674</v>
      </c>
      <c r="GE79">
        <v>0.76751054852320677</v>
      </c>
      <c r="GF79">
        <v>0.78523206751054853</v>
      </c>
      <c r="GG79">
        <v>127.1229150275077</v>
      </c>
      <c r="GH79">
        <v>0</v>
      </c>
      <c r="GI79">
        <v>0</v>
      </c>
      <c r="GJ79">
        <v>0</v>
      </c>
      <c r="GK79">
        <v>0.975324802574567</v>
      </c>
      <c r="GL79">
        <v>9.0194851785589281E-2</v>
      </c>
      <c r="GM79">
        <v>0.16877637130801687</v>
      </c>
      <c r="GN79">
        <v>0.16877637130801687</v>
      </c>
      <c r="GO79">
        <v>0.2772151898734177</v>
      </c>
      <c r="GP79">
        <v>0.2772151898734177</v>
      </c>
      <c r="GQ79">
        <v>7.7742616033755274</v>
      </c>
      <c r="GR79">
        <v>7.7742616033755274</v>
      </c>
      <c r="GS79">
        <v>136.56468172621126</v>
      </c>
      <c r="GT79">
        <v>2.9588607594936711</v>
      </c>
      <c r="GU79">
        <v>5.9887000777311803</v>
      </c>
      <c r="GV79">
        <v>0</v>
      </c>
      <c r="GW79">
        <v>0</v>
      </c>
      <c r="GX79">
        <v>53.953329485437486</v>
      </c>
      <c r="GY79">
        <v>327.5135881781456</v>
      </c>
      <c r="GZ79">
        <v>345.68659801327362</v>
      </c>
      <c r="HA79">
        <v>0.85850754630247772</v>
      </c>
      <c r="HB79">
        <v>11.33945121994101</v>
      </c>
      <c r="HC79">
        <v>0.98628327477637978</v>
      </c>
    </row>
    <row r="80" spans="1:211" x14ac:dyDescent="0.25">
      <c r="A80" t="s">
        <v>3722</v>
      </c>
      <c r="B80">
        <v>75</v>
      </c>
      <c r="C80">
        <v>5160</v>
      </c>
      <c r="D80">
        <v>3556</v>
      </c>
      <c r="E80">
        <v>968</v>
      </c>
      <c r="F80">
        <v>6546</v>
      </c>
      <c r="G80">
        <v>5012</v>
      </c>
      <c r="H80">
        <v>6369</v>
      </c>
      <c r="I80">
        <v>15</v>
      </c>
      <c r="J80">
        <v>0</v>
      </c>
      <c r="K80">
        <v>0</v>
      </c>
      <c r="L80">
        <v>0</v>
      </c>
      <c r="M80">
        <v>1</v>
      </c>
      <c r="N80">
        <v>0</v>
      </c>
      <c r="O80">
        <v>60</v>
      </c>
      <c r="P80">
        <v>1</v>
      </c>
      <c r="Q80">
        <v>-3</v>
      </c>
      <c r="R80">
        <v>-3</v>
      </c>
      <c r="S80">
        <v>20</v>
      </c>
      <c r="T80">
        <v>75</v>
      </c>
      <c r="U80">
        <v>0</v>
      </c>
      <c r="V80">
        <v>0</v>
      </c>
      <c r="W80">
        <v>0</v>
      </c>
      <c r="X80">
        <v>1</v>
      </c>
      <c r="Y80">
        <v>1</v>
      </c>
      <c r="Z80">
        <v>1</v>
      </c>
      <c r="AA80">
        <v>0</v>
      </c>
      <c r="AB80">
        <v>80</v>
      </c>
      <c r="AC80">
        <v>5</v>
      </c>
      <c r="AD80">
        <v>-3</v>
      </c>
      <c r="AE80">
        <v>-3</v>
      </c>
      <c r="AF80">
        <v>180</v>
      </c>
      <c r="AG80">
        <v>0</v>
      </c>
      <c r="AH80">
        <v>1</v>
      </c>
      <c r="AI80">
        <v>1</v>
      </c>
      <c r="AJ80">
        <v>100</v>
      </c>
      <c r="AK80">
        <v>-3</v>
      </c>
      <c r="AL80">
        <v>-3</v>
      </c>
      <c r="AM80">
        <v>-3</v>
      </c>
      <c r="AN80">
        <v>0</v>
      </c>
      <c r="AO80">
        <v>0</v>
      </c>
      <c r="AP80">
        <v>0</v>
      </c>
      <c r="AQ80">
        <v>0</v>
      </c>
      <c r="AR80">
        <v>1</v>
      </c>
      <c r="AS80">
        <v>0</v>
      </c>
      <c r="AT80">
        <v>25</v>
      </c>
      <c r="AU80">
        <v>0</v>
      </c>
      <c r="AV80">
        <v>140</v>
      </c>
      <c r="AW80">
        <v>3</v>
      </c>
      <c r="AX80">
        <v>6</v>
      </c>
      <c r="AY80">
        <v>-3</v>
      </c>
      <c r="AZ80">
        <v>-3</v>
      </c>
      <c r="BA80">
        <v>0</v>
      </c>
      <c r="BB80">
        <v>255</v>
      </c>
      <c r="BC80">
        <v>255</v>
      </c>
      <c r="BD80">
        <v>0</v>
      </c>
      <c r="BE80">
        <v>-15</v>
      </c>
      <c r="BH80">
        <v>15</v>
      </c>
      <c r="BI80">
        <v>0</v>
      </c>
      <c r="BJ80">
        <v>0</v>
      </c>
      <c r="BK80">
        <v>0</v>
      </c>
      <c r="BL80">
        <v>0</v>
      </c>
      <c r="BM80">
        <v>0</v>
      </c>
      <c r="BN80">
        <v>0</v>
      </c>
      <c r="BO80">
        <v>0</v>
      </c>
      <c r="BP80">
        <v>-3</v>
      </c>
      <c r="BQ80">
        <v>-3</v>
      </c>
      <c r="BR80">
        <v>0</v>
      </c>
      <c r="BS80">
        <v>15</v>
      </c>
      <c r="BT80">
        <v>0</v>
      </c>
      <c r="BU80">
        <v>0</v>
      </c>
      <c r="BV80">
        <v>0</v>
      </c>
      <c r="BW80">
        <v>1</v>
      </c>
      <c r="BX80">
        <v>1</v>
      </c>
      <c r="BY80">
        <v>0</v>
      </c>
      <c r="BZ80">
        <v>0</v>
      </c>
      <c r="CA80">
        <v>80</v>
      </c>
      <c r="CB80">
        <v>2</v>
      </c>
      <c r="CC80">
        <v>-3</v>
      </c>
      <c r="CD80">
        <v>-3</v>
      </c>
      <c r="CE80">
        <v>230</v>
      </c>
      <c r="CF80">
        <v>1</v>
      </c>
      <c r="CG80">
        <v>1</v>
      </c>
      <c r="CH80">
        <v>1</v>
      </c>
      <c r="CI80">
        <v>150</v>
      </c>
      <c r="CJ80">
        <v>-3</v>
      </c>
      <c r="CK80">
        <v>-3</v>
      </c>
      <c r="CL80">
        <v>-3</v>
      </c>
      <c r="CM80">
        <v>0</v>
      </c>
      <c r="CN80">
        <v>0</v>
      </c>
      <c r="CO80">
        <v>0</v>
      </c>
      <c r="CP80">
        <v>0</v>
      </c>
      <c r="CQ80">
        <v>0</v>
      </c>
      <c r="CR80">
        <v>1</v>
      </c>
      <c r="CS80">
        <v>0</v>
      </c>
      <c r="CT80">
        <v>25</v>
      </c>
      <c r="CU80">
        <v>80</v>
      </c>
      <c r="CV80">
        <v>2</v>
      </c>
      <c r="CW80">
        <v>2</v>
      </c>
      <c r="CX80">
        <v>-3</v>
      </c>
      <c r="CY80">
        <v>-3</v>
      </c>
      <c r="CZ80">
        <v>0</v>
      </c>
      <c r="DA80">
        <v>270</v>
      </c>
      <c r="DB80">
        <v>270</v>
      </c>
      <c r="DC80">
        <v>1</v>
      </c>
      <c r="DD80">
        <v>15</v>
      </c>
      <c r="DG80">
        <v>13.762625574275894</v>
      </c>
      <c r="DH80">
        <v>0</v>
      </c>
      <c r="DI80">
        <v>0.40824130469743558</v>
      </c>
      <c r="DJ80">
        <v>0.40824130469743558</v>
      </c>
      <c r="DK80">
        <v>0.6960547906747474</v>
      </c>
      <c r="DL80">
        <v>3.1645569620253164E-3</v>
      </c>
      <c r="DM80">
        <v>41.657250940614219</v>
      </c>
      <c r="DN80">
        <v>0.6942875156769035</v>
      </c>
      <c r="DO80">
        <v>0</v>
      </c>
      <c r="DP80">
        <v>0</v>
      </c>
      <c r="DQ80">
        <v>13.885750313538075</v>
      </c>
      <c r="DR80">
        <v>59.622523940938564</v>
      </c>
      <c r="DS80">
        <v>0</v>
      </c>
      <c r="DT80">
        <v>0</v>
      </c>
      <c r="DU80">
        <v>0</v>
      </c>
      <c r="DV80">
        <v>0.99957805907172992</v>
      </c>
      <c r="DW80">
        <v>0.99789029535864981</v>
      </c>
      <c r="DX80">
        <v>0.92903728319406564</v>
      </c>
      <c r="DY80">
        <v>0</v>
      </c>
      <c r="DZ80">
        <v>91.272992604174078</v>
      </c>
      <c r="EA80">
        <v>6.0294530479600716</v>
      </c>
      <c r="EB80">
        <v>0</v>
      </c>
      <c r="EC80">
        <v>0</v>
      </c>
      <c r="ED80">
        <v>202.17488730947483</v>
      </c>
      <c r="EE80">
        <v>0.76793248945147674</v>
      </c>
      <c r="EF80">
        <v>0.76751054852320677</v>
      </c>
      <c r="EG80">
        <v>0.78523206751054853</v>
      </c>
      <c r="EH80">
        <v>110.7877496306363</v>
      </c>
      <c r="EI80">
        <v>0</v>
      </c>
      <c r="EJ80">
        <v>0</v>
      </c>
      <c r="EK80">
        <v>0</v>
      </c>
      <c r="EL80">
        <v>1.280161703681959E-2</v>
      </c>
      <c r="EM80">
        <v>0.14200801976905553</v>
      </c>
      <c r="EN80">
        <v>0.16877637130801687</v>
      </c>
      <c r="EO80">
        <v>0.16877637130801687</v>
      </c>
      <c r="EP80">
        <v>0.2772151898734177</v>
      </c>
      <c r="EQ80">
        <v>0.2772151898734177</v>
      </c>
      <c r="ER80">
        <v>7.7742616033755274</v>
      </c>
      <c r="ES80">
        <v>7.7742616033755274</v>
      </c>
      <c r="ET80">
        <v>130.94597581851588</v>
      </c>
      <c r="EU80">
        <v>2.9265056376244454</v>
      </c>
      <c r="EV80">
        <v>6.6564889289691092</v>
      </c>
      <c r="EW80">
        <v>0</v>
      </c>
      <c r="EX80">
        <v>0</v>
      </c>
      <c r="EY80">
        <v>1.6929059358996574</v>
      </c>
      <c r="EZ80">
        <v>266.85534187755121</v>
      </c>
      <c r="FA80">
        <v>285.88054900551492</v>
      </c>
      <c r="FB80">
        <v>0.31184734362908384</v>
      </c>
      <c r="FC80">
        <v>-20.355392263268566</v>
      </c>
      <c r="FD80">
        <v>0.29742611063902519</v>
      </c>
      <c r="FF80">
        <v>14.627852120857725</v>
      </c>
      <c r="FG80">
        <v>5.6383884660899268E-2</v>
      </c>
      <c r="FH80">
        <v>0.19548767131436803</v>
      </c>
      <c r="FI80">
        <v>0.19548767131436803</v>
      </c>
      <c r="FJ80">
        <v>0.63360575258986929</v>
      </c>
      <c r="FK80">
        <v>3.1645569620253164E-3</v>
      </c>
      <c r="FL80">
        <v>38.203561107453986</v>
      </c>
      <c r="FM80">
        <v>0.63672601845756627</v>
      </c>
      <c r="FN80">
        <v>0</v>
      </c>
      <c r="FO80">
        <v>0</v>
      </c>
      <c r="FP80">
        <v>12.734520369151326</v>
      </c>
      <c r="FQ80">
        <v>47.856535170470451</v>
      </c>
      <c r="FR80">
        <v>2.4232631113851335</v>
      </c>
      <c r="FS80">
        <v>3.340342940100455</v>
      </c>
      <c r="FT80">
        <v>1.5527466398044267</v>
      </c>
      <c r="FU80">
        <v>0.99957805907172992</v>
      </c>
      <c r="FV80">
        <v>0.99789029535864981</v>
      </c>
      <c r="FW80">
        <v>0.92163551985996228</v>
      </c>
      <c r="FX80">
        <v>0</v>
      </c>
      <c r="FY80">
        <v>110.43657328581466</v>
      </c>
      <c r="FZ80">
        <v>7.6231947360507091</v>
      </c>
      <c r="GA80">
        <v>0</v>
      </c>
      <c r="GB80">
        <v>0</v>
      </c>
      <c r="GC80">
        <v>229.60941425787422</v>
      </c>
      <c r="GD80">
        <v>0.76793248945147674</v>
      </c>
      <c r="GE80">
        <v>0.76751054852320677</v>
      </c>
      <c r="GF80">
        <v>0.78523206751054853</v>
      </c>
      <c r="GG80">
        <v>127.37072466054106</v>
      </c>
      <c r="GH80">
        <v>0</v>
      </c>
      <c r="GI80">
        <v>0</v>
      </c>
      <c r="GJ80">
        <v>0</v>
      </c>
      <c r="GK80">
        <v>1.2133778908230419E-2</v>
      </c>
      <c r="GL80">
        <v>0.34493051436410482</v>
      </c>
      <c r="GM80">
        <v>0.16877637130801687</v>
      </c>
      <c r="GN80">
        <v>0.16877637130801687</v>
      </c>
      <c r="GO80">
        <v>0.2772151898734177</v>
      </c>
      <c r="GP80">
        <v>0.2772151898734177</v>
      </c>
      <c r="GQ80">
        <v>7.7742616033755274</v>
      </c>
      <c r="GR80">
        <v>7.7742616033755274</v>
      </c>
      <c r="GS80">
        <v>129.49867534076503</v>
      </c>
      <c r="GT80">
        <v>2.9191038742903426</v>
      </c>
      <c r="GU80">
        <v>8.1643327391530747</v>
      </c>
      <c r="GV80">
        <v>0</v>
      </c>
      <c r="GW80">
        <v>0</v>
      </c>
      <c r="GX80">
        <v>1.3394691272852595</v>
      </c>
      <c r="GY80">
        <v>301.22961604260627</v>
      </c>
      <c r="GZ80">
        <v>340.55882984271477</v>
      </c>
      <c r="HA80">
        <v>0.68815265637091616</v>
      </c>
      <c r="HB80">
        <v>4.4516075534073298</v>
      </c>
      <c r="HC80">
        <v>0.70257388936097476</v>
      </c>
    </row>
    <row r="81" spans="1:211" x14ac:dyDescent="0.25">
      <c r="A81" t="s">
        <v>3722</v>
      </c>
      <c r="B81">
        <v>76</v>
      </c>
      <c r="C81">
        <v>6321</v>
      </c>
      <c r="D81">
        <v>900</v>
      </c>
      <c r="E81">
        <v>3647</v>
      </c>
      <c r="F81">
        <v>3616</v>
      </c>
      <c r="G81">
        <v>3527</v>
      </c>
      <c r="H81">
        <v>120</v>
      </c>
      <c r="I81">
        <v>15</v>
      </c>
      <c r="J81">
        <v>0</v>
      </c>
      <c r="K81">
        <v>19</v>
      </c>
      <c r="L81">
        <v>19</v>
      </c>
      <c r="M81">
        <v>0</v>
      </c>
      <c r="N81">
        <v>0</v>
      </c>
      <c r="O81">
        <v>0</v>
      </c>
      <c r="P81">
        <v>0</v>
      </c>
      <c r="Q81">
        <v>-3</v>
      </c>
      <c r="R81">
        <v>-3</v>
      </c>
      <c r="S81">
        <v>0</v>
      </c>
      <c r="T81">
        <v>34</v>
      </c>
      <c r="U81">
        <v>0</v>
      </c>
      <c r="V81">
        <v>69</v>
      </c>
      <c r="W81">
        <v>23</v>
      </c>
      <c r="X81">
        <v>1</v>
      </c>
      <c r="Y81">
        <v>1</v>
      </c>
      <c r="Z81">
        <v>0</v>
      </c>
      <c r="AA81">
        <v>0</v>
      </c>
      <c r="AB81">
        <v>80</v>
      </c>
      <c r="AC81">
        <v>2</v>
      </c>
      <c r="AD81">
        <v>-3</v>
      </c>
      <c r="AE81">
        <v>-3</v>
      </c>
      <c r="AF81">
        <v>153</v>
      </c>
      <c r="AG81">
        <v>0</v>
      </c>
      <c r="AH81">
        <v>1</v>
      </c>
      <c r="AI81">
        <v>0</v>
      </c>
      <c r="AJ81">
        <v>50</v>
      </c>
      <c r="AK81">
        <v>-3</v>
      </c>
      <c r="AL81">
        <v>-3</v>
      </c>
      <c r="AM81">
        <v>-3</v>
      </c>
      <c r="AN81">
        <v>1</v>
      </c>
      <c r="AO81">
        <v>0</v>
      </c>
      <c r="AP81">
        <v>0</v>
      </c>
      <c r="AQ81">
        <v>0</v>
      </c>
      <c r="AR81">
        <v>0</v>
      </c>
      <c r="AS81">
        <v>0</v>
      </c>
      <c r="AT81">
        <v>0</v>
      </c>
      <c r="AU81">
        <v>0</v>
      </c>
      <c r="AV81">
        <v>80</v>
      </c>
      <c r="AW81">
        <v>2</v>
      </c>
      <c r="AX81">
        <v>2</v>
      </c>
      <c r="AY81">
        <v>-3</v>
      </c>
      <c r="AZ81">
        <v>-3</v>
      </c>
      <c r="BA81">
        <v>42</v>
      </c>
      <c r="BB81">
        <v>187</v>
      </c>
      <c r="BC81">
        <v>207</v>
      </c>
      <c r="BD81">
        <v>0</v>
      </c>
      <c r="BE81">
        <v>-73</v>
      </c>
      <c r="BH81">
        <v>15</v>
      </c>
      <c r="BI81">
        <v>0</v>
      </c>
      <c r="BJ81">
        <v>5</v>
      </c>
      <c r="BK81">
        <v>5</v>
      </c>
      <c r="BL81">
        <v>1</v>
      </c>
      <c r="BM81">
        <v>0</v>
      </c>
      <c r="BN81">
        <v>60</v>
      </c>
      <c r="BO81">
        <v>1</v>
      </c>
      <c r="BP81">
        <v>-3</v>
      </c>
      <c r="BQ81">
        <v>-3</v>
      </c>
      <c r="BR81">
        <v>20</v>
      </c>
      <c r="BS81">
        <v>80</v>
      </c>
      <c r="BT81">
        <v>0</v>
      </c>
      <c r="BU81">
        <v>0</v>
      </c>
      <c r="BV81">
        <v>0</v>
      </c>
      <c r="BW81">
        <v>1</v>
      </c>
      <c r="BX81">
        <v>1</v>
      </c>
      <c r="BY81">
        <v>1</v>
      </c>
      <c r="BZ81">
        <v>0</v>
      </c>
      <c r="CA81">
        <v>80</v>
      </c>
      <c r="CB81">
        <v>5</v>
      </c>
      <c r="CC81">
        <v>-3</v>
      </c>
      <c r="CD81">
        <v>-3</v>
      </c>
      <c r="CE81">
        <v>180</v>
      </c>
      <c r="CF81">
        <v>0</v>
      </c>
      <c r="CG81">
        <v>1</v>
      </c>
      <c r="CH81">
        <v>1</v>
      </c>
      <c r="CI81">
        <v>100</v>
      </c>
      <c r="CJ81">
        <v>-3</v>
      </c>
      <c r="CK81">
        <v>-3</v>
      </c>
      <c r="CL81">
        <v>-3</v>
      </c>
      <c r="CM81">
        <v>0</v>
      </c>
      <c r="CN81">
        <v>0</v>
      </c>
      <c r="CO81">
        <v>0</v>
      </c>
      <c r="CP81">
        <v>0</v>
      </c>
      <c r="CQ81">
        <v>0</v>
      </c>
      <c r="CR81">
        <v>0</v>
      </c>
      <c r="CS81">
        <v>0</v>
      </c>
      <c r="CT81">
        <v>0</v>
      </c>
      <c r="CU81">
        <v>140</v>
      </c>
      <c r="CV81">
        <v>3</v>
      </c>
      <c r="CW81">
        <v>6</v>
      </c>
      <c r="CX81">
        <v>-3</v>
      </c>
      <c r="CY81">
        <v>-3</v>
      </c>
      <c r="CZ81">
        <v>5</v>
      </c>
      <c r="DA81">
        <v>260</v>
      </c>
      <c r="DB81">
        <v>260</v>
      </c>
      <c r="DC81">
        <v>1</v>
      </c>
      <c r="DD81">
        <v>73</v>
      </c>
      <c r="DG81">
        <v>14.645569620253164</v>
      </c>
      <c r="DH81">
        <v>0</v>
      </c>
      <c r="DI81">
        <v>14.948921259416812</v>
      </c>
      <c r="DJ81">
        <v>14.948921259416812</v>
      </c>
      <c r="DK81">
        <v>0.45469725519766269</v>
      </c>
      <c r="DL81">
        <v>4.3930685358725997E-3</v>
      </c>
      <c r="DM81">
        <v>27.76107088469416</v>
      </c>
      <c r="DN81">
        <v>0.46268451474490274</v>
      </c>
      <c r="DO81">
        <v>0</v>
      </c>
      <c r="DP81">
        <v>0</v>
      </c>
      <c r="DQ81">
        <v>9.2536902948980533</v>
      </c>
      <c r="DR81">
        <v>49.159046215104702</v>
      </c>
      <c r="DS81">
        <v>1.6047658058677929</v>
      </c>
      <c r="DT81">
        <v>63.604656670018556</v>
      </c>
      <c r="DU81">
        <v>20.924437712688889</v>
      </c>
      <c r="DV81">
        <v>0.99957805907172992</v>
      </c>
      <c r="DW81">
        <v>0.99789029535864981</v>
      </c>
      <c r="DX81">
        <v>0.73506293293244795</v>
      </c>
      <c r="DY81">
        <v>0</v>
      </c>
      <c r="DZ81">
        <v>106.70522558058585</v>
      </c>
      <c r="EA81">
        <v>5.7353456800043148</v>
      </c>
      <c r="EB81">
        <v>0</v>
      </c>
      <c r="EC81">
        <v>0</v>
      </c>
      <c r="ED81">
        <v>223.752374671881</v>
      </c>
      <c r="EE81">
        <v>0.76793248945147674</v>
      </c>
      <c r="EF81">
        <v>0.76751054852320677</v>
      </c>
      <c r="EG81">
        <v>0.78523206751054853</v>
      </c>
      <c r="EH81">
        <v>109.99132151276854</v>
      </c>
      <c r="EI81">
        <v>0</v>
      </c>
      <c r="EJ81">
        <v>0</v>
      </c>
      <c r="EK81">
        <v>0</v>
      </c>
      <c r="EL81">
        <v>0.74503604129237067</v>
      </c>
      <c r="EM81">
        <v>6.1413942756747386E-2</v>
      </c>
      <c r="EN81">
        <v>0.16877637130801687</v>
      </c>
      <c r="EO81">
        <v>0.16877637130801687</v>
      </c>
      <c r="EP81">
        <v>0.2772151898734177</v>
      </c>
      <c r="EQ81">
        <v>0.2772151898734177</v>
      </c>
      <c r="ER81">
        <v>7.7742616033755274</v>
      </c>
      <c r="ES81">
        <v>7.7742616033755274</v>
      </c>
      <c r="ET81">
        <v>118.55494178941116</v>
      </c>
      <c r="EU81">
        <v>2.7325312873628276</v>
      </c>
      <c r="EV81">
        <v>5.4473786442038339</v>
      </c>
      <c r="EW81">
        <v>0</v>
      </c>
      <c r="EX81">
        <v>0</v>
      </c>
      <c r="EY81">
        <v>36.985477331182835</v>
      </c>
      <c r="EZ81">
        <v>286.57406780875863</v>
      </c>
      <c r="FA81">
        <v>311.14494508810526</v>
      </c>
      <c r="FB81">
        <v>0.62240254199530598</v>
      </c>
      <c r="FC81">
        <v>-14.491757540539588</v>
      </c>
      <c r="FD81">
        <v>0.59036570816482981</v>
      </c>
      <c r="FF81">
        <v>13.942539336854958</v>
      </c>
      <c r="FG81">
        <v>0</v>
      </c>
      <c r="FH81">
        <v>2.8952710426461885</v>
      </c>
      <c r="FI81">
        <v>2.8952710426461885</v>
      </c>
      <c r="FJ81">
        <v>0.6387569148252481</v>
      </c>
      <c r="FK81">
        <v>3.1645569620253164E-3</v>
      </c>
      <c r="FL81">
        <v>38.279434026926225</v>
      </c>
      <c r="FM81">
        <v>0.63799056711543722</v>
      </c>
      <c r="FN81">
        <v>0</v>
      </c>
      <c r="FO81">
        <v>0</v>
      </c>
      <c r="FP81">
        <v>12.759811342308744</v>
      </c>
      <c r="FQ81">
        <v>52.260455670295542</v>
      </c>
      <c r="FR81">
        <v>0</v>
      </c>
      <c r="FS81">
        <v>1.832845723245998</v>
      </c>
      <c r="FT81">
        <v>0.45495644616647213</v>
      </c>
      <c r="FU81">
        <v>0.99957805907172992</v>
      </c>
      <c r="FV81">
        <v>0.99789029535864981</v>
      </c>
      <c r="FW81">
        <v>0.96139240506329116</v>
      </c>
      <c r="FX81">
        <v>0</v>
      </c>
      <c r="FY81">
        <v>107.03727796711549</v>
      </c>
      <c r="FZ81">
        <v>7.5198620254244757</v>
      </c>
      <c r="GA81">
        <v>0</v>
      </c>
      <c r="GB81">
        <v>0</v>
      </c>
      <c r="GC81">
        <v>186.94103605794976</v>
      </c>
      <c r="GD81">
        <v>0.76793248945147674</v>
      </c>
      <c r="GE81">
        <v>0.76751054852320677</v>
      </c>
      <c r="GF81">
        <v>0.78523206751054853</v>
      </c>
      <c r="GG81">
        <v>88.994415040497913</v>
      </c>
      <c r="GH81">
        <v>0</v>
      </c>
      <c r="GI81">
        <v>0</v>
      </c>
      <c r="GJ81">
        <v>0</v>
      </c>
      <c r="GK81">
        <v>1.5750952021297393E-2</v>
      </c>
      <c r="GL81">
        <v>0.26004373032239481</v>
      </c>
      <c r="GM81">
        <v>0.16877637130801687</v>
      </c>
      <c r="GN81">
        <v>0.16877637130801687</v>
      </c>
      <c r="GO81">
        <v>0.2772151898734177</v>
      </c>
      <c r="GP81">
        <v>0.2772151898734177</v>
      </c>
      <c r="GQ81">
        <v>7.7742616033755274</v>
      </c>
      <c r="GR81">
        <v>7.7742616033755274</v>
      </c>
      <c r="GS81">
        <v>131.1142417220556</v>
      </c>
      <c r="GT81">
        <v>2.9588607594936711</v>
      </c>
      <c r="GU81">
        <v>7.6375209990935717</v>
      </c>
      <c r="GV81">
        <v>0</v>
      </c>
      <c r="GW81">
        <v>0</v>
      </c>
      <c r="GX81">
        <v>3.0630270782985027</v>
      </c>
      <c r="GY81">
        <v>264.86983823263881</v>
      </c>
      <c r="GZ81">
        <v>303.33075959996472</v>
      </c>
      <c r="HA81">
        <v>0.37759745800469402</v>
      </c>
      <c r="HB81">
        <v>-11.419167749410544</v>
      </c>
      <c r="HC81">
        <v>0.40963429183517019</v>
      </c>
    </row>
    <row r="82" spans="1:211" x14ac:dyDescent="0.25">
      <c r="A82" t="s">
        <v>3722</v>
      </c>
      <c r="B82">
        <v>77</v>
      </c>
      <c r="C82">
        <v>3218</v>
      </c>
      <c r="D82">
        <v>6025</v>
      </c>
      <c r="E82">
        <v>6418</v>
      </c>
      <c r="F82">
        <v>3663</v>
      </c>
      <c r="G82">
        <v>6377</v>
      </c>
      <c r="H82">
        <v>4188</v>
      </c>
      <c r="I82">
        <v>15</v>
      </c>
      <c r="J82">
        <v>0</v>
      </c>
      <c r="K82">
        <v>0</v>
      </c>
      <c r="L82">
        <v>0</v>
      </c>
      <c r="M82">
        <v>1</v>
      </c>
      <c r="N82">
        <v>0</v>
      </c>
      <c r="O82">
        <v>60</v>
      </c>
      <c r="P82">
        <v>1</v>
      </c>
      <c r="Q82">
        <v>-3</v>
      </c>
      <c r="R82">
        <v>-3</v>
      </c>
      <c r="S82">
        <v>20</v>
      </c>
      <c r="T82">
        <v>75</v>
      </c>
      <c r="U82">
        <v>0</v>
      </c>
      <c r="V82">
        <v>0</v>
      </c>
      <c r="W82">
        <v>0</v>
      </c>
      <c r="X82">
        <v>1</v>
      </c>
      <c r="Y82">
        <v>1</v>
      </c>
      <c r="Z82">
        <v>1</v>
      </c>
      <c r="AA82">
        <v>0</v>
      </c>
      <c r="AB82">
        <v>80</v>
      </c>
      <c r="AC82">
        <v>5</v>
      </c>
      <c r="AD82">
        <v>-3</v>
      </c>
      <c r="AE82">
        <v>-3</v>
      </c>
      <c r="AF82">
        <v>230</v>
      </c>
      <c r="AG82">
        <v>1</v>
      </c>
      <c r="AH82">
        <v>1</v>
      </c>
      <c r="AI82">
        <v>1</v>
      </c>
      <c r="AJ82">
        <v>150</v>
      </c>
      <c r="AK82">
        <v>-3</v>
      </c>
      <c r="AL82">
        <v>-3</v>
      </c>
      <c r="AM82">
        <v>-3</v>
      </c>
      <c r="AN82">
        <v>0</v>
      </c>
      <c r="AO82">
        <v>0</v>
      </c>
      <c r="AP82">
        <v>0</v>
      </c>
      <c r="AQ82">
        <v>0</v>
      </c>
      <c r="AR82">
        <v>0</v>
      </c>
      <c r="AS82">
        <v>1</v>
      </c>
      <c r="AT82">
        <v>0</v>
      </c>
      <c r="AU82">
        <v>25</v>
      </c>
      <c r="AV82">
        <v>140</v>
      </c>
      <c r="AW82">
        <v>3</v>
      </c>
      <c r="AX82">
        <v>6</v>
      </c>
      <c r="AY82">
        <v>-3</v>
      </c>
      <c r="AZ82">
        <v>-3</v>
      </c>
      <c r="BA82">
        <v>0</v>
      </c>
      <c r="BB82">
        <v>330</v>
      </c>
      <c r="BC82">
        <v>330</v>
      </c>
      <c r="BD82">
        <v>1</v>
      </c>
      <c r="BE82">
        <v>22</v>
      </c>
      <c r="BH82">
        <v>15</v>
      </c>
      <c r="BI82">
        <v>0</v>
      </c>
      <c r="BJ82">
        <v>3</v>
      </c>
      <c r="BK82">
        <v>3</v>
      </c>
      <c r="BL82">
        <v>1</v>
      </c>
      <c r="BM82">
        <v>0</v>
      </c>
      <c r="BN82">
        <v>60</v>
      </c>
      <c r="BO82">
        <v>1</v>
      </c>
      <c r="BP82">
        <v>-3</v>
      </c>
      <c r="BQ82">
        <v>-3</v>
      </c>
      <c r="BR82">
        <v>20</v>
      </c>
      <c r="BS82">
        <v>78</v>
      </c>
      <c r="BT82">
        <v>0</v>
      </c>
      <c r="BU82">
        <v>0</v>
      </c>
      <c r="BV82">
        <v>0</v>
      </c>
      <c r="BW82">
        <v>1</v>
      </c>
      <c r="BX82">
        <v>1</v>
      </c>
      <c r="BY82">
        <v>1</v>
      </c>
      <c r="BZ82">
        <v>0</v>
      </c>
      <c r="CA82">
        <v>80</v>
      </c>
      <c r="CB82">
        <v>5</v>
      </c>
      <c r="CC82">
        <v>-3</v>
      </c>
      <c r="CD82">
        <v>-3</v>
      </c>
      <c r="CE82">
        <v>230</v>
      </c>
      <c r="CF82">
        <v>1</v>
      </c>
      <c r="CG82">
        <v>1</v>
      </c>
      <c r="CH82">
        <v>1</v>
      </c>
      <c r="CI82">
        <v>150</v>
      </c>
      <c r="CJ82">
        <v>-3</v>
      </c>
      <c r="CK82">
        <v>-3</v>
      </c>
      <c r="CL82">
        <v>-3</v>
      </c>
      <c r="CM82">
        <v>0</v>
      </c>
      <c r="CN82">
        <v>0</v>
      </c>
      <c r="CO82">
        <v>0</v>
      </c>
      <c r="CP82">
        <v>0</v>
      </c>
      <c r="CQ82">
        <v>1</v>
      </c>
      <c r="CR82">
        <v>0</v>
      </c>
      <c r="CS82">
        <v>25</v>
      </c>
      <c r="CT82">
        <v>0</v>
      </c>
      <c r="CU82">
        <v>140</v>
      </c>
      <c r="CV82">
        <v>3</v>
      </c>
      <c r="CW82">
        <v>6</v>
      </c>
      <c r="CX82">
        <v>-3</v>
      </c>
      <c r="CY82">
        <v>-3</v>
      </c>
      <c r="CZ82">
        <v>3</v>
      </c>
      <c r="DA82">
        <v>308</v>
      </c>
      <c r="DB82">
        <v>308</v>
      </c>
      <c r="DC82">
        <v>0</v>
      </c>
      <c r="DD82">
        <v>-22</v>
      </c>
      <c r="DG82">
        <v>14.645569620253164</v>
      </c>
      <c r="DH82">
        <v>7.5987508087820441E-2</v>
      </c>
      <c r="DI82">
        <v>1.5698707068617874</v>
      </c>
      <c r="DJ82">
        <v>1.5698707068617874</v>
      </c>
      <c r="DK82">
        <v>0.73407642197794254</v>
      </c>
      <c r="DL82">
        <v>3.1645569620253164E-3</v>
      </c>
      <c r="DM82">
        <v>43.991297027613427</v>
      </c>
      <c r="DN82">
        <v>0.73318828379355694</v>
      </c>
      <c r="DO82">
        <v>0</v>
      </c>
      <c r="DP82">
        <v>0</v>
      </c>
      <c r="DQ82">
        <v>14.663765675871137</v>
      </c>
      <c r="DR82">
        <v>55.167813810043967</v>
      </c>
      <c r="DS82">
        <v>5.3434123157811264E-2</v>
      </c>
      <c r="DT82">
        <v>5.5053768186656526</v>
      </c>
      <c r="DU82">
        <v>1.8195615747043408</v>
      </c>
      <c r="DV82">
        <v>0.99957805907172992</v>
      </c>
      <c r="DW82">
        <v>0.99789029535864981</v>
      </c>
      <c r="DX82">
        <v>0.96139240506329116</v>
      </c>
      <c r="DY82">
        <v>0</v>
      </c>
      <c r="DZ82">
        <v>105.53398996420016</v>
      </c>
      <c r="EA82">
        <v>6.9818147298430215</v>
      </c>
      <c r="EB82">
        <v>0</v>
      </c>
      <c r="EC82">
        <v>0</v>
      </c>
      <c r="ED82">
        <v>226.52677929811642</v>
      </c>
      <c r="EE82">
        <v>0.76793248945147674</v>
      </c>
      <c r="EF82">
        <v>0.76751054852320677</v>
      </c>
      <c r="EG82">
        <v>0.78523206751054853</v>
      </c>
      <c r="EH82">
        <v>127.05550808299256</v>
      </c>
      <c r="EI82">
        <v>0</v>
      </c>
      <c r="EJ82">
        <v>0</v>
      </c>
      <c r="EK82">
        <v>0</v>
      </c>
      <c r="EL82">
        <v>1.4892267361825473E-2</v>
      </c>
      <c r="EM82">
        <v>0.24138717541284727</v>
      </c>
      <c r="EN82">
        <v>0.16877637130801687</v>
      </c>
      <c r="EO82">
        <v>0.16877637130801687</v>
      </c>
      <c r="EP82">
        <v>0.2772151898734177</v>
      </c>
      <c r="EQ82">
        <v>0.2772151898734177</v>
      </c>
      <c r="ER82">
        <v>7.7742616033755274</v>
      </c>
      <c r="ES82">
        <v>7.7742616033755274</v>
      </c>
      <c r="ET82">
        <v>133.01819605561798</v>
      </c>
      <c r="EU82">
        <v>2.9588607594936711</v>
      </c>
      <c r="EV82">
        <v>7.5080820376784541</v>
      </c>
      <c r="EW82">
        <v>0</v>
      </c>
      <c r="EX82">
        <v>0</v>
      </c>
      <c r="EY82">
        <v>2.6921564465926671</v>
      </c>
      <c r="EZ82">
        <v>298.61033199447411</v>
      </c>
      <c r="FA82">
        <v>320.65185210636469</v>
      </c>
      <c r="FB82">
        <v>0.58182634464177574</v>
      </c>
      <c r="FC82">
        <v>2.2162111293638844</v>
      </c>
      <c r="FD82">
        <v>0.48391707287951996</v>
      </c>
      <c r="FF82">
        <v>14.645569620253164</v>
      </c>
      <c r="FG82">
        <v>0</v>
      </c>
      <c r="FH82">
        <v>1.4736845149912234</v>
      </c>
      <c r="FI82">
        <v>1.4736845149912234</v>
      </c>
      <c r="FJ82">
        <v>0.67481828363056673</v>
      </c>
      <c r="FK82">
        <v>3.2823972385124024E-3</v>
      </c>
      <c r="FL82">
        <v>40.493278954175011</v>
      </c>
      <c r="FM82">
        <v>0.67488798256958349</v>
      </c>
      <c r="FN82">
        <v>0</v>
      </c>
      <c r="FO82">
        <v>0</v>
      </c>
      <c r="FP82">
        <v>13.49775965139167</v>
      </c>
      <c r="FQ82">
        <v>58.887237444504635</v>
      </c>
      <c r="FR82">
        <v>0</v>
      </c>
      <c r="FS82">
        <v>3.9673378040218799</v>
      </c>
      <c r="FT82">
        <v>1.2251031945433621</v>
      </c>
      <c r="FU82">
        <v>0.99957805907172992</v>
      </c>
      <c r="FV82">
        <v>0.99789029535864981</v>
      </c>
      <c r="FW82">
        <v>0.96139240506329116</v>
      </c>
      <c r="FX82">
        <v>0</v>
      </c>
      <c r="FY82">
        <v>102.09803874491385</v>
      </c>
      <c r="FZ82">
        <v>7.1073725021940586</v>
      </c>
      <c r="GA82">
        <v>0</v>
      </c>
      <c r="GB82">
        <v>0</v>
      </c>
      <c r="GC82">
        <v>216.86929521794599</v>
      </c>
      <c r="GD82">
        <v>0.76793248945147674</v>
      </c>
      <c r="GE82">
        <v>0.76751054852320677</v>
      </c>
      <c r="GF82">
        <v>0.78523206751054853</v>
      </c>
      <c r="GG82">
        <v>114.52684569829901</v>
      </c>
      <c r="GH82">
        <v>0</v>
      </c>
      <c r="GI82">
        <v>0</v>
      </c>
      <c r="GJ82">
        <v>0</v>
      </c>
      <c r="GK82">
        <v>1.4728316060185098E-2</v>
      </c>
      <c r="GL82">
        <v>0.23580263893753317</v>
      </c>
      <c r="GM82">
        <v>0.16877637130801687</v>
      </c>
      <c r="GN82">
        <v>0.16877637130801687</v>
      </c>
      <c r="GO82">
        <v>0.2772151898734177</v>
      </c>
      <c r="GP82">
        <v>0.2772151898734177</v>
      </c>
      <c r="GQ82">
        <v>7.7742616033755274</v>
      </c>
      <c r="GR82">
        <v>7.7742616033755274</v>
      </c>
      <c r="GS82">
        <v>131.85219003113852</v>
      </c>
      <c r="GT82">
        <v>2.9588607594936711</v>
      </c>
      <c r="GU82">
        <v>7.4680293823866055</v>
      </c>
      <c r="GV82">
        <v>0</v>
      </c>
      <c r="GW82">
        <v>0</v>
      </c>
      <c r="GX82">
        <v>2.6189564046715841</v>
      </c>
      <c r="GY82">
        <v>284.26666071751731</v>
      </c>
      <c r="GZ82">
        <v>316.22522753260841</v>
      </c>
      <c r="HA82">
        <v>0.41817365535822426</v>
      </c>
      <c r="HB82">
        <v>-13.415115214525866</v>
      </c>
      <c r="HC82">
        <v>0.51608292712048009</v>
      </c>
    </row>
    <row r="83" spans="1:211" x14ac:dyDescent="0.25">
      <c r="A83" t="s">
        <v>3722</v>
      </c>
      <c r="B83">
        <v>78</v>
      </c>
      <c r="C83">
        <v>2240</v>
      </c>
      <c r="D83">
        <v>1294</v>
      </c>
      <c r="E83">
        <v>744</v>
      </c>
      <c r="F83">
        <v>60</v>
      </c>
      <c r="G83">
        <v>5930</v>
      </c>
      <c r="H83">
        <v>3255</v>
      </c>
      <c r="I83">
        <v>15</v>
      </c>
      <c r="J83">
        <v>0</v>
      </c>
      <c r="K83">
        <v>0</v>
      </c>
      <c r="L83">
        <v>0</v>
      </c>
      <c r="M83">
        <v>1</v>
      </c>
      <c r="N83">
        <v>0</v>
      </c>
      <c r="O83">
        <v>60</v>
      </c>
      <c r="P83">
        <v>1</v>
      </c>
      <c r="Q83">
        <v>-3</v>
      </c>
      <c r="R83">
        <v>-3</v>
      </c>
      <c r="S83">
        <v>20</v>
      </c>
      <c r="T83">
        <v>75</v>
      </c>
      <c r="U83">
        <v>0</v>
      </c>
      <c r="V83">
        <v>17</v>
      </c>
      <c r="W83">
        <v>5</v>
      </c>
      <c r="X83">
        <v>1</v>
      </c>
      <c r="Y83">
        <v>1</v>
      </c>
      <c r="Z83">
        <v>1</v>
      </c>
      <c r="AA83">
        <v>1</v>
      </c>
      <c r="AB83">
        <v>120</v>
      </c>
      <c r="AC83">
        <v>11</v>
      </c>
      <c r="AD83">
        <v>-3</v>
      </c>
      <c r="AE83">
        <v>-3</v>
      </c>
      <c r="AF83">
        <v>225</v>
      </c>
      <c r="AG83">
        <v>0</v>
      </c>
      <c r="AH83">
        <v>1</v>
      </c>
      <c r="AI83">
        <v>1</v>
      </c>
      <c r="AJ83">
        <v>100</v>
      </c>
      <c r="AK83">
        <v>-3</v>
      </c>
      <c r="AL83">
        <v>-3</v>
      </c>
      <c r="AM83">
        <v>-3</v>
      </c>
      <c r="AN83">
        <v>0</v>
      </c>
      <c r="AO83">
        <v>1</v>
      </c>
      <c r="AP83">
        <v>0</v>
      </c>
      <c r="AQ83">
        <v>0</v>
      </c>
      <c r="AR83">
        <v>0</v>
      </c>
      <c r="AS83">
        <v>0</v>
      </c>
      <c r="AT83">
        <v>0</v>
      </c>
      <c r="AU83">
        <v>0</v>
      </c>
      <c r="AV83">
        <v>180</v>
      </c>
      <c r="AW83">
        <v>4</v>
      </c>
      <c r="AX83">
        <v>12</v>
      </c>
      <c r="AY83">
        <v>-3</v>
      </c>
      <c r="AZ83">
        <v>-3</v>
      </c>
      <c r="BA83">
        <v>5</v>
      </c>
      <c r="BB83">
        <v>300</v>
      </c>
      <c r="BC83">
        <v>400</v>
      </c>
      <c r="BD83">
        <v>0.5</v>
      </c>
      <c r="BE83">
        <v>0</v>
      </c>
      <c r="BH83">
        <v>15</v>
      </c>
      <c r="BI83">
        <v>0</v>
      </c>
      <c r="BJ83">
        <v>1</v>
      </c>
      <c r="BK83">
        <v>1</v>
      </c>
      <c r="BL83">
        <v>1</v>
      </c>
      <c r="BM83">
        <v>0</v>
      </c>
      <c r="BN83">
        <v>60</v>
      </c>
      <c r="BO83">
        <v>1</v>
      </c>
      <c r="BP83">
        <v>-3</v>
      </c>
      <c r="BQ83">
        <v>-3</v>
      </c>
      <c r="BR83">
        <v>20</v>
      </c>
      <c r="BS83">
        <v>76</v>
      </c>
      <c r="BT83">
        <v>37</v>
      </c>
      <c r="BU83">
        <v>2</v>
      </c>
      <c r="BV83">
        <v>4</v>
      </c>
      <c r="BW83">
        <v>1</v>
      </c>
      <c r="BX83">
        <v>1</v>
      </c>
      <c r="BY83">
        <v>1</v>
      </c>
      <c r="BZ83">
        <v>1</v>
      </c>
      <c r="CA83">
        <v>120</v>
      </c>
      <c r="CB83">
        <v>11</v>
      </c>
      <c r="CC83">
        <v>-3</v>
      </c>
      <c r="CD83">
        <v>-3</v>
      </c>
      <c r="CE83">
        <v>224</v>
      </c>
      <c r="CF83">
        <v>1</v>
      </c>
      <c r="CG83">
        <v>0</v>
      </c>
      <c r="CH83">
        <v>1</v>
      </c>
      <c r="CI83">
        <v>100</v>
      </c>
      <c r="CJ83">
        <v>-3</v>
      </c>
      <c r="CK83">
        <v>-3</v>
      </c>
      <c r="CL83">
        <v>-3</v>
      </c>
      <c r="CM83">
        <v>0</v>
      </c>
      <c r="CN83">
        <v>1</v>
      </c>
      <c r="CO83">
        <v>0</v>
      </c>
      <c r="CP83">
        <v>0</v>
      </c>
      <c r="CQ83">
        <v>0</v>
      </c>
      <c r="CR83">
        <v>0</v>
      </c>
      <c r="CS83">
        <v>0</v>
      </c>
      <c r="CT83">
        <v>0</v>
      </c>
      <c r="CU83">
        <v>180</v>
      </c>
      <c r="CV83">
        <v>4</v>
      </c>
      <c r="CW83">
        <v>12</v>
      </c>
      <c r="CX83">
        <v>-3</v>
      </c>
      <c r="CY83">
        <v>-3</v>
      </c>
      <c r="CZ83">
        <v>5</v>
      </c>
      <c r="DA83">
        <v>300</v>
      </c>
      <c r="DB83">
        <v>400</v>
      </c>
      <c r="DC83">
        <v>0.5</v>
      </c>
      <c r="DD83">
        <v>0</v>
      </c>
      <c r="DG83">
        <v>14.645569620253164</v>
      </c>
      <c r="DH83">
        <v>0</v>
      </c>
      <c r="DI83">
        <v>2.1750458522621057</v>
      </c>
      <c r="DJ83">
        <v>2.1750458522621057</v>
      </c>
      <c r="DK83">
        <v>0.85506329113924051</v>
      </c>
      <c r="DL83">
        <v>3.8854793086976749E-3</v>
      </c>
      <c r="DM83">
        <v>58.13107153434197</v>
      </c>
      <c r="DN83">
        <v>0.96885119223903238</v>
      </c>
      <c r="DO83">
        <v>0</v>
      </c>
      <c r="DP83">
        <v>0</v>
      </c>
      <c r="DQ83">
        <v>19.377023844780652</v>
      </c>
      <c r="DR83">
        <v>77.190602780107071</v>
      </c>
      <c r="DS83">
        <v>0</v>
      </c>
      <c r="DT83">
        <v>1.6823438978078271</v>
      </c>
      <c r="DU83">
        <v>0.17667194839719547</v>
      </c>
      <c r="DV83">
        <v>0.99957805907172992</v>
      </c>
      <c r="DW83">
        <v>0.99789029535864981</v>
      </c>
      <c r="DX83">
        <v>0.96139240506329116</v>
      </c>
      <c r="DY83">
        <v>0</v>
      </c>
      <c r="DZ83">
        <v>98.69860177528534</v>
      </c>
      <c r="EA83">
        <v>8.3321530628340419</v>
      </c>
      <c r="EB83">
        <v>0</v>
      </c>
      <c r="EC83">
        <v>0</v>
      </c>
      <c r="ED83">
        <v>206.12993898053523</v>
      </c>
      <c r="EE83">
        <v>0.76793248945147674</v>
      </c>
      <c r="EF83">
        <v>0.76751054852320677</v>
      </c>
      <c r="EG83">
        <v>0.78523206751054853</v>
      </c>
      <c r="EH83">
        <v>112.78548215395571</v>
      </c>
      <c r="EI83">
        <v>0</v>
      </c>
      <c r="EJ83">
        <v>0</v>
      </c>
      <c r="EK83">
        <v>0</v>
      </c>
      <c r="EL83">
        <v>1.3787397231695309E-2</v>
      </c>
      <c r="EM83">
        <v>0.44849729741795752</v>
      </c>
      <c r="EN83">
        <v>0.16877637130801687</v>
      </c>
      <c r="EO83">
        <v>0.16877637130801687</v>
      </c>
      <c r="EP83">
        <v>0.2772151898734177</v>
      </c>
      <c r="EQ83">
        <v>0.2772151898734177</v>
      </c>
      <c r="ER83">
        <v>7.7742616033755274</v>
      </c>
      <c r="ES83">
        <v>7.7742616033755274</v>
      </c>
      <c r="ET83">
        <v>137.73145422452751</v>
      </c>
      <c r="EU83">
        <v>2.9588607594936716</v>
      </c>
      <c r="EV83">
        <v>8.7306365561803503</v>
      </c>
      <c r="EW83">
        <v>0</v>
      </c>
      <c r="EX83">
        <v>0</v>
      </c>
      <c r="EY83">
        <v>2.1826761039190683</v>
      </c>
      <c r="EZ83">
        <v>300.50624671586911</v>
      </c>
      <c r="FA83">
        <v>353.77154762159842</v>
      </c>
      <c r="FB83">
        <v>0.51011488475335054</v>
      </c>
      <c r="FC83">
        <v>-2.1435640101638418</v>
      </c>
      <c r="FD83">
        <v>0.6254220852776311</v>
      </c>
      <c r="FF83">
        <v>14.645569620253164</v>
      </c>
      <c r="FG83">
        <v>0</v>
      </c>
      <c r="FH83">
        <v>1.1399277465044839</v>
      </c>
      <c r="FI83">
        <v>1.1399277465044839</v>
      </c>
      <c r="FJ83">
        <v>0.79104349166079313</v>
      </c>
      <c r="FK83">
        <v>2.1366629846908975E-2</v>
      </c>
      <c r="FL83">
        <v>51.87829800674583</v>
      </c>
      <c r="FM83">
        <v>0.86463830011243059</v>
      </c>
      <c r="FN83">
        <v>0</v>
      </c>
      <c r="FO83">
        <v>0</v>
      </c>
      <c r="FP83">
        <v>17.292766002248612</v>
      </c>
      <c r="FQ83">
        <v>64.599685955454547</v>
      </c>
      <c r="FR83">
        <v>6.3798575587027635</v>
      </c>
      <c r="FS83">
        <v>7.6342855162895749</v>
      </c>
      <c r="FT83">
        <v>3.4972879197745597</v>
      </c>
      <c r="FU83">
        <v>0.99957805907172992</v>
      </c>
      <c r="FV83">
        <v>0.99789029535864981</v>
      </c>
      <c r="FW83">
        <v>0.96139240506329116</v>
      </c>
      <c r="FX83">
        <v>0</v>
      </c>
      <c r="FY83">
        <v>100.43606755018993</v>
      </c>
      <c r="FZ83">
        <v>7.8388835992098445</v>
      </c>
      <c r="GA83">
        <v>0</v>
      </c>
      <c r="GB83">
        <v>0</v>
      </c>
      <c r="GC83">
        <v>204.14996293609391</v>
      </c>
      <c r="GD83">
        <v>0.76793248945147674</v>
      </c>
      <c r="GE83">
        <v>0.76751054852320677</v>
      </c>
      <c r="GF83">
        <v>0.78523206751054853</v>
      </c>
      <c r="GG83">
        <v>111.66982338904333</v>
      </c>
      <c r="GH83">
        <v>0</v>
      </c>
      <c r="GI83">
        <v>0</v>
      </c>
      <c r="GJ83">
        <v>0</v>
      </c>
      <c r="GK83">
        <v>1.9207506027754784E-2</v>
      </c>
      <c r="GL83">
        <v>0.38439460896073363</v>
      </c>
      <c r="GM83">
        <v>0.16877637130801687</v>
      </c>
      <c r="GN83">
        <v>0.16877637130801687</v>
      </c>
      <c r="GO83">
        <v>0.2772151898734177</v>
      </c>
      <c r="GP83">
        <v>0.2772151898734177</v>
      </c>
      <c r="GQ83">
        <v>7.7742616033755274</v>
      </c>
      <c r="GR83">
        <v>7.7742616033755274</v>
      </c>
      <c r="GS83">
        <v>135.64719638199546</v>
      </c>
      <c r="GT83">
        <v>2.9588607594936711</v>
      </c>
      <c r="GU83">
        <v>8.3864246212341289</v>
      </c>
      <c r="GV83">
        <v>0</v>
      </c>
      <c r="GW83">
        <v>0</v>
      </c>
      <c r="GX83">
        <v>4.378407669456009</v>
      </c>
      <c r="GY83">
        <v>298.74887150480998</v>
      </c>
      <c r="GZ83">
        <v>338.66300258206894</v>
      </c>
      <c r="HA83">
        <v>0.48988511524664946</v>
      </c>
      <c r="HB83">
        <v>-6.9666729823633453</v>
      </c>
      <c r="HC83">
        <v>0.3745779147223689</v>
      </c>
    </row>
    <row r="84" spans="1:211" x14ac:dyDescent="0.25">
      <c r="A84" t="s">
        <v>3722</v>
      </c>
      <c r="B84">
        <v>79</v>
      </c>
      <c r="C84">
        <v>5295</v>
      </c>
      <c r="D84">
        <v>2839</v>
      </c>
      <c r="E84">
        <v>1678</v>
      </c>
      <c r="F84">
        <v>1533</v>
      </c>
      <c r="G84">
        <v>5842</v>
      </c>
      <c r="H84">
        <v>6652</v>
      </c>
      <c r="I84">
        <v>15</v>
      </c>
      <c r="J84">
        <v>0</v>
      </c>
      <c r="K84">
        <v>26</v>
      </c>
      <c r="L84">
        <v>26</v>
      </c>
      <c r="M84">
        <v>1</v>
      </c>
      <c r="N84">
        <v>0</v>
      </c>
      <c r="O84">
        <v>60</v>
      </c>
      <c r="P84">
        <v>1</v>
      </c>
      <c r="Q84">
        <v>-3</v>
      </c>
      <c r="R84">
        <v>-3</v>
      </c>
      <c r="S84">
        <v>20</v>
      </c>
      <c r="T84">
        <v>101</v>
      </c>
      <c r="U84">
        <v>0</v>
      </c>
      <c r="V84">
        <v>70</v>
      </c>
      <c r="W84">
        <v>23</v>
      </c>
      <c r="X84">
        <v>1</v>
      </c>
      <c r="Y84">
        <v>1</v>
      </c>
      <c r="Z84">
        <v>1</v>
      </c>
      <c r="AA84">
        <v>0</v>
      </c>
      <c r="AB84">
        <v>80</v>
      </c>
      <c r="AC84">
        <v>5</v>
      </c>
      <c r="AD84">
        <v>-3</v>
      </c>
      <c r="AE84">
        <v>-3</v>
      </c>
      <c r="AF84">
        <v>203</v>
      </c>
      <c r="AG84">
        <v>1</v>
      </c>
      <c r="AH84">
        <v>1</v>
      </c>
      <c r="AI84">
        <v>0</v>
      </c>
      <c r="AJ84">
        <v>100</v>
      </c>
      <c r="AK84">
        <v>-3</v>
      </c>
      <c r="AL84">
        <v>-3</v>
      </c>
      <c r="AM84">
        <v>-3</v>
      </c>
      <c r="AN84">
        <v>1</v>
      </c>
      <c r="AO84">
        <v>0</v>
      </c>
      <c r="AP84">
        <v>0</v>
      </c>
      <c r="AQ84">
        <v>1</v>
      </c>
      <c r="AR84">
        <v>0</v>
      </c>
      <c r="AS84">
        <v>1</v>
      </c>
      <c r="AT84">
        <v>0</v>
      </c>
      <c r="AU84">
        <v>30</v>
      </c>
      <c r="AV84">
        <v>140</v>
      </c>
      <c r="AW84">
        <v>3</v>
      </c>
      <c r="AX84">
        <v>6</v>
      </c>
      <c r="AY84">
        <v>-3</v>
      </c>
      <c r="AZ84">
        <v>-3</v>
      </c>
      <c r="BA84">
        <v>49</v>
      </c>
      <c r="BB84">
        <v>334</v>
      </c>
      <c r="BC84">
        <v>354</v>
      </c>
      <c r="BD84">
        <v>1</v>
      </c>
      <c r="BE84">
        <v>71</v>
      </c>
      <c r="BH84">
        <v>15</v>
      </c>
      <c r="BI84">
        <v>0</v>
      </c>
      <c r="BJ84">
        <v>5</v>
      </c>
      <c r="BK84">
        <v>5</v>
      </c>
      <c r="BL84">
        <v>1</v>
      </c>
      <c r="BM84">
        <v>0</v>
      </c>
      <c r="BN84">
        <v>60</v>
      </c>
      <c r="BO84">
        <v>1</v>
      </c>
      <c r="BP84">
        <v>-3</v>
      </c>
      <c r="BQ84">
        <v>-3</v>
      </c>
      <c r="BR84">
        <v>20</v>
      </c>
      <c r="BS84">
        <v>80</v>
      </c>
      <c r="BT84">
        <v>0</v>
      </c>
      <c r="BU84">
        <v>9</v>
      </c>
      <c r="BV84">
        <v>3</v>
      </c>
      <c r="BW84">
        <v>1</v>
      </c>
      <c r="BX84">
        <v>1</v>
      </c>
      <c r="BY84">
        <v>1</v>
      </c>
      <c r="BZ84">
        <v>0</v>
      </c>
      <c r="CA84">
        <v>80</v>
      </c>
      <c r="CB84">
        <v>5</v>
      </c>
      <c r="CC84">
        <v>-3</v>
      </c>
      <c r="CD84">
        <v>-3</v>
      </c>
      <c r="CE84">
        <v>183</v>
      </c>
      <c r="CF84">
        <v>1</v>
      </c>
      <c r="CG84">
        <v>1</v>
      </c>
      <c r="CH84">
        <v>0</v>
      </c>
      <c r="CI84">
        <v>100</v>
      </c>
      <c r="CJ84">
        <v>-3</v>
      </c>
      <c r="CK84">
        <v>-3</v>
      </c>
      <c r="CL84">
        <v>-3</v>
      </c>
      <c r="CM84">
        <v>0</v>
      </c>
      <c r="CN84">
        <v>0</v>
      </c>
      <c r="CO84">
        <v>1</v>
      </c>
      <c r="CP84">
        <v>0</v>
      </c>
      <c r="CQ84">
        <v>1</v>
      </c>
      <c r="CR84">
        <v>0</v>
      </c>
      <c r="CS84">
        <v>30</v>
      </c>
      <c r="CT84">
        <v>0</v>
      </c>
      <c r="CU84">
        <v>140</v>
      </c>
      <c r="CV84">
        <v>3</v>
      </c>
      <c r="CW84">
        <v>6</v>
      </c>
      <c r="CX84">
        <v>-3</v>
      </c>
      <c r="CY84">
        <v>-3</v>
      </c>
      <c r="CZ84">
        <v>8</v>
      </c>
      <c r="DA84">
        <v>263</v>
      </c>
      <c r="DB84">
        <v>263</v>
      </c>
      <c r="DC84">
        <v>0</v>
      </c>
      <c r="DD84">
        <v>-71</v>
      </c>
      <c r="DG84">
        <v>14.645569620253164</v>
      </c>
      <c r="DH84">
        <v>0</v>
      </c>
      <c r="DI84">
        <v>29.314840650091543</v>
      </c>
      <c r="DJ84">
        <v>29.314840650091543</v>
      </c>
      <c r="DK84">
        <v>0.79299126169042844</v>
      </c>
      <c r="DL84">
        <v>3.1645569620253164E-3</v>
      </c>
      <c r="DM84">
        <v>47.50921193625544</v>
      </c>
      <c r="DN84">
        <v>0.79182019893759059</v>
      </c>
      <c r="DO84">
        <v>0</v>
      </c>
      <c r="DP84">
        <v>0</v>
      </c>
      <c r="DQ84">
        <v>15.836403978751818</v>
      </c>
      <c r="DR84">
        <v>72.383593091780696</v>
      </c>
      <c r="DS84">
        <v>0</v>
      </c>
      <c r="DT84">
        <v>64.088257605143767</v>
      </c>
      <c r="DU84">
        <v>20.889110676564151</v>
      </c>
      <c r="DV84">
        <v>0.99957805907172992</v>
      </c>
      <c r="DW84">
        <v>0.99789029535864981</v>
      </c>
      <c r="DX84">
        <v>0.96139240506329116</v>
      </c>
      <c r="DY84">
        <v>0</v>
      </c>
      <c r="DZ84">
        <v>100.17542906387247</v>
      </c>
      <c r="EA84">
        <v>7.1536720782525141</v>
      </c>
      <c r="EB84">
        <v>0</v>
      </c>
      <c r="EC84">
        <v>0</v>
      </c>
      <c r="ED84">
        <v>217.5875372855937</v>
      </c>
      <c r="EE84">
        <v>0.76793248945147674</v>
      </c>
      <c r="EF84">
        <v>0.76751054852320677</v>
      </c>
      <c r="EG84">
        <v>0.78523206751054853</v>
      </c>
      <c r="EH84">
        <v>117.93384582389557</v>
      </c>
      <c r="EI84">
        <v>0</v>
      </c>
      <c r="EJ84">
        <v>0</v>
      </c>
      <c r="EK84">
        <v>0</v>
      </c>
      <c r="EL84">
        <v>0.96249790269792024</v>
      </c>
      <c r="EM84">
        <v>0.30017037296674809</v>
      </c>
      <c r="EN84">
        <v>0.16877637130801687</v>
      </c>
      <c r="EO84">
        <v>0.16877637130801687</v>
      </c>
      <c r="EP84">
        <v>0.2772151898734177</v>
      </c>
      <c r="EQ84">
        <v>0.2772151898734177</v>
      </c>
      <c r="ER84">
        <v>7.7742616033755274</v>
      </c>
      <c r="ES84">
        <v>7.7742616033755274</v>
      </c>
      <c r="ET84">
        <v>134.19083435849865</v>
      </c>
      <c r="EU84">
        <v>2.9588607594936707</v>
      </c>
      <c r="EV84">
        <v>7.8971265018216812</v>
      </c>
      <c r="EW84">
        <v>0</v>
      </c>
      <c r="EX84">
        <v>0</v>
      </c>
      <c r="EY84">
        <v>51.14016353326295</v>
      </c>
      <c r="EZ84">
        <v>330.16147963038264</v>
      </c>
      <c r="FA84">
        <v>371.1412379467223</v>
      </c>
      <c r="FB84">
        <v>0.67876114944632582</v>
      </c>
      <c r="FC84">
        <v>10.424364192207854</v>
      </c>
      <c r="FD84">
        <v>0.79770406353189172</v>
      </c>
      <c r="FF84">
        <v>14.645569620253164</v>
      </c>
      <c r="FG84">
        <v>1.368287723813813E-2</v>
      </c>
      <c r="FH84">
        <v>13.455803627001513</v>
      </c>
      <c r="FI84">
        <v>13.455803627001513</v>
      </c>
      <c r="FJ84">
        <v>0.66690632855932797</v>
      </c>
      <c r="FK84">
        <v>3.1645569620253164E-3</v>
      </c>
      <c r="FL84">
        <v>39.817916980063906</v>
      </c>
      <c r="FM84">
        <v>0.66363194966773187</v>
      </c>
      <c r="FN84">
        <v>0</v>
      </c>
      <c r="FO84">
        <v>0</v>
      </c>
      <c r="FP84">
        <v>13.27263899335464</v>
      </c>
      <c r="FQ84">
        <v>60.043798171683747</v>
      </c>
      <c r="FR84">
        <v>0.32653895381783027</v>
      </c>
      <c r="FS84">
        <v>53.423560934869528</v>
      </c>
      <c r="FT84">
        <v>17.606182209344212</v>
      </c>
      <c r="FU84">
        <v>0.99957805907172992</v>
      </c>
      <c r="FV84">
        <v>0.99789029535864981</v>
      </c>
      <c r="FW84">
        <v>0.96139240506329116</v>
      </c>
      <c r="FX84">
        <v>0</v>
      </c>
      <c r="FY84">
        <v>96.259877018827723</v>
      </c>
      <c r="FZ84">
        <v>5.8961040437386707</v>
      </c>
      <c r="GA84">
        <v>0</v>
      </c>
      <c r="GB84">
        <v>0</v>
      </c>
      <c r="GC84">
        <v>231.74167979582933</v>
      </c>
      <c r="GD84">
        <v>0.76793248945147674</v>
      </c>
      <c r="GE84">
        <v>0.76751054852320677</v>
      </c>
      <c r="GF84">
        <v>0.78523206751054853</v>
      </c>
      <c r="GG84">
        <v>131.01424217284202</v>
      </c>
      <c r="GH84">
        <v>0</v>
      </c>
      <c r="GI84">
        <v>0</v>
      </c>
      <c r="GJ84">
        <v>0</v>
      </c>
      <c r="GK84">
        <v>0.58107791900538097</v>
      </c>
      <c r="GL84">
        <v>0.12498399042656738</v>
      </c>
      <c r="GM84">
        <v>0.16877637130801687</v>
      </c>
      <c r="GN84">
        <v>0.16877637130801687</v>
      </c>
      <c r="GO84">
        <v>0.2772151898734177</v>
      </c>
      <c r="GP84">
        <v>0.2772151898734177</v>
      </c>
      <c r="GQ84">
        <v>7.7742616033755274</v>
      </c>
      <c r="GR84">
        <v>7.7742616033755274</v>
      </c>
      <c r="GS84">
        <v>131.62706937310148</v>
      </c>
      <c r="GT84">
        <v>2.9588607594936711</v>
      </c>
      <c r="GU84">
        <v>6.464515162213444</v>
      </c>
      <c r="GV84">
        <v>0</v>
      </c>
      <c r="GW84">
        <v>0</v>
      </c>
      <c r="GX84">
        <v>32.131516804690158</v>
      </c>
      <c r="GY84">
        <v>297.67258831122103</v>
      </c>
      <c r="GZ84">
        <v>304.56746343412698</v>
      </c>
      <c r="HA84">
        <v>0.32123885055367418</v>
      </c>
      <c r="HB84">
        <v>1.1538909195552893</v>
      </c>
      <c r="HC84">
        <v>0.20229593646810828</v>
      </c>
    </row>
    <row r="85" spans="1:211" x14ac:dyDescent="0.25">
      <c r="A85" t="s">
        <v>3722</v>
      </c>
      <c r="B85">
        <v>80</v>
      </c>
      <c r="C85">
        <v>4469</v>
      </c>
      <c r="D85">
        <v>4662</v>
      </c>
      <c r="E85">
        <v>997</v>
      </c>
      <c r="F85">
        <v>3556</v>
      </c>
      <c r="G85">
        <v>3335</v>
      </c>
      <c r="H85">
        <v>2096</v>
      </c>
      <c r="I85">
        <v>15</v>
      </c>
      <c r="J85">
        <v>0</v>
      </c>
      <c r="K85">
        <v>10</v>
      </c>
      <c r="L85">
        <v>10</v>
      </c>
      <c r="M85">
        <v>0</v>
      </c>
      <c r="N85">
        <v>0</v>
      </c>
      <c r="O85">
        <v>0</v>
      </c>
      <c r="P85">
        <v>0</v>
      </c>
      <c r="Q85">
        <v>-3</v>
      </c>
      <c r="R85">
        <v>-3</v>
      </c>
      <c r="S85">
        <v>0</v>
      </c>
      <c r="T85">
        <v>25</v>
      </c>
      <c r="U85">
        <v>0</v>
      </c>
      <c r="V85">
        <v>0</v>
      </c>
      <c r="W85">
        <v>0</v>
      </c>
      <c r="X85">
        <v>1</v>
      </c>
      <c r="Y85">
        <v>1</v>
      </c>
      <c r="Z85">
        <v>1</v>
      </c>
      <c r="AA85">
        <v>1</v>
      </c>
      <c r="AB85">
        <v>160</v>
      </c>
      <c r="AC85">
        <v>12</v>
      </c>
      <c r="AD85">
        <v>-3</v>
      </c>
      <c r="AE85">
        <v>-3</v>
      </c>
      <c r="AF85">
        <v>310</v>
      </c>
      <c r="AG85">
        <v>1</v>
      </c>
      <c r="AH85">
        <v>1</v>
      </c>
      <c r="AI85">
        <v>1</v>
      </c>
      <c r="AJ85">
        <v>150</v>
      </c>
      <c r="AK85">
        <v>-3</v>
      </c>
      <c r="AL85">
        <v>-3</v>
      </c>
      <c r="AM85">
        <v>-3</v>
      </c>
      <c r="AN85">
        <v>0</v>
      </c>
      <c r="AO85">
        <v>1</v>
      </c>
      <c r="AP85">
        <v>0</v>
      </c>
      <c r="AQ85">
        <v>0</v>
      </c>
      <c r="AR85">
        <v>0</v>
      </c>
      <c r="AS85">
        <v>0</v>
      </c>
      <c r="AT85">
        <v>0</v>
      </c>
      <c r="AU85">
        <v>0</v>
      </c>
      <c r="AV85">
        <v>160</v>
      </c>
      <c r="AW85">
        <v>4</v>
      </c>
      <c r="AX85">
        <v>12</v>
      </c>
      <c r="AY85">
        <v>-3</v>
      </c>
      <c r="AZ85">
        <v>-3</v>
      </c>
      <c r="BA85">
        <v>10</v>
      </c>
      <c r="BB85">
        <v>335</v>
      </c>
      <c r="BC85">
        <v>435</v>
      </c>
      <c r="BD85">
        <v>0</v>
      </c>
      <c r="BE85">
        <v>-10</v>
      </c>
      <c r="BH85">
        <v>15</v>
      </c>
      <c r="BI85">
        <v>0</v>
      </c>
      <c r="BJ85">
        <v>0</v>
      </c>
      <c r="BK85">
        <v>0</v>
      </c>
      <c r="BL85">
        <v>1</v>
      </c>
      <c r="BM85">
        <v>0</v>
      </c>
      <c r="BN85">
        <v>60</v>
      </c>
      <c r="BO85">
        <v>1</v>
      </c>
      <c r="BP85">
        <v>-3</v>
      </c>
      <c r="BQ85">
        <v>-3</v>
      </c>
      <c r="BR85">
        <v>20</v>
      </c>
      <c r="BS85">
        <v>75</v>
      </c>
      <c r="BT85">
        <v>0</v>
      </c>
      <c r="BU85">
        <v>0</v>
      </c>
      <c r="BV85">
        <v>0</v>
      </c>
      <c r="BW85">
        <v>1</v>
      </c>
      <c r="BX85">
        <v>1</v>
      </c>
      <c r="BY85">
        <v>1</v>
      </c>
      <c r="BZ85">
        <v>1</v>
      </c>
      <c r="CA85">
        <v>120</v>
      </c>
      <c r="CB85">
        <v>11</v>
      </c>
      <c r="CC85">
        <v>-3</v>
      </c>
      <c r="CD85">
        <v>-3</v>
      </c>
      <c r="CE85">
        <v>270</v>
      </c>
      <c r="CF85">
        <v>1</v>
      </c>
      <c r="CG85">
        <v>1</v>
      </c>
      <c r="CH85">
        <v>1</v>
      </c>
      <c r="CI85">
        <v>150</v>
      </c>
      <c r="CJ85">
        <v>-3</v>
      </c>
      <c r="CK85">
        <v>-3</v>
      </c>
      <c r="CL85">
        <v>-3</v>
      </c>
      <c r="CM85">
        <v>0</v>
      </c>
      <c r="CN85">
        <v>1</v>
      </c>
      <c r="CO85">
        <v>0</v>
      </c>
      <c r="CP85">
        <v>0</v>
      </c>
      <c r="CQ85">
        <v>0</v>
      </c>
      <c r="CR85">
        <v>0</v>
      </c>
      <c r="CS85">
        <v>0</v>
      </c>
      <c r="CT85">
        <v>0</v>
      </c>
      <c r="CU85">
        <v>180</v>
      </c>
      <c r="CV85">
        <v>4</v>
      </c>
      <c r="CW85">
        <v>12</v>
      </c>
      <c r="CX85">
        <v>-3</v>
      </c>
      <c r="CY85">
        <v>-3</v>
      </c>
      <c r="CZ85">
        <v>0</v>
      </c>
      <c r="DA85">
        <v>345</v>
      </c>
      <c r="DB85">
        <v>445</v>
      </c>
      <c r="DC85">
        <v>1</v>
      </c>
      <c r="DD85">
        <v>10</v>
      </c>
      <c r="DG85">
        <v>14.645569620253164</v>
      </c>
      <c r="DH85">
        <v>0</v>
      </c>
      <c r="DI85">
        <v>7.2039255712912604</v>
      </c>
      <c r="DJ85">
        <v>7.2039255712912604</v>
      </c>
      <c r="DK85">
        <v>0.71655260626582062</v>
      </c>
      <c r="DL85">
        <v>3.1645569620253164E-3</v>
      </c>
      <c r="DM85">
        <v>42.964686749248685</v>
      </c>
      <c r="DN85">
        <v>0.71607811248747821</v>
      </c>
      <c r="DO85">
        <v>0</v>
      </c>
      <c r="DP85">
        <v>0</v>
      </c>
      <c r="DQ85">
        <v>14.321562249749558</v>
      </c>
      <c r="DR85">
        <v>63.098511100491109</v>
      </c>
      <c r="DS85">
        <v>0</v>
      </c>
      <c r="DT85">
        <v>8.1726848666861063</v>
      </c>
      <c r="DU85">
        <v>2.4864572643662255</v>
      </c>
      <c r="DV85">
        <v>0.99957805907172992</v>
      </c>
      <c r="DW85">
        <v>0.99789029535864981</v>
      </c>
      <c r="DX85">
        <v>0.96139240506329116</v>
      </c>
      <c r="DY85">
        <v>0</v>
      </c>
      <c r="DZ85">
        <v>111.95328215327021</v>
      </c>
      <c r="EA85">
        <v>8.8151384416880063</v>
      </c>
      <c r="EB85">
        <v>0</v>
      </c>
      <c r="EC85">
        <v>0</v>
      </c>
      <c r="ED85">
        <v>228.53727536208009</v>
      </c>
      <c r="EE85">
        <v>0.76793248945147674</v>
      </c>
      <c r="EF85">
        <v>0.76751054852320677</v>
      </c>
      <c r="EG85">
        <v>0.78523206751054853</v>
      </c>
      <c r="EH85">
        <v>126.07219095420926</v>
      </c>
      <c r="EI85">
        <v>0</v>
      </c>
      <c r="EJ85">
        <v>0</v>
      </c>
      <c r="EK85">
        <v>0</v>
      </c>
      <c r="EL85">
        <v>3.4895163179131883E-2</v>
      </c>
      <c r="EM85">
        <v>0.5920058569895803</v>
      </c>
      <c r="EN85">
        <v>0.16877637130801687</v>
      </c>
      <c r="EO85">
        <v>0.16877637130801687</v>
      </c>
      <c r="EP85">
        <v>0.2772151898734177</v>
      </c>
      <c r="EQ85">
        <v>0.2772151898734177</v>
      </c>
      <c r="ER85">
        <v>7.7742616033755274</v>
      </c>
      <c r="ES85">
        <v>7.7742616033755274</v>
      </c>
      <c r="ET85">
        <v>132.67599262949639</v>
      </c>
      <c r="EU85">
        <v>2.9588607594936707</v>
      </c>
      <c r="EV85">
        <v>9.4850162244992049</v>
      </c>
      <c r="EW85">
        <v>0</v>
      </c>
      <c r="EX85">
        <v>0</v>
      </c>
      <c r="EY85">
        <v>8.3728611204158838</v>
      </c>
      <c r="EZ85">
        <v>318.79870525672527</v>
      </c>
      <c r="FA85">
        <v>367.98244250626209</v>
      </c>
      <c r="FB85">
        <v>0.66847506531048828</v>
      </c>
      <c r="FC85">
        <v>1.1462530074096953</v>
      </c>
      <c r="FD85">
        <v>0.74919802992766338</v>
      </c>
      <c r="FF85">
        <v>14.645569620253164</v>
      </c>
      <c r="FG85">
        <v>0</v>
      </c>
      <c r="FH85">
        <v>2.4130280715925441</v>
      </c>
      <c r="FI85">
        <v>2.4130280715925441</v>
      </c>
      <c r="FJ85">
        <v>0.83243089235034473</v>
      </c>
      <c r="FK85">
        <v>3.1645569620253164E-3</v>
      </c>
      <c r="FL85">
        <v>49.282215275370746</v>
      </c>
      <c r="FM85">
        <v>0.82137025458951252</v>
      </c>
      <c r="FN85">
        <v>0</v>
      </c>
      <c r="FO85">
        <v>0</v>
      </c>
      <c r="FP85">
        <v>16.427405091790252</v>
      </c>
      <c r="FQ85">
        <v>65.930567153758773</v>
      </c>
      <c r="FR85">
        <v>0</v>
      </c>
      <c r="FS85">
        <v>3.0110781129414179</v>
      </c>
      <c r="FT85">
        <v>0.86220598855156394</v>
      </c>
      <c r="FU85">
        <v>0.99957805907172992</v>
      </c>
      <c r="FV85">
        <v>0.99789029535864981</v>
      </c>
      <c r="FW85">
        <v>0.96139240506329116</v>
      </c>
      <c r="FX85">
        <v>0</v>
      </c>
      <c r="FY85">
        <v>100.58166145496384</v>
      </c>
      <c r="FZ85">
        <v>6.9087805316814581</v>
      </c>
      <c r="GA85">
        <v>0</v>
      </c>
      <c r="GB85">
        <v>0</v>
      </c>
      <c r="GC85">
        <v>220.1208961698668</v>
      </c>
      <c r="GD85">
        <v>0.76793248945147674</v>
      </c>
      <c r="GE85">
        <v>0.76751054852320677</v>
      </c>
      <c r="GF85">
        <v>0.78523206751054853</v>
      </c>
      <c r="GG85">
        <v>123.45283835484993</v>
      </c>
      <c r="GH85">
        <v>0</v>
      </c>
      <c r="GI85">
        <v>0</v>
      </c>
      <c r="GJ85">
        <v>0</v>
      </c>
      <c r="GK85">
        <v>1.9496900463843336E-2</v>
      </c>
      <c r="GL85">
        <v>0.27484451569808976</v>
      </c>
      <c r="GM85">
        <v>0.16877637130801687</v>
      </c>
      <c r="GN85">
        <v>0.16877637130801687</v>
      </c>
      <c r="GO85">
        <v>0.2772151898734177</v>
      </c>
      <c r="GP85">
        <v>0.2772151898734177</v>
      </c>
      <c r="GQ85">
        <v>7.7742616033755274</v>
      </c>
      <c r="GR85">
        <v>7.7742616033755274</v>
      </c>
      <c r="GS85">
        <v>134.78183547153711</v>
      </c>
      <c r="GT85">
        <v>2.9588607594936716</v>
      </c>
      <c r="GU85">
        <v>7.7359678185902645</v>
      </c>
      <c r="GV85">
        <v>0</v>
      </c>
      <c r="GW85">
        <v>0</v>
      </c>
      <c r="GX85">
        <v>4.477749054524752</v>
      </c>
      <c r="GY85">
        <v>288.34180383944653</v>
      </c>
      <c r="GZ85">
        <v>321.89133341131196</v>
      </c>
      <c r="HA85">
        <v>0.33152493468951172</v>
      </c>
      <c r="HB85">
        <v>-3.0603422788334678</v>
      </c>
      <c r="HC85">
        <v>0.25080197007233662</v>
      </c>
    </row>
    <row r="86" spans="1:211" x14ac:dyDescent="0.25">
      <c r="A86" t="s">
        <v>3722</v>
      </c>
      <c r="B86">
        <v>81</v>
      </c>
      <c r="C86">
        <v>79</v>
      </c>
      <c r="D86">
        <v>3735</v>
      </c>
      <c r="E86">
        <v>120</v>
      </c>
      <c r="F86">
        <v>3473</v>
      </c>
      <c r="G86">
        <v>3527</v>
      </c>
      <c r="H86">
        <v>6430</v>
      </c>
      <c r="I86">
        <v>15</v>
      </c>
      <c r="J86">
        <v>0</v>
      </c>
      <c r="K86">
        <v>7</v>
      </c>
      <c r="L86">
        <v>7</v>
      </c>
      <c r="M86">
        <v>1</v>
      </c>
      <c r="N86">
        <v>0</v>
      </c>
      <c r="O86">
        <v>60</v>
      </c>
      <c r="P86">
        <v>1</v>
      </c>
      <c r="Q86">
        <v>-3</v>
      </c>
      <c r="R86">
        <v>-3</v>
      </c>
      <c r="S86">
        <v>20</v>
      </c>
      <c r="T86">
        <v>82</v>
      </c>
      <c r="U86">
        <v>0</v>
      </c>
      <c r="V86">
        <v>12</v>
      </c>
      <c r="W86">
        <v>4</v>
      </c>
      <c r="X86">
        <v>1</v>
      </c>
      <c r="Y86">
        <v>1</v>
      </c>
      <c r="Z86">
        <v>1</v>
      </c>
      <c r="AA86">
        <v>1</v>
      </c>
      <c r="AB86">
        <v>120</v>
      </c>
      <c r="AC86">
        <v>11</v>
      </c>
      <c r="AD86">
        <v>-3</v>
      </c>
      <c r="AE86">
        <v>-3</v>
      </c>
      <c r="AF86">
        <v>174</v>
      </c>
      <c r="AG86">
        <v>1</v>
      </c>
      <c r="AH86">
        <v>0</v>
      </c>
      <c r="AI86">
        <v>0</v>
      </c>
      <c r="AJ86">
        <v>50</v>
      </c>
      <c r="AK86">
        <v>-3</v>
      </c>
      <c r="AL86">
        <v>-3</v>
      </c>
      <c r="AM86">
        <v>-3</v>
      </c>
      <c r="AN86">
        <v>0</v>
      </c>
      <c r="AO86">
        <v>1</v>
      </c>
      <c r="AP86">
        <v>0</v>
      </c>
      <c r="AQ86">
        <v>0</v>
      </c>
      <c r="AR86">
        <v>0</v>
      </c>
      <c r="AS86">
        <v>1</v>
      </c>
      <c r="AT86">
        <v>0</v>
      </c>
      <c r="AU86">
        <v>25</v>
      </c>
      <c r="AV86">
        <v>180</v>
      </c>
      <c r="AW86">
        <v>4</v>
      </c>
      <c r="AX86">
        <v>12</v>
      </c>
      <c r="AY86">
        <v>-3</v>
      </c>
      <c r="AZ86">
        <v>-3</v>
      </c>
      <c r="BA86">
        <v>11</v>
      </c>
      <c r="BB86">
        <v>281</v>
      </c>
      <c r="BC86">
        <v>381</v>
      </c>
      <c r="BD86">
        <v>1</v>
      </c>
      <c r="BE86">
        <v>116</v>
      </c>
      <c r="BH86">
        <v>15</v>
      </c>
      <c r="BI86">
        <v>0</v>
      </c>
      <c r="BJ86">
        <v>0</v>
      </c>
      <c r="BK86">
        <v>0</v>
      </c>
      <c r="BL86">
        <v>1</v>
      </c>
      <c r="BM86">
        <v>0</v>
      </c>
      <c r="BN86">
        <v>60</v>
      </c>
      <c r="BO86">
        <v>1</v>
      </c>
      <c r="BP86">
        <v>-3</v>
      </c>
      <c r="BQ86">
        <v>-3</v>
      </c>
      <c r="BR86">
        <v>20</v>
      </c>
      <c r="BS86">
        <v>75</v>
      </c>
      <c r="BT86">
        <v>0</v>
      </c>
      <c r="BU86">
        <v>0</v>
      </c>
      <c r="BV86">
        <v>0</v>
      </c>
      <c r="BW86">
        <v>1</v>
      </c>
      <c r="BX86">
        <v>1</v>
      </c>
      <c r="BY86">
        <v>0</v>
      </c>
      <c r="BZ86">
        <v>0</v>
      </c>
      <c r="CA86">
        <v>40</v>
      </c>
      <c r="CB86">
        <v>1</v>
      </c>
      <c r="CC86">
        <v>-3</v>
      </c>
      <c r="CD86">
        <v>-3</v>
      </c>
      <c r="CE86">
        <v>90</v>
      </c>
      <c r="CF86">
        <v>0</v>
      </c>
      <c r="CG86">
        <v>1</v>
      </c>
      <c r="CH86">
        <v>0</v>
      </c>
      <c r="CI86">
        <v>50</v>
      </c>
      <c r="CJ86">
        <v>-3</v>
      </c>
      <c r="CK86">
        <v>-3</v>
      </c>
      <c r="CL86">
        <v>-3</v>
      </c>
      <c r="CM86">
        <v>0</v>
      </c>
      <c r="CN86">
        <v>0</v>
      </c>
      <c r="CO86">
        <v>0</v>
      </c>
      <c r="CP86">
        <v>0</v>
      </c>
      <c r="CQ86">
        <v>1</v>
      </c>
      <c r="CR86">
        <v>0</v>
      </c>
      <c r="CS86">
        <v>25</v>
      </c>
      <c r="CT86">
        <v>0</v>
      </c>
      <c r="CU86">
        <v>100</v>
      </c>
      <c r="CV86">
        <v>2</v>
      </c>
      <c r="CW86">
        <v>2</v>
      </c>
      <c r="CX86">
        <v>-3</v>
      </c>
      <c r="CY86">
        <v>-3</v>
      </c>
      <c r="CZ86">
        <v>0</v>
      </c>
      <c r="DA86">
        <v>165</v>
      </c>
      <c r="DB86">
        <v>165</v>
      </c>
      <c r="DC86">
        <v>0</v>
      </c>
      <c r="DD86">
        <v>-116</v>
      </c>
      <c r="DG86">
        <v>13.462437102617415</v>
      </c>
      <c r="DH86">
        <v>3.2165727475555565E-2</v>
      </c>
      <c r="DI86">
        <v>4.9995400975116659</v>
      </c>
      <c r="DJ86">
        <v>4.9995400975116659</v>
      </c>
      <c r="DK86">
        <v>0.78753949893787856</v>
      </c>
      <c r="DL86">
        <v>2.6038451161757584E-2</v>
      </c>
      <c r="DM86">
        <v>51.765089255118475</v>
      </c>
      <c r="DN86">
        <v>0.86275148758530795</v>
      </c>
      <c r="DO86">
        <v>0</v>
      </c>
      <c r="DP86">
        <v>0</v>
      </c>
      <c r="DQ86">
        <v>17.255029751706161</v>
      </c>
      <c r="DR86">
        <v>68.101751836911177</v>
      </c>
      <c r="DS86">
        <v>0</v>
      </c>
      <c r="DT86">
        <v>17.085014422695647</v>
      </c>
      <c r="DU86">
        <v>5.6207979425894381</v>
      </c>
      <c r="DV86">
        <v>0.99957805907172992</v>
      </c>
      <c r="DW86">
        <v>0.99789029535864981</v>
      </c>
      <c r="DX86">
        <v>0.96139240506329116</v>
      </c>
      <c r="DY86">
        <v>0</v>
      </c>
      <c r="DZ86">
        <v>101.76240243288143</v>
      </c>
      <c r="EA86">
        <v>8.0657903973668184</v>
      </c>
      <c r="EB86">
        <v>0</v>
      </c>
      <c r="EC86">
        <v>0</v>
      </c>
      <c r="ED86">
        <v>206.25048265735313</v>
      </c>
      <c r="EE86">
        <v>0.76793248945147674</v>
      </c>
      <c r="EF86">
        <v>0.76751054852320677</v>
      </c>
      <c r="EG86">
        <v>0.78523206751054853</v>
      </c>
      <c r="EH86">
        <v>103.66020903081774</v>
      </c>
      <c r="EI86">
        <v>0</v>
      </c>
      <c r="EJ86">
        <v>0</v>
      </c>
      <c r="EK86">
        <v>0</v>
      </c>
      <c r="EL86">
        <v>5.2463092508761022E-2</v>
      </c>
      <c r="EM86">
        <v>0.49771529251552338</v>
      </c>
      <c r="EN86">
        <v>0.16877637130801687</v>
      </c>
      <c r="EO86">
        <v>0.16877637130801687</v>
      </c>
      <c r="EP86">
        <v>0.2772151898734177</v>
      </c>
      <c r="EQ86">
        <v>0.2772151898734177</v>
      </c>
      <c r="ER86">
        <v>7.7742616033755274</v>
      </c>
      <c r="ES86">
        <v>7.7742616033755274</v>
      </c>
      <c r="ET86">
        <v>135.60946013145301</v>
      </c>
      <c r="EU86">
        <v>2.9588607594936711</v>
      </c>
      <c r="EV86">
        <v>8.9880930868899416</v>
      </c>
      <c r="EW86">
        <v>0</v>
      </c>
      <c r="EX86">
        <v>0</v>
      </c>
      <c r="EY86">
        <v>11.148866278889468</v>
      </c>
      <c r="EZ86">
        <v>302.78846559005729</v>
      </c>
      <c r="FA86">
        <v>344.12693292559908</v>
      </c>
      <c r="FB86">
        <v>0.77246501560468417</v>
      </c>
      <c r="FC86">
        <v>5.1017714966759886</v>
      </c>
      <c r="FD86">
        <v>0.86376558351416755</v>
      </c>
      <c r="FF86">
        <v>12.552777060630691</v>
      </c>
      <c r="FG86">
        <v>3.1517218977594783E-2</v>
      </c>
      <c r="FH86">
        <v>2.0225856418796511</v>
      </c>
      <c r="FI86">
        <v>2.0225856418796511</v>
      </c>
      <c r="FJ86">
        <v>0.74725154207182554</v>
      </c>
      <c r="FK86">
        <v>3.1645569620253164E-3</v>
      </c>
      <c r="FL86">
        <v>44.75099515039296</v>
      </c>
      <c r="FM86">
        <v>0.74584991917321619</v>
      </c>
      <c r="FN86">
        <v>0</v>
      </c>
      <c r="FO86">
        <v>0</v>
      </c>
      <c r="FP86">
        <v>14.916998383464325</v>
      </c>
      <c r="FQ86">
        <v>55.951194586832656</v>
      </c>
      <c r="FR86">
        <v>3.4809885327329351</v>
      </c>
      <c r="FS86">
        <v>0</v>
      </c>
      <c r="FT86">
        <v>0.18476384244133692</v>
      </c>
      <c r="FU86">
        <v>0.99957805907172992</v>
      </c>
      <c r="FV86">
        <v>0.99789029535864981</v>
      </c>
      <c r="FW86">
        <v>0.911022444573236</v>
      </c>
      <c r="FX86">
        <v>0</v>
      </c>
      <c r="FY86">
        <v>91.183168662896804</v>
      </c>
      <c r="FZ86">
        <v>5.6497711969033597</v>
      </c>
      <c r="GA86">
        <v>0</v>
      </c>
      <c r="GB86">
        <v>0</v>
      </c>
      <c r="GC86">
        <v>179.52152965837791</v>
      </c>
      <c r="GD86">
        <v>0.76793248945147674</v>
      </c>
      <c r="GE86">
        <v>0.76751054852320677</v>
      </c>
      <c r="GF86">
        <v>0.78523206751054853</v>
      </c>
      <c r="GG86">
        <v>90.860459923078267</v>
      </c>
      <c r="GH86">
        <v>0</v>
      </c>
      <c r="GI86">
        <v>0</v>
      </c>
      <c r="GJ86">
        <v>0</v>
      </c>
      <c r="GK86">
        <v>1.7207143431871463E-2</v>
      </c>
      <c r="GL86">
        <v>0.11617383163708872</v>
      </c>
      <c r="GM86">
        <v>0.16877637130801687</v>
      </c>
      <c r="GN86">
        <v>0.16877637130801687</v>
      </c>
      <c r="GO86">
        <v>0.2772151898734177</v>
      </c>
      <c r="GP86">
        <v>0.2772151898734177</v>
      </c>
      <c r="GQ86">
        <v>7.7742616033755274</v>
      </c>
      <c r="GR86">
        <v>7.7742616033755274</v>
      </c>
      <c r="GS86">
        <v>131.25663034360895</v>
      </c>
      <c r="GT86">
        <v>2.9084907990036157</v>
      </c>
      <c r="GU86">
        <v>6.3562243723110896</v>
      </c>
      <c r="GV86">
        <v>0</v>
      </c>
      <c r="GW86">
        <v>0</v>
      </c>
      <c r="GX86">
        <v>3.6487018151490505</v>
      </c>
      <c r="GY86">
        <v>249.70540168540617</v>
      </c>
      <c r="GZ86">
        <v>264.79119699475274</v>
      </c>
      <c r="HA86">
        <v>0.22753498439531583</v>
      </c>
      <c r="HB86">
        <v>-48.598926626887327</v>
      </c>
      <c r="HC86">
        <v>0.13623441648583245</v>
      </c>
    </row>
    <row r="87" spans="1:211" x14ac:dyDescent="0.25">
      <c r="A87" t="s">
        <v>3722</v>
      </c>
      <c r="B87">
        <v>82</v>
      </c>
      <c r="C87">
        <v>1745</v>
      </c>
      <c r="D87">
        <v>4486</v>
      </c>
      <c r="E87">
        <v>5012</v>
      </c>
      <c r="F87">
        <v>3008</v>
      </c>
      <c r="G87">
        <v>6666</v>
      </c>
      <c r="H87">
        <v>4918</v>
      </c>
      <c r="I87">
        <v>10</v>
      </c>
      <c r="J87">
        <v>0</v>
      </c>
      <c r="K87">
        <v>0</v>
      </c>
      <c r="L87">
        <v>0</v>
      </c>
      <c r="M87">
        <v>1</v>
      </c>
      <c r="N87">
        <v>0</v>
      </c>
      <c r="O87">
        <v>60</v>
      </c>
      <c r="P87">
        <v>1</v>
      </c>
      <c r="Q87">
        <v>-3</v>
      </c>
      <c r="R87">
        <v>-3</v>
      </c>
      <c r="S87">
        <v>20</v>
      </c>
      <c r="T87">
        <v>70</v>
      </c>
      <c r="U87">
        <v>0</v>
      </c>
      <c r="V87">
        <v>0</v>
      </c>
      <c r="W87">
        <v>0</v>
      </c>
      <c r="X87">
        <v>1</v>
      </c>
      <c r="Y87">
        <v>1</v>
      </c>
      <c r="Z87">
        <v>1</v>
      </c>
      <c r="AA87">
        <v>0</v>
      </c>
      <c r="AB87">
        <v>80</v>
      </c>
      <c r="AC87">
        <v>5</v>
      </c>
      <c r="AD87">
        <v>-3</v>
      </c>
      <c r="AE87">
        <v>-3</v>
      </c>
      <c r="AF87">
        <v>180</v>
      </c>
      <c r="AG87">
        <v>1</v>
      </c>
      <c r="AH87">
        <v>1</v>
      </c>
      <c r="AI87">
        <v>0</v>
      </c>
      <c r="AJ87">
        <v>100</v>
      </c>
      <c r="AK87">
        <v>-3</v>
      </c>
      <c r="AL87">
        <v>-3</v>
      </c>
      <c r="AM87">
        <v>-3</v>
      </c>
      <c r="AN87">
        <v>0</v>
      </c>
      <c r="AO87">
        <v>0</v>
      </c>
      <c r="AP87">
        <v>0</v>
      </c>
      <c r="AQ87">
        <v>1</v>
      </c>
      <c r="AR87">
        <v>0</v>
      </c>
      <c r="AS87">
        <v>0</v>
      </c>
      <c r="AT87">
        <v>0</v>
      </c>
      <c r="AU87">
        <v>5</v>
      </c>
      <c r="AV87">
        <v>140</v>
      </c>
      <c r="AW87">
        <v>3</v>
      </c>
      <c r="AX87">
        <v>6</v>
      </c>
      <c r="AY87">
        <v>-3</v>
      </c>
      <c r="AZ87">
        <v>-3</v>
      </c>
      <c r="BA87">
        <v>0</v>
      </c>
      <c r="BB87">
        <v>255</v>
      </c>
      <c r="BC87">
        <v>255</v>
      </c>
      <c r="BD87">
        <v>1</v>
      </c>
      <c r="BE87">
        <v>57</v>
      </c>
      <c r="BH87">
        <v>15</v>
      </c>
      <c r="BI87">
        <v>0</v>
      </c>
      <c r="BJ87">
        <v>0</v>
      </c>
      <c r="BK87">
        <v>0</v>
      </c>
      <c r="BL87">
        <v>0</v>
      </c>
      <c r="BM87">
        <v>0</v>
      </c>
      <c r="BN87">
        <v>0</v>
      </c>
      <c r="BO87">
        <v>0</v>
      </c>
      <c r="BP87">
        <v>-3</v>
      </c>
      <c r="BQ87">
        <v>-3</v>
      </c>
      <c r="BR87">
        <v>0</v>
      </c>
      <c r="BS87">
        <v>15</v>
      </c>
      <c r="BT87">
        <v>0</v>
      </c>
      <c r="BU87">
        <v>40</v>
      </c>
      <c r="BV87">
        <v>13</v>
      </c>
      <c r="BW87">
        <v>1</v>
      </c>
      <c r="BX87">
        <v>1</v>
      </c>
      <c r="BY87">
        <v>1</v>
      </c>
      <c r="BZ87">
        <v>0</v>
      </c>
      <c r="CA87">
        <v>120</v>
      </c>
      <c r="CB87">
        <v>6</v>
      </c>
      <c r="CC87">
        <v>-3</v>
      </c>
      <c r="CD87">
        <v>-3</v>
      </c>
      <c r="CE87">
        <v>183</v>
      </c>
      <c r="CF87">
        <v>1</v>
      </c>
      <c r="CG87">
        <v>0</v>
      </c>
      <c r="CH87">
        <v>0</v>
      </c>
      <c r="CI87">
        <v>50</v>
      </c>
      <c r="CJ87">
        <v>-3</v>
      </c>
      <c r="CK87">
        <v>-3</v>
      </c>
      <c r="CL87">
        <v>-3</v>
      </c>
      <c r="CM87">
        <v>0</v>
      </c>
      <c r="CN87">
        <v>0</v>
      </c>
      <c r="CO87">
        <v>1</v>
      </c>
      <c r="CP87">
        <v>0</v>
      </c>
      <c r="CQ87">
        <v>0</v>
      </c>
      <c r="CR87">
        <v>0</v>
      </c>
      <c r="CS87">
        <v>5</v>
      </c>
      <c r="CT87">
        <v>0</v>
      </c>
      <c r="CU87">
        <v>120</v>
      </c>
      <c r="CV87">
        <v>3</v>
      </c>
      <c r="CW87">
        <v>6</v>
      </c>
      <c r="CX87">
        <v>-3</v>
      </c>
      <c r="CY87">
        <v>-3</v>
      </c>
      <c r="CZ87">
        <v>13</v>
      </c>
      <c r="DA87">
        <v>198</v>
      </c>
      <c r="DB87">
        <v>198</v>
      </c>
      <c r="DC87">
        <v>0</v>
      </c>
      <c r="DD87">
        <v>-57</v>
      </c>
      <c r="DG87">
        <v>14.089884177089342</v>
      </c>
      <c r="DH87">
        <v>0</v>
      </c>
      <c r="DI87">
        <v>1.0800464579835212</v>
      </c>
      <c r="DJ87">
        <v>1.0800464579835212</v>
      </c>
      <c r="DK87">
        <v>0.59986964125806719</v>
      </c>
      <c r="DL87">
        <v>3.1645569620253164E-3</v>
      </c>
      <c r="DM87">
        <v>36.022099730352394</v>
      </c>
      <c r="DN87">
        <v>0.60036832883920654</v>
      </c>
      <c r="DO87">
        <v>0</v>
      </c>
      <c r="DP87">
        <v>0</v>
      </c>
      <c r="DQ87">
        <v>12.007366576784133</v>
      </c>
      <c r="DR87">
        <v>54.695567994295658</v>
      </c>
      <c r="DS87">
        <v>0.66549945691336077</v>
      </c>
      <c r="DT87">
        <v>0</v>
      </c>
      <c r="DU87">
        <v>0</v>
      </c>
      <c r="DV87">
        <v>0.99957805907172992</v>
      </c>
      <c r="DW87">
        <v>0.99789029535864981</v>
      </c>
      <c r="DX87">
        <v>0.96139240506329116</v>
      </c>
      <c r="DY87">
        <v>0</v>
      </c>
      <c r="DZ87">
        <v>107.30950178188567</v>
      </c>
      <c r="EA87">
        <v>7.2570279782836637</v>
      </c>
      <c r="EB87">
        <v>0</v>
      </c>
      <c r="EC87">
        <v>0</v>
      </c>
      <c r="ED87">
        <v>223.00797494708269</v>
      </c>
      <c r="EE87">
        <v>0.76793248945147674</v>
      </c>
      <c r="EF87">
        <v>0.76751054852320677</v>
      </c>
      <c r="EG87">
        <v>0.78523206751054853</v>
      </c>
      <c r="EH87">
        <v>124.9141506740942</v>
      </c>
      <c r="EI87">
        <v>0</v>
      </c>
      <c r="EJ87">
        <v>0</v>
      </c>
      <c r="EK87">
        <v>0</v>
      </c>
      <c r="EL87">
        <v>1.2069137584658995E-2</v>
      </c>
      <c r="EM87">
        <v>0.24293487367363631</v>
      </c>
      <c r="EN87">
        <v>0.16877637130801687</v>
      </c>
      <c r="EO87">
        <v>0.16877637130801687</v>
      </c>
      <c r="EP87">
        <v>0.2772151898734177</v>
      </c>
      <c r="EQ87">
        <v>0.2772151898734177</v>
      </c>
      <c r="ER87">
        <v>7.7742616033755274</v>
      </c>
      <c r="ES87">
        <v>7.7742616033755274</v>
      </c>
      <c r="ET87">
        <v>130.36179695653098</v>
      </c>
      <c r="EU87">
        <v>2.9588607594936711</v>
      </c>
      <c r="EV87">
        <v>7.5190698652338472</v>
      </c>
      <c r="EW87">
        <v>0</v>
      </c>
      <c r="EX87">
        <v>0</v>
      </c>
      <c r="EY87">
        <v>1.3042452807951828</v>
      </c>
      <c r="EZ87">
        <v>294.54647691974719</v>
      </c>
      <c r="FA87">
        <v>333.16603073218351</v>
      </c>
      <c r="FB87">
        <v>0.57891101038530268</v>
      </c>
      <c r="FC87">
        <v>11.558008892871284</v>
      </c>
      <c r="FD87">
        <v>0.72821809117512848</v>
      </c>
      <c r="FF87">
        <v>14.645569620253164</v>
      </c>
      <c r="FG87">
        <v>0</v>
      </c>
      <c r="FH87">
        <v>3.7530001345675807</v>
      </c>
      <c r="FI87">
        <v>3.7530001345675807</v>
      </c>
      <c r="FJ87">
        <v>0.58394494149568921</v>
      </c>
      <c r="FK87">
        <v>3.1645569620253164E-3</v>
      </c>
      <c r="FL87">
        <v>35.401190305150301</v>
      </c>
      <c r="FM87">
        <v>0.59001983841917172</v>
      </c>
      <c r="FN87">
        <v>0</v>
      </c>
      <c r="FO87">
        <v>0</v>
      </c>
      <c r="FP87">
        <v>11.800396768383433</v>
      </c>
      <c r="FQ87">
        <v>51.406527711927254</v>
      </c>
      <c r="FR87">
        <v>0</v>
      </c>
      <c r="FS87">
        <v>22.429441856763461</v>
      </c>
      <c r="FT87">
        <v>7.0333310362378185</v>
      </c>
      <c r="FU87">
        <v>0.99957805907172992</v>
      </c>
      <c r="FV87">
        <v>0.99789029535864981</v>
      </c>
      <c r="FW87">
        <v>0.96139240506329116</v>
      </c>
      <c r="FX87">
        <v>0</v>
      </c>
      <c r="FY87">
        <v>112.21886087853011</v>
      </c>
      <c r="FZ87">
        <v>7.4563843477960576</v>
      </c>
      <c r="GA87">
        <v>0</v>
      </c>
      <c r="GB87">
        <v>0</v>
      </c>
      <c r="GC87">
        <v>210.77428683095852</v>
      </c>
      <c r="GD87">
        <v>0.76793248945147674</v>
      </c>
      <c r="GE87">
        <v>0.76751054852320677</v>
      </c>
      <c r="GF87">
        <v>0.78523206751054853</v>
      </c>
      <c r="GG87">
        <v>102.5167660742265</v>
      </c>
      <c r="GH87">
        <v>0</v>
      </c>
      <c r="GI87">
        <v>0</v>
      </c>
      <c r="GJ87">
        <v>0</v>
      </c>
      <c r="GK87">
        <v>4.9764538224309263E-2</v>
      </c>
      <c r="GL87">
        <v>0.25749146851163196</v>
      </c>
      <c r="GM87">
        <v>0.16877637130801687</v>
      </c>
      <c r="GN87">
        <v>0.16877637130801687</v>
      </c>
      <c r="GO87">
        <v>0.2772151898734177</v>
      </c>
      <c r="GP87">
        <v>0.2772151898734177</v>
      </c>
      <c r="GQ87">
        <v>7.7742616033755274</v>
      </c>
      <c r="GR87">
        <v>7.7742616033755274</v>
      </c>
      <c r="GS87">
        <v>130.15482714813027</v>
      </c>
      <c r="GT87">
        <v>2.9588607594936707</v>
      </c>
      <c r="GU87">
        <v>7.6201841879912404</v>
      </c>
      <c r="GV87">
        <v>0</v>
      </c>
      <c r="GW87">
        <v>0</v>
      </c>
      <c r="GX87">
        <v>10.786331170805395</v>
      </c>
      <c r="GY87">
        <v>280.72268455417918</v>
      </c>
      <c r="GZ87">
        <v>310.67491222490656</v>
      </c>
      <c r="HA87">
        <v>0.42108898961469732</v>
      </c>
      <c r="HB87">
        <v>-9.910609946374219</v>
      </c>
      <c r="HC87">
        <v>0.27178190882487152</v>
      </c>
    </row>
    <row r="88" spans="1:211" x14ac:dyDescent="0.25">
      <c r="A88" t="s">
        <v>3722</v>
      </c>
      <c r="B88">
        <v>83</v>
      </c>
      <c r="C88">
        <v>3663</v>
      </c>
      <c r="D88">
        <v>118</v>
      </c>
      <c r="E88">
        <v>968</v>
      </c>
      <c r="F88">
        <v>1294</v>
      </c>
      <c r="G88">
        <v>5635</v>
      </c>
      <c r="H88">
        <v>1622</v>
      </c>
      <c r="I88">
        <v>15</v>
      </c>
      <c r="J88">
        <v>0</v>
      </c>
      <c r="K88">
        <v>14</v>
      </c>
      <c r="L88">
        <v>14</v>
      </c>
      <c r="M88">
        <v>1</v>
      </c>
      <c r="N88">
        <v>0</v>
      </c>
      <c r="O88">
        <v>60</v>
      </c>
      <c r="P88">
        <v>1</v>
      </c>
      <c r="Q88">
        <v>-3</v>
      </c>
      <c r="R88">
        <v>-3</v>
      </c>
      <c r="S88">
        <v>20</v>
      </c>
      <c r="T88">
        <v>89</v>
      </c>
      <c r="U88">
        <v>0</v>
      </c>
      <c r="V88">
        <v>81</v>
      </c>
      <c r="W88">
        <v>27</v>
      </c>
      <c r="X88">
        <v>1</v>
      </c>
      <c r="Y88">
        <v>1</v>
      </c>
      <c r="Z88">
        <v>1</v>
      </c>
      <c r="AA88">
        <v>0</v>
      </c>
      <c r="AB88">
        <v>80</v>
      </c>
      <c r="AC88">
        <v>5</v>
      </c>
      <c r="AD88">
        <v>-3</v>
      </c>
      <c r="AE88">
        <v>-3</v>
      </c>
      <c r="AF88">
        <v>157</v>
      </c>
      <c r="AG88">
        <v>0</v>
      </c>
      <c r="AH88">
        <v>0</v>
      </c>
      <c r="AI88">
        <v>1</v>
      </c>
      <c r="AJ88">
        <v>50</v>
      </c>
      <c r="AK88">
        <v>-3</v>
      </c>
      <c r="AL88">
        <v>-3</v>
      </c>
      <c r="AM88">
        <v>-3</v>
      </c>
      <c r="AN88">
        <v>1</v>
      </c>
      <c r="AO88">
        <v>0</v>
      </c>
      <c r="AP88">
        <v>0</v>
      </c>
      <c r="AQ88">
        <v>0</v>
      </c>
      <c r="AR88">
        <v>0</v>
      </c>
      <c r="AS88">
        <v>0</v>
      </c>
      <c r="AT88">
        <v>0</v>
      </c>
      <c r="AU88">
        <v>0</v>
      </c>
      <c r="AV88">
        <v>140</v>
      </c>
      <c r="AW88">
        <v>3</v>
      </c>
      <c r="AX88">
        <v>6</v>
      </c>
      <c r="AY88">
        <v>-3</v>
      </c>
      <c r="AZ88">
        <v>-3</v>
      </c>
      <c r="BA88">
        <v>41</v>
      </c>
      <c r="BB88">
        <v>246</v>
      </c>
      <c r="BC88">
        <v>266</v>
      </c>
      <c r="BD88">
        <v>0</v>
      </c>
      <c r="BE88">
        <v>-9</v>
      </c>
      <c r="BH88">
        <v>15</v>
      </c>
      <c r="BI88">
        <v>0</v>
      </c>
      <c r="BJ88">
        <v>0</v>
      </c>
      <c r="BK88">
        <v>0</v>
      </c>
      <c r="BL88">
        <v>1</v>
      </c>
      <c r="BM88">
        <v>0</v>
      </c>
      <c r="BN88">
        <v>60</v>
      </c>
      <c r="BO88">
        <v>1</v>
      </c>
      <c r="BP88">
        <v>-3</v>
      </c>
      <c r="BQ88">
        <v>-3</v>
      </c>
      <c r="BR88">
        <v>20</v>
      </c>
      <c r="BS88">
        <v>75</v>
      </c>
      <c r="BT88">
        <v>0</v>
      </c>
      <c r="BU88">
        <v>0</v>
      </c>
      <c r="BV88">
        <v>0</v>
      </c>
      <c r="BW88">
        <v>1</v>
      </c>
      <c r="BX88">
        <v>1</v>
      </c>
      <c r="BY88">
        <v>1</v>
      </c>
      <c r="BZ88">
        <v>0</v>
      </c>
      <c r="CA88">
        <v>80</v>
      </c>
      <c r="CB88">
        <v>5</v>
      </c>
      <c r="CC88">
        <v>-3</v>
      </c>
      <c r="CD88">
        <v>-3</v>
      </c>
      <c r="CE88">
        <v>180</v>
      </c>
      <c r="CF88">
        <v>1</v>
      </c>
      <c r="CG88">
        <v>0</v>
      </c>
      <c r="CH88">
        <v>1</v>
      </c>
      <c r="CI88">
        <v>100</v>
      </c>
      <c r="CJ88">
        <v>-3</v>
      </c>
      <c r="CK88">
        <v>-3</v>
      </c>
      <c r="CL88">
        <v>-3</v>
      </c>
      <c r="CM88">
        <v>0</v>
      </c>
      <c r="CN88">
        <v>0</v>
      </c>
      <c r="CO88">
        <v>0</v>
      </c>
      <c r="CP88">
        <v>0</v>
      </c>
      <c r="CQ88">
        <v>0</v>
      </c>
      <c r="CR88">
        <v>0</v>
      </c>
      <c r="CS88">
        <v>0</v>
      </c>
      <c r="CT88">
        <v>0</v>
      </c>
      <c r="CU88">
        <v>140</v>
      </c>
      <c r="CV88">
        <v>3</v>
      </c>
      <c r="CW88">
        <v>6</v>
      </c>
      <c r="CX88">
        <v>-3</v>
      </c>
      <c r="CY88">
        <v>-3</v>
      </c>
      <c r="CZ88">
        <v>0</v>
      </c>
      <c r="DA88">
        <v>255</v>
      </c>
      <c r="DB88">
        <v>255</v>
      </c>
      <c r="DC88">
        <v>1</v>
      </c>
      <c r="DD88">
        <v>9</v>
      </c>
      <c r="DG88">
        <v>14.499213357585047</v>
      </c>
      <c r="DH88">
        <v>0</v>
      </c>
      <c r="DI88">
        <v>20.191627226310544</v>
      </c>
      <c r="DJ88">
        <v>20.191627226310544</v>
      </c>
      <c r="DK88">
        <v>0.84369875773012404</v>
      </c>
      <c r="DL88">
        <v>4.7772392005560986E-3</v>
      </c>
      <c r="DM88">
        <v>51.069331902649019</v>
      </c>
      <c r="DN88">
        <v>0.85115553171081704</v>
      </c>
      <c r="DO88">
        <v>0</v>
      </c>
      <c r="DP88">
        <v>0</v>
      </c>
      <c r="DQ88">
        <v>17.023110634216341</v>
      </c>
      <c r="DR88">
        <v>75.846893124800729</v>
      </c>
      <c r="DS88">
        <v>0</v>
      </c>
      <c r="DT88">
        <v>81.428826512277695</v>
      </c>
      <c r="DU88">
        <v>26.92600459830021</v>
      </c>
      <c r="DV88">
        <v>0.99957805907172992</v>
      </c>
      <c r="DW88">
        <v>0.99789029535864981</v>
      </c>
      <c r="DX88">
        <v>0.96139240506329116</v>
      </c>
      <c r="DY88">
        <v>0</v>
      </c>
      <c r="DZ88">
        <v>94.438510087446545</v>
      </c>
      <c r="EA88">
        <v>6.5855964725392724</v>
      </c>
      <c r="EB88">
        <v>0</v>
      </c>
      <c r="EC88">
        <v>0</v>
      </c>
      <c r="ED88">
        <v>211.65915496844895</v>
      </c>
      <c r="EE88">
        <v>0.76793248945147674</v>
      </c>
      <c r="EF88">
        <v>0.76751054852320677</v>
      </c>
      <c r="EG88">
        <v>0.78523206751054853</v>
      </c>
      <c r="EH88">
        <v>108.5079807166001</v>
      </c>
      <c r="EI88">
        <v>0</v>
      </c>
      <c r="EJ88">
        <v>0</v>
      </c>
      <c r="EK88">
        <v>0</v>
      </c>
      <c r="EL88">
        <v>0.95164243569890439</v>
      </c>
      <c r="EM88">
        <v>0.19565646312575735</v>
      </c>
      <c r="EN88">
        <v>0.16877637130801687</v>
      </c>
      <c r="EO88">
        <v>0.16877637130801687</v>
      </c>
      <c r="EP88">
        <v>0.2772151898734177</v>
      </c>
      <c r="EQ88">
        <v>0.2772151898734177</v>
      </c>
      <c r="ER88">
        <v>7.7742616033755274</v>
      </c>
      <c r="ES88">
        <v>7.7742616033755274</v>
      </c>
      <c r="ET88">
        <v>135.3775410139632</v>
      </c>
      <c r="EU88">
        <v>2.9588607594936716</v>
      </c>
      <c r="EV88">
        <v>7.1581578661419893</v>
      </c>
      <c r="EW88">
        <v>0</v>
      </c>
      <c r="EX88">
        <v>0</v>
      </c>
      <c r="EY88">
        <v>49.410140728709983</v>
      </c>
      <c r="EZ88">
        <v>297.23428987025278</v>
      </c>
      <c r="FA88">
        <v>326.2142420934336</v>
      </c>
      <c r="FB88">
        <v>0.56414381997027718</v>
      </c>
      <c r="FC88">
        <v>-15.130029843411336</v>
      </c>
      <c r="FD88">
        <v>0.73767427398021501</v>
      </c>
      <c r="FF88">
        <v>14.645569620253164</v>
      </c>
      <c r="FG88">
        <v>0</v>
      </c>
      <c r="FH88">
        <v>2.104981228993251</v>
      </c>
      <c r="FI88">
        <v>2.104981228993251</v>
      </c>
      <c r="FJ88">
        <v>0.85506329113924051</v>
      </c>
      <c r="FK88">
        <v>3.1645569620253164E-3</v>
      </c>
      <c r="FL88">
        <v>54.07014379098328</v>
      </c>
      <c r="FM88">
        <v>0.90116906318305456</v>
      </c>
      <c r="FN88">
        <v>0</v>
      </c>
      <c r="FO88">
        <v>0</v>
      </c>
      <c r="FP88">
        <v>18.023381263661093</v>
      </c>
      <c r="FQ88">
        <v>71.463772453365863</v>
      </c>
      <c r="FR88">
        <v>8.8764737447523667E-3</v>
      </c>
      <c r="FS88">
        <v>4.4088479386994335</v>
      </c>
      <c r="FT88">
        <v>1.3816797426995984</v>
      </c>
      <c r="FU88">
        <v>0.99957805907172992</v>
      </c>
      <c r="FV88">
        <v>0.99789029535864981</v>
      </c>
      <c r="FW88">
        <v>0.95463841265864935</v>
      </c>
      <c r="FX88">
        <v>0</v>
      </c>
      <c r="FY88">
        <v>96.06726488919378</v>
      </c>
      <c r="FZ88">
        <v>7.3685848227435873</v>
      </c>
      <c r="GA88">
        <v>0</v>
      </c>
      <c r="GB88">
        <v>0</v>
      </c>
      <c r="GC88">
        <v>205.64955017602011</v>
      </c>
      <c r="GD88">
        <v>0.76793248945147674</v>
      </c>
      <c r="GE88">
        <v>0.76751054852320677</v>
      </c>
      <c r="GF88">
        <v>0.78523206751054853</v>
      </c>
      <c r="GG88">
        <v>112.82625761527277</v>
      </c>
      <c r="GH88">
        <v>0</v>
      </c>
      <c r="GI88">
        <v>0</v>
      </c>
      <c r="GJ88">
        <v>0</v>
      </c>
      <c r="GK88">
        <v>1.379412820213044E-2</v>
      </c>
      <c r="GL88">
        <v>0.24297137549602199</v>
      </c>
      <c r="GM88">
        <v>0.16877637130801687</v>
      </c>
      <c r="GN88">
        <v>0.16877637130801687</v>
      </c>
      <c r="GO88">
        <v>0.2772151898734177</v>
      </c>
      <c r="GP88">
        <v>0.2772151898734177</v>
      </c>
      <c r="GQ88">
        <v>7.7742616033755274</v>
      </c>
      <c r="GR88">
        <v>7.7742616033755274</v>
      </c>
      <c r="GS88">
        <v>136.10765194722228</v>
      </c>
      <c r="GT88">
        <v>2.9521067670890297</v>
      </c>
      <c r="GU88">
        <v>7.5193284332801849</v>
      </c>
      <c r="GV88">
        <v>0</v>
      </c>
      <c r="GW88">
        <v>0</v>
      </c>
      <c r="GX88">
        <v>2.1859001104265965</v>
      </c>
      <c r="GY88">
        <v>286.02962720184377</v>
      </c>
      <c r="GZ88">
        <v>329.71855564698069</v>
      </c>
      <c r="HA88">
        <v>0.43585618002972282</v>
      </c>
      <c r="HB88">
        <v>-10.384407163134151</v>
      </c>
      <c r="HC88">
        <v>0.26232572601978499</v>
      </c>
    </row>
    <row r="89" spans="1:211" x14ac:dyDescent="0.25">
      <c r="A89" t="s">
        <v>3722</v>
      </c>
      <c r="B89">
        <v>84</v>
      </c>
      <c r="C89">
        <v>3743</v>
      </c>
      <c r="D89">
        <v>2073</v>
      </c>
      <c r="E89">
        <v>1156</v>
      </c>
      <c r="F89">
        <v>6025</v>
      </c>
      <c r="G89">
        <v>2240</v>
      </c>
      <c r="H89">
        <v>3489</v>
      </c>
      <c r="I89">
        <v>15</v>
      </c>
      <c r="J89">
        <v>0</v>
      </c>
      <c r="K89">
        <v>0</v>
      </c>
      <c r="L89">
        <v>0</v>
      </c>
      <c r="M89">
        <v>1</v>
      </c>
      <c r="N89">
        <v>0</v>
      </c>
      <c r="O89">
        <v>60</v>
      </c>
      <c r="P89">
        <v>1</v>
      </c>
      <c r="Q89">
        <v>-3</v>
      </c>
      <c r="R89">
        <v>-3</v>
      </c>
      <c r="S89">
        <v>20</v>
      </c>
      <c r="T89">
        <v>75</v>
      </c>
      <c r="U89">
        <v>0</v>
      </c>
      <c r="V89">
        <v>0</v>
      </c>
      <c r="W89">
        <v>0</v>
      </c>
      <c r="X89">
        <v>1</v>
      </c>
      <c r="Y89">
        <v>1</v>
      </c>
      <c r="Z89">
        <v>1</v>
      </c>
      <c r="AA89">
        <v>1</v>
      </c>
      <c r="AB89">
        <v>120</v>
      </c>
      <c r="AC89">
        <v>11</v>
      </c>
      <c r="AD89">
        <v>-3</v>
      </c>
      <c r="AE89">
        <v>-3</v>
      </c>
      <c r="AF89">
        <v>170</v>
      </c>
      <c r="AG89">
        <v>1</v>
      </c>
      <c r="AH89">
        <v>0</v>
      </c>
      <c r="AI89">
        <v>0</v>
      </c>
      <c r="AJ89">
        <v>50</v>
      </c>
      <c r="AK89">
        <v>-3</v>
      </c>
      <c r="AL89">
        <v>-3</v>
      </c>
      <c r="AM89">
        <v>-3</v>
      </c>
      <c r="AN89">
        <v>0</v>
      </c>
      <c r="AO89">
        <v>1</v>
      </c>
      <c r="AP89">
        <v>0</v>
      </c>
      <c r="AQ89">
        <v>0</v>
      </c>
      <c r="AR89">
        <v>0</v>
      </c>
      <c r="AS89">
        <v>0</v>
      </c>
      <c r="AT89">
        <v>0</v>
      </c>
      <c r="AU89">
        <v>0</v>
      </c>
      <c r="AV89">
        <v>180</v>
      </c>
      <c r="AW89">
        <v>4</v>
      </c>
      <c r="AX89">
        <v>12</v>
      </c>
      <c r="AY89">
        <v>-3</v>
      </c>
      <c r="AZ89">
        <v>-3</v>
      </c>
      <c r="BA89">
        <v>0</v>
      </c>
      <c r="BB89">
        <v>245</v>
      </c>
      <c r="BC89">
        <v>345</v>
      </c>
      <c r="BD89">
        <v>0</v>
      </c>
      <c r="BE89">
        <v>-65</v>
      </c>
      <c r="BH89">
        <v>15</v>
      </c>
      <c r="BI89">
        <v>0</v>
      </c>
      <c r="BJ89">
        <v>4</v>
      </c>
      <c r="BK89">
        <v>4</v>
      </c>
      <c r="BL89">
        <v>1</v>
      </c>
      <c r="BM89">
        <v>0</v>
      </c>
      <c r="BN89">
        <v>60</v>
      </c>
      <c r="BO89">
        <v>1</v>
      </c>
      <c r="BP89">
        <v>-3</v>
      </c>
      <c r="BQ89">
        <v>-3</v>
      </c>
      <c r="BR89">
        <v>20</v>
      </c>
      <c r="BS89">
        <v>79</v>
      </c>
      <c r="BT89">
        <v>0</v>
      </c>
      <c r="BU89">
        <v>3</v>
      </c>
      <c r="BV89">
        <v>1</v>
      </c>
      <c r="BW89">
        <v>1</v>
      </c>
      <c r="BX89">
        <v>1</v>
      </c>
      <c r="BY89">
        <v>1</v>
      </c>
      <c r="BZ89">
        <v>0</v>
      </c>
      <c r="CA89">
        <v>80</v>
      </c>
      <c r="CB89">
        <v>5</v>
      </c>
      <c r="CC89">
        <v>-3</v>
      </c>
      <c r="CD89">
        <v>-3</v>
      </c>
      <c r="CE89">
        <v>231</v>
      </c>
      <c r="CF89">
        <v>1</v>
      </c>
      <c r="CG89">
        <v>1</v>
      </c>
      <c r="CH89">
        <v>1</v>
      </c>
      <c r="CI89">
        <v>150</v>
      </c>
      <c r="CJ89">
        <v>-3</v>
      </c>
      <c r="CK89">
        <v>-3</v>
      </c>
      <c r="CL89">
        <v>-3</v>
      </c>
      <c r="CM89">
        <v>0</v>
      </c>
      <c r="CN89">
        <v>0</v>
      </c>
      <c r="CO89">
        <v>0</v>
      </c>
      <c r="CP89">
        <v>0</v>
      </c>
      <c r="CQ89">
        <v>0</v>
      </c>
      <c r="CR89">
        <v>0</v>
      </c>
      <c r="CS89">
        <v>0</v>
      </c>
      <c r="CT89">
        <v>0</v>
      </c>
      <c r="CU89">
        <v>140</v>
      </c>
      <c r="CV89">
        <v>3</v>
      </c>
      <c r="CW89">
        <v>6</v>
      </c>
      <c r="CX89">
        <v>-3</v>
      </c>
      <c r="CY89">
        <v>-3</v>
      </c>
      <c r="CZ89">
        <v>5</v>
      </c>
      <c r="DA89">
        <v>310</v>
      </c>
      <c r="DB89">
        <v>310</v>
      </c>
      <c r="DC89">
        <v>1</v>
      </c>
      <c r="DD89">
        <v>65</v>
      </c>
      <c r="DG89">
        <v>14.645569620253164</v>
      </c>
      <c r="DH89">
        <v>6.9674889329157899E-2</v>
      </c>
      <c r="DI89">
        <v>1.7427344778616833</v>
      </c>
      <c r="DJ89">
        <v>1.7427344778616833</v>
      </c>
      <c r="DK89">
        <v>0.85506329113924051</v>
      </c>
      <c r="DL89">
        <v>3.1645569620253164E-3</v>
      </c>
      <c r="DM89">
        <v>59.063879545743703</v>
      </c>
      <c r="DN89">
        <v>0.98439799242906167</v>
      </c>
      <c r="DO89">
        <v>0</v>
      </c>
      <c r="DP89">
        <v>0</v>
      </c>
      <c r="DQ89">
        <v>19.687959848581233</v>
      </c>
      <c r="DR89">
        <v>72.794445788680292</v>
      </c>
      <c r="DS89">
        <v>2.8307612083514591</v>
      </c>
      <c r="DT89">
        <v>6.7025949672044529</v>
      </c>
      <c r="DU89">
        <v>2.1114347085980087</v>
      </c>
      <c r="DV89">
        <v>0.99957805907172992</v>
      </c>
      <c r="DW89">
        <v>0.99789029535864981</v>
      </c>
      <c r="DX89">
        <v>0.96139240506329116</v>
      </c>
      <c r="DY89">
        <v>0</v>
      </c>
      <c r="DZ89">
        <v>93.171712100706742</v>
      </c>
      <c r="EA89">
        <v>7.3543880433145388</v>
      </c>
      <c r="EB89">
        <v>0</v>
      </c>
      <c r="EC89">
        <v>0</v>
      </c>
      <c r="ED89">
        <v>187.31788981729994</v>
      </c>
      <c r="EE89">
        <v>0.76793248945147674</v>
      </c>
      <c r="EF89">
        <v>0.76751054852320677</v>
      </c>
      <c r="EG89">
        <v>0.78523206751054853</v>
      </c>
      <c r="EH89">
        <v>96.125301921258497</v>
      </c>
      <c r="EI89">
        <v>0</v>
      </c>
      <c r="EJ89">
        <v>0</v>
      </c>
      <c r="EK89">
        <v>0</v>
      </c>
      <c r="EL89">
        <v>1.9390176604291098E-2</v>
      </c>
      <c r="EM89">
        <v>0.30281423664943796</v>
      </c>
      <c r="EN89">
        <v>0.16877637130801687</v>
      </c>
      <c r="EO89">
        <v>0.16877637130801687</v>
      </c>
      <c r="EP89">
        <v>0.2772151898734177</v>
      </c>
      <c r="EQ89">
        <v>0.2772151898734177</v>
      </c>
      <c r="ER89">
        <v>7.7742616033755274</v>
      </c>
      <c r="ES89">
        <v>7.7742616033755274</v>
      </c>
      <c r="ET89">
        <v>138.04239022832809</v>
      </c>
      <c r="EU89">
        <v>2.9588607594936716</v>
      </c>
      <c r="EV89">
        <v>7.9134833378042089</v>
      </c>
      <c r="EW89">
        <v>0</v>
      </c>
      <c r="EX89">
        <v>0</v>
      </c>
      <c r="EY89">
        <v>4.4412828762172722</v>
      </c>
      <c r="EZ89">
        <v>274.56888929696379</v>
      </c>
      <c r="FA89">
        <v>313.36463369167245</v>
      </c>
      <c r="FB89">
        <v>0.37424609675663845</v>
      </c>
      <c r="FC89">
        <v>-24.180198101664061</v>
      </c>
      <c r="FD89">
        <v>0.24376619008434489</v>
      </c>
      <c r="FF89">
        <v>14.645569620253164</v>
      </c>
      <c r="FG89">
        <v>1.0038021713801776E-2</v>
      </c>
      <c r="FH89">
        <v>1.7363331042345189</v>
      </c>
      <c r="FI89">
        <v>1.7363331042345189</v>
      </c>
      <c r="FJ89">
        <v>0.77722025933146421</v>
      </c>
      <c r="FK89">
        <v>3.1645569620253164E-3</v>
      </c>
      <c r="FL89">
        <v>47.200966891150983</v>
      </c>
      <c r="FM89">
        <v>0.78668278151918303</v>
      </c>
      <c r="FN89">
        <v>0</v>
      </c>
      <c r="FO89">
        <v>0</v>
      </c>
      <c r="FP89">
        <v>15.733655630383662</v>
      </c>
      <c r="FQ89">
        <v>57.385781193876348</v>
      </c>
      <c r="FR89">
        <v>0</v>
      </c>
      <c r="FS89">
        <v>0</v>
      </c>
      <c r="FT89">
        <v>0</v>
      </c>
      <c r="FU89">
        <v>0.99957805907172992</v>
      </c>
      <c r="FV89">
        <v>0.99789029535864981</v>
      </c>
      <c r="FW89">
        <v>0.96139240506329116</v>
      </c>
      <c r="FX89">
        <v>0</v>
      </c>
      <c r="FY89">
        <v>97.753304227975548</v>
      </c>
      <c r="FZ89">
        <v>6.8565811905651302</v>
      </c>
      <c r="GA89">
        <v>0</v>
      </c>
      <c r="GB89">
        <v>0</v>
      </c>
      <c r="GC89">
        <v>225.60813024569629</v>
      </c>
      <c r="GD89">
        <v>0.76793248945147674</v>
      </c>
      <c r="GE89">
        <v>0.76751054852320677</v>
      </c>
      <c r="GF89">
        <v>0.78523206751054853</v>
      </c>
      <c r="GG89">
        <v>130.53552153674786</v>
      </c>
      <c r="GH89">
        <v>0</v>
      </c>
      <c r="GI89">
        <v>0</v>
      </c>
      <c r="GJ89">
        <v>0</v>
      </c>
      <c r="GK89">
        <v>1.1682611675550847E-2</v>
      </c>
      <c r="GL89">
        <v>0.20463222676096637</v>
      </c>
      <c r="GM89">
        <v>0.16877637130801687</v>
      </c>
      <c r="GN89">
        <v>0.16877637130801687</v>
      </c>
      <c r="GO89">
        <v>0.2772151898734177</v>
      </c>
      <c r="GP89">
        <v>0.2772151898734177</v>
      </c>
      <c r="GQ89">
        <v>7.7742616033755274</v>
      </c>
      <c r="GR89">
        <v>7.7742616033755274</v>
      </c>
      <c r="GS89">
        <v>134.0880860101305</v>
      </c>
      <c r="GT89">
        <v>2.9588607594936707</v>
      </c>
      <c r="GU89">
        <v>7.2312181198017083</v>
      </c>
      <c r="GV89">
        <v>0</v>
      </c>
      <c r="GW89">
        <v>0</v>
      </c>
      <c r="GX89">
        <v>1.0896525726038477</v>
      </c>
      <c r="GY89">
        <v>296.89351807282299</v>
      </c>
      <c r="GZ89">
        <v>323.82616771574715</v>
      </c>
      <c r="HA89">
        <v>0.62575390324336155</v>
      </c>
      <c r="HB89">
        <v>5.2775237013104155</v>
      </c>
      <c r="HC89">
        <v>0.75623380991565514</v>
      </c>
    </row>
    <row r="90" spans="1:211" x14ac:dyDescent="0.25">
      <c r="A90" t="s">
        <v>3722</v>
      </c>
      <c r="B90">
        <v>85</v>
      </c>
      <c r="C90">
        <v>3255</v>
      </c>
      <c r="D90">
        <v>330</v>
      </c>
      <c r="E90">
        <v>6418</v>
      </c>
      <c r="F90">
        <v>5892</v>
      </c>
      <c r="G90">
        <v>4013</v>
      </c>
      <c r="H90">
        <v>6369</v>
      </c>
      <c r="I90">
        <v>15</v>
      </c>
      <c r="J90">
        <v>0</v>
      </c>
      <c r="K90">
        <v>20</v>
      </c>
      <c r="L90">
        <v>20</v>
      </c>
      <c r="M90">
        <v>1</v>
      </c>
      <c r="N90">
        <v>0</v>
      </c>
      <c r="O90">
        <v>60</v>
      </c>
      <c r="P90">
        <v>1</v>
      </c>
      <c r="Q90">
        <v>-3</v>
      </c>
      <c r="R90">
        <v>-3</v>
      </c>
      <c r="S90">
        <v>20</v>
      </c>
      <c r="T90">
        <v>95</v>
      </c>
      <c r="U90">
        <v>0</v>
      </c>
      <c r="V90">
        <v>114</v>
      </c>
      <c r="W90">
        <v>38</v>
      </c>
      <c r="X90">
        <v>1</v>
      </c>
      <c r="Y90">
        <v>1</v>
      </c>
      <c r="Z90">
        <v>1</v>
      </c>
      <c r="AA90">
        <v>1</v>
      </c>
      <c r="AB90">
        <v>120</v>
      </c>
      <c r="AC90">
        <v>11</v>
      </c>
      <c r="AD90">
        <v>-3</v>
      </c>
      <c r="AE90">
        <v>-3</v>
      </c>
      <c r="AF90">
        <v>308</v>
      </c>
      <c r="AG90">
        <v>1</v>
      </c>
      <c r="AH90">
        <v>1</v>
      </c>
      <c r="AI90">
        <v>1</v>
      </c>
      <c r="AJ90">
        <v>150</v>
      </c>
      <c r="AK90">
        <v>-3</v>
      </c>
      <c r="AL90">
        <v>-3</v>
      </c>
      <c r="AM90">
        <v>-3</v>
      </c>
      <c r="AN90">
        <v>1</v>
      </c>
      <c r="AO90">
        <v>1</v>
      </c>
      <c r="AP90">
        <v>0</v>
      </c>
      <c r="AQ90">
        <v>1</v>
      </c>
      <c r="AR90">
        <v>0</v>
      </c>
      <c r="AS90">
        <v>0</v>
      </c>
      <c r="AT90">
        <v>0</v>
      </c>
      <c r="AU90">
        <v>5</v>
      </c>
      <c r="AV90">
        <v>180</v>
      </c>
      <c r="AW90">
        <v>4</v>
      </c>
      <c r="AX90">
        <v>12</v>
      </c>
      <c r="AY90">
        <v>-3</v>
      </c>
      <c r="AZ90">
        <v>-3</v>
      </c>
      <c r="BA90">
        <v>58</v>
      </c>
      <c r="BB90">
        <v>408</v>
      </c>
      <c r="BC90">
        <v>528</v>
      </c>
      <c r="BD90">
        <v>1</v>
      </c>
      <c r="BE90">
        <v>103</v>
      </c>
      <c r="BH90">
        <v>15</v>
      </c>
      <c r="BI90">
        <v>0</v>
      </c>
      <c r="BJ90">
        <v>0</v>
      </c>
      <c r="BK90">
        <v>0</v>
      </c>
      <c r="BL90">
        <v>1</v>
      </c>
      <c r="BM90">
        <v>0</v>
      </c>
      <c r="BN90">
        <v>60</v>
      </c>
      <c r="BO90">
        <v>1</v>
      </c>
      <c r="BP90">
        <v>-3</v>
      </c>
      <c r="BQ90">
        <v>-3</v>
      </c>
      <c r="BR90">
        <v>20</v>
      </c>
      <c r="BS90">
        <v>75</v>
      </c>
      <c r="BT90">
        <v>0</v>
      </c>
      <c r="BU90">
        <v>0</v>
      </c>
      <c r="BV90">
        <v>0</v>
      </c>
      <c r="BW90">
        <v>1</v>
      </c>
      <c r="BX90">
        <v>1</v>
      </c>
      <c r="BY90">
        <v>1</v>
      </c>
      <c r="BZ90">
        <v>0</v>
      </c>
      <c r="CA90">
        <v>80</v>
      </c>
      <c r="CB90">
        <v>5</v>
      </c>
      <c r="CC90">
        <v>-3</v>
      </c>
      <c r="CD90">
        <v>-3</v>
      </c>
      <c r="CE90">
        <v>230</v>
      </c>
      <c r="CF90">
        <v>1</v>
      </c>
      <c r="CG90">
        <v>1</v>
      </c>
      <c r="CH90">
        <v>1</v>
      </c>
      <c r="CI90">
        <v>150</v>
      </c>
      <c r="CJ90">
        <v>-3</v>
      </c>
      <c r="CK90">
        <v>-3</v>
      </c>
      <c r="CL90">
        <v>-3</v>
      </c>
      <c r="CM90">
        <v>0</v>
      </c>
      <c r="CN90">
        <v>0</v>
      </c>
      <c r="CO90">
        <v>1</v>
      </c>
      <c r="CP90">
        <v>0</v>
      </c>
      <c r="CQ90">
        <v>0</v>
      </c>
      <c r="CR90">
        <v>0</v>
      </c>
      <c r="CS90">
        <v>5</v>
      </c>
      <c r="CT90">
        <v>0</v>
      </c>
      <c r="CU90">
        <v>140</v>
      </c>
      <c r="CV90">
        <v>3</v>
      </c>
      <c r="CW90">
        <v>6</v>
      </c>
      <c r="CX90">
        <v>-3</v>
      </c>
      <c r="CY90">
        <v>-3</v>
      </c>
      <c r="CZ90">
        <v>0</v>
      </c>
      <c r="DA90">
        <v>305</v>
      </c>
      <c r="DB90">
        <v>305</v>
      </c>
      <c r="DC90">
        <v>0</v>
      </c>
      <c r="DD90">
        <v>-103</v>
      </c>
      <c r="DG90">
        <v>14.645569620253164</v>
      </c>
      <c r="DH90">
        <v>0</v>
      </c>
      <c r="DI90">
        <v>14.21484558765092</v>
      </c>
      <c r="DJ90">
        <v>14.21484558765092</v>
      </c>
      <c r="DK90">
        <v>0.68595923681374504</v>
      </c>
      <c r="DL90">
        <v>3.1645569620253164E-3</v>
      </c>
      <c r="DM90">
        <v>41.482027100527461</v>
      </c>
      <c r="DN90">
        <v>0.69136711834212405</v>
      </c>
      <c r="DO90">
        <v>0</v>
      </c>
      <c r="DP90">
        <v>0</v>
      </c>
      <c r="DQ90">
        <v>13.82734236684248</v>
      </c>
      <c r="DR90">
        <v>64.689270941738016</v>
      </c>
      <c r="DS90">
        <v>4.0285637044214093</v>
      </c>
      <c r="DT90">
        <v>74.485702408376625</v>
      </c>
      <c r="DU90">
        <v>24.365341295476874</v>
      </c>
      <c r="DV90">
        <v>0.99957805907172992</v>
      </c>
      <c r="DW90">
        <v>0.99789029535864981</v>
      </c>
      <c r="DX90">
        <v>0.96139240506329116</v>
      </c>
      <c r="DY90">
        <v>0</v>
      </c>
      <c r="DZ90">
        <v>113.05475220129598</v>
      </c>
      <c r="EA90">
        <v>8.5014063967231817</v>
      </c>
      <c r="EB90">
        <v>0</v>
      </c>
      <c r="EC90">
        <v>0</v>
      </c>
      <c r="ED90">
        <v>247.20897412872466</v>
      </c>
      <c r="EE90">
        <v>0.76793248945147674</v>
      </c>
      <c r="EF90">
        <v>0.76751054852320677</v>
      </c>
      <c r="EG90">
        <v>0.78523206751054853</v>
      </c>
      <c r="EH90">
        <v>124.46929616294844</v>
      </c>
      <c r="EI90">
        <v>0</v>
      </c>
      <c r="EJ90">
        <v>0</v>
      </c>
      <c r="EK90">
        <v>0</v>
      </c>
      <c r="EL90">
        <v>0.80583332868857349</v>
      </c>
      <c r="EM90">
        <v>0.4997666030135629</v>
      </c>
      <c r="EN90">
        <v>0.16877637130801687</v>
      </c>
      <c r="EO90">
        <v>0.16877637130801687</v>
      </c>
      <c r="EP90">
        <v>0.2772151898734177</v>
      </c>
      <c r="EQ90">
        <v>0.2772151898734177</v>
      </c>
      <c r="ER90">
        <v>7.7742616033755274</v>
      </c>
      <c r="ES90">
        <v>7.7742616033755274</v>
      </c>
      <c r="ET90">
        <v>132.18177274658933</v>
      </c>
      <c r="EU90">
        <v>2.9588607594936711</v>
      </c>
      <c r="EV90">
        <v>8.9987836436320237</v>
      </c>
      <c r="EW90">
        <v>0</v>
      </c>
      <c r="EX90">
        <v>0</v>
      </c>
      <c r="EY90">
        <v>39.271058102471457</v>
      </c>
      <c r="EZ90">
        <v>330.74365556160262</v>
      </c>
      <c r="FA90">
        <v>385.02133899365788</v>
      </c>
      <c r="FB90">
        <v>0.62924103979632451</v>
      </c>
      <c r="FC90">
        <v>20.416609949495488</v>
      </c>
      <c r="FD90">
        <v>0.9221645179386132</v>
      </c>
      <c r="FF90">
        <v>14.645569620253164</v>
      </c>
      <c r="FG90">
        <v>5.0131412846444859E-2</v>
      </c>
      <c r="FH90">
        <v>0</v>
      </c>
      <c r="FI90">
        <v>0</v>
      </c>
      <c r="FJ90">
        <v>0.65161970494090493</v>
      </c>
      <c r="FK90">
        <v>2.2367776868912382E-2</v>
      </c>
      <c r="FL90">
        <v>40.174433749865841</v>
      </c>
      <c r="FM90">
        <v>0.66957389583109772</v>
      </c>
      <c r="FN90">
        <v>0</v>
      </c>
      <c r="FO90">
        <v>0</v>
      </c>
      <c r="FP90">
        <v>13.391477916621952</v>
      </c>
      <c r="FQ90">
        <v>56.210972030869563</v>
      </c>
      <c r="FR90">
        <v>2.5407957475674965</v>
      </c>
      <c r="FS90">
        <v>0.24742086405208219</v>
      </c>
      <c r="FT90">
        <v>1.0461832017781141</v>
      </c>
      <c r="FU90">
        <v>0.99957805907172992</v>
      </c>
      <c r="FV90">
        <v>0.99789029535864981</v>
      </c>
      <c r="FW90">
        <v>0.96139240506329116</v>
      </c>
      <c r="FX90">
        <v>0</v>
      </c>
      <c r="FY90">
        <v>103.40147505141596</v>
      </c>
      <c r="FZ90">
        <v>6.7384861360500929</v>
      </c>
      <c r="GA90">
        <v>0</v>
      </c>
      <c r="GB90">
        <v>0</v>
      </c>
      <c r="GC90">
        <v>237.476764355282</v>
      </c>
      <c r="GD90">
        <v>0.76793248945147674</v>
      </c>
      <c r="GE90">
        <v>0.76751054852320677</v>
      </c>
      <c r="GF90">
        <v>0.78523206751054853</v>
      </c>
      <c r="GG90">
        <v>133.01687763713079</v>
      </c>
      <c r="GH90">
        <v>0</v>
      </c>
      <c r="GI90">
        <v>0</v>
      </c>
      <c r="GJ90">
        <v>0</v>
      </c>
      <c r="GK90">
        <v>1.0641579246484678E-2</v>
      </c>
      <c r="GL90">
        <v>0.21444008804257675</v>
      </c>
      <c r="GM90">
        <v>0.16877637130801687</v>
      </c>
      <c r="GN90">
        <v>0.16877637130801687</v>
      </c>
      <c r="GO90">
        <v>0.2772151898734177</v>
      </c>
      <c r="GP90">
        <v>0.2772151898734177</v>
      </c>
      <c r="GQ90">
        <v>7.7742616033755274</v>
      </c>
      <c r="GR90">
        <v>7.7742616033755274</v>
      </c>
      <c r="GS90">
        <v>131.74590829636878</v>
      </c>
      <c r="GT90">
        <v>2.9588607594936707</v>
      </c>
      <c r="GU90">
        <v>7.3083799922196713</v>
      </c>
      <c r="GV90">
        <v>0</v>
      </c>
      <c r="GW90">
        <v>0</v>
      </c>
      <c r="GX90">
        <v>0.47478643457338443</v>
      </c>
      <c r="GY90">
        <v>307.77111710809521</v>
      </c>
      <c r="GZ90">
        <v>332.31246145822684</v>
      </c>
      <c r="HA90">
        <v>0.37075896020367549</v>
      </c>
      <c r="HB90">
        <v>-12.137035914204549</v>
      </c>
      <c r="HC90">
        <v>7.7835482061386796E-2</v>
      </c>
    </row>
    <row r="91" spans="1:211" x14ac:dyDescent="0.25">
      <c r="A91" t="s">
        <v>3722</v>
      </c>
      <c r="B91">
        <v>86</v>
      </c>
      <c r="C91">
        <v>159</v>
      </c>
      <c r="D91">
        <v>4320</v>
      </c>
      <c r="E91">
        <v>1369</v>
      </c>
      <c r="F91">
        <v>900</v>
      </c>
      <c r="G91">
        <v>4188</v>
      </c>
      <c r="H91">
        <v>1533</v>
      </c>
      <c r="I91">
        <v>15</v>
      </c>
      <c r="J91">
        <v>0</v>
      </c>
      <c r="K91">
        <v>0</v>
      </c>
      <c r="L91">
        <v>0</v>
      </c>
      <c r="M91">
        <v>1</v>
      </c>
      <c r="N91">
        <v>0</v>
      </c>
      <c r="O91">
        <v>60</v>
      </c>
      <c r="P91">
        <v>1</v>
      </c>
      <c r="Q91">
        <v>-3</v>
      </c>
      <c r="R91">
        <v>-3</v>
      </c>
      <c r="S91">
        <v>20</v>
      </c>
      <c r="T91">
        <v>75</v>
      </c>
      <c r="U91">
        <v>0</v>
      </c>
      <c r="V91">
        <v>0</v>
      </c>
      <c r="W91">
        <v>0</v>
      </c>
      <c r="X91">
        <v>1</v>
      </c>
      <c r="Y91">
        <v>1</v>
      </c>
      <c r="Z91">
        <v>1</v>
      </c>
      <c r="AA91">
        <v>0</v>
      </c>
      <c r="AB91">
        <v>80</v>
      </c>
      <c r="AC91">
        <v>5</v>
      </c>
      <c r="AD91">
        <v>-3</v>
      </c>
      <c r="AE91">
        <v>-3</v>
      </c>
      <c r="AF91">
        <v>230</v>
      </c>
      <c r="AG91">
        <v>1</v>
      </c>
      <c r="AH91">
        <v>1</v>
      </c>
      <c r="AI91">
        <v>1</v>
      </c>
      <c r="AJ91">
        <v>150</v>
      </c>
      <c r="AK91">
        <v>-3</v>
      </c>
      <c r="AL91">
        <v>-3</v>
      </c>
      <c r="AM91">
        <v>-3</v>
      </c>
      <c r="AN91">
        <v>0</v>
      </c>
      <c r="AO91">
        <v>0</v>
      </c>
      <c r="AP91">
        <v>0</v>
      </c>
      <c r="AQ91">
        <v>0</v>
      </c>
      <c r="AR91">
        <v>0</v>
      </c>
      <c r="AS91">
        <v>0</v>
      </c>
      <c r="AT91">
        <v>0</v>
      </c>
      <c r="AU91">
        <v>0</v>
      </c>
      <c r="AV91">
        <v>140</v>
      </c>
      <c r="AW91">
        <v>3</v>
      </c>
      <c r="AX91">
        <v>6</v>
      </c>
      <c r="AY91">
        <v>-3</v>
      </c>
      <c r="AZ91">
        <v>-3</v>
      </c>
      <c r="BA91">
        <v>0</v>
      </c>
      <c r="BB91">
        <v>305</v>
      </c>
      <c r="BC91">
        <v>305</v>
      </c>
      <c r="BD91">
        <v>0</v>
      </c>
      <c r="BE91">
        <v>-24</v>
      </c>
      <c r="BH91">
        <v>15</v>
      </c>
      <c r="BI91">
        <v>0</v>
      </c>
      <c r="BJ91">
        <v>24</v>
      </c>
      <c r="BK91">
        <v>24</v>
      </c>
      <c r="BL91">
        <v>0</v>
      </c>
      <c r="BM91">
        <v>0</v>
      </c>
      <c r="BN91">
        <v>0</v>
      </c>
      <c r="BO91">
        <v>0</v>
      </c>
      <c r="BP91">
        <v>-3</v>
      </c>
      <c r="BQ91">
        <v>-3</v>
      </c>
      <c r="BR91">
        <v>0</v>
      </c>
      <c r="BS91">
        <v>39</v>
      </c>
      <c r="BT91">
        <v>0</v>
      </c>
      <c r="BU91">
        <v>61</v>
      </c>
      <c r="BV91">
        <v>20</v>
      </c>
      <c r="BW91">
        <v>1</v>
      </c>
      <c r="BX91">
        <v>1</v>
      </c>
      <c r="BY91">
        <v>1</v>
      </c>
      <c r="BZ91">
        <v>0</v>
      </c>
      <c r="CA91">
        <v>120</v>
      </c>
      <c r="CB91">
        <v>6</v>
      </c>
      <c r="CC91">
        <v>-3</v>
      </c>
      <c r="CD91">
        <v>-3</v>
      </c>
      <c r="CE91">
        <v>290</v>
      </c>
      <c r="CF91">
        <v>1</v>
      </c>
      <c r="CG91">
        <v>1</v>
      </c>
      <c r="CH91">
        <v>1</v>
      </c>
      <c r="CI91">
        <v>150</v>
      </c>
      <c r="CJ91">
        <v>-3</v>
      </c>
      <c r="CK91">
        <v>-3</v>
      </c>
      <c r="CL91">
        <v>-3</v>
      </c>
      <c r="CM91">
        <v>1</v>
      </c>
      <c r="CN91">
        <v>0</v>
      </c>
      <c r="CO91">
        <v>0</v>
      </c>
      <c r="CP91">
        <v>0</v>
      </c>
      <c r="CQ91">
        <v>0</v>
      </c>
      <c r="CR91">
        <v>0</v>
      </c>
      <c r="CS91">
        <v>0</v>
      </c>
      <c r="CT91">
        <v>0</v>
      </c>
      <c r="CU91">
        <v>120</v>
      </c>
      <c r="CV91">
        <v>3</v>
      </c>
      <c r="CW91">
        <v>6</v>
      </c>
      <c r="CX91">
        <v>-3</v>
      </c>
      <c r="CY91">
        <v>-3</v>
      </c>
      <c r="CZ91">
        <v>44</v>
      </c>
      <c r="DA91">
        <v>329</v>
      </c>
      <c r="DB91">
        <v>349</v>
      </c>
      <c r="DC91">
        <v>1</v>
      </c>
      <c r="DD91">
        <v>24</v>
      </c>
      <c r="DG91">
        <v>14.645569620253164</v>
      </c>
      <c r="DH91">
        <v>0</v>
      </c>
      <c r="DI91">
        <v>1.1974437944909011</v>
      </c>
      <c r="DJ91">
        <v>1.1974437944909011</v>
      </c>
      <c r="DK91">
        <v>0.82834357083884713</v>
      </c>
      <c r="DL91">
        <v>3.1645569620253164E-3</v>
      </c>
      <c r="DM91">
        <v>48.962840894847417</v>
      </c>
      <c r="DN91">
        <v>0.81604734824745706</v>
      </c>
      <c r="DO91">
        <v>0</v>
      </c>
      <c r="DP91">
        <v>0</v>
      </c>
      <c r="DQ91">
        <v>16.320946964949144</v>
      </c>
      <c r="DR91">
        <v>65.385223191219055</v>
      </c>
      <c r="DS91">
        <v>4.4117361851576775E-2</v>
      </c>
      <c r="DT91">
        <v>2.5465811575035104</v>
      </c>
      <c r="DU91">
        <v>1.0016810949951556</v>
      </c>
      <c r="DV91">
        <v>0.99957805907172992</v>
      </c>
      <c r="DW91">
        <v>0.99789029535864981</v>
      </c>
      <c r="DX91">
        <v>0.96139240506329116</v>
      </c>
      <c r="DY91">
        <v>0</v>
      </c>
      <c r="DZ91">
        <v>104.38703499461147</v>
      </c>
      <c r="EA91">
        <v>7.0365972296794954</v>
      </c>
      <c r="EB91">
        <v>0</v>
      </c>
      <c r="EC91">
        <v>0</v>
      </c>
      <c r="ED91">
        <v>203.59886743338899</v>
      </c>
      <c r="EE91">
        <v>0.76793248945147674</v>
      </c>
      <c r="EF91">
        <v>0.76751054852320677</v>
      </c>
      <c r="EG91">
        <v>0.78523206751054853</v>
      </c>
      <c r="EH91">
        <v>111.13570391258239</v>
      </c>
      <c r="EI91">
        <v>0</v>
      </c>
      <c r="EJ91">
        <v>0</v>
      </c>
      <c r="EK91">
        <v>0</v>
      </c>
      <c r="EL91">
        <v>1.4243312251275841E-2</v>
      </c>
      <c r="EM91">
        <v>0.22417212803760289</v>
      </c>
      <c r="EN91">
        <v>0.16877637130801687</v>
      </c>
      <c r="EO91">
        <v>0.16877637130801687</v>
      </c>
      <c r="EP91">
        <v>0.2772151898734177</v>
      </c>
      <c r="EQ91">
        <v>0.2772151898734177</v>
      </c>
      <c r="ER91">
        <v>7.7742616033755274</v>
      </c>
      <c r="ES91">
        <v>7.7742616033755274</v>
      </c>
      <c r="ET91">
        <v>134.67537734469599</v>
      </c>
      <c r="EU91">
        <v>2.9588607594936711</v>
      </c>
      <c r="EV91">
        <v>7.3824487103160763</v>
      </c>
      <c r="EW91">
        <v>0</v>
      </c>
      <c r="EX91">
        <v>0</v>
      </c>
      <c r="EY91">
        <v>2.3976189466224636</v>
      </c>
      <c r="EZ91">
        <v>295.64052700526577</v>
      </c>
      <c r="FA91">
        <v>320.2318376824353</v>
      </c>
      <c r="FB91">
        <v>0.48167931951590398</v>
      </c>
      <c r="FC91">
        <v>-0.68416788084052271</v>
      </c>
      <c r="FD91">
        <v>0.34718358216133155</v>
      </c>
      <c r="FF91">
        <v>14.540956315265088</v>
      </c>
      <c r="FG91">
        <v>0</v>
      </c>
      <c r="FH91">
        <v>15.306233376647366</v>
      </c>
      <c r="FI91">
        <v>15.306233376647366</v>
      </c>
      <c r="FJ91">
        <v>0.5842864276214137</v>
      </c>
      <c r="FK91">
        <v>3.1645569620253164E-3</v>
      </c>
      <c r="FL91">
        <v>34.925374759308042</v>
      </c>
      <c r="FM91">
        <v>0.58208957932180083</v>
      </c>
      <c r="FN91">
        <v>0</v>
      </c>
      <c r="FO91">
        <v>0</v>
      </c>
      <c r="FP91">
        <v>11.641791586436012</v>
      </c>
      <c r="FQ91">
        <v>52.265243316104169</v>
      </c>
      <c r="FR91">
        <v>0</v>
      </c>
      <c r="FS91">
        <v>58.710583032117363</v>
      </c>
      <c r="FT91">
        <v>19.284221431670563</v>
      </c>
      <c r="FU91">
        <v>0.99957805907172992</v>
      </c>
      <c r="FV91">
        <v>0.99789029535864981</v>
      </c>
      <c r="FW91">
        <v>0.93197514168447237</v>
      </c>
      <c r="FX91">
        <v>0</v>
      </c>
      <c r="FY91">
        <v>97.731264448385247</v>
      </c>
      <c r="FZ91">
        <v>5.6337989141110221</v>
      </c>
      <c r="GA91">
        <v>0</v>
      </c>
      <c r="GB91">
        <v>0</v>
      </c>
      <c r="GC91">
        <v>240.02456131366213</v>
      </c>
      <c r="GD91">
        <v>0.76793248945147674</v>
      </c>
      <c r="GE91">
        <v>0.76751054852320677</v>
      </c>
      <c r="GF91">
        <v>0.78523206751054853</v>
      </c>
      <c r="GG91">
        <v>133.01687763713079</v>
      </c>
      <c r="GH91">
        <v>0</v>
      </c>
      <c r="GI91">
        <v>0</v>
      </c>
      <c r="GJ91">
        <v>0</v>
      </c>
      <c r="GK91">
        <v>0.70755841897494132</v>
      </c>
      <c r="GL91">
        <v>7.3778018954037683E-2</v>
      </c>
      <c r="GM91">
        <v>0.16877637130801687</v>
      </c>
      <c r="GN91">
        <v>0.16877637130801687</v>
      </c>
      <c r="GO91">
        <v>0.2772151898734177</v>
      </c>
      <c r="GP91">
        <v>0.2772151898734177</v>
      </c>
      <c r="GQ91">
        <v>7.7742616033755274</v>
      </c>
      <c r="GR91">
        <v>7.7742616033755274</v>
      </c>
      <c r="GS91">
        <v>128.8195314310301</v>
      </c>
      <c r="GT91">
        <v>2.9294434961148523</v>
      </c>
      <c r="GU91">
        <v>5.7036357185525333</v>
      </c>
      <c r="GV91">
        <v>0</v>
      </c>
      <c r="GW91">
        <v>0</v>
      </c>
      <c r="GX91">
        <v>35.755847695181124</v>
      </c>
      <c r="GY91">
        <v>298.82458065019671</v>
      </c>
      <c r="GZ91">
        <v>320.11438375357693</v>
      </c>
      <c r="HA91">
        <v>0.51832068048409607</v>
      </c>
      <c r="HB91">
        <v>-2.8067287016196651E-2</v>
      </c>
      <c r="HC91">
        <v>0.65281641783866839</v>
      </c>
    </row>
    <row r="92" spans="1:211" x14ac:dyDescent="0.25">
      <c r="A92" t="s">
        <v>3722</v>
      </c>
      <c r="B92">
        <v>87</v>
      </c>
      <c r="C92">
        <v>5160</v>
      </c>
      <c r="D92">
        <v>3218</v>
      </c>
      <c r="E92">
        <v>3189</v>
      </c>
      <c r="F92">
        <v>5869</v>
      </c>
      <c r="G92">
        <v>1255</v>
      </c>
      <c r="H92">
        <v>60</v>
      </c>
      <c r="I92">
        <v>15</v>
      </c>
      <c r="J92">
        <v>0</v>
      </c>
      <c r="K92">
        <v>0</v>
      </c>
      <c r="L92">
        <v>0</v>
      </c>
      <c r="M92">
        <v>0</v>
      </c>
      <c r="N92">
        <v>0</v>
      </c>
      <c r="O92">
        <v>0</v>
      </c>
      <c r="P92">
        <v>0</v>
      </c>
      <c r="Q92">
        <v>-3</v>
      </c>
      <c r="R92">
        <v>-3</v>
      </c>
      <c r="S92">
        <v>0</v>
      </c>
      <c r="T92">
        <v>15</v>
      </c>
      <c r="U92">
        <v>0</v>
      </c>
      <c r="V92">
        <v>0</v>
      </c>
      <c r="W92">
        <v>0</v>
      </c>
      <c r="X92">
        <v>1</v>
      </c>
      <c r="Y92">
        <v>1</v>
      </c>
      <c r="Z92">
        <v>1</v>
      </c>
      <c r="AA92">
        <v>0</v>
      </c>
      <c r="AB92">
        <v>120</v>
      </c>
      <c r="AC92">
        <v>6</v>
      </c>
      <c r="AD92">
        <v>-3</v>
      </c>
      <c r="AE92">
        <v>-3</v>
      </c>
      <c r="AF92">
        <v>270</v>
      </c>
      <c r="AG92">
        <v>1</v>
      </c>
      <c r="AH92">
        <v>1</v>
      </c>
      <c r="AI92">
        <v>1</v>
      </c>
      <c r="AJ92">
        <v>150</v>
      </c>
      <c r="AK92">
        <v>-3</v>
      </c>
      <c r="AL92">
        <v>-3</v>
      </c>
      <c r="AM92">
        <v>-3</v>
      </c>
      <c r="AN92">
        <v>0</v>
      </c>
      <c r="AO92">
        <v>0</v>
      </c>
      <c r="AP92">
        <v>0</v>
      </c>
      <c r="AQ92">
        <v>0</v>
      </c>
      <c r="AR92">
        <v>0</v>
      </c>
      <c r="AS92">
        <v>0</v>
      </c>
      <c r="AT92">
        <v>0</v>
      </c>
      <c r="AU92">
        <v>0</v>
      </c>
      <c r="AV92">
        <v>120</v>
      </c>
      <c r="AW92">
        <v>3</v>
      </c>
      <c r="AX92">
        <v>6</v>
      </c>
      <c r="AY92">
        <v>-3</v>
      </c>
      <c r="AZ92">
        <v>-3</v>
      </c>
      <c r="BA92">
        <v>0</v>
      </c>
      <c r="BB92">
        <v>285</v>
      </c>
      <c r="BC92">
        <v>285</v>
      </c>
      <c r="BD92">
        <v>0</v>
      </c>
      <c r="BE92">
        <v>-22</v>
      </c>
      <c r="BH92">
        <v>15</v>
      </c>
      <c r="BI92">
        <v>0</v>
      </c>
      <c r="BJ92">
        <v>2</v>
      </c>
      <c r="BK92">
        <v>2</v>
      </c>
      <c r="BL92">
        <v>1</v>
      </c>
      <c r="BM92">
        <v>0</v>
      </c>
      <c r="BN92">
        <v>60</v>
      </c>
      <c r="BO92">
        <v>1</v>
      </c>
      <c r="BP92">
        <v>-3</v>
      </c>
      <c r="BQ92">
        <v>-3</v>
      </c>
      <c r="BR92">
        <v>20</v>
      </c>
      <c r="BS92">
        <v>77</v>
      </c>
      <c r="BT92">
        <v>0</v>
      </c>
      <c r="BU92">
        <v>2</v>
      </c>
      <c r="BV92">
        <v>0</v>
      </c>
      <c r="BW92">
        <v>1</v>
      </c>
      <c r="BX92">
        <v>1</v>
      </c>
      <c r="BY92">
        <v>1</v>
      </c>
      <c r="BZ92">
        <v>0</v>
      </c>
      <c r="CA92">
        <v>80</v>
      </c>
      <c r="CB92">
        <v>5</v>
      </c>
      <c r="CC92">
        <v>-3</v>
      </c>
      <c r="CD92">
        <v>-3</v>
      </c>
      <c r="CE92">
        <v>230</v>
      </c>
      <c r="CF92">
        <v>1</v>
      </c>
      <c r="CG92">
        <v>1</v>
      </c>
      <c r="CH92">
        <v>1</v>
      </c>
      <c r="CI92">
        <v>150</v>
      </c>
      <c r="CJ92">
        <v>-3</v>
      </c>
      <c r="CK92">
        <v>-3</v>
      </c>
      <c r="CL92">
        <v>-3</v>
      </c>
      <c r="CM92">
        <v>0</v>
      </c>
      <c r="CN92">
        <v>0</v>
      </c>
      <c r="CO92">
        <v>0</v>
      </c>
      <c r="CP92">
        <v>0</v>
      </c>
      <c r="CQ92">
        <v>0</v>
      </c>
      <c r="CR92">
        <v>0</v>
      </c>
      <c r="CS92">
        <v>0</v>
      </c>
      <c r="CT92">
        <v>0</v>
      </c>
      <c r="CU92">
        <v>140</v>
      </c>
      <c r="CV92">
        <v>3</v>
      </c>
      <c r="CW92">
        <v>6</v>
      </c>
      <c r="CX92">
        <v>-3</v>
      </c>
      <c r="CY92">
        <v>-3</v>
      </c>
      <c r="CZ92">
        <v>2</v>
      </c>
      <c r="DA92">
        <v>307</v>
      </c>
      <c r="DB92">
        <v>307</v>
      </c>
      <c r="DC92">
        <v>1</v>
      </c>
      <c r="DD92">
        <v>22</v>
      </c>
      <c r="DG92">
        <v>14.645569620253164</v>
      </c>
      <c r="DH92">
        <v>0</v>
      </c>
      <c r="DI92">
        <v>0.946702611957979</v>
      </c>
      <c r="DJ92">
        <v>0.946702611957979</v>
      </c>
      <c r="DK92">
        <v>0.76512981655744461</v>
      </c>
      <c r="DL92">
        <v>6.6130516406845514E-3</v>
      </c>
      <c r="DM92">
        <v>46.293218552115341</v>
      </c>
      <c r="DN92">
        <v>0.7715536425352556</v>
      </c>
      <c r="DO92">
        <v>0</v>
      </c>
      <c r="DP92">
        <v>0</v>
      </c>
      <c r="DQ92">
        <v>15.43107285070511</v>
      </c>
      <c r="DR92">
        <v>65.341397969876994</v>
      </c>
      <c r="DS92">
        <v>0.17547758890379772</v>
      </c>
      <c r="DT92">
        <v>2.6722190076904919</v>
      </c>
      <c r="DU92">
        <v>0.780382294614269</v>
      </c>
      <c r="DV92">
        <v>0.99957805907172992</v>
      </c>
      <c r="DW92">
        <v>0.99789029535864981</v>
      </c>
      <c r="DX92">
        <v>0.93662086705337699</v>
      </c>
      <c r="DY92">
        <v>0</v>
      </c>
      <c r="DZ92">
        <v>86.904495660326546</v>
      </c>
      <c r="EA92">
        <v>4.9710962247179662</v>
      </c>
      <c r="EB92">
        <v>0</v>
      </c>
      <c r="EC92">
        <v>0</v>
      </c>
      <c r="ED92">
        <v>198.9014912160473</v>
      </c>
      <c r="EE92">
        <v>0.76793248945147674</v>
      </c>
      <c r="EF92">
        <v>0.76751054852320677</v>
      </c>
      <c r="EG92">
        <v>0.78523206751054853</v>
      </c>
      <c r="EH92">
        <v>110.54005476176039</v>
      </c>
      <c r="EI92">
        <v>0</v>
      </c>
      <c r="EJ92">
        <v>0</v>
      </c>
      <c r="EK92">
        <v>0</v>
      </c>
      <c r="EL92">
        <v>1.2634940666334971E-2</v>
      </c>
      <c r="EM92">
        <v>7.3282348868389247E-2</v>
      </c>
      <c r="EN92">
        <v>0.16877637130801687</v>
      </c>
      <c r="EO92">
        <v>0.16877637130801687</v>
      </c>
      <c r="EP92">
        <v>0.2772151898734177</v>
      </c>
      <c r="EQ92">
        <v>0.2772151898734177</v>
      </c>
      <c r="ER92">
        <v>7.7742616033755274</v>
      </c>
      <c r="ES92">
        <v>7.7742616033755274</v>
      </c>
      <c r="ET92">
        <v>132.79464171005537</v>
      </c>
      <c r="EU92">
        <v>2.9340892214837568</v>
      </c>
      <c r="EV92">
        <v>5.6941558378326258</v>
      </c>
      <c r="EW92">
        <v>0</v>
      </c>
      <c r="EX92">
        <v>0</v>
      </c>
      <c r="EY92">
        <v>1.6064317857063606</v>
      </c>
      <c r="EZ92">
        <v>272.15009446614192</v>
      </c>
      <c r="FA92">
        <v>271.69046161217034</v>
      </c>
      <c r="FB92">
        <v>0.39303970803204213</v>
      </c>
      <c r="FC92">
        <v>-26.74383256097143</v>
      </c>
      <c r="FD92">
        <v>0.40835401093063906</v>
      </c>
      <c r="FF92">
        <v>13.535244357340192</v>
      </c>
      <c r="FG92">
        <v>0</v>
      </c>
      <c r="FH92">
        <v>2.9833969449212061</v>
      </c>
      <c r="FI92">
        <v>2.9833969449212061</v>
      </c>
      <c r="FJ92">
        <v>0.78714358280049856</v>
      </c>
      <c r="FK92">
        <v>2.1429018646847875E-2</v>
      </c>
      <c r="FL92">
        <v>51.648046803124501</v>
      </c>
      <c r="FM92">
        <v>0.86080078005207505</v>
      </c>
      <c r="FN92">
        <v>0</v>
      </c>
      <c r="FO92">
        <v>0</v>
      </c>
      <c r="FP92">
        <v>17.216015601041502</v>
      </c>
      <c r="FQ92">
        <v>67.200520142868527</v>
      </c>
      <c r="FR92">
        <v>0.53548293962262794</v>
      </c>
      <c r="FS92">
        <v>6.9919208445876784</v>
      </c>
      <c r="FT92">
        <v>2.1912452219787042</v>
      </c>
      <c r="FU92">
        <v>0.99957805907172992</v>
      </c>
      <c r="FV92">
        <v>0.99789029535864981</v>
      </c>
      <c r="FW92">
        <v>0.94554940712092006</v>
      </c>
      <c r="FX92">
        <v>0</v>
      </c>
      <c r="FY92">
        <v>91.392256776977831</v>
      </c>
      <c r="FZ92">
        <v>6.4103316267871477</v>
      </c>
      <c r="GA92">
        <v>0</v>
      </c>
      <c r="GB92">
        <v>0</v>
      </c>
      <c r="GC92">
        <v>201.1170038508879</v>
      </c>
      <c r="GD92">
        <v>0.76793248945147674</v>
      </c>
      <c r="GE92">
        <v>0.76751054852320677</v>
      </c>
      <c r="GF92">
        <v>0.78523206751054853</v>
      </c>
      <c r="GG92">
        <v>118.6983954565781</v>
      </c>
      <c r="GH92">
        <v>0</v>
      </c>
      <c r="GI92">
        <v>0</v>
      </c>
      <c r="GJ92">
        <v>0</v>
      </c>
      <c r="GK92">
        <v>2.4130865583552041E-2</v>
      </c>
      <c r="GL92">
        <v>0.15056855568899807</v>
      </c>
      <c r="GM92">
        <v>0.16877637130801687</v>
      </c>
      <c r="GN92">
        <v>0.16877637130801687</v>
      </c>
      <c r="GO92">
        <v>0.2772151898734177</v>
      </c>
      <c r="GP92">
        <v>0.2772151898734177</v>
      </c>
      <c r="GQ92">
        <v>7.7742616033755274</v>
      </c>
      <c r="GR92">
        <v>7.7742616033755274</v>
      </c>
      <c r="GS92">
        <v>134.93672606309349</v>
      </c>
      <c r="GT92">
        <v>2.9430177615512996</v>
      </c>
      <c r="GU92">
        <v>6.7458178524255219</v>
      </c>
      <c r="GV92">
        <v>0</v>
      </c>
      <c r="GW92">
        <v>0</v>
      </c>
      <c r="GX92">
        <v>5.8977197775186374</v>
      </c>
      <c r="GY92">
        <v>291.02247961144923</v>
      </c>
      <c r="GZ92">
        <v>315.74652063178507</v>
      </c>
      <c r="HA92">
        <v>0.60696029196795787</v>
      </c>
      <c r="HB92">
        <v>-8.9361452206724792</v>
      </c>
      <c r="HC92">
        <v>0.59164598906936094</v>
      </c>
    </row>
    <row r="93" spans="1:211" x14ac:dyDescent="0.25">
      <c r="A93" t="s">
        <v>3722</v>
      </c>
      <c r="B93">
        <v>88</v>
      </c>
      <c r="C93">
        <v>3847</v>
      </c>
      <c r="D93">
        <v>3616</v>
      </c>
      <c r="E93">
        <v>696</v>
      </c>
      <c r="F93">
        <v>744</v>
      </c>
      <c r="G93">
        <v>6546</v>
      </c>
      <c r="H93">
        <v>5839</v>
      </c>
      <c r="I93">
        <v>10</v>
      </c>
      <c r="J93">
        <v>0</v>
      </c>
      <c r="K93">
        <v>0</v>
      </c>
      <c r="L93">
        <v>0</v>
      </c>
      <c r="M93">
        <v>0</v>
      </c>
      <c r="N93">
        <v>0</v>
      </c>
      <c r="O93">
        <v>0</v>
      </c>
      <c r="P93">
        <v>0</v>
      </c>
      <c r="Q93">
        <v>-3</v>
      </c>
      <c r="R93">
        <v>-3</v>
      </c>
      <c r="S93">
        <v>0</v>
      </c>
      <c r="T93">
        <v>10</v>
      </c>
      <c r="U93">
        <v>0</v>
      </c>
      <c r="V93">
        <v>0</v>
      </c>
      <c r="W93">
        <v>0</v>
      </c>
      <c r="X93">
        <v>1</v>
      </c>
      <c r="Y93">
        <v>1</v>
      </c>
      <c r="Z93">
        <v>1</v>
      </c>
      <c r="AA93">
        <v>1</v>
      </c>
      <c r="AB93">
        <v>160</v>
      </c>
      <c r="AC93">
        <v>12</v>
      </c>
      <c r="AD93">
        <v>-3</v>
      </c>
      <c r="AE93">
        <v>-3</v>
      </c>
      <c r="AF93">
        <v>310</v>
      </c>
      <c r="AG93">
        <v>1</v>
      </c>
      <c r="AH93">
        <v>1</v>
      </c>
      <c r="AI93">
        <v>1</v>
      </c>
      <c r="AJ93">
        <v>150</v>
      </c>
      <c r="AK93">
        <v>-3</v>
      </c>
      <c r="AL93">
        <v>-3</v>
      </c>
      <c r="AM93">
        <v>-3</v>
      </c>
      <c r="AN93">
        <v>0</v>
      </c>
      <c r="AO93">
        <v>1</v>
      </c>
      <c r="AP93">
        <v>1</v>
      </c>
      <c r="AQ93">
        <v>0</v>
      </c>
      <c r="AR93">
        <v>0</v>
      </c>
      <c r="AS93">
        <v>0</v>
      </c>
      <c r="AT93">
        <v>5</v>
      </c>
      <c r="AU93">
        <v>0</v>
      </c>
      <c r="AV93">
        <v>160</v>
      </c>
      <c r="AW93">
        <v>4</v>
      </c>
      <c r="AX93">
        <v>12</v>
      </c>
      <c r="AY93">
        <v>-3</v>
      </c>
      <c r="AZ93">
        <v>-3</v>
      </c>
      <c r="BA93">
        <v>0</v>
      </c>
      <c r="BB93">
        <v>320</v>
      </c>
      <c r="BC93">
        <v>420</v>
      </c>
      <c r="BD93">
        <v>0</v>
      </c>
      <c r="BE93">
        <v>-33</v>
      </c>
      <c r="BH93">
        <v>15</v>
      </c>
      <c r="BI93">
        <v>0</v>
      </c>
      <c r="BJ93">
        <v>0</v>
      </c>
      <c r="BK93">
        <v>0</v>
      </c>
      <c r="BL93">
        <v>1</v>
      </c>
      <c r="BM93">
        <v>0</v>
      </c>
      <c r="BN93">
        <v>60</v>
      </c>
      <c r="BO93">
        <v>1</v>
      </c>
      <c r="BP93">
        <v>-3</v>
      </c>
      <c r="BQ93">
        <v>-3</v>
      </c>
      <c r="BR93">
        <v>20</v>
      </c>
      <c r="BS93">
        <v>75</v>
      </c>
      <c r="BT93">
        <v>0</v>
      </c>
      <c r="BU93">
        <v>10</v>
      </c>
      <c r="BV93">
        <v>3</v>
      </c>
      <c r="BW93">
        <v>1</v>
      </c>
      <c r="BX93">
        <v>1</v>
      </c>
      <c r="BY93">
        <v>1</v>
      </c>
      <c r="BZ93">
        <v>1</v>
      </c>
      <c r="CA93">
        <v>120</v>
      </c>
      <c r="CB93">
        <v>11</v>
      </c>
      <c r="CC93">
        <v>-3</v>
      </c>
      <c r="CD93">
        <v>-3</v>
      </c>
      <c r="CE93">
        <v>273</v>
      </c>
      <c r="CF93">
        <v>1</v>
      </c>
      <c r="CG93">
        <v>1</v>
      </c>
      <c r="CH93">
        <v>1</v>
      </c>
      <c r="CI93">
        <v>150</v>
      </c>
      <c r="CJ93">
        <v>-3</v>
      </c>
      <c r="CK93">
        <v>-3</v>
      </c>
      <c r="CL93">
        <v>-3</v>
      </c>
      <c r="CM93">
        <v>0</v>
      </c>
      <c r="CN93">
        <v>1</v>
      </c>
      <c r="CO93">
        <v>0</v>
      </c>
      <c r="CP93">
        <v>1</v>
      </c>
      <c r="CQ93">
        <v>0</v>
      </c>
      <c r="CR93">
        <v>0</v>
      </c>
      <c r="CS93">
        <v>0</v>
      </c>
      <c r="CT93">
        <v>5</v>
      </c>
      <c r="CU93">
        <v>180</v>
      </c>
      <c r="CV93">
        <v>4</v>
      </c>
      <c r="CW93">
        <v>12</v>
      </c>
      <c r="CX93">
        <v>-3</v>
      </c>
      <c r="CY93">
        <v>-3</v>
      </c>
      <c r="CZ93">
        <v>3</v>
      </c>
      <c r="DA93">
        <v>353</v>
      </c>
      <c r="DB93">
        <v>453</v>
      </c>
      <c r="DC93">
        <v>1</v>
      </c>
      <c r="DD93">
        <v>33</v>
      </c>
      <c r="DG93">
        <v>12.540823879390395</v>
      </c>
      <c r="DH93">
        <v>0</v>
      </c>
      <c r="DI93">
        <v>0</v>
      </c>
      <c r="DJ93">
        <v>0</v>
      </c>
      <c r="DK93">
        <v>0.84380606679334269</v>
      </c>
      <c r="DL93">
        <v>4.0660816630582151E-3</v>
      </c>
      <c r="DM93">
        <v>51.142595788468086</v>
      </c>
      <c r="DN93">
        <v>0.85237659647446784</v>
      </c>
      <c r="DO93">
        <v>0</v>
      </c>
      <c r="DP93">
        <v>0</v>
      </c>
      <c r="DQ93">
        <v>17.047531929489363</v>
      </c>
      <c r="DR93">
        <v>57.949585434967048</v>
      </c>
      <c r="DS93">
        <v>0</v>
      </c>
      <c r="DT93">
        <v>0</v>
      </c>
      <c r="DU93">
        <v>0</v>
      </c>
      <c r="DV93">
        <v>0.99957805907172992</v>
      </c>
      <c r="DW93">
        <v>0.99789029535864981</v>
      </c>
      <c r="DX93">
        <v>0.96139240506329116</v>
      </c>
      <c r="DY93">
        <v>0</v>
      </c>
      <c r="DZ93">
        <v>119.82042972145237</v>
      </c>
      <c r="EA93">
        <v>8.8287367986666148</v>
      </c>
      <c r="EB93">
        <v>0</v>
      </c>
      <c r="EC93">
        <v>0</v>
      </c>
      <c r="ED93">
        <v>220.7481943006288</v>
      </c>
      <c r="EE93">
        <v>0.76793248945147674</v>
      </c>
      <c r="EF93">
        <v>0.76751054852320677</v>
      </c>
      <c r="EG93">
        <v>0.78523206751054853</v>
      </c>
      <c r="EH93">
        <v>121.57978168699995</v>
      </c>
      <c r="EI93">
        <v>0</v>
      </c>
      <c r="EJ93">
        <v>0</v>
      </c>
      <c r="EK93">
        <v>0</v>
      </c>
      <c r="EL93">
        <v>1.0386946849711087E-2</v>
      </c>
      <c r="EM93">
        <v>0.48822435824199961</v>
      </c>
      <c r="EN93">
        <v>0.16877637130801687</v>
      </c>
      <c r="EO93">
        <v>0.16877637130801687</v>
      </c>
      <c r="EP93">
        <v>0.2772151898734177</v>
      </c>
      <c r="EQ93">
        <v>0.2772151898734177</v>
      </c>
      <c r="ER93">
        <v>7.7742616033755274</v>
      </c>
      <c r="ES93">
        <v>7.7742616033755274</v>
      </c>
      <c r="ET93">
        <v>135.40196230923621</v>
      </c>
      <c r="EU93">
        <v>2.9588607594936711</v>
      </c>
      <c r="EV93">
        <v>8.9386194949870905</v>
      </c>
      <c r="EW93">
        <v>0</v>
      </c>
      <c r="EX93">
        <v>0</v>
      </c>
      <c r="EY93">
        <v>0.31533741388756464</v>
      </c>
      <c r="EZ93">
        <v>292.8101253384188</v>
      </c>
      <c r="FA93">
        <v>343.140451846193</v>
      </c>
      <c r="FB93">
        <v>0.42223002311687191</v>
      </c>
      <c r="FC93">
        <v>-9.9434941764846894</v>
      </c>
      <c r="FD93">
        <v>0.47972515443812286</v>
      </c>
      <c r="FF93">
        <v>14.645569620253164</v>
      </c>
      <c r="FG93">
        <v>0</v>
      </c>
      <c r="FH93">
        <v>0</v>
      </c>
      <c r="FI93">
        <v>0</v>
      </c>
      <c r="FJ93">
        <v>0.81715107191361158</v>
      </c>
      <c r="FK93">
        <v>4.1296123843501511E-3</v>
      </c>
      <c r="FL93">
        <v>49.006468434934646</v>
      </c>
      <c r="FM93">
        <v>0.81677447391557711</v>
      </c>
      <c r="FN93">
        <v>0</v>
      </c>
      <c r="FO93">
        <v>0</v>
      </c>
      <c r="FP93">
        <v>16.335489478311551</v>
      </c>
      <c r="FQ93">
        <v>67.971341092618729</v>
      </c>
      <c r="FR93">
        <v>0</v>
      </c>
      <c r="FS93">
        <v>9.035359752221904</v>
      </c>
      <c r="FT93">
        <v>2.7292891055594448</v>
      </c>
      <c r="FU93">
        <v>0.99957805907172992</v>
      </c>
      <c r="FV93">
        <v>0.99789029535864981</v>
      </c>
      <c r="FW93">
        <v>0.96139240506329116</v>
      </c>
      <c r="FX93">
        <v>0</v>
      </c>
      <c r="FY93">
        <v>111.29702922528472</v>
      </c>
      <c r="FZ93">
        <v>8.7977229624010675</v>
      </c>
      <c r="GA93">
        <v>0</v>
      </c>
      <c r="GB93">
        <v>0</v>
      </c>
      <c r="GC93">
        <v>221.15180025453554</v>
      </c>
      <c r="GD93">
        <v>0.76793248945147674</v>
      </c>
      <c r="GE93">
        <v>0.76751054852320677</v>
      </c>
      <c r="GF93">
        <v>0.78523206751054853</v>
      </c>
      <c r="GG93">
        <v>115.30400681348772</v>
      </c>
      <c r="GH93">
        <v>0</v>
      </c>
      <c r="GI93">
        <v>0</v>
      </c>
      <c r="GJ93">
        <v>0</v>
      </c>
      <c r="GK93">
        <v>1.5280302204510154E-2</v>
      </c>
      <c r="GL93">
        <v>0.58332744646191226</v>
      </c>
      <c r="GM93">
        <v>0.16877637130801687</v>
      </c>
      <c r="GN93">
        <v>0.16877637130801687</v>
      </c>
      <c r="GO93">
        <v>0.2772151898734177</v>
      </c>
      <c r="GP93">
        <v>0.2772151898734177</v>
      </c>
      <c r="GQ93">
        <v>7.7742616033755274</v>
      </c>
      <c r="GR93">
        <v>7.7742616033755274</v>
      </c>
      <c r="GS93">
        <v>134.6899198580584</v>
      </c>
      <c r="GT93">
        <v>2.9588607594936711</v>
      </c>
      <c r="GU93">
        <v>9.4383525509082808</v>
      </c>
      <c r="GV93">
        <v>0</v>
      </c>
      <c r="GW93">
        <v>0</v>
      </c>
      <c r="GX93">
        <v>2.8622897721023568</v>
      </c>
      <c r="GY93">
        <v>306.43071128493921</v>
      </c>
      <c r="GZ93">
        <v>352.93443274686263</v>
      </c>
      <c r="HA93">
        <v>0.57776997688312814</v>
      </c>
      <c r="HB93">
        <v>-3.214999184656556</v>
      </c>
      <c r="HC93">
        <v>0.52027484556187709</v>
      </c>
    </row>
    <row r="94" spans="1:211" x14ac:dyDescent="0.25">
      <c r="A94" t="s">
        <v>3722</v>
      </c>
      <c r="B94">
        <v>89</v>
      </c>
      <c r="C94">
        <v>3647</v>
      </c>
      <c r="D94">
        <v>6377</v>
      </c>
      <c r="E94">
        <v>180</v>
      </c>
      <c r="F94">
        <v>5930</v>
      </c>
      <c r="G94">
        <v>589</v>
      </c>
      <c r="H94">
        <v>4189</v>
      </c>
      <c r="I94">
        <v>15</v>
      </c>
      <c r="J94">
        <v>0</v>
      </c>
      <c r="K94">
        <v>0</v>
      </c>
      <c r="L94">
        <v>0</v>
      </c>
      <c r="M94">
        <v>1</v>
      </c>
      <c r="N94">
        <v>0</v>
      </c>
      <c r="O94">
        <v>60</v>
      </c>
      <c r="P94">
        <v>1</v>
      </c>
      <c r="Q94">
        <v>-3</v>
      </c>
      <c r="R94">
        <v>-3</v>
      </c>
      <c r="S94">
        <v>20</v>
      </c>
      <c r="T94">
        <v>75</v>
      </c>
      <c r="U94">
        <v>0</v>
      </c>
      <c r="V94">
        <v>0</v>
      </c>
      <c r="W94">
        <v>0</v>
      </c>
      <c r="X94">
        <v>1</v>
      </c>
      <c r="Y94">
        <v>1</v>
      </c>
      <c r="Z94">
        <v>1</v>
      </c>
      <c r="AA94">
        <v>0</v>
      </c>
      <c r="AB94">
        <v>80</v>
      </c>
      <c r="AC94">
        <v>5</v>
      </c>
      <c r="AD94">
        <v>-3</v>
      </c>
      <c r="AE94">
        <v>-3</v>
      </c>
      <c r="AF94">
        <v>230</v>
      </c>
      <c r="AG94">
        <v>1</v>
      </c>
      <c r="AH94">
        <v>1</v>
      </c>
      <c r="AI94">
        <v>1</v>
      </c>
      <c r="AJ94">
        <v>150</v>
      </c>
      <c r="AK94">
        <v>-3</v>
      </c>
      <c r="AL94">
        <v>-3</v>
      </c>
      <c r="AM94">
        <v>-3</v>
      </c>
      <c r="AN94">
        <v>0</v>
      </c>
      <c r="AO94">
        <v>0</v>
      </c>
      <c r="AP94">
        <v>0</v>
      </c>
      <c r="AQ94">
        <v>0</v>
      </c>
      <c r="AR94">
        <v>0</v>
      </c>
      <c r="AS94">
        <v>0</v>
      </c>
      <c r="AT94">
        <v>0</v>
      </c>
      <c r="AU94">
        <v>0</v>
      </c>
      <c r="AV94">
        <v>140</v>
      </c>
      <c r="AW94">
        <v>3</v>
      </c>
      <c r="AX94">
        <v>6</v>
      </c>
      <c r="AY94">
        <v>-3</v>
      </c>
      <c r="AZ94">
        <v>-3</v>
      </c>
      <c r="BA94">
        <v>0</v>
      </c>
      <c r="BB94">
        <v>305</v>
      </c>
      <c r="BC94">
        <v>305</v>
      </c>
      <c r="BD94">
        <v>1</v>
      </c>
      <c r="BE94">
        <v>105</v>
      </c>
      <c r="BH94">
        <v>10</v>
      </c>
      <c r="BI94">
        <v>0</v>
      </c>
      <c r="BJ94">
        <v>0</v>
      </c>
      <c r="BK94">
        <v>0</v>
      </c>
      <c r="BL94">
        <v>1</v>
      </c>
      <c r="BM94">
        <v>0</v>
      </c>
      <c r="BN94">
        <v>60</v>
      </c>
      <c r="BO94">
        <v>1</v>
      </c>
      <c r="BP94">
        <v>-3</v>
      </c>
      <c r="BQ94">
        <v>-3</v>
      </c>
      <c r="BR94">
        <v>20</v>
      </c>
      <c r="BS94">
        <v>70</v>
      </c>
      <c r="BT94">
        <v>0</v>
      </c>
      <c r="BU94">
        <v>0</v>
      </c>
      <c r="BV94">
        <v>0</v>
      </c>
      <c r="BW94">
        <v>1</v>
      </c>
      <c r="BX94">
        <v>1</v>
      </c>
      <c r="BY94">
        <v>1</v>
      </c>
      <c r="BZ94">
        <v>0</v>
      </c>
      <c r="CA94">
        <v>80</v>
      </c>
      <c r="CB94">
        <v>5</v>
      </c>
      <c r="CC94">
        <v>-3</v>
      </c>
      <c r="CD94">
        <v>-3</v>
      </c>
      <c r="CE94">
        <v>130</v>
      </c>
      <c r="CF94">
        <v>0</v>
      </c>
      <c r="CG94">
        <v>0</v>
      </c>
      <c r="CH94">
        <v>1</v>
      </c>
      <c r="CI94">
        <v>50</v>
      </c>
      <c r="CJ94">
        <v>-3</v>
      </c>
      <c r="CK94">
        <v>-3</v>
      </c>
      <c r="CL94">
        <v>-3</v>
      </c>
      <c r="CM94">
        <v>0</v>
      </c>
      <c r="CN94">
        <v>0</v>
      </c>
      <c r="CO94">
        <v>0</v>
      </c>
      <c r="CP94">
        <v>0</v>
      </c>
      <c r="CQ94">
        <v>0</v>
      </c>
      <c r="CR94">
        <v>0</v>
      </c>
      <c r="CS94">
        <v>0</v>
      </c>
      <c r="CT94">
        <v>0</v>
      </c>
      <c r="CU94">
        <v>140</v>
      </c>
      <c r="CV94">
        <v>3</v>
      </c>
      <c r="CW94">
        <v>6</v>
      </c>
      <c r="CX94">
        <v>-3</v>
      </c>
      <c r="CY94">
        <v>-3</v>
      </c>
      <c r="CZ94">
        <v>0</v>
      </c>
      <c r="DA94">
        <v>200</v>
      </c>
      <c r="DB94">
        <v>200</v>
      </c>
      <c r="DC94">
        <v>0</v>
      </c>
      <c r="DD94">
        <v>-105</v>
      </c>
      <c r="DG94">
        <v>14.645569620253164</v>
      </c>
      <c r="DH94">
        <v>0</v>
      </c>
      <c r="DI94">
        <v>0.3582207165323259</v>
      </c>
      <c r="DJ94">
        <v>0.3582207165323259</v>
      </c>
      <c r="DK94">
        <v>0.63589961713092791</v>
      </c>
      <c r="DL94">
        <v>4.7663313334666375E-3</v>
      </c>
      <c r="DM94">
        <v>38.655608368545721</v>
      </c>
      <c r="DN94">
        <v>0.64426013947576211</v>
      </c>
      <c r="DO94">
        <v>0</v>
      </c>
      <c r="DP94">
        <v>0</v>
      </c>
      <c r="DQ94">
        <v>12.88520278951524</v>
      </c>
      <c r="DR94">
        <v>52.087390185356682</v>
      </c>
      <c r="DS94">
        <v>1.6226641433542486</v>
      </c>
      <c r="DT94">
        <v>6.1629385375447781</v>
      </c>
      <c r="DU94">
        <v>2.3618272847299742</v>
      </c>
      <c r="DV94">
        <v>0.99957805907172992</v>
      </c>
      <c r="DW94">
        <v>0.99789029535864981</v>
      </c>
      <c r="DX94">
        <v>0.96139240506329116</v>
      </c>
      <c r="DY94">
        <v>0</v>
      </c>
      <c r="DZ94">
        <v>113.27532365542355</v>
      </c>
      <c r="EA94">
        <v>8.4726628072745562</v>
      </c>
      <c r="EB94">
        <v>0</v>
      </c>
      <c r="EC94">
        <v>0</v>
      </c>
      <c r="ED94">
        <v>239.21375917638431</v>
      </c>
      <c r="EE94">
        <v>0.76793248945147674</v>
      </c>
      <c r="EF94">
        <v>0.76751054852320677</v>
      </c>
      <c r="EG94">
        <v>0.78523206751054853</v>
      </c>
      <c r="EH94">
        <v>130.22487614195853</v>
      </c>
      <c r="EI94">
        <v>0</v>
      </c>
      <c r="EJ94">
        <v>0</v>
      </c>
      <c r="EK94">
        <v>0</v>
      </c>
      <c r="EL94">
        <v>1.4382881091171362E-2</v>
      </c>
      <c r="EM94">
        <v>0.40538554662440363</v>
      </c>
      <c r="EN94">
        <v>0.16877637130801687</v>
      </c>
      <c r="EO94">
        <v>0.16877637130801687</v>
      </c>
      <c r="EP94">
        <v>0.2772151898734177</v>
      </c>
      <c r="EQ94">
        <v>0.2772151898734177</v>
      </c>
      <c r="ER94">
        <v>7.7742616033755274</v>
      </c>
      <c r="ES94">
        <v>7.7742616033755274</v>
      </c>
      <c r="ET94">
        <v>131.23963316926208</v>
      </c>
      <c r="EU94">
        <v>2.9588607594936711</v>
      </c>
      <c r="EV94">
        <v>8.5008983973067878</v>
      </c>
      <c r="EW94">
        <v>0</v>
      </c>
      <c r="EX94">
        <v>0</v>
      </c>
      <c r="EY94">
        <v>2.4620647794312065</v>
      </c>
      <c r="EZ94">
        <v>312.78773773346092</v>
      </c>
      <c r="FA94">
        <v>365.6624105963237</v>
      </c>
      <c r="FB94">
        <v>0.729770132870874</v>
      </c>
      <c r="FC94">
        <v>15.105095234720608</v>
      </c>
      <c r="FD94">
        <v>0.90270272774048255</v>
      </c>
      <c r="FF94">
        <v>14.645569620253164</v>
      </c>
      <c r="FG94">
        <v>2.3915048187671074E-2</v>
      </c>
      <c r="FH94">
        <v>0.36618260306746303</v>
      </c>
      <c r="FI94">
        <v>0.36618260306746303</v>
      </c>
      <c r="FJ94">
        <v>0.69540650191789644</v>
      </c>
      <c r="FK94">
        <v>3.1645569620253164E-3</v>
      </c>
      <c r="FL94">
        <v>41.566280896690287</v>
      </c>
      <c r="FM94">
        <v>0.69277134827817155</v>
      </c>
      <c r="FN94">
        <v>0</v>
      </c>
      <c r="FO94">
        <v>0</v>
      </c>
      <c r="FP94">
        <v>13.85542696556343</v>
      </c>
      <c r="FQ94">
        <v>57.612300174022408</v>
      </c>
      <c r="FR94">
        <v>1.3939649758441477</v>
      </c>
      <c r="FS94">
        <v>2.9301337381315937</v>
      </c>
      <c r="FT94">
        <v>1.1329854251201614</v>
      </c>
      <c r="FU94">
        <v>0.99957805907172992</v>
      </c>
      <c r="FV94">
        <v>0.99789029535864981</v>
      </c>
      <c r="FW94">
        <v>0.96139240506329116</v>
      </c>
      <c r="FX94">
        <v>0</v>
      </c>
      <c r="FY94">
        <v>95.037618625565145</v>
      </c>
      <c r="FZ94">
        <v>6.2659246898038488</v>
      </c>
      <c r="GA94">
        <v>0</v>
      </c>
      <c r="GB94">
        <v>0</v>
      </c>
      <c r="GC94">
        <v>186.84011601973032</v>
      </c>
      <c r="GD94">
        <v>0.76793248945147674</v>
      </c>
      <c r="GE94">
        <v>0.76751054852320677</v>
      </c>
      <c r="GF94">
        <v>0.78523206751054853</v>
      </c>
      <c r="GG94">
        <v>94.125258346386772</v>
      </c>
      <c r="GH94">
        <v>0</v>
      </c>
      <c r="GI94">
        <v>0</v>
      </c>
      <c r="GJ94">
        <v>0</v>
      </c>
      <c r="GK94">
        <v>1.3207960120194984E-2</v>
      </c>
      <c r="GL94">
        <v>0.16430887746377532</v>
      </c>
      <c r="GM94">
        <v>0.16877637130801687</v>
      </c>
      <c r="GN94">
        <v>0.16877637130801687</v>
      </c>
      <c r="GO94">
        <v>0.2772151898734177</v>
      </c>
      <c r="GP94">
        <v>0.2772151898734177</v>
      </c>
      <c r="GQ94">
        <v>7.7742616033755274</v>
      </c>
      <c r="GR94">
        <v>7.7742616033755274</v>
      </c>
      <c r="GS94">
        <v>132.20985734531027</v>
      </c>
      <c r="GT94">
        <v>2.9588607594936711</v>
      </c>
      <c r="GU94">
        <v>6.8808457196770831</v>
      </c>
      <c r="GV94">
        <v>0</v>
      </c>
      <c r="GW94">
        <v>0</v>
      </c>
      <c r="GX94">
        <v>1.8991516715121011</v>
      </c>
      <c r="GY94">
        <v>269.6424639902657</v>
      </c>
      <c r="GZ94">
        <v>285.83005737735442</v>
      </c>
      <c r="HA94">
        <v>0.270229867129126</v>
      </c>
      <c r="HB94">
        <v>-44.117177042830576</v>
      </c>
      <c r="HC94">
        <v>9.7297272259517453E-2</v>
      </c>
    </row>
    <row r="95" spans="1:211" x14ac:dyDescent="0.25">
      <c r="A95" t="s">
        <v>3722</v>
      </c>
      <c r="B95">
        <v>90</v>
      </c>
      <c r="C95">
        <v>704</v>
      </c>
      <c r="D95">
        <v>4013</v>
      </c>
      <c r="E95">
        <v>4662</v>
      </c>
      <c r="F95">
        <v>6321</v>
      </c>
      <c r="G95">
        <v>5012</v>
      </c>
      <c r="H95">
        <v>5842</v>
      </c>
      <c r="I95">
        <v>15</v>
      </c>
      <c r="J95">
        <v>0</v>
      </c>
      <c r="K95">
        <v>7</v>
      </c>
      <c r="L95">
        <v>7</v>
      </c>
      <c r="M95">
        <v>1</v>
      </c>
      <c r="N95">
        <v>0</v>
      </c>
      <c r="O95">
        <v>60</v>
      </c>
      <c r="P95">
        <v>1</v>
      </c>
      <c r="Q95">
        <v>-3</v>
      </c>
      <c r="R95">
        <v>-3</v>
      </c>
      <c r="S95">
        <v>20</v>
      </c>
      <c r="T95">
        <v>82</v>
      </c>
      <c r="U95">
        <v>0</v>
      </c>
      <c r="V95">
        <v>0</v>
      </c>
      <c r="W95">
        <v>0</v>
      </c>
      <c r="X95">
        <v>1</v>
      </c>
      <c r="Y95">
        <v>1</v>
      </c>
      <c r="Z95">
        <v>1</v>
      </c>
      <c r="AA95">
        <v>0</v>
      </c>
      <c r="AB95">
        <v>80</v>
      </c>
      <c r="AC95">
        <v>5</v>
      </c>
      <c r="AD95">
        <v>-3</v>
      </c>
      <c r="AE95">
        <v>-3</v>
      </c>
      <c r="AF95">
        <v>180</v>
      </c>
      <c r="AG95">
        <v>0</v>
      </c>
      <c r="AH95">
        <v>1</v>
      </c>
      <c r="AI95">
        <v>1</v>
      </c>
      <c r="AJ95">
        <v>100</v>
      </c>
      <c r="AK95">
        <v>-3</v>
      </c>
      <c r="AL95">
        <v>-3</v>
      </c>
      <c r="AM95">
        <v>-3</v>
      </c>
      <c r="AN95">
        <v>0</v>
      </c>
      <c r="AO95">
        <v>0</v>
      </c>
      <c r="AP95">
        <v>0</v>
      </c>
      <c r="AQ95">
        <v>0</v>
      </c>
      <c r="AR95">
        <v>0</v>
      </c>
      <c r="AS95">
        <v>0</v>
      </c>
      <c r="AT95">
        <v>0</v>
      </c>
      <c r="AU95">
        <v>0</v>
      </c>
      <c r="AV95">
        <v>140</v>
      </c>
      <c r="AW95">
        <v>3</v>
      </c>
      <c r="AX95">
        <v>6</v>
      </c>
      <c r="AY95">
        <v>-3</v>
      </c>
      <c r="AZ95">
        <v>-3</v>
      </c>
      <c r="BA95">
        <v>7</v>
      </c>
      <c r="BB95">
        <v>262</v>
      </c>
      <c r="BC95">
        <v>262</v>
      </c>
      <c r="BD95">
        <v>0</v>
      </c>
      <c r="BE95">
        <v>-69</v>
      </c>
      <c r="BH95">
        <v>15</v>
      </c>
      <c r="BI95">
        <v>0</v>
      </c>
      <c r="BJ95">
        <v>18</v>
      </c>
      <c r="BK95">
        <v>18</v>
      </c>
      <c r="BL95">
        <v>0</v>
      </c>
      <c r="BM95">
        <v>0</v>
      </c>
      <c r="BN95">
        <v>0</v>
      </c>
      <c r="BO95">
        <v>0</v>
      </c>
      <c r="BP95">
        <v>-3</v>
      </c>
      <c r="BQ95">
        <v>-3</v>
      </c>
      <c r="BR95">
        <v>0</v>
      </c>
      <c r="BS95">
        <v>33</v>
      </c>
      <c r="BT95">
        <v>0</v>
      </c>
      <c r="BU95">
        <v>84</v>
      </c>
      <c r="BV95">
        <v>28</v>
      </c>
      <c r="BW95">
        <v>1</v>
      </c>
      <c r="BX95">
        <v>1</v>
      </c>
      <c r="BY95">
        <v>1</v>
      </c>
      <c r="BZ95">
        <v>0</v>
      </c>
      <c r="CA95">
        <v>120</v>
      </c>
      <c r="CB95">
        <v>6</v>
      </c>
      <c r="CC95">
        <v>-3</v>
      </c>
      <c r="CD95">
        <v>-3</v>
      </c>
      <c r="CE95">
        <v>298</v>
      </c>
      <c r="CF95">
        <v>1</v>
      </c>
      <c r="CG95">
        <v>1</v>
      </c>
      <c r="CH95">
        <v>1</v>
      </c>
      <c r="CI95">
        <v>150</v>
      </c>
      <c r="CJ95">
        <v>-3</v>
      </c>
      <c r="CK95">
        <v>-3</v>
      </c>
      <c r="CL95">
        <v>-3</v>
      </c>
      <c r="CM95">
        <v>1</v>
      </c>
      <c r="CN95">
        <v>0</v>
      </c>
      <c r="CO95">
        <v>0</v>
      </c>
      <c r="CP95">
        <v>0</v>
      </c>
      <c r="CQ95">
        <v>0</v>
      </c>
      <c r="CR95">
        <v>0</v>
      </c>
      <c r="CS95">
        <v>0</v>
      </c>
      <c r="CT95">
        <v>0</v>
      </c>
      <c r="CU95">
        <v>120</v>
      </c>
      <c r="CV95">
        <v>3</v>
      </c>
      <c r="CW95">
        <v>6</v>
      </c>
      <c r="CX95">
        <v>-3</v>
      </c>
      <c r="CY95">
        <v>-3</v>
      </c>
      <c r="CZ95">
        <v>46</v>
      </c>
      <c r="DA95">
        <v>331</v>
      </c>
      <c r="DB95">
        <v>351</v>
      </c>
      <c r="DC95">
        <v>1</v>
      </c>
      <c r="DD95">
        <v>69</v>
      </c>
      <c r="DG95">
        <v>14.645569620253164</v>
      </c>
      <c r="DH95">
        <v>0</v>
      </c>
      <c r="DI95">
        <v>8.0946017355465276</v>
      </c>
      <c r="DJ95">
        <v>8.0946017355465276</v>
      </c>
      <c r="DK95">
        <v>0.73485867623601264</v>
      </c>
      <c r="DL95">
        <v>3.1645569620253164E-3</v>
      </c>
      <c r="DM95">
        <v>43.797625559092324</v>
      </c>
      <c r="DN95">
        <v>0.72996042598487221</v>
      </c>
      <c r="DO95">
        <v>0</v>
      </c>
      <c r="DP95">
        <v>0</v>
      </c>
      <c r="DQ95">
        <v>14.599208519697441</v>
      </c>
      <c r="DR95">
        <v>66.241884664873226</v>
      </c>
      <c r="DS95">
        <v>0</v>
      </c>
      <c r="DT95">
        <v>2.9254347133400627</v>
      </c>
      <c r="DU95">
        <v>0.82771734113202888</v>
      </c>
      <c r="DV95">
        <v>0.99957805907172992</v>
      </c>
      <c r="DW95">
        <v>0.99789029535864981</v>
      </c>
      <c r="DX95">
        <v>0.96139240506329116</v>
      </c>
      <c r="DY95">
        <v>0</v>
      </c>
      <c r="DZ95">
        <v>104.07277022819225</v>
      </c>
      <c r="EA95">
        <v>7.7434959066030151</v>
      </c>
      <c r="EB95">
        <v>0</v>
      </c>
      <c r="EC95">
        <v>0</v>
      </c>
      <c r="ED95">
        <v>209.69939398663962</v>
      </c>
      <c r="EE95">
        <v>0.76793248945147674</v>
      </c>
      <c r="EF95">
        <v>0.76751054852320677</v>
      </c>
      <c r="EG95">
        <v>0.78523206751054853</v>
      </c>
      <c r="EH95">
        <v>109.35496120635989</v>
      </c>
      <c r="EI95">
        <v>0</v>
      </c>
      <c r="EJ95">
        <v>0</v>
      </c>
      <c r="EK95">
        <v>0</v>
      </c>
      <c r="EL95">
        <v>3.3226695566945352E-2</v>
      </c>
      <c r="EM95">
        <v>0.34502563536584419</v>
      </c>
      <c r="EN95">
        <v>0.16877637130801687</v>
      </c>
      <c r="EO95">
        <v>0.16877637130801687</v>
      </c>
      <c r="EP95">
        <v>0.2772151898734177</v>
      </c>
      <c r="EQ95">
        <v>0.2772151898734177</v>
      </c>
      <c r="ER95">
        <v>7.7742616033755274</v>
      </c>
      <c r="ES95">
        <v>7.7742616033755274</v>
      </c>
      <c r="ET95">
        <v>132.95363889944429</v>
      </c>
      <c r="EU95">
        <v>2.9588607594936711</v>
      </c>
      <c r="EV95">
        <v>8.1648811861363182</v>
      </c>
      <c r="EW95">
        <v>0</v>
      </c>
      <c r="EX95">
        <v>0</v>
      </c>
      <c r="EY95">
        <v>8.0424375395754684</v>
      </c>
      <c r="EZ95">
        <v>280.60362398119821</v>
      </c>
      <c r="FA95">
        <v>318.0406762881596</v>
      </c>
      <c r="FB95">
        <v>0.3889240758731532</v>
      </c>
      <c r="FC95">
        <v>-5.6301625306898337</v>
      </c>
      <c r="FD95">
        <v>0.29008780240450477</v>
      </c>
      <c r="FF95">
        <v>14.645569620253164</v>
      </c>
      <c r="FG95">
        <v>0</v>
      </c>
      <c r="FH95">
        <v>13.854425896711321</v>
      </c>
      <c r="FI95">
        <v>13.854425896711321</v>
      </c>
      <c r="FJ95">
        <v>0.36303886575579397</v>
      </c>
      <c r="FK95">
        <v>3.1645569620253164E-3</v>
      </c>
      <c r="FL95">
        <v>21.86938612596667</v>
      </c>
      <c r="FM95">
        <v>0.36448976876611117</v>
      </c>
      <c r="FN95">
        <v>0</v>
      </c>
      <c r="FO95">
        <v>0</v>
      </c>
      <c r="FP95">
        <v>7.2897953753222247</v>
      </c>
      <c r="FQ95">
        <v>46.708254128520764</v>
      </c>
      <c r="FR95">
        <v>0</v>
      </c>
      <c r="FS95">
        <v>61.727445138162025</v>
      </c>
      <c r="FT95">
        <v>20.315929458706961</v>
      </c>
      <c r="FU95">
        <v>0.99957805907172992</v>
      </c>
      <c r="FV95">
        <v>0.99789029535864981</v>
      </c>
      <c r="FW95">
        <v>0.95302880385676436</v>
      </c>
      <c r="FX95">
        <v>0</v>
      </c>
      <c r="FY95">
        <v>111.12201163367979</v>
      </c>
      <c r="FZ95">
        <v>6.331194445616525</v>
      </c>
      <c r="GA95">
        <v>0</v>
      </c>
      <c r="GB95">
        <v>0</v>
      </c>
      <c r="GC95">
        <v>229.95202919537229</v>
      </c>
      <c r="GD95">
        <v>0.76793248945147674</v>
      </c>
      <c r="GE95">
        <v>0.76751054852320677</v>
      </c>
      <c r="GF95">
        <v>0.78523206751054853</v>
      </c>
      <c r="GG95">
        <v>114.80585057537462</v>
      </c>
      <c r="GH95">
        <v>0</v>
      </c>
      <c r="GI95">
        <v>0</v>
      </c>
      <c r="GJ95">
        <v>0</v>
      </c>
      <c r="GK95">
        <v>0.6576533569786549</v>
      </c>
      <c r="GL95">
        <v>0.12960806106813816</v>
      </c>
      <c r="GM95">
        <v>0.16877637130801687</v>
      </c>
      <c r="GN95">
        <v>0.16877637130801687</v>
      </c>
      <c r="GO95">
        <v>0.2772151898734177</v>
      </c>
      <c r="GP95">
        <v>0.2772151898734177</v>
      </c>
      <c r="GQ95">
        <v>7.7742616033755274</v>
      </c>
      <c r="GR95">
        <v>7.7742616033755274</v>
      </c>
      <c r="GS95">
        <v>125.30968170680799</v>
      </c>
      <c r="GT95">
        <v>2.9504971582871442</v>
      </c>
      <c r="GU95">
        <v>6.5187514603493302</v>
      </c>
      <c r="GV95">
        <v>0</v>
      </c>
      <c r="GW95">
        <v>0</v>
      </c>
      <c r="GX95">
        <v>34.252964515193796</v>
      </c>
      <c r="GY95">
        <v>300.22665845818932</v>
      </c>
      <c r="GZ95">
        <v>324.6650891515896</v>
      </c>
      <c r="HA95">
        <v>0.61107592412684686</v>
      </c>
      <c r="HB95">
        <v>4.2189837102994865</v>
      </c>
      <c r="HC95">
        <v>0.70991219759549518</v>
      </c>
    </row>
    <row r="96" spans="1:211" x14ac:dyDescent="0.25">
      <c r="A96" t="s">
        <v>3722</v>
      </c>
      <c r="B96">
        <v>91</v>
      </c>
      <c r="C96">
        <v>6652</v>
      </c>
      <c r="D96">
        <v>1294</v>
      </c>
      <c r="E96">
        <v>118</v>
      </c>
      <c r="F96">
        <v>4918</v>
      </c>
      <c r="G96">
        <v>997</v>
      </c>
      <c r="H96">
        <v>4320</v>
      </c>
      <c r="I96">
        <v>15</v>
      </c>
      <c r="J96">
        <v>0</v>
      </c>
      <c r="K96">
        <v>29</v>
      </c>
      <c r="L96">
        <v>29</v>
      </c>
      <c r="M96">
        <v>1</v>
      </c>
      <c r="N96">
        <v>0</v>
      </c>
      <c r="O96">
        <v>60</v>
      </c>
      <c r="P96">
        <v>1</v>
      </c>
      <c r="Q96">
        <v>-3</v>
      </c>
      <c r="R96">
        <v>-3</v>
      </c>
      <c r="S96">
        <v>20</v>
      </c>
      <c r="T96">
        <v>104</v>
      </c>
      <c r="U96">
        <v>0</v>
      </c>
      <c r="V96">
        <v>59</v>
      </c>
      <c r="W96">
        <v>19</v>
      </c>
      <c r="X96">
        <v>1</v>
      </c>
      <c r="Y96">
        <v>1</v>
      </c>
      <c r="Z96">
        <v>1</v>
      </c>
      <c r="AA96">
        <v>0</v>
      </c>
      <c r="AB96">
        <v>80</v>
      </c>
      <c r="AC96">
        <v>5</v>
      </c>
      <c r="AD96">
        <v>-3</v>
      </c>
      <c r="AE96">
        <v>-3</v>
      </c>
      <c r="AF96">
        <v>249</v>
      </c>
      <c r="AG96">
        <v>1</v>
      </c>
      <c r="AH96">
        <v>1</v>
      </c>
      <c r="AI96">
        <v>1</v>
      </c>
      <c r="AJ96">
        <v>150</v>
      </c>
      <c r="AK96">
        <v>-3</v>
      </c>
      <c r="AL96">
        <v>-3</v>
      </c>
      <c r="AM96">
        <v>-3</v>
      </c>
      <c r="AN96">
        <v>1</v>
      </c>
      <c r="AO96">
        <v>0</v>
      </c>
      <c r="AP96">
        <v>0</v>
      </c>
      <c r="AQ96">
        <v>0</v>
      </c>
      <c r="AR96">
        <v>0</v>
      </c>
      <c r="AS96">
        <v>0</v>
      </c>
      <c r="AT96">
        <v>0</v>
      </c>
      <c r="AU96">
        <v>0</v>
      </c>
      <c r="AV96">
        <v>140</v>
      </c>
      <c r="AW96">
        <v>3</v>
      </c>
      <c r="AX96">
        <v>6</v>
      </c>
      <c r="AY96">
        <v>-3</v>
      </c>
      <c r="AZ96">
        <v>-3</v>
      </c>
      <c r="BA96">
        <v>48</v>
      </c>
      <c r="BB96">
        <v>353</v>
      </c>
      <c r="BC96">
        <v>373</v>
      </c>
      <c r="BD96">
        <v>1</v>
      </c>
      <c r="BE96">
        <v>53</v>
      </c>
      <c r="BH96">
        <v>15</v>
      </c>
      <c r="BI96">
        <v>0</v>
      </c>
      <c r="BJ96">
        <v>5</v>
      </c>
      <c r="BK96">
        <v>5</v>
      </c>
      <c r="BL96">
        <v>1</v>
      </c>
      <c r="BM96">
        <v>0</v>
      </c>
      <c r="BN96">
        <v>60</v>
      </c>
      <c r="BO96">
        <v>1</v>
      </c>
      <c r="BP96">
        <v>-3</v>
      </c>
      <c r="BQ96">
        <v>-3</v>
      </c>
      <c r="BR96">
        <v>20</v>
      </c>
      <c r="BS96">
        <v>80</v>
      </c>
      <c r="BT96">
        <v>0</v>
      </c>
      <c r="BU96">
        <v>1</v>
      </c>
      <c r="BV96">
        <v>0</v>
      </c>
      <c r="BW96">
        <v>1</v>
      </c>
      <c r="BX96">
        <v>1</v>
      </c>
      <c r="BY96">
        <v>1</v>
      </c>
      <c r="BZ96">
        <v>1</v>
      </c>
      <c r="CA96">
        <v>120</v>
      </c>
      <c r="CB96">
        <v>11</v>
      </c>
      <c r="CC96">
        <v>-3</v>
      </c>
      <c r="CD96">
        <v>-3</v>
      </c>
      <c r="CE96">
        <v>220</v>
      </c>
      <c r="CF96">
        <v>1</v>
      </c>
      <c r="CG96">
        <v>1</v>
      </c>
      <c r="CH96">
        <v>0</v>
      </c>
      <c r="CI96">
        <v>100</v>
      </c>
      <c r="CJ96">
        <v>-3</v>
      </c>
      <c r="CK96">
        <v>-3</v>
      </c>
      <c r="CL96">
        <v>-3</v>
      </c>
      <c r="CM96">
        <v>0</v>
      </c>
      <c r="CN96">
        <v>1</v>
      </c>
      <c r="CO96">
        <v>0</v>
      </c>
      <c r="CP96">
        <v>0</v>
      </c>
      <c r="CQ96">
        <v>0</v>
      </c>
      <c r="CR96">
        <v>0</v>
      </c>
      <c r="CS96">
        <v>0</v>
      </c>
      <c r="CT96">
        <v>0</v>
      </c>
      <c r="CU96">
        <v>180</v>
      </c>
      <c r="CV96">
        <v>4</v>
      </c>
      <c r="CW96">
        <v>12</v>
      </c>
      <c r="CX96">
        <v>-3</v>
      </c>
      <c r="CY96">
        <v>-3</v>
      </c>
      <c r="CZ96">
        <v>5</v>
      </c>
      <c r="DA96">
        <v>300</v>
      </c>
      <c r="DB96">
        <v>400</v>
      </c>
      <c r="DC96">
        <v>0</v>
      </c>
      <c r="DD96">
        <v>-53</v>
      </c>
      <c r="DG96">
        <v>14.645569620253164</v>
      </c>
      <c r="DH96">
        <v>4.973804433240743E-2</v>
      </c>
      <c r="DI96">
        <v>20.62056126065082</v>
      </c>
      <c r="DJ96">
        <v>20.62056126065082</v>
      </c>
      <c r="DK96">
        <v>0.85506329113924051</v>
      </c>
      <c r="DL96">
        <v>5.0496803665120021E-3</v>
      </c>
      <c r="DM96">
        <v>62.963587128882821</v>
      </c>
      <c r="DN96">
        <v>1.0493931188147134</v>
      </c>
      <c r="DO96">
        <v>0</v>
      </c>
      <c r="DP96">
        <v>0</v>
      </c>
      <c r="DQ96">
        <v>20.98786237629427</v>
      </c>
      <c r="DR96">
        <v>93.100559340900332</v>
      </c>
      <c r="DS96">
        <v>0.74328572150575678</v>
      </c>
      <c r="DT96">
        <v>78.231101669480353</v>
      </c>
      <c r="DU96">
        <v>25.872492289701565</v>
      </c>
      <c r="DV96">
        <v>0.99957805907172992</v>
      </c>
      <c r="DW96">
        <v>0.99789029535864981</v>
      </c>
      <c r="DX96">
        <v>0.96139240506329116</v>
      </c>
      <c r="DY96">
        <v>0</v>
      </c>
      <c r="DZ96">
        <v>90.036849192309148</v>
      </c>
      <c r="EA96">
        <v>6.6933721754959787</v>
      </c>
      <c r="EB96">
        <v>0</v>
      </c>
      <c r="EC96">
        <v>0</v>
      </c>
      <c r="ED96">
        <v>209.02202521072169</v>
      </c>
      <c r="EE96">
        <v>0.76793248945147674</v>
      </c>
      <c r="EF96">
        <v>0.76751054852320677</v>
      </c>
      <c r="EG96">
        <v>0.78523206751054853</v>
      </c>
      <c r="EH96">
        <v>114.9150573770126</v>
      </c>
      <c r="EI96">
        <v>0</v>
      </c>
      <c r="EJ96">
        <v>0</v>
      </c>
      <c r="EK96">
        <v>0</v>
      </c>
      <c r="EL96">
        <v>0.9496309714157507</v>
      </c>
      <c r="EM96">
        <v>0.25497678634660892</v>
      </c>
      <c r="EN96">
        <v>0.16877637130801687</v>
      </c>
      <c r="EO96">
        <v>0.16877637130801687</v>
      </c>
      <c r="EP96">
        <v>0.2772151898734177</v>
      </c>
      <c r="EQ96">
        <v>0.2772151898734177</v>
      </c>
      <c r="ER96">
        <v>7.7742616033755274</v>
      </c>
      <c r="ES96">
        <v>7.7742616033755274</v>
      </c>
      <c r="ET96">
        <v>139.3422927560411</v>
      </c>
      <c r="EU96">
        <v>2.9588607594936707</v>
      </c>
      <c r="EV96">
        <v>7.6029925147915431</v>
      </c>
      <c r="EW96">
        <v>0</v>
      </c>
      <c r="EX96">
        <v>0</v>
      </c>
      <c r="EY96">
        <v>49.130869427704688</v>
      </c>
      <c r="EZ96">
        <v>310.36870713415084</v>
      </c>
      <c r="FA96">
        <v>343.04530296206087</v>
      </c>
      <c r="FB96">
        <v>0.57582052315713839</v>
      </c>
      <c r="FC96">
        <v>-7.0234408381657287</v>
      </c>
      <c r="FD96">
        <v>0.57872583141214617</v>
      </c>
      <c r="FF96">
        <v>14.645569620253164</v>
      </c>
      <c r="FG96">
        <v>0</v>
      </c>
      <c r="FH96">
        <v>2.8902331379614563</v>
      </c>
      <c r="FI96">
        <v>2.8902331379614563</v>
      </c>
      <c r="FJ96">
        <v>0.72478927182670638</v>
      </c>
      <c r="FK96">
        <v>3.1645569620253164E-3</v>
      </c>
      <c r="FL96">
        <v>43.357607051358812</v>
      </c>
      <c r="FM96">
        <v>0.72262678418931348</v>
      </c>
      <c r="FN96">
        <v>0</v>
      </c>
      <c r="FO96">
        <v>0</v>
      </c>
      <c r="FP96">
        <v>14.45253568378627</v>
      </c>
      <c r="FQ96">
        <v>60.547723817059037</v>
      </c>
      <c r="FR96">
        <v>0.17431641498208039</v>
      </c>
      <c r="FS96">
        <v>23.329967514423306</v>
      </c>
      <c r="FT96">
        <v>7.3272565453517711</v>
      </c>
      <c r="FU96">
        <v>0.99957805907172992</v>
      </c>
      <c r="FV96">
        <v>0.99789029535864981</v>
      </c>
      <c r="FW96">
        <v>0.96139240506329116</v>
      </c>
      <c r="FX96">
        <v>0</v>
      </c>
      <c r="FY96">
        <v>105.71599523534172</v>
      </c>
      <c r="FZ96">
        <v>7.8606544846028843</v>
      </c>
      <c r="GA96">
        <v>0</v>
      </c>
      <c r="GB96">
        <v>0</v>
      </c>
      <c r="GC96">
        <v>217.71901612782014</v>
      </c>
      <c r="GD96">
        <v>0.76793248945147674</v>
      </c>
      <c r="GE96">
        <v>0.76751054852320677</v>
      </c>
      <c r="GF96">
        <v>0.78523206751054853</v>
      </c>
      <c r="GG96">
        <v>118.11626072372624</v>
      </c>
      <c r="GH96">
        <v>0</v>
      </c>
      <c r="GI96">
        <v>0</v>
      </c>
      <c r="GJ96">
        <v>0</v>
      </c>
      <c r="GK96">
        <v>5.2466541677638756E-2</v>
      </c>
      <c r="GL96">
        <v>0.31209240390492454</v>
      </c>
      <c r="GM96">
        <v>0.16877637130801687</v>
      </c>
      <c r="GN96">
        <v>0.16877637130801687</v>
      </c>
      <c r="GO96">
        <v>0.2772151898734177</v>
      </c>
      <c r="GP96">
        <v>0.2772151898734177</v>
      </c>
      <c r="GQ96">
        <v>7.7742616033755274</v>
      </c>
      <c r="GR96">
        <v>7.7742616033755274</v>
      </c>
      <c r="GS96">
        <v>132.80696606353311</v>
      </c>
      <c r="GT96">
        <v>2.9588607594936711</v>
      </c>
      <c r="GU96">
        <v>7.9702592798930763</v>
      </c>
      <c r="GV96">
        <v>0</v>
      </c>
      <c r="GW96">
        <v>0</v>
      </c>
      <c r="GX96">
        <v>11.149318266490528</v>
      </c>
      <c r="GY96">
        <v>297.09495837146142</v>
      </c>
      <c r="GZ96">
        <v>347.1607441162995</v>
      </c>
      <c r="HA96">
        <v>0.42417947684286161</v>
      </c>
      <c r="HB96">
        <v>6.7291756386963879</v>
      </c>
      <c r="HC96">
        <v>0.42127416858785383</v>
      </c>
    </row>
    <row r="97" spans="1:211" x14ac:dyDescent="0.25">
      <c r="A97" t="s">
        <v>3722</v>
      </c>
      <c r="B97">
        <v>92</v>
      </c>
      <c r="C97">
        <v>4469</v>
      </c>
      <c r="D97">
        <v>5295</v>
      </c>
      <c r="E97">
        <v>2073</v>
      </c>
      <c r="F97">
        <v>79</v>
      </c>
      <c r="G97">
        <v>968</v>
      </c>
      <c r="H97">
        <v>1255</v>
      </c>
      <c r="I97">
        <v>15</v>
      </c>
      <c r="J97">
        <v>0</v>
      </c>
      <c r="K97">
        <v>0</v>
      </c>
      <c r="L97">
        <v>0</v>
      </c>
      <c r="M97">
        <v>1</v>
      </c>
      <c r="N97">
        <v>0</v>
      </c>
      <c r="O97">
        <v>60</v>
      </c>
      <c r="P97">
        <v>1</v>
      </c>
      <c r="Q97">
        <v>-3</v>
      </c>
      <c r="R97">
        <v>-3</v>
      </c>
      <c r="S97">
        <v>20</v>
      </c>
      <c r="T97">
        <v>75</v>
      </c>
      <c r="U97">
        <v>0</v>
      </c>
      <c r="V97">
        <v>0</v>
      </c>
      <c r="W97">
        <v>0</v>
      </c>
      <c r="X97">
        <v>1</v>
      </c>
      <c r="Y97">
        <v>1</v>
      </c>
      <c r="Z97">
        <v>1</v>
      </c>
      <c r="AA97">
        <v>1</v>
      </c>
      <c r="AB97">
        <v>120</v>
      </c>
      <c r="AC97">
        <v>11</v>
      </c>
      <c r="AD97">
        <v>-3</v>
      </c>
      <c r="AE97">
        <v>-3</v>
      </c>
      <c r="AF97">
        <v>270</v>
      </c>
      <c r="AG97">
        <v>1</v>
      </c>
      <c r="AH97">
        <v>1</v>
      </c>
      <c r="AI97">
        <v>1</v>
      </c>
      <c r="AJ97">
        <v>150</v>
      </c>
      <c r="AK97">
        <v>-3</v>
      </c>
      <c r="AL97">
        <v>-3</v>
      </c>
      <c r="AM97">
        <v>-3</v>
      </c>
      <c r="AN97">
        <v>0</v>
      </c>
      <c r="AO97">
        <v>1</v>
      </c>
      <c r="AP97">
        <v>0</v>
      </c>
      <c r="AQ97">
        <v>0</v>
      </c>
      <c r="AR97">
        <v>1</v>
      </c>
      <c r="AS97">
        <v>0</v>
      </c>
      <c r="AT97">
        <v>25</v>
      </c>
      <c r="AU97">
        <v>0</v>
      </c>
      <c r="AV97">
        <v>180</v>
      </c>
      <c r="AW97">
        <v>4</v>
      </c>
      <c r="AX97">
        <v>12</v>
      </c>
      <c r="AY97">
        <v>-3</v>
      </c>
      <c r="AZ97">
        <v>-3</v>
      </c>
      <c r="BA97">
        <v>0</v>
      </c>
      <c r="BB97">
        <v>345</v>
      </c>
      <c r="BC97">
        <v>445</v>
      </c>
      <c r="BD97">
        <v>0</v>
      </c>
      <c r="BE97">
        <v>-25</v>
      </c>
      <c r="BH97">
        <v>15</v>
      </c>
      <c r="BI97">
        <v>0</v>
      </c>
      <c r="BJ97">
        <v>0</v>
      </c>
      <c r="BK97">
        <v>0</v>
      </c>
      <c r="BL97">
        <v>1</v>
      </c>
      <c r="BM97">
        <v>0</v>
      </c>
      <c r="BN97">
        <v>60</v>
      </c>
      <c r="BO97">
        <v>1</v>
      </c>
      <c r="BP97">
        <v>-3</v>
      </c>
      <c r="BQ97">
        <v>-3</v>
      </c>
      <c r="BR97">
        <v>20</v>
      </c>
      <c r="BS97">
        <v>75</v>
      </c>
      <c r="BT97">
        <v>0</v>
      </c>
      <c r="BU97">
        <v>0</v>
      </c>
      <c r="BV97">
        <v>0</v>
      </c>
      <c r="BW97">
        <v>1</v>
      </c>
      <c r="BX97">
        <v>1</v>
      </c>
      <c r="BY97">
        <v>1</v>
      </c>
      <c r="BZ97">
        <v>1</v>
      </c>
      <c r="CA97">
        <v>120</v>
      </c>
      <c r="CB97">
        <v>11</v>
      </c>
      <c r="CC97">
        <v>-3</v>
      </c>
      <c r="CD97">
        <v>-3</v>
      </c>
      <c r="CE97">
        <v>270</v>
      </c>
      <c r="CF97">
        <v>1</v>
      </c>
      <c r="CG97">
        <v>1</v>
      </c>
      <c r="CH97">
        <v>1</v>
      </c>
      <c r="CI97">
        <v>150</v>
      </c>
      <c r="CJ97">
        <v>-3</v>
      </c>
      <c r="CK97">
        <v>-3</v>
      </c>
      <c r="CL97">
        <v>-3</v>
      </c>
      <c r="CM97">
        <v>0</v>
      </c>
      <c r="CN97">
        <v>1</v>
      </c>
      <c r="CO97">
        <v>0</v>
      </c>
      <c r="CP97">
        <v>0</v>
      </c>
      <c r="CQ97">
        <v>0</v>
      </c>
      <c r="CR97">
        <v>1</v>
      </c>
      <c r="CS97">
        <v>0</v>
      </c>
      <c r="CT97">
        <v>25</v>
      </c>
      <c r="CU97">
        <v>180</v>
      </c>
      <c r="CV97">
        <v>4</v>
      </c>
      <c r="CW97">
        <v>12</v>
      </c>
      <c r="CX97">
        <v>-3</v>
      </c>
      <c r="CY97">
        <v>-3</v>
      </c>
      <c r="CZ97">
        <v>0</v>
      </c>
      <c r="DA97">
        <v>370</v>
      </c>
      <c r="DB97">
        <v>470</v>
      </c>
      <c r="DC97">
        <v>1</v>
      </c>
      <c r="DD97">
        <v>25</v>
      </c>
      <c r="DG97">
        <v>14.645569620253164</v>
      </c>
      <c r="DH97">
        <v>9.9188087205329567E-2</v>
      </c>
      <c r="DI97">
        <v>1.9596038272800496</v>
      </c>
      <c r="DJ97">
        <v>1.9596038272800496</v>
      </c>
      <c r="DK97">
        <v>0.8150172990252077</v>
      </c>
      <c r="DL97">
        <v>3.1645569620253164E-3</v>
      </c>
      <c r="DM97">
        <v>49.026094269888439</v>
      </c>
      <c r="DN97">
        <v>0.81710157116480742</v>
      </c>
      <c r="DO97">
        <v>0</v>
      </c>
      <c r="DP97">
        <v>0</v>
      </c>
      <c r="DQ97">
        <v>16.342031423296156</v>
      </c>
      <c r="DR97">
        <v>68.129130932846024</v>
      </c>
      <c r="DS97">
        <v>3.9440822594513767</v>
      </c>
      <c r="DT97">
        <v>10.135079778218925</v>
      </c>
      <c r="DU97">
        <v>3.1784798537583541</v>
      </c>
      <c r="DV97">
        <v>0.99957805907172992</v>
      </c>
      <c r="DW97">
        <v>0.99789029535864981</v>
      </c>
      <c r="DX97">
        <v>0.96139240506329116</v>
      </c>
      <c r="DY97">
        <v>0</v>
      </c>
      <c r="DZ97">
        <v>118.31495553034105</v>
      </c>
      <c r="EA97">
        <v>9.4156118143459917</v>
      </c>
      <c r="EB97">
        <v>0</v>
      </c>
      <c r="EC97">
        <v>0</v>
      </c>
      <c r="ED97">
        <v>252.76110594475784</v>
      </c>
      <c r="EE97">
        <v>0.76793248945147674</v>
      </c>
      <c r="EF97">
        <v>0.76751054852320677</v>
      </c>
      <c r="EG97">
        <v>0.78523206751054853</v>
      </c>
      <c r="EH97">
        <v>133.01687763713079</v>
      </c>
      <c r="EI97">
        <v>0</v>
      </c>
      <c r="EJ97">
        <v>0</v>
      </c>
      <c r="EK97">
        <v>0</v>
      </c>
      <c r="EL97">
        <v>2.4665971262204933E-2</v>
      </c>
      <c r="EM97">
        <v>0.6442695447461424</v>
      </c>
      <c r="EN97">
        <v>0.16877637130801687</v>
      </c>
      <c r="EO97">
        <v>0.16877637130801687</v>
      </c>
      <c r="EP97">
        <v>0.2772151898734177</v>
      </c>
      <c r="EQ97">
        <v>0.2772151898734177</v>
      </c>
      <c r="ER97">
        <v>7.7742616033755274</v>
      </c>
      <c r="ES97">
        <v>7.7742616033755274</v>
      </c>
      <c r="ET97">
        <v>134.69646180304301</v>
      </c>
      <c r="EU97">
        <v>2.9588607594936711</v>
      </c>
      <c r="EV97">
        <v>9.7738396624472568</v>
      </c>
      <c r="EW97">
        <v>0</v>
      </c>
      <c r="EX97">
        <v>0</v>
      </c>
      <c r="EY97">
        <v>6.0441726668887696</v>
      </c>
      <c r="EZ97">
        <v>329.6795663083908</v>
      </c>
      <c r="FA97">
        <v>392.42886966910112</v>
      </c>
      <c r="FB97">
        <v>0.65196266087978838</v>
      </c>
      <c r="FC97">
        <v>-2.1791611940261855</v>
      </c>
      <c r="FD97">
        <v>0.56398967351055018</v>
      </c>
      <c r="FF97">
        <v>13.851794748868896</v>
      </c>
      <c r="FG97">
        <v>0</v>
      </c>
      <c r="FH97">
        <v>3.474266071504434</v>
      </c>
      <c r="FI97">
        <v>3.474266071504434</v>
      </c>
      <c r="FJ97">
        <v>0.64854488875698069</v>
      </c>
      <c r="FK97">
        <v>3.1645569620253164E-3</v>
      </c>
      <c r="FL97">
        <v>38.856924358703928</v>
      </c>
      <c r="FM97">
        <v>0.64761540597839862</v>
      </c>
      <c r="FN97">
        <v>0</v>
      </c>
      <c r="FO97">
        <v>0</v>
      </c>
      <c r="FP97">
        <v>12.952308119567974</v>
      </c>
      <c r="FQ97">
        <v>54.178925271927838</v>
      </c>
      <c r="FR97">
        <v>0</v>
      </c>
      <c r="FS97">
        <v>14.908778327739309</v>
      </c>
      <c r="FT97">
        <v>4.9160882491572835</v>
      </c>
      <c r="FU97">
        <v>0.99957805907172992</v>
      </c>
      <c r="FV97">
        <v>0.99789029535864981</v>
      </c>
      <c r="FW97">
        <v>0.96139240506329116</v>
      </c>
      <c r="FX97">
        <v>0</v>
      </c>
      <c r="FY97">
        <v>104.93059476144803</v>
      </c>
      <c r="FZ97">
        <v>8.1246769491320059</v>
      </c>
      <c r="GA97">
        <v>0</v>
      </c>
      <c r="GB97">
        <v>0</v>
      </c>
      <c r="GC97">
        <v>219.08673984822514</v>
      </c>
      <c r="GD97">
        <v>0.76793248945147674</v>
      </c>
      <c r="GE97">
        <v>0.76751054852320677</v>
      </c>
      <c r="GF97">
        <v>0.78523206751054853</v>
      </c>
      <c r="GG97">
        <v>119.00433920814318</v>
      </c>
      <c r="GH97">
        <v>0</v>
      </c>
      <c r="GI97">
        <v>0</v>
      </c>
      <c r="GJ97">
        <v>0</v>
      </c>
      <c r="GK97">
        <v>3.9016452836151183E-2</v>
      </c>
      <c r="GL97">
        <v>0.45026610817541302</v>
      </c>
      <c r="GM97">
        <v>0.16877637130801687</v>
      </c>
      <c r="GN97">
        <v>0.16877637130801687</v>
      </c>
      <c r="GO97">
        <v>0.2772151898734177</v>
      </c>
      <c r="GP97">
        <v>0.2772151898734177</v>
      </c>
      <c r="GQ97">
        <v>7.7742616033755274</v>
      </c>
      <c r="GR97">
        <v>7.7742616033755274</v>
      </c>
      <c r="GS97">
        <v>131.3067384993148</v>
      </c>
      <c r="GT97">
        <v>2.9588607594936707</v>
      </c>
      <c r="GU97">
        <v>8.7399502378217218</v>
      </c>
      <c r="GV97">
        <v>0</v>
      </c>
      <c r="GW97">
        <v>0</v>
      </c>
      <c r="GX97">
        <v>9.1279774636361282</v>
      </c>
      <c r="GY97">
        <v>302.41987791441215</v>
      </c>
      <c r="GZ97">
        <v>347.35281609781987</v>
      </c>
      <c r="HA97">
        <v>0.34803733912021162</v>
      </c>
      <c r="HB97">
        <v>-1.9192260606528455</v>
      </c>
      <c r="HC97">
        <v>0.43601032648944982</v>
      </c>
    </row>
    <row r="98" spans="1:211" x14ac:dyDescent="0.25">
      <c r="A98" t="s">
        <v>3722</v>
      </c>
      <c r="B98">
        <v>93</v>
      </c>
      <c r="C98">
        <v>1678</v>
      </c>
      <c r="D98">
        <v>60</v>
      </c>
      <c r="E98">
        <v>1745</v>
      </c>
      <c r="F98">
        <v>6025</v>
      </c>
      <c r="G98">
        <v>3527</v>
      </c>
      <c r="H98">
        <v>5635</v>
      </c>
      <c r="I98">
        <v>15</v>
      </c>
      <c r="J98">
        <v>0</v>
      </c>
      <c r="K98">
        <v>37</v>
      </c>
      <c r="L98">
        <v>37</v>
      </c>
      <c r="M98">
        <v>1</v>
      </c>
      <c r="N98">
        <v>0</v>
      </c>
      <c r="O98">
        <v>60</v>
      </c>
      <c r="P98">
        <v>1</v>
      </c>
      <c r="Q98">
        <v>-3</v>
      </c>
      <c r="R98">
        <v>-3</v>
      </c>
      <c r="S98">
        <v>20</v>
      </c>
      <c r="T98">
        <v>112</v>
      </c>
      <c r="U98">
        <v>0</v>
      </c>
      <c r="V98">
        <v>57</v>
      </c>
      <c r="W98">
        <v>19</v>
      </c>
      <c r="X98">
        <v>1</v>
      </c>
      <c r="Y98">
        <v>1</v>
      </c>
      <c r="Z98">
        <v>1</v>
      </c>
      <c r="AA98">
        <v>0</v>
      </c>
      <c r="AB98">
        <v>80</v>
      </c>
      <c r="AC98">
        <v>5</v>
      </c>
      <c r="AD98">
        <v>-3</v>
      </c>
      <c r="AE98">
        <v>-3</v>
      </c>
      <c r="AF98">
        <v>249</v>
      </c>
      <c r="AG98">
        <v>1</v>
      </c>
      <c r="AH98">
        <v>1</v>
      </c>
      <c r="AI98">
        <v>1</v>
      </c>
      <c r="AJ98">
        <v>150</v>
      </c>
      <c r="AK98">
        <v>-3</v>
      </c>
      <c r="AL98">
        <v>-3</v>
      </c>
      <c r="AM98">
        <v>-3</v>
      </c>
      <c r="AN98">
        <v>1</v>
      </c>
      <c r="AO98">
        <v>0</v>
      </c>
      <c r="AP98">
        <v>0</v>
      </c>
      <c r="AQ98">
        <v>0</v>
      </c>
      <c r="AR98">
        <v>0</v>
      </c>
      <c r="AS98">
        <v>0</v>
      </c>
      <c r="AT98">
        <v>0</v>
      </c>
      <c r="AU98">
        <v>0</v>
      </c>
      <c r="AV98">
        <v>140</v>
      </c>
      <c r="AW98">
        <v>3</v>
      </c>
      <c r="AX98">
        <v>6</v>
      </c>
      <c r="AY98">
        <v>-3</v>
      </c>
      <c r="AZ98">
        <v>-3</v>
      </c>
      <c r="BA98">
        <v>56</v>
      </c>
      <c r="BB98">
        <v>361</v>
      </c>
      <c r="BC98">
        <v>381</v>
      </c>
      <c r="BD98">
        <v>1</v>
      </c>
      <c r="BE98">
        <v>126</v>
      </c>
      <c r="BH98">
        <v>15</v>
      </c>
      <c r="BI98">
        <v>0</v>
      </c>
      <c r="BJ98">
        <v>0</v>
      </c>
      <c r="BK98">
        <v>0</v>
      </c>
      <c r="BL98">
        <v>0</v>
      </c>
      <c r="BM98">
        <v>0</v>
      </c>
      <c r="BN98">
        <v>0</v>
      </c>
      <c r="BO98">
        <v>0</v>
      </c>
      <c r="BP98">
        <v>-3</v>
      </c>
      <c r="BQ98">
        <v>-3</v>
      </c>
      <c r="BR98">
        <v>0</v>
      </c>
      <c r="BS98">
        <v>15</v>
      </c>
      <c r="BT98">
        <v>0</v>
      </c>
      <c r="BU98">
        <v>0</v>
      </c>
      <c r="BV98">
        <v>0</v>
      </c>
      <c r="BW98">
        <v>1</v>
      </c>
      <c r="BX98">
        <v>1</v>
      </c>
      <c r="BY98">
        <v>1</v>
      </c>
      <c r="BZ98">
        <v>0</v>
      </c>
      <c r="CA98">
        <v>120</v>
      </c>
      <c r="CB98">
        <v>6</v>
      </c>
      <c r="CC98">
        <v>-3</v>
      </c>
      <c r="CD98">
        <v>-3</v>
      </c>
      <c r="CE98">
        <v>220</v>
      </c>
      <c r="CF98">
        <v>0</v>
      </c>
      <c r="CG98">
        <v>1</v>
      </c>
      <c r="CH98">
        <v>1</v>
      </c>
      <c r="CI98">
        <v>100</v>
      </c>
      <c r="CJ98">
        <v>-3</v>
      </c>
      <c r="CK98">
        <v>-3</v>
      </c>
      <c r="CL98">
        <v>-3</v>
      </c>
      <c r="CM98">
        <v>0</v>
      </c>
      <c r="CN98">
        <v>0</v>
      </c>
      <c r="CO98">
        <v>0</v>
      </c>
      <c r="CP98">
        <v>0</v>
      </c>
      <c r="CQ98">
        <v>0</v>
      </c>
      <c r="CR98">
        <v>0</v>
      </c>
      <c r="CS98">
        <v>0</v>
      </c>
      <c r="CT98">
        <v>0</v>
      </c>
      <c r="CU98">
        <v>120</v>
      </c>
      <c r="CV98">
        <v>3</v>
      </c>
      <c r="CW98">
        <v>6</v>
      </c>
      <c r="CX98">
        <v>-3</v>
      </c>
      <c r="CY98">
        <v>-3</v>
      </c>
      <c r="CZ98">
        <v>0</v>
      </c>
      <c r="DA98">
        <v>235</v>
      </c>
      <c r="DB98">
        <v>235</v>
      </c>
      <c r="DC98">
        <v>0</v>
      </c>
      <c r="DD98">
        <v>-126</v>
      </c>
      <c r="DG98">
        <v>14.645569620253164</v>
      </c>
      <c r="DH98">
        <v>0</v>
      </c>
      <c r="DI98">
        <v>29.705347372894177</v>
      </c>
      <c r="DJ98">
        <v>29.705347372894177</v>
      </c>
      <c r="DK98">
        <v>0.72238132662899979</v>
      </c>
      <c r="DL98">
        <v>2.1837310106843925E-2</v>
      </c>
      <c r="DM98">
        <v>47.786808920434325</v>
      </c>
      <c r="DN98">
        <v>0.79644681534057216</v>
      </c>
      <c r="DO98">
        <v>0</v>
      </c>
      <c r="DP98">
        <v>0</v>
      </c>
      <c r="DQ98">
        <v>15.928936306811444</v>
      </c>
      <c r="DR98">
        <v>74.711106801381007</v>
      </c>
      <c r="DS98">
        <v>1.2606459580299318</v>
      </c>
      <c r="DT98">
        <v>64.433629171013436</v>
      </c>
      <c r="DU98">
        <v>21.243129888120826</v>
      </c>
      <c r="DV98">
        <v>0.99957805907172992</v>
      </c>
      <c r="DW98">
        <v>0.99789029535864981</v>
      </c>
      <c r="DX98">
        <v>0.96139240506329116</v>
      </c>
      <c r="DY98">
        <v>0</v>
      </c>
      <c r="DZ98">
        <v>95.635599445415721</v>
      </c>
      <c r="EA98">
        <v>6.389389004122954</v>
      </c>
      <c r="EB98">
        <v>0</v>
      </c>
      <c r="EC98">
        <v>0</v>
      </c>
      <c r="ED98">
        <v>225.07214575775231</v>
      </c>
      <c r="EE98">
        <v>0.76793248945147674</v>
      </c>
      <c r="EF98">
        <v>0.76751054852320677</v>
      </c>
      <c r="EG98">
        <v>0.78523206751054853</v>
      </c>
      <c r="EH98">
        <v>120.4119592437178</v>
      </c>
      <c r="EI98">
        <v>0</v>
      </c>
      <c r="EJ98">
        <v>0</v>
      </c>
      <c r="EK98">
        <v>0</v>
      </c>
      <c r="EL98">
        <v>0.96142121460913932</v>
      </c>
      <c r="EM98">
        <v>0.16510549702522515</v>
      </c>
      <c r="EN98">
        <v>0.16877637130801687</v>
      </c>
      <c r="EO98">
        <v>0.16877637130801687</v>
      </c>
      <c r="EP98">
        <v>0.2772151898734177</v>
      </c>
      <c r="EQ98">
        <v>0.2772151898734177</v>
      </c>
      <c r="ER98">
        <v>7.7742616033755274</v>
      </c>
      <c r="ES98">
        <v>7.7742616033755274</v>
      </c>
      <c r="ET98">
        <v>134.28336668655828</v>
      </c>
      <c r="EU98">
        <v>2.9588607594936711</v>
      </c>
      <c r="EV98">
        <v>6.8883897938539169</v>
      </c>
      <c r="EW98">
        <v>0</v>
      </c>
      <c r="EX98">
        <v>0</v>
      </c>
      <c r="EY98">
        <v>50.948477261015</v>
      </c>
      <c r="EZ98">
        <v>310.65458385667353</v>
      </c>
      <c r="FA98">
        <v>340.09868762055464</v>
      </c>
      <c r="FB98">
        <v>0.67941266066852912</v>
      </c>
      <c r="FC98">
        <v>11.966263661569855</v>
      </c>
      <c r="FD98">
        <v>0.89777655325900985</v>
      </c>
      <c r="FF98">
        <v>14.645569620253164</v>
      </c>
      <c r="FG98">
        <v>0</v>
      </c>
      <c r="FH98">
        <v>1.0051898351789643</v>
      </c>
      <c r="FI98">
        <v>1.0051898351789643</v>
      </c>
      <c r="FJ98">
        <v>0.66907201337877598</v>
      </c>
      <c r="FK98">
        <v>3.1645569620253164E-3</v>
      </c>
      <c r="FL98">
        <v>39.405600668387819</v>
      </c>
      <c r="FM98">
        <v>0.65676001113979732</v>
      </c>
      <c r="FN98">
        <v>0</v>
      </c>
      <c r="FO98">
        <v>0</v>
      </c>
      <c r="FP98">
        <v>13.135200222795937</v>
      </c>
      <c r="FQ98">
        <v>52.222881446708101</v>
      </c>
      <c r="FR98">
        <v>0</v>
      </c>
      <c r="FS98">
        <v>2.2023532106497239</v>
      </c>
      <c r="FT98">
        <v>0.55768671175169704</v>
      </c>
      <c r="FU98">
        <v>0.99957805907172992</v>
      </c>
      <c r="FV98">
        <v>0.99789029535864981</v>
      </c>
      <c r="FW98">
        <v>0.93609475100805217</v>
      </c>
      <c r="FX98">
        <v>0</v>
      </c>
      <c r="FY98">
        <v>101.58973652537898</v>
      </c>
      <c r="FZ98">
        <v>6.7282371749217322</v>
      </c>
      <c r="GA98">
        <v>0</v>
      </c>
      <c r="GB98">
        <v>0</v>
      </c>
      <c r="GC98">
        <v>190.13426795281148</v>
      </c>
      <c r="GD98">
        <v>0.76793248945147674</v>
      </c>
      <c r="GE98">
        <v>0.76751054852320677</v>
      </c>
      <c r="GF98">
        <v>0.78523206751054853</v>
      </c>
      <c r="GG98">
        <v>104.08073595911706</v>
      </c>
      <c r="GH98">
        <v>0</v>
      </c>
      <c r="GI98">
        <v>0</v>
      </c>
      <c r="GJ98">
        <v>0</v>
      </c>
      <c r="GK98">
        <v>1.1492053157798332E-2</v>
      </c>
      <c r="GL98">
        <v>0.17229751343188893</v>
      </c>
      <c r="GM98">
        <v>0.16877637130801687</v>
      </c>
      <c r="GN98">
        <v>0.16877637130801687</v>
      </c>
      <c r="GO98">
        <v>0.2772151898734177</v>
      </c>
      <c r="GP98">
        <v>0.2772151898734177</v>
      </c>
      <c r="GQ98">
        <v>7.7742616033755274</v>
      </c>
      <c r="GR98">
        <v>7.7742616033755274</v>
      </c>
      <c r="GS98">
        <v>130.47772444033319</v>
      </c>
      <c r="GT98">
        <v>2.9335631054384317</v>
      </c>
      <c r="GU98">
        <v>6.9552142497895684</v>
      </c>
      <c r="GV98">
        <v>0</v>
      </c>
      <c r="GW98">
        <v>0</v>
      </c>
      <c r="GX98">
        <v>0.9812619171950957</v>
      </c>
      <c r="GY98">
        <v>278.03585701527646</v>
      </c>
      <c r="GZ98">
        <v>307.40019650687589</v>
      </c>
      <c r="HA98">
        <v>0.32058733933147088</v>
      </c>
      <c r="HB98">
        <v>-20.732513150369062</v>
      </c>
      <c r="HC98">
        <v>0.10222344674099015</v>
      </c>
    </row>
    <row r="99" spans="1:211" x14ac:dyDescent="0.25">
      <c r="A99" t="s">
        <v>3722</v>
      </c>
      <c r="B99">
        <v>94</v>
      </c>
      <c r="C99">
        <v>180</v>
      </c>
      <c r="D99">
        <v>3743</v>
      </c>
      <c r="E99">
        <v>5160</v>
      </c>
      <c r="F99">
        <v>5839</v>
      </c>
      <c r="G99">
        <v>900</v>
      </c>
      <c r="H99">
        <v>3255</v>
      </c>
      <c r="I99">
        <v>15</v>
      </c>
      <c r="J99">
        <v>0</v>
      </c>
      <c r="K99">
        <v>0</v>
      </c>
      <c r="L99">
        <v>0</v>
      </c>
      <c r="M99">
        <v>1</v>
      </c>
      <c r="N99">
        <v>0</v>
      </c>
      <c r="O99">
        <v>60</v>
      </c>
      <c r="P99">
        <v>1</v>
      </c>
      <c r="Q99">
        <v>-3</v>
      </c>
      <c r="R99">
        <v>-3</v>
      </c>
      <c r="S99">
        <v>20</v>
      </c>
      <c r="T99">
        <v>75</v>
      </c>
      <c r="U99">
        <v>0</v>
      </c>
      <c r="V99">
        <v>0</v>
      </c>
      <c r="W99">
        <v>0</v>
      </c>
      <c r="X99">
        <v>1</v>
      </c>
      <c r="Y99">
        <v>1</v>
      </c>
      <c r="Z99">
        <v>1</v>
      </c>
      <c r="AA99">
        <v>0</v>
      </c>
      <c r="AB99">
        <v>80</v>
      </c>
      <c r="AC99">
        <v>5</v>
      </c>
      <c r="AD99">
        <v>-3</v>
      </c>
      <c r="AE99">
        <v>-3</v>
      </c>
      <c r="AF99">
        <v>230</v>
      </c>
      <c r="AG99">
        <v>1</v>
      </c>
      <c r="AH99">
        <v>1</v>
      </c>
      <c r="AI99">
        <v>1</v>
      </c>
      <c r="AJ99">
        <v>150</v>
      </c>
      <c r="AK99">
        <v>-3</v>
      </c>
      <c r="AL99">
        <v>-3</v>
      </c>
      <c r="AM99">
        <v>-3</v>
      </c>
      <c r="AN99">
        <v>0</v>
      </c>
      <c r="AO99">
        <v>0</v>
      </c>
      <c r="AP99">
        <v>1</v>
      </c>
      <c r="AQ99">
        <v>0</v>
      </c>
      <c r="AR99">
        <v>1</v>
      </c>
      <c r="AS99">
        <v>1</v>
      </c>
      <c r="AT99">
        <v>30</v>
      </c>
      <c r="AU99">
        <v>25</v>
      </c>
      <c r="AV99">
        <v>140</v>
      </c>
      <c r="AW99">
        <v>3</v>
      </c>
      <c r="AX99">
        <v>6</v>
      </c>
      <c r="AY99">
        <v>-3</v>
      </c>
      <c r="AZ99">
        <v>-3</v>
      </c>
      <c r="BA99">
        <v>0</v>
      </c>
      <c r="BB99">
        <v>330</v>
      </c>
      <c r="BC99">
        <v>330</v>
      </c>
      <c r="BD99">
        <v>1</v>
      </c>
      <c r="BE99">
        <v>28</v>
      </c>
      <c r="BH99">
        <v>15</v>
      </c>
      <c r="BI99">
        <v>0</v>
      </c>
      <c r="BJ99">
        <v>12</v>
      </c>
      <c r="BK99">
        <v>12</v>
      </c>
      <c r="BL99">
        <v>0</v>
      </c>
      <c r="BM99">
        <v>0</v>
      </c>
      <c r="BN99">
        <v>0</v>
      </c>
      <c r="BO99">
        <v>0</v>
      </c>
      <c r="BP99">
        <v>-3</v>
      </c>
      <c r="BQ99">
        <v>-3</v>
      </c>
      <c r="BR99">
        <v>0</v>
      </c>
      <c r="BS99">
        <v>27</v>
      </c>
      <c r="BT99">
        <v>2</v>
      </c>
      <c r="BU99">
        <v>77</v>
      </c>
      <c r="BV99">
        <v>25</v>
      </c>
      <c r="BW99">
        <v>1</v>
      </c>
      <c r="BX99">
        <v>1</v>
      </c>
      <c r="BY99">
        <v>1</v>
      </c>
      <c r="BZ99">
        <v>0</v>
      </c>
      <c r="CA99">
        <v>120</v>
      </c>
      <c r="CB99">
        <v>6</v>
      </c>
      <c r="CC99">
        <v>-3</v>
      </c>
      <c r="CD99">
        <v>-3</v>
      </c>
      <c r="CE99">
        <v>245</v>
      </c>
      <c r="CF99">
        <v>1</v>
      </c>
      <c r="CG99">
        <v>0</v>
      </c>
      <c r="CH99">
        <v>1</v>
      </c>
      <c r="CI99">
        <v>100</v>
      </c>
      <c r="CJ99">
        <v>-3</v>
      </c>
      <c r="CK99">
        <v>-3</v>
      </c>
      <c r="CL99">
        <v>-3</v>
      </c>
      <c r="CM99">
        <v>0</v>
      </c>
      <c r="CN99">
        <v>0</v>
      </c>
      <c r="CO99">
        <v>0</v>
      </c>
      <c r="CP99">
        <v>1</v>
      </c>
      <c r="CQ99">
        <v>1</v>
      </c>
      <c r="CR99">
        <v>1</v>
      </c>
      <c r="CS99">
        <v>25</v>
      </c>
      <c r="CT99">
        <v>30</v>
      </c>
      <c r="CU99">
        <v>120</v>
      </c>
      <c r="CV99">
        <v>3</v>
      </c>
      <c r="CW99">
        <v>6</v>
      </c>
      <c r="CX99">
        <v>-3</v>
      </c>
      <c r="CY99">
        <v>-3</v>
      </c>
      <c r="CZ99">
        <v>37</v>
      </c>
      <c r="DA99">
        <v>302</v>
      </c>
      <c r="DB99">
        <v>302</v>
      </c>
      <c r="DC99">
        <v>0</v>
      </c>
      <c r="DD99">
        <v>-28</v>
      </c>
      <c r="DG99">
        <v>14.645569620253164</v>
      </c>
      <c r="DH99">
        <v>0</v>
      </c>
      <c r="DI99">
        <v>0.67566555960527408</v>
      </c>
      <c r="DJ99">
        <v>0.67566555960527408</v>
      </c>
      <c r="DK99">
        <v>0.69448328214935906</v>
      </c>
      <c r="DL99">
        <v>3.8556512620191302E-3</v>
      </c>
      <c r="DM99">
        <v>42.157480747060653</v>
      </c>
      <c r="DN99">
        <v>0.70262467911767756</v>
      </c>
      <c r="DO99">
        <v>0</v>
      </c>
      <c r="DP99">
        <v>0</v>
      </c>
      <c r="DQ99">
        <v>14.052493582353556</v>
      </c>
      <c r="DR99">
        <v>58.981994839884713</v>
      </c>
      <c r="DS99">
        <v>0</v>
      </c>
      <c r="DT99">
        <v>4.2611076764304503</v>
      </c>
      <c r="DU99">
        <v>1.4153183974457444</v>
      </c>
      <c r="DV99">
        <v>0.99957805907172992</v>
      </c>
      <c r="DW99">
        <v>0.99789029535864981</v>
      </c>
      <c r="DX99">
        <v>0.96139240506329116</v>
      </c>
      <c r="DY99">
        <v>0</v>
      </c>
      <c r="DZ99">
        <v>96.210162454463727</v>
      </c>
      <c r="EA99">
        <v>6.273985262454743</v>
      </c>
      <c r="EB99">
        <v>0</v>
      </c>
      <c r="EC99">
        <v>0</v>
      </c>
      <c r="ED99">
        <v>209.58497361694427</v>
      </c>
      <c r="EE99">
        <v>0.76793248945147674</v>
      </c>
      <c r="EF99">
        <v>0.76751054852320677</v>
      </c>
      <c r="EG99">
        <v>0.78523206751054853</v>
      </c>
      <c r="EH99">
        <v>120.50327118412025</v>
      </c>
      <c r="EI99">
        <v>0</v>
      </c>
      <c r="EJ99">
        <v>0</v>
      </c>
      <c r="EK99">
        <v>0</v>
      </c>
      <c r="EL99">
        <v>1.3483322249128626E-2</v>
      </c>
      <c r="EM99">
        <v>0.16889129670264624</v>
      </c>
      <c r="EN99">
        <v>0.16877637130801687</v>
      </c>
      <c r="EO99">
        <v>0.16877637130801687</v>
      </c>
      <c r="EP99">
        <v>0.2772151898734177</v>
      </c>
      <c r="EQ99">
        <v>0.2772151898734177</v>
      </c>
      <c r="ER99">
        <v>7.7742616033755274</v>
      </c>
      <c r="ES99">
        <v>7.7742616033755274</v>
      </c>
      <c r="ET99">
        <v>132.40692396210039</v>
      </c>
      <c r="EU99">
        <v>2.9588607594936711</v>
      </c>
      <c r="EV99">
        <v>6.923848319638644</v>
      </c>
      <c r="EW99">
        <v>0</v>
      </c>
      <c r="EX99">
        <v>0</v>
      </c>
      <c r="EY99">
        <v>2.0353872376290529</v>
      </c>
      <c r="EZ99">
        <v>291.62886309049287</v>
      </c>
      <c r="FA99">
        <v>313.28575479001722</v>
      </c>
      <c r="FB99">
        <v>0.39985977481627549</v>
      </c>
      <c r="FC99">
        <v>-20.340449223063146</v>
      </c>
      <c r="FD99">
        <v>0.38103708415424831</v>
      </c>
      <c r="FF99">
        <v>14.645569620253164</v>
      </c>
      <c r="FG99">
        <v>0</v>
      </c>
      <c r="FH99">
        <v>14.975560905588111</v>
      </c>
      <c r="FI99">
        <v>14.975560905588111</v>
      </c>
      <c r="FJ99">
        <v>0.50199483797550914</v>
      </c>
      <c r="FK99">
        <v>4.6208546060520529E-3</v>
      </c>
      <c r="FL99">
        <v>30.099523536390109</v>
      </c>
      <c r="FM99">
        <v>0.50165872560650171</v>
      </c>
      <c r="FN99">
        <v>0</v>
      </c>
      <c r="FO99">
        <v>0</v>
      </c>
      <c r="FP99">
        <v>10.033174512130035</v>
      </c>
      <c r="FQ99">
        <v>47.586095573038776</v>
      </c>
      <c r="FR99">
        <v>4.745484531361754</v>
      </c>
      <c r="FS99">
        <v>67.104967478727801</v>
      </c>
      <c r="FT99">
        <v>22.038691523183676</v>
      </c>
      <c r="FU99">
        <v>0.99957805907172992</v>
      </c>
      <c r="FV99">
        <v>0.99789029535864981</v>
      </c>
      <c r="FW99">
        <v>0.92513960202392787</v>
      </c>
      <c r="FX99">
        <v>0</v>
      </c>
      <c r="FY99">
        <v>114.89650040808959</v>
      </c>
      <c r="FZ99">
        <v>7.489438348530534</v>
      </c>
      <c r="GA99">
        <v>0</v>
      </c>
      <c r="GB99">
        <v>0</v>
      </c>
      <c r="GC99">
        <v>253.6595276316541</v>
      </c>
      <c r="GD99">
        <v>0.76793248945147674</v>
      </c>
      <c r="GE99">
        <v>0.76751054852320677</v>
      </c>
      <c r="GF99">
        <v>0.78523206751054853</v>
      </c>
      <c r="GG99">
        <v>130.50112798897965</v>
      </c>
      <c r="GH99">
        <v>0</v>
      </c>
      <c r="GI99">
        <v>0</v>
      </c>
      <c r="GJ99">
        <v>0</v>
      </c>
      <c r="GK99">
        <v>0.75981174876930591</v>
      </c>
      <c r="GL99">
        <v>0.17201591480881551</v>
      </c>
      <c r="GM99">
        <v>0.16877637130801687</v>
      </c>
      <c r="GN99">
        <v>0.16877637130801687</v>
      </c>
      <c r="GO99">
        <v>0.2772151898734177</v>
      </c>
      <c r="GP99">
        <v>0.2772151898734177</v>
      </c>
      <c r="GQ99">
        <v>7.7742616033755274</v>
      </c>
      <c r="GR99">
        <v>7.7742616033755274</v>
      </c>
      <c r="GS99">
        <v>126.93749277030233</v>
      </c>
      <c r="GT99">
        <v>2.9226079564543075</v>
      </c>
      <c r="GU99">
        <v>6.9526399206175533</v>
      </c>
      <c r="GV99">
        <v>0</v>
      </c>
      <c r="GW99">
        <v>0</v>
      </c>
      <c r="GX99">
        <v>37.502313667644628</v>
      </c>
      <c r="GY99">
        <v>309.26336507256644</v>
      </c>
      <c r="GZ99">
        <v>350.72052194312965</v>
      </c>
      <c r="HA99">
        <v>0.60014022518372445</v>
      </c>
      <c r="HB99">
        <v>-3.2531327148034204</v>
      </c>
      <c r="HC99">
        <v>0.61896291584575169</v>
      </c>
    </row>
    <row r="100" spans="1:211" x14ac:dyDescent="0.25">
      <c r="A100" t="s">
        <v>3722</v>
      </c>
      <c r="B100">
        <v>95</v>
      </c>
      <c r="C100">
        <v>159</v>
      </c>
      <c r="D100">
        <v>3647</v>
      </c>
      <c r="E100">
        <v>2240</v>
      </c>
      <c r="F100">
        <v>3663</v>
      </c>
      <c r="G100">
        <v>2839</v>
      </c>
      <c r="H100">
        <v>330</v>
      </c>
      <c r="I100">
        <v>10</v>
      </c>
      <c r="J100">
        <v>0</v>
      </c>
      <c r="K100">
        <v>0</v>
      </c>
      <c r="L100">
        <v>0</v>
      </c>
      <c r="M100">
        <v>1</v>
      </c>
      <c r="N100">
        <v>0</v>
      </c>
      <c r="O100">
        <v>60</v>
      </c>
      <c r="P100">
        <v>1</v>
      </c>
      <c r="Q100">
        <v>-3</v>
      </c>
      <c r="R100">
        <v>-3</v>
      </c>
      <c r="S100">
        <v>20</v>
      </c>
      <c r="T100">
        <v>70</v>
      </c>
      <c r="U100">
        <v>0</v>
      </c>
      <c r="V100">
        <v>0</v>
      </c>
      <c r="W100">
        <v>0</v>
      </c>
      <c r="X100">
        <v>1</v>
      </c>
      <c r="Y100">
        <v>1</v>
      </c>
      <c r="Z100">
        <v>1</v>
      </c>
      <c r="AA100">
        <v>0</v>
      </c>
      <c r="AB100">
        <v>80</v>
      </c>
      <c r="AC100">
        <v>5</v>
      </c>
      <c r="AD100">
        <v>-3</v>
      </c>
      <c r="AE100">
        <v>-3</v>
      </c>
      <c r="AF100">
        <v>180</v>
      </c>
      <c r="AG100">
        <v>1</v>
      </c>
      <c r="AH100">
        <v>0</v>
      </c>
      <c r="AI100">
        <v>1</v>
      </c>
      <c r="AJ100">
        <v>100</v>
      </c>
      <c r="AK100">
        <v>-3</v>
      </c>
      <c r="AL100">
        <v>-3</v>
      </c>
      <c r="AM100">
        <v>-3</v>
      </c>
      <c r="AN100">
        <v>0</v>
      </c>
      <c r="AO100">
        <v>0</v>
      </c>
      <c r="AP100">
        <v>1</v>
      </c>
      <c r="AQ100">
        <v>2</v>
      </c>
      <c r="AR100">
        <v>0</v>
      </c>
      <c r="AS100">
        <v>4</v>
      </c>
      <c r="AT100">
        <v>5</v>
      </c>
      <c r="AU100">
        <v>110</v>
      </c>
      <c r="AV100">
        <v>140</v>
      </c>
      <c r="AW100">
        <v>3</v>
      </c>
      <c r="AX100">
        <v>6</v>
      </c>
      <c r="AY100">
        <v>-3</v>
      </c>
      <c r="AZ100">
        <v>-3</v>
      </c>
      <c r="BA100">
        <v>0</v>
      </c>
      <c r="BB100">
        <v>360</v>
      </c>
      <c r="BC100">
        <v>360</v>
      </c>
      <c r="BD100">
        <v>1</v>
      </c>
      <c r="BE100">
        <v>100</v>
      </c>
      <c r="BH100">
        <v>15</v>
      </c>
      <c r="BI100">
        <v>0</v>
      </c>
      <c r="BJ100">
        <v>19</v>
      </c>
      <c r="BK100">
        <v>19</v>
      </c>
      <c r="BL100">
        <v>1</v>
      </c>
      <c r="BM100">
        <v>0</v>
      </c>
      <c r="BN100">
        <v>60</v>
      </c>
      <c r="BO100">
        <v>1</v>
      </c>
      <c r="BP100">
        <v>-3</v>
      </c>
      <c r="BQ100">
        <v>-3</v>
      </c>
      <c r="BR100">
        <v>20</v>
      </c>
      <c r="BS100">
        <v>94</v>
      </c>
      <c r="BT100">
        <v>0</v>
      </c>
      <c r="BU100">
        <v>95</v>
      </c>
      <c r="BV100">
        <v>31</v>
      </c>
      <c r="BW100">
        <v>1</v>
      </c>
      <c r="BX100">
        <v>1</v>
      </c>
      <c r="BY100">
        <v>1</v>
      </c>
      <c r="BZ100">
        <v>0</v>
      </c>
      <c r="CA100">
        <v>80</v>
      </c>
      <c r="CB100">
        <v>5</v>
      </c>
      <c r="CC100">
        <v>-3</v>
      </c>
      <c r="CD100">
        <v>-3</v>
      </c>
      <c r="CE100">
        <v>161</v>
      </c>
      <c r="CF100">
        <v>0</v>
      </c>
      <c r="CG100">
        <v>0</v>
      </c>
      <c r="CH100">
        <v>1</v>
      </c>
      <c r="CI100">
        <v>50</v>
      </c>
      <c r="CJ100">
        <v>-3</v>
      </c>
      <c r="CK100">
        <v>-3</v>
      </c>
      <c r="CL100">
        <v>-3</v>
      </c>
      <c r="CM100">
        <v>1</v>
      </c>
      <c r="CN100">
        <v>0</v>
      </c>
      <c r="CO100">
        <v>2</v>
      </c>
      <c r="CP100">
        <v>1</v>
      </c>
      <c r="CQ100">
        <v>4</v>
      </c>
      <c r="CR100">
        <v>0</v>
      </c>
      <c r="CS100">
        <v>110</v>
      </c>
      <c r="CT100">
        <v>5</v>
      </c>
      <c r="CU100">
        <v>140</v>
      </c>
      <c r="CV100">
        <v>3</v>
      </c>
      <c r="CW100">
        <v>6</v>
      </c>
      <c r="CX100">
        <v>-3</v>
      </c>
      <c r="CY100">
        <v>-3</v>
      </c>
      <c r="CZ100">
        <v>50</v>
      </c>
      <c r="DA100">
        <v>260</v>
      </c>
      <c r="DB100">
        <v>280</v>
      </c>
      <c r="DC100">
        <v>0</v>
      </c>
      <c r="DD100">
        <v>-100</v>
      </c>
      <c r="DG100">
        <v>14.645569620253164</v>
      </c>
      <c r="DH100">
        <v>0</v>
      </c>
      <c r="DI100">
        <v>0.99191337425142179</v>
      </c>
      <c r="DJ100">
        <v>0.99191337425142179</v>
      </c>
      <c r="DK100">
        <v>0.82948980544056128</v>
      </c>
      <c r="DL100">
        <v>3.1645569620253164E-3</v>
      </c>
      <c r="DM100">
        <v>49.460408535036343</v>
      </c>
      <c r="DN100">
        <v>0.82434014225060603</v>
      </c>
      <c r="DO100">
        <v>0</v>
      </c>
      <c r="DP100">
        <v>0</v>
      </c>
      <c r="DQ100">
        <v>16.486802845012122</v>
      </c>
      <c r="DR100">
        <v>64.235316085513119</v>
      </c>
      <c r="DS100">
        <v>1.2831705073713318</v>
      </c>
      <c r="DT100">
        <v>7.6560381309582155</v>
      </c>
      <c r="DU100">
        <v>2.842488741481795</v>
      </c>
      <c r="DV100">
        <v>0.99957805907172992</v>
      </c>
      <c r="DW100">
        <v>0.99789029535864981</v>
      </c>
      <c r="DX100">
        <v>0.96139240506329116</v>
      </c>
      <c r="DY100">
        <v>0</v>
      </c>
      <c r="DZ100">
        <v>89.011441138704328</v>
      </c>
      <c r="EA100">
        <v>5.601946248527649</v>
      </c>
      <c r="EB100">
        <v>0</v>
      </c>
      <c r="EC100">
        <v>0</v>
      </c>
      <c r="ED100">
        <v>202.62398654603425</v>
      </c>
      <c r="EE100">
        <v>0.76793248945147674</v>
      </c>
      <c r="EF100">
        <v>0.76751054852320677</v>
      </c>
      <c r="EG100">
        <v>0.78523206751054853</v>
      </c>
      <c r="EH100">
        <v>119.34200439331045</v>
      </c>
      <c r="EI100">
        <v>0</v>
      </c>
      <c r="EJ100">
        <v>0</v>
      </c>
      <c r="EK100">
        <v>0</v>
      </c>
      <c r="EL100">
        <v>1.6225584907036295E-2</v>
      </c>
      <c r="EM100">
        <v>0.11140105980368198</v>
      </c>
      <c r="EN100">
        <v>0.16877637130801687</v>
      </c>
      <c r="EO100">
        <v>0.16877637130801687</v>
      </c>
      <c r="EP100">
        <v>0.2772151898734177</v>
      </c>
      <c r="EQ100">
        <v>0.2772151898734177</v>
      </c>
      <c r="ER100">
        <v>7.7742616033755274</v>
      </c>
      <c r="ES100">
        <v>7.7742616033755274</v>
      </c>
      <c r="ET100">
        <v>134.84123322475898</v>
      </c>
      <c r="EU100">
        <v>2.9588607594936716</v>
      </c>
      <c r="EV100">
        <v>6.2945505946254281</v>
      </c>
      <c r="EW100">
        <v>0</v>
      </c>
      <c r="EX100">
        <v>0</v>
      </c>
      <c r="EY100">
        <v>3.2595725650425762</v>
      </c>
      <c r="EZ100">
        <v>302.97019526941597</v>
      </c>
      <c r="FA100">
        <v>316.68091928394608</v>
      </c>
      <c r="FB100">
        <v>0.55739104374682924</v>
      </c>
      <c r="FC100">
        <v>9.3004000017083026</v>
      </c>
      <c r="FD100">
        <v>0.480445130422407</v>
      </c>
      <c r="FF100">
        <v>14.645569620253164</v>
      </c>
      <c r="FG100">
        <v>0</v>
      </c>
      <c r="FH100">
        <v>14.404873407665216</v>
      </c>
      <c r="FI100">
        <v>14.404873407665216</v>
      </c>
      <c r="FJ100">
        <v>0.73409544867184784</v>
      </c>
      <c r="FK100">
        <v>3.4016316746606095E-3</v>
      </c>
      <c r="FL100">
        <v>44.386681293494846</v>
      </c>
      <c r="FM100">
        <v>0.73977802155824735</v>
      </c>
      <c r="FN100">
        <v>0</v>
      </c>
      <c r="FO100">
        <v>0</v>
      </c>
      <c r="FP100">
        <v>14.795560431164947</v>
      </c>
      <c r="FQ100">
        <v>66.985687743032187</v>
      </c>
      <c r="FR100">
        <v>0</v>
      </c>
      <c r="FS100">
        <v>72.930221979422214</v>
      </c>
      <c r="FT100">
        <v>23.825260114066996</v>
      </c>
      <c r="FU100">
        <v>0.99957805907172992</v>
      </c>
      <c r="FV100">
        <v>0.99789029535864981</v>
      </c>
      <c r="FW100">
        <v>0.96139240506329116</v>
      </c>
      <c r="FX100">
        <v>0</v>
      </c>
      <c r="FY100">
        <v>94.65272541975375</v>
      </c>
      <c r="FZ100">
        <v>6.6142866379533416</v>
      </c>
      <c r="GA100">
        <v>0</v>
      </c>
      <c r="GB100">
        <v>0</v>
      </c>
      <c r="GC100">
        <v>198.00605721233168</v>
      </c>
      <c r="GD100">
        <v>0.76793248945147674</v>
      </c>
      <c r="GE100">
        <v>0.76751054852320677</v>
      </c>
      <c r="GF100">
        <v>0.78523206751054853</v>
      </c>
      <c r="GG100">
        <v>94.471242921643778</v>
      </c>
      <c r="GH100">
        <v>0</v>
      </c>
      <c r="GI100">
        <v>0</v>
      </c>
      <c r="GJ100">
        <v>0</v>
      </c>
      <c r="GK100">
        <v>0.78651371584214436</v>
      </c>
      <c r="GL100">
        <v>0.23432447168266335</v>
      </c>
      <c r="GM100">
        <v>0.16877637130801687</v>
      </c>
      <c r="GN100">
        <v>0.16877637130801687</v>
      </c>
      <c r="GO100">
        <v>0.2772151898734177</v>
      </c>
      <c r="GP100">
        <v>0.2772151898734177</v>
      </c>
      <c r="GQ100">
        <v>7.7742616033755274</v>
      </c>
      <c r="GR100">
        <v>7.7742616033755274</v>
      </c>
      <c r="GS100">
        <v>133.14999081091179</v>
      </c>
      <c r="GT100">
        <v>2.9588607594936711</v>
      </c>
      <c r="GU100">
        <v>7.457318638951552</v>
      </c>
      <c r="GV100">
        <v>0</v>
      </c>
      <c r="GW100">
        <v>0</v>
      </c>
      <c r="GX100">
        <v>38.495044836453204</v>
      </c>
      <c r="GY100">
        <v>292.95621642664838</v>
      </c>
      <c r="GZ100">
        <v>325.56904797124037</v>
      </c>
      <c r="HA100">
        <v>0.44260895625317076</v>
      </c>
      <c r="HB100">
        <v>-12.10853330380619</v>
      </c>
      <c r="HC100">
        <v>0.519554869577593</v>
      </c>
    </row>
    <row r="101" spans="1:211" x14ac:dyDescent="0.25">
      <c r="A101" t="s">
        <v>3722</v>
      </c>
      <c r="B101">
        <v>96</v>
      </c>
      <c r="C101">
        <v>5892</v>
      </c>
      <c r="D101">
        <v>6321</v>
      </c>
      <c r="E101">
        <v>5930</v>
      </c>
      <c r="F101">
        <v>3556</v>
      </c>
      <c r="G101">
        <v>6430</v>
      </c>
      <c r="H101">
        <v>3847</v>
      </c>
      <c r="I101">
        <v>15</v>
      </c>
      <c r="J101">
        <v>0</v>
      </c>
      <c r="K101">
        <v>0</v>
      </c>
      <c r="L101">
        <v>0</v>
      </c>
      <c r="M101">
        <v>0</v>
      </c>
      <c r="N101">
        <v>0</v>
      </c>
      <c r="O101">
        <v>0</v>
      </c>
      <c r="P101">
        <v>0</v>
      </c>
      <c r="Q101">
        <v>-3</v>
      </c>
      <c r="R101">
        <v>-3</v>
      </c>
      <c r="S101">
        <v>0</v>
      </c>
      <c r="T101">
        <v>15</v>
      </c>
      <c r="U101">
        <v>0</v>
      </c>
      <c r="V101">
        <v>0</v>
      </c>
      <c r="W101">
        <v>0</v>
      </c>
      <c r="X101">
        <v>1</v>
      </c>
      <c r="Y101">
        <v>1</v>
      </c>
      <c r="Z101">
        <v>1</v>
      </c>
      <c r="AA101">
        <v>0</v>
      </c>
      <c r="AB101">
        <v>120</v>
      </c>
      <c r="AC101">
        <v>6</v>
      </c>
      <c r="AD101">
        <v>-3</v>
      </c>
      <c r="AE101">
        <v>-3</v>
      </c>
      <c r="AF101">
        <v>270</v>
      </c>
      <c r="AG101">
        <v>1</v>
      </c>
      <c r="AH101">
        <v>1</v>
      </c>
      <c r="AI101">
        <v>1</v>
      </c>
      <c r="AJ101">
        <v>150</v>
      </c>
      <c r="AK101">
        <v>-3</v>
      </c>
      <c r="AL101">
        <v>-3</v>
      </c>
      <c r="AM101">
        <v>-3</v>
      </c>
      <c r="AN101">
        <v>0</v>
      </c>
      <c r="AO101">
        <v>0</v>
      </c>
      <c r="AP101">
        <v>0</v>
      </c>
      <c r="AQ101">
        <v>0</v>
      </c>
      <c r="AR101">
        <v>0</v>
      </c>
      <c r="AS101">
        <v>4</v>
      </c>
      <c r="AT101">
        <v>0</v>
      </c>
      <c r="AU101">
        <v>100</v>
      </c>
      <c r="AV101">
        <v>120</v>
      </c>
      <c r="AW101">
        <v>3</v>
      </c>
      <c r="AX101">
        <v>6</v>
      </c>
      <c r="AY101">
        <v>-3</v>
      </c>
      <c r="AZ101">
        <v>-3</v>
      </c>
      <c r="BA101">
        <v>0</v>
      </c>
      <c r="BB101">
        <v>385</v>
      </c>
      <c r="BC101">
        <v>385</v>
      </c>
      <c r="BD101">
        <v>1</v>
      </c>
      <c r="BE101">
        <v>109</v>
      </c>
      <c r="BH101">
        <v>5</v>
      </c>
      <c r="BI101">
        <v>0</v>
      </c>
      <c r="BJ101">
        <v>1</v>
      </c>
      <c r="BK101">
        <v>1</v>
      </c>
      <c r="BL101">
        <v>0</v>
      </c>
      <c r="BM101">
        <v>0</v>
      </c>
      <c r="BN101">
        <v>0</v>
      </c>
      <c r="BO101">
        <v>0</v>
      </c>
      <c r="BP101">
        <v>-3</v>
      </c>
      <c r="BQ101">
        <v>-3</v>
      </c>
      <c r="BR101">
        <v>0</v>
      </c>
      <c r="BS101">
        <v>6</v>
      </c>
      <c r="BT101">
        <v>0</v>
      </c>
      <c r="BU101">
        <v>0</v>
      </c>
      <c r="BV101">
        <v>0</v>
      </c>
      <c r="BW101">
        <v>1</v>
      </c>
      <c r="BX101">
        <v>1</v>
      </c>
      <c r="BY101">
        <v>1</v>
      </c>
      <c r="BZ101">
        <v>0</v>
      </c>
      <c r="CA101">
        <v>120</v>
      </c>
      <c r="CB101">
        <v>6</v>
      </c>
      <c r="CC101">
        <v>-3</v>
      </c>
      <c r="CD101">
        <v>-3</v>
      </c>
      <c r="CE101">
        <v>270</v>
      </c>
      <c r="CF101">
        <v>1</v>
      </c>
      <c r="CG101">
        <v>1</v>
      </c>
      <c r="CH101">
        <v>1</v>
      </c>
      <c r="CI101">
        <v>150</v>
      </c>
      <c r="CJ101">
        <v>-3</v>
      </c>
      <c r="CK101">
        <v>-3</v>
      </c>
      <c r="CL101">
        <v>-3</v>
      </c>
      <c r="CM101">
        <v>0</v>
      </c>
      <c r="CN101">
        <v>0</v>
      </c>
      <c r="CO101">
        <v>0</v>
      </c>
      <c r="CP101">
        <v>0</v>
      </c>
      <c r="CQ101">
        <v>4</v>
      </c>
      <c r="CR101">
        <v>0</v>
      </c>
      <c r="CS101">
        <v>100</v>
      </c>
      <c r="CT101">
        <v>0</v>
      </c>
      <c r="CU101">
        <v>120</v>
      </c>
      <c r="CV101">
        <v>3</v>
      </c>
      <c r="CW101">
        <v>6</v>
      </c>
      <c r="CX101">
        <v>-3</v>
      </c>
      <c r="CY101">
        <v>-3</v>
      </c>
      <c r="CZ101">
        <v>1</v>
      </c>
      <c r="DA101">
        <v>276</v>
      </c>
      <c r="DB101">
        <v>276</v>
      </c>
      <c r="DC101">
        <v>0</v>
      </c>
      <c r="DD101">
        <v>-109</v>
      </c>
      <c r="DG101">
        <v>14.645569620253164</v>
      </c>
      <c r="DH101">
        <v>0</v>
      </c>
      <c r="DI101">
        <v>0.44840775963380131</v>
      </c>
      <c r="DJ101">
        <v>0.44840775963380131</v>
      </c>
      <c r="DK101">
        <v>0.52505863229453498</v>
      </c>
      <c r="DL101">
        <v>2.0122136119195666E-2</v>
      </c>
      <c r="DM101">
        <v>32.05882215322972</v>
      </c>
      <c r="DN101">
        <v>0.53431370255382904</v>
      </c>
      <c r="DO101">
        <v>0</v>
      </c>
      <c r="DP101">
        <v>0</v>
      </c>
      <c r="DQ101">
        <v>10.686274051076577</v>
      </c>
      <c r="DR101">
        <v>53.997912789425897</v>
      </c>
      <c r="DS101">
        <v>0.39469385645643129</v>
      </c>
      <c r="DT101">
        <v>0.95431559189396542</v>
      </c>
      <c r="DU101">
        <v>0.34179087201767233</v>
      </c>
      <c r="DV101">
        <v>0.99957805907172992</v>
      </c>
      <c r="DW101">
        <v>0.99789029535864981</v>
      </c>
      <c r="DX101">
        <v>0.90065969035857041</v>
      </c>
      <c r="DY101">
        <v>0</v>
      </c>
      <c r="DZ101">
        <v>101.5978481660359</v>
      </c>
      <c r="EA101">
        <v>5.7731621143068557</v>
      </c>
      <c r="EB101">
        <v>0</v>
      </c>
      <c r="EC101">
        <v>0</v>
      </c>
      <c r="ED101">
        <v>196.86900482365303</v>
      </c>
      <c r="EE101">
        <v>0.76793248945147674</v>
      </c>
      <c r="EF101">
        <v>0.76751054852320677</v>
      </c>
      <c r="EG101">
        <v>0.78523206751054853</v>
      </c>
      <c r="EH101">
        <v>104.75974550078934</v>
      </c>
      <c r="EI101">
        <v>0</v>
      </c>
      <c r="EJ101">
        <v>0</v>
      </c>
      <c r="EK101">
        <v>0</v>
      </c>
      <c r="EL101">
        <v>1.1552787862049829E-2</v>
      </c>
      <c r="EM101">
        <v>0.10064055988118958</v>
      </c>
      <c r="EN101">
        <v>0.16877637130801687</v>
      </c>
      <c r="EO101">
        <v>0.16877637130801687</v>
      </c>
      <c r="EP101">
        <v>0.2772151898734177</v>
      </c>
      <c r="EQ101">
        <v>0.2772151898734177</v>
      </c>
      <c r="ER101">
        <v>7.7742616033755274</v>
      </c>
      <c r="ES101">
        <v>7.7742616033755274</v>
      </c>
      <c r="ET101">
        <v>126.61139584263459</v>
      </c>
      <c r="EU101">
        <v>2.8981280447889501</v>
      </c>
      <c r="EV101">
        <v>6.1465192397356816</v>
      </c>
      <c r="EW101">
        <v>0</v>
      </c>
      <c r="EX101">
        <v>0</v>
      </c>
      <c r="EY101">
        <v>1.0159997676678936</v>
      </c>
      <c r="EZ101">
        <v>269.06387616501485</v>
      </c>
      <c r="FA101">
        <v>280.96722566125254</v>
      </c>
      <c r="FB101">
        <v>0.41631337496378634</v>
      </c>
      <c r="FC101">
        <v>-27.752967496306827</v>
      </c>
      <c r="FD101">
        <v>0.49427452219744195</v>
      </c>
      <c r="FF101">
        <v>11.148447324400433</v>
      </c>
      <c r="FG101">
        <v>3.3354328512526926E-3</v>
      </c>
      <c r="FH101">
        <v>1.1107251753535305</v>
      </c>
      <c r="FI101">
        <v>1.1107251753535305</v>
      </c>
      <c r="FJ101">
        <v>0.63264902599397277</v>
      </c>
      <c r="FK101">
        <v>3.1645569620253164E-3</v>
      </c>
      <c r="FL101">
        <v>37.328032127806921</v>
      </c>
      <c r="FM101">
        <v>0.62213386879678212</v>
      </c>
      <c r="FN101">
        <v>0</v>
      </c>
      <c r="FO101">
        <v>0</v>
      </c>
      <c r="FP101">
        <v>12.442677375935641</v>
      </c>
      <c r="FQ101">
        <v>51.111501414578044</v>
      </c>
      <c r="FR101">
        <v>0</v>
      </c>
      <c r="FS101">
        <v>0</v>
      </c>
      <c r="FT101">
        <v>0</v>
      </c>
      <c r="FU101">
        <v>0.99957805907172992</v>
      </c>
      <c r="FV101">
        <v>0.99789029535864981</v>
      </c>
      <c r="FW101">
        <v>0.96139240506329116</v>
      </c>
      <c r="FX101">
        <v>0</v>
      </c>
      <c r="FY101">
        <v>102.71417182482321</v>
      </c>
      <c r="FZ101">
        <v>6.6935100337172404</v>
      </c>
      <c r="GA101">
        <v>0</v>
      </c>
      <c r="GB101">
        <v>0</v>
      </c>
      <c r="GC101">
        <v>213.54743706052164</v>
      </c>
      <c r="GD101">
        <v>0.76793248945147674</v>
      </c>
      <c r="GE101">
        <v>0.76751054852320677</v>
      </c>
      <c r="GF101">
        <v>0.78523206751054853</v>
      </c>
      <c r="GG101">
        <v>117.90797174752622</v>
      </c>
      <c r="GH101">
        <v>0</v>
      </c>
      <c r="GI101">
        <v>0</v>
      </c>
      <c r="GJ101">
        <v>0</v>
      </c>
      <c r="GK101">
        <v>1.4576776828154725E-2</v>
      </c>
      <c r="GL101">
        <v>0.19516201477702777</v>
      </c>
      <c r="GM101">
        <v>0.16877637130801687</v>
      </c>
      <c r="GN101">
        <v>0.16877637130801687</v>
      </c>
      <c r="GO101">
        <v>0.2772151898734177</v>
      </c>
      <c r="GP101">
        <v>0.2772151898734177</v>
      </c>
      <c r="GQ101">
        <v>7.7742616033755274</v>
      </c>
      <c r="GR101">
        <v>7.7742616033755274</v>
      </c>
      <c r="GS101">
        <v>130.79710775568248</v>
      </c>
      <c r="GT101">
        <v>2.9588607594936707</v>
      </c>
      <c r="GU101">
        <v>7.1540604832354928</v>
      </c>
      <c r="GV101">
        <v>0</v>
      </c>
      <c r="GW101">
        <v>0</v>
      </c>
      <c r="GX101">
        <v>2.5505806769555566</v>
      </c>
      <c r="GY101">
        <v>283.73981396199292</v>
      </c>
      <c r="GZ101">
        <v>309.62381463537395</v>
      </c>
      <c r="HA101">
        <v>0.5836866250362136</v>
      </c>
      <c r="HB101">
        <v>-23.115029519156874</v>
      </c>
      <c r="HC101">
        <v>0.50572547780255805</v>
      </c>
    </row>
    <row r="102" spans="1:211" x14ac:dyDescent="0.25">
      <c r="A102" t="s">
        <v>3722</v>
      </c>
      <c r="B102">
        <v>97</v>
      </c>
      <c r="C102">
        <v>744</v>
      </c>
      <c r="D102">
        <v>4189</v>
      </c>
      <c r="E102">
        <v>4486</v>
      </c>
      <c r="F102">
        <v>6369</v>
      </c>
      <c r="G102">
        <v>120</v>
      </c>
      <c r="H102">
        <v>2096</v>
      </c>
      <c r="I102">
        <v>15</v>
      </c>
      <c r="J102">
        <v>0</v>
      </c>
      <c r="K102">
        <v>0</v>
      </c>
      <c r="L102">
        <v>0</v>
      </c>
      <c r="M102">
        <v>1</v>
      </c>
      <c r="N102">
        <v>0</v>
      </c>
      <c r="O102">
        <v>60</v>
      </c>
      <c r="P102">
        <v>1</v>
      </c>
      <c r="Q102">
        <v>-3</v>
      </c>
      <c r="R102">
        <v>-3</v>
      </c>
      <c r="S102">
        <v>20</v>
      </c>
      <c r="T102">
        <v>75</v>
      </c>
      <c r="U102">
        <v>0</v>
      </c>
      <c r="V102">
        <v>0</v>
      </c>
      <c r="W102">
        <v>0</v>
      </c>
      <c r="X102">
        <v>1</v>
      </c>
      <c r="Y102">
        <v>1</v>
      </c>
      <c r="Z102">
        <v>1</v>
      </c>
      <c r="AA102">
        <v>1</v>
      </c>
      <c r="AB102">
        <v>120</v>
      </c>
      <c r="AC102">
        <v>11</v>
      </c>
      <c r="AD102">
        <v>-3</v>
      </c>
      <c r="AE102">
        <v>-3</v>
      </c>
      <c r="AF102">
        <v>270</v>
      </c>
      <c r="AG102">
        <v>1</v>
      </c>
      <c r="AH102">
        <v>1</v>
      </c>
      <c r="AI102">
        <v>1</v>
      </c>
      <c r="AJ102">
        <v>150</v>
      </c>
      <c r="AK102">
        <v>-3</v>
      </c>
      <c r="AL102">
        <v>-3</v>
      </c>
      <c r="AM102">
        <v>-3</v>
      </c>
      <c r="AN102">
        <v>0</v>
      </c>
      <c r="AO102">
        <v>1</v>
      </c>
      <c r="AP102">
        <v>0</v>
      </c>
      <c r="AQ102">
        <v>0</v>
      </c>
      <c r="AR102">
        <v>0</v>
      </c>
      <c r="AS102">
        <v>2</v>
      </c>
      <c r="AT102">
        <v>0</v>
      </c>
      <c r="AU102">
        <v>50</v>
      </c>
      <c r="AV102">
        <v>180</v>
      </c>
      <c r="AW102">
        <v>4</v>
      </c>
      <c r="AX102">
        <v>12</v>
      </c>
      <c r="AY102">
        <v>-3</v>
      </c>
      <c r="AZ102">
        <v>-3</v>
      </c>
      <c r="BA102">
        <v>0</v>
      </c>
      <c r="BB102">
        <v>395</v>
      </c>
      <c r="BC102">
        <v>495</v>
      </c>
      <c r="BD102">
        <v>1</v>
      </c>
      <c r="BE102">
        <v>117</v>
      </c>
      <c r="BH102">
        <v>15</v>
      </c>
      <c r="BI102">
        <v>0</v>
      </c>
      <c r="BJ102">
        <v>3</v>
      </c>
      <c r="BK102">
        <v>3</v>
      </c>
      <c r="BL102">
        <v>0</v>
      </c>
      <c r="BM102">
        <v>0</v>
      </c>
      <c r="BN102">
        <v>0</v>
      </c>
      <c r="BO102">
        <v>0</v>
      </c>
      <c r="BP102">
        <v>-3</v>
      </c>
      <c r="BQ102">
        <v>-3</v>
      </c>
      <c r="BR102">
        <v>0</v>
      </c>
      <c r="BS102">
        <v>18</v>
      </c>
      <c r="BT102">
        <v>0</v>
      </c>
      <c r="BU102">
        <v>0</v>
      </c>
      <c r="BV102">
        <v>0</v>
      </c>
      <c r="BW102">
        <v>1</v>
      </c>
      <c r="BX102">
        <v>1</v>
      </c>
      <c r="BY102">
        <v>1</v>
      </c>
      <c r="BZ102">
        <v>1</v>
      </c>
      <c r="CA102">
        <v>160</v>
      </c>
      <c r="CB102">
        <v>12</v>
      </c>
      <c r="CC102">
        <v>-3</v>
      </c>
      <c r="CD102">
        <v>-3</v>
      </c>
      <c r="CE102">
        <v>260</v>
      </c>
      <c r="CF102">
        <v>0</v>
      </c>
      <c r="CG102">
        <v>1</v>
      </c>
      <c r="CH102">
        <v>1</v>
      </c>
      <c r="CI102">
        <v>100</v>
      </c>
      <c r="CJ102">
        <v>-3</v>
      </c>
      <c r="CK102">
        <v>-3</v>
      </c>
      <c r="CL102">
        <v>-3</v>
      </c>
      <c r="CM102">
        <v>0</v>
      </c>
      <c r="CN102">
        <v>1</v>
      </c>
      <c r="CO102">
        <v>0</v>
      </c>
      <c r="CP102">
        <v>0</v>
      </c>
      <c r="CQ102">
        <v>2</v>
      </c>
      <c r="CR102">
        <v>0</v>
      </c>
      <c r="CS102">
        <v>50</v>
      </c>
      <c r="CT102">
        <v>0</v>
      </c>
      <c r="CU102">
        <v>160</v>
      </c>
      <c r="CV102">
        <v>4</v>
      </c>
      <c r="CW102">
        <v>12</v>
      </c>
      <c r="CX102">
        <v>-3</v>
      </c>
      <c r="CY102">
        <v>-3</v>
      </c>
      <c r="CZ102">
        <v>3</v>
      </c>
      <c r="DA102">
        <v>278</v>
      </c>
      <c r="DB102">
        <v>378</v>
      </c>
      <c r="DC102">
        <v>0</v>
      </c>
      <c r="DD102">
        <v>-117</v>
      </c>
      <c r="DG102">
        <v>14.645569620253164</v>
      </c>
      <c r="DH102">
        <v>0</v>
      </c>
      <c r="DI102">
        <v>0.35854100170616066</v>
      </c>
      <c r="DJ102">
        <v>0.35854100170616066</v>
      </c>
      <c r="DK102">
        <v>0.85390955681236747</v>
      </c>
      <c r="DL102">
        <v>3.1645569620253164E-3</v>
      </c>
      <c r="DM102">
        <v>51.12966434367231</v>
      </c>
      <c r="DN102">
        <v>0.85216107239453842</v>
      </c>
      <c r="DO102">
        <v>0</v>
      </c>
      <c r="DP102">
        <v>0</v>
      </c>
      <c r="DQ102">
        <v>17.043221447890776</v>
      </c>
      <c r="DR102">
        <v>64.290532952341124</v>
      </c>
      <c r="DS102">
        <v>0.12447548618635529</v>
      </c>
      <c r="DT102">
        <v>0.51067861195911801</v>
      </c>
      <c r="DU102">
        <v>0.29864909811132156</v>
      </c>
      <c r="DV102">
        <v>0.99957805907172992</v>
      </c>
      <c r="DW102">
        <v>0.99789029535864981</v>
      </c>
      <c r="DX102">
        <v>0.96139240506329116</v>
      </c>
      <c r="DY102">
        <v>0</v>
      </c>
      <c r="DZ102">
        <v>108.63691000040086</v>
      </c>
      <c r="EA102">
        <v>9.0147332975279717</v>
      </c>
      <c r="EB102">
        <v>0</v>
      </c>
      <c r="EC102">
        <v>0</v>
      </c>
      <c r="ED102">
        <v>237.14767108224382</v>
      </c>
      <c r="EE102">
        <v>0.76793248945147674</v>
      </c>
      <c r="EF102">
        <v>0.76751054852320677</v>
      </c>
      <c r="EG102">
        <v>0.78523206751054853</v>
      </c>
      <c r="EH102">
        <v>131.40578711529352</v>
      </c>
      <c r="EI102">
        <v>0</v>
      </c>
      <c r="EJ102">
        <v>0</v>
      </c>
      <c r="EK102">
        <v>0</v>
      </c>
      <c r="EL102">
        <v>1.2346407032429951E-2</v>
      </c>
      <c r="EM102">
        <v>0.59157125008506228</v>
      </c>
      <c r="EN102">
        <v>0.16877637130801687</v>
      </c>
      <c r="EO102">
        <v>0.16877637130801687</v>
      </c>
      <c r="EP102">
        <v>0.2772151898734177</v>
      </c>
      <c r="EQ102">
        <v>0.2772151898734177</v>
      </c>
      <c r="ER102">
        <v>7.7742616033755274</v>
      </c>
      <c r="ES102">
        <v>7.7742616033755274</v>
      </c>
      <c r="ET102">
        <v>135.39765182763762</v>
      </c>
      <c r="EU102">
        <v>2.9588607594936711</v>
      </c>
      <c r="EV102">
        <v>9.4826722629629963</v>
      </c>
      <c r="EW102">
        <v>0</v>
      </c>
      <c r="EX102">
        <v>0</v>
      </c>
      <c r="EY102">
        <v>1.4540391384587092</v>
      </c>
      <c r="EZ102">
        <v>322.88769969240639</v>
      </c>
      <c r="FA102">
        <v>374.52699155176663</v>
      </c>
      <c r="FB102">
        <v>0.66222786628561991</v>
      </c>
      <c r="FC102">
        <v>19.243980677028858</v>
      </c>
      <c r="FD102">
        <v>0.82895281675563381</v>
      </c>
      <c r="FF102">
        <v>13.799471100924492</v>
      </c>
      <c r="FG102">
        <v>0.10571183982872878</v>
      </c>
      <c r="FH102">
        <v>4.3416921769106773</v>
      </c>
      <c r="FI102">
        <v>4.3416921769106773</v>
      </c>
      <c r="FJ102">
        <v>0.58062589540114373</v>
      </c>
      <c r="FK102">
        <v>3.1645569620253164E-3</v>
      </c>
      <c r="FL102">
        <v>34.819423468473886</v>
      </c>
      <c r="FM102">
        <v>0.58032372447456504</v>
      </c>
      <c r="FN102">
        <v>0</v>
      </c>
      <c r="FO102">
        <v>0</v>
      </c>
      <c r="FP102">
        <v>11.606474489491298</v>
      </c>
      <c r="FQ102">
        <v>46.974891038391135</v>
      </c>
      <c r="FR102">
        <v>3.2290580699418241</v>
      </c>
      <c r="FS102">
        <v>3.9928679188154623</v>
      </c>
      <c r="FT102">
        <v>1.186685104389835</v>
      </c>
      <c r="FU102">
        <v>0.99957805907172992</v>
      </c>
      <c r="FV102">
        <v>0.99789029535864981</v>
      </c>
      <c r="FW102">
        <v>0.96139240506329116</v>
      </c>
      <c r="FX102">
        <v>0</v>
      </c>
      <c r="FY102">
        <v>121.84438513291093</v>
      </c>
      <c r="FZ102">
        <v>8.9268819956856085</v>
      </c>
      <c r="GA102">
        <v>0</v>
      </c>
      <c r="GB102">
        <v>0</v>
      </c>
      <c r="GC102">
        <v>227.8304739302136</v>
      </c>
      <c r="GD102">
        <v>0.76793248945147674</v>
      </c>
      <c r="GE102">
        <v>0.76751054852320677</v>
      </c>
      <c r="GF102">
        <v>0.78523206751054853</v>
      </c>
      <c r="GG102">
        <v>115.79952145333009</v>
      </c>
      <c r="GH102">
        <v>0</v>
      </c>
      <c r="GI102">
        <v>0</v>
      </c>
      <c r="GJ102">
        <v>0</v>
      </c>
      <c r="GK102">
        <v>2.1778362796434525E-2</v>
      </c>
      <c r="GL102">
        <v>0.56961441147842851</v>
      </c>
      <c r="GM102">
        <v>0.16877637130801687</v>
      </c>
      <c r="GN102">
        <v>0.16877637130801687</v>
      </c>
      <c r="GO102">
        <v>0.2772151898734177</v>
      </c>
      <c r="GP102">
        <v>0.2772151898734177</v>
      </c>
      <c r="GQ102">
        <v>7.7742616033755274</v>
      </c>
      <c r="GR102">
        <v>7.7742616033755274</v>
      </c>
      <c r="GS102">
        <v>129.96090486923814</v>
      </c>
      <c r="GT102">
        <v>2.9588607594936711</v>
      </c>
      <c r="GU102">
        <v>9.3651697441876163</v>
      </c>
      <c r="GV102">
        <v>0</v>
      </c>
      <c r="GW102">
        <v>0</v>
      </c>
      <c r="GX102">
        <v>5.2138194531296076</v>
      </c>
      <c r="GY102">
        <v>293.64933624935355</v>
      </c>
      <c r="GZ102">
        <v>341.99700908245779</v>
      </c>
      <c r="HA102">
        <v>0.33777213371438009</v>
      </c>
      <c r="HB102">
        <v>-6.4351139640628388</v>
      </c>
      <c r="HC102">
        <v>0.17104718324436619</v>
      </c>
    </row>
    <row r="103" spans="1:211" x14ac:dyDescent="0.25">
      <c r="A103" t="s">
        <v>3722</v>
      </c>
      <c r="B103">
        <v>98</v>
      </c>
      <c r="C103">
        <v>704</v>
      </c>
      <c r="D103">
        <v>6666</v>
      </c>
      <c r="E103">
        <v>3335</v>
      </c>
      <c r="F103">
        <v>3735</v>
      </c>
      <c r="G103">
        <v>5869</v>
      </c>
      <c r="H103">
        <v>1369</v>
      </c>
      <c r="I103">
        <v>15</v>
      </c>
      <c r="J103">
        <v>0</v>
      </c>
      <c r="K103">
        <v>0</v>
      </c>
      <c r="L103">
        <v>0</v>
      </c>
      <c r="M103">
        <v>1</v>
      </c>
      <c r="N103">
        <v>0</v>
      </c>
      <c r="O103">
        <v>60</v>
      </c>
      <c r="P103">
        <v>1</v>
      </c>
      <c r="Q103">
        <v>-3</v>
      </c>
      <c r="R103">
        <v>-3</v>
      </c>
      <c r="S103">
        <v>20</v>
      </c>
      <c r="T103">
        <v>75</v>
      </c>
      <c r="U103">
        <v>0</v>
      </c>
      <c r="V103">
        <v>0</v>
      </c>
      <c r="W103">
        <v>0</v>
      </c>
      <c r="X103">
        <v>1</v>
      </c>
      <c r="Y103">
        <v>1</v>
      </c>
      <c r="Z103">
        <v>1</v>
      </c>
      <c r="AA103">
        <v>1</v>
      </c>
      <c r="AB103">
        <v>120</v>
      </c>
      <c r="AC103">
        <v>11</v>
      </c>
      <c r="AD103">
        <v>-3</v>
      </c>
      <c r="AE103">
        <v>-3</v>
      </c>
      <c r="AF103">
        <v>170</v>
      </c>
      <c r="AG103">
        <v>0</v>
      </c>
      <c r="AH103">
        <v>0</v>
      </c>
      <c r="AI103">
        <v>1</v>
      </c>
      <c r="AJ103">
        <v>50</v>
      </c>
      <c r="AK103">
        <v>-3</v>
      </c>
      <c r="AL103">
        <v>-3</v>
      </c>
      <c r="AM103">
        <v>-3</v>
      </c>
      <c r="AN103">
        <v>0</v>
      </c>
      <c r="AO103">
        <v>1</v>
      </c>
      <c r="AP103">
        <v>0</v>
      </c>
      <c r="AQ103">
        <v>0</v>
      </c>
      <c r="AR103">
        <v>0</v>
      </c>
      <c r="AS103">
        <v>0</v>
      </c>
      <c r="AT103">
        <v>0</v>
      </c>
      <c r="AU103">
        <v>0</v>
      </c>
      <c r="AV103">
        <v>180</v>
      </c>
      <c r="AW103">
        <v>4</v>
      </c>
      <c r="AX103">
        <v>12</v>
      </c>
      <c r="AY103">
        <v>-3</v>
      </c>
      <c r="AZ103">
        <v>-3</v>
      </c>
      <c r="BA103">
        <v>0</v>
      </c>
      <c r="BB103">
        <v>245</v>
      </c>
      <c r="BC103">
        <v>345</v>
      </c>
      <c r="BD103">
        <v>0</v>
      </c>
      <c r="BE103">
        <v>-5</v>
      </c>
      <c r="BH103">
        <v>10</v>
      </c>
      <c r="BI103">
        <v>0</v>
      </c>
      <c r="BJ103">
        <v>0</v>
      </c>
      <c r="BK103">
        <v>0</v>
      </c>
      <c r="BL103">
        <v>1</v>
      </c>
      <c r="BM103">
        <v>0</v>
      </c>
      <c r="BN103">
        <v>60</v>
      </c>
      <c r="BO103">
        <v>1</v>
      </c>
      <c r="BP103">
        <v>-3</v>
      </c>
      <c r="BQ103">
        <v>-3</v>
      </c>
      <c r="BR103">
        <v>20</v>
      </c>
      <c r="BS103">
        <v>70</v>
      </c>
      <c r="BT103">
        <v>0</v>
      </c>
      <c r="BU103">
        <v>0</v>
      </c>
      <c r="BV103">
        <v>0</v>
      </c>
      <c r="BW103">
        <v>1</v>
      </c>
      <c r="BX103">
        <v>1</v>
      </c>
      <c r="BY103">
        <v>1</v>
      </c>
      <c r="BZ103">
        <v>0</v>
      </c>
      <c r="CA103">
        <v>80</v>
      </c>
      <c r="CB103">
        <v>5</v>
      </c>
      <c r="CC103">
        <v>-3</v>
      </c>
      <c r="CD103">
        <v>-3</v>
      </c>
      <c r="CE103">
        <v>180</v>
      </c>
      <c r="CF103">
        <v>1</v>
      </c>
      <c r="CG103">
        <v>0</v>
      </c>
      <c r="CH103">
        <v>1</v>
      </c>
      <c r="CI103">
        <v>100</v>
      </c>
      <c r="CJ103">
        <v>-3</v>
      </c>
      <c r="CK103">
        <v>-3</v>
      </c>
      <c r="CL103">
        <v>-3</v>
      </c>
      <c r="CM103">
        <v>0</v>
      </c>
      <c r="CN103">
        <v>0</v>
      </c>
      <c r="CO103">
        <v>0</v>
      </c>
      <c r="CP103">
        <v>0</v>
      </c>
      <c r="CQ103">
        <v>0</v>
      </c>
      <c r="CR103">
        <v>0</v>
      </c>
      <c r="CS103">
        <v>0</v>
      </c>
      <c r="CT103">
        <v>0</v>
      </c>
      <c r="CU103">
        <v>140</v>
      </c>
      <c r="CV103">
        <v>3</v>
      </c>
      <c r="CW103">
        <v>6</v>
      </c>
      <c r="CX103">
        <v>-3</v>
      </c>
      <c r="CY103">
        <v>-3</v>
      </c>
      <c r="CZ103">
        <v>0</v>
      </c>
      <c r="DA103">
        <v>250</v>
      </c>
      <c r="DB103">
        <v>250</v>
      </c>
      <c r="DC103">
        <v>1</v>
      </c>
      <c r="DD103">
        <v>5</v>
      </c>
      <c r="DG103">
        <v>14.645569620253164</v>
      </c>
      <c r="DH103">
        <v>0</v>
      </c>
      <c r="DI103">
        <v>2.1959536737969931</v>
      </c>
      <c r="DJ103">
        <v>2.1959536737969931</v>
      </c>
      <c r="DK103">
        <v>0.80197402218439795</v>
      </c>
      <c r="DL103">
        <v>3.1645569620253164E-3</v>
      </c>
      <c r="DM103">
        <v>47.401177571805377</v>
      </c>
      <c r="DN103">
        <v>0.79001962619675636</v>
      </c>
      <c r="DO103">
        <v>0</v>
      </c>
      <c r="DP103">
        <v>0</v>
      </c>
      <c r="DQ103">
        <v>15.80039252393513</v>
      </c>
      <c r="DR103">
        <v>57.66798813843387</v>
      </c>
      <c r="DS103">
        <v>0</v>
      </c>
      <c r="DT103">
        <v>1.9684299912301131</v>
      </c>
      <c r="DU103">
        <v>0.55365379717830099</v>
      </c>
      <c r="DV103">
        <v>0.99957805907172992</v>
      </c>
      <c r="DW103">
        <v>0.99789029535864981</v>
      </c>
      <c r="DX103">
        <v>0.93991507491628279</v>
      </c>
      <c r="DY103">
        <v>0</v>
      </c>
      <c r="DZ103">
        <v>106.1471325341101</v>
      </c>
      <c r="EA103">
        <v>7.2618045955036887</v>
      </c>
      <c r="EB103">
        <v>0</v>
      </c>
      <c r="EC103">
        <v>0</v>
      </c>
      <c r="ED103">
        <v>196.05058592565703</v>
      </c>
      <c r="EE103">
        <v>0.76793248945147674</v>
      </c>
      <c r="EF103">
        <v>0.76751054852320677</v>
      </c>
      <c r="EG103">
        <v>0.78523206751054853</v>
      </c>
      <c r="EH103">
        <v>98.618271334725378</v>
      </c>
      <c r="EI103">
        <v>0</v>
      </c>
      <c r="EJ103">
        <v>0</v>
      </c>
      <c r="EK103">
        <v>0</v>
      </c>
      <c r="EL103">
        <v>1.502220229091078E-2</v>
      </c>
      <c r="EM103">
        <v>0.29494000039535695</v>
      </c>
      <c r="EN103">
        <v>0.16877637130801687</v>
      </c>
      <c r="EO103">
        <v>0.16877637130801687</v>
      </c>
      <c r="EP103">
        <v>0.2772151898734177</v>
      </c>
      <c r="EQ103">
        <v>0.2772151898734177</v>
      </c>
      <c r="ER103">
        <v>7.7742616033755274</v>
      </c>
      <c r="ES103">
        <v>7.7742616033755274</v>
      </c>
      <c r="ET103">
        <v>133.29572969780165</v>
      </c>
      <c r="EU103">
        <v>2.9373834293466627</v>
      </c>
      <c r="EV103">
        <v>7.8645228002627103</v>
      </c>
      <c r="EW103">
        <v>0</v>
      </c>
      <c r="EX103">
        <v>0</v>
      </c>
      <c r="EY103">
        <v>2.7496074709752922</v>
      </c>
      <c r="EZ103">
        <v>271.74103088649088</v>
      </c>
      <c r="FA103">
        <v>311.54531570386456</v>
      </c>
      <c r="FB103">
        <v>0.50908966390351185</v>
      </c>
      <c r="FC103">
        <v>-20.246801349734174</v>
      </c>
      <c r="FD103">
        <v>0.7099624812036055</v>
      </c>
      <c r="FF103">
        <v>13.064810382253167</v>
      </c>
      <c r="FG103">
        <v>2.8620020022995622E-4</v>
      </c>
      <c r="FH103">
        <v>3.1997164741763751</v>
      </c>
      <c r="FI103">
        <v>3.1997164741763751</v>
      </c>
      <c r="FJ103">
        <v>0.73139216543785823</v>
      </c>
      <c r="FK103">
        <v>1.8666150568902837E-2</v>
      </c>
      <c r="FL103">
        <v>47.953911209545979</v>
      </c>
      <c r="FM103">
        <v>0.79923185349243286</v>
      </c>
      <c r="FN103">
        <v>0</v>
      </c>
      <c r="FO103">
        <v>0</v>
      </c>
      <c r="FP103">
        <v>15.98463706984866</v>
      </c>
      <c r="FQ103">
        <v>60.723768181266337</v>
      </c>
      <c r="FR103">
        <v>0.42309247708169895</v>
      </c>
      <c r="FS103">
        <v>6.5115742063636839</v>
      </c>
      <c r="FT103">
        <v>2.1583317724364472</v>
      </c>
      <c r="FU103">
        <v>0.99957805907172992</v>
      </c>
      <c r="FV103">
        <v>0.99789029535864981</v>
      </c>
      <c r="FW103">
        <v>0.895108203971273</v>
      </c>
      <c r="FX103">
        <v>0</v>
      </c>
      <c r="FY103">
        <v>94.167524998968105</v>
      </c>
      <c r="FZ103">
        <v>6.3002289135567384</v>
      </c>
      <c r="GA103">
        <v>0</v>
      </c>
      <c r="GB103">
        <v>0</v>
      </c>
      <c r="GC103">
        <v>188.15299899561415</v>
      </c>
      <c r="GD103">
        <v>0.76793248945147674</v>
      </c>
      <c r="GE103">
        <v>0.76751054852320677</v>
      </c>
      <c r="GF103">
        <v>0.78523206751054853</v>
      </c>
      <c r="GG103">
        <v>97.428189977278052</v>
      </c>
      <c r="GH103">
        <v>0</v>
      </c>
      <c r="GI103">
        <v>0</v>
      </c>
      <c r="GJ103">
        <v>0</v>
      </c>
      <c r="GK103">
        <v>2.7324810548389533E-2</v>
      </c>
      <c r="GL103">
        <v>0.13132044589851244</v>
      </c>
      <c r="GM103">
        <v>0.16877637130801687</v>
      </c>
      <c r="GN103">
        <v>0.16877637130801687</v>
      </c>
      <c r="GO103">
        <v>0.2772151898734177</v>
      </c>
      <c r="GP103">
        <v>0.2772151898734177</v>
      </c>
      <c r="GQ103">
        <v>7.7742616033755274</v>
      </c>
      <c r="GR103">
        <v>7.7742616033755274</v>
      </c>
      <c r="GS103">
        <v>131.68769940591477</v>
      </c>
      <c r="GT103">
        <v>2.892576558401653</v>
      </c>
      <c r="GU103">
        <v>6.5384182468691741</v>
      </c>
      <c r="GV103">
        <v>0</v>
      </c>
      <c r="GW103">
        <v>0</v>
      </c>
      <c r="GX103">
        <v>6.7288398194412347</v>
      </c>
      <c r="GY103">
        <v>270.16182055089558</v>
      </c>
      <c r="GZ103">
        <v>293.80489468888356</v>
      </c>
      <c r="HA103">
        <v>0.49091033609648815</v>
      </c>
      <c r="HB103">
        <v>-13.740907045652689</v>
      </c>
      <c r="HC103">
        <v>0.2900375187963945</v>
      </c>
    </row>
    <row r="104" spans="1:211" x14ac:dyDescent="0.25">
      <c r="A104" t="s">
        <v>3722</v>
      </c>
      <c r="B104">
        <v>99</v>
      </c>
      <c r="C104">
        <v>3218</v>
      </c>
      <c r="D104">
        <v>6546</v>
      </c>
      <c r="E104">
        <v>1533</v>
      </c>
      <c r="F104">
        <v>1622</v>
      </c>
      <c r="G104">
        <v>1156</v>
      </c>
      <c r="H104">
        <v>3489</v>
      </c>
      <c r="I104">
        <v>15</v>
      </c>
      <c r="J104">
        <v>0</v>
      </c>
      <c r="K104">
        <v>1</v>
      </c>
      <c r="L104">
        <v>1</v>
      </c>
      <c r="M104">
        <v>1</v>
      </c>
      <c r="N104">
        <v>0</v>
      </c>
      <c r="O104">
        <v>60</v>
      </c>
      <c r="P104">
        <v>1</v>
      </c>
      <c r="Q104">
        <v>-3</v>
      </c>
      <c r="R104">
        <v>-3</v>
      </c>
      <c r="S104">
        <v>20</v>
      </c>
      <c r="T104">
        <v>76</v>
      </c>
      <c r="U104">
        <v>0</v>
      </c>
      <c r="V104">
        <v>0</v>
      </c>
      <c r="W104">
        <v>0</v>
      </c>
      <c r="X104">
        <v>1</v>
      </c>
      <c r="Y104">
        <v>1</v>
      </c>
      <c r="Z104">
        <v>1</v>
      </c>
      <c r="AA104">
        <v>0</v>
      </c>
      <c r="AB104">
        <v>80</v>
      </c>
      <c r="AC104">
        <v>5</v>
      </c>
      <c r="AD104">
        <v>-3</v>
      </c>
      <c r="AE104">
        <v>-3</v>
      </c>
      <c r="AF104">
        <v>230</v>
      </c>
      <c r="AG104">
        <v>1</v>
      </c>
      <c r="AH104">
        <v>1</v>
      </c>
      <c r="AI104">
        <v>1</v>
      </c>
      <c r="AJ104">
        <v>150</v>
      </c>
      <c r="AK104">
        <v>-3</v>
      </c>
      <c r="AL104">
        <v>-3</v>
      </c>
      <c r="AM104">
        <v>-3</v>
      </c>
      <c r="AN104">
        <v>0</v>
      </c>
      <c r="AO104">
        <v>0</v>
      </c>
      <c r="AP104">
        <v>0</v>
      </c>
      <c r="AQ104">
        <v>2</v>
      </c>
      <c r="AR104">
        <v>0</v>
      </c>
      <c r="AS104">
        <v>0</v>
      </c>
      <c r="AT104">
        <v>0</v>
      </c>
      <c r="AU104">
        <v>10</v>
      </c>
      <c r="AV104">
        <v>140</v>
      </c>
      <c r="AW104">
        <v>3</v>
      </c>
      <c r="AX104">
        <v>6</v>
      </c>
      <c r="AY104">
        <v>-3</v>
      </c>
      <c r="AZ104">
        <v>-3</v>
      </c>
      <c r="BA104">
        <v>1</v>
      </c>
      <c r="BB104">
        <v>316</v>
      </c>
      <c r="BC104">
        <v>316</v>
      </c>
      <c r="BD104">
        <v>1</v>
      </c>
      <c r="BE104">
        <v>57</v>
      </c>
      <c r="BH104">
        <v>15</v>
      </c>
      <c r="BI104">
        <v>0</v>
      </c>
      <c r="BJ104">
        <v>4</v>
      </c>
      <c r="BK104">
        <v>4</v>
      </c>
      <c r="BL104">
        <v>1</v>
      </c>
      <c r="BM104">
        <v>0</v>
      </c>
      <c r="BN104">
        <v>60</v>
      </c>
      <c r="BO104">
        <v>1</v>
      </c>
      <c r="BP104">
        <v>-3</v>
      </c>
      <c r="BQ104">
        <v>-3</v>
      </c>
      <c r="BR104">
        <v>20</v>
      </c>
      <c r="BS104">
        <v>79</v>
      </c>
      <c r="BT104">
        <v>0</v>
      </c>
      <c r="BU104">
        <v>1</v>
      </c>
      <c r="BV104">
        <v>0</v>
      </c>
      <c r="BW104">
        <v>1</v>
      </c>
      <c r="BX104">
        <v>1</v>
      </c>
      <c r="BY104">
        <v>1</v>
      </c>
      <c r="BZ104">
        <v>0</v>
      </c>
      <c r="CA104">
        <v>80</v>
      </c>
      <c r="CB104">
        <v>5</v>
      </c>
      <c r="CC104">
        <v>-3</v>
      </c>
      <c r="CD104">
        <v>-3</v>
      </c>
      <c r="CE104">
        <v>180</v>
      </c>
      <c r="CF104">
        <v>0</v>
      </c>
      <c r="CG104">
        <v>1</v>
      </c>
      <c r="CH104">
        <v>1</v>
      </c>
      <c r="CI104">
        <v>100</v>
      </c>
      <c r="CJ104">
        <v>-3</v>
      </c>
      <c r="CK104">
        <v>-3</v>
      </c>
      <c r="CL104">
        <v>-3</v>
      </c>
      <c r="CM104">
        <v>0</v>
      </c>
      <c r="CN104">
        <v>0</v>
      </c>
      <c r="CO104">
        <v>2</v>
      </c>
      <c r="CP104">
        <v>0</v>
      </c>
      <c r="CQ104">
        <v>0</v>
      </c>
      <c r="CR104">
        <v>0</v>
      </c>
      <c r="CS104">
        <v>10</v>
      </c>
      <c r="CT104">
        <v>0</v>
      </c>
      <c r="CU104">
        <v>140</v>
      </c>
      <c r="CV104">
        <v>3</v>
      </c>
      <c r="CW104">
        <v>6</v>
      </c>
      <c r="CX104">
        <v>-3</v>
      </c>
      <c r="CY104">
        <v>-3</v>
      </c>
      <c r="CZ104">
        <v>4</v>
      </c>
      <c r="DA104">
        <v>259</v>
      </c>
      <c r="DB104">
        <v>259</v>
      </c>
      <c r="DC104">
        <v>0</v>
      </c>
      <c r="DD104">
        <v>-57</v>
      </c>
      <c r="DG104">
        <v>14.645569620253164</v>
      </c>
      <c r="DH104">
        <v>0</v>
      </c>
      <c r="DI104">
        <v>0.69557964569841813</v>
      </c>
      <c r="DJ104">
        <v>0.69557964569841813</v>
      </c>
      <c r="DK104">
        <v>0.83149919728987276</v>
      </c>
      <c r="DL104">
        <v>3.1645569620253164E-3</v>
      </c>
      <c r="DM104">
        <v>49.987256245629226</v>
      </c>
      <c r="DN104">
        <v>0.83312093742715365</v>
      </c>
      <c r="DO104">
        <v>0</v>
      </c>
      <c r="DP104">
        <v>0</v>
      </c>
      <c r="DQ104">
        <v>16.662418748543072</v>
      </c>
      <c r="DR104">
        <v>68.511668193025457</v>
      </c>
      <c r="DS104">
        <v>0.2765658773407666</v>
      </c>
      <c r="DT104">
        <v>0</v>
      </c>
      <c r="DU104">
        <v>0</v>
      </c>
      <c r="DV104">
        <v>0.99957805907172992</v>
      </c>
      <c r="DW104">
        <v>0.99789029535864981</v>
      </c>
      <c r="DX104">
        <v>0.96139240506329116</v>
      </c>
      <c r="DY104">
        <v>0</v>
      </c>
      <c r="DZ104">
        <v>88.007343840095061</v>
      </c>
      <c r="EA104">
        <v>5.7292405578627736</v>
      </c>
      <c r="EB104">
        <v>0</v>
      </c>
      <c r="EC104">
        <v>0</v>
      </c>
      <c r="ED104">
        <v>214.70491624000121</v>
      </c>
      <c r="EE104">
        <v>0.76793248945147674</v>
      </c>
      <c r="EF104">
        <v>0.76751054852320677</v>
      </c>
      <c r="EG104">
        <v>0.78523206751054853</v>
      </c>
      <c r="EH104">
        <v>128.97918712084572</v>
      </c>
      <c r="EI104">
        <v>0</v>
      </c>
      <c r="EJ104">
        <v>0</v>
      </c>
      <c r="EK104">
        <v>0</v>
      </c>
      <c r="EL104">
        <v>1.2236772991342071E-2</v>
      </c>
      <c r="EM104">
        <v>0.13347461005543548</v>
      </c>
      <c r="EN104">
        <v>0.16877637130801687</v>
      </c>
      <c r="EO104">
        <v>0.16877637130801687</v>
      </c>
      <c r="EP104">
        <v>0.2772151898734177</v>
      </c>
      <c r="EQ104">
        <v>0.2772151898734177</v>
      </c>
      <c r="ER104">
        <v>7.7742616033755274</v>
      </c>
      <c r="ES104">
        <v>7.7742616033755274</v>
      </c>
      <c r="ET104">
        <v>135.01684912828992</v>
      </c>
      <c r="EU104">
        <v>2.9588607594936711</v>
      </c>
      <c r="EV104">
        <v>6.5628521049134338</v>
      </c>
      <c r="EW104">
        <v>0</v>
      </c>
      <c r="EX104">
        <v>0</v>
      </c>
      <c r="EY104">
        <v>1.3952107408401544</v>
      </c>
      <c r="EZ104">
        <v>292.58516842021999</v>
      </c>
      <c r="FA104">
        <v>310.20181825056983</v>
      </c>
      <c r="FB104">
        <v>0.56624183965986474</v>
      </c>
      <c r="FC104">
        <v>10.747448907500816</v>
      </c>
      <c r="FD104">
        <v>0.69947480898508674</v>
      </c>
      <c r="FF104">
        <v>14.645569620253164</v>
      </c>
      <c r="FG104">
        <v>0</v>
      </c>
      <c r="FH104">
        <v>1.3150616435938314</v>
      </c>
      <c r="FI104">
        <v>1.3150616435938314</v>
      </c>
      <c r="FJ104">
        <v>0.85506329113924051</v>
      </c>
      <c r="FK104">
        <v>3.1645569620253164E-3</v>
      </c>
      <c r="FL104">
        <v>56.355512128922854</v>
      </c>
      <c r="FM104">
        <v>0.9392585354820473</v>
      </c>
      <c r="FN104">
        <v>0</v>
      </c>
      <c r="FO104">
        <v>0</v>
      </c>
      <c r="FP104">
        <v>18.785170709640948</v>
      </c>
      <c r="FQ104">
        <v>80.651879728078683</v>
      </c>
      <c r="FR104">
        <v>0</v>
      </c>
      <c r="FS104">
        <v>0.78435501408172692</v>
      </c>
      <c r="FT104">
        <v>0</v>
      </c>
      <c r="FU104">
        <v>0.99957805907172992</v>
      </c>
      <c r="FV104">
        <v>0.99789029535864981</v>
      </c>
      <c r="FW104">
        <v>0.96139240506329116</v>
      </c>
      <c r="FX104">
        <v>0</v>
      </c>
      <c r="FY104">
        <v>91.229802135802117</v>
      </c>
      <c r="FZ104">
        <v>6.5492144015834475</v>
      </c>
      <c r="GA104">
        <v>0</v>
      </c>
      <c r="GB104">
        <v>0</v>
      </c>
      <c r="GC104">
        <v>198.73095285611242</v>
      </c>
      <c r="GD104">
        <v>0.76793248945147674</v>
      </c>
      <c r="GE104">
        <v>0.76751054852320677</v>
      </c>
      <c r="GF104">
        <v>0.78523206751054853</v>
      </c>
      <c r="GG104">
        <v>114.69781073206796</v>
      </c>
      <c r="GH104">
        <v>0</v>
      </c>
      <c r="GI104">
        <v>0</v>
      </c>
      <c r="GJ104">
        <v>0</v>
      </c>
      <c r="GK104">
        <v>1.150248250047059E-2</v>
      </c>
      <c r="GL104">
        <v>0.17957434044894649</v>
      </c>
      <c r="GM104">
        <v>0.16877637130801687</v>
      </c>
      <c r="GN104">
        <v>0.16877637130801687</v>
      </c>
      <c r="GO104">
        <v>0.2772151898734177</v>
      </c>
      <c r="GP104">
        <v>0.2772151898734177</v>
      </c>
      <c r="GQ104">
        <v>7.7742616033755274</v>
      </c>
      <c r="GR104">
        <v>7.7742616033755274</v>
      </c>
      <c r="GS104">
        <v>137.13960108938778</v>
      </c>
      <c r="GT104">
        <v>2.9588607594936707</v>
      </c>
      <c r="GU104">
        <v>7.0206151354400523</v>
      </c>
      <c r="GV104">
        <v>0</v>
      </c>
      <c r="GW104">
        <v>0</v>
      </c>
      <c r="GX104">
        <v>0.98723997368366223</v>
      </c>
      <c r="GY104">
        <v>281.00973862354158</v>
      </c>
      <c r="GZ104">
        <v>303.71126965139945</v>
      </c>
      <c r="HA104">
        <v>0.43375816034013526</v>
      </c>
      <c r="HB104">
        <v>-15.824782334090269</v>
      </c>
      <c r="HC104">
        <v>0.30052519101491326</v>
      </c>
    </row>
    <row r="105" spans="1:211" x14ac:dyDescent="0.25">
      <c r="A105" t="s">
        <v>3722</v>
      </c>
      <c r="B105">
        <v>100</v>
      </c>
      <c r="C105">
        <v>3008</v>
      </c>
      <c r="D105">
        <v>696</v>
      </c>
      <c r="E105">
        <v>3473</v>
      </c>
      <c r="F105">
        <v>6377</v>
      </c>
      <c r="G105">
        <v>3189</v>
      </c>
      <c r="H105">
        <v>6418</v>
      </c>
      <c r="I105">
        <v>15</v>
      </c>
      <c r="J105">
        <v>0</v>
      </c>
      <c r="K105">
        <v>0</v>
      </c>
      <c r="L105">
        <v>0</v>
      </c>
      <c r="M105">
        <v>1</v>
      </c>
      <c r="N105">
        <v>0</v>
      </c>
      <c r="O105">
        <v>60</v>
      </c>
      <c r="P105">
        <v>1</v>
      </c>
      <c r="Q105">
        <v>-3</v>
      </c>
      <c r="R105">
        <v>-3</v>
      </c>
      <c r="S105">
        <v>20</v>
      </c>
      <c r="T105">
        <v>75</v>
      </c>
      <c r="U105">
        <v>0</v>
      </c>
      <c r="V105">
        <v>0</v>
      </c>
      <c r="W105">
        <v>0</v>
      </c>
      <c r="X105">
        <v>1</v>
      </c>
      <c r="Y105">
        <v>1</v>
      </c>
      <c r="Z105">
        <v>1</v>
      </c>
      <c r="AA105">
        <v>1</v>
      </c>
      <c r="AB105">
        <v>120</v>
      </c>
      <c r="AC105">
        <v>11</v>
      </c>
      <c r="AD105">
        <v>-3</v>
      </c>
      <c r="AE105">
        <v>-3</v>
      </c>
      <c r="AF105">
        <v>220</v>
      </c>
      <c r="AG105">
        <v>0</v>
      </c>
      <c r="AH105">
        <v>1</v>
      </c>
      <c r="AI105">
        <v>1</v>
      </c>
      <c r="AJ105">
        <v>100</v>
      </c>
      <c r="AK105">
        <v>-3</v>
      </c>
      <c r="AL105">
        <v>-3</v>
      </c>
      <c r="AM105">
        <v>-3</v>
      </c>
      <c r="AN105">
        <v>0</v>
      </c>
      <c r="AO105">
        <v>1</v>
      </c>
      <c r="AP105">
        <v>0</v>
      </c>
      <c r="AQ105">
        <v>0</v>
      </c>
      <c r="AR105">
        <v>0</v>
      </c>
      <c r="AS105">
        <v>0</v>
      </c>
      <c r="AT105">
        <v>0</v>
      </c>
      <c r="AU105">
        <v>0</v>
      </c>
      <c r="AV105">
        <v>180</v>
      </c>
      <c r="AW105">
        <v>4</v>
      </c>
      <c r="AX105">
        <v>12</v>
      </c>
      <c r="AY105">
        <v>-3</v>
      </c>
      <c r="AZ105">
        <v>-3</v>
      </c>
      <c r="BA105">
        <v>0</v>
      </c>
      <c r="BB105">
        <v>295</v>
      </c>
      <c r="BC105">
        <v>395</v>
      </c>
      <c r="BD105">
        <v>1</v>
      </c>
      <c r="BE105">
        <v>65</v>
      </c>
      <c r="BH105">
        <v>10</v>
      </c>
      <c r="BI105">
        <v>0</v>
      </c>
      <c r="BJ105">
        <v>0</v>
      </c>
      <c r="BK105">
        <v>0</v>
      </c>
      <c r="BL105">
        <v>0</v>
      </c>
      <c r="BM105">
        <v>0</v>
      </c>
      <c r="BN105">
        <v>0</v>
      </c>
      <c r="BO105">
        <v>0</v>
      </c>
      <c r="BP105">
        <v>-3</v>
      </c>
      <c r="BQ105">
        <v>-3</v>
      </c>
      <c r="BR105">
        <v>0</v>
      </c>
      <c r="BS105">
        <v>10</v>
      </c>
      <c r="BT105">
        <v>0</v>
      </c>
      <c r="BU105">
        <v>0</v>
      </c>
      <c r="BV105">
        <v>0</v>
      </c>
      <c r="BW105">
        <v>1</v>
      </c>
      <c r="BX105">
        <v>1</v>
      </c>
      <c r="BY105">
        <v>1</v>
      </c>
      <c r="BZ105">
        <v>0</v>
      </c>
      <c r="CA105">
        <v>120</v>
      </c>
      <c r="CB105">
        <v>6</v>
      </c>
      <c r="CC105">
        <v>-3</v>
      </c>
      <c r="CD105">
        <v>-3</v>
      </c>
      <c r="CE105">
        <v>220</v>
      </c>
      <c r="CF105">
        <v>1</v>
      </c>
      <c r="CG105">
        <v>0</v>
      </c>
      <c r="CH105">
        <v>1</v>
      </c>
      <c r="CI105">
        <v>100</v>
      </c>
      <c r="CJ105">
        <v>-3</v>
      </c>
      <c r="CK105">
        <v>-3</v>
      </c>
      <c r="CL105">
        <v>-3</v>
      </c>
      <c r="CM105">
        <v>0</v>
      </c>
      <c r="CN105">
        <v>0</v>
      </c>
      <c r="CO105">
        <v>0</v>
      </c>
      <c r="CP105">
        <v>0</v>
      </c>
      <c r="CQ105">
        <v>0</v>
      </c>
      <c r="CR105">
        <v>0</v>
      </c>
      <c r="CS105">
        <v>0</v>
      </c>
      <c r="CT105">
        <v>0</v>
      </c>
      <c r="CU105">
        <v>120</v>
      </c>
      <c r="CV105">
        <v>3</v>
      </c>
      <c r="CW105">
        <v>6</v>
      </c>
      <c r="CX105">
        <v>-3</v>
      </c>
      <c r="CY105">
        <v>-3</v>
      </c>
      <c r="CZ105">
        <v>0</v>
      </c>
      <c r="DA105">
        <v>230</v>
      </c>
      <c r="DB105">
        <v>230</v>
      </c>
      <c r="DC105">
        <v>0</v>
      </c>
      <c r="DD105">
        <v>-65</v>
      </c>
      <c r="DG105">
        <v>14.645569620253164</v>
      </c>
      <c r="DH105">
        <v>2.4039050642728217E-2</v>
      </c>
      <c r="DI105">
        <v>2.1312928201778787</v>
      </c>
      <c r="DJ105">
        <v>2.1312928201778787</v>
      </c>
      <c r="DK105">
        <v>0.85506329113924051</v>
      </c>
      <c r="DL105">
        <v>3.1645569620253164E-3</v>
      </c>
      <c r="DM105">
        <v>56.513569488944626</v>
      </c>
      <c r="DN105">
        <v>0.94189282481574377</v>
      </c>
      <c r="DO105">
        <v>0</v>
      </c>
      <c r="DP105">
        <v>0</v>
      </c>
      <c r="DQ105">
        <v>18.837856496314881</v>
      </c>
      <c r="DR105">
        <v>76.298404767526094</v>
      </c>
      <c r="DS105">
        <v>3.0584923312367294</v>
      </c>
      <c r="DT105">
        <v>0</v>
      </c>
      <c r="DU105">
        <v>0</v>
      </c>
      <c r="DV105">
        <v>0.99957805907172992</v>
      </c>
      <c r="DW105">
        <v>0.99789029535864981</v>
      </c>
      <c r="DX105">
        <v>0.96139240506329116</v>
      </c>
      <c r="DY105">
        <v>0</v>
      </c>
      <c r="DZ105">
        <v>106.00768788416576</v>
      </c>
      <c r="EA105">
        <v>8.6375848810885483</v>
      </c>
      <c r="EB105">
        <v>0</v>
      </c>
      <c r="EC105">
        <v>0</v>
      </c>
      <c r="ED105">
        <v>220.01182314351226</v>
      </c>
      <c r="EE105">
        <v>0.76793248945147674</v>
      </c>
      <c r="EF105">
        <v>0.76751054852320677</v>
      </c>
      <c r="EG105">
        <v>0.78523206751054853</v>
      </c>
      <c r="EH105">
        <v>127.43922068429436</v>
      </c>
      <c r="EI105">
        <v>0</v>
      </c>
      <c r="EJ105">
        <v>0</v>
      </c>
      <c r="EK105">
        <v>0</v>
      </c>
      <c r="EL105">
        <v>1.342718213424543E-2</v>
      </c>
      <c r="EM105">
        <v>0.52729623822271676</v>
      </c>
      <c r="EN105">
        <v>0.16877637130801687</v>
      </c>
      <c r="EO105">
        <v>0.16877637130801687</v>
      </c>
      <c r="EP105">
        <v>0.2772151898734177</v>
      </c>
      <c r="EQ105">
        <v>0.2772151898734177</v>
      </c>
      <c r="ER105">
        <v>7.7742616033755274</v>
      </c>
      <c r="ES105">
        <v>7.7742616033755274</v>
      </c>
      <c r="ET105">
        <v>137.19228687606173</v>
      </c>
      <c r="EU105">
        <v>2.9588607594936711</v>
      </c>
      <c r="EV105">
        <v>9.1423968438450665</v>
      </c>
      <c r="EW105">
        <v>0</v>
      </c>
      <c r="EX105">
        <v>0</v>
      </c>
      <c r="EY105">
        <v>2.0078360161509918</v>
      </c>
      <c r="EZ105">
        <v>323.25753553247097</v>
      </c>
      <c r="FA105">
        <v>387.64619218392801</v>
      </c>
      <c r="FB105">
        <v>0.80058340084176782</v>
      </c>
      <c r="FC105">
        <v>10.115123120440533</v>
      </c>
      <c r="FD105">
        <v>0.76977212318637622</v>
      </c>
      <c r="FF105">
        <v>14.645569620253164</v>
      </c>
      <c r="FG105">
        <v>0</v>
      </c>
      <c r="FH105">
        <v>0</v>
      </c>
      <c r="FI105">
        <v>0</v>
      </c>
      <c r="FJ105">
        <v>0.45393096901156427</v>
      </c>
      <c r="FK105">
        <v>5.2001136007453624E-3</v>
      </c>
      <c r="FL105">
        <v>27.46805604619842</v>
      </c>
      <c r="FM105">
        <v>0.45780093410330702</v>
      </c>
      <c r="FN105">
        <v>0</v>
      </c>
      <c r="FO105">
        <v>0</v>
      </c>
      <c r="FP105">
        <v>9.1560186820661382</v>
      </c>
      <c r="FQ105">
        <v>43.734330249310602</v>
      </c>
      <c r="FR105">
        <v>0</v>
      </c>
      <c r="FS105">
        <v>5.4269240132570022</v>
      </c>
      <c r="FT105">
        <v>1.7754429279211004</v>
      </c>
      <c r="FU105">
        <v>0.99957805907172992</v>
      </c>
      <c r="FV105">
        <v>0.99789029535864981</v>
      </c>
      <c r="FW105">
        <v>0.96139240506329116</v>
      </c>
      <c r="FX105">
        <v>0</v>
      </c>
      <c r="FY105">
        <v>101.95792764976565</v>
      </c>
      <c r="FZ105">
        <v>5.7779806951260646</v>
      </c>
      <c r="GA105">
        <v>0</v>
      </c>
      <c r="GB105">
        <v>0</v>
      </c>
      <c r="GC105">
        <v>211.46031848131949</v>
      </c>
      <c r="GD105">
        <v>0.76793248945147674</v>
      </c>
      <c r="GE105">
        <v>0.76751054852320677</v>
      </c>
      <c r="GF105">
        <v>0.78523206751054853</v>
      </c>
      <c r="GG105">
        <v>110.2797797181521</v>
      </c>
      <c r="GH105">
        <v>0</v>
      </c>
      <c r="GI105">
        <v>0</v>
      </c>
      <c r="GJ105">
        <v>0</v>
      </c>
      <c r="GK105">
        <v>1.278041590437351E-2</v>
      </c>
      <c r="GL105">
        <v>0.10346133229118737</v>
      </c>
      <c r="GM105">
        <v>0.16877637130801687</v>
      </c>
      <c r="GN105">
        <v>0.16877637130801687</v>
      </c>
      <c r="GO105">
        <v>0.2772151898734177</v>
      </c>
      <c r="GP105">
        <v>0.2772151898734177</v>
      </c>
      <c r="GQ105">
        <v>7.7742616033755274</v>
      </c>
      <c r="GR105">
        <v>7.7742616033755274</v>
      </c>
      <c r="GS105">
        <v>127.51044906181298</v>
      </c>
      <c r="GT105">
        <v>2.9588607594936711</v>
      </c>
      <c r="GU105">
        <v>6.1866271235405534</v>
      </c>
      <c r="GV105">
        <v>0</v>
      </c>
      <c r="GW105">
        <v>0</v>
      </c>
      <c r="GX105">
        <v>1.6819683728198571</v>
      </c>
      <c r="GY105">
        <v>262.8930079593473</v>
      </c>
      <c r="GZ105">
        <v>271.3766937576554</v>
      </c>
      <c r="HA105">
        <v>0.19941659915823218</v>
      </c>
      <c r="HB105">
        <v>-26.178028272659077</v>
      </c>
      <c r="HC105">
        <v>0.23022787681362378</v>
      </c>
    </row>
    <row r="106" spans="1:211" x14ac:dyDescent="0.25">
      <c r="A106" t="s">
        <v>3722</v>
      </c>
      <c r="B106">
        <v>101</v>
      </c>
      <c r="C106">
        <v>589</v>
      </c>
      <c r="D106">
        <v>1255</v>
      </c>
      <c r="E106">
        <v>3556</v>
      </c>
      <c r="F106">
        <v>3616</v>
      </c>
      <c r="G106">
        <v>4188</v>
      </c>
      <c r="H106">
        <v>6025</v>
      </c>
      <c r="I106">
        <v>15</v>
      </c>
      <c r="J106">
        <v>0</v>
      </c>
      <c r="K106">
        <v>4</v>
      </c>
      <c r="L106">
        <v>4</v>
      </c>
      <c r="M106">
        <v>1</v>
      </c>
      <c r="N106">
        <v>0</v>
      </c>
      <c r="O106">
        <v>60</v>
      </c>
      <c r="P106">
        <v>1</v>
      </c>
      <c r="Q106">
        <v>-3</v>
      </c>
      <c r="R106">
        <v>-3</v>
      </c>
      <c r="S106">
        <v>20</v>
      </c>
      <c r="T106">
        <v>79</v>
      </c>
      <c r="U106">
        <v>0</v>
      </c>
      <c r="V106">
        <v>0</v>
      </c>
      <c r="W106">
        <v>0</v>
      </c>
      <c r="X106">
        <v>1</v>
      </c>
      <c r="Y106">
        <v>1</v>
      </c>
      <c r="Z106">
        <v>1</v>
      </c>
      <c r="AA106">
        <v>0</v>
      </c>
      <c r="AB106">
        <v>80</v>
      </c>
      <c r="AC106">
        <v>5</v>
      </c>
      <c r="AD106">
        <v>-3</v>
      </c>
      <c r="AE106">
        <v>-3</v>
      </c>
      <c r="AF106">
        <v>130</v>
      </c>
      <c r="AG106">
        <v>0</v>
      </c>
      <c r="AH106">
        <v>0</v>
      </c>
      <c r="AI106">
        <v>1</v>
      </c>
      <c r="AJ106">
        <v>50</v>
      </c>
      <c r="AK106">
        <v>-3</v>
      </c>
      <c r="AL106">
        <v>-3</v>
      </c>
      <c r="AM106">
        <v>-3</v>
      </c>
      <c r="AN106">
        <v>0</v>
      </c>
      <c r="AO106">
        <v>0</v>
      </c>
      <c r="AP106">
        <v>0</v>
      </c>
      <c r="AQ106">
        <v>0</v>
      </c>
      <c r="AR106">
        <v>0</v>
      </c>
      <c r="AS106">
        <v>0</v>
      </c>
      <c r="AT106">
        <v>0</v>
      </c>
      <c r="AU106">
        <v>0</v>
      </c>
      <c r="AV106">
        <v>140</v>
      </c>
      <c r="AW106">
        <v>3</v>
      </c>
      <c r="AX106">
        <v>6</v>
      </c>
      <c r="AY106">
        <v>-3</v>
      </c>
      <c r="AZ106">
        <v>-3</v>
      </c>
      <c r="BA106">
        <v>4</v>
      </c>
      <c r="BB106">
        <v>209</v>
      </c>
      <c r="BC106">
        <v>209</v>
      </c>
      <c r="BD106">
        <v>0</v>
      </c>
      <c r="BE106">
        <v>-136</v>
      </c>
      <c r="BH106">
        <v>15</v>
      </c>
      <c r="BI106">
        <v>0</v>
      </c>
      <c r="BJ106">
        <v>0</v>
      </c>
      <c r="BK106">
        <v>0</v>
      </c>
      <c r="BL106">
        <v>1</v>
      </c>
      <c r="BM106">
        <v>0</v>
      </c>
      <c r="BN106">
        <v>60</v>
      </c>
      <c r="BO106">
        <v>1</v>
      </c>
      <c r="BP106">
        <v>-3</v>
      </c>
      <c r="BQ106">
        <v>-3</v>
      </c>
      <c r="BR106">
        <v>20</v>
      </c>
      <c r="BS106">
        <v>75</v>
      </c>
      <c r="BT106">
        <v>0</v>
      </c>
      <c r="BU106">
        <v>0</v>
      </c>
      <c r="BV106">
        <v>0</v>
      </c>
      <c r="BW106">
        <v>1</v>
      </c>
      <c r="BX106">
        <v>1</v>
      </c>
      <c r="BY106">
        <v>1</v>
      </c>
      <c r="BZ106">
        <v>1</v>
      </c>
      <c r="CA106">
        <v>120</v>
      </c>
      <c r="CB106">
        <v>11</v>
      </c>
      <c r="CC106">
        <v>-3</v>
      </c>
      <c r="CD106">
        <v>-3</v>
      </c>
      <c r="CE106">
        <v>270</v>
      </c>
      <c r="CF106">
        <v>1</v>
      </c>
      <c r="CG106">
        <v>1</v>
      </c>
      <c r="CH106">
        <v>1</v>
      </c>
      <c r="CI106">
        <v>150</v>
      </c>
      <c r="CJ106">
        <v>-3</v>
      </c>
      <c r="CK106">
        <v>-3</v>
      </c>
      <c r="CL106">
        <v>-3</v>
      </c>
      <c r="CM106">
        <v>0</v>
      </c>
      <c r="CN106">
        <v>1</v>
      </c>
      <c r="CO106">
        <v>0</v>
      </c>
      <c r="CP106">
        <v>0</v>
      </c>
      <c r="CQ106">
        <v>0</v>
      </c>
      <c r="CR106">
        <v>0</v>
      </c>
      <c r="CS106">
        <v>0</v>
      </c>
      <c r="CT106">
        <v>0</v>
      </c>
      <c r="CU106">
        <v>180</v>
      </c>
      <c r="CV106">
        <v>4</v>
      </c>
      <c r="CW106">
        <v>12</v>
      </c>
      <c r="CX106">
        <v>-3</v>
      </c>
      <c r="CY106">
        <v>-3</v>
      </c>
      <c r="CZ106">
        <v>0</v>
      </c>
      <c r="DA106">
        <v>345</v>
      </c>
      <c r="DB106">
        <v>445</v>
      </c>
      <c r="DC106">
        <v>1</v>
      </c>
      <c r="DD106">
        <v>136</v>
      </c>
      <c r="DG106">
        <v>14.645569620253164</v>
      </c>
      <c r="DH106">
        <v>0</v>
      </c>
      <c r="DI106">
        <v>0</v>
      </c>
      <c r="DJ106">
        <v>0</v>
      </c>
      <c r="DK106">
        <v>0.70968960488131272</v>
      </c>
      <c r="DL106">
        <v>3.1645569620253164E-3</v>
      </c>
      <c r="DM106">
        <v>42.439243199304499</v>
      </c>
      <c r="DN106">
        <v>0.70732071998840818</v>
      </c>
      <c r="DO106">
        <v>0</v>
      </c>
      <c r="DP106">
        <v>0</v>
      </c>
      <c r="DQ106">
        <v>14.146414399768162</v>
      </c>
      <c r="DR106">
        <v>59.588908260753939</v>
      </c>
      <c r="DS106">
        <v>0</v>
      </c>
      <c r="DT106">
        <v>1.5629182101200922</v>
      </c>
      <c r="DU106">
        <v>0.47965795041811299</v>
      </c>
      <c r="DV106">
        <v>0.99957805907172992</v>
      </c>
      <c r="DW106">
        <v>0.99789029535864981</v>
      </c>
      <c r="DX106">
        <v>0.96139240506329116</v>
      </c>
      <c r="DY106">
        <v>0</v>
      </c>
      <c r="DZ106">
        <v>101.30623795034208</v>
      </c>
      <c r="EA106">
        <v>7.0144582882318094</v>
      </c>
      <c r="EB106">
        <v>0</v>
      </c>
      <c r="EC106">
        <v>0</v>
      </c>
      <c r="ED106">
        <v>208.13480800099552</v>
      </c>
      <c r="EE106">
        <v>0.76793248945147674</v>
      </c>
      <c r="EF106">
        <v>0.76751054852320677</v>
      </c>
      <c r="EG106">
        <v>0.78523206751054853</v>
      </c>
      <c r="EH106">
        <v>114.53454891641388</v>
      </c>
      <c r="EI106">
        <v>0</v>
      </c>
      <c r="EJ106">
        <v>0</v>
      </c>
      <c r="EK106">
        <v>0</v>
      </c>
      <c r="EL106">
        <v>1.0493333666410698E-2</v>
      </c>
      <c r="EM106">
        <v>0.25056620483729009</v>
      </c>
      <c r="EN106">
        <v>0.16877637130801687</v>
      </c>
      <c r="EO106">
        <v>0.16877637130801687</v>
      </c>
      <c r="EP106">
        <v>0.2772151898734177</v>
      </c>
      <c r="EQ106">
        <v>0.2772151898734177</v>
      </c>
      <c r="ER106">
        <v>7.7742616033755274</v>
      </c>
      <c r="ES106">
        <v>7.7742616033755274</v>
      </c>
      <c r="ET106">
        <v>132.50084477951501</v>
      </c>
      <c r="EU106">
        <v>2.9588607594936711</v>
      </c>
      <c r="EV106">
        <v>7.5725676650174041</v>
      </c>
      <c r="EW106">
        <v>0</v>
      </c>
      <c r="EX106">
        <v>0</v>
      </c>
      <c r="EY106">
        <v>0.38242137519800901</v>
      </c>
      <c r="EZ106">
        <v>291.46806758220998</v>
      </c>
      <c r="FA106">
        <v>310.2696888203572</v>
      </c>
      <c r="FB106">
        <v>0.48507710842470653</v>
      </c>
      <c r="FC106">
        <v>-15.875081292149851</v>
      </c>
      <c r="FD106">
        <v>0.23715767052807021</v>
      </c>
      <c r="FF106">
        <v>14.645569620253164</v>
      </c>
      <c r="FG106">
        <v>2.9285878045216197E-2</v>
      </c>
      <c r="FH106">
        <v>1.7521951845992261</v>
      </c>
      <c r="FI106">
        <v>1.7521951845992261</v>
      </c>
      <c r="FJ106">
        <v>0.61435674079006053</v>
      </c>
      <c r="FK106">
        <v>3.1645569620253164E-3</v>
      </c>
      <c r="FL106">
        <v>36.476070043416485</v>
      </c>
      <c r="FM106">
        <v>0.60793450072360811</v>
      </c>
      <c r="FN106">
        <v>0</v>
      </c>
      <c r="FO106">
        <v>0</v>
      </c>
      <c r="FP106">
        <v>12.15869001447216</v>
      </c>
      <c r="FQ106">
        <v>49.023483516823134</v>
      </c>
      <c r="FR106">
        <v>0.2264916867872897</v>
      </c>
      <c r="FS106">
        <v>3.6190322502604597</v>
      </c>
      <c r="FT106">
        <v>1.156478371744196</v>
      </c>
      <c r="FU106">
        <v>0.99957805907172992</v>
      </c>
      <c r="FV106">
        <v>0.99789029535864981</v>
      </c>
      <c r="FW106">
        <v>0.96139240506329116</v>
      </c>
      <c r="FX106">
        <v>0</v>
      </c>
      <c r="FY106">
        <v>118.62656838959268</v>
      </c>
      <c r="FZ106">
        <v>9.2111010783552132</v>
      </c>
      <c r="GA106">
        <v>0</v>
      </c>
      <c r="GB106">
        <v>0</v>
      </c>
      <c r="GC106">
        <v>238.54768115328272</v>
      </c>
      <c r="GD106">
        <v>0.76793248945147674</v>
      </c>
      <c r="GE106">
        <v>0.76751054852320677</v>
      </c>
      <c r="GF106">
        <v>0.78523206751054853</v>
      </c>
      <c r="GG106">
        <v>120.40968625593092</v>
      </c>
      <c r="GH106">
        <v>0</v>
      </c>
      <c r="GI106">
        <v>0</v>
      </c>
      <c r="GJ106">
        <v>0</v>
      </c>
      <c r="GK106">
        <v>1.1946750200528822E-2</v>
      </c>
      <c r="GL106">
        <v>0.57370982267707027</v>
      </c>
      <c r="GM106">
        <v>0.16877637130801687</v>
      </c>
      <c r="GN106">
        <v>0.16877637130801687</v>
      </c>
      <c r="GO106">
        <v>0.2772151898734177</v>
      </c>
      <c r="GP106">
        <v>0.2772151898734177</v>
      </c>
      <c r="GQ106">
        <v>7.7742616033755274</v>
      </c>
      <c r="GR106">
        <v>7.7742616033755274</v>
      </c>
      <c r="GS106">
        <v>130.51312039421902</v>
      </c>
      <c r="GT106">
        <v>2.9588607594936716</v>
      </c>
      <c r="GU106">
        <v>9.3869608799950299</v>
      </c>
      <c r="GV106">
        <v>0</v>
      </c>
      <c r="GW106">
        <v>0</v>
      </c>
      <c r="GX106">
        <v>1.2370414801920866</v>
      </c>
      <c r="GY106">
        <v>294.06120951628225</v>
      </c>
      <c r="GZ106">
        <v>344.96344020414074</v>
      </c>
      <c r="HA106">
        <v>0.51492289157529347</v>
      </c>
      <c r="HB106">
        <v>8.915128515599779</v>
      </c>
      <c r="HC106">
        <v>0.76284232947192976</v>
      </c>
    </row>
    <row r="107" spans="1:211" x14ac:dyDescent="0.25">
      <c r="A107" t="s">
        <v>3722</v>
      </c>
      <c r="B107">
        <v>102</v>
      </c>
      <c r="C107">
        <v>3527</v>
      </c>
      <c r="D107">
        <v>330</v>
      </c>
      <c r="E107">
        <v>3847</v>
      </c>
      <c r="F107">
        <v>3743</v>
      </c>
      <c r="G107">
        <v>5295</v>
      </c>
      <c r="H107">
        <v>997</v>
      </c>
      <c r="I107">
        <v>15</v>
      </c>
      <c r="J107">
        <v>0</v>
      </c>
      <c r="K107">
        <v>8</v>
      </c>
      <c r="L107">
        <v>8</v>
      </c>
      <c r="M107">
        <v>1</v>
      </c>
      <c r="N107">
        <v>0</v>
      </c>
      <c r="O107">
        <v>60</v>
      </c>
      <c r="P107">
        <v>1</v>
      </c>
      <c r="Q107">
        <v>-3</v>
      </c>
      <c r="R107">
        <v>-3</v>
      </c>
      <c r="S107">
        <v>20</v>
      </c>
      <c r="T107">
        <v>83</v>
      </c>
      <c r="U107">
        <v>0</v>
      </c>
      <c r="V107">
        <v>0</v>
      </c>
      <c r="W107">
        <v>0</v>
      </c>
      <c r="X107">
        <v>1</v>
      </c>
      <c r="Y107">
        <v>1</v>
      </c>
      <c r="Z107">
        <v>1</v>
      </c>
      <c r="AA107">
        <v>1</v>
      </c>
      <c r="AB107">
        <v>120</v>
      </c>
      <c r="AC107">
        <v>11</v>
      </c>
      <c r="AD107">
        <v>-3</v>
      </c>
      <c r="AE107">
        <v>-3</v>
      </c>
      <c r="AF107">
        <v>220</v>
      </c>
      <c r="AG107">
        <v>1</v>
      </c>
      <c r="AH107">
        <v>1</v>
      </c>
      <c r="AI107">
        <v>0</v>
      </c>
      <c r="AJ107">
        <v>100</v>
      </c>
      <c r="AK107">
        <v>-3</v>
      </c>
      <c r="AL107">
        <v>-3</v>
      </c>
      <c r="AM107">
        <v>-3</v>
      </c>
      <c r="AN107">
        <v>0</v>
      </c>
      <c r="AO107">
        <v>1</v>
      </c>
      <c r="AP107">
        <v>1</v>
      </c>
      <c r="AQ107">
        <v>0</v>
      </c>
      <c r="AR107">
        <v>1</v>
      </c>
      <c r="AS107">
        <v>0</v>
      </c>
      <c r="AT107">
        <v>30</v>
      </c>
      <c r="AU107">
        <v>0</v>
      </c>
      <c r="AV107">
        <v>180</v>
      </c>
      <c r="AW107">
        <v>4</v>
      </c>
      <c r="AX107">
        <v>12</v>
      </c>
      <c r="AY107">
        <v>-3</v>
      </c>
      <c r="AZ107">
        <v>-3</v>
      </c>
      <c r="BA107">
        <v>8</v>
      </c>
      <c r="BB107">
        <v>303</v>
      </c>
      <c r="BC107">
        <v>403</v>
      </c>
      <c r="BD107">
        <v>1</v>
      </c>
      <c r="BE107">
        <v>18</v>
      </c>
      <c r="BH107">
        <v>15</v>
      </c>
      <c r="BI107">
        <v>0</v>
      </c>
      <c r="BJ107">
        <v>0</v>
      </c>
      <c r="BK107">
        <v>0</v>
      </c>
      <c r="BL107">
        <v>1</v>
      </c>
      <c r="BM107">
        <v>0</v>
      </c>
      <c r="BN107">
        <v>60</v>
      </c>
      <c r="BO107">
        <v>1</v>
      </c>
      <c r="BP107">
        <v>-3</v>
      </c>
      <c r="BQ107">
        <v>-3</v>
      </c>
      <c r="BR107">
        <v>20</v>
      </c>
      <c r="BS107">
        <v>75</v>
      </c>
      <c r="BT107">
        <v>0</v>
      </c>
      <c r="BU107">
        <v>0</v>
      </c>
      <c r="BV107">
        <v>0</v>
      </c>
      <c r="BW107">
        <v>1</v>
      </c>
      <c r="BX107">
        <v>1</v>
      </c>
      <c r="BY107">
        <v>1</v>
      </c>
      <c r="BZ107">
        <v>0</v>
      </c>
      <c r="CA107">
        <v>80</v>
      </c>
      <c r="CB107">
        <v>5</v>
      </c>
      <c r="CC107">
        <v>-3</v>
      </c>
      <c r="CD107">
        <v>-3</v>
      </c>
      <c r="CE107">
        <v>180</v>
      </c>
      <c r="CF107">
        <v>1</v>
      </c>
      <c r="CG107">
        <v>1</v>
      </c>
      <c r="CH107">
        <v>0</v>
      </c>
      <c r="CI107">
        <v>100</v>
      </c>
      <c r="CJ107">
        <v>-3</v>
      </c>
      <c r="CK107">
        <v>-3</v>
      </c>
      <c r="CL107">
        <v>-3</v>
      </c>
      <c r="CM107">
        <v>0</v>
      </c>
      <c r="CN107">
        <v>0</v>
      </c>
      <c r="CO107">
        <v>0</v>
      </c>
      <c r="CP107">
        <v>1</v>
      </c>
      <c r="CQ107">
        <v>0</v>
      </c>
      <c r="CR107">
        <v>1</v>
      </c>
      <c r="CS107">
        <v>0</v>
      </c>
      <c r="CT107">
        <v>30</v>
      </c>
      <c r="CU107">
        <v>140</v>
      </c>
      <c r="CV107">
        <v>3</v>
      </c>
      <c r="CW107">
        <v>6</v>
      </c>
      <c r="CX107">
        <v>-3</v>
      </c>
      <c r="CY107">
        <v>-3</v>
      </c>
      <c r="CZ107">
        <v>0</v>
      </c>
      <c r="DA107">
        <v>285</v>
      </c>
      <c r="DB107">
        <v>285</v>
      </c>
      <c r="DC107">
        <v>0</v>
      </c>
      <c r="DD107">
        <v>-18</v>
      </c>
      <c r="DG107">
        <v>13.108073927756926</v>
      </c>
      <c r="DH107">
        <v>0</v>
      </c>
      <c r="DI107">
        <v>13.798512709289914</v>
      </c>
      <c r="DJ107">
        <v>13.798512709289914</v>
      </c>
      <c r="DK107">
        <v>0.63271092401878926</v>
      </c>
      <c r="DL107">
        <v>3.1645569620253164E-3</v>
      </c>
      <c r="DM107">
        <v>38.21273681309917</v>
      </c>
      <c r="DN107">
        <v>0.63687894688498603</v>
      </c>
      <c r="DO107">
        <v>0</v>
      </c>
      <c r="DP107">
        <v>0</v>
      </c>
      <c r="DQ107">
        <v>12.73757893769972</v>
      </c>
      <c r="DR107">
        <v>59.541076934662115</v>
      </c>
      <c r="DS107">
        <v>0</v>
      </c>
      <c r="DT107">
        <v>65.804611883498239</v>
      </c>
      <c r="DU107">
        <v>21.528960262194257</v>
      </c>
      <c r="DV107">
        <v>0.99957805907172992</v>
      </c>
      <c r="DW107">
        <v>0.99789029535864981</v>
      </c>
      <c r="DX107">
        <v>0.96139240506329116</v>
      </c>
      <c r="DY107">
        <v>0</v>
      </c>
      <c r="DZ107">
        <v>103.06449313515495</v>
      </c>
      <c r="EA107">
        <v>6.9245099160688</v>
      </c>
      <c r="EB107">
        <v>0</v>
      </c>
      <c r="EC107">
        <v>0</v>
      </c>
      <c r="ED107">
        <v>202.43849406406946</v>
      </c>
      <c r="EE107">
        <v>0.76793248945147674</v>
      </c>
      <c r="EF107">
        <v>0.76751054852320677</v>
      </c>
      <c r="EG107">
        <v>0.78523206751054853</v>
      </c>
      <c r="EH107">
        <v>102.88196703543878</v>
      </c>
      <c r="EI107">
        <v>0</v>
      </c>
      <c r="EJ107">
        <v>0</v>
      </c>
      <c r="EK107">
        <v>0</v>
      </c>
      <c r="EL107">
        <v>0.71710524821632049</v>
      </c>
      <c r="EM107">
        <v>0.20538422755840779</v>
      </c>
      <c r="EN107">
        <v>0.16877637130801687</v>
      </c>
      <c r="EO107">
        <v>0.16877637130801687</v>
      </c>
      <c r="EP107">
        <v>0.2772151898734177</v>
      </c>
      <c r="EQ107">
        <v>0.2772151898734177</v>
      </c>
      <c r="ER107">
        <v>7.7742616033755274</v>
      </c>
      <c r="ES107">
        <v>7.7742616033755274</v>
      </c>
      <c r="ET107">
        <v>131.09200931744655</v>
      </c>
      <c r="EU107">
        <v>2.9588607594936707</v>
      </c>
      <c r="EV107">
        <v>7.2372297234122946</v>
      </c>
      <c r="EW107">
        <v>0</v>
      </c>
      <c r="EX107">
        <v>0</v>
      </c>
      <c r="EY107">
        <v>36.059370155611248</v>
      </c>
      <c r="EZ107">
        <v>301.9567639276699</v>
      </c>
      <c r="FA107">
        <v>345.62206648089489</v>
      </c>
      <c r="FB107">
        <v>0.43408616510139103</v>
      </c>
      <c r="FC107">
        <v>-15.765072579246613</v>
      </c>
      <c r="FD107">
        <v>0.51909162742023895</v>
      </c>
      <c r="FF107">
        <v>14.645569620253164</v>
      </c>
      <c r="FG107">
        <v>0</v>
      </c>
      <c r="FH107">
        <v>0</v>
      </c>
      <c r="FI107">
        <v>0</v>
      </c>
      <c r="FJ107">
        <v>0.85506329113924051</v>
      </c>
      <c r="FK107">
        <v>3.1645569620253164E-3</v>
      </c>
      <c r="FL107">
        <v>51.535784492614667</v>
      </c>
      <c r="FM107">
        <v>0.85892974154357771</v>
      </c>
      <c r="FN107">
        <v>0</v>
      </c>
      <c r="FO107">
        <v>0</v>
      </c>
      <c r="FP107">
        <v>17.17859483087156</v>
      </c>
      <c r="FQ107">
        <v>63.519484510878669</v>
      </c>
      <c r="FR107">
        <v>0</v>
      </c>
      <c r="FS107">
        <v>2.8797600340171532</v>
      </c>
      <c r="FT107">
        <v>0.97580671934459184</v>
      </c>
      <c r="FU107">
        <v>0.99957805907172992</v>
      </c>
      <c r="FV107">
        <v>0.99789029535864981</v>
      </c>
      <c r="FW107">
        <v>0.96139240506329116</v>
      </c>
      <c r="FX107">
        <v>0</v>
      </c>
      <c r="FY107">
        <v>96.406877475229138</v>
      </c>
      <c r="FZ107">
        <v>7.1605168005283115</v>
      </c>
      <c r="GA107">
        <v>0</v>
      </c>
      <c r="GB107">
        <v>0</v>
      </c>
      <c r="GC107">
        <v>202.98090744401554</v>
      </c>
      <c r="GD107">
        <v>0.76793248945147674</v>
      </c>
      <c r="GE107">
        <v>0.76751054852320677</v>
      </c>
      <c r="GF107">
        <v>0.78523206751054853</v>
      </c>
      <c r="GG107">
        <v>126.61996719837815</v>
      </c>
      <c r="GH107">
        <v>0</v>
      </c>
      <c r="GI107">
        <v>0</v>
      </c>
      <c r="GJ107">
        <v>0</v>
      </c>
      <c r="GK107">
        <v>1.1280114948987841E-2</v>
      </c>
      <c r="GL107">
        <v>0.22467253062462267</v>
      </c>
      <c r="GM107">
        <v>0.16877637130801687</v>
      </c>
      <c r="GN107">
        <v>0.16877637130801687</v>
      </c>
      <c r="GO107">
        <v>0.2772151898734177</v>
      </c>
      <c r="GP107">
        <v>0.2772151898734177</v>
      </c>
      <c r="GQ107">
        <v>7.7742616033755274</v>
      </c>
      <c r="GR107">
        <v>7.7742616033755274</v>
      </c>
      <c r="GS107">
        <v>135.5330252106184</v>
      </c>
      <c r="GT107">
        <v>2.9588607594936711</v>
      </c>
      <c r="GU107">
        <v>7.3861944180917307</v>
      </c>
      <c r="GV107">
        <v>0</v>
      </c>
      <c r="GW107">
        <v>0</v>
      </c>
      <c r="GX107">
        <v>0.85860384855578986</v>
      </c>
      <c r="GY107">
        <v>313.47420060200477</v>
      </c>
      <c r="GZ107">
        <v>347.52605469086495</v>
      </c>
      <c r="HA107">
        <v>0.56591383489860903</v>
      </c>
      <c r="HB107">
        <v>7.4178106928081311</v>
      </c>
      <c r="HC107">
        <v>0.48090837257976105</v>
      </c>
    </row>
    <row r="108" spans="1:211" x14ac:dyDescent="0.25">
      <c r="A108" t="s">
        <v>3722</v>
      </c>
      <c r="B108">
        <v>103</v>
      </c>
      <c r="C108">
        <v>2839</v>
      </c>
      <c r="D108">
        <v>6652</v>
      </c>
      <c r="E108">
        <v>180</v>
      </c>
      <c r="F108">
        <v>6666</v>
      </c>
      <c r="G108">
        <v>2073</v>
      </c>
      <c r="H108">
        <v>4486</v>
      </c>
      <c r="I108">
        <v>15</v>
      </c>
      <c r="J108">
        <v>0</v>
      </c>
      <c r="K108">
        <v>7</v>
      </c>
      <c r="L108">
        <v>7</v>
      </c>
      <c r="M108">
        <v>0</v>
      </c>
      <c r="N108">
        <v>0</v>
      </c>
      <c r="O108">
        <v>0</v>
      </c>
      <c r="P108">
        <v>0</v>
      </c>
      <c r="Q108">
        <v>-3</v>
      </c>
      <c r="R108">
        <v>-3</v>
      </c>
      <c r="S108">
        <v>0</v>
      </c>
      <c r="T108">
        <v>22</v>
      </c>
      <c r="U108">
        <v>0</v>
      </c>
      <c r="V108">
        <v>0</v>
      </c>
      <c r="W108">
        <v>0</v>
      </c>
      <c r="X108">
        <v>1</v>
      </c>
      <c r="Y108">
        <v>1</v>
      </c>
      <c r="Z108">
        <v>1</v>
      </c>
      <c r="AA108">
        <v>1</v>
      </c>
      <c r="AB108">
        <v>160</v>
      </c>
      <c r="AC108">
        <v>12</v>
      </c>
      <c r="AD108">
        <v>-3</v>
      </c>
      <c r="AE108">
        <v>-3</v>
      </c>
      <c r="AF108">
        <v>310</v>
      </c>
      <c r="AG108">
        <v>1</v>
      </c>
      <c r="AH108">
        <v>1</v>
      </c>
      <c r="AI108">
        <v>1</v>
      </c>
      <c r="AJ108">
        <v>150</v>
      </c>
      <c r="AK108">
        <v>-3</v>
      </c>
      <c r="AL108">
        <v>-3</v>
      </c>
      <c r="AM108">
        <v>-3</v>
      </c>
      <c r="AN108">
        <v>0</v>
      </c>
      <c r="AO108">
        <v>1</v>
      </c>
      <c r="AP108">
        <v>0</v>
      </c>
      <c r="AQ108">
        <v>0</v>
      </c>
      <c r="AR108">
        <v>0</v>
      </c>
      <c r="AS108">
        <v>0</v>
      </c>
      <c r="AT108">
        <v>0</v>
      </c>
      <c r="AU108">
        <v>0</v>
      </c>
      <c r="AV108">
        <v>160</v>
      </c>
      <c r="AW108">
        <v>4</v>
      </c>
      <c r="AX108">
        <v>12</v>
      </c>
      <c r="AY108">
        <v>-3</v>
      </c>
      <c r="AZ108">
        <v>-3</v>
      </c>
      <c r="BA108">
        <v>7</v>
      </c>
      <c r="BB108">
        <v>332</v>
      </c>
      <c r="BC108">
        <v>432</v>
      </c>
      <c r="BD108">
        <v>0</v>
      </c>
      <c r="BE108">
        <v>-19</v>
      </c>
      <c r="BH108">
        <v>15</v>
      </c>
      <c r="BI108">
        <v>0</v>
      </c>
      <c r="BJ108">
        <v>6</v>
      </c>
      <c r="BK108">
        <v>6</v>
      </c>
      <c r="BL108">
        <v>1</v>
      </c>
      <c r="BM108">
        <v>0</v>
      </c>
      <c r="BN108">
        <v>60</v>
      </c>
      <c r="BO108">
        <v>1</v>
      </c>
      <c r="BP108">
        <v>-3</v>
      </c>
      <c r="BQ108">
        <v>-3</v>
      </c>
      <c r="BR108">
        <v>20</v>
      </c>
      <c r="BS108">
        <v>81</v>
      </c>
      <c r="BT108">
        <v>0</v>
      </c>
      <c r="BU108">
        <v>0</v>
      </c>
      <c r="BV108">
        <v>0</v>
      </c>
      <c r="BW108">
        <v>1</v>
      </c>
      <c r="BX108">
        <v>1</v>
      </c>
      <c r="BY108">
        <v>1</v>
      </c>
      <c r="BZ108">
        <v>1</v>
      </c>
      <c r="CA108">
        <v>120</v>
      </c>
      <c r="CB108">
        <v>11</v>
      </c>
      <c r="CC108">
        <v>-3</v>
      </c>
      <c r="CD108">
        <v>-3</v>
      </c>
      <c r="CE108">
        <v>270</v>
      </c>
      <c r="CF108">
        <v>1</v>
      </c>
      <c r="CG108">
        <v>1</v>
      </c>
      <c r="CH108">
        <v>1</v>
      </c>
      <c r="CI108">
        <v>150</v>
      </c>
      <c r="CJ108">
        <v>-3</v>
      </c>
      <c r="CK108">
        <v>-3</v>
      </c>
      <c r="CL108">
        <v>-3</v>
      </c>
      <c r="CM108">
        <v>0</v>
      </c>
      <c r="CN108">
        <v>1</v>
      </c>
      <c r="CO108">
        <v>0</v>
      </c>
      <c r="CP108">
        <v>0</v>
      </c>
      <c r="CQ108">
        <v>0</v>
      </c>
      <c r="CR108">
        <v>0</v>
      </c>
      <c r="CS108">
        <v>0</v>
      </c>
      <c r="CT108">
        <v>0</v>
      </c>
      <c r="CU108">
        <v>180</v>
      </c>
      <c r="CV108">
        <v>4</v>
      </c>
      <c r="CW108">
        <v>12</v>
      </c>
      <c r="CX108">
        <v>-3</v>
      </c>
      <c r="CY108">
        <v>-3</v>
      </c>
      <c r="CZ108">
        <v>6</v>
      </c>
      <c r="DA108">
        <v>351</v>
      </c>
      <c r="DB108">
        <v>451</v>
      </c>
      <c r="DC108">
        <v>1</v>
      </c>
      <c r="DD108">
        <v>19</v>
      </c>
      <c r="DG108">
        <v>14.645569620253164</v>
      </c>
      <c r="DH108">
        <v>3.6889143018333251E-2</v>
      </c>
      <c r="DI108">
        <v>0.50744950322343985</v>
      </c>
      <c r="DJ108">
        <v>0.50744950322343985</v>
      </c>
      <c r="DK108">
        <v>0.70471933290175603</v>
      </c>
      <c r="DL108">
        <v>3.1645569620253164E-3</v>
      </c>
      <c r="DM108">
        <v>42.045870794178029</v>
      </c>
      <c r="DN108">
        <v>0.70076451323630051</v>
      </c>
      <c r="DO108">
        <v>0</v>
      </c>
      <c r="DP108">
        <v>0</v>
      </c>
      <c r="DQ108">
        <v>14.015290264726016</v>
      </c>
      <c r="DR108">
        <v>58.201437911602483</v>
      </c>
      <c r="DS108">
        <v>0.54501001337507038</v>
      </c>
      <c r="DT108">
        <v>0</v>
      </c>
      <c r="DU108">
        <v>0</v>
      </c>
      <c r="DV108">
        <v>0.99957805907172992</v>
      </c>
      <c r="DW108">
        <v>0.99789029535864981</v>
      </c>
      <c r="DX108">
        <v>0.96139240506329116</v>
      </c>
      <c r="DY108">
        <v>0</v>
      </c>
      <c r="DZ108">
        <v>107.14842063152084</v>
      </c>
      <c r="EA108">
        <v>8.1269166434871423</v>
      </c>
      <c r="EB108">
        <v>0</v>
      </c>
      <c r="EC108">
        <v>0</v>
      </c>
      <c r="ED108">
        <v>223.26135347136892</v>
      </c>
      <c r="EE108">
        <v>0.76793248945147674</v>
      </c>
      <c r="EF108">
        <v>0.76751054852320677</v>
      </c>
      <c r="EG108">
        <v>0.78523206751054853</v>
      </c>
      <c r="EH108">
        <v>124.04599900569488</v>
      </c>
      <c r="EI108">
        <v>0</v>
      </c>
      <c r="EJ108">
        <v>0</v>
      </c>
      <c r="EK108">
        <v>0</v>
      </c>
      <c r="EL108">
        <v>1.1201034383563457E-2</v>
      </c>
      <c r="EM108">
        <v>0.47822932495052617</v>
      </c>
      <c r="EN108">
        <v>0.16877637130801687</v>
      </c>
      <c r="EO108">
        <v>0.16877637130801687</v>
      </c>
      <c r="EP108">
        <v>0.2772151898734177</v>
      </c>
      <c r="EQ108">
        <v>0.2772151898734177</v>
      </c>
      <c r="ER108">
        <v>7.7742616033755274</v>
      </c>
      <c r="ES108">
        <v>7.7742616033755274</v>
      </c>
      <c r="ET108">
        <v>132.36972064447286</v>
      </c>
      <c r="EU108">
        <v>2.9588607594936711</v>
      </c>
      <c r="EV108">
        <v>8.8864696096980715</v>
      </c>
      <c r="EW108">
        <v>0</v>
      </c>
      <c r="EX108">
        <v>0</v>
      </c>
      <c r="EY108">
        <v>0.81225190423772986</v>
      </c>
      <c r="EZ108">
        <v>301.7475399097446</v>
      </c>
      <c r="FA108">
        <v>335.52629403804559</v>
      </c>
      <c r="FB108">
        <v>0.57682304170524545</v>
      </c>
      <c r="FC108">
        <v>-18.831064471575061</v>
      </c>
      <c r="FD108">
        <v>0.51757547223264899</v>
      </c>
      <c r="FF108">
        <v>14.645569620253164</v>
      </c>
      <c r="FG108">
        <v>8.0292925940924159E-2</v>
      </c>
      <c r="FH108">
        <v>1.7339575867334873</v>
      </c>
      <c r="FI108">
        <v>1.7339575867334873</v>
      </c>
      <c r="FJ108">
        <v>0.70663013311118728</v>
      </c>
      <c r="FK108">
        <v>7.9780482807947639E-3</v>
      </c>
      <c r="FL108">
        <v>43.011624264104221</v>
      </c>
      <c r="FM108">
        <v>0.71686040440173748</v>
      </c>
      <c r="FN108">
        <v>0</v>
      </c>
      <c r="FO108">
        <v>0</v>
      </c>
      <c r="FP108">
        <v>14.33720808803475</v>
      </c>
      <c r="FQ108">
        <v>59.46942936233647</v>
      </c>
      <c r="FR108">
        <v>3.7414351375935468</v>
      </c>
      <c r="FS108">
        <v>0.65733691407791861</v>
      </c>
      <c r="FT108">
        <v>1.0609031529270734</v>
      </c>
      <c r="FU108">
        <v>0.99957805907172992</v>
      </c>
      <c r="FV108">
        <v>0.99789029535864981</v>
      </c>
      <c r="FW108">
        <v>0.96139240506329116</v>
      </c>
      <c r="FX108">
        <v>0</v>
      </c>
      <c r="FY108">
        <v>114.94924168834174</v>
      </c>
      <c r="FZ108">
        <v>9.4156118143459917</v>
      </c>
      <c r="GA108">
        <v>0</v>
      </c>
      <c r="GB108">
        <v>0</v>
      </c>
      <c r="GC108">
        <v>208.25004192180782</v>
      </c>
      <c r="GD108">
        <v>0.76793248945147674</v>
      </c>
      <c r="GE108">
        <v>0.76751054852320677</v>
      </c>
      <c r="GF108">
        <v>0.78523206751054853</v>
      </c>
      <c r="GG108">
        <v>103.35930352007247</v>
      </c>
      <c r="GH108">
        <v>0</v>
      </c>
      <c r="GI108">
        <v>0</v>
      </c>
      <c r="GJ108">
        <v>0</v>
      </c>
      <c r="GK108">
        <v>1.5174627309059496E-2</v>
      </c>
      <c r="GL108">
        <v>0.6442695447461424</v>
      </c>
      <c r="GM108">
        <v>0.16877637130801687</v>
      </c>
      <c r="GN108">
        <v>0.16877637130801687</v>
      </c>
      <c r="GO108">
        <v>0.2772151898734177</v>
      </c>
      <c r="GP108">
        <v>0.2772151898734177</v>
      </c>
      <c r="GQ108">
        <v>7.7742616033755274</v>
      </c>
      <c r="GR108">
        <v>7.7742616033755274</v>
      </c>
      <c r="GS108">
        <v>132.69163846778159</v>
      </c>
      <c r="GT108">
        <v>2.9588607594936711</v>
      </c>
      <c r="GU108">
        <v>9.7738396624472568</v>
      </c>
      <c r="GV108">
        <v>0</v>
      </c>
      <c r="GW108">
        <v>0</v>
      </c>
      <c r="GX108">
        <v>2.8163820670466242</v>
      </c>
      <c r="GY108">
        <v>288.29548113872181</v>
      </c>
      <c r="GZ108">
        <v>349.85432825260875</v>
      </c>
      <c r="HA108">
        <v>0.42317695829475455</v>
      </c>
      <c r="HB108">
        <v>-27.129108385250095</v>
      </c>
      <c r="HC108">
        <v>0.48242452776735101</v>
      </c>
    </row>
    <row r="109" spans="1:211" x14ac:dyDescent="0.25">
      <c r="A109" t="s">
        <v>3722</v>
      </c>
      <c r="B109">
        <v>104</v>
      </c>
      <c r="C109">
        <v>1156</v>
      </c>
      <c r="D109">
        <v>4469</v>
      </c>
      <c r="E109">
        <v>900</v>
      </c>
      <c r="F109">
        <v>704</v>
      </c>
      <c r="G109">
        <v>6369</v>
      </c>
      <c r="H109">
        <v>1678</v>
      </c>
      <c r="I109">
        <v>15</v>
      </c>
      <c r="J109">
        <v>0</v>
      </c>
      <c r="K109">
        <v>17</v>
      </c>
      <c r="L109">
        <v>17</v>
      </c>
      <c r="M109">
        <v>1</v>
      </c>
      <c r="N109">
        <v>0</v>
      </c>
      <c r="O109">
        <v>60</v>
      </c>
      <c r="P109">
        <v>1</v>
      </c>
      <c r="Q109">
        <v>-3</v>
      </c>
      <c r="R109">
        <v>-3</v>
      </c>
      <c r="S109">
        <v>20</v>
      </c>
      <c r="T109">
        <v>92</v>
      </c>
      <c r="U109">
        <v>0</v>
      </c>
      <c r="V109">
        <v>71</v>
      </c>
      <c r="W109">
        <v>23</v>
      </c>
      <c r="X109">
        <v>1</v>
      </c>
      <c r="Y109">
        <v>1</v>
      </c>
      <c r="Z109">
        <v>1</v>
      </c>
      <c r="AA109">
        <v>0</v>
      </c>
      <c r="AB109">
        <v>80</v>
      </c>
      <c r="AC109">
        <v>5</v>
      </c>
      <c r="AD109">
        <v>-3</v>
      </c>
      <c r="AE109">
        <v>-3</v>
      </c>
      <c r="AF109">
        <v>203</v>
      </c>
      <c r="AG109">
        <v>0</v>
      </c>
      <c r="AH109">
        <v>1</v>
      </c>
      <c r="AI109">
        <v>1</v>
      </c>
      <c r="AJ109">
        <v>100</v>
      </c>
      <c r="AK109">
        <v>-3</v>
      </c>
      <c r="AL109">
        <v>-3</v>
      </c>
      <c r="AM109">
        <v>-3</v>
      </c>
      <c r="AN109">
        <v>1</v>
      </c>
      <c r="AO109">
        <v>0</v>
      </c>
      <c r="AP109">
        <v>1</v>
      </c>
      <c r="AQ109">
        <v>0</v>
      </c>
      <c r="AR109">
        <v>0</v>
      </c>
      <c r="AS109">
        <v>0</v>
      </c>
      <c r="AT109">
        <v>5</v>
      </c>
      <c r="AU109">
        <v>0</v>
      </c>
      <c r="AV109">
        <v>140</v>
      </c>
      <c r="AW109">
        <v>3</v>
      </c>
      <c r="AX109">
        <v>6</v>
      </c>
      <c r="AY109">
        <v>-3</v>
      </c>
      <c r="AZ109">
        <v>-3</v>
      </c>
      <c r="BA109">
        <v>40</v>
      </c>
      <c r="BB109">
        <v>295</v>
      </c>
      <c r="BC109">
        <v>315</v>
      </c>
      <c r="BD109">
        <v>0</v>
      </c>
      <c r="BE109">
        <v>-99</v>
      </c>
      <c r="BH109">
        <v>15</v>
      </c>
      <c r="BI109">
        <v>0</v>
      </c>
      <c r="BJ109">
        <v>34</v>
      </c>
      <c r="BK109">
        <v>34</v>
      </c>
      <c r="BL109">
        <v>0</v>
      </c>
      <c r="BM109">
        <v>0</v>
      </c>
      <c r="BN109">
        <v>0</v>
      </c>
      <c r="BO109">
        <v>0</v>
      </c>
      <c r="BP109">
        <v>-3</v>
      </c>
      <c r="BQ109">
        <v>-3</v>
      </c>
      <c r="BR109">
        <v>0</v>
      </c>
      <c r="BS109">
        <v>49</v>
      </c>
      <c r="BT109">
        <v>0</v>
      </c>
      <c r="BU109">
        <v>90</v>
      </c>
      <c r="BV109">
        <v>30</v>
      </c>
      <c r="BW109">
        <v>1</v>
      </c>
      <c r="BX109">
        <v>1</v>
      </c>
      <c r="BY109">
        <v>1</v>
      </c>
      <c r="BZ109">
        <v>1</v>
      </c>
      <c r="CA109">
        <v>160</v>
      </c>
      <c r="CB109">
        <v>12</v>
      </c>
      <c r="CC109">
        <v>-3</v>
      </c>
      <c r="CD109">
        <v>-3</v>
      </c>
      <c r="CE109">
        <v>340</v>
      </c>
      <c r="CF109">
        <v>1</v>
      </c>
      <c r="CG109">
        <v>1</v>
      </c>
      <c r="CH109">
        <v>1</v>
      </c>
      <c r="CI109">
        <v>150</v>
      </c>
      <c r="CJ109">
        <v>-3</v>
      </c>
      <c r="CK109">
        <v>-3</v>
      </c>
      <c r="CL109">
        <v>-3</v>
      </c>
      <c r="CM109">
        <v>1</v>
      </c>
      <c r="CN109">
        <v>1</v>
      </c>
      <c r="CO109">
        <v>0</v>
      </c>
      <c r="CP109">
        <v>1</v>
      </c>
      <c r="CQ109">
        <v>0</v>
      </c>
      <c r="CR109">
        <v>0</v>
      </c>
      <c r="CS109">
        <v>0</v>
      </c>
      <c r="CT109">
        <v>5</v>
      </c>
      <c r="CU109">
        <v>160</v>
      </c>
      <c r="CV109">
        <v>4</v>
      </c>
      <c r="CW109">
        <v>12</v>
      </c>
      <c r="CX109">
        <v>-3</v>
      </c>
      <c r="CY109">
        <v>-3</v>
      </c>
      <c r="CZ109">
        <v>64</v>
      </c>
      <c r="DA109">
        <v>394</v>
      </c>
      <c r="DB109">
        <v>514</v>
      </c>
      <c r="DC109">
        <v>1</v>
      </c>
      <c r="DD109">
        <v>99</v>
      </c>
      <c r="DG109">
        <v>14.645569620253164</v>
      </c>
      <c r="DH109">
        <v>0</v>
      </c>
      <c r="DI109">
        <v>15.072940843891354</v>
      </c>
      <c r="DJ109">
        <v>15.072940843891354</v>
      </c>
      <c r="DK109">
        <v>0.79271233849160838</v>
      </c>
      <c r="DL109">
        <v>3.1645569620253164E-3</v>
      </c>
      <c r="DM109">
        <v>47.429883150935424</v>
      </c>
      <c r="DN109">
        <v>0.79049805251559024</v>
      </c>
      <c r="DO109">
        <v>0</v>
      </c>
      <c r="DP109">
        <v>0</v>
      </c>
      <c r="DQ109">
        <v>15.809961050311806</v>
      </c>
      <c r="DR109">
        <v>59.196972453995073</v>
      </c>
      <c r="DS109">
        <v>0</v>
      </c>
      <c r="DT109">
        <v>63.841810717613548</v>
      </c>
      <c r="DU109">
        <v>20.803193554557009</v>
      </c>
      <c r="DV109">
        <v>0.99957805907172992</v>
      </c>
      <c r="DW109">
        <v>0.99789029535864981</v>
      </c>
      <c r="DX109">
        <v>0.88284595004392019</v>
      </c>
      <c r="DY109">
        <v>0</v>
      </c>
      <c r="DZ109">
        <v>95.988863394528892</v>
      </c>
      <c r="EA109">
        <v>6.3463300892383296</v>
      </c>
      <c r="EB109">
        <v>0</v>
      </c>
      <c r="EC109">
        <v>0</v>
      </c>
      <c r="ED109">
        <v>215.66443401711319</v>
      </c>
      <c r="EE109">
        <v>0.76793248945147674</v>
      </c>
      <c r="EF109">
        <v>0.76751054852320677</v>
      </c>
      <c r="EG109">
        <v>0.78523206751054853</v>
      </c>
      <c r="EH109">
        <v>118.31087072803361</v>
      </c>
      <c r="EI109">
        <v>0</v>
      </c>
      <c r="EJ109">
        <v>0</v>
      </c>
      <c r="EK109">
        <v>0</v>
      </c>
      <c r="EL109">
        <v>0.76323044052006273</v>
      </c>
      <c r="EM109">
        <v>0.10727702492596825</v>
      </c>
      <c r="EN109">
        <v>0.16877637130801687</v>
      </c>
      <c r="EO109">
        <v>0.16877637130801687</v>
      </c>
      <c r="EP109">
        <v>0.2772151898734177</v>
      </c>
      <c r="EQ109">
        <v>0.2772151898734177</v>
      </c>
      <c r="ER109">
        <v>7.7742616033755274</v>
      </c>
      <c r="ES109">
        <v>7.7742616033755274</v>
      </c>
      <c r="ET109">
        <v>131.02253322928379</v>
      </c>
      <c r="EU109">
        <v>2.8803143044742994</v>
      </c>
      <c r="EV109">
        <v>6.2393700269506587</v>
      </c>
      <c r="EW109">
        <v>0</v>
      </c>
      <c r="EX109">
        <v>0</v>
      </c>
      <c r="EY109">
        <v>37.624947258350872</v>
      </c>
      <c r="EZ109">
        <v>304.00124244375502</v>
      </c>
      <c r="FA109">
        <v>332.71045796477108</v>
      </c>
      <c r="FB109">
        <v>0.41191957895877884</v>
      </c>
      <c r="FC109">
        <v>-17.835878222481249</v>
      </c>
      <c r="FD109">
        <v>0.16261788578169137</v>
      </c>
      <c r="FF109">
        <v>14.645569620253164</v>
      </c>
      <c r="FG109">
        <v>6.0771086319997204E-2</v>
      </c>
      <c r="FH109">
        <v>30.413687125955033</v>
      </c>
      <c r="FI109">
        <v>30.413687125955033</v>
      </c>
      <c r="FJ109">
        <v>0.36556034965139539</v>
      </c>
      <c r="FK109">
        <v>3.1645569620253164E-3</v>
      </c>
      <c r="FL109">
        <v>21.546155933010123</v>
      </c>
      <c r="FM109">
        <v>0.35910259888350204</v>
      </c>
      <c r="FN109">
        <v>0</v>
      </c>
      <c r="FO109">
        <v>0</v>
      </c>
      <c r="FP109">
        <v>7.1820519776700404</v>
      </c>
      <c r="FQ109">
        <v>53.705516142909502</v>
      </c>
      <c r="FR109">
        <v>3.0184096125017046</v>
      </c>
      <c r="FS109">
        <v>65.673837552595543</v>
      </c>
      <c r="FT109">
        <v>21.860429191232281</v>
      </c>
      <c r="FU109">
        <v>0.99957805907172992</v>
      </c>
      <c r="FV109">
        <v>0.99789029535864981</v>
      </c>
      <c r="FW109">
        <v>0.90260832976560779</v>
      </c>
      <c r="FX109">
        <v>0</v>
      </c>
      <c r="FY109">
        <v>119.25949345912443</v>
      </c>
      <c r="FZ109">
        <v>8.4206589495268958</v>
      </c>
      <c r="GA109">
        <v>0</v>
      </c>
      <c r="GB109">
        <v>0</v>
      </c>
      <c r="GC109">
        <v>246.3161083074877</v>
      </c>
      <c r="GD109">
        <v>0.76793248945147674</v>
      </c>
      <c r="GE109">
        <v>0.76751054852320677</v>
      </c>
      <c r="GF109">
        <v>0.78523206751054853</v>
      </c>
      <c r="GG109">
        <v>121.08421783242167</v>
      </c>
      <c r="GH109">
        <v>0</v>
      </c>
      <c r="GI109">
        <v>0</v>
      </c>
      <c r="GJ109">
        <v>0</v>
      </c>
      <c r="GK109">
        <v>0.96829932276793107</v>
      </c>
      <c r="GL109">
        <v>0.40190827749254365</v>
      </c>
      <c r="GM109">
        <v>0.16877637130801687</v>
      </c>
      <c r="GN109">
        <v>0.16877637130801687</v>
      </c>
      <c r="GO109">
        <v>0.2772151898734177</v>
      </c>
      <c r="GP109">
        <v>0.2772151898734177</v>
      </c>
      <c r="GQ109">
        <v>7.7742616033755274</v>
      </c>
      <c r="GR109">
        <v>7.7742616033755274</v>
      </c>
      <c r="GS109">
        <v>123.18511934550953</v>
      </c>
      <c r="GT109">
        <v>2.9000766841959873</v>
      </c>
      <c r="GU109">
        <v>8.4820774766927265</v>
      </c>
      <c r="GV109">
        <v>0</v>
      </c>
      <c r="GW109">
        <v>0</v>
      </c>
      <c r="GX109">
        <v>52.274116317187307</v>
      </c>
      <c r="GY109">
        <v>319.46367102082598</v>
      </c>
      <c r="GZ109">
        <v>371.5830729440172</v>
      </c>
      <c r="HA109">
        <v>0.58808042104122116</v>
      </c>
      <c r="HB109">
        <v>5.181116217391514</v>
      </c>
      <c r="HC109">
        <v>0.83738211421830866</v>
      </c>
    </row>
    <row r="110" spans="1:211" x14ac:dyDescent="0.25">
      <c r="A110" t="s">
        <v>3722</v>
      </c>
      <c r="B110">
        <v>105</v>
      </c>
      <c r="C110">
        <v>696</v>
      </c>
      <c r="D110">
        <v>2096</v>
      </c>
      <c r="E110">
        <v>3218</v>
      </c>
      <c r="F110">
        <v>4320</v>
      </c>
      <c r="G110">
        <v>5160</v>
      </c>
      <c r="H110">
        <v>79</v>
      </c>
      <c r="I110">
        <v>15</v>
      </c>
      <c r="J110">
        <v>0</v>
      </c>
      <c r="K110">
        <v>0</v>
      </c>
      <c r="L110">
        <v>0</v>
      </c>
      <c r="M110">
        <v>1</v>
      </c>
      <c r="N110">
        <v>0</v>
      </c>
      <c r="O110">
        <v>60</v>
      </c>
      <c r="P110">
        <v>1</v>
      </c>
      <c r="Q110">
        <v>-3</v>
      </c>
      <c r="R110">
        <v>-3</v>
      </c>
      <c r="S110">
        <v>20</v>
      </c>
      <c r="T110">
        <v>75</v>
      </c>
      <c r="U110">
        <v>0</v>
      </c>
      <c r="V110">
        <v>0</v>
      </c>
      <c r="W110">
        <v>0</v>
      </c>
      <c r="X110">
        <v>1</v>
      </c>
      <c r="Y110">
        <v>1</v>
      </c>
      <c r="Z110">
        <v>1</v>
      </c>
      <c r="AA110">
        <v>0</v>
      </c>
      <c r="AB110">
        <v>80</v>
      </c>
      <c r="AC110">
        <v>5</v>
      </c>
      <c r="AD110">
        <v>-3</v>
      </c>
      <c r="AE110">
        <v>-3</v>
      </c>
      <c r="AF110">
        <v>180</v>
      </c>
      <c r="AG110">
        <v>1</v>
      </c>
      <c r="AH110">
        <v>0</v>
      </c>
      <c r="AI110">
        <v>1</v>
      </c>
      <c r="AJ110">
        <v>100</v>
      </c>
      <c r="AK110">
        <v>-3</v>
      </c>
      <c r="AL110">
        <v>-3</v>
      </c>
      <c r="AM110">
        <v>-3</v>
      </c>
      <c r="AN110">
        <v>0</v>
      </c>
      <c r="AO110">
        <v>0</v>
      </c>
      <c r="AP110">
        <v>2</v>
      </c>
      <c r="AQ110">
        <v>0</v>
      </c>
      <c r="AR110">
        <v>0</v>
      </c>
      <c r="AS110">
        <v>1</v>
      </c>
      <c r="AT110">
        <v>10</v>
      </c>
      <c r="AU110">
        <v>25</v>
      </c>
      <c r="AV110">
        <v>140</v>
      </c>
      <c r="AW110">
        <v>3</v>
      </c>
      <c r="AX110">
        <v>6</v>
      </c>
      <c r="AY110">
        <v>-3</v>
      </c>
      <c r="AZ110">
        <v>-3</v>
      </c>
      <c r="BA110">
        <v>0</v>
      </c>
      <c r="BB110">
        <v>280</v>
      </c>
      <c r="BC110">
        <v>280</v>
      </c>
      <c r="BD110">
        <v>0</v>
      </c>
      <c r="BE110">
        <v>-45</v>
      </c>
      <c r="BH110">
        <v>15</v>
      </c>
      <c r="BI110">
        <v>0</v>
      </c>
      <c r="BJ110">
        <v>0</v>
      </c>
      <c r="BK110">
        <v>0</v>
      </c>
      <c r="BL110">
        <v>1</v>
      </c>
      <c r="BM110">
        <v>0</v>
      </c>
      <c r="BN110">
        <v>60</v>
      </c>
      <c r="BO110">
        <v>1</v>
      </c>
      <c r="BP110">
        <v>-3</v>
      </c>
      <c r="BQ110">
        <v>-3</v>
      </c>
      <c r="BR110">
        <v>20</v>
      </c>
      <c r="BS110">
        <v>75</v>
      </c>
      <c r="BT110">
        <v>0</v>
      </c>
      <c r="BU110">
        <v>32</v>
      </c>
      <c r="BV110">
        <v>10</v>
      </c>
      <c r="BW110">
        <v>1</v>
      </c>
      <c r="BX110">
        <v>1</v>
      </c>
      <c r="BY110">
        <v>1</v>
      </c>
      <c r="BZ110">
        <v>0</v>
      </c>
      <c r="CA110">
        <v>80</v>
      </c>
      <c r="CB110">
        <v>5</v>
      </c>
      <c r="CC110">
        <v>-3</v>
      </c>
      <c r="CD110">
        <v>-3</v>
      </c>
      <c r="CE110">
        <v>240</v>
      </c>
      <c r="CF110">
        <v>1</v>
      </c>
      <c r="CG110">
        <v>1</v>
      </c>
      <c r="CH110">
        <v>1</v>
      </c>
      <c r="CI110">
        <v>150</v>
      </c>
      <c r="CJ110">
        <v>-3</v>
      </c>
      <c r="CK110">
        <v>-3</v>
      </c>
      <c r="CL110">
        <v>-3</v>
      </c>
      <c r="CM110">
        <v>0</v>
      </c>
      <c r="CN110">
        <v>0</v>
      </c>
      <c r="CO110">
        <v>0</v>
      </c>
      <c r="CP110">
        <v>2</v>
      </c>
      <c r="CQ110">
        <v>1</v>
      </c>
      <c r="CR110">
        <v>0</v>
      </c>
      <c r="CS110">
        <v>25</v>
      </c>
      <c r="CT110">
        <v>10</v>
      </c>
      <c r="CU110">
        <v>140</v>
      </c>
      <c r="CV110">
        <v>3</v>
      </c>
      <c r="CW110">
        <v>6</v>
      </c>
      <c r="CX110">
        <v>-3</v>
      </c>
      <c r="CY110">
        <v>-3</v>
      </c>
      <c r="CZ110">
        <v>10</v>
      </c>
      <c r="DA110">
        <v>325</v>
      </c>
      <c r="DB110">
        <v>325</v>
      </c>
      <c r="DC110">
        <v>1</v>
      </c>
      <c r="DD110">
        <v>45</v>
      </c>
      <c r="DG110">
        <v>14.645569620253164</v>
      </c>
      <c r="DH110">
        <v>0</v>
      </c>
      <c r="DI110">
        <v>2.8308362579871993</v>
      </c>
      <c r="DJ110">
        <v>2.8308362579871993</v>
      </c>
      <c r="DK110">
        <v>0.85506329113924051</v>
      </c>
      <c r="DL110">
        <v>9.1956081757652349E-3</v>
      </c>
      <c r="DM110">
        <v>56.603412211055058</v>
      </c>
      <c r="DN110">
        <v>0.94339020351758429</v>
      </c>
      <c r="DO110">
        <v>0</v>
      </c>
      <c r="DP110">
        <v>0</v>
      </c>
      <c r="DQ110">
        <v>18.867804070351692</v>
      </c>
      <c r="DR110">
        <v>77.243256034690546</v>
      </c>
      <c r="DS110">
        <v>0</v>
      </c>
      <c r="DT110">
        <v>3.3400448063270831</v>
      </c>
      <c r="DU110">
        <v>0.8764797851171543</v>
      </c>
      <c r="DV110">
        <v>0.99957805907172992</v>
      </c>
      <c r="DW110">
        <v>0.99789029535864981</v>
      </c>
      <c r="DX110">
        <v>0.96139240506329116</v>
      </c>
      <c r="DY110">
        <v>0</v>
      </c>
      <c r="DZ110">
        <v>95.811236373776325</v>
      </c>
      <c r="EA110">
        <v>6.7203786419810401</v>
      </c>
      <c r="EB110">
        <v>0</v>
      </c>
      <c r="EC110">
        <v>0</v>
      </c>
      <c r="ED110">
        <v>208.70086044113066</v>
      </c>
      <c r="EE110">
        <v>0.76793248945147674</v>
      </c>
      <c r="EF110">
        <v>0.76751054852320677</v>
      </c>
      <c r="EG110">
        <v>0.78523206751054853</v>
      </c>
      <c r="EH110">
        <v>118.08831446715055</v>
      </c>
      <c r="EI110">
        <v>0</v>
      </c>
      <c r="EJ110">
        <v>0</v>
      </c>
      <c r="EK110">
        <v>0</v>
      </c>
      <c r="EL110">
        <v>1.9244751223047696E-2</v>
      </c>
      <c r="EM110">
        <v>0.26999450837193395</v>
      </c>
      <c r="EN110">
        <v>0.16877637130801687</v>
      </c>
      <c r="EO110">
        <v>0.16877637130801687</v>
      </c>
      <c r="EP110">
        <v>0.2772151898734177</v>
      </c>
      <c r="EQ110">
        <v>0.2772151898734177</v>
      </c>
      <c r="ER110">
        <v>7.7742616033755274</v>
      </c>
      <c r="ES110">
        <v>7.7742616033755274</v>
      </c>
      <c r="ET110">
        <v>137.22223445009854</v>
      </c>
      <c r="EU110">
        <v>2.9588607594936711</v>
      </c>
      <c r="EV110">
        <v>7.7040864107601958</v>
      </c>
      <c r="EW110">
        <v>0</v>
      </c>
      <c r="EX110">
        <v>0</v>
      </c>
      <c r="EY110">
        <v>4.3912749043314552</v>
      </c>
      <c r="EZ110">
        <v>296.39009811856226</v>
      </c>
      <c r="FA110">
        <v>321.73550843958424</v>
      </c>
      <c r="FB110">
        <v>0.5232929856627353</v>
      </c>
      <c r="FC110">
        <v>-9.3550682002452614</v>
      </c>
      <c r="FD110">
        <v>0.53240792046083507</v>
      </c>
      <c r="FF110">
        <v>14.645569620253164</v>
      </c>
      <c r="FG110">
        <v>0</v>
      </c>
      <c r="FH110">
        <v>3.6825888858932054</v>
      </c>
      <c r="FI110">
        <v>3.6825888858932054</v>
      </c>
      <c r="FJ110">
        <v>0.70249033693859919</v>
      </c>
      <c r="FK110">
        <v>3.1645569620253164E-3</v>
      </c>
      <c r="FL110">
        <v>42.257171426537937</v>
      </c>
      <c r="FM110">
        <v>0.70428619044229901</v>
      </c>
      <c r="FN110">
        <v>0</v>
      </c>
      <c r="FO110">
        <v>0</v>
      </c>
      <c r="FP110">
        <v>14.085723808845984</v>
      </c>
      <c r="FQ110">
        <v>60.501141030745451</v>
      </c>
      <c r="FR110">
        <v>0.50207043950782804</v>
      </c>
      <c r="FS110">
        <v>18.839232923114352</v>
      </c>
      <c r="FT110">
        <v>6.2472796257133956</v>
      </c>
      <c r="FU110">
        <v>0.99957805907172992</v>
      </c>
      <c r="FV110">
        <v>0.99789029535864981</v>
      </c>
      <c r="FW110">
        <v>0.96139240506329116</v>
      </c>
      <c r="FX110">
        <v>0</v>
      </c>
      <c r="FY110">
        <v>108.31123422528086</v>
      </c>
      <c r="FZ110">
        <v>8.0519644958185523</v>
      </c>
      <c r="GA110">
        <v>0</v>
      </c>
      <c r="GB110">
        <v>0</v>
      </c>
      <c r="GC110">
        <v>213.6152028842275</v>
      </c>
      <c r="GD110">
        <v>0.76793248945147674</v>
      </c>
      <c r="GE110">
        <v>0.76751054852320677</v>
      </c>
      <c r="GF110">
        <v>0.78523206751054853</v>
      </c>
      <c r="GG110">
        <v>109.92435886873542</v>
      </c>
      <c r="GH110">
        <v>0</v>
      </c>
      <c r="GI110">
        <v>0</v>
      </c>
      <c r="GJ110">
        <v>0</v>
      </c>
      <c r="GK110">
        <v>4.7210530306009857E-2</v>
      </c>
      <c r="GL110">
        <v>0.36024413783232079</v>
      </c>
      <c r="GM110">
        <v>0.16877637130801687</v>
      </c>
      <c r="GN110">
        <v>0.16877637130801687</v>
      </c>
      <c r="GO110">
        <v>0.2772151898734177</v>
      </c>
      <c r="GP110">
        <v>0.2772151898734177</v>
      </c>
      <c r="GQ110">
        <v>7.7742616033755274</v>
      </c>
      <c r="GR110">
        <v>7.7742616033755274</v>
      </c>
      <c r="GS110">
        <v>132.44015418859283</v>
      </c>
      <c r="GT110">
        <v>2.9588607594936711</v>
      </c>
      <c r="GU110">
        <v>8.2517479448904201</v>
      </c>
      <c r="GV110">
        <v>0</v>
      </c>
      <c r="GW110">
        <v>0</v>
      </c>
      <c r="GX110">
        <v>10.425628952311195</v>
      </c>
      <c r="GY110">
        <v>292.34076100352473</v>
      </c>
      <c r="GZ110">
        <v>347.11128040179887</v>
      </c>
      <c r="HA110">
        <v>0.4767070143372647</v>
      </c>
      <c r="HB110">
        <v>-9.707764738412795</v>
      </c>
      <c r="HC110">
        <v>0.46759207953916493</v>
      </c>
    </row>
    <row r="111" spans="1:211" x14ac:dyDescent="0.25">
      <c r="A111" t="s">
        <v>3722</v>
      </c>
      <c r="B111">
        <v>106</v>
      </c>
      <c r="C111">
        <v>5839</v>
      </c>
      <c r="D111">
        <v>4189</v>
      </c>
      <c r="E111">
        <v>4188</v>
      </c>
      <c r="F111">
        <v>6430</v>
      </c>
      <c r="G111">
        <v>1745</v>
      </c>
      <c r="H111">
        <v>968</v>
      </c>
      <c r="I111">
        <v>15</v>
      </c>
      <c r="J111">
        <v>0</v>
      </c>
      <c r="K111">
        <v>0</v>
      </c>
      <c r="L111">
        <v>0</v>
      </c>
      <c r="M111">
        <v>1</v>
      </c>
      <c r="N111">
        <v>0</v>
      </c>
      <c r="O111">
        <v>60</v>
      </c>
      <c r="P111">
        <v>1</v>
      </c>
      <c r="Q111">
        <v>-3</v>
      </c>
      <c r="R111">
        <v>-3</v>
      </c>
      <c r="S111">
        <v>20</v>
      </c>
      <c r="T111">
        <v>75</v>
      </c>
      <c r="U111">
        <v>0</v>
      </c>
      <c r="V111">
        <v>0</v>
      </c>
      <c r="W111">
        <v>0</v>
      </c>
      <c r="X111">
        <v>1</v>
      </c>
      <c r="Y111">
        <v>1</v>
      </c>
      <c r="Z111">
        <v>1</v>
      </c>
      <c r="AA111">
        <v>0</v>
      </c>
      <c r="AB111">
        <v>80</v>
      </c>
      <c r="AC111">
        <v>5</v>
      </c>
      <c r="AD111">
        <v>-3</v>
      </c>
      <c r="AE111">
        <v>-3</v>
      </c>
      <c r="AF111">
        <v>230</v>
      </c>
      <c r="AG111">
        <v>1</v>
      </c>
      <c r="AH111">
        <v>1</v>
      </c>
      <c r="AI111">
        <v>1</v>
      </c>
      <c r="AJ111">
        <v>150</v>
      </c>
      <c r="AK111">
        <v>-3</v>
      </c>
      <c r="AL111">
        <v>-3</v>
      </c>
      <c r="AM111">
        <v>-3</v>
      </c>
      <c r="AN111">
        <v>0</v>
      </c>
      <c r="AO111">
        <v>0</v>
      </c>
      <c r="AP111">
        <v>0</v>
      </c>
      <c r="AQ111">
        <v>0</v>
      </c>
      <c r="AR111">
        <v>0</v>
      </c>
      <c r="AS111">
        <v>1</v>
      </c>
      <c r="AT111">
        <v>0</v>
      </c>
      <c r="AU111">
        <v>25</v>
      </c>
      <c r="AV111">
        <v>140</v>
      </c>
      <c r="AW111">
        <v>3</v>
      </c>
      <c r="AX111">
        <v>6</v>
      </c>
      <c r="AY111">
        <v>-3</v>
      </c>
      <c r="AZ111">
        <v>-3</v>
      </c>
      <c r="BA111">
        <v>0</v>
      </c>
      <c r="BB111">
        <v>330</v>
      </c>
      <c r="BC111">
        <v>330</v>
      </c>
      <c r="BD111">
        <v>1</v>
      </c>
      <c r="BE111">
        <v>80</v>
      </c>
      <c r="BH111">
        <v>10</v>
      </c>
      <c r="BI111">
        <v>0</v>
      </c>
      <c r="BJ111">
        <v>0</v>
      </c>
      <c r="BK111">
        <v>0</v>
      </c>
      <c r="BL111">
        <v>1</v>
      </c>
      <c r="BM111">
        <v>0</v>
      </c>
      <c r="BN111">
        <v>60</v>
      </c>
      <c r="BO111">
        <v>1</v>
      </c>
      <c r="BP111">
        <v>-3</v>
      </c>
      <c r="BQ111">
        <v>-3</v>
      </c>
      <c r="BR111">
        <v>20</v>
      </c>
      <c r="BS111">
        <v>70</v>
      </c>
      <c r="BT111">
        <v>0</v>
      </c>
      <c r="BU111">
        <v>0</v>
      </c>
      <c r="BV111">
        <v>0</v>
      </c>
      <c r="BW111">
        <v>1</v>
      </c>
      <c r="BX111">
        <v>1</v>
      </c>
      <c r="BY111">
        <v>1</v>
      </c>
      <c r="BZ111">
        <v>0</v>
      </c>
      <c r="CA111">
        <v>80</v>
      </c>
      <c r="CB111">
        <v>5</v>
      </c>
      <c r="CC111">
        <v>-3</v>
      </c>
      <c r="CD111">
        <v>-3</v>
      </c>
      <c r="CE111">
        <v>180</v>
      </c>
      <c r="CF111">
        <v>0</v>
      </c>
      <c r="CG111">
        <v>1</v>
      </c>
      <c r="CH111">
        <v>1</v>
      </c>
      <c r="CI111">
        <v>100</v>
      </c>
      <c r="CJ111">
        <v>-3</v>
      </c>
      <c r="CK111">
        <v>-3</v>
      </c>
      <c r="CL111">
        <v>-3</v>
      </c>
      <c r="CM111">
        <v>0</v>
      </c>
      <c r="CN111">
        <v>0</v>
      </c>
      <c r="CO111">
        <v>0</v>
      </c>
      <c r="CP111">
        <v>0</v>
      </c>
      <c r="CQ111">
        <v>1</v>
      </c>
      <c r="CR111">
        <v>0</v>
      </c>
      <c r="CS111">
        <v>25</v>
      </c>
      <c r="CT111">
        <v>0</v>
      </c>
      <c r="CU111">
        <v>140</v>
      </c>
      <c r="CV111">
        <v>3</v>
      </c>
      <c r="CW111">
        <v>6</v>
      </c>
      <c r="CX111">
        <v>-3</v>
      </c>
      <c r="CY111">
        <v>-3</v>
      </c>
      <c r="CZ111">
        <v>0</v>
      </c>
      <c r="DA111">
        <v>250</v>
      </c>
      <c r="DB111">
        <v>250</v>
      </c>
      <c r="DC111">
        <v>0</v>
      </c>
      <c r="DD111">
        <v>-80</v>
      </c>
      <c r="DG111">
        <v>14.645569620253164</v>
      </c>
      <c r="DH111">
        <v>0</v>
      </c>
      <c r="DI111">
        <v>1.2159044705224598</v>
      </c>
      <c r="DJ111">
        <v>1.2159044705224598</v>
      </c>
      <c r="DK111">
        <v>0.67060732566859449</v>
      </c>
      <c r="DL111">
        <v>3.1645569620253164E-3</v>
      </c>
      <c r="DM111">
        <v>40.259782374598771</v>
      </c>
      <c r="DN111">
        <v>0.67099637290997949</v>
      </c>
      <c r="DO111">
        <v>0</v>
      </c>
      <c r="DP111">
        <v>0</v>
      </c>
      <c r="DQ111">
        <v>13.419927458199592</v>
      </c>
      <c r="DR111">
        <v>60.193933659773037</v>
      </c>
      <c r="DS111">
        <v>0.20228571120331992</v>
      </c>
      <c r="DT111">
        <v>7.1792074821118064</v>
      </c>
      <c r="DU111">
        <v>2.2418762350446864</v>
      </c>
      <c r="DV111">
        <v>0.99957805907172992</v>
      </c>
      <c r="DW111">
        <v>0.99789029535864981</v>
      </c>
      <c r="DX111">
        <v>0.96139240506329116</v>
      </c>
      <c r="DY111">
        <v>0</v>
      </c>
      <c r="DZ111">
        <v>112.34728057971653</v>
      </c>
      <c r="EA111">
        <v>8.2839384614548948</v>
      </c>
      <c r="EB111">
        <v>0</v>
      </c>
      <c r="EC111">
        <v>0</v>
      </c>
      <c r="ED111">
        <v>241.92382752346936</v>
      </c>
      <c r="EE111">
        <v>0.76793248945147674</v>
      </c>
      <c r="EF111">
        <v>0.76751054852320677</v>
      </c>
      <c r="EG111">
        <v>0.78523206751054853</v>
      </c>
      <c r="EH111">
        <v>130.61847053794526</v>
      </c>
      <c r="EI111">
        <v>0</v>
      </c>
      <c r="EJ111">
        <v>0</v>
      </c>
      <c r="EK111">
        <v>0</v>
      </c>
      <c r="EL111">
        <v>1.6057754630583232E-2</v>
      </c>
      <c r="EM111">
        <v>0.44127475105776315</v>
      </c>
      <c r="EN111">
        <v>0.16877637130801687</v>
      </c>
      <c r="EO111">
        <v>0.16877637130801687</v>
      </c>
      <c r="EP111">
        <v>0.2772151898734177</v>
      </c>
      <c r="EQ111">
        <v>0.2772151898734177</v>
      </c>
      <c r="ER111">
        <v>7.7742616033755274</v>
      </c>
      <c r="ES111">
        <v>7.7742616033755274</v>
      </c>
      <c r="ET111">
        <v>131.77435783794644</v>
      </c>
      <c r="EU111">
        <v>2.9588607594936711</v>
      </c>
      <c r="EV111">
        <v>8.6925323427831742</v>
      </c>
      <c r="EW111">
        <v>0</v>
      </c>
      <c r="EX111">
        <v>0</v>
      </c>
      <c r="EY111">
        <v>3.1907281515469554</v>
      </c>
      <c r="EZ111">
        <v>312.72284149951486</v>
      </c>
      <c r="FA111">
        <v>349.4477007860238</v>
      </c>
      <c r="FB111">
        <v>0.84459561839719133</v>
      </c>
      <c r="FC111">
        <v>5.1744205022504284</v>
      </c>
      <c r="FD111">
        <v>0.94542620512476128</v>
      </c>
      <c r="FF111">
        <v>11.539843116038865</v>
      </c>
      <c r="FG111">
        <v>6.4582951787693563E-3</v>
      </c>
      <c r="FH111">
        <v>1.6599017179240247</v>
      </c>
      <c r="FI111">
        <v>1.6599017179240247</v>
      </c>
      <c r="FJ111">
        <v>0.60133920862400125</v>
      </c>
      <c r="FK111">
        <v>3.1645569620253164E-3</v>
      </c>
      <c r="FL111">
        <v>35.038085718511851</v>
      </c>
      <c r="FM111">
        <v>0.58396809530853089</v>
      </c>
      <c r="FN111">
        <v>0</v>
      </c>
      <c r="FO111">
        <v>0</v>
      </c>
      <c r="FP111">
        <v>11.67936190617062</v>
      </c>
      <c r="FQ111">
        <v>49.216332402716475</v>
      </c>
      <c r="FR111">
        <v>1.6970657649254131</v>
      </c>
      <c r="FS111">
        <v>0</v>
      </c>
      <c r="FT111">
        <v>0</v>
      </c>
      <c r="FU111">
        <v>0.99957805907172992</v>
      </c>
      <c r="FV111">
        <v>0.99789029535864981</v>
      </c>
      <c r="FW111">
        <v>0.92784909218434608</v>
      </c>
      <c r="FX111">
        <v>0</v>
      </c>
      <c r="FY111">
        <v>92.495521374923413</v>
      </c>
      <c r="FZ111">
        <v>5.6163616443554778</v>
      </c>
      <c r="GA111">
        <v>0</v>
      </c>
      <c r="GB111">
        <v>0</v>
      </c>
      <c r="GC111">
        <v>184.81307191552204</v>
      </c>
      <c r="GD111">
        <v>0.76793248945147674</v>
      </c>
      <c r="GE111">
        <v>0.76751054852320677</v>
      </c>
      <c r="GF111">
        <v>0.78523206751054853</v>
      </c>
      <c r="GG111">
        <v>95.438673608193966</v>
      </c>
      <c r="GH111">
        <v>0</v>
      </c>
      <c r="GI111">
        <v>0</v>
      </c>
      <c r="GJ111">
        <v>0</v>
      </c>
      <c r="GK111">
        <v>1.4321694263789153E-2</v>
      </c>
      <c r="GL111">
        <v>0.10579185961993953</v>
      </c>
      <c r="GM111">
        <v>0.16877637130801687</v>
      </c>
      <c r="GN111">
        <v>0.16877637130801687</v>
      </c>
      <c r="GO111">
        <v>0.2772151898734177</v>
      </c>
      <c r="GP111">
        <v>0.2772151898734177</v>
      </c>
      <c r="GQ111">
        <v>7.7742616033755274</v>
      </c>
      <c r="GR111">
        <v>7.7742616033755274</v>
      </c>
      <c r="GS111">
        <v>128.69205977075964</v>
      </c>
      <c r="GT111">
        <v>2.9253174466147258</v>
      </c>
      <c r="GU111">
        <v>6.2190408964257404</v>
      </c>
      <c r="GV111">
        <v>0</v>
      </c>
      <c r="GW111">
        <v>0</v>
      </c>
      <c r="GX111">
        <v>2.4338880030907721</v>
      </c>
      <c r="GY111">
        <v>239.20428504424149</v>
      </c>
      <c r="GZ111">
        <v>257.05729607015343</v>
      </c>
      <c r="HA111">
        <v>0.15540438160280867</v>
      </c>
      <c r="HB111">
        <v>-36.288016500402136</v>
      </c>
      <c r="HC111">
        <v>5.4573794875238724E-2</v>
      </c>
    </row>
    <row r="112" spans="1:211" x14ac:dyDescent="0.25">
      <c r="A112" t="s">
        <v>3722</v>
      </c>
      <c r="B112">
        <v>107</v>
      </c>
      <c r="C112">
        <v>6321</v>
      </c>
      <c r="D112">
        <v>1533</v>
      </c>
      <c r="E112">
        <v>3473</v>
      </c>
      <c r="F112">
        <v>589</v>
      </c>
      <c r="G112">
        <v>3255</v>
      </c>
      <c r="H112">
        <v>2240</v>
      </c>
      <c r="I112">
        <v>15</v>
      </c>
      <c r="J112">
        <v>0</v>
      </c>
      <c r="K112">
        <v>0</v>
      </c>
      <c r="L112">
        <v>0</v>
      </c>
      <c r="M112">
        <v>0</v>
      </c>
      <c r="N112">
        <v>0</v>
      </c>
      <c r="O112">
        <v>0</v>
      </c>
      <c r="P112">
        <v>0</v>
      </c>
      <c r="Q112">
        <v>-3</v>
      </c>
      <c r="R112">
        <v>-3</v>
      </c>
      <c r="S112">
        <v>0</v>
      </c>
      <c r="T112">
        <v>15</v>
      </c>
      <c r="U112">
        <v>0</v>
      </c>
      <c r="V112">
        <v>0</v>
      </c>
      <c r="W112">
        <v>0</v>
      </c>
      <c r="X112">
        <v>1</v>
      </c>
      <c r="Y112">
        <v>1</v>
      </c>
      <c r="Z112">
        <v>1</v>
      </c>
      <c r="AA112">
        <v>0</v>
      </c>
      <c r="AB112">
        <v>120</v>
      </c>
      <c r="AC112">
        <v>6</v>
      </c>
      <c r="AD112">
        <v>-3</v>
      </c>
      <c r="AE112">
        <v>-3</v>
      </c>
      <c r="AF112">
        <v>270</v>
      </c>
      <c r="AG112">
        <v>1</v>
      </c>
      <c r="AH112">
        <v>1</v>
      </c>
      <c r="AI112">
        <v>1</v>
      </c>
      <c r="AJ112">
        <v>150</v>
      </c>
      <c r="AK112">
        <v>-3</v>
      </c>
      <c r="AL112">
        <v>-3</v>
      </c>
      <c r="AM112">
        <v>-3</v>
      </c>
      <c r="AN112">
        <v>0</v>
      </c>
      <c r="AO112">
        <v>0</v>
      </c>
      <c r="AP112">
        <v>0</v>
      </c>
      <c r="AQ112">
        <v>1</v>
      </c>
      <c r="AR112">
        <v>0</v>
      </c>
      <c r="AS112">
        <v>0</v>
      </c>
      <c r="AT112">
        <v>0</v>
      </c>
      <c r="AU112">
        <v>5</v>
      </c>
      <c r="AV112">
        <v>120</v>
      </c>
      <c r="AW112">
        <v>3</v>
      </c>
      <c r="AX112">
        <v>6</v>
      </c>
      <c r="AY112">
        <v>-3</v>
      </c>
      <c r="AZ112">
        <v>-3</v>
      </c>
      <c r="BA112">
        <v>0</v>
      </c>
      <c r="BB112">
        <v>290</v>
      </c>
      <c r="BC112">
        <v>290</v>
      </c>
      <c r="BD112">
        <v>0</v>
      </c>
      <c r="BE112">
        <v>-15</v>
      </c>
      <c r="BH112">
        <v>15</v>
      </c>
      <c r="BI112">
        <v>0</v>
      </c>
      <c r="BJ112">
        <v>0</v>
      </c>
      <c r="BK112">
        <v>0</v>
      </c>
      <c r="BL112">
        <v>1</v>
      </c>
      <c r="BM112">
        <v>0</v>
      </c>
      <c r="BN112">
        <v>60</v>
      </c>
      <c r="BO112">
        <v>1</v>
      </c>
      <c r="BP112">
        <v>-3</v>
      </c>
      <c r="BQ112">
        <v>-3</v>
      </c>
      <c r="BR112">
        <v>20</v>
      </c>
      <c r="BS112">
        <v>75</v>
      </c>
      <c r="BT112">
        <v>3</v>
      </c>
      <c r="BU112">
        <v>0</v>
      </c>
      <c r="BV112">
        <v>0</v>
      </c>
      <c r="BW112">
        <v>1</v>
      </c>
      <c r="BX112">
        <v>1</v>
      </c>
      <c r="BY112">
        <v>1</v>
      </c>
      <c r="BZ112">
        <v>0</v>
      </c>
      <c r="CA112">
        <v>80</v>
      </c>
      <c r="CB112">
        <v>5</v>
      </c>
      <c r="CC112">
        <v>-3</v>
      </c>
      <c r="CD112">
        <v>-3</v>
      </c>
      <c r="CE112">
        <v>230</v>
      </c>
      <c r="CF112">
        <v>1</v>
      </c>
      <c r="CG112">
        <v>1</v>
      </c>
      <c r="CH112">
        <v>1</v>
      </c>
      <c r="CI112">
        <v>150</v>
      </c>
      <c r="CJ112">
        <v>-3</v>
      </c>
      <c r="CK112">
        <v>-3</v>
      </c>
      <c r="CL112">
        <v>-3</v>
      </c>
      <c r="CM112">
        <v>0</v>
      </c>
      <c r="CN112">
        <v>0</v>
      </c>
      <c r="CO112">
        <v>1</v>
      </c>
      <c r="CP112">
        <v>0</v>
      </c>
      <c r="CQ112">
        <v>0</v>
      </c>
      <c r="CR112">
        <v>0</v>
      </c>
      <c r="CS112">
        <v>5</v>
      </c>
      <c r="CT112">
        <v>0</v>
      </c>
      <c r="CU112">
        <v>140</v>
      </c>
      <c r="CV112">
        <v>3</v>
      </c>
      <c r="CW112">
        <v>6</v>
      </c>
      <c r="CX112">
        <v>-3</v>
      </c>
      <c r="CY112">
        <v>-3</v>
      </c>
      <c r="CZ112">
        <v>0</v>
      </c>
      <c r="DA112">
        <v>305</v>
      </c>
      <c r="DB112">
        <v>305</v>
      </c>
      <c r="DC112">
        <v>1</v>
      </c>
      <c r="DD112">
        <v>15</v>
      </c>
      <c r="DG112">
        <v>14.645569620253164</v>
      </c>
      <c r="DH112">
        <v>8.5509953973115921E-2</v>
      </c>
      <c r="DI112">
        <v>1.6170091879243758</v>
      </c>
      <c r="DJ112">
        <v>1.6170091879243758</v>
      </c>
      <c r="DK112">
        <v>0.6490674727756951</v>
      </c>
      <c r="DL112">
        <v>3.1645569620253164E-3</v>
      </c>
      <c r="DM112">
        <v>38.39903529766211</v>
      </c>
      <c r="DN112">
        <v>0.6399839216277019</v>
      </c>
      <c r="DO112">
        <v>0</v>
      </c>
      <c r="DP112">
        <v>0</v>
      </c>
      <c r="DQ112">
        <v>12.799678432554037</v>
      </c>
      <c r="DR112">
        <v>56.272268864302674</v>
      </c>
      <c r="DS112">
        <v>3.8275066109016507</v>
      </c>
      <c r="DT112">
        <v>0</v>
      </c>
      <c r="DU112">
        <v>0</v>
      </c>
      <c r="DV112">
        <v>0.99957805907172992</v>
      </c>
      <c r="DW112">
        <v>0.99789029535864981</v>
      </c>
      <c r="DX112">
        <v>0.90768258396489065</v>
      </c>
      <c r="DY112">
        <v>0</v>
      </c>
      <c r="DZ112">
        <v>102.20272316169434</v>
      </c>
      <c r="EA112">
        <v>6.4778904782195834</v>
      </c>
      <c r="EB112">
        <v>0</v>
      </c>
      <c r="EC112">
        <v>0</v>
      </c>
      <c r="ED112">
        <v>221.04826253475619</v>
      </c>
      <c r="EE112">
        <v>0.76793248945147674</v>
      </c>
      <c r="EF112">
        <v>0.76751054852320677</v>
      </c>
      <c r="EG112">
        <v>0.78523206751054853</v>
      </c>
      <c r="EH112">
        <v>122.8604089039365</v>
      </c>
      <c r="EI112">
        <v>0</v>
      </c>
      <c r="EJ112">
        <v>0</v>
      </c>
      <c r="EK112">
        <v>0</v>
      </c>
      <c r="EL112">
        <v>1.5589438313843296E-2</v>
      </c>
      <c r="EM112">
        <v>0.16538464289279731</v>
      </c>
      <c r="EN112">
        <v>0.16877637130801687</v>
      </c>
      <c r="EO112">
        <v>0.16877637130801687</v>
      </c>
      <c r="EP112">
        <v>0.2772151898734177</v>
      </c>
      <c r="EQ112">
        <v>0.2772151898734177</v>
      </c>
      <c r="ER112">
        <v>7.7742616033755274</v>
      </c>
      <c r="ES112">
        <v>7.7742616033755274</v>
      </c>
      <c r="ET112">
        <v>129.00571596836485</v>
      </c>
      <c r="EU112">
        <v>2.9051509383952707</v>
      </c>
      <c r="EV112">
        <v>6.8910264248417388</v>
      </c>
      <c r="EW112">
        <v>0</v>
      </c>
      <c r="EX112">
        <v>0</v>
      </c>
      <c r="EY112">
        <v>2.9948130494972682</v>
      </c>
      <c r="EZ112">
        <v>289.98685381808286</v>
      </c>
      <c r="FA112">
        <v>310.48207011027046</v>
      </c>
      <c r="FB112">
        <v>0.51080000260755887</v>
      </c>
      <c r="FC112">
        <v>5.1619849702073939</v>
      </c>
      <c r="FD112">
        <v>0.40529943139819075</v>
      </c>
      <c r="FF112">
        <v>14.645569620253164</v>
      </c>
      <c r="FG112">
        <v>0</v>
      </c>
      <c r="FH112">
        <v>1.2519325342475138</v>
      </c>
      <c r="FI112">
        <v>1.2519325342475138</v>
      </c>
      <c r="FJ112">
        <v>0.5927008767427947</v>
      </c>
      <c r="FK112">
        <v>4.0965321866486513E-3</v>
      </c>
      <c r="FL112">
        <v>35.510426517263042</v>
      </c>
      <c r="FM112">
        <v>0.59184044195438379</v>
      </c>
      <c r="FN112">
        <v>0</v>
      </c>
      <c r="FO112">
        <v>0</v>
      </c>
      <c r="FP112">
        <v>11.836808839087677</v>
      </c>
      <c r="FQ112">
        <v>50.431596310085965</v>
      </c>
      <c r="FR112">
        <v>4.7192528491384751</v>
      </c>
      <c r="FS112">
        <v>7.498878814518557</v>
      </c>
      <c r="FT112">
        <v>3.3561230944132041</v>
      </c>
      <c r="FU112">
        <v>0.99957805907172992</v>
      </c>
      <c r="FV112">
        <v>0.99789029535864981</v>
      </c>
      <c r="FW112">
        <v>0.96139240506329116</v>
      </c>
      <c r="FX112">
        <v>0</v>
      </c>
      <c r="FY112">
        <v>110.05148304307023</v>
      </c>
      <c r="FZ112">
        <v>7.8191977099124363</v>
      </c>
      <c r="GA112">
        <v>0</v>
      </c>
      <c r="GB112">
        <v>0</v>
      </c>
      <c r="GC112">
        <v>215.95601063392871</v>
      </c>
      <c r="GD112">
        <v>0.76793248945147674</v>
      </c>
      <c r="GE112">
        <v>0.76751054852320677</v>
      </c>
      <c r="GF112">
        <v>0.78523206751054853</v>
      </c>
      <c r="GG112">
        <v>113.70450427441381</v>
      </c>
      <c r="GH112">
        <v>0</v>
      </c>
      <c r="GI112">
        <v>0</v>
      </c>
      <c r="GJ112">
        <v>0</v>
      </c>
      <c r="GK112">
        <v>1.8962772599966815E-2</v>
      </c>
      <c r="GL112">
        <v>0.32207651632562351</v>
      </c>
      <c r="GM112">
        <v>0.16877637130801687</v>
      </c>
      <c r="GN112">
        <v>0.16877637130801687</v>
      </c>
      <c r="GO112">
        <v>0.2772151898734177</v>
      </c>
      <c r="GP112">
        <v>0.2772151898734177</v>
      </c>
      <c r="GQ112">
        <v>7.7742616033755274</v>
      </c>
      <c r="GR112">
        <v>7.7742616033755274</v>
      </c>
      <c r="GS112">
        <v>130.19123921883451</v>
      </c>
      <c r="GT112">
        <v>2.9588607594936707</v>
      </c>
      <c r="GU112">
        <v>8.0303351451684222</v>
      </c>
      <c r="GV112">
        <v>0</v>
      </c>
      <c r="GW112">
        <v>0</v>
      </c>
      <c r="GX112">
        <v>4.2932452379661683</v>
      </c>
      <c r="GY112">
        <v>288.11040934217908</v>
      </c>
      <c r="GZ112">
        <v>319.47955549349626</v>
      </c>
      <c r="HA112">
        <v>0.48919999739244113</v>
      </c>
      <c r="HB112">
        <v>-8.4991553064237237</v>
      </c>
      <c r="HC112">
        <v>0.5947005686018092</v>
      </c>
    </row>
    <row r="113" spans="1:211" x14ac:dyDescent="0.25">
      <c r="A113" t="s">
        <v>3722</v>
      </c>
      <c r="B113">
        <v>108</v>
      </c>
      <c r="C113">
        <v>120</v>
      </c>
      <c r="D113">
        <v>1369</v>
      </c>
      <c r="E113">
        <v>4013</v>
      </c>
      <c r="F113">
        <v>3008</v>
      </c>
      <c r="G113">
        <v>6546</v>
      </c>
      <c r="H113">
        <v>1294</v>
      </c>
      <c r="I113">
        <v>5</v>
      </c>
      <c r="J113">
        <v>0</v>
      </c>
      <c r="K113">
        <v>7</v>
      </c>
      <c r="L113">
        <v>7</v>
      </c>
      <c r="M113">
        <v>0</v>
      </c>
      <c r="N113">
        <v>0</v>
      </c>
      <c r="O113">
        <v>0</v>
      </c>
      <c r="P113">
        <v>0</v>
      </c>
      <c r="Q113">
        <v>-3</v>
      </c>
      <c r="R113">
        <v>-3</v>
      </c>
      <c r="S113">
        <v>0</v>
      </c>
      <c r="T113">
        <v>12</v>
      </c>
      <c r="U113">
        <v>0</v>
      </c>
      <c r="V113">
        <v>0</v>
      </c>
      <c r="W113">
        <v>0</v>
      </c>
      <c r="X113">
        <v>1</v>
      </c>
      <c r="Y113">
        <v>1</v>
      </c>
      <c r="Z113">
        <v>1</v>
      </c>
      <c r="AA113">
        <v>0</v>
      </c>
      <c r="AB113">
        <v>120</v>
      </c>
      <c r="AC113">
        <v>6</v>
      </c>
      <c r="AD113">
        <v>-3</v>
      </c>
      <c r="AE113">
        <v>-3</v>
      </c>
      <c r="AF113">
        <v>270</v>
      </c>
      <c r="AG113">
        <v>1</v>
      </c>
      <c r="AH113">
        <v>1</v>
      </c>
      <c r="AI113">
        <v>1</v>
      </c>
      <c r="AJ113">
        <v>150</v>
      </c>
      <c r="AK113">
        <v>-3</v>
      </c>
      <c r="AL113">
        <v>-3</v>
      </c>
      <c r="AM113">
        <v>-3</v>
      </c>
      <c r="AN113">
        <v>0</v>
      </c>
      <c r="AO113">
        <v>0</v>
      </c>
      <c r="AP113">
        <v>0</v>
      </c>
      <c r="AQ113">
        <v>0</v>
      </c>
      <c r="AR113">
        <v>0</v>
      </c>
      <c r="AS113">
        <v>0</v>
      </c>
      <c r="AT113">
        <v>0</v>
      </c>
      <c r="AU113">
        <v>0</v>
      </c>
      <c r="AV113">
        <v>120</v>
      </c>
      <c r="AW113">
        <v>3</v>
      </c>
      <c r="AX113">
        <v>6</v>
      </c>
      <c r="AY113">
        <v>-3</v>
      </c>
      <c r="AZ113">
        <v>-3</v>
      </c>
      <c r="BA113">
        <v>7</v>
      </c>
      <c r="BB113">
        <v>282</v>
      </c>
      <c r="BC113">
        <v>282</v>
      </c>
      <c r="BD113">
        <v>0</v>
      </c>
      <c r="BE113">
        <v>-63</v>
      </c>
      <c r="BH113">
        <v>15</v>
      </c>
      <c r="BI113">
        <v>0</v>
      </c>
      <c r="BJ113">
        <v>0</v>
      </c>
      <c r="BK113">
        <v>0</v>
      </c>
      <c r="BL113">
        <v>1</v>
      </c>
      <c r="BM113">
        <v>0</v>
      </c>
      <c r="BN113">
        <v>60</v>
      </c>
      <c r="BO113">
        <v>1</v>
      </c>
      <c r="BP113">
        <v>-3</v>
      </c>
      <c r="BQ113">
        <v>-3</v>
      </c>
      <c r="BR113">
        <v>20</v>
      </c>
      <c r="BS113">
        <v>75</v>
      </c>
      <c r="BT113">
        <v>0</v>
      </c>
      <c r="BU113">
        <v>0</v>
      </c>
      <c r="BV113">
        <v>0</v>
      </c>
      <c r="BW113">
        <v>1</v>
      </c>
      <c r="BX113">
        <v>1</v>
      </c>
      <c r="BY113">
        <v>1</v>
      </c>
      <c r="BZ113">
        <v>1</v>
      </c>
      <c r="CA113">
        <v>120</v>
      </c>
      <c r="CB113">
        <v>11</v>
      </c>
      <c r="CC113">
        <v>-3</v>
      </c>
      <c r="CD113">
        <v>-3</v>
      </c>
      <c r="CE113">
        <v>270</v>
      </c>
      <c r="CF113">
        <v>1</v>
      </c>
      <c r="CG113">
        <v>1</v>
      </c>
      <c r="CH113">
        <v>1</v>
      </c>
      <c r="CI113">
        <v>150</v>
      </c>
      <c r="CJ113">
        <v>-3</v>
      </c>
      <c r="CK113">
        <v>-3</v>
      </c>
      <c r="CL113">
        <v>-3</v>
      </c>
      <c r="CM113">
        <v>0</v>
      </c>
      <c r="CN113">
        <v>1</v>
      </c>
      <c r="CO113">
        <v>0</v>
      </c>
      <c r="CP113">
        <v>0</v>
      </c>
      <c r="CQ113">
        <v>0</v>
      </c>
      <c r="CR113">
        <v>0</v>
      </c>
      <c r="CS113">
        <v>0</v>
      </c>
      <c r="CT113">
        <v>0</v>
      </c>
      <c r="CU113">
        <v>180</v>
      </c>
      <c r="CV113">
        <v>4</v>
      </c>
      <c r="CW113">
        <v>12</v>
      </c>
      <c r="CX113">
        <v>-3</v>
      </c>
      <c r="CY113">
        <v>-3</v>
      </c>
      <c r="CZ113">
        <v>0</v>
      </c>
      <c r="DA113">
        <v>345</v>
      </c>
      <c r="DB113">
        <v>445</v>
      </c>
      <c r="DC113">
        <v>1</v>
      </c>
      <c r="DD113">
        <v>63</v>
      </c>
      <c r="DG113">
        <v>12.791940997049124</v>
      </c>
      <c r="DH113">
        <v>2.7178559866889246E-2</v>
      </c>
      <c r="DI113">
        <v>3.7867314470853968</v>
      </c>
      <c r="DJ113">
        <v>3.7867314470853968</v>
      </c>
      <c r="DK113">
        <v>0.71041822825612511</v>
      </c>
      <c r="DL113">
        <v>3.1645569620253164E-3</v>
      </c>
      <c r="DM113">
        <v>42.245870805003108</v>
      </c>
      <c r="DN113">
        <v>0.70409784675005216</v>
      </c>
      <c r="DO113">
        <v>0</v>
      </c>
      <c r="DP113">
        <v>0</v>
      </c>
      <c r="DQ113">
        <v>14.081956935001042</v>
      </c>
      <c r="DR113">
        <v>61.674733169262041</v>
      </c>
      <c r="DS113">
        <v>0</v>
      </c>
      <c r="DT113">
        <v>2.5773703717725631</v>
      </c>
      <c r="DU113">
        <v>0.90372765065956173</v>
      </c>
      <c r="DV113">
        <v>0.99957805907172992</v>
      </c>
      <c r="DW113">
        <v>0.99789029535864981</v>
      </c>
      <c r="DX113">
        <v>0.96139240506329116</v>
      </c>
      <c r="DY113">
        <v>0</v>
      </c>
      <c r="DZ113">
        <v>100.39512102709338</v>
      </c>
      <c r="EA113">
        <v>6.8458562930894669</v>
      </c>
      <c r="EB113">
        <v>0</v>
      </c>
      <c r="EC113">
        <v>0</v>
      </c>
      <c r="ED113">
        <v>209.83776136944851</v>
      </c>
      <c r="EE113">
        <v>0.76793248945147674</v>
      </c>
      <c r="EF113">
        <v>0.76751054852320677</v>
      </c>
      <c r="EG113">
        <v>0.78523206751054853</v>
      </c>
      <c r="EH113">
        <v>112.78559658653002</v>
      </c>
      <c r="EI113">
        <v>0</v>
      </c>
      <c r="EJ113">
        <v>0</v>
      </c>
      <c r="EK113">
        <v>0</v>
      </c>
      <c r="EL113">
        <v>1.7732748286803379E-2</v>
      </c>
      <c r="EM113">
        <v>0.22191271966643011</v>
      </c>
      <c r="EN113">
        <v>0.16877637130801687</v>
      </c>
      <c r="EO113">
        <v>0.16877637130801687</v>
      </c>
      <c r="EP113">
        <v>0.2772151898734177</v>
      </c>
      <c r="EQ113">
        <v>0.2772151898734177</v>
      </c>
      <c r="ER113">
        <v>7.7742616033755274</v>
      </c>
      <c r="ES113">
        <v>7.7742616033755274</v>
      </c>
      <c r="ET113">
        <v>132.43638731474789</v>
      </c>
      <c r="EU113">
        <v>2.9588607594936711</v>
      </c>
      <c r="EV113">
        <v>7.3654616405131481</v>
      </c>
      <c r="EW113">
        <v>0</v>
      </c>
      <c r="EX113">
        <v>0</v>
      </c>
      <c r="EY113">
        <v>3.8481957637049176</v>
      </c>
      <c r="EZ113">
        <v>279.88338671932308</v>
      </c>
      <c r="FA113">
        <v>298.16255761138996</v>
      </c>
      <c r="FB113">
        <v>0.3698511140770423</v>
      </c>
      <c r="FC113">
        <v>-2.4758360142226294</v>
      </c>
      <c r="FD113">
        <v>0.22134417024433453</v>
      </c>
      <c r="FF113">
        <v>14.645569620253164</v>
      </c>
      <c r="FG113">
        <v>0</v>
      </c>
      <c r="FH113">
        <v>2.3478794476497611</v>
      </c>
      <c r="FI113">
        <v>2.3478794476497611</v>
      </c>
      <c r="FJ113">
        <v>0.85506329113924051</v>
      </c>
      <c r="FK113">
        <v>3.7668897229899906E-3</v>
      </c>
      <c r="FL113">
        <v>55.462486776146534</v>
      </c>
      <c r="FM113">
        <v>0.92437477960244196</v>
      </c>
      <c r="FN113">
        <v>0</v>
      </c>
      <c r="FO113">
        <v>0</v>
      </c>
      <c r="FP113">
        <v>18.487495592048845</v>
      </c>
      <c r="FQ113">
        <v>74.065141438749237</v>
      </c>
      <c r="FR113">
        <v>0</v>
      </c>
      <c r="FS113">
        <v>0</v>
      </c>
      <c r="FT113">
        <v>0</v>
      </c>
      <c r="FU113">
        <v>0.99957805907172992</v>
      </c>
      <c r="FV113">
        <v>0.99789029535864981</v>
      </c>
      <c r="FW113">
        <v>0.96139240506329116</v>
      </c>
      <c r="FX113">
        <v>0</v>
      </c>
      <c r="FY113">
        <v>108.22527599979726</v>
      </c>
      <c r="FZ113">
        <v>9.1798340301282266</v>
      </c>
      <c r="GA113">
        <v>0</v>
      </c>
      <c r="GB113">
        <v>0</v>
      </c>
      <c r="GC113">
        <v>217.35517244240799</v>
      </c>
      <c r="GD113">
        <v>0.76793248945147674</v>
      </c>
      <c r="GE113">
        <v>0.76751054852320677</v>
      </c>
      <c r="GF113">
        <v>0.78523206751054853</v>
      </c>
      <c r="GG113">
        <v>112.13069690722054</v>
      </c>
      <c r="GH113">
        <v>0</v>
      </c>
      <c r="GI113">
        <v>0</v>
      </c>
      <c r="GJ113">
        <v>0</v>
      </c>
      <c r="GK113">
        <v>1.4015468248684271E-2</v>
      </c>
      <c r="GL113">
        <v>0.6442695447461424</v>
      </c>
      <c r="GM113">
        <v>0.16877637130801687</v>
      </c>
      <c r="GN113">
        <v>0.16877637130801687</v>
      </c>
      <c r="GO113">
        <v>0.2772151898734177</v>
      </c>
      <c r="GP113">
        <v>0.2772151898734177</v>
      </c>
      <c r="GQ113">
        <v>7.7742616033755274</v>
      </c>
      <c r="GR113">
        <v>7.7742616033755274</v>
      </c>
      <c r="GS113">
        <v>136.84192597179569</v>
      </c>
      <c r="GT113">
        <v>2.9588607594936711</v>
      </c>
      <c r="GU113">
        <v>9.7738396624472568</v>
      </c>
      <c r="GV113">
        <v>0</v>
      </c>
      <c r="GW113">
        <v>0</v>
      </c>
      <c r="GX113">
        <v>2.2910626520630473</v>
      </c>
      <c r="GY113">
        <v>303.02501087377289</v>
      </c>
      <c r="GZ113">
        <v>365.01729010661006</v>
      </c>
      <c r="HA113">
        <v>0.6301488859229577</v>
      </c>
      <c r="HB113">
        <v>11.074822441011076</v>
      </c>
      <c r="HC113">
        <v>0.7786558297556655</v>
      </c>
    </row>
    <row r="114" spans="1:211" x14ac:dyDescent="0.25">
      <c r="A114" t="s">
        <v>3722</v>
      </c>
      <c r="B114">
        <v>109</v>
      </c>
      <c r="C114">
        <v>5635</v>
      </c>
      <c r="D114">
        <v>118</v>
      </c>
      <c r="E114">
        <v>3616</v>
      </c>
      <c r="F114">
        <v>4662</v>
      </c>
      <c r="G114">
        <v>6418</v>
      </c>
      <c r="H114">
        <v>5930</v>
      </c>
      <c r="I114">
        <v>15</v>
      </c>
      <c r="J114">
        <v>0</v>
      </c>
      <c r="K114">
        <v>16</v>
      </c>
      <c r="L114">
        <v>16</v>
      </c>
      <c r="M114">
        <v>1</v>
      </c>
      <c r="N114">
        <v>0</v>
      </c>
      <c r="O114">
        <v>60</v>
      </c>
      <c r="P114">
        <v>1</v>
      </c>
      <c r="Q114">
        <v>-3</v>
      </c>
      <c r="R114">
        <v>-3</v>
      </c>
      <c r="S114">
        <v>20</v>
      </c>
      <c r="T114">
        <v>91</v>
      </c>
      <c r="U114">
        <v>0</v>
      </c>
      <c r="V114">
        <v>109</v>
      </c>
      <c r="W114">
        <v>36</v>
      </c>
      <c r="X114">
        <v>1</v>
      </c>
      <c r="Y114">
        <v>1</v>
      </c>
      <c r="Z114">
        <v>1</v>
      </c>
      <c r="AA114">
        <v>1</v>
      </c>
      <c r="AB114">
        <v>120</v>
      </c>
      <c r="AC114">
        <v>11</v>
      </c>
      <c r="AD114">
        <v>-3</v>
      </c>
      <c r="AE114">
        <v>-3</v>
      </c>
      <c r="AF114">
        <v>306</v>
      </c>
      <c r="AG114">
        <v>1</v>
      </c>
      <c r="AH114">
        <v>1</v>
      </c>
      <c r="AI114">
        <v>1</v>
      </c>
      <c r="AJ114">
        <v>150</v>
      </c>
      <c r="AK114">
        <v>-3</v>
      </c>
      <c r="AL114">
        <v>-3</v>
      </c>
      <c r="AM114">
        <v>-3</v>
      </c>
      <c r="AN114">
        <v>1</v>
      </c>
      <c r="AO114">
        <v>1</v>
      </c>
      <c r="AP114">
        <v>0</v>
      </c>
      <c r="AQ114">
        <v>0</v>
      </c>
      <c r="AR114">
        <v>0</v>
      </c>
      <c r="AS114">
        <v>0</v>
      </c>
      <c r="AT114">
        <v>0</v>
      </c>
      <c r="AU114">
        <v>0</v>
      </c>
      <c r="AV114">
        <v>180</v>
      </c>
      <c r="AW114">
        <v>4</v>
      </c>
      <c r="AX114">
        <v>12</v>
      </c>
      <c r="AY114">
        <v>-3</v>
      </c>
      <c r="AZ114">
        <v>-3</v>
      </c>
      <c r="BA114">
        <v>52</v>
      </c>
      <c r="BB114">
        <v>397</v>
      </c>
      <c r="BC114">
        <v>517</v>
      </c>
      <c r="BD114">
        <v>1</v>
      </c>
      <c r="BE114">
        <v>187</v>
      </c>
      <c r="BH114">
        <v>15</v>
      </c>
      <c r="BI114">
        <v>0</v>
      </c>
      <c r="BJ114">
        <v>5</v>
      </c>
      <c r="BK114">
        <v>5</v>
      </c>
      <c r="BL114">
        <v>1</v>
      </c>
      <c r="BM114">
        <v>0</v>
      </c>
      <c r="BN114">
        <v>60</v>
      </c>
      <c r="BO114">
        <v>1</v>
      </c>
      <c r="BP114">
        <v>-3</v>
      </c>
      <c r="BQ114">
        <v>-3</v>
      </c>
      <c r="BR114">
        <v>20</v>
      </c>
      <c r="BS114">
        <v>80</v>
      </c>
      <c r="BT114">
        <v>0</v>
      </c>
      <c r="BU114">
        <v>0</v>
      </c>
      <c r="BV114">
        <v>0</v>
      </c>
      <c r="BW114">
        <v>1</v>
      </c>
      <c r="BX114">
        <v>1</v>
      </c>
      <c r="BY114">
        <v>1</v>
      </c>
      <c r="BZ114">
        <v>0</v>
      </c>
      <c r="CA114">
        <v>80</v>
      </c>
      <c r="CB114">
        <v>5</v>
      </c>
      <c r="CC114">
        <v>-3</v>
      </c>
      <c r="CD114">
        <v>-3</v>
      </c>
      <c r="CE114">
        <v>130</v>
      </c>
      <c r="CF114">
        <v>1</v>
      </c>
      <c r="CG114">
        <v>0</v>
      </c>
      <c r="CH114">
        <v>0</v>
      </c>
      <c r="CI114">
        <v>50</v>
      </c>
      <c r="CJ114">
        <v>-3</v>
      </c>
      <c r="CK114">
        <v>-3</v>
      </c>
      <c r="CL114">
        <v>-3</v>
      </c>
      <c r="CM114">
        <v>0</v>
      </c>
      <c r="CN114">
        <v>0</v>
      </c>
      <c r="CO114">
        <v>0</v>
      </c>
      <c r="CP114">
        <v>0</v>
      </c>
      <c r="CQ114">
        <v>0</v>
      </c>
      <c r="CR114">
        <v>0</v>
      </c>
      <c r="CS114">
        <v>0</v>
      </c>
      <c r="CT114">
        <v>0</v>
      </c>
      <c r="CU114">
        <v>140</v>
      </c>
      <c r="CV114">
        <v>3</v>
      </c>
      <c r="CW114">
        <v>6</v>
      </c>
      <c r="CX114">
        <v>-3</v>
      </c>
      <c r="CY114">
        <v>-3</v>
      </c>
      <c r="CZ114">
        <v>5</v>
      </c>
      <c r="DA114">
        <v>210</v>
      </c>
      <c r="DB114">
        <v>210</v>
      </c>
      <c r="DC114">
        <v>0</v>
      </c>
      <c r="DD114">
        <v>-187</v>
      </c>
      <c r="DG114">
        <v>14.645569620253164</v>
      </c>
      <c r="DH114">
        <v>0</v>
      </c>
      <c r="DI114">
        <v>19.530922343920597</v>
      </c>
      <c r="DJ114">
        <v>19.530922343920597</v>
      </c>
      <c r="DK114">
        <v>0.85506329113924051</v>
      </c>
      <c r="DL114">
        <v>3.1645569620253164E-3</v>
      </c>
      <c r="DM114">
        <v>51.852903230922799</v>
      </c>
      <c r="DN114">
        <v>0.86421505384871355</v>
      </c>
      <c r="DO114">
        <v>0</v>
      </c>
      <c r="DP114">
        <v>0</v>
      </c>
      <c r="DQ114">
        <v>17.284301076974266</v>
      </c>
      <c r="DR114">
        <v>78.233028494963364</v>
      </c>
      <c r="DS114">
        <v>0</v>
      </c>
      <c r="DT114">
        <v>88.399632638974836</v>
      </c>
      <c r="DU114">
        <v>29.162141767608215</v>
      </c>
      <c r="DV114">
        <v>0.99957805907172992</v>
      </c>
      <c r="DW114">
        <v>0.99789029535864981</v>
      </c>
      <c r="DX114">
        <v>0.96139240506329116</v>
      </c>
      <c r="DY114">
        <v>0</v>
      </c>
      <c r="DZ114">
        <v>105.49209875824513</v>
      </c>
      <c r="EA114">
        <v>7.8858330256113929</v>
      </c>
      <c r="EB114">
        <v>0</v>
      </c>
      <c r="EC114">
        <v>0</v>
      </c>
      <c r="ED114">
        <v>238.39984557533396</v>
      </c>
      <c r="EE114">
        <v>0.76793248945147674</v>
      </c>
      <c r="EF114">
        <v>0.76751054852320677</v>
      </c>
      <c r="EG114">
        <v>0.78523206751054853</v>
      </c>
      <c r="EH114">
        <v>122.05833467738293</v>
      </c>
      <c r="EI114">
        <v>0</v>
      </c>
      <c r="EJ114">
        <v>0</v>
      </c>
      <c r="EK114">
        <v>0</v>
      </c>
      <c r="EL114">
        <v>0.9463175158401711</v>
      </c>
      <c r="EM114">
        <v>0.36168352618711341</v>
      </c>
      <c r="EN114">
        <v>0.16877637130801687</v>
      </c>
      <c r="EO114">
        <v>0.16877637130801687</v>
      </c>
      <c r="EP114">
        <v>0.2772151898734177</v>
      </c>
      <c r="EQ114">
        <v>0.2772151898734177</v>
      </c>
      <c r="ER114">
        <v>7.7742616033755274</v>
      </c>
      <c r="ES114">
        <v>7.7742616033755274</v>
      </c>
      <c r="ET114">
        <v>135.6387314567211</v>
      </c>
      <c r="EU114">
        <v>2.9588607594936711</v>
      </c>
      <c r="EV114">
        <v>8.2598780256077866</v>
      </c>
      <c r="EW114">
        <v>0</v>
      </c>
      <c r="EX114">
        <v>0</v>
      </c>
      <c r="EY114">
        <v>48.693064111528834</v>
      </c>
      <c r="EZ114">
        <v>320.24914703460115</v>
      </c>
      <c r="FA114">
        <v>362.73967776303766</v>
      </c>
      <c r="FB114">
        <v>0.74421696228148149</v>
      </c>
      <c r="FC114">
        <v>4.3461702729236116</v>
      </c>
      <c r="FD114">
        <v>0.95208158410831478</v>
      </c>
      <c r="FF114">
        <v>14.645569620253164</v>
      </c>
      <c r="FG114">
        <v>8.6023438932258771E-4</v>
      </c>
      <c r="FH114">
        <v>6.9859209321060005</v>
      </c>
      <c r="FI114">
        <v>6.9859209321060005</v>
      </c>
      <c r="FJ114">
        <v>0.73476772390911171</v>
      </c>
      <c r="FK114">
        <v>3.1645569620253164E-3</v>
      </c>
      <c r="FL114">
        <v>43.847002816343817</v>
      </c>
      <c r="FM114">
        <v>0.73078338027239731</v>
      </c>
      <c r="FN114">
        <v>0</v>
      </c>
      <c r="FO114">
        <v>0</v>
      </c>
      <c r="FP114">
        <v>14.615667605447939</v>
      </c>
      <c r="FQ114">
        <v>62.922295802707723</v>
      </c>
      <c r="FR114">
        <v>1.2043178407430335</v>
      </c>
      <c r="FS114">
        <v>5.8667875051950933</v>
      </c>
      <c r="FT114">
        <v>1.8376670878300441</v>
      </c>
      <c r="FU114">
        <v>0.99957805907172992</v>
      </c>
      <c r="FV114">
        <v>0.99789029535864981</v>
      </c>
      <c r="FW114">
        <v>0.96139240506329116</v>
      </c>
      <c r="FX114">
        <v>0</v>
      </c>
      <c r="FY114">
        <v>100.71569887692132</v>
      </c>
      <c r="FZ114">
        <v>7.2344401860997554</v>
      </c>
      <c r="GA114">
        <v>0</v>
      </c>
      <c r="GB114">
        <v>0</v>
      </c>
      <c r="GC114">
        <v>191.09015250348165</v>
      </c>
      <c r="GD114">
        <v>0.76793248945147674</v>
      </c>
      <c r="GE114">
        <v>0.76751054852320677</v>
      </c>
      <c r="GF114">
        <v>0.78523206751054853</v>
      </c>
      <c r="GG114">
        <v>96.879975487926288</v>
      </c>
      <c r="GH114">
        <v>0</v>
      </c>
      <c r="GI114">
        <v>0</v>
      </c>
      <c r="GJ114">
        <v>0</v>
      </c>
      <c r="GK114">
        <v>3.015199915258937E-2</v>
      </c>
      <c r="GL114">
        <v>0.25282462485494128</v>
      </c>
      <c r="GM114">
        <v>0.16877637130801687</v>
      </c>
      <c r="GN114">
        <v>0.16877637130801687</v>
      </c>
      <c r="GO114">
        <v>0.2772151898734177</v>
      </c>
      <c r="GP114">
        <v>0.2772151898734177</v>
      </c>
      <c r="GQ114">
        <v>7.7742616033755274</v>
      </c>
      <c r="GR114">
        <v>7.7742616033755274</v>
      </c>
      <c r="GS114">
        <v>132.9700979851948</v>
      </c>
      <c r="GT114">
        <v>2.9588607594936716</v>
      </c>
      <c r="GU114">
        <v>7.5881904635989912</v>
      </c>
      <c r="GV114">
        <v>0</v>
      </c>
      <c r="GW114">
        <v>0</v>
      </c>
      <c r="GX114">
        <v>7.3891865597376789</v>
      </c>
      <c r="GY114">
        <v>273.86636468653921</v>
      </c>
      <c r="GZ114">
        <v>306.67357752136053</v>
      </c>
      <c r="HA114">
        <v>0.25578303771851851</v>
      </c>
      <c r="HB114">
        <v>-19.118772130867754</v>
      </c>
      <c r="HC114">
        <v>4.7918415891685218E-2</v>
      </c>
    </row>
    <row r="115" spans="1:211" x14ac:dyDescent="0.25">
      <c r="A115" t="s">
        <v>3722</v>
      </c>
      <c r="B115">
        <v>110</v>
      </c>
      <c r="C115">
        <v>6377</v>
      </c>
      <c r="D115">
        <v>60</v>
      </c>
      <c r="E115">
        <v>3335</v>
      </c>
      <c r="F115">
        <v>5842</v>
      </c>
      <c r="G115">
        <v>3647</v>
      </c>
      <c r="H115">
        <v>1622</v>
      </c>
      <c r="I115">
        <v>15</v>
      </c>
      <c r="J115">
        <v>0</v>
      </c>
      <c r="K115">
        <v>1</v>
      </c>
      <c r="L115">
        <v>1</v>
      </c>
      <c r="M115">
        <v>1</v>
      </c>
      <c r="N115">
        <v>0</v>
      </c>
      <c r="O115">
        <v>60</v>
      </c>
      <c r="P115">
        <v>1</v>
      </c>
      <c r="Q115">
        <v>-3</v>
      </c>
      <c r="R115">
        <v>-3</v>
      </c>
      <c r="S115">
        <v>20</v>
      </c>
      <c r="T115">
        <v>76</v>
      </c>
      <c r="U115">
        <v>0</v>
      </c>
      <c r="V115">
        <v>0</v>
      </c>
      <c r="W115">
        <v>0</v>
      </c>
      <c r="X115">
        <v>1</v>
      </c>
      <c r="Y115">
        <v>1</v>
      </c>
      <c r="Z115">
        <v>1</v>
      </c>
      <c r="AA115">
        <v>0</v>
      </c>
      <c r="AB115">
        <v>80</v>
      </c>
      <c r="AC115">
        <v>5</v>
      </c>
      <c r="AD115">
        <v>-3</v>
      </c>
      <c r="AE115">
        <v>-3</v>
      </c>
      <c r="AF115">
        <v>180</v>
      </c>
      <c r="AG115">
        <v>0</v>
      </c>
      <c r="AH115">
        <v>1</v>
      </c>
      <c r="AI115">
        <v>1</v>
      </c>
      <c r="AJ115">
        <v>100</v>
      </c>
      <c r="AK115">
        <v>-3</v>
      </c>
      <c r="AL115">
        <v>-3</v>
      </c>
      <c r="AM115">
        <v>-3</v>
      </c>
      <c r="AN115">
        <v>0</v>
      </c>
      <c r="AO115">
        <v>0</v>
      </c>
      <c r="AP115">
        <v>0</v>
      </c>
      <c r="AQ115">
        <v>1</v>
      </c>
      <c r="AR115">
        <v>0</v>
      </c>
      <c r="AS115">
        <v>0</v>
      </c>
      <c r="AT115">
        <v>0</v>
      </c>
      <c r="AU115">
        <v>5</v>
      </c>
      <c r="AV115">
        <v>140</v>
      </c>
      <c r="AW115">
        <v>3</v>
      </c>
      <c r="AX115">
        <v>6</v>
      </c>
      <c r="AY115">
        <v>-3</v>
      </c>
      <c r="AZ115">
        <v>-3</v>
      </c>
      <c r="BA115">
        <v>1</v>
      </c>
      <c r="BB115">
        <v>261</v>
      </c>
      <c r="BC115">
        <v>261</v>
      </c>
      <c r="BD115">
        <v>0</v>
      </c>
      <c r="BE115">
        <v>-16</v>
      </c>
      <c r="BH115">
        <v>15</v>
      </c>
      <c r="BI115">
        <v>0</v>
      </c>
      <c r="BJ115">
        <v>22</v>
      </c>
      <c r="BK115">
        <v>22</v>
      </c>
      <c r="BL115">
        <v>0</v>
      </c>
      <c r="BM115">
        <v>0</v>
      </c>
      <c r="BN115">
        <v>0</v>
      </c>
      <c r="BO115">
        <v>0</v>
      </c>
      <c r="BP115">
        <v>-3</v>
      </c>
      <c r="BQ115">
        <v>-3</v>
      </c>
      <c r="BR115">
        <v>0</v>
      </c>
      <c r="BS115">
        <v>37</v>
      </c>
      <c r="BT115">
        <v>0</v>
      </c>
      <c r="BU115">
        <v>61</v>
      </c>
      <c r="BV115">
        <v>20</v>
      </c>
      <c r="BW115">
        <v>1</v>
      </c>
      <c r="BX115">
        <v>1</v>
      </c>
      <c r="BY115">
        <v>1</v>
      </c>
      <c r="BZ115">
        <v>0</v>
      </c>
      <c r="CA115">
        <v>120</v>
      </c>
      <c r="CB115">
        <v>6</v>
      </c>
      <c r="CC115">
        <v>-3</v>
      </c>
      <c r="CD115">
        <v>-3</v>
      </c>
      <c r="CE115">
        <v>240</v>
      </c>
      <c r="CF115">
        <v>1</v>
      </c>
      <c r="CG115">
        <v>0</v>
      </c>
      <c r="CH115">
        <v>1</v>
      </c>
      <c r="CI115">
        <v>100</v>
      </c>
      <c r="CJ115">
        <v>-3</v>
      </c>
      <c r="CK115">
        <v>-3</v>
      </c>
      <c r="CL115">
        <v>-3</v>
      </c>
      <c r="CM115">
        <v>1</v>
      </c>
      <c r="CN115">
        <v>0</v>
      </c>
      <c r="CO115">
        <v>1</v>
      </c>
      <c r="CP115">
        <v>0</v>
      </c>
      <c r="CQ115">
        <v>0</v>
      </c>
      <c r="CR115">
        <v>0</v>
      </c>
      <c r="CS115">
        <v>5</v>
      </c>
      <c r="CT115">
        <v>0</v>
      </c>
      <c r="CU115">
        <v>120</v>
      </c>
      <c r="CV115">
        <v>3</v>
      </c>
      <c r="CW115">
        <v>6</v>
      </c>
      <c r="CX115">
        <v>-3</v>
      </c>
      <c r="CY115">
        <v>-3</v>
      </c>
      <c r="CZ115">
        <v>42</v>
      </c>
      <c r="DA115">
        <v>277</v>
      </c>
      <c r="DB115">
        <v>297</v>
      </c>
      <c r="DC115">
        <v>1</v>
      </c>
      <c r="DD115">
        <v>16</v>
      </c>
      <c r="DG115">
        <v>14.645569620253164</v>
      </c>
      <c r="DH115">
        <v>0</v>
      </c>
      <c r="DI115">
        <v>0.76448093980139897</v>
      </c>
      <c r="DJ115">
        <v>0.76448093980139897</v>
      </c>
      <c r="DK115">
        <v>0.85506329113924051</v>
      </c>
      <c r="DL115">
        <v>2.4215871657867514E-2</v>
      </c>
      <c r="DM115">
        <v>54.731681845101761</v>
      </c>
      <c r="DN115">
        <v>0.91219469741836279</v>
      </c>
      <c r="DO115">
        <v>0</v>
      </c>
      <c r="DP115">
        <v>0</v>
      </c>
      <c r="DQ115">
        <v>18.243893948367255</v>
      </c>
      <c r="DR115">
        <v>76.71300848237577</v>
      </c>
      <c r="DS115">
        <v>0.72643360597800477</v>
      </c>
      <c r="DT115">
        <v>0</v>
      </c>
      <c r="DU115">
        <v>0</v>
      </c>
      <c r="DV115">
        <v>0.99957805907172992</v>
      </c>
      <c r="DW115">
        <v>0.99789029535864981</v>
      </c>
      <c r="DX115">
        <v>0.96139240506329116</v>
      </c>
      <c r="DY115">
        <v>0</v>
      </c>
      <c r="DZ115">
        <v>86.440535188434211</v>
      </c>
      <c r="EA115">
        <v>5.7617227633200798</v>
      </c>
      <c r="EB115">
        <v>0</v>
      </c>
      <c r="EC115">
        <v>0</v>
      </c>
      <c r="ED115">
        <v>205.29795117601986</v>
      </c>
      <c r="EE115">
        <v>0.76793248945147674</v>
      </c>
      <c r="EF115">
        <v>0.76751054852320677</v>
      </c>
      <c r="EG115">
        <v>0.78523206751054853</v>
      </c>
      <c r="EH115">
        <v>122.0056596082338</v>
      </c>
      <c r="EI115">
        <v>0</v>
      </c>
      <c r="EJ115">
        <v>0</v>
      </c>
      <c r="EK115">
        <v>0</v>
      </c>
      <c r="EL115">
        <v>1.0403733930606895E-2</v>
      </c>
      <c r="EM115">
        <v>0.13706874792952994</v>
      </c>
      <c r="EN115">
        <v>0.16877637130801687</v>
      </c>
      <c r="EO115">
        <v>0.16877637130801687</v>
      </c>
      <c r="EP115">
        <v>0.2772151898734177</v>
      </c>
      <c r="EQ115">
        <v>0.2772151898734177</v>
      </c>
      <c r="ER115">
        <v>7.7742616033755274</v>
      </c>
      <c r="ES115">
        <v>7.7742616033755274</v>
      </c>
      <c r="ET115">
        <v>136.5983243281141</v>
      </c>
      <c r="EU115">
        <v>2.9588607594936711</v>
      </c>
      <c r="EV115">
        <v>6.6028867437609211</v>
      </c>
      <c r="EW115">
        <v>0</v>
      </c>
      <c r="EX115">
        <v>0</v>
      </c>
      <c r="EY115">
        <v>0.32596783333261847</v>
      </c>
      <c r="EZ115">
        <v>281.69245526427926</v>
      </c>
      <c r="FA115">
        <v>303.82702224751677</v>
      </c>
      <c r="FB115">
        <v>0.40028757616651645</v>
      </c>
      <c r="FC115">
        <v>-7.9319211405706316</v>
      </c>
      <c r="FD115">
        <v>0.35863528728773802</v>
      </c>
      <c r="FF115">
        <v>14.645569620253164</v>
      </c>
      <c r="FG115">
        <v>0</v>
      </c>
      <c r="FH115">
        <v>14.125811310308313</v>
      </c>
      <c r="FI115">
        <v>14.125811310308313</v>
      </c>
      <c r="FJ115">
        <v>0.58045532389962018</v>
      </c>
      <c r="FK115">
        <v>4.1314323808950863E-3</v>
      </c>
      <c r="FL115">
        <v>35.290856837512962</v>
      </c>
      <c r="FM115">
        <v>0.58818094729188275</v>
      </c>
      <c r="FN115">
        <v>0</v>
      </c>
      <c r="FO115">
        <v>0</v>
      </c>
      <c r="FP115">
        <v>11.763618945837655</v>
      </c>
      <c r="FQ115">
        <v>60.316466365188788</v>
      </c>
      <c r="FR115">
        <v>1.434427131688059</v>
      </c>
      <c r="FS115">
        <v>60.616642018052673</v>
      </c>
      <c r="FT115">
        <v>19.946882470523306</v>
      </c>
      <c r="FU115">
        <v>0.99957805907172992</v>
      </c>
      <c r="FV115">
        <v>0.99789029535864981</v>
      </c>
      <c r="FW115">
        <v>0.96139240506329116</v>
      </c>
      <c r="FX115">
        <v>0</v>
      </c>
      <c r="FY115">
        <v>102.35163472630111</v>
      </c>
      <c r="FZ115">
        <v>6.2462900274570732</v>
      </c>
      <c r="GA115">
        <v>0</v>
      </c>
      <c r="GB115">
        <v>0</v>
      </c>
      <c r="GC115">
        <v>229.48357529035093</v>
      </c>
      <c r="GD115">
        <v>0.76793248945147674</v>
      </c>
      <c r="GE115">
        <v>0.76751054852320677</v>
      </c>
      <c r="GF115">
        <v>0.78523206751054853</v>
      </c>
      <c r="GG115">
        <v>117.01567912922764</v>
      </c>
      <c r="GH115">
        <v>0</v>
      </c>
      <c r="GI115">
        <v>0</v>
      </c>
      <c r="GJ115">
        <v>0</v>
      </c>
      <c r="GK115">
        <v>0.69229905772041245</v>
      </c>
      <c r="GL115">
        <v>0.12732276829443523</v>
      </c>
      <c r="GM115">
        <v>0.16877637130801687</v>
      </c>
      <c r="GN115">
        <v>0.16877637130801687</v>
      </c>
      <c r="GO115">
        <v>0.2772151898734177</v>
      </c>
      <c r="GP115">
        <v>0.2772151898734177</v>
      </c>
      <c r="GQ115">
        <v>7.7742616033755274</v>
      </c>
      <c r="GR115">
        <v>7.7742616033755274</v>
      </c>
      <c r="GS115">
        <v>130.11804932558451</v>
      </c>
      <c r="GT115">
        <v>2.9588607594936716</v>
      </c>
      <c r="GU115">
        <v>6.4921572819874473</v>
      </c>
      <c r="GV115">
        <v>0</v>
      </c>
      <c r="GW115">
        <v>0</v>
      </c>
      <c r="GX115">
        <v>35.282473714495445</v>
      </c>
      <c r="GY115">
        <v>299.24954875572143</v>
      </c>
      <c r="GZ115">
        <v>328.74531313584845</v>
      </c>
      <c r="HA115">
        <v>0.59971242383348355</v>
      </c>
      <c r="HB115">
        <v>8.0051192216197951</v>
      </c>
      <c r="HC115">
        <v>0.64136471271226192</v>
      </c>
    </row>
    <row r="116" spans="1:211" x14ac:dyDescent="0.25">
      <c r="A116" t="s">
        <v>3722</v>
      </c>
      <c r="B116">
        <v>111</v>
      </c>
      <c r="C116">
        <v>5012</v>
      </c>
      <c r="D116">
        <v>3735</v>
      </c>
      <c r="E116">
        <v>744</v>
      </c>
      <c r="F116">
        <v>3489</v>
      </c>
      <c r="G116">
        <v>3663</v>
      </c>
      <c r="H116">
        <v>5869</v>
      </c>
      <c r="I116">
        <v>10</v>
      </c>
      <c r="J116">
        <v>0</v>
      </c>
      <c r="K116">
        <v>0</v>
      </c>
      <c r="L116">
        <v>0</v>
      </c>
      <c r="M116">
        <v>1</v>
      </c>
      <c r="N116">
        <v>0</v>
      </c>
      <c r="O116">
        <v>60</v>
      </c>
      <c r="P116">
        <v>1</v>
      </c>
      <c r="Q116">
        <v>-3</v>
      </c>
      <c r="R116">
        <v>-3</v>
      </c>
      <c r="S116">
        <v>20</v>
      </c>
      <c r="T116">
        <v>70</v>
      </c>
      <c r="U116">
        <v>0</v>
      </c>
      <c r="V116">
        <v>0</v>
      </c>
      <c r="W116">
        <v>0</v>
      </c>
      <c r="X116">
        <v>1</v>
      </c>
      <c r="Y116">
        <v>1</v>
      </c>
      <c r="Z116">
        <v>1</v>
      </c>
      <c r="AA116">
        <v>1</v>
      </c>
      <c r="AB116">
        <v>120</v>
      </c>
      <c r="AC116">
        <v>11</v>
      </c>
      <c r="AD116">
        <v>-3</v>
      </c>
      <c r="AE116">
        <v>-3</v>
      </c>
      <c r="AF116">
        <v>270</v>
      </c>
      <c r="AG116">
        <v>1</v>
      </c>
      <c r="AH116">
        <v>1</v>
      </c>
      <c r="AI116">
        <v>1</v>
      </c>
      <c r="AJ116">
        <v>150</v>
      </c>
      <c r="AK116">
        <v>-3</v>
      </c>
      <c r="AL116">
        <v>-3</v>
      </c>
      <c r="AM116">
        <v>-3</v>
      </c>
      <c r="AN116">
        <v>0</v>
      </c>
      <c r="AO116">
        <v>1</v>
      </c>
      <c r="AP116">
        <v>0</v>
      </c>
      <c r="AQ116">
        <v>0</v>
      </c>
      <c r="AR116">
        <v>0</v>
      </c>
      <c r="AS116">
        <v>4</v>
      </c>
      <c r="AT116">
        <v>0</v>
      </c>
      <c r="AU116">
        <v>100</v>
      </c>
      <c r="AV116">
        <v>180</v>
      </c>
      <c r="AW116">
        <v>4</v>
      </c>
      <c r="AX116">
        <v>12</v>
      </c>
      <c r="AY116">
        <v>-3</v>
      </c>
      <c r="AZ116">
        <v>-3</v>
      </c>
      <c r="BA116">
        <v>0</v>
      </c>
      <c r="BB116">
        <v>440</v>
      </c>
      <c r="BC116">
        <v>540</v>
      </c>
      <c r="BD116">
        <v>1</v>
      </c>
      <c r="BE116">
        <v>142</v>
      </c>
      <c r="BH116">
        <v>15</v>
      </c>
      <c r="BI116">
        <v>0</v>
      </c>
      <c r="BJ116">
        <v>3</v>
      </c>
      <c r="BK116">
        <v>3</v>
      </c>
      <c r="BL116">
        <v>1</v>
      </c>
      <c r="BM116">
        <v>0</v>
      </c>
      <c r="BN116">
        <v>60</v>
      </c>
      <c r="BO116">
        <v>1</v>
      </c>
      <c r="BP116">
        <v>-3</v>
      </c>
      <c r="BQ116">
        <v>-3</v>
      </c>
      <c r="BR116">
        <v>20</v>
      </c>
      <c r="BS116">
        <v>78</v>
      </c>
      <c r="BT116">
        <v>0</v>
      </c>
      <c r="BU116">
        <v>0</v>
      </c>
      <c r="BV116">
        <v>0</v>
      </c>
      <c r="BW116">
        <v>1</v>
      </c>
      <c r="BX116">
        <v>1</v>
      </c>
      <c r="BY116">
        <v>1</v>
      </c>
      <c r="BZ116">
        <v>1</v>
      </c>
      <c r="CA116">
        <v>120</v>
      </c>
      <c r="CB116">
        <v>11</v>
      </c>
      <c r="CC116">
        <v>-3</v>
      </c>
      <c r="CD116">
        <v>-3</v>
      </c>
      <c r="CE116">
        <v>220</v>
      </c>
      <c r="CF116">
        <v>0</v>
      </c>
      <c r="CG116">
        <v>1</v>
      </c>
      <c r="CH116">
        <v>1</v>
      </c>
      <c r="CI116">
        <v>100</v>
      </c>
      <c r="CJ116">
        <v>-3</v>
      </c>
      <c r="CK116">
        <v>-3</v>
      </c>
      <c r="CL116">
        <v>-3</v>
      </c>
      <c r="CM116">
        <v>0</v>
      </c>
      <c r="CN116">
        <v>1</v>
      </c>
      <c r="CO116">
        <v>0</v>
      </c>
      <c r="CP116">
        <v>0</v>
      </c>
      <c r="CQ116">
        <v>4</v>
      </c>
      <c r="CR116">
        <v>0</v>
      </c>
      <c r="CS116">
        <v>100</v>
      </c>
      <c r="CT116">
        <v>0</v>
      </c>
      <c r="CU116">
        <v>180</v>
      </c>
      <c r="CV116">
        <v>4</v>
      </c>
      <c r="CW116">
        <v>12</v>
      </c>
      <c r="CX116">
        <v>-3</v>
      </c>
      <c r="CY116">
        <v>-3</v>
      </c>
      <c r="CZ116">
        <v>3</v>
      </c>
      <c r="DA116">
        <v>298</v>
      </c>
      <c r="DB116">
        <v>398</v>
      </c>
      <c r="DC116">
        <v>0</v>
      </c>
      <c r="DD116">
        <v>-142</v>
      </c>
      <c r="DG116">
        <v>14.1889599729591</v>
      </c>
      <c r="DH116">
        <v>0</v>
      </c>
      <c r="DI116">
        <v>0.97897953772187485</v>
      </c>
      <c r="DJ116">
        <v>0.97897953772187485</v>
      </c>
      <c r="DK116">
        <v>0.82775378067137417</v>
      </c>
      <c r="DL116">
        <v>2.4505833861463162E-2</v>
      </c>
      <c r="DM116">
        <v>52.372913620826708</v>
      </c>
      <c r="DN116">
        <v>0.872881893680445</v>
      </c>
      <c r="DO116">
        <v>0</v>
      </c>
      <c r="DP116">
        <v>0</v>
      </c>
      <c r="DQ116">
        <v>17.457637873608906</v>
      </c>
      <c r="DR116">
        <v>73.77222082827123</v>
      </c>
      <c r="DS116">
        <v>0</v>
      </c>
      <c r="DT116">
        <v>0.24420855604348679</v>
      </c>
      <c r="DU116">
        <v>0</v>
      </c>
      <c r="DV116">
        <v>0.99957805907172992</v>
      </c>
      <c r="DW116">
        <v>0.99789029535864981</v>
      </c>
      <c r="DX116">
        <v>0.96139240506329116</v>
      </c>
      <c r="DY116">
        <v>0</v>
      </c>
      <c r="DZ116">
        <v>107.92418174090761</v>
      </c>
      <c r="EA116">
        <v>8.5615972595328333</v>
      </c>
      <c r="EB116">
        <v>0</v>
      </c>
      <c r="EC116">
        <v>0</v>
      </c>
      <c r="ED116">
        <v>216.21072112363464</v>
      </c>
      <c r="EE116">
        <v>0.76793248945147674</v>
      </c>
      <c r="EF116">
        <v>0.76751054852320677</v>
      </c>
      <c r="EG116">
        <v>0.78523206751054853</v>
      </c>
      <c r="EH116">
        <v>117.95802308444792</v>
      </c>
      <c r="EI116">
        <v>0</v>
      </c>
      <c r="EJ116">
        <v>0</v>
      </c>
      <c r="EK116">
        <v>0</v>
      </c>
      <c r="EL116">
        <v>1.1072310110146755E-2</v>
      </c>
      <c r="EM116">
        <v>0.57428473086224596</v>
      </c>
      <c r="EN116">
        <v>0.16877637130801687</v>
      </c>
      <c r="EO116">
        <v>0.16877637130801687</v>
      </c>
      <c r="EP116">
        <v>0.2772151898734177</v>
      </c>
      <c r="EQ116">
        <v>0.2772151898734177</v>
      </c>
      <c r="ER116">
        <v>7.7742616033755274</v>
      </c>
      <c r="ES116">
        <v>7.7742616033755274</v>
      </c>
      <c r="ET116">
        <v>135.81206825335576</v>
      </c>
      <c r="EU116">
        <v>2.9588607594936716</v>
      </c>
      <c r="EV116">
        <v>9.3900241261983286</v>
      </c>
      <c r="EW116">
        <v>0</v>
      </c>
      <c r="EX116">
        <v>0</v>
      </c>
      <c r="EY116">
        <v>0.73610555416551759</v>
      </c>
      <c r="EZ116">
        <v>316.74418255416043</v>
      </c>
      <c r="FA116">
        <v>365.67677809768236</v>
      </c>
      <c r="FB116">
        <v>0.69193714706307607</v>
      </c>
      <c r="FC116">
        <v>-0.65084426665992101</v>
      </c>
      <c r="FD116">
        <v>0.78433096648632894</v>
      </c>
      <c r="FF116">
        <v>13.607593519277938</v>
      </c>
      <c r="FG116">
        <v>0</v>
      </c>
      <c r="FH116">
        <v>2.9278473039821997</v>
      </c>
      <c r="FI116">
        <v>2.9278473039821997</v>
      </c>
      <c r="FJ116">
        <v>0.85506329113924051</v>
      </c>
      <c r="FK116">
        <v>3.1645569620253164E-3</v>
      </c>
      <c r="FL116">
        <v>51.898880957335756</v>
      </c>
      <c r="FM116">
        <v>0.86498134928892922</v>
      </c>
      <c r="FN116">
        <v>0</v>
      </c>
      <c r="FO116">
        <v>0</v>
      </c>
      <c r="FP116">
        <v>17.299626985778588</v>
      </c>
      <c r="FQ116">
        <v>66.016788166147023</v>
      </c>
      <c r="FR116">
        <v>0</v>
      </c>
      <c r="FS116">
        <v>9.0721453692617011</v>
      </c>
      <c r="FT116">
        <v>2.9071173805708588</v>
      </c>
      <c r="FU116">
        <v>0.99957805907172992</v>
      </c>
      <c r="FV116">
        <v>0.99789029535864981</v>
      </c>
      <c r="FW116">
        <v>0.89338267213300704</v>
      </c>
      <c r="FX116">
        <v>0</v>
      </c>
      <c r="FY116">
        <v>92.53570029857616</v>
      </c>
      <c r="FZ116">
        <v>6.4190353533126947</v>
      </c>
      <c r="GA116">
        <v>0</v>
      </c>
      <c r="GB116">
        <v>0</v>
      </c>
      <c r="GC116">
        <v>193.27022158246118</v>
      </c>
      <c r="GD116">
        <v>0.76793248945147674</v>
      </c>
      <c r="GE116">
        <v>0.76751054852320677</v>
      </c>
      <c r="GF116">
        <v>0.78523206751054853</v>
      </c>
      <c r="GG116">
        <v>106.88300853972521</v>
      </c>
      <c r="GH116">
        <v>0</v>
      </c>
      <c r="GI116">
        <v>0</v>
      </c>
      <c r="GJ116">
        <v>0</v>
      </c>
      <c r="GK116">
        <v>2.7048370088900264E-2</v>
      </c>
      <c r="GL116">
        <v>0.15661081121352693</v>
      </c>
      <c r="GM116">
        <v>0.16877637130801687</v>
      </c>
      <c r="GN116">
        <v>0.16877637130801687</v>
      </c>
      <c r="GO116">
        <v>0.2772151898734177</v>
      </c>
      <c r="GP116">
        <v>0.2772151898734177</v>
      </c>
      <c r="GQ116">
        <v>7.7742616033755274</v>
      </c>
      <c r="GR116">
        <v>7.7742616033755274</v>
      </c>
      <c r="GS116">
        <v>132.93366804831405</v>
      </c>
      <c r="GT116">
        <v>2.8908510265633867</v>
      </c>
      <c r="GU116">
        <v>6.8063811286082618</v>
      </c>
      <c r="GV116">
        <v>0</v>
      </c>
      <c r="GW116">
        <v>0</v>
      </c>
      <c r="GX116">
        <v>6.6607477512159701</v>
      </c>
      <c r="GY116">
        <v>281.6014512006243</v>
      </c>
      <c r="GZ116">
        <v>311.93440397325071</v>
      </c>
      <c r="HA116">
        <v>0.30806285293692393</v>
      </c>
      <c r="HB116">
        <v>-22.146949003430969</v>
      </c>
      <c r="HC116">
        <v>0.21566903351367106</v>
      </c>
    </row>
    <row r="117" spans="1:211" x14ac:dyDescent="0.25">
      <c r="A117" t="s">
        <v>3722</v>
      </c>
      <c r="B117">
        <v>112</v>
      </c>
      <c r="C117">
        <v>3189</v>
      </c>
      <c r="D117">
        <v>4918</v>
      </c>
      <c r="E117">
        <v>5839</v>
      </c>
      <c r="F117">
        <v>5892</v>
      </c>
      <c r="G117">
        <v>159</v>
      </c>
      <c r="H117">
        <v>704</v>
      </c>
      <c r="I117">
        <v>15</v>
      </c>
      <c r="J117">
        <v>0</v>
      </c>
      <c r="K117">
        <v>1</v>
      </c>
      <c r="L117">
        <v>1</v>
      </c>
      <c r="M117">
        <v>1</v>
      </c>
      <c r="N117">
        <v>0</v>
      </c>
      <c r="O117">
        <v>60</v>
      </c>
      <c r="P117">
        <v>1</v>
      </c>
      <c r="Q117">
        <v>-3</v>
      </c>
      <c r="R117">
        <v>-3</v>
      </c>
      <c r="S117">
        <v>20</v>
      </c>
      <c r="T117">
        <v>76</v>
      </c>
      <c r="U117">
        <v>0</v>
      </c>
      <c r="V117">
        <v>48</v>
      </c>
      <c r="W117">
        <v>16</v>
      </c>
      <c r="X117">
        <v>1</v>
      </c>
      <c r="Y117">
        <v>1</v>
      </c>
      <c r="Z117">
        <v>1</v>
      </c>
      <c r="AA117">
        <v>0</v>
      </c>
      <c r="AB117">
        <v>80</v>
      </c>
      <c r="AC117">
        <v>5</v>
      </c>
      <c r="AD117">
        <v>-3</v>
      </c>
      <c r="AE117">
        <v>-3</v>
      </c>
      <c r="AF117">
        <v>146</v>
      </c>
      <c r="AG117">
        <v>1</v>
      </c>
      <c r="AH117">
        <v>0</v>
      </c>
      <c r="AI117">
        <v>0</v>
      </c>
      <c r="AJ117">
        <v>50</v>
      </c>
      <c r="AK117">
        <v>-3</v>
      </c>
      <c r="AL117">
        <v>-3</v>
      </c>
      <c r="AM117">
        <v>-3</v>
      </c>
      <c r="AN117">
        <v>0</v>
      </c>
      <c r="AO117">
        <v>0</v>
      </c>
      <c r="AP117">
        <v>0</v>
      </c>
      <c r="AQ117">
        <v>0</v>
      </c>
      <c r="AR117">
        <v>0</v>
      </c>
      <c r="AS117">
        <v>0</v>
      </c>
      <c r="AT117">
        <v>0</v>
      </c>
      <c r="AU117">
        <v>0</v>
      </c>
      <c r="AV117">
        <v>140</v>
      </c>
      <c r="AW117">
        <v>3</v>
      </c>
      <c r="AX117">
        <v>6</v>
      </c>
      <c r="AY117">
        <v>-3</v>
      </c>
      <c r="AZ117">
        <v>-3</v>
      </c>
      <c r="BA117">
        <v>17</v>
      </c>
      <c r="BB117">
        <v>222</v>
      </c>
      <c r="BC117">
        <v>222</v>
      </c>
      <c r="BD117">
        <v>0</v>
      </c>
      <c r="BE117">
        <v>-13</v>
      </c>
      <c r="BH117">
        <v>15</v>
      </c>
      <c r="BI117">
        <v>0</v>
      </c>
      <c r="BJ117">
        <v>0</v>
      </c>
      <c r="BK117">
        <v>0</v>
      </c>
      <c r="BL117">
        <v>0</v>
      </c>
      <c r="BM117">
        <v>0</v>
      </c>
      <c r="BN117">
        <v>0</v>
      </c>
      <c r="BO117">
        <v>0</v>
      </c>
      <c r="BP117">
        <v>-3</v>
      </c>
      <c r="BQ117">
        <v>-3</v>
      </c>
      <c r="BR117">
        <v>0</v>
      </c>
      <c r="BS117">
        <v>15</v>
      </c>
      <c r="BT117">
        <v>0</v>
      </c>
      <c r="BU117">
        <v>0</v>
      </c>
      <c r="BV117">
        <v>0</v>
      </c>
      <c r="BW117">
        <v>1</v>
      </c>
      <c r="BX117">
        <v>1</v>
      </c>
      <c r="BY117">
        <v>1</v>
      </c>
      <c r="BZ117">
        <v>0</v>
      </c>
      <c r="CA117">
        <v>120</v>
      </c>
      <c r="CB117">
        <v>6</v>
      </c>
      <c r="CC117">
        <v>-3</v>
      </c>
      <c r="CD117">
        <v>-3</v>
      </c>
      <c r="CE117">
        <v>220</v>
      </c>
      <c r="CF117">
        <v>1</v>
      </c>
      <c r="CG117">
        <v>1</v>
      </c>
      <c r="CH117">
        <v>0</v>
      </c>
      <c r="CI117">
        <v>100</v>
      </c>
      <c r="CJ117">
        <v>-3</v>
      </c>
      <c r="CK117">
        <v>-3</v>
      </c>
      <c r="CL117">
        <v>-3</v>
      </c>
      <c r="CM117">
        <v>0</v>
      </c>
      <c r="CN117">
        <v>0</v>
      </c>
      <c r="CO117">
        <v>0</v>
      </c>
      <c r="CP117">
        <v>0</v>
      </c>
      <c r="CQ117">
        <v>0</v>
      </c>
      <c r="CR117">
        <v>0</v>
      </c>
      <c r="CS117">
        <v>0</v>
      </c>
      <c r="CT117">
        <v>0</v>
      </c>
      <c r="CU117">
        <v>120</v>
      </c>
      <c r="CV117">
        <v>3</v>
      </c>
      <c r="CW117">
        <v>6</v>
      </c>
      <c r="CX117">
        <v>-3</v>
      </c>
      <c r="CY117">
        <v>-3</v>
      </c>
      <c r="CZ117">
        <v>0</v>
      </c>
      <c r="DA117">
        <v>235</v>
      </c>
      <c r="DB117">
        <v>235</v>
      </c>
      <c r="DC117">
        <v>1</v>
      </c>
      <c r="DD117">
        <v>13</v>
      </c>
      <c r="DG117">
        <v>14.645569620253164</v>
      </c>
      <c r="DH117">
        <v>0</v>
      </c>
      <c r="DI117">
        <v>2.9837463803543449</v>
      </c>
      <c r="DJ117">
        <v>2.9837463803543449</v>
      </c>
      <c r="DK117">
        <v>0.55217152612033571</v>
      </c>
      <c r="DL117">
        <v>7.8351930044004408E-3</v>
      </c>
      <c r="DM117">
        <v>33.799535992031238</v>
      </c>
      <c r="DN117">
        <v>0.56332559986718733</v>
      </c>
      <c r="DO117">
        <v>0</v>
      </c>
      <c r="DP117">
        <v>0</v>
      </c>
      <c r="DQ117">
        <v>11.266511997343745</v>
      </c>
      <c r="DR117">
        <v>47.921616994056023</v>
      </c>
      <c r="DS117">
        <v>0</v>
      </c>
      <c r="DT117">
        <v>27.076753116867799</v>
      </c>
      <c r="DU117">
        <v>8.6459721724862426</v>
      </c>
      <c r="DV117">
        <v>0.99957805907172992</v>
      </c>
      <c r="DW117">
        <v>0.99789029535864981</v>
      </c>
      <c r="DX117">
        <v>0.96139240506329116</v>
      </c>
      <c r="DY117">
        <v>0</v>
      </c>
      <c r="DZ117">
        <v>101.5806546286708</v>
      </c>
      <c r="EA117">
        <v>5.6490222970504851</v>
      </c>
      <c r="EB117">
        <v>0</v>
      </c>
      <c r="EC117">
        <v>0</v>
      </c>
      <c r="ED117">
        <v>208.80916746045315</v>
      </c>
      <c r="EE117">
        <v>0.76793248945147674</v>
      </c>
      <c r="EF117">
        <v>0.76751054852320677</v>
      </c>
      <c r="EG117">
        <v>0.78523206751054853</v>
      </c>
      <c r="EH117">
        <v>103.62389287758862</v>
      </c>
      <c r="EI117">
        <v>0</v>
      </c>
      <c r="EJ117">
        <v>0</v>
      </c>
      <c r="EK117">
        <v>0</v>
      </c>
      <c r="EL117">
        <v>6.5473686310359991E-2</v>
      </c>
      <c r="EM117">
        <v>9.3172987279471764E-2</v>
      </c>
      <c r="EN117">
        <v>0.16877637130801687</v>
      </c>
      <c r="EO117">
        <v>0.16877637130801687</v>
      </c>
      <c r="EP117">
        <v>0.2772151898734177</v>
      </c>
      <c r="EQ117">
        <v>0.2772151898734177</v>
      </c>
      <c r="ER117">
        <v>7.7742616033755274</v>
      </c>
      <c r="ES117">
        <v>7.7742616033755274</v>
      </c>
      <c r="ET117">
        <v>129.62094237709059</v>
      </c>
      <c r="EU117">
        <v>2.9588607594936711</v>
      </c>
      <c r="EV117">
        <v>6.0352967142663587</v>
      </c>
      <c r="EW117">
        <v>0</v>
      </c>
      <c r="EX117">
        <v>0</v>
      </c>
      <c r="EY117">
        <v>12.682128883586193</v>
      </c>
      <c r="EZ117">
        <v>265.92659111475803</v>
      </c>
      <c r="FA117">
        <v>273.33943269082971</v>
      </c>
      <c r="FB117">
        <v>0.25140217053849456</v>
      </c>
      <c r="FC117">
        <v>-12.828675992303111</v>
      </c>
      <c r="FD117">
        <v>0.28430667660395509</v>
      </c>
      <c r="FF117">
        <v>14.645569620253164</v>
      </c>
      <c r="FG117">
        <v>0</v>
      </c>
      <c r="FH117">
        <v>2.4451083806686289</v>
      </c>
      <c r="FI117">
        <v>2.4451083806686289</v>
      </c>
      <c r="FJ117">
        <v>0.77724046517905243</v>
      </c>
      <c r="FK117">
        <v>2.1905212627420543E-2</v>
      </c>
      <c r="FL117">
        <v>47.504427450127523</v>
      </c>
      <c r="FM117">
        <v>0.79174045750212563</v>
      </c>
      <c r="FN117">
        <v>0</v>
      </c>
      <c r="FO117">
        <v>0</v>
      </c>
      <c r="FP117">
        <v>15.834809150042513</v>
      </c>
      <c r="FQ117">
        <v>60.649500088360099</v>
      </c>
      <c r="FR117">
        <v>0</v>
      </c>
      <c r="FS117">
        <v>3.6286009008480944</v>
      </c>
      <c r="FT117">
        <v>0.99592878571986554</v>
      </c>
      <c r="FU117">
        <v>0.99957805907172992</v>
      </c>
      <c r="FV117">
        <v>0.99789029535864981</v>
      </c>
      <c r="FW117">
        <v>0.96139240506329116</v>
      </c>
      <c r="FX117">
        <v>0</v>
      </c>
      <c r="FY117">
        <v>100.91724177918903</v>
      </c>
      <c r="FZ117">
        <v>6.4622680020001209</v>
      </c>
      <c r="GA117">
        <v>0</v>
      </c>
      <c r="GB117">
        <v>0</v>
      </c>
      <c r="GC117">
        <v>214.97979144937807</v>
      </c>
      <c r="GD117">
        <v>0.76793248945147674</v>
      </c>
      <c r="GE117">
        <v>0.76751054852320677</v>
      </c>
      <c r="GF117">
        <v>0.78523206751054853</v>
      </c>
      <c r="GG117">
        <v>124.6698379557232</v>
      </c>
      <c r="GH117">
        <v>0</v>
      </c>
      <c r="GI117">
        <v>0</v>
      </c>
      <c r="GJ117">
        <v>0</v>
      </c>
      <c r="GK117">
        <v>1.6676273005654552E-2</v>
      </c>
      <c r="GL117">
        <v>0.16409782531826322</v>
      </c>
      <c r="GM117">
        <v>0.16877637130801687</v>
      </c>
      <c r="GN117">
        <v>0.16877637130801687</v>
      </c>
      <c r="GO117">
        <v>0.2772151898734177</v>
      </c>
      <c r="GP117">
        <v>0.2772151898734177</v>
      </c>
      <c r="GQ117">
        <v>7.7742616033755274</v>
      </c>
      <c r="GR117">
        <v>7.7742616033755274</v>
      </c>
      <c r="GS117">
        <v>134.18923952978935</v>
      </c>
      <c r="GT117">
        <v>2.9588607594936707</v>
      </c>
      <c r="GU117">
        <v>6.8788421117298428</v>
      </c>
      <c r="GV117">
        <v>0</v>
      </c>
      <c r="GW117">
        <v>0</v>
      </c>
      <c r="GX117">
        <v>3.4410371663884924</v>
      </c>
      <c r="GY117">
        <v>313.31454517556114</v>
      </c>
      <c r="GZ117">
        <v>333.34451177102619</v>
      </c>
      <c r="HA117">
        <v>0.74859782946150544</v>
      </c>
      <c r="HB117">
        <v>5.7516970290882901</v>
      </c>
      <c r="HC117">
        <v>0.71569332339604497</v>
      </c>
    </row>
    <row r="118" spans="1:211" x14ac:dyDescent="0.25">
      <c r="A118" t="s">
        <v>3725</v>
      </c>
      <c r="B118">
        <v>1</v>
      </c>
      <c r="C118">
        <v>4189</v>
      </c>
      <c r="D118">
        <v>79</v>
      </c>
      <c r="E118">
        <v>997</v>
      </c>
      <c r="F118">
        <v>4188</v>
      </c>
      <c r="G118">
        <v>118</v>
      </c>
      <c r="H118">
        <v>1678</v>
      </c>
      <c r="I118">
        <v>15</v>
      </c>
      <c r="J118">
        <v>0</v>
      </c>
      <c r="K118">
        <v>0</v>
      </c>
      <c r="L118">
        <v>0</v>
      </c>
      <c r="M118">
        <v>1</v>
      </c>
      <c r="N118">
        <v>0</v>
      </c>
      <c r="O118">
        <v>60</v>
      </c>
      <c r="P118">
        <v>1</v>
      </c>
      <c r="Q118">
        <v>-3</v>
      </c>
      <c r="R118">
        <v>-3</v>
      </c>
      <c r="S118">
        <v>20</v>
      </c>
      <c r="T118">
        <v>75</v>
      </c>
      <c r="U118">
        <v>0</v>
      </c>
      <c r="V118">
        <v>0</v>
      </c>
      <c r="W118">
        <v>0</v>
      </c>
      <c r="X118">
        <v>1</v>
      </c>
      <c r="Y118">
        <v>1</v>
      </c>
      <c r="Z118">
        <v>1</v>
      </c>
      <c r="AA118">
        <v>1</v>
      </c>
      <c r="AB118">
        <v>120</v>
      </c>
      <c r="AC118">
        <v>11</v>
      </c>
      <c r="AD118">
        <v>-3</v>
      </c>
      <c r="AE118">
        <v>-3</v>
      </c>
      <c r="AF118">
        <v>370</v>
      </c>
      <c r="AG118">
        <v>1</v>
      </c>
      <c r="AH118">
        <v>1</v>
      </c>
      <c r="AI118">
        <v>1</v>
      </c>
      <c r="AJ118">
        <v>150</v>
      </c>
      <c r="AK118">
        <v>-3</v>
      </c>
      <c r="AL118">
        <v>-3</v>
      </c>
      <c r="AM118">
        <v>-3</v>
      </c>
      <c r="AN118">
        <v>0</v>
      </c>
      <c r="AO118">
        <v>0</v>
      </c>
      <c r="AP118">
        <v>0</v>
      </c>
      <c r="AQ118">
        <v>0</v>
      </c>
      <c r="AR118">
        <v>0</v>
      </c>
      <c r="AS118">
        <v>1</v>
      </c>
      <c r="AT118">
        <v>0</v>
      </c>
      <c r="AU118">
        <v>25</v>
      </c>
      <c r="AV118">
        <v>180</v>
      </c>
      <c r="AW118">
        <v>4</v>
      </c>
      <c r="AX118">
        <v>12</v>
      </c>
      <c r="AY118">
        <v>-3</v>
      </c>
      <c r="AZ118">
        <v>-3</v>
      </c>
      <c r="BA118">
        <v>0</v>
      </c>
      <c r="BB118">
        <v>470</v>
      </c>
      <c r="BC118">
        <v>470</v>
      </c>
      <c r="BD118">
        <v>0</v>
      </c>
      <c r="BE118">
        <v>-57</v>
      </c>
      <c r="BH118">
        <v>15</v>
      </c>
      <c r="BI118">
        <v>0</v>
      </c>
      <c r="BJ118">
        <v>29</v>
      </c>
      <c r="BK118">
        <v>29</v>
      </c>
      <c r="BL118">
        <v>1</v>
      </c>
      <c r="BM118">
        <v>0</v>
      </c>
      <c r="BN118">
        <v>60</v>
      </c>
      <c r="BO118">
        <v>1</v>
      </c>
      <c r="BP118">
        <v>-3</v>
      </c>
      <c r="BQ118">
        <v>-3</v>
      </c>
      <c r="BR118">
        <v>20</v>
      </c>
      <c r="BS118">
        <v>104</v>
      </c>
      <c r="BT118">
        <v>0</v>
      </c>
      <c r="BU118">
        <v>101</v>
      </c>
      <c r="BV118">
        <v>33</v>
      </c>
      <c r="BW118">
        <v>1</v>
      </c>
      <c r="BX118">
        <v>1</v>
      </c>
      <c r="BY118">
        <v>1</v>
      </c>
      <c r="BZ118">
        <v>1</v>
      </c>
      <c r="CA118">
        <v>120</v>
      </c>
      <c r="CB118">
        <v>11</v>
      </c>
      <c r="CC118">
        <v>-3</v>
      </c>
      <c r="CD118">
        <v>-3</v>
      </c>
      <c r="CE118">
        <v>423</v>
      </c>
      <c r="CF118">
        <v>1</v>
      </c>
      <c r="CG118">
        <v>1</v>
      </c>
      <c r="CH118">
        <v>1</v>
      </c>
      <c r="CI118">
        <v>150</v>
      </c>
      <c r="CJ118">
        <v>-3</v>
      </c>
      <c r="CK118">
        <v>-3</v>
      </c>
      <c r="CL118">
        <v>-3</v>
      </c>
      <c r="CM118">
        <v>0</v>
      </c>
      <c r="CN118">
        <v>0</v>
      </c>
      <c r="CO118">
        <v>0</v>
      </c>
      <c r="CP118">
        <v>0</v>
      </c>
      <c r="CQ118">
        <v>1</v>
      </c>
      <c r="CR118">
        <v>0</v>
      </c>
      <c r="CS118">
        <v>25</v>
      </c>
      <c r="CT118">
        <v>0</v>
      </c>
      <c r="CU118">
        <v>180</v>
      </c>
      <c r="CV118">
        <v>4</v>
      </c>
      <c r="CW118">
        <v>12</v>
      </c>
      <c r="CX118">
        <v>-3</v>
      </c>
      <c r="CY118">
        <v>-3</v>
      </c>
      <c r="CZ118">
        <v>62</v>
      </c>
      <c r="DA118">
        <v>527</v>
      </c>
      <c r="DB118">
        <v>527</v>
      </c>
      <c r="DC118">
        <v>1</v>
      </c>
      <c r="DD118">
        <v>57</v>
      </c>
    </row>
    <row r="119" spans="1:211" x14ac:dyDescent="0.25">
      <c r="A119" t="s">
        <v>3725</v>
      </c>
      <c r="B119">
        <v>1</v>
      </c>
      <c r="C119">
        <v>2073</v>
      </c>
      <c r="D119">
        <v>3616</v>
      </c>
      <c r="E119">
        <v>3647</v>
      </c>
      <c r="F119">
        <v>5635</v>
      </c>
      <c r="G119">
        <v>4486</v>
      </c>
      <c r="H119">
        <v>3255</v>
      </c>
      <c r="I119">
        <v>15</v>
      </c>
      <c r="J119">
        <v>0</v>
      </c>
      <c r="K119">
        <v>3</v>
      </c>
      <c r="L119">
        <v>3</v>
      </c>
      <c r="M119">
        <v>1</v>
      </c>
      <c r="N119">
        <v>0</v>
      </c>
      <c r="O119">
        <v>60</v>
      </c>
      <c r="P119">
        <v>1</v>
      </c>
      <c r="Q119">
        <v>-3</v>
      </c>
      <c r="R119">
        <v>-3</v>
      </c>
      <c r="S119">
        <v>20</v>
      </c>
      <c r="T119">
        <v>78</v>
      </c>
      <c r="U119">
        <v>0</v>
      </c>
      <c r="V119">
        <v>1</v>
      </c>
      <c r="W119">
        <v>0</v>
      </c>
      <c r="X119">
        <v>1</v>
      </c>
      <c r="Y119">
        <v>1</v>
      </c>
      <c r="Z119">
        <v>1</v>
      </c>
      <c r="AA119">
        <v>1</v>
      </c>
      <c r="AB119">
        <v>120</v>
      </c>
      <c r="AC119">
        <v>11</v>
      </c>
      <c r="AD119">
        <v>-3</v>
      </c>
      <c r="AE119">
        <v>-3</v>
      </c>
      <c r="AF119">
        <v>320</v>
      </c>
      <c r="AG119">
        <v>0</v>
      </c>
      <c r="AH119">
        <v>1</v>
      </c>
      <c r="AI119">
        <v>1</v>
      </c>
      <c r="AJ119">
        <v>100</v>
      </c>
      <c r="AK119">
        <v>-3</v>
      </c>
      <c r="AL119">
        <v>-3</v>
      </c>
      <c r="AM119">
        <v>-3</v>
      </c>
      <c r="AN119">
        <v>0</v>
      </c>
      <c r="AO119">
        <v>0</v>
      </c>
      <c r="AP119">
        <v>0</v>
      </c>
      <c r="AQ119">
        <v>0</v>
      </c>
      <c r="AR119">
        <v>0</v>
      </c>
      <c r="AS119">
        <v>0</v>
      </c>
      <c r="AT119">
        <v>0</v>
      </c>
      <c r="AU119">
        <v>0</v>
      </c>
      <c r="AV119">
        <v>180</v>
      </c>
      <c r="AW119">
        <v>4</v>
      </c>
      <c r="AX119">
        <v>12</v>
      </c>
      <c r="AY119">
        <v>-3</v>
      </c>
      <c r="AZ119">
        <v>-3</v>
      </c>
      <c r="BA119">
        <v>3</v>
      </c>
      <c r="BB119">
        <v>398</v>
      </c>
      <c r="BC119">
        <v>398</v>
      </c>
      <c r="BD119">
        <v>0</v>
      </c>
      <c r="BE119">
        <v>-47</v>
      </c>
      <c r="BH119">
        <v>15</v>
      </c>
      <c r="BI119">
        <v>0</v>
      </c>
      <c r="BJ119">
        <v>0</v>
      </c>
      <c r="BK119">
        <v>0</v>
      </c>
      <c r="BL119">
        <v>1</v>
      </c>
      <c r="BM119">
        <v>0</v>
      </c>
      <c r="BN119">
        <v>60</v>
      </c>
      <c r="BO119">
        <v>1</v>
      </c>
      <c r="BP119">
        <v>-3</v>
      </c>
      <c r="BQ119">
        <v>-3</v>
      </c>
      <c r="BR119">
        <v>20</v>
      </c>
      <c r="BS119">
        <v>75</v>
      </c>
      <c r="BT119">
        <v>0</v>
      </c>
      <c r="BU119">
        <v>0</v>
      </c>
      <c r="BV119">
        <v>0</v>
      </c>
      <c r="BW119">
        <v>1</v>
      </c>
      <c r="BX119">
        <v>1</v>
      </c>
      <c r="BY119">
        <v>1</v>
      </c>
      <c r="BZ119">
        <v>1</v>
      </c>
      <c r="CA119">
        <v>120</v>
      </c>
      <c r="CB119">
        <v>11</v>
      </c>
      <c r="CC119">
        <v>-3</v>
      </c>
      <c r="CD119">
        <v>-3</v>
      </c>
      <c r="CE119">
        <v>370</v>
      </c>
      <c r="CF119">
        <v>1</v>
      </c>
      <c r="CG119">
        <v>1</v>
      </c>
      <c r="CH119">
        <v>1</v>
      </c>
      <c r="CI119">
        <v>150</v>
      </c>
      <c r="CJ119">
        <v>-3</v>
      </c>
      <c r="CK119">
        <v>-3</v>
      </c>
      <c r="CL119">
        <v>-3</v>
      </c>
      <c r="CM119">
        <v>0</v>
      </c>
      <c r="CN119">
        <v>0</v>
      </c>
      <c r="CO119">
        <v>0</v>
      </c>
      <c r="CP119">
        <v>0</v>
      </c>
      <c r="CQ119">
        <v>0</v>
      </c>
      <c r="CR119">
        <v>0</v>
      </c>
      <c r="CS119">
        <v>0</v>
      </c>
      <c r="CT119">
        <v>0</v>
      </c>
      <c r="CU119">
        <v>180</v>
      </c>
      <c r="CV119">
        <v>4</v>
      </c>
      <c r="CW119">
        <v>12</v>
      </c>
      <c r="CX119">
        <v>-3</v>
      </c>
      <c r="CY119">
        <v>-3</v>
      </c>
      <c r="CZ119">
        <v>0</v>
      </c>
      <c r="DA119">
        <v>445</v>
      </c>
      <c r="DB119">
        <v>445</v>
      </c>
      <c r="DC119">
        <v>1</v>
      </c>
      <c r="DD119">
        <v>47</v>
      </c>
    </row>
    <row r="120" spans="1:211" x14ac:dyDescent="0.25">
      <c r="A120" t="s">
        <v>3725</v>
      </c>
      <c r="B120">
        <v>1</v>
      </c>
      <c r="C120">
        <v>3847</v>
      </c>
      <c r="D120">
        <v>5012</v>
      </c>
      <c r="E120">
        <v>744</v>
      </c>
      <c r="F120">
        <v>3735</v>
      </c>
      <c r="G120">
        <v>330</v>
      </c>
      <c r="H120">
        <v>180</v>
      </c>
      <c r="I120">
        <v>15</v>
      </c>
      <c r="J120">
        <v>0</v>
      </c>
      <c r="K120">
        <v>0</v>
      </c>
      <c r="L120">
        <v>0</v>
      </c>
      <c r="M120">
        <v>1</v>
      </c>
      <c r="N120">
        <v>0</v>
      </c>
      <c r="O120">
        <v>60</v>
      </c>
      <c r="P120">
        <v>1</v>
      </c>
      <c r="Q120">
        <v>-3</v>
      </c>
      <c r="R120">
        <v>-3</v>
      </c>
      <c r="S120">
        <v>20</v>
      </c>
      <c r="T120">
        <v>75</v>
      </c>
      <c r="U120">
        <v>0</v>
      </c>
      <c r="V120">
        <v>0</v>
      </c>
      <c r="W120">
        <v>0</v>
      </c>
      <c r="X120">
        <v>1</v>
      </c>
      <c r="Y120">
        <v>1</v>
      </c>
      <c r="Z120">
        <v>1</v>
      </c>
      <c r="AA120">
        <v>1</v>
      </c>
      <c r="AB120">
        <v>120</v>
      </c>
      <c r="AC120">
        <v>11</v>
      </c>
      <c r="AD120">
        <v>-3</v>
      </c>
      <c r="AE120">
        <v>-3</v>
      </c>
      <c r="AF120">
        <v>370</v>
      </c>
      <c r="AG120">
        <v>1</v>
      </c>
      <c r="AH120">
        <v>1</v>
      </c>
      <c r="AI120">
        <v>1</v>
      </c>
      <c r="AJ120">
        <v>150</v>
      </c>
      <c r="AK120">
        <v>-3</v>
      </c>
      <c r="AL120">
        <v>-3</v>
      </c>
      <c r="AM120">
        <v>-3</v>
      </c>
      <c r="AN120">
        <v>0</v>
      </c>
      <c r="AO120">
        <v>0</v>
      </c>
      <c r="AP120">
        <v>0</v>
      </c>
      <c r="AQ120">
        <v>0</v>
      </c>
      <c r="AR120">
        <v>0</v>
      </c>
      <c r="AS120">
        <v>0</v>
      </c>
      <c r="AT120">
        <v>0</v>
      </c>
      <c r="AU120">
        <v>0</v>
      </c>
      <c r="AV120">
        <v>180</v>
      </c>
      <c r="AW120">
        <v>4</v>
      </c>
      <c r="AX120">
        <v>12</v>
      </c>
      <c r="AY120">
        <v>-3</v>
      </c>
      <c r="AZ120">
        <v>-3</v>
      </c>
      <c r="BA120">
        <v>0</v>
      </c>
      <c r="BB120">
        <v>445</v>
      </c>
      <c r="BC120">
        <v>445</v>
      </c>
      <c r="BD120">
        <v>0</v>
      </c>
      <c r="BE120">
        <v>-60</v>
      </c>
      <c r="BH120">
        <v>15</v>
      </c>
      <c r="BI120">
        <v>0</v>
      </c>
      <c r="BJ120">
        <v>24</v>
      </c>
      <c r="BK120">
        <v>24</v>
      </c>
      <c r="BL120">
        <v>1</v>
      </c>
      <c r="BM120">
        <v>0</v>
      </c>
      <c r="BN120">
        <v>60</v>
      </c>
      <c r="BO120">
        <v>1</v>
      </c>
      <c r="BP120">
        <v>-3</v>
      </c>
      <c r="BQ120">
        <v>-3</v>
      </c>
      <c r="BR120">
        <v>20</v>
      </c>
      <c r="BS120">
        <v>99</v>
      </c>
      <c r="BT120">
        <v>0</v>
      </c>
      <c r="BU120">
        <v>48</v>
      </c>
      <c r="BV120">
        <v>16</v>
      </c>
      <c r="BW120">
        <v>1</v>
      </c>
      <c r="BX120">
        <v>1</v>
      </c>
      <c r="BY120">
        <v>1</v>
      </c>
      <c r="BZ120">
        <v>1</v>
      </c>
      <c r="CA120">
        <v>120</v>
      </c>
      <c r="CB120">
        <v>11</v>
      </c>
      <c r="CC120">
        <v>-3</v>
      </c>
      <c r="CD120">
        <v>-3</v>
      </c>
      <c r="CE120">
        <v>406</v>
      </c>
      <c r="CF120">
        <v>1</v>
      </c>
      <c r="CG120">
        <v>1</v>
      </c>
      <c r="CH120">
        <v>1</v>
      </c>
      <c r="CI120">
        <v>150</v>
      </c>
      <c r="CJ120">
        <v>-3</v>
      </c>
      <c r="CK120">
        <v>-3</v>
      </c>
      <c r="CL120">
        <v>-3</v>
      </c>
      <c r="CM120">
        <v>0</v>
      </c>
      <c r="CN120">
        <v>0</v>
      </c>
      <c r="CO120">
        <v>0</v>
      </c>
      <c r="CP120">
        <v>0</v>
      </c>
      <c r="CQ120">
        <v>0</v>
      </c>
      <c r="CR120">
        <v>0</v>
      </c>
      <c r="CS120">
        <v>0</v>
      </c>
      <c r="CT120">
        <v>0</v>
      </c>
      <c r="CU120">
        <v>180</v>
      </c>
      <c r="CV120">
        <v>4</v>
      </c>
      <c r="CW120">
        <v>12</v>
      </c>
      <c r="CX120">
        <v>-3</v>
      </c>
      <c r="CY120">
        <v>-3</v>
      </c>
      <c r="CZ120">
        <v>40</v>
      </c>
      <c r="DA120">
        <v>505</v>
      </c>
      <c r="DB120">
        <v>505</v>
      </c>
      <c r="DC120">
        <v>1</v>
      </c>
      <c r="DD120">
        <v>60</v>
      </c>
    </row>
    <row r="121" spans="1:211" x14ac:dyDescent="0.25">
      <c r="A121" t="s">
        <v>3725</v>
      </c>
      <c r="B121">
        <v>1</v>
      </c>
      <c r="C121">
        <v>3473</v>
      </c>
      <c r="D121">
        <v>3663</v>
      </c>
      <c r="E121">
        <v>1294</v>
      </c>
      <c r="F121">
        <v>3008</v>
      </c>
      <c r="G121">
        <v>3489</v>
      </c>
      <c r="H121">
        <v>5842</v>
      </c>
      <c r="I121">
        <v>15</v>
      </c>
      <c r="J121">
        <v>0</v>
      </c>
      <c r="K121">
        <v>1</v>
      </c>
      <c r="L121">
        <v>1</v>
      </c>
      <c r="M121">
        <v>1</v>
      </c>
      <c r="N121">
        <v>1</v>
      </c>
      <c r="O121">
        <v>120</v>
      </c>
      <c r="P121">
        <v>2</v>
      </c>
      <c r="Q121">
        <v>-3</v>
      </c>
      <c r="R121">
        <v>-3</v>
      </c>
      <c r="S121">
        <v>40</v>
      </c>
      <c r="T121">
        <v>136</v>
      </c>
      <c r="U121">
        <v>0</v>
      </c>
      <c r="V121">
        <v>2</v>
      </c>
      <c r="W121">
        <v>0</v>
      </c>
      <c r="X121">
        <v>1</v>
      </c>
      <c r="Y121">
        <v>1</v>
      </c>
      <c r="Z121">
        <v>1</v>
      </c>
      <c r="AA121">
        <v>0</v>
      </c>
      <c r="AB121">
        <v>40</v>
      </c>
      <c r="AC121">
        <v>4</v>
      </c>
      <c r="AD121">
        <v>-3</v>
      </c>
      <c r="AE121">
        <v>-3</v>
      </c>
      <c r="AF121">
        <v>140</v>
      </c>
      <c r="AG121">
        <v>1</v>
      </c>
      <c r="AH121">
        <v>1</v>
      </c>
      <c r="AI121">
        <v>0</v>
      </c>
      <c r="AJ121">
        <v>100</v>
      </c>
      <c r="AK121">
        <v>-3</v>
      </c>
      <c r="AL121">
        <v>-3</v>
      </c>
      <c r="AM121">
        <v>-3</v>
      </c>
      <c r="AN121">
        <v>0</v>
      </c>
      <c r="AO121">
        <v>0</v>
      </c>
      <c r="AP121">
        <v>0</v>
      </c>
      <c r="AQ121">
        <v>0</v>
      </c>
      <c r="AR121">
        <v>0</v>
      </c>
      <c r="AS121">
        <v>0</v>
      </c>
      <c r="AT121">
        <v>0</v>
      </c>
      <c r="AU121">
        <v>0</v>
      </c>
      <c r="AV121">
        <v>160</v>
      </c>
      <c r="AW121">
        <v>3</v>
      </c>
      <c r="AX121">
        <v>6</v>
      </c>
      <c r="AY121">
        <v>-3</v>
      </c>
      <c r="AZ121">
        <v>-3</v>
      </c>
      <c r="BA121">
        <v>1</v>
      </c>
      <c r="BB121">
        <v>276</v>
      </c>
      <c r="BC121">
        <v>276</v>
      </c>
      <c r="BD121">
        <v>0</v>
      </c>
      <c r="BE121">
        <v>-229</v>
      </c>
      <c r="BH121">
        <v>15</v>
      </c>
      <c r="BI121">
        <v>0</v>
      </c>
      <c r="BJ121">
        <v>26</v>
      </c>
      <c r="BK121">
        <v>26</v>
      </c>
      <c r="BL121">
        <v>1</v>
      </c>
      <c r="BM121">
        <v>0</v>
      </c>
      <c r="BN121">
        <v>60</v>
      </c>
      <c r="BO121">
        <v>1</v>
      </c>
      <c r="BP121">
        <v>-3</v>
      </c>
      <c r="BQ121">
        <v>-3</v>
      </c>
      <c r="BR121">
        <v>20</v>
      </c>
      <c r="BS121">
        <v>101</v>
      </c>
      <c r="BT121">
        <v>0</v>
      </c>
      <c r="BU121">
        <v>44</v>
      </c>
      <c r="BV121">
        <v>14</v>
      </c>
      <c r="BW121">
        <v>1</v>
      </c>
      <c r="BX121">
        <v>1</v>
      </c>
      <c r="BY121">
        <v>1</v>
      </c>
      <c r="BZ121">
        <v>1</v>
      </c>
      <c r="CA121">
        <v>120</v>
      </c>
      <c r="CB121">
        <v>11</v>
      </c>
      <c r="CC121">
        <v>-3</v>
      </c>
      <c r="CD121">
        <v>-3</v>
      </c>
      <c r="CE121">
        <v>404</v>
      </c>
      <c r="CF121">
        <v>1</v>
      </c>
      <c r="CG121">
        <v>1</v>
      </c>
      <c r="CH121">
        <v>1</v>
      </c>
      <c r="CI121">
        <v>150</v>
      </c>
      <c r="CJ121">
        <v>-3</v>
      </c>
      <c r="CK121">
        <v>-3</v>
      </c>
      <c r="CL121">
        <v>-3</v>
      </c>
      <c r="CM121">
        <v>0</v>
      </c>
      <c r="CN121">
        <v>0</v>
      </c>
      <c r="CO121">
        <v>0</v>
      </c>
      <c r="CP121">
        <v>0</v>
      </c>
      <c r="CQ121">
        <v>0</v>
      </c>
      <c r="CR121">
        <v>0</v>
      </c>
      <c r="CS121">
        <v>0</v>
      </c>
      <c r="CT121">
        <v>0</v>
      </c>
      <c r="CU121">
        <v>180</v>
      </c>
      <c r="CV121">
        <v>4</v>
      </c>
      <c r="CW121">
        <v>12</v>
      </c>
      <c r="CX121">
        <v>-3</v>
      </c>
      <c r="CY121">
        <v>-3</v>
      </c>
      <c r="CZ121">
        <v>40</v>
      </c>
      <c r="DA121">
        <v>505</v>
      </c>
      <c r="DB121">
        <v>505</v>
      </c>
      <c r="DC121">
        <v>1</v>
      </c>
      <c r="DD121">
        <v>229</v>
      </c>
    </row>
    <row r="122" spans="1:211" x14ac:dyDescent="0.25">
      <c r="A122" t="s">
        <v>3725</v>
      </c>
      <c r="B122">
        <v>2</v>
      </c>
      <c r="C122">
        <v>4189</v>
      </c>
      <c r="D122">
        <v>79</v>
      </c>
      <c r="E122">
        <v>997</v>
      </c>
      <c r="F122">
        <v>4188</v>
      </c>
      <c r="G122">
        <v>1678</v>
      </c>
      <c r="H122">
        <v>118</v>
      </c>
      <c r="I122">
        <v>15</v>
      </c>
      <c r="J122">
        <v>0</v>
      </c>
      <c r="K122">
        <v>0</v>
      </c>
      <c r="L122">
        <v>0</v>
      </c>
      <c r="M122">
        <v>1</v>
      </c>
      <c r="N122">
        <v>0</v>
      </c>
      <c r="O122">
        <v>60</v>
      </c>
      <c r="P122">
        <v>1</v>
      </c>
      <c r="Q122">
        <v>-3</v>
      </c>
      <c r="R122">
        <v>-3</v>
      </c>
      <c r="S122">
        <v>20</v>
      </c>
      <c r="T122">
        <v>75</v>
      </c>
      <c r="U122">
        <v>0</v>
      </c>
      <c r="V122">
        <v>0</v>
      </c>
      <c r="W122">
        <v>0</v>
      </c>
      <c r="X122">
        <v>1</v>
      </c>
      <c r="Y122">
        <v>1</v>
      </c>
      <c r="Z122">
        <v>1</v>
      </c>
      <c r="AA122">
        <v>0</v>
      </c>
      <c r="AB122">
        <v>80</v>
      </c>
      <c r="AC122">
        <v>5</v>
      </c>
      <c r="AD122">
        <v>-3</v>
      </c>
      <c r="AE122">
        <v>-3</v>
      </c>
      <c r="AF122">
        <v>230</v>
      </c>
      <c r="AG122">
        <v>1</v>
      </c>
      <c r="AH122">
        <v>1</v>
      </c>
      <c r="AI122">
        <v>1</v>
      </c>
      <c r="AJ122">
        <v>150</v>
      </c>
      <c r="AK122">
        <v>-3</v>
      </c>
      <c r="AL122">
        <v>-3</v>
      </c>
      <c r="AM122">
        <v>-3</v>
      </c>
      <c r="AN122">
        <v>0</v>
      </c>
      <c r="AO122">
        <v>0</v>
      </c>
      <c r="AP122">
        <v>0</v>
      </c>
      <c r="AQ122">
        <v>0</v>
      </c>
      <c r="AR122">
        <v>0</v>
      </c>
      <c r="AS122">
        <v>0</v>
      </c>
      <c r="AT122">
        <v>0</v>
      </c>
      <c r="AU122">
        <v>0</v>
      </c>
      <c r="AV122">
        <v>140</v>
      </c>
      <c r="AW122">
        <v>3</v>
      </c>
      <c r="AX122">
        <v>6</v>
      </c>
      <c r="AY122">
        <v>-3</v>
      </c>
      <c r="AZ122">
        <v>-3</v>
      </c>
      <c r="BA122">
        <v>0</v>
      </c>
      <c r="BB122">
        <v>305</v>
      </c>
      <c r="BC122">
        <v>305</v>
      </c>
      <c r="BD122">
        <v>0</v>
      </c>
      <c r="BE122">
        <v>-218</v>
      </c>
      <c r="BH122">
        <v>15</v>
      </c>
      <c r="BI122">
        <v>0</v>
      </c>
      <c r="BJ122">
        <v>31</v>
      </c>
      <c r="BK122">
        <v>31</v>
      </c>
      <c r="BL122">
        <v>1</v>
      </c>
      <c r="BM122">
        <v>0</v>
      </c>
      <c r="BN122">
        <v>60</v>
      </c>
      <c r="BO122">
        <v>1</v>
      </c>
      <c r="BP122">
        <v>-3</v>
      </c>
      <c r="BQ122">
        <v>-3</v>
      </c>
      <c r="BR122">
        <v>20</v>
      </c>
      <c r="BS122">
        <v>106</v>
      </c>
      <c r="BT122">
        <v>0</v>
      </c>
      <c r="BU122">
        <v>83</v>
      </c>
      <c r="BV122">
        <v>27</v>
      </c>
      <c r="BW122">
        <v>1</v>
      </c>
      <c r="BX122">
        <v>1</v>
      </c>
      <c r="BY122">
        <v>1</v>
      </c>
      <c r="BZ122">
        <v>1</v>
      </c>
      <c r="CA122">
        <v>120</v>
      </c>
      <c r="CB122">
        <v>11</v>
      </c>
      <c r="CC122">
        <v>-3</v>
      </c>
      <c r="CD122">
        <v>-3</v>
      </c>
      <c r="CE122">
        <v>417</v>
      </c>
      <c r="CF122">
        <v>1</v>
      </c>
      <c r="CG122">
        <v>1</v>
      </c>
      <c r="CH122">
        <v>1</v>
      </c>
      <c r="CI122">
        <v>150</v>
      </c>
      <c r="CJ122">
        <v>-3</v>
      </c>
      <c r="CK122">
        <v>-3</v>
      </c>
      <c r="CL122">
        <v>-3</v>
      </c>
      <c r="CM122">
        <v>0</v>
      </c>
      <c r="CN122">
        <v>0</v>
      </c>
      <c r="CO122">
        <v>0</v>
      </c>
      <c r="CP122">
        <v>0</v>
      </c>
      <c r="CQ122">
        <v>0</v>
      </c>
      <c r="CR122">
        <v>0</v>
      </c>
      <c r="CS122">
        <v>0</v>
      </c>
      <c r="CT122">
        <v>0</v>
      </c>
      <c r="CU122">
        <v>180</v>
      </c>
      <c r="CV122">
        <v>4</v>
      </c>
      <c r="CW122">
        <v>12</v>
      </c>
      <c r="CX122">
        <v>-3</v>
      </c>
      <c r="CY122">
        <v>-3</v>
      </c>
      <c r="CZ122">
        <v>58</v>
      </c>
      <c r="DA122">
        <v>523</v>
      </c>
      <c r="DB122">
        <v>523</v>
      </c>
      <c r="DC122">
        <v>1</v>
      </c>
      <c r="DD122">
        <v>218</v>
      </c>
    </row>
    <row r="123" spans="1:211" x14ac:dyDescent="0.25">
      <c r="A123" t="s">
        <v>3725</v>
      </c>
      <c r="B123">
        <v>2</v>
      </c>
      <c r="C123">
        <v>2073</v>
      </c>
      <c r="D123">
        <v>3616</v>
      </c>
      <c r="E123">
        <v>3647</v>
      </c>
      <c r="F123">
        <v>5635</v>
      </c>
      <c r="G123">
        <v>4486</v>
      </c>
      <c r="H123">
        <v>3255</v>
      </c>
      <c r="I123">
        <v>15</v>
      </c>
      <c r="J123">
        <v>0</v>
      </c>
      <c r="K123">
        <v>0</v>
      </c>
      <c r="L123">
        <v>0</v>
      </c>
      <c r="M123">
        <v>1</v>
      </c>
      <c r="N123">
        <v>0</v>
      </c>
      <c r="O123">
        <v>60</v>
      </c>
      <c r="P123">
        <v>1</v>
      </c>
      <c r="Q123">
        <v>-3</v>
      </c>
      <c r="R123">
        <v>-3</v>
      </c>
      <c r="S123">
        <v>20</v>
      </c>
      <c r="T123">
        <v>75</v>
      </c>
      <c r="U123">
        <v>0</v>
      </c>
      <c r="V123">
        <v>0</v>
      </c>
      <c r="W123">
        <v>0</v>
      </c>
      <c r="X123">
        <v>1</v>
      </c>
      <c r="Y123">
        <v>1</v>
      </c>
      <c r="Z123">
        <v>1</v>
      </c>
      <c r="AA123">
        <v>0</v>
      </c>
      <c r="AB123">
        <v>80</v>
      </c>
      <c r="AC123">
        <v>5</v>
      </c>
      <c r="AD123">
        <v>-3</v>
      </c>
      <c r="AE123">
        <v>-3</v>
      </c>
      <c r="AF123">
        <v>180</v>
      </c>
      <c r="AG123">
        <v>0</v>
      </c>
      <c r="AH123">
        <v>1</v>
      </c>
      <c r="AI123">
        <v>1</v>
      </c>
      <c r="AJ123">
        <v>100</v>
      </c>
      <c r="AK123">
        <v>-3</v>
      </c>
      <c r="AL123">
        <v>-3</v>
      </c>
      <c r="AM123">
        <v>-3</v>
      </c>
      <c r="AN123">
        <v>0</v>
      </c>
      <c r="AO123">
        <v>0</v>
      </c>
      <c r="AP123">
        <v>0</v>
      </c>
      <c r="AQ123">
        <v>0</v>
      </c>
      <c r="AR123">
        <v>1</v>
      </c>
      <c r="AS123">
        <v>1</v>
      </c>
      <c r="AT123">
        <v>25</v>
      </c>
      <c r="AU123">
        <v>25</v>
      </c>
      <c r="AV123">
        <v>140</v>
      </c>
      <c r="AW123">
        <v>3</v>
      </c>
      <c r="AX123">
        <v>6</v>
      </c>
      <c r="AY123">
        <v>-3</v>
      </c>
      <c r="AZ123">
        <v>-3</v>
      </c>
      <c r="BA123">
        <v>0</v>
      </c>
      <c r="BB123">
        <v>280</v>
      </c>
      <c r="BC123">
        <v>280</v>
      </c>
      <c r="BD123">
        <v>0</v>
      </c>
      <c r="BE123">
        <v>-140</v>
      </c>
      <c r="BH123">
        <v>15</v>
      </c>
      <c r="BI123">
        <v>0</v>
      </c>
      <c r="BJ123">
        <v>0</v>
      </c>
      <c r="BK123">
        <v>0</v>
      </c>
      <c r="BL123">
        <v>1</v>
      </c>
      <c r="BM123">
        <v>0</v>
      </c>
      <c r="BN123">
        <v>60</v>
      </c>
      <c r="BO123">
        <v>1</v>
      </c>
      <c r="BP123">
        <v>-3</v>
      </c>
      <c r="BQ123">
        <v>-3</v>
      </c>
      <c r="BR123">
        <v>20</v>
      </c>
      <c r="BS123">
        <v>75</v>
      </c>
      <c r="BT123">
        <v>0</v>
      </c>
      <c r="BU123">
        <v>0</v>
      </c>
      <c r="BV123">
        <v>0</v>
      </c>
      <c r="BW123">
        <v>1</v>
      </c>
      <c r="BX123">
        <v>1</v>
      </c>
      <c r="BY123">
        <v>1</v>
      </c>
      <c r="BZ123">
        <v>1</v>
      </c>
      <c r="CA123">
        <v>120</v>
      </c>
      <c r="CB123">
        <v>11</v>
      </c>
      <c r="CC123">
        <v>-3</v>
      </c>
      <c r="CD123">
        <v>-3</v>
      </c>
      <c r="CE123">
        <v>320</v>
      </c>
      <c r="CF123">
        <v>0</v>
      </c>
      <c r="CG123">
        <v>1</v>
      </c>
      <c r="CH123">
        <v>1</v>
      </c>
      <c r="CI123">
        <v>100</v>
      </c>
      <c r="CJ123">
        <v>-3</v>
      </c>
      <c r="CK123">
        <v>-3</v>
      </c>
      <c r="CL123">
        <v>-3</v>
      </c>
      <c r="CM123">
        <v>0</v>
      </c>
      <c r="CN123">
        <v>0</v>
      </c>
      <c r="CO123">
        <v>0</v>
      </c>
      <c r="CP123">
        <v>0</v>
      </c>
      <c r="CQ123">
        <v>1</v>
      </c>
      <c r="CR123">
        <v>1</v>
      </c>
      <c r="CS123">
        <v>25</v>
      </c>
      <c r="CT123">
        <v>25</v>
      </c>
      <c r="CU123">
        <v>180</v>
      </c>
      <c r="CV123">
        <v>4</v>
      </c>
      <c r="CW123">
        <v>12</v>
      </c>
      <c r="CX123">
        <v>-3</v>
      </c>
      <c r="CY123">
        <v>-3</v>
      </c>
      <c r="CZ123">
        <v>0</v>
      </c>
      <c r="DA123">
        <v>420</v>
      </c>
      <c r="DB123">
        <v>420</v>
      </c>
      <c r="DC123">
        <v>1</v>
      </c>
      <c r="DD123">
        <v>140</v>
      </c>
    </row>
    <row r="124" spans="1:211" x14ac:dyDescent="0.25">
      <c r="A124" t="s">
        <v>3725</v>
      </c>
      <c r="B124">
        <v>2</v>
      </c>
      <c r="C124">
        <v>3847</v>
      </c>
      <c r="D124">
        <v>5012</v>
      </c>
      <c r="E124">
        <v>744</v>
      </c>
      <c r="F124">
        <v>3735</v>
      </c>
      <c r="G124">
        <v>330</v>
      </c>
      <c r="H124">
        <v>180</v>
      </c>
      <c r="I124">
        <v>15</v>
      </c>
      <c r="J124">
        <v>0</v>
      </c>
      <c r="K124">
        <v>0</v>
      </c>
      <c r="L124">
        <v>0</v>
      </c>
      <c r="M124">
        <v>1</v>
      </c>
      <c r="N124">
        <v>0</v>
      </c>
      <c r="O124">
        <v>60</v>
      </c>
      <c r="P124">
        <v>1</v>
      </c>
      <c r="Q124">
        <v>-3</v>
      </c>
      <c r="R124">
        <v>-3</v>
      </c>
      <c r="S124">
        <v>20</v>
      </c>
      <c r="T124">
        <v>75</v>
      </c>
      <c r="U124">
        <v>0</v>
      </c>
      <c r="V124">
        <v>0</v>
      </c>
      <c r="W124">
        <v>0</v>
      </c>
      <c r="X124">
        <v>1</v>
      </c>
      <c r="Y124">
        <v>1</v>
      </c>
      <c r="Z124">
        <v>1</v>
      </c>
      <c r="AA124">
        <v>1</v>
      </c>
      <c r="AB124">
        <v>120</v>
      </c>
      <c r="AC124">
        <v>11</v>
      </c>
      <c r="AD124">
        <v>-3</v>
      </c>
      <c r="AE124">
        <v>-3</v>
      </c>
      <c r="AF124">
        <v>370</v>
      </c>
      <c r="AG124">
        <v>1</v>
      </c>
      <c r="AH124">
        <v>1</v>
      </c>
      <c r="AI124">
        <v>1</v>
      </c>
      <c r="AJ124">
        <v>150</v>
      </c>
      <c r="AK124">
        <v>-3</v>
      </c>
      <c r="AL124">
        <v>-3</v>
      </c>
      <c r="AM124">
        <v>-3</v>
      </c>
      <c r="AN124">
        <v>0</v>
      </c>
      <c r="AO124">
        <v>0</v>
      </c>
      <c r="AP124">
        <v>0</v>
      </c>
      <c r="AQ124">
        <v>0</v>
      </c>
      <c r="AR124">
        <v>0</v>
      </c>
      <c r="AS124">
        <v>0</v>
      </c>
      <c r="AT124">
        <v>0</v>
      </c>
      <c r="AU124">
        <v>0</v>
      </c>
      <c r="AV124">
        <v>180</v>
      </c>
      <c r="AW124">
        <v>4</v>
      </c>
      <c r="AX124">
        <v>12</v>
      </c>
      <c r="AY124">
        <v>-3</v>
      </c>
      <c r="AZ124">
        <v>-3</v>
      </c>
      <c r="BA124">
        <v>0</v>
      </c>
      <c r="BB124">
        <v>445</v>
      </c>
      <c r="BC124">
        <v>445</v>
      </c>
      <c r="BD124">
        <v>1</v>
      </c>
      <c r="BE124">
        <v>135</v>
      </c>
      <c r="BH124">
        <v>15</v>
      </c>
      <c r="BI124">
        <v>0</v>
      </c>
      <c r="BJ124">
        <v>5</v>
      </c>
      <c r="BK124">
        <v>5</v>
      </c>
      <c r="BL124">
        <v>1</v>
      </c>
      <c r="BM124">
        <v>0</v>
      </c>
      <c r="BN124">
        <v>60</v>
      </c>
      <c r="BO124">
        <v>1</v>
      </c>
      <c r="BP124">
        <v>-3</v>
      </c>
      <c r="BQ124">
        <v>-3</v>
      </c>
      <c r="BR124">
        <v>20</v>
      </c>
      <c r="BS124">
        <v>80</v>
      </c>
      <c r="BT124">
        <v>0</v>
      </c>
      <c r="BU124">
        <v>2</v>
      </c>
      <c r="BV124">
        <v>0</v>
      </c>
      <c r="BW124">
        <v>1</v>
      </c>
      <c r="BX124">
        <v>1</v>
      </c>
      <c r="BY124">
        <v>1</v>
      </c>
      <c r="BZ124">
        <v>0</v>
      </c>
      <c r="CA124">
        <v>80</v>
      </c>
      <c r="CB124">
        <v>5</v>
      </c>
      <c r="CC124">
        <v>-3</v>
      </c>
      <c r="CD124">
        <v>-3</v>
      </c>
      <c r="CE124">
        <v>230</v>
      </c>
      <c r="CF124">
        <v>1</v>
      </c>
      <c r="CG124">
        <v>1</v>
      </c>
      <c r="CH124">
        <v>1</v>
      </c>
      <c r="CI124">
        <v>150</v>
      </c>
      <c r="CJ124">
        <v>-3</v>
      </c>
      <c r="CK124">
        <v>-3</v>
      </c>
      <c r="CL124">
        <v>-3</v>
      </c>
      <c r="CM124">
        <v>0</v>
      </c>
      <c r="CN124">
        <v>0</v>
      </c>
      <c r="CO124">
        <v>0</v>
      </c>
      <c r="CP124">
        <v>0</v>
      </c>
      <c r="CQ124">
        <v>0</v>
      </c>
      <c r="CR124">
        <v>0</v>
      </c>
      <c r="CS124">
        <v>0</v>
      </c>
      <c r="CT124">
        <v>0</v>
      </c>
      <c r="CU124">
        <v>140</v>
      </c>
      <c r="CV124">
        <v>3</v>
      </c>
      <c r="CW124">
        <v>6</v>
      </c>
      <c r="CX124">
        <v>-3</v>
      </c>
      <c r="CY124">
        <v>-3</v>
      </c>
      <c r="CZ124">
        <v>5</v>
      </c>
      <c r="DA124">
        <v>310</v>
      </c>
      <c r="DB124">
        <v>310</v>
      </c>
      <c r="DC124">
        <v>0</v>
      </c>
      <c r="DD124">
        <v>-135</v>
      </c>
    </row>
    <row r="125" spans="1:211" x14ac:dyDescent="0.25">
      <c r="A125" t="s">
        <v>3725</v>
      </c>
      <c r="B125">
        <v>2</v>
      </c>
      <c r="C125">
        <v>3473</v>
      </c>
      <c r="D125">
        <v>3663</v>
      </c>
      <c r="E125">
        <v>1294</v>
      </c>
      <c r="F125">
        <v>3008</v>
      </c>
      <c r="G125">
        <v>3489</v>
      </c>
      <c r="H125">
        <v>5842</v>
      </c>
      <c r="I125">
        <v>15</v>
      </c>
      <c r="J125">
        <v>0</v>
      </c>
      <c r="K125">
        <v>1</v>
      </c>
      <c r="L125">
        <v>1</v>
      </c>
      <c r="M125">
        <v>1</v>
      </c>
      <c r="N125">
        <v>0</v>
      </c>
      <c r="O125">
        <v>60</v>
      </c>
      <c r="P125">
        <v>1</v>
      </c>
      <c r="Q125">
        <v>-3</v>
      </c>
      <c r="R125">
        <v>-3</v>
      </c>
      <c r="S125">
        <v>20</v>
      </c>
      <c r="T125">
        <v>76</v>
      </c>
      <c r="U125">
        <v>0</v>
      </c>
      <c r="V125">
        <v>0</v>
      </c>
      <c r="W125">
        <v>0</v>
      </c>
      <c r="X125">
        <v>1</v>
      </c>
      <c r="Y125">
        <v>1</v>
      </c>
      <c r="Z125">
        <v>1</v>
      </c>
      <c r="AA125">
        <v>1</v>
      </c>
      <c r="AB125">
        <v>120</v>
      </c>
      <c r="AC125">
        <v>11</v>
      </c>
      <c r="AD125">
        <v>-3</v>
      </c>
      <c r="AE125">
        <v>-3</v>
      </c>
      <c r="AF125">
        <v>370</v>
      </c>
      <c r="AG125">
        <v>1</v>
      </c>
      <c r="AH125">
        <v>1</v>
      </c>
      <c r="AI125">
        <v>1</v>
      </c>
      <c r="AJ125">
        <v>150</v>
      </c>
      <c r="AK125">
        <v>-3</v>
      </c>
      <c r="AL125">
        <v>-3</v>
      </c>
      <c r="AM125">
        <v>-3</v>
      </c>
      <c r="AN125">
        <v>0</v>
      </c>
      <c r="AO125">
        <v>0</v>
      </c>
      <c r="AP125">
        <v>0</v>
      </c>
      <c r="AQ125">
        <v>0</v>
      </c>
      <c r="AR125">
        <v>0</v>
      </c>
      <c r="AS125">
        <v>0</v>
      </c>
      <c r="AT125">
        <v>0</v>
      </c>
      <c r="AU125">
        <v>0</v>
      </c>
      <c r="AV125">
        <v>180</v>
      </c>
      <c r="AW125">
        <v>4</v>
      </c>
      <c r="AX125">
        <v>12</v>
      </c>
      <c r="AY125">
        <v>-3</v>
      </c>
      <c r="AZ125">
        <v>-3</v>
      </c>
      <c r="BA125">
        <v>1</v>
      </c>
      <c r="BB125">
        <v>446</v>
      </c>
      <c r="BC125">
        <v>446</v>
      </c>
      <c r="BD125">
        <v>1</v>
      </c>
      <c r="BE125">
        <v>211</v>
      </c>
      <c r="BH125">
        <v>15</v>
      </c>
      <c r="BI125">
        <v>0</v>
      </c>
      <c r="BJ125">
        <v>23</v>
      </c>
      <c r="BK125">
        <v>23</v>
      </c>
      <c r="BL125">
        <v>1</v>
      </c>
      <c r="BM125">
        <v>0</v>
      </c>
      <c r="BN125">
        <v>60</v>
      </c>
      <c r="BO125">
        <v>1</v>
      </c>
      <c r="BP125">
        <v>-3</v>
      </c>
      <c r="BQ125">
        <v>-3</v>
      </c>
      <c r="BR125">
        <v>20</v>
      </c>
      <c r="BS125">
        <v>98</v>
      </c>
      <c r="BT125">
        <v>0</v>
      </c>
      <c r="BU125">
        <v>23</v>
      </c>
      <c r="BV125">
        <v>7</v>
      </c>
      <c r="BW125">
        <v>1</v>
      </c>
      <c r="BX125">
        <v>1</v>
      </c>
      <c r="BY125">
        <v>1</v>
      </c>
      <c r="BZ125">
        <v>0</v>
      </c>
      <c r="CA125">
        <v>80</v>
      </c>
      <c r="CB125">
        <v>5</v>
      </c>
      <c r="CC125">
        <v>-3</v>
      </c>
      <c r="CD125">
        <v>-3</v>
      </c>
      <c r="CE125">
        <v>137</v>
      </c>
      <c r="CF125">
        <v>0</v>
      </c>
      <c r="CG125">
        <v>1</v>
      </c>
      <c r="CH125">
        <v>0</v>
      </c>
      <c r="CI125">
        <v>50</v>
      </c>
      <c r="CJ125">
        <v>-3</v>
      </c>
      <c r="CK125">
        <v>-3</v>
      </c>
      <c r="CL125">
        <v>-3</v>
      </c>
      <c r="CM125">
        <v>0</v>
      </c>
      <c r="CN125">
        <v>0</v>
      </c>
      <c r="CO125">
        <v>0</v>
      </c>
      <c r="CP125">
        <v>0</v>
      </c>
      <c r="CQ125">
        <v>0</v>
      </c>
      <c r="CR125">
        <v>0</v>
      </c>
      <c r="CS125">
        <v>0</v>
      </c>
      <c r="CT125">
        <v>0</v>
      </c>
      <c r="CU125">
        <v>140</v>
      </c>
      <c r="CV125">
        <v>3</v>
      </c>
      <c r="CW125">
        <v>6</v>
      </c>
      <c r="CX125">
        <v>-3</v>
      </c>
      <c r="CY125">
        <v>-3</v>
      </c>
      <c r="CZ125">
        <v>30</v>
      </c>
      <c r="DA125">
        <v>235</v>
      </c>
      <c r="DB125">
        <v>235</v>
      </c>
      <c r="DC125">
        <v>0</v>
      </c>
      <c r="DD125">
        <v>-211</v>
      </c>
    </row>
    <row r="126" spans="1:211" x14ac:dyDescent="0.25">
      <c r="A126" t="s">
        <v>3725</v>
      </c>
      <c r="B126">
        <v>3</v>
      </c>
      <c r="C126">
        <v>3847</v>
      </c>
      <c r="D126">
        <v>5012</v>
      </c>
      <c r="E126">
        <v>744</v>
      </c>
      <c r="F126">
        <v>696</v>
      </c>
      <c r="G126">
        <v>330</v>
      </c>
      <c r="H126">
        <v>180</v>
      </c>
      <c r="I126">
        <v>15</v>
      </c>
      <c r="J126">
        <v>0</v>
      </c>
      <c r="K126">
        <v>0</v>
      </c>
      <c r="L126">
        <v>0</v>
      </c>
      <c r="M126">
        <v>1</v>
      </c>
      <c r="N126">
        <v>0</v>
      </c>
      <c r="O126">
        <v>60</v>
      </c>
      <c r="P126">
        <v>1</v>
      </c>
      <c r="Q126">
        <v>-3</v>
      </c>
      <c r="R126">
        <v>-3</v>
      </c>
      <c r="S126">
        <v>20</v>
      </c>
      <c r="T126">
        <v>75</v>
      </c>
      <c r="U126">
        <v>0</v>
      </c>
      <c r="V126">
        <v>0</v>
      </c>
      <c r="W126">
        <v>0</v>
      </c>
      <c r="X126">
        <v>1</v>
      </c>
      <c r="Y126">
        <v>1</v>
      </c>
      <c r="Z126">
        <v>1</v>
      </c>
      <c r="AA126">
        <v>1</v>
      </c>
      <c r="AB126">
        <v>120</v>
      </c>
      <c r="AC126">
        <v>11</v>
      </c>
      <c r="AD126">
        <v>-3</v>
      </c>
      <c r="AE126">
        <v>-3</v>
      </c>
      <c r="AF126">
        <v>370</v>
      </c>
      <c r="AG126">
        <v>1</v>
      </c>
      <c r="AH126">
        <v>1</v>
      </c>
      <c r="AI126">
        <v>1</v>
      </c>
      <c r="AJ126">
        <v>150</v>
      </c>
      <c r="AK126">
        <v>-3</v>
      </c>
      <c r="AL126">
        <v>-3</v>
      </c>
      <c r="AM126">
        <v>-3</v>
      </c>
      <c r="AN126">
        <v>0</v>
      </c>
      <c r="AO126">
        <v>0</v>
      </c>
      <c r="AP126">
        <v>0</v>
      </c>
      <c r="AQ126">
        <v>0</v>
      </c>
      <c r="AR126">
        <v>0</v>
      </c>
      <c r="AS126">
        <v>0</v>
      </c>
      <c r="AT126">
        <v>0</v>
      </c>
      <c r="AU126">
        <v>0</v>
      </c>
      <c r="AV126">
        <v>180</v>
      </c>
      <c r="AW126">
        <v>4</v>
      </c>
      <c r="AX126">
        <v>12</v>
      </c>
      <c r="AY126">
        <v>-3</v>
      </c>
      <c r="AZ126">
        <v>-3</v>
      </c>
      <c r="BA126">
        <v>0</v>
      </c>
      <c r="BB126">
        <v>445</v>
      </c>
      <c r="BC126">
        <v>445</v>
      </c>
      <c r="BD126">
        <v>0</v>
      </c>
      <c r="BE126">
        <v>-7</v>
      </c>
      <c r="BH126">
        <v>15</v>
      </c>
      <c r="BI126">
        <v>0</v>
      </c>
      <c r="BJ126">
        <v>7</v>
      </c>
      <c r="BK126">
        <v>7</v>
      </c>
      <c r="BL126">
        <v>1</v>
      </c>
      <c r="BM126">
        <v>0</v>
      </c>
      <c r="BN126">
        <v>60</v>
      </c>
      <c r="BO126">
        <v>1</v>
      </c>
      <c r="BP126">
        <v>-3</v>
      </c>
      <c r="BQ126">
        <v>-3</v>
      </c>
      <c r="BR126">
        <v>20</v>
      </c>
      <c r="BS126">
        <v>82</v>
      </c>
      <c r="BT126">
        <v>0</v>
      </c>
      <c r="BU126">
        <v>1</v>
      </c>
      <c r="BV126">
        <v>0</v>
      </c>
      <c r="BW126">
        <v>1</v>
      </c>
      <c r="BX126">
        <v>1</v>
      </c>
      <c r="BY126">
        <v>1</v>
      </c>
      <c r="BZ126">
        <v>1</v>
      </c>
      <c r="CA126">
        <v>120</v>
      </c>
      <c r="CB126">
        <v>11</v>
      </c>
      <c r="CC126">
        <v>-3</v>
      </c>
      <c r="CD126">
        <v>-3</v>
      </c>
      <c r="CE126">
        <v>370</v>
      </c>
      <c r="CF126">
        <v>1</v>
      </c>
      <c r="CG126">
        <v>1</v>
      </c>
      <c r="CH126">
        <v>1</v>
      </c>
      <c r="CI126">
        <v>150</v>
      </c>
      <c r="CJ126">
        <v>-3</v>
      </c>
      <c r="CK126">
        <v>-3</v>
      </c>
      <c r="CL126">
        <v>-3</v>
      </c>
      <c r="CM126">
        <v>0</v>
      </c>
      <c r="CN126">
        <v>0</v>
      </c>
      <c r="CO126">
        <v>0</v>
      </c>
      <c r="CP126">
        <v>0</v>
      </c>
      <c r="CQ126">
        <v>0</v>
      </c>
      <c r="CR126">
        <v>0</v>
      </c>
      <c r="CS126">
        <v>0</v>
      </c>
      <c r="CT126">
        <v>0</v>
      </c>
      <c r="CU126">
        <v>180</v>
      </c>
      <c r="CV126">
        <v>4</v>
      </c>
      <c r="CW126">
        <v>12</v>
      </c>
      <c r="CX126">
        <v>-3</v>
      </c>
      <c r="CY126">
        <v>-3</v>
      </c>
      <c r="CZ126">
        <v>7</v>
      </c>
      <c r="DA126">
        <v>452</v>
      </c>
      <c r="DB126">
        <v>452</v>
      </c>
      <c r="DC126">
        <v>1</v>
      </c>
      <c r="DD126">
        <v>7</v>
      </c>
    </row>
    <row r="127" spans="1:211" x14ac:dyDescent="0.25">
      <c r="A127" t="s">
        <v>3725</v>
      </c>
      <c r="B127">
        <v>3</v>
      </c>
      <c r="C127">
        <v>3473</v>
      </c>
      <c r="D127">
        <v>3663</v>
      </c>
      <c r="E127">
        <v>1294</v>
      </c>
      <c r="F127">
        <v>3008</v>
      </c>
      <c r="G127">
        <v>3489</v>
      </c>
      <c r="H127">
        <v>5842</v>
      </c>
      <c r="I127">
        <v>15</v>
      </c>
      <c r="J127">
        <v>0</v>
      </c>
      <c r="K127">
        <v>4</v>
      </c>
      <c r="L127">
        <v>4</v>
      </c>
      <c r="M127">
        <v>1</v>
      </c>
      <c r="N127">
        <v>0</v>
      </c>
      <c r="O127">
        <v>60</v>
      </c>
      <c r="P127">
        <v>1</v>
      </c>
      <c r="Q127">
        <v>-3</v>
      </c>
      <c r="R127">
        <v>-3</v>
      </c>
      <c r="S127">
        <v>20</v>
      </c>
      <c r="T127">
        <v>79</v>
      </c>
      <c r="U127">
        <v>0</v>
      </c>
      <c r="V127">
        <v>1</v>
      </c>
      <c r="W127">
        <v>0</v>
      </c>
      <c r="X127">
        <v>1</v>
      </c>
      <c r="Y127">
        <v>1</v>
      </c>
      <c r="Z127">
        <v>1</v>
      </c>
      <c r="AA127">
        <v>1</v>
      </c>
      <c r="AB127">
        <v>120</v>
      </c>
      <c r="AC127">
        <v>11</v>
      </c>
      <c r="AD127">
        <v>-3</v>
      </c>
      <c r="AE127">
        <v>-3</v>
      </c>
      <c r="AF127">
        <v>370</v>
      </c>
      <c r="AG127">
        <v>1</v>
      </c>
      <c r="AH127">
        <v>1</v>
      </c>
      <c r="AI127">
        <v>1</v>
      </c>
      <c r="AJ127">
        <v>150</v>
      </c>
      <c r="AK127">
        <v>-3</v>
      </c>
      <c r="AL127">
        <v>-3</v>
      </c>
      <c r="AM127">
        <v>-3</v>
      </c>
      <c r="AN127">
        <v>0</v>
      </c>
      <c r="AO127">
        <v>0</v>
      </c>
      <c r="AP127">
        <v>0</v>
      </c>
      <c r="AQ127">
        <v>0</v>
      </c>
      <c r="AR127">
        <v>1</v>
      </c>
      <c r="AS127">
        <v>0</v>
      </c>
      <c r="AT127">
        <v>25</v>
      </c>
      <c r="AU127">
        <v>0</v>
      </c>
      <c r="AV127">
        <v>180</v>
      </c>
      <c r="AW127">
        <v>4</v>
      </c>
      <c r="AX127">
        <v>12</v>
      </c>
      <c r="AY127">
        <v>-3</v>
      </c>
      <c r="AZ127">
        <v>-3</v>
      </c>
      <c r="BA127">
        <v>4</v>
      </c>
      <c r="BB127">
        <v>449</v>
      </c>
      <c r="BC127">
        <v>449</v>
      </c>
      <c r="BD127">
        <v>0</v>
      </c>
      <c r="BE127">
        <v>-29</v>
      </c>
      <c r="BH127">
        <v>15</v>
      </c>
      <c r="BI127">
        <v>0</v>
      </c>
      <c r="BJ127">
        <v>23</v>
      </c>
      <c r="BK127">
        <v>23</v>
      </c>
      <c r="BL127">
        <v>0</v>
      </c>
      <c r="BM127">
        <v>0</v>
      </c>
      <c r="BN127">
        <v>0</v>
      </c>
      <c r="BO127">
        <v>0</v>
      </c>
      <c r="BP127">
        <v>-3</v>
      </c>
      <c r="BQ127">
        <v>-3</v>
      </c>
      <c r="BR127">
        <v>0</v>
      </c>
      <c r="BS127">
        <v>38</v>
      </c>
      <c r="BT127">
        <v>0</v>
      </c>
      <c r="BU127">
        <v>16</v>
      </c>
      <c r="BV127">
        <v>5</v>
      </c>
      <c r="BW127">
        <v>1</v>
      </c>
      <c r="BX127">
        <v>1</v>
      </c>
      <c r="BY127">
        <v>1</v>
      </c>
      <c r="BZ127">
        <v>1</v>
      </c>
      <c r="CA127">
        <v>160</v>
      </c>
      <c r="CB127">
        <v>12</v>
      </c>
      <c r="CC127">
        <v>-3</v>
      </c>
      <c r="CD127">
        <v>-3</v>
      </c>
      <c r="CE127">
        <v>415</v>
      </c>
      <c r="CF127">
        <v>1</v>
      </c>
      <c r="CG127">
        <v>1</v>
      </c>
      <c r="CH127">
        <v>1</v>
      </c>
      <c r="CI127">
        <v>150</v>
      </c>
      <c r="CJ127">
        <v>-3</v>
      </c>
      <c r="CK127">
        <v>-3</v>
      </c>
      <c r="CL127">
        <v>-3</v>
      </c>
      <c r="CM127">
        <v>0</v>
      </c>
      <c r="CN127">
        <v>0</v>
      </c>
      <c r="CO127">
        <v>0</v>
      </c>
      <c r="CP127">
        <v>0</v>
      </c>
      <c r="CQ127">
        <v>0</v>
      </c>
      <c r="CR127">
        <v>1</v>
      </c>
      <c r="CS127">
        <v>0</v>
      </c>
      <c r="CT127">
        <v>25</v>
      </c>
      <c r="CU127">
        <v>160</v>
      </c>
      <c r="CV127">
        <v>4</v>
      </c>
      <c r="CW127">
        <v>12</v>
      </c>
      <c r="CX127">
        <v>-3</v>
      </c>
      <c r="CY127">
        <v>-3</v>
      </c>
      <c r="CZ127">
        <v>28</v>
      </c>
      <c r="DA127">
        <v>478</v>
      </c>
      <c r="DB127">
        <v>478</v>
      </c>
      <c r="DC127">
        <v>1</v>
      </c>
      <c r="DD127">
        <v>29</v>
      </c>
    </row>
    <row r="128" spans="1:211" x14ac:dyDescent="0.25">
      <c r="A128" t="s">
        <v>3726</v>
      </c>
      <c r="B128">
        <v>1</v>
      </c>
      <c r="C128">
        <v>1533</v>
      </c>
      <c r="D128">
        <v>3255</v>
      </c>
      <c r="E128">
        <v>4486</v>
      </c>
      <c r="F128">
        <v>4188</v>
      </c>
      <c r="G128">
        <v>1678</v>
      </c>
      <c r="H128">
        <v>118</v>
      </c>
      <c r="I128">
        <v>15</v>
      </c>
      <c r="J128">
        <v>0</v>
      </c>
      <c r="K128">
        <v>2</v>
      </c>
      <c r="L128">
        <v>2</v>
      </c>
      <c r="M128">
        <v>1</v>
      </c>
      <c r="N128">
        <v>0</v>
      </c>
      <c r="O128">
        <v>60</v>
      </c>
      <c r="P128">
        <v>1</v>
      </c>
      <c r="Q128">
        <v>-3</v>
      </c>
      <c r="R128">
        <v>-3</v>
      </c>
      <c r="S128">
        <v>20</v>
      </c>
      <c r="T128">
        <v>77</v>
      </c>
      <c r="U128">
        <v>12</v>
      </c>
      <c r="V128">
        <v>1</v>
      </c>
      <c r="W128">
        <v>1</v>
      </c>
      <c r="X128">
        <v>1</v>
      </c>
      <c r="Y128">
        <v>1</v>
      </c>
      <c r="Z128">
        <v>1</v>
      </c>
      <c r="AA128">
        <v>1</v>
      </c>
      <c r="AB128">
        <v>120</v>
      </c>
      <c r="AC128">
        <v>11</v>
      </c>
      <c r="AD128">
        <v>-3</v>
      </c>
      <c r="AE128">
        <v>-3</v>
      </c>
      <c r="AF128">
        <v>371</v>
      </c>
      <c r="AG128">
        <v>1</v>
      </c>
      <c r="AH128">
        <v>1</v>
      </c>
      <c r="AI128">
        <v>1</v>
      </c>
      <c r="AJ128">
        <v>150</v>
      </c>
      <c r="AK128">
        <v>-3</v>
      </c>
      <c r="AL128">
        <v>-3</v>
      </c>
      <c r="AM128">
        <v>-3</v>
      </c>
      <c r="AN128">
        <v>0</v>
      </c>
      <c r="AO128">
        <v>0</v>
      </c>
      <c r="AP128">
        <v>0</v>
      </c>
      <c r="AQ128">
        <v>0</v>
      </c>
      <c r="AR128">
        <v>0</v>
      </c>
      <c r="AS128">
        <v>0</v>
      </c>
      <c r="AT128">
        <v>0</v>
      </c>
      <c r="AU128">
        <v>0</v>
      </c>
      <c r="AV128">
        <v>180</v>
      </c>
      <c r="AW128">
        <v>4</v>
      </c>
      <c r="AX128">
        <v>12</v>
      </c>
      <c r="AY128">
        <v>-3</v>
      </c>
      <c r="AZ128">
        <v>-3</v>
      </c>
      <c r="BA128">
        <v>3</v>
      </c>
      <c r="BB128">
        <v>448</v>
      </c>
      <c r="BC128">
        <v>448</v>
      </c>
      <c r="BD128">
        <v>0</v>
      </c>
      <c r="BE128">
        <v>-107</v>
      </c>
      <c r="BH128">
        <v>15</v>
      </c>
      <c r="BI128">
        <v>0</v>
      </c>
      <c r="BJ128">
        <v>41</v>
      </c>
      <c r="BK128">
        <v>41</v>
      </c>
      <c r="BL128">
        <v>1</v>
      </c>
      <c r="BM128">
        <v>0</v>
      </c>
      <c r="BN128">
        <v>60</v>
      </c>
      <c r="BO128">
        <v>1</v>
      </c>
      <c r="BP128">
        <v>-3</v>
      </c>
      <c r="BQ128">
        <v>-3</v>
      </c>
      <c r="BR128">
        <v>20</v>
      </c>
      <c r="BS128">
        <v>116</v>
      </c>
      <c r="BT128">
        <v>0</v>
      </c>
      <c r="BU128">
        <v>148</v>
      </c>
      <c r="BV128">
        <v>49</v>
      </c>
      <c r="BW128">
        <v>1</v>
      </c>
      <c r="BX128">
        <v>1</v>
      </c>
      <c r="BY128">
        <v>1</v>
      </c>
      <c r="BZ128">
        <v>1</v>
      </c>
      <c r="CA128">
        <v>120</v>
      </c>
      <c r="CB128">
        <v>11</v>
      </c>
      <c r="CC128">
        <v>-3</v>
      </c>
      <c r="CD128">
        <v>-3</v>
      </c>
      <c r="CE128">
        <v>439</v>
      </c>
      <c r="CF128">
        <v>1</v>
      </c>
      <c r="CG128">
        <v>1</v>
      </c>
      <c r="CH128">
        <v>1</v>
      </c>
      <c r="CI128">
        <v>150</v>
      </c>
      <c r="CJ128">
        <v>-3</v>
      </c>
      <c r="CK128">
        <v>-3</v>
      </c>
      <c r="CL128">
        <v>-3</v>
      </c>
      <c r="CM128">
        <v>0</v>
      </c>
      <c r="CN128">
        <v>0</v>
      </c>
      <c r="CO128">
        <v>0</v>
      </c>
      <c r="CP128">
        <v>0</v>
      </c>
      <c r="CQ128">
        <v>0</v>
      </c>
      <c r="CR128">
        <v>0</v>
      </c>
      <c r="CS128">
        <v>0</v>
      </c>
      <c r="CT128">
        <v>0</v>
      </c>
      <c r="CU128">
        <v>180</v>
      </c>
      <c r="CV128">
        <v>4</v>
      </c>
      <c r="CW128">
        <v>12</v>
      </c>
      <c r="CX128">
        <v>-3</v>
      </c>
      <c r="CY128">
        <v>-3</v>
      </c>
      <c r="CZ128">
        <v>90</v>
      </c>
      <c r="DA128">
        <v>555</v>
      </c>
      <c r="DB128">
        <v>555</v>
      </c>
      <c r="DC128">
        <v>1</v>
      </c>
      <c r="DD128">
        <v>107</v>
      </c>
    </row>
    <row r="129" spans="1:108" x14ac:dyDescent="0.25">
      <c r="A129" t="s">
        <v>3726</v>
      </c>
      <c r="B129">
        <v>1</v>
      </c>
      <c r="C129">
        <v>5842</v>
      </c>
      <c r="D129">
        <v>3489</v>
      </c>
      <c r="E129">
        <v>3008</v>
      </c>
      <c r="F129">
        <v>696</v>
      </c>
      <c r="G129">
        <v>330</v>
      </c>
      <c r="H129">
        <v>180</v>
      </c>
      <c r="I129">
        <v>15</v>
      </c>
      <c r="J129">
        <v>0</v>
      </c>
      <c r="K129">
        <v>11</v>
      </c>
      <c r="L129">
        <v>11</v>
      </c>
      <c r="M129">
        <v>1</v>
      </c>
      <c r="N129">
        <v>0</v>
      </c>
      <c r="O129">
        <v>60</v>
      </c>
      <c r="P129">
        <v>1</v>
      </c>
      <c r="Q129">
        <v>-3</v>
      </c>
      <c r="R129">
        <v>-3</v>
      </c>
      <c r="S129">
        <v>20</v>
      </c>
      <c r="T129">
        <v>86</v>
      </c>
      <c r="U129">
        <v>0</v>
      </c>
      <c r="V129">
        <v>13</v>
      </c>
      <c r="W129">
        <v>4</v>
      </c>
      <c r="X129">
        <v>1</v>
      </c>
      <c r="Y129">
        <v>1</v>
      </c>
      <c r="Z129">
        <v>1</v>
      </c>
      <c r="AA129">
        <v>0</v>
      </c>
      <c r="AB129">
        <v>80</v>
      </c>
      <c r="AC129">
        <v>5</v>
      </c>
      <c r="AD129">
        <v>-3</v>
      </c>
      <c r="AE129">
        <v>-3</v>
      </c>
      <c r="AF129">
        <v>134</v>
      </c>
      <c r="AG129">
        <v>0</v>
      </c>
      <c r="AH129">
        <v>0</v>
      </c>
      <c r="AI129">
        <v>1</v>
      </c>
      <c r="AJ129">
        <v>50</v>
      </c>
      <c r="AK129">
        <v>-3</v>
      </c>
      <c r="AL129">
        <v>-3</v>
      </c>
      <c r="AM129">
        <v>-3</v>
      </c>
      <c r="AN129">
        <v>0</v>
      </c>
      <c r="AO129">
        <v>0</v>
      </c>
      <c r="AP129">
        <v>0</v>
      </c>
      <c r="AQ129">
        <v>0</v>
      </c>
      <c r="AR129">
        <v>0</v>
      </c>
      <c r="AS129">
        <v>0</v>
      </c>
      <c r="AT129">
        <v>0</v>
      </c>
      <c r="AU129">
        <v>0</v>
      </c>
      <c r="AV129">
        <v>140</v>
      </c>
      <c r="AW129">
        <v>3</v>
      </c>
      <c r="AX129">
        <v>6</v>
      </c>
      <c r="AY129">
        <v>-3</v>
      </c>
      <c r="AZ129">
        <v>-3</v>
      </c>
      <c r="BA129">
        <v>15</v>
      </c>
      <c r="BB129">
        <v>220</v>
      </c>
      <c r="BC129">
        <v>220</v>
      </c>
      <c r="BD129">
        <v>0</v>
      </c>
      <c r="BE129">
        <v>-230</v>
      </c>
      <c r="BH129">
        <v>15</v>
      </c>
      <c r="BI129">
        <v>0</v>
      </c>
      <c r="BJ129">
        <v>5</v>
      </c>
      <c r="BK129">
        <v>5</v>
      </c>
      <c r="BL129">
        <v>1</v>
      </c>
      <c r="BM129">
        <v>0</v>
      </c>
      <c r="BN129">
        <v>60</v>
      </c>
      <c r="BO129">
        <v>1</v>
      </c>
      <c r="BP129">
        <v>-3</v>
      </c>
      <c r="BQ129">
        <v>-3</v>
      </c>
      <c r="BR129">
        <v>20</v>
      </c>
      <c r="BS129">
        <v>80</v>
      </c>
      <c r="BT129">
        <v>0</v>
      </c>
      <c r="BU129">
        <v>1</v>
      </c>
      <c r="BV129">
        <v>0</v>
      </c>
      <c r="BW129">
        <v>1</v>
      </c>
      <c r="BX129">
        <v>1</v>
      </c>
      <c r="BY129">
        <v>1</v>
      </c>
      <c r="BZ129">
        <v>1</v>
      </c>
      <c r="CA129">
        <v>120</v>
      </c>
      <c r="CB129">
        <v>11</v>
      </c>
      <c r="CC129">
        <v>-3</v>
      </c>
      <c r="CD129">
        <v>-3</v>
      </c>
      <c r="CE129">
        <v>370</v>
      </c>
      <c r="CF129">
        <v>1</v>
      </c>
      <c r="CG129">
        <v>1</v>
      </c>
      <c r="CH129">
        <v>1</v>
      </c>
      <c r="CI129">
        <v>150</v>
      </c>
      <c r="CJ129">
        <v>-3</v>
      </c>
      <c r="CK129">
        <v>-3</v>
      </c>
      <c r="CL129">
        <v>-3</v>
      </c>
      <c r="CM129">
        <v>0</v>
      </c>
      <c r="CN129">
        <v>0</v>
      </c>
      <c r="CO129">
        <v>0</v>
      </c>
      <c r="CP129">
        <v>0</v>
      </c>
      <c r="CQ129">
        <v>0</v>
      </c>
      <c r="CR129">
        <v>0</v>
      </c>
      <c r="CS129">
        <v>0</v>
      </c>
      <c r="CT129">
        <v>0</v>
      </c>
      <c r="CU129">
        <v>180</v>
      </c>
      <c r="CV129">
        <v>4</v>
      </c>
      <c r="CW129">
        <v>12</v>
      </c>
      <c r="CX129">
        <v>-3</v>
      </c>
      <c r="CY129">
        <v>-3</v>
      </c>
      <c r="CZ129">
        <v>5</v>
      </c>
      <c r="DA129">
        <v>450</v>
      </c>
      <c r="DB129">
        <v>450</v>
      </c>
      <c r="DC129">
        <v>1</v>
      </c>
      <c r="DD129">
        <v>230</v>
      </c>
    </row>
    <row r="130" spans="1:108" x14ac:dyDescent="0.25">
      <c r="A130" t="s">
        <v>3726</v>
      </c>
      <c r="B130">
        <v>2</v>
      </c>
      <c r="C130">
        <v>1533</v>
      </c>
      <c r="D130">
        <v>3255</v>
      </c>
      <c r="E130">
        <v>4486</v>
      </c>
      <c r="F130">
        <v>4188</v>
      </c>
      <c r="G130">
        <v>1678</v>
      </c>
      <c r="H130">
        <v>118</v>
      </c>
      <c r="I130">
        <v>15</v>
      </c>
      <c r="J130">
        <v>0</v>
      </c>
      <c r="K130">
        <v>3</v>
      </c>
      <c r="L130">
        <v>3</v>
      </c>
      <c r="M130">
        <v>1</v>
      </c>
      <c r="N130">
        <v>0</v>
      </c>
      <c r="O130">
        <v>60</v>
      </c>
      <c r="P130">
        <v>1</v>
      </c>
      <c r="Q130">
        <v>-3</v>
      </c>
      <c r="R130">
        <v>-3</v>
      </c>
      <c r="S130">
        <v>20</v>
      </c>
      <c r="T130">
        <v>78</v>
      </c>
      <c r="U130">
        <v>0</v>
      </c>
      <c r="V130">
        <v>0</v>
      </c>
      <c r="W130">
        <v>0</v>
      </c>
      <c r="X130">
        <v>1</v>
      </c>
      <c r="Y130">
        <v>1</v>
      </c>
      <c r="Z130">
        <v>1</v>
      </c>
      <c r="AA130">
        <v>0</v>
      </c>
      <c r="AB130">
        <v>80</v>
      </c>
      <c r="AC130">
        <v>5</v>
      </c>
      <c r="AD130">
        <v>-3</v>
      </c>
      <c r="AE130">
        <v>-3</v>
      </c>
      <c r="AF130">
        <v>180</v>
      </c>
      <c r="AG130">
        <v>1</v>
      </c>
      <c r="AH130">
        <v>0</v>
      </c>
      <c r="AI130">
        <v>1</v>
      </c>
      <c r="AJ130">
        <v>100</v>
      </c>
      <c r="AK130">
        <v>-3</v>
      </c>
      <c r="AL130">
        <v>-3</v>
      </c>
      <c r="AM130">
        <v>-3</v>
      </c>
      <c r="AN130">
        <v>0</v>
      </c>
      <c r="AO130">
        <v>0</v>
      </c>
      <c r="AP130">
        <v>0</v>
      </c>
      <c r="AQ130">
        <v>0</v>
      </c>
      <c r="AR130">
        <v>0</v>
      </c>
      <c r="AS130">
        <v>0</v>
      </c>
      <c r="AT130">
        <v>0</v>
      </c>
      <c r="AU130">
        <v>0</v>
      </c>
      <c r="AV130">
        <v>140</v>
      </c>
      <c r="AW130">
        <v>3</v>
      </c>
      <c r="AX130">
        <v>6</v>
      </c>
      <c r="AY130">
        <v>-3</v>
      </c>
      <c r="AZ130">
        <v>-3</v>
      </c>
      <c r="BA130">
        <v>3</v>
      </c>
      <c r="BB130">
        <v>258</v>
      </c>
      <c r="BC130">
        <v>258</v>
      </c>
      <c r="BD130">
        <v>0</v>
      </c>
      <c r="BE130">
        <v>-259</v>
      </c>
      <c r="BH130">
        <v>15</v>
      </c>
      <c r="BI130">
        <v>0</v>
      </c>
      <c r="BJ130">
        <v>25</v>
      </c>
      <c r="BK130">
        <v>25</v>
      </c>
      <c r="BL130">
        <v>1</v>
      </c>
      <c r="BM130">
        <v>0</v>
      </c>
      <c r="BN130">
        <v>60</v>
      </c>
      <c r="BO130">
        <v>1</v>
      </c>
      <c r="BP130">
        <v>-3</v>
      </c>
      <c r="BQ130">
        <v>-3</v>
      </c>
      <c r="BR130">
        <v>20</v>
      </c>
      <c r="BS130">
        <v>100</v>
      </c>
      <c r="BT130">
        <v>0</v>
      </c>
      <c r="BU130">
        <v>82</v>
      </c>
      <c r="BV130">
        <v>27</v>
      </c>
      <c r="BW130">
        <v>1</v>
      </c>
      <c r="BX130">
        <v>1</v>
      </c>
      <c r="BY130">
        <v>1</v>
      </c>
      <c r="BZ130">
        <v>1</v>
      </c>
      <c r="CA130">
        <v>120</v>
      </c>
      <c r="CB130">
        <v>11</v>
      </c>
      <c r="CC130">
        <v>-3</v>
      </c>
      <c r="CD130">
        <v>-3</v>
      </c>
      <c r="CE130">
        <v>417</v>
      </c>
      <c r="CF130">
        <v>1</v>
      </c>
      <c r="CG130">
        <v>1</v>
      </c>
      <c r="CH130">
        <v>1</v>
      </c>
      <c r="CI130">
        <v>150</v>
      </c>
      <c r="CJ130">
        <v>-3</v>
      </c>
      <c r="CK130">
        <v>-3</v>
      </c>
      <c r="CL130">
        <v>-3</v>
      </c>
      <c r="CM130">
        <v>0</v>
      </c>
      <c r="CN130">
        <v>0</v>
      </c>
      <c r="CO130">
        <v>0</v>
      </c>
      <c r="CP130">
        <v>0</v>
      </c>
      <c r="CQ130">
        <v>0</v>
      </c>
      <c r="CR130">
        <v>0</v>
      </c>
      <c r="CS130">
        <v>0</v>
      </c>
      <c r="CT130">
        <v>0</v>
      </c>
      <c r="CU130">
        <v>180</v>
      </c>
      <c r="CV130">
        <v>4</v>
      </c>
      <c r="CW130">
        <v>12</v>
      </c>
      <c r="CX130">
        <v>-3</v>
      </c>
      <c r="CY130">
        <v>-3</v>
      </c>
      <c r="CZ130">
        <v>52</v>
      </c>
      <c r="DA130">
        <v>517</v>
      </c>
      <c r="DB130">
        <v>517</v>
      </c>
      <c r="DC130">
        <v>1</v>
      </c>
      <c r="DD130">
        <v>259</v>
      </c>
    </row>
    <row r="131" spans="1:108" x14ac:dyDescent="0.25">
      <c r="A131" t="s">
        <v>3726</v>
      </c>
      <c r="B131">
        <v>2</v>
      </c>
      <c r="C131">
        <v>5842</v>
      </c>
      <c r="D131">
        <v>3489</v>
      </c>
      <c r="E131">
        <v>3008</v>
      </c>
      <c r="F131">
        <v>696</v>
      </c>
      <c r="G131">
        <v>330</v>
      </c>
      <c r="H131">
        <v>180</v>
      </c>
      <c r="I131">
        <v>15</v>
      </c>
      <c r="J131">
        <v>0</v>
      </c>
      <c r="K131">
        <v>24</v>
      </c>
      <c r="L131">
        <v>24</v>
      </c>
      <c r="M131">
        <v>1</v>
      </c>
      <c r="N131">
        <v>0</v>
      </c>
      <c r="O131">
        <v>60</v>
      </c>
      <c r="P131">
        <v>1</v>
      </c>
      <c r="Q131">
        <v>-3</v>
      </c>
      <c r="R131">
        <v>-3</v>
      </c>
      <c r="S131">
        <v>20</v>
      </c>
      <c r="T131">
        <v>99</v>
      </c>
      <c r="U131">
        <v>0</v>
      </c>
      <c r="V131">
        <v>19</v>
      </c>
      <c r="W131">
        <v>6</v>
      </c>
      <c r="X131">
        <v>1</v>
      </c>
      <c r="Y131">
        <v>1</v>
      </c>
      <c r="Z131">
        <v>1</v>
      </c>
      <c r="AA131">
        <v>1</v>
      </c>
      <c r="AB131">
        <v>120</v>
      </c>
      <c r="AC131">
        <v>11</v>
      </c>
      <c r="AD131">
        <v>-3</v>
      </c>
      <c r="AE131">
        <v>-3</v>
      </c>
      <c r="AF131">
        <v>376</v>
      </c>
      <c r="AG131">
        <v>1</v>
      </c>
      <c r="AH131">
        <v>1</v>
      </c>
      <c r="AI131">
        <v>1</v>
      </c>
      <c r="AJ131">
        <v>150</v>
      </c>
      <c r="AK131">
        <v>-3</v>
      </c>
      <c r="AL131">
        <v>-3</v>
      </c>
      <c r="AM131">
        <v>-3</v>
      </c>
      <c r="AN131">
        <v>0</v>
      </c>
      <c r="AO131">
        <v>0</v>
      </c>
      <c r="AP131">
        <v>0</v>
      </c>
      <c r="AQ131">
        <v>0</v>
      </c>
      <c r="AR131">
        <v>0</v>
      </c>
      <c r="AS131">
        <v>0</v>
      </c>
      <c r="AT131">
        <v>0</v>
      </c>
      <c r="AU131">
        <v>0</v>
      </c>
      <c r="AV131">
        <v>180</v>
      </c>
      <c r="AW131">
        <v>4</v>
      </c>
      <c r="AX131">
        <v>12</v>
      </c>
      <c r="AY131">
        <v>-3</v>
      </c>
      <c r="AZ131">
        <v>-3</v>
      </c>
      <c r="BA131">
        <v>30</v>
      </c>
      <c r="BB131">
        <v>475</v>
      </c>
      <c r="BC131">
        <v>475</v>
      </c>
      <c r="BD131">
        <v>1</v>
      </c>
      <c r="BE131">
        <v>70</v>
      </c>
      <c r="BH131">
        <v>15</v>
      </c>
      <c r="BI131">
        <v>0</v>
      </c>
      <c r="BJ131">
        <v>10</v>
      </c>
      <c r="BK131">
        <v>10</v>
      </c>
      <c r="BL131">
        <v>1</v>
      </c>
      <c r="BM131">
        <v>0</v>
      </c>
      <c r="BN131">
        <v>60</v>
      </c>
      <c r="BO131">
        <v>1</v>
      </c>
      <c r="BP131">
        <v>-3</v>
      </c>
      <c r="BQ131">
        <v>-3</v>
      </c>
      <c r="BR131">
        <v>20</v>
      </c>
      <c r="BS131">
        <v>85</v>
      </c>
      <c r="BT131">
        <v>0</v>
      </c>
      <c r="BU131">
        <v>0</v>
      </c>
      <c r="BV131">
        <v>0</v>
      </c>
      <c r="BW131">
        <v>1</v>
      </c>
      <c r="BX131">
        <v>1</v>
      </c>
      <c r="BY131">
        <v>1</v>
      </c>
      <c r="BZ131">
        <v>1</v>
      </c>
      <c r="CA131">
        <v>120</v>
      </c>
      <c r="CB131">
        <v>11</v>
      </c>
      <c r="CC131">
        <v>-3</v>
      </c>
      <c r="CD131">
        <v>-3</v>
      </c>
      <c r="CE131">
        <v>320</v>
      </c>
      <c r="CF131">
        <v>1</v>
      </c>
      <c r="CG131">
        <v>0</v>
      </c>
      <c r="CH131">
        <v>1</v>
      </c>
      <c r="CI131">
        <v>100</v>
      </c>
      <c r="CJ131">
        <v>-3</v>
      </c>
      <c r="CK131">
        <v>-3</v>
      </c>
      <c r="CL131">
        <v>-3</v>
      </c>
      <c r="CM131">
        <v>0</v>
      </c>
      <c r="CN131">
        <v>0</v>
      </c>
      <c r="CO131">
        <v>0</v>
      </c>
      <c r="CP131">
        <v>0</v>
      </c>
      <c r="CQ131">
        <v>0</v>
      </c>
      <c r="CR131">
        <v>0</v>
      </c>
      <c r="CS131">
        <v>0</v>
      </c>
      <c r="CT131">
        <v>0</v>
      </c>
      <c r="CU131">
        <v>180</v>
      </c>
      <c r="CV131">
        <v>4</v>
      </c>
      <c r="CW131">
        <v>12</v>
      </c>
      <c r="CX131">
        <v>-3</v>
      </c>
      <c r="CY131">
        <v>-3</v>
      </c>
      <c r="CZ131">
        <v>10</v>
      </c>
      <c r="DA131">
        <v>405</v>
      </c>
      <c r="DB131">
        <v>405</v>
      </c>
      <c r="DC131">
        <v>0</v>
      </c>
      <c r="DD131">
        <v>-70</v>
      </c>
    </row>
    <row r="132" spans="1:108" x14ac:dyDescent="0.25">
      <c r="A132" t="s">
        <v>3726</v>
      </c>
      <c r="B132">
        <v>3</v>
      </c>
      <c r="C132">
        <v>5842</v>
      </c>
      <c r="D132">
        <v>3489</v>
      </c>
      <c r="E132">
        <v>3008</v>
      </c>
      <c r="F132">
        <v>696</v>
      </c>
      <c r="G132">
        <v>330</v>
      </c>
      <c r="H132">
        <v>180</v>
      </c>
      <c r="I132">
        <v>15</v>
      </c>
      <c r="J132">
        <v>0</v>
      </c>
      <c r="K132">
        <v>21</v>
      </c>
      <c r="L132">
        <v>21</v>
      </c>
      <c r="M132">
        <v>1</v>
      </c>
      <c r="N132">
        <v>0</v>
      </c>
      <c r="O132">
        <v>60</v>
      </c>
      <c r="P132">
        <v>1</v>
      </c>
      <c r="Q132">
        <v>-3</v>
      </c>
      <c r="R132">
        <v>-3</v>
      </c>
      <c r="S132">
        <v>20</v>
      </c>
      <c r="T132">
        <v>96</v>
      </c>
      <c r="U132">
        <v>0</v>
      </c>
      <c r="V132">
        <v>6</v>
      </c>
      <c r="W132">
        <v>2</v>
      </c>
      <c r="X132">
        <v>1</v>
      </c>
      <c r="Y132">
        <v>1</v>
      </c>
      <c r="Z132">
        <v>1</v>
      </c>
      <c r="AA132">
        <v>1</v>
      </c>
      <c r="AB132">
        <v>120</v>
      </c>
      <c r="AC132">
        <v>11</v>
      </c>
      <c r="AD132">
        <v>-3</v>
      </c>
      <c r="AE132">
        <v>-3</v>
      </c>
      <c r="AF132">
        <v>322</v>
      </c>
      <c r="AG132">
        <v>1</v>
      </c>
      <c r="AH132">
        <v>0</v>
      </c>
      <c r="AI132">
        <v>1</v>
      </c>
      <c r="AJ132">
        <v>100</v>
      </c>
      <c r="AK132">
        <v>-3</v>
      </c>
      <c r="AL132">
        <v>-3</v>
      </c>
      <c r="AM132">
        <v>-3</v>
      </c>
      <c r="AN132">
        <v>0</v>
      </c>
      <c r="AO132">
        <v>0</v>
      </c>
      <c r="AP132">
        <v>1</v>
      </c>
      <c r="AQ132">
        <v>0</v>
      </c>
      <c r="AR132">
        <v>0</v>
      </c>
      <c r="AS132">
        <v>0</v>
      </c>
      <c r="AT132">
        <v>5</v>
      </c>
      <c r="AU132">
        <v>0</v>
      </c>
      <c r="AV132">
        <v>180</v>
      </c>
      <c r="AW132">
        <v>4</v>
      </c>
      <c r="AX132">
        <v>12</v>
      </c>
      <c r="AY132">
        <v>-3</v>
      </c>
      <c r="AZ132">
        <v>-3</v>
      </c>
      <c r="BA132">
        <v>23</v>
      </c>
      <c r="BB132">
        <v>418</v>
      </c>
      <c r="BC132">
        <v>418</v>
      </c>
      <c r="BD132">
        <v>0</v>
      </c>
      <c r="BE132">
        <v>-40</v>
      </c>
      <c r="BH132">
        <v>15</v>
      </c>
      <c r="BI132">
        <v>0</v>
      </c>
      <c r="BJ132">
        <v>7</v>
      </c>
      <c r="BK132">
        <v>7</v>
      </c>
      <c r="BL132">
        <v>1</v>
      </c>
      <c r="BM132">
        <v>0</v>
      </c>
      <c r="BN132">
        <v>60</v>
      </c>
      <c r="BO132">
        <v>1</v>
      </c>
      <c r="BP132">
        <v>-3</v>
      </c>
      <c r="BQ132">
        <v>-3</v>
      </c>
      <c r="BR132">
        <v>20</v>
      </c>
      <c r="BS132">
        <v>82</v>
      </c>
      <c r="BT132">
        <v>0</v>
      </c>
      <c r="BU132">
        <v>5</v>
      </c>
      <c r="BV132">
        <v>1</v>
      </c>
      <c r="BW132">
        <v>1</v>
      </c>
      <c r="BX132">
        <v>1</v>
      </c>
      <c r="BY132">
        <v>1</v>
      </c>
      <c r="BZ132">
        <v>1</v>
      </c>
      <c r="CA132">
        <v>120</v>
      </c>
      <c r="CB132">
        <v>11</v>
      </c>
      <c r="CC132">
        <v>-3</v>
      </c>
      <c r="CD132">
        <v>-3</v>
      </c>
      <c r="CE132">
        <v>371</v>
      </c>
      <c r="CF132">
        <v>1</v>
      </c>
      <c r="CG132">
        <v>1</v>
      </c>
      <c r="CH132">
        <v>1</v>
      </c>
      <c r="CI132">
        <v>150</v>
      </c>
      <c r="CJ132">
        <v>-3</v>
      </c>
      <c r="CK132">
        <v>-3</v>
      </c>
      <c r="CL132">
        <v>-3</v>
      </c>
      <c r="CM132">
        <v>0</v>
      </c>
      <c r="CN132">
        <v>0</v>
      </c>
      <c r="CO132">
        <v>0</v>
      </c>
      <c r="CP132">
        <v>1</v>
      </c>
      <c r="CQ132">
        <v>0</v>
      </c>
      <c r="CR132">
        <v>0</v>
      </c>
      <c r="CS132">
        <v>0</v>
      </c>
      <c r="CT132">
        <v>5</v>
      </c>
      <c r="CU132">
        <v>180</v>
      </c>
      <c r="CV132">
        <v>4</v>
      </c>
      <c r="CW132">
        <v>12</v>
      </c>
      <c r="CX132">
        <v>-3</v>
      </c>
      <c r="CY132">
        <v>-3</v>
      </c>
      <c r="CZ132">
        <v>8</v>
      </c>
      <c r="DA132">
        <v>458</v>
      </c>
      <c r="DB132">
        <v>458</v>
      </c>
      <c r="DC132">
        <v>1</v>
      </c>
      <c r="DD132">
        <v>40</v>
      </c>
    </row>
    <row r="133" spans="1:108" x14ac:dyDescent="0.25">
      <c r="A133" t="s">
        <v>3724</v>
      </c>
      <c r="B133">
        <v>1</v>
      </c>
      <c r="C133">
        <v>180</v>
      </c>
      <c r="D133">
        <v>330</v>
      </c>
      <c r="E133">
        <v>696</v>
      </c>
      <c r="F133">
        <v>4188</v>
      </c>
      <c r="G133">
        <v>1678</v>
      </c>
      <c r="H133">
        <v>118</v>
      </c>
      <c r="I133">
        <v>15</v>
      </c>
      <c r="J133">
        <v>0</v>
      </c>
      <c r="K133">
        <v>21</v>
      </c>
      <c r="L133">
        <v>21</v>
      </c>
      <c r="M133">
        <v>1</v>
      </c>
      <c r="N133">
        <v>0</v>
      </c>
      <c r="O133">
        <v>60</v>
      </c>
      <c r="P133">
        <v>1</v>
      </c>
      <c r="Q133">
        <v>-3</v>
      </c>
      <c r="R133">
        <v>-3</v>
      </c>
      <c r="S133">
        <v>20</v>
      </c>
      <c r="T133">
        <v>96</v>
      </c>
      <c r="U133">
        <v>0</v>
      </c>
      <c r="V133">
        <v>12</v>
      </c>
      <c r="W133">
        <v>4</v>
      </c>
      <c r="X133">
        <v>1</v>
      </c>
      <c r="Y133">
        <v>1</v>
      </c>
      <c r="Z133">
        <v>1</v>
      </c>
      <c r="AA133">
        <v>1</v>
      </c>
      <c r="AB133">
        <v>120</v>
      </c>
      <c r="AC133">
        <v>11</v>
      </c>
      <c r="AD133">
        <v>-3</v>
      </c>
      <c r="AE133">
        <v>-3</v>
      </c>
      <c r="AF133">
        <v>374</v>
      </c>
      <c r="AG133">
        <v>1</v>
      </c>
      <c r="AH133">
        <v>1</v>
      </c>
      <c r="AI133">
        <v>1</v>
      </c>
      <c r="AJ133">
        <v>150</v>
      </c>
      <c r="AK133">
        <v>-3</v>
      </c>
      <c r="AL133">
        <v>-3</v>
      </c>
      <c r="AM133">
        <v>-3</v>
      </c>
      <c r="AN133">
        <v>0</v>
      </c>
      <c r="AO133">
        <v>0</v>
      </c>
      <c r="AP133">
        <v>0</v>
      </c>
      <c r="AQ133">
        <v>0</v>
      </c>
      <c r="AR133">
        <v>0</v>
      </c>
      <c r="AS133">
        <v>0</v>
      </c>
      <c r="AT133">
        <v>0</v>
      </c>
      <c r="AU133">
        <v>0</v>
      </c>
      <c r="AV133">
        <v>180</v>
      </c>
      <c r="AW133">
        <v>4</v>
      </c>
      <c r="AX133">
        <v>12</v>
      </c>
      <c r="AY133">
        <v>-3</v>
      </c>
      <c r="AZ133">
        <v>-3</v>
      </c>
      <c r="BA133">
        <v>25</v>
      </c>
      <c r="BB133">
        <v>470</v>
      </c>
      <c r="BC133">
        <v>470</v>
      </c>
      <c r="BD133">
        <v>0</v>
      </c>
      <c r="BE133">
        <v>-9</v>
      </c>
      <c r="BH133">
        <v>15</v>
      </c>
      <c r="BI133">
        <v>0</v>
      </c>
      <c r="BJ133">
        <v>18</v>
      </c>
      <c r="BK133">
        <v>18</v>
      </c>
      <c r="BL133">
        <v>1</v>
      </c>
      <c r="BM133">
        <v>0</v>
      </c>
      <c r="BN133">
        <v>60</v>
      </c>
      <c r="BO133">
        <v>1</v>
      </c>
      <c r="BP133">
        <v>-3</v>
      </c>
      <c r="BQ133">
        <v>-3</v>
      </c>
      <c r="BR133">
        <v>20</v>
      </c>
      <c r="BS133">
        <v>93</v>
      </c>
      <c r="BT133">
        <v>0</v>
      </c>
      <c r="BU133">
        <v>50</v>
      </c>
      <c r="BV133">
        <v>16</v>
      </c>
      <c r="BW133">
        <v>1</v>
      </c>
      <c r="BX133">
        <v>1</v>
      </c>
      <c r="BY133">
        <v>1</v>
      </c>
      <c r="BZ133">
        <v>1</v>
      </c>
      <c r="CA133">
        <v>120</v>
      </c>
      <c r="CB133">
        <v>11</v>
      </c>
      <c r="CC133">
        <v>-3</v>
      </c>
      <c r="CD133">
        <v>-3</v>
      </c>
      <c r="CE133">
        <v>386</v>
      </c>
      <c r="CF133">
        <v>1</v>
      </c>
      <c r="CG133">
        <v>1</v>
      </c>
      <c r="CH133">
        <v>1</v>
      </c>
      <c r="CI133">
        <v>150</v>
      </c>
      <c r="CJ133">
        <v>-3</v>
      </c>
      <c r="CK133">
        <v>-3</v>
      </c>
      <c r="CL133">
        <v>-3</v>
      </c>
      <c r="CM133">
        <v>0</v>
      </c>
      <c r="CN133">
        <v>0</v>
      </c>
      <c r="CO133">
        <v>0</v>
      </c>
      <c r="CP133">
        <v>0</v>
      </c>
      <c r="CQ133">
        <v>0</v>
      </c>
      <c r="CR133">
        <v>0</v>
      </c>
      <c r="CS133">
        <v>0</v>
      </c>
      <c r="CT133">
        <v>0</v>
      </c>
      <c r="CU133">
        <v>180</v>
      </c>
      <c r="CV133">
        <v>4</v>
      </c>
      <c r="CW133">
        <v>12</v>
      </c>
      <c r="CX133">
        <v>-3</v>
      </c>
      <c r="CY133">
        <v>-3</v>
      </c>
      <c r="CZ133">
        <v>34</v>
      </c>
      <c r="DA133">
        <v>479</v>
      </c>
      <c r="DB133">
        <v>479</v>
      </c>
      <c r="DC133">
        <v>1</v>
      </c>
      <c r="DD133">
        <v>9</v>
      </c>
    </row>
    <row r="134" spans="1:108" x14ac:dyDescent="0.25">
      <c r="A134" t="s">
        <v>3724</v>
      </c>
      <c r="B134">
        <v>2</v>
      </c>
      <c r="C134">
        <v>180</v>
      </c>
      <c r="D134">
        <v>330</v>
      </c>
      <c r="E134">
        <v>696</v>
      </c>
      <c r="F134">
        <v>4188</v>
      </c>
      <c r="G134">
        <v>1678</v>
      </c>
      <c r="H134">
        <v>118</v>
      </c>
      <c r="I134">
        <v>15</v>
      </c>
      <c r="J134">
        <v>0</v>
      </c>
      <c r="K134">
        <v>32</v>
      </c>
      <c r="L134">
        <v>32</v>
      </c>
      <c r="M134">
        <v>1</v>
      </c>
      <c r="N134">
        <v>0</v>
      </c>
      <c r="O134">
        <v>60</v>
      </c>
      <c r="P134">
        <v>1</v>
      </c>
      <c r="Q134">
        <v>-3</v>
      </c>
      <c r="R134">
        <v>-3</v>
      </c>
      <c r="S134">
        <v>20</v>
      </c>
      <c r="T134">
        <v>107</v>
      </c>
      <c r="U134">
        <v>0</v>
      </c>
      <c r="V134">
        <v>1</v>
      </c>
      <c r="W134">
        <v>0</v>
      </c>
      <c r="X134">
        <v>1</v>
      </c>
      <c r="Y134">
        <v>1</v>
      </c>
      <c r="Z134">
        <v>1</v>
      </c>
      <c r="AA134">
        <v>1</v>
      </c>
      <c r="AB134">
        <v>120</v>
      </c>
      <c r="AC134">
        <v>11</v>
      </c>
      <c r="AD134">
        <v>-3</v>
      </c>
      <c r="AE134">
        <v>-3</v>
      </c>
      <c r="AF134">
        <v>320</v>
      </c>
      <c r="AG134">
        <v>0</v>
      </c>
      <c r="AH134">
        <v>1</v>
      </c>
      <c r="AI134">
        <v>1</v>
      </c>
      <c r="AJ134">
        <v>100</v>
      </c>
      <c r="AK134">
        <v>-3</v>
      </c>
      <c r="AL134">
        <v>-3</v>
      </c>
      <c r="AM134">
        <v>-3</v>
      </c>
      <c r="AN134">
        <v>0</v>
      </c>
      <c r="AO134">
        <v>0</v>
      </c>
      <c r="AP134">
        <v>0</v>
      </c>
      <c r="AQ134">
        <v>0</v>
      </c>
      <c r="AR134">
        <v>0</v>
      </c>
      <c r="AS134">
        <v>0</v>
      </c>
      <c r="AT134">
        <v>0</v>
      </c>
      <c r="AU134">
        <v>0</v>
      </c>
      <c r="AV134">
        <v>180</v>
      </c>
      <c r="AW134">
        <v>4</v>
      </c>
      <c r="AX134">
        <v>12</v>
      </c>
      <c r="AY134">
        <v>-3</v>
      </c>
      <c r="AZ134">
        <v>-3</v>
      </c>
      <c r="BA134">
        <v>32</v>
      </c>
      <c r="BB134">
        <v>427</v>
      </c>
      <c r="BC134">
        <v>427</v>
      </c>
      <c r="BD134">
        <v>0</v>
      </c>
      <c r="BE134">
        <v>-111</v>
      </c>
      <c r="BH134">
        <v>10</v>
      </c>
      <c r="BI134">
        <v>0</v>
      </c>
      <c r="BJ134">
        <v>54</v>
      </c>
      <c r="BK134">
        <v>54</v>
      </c>
      <c r="BL134">
        <v>1</v>
      </c>
      <c r="BM134">
        <v>0</v>
      </c>
      <c r="BN134">
        <v>60</v>
      </c>
      <c r="BO134">
        <v>1</v>
      </c>
      <c r="BP134">
        <v>-3</v>
      </c>
      <c r="BQ134">
        <v>-3</v>
      </c>
      <c r="BR134">
        <v>20</v>
      </c>
      <c r="BS134">
        <v>124</v>
      </c>
      <c r="BT134">
        <v>0</v>
      </c>
      <c r="BU134">
        <v>74</v>
      </c>
      <c r="BV134">
        <v>24</v>
      </c>
      <c r="BW134">
        <v>1</v>
      </c>
      <c r="BX134">
        <v>1</v>
      </c>
      <c r="BY134">
        <v>1</v>
      </c>
      <c r="BZ134">
        <v>1</v>
      </c>
      <c r="CA134">
        <v>120</v>
      </c>
      <c r="CB134">
        <v>11</v>
      </c>
      <c r="CC134">
        <v>-3</v>
      </c>
      <c r="CD134">
        <v>-3</v>
      </c>
      <c r="CE134">
        <v>414</v>
      </c>
      <c r="CF134">
        <v>1</v>
      </c>
      <c r="CG134">
        <v>1</v>
      </c>
      <c r="CH134">
        <v>1</v>
      </c>
      <c r="CI134">
        <v>150</v>
      </c>
      <c r="CJ134">
        <v>-3</v>
      </c>
      <c r="CK134">
        <v>-3</v>
      </c>
      <c r="CL134">
        <v>-3</v>
      </c>
      <c r="CM134">
        <v>0</v>
      </c>
      <c r="CN134">
        <v>0</v>
      </c>
      <c r="CO134">
        <v>0</v>
      </c>
      <c r="CP134">
        <v>0</v>
      </c>
      <c r="CQ134">
        <v>0</v>
      </c>
      <c r="CR134">
        <v>0</v>
      </c>
      <c r="CS134">
        <v>0</v>
      </c>
      <c r="CT134">
        <v>0</v>
      </c>
      <c r="CU134">
        <v>180</v>
      </c>
      <c r="CV134">
        <v>4</v>
      </c>
      <c r="CW134">
        <v>12</v>
      </c>
      <c r="CX134">
        <v>-3</v>
      </c>
      <c r="CY134">
        <v>-3</v>
      </c>
      <c r="CZ134">
        <v>78</v>
      </c>
      <c r="DA134">
        <v>538</v>
      </c>
      <c r="DB134">
        <v>538</v>
      </c>
      <c r="DC134">
        <v>1</v>
      </c>
      <c r="DD134">
        <v>111</v>
      </c>
    </row>
  </sheetData>
  <sortState ref="A6:HD136">
    <sortCondition ref="A5" customList="qm,em,qf,sf,f"/>
    <sortCondition ref="B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E134"/>
  <sheetViews>
    <sheetView workbookViewId="0">
      <pane xSplit="8" ySplit="5" topLeftCell="I6" activePane="bottomRight" state="frozen"/>
      <selection pane="topRight" activeCell="I1" sqref="I1"/>
      <selection pane="bottomLeft" activeCell="A6" sqref="A6"/>
      <selection pane="bottomRight" activeCell="A2" sqref="A2"/>
    </sheetView>
  </sheetViews>
  <sheetFormatPr defaultRowHeight="15" x14ac:dyDescent="0.25"/>
  <cols>
    <col min="1" max="1" width="10.28515625" customWidth="1"/>
  </cols>
  <sheetData>
    <row r="1" spans="1:109" ht="15.75" thickBot="1" x14ac:dyDescent="0.3">
      <c r="A1" t="s">
        <v>95</v>
      </c>
      <c r="E1" s="32" t="s">
        <v>3695</v>
      </c>
      <c r="DE1" t="s">
        <v>3696</v>
      </c>
    </row>
    <row r="2" spans="1:109" ht="16.5" thickTop="1" thickBot="1" x14ac:dyDescent="0.3">
      <c r="A2" s="6" t="s">
        <v>395</v>
      </c>
      <c r="E2" s="34" t="s">
        <v>3697</v>
      </c>
      <c r="F2" s="35"/>
      <c r="G2" s="36"/>
      <c r="DE2" t="s">
        <v>3699</v>
      </c>
    </row>
    <row r="3" spans="1:109" ht="15.75" thickTop="1" x14ac:dyDescent="0.25">
      <c r="A3" s="8" t="s">
        <v>3668</v>
      </c>
      <c r="I3" t="s">
        <v>87</v>
      </c>
      <c r="BH3" t="s">
        <v>88</v>
      </c>
      <c r="DE3" t="s">
        <v>3697</v>
      </c>
    </row>
    <row r="4" spans="1:109" x14ac:dyDescent="0.25">
      <c r="A4">
        <f>'data import sorted'!A4</f>
        <v>112</v>
      </c>
      <c r="I4" t="s">
        <v>2</v>
      </c>
      <c r="U4" t="s">
        <v>12</v>
      </c>
      <c r="AG4" t="s">
        <v>28</v>
      </c>
      <c r="AK4" t="s">
        <v>42</v>
      </c>
      <c r="AN4" t="s">
        <v>33</v>
      </c>
      <c r="AV4" t="s">
        <v>46</v>
      </c>
      <c r="BH4" t="s">
        <v>2</v>
      </c>
      <c r="BT4" t="s">
        <v>12</v>
      </c>
      <c r="CF4" t="s">
        <v>28</v>
      </c>
      <c r="CJ4" t="s">
        <v>42</v>
      </c>
      <c r="CM4" t="s">
        <v>33</v>
      </c>
      <c r="CU4" t="s">
        <v>46</v>
      </c>
      <c r="DE4" t="s">
        <v>3698</v>
      </c>
    </row>
    <row r="5" spans="1:109" ht="106.5" x14ac:dyDescent="0.25">
      <c r="A5" t="s">
        <v>3658</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9" x14ac:dyDescent="0.25">
      <c r="A6" t="s">
        <v>3722</v>
      </c>
      <c r="B6">
        <v>1</v>
      </c>
      <c r="C6">
        <v>3743</v>
      </c>
      <c r="D6">
        <v>3847</v>
      </c>
      <c r="E6">
        <v>1294</v>
      </c>
      <c r="F6">
        <v>3218</v>
      </c>
      <c r="G6">
        <v>180</v>
      </c>
      <c r="H6">
        <v>6430</v>
      </c>
      <c r="I6">
        <v>10</v>
      </c>
      <c r="J6">
        <v>0</v>
      </c>
      <c r="K6">
        <v>0</v>
      </c>
      <c r="L6">
        <v>0</v>
      </c>
      <c r="M6">
        <v>1</v>
      </c>
      <c r="N6">
        <v>0</v>
      </c>
      <c r="O6">
        <v>60</v>
      </c>
      <c r="P6">
        <v>1</v>
      </c>
      <c r="Q6">
        <v>-3</v>
      </c>
      <c r="R6">
        <v>-3</v>
      </c>
      <c r="S6">
        <v>20</v>
      </c>
      <c r="T6">
        <v>70</v>
      </c>
      <c r="U6">
        <v>0</v>
      </c>
      <c r="V6">
        <v>0</v>
      </c>
      <c r="W6">
        <v>0</v>
      </c>
      <c r="X6">
        <v>1</v>
      </c>
      <c r="Y6">
        <v>1</v>
      </c>
      <c r="Z6">
        <v>1</v>
      </c>
      <c r="AA6">
        <v>0</v>
      </c>
      <c r="AB6">
        <v>80</v>
      </c>
      <c r="AC6">
        <v>5</v>
      </c>
      <c r="AD6">
        <v>-3</v>
      </c>
      <c r="AE6">
        <v>-3</v>
      </c>
      <c r="AF6">
        <v>130</v>
      </c>
      <c r="AG6">
        <v>1</v>
      </c>
      <c r="AH6">
        <v>0</v>
      </c>
      <c r="AI6">
        <v>0</v>
      </c>
      <c r="AJ6">
        <v>50</v>
      </c>
      <c r="AK6">
        <v>-3</v>
      </c>
      <c r="AL6">
        <v>-3</v>
      </c>
      <c r="AM6">
        <v>-3</v>
      </c>
      <c r="AN6">
        <v>0</v>
      </c>
      <c r="AO6">
        <v>0</v>
      </c>
      <c r="AP6">
        <v>0</v>
      </c>
      <c r="AQ6">
        <v>0</v>
      </c>
      <c r="AR6">
        <v>0</v>
      </c>
      <c r="AS6">
        <v>2</v>
      </c>
      <c r="AT6">
        <v>0</v>
      </c>
      <c r="AU6">
        <v>50</v>
      </c>
      <c r="AV6">
        <v>140</v>
      </c>
      <c r="AW6">
        <v>3</v>
      </c>
      <c r="AX6">
        <v>6</v>
      </c>
      <c r="AY6">
        <v>-3</v>
      </c>
      <c r="AZ6">
        <v>-3</v>
      </c>
      <c r="BA6">
        <v>0</v>
      </c>
      <c r="BB6">
        <v>250</v>
      </c>
      <c r="BC6">
        <v>250</v>
      </c>
      <c r="BD6">
        <v>0</v>
      </c>
      <c r="BE6">
        <v>-50</v>
      </c>
      <c r="BH6">
        <v>10</v>
      </c>
      <c r="BI6">
        <v>0</v>
      </c>
      <c r="BJ6">
        <v>0</v>
      </c>
      <c r="BK6">
        <v>0</v>
      </c>
      <c r="BL6">
        <v>1</v>
      </c>
      <c r="BM6">
        <v>0</v>
      </c>
      <c r="BN6">
        <v>60</v>
      </c>
      <c r="BO6">
        <v>1</v>
      </c>
      <c r="BP6">
        <v>-3</v>
      </c>
      <c r="BQ6">
        <v>-3</v>
      </c>
      <c r="BR6">
        <v>20</v>
      </c>
      <c r="BS6">
        <v>70</v>
      </c>
      <c r="BT6">
        <v>0</v>
      </c>
      <c r="BU6">
        <v>0</v>
      </c>
      <c r="BV6">
        <v>0</v>
      </c>
      <c r="BW6">
        <v>1</v>
      </c>
      <c r="BX6">
        <v>1</v>
      </c>
      <c r="BY6">
        <v>1</v>
      </c>
      <c r="BZ6">
        <v>0</v>
      </c>
      <c r="CA6">
        <v>80</v>
      </c>
      <c r="CB6">
        <v>5</v>
      </c>
      <c r="CC6">
        <v>-3</v>
      </c>
      <c r="CD6">
        <v>-3</v>
      </c>
      <c r="CE6">
        <v>230</v>
      </c>
      <c r="CF6">
        <v>1</v>
      </c>
      <c r="CG6">
        <v>1</v>
      </c>
      <c r="CH6">
        <v>1</v>
      </c>
      <c r="CI6">
        <v>150</v>
      </c>
      <c r="CJ6">
        <v>-3</v>
      </c>
      <c r="CK6">
        <v>-3</v>
      </c>
      <c r="CL6">
        <v>-3</v>
      </c>
      <c r="CM6">
        <v>0</v>
      </c>
      <c r="CN6">
        <v>0</v>
      </c>
      <c r="CO6">
        <v>0</v>
      </c>
      <c r="CP6">
        <v>0</v>
      </c>
      <c r="CQ6">
        <v>2</v>
      </c>
      <c r="CR6">
        <v>0</v>
      </c>
      <c r="CS6">
        <v>50</v>
      </c>
      <c r="CT6">
        <v>0</v>
      </c>
      <c r="CU6">
        <v>140</v>
      </c>
      <c r="CV6">
        <v>3</v>
      </c>
      <c r="CW6">
        <v>6</v>
      </c>
      <c r="CX6">
        <v>-3</v>
      </c>
      <c r="CY6">
        <v>-3</v>
      </c>
      <c r="CZ6">
        <v>0</v>
      </c>
      <c r="DA6">
        <v>300</v>
      </c>
      <c r="DB6">
        <v>300</v>
      </c>
      <c r="DC6">
        <v>1</v>
      </c>
      <c r="DD6">
        <v>50</v>
      </c>
    </row>
    <row r="7" spans="1:109" x14ac:dyDescent="0.25">
      <c r="A7" t="s">
        <v>3722</v>
      </c>
      <c r="B7">
        <v>2</v>
      </c>
      <c r="C7">
        <v>3527</v>
      </c>
      <c r="D7">
        <v>79</v>
      </c>
      <c r="E7">
        <v>4188</v>
      </c>
      <c r="F7">
        <v>3255</v>
      </c>
      <c r="G7">
        <v>1156</v>
      </c>
      <c r="H7">
        <v>4918</v>
      </c>
      <c r="I7">
        <v>10</v>
      </c>
      <c r="J7">
        <v>0</v>
      </c>
      <c r="K7">
        <v>4</v>
      </c>
      <c r="L7">
        <v>4</v>
      </c>
      <c r="M7">
        <v>0</v>
      </c>
      <c r="N7">
        <v>0</v>
      </c>
      <c r="O7">
        <v>0</v>
      </c>
      <c r="P7">
        <v>0</v>
      </c>
      <c r="Q7">
        <v>-3</v>
      </c>
      <c r="R7">
        <v>-3</v>
      </c>
      <c r="S7">
        <v>0</v>
      </c>
      <c r="T7">
        <v>14</v>
      </c>
      <c r="U7">
        <v>0</v>
      </c>
      <c r="V7">
        <v>14</v>
      </c>
      <c r="W7">
        <v>4</v>
      </c>
      <c r="X7">
        <v>1</v>
      </c>
      <c r="Y7">
        <v>1</v>
      </c>
      <c r="Z7">
        <v>1</v>
      </c>
      <c r="AA7">
        <v>0</v>
      </c>
      <c r="AB7">
        <v>120</v>
      </c>
      <c r="AC7">
        <v>6</v>
      </c>
      <c r="AD7">
        <v>-3</v>
      </c>
      <c r="AE7">
        <v>-3</v>
      </c>
      <c r="AF7">
        <v>224</v>
      </c>
      <c r="AG7">
        <v>1</v>
      </c>
      <c r="AH7">
        <v>1</v>
      </c>
      <c r="AI7">
        <v>0</v>
      </c>
      <c r="AJ7">
        <v>100</v>
      </c>
      <c r="AK7">
        <v>-3</v>
      </c>
      <c r="AL7">
        <v>-3</v>
      </c>
      <c r="AM7">
        <v>-3</v>
      </c>
      <c r="AN7">
        <v>0</v>
      </c>
      <c r="AO7">
        <v>0</v>
      </c>
      <c r="AP7">
        <v>0</v>
      </c>
      <c r="AQ7">
        <v>0</v>
      </c>
      <c r="AR7">
        <v>0</v>
      </c>
      <c r="AS7">
        <v>0</v>
      </c>
      <c r="AT7">
        <v>0</v>
      </c>
      <c r="AU7">
        <v>0</v>
      </c>
      <c r="AV7">
        <v>120</v>
      </c>
      <c r="AW7">
        <v>3</v>
      </c>
      <c r="AX7">
        <v>6</v>
      </c>
      <c r="AY7">
        <v>-3</v>
      </c>
      <c r="AZ7">
        <v>-3</v>
      </c>
      <c r="BA7">
        <v>8</v>
      </c>
      <c r="BB7">
        <v>238</v>
      </c>
      <c r="BC7">
        <v>238</v>
      </c>
      <c r="BD7">
        <v>0</v>
      </c>
      <c r="BE7">
        <v>-85</v>
      </c>
      <c r="BH7">
        <v>15</v>
      </c>
      <c r="BI7">
        <v>0</v>
      </c>
      <c r="BJ7">
        <v>3</v>
      </c>
      <c r="BK7">
        <v>3</v>
      </c>
      <c r="BL7">
        <v>1</v>
      </c>
      <c r="BM7">
        <v>0</v>
      </c>
      <c r="BN7">
        <v>60</v>
      </c>
      <c r="BO7">
        <v>1</v>
      </c>
      <c r="BP7">
        <v>-3</v>
      </c>
      <c r="BQ7">
        <v>-3</v>
      </c>
      <c r="BR7">
        <v>20</v>
      </c>
      <c r="BS7">
        <v>78</v>
      </c>
      <c r="BT7">
        <v>0</v>
      </c>
      <c r="BU7">
        <v>46</v>
      </c>
      <c r="BV7">
        <v>15</v>
      </c>
      <c r="BW7">
        <v>1</v>
      </c>
      <c r="BX7">
        <v>1</v>
      </c>
      <c r="BY7">
        <v>1</v>
      </c>
      <c r="BZ7">
        <v>0</v>
      </c>
      <c r="CA7">
        <v>80</v>
      </c>
      <c r="CB7">
        <v>5</v>
      </c>
      <c r="CC7">
        <v>-3</v>
      </c>
      <c r="CD7">
        <v>-3</v>
      </c>
      <c r="CE7">
        <v>245</v>
      </c>
      <c r="CF7">
        <v>1</v>
      </c>
      <c r="CG7">
        <v>1</v>
      </c>
      <c r="CH7">
        <v>1</v>
      </c>
      <c r="CI7">
        <v>150</v>
      </c>
      <c r="CJ7">
        <v>-3</v>
      </c>
      <c r="CK7">
        <v>-3</v>
      </c>
      <c r="CL7">
        <v>-3</v>
      </c>
      <c r="CM7">
        <v>0</v>
      </c>
      <c r="CN7">
        <v>0</v>
      </c>
      <c r="CO7">
        <v>0</v>
      </c>
      <c r="CP7">
        <v>0</v>
      </c>
      <c r="CQ7">
        <v>0</v>
      </c>
      <c r="CR7">
        <v>0</v>
      </c>
      <c r="CS7">
        <v>0</v>
      </c>
      <c r="CT7">
        <v>0</v>
      </c>
      <c r="CU7">
        <v>140</v>
      </c>
      <c r="CV7">
        <v>3</v>
      </c>
      <c r="CW7">
        <v>6</v>
      </c>
      <c r="CX7">
        <v>-3</v>
      </c>
      <c r="CY7">
        <v>-3</v>
      </c>
      <c r="CZ7">
        <v>18</v>
      </c>
      <c r="DA7">
        <v>323</v>
      </c>
      <c r="DB7">
        <v>323</v>
      </c>
      <c r="DC7">
        <v>1</v>
      </c>
      <c r="DD7">
        <v>85</v>
      </c>
    </row>
    <row r="8" spans="1:109" x14ac:dyDescent="0.25">
      <c r="A8" t="s">
        <v>3722</v>
      </c>
      <c r="B8">
        <v>3</v>
      </c>
      <c r="C8">
        <v>60</v>
      </c>
      <c r="D8">
        <v>3008</v>
      </c>
      <c r="E8">
        <v>6369</v>
      </c>
      <c r="F8">
        <v>4320</v>
      </c>
      <c r="G8">
        <v>3335</v>
      </c>
      <c r="H8">
        <v>3616</v>
      </c>
      <c r="I8">
        <v>15</v>
      </c>
      <c r="J8">
        <v>0</v>
      </c>
      <c r="K8">
        <v>0</v>
      </c>
      <c r="L8">
        <v>0</v>
      </c>
      <c r="M8">
        <v>0</v>
      </c>
      <c r="N8">
        <v>0</v>
      </c>
      <c r="O8">
        <v>0</v>
      </c>
      <c r="P8">
        <v>0</v>
      </c>
      <c r="Q8">
        <v>-3</v>
      </c>
      <c r="R8">
        <v>-3</v>
      </c>
      <c r="S8">
        <v>0</v>
      </c>
      <c r="T8">
        <v>15</v>
      </c>
      <c r="U8">
        <v>0</v>
      </c>
      <c r="V8">
        <v>0</v>
      </c>
      <c r="W8">
        <v>0</v>
      </c>
      <c r="X8">
        <v>1</v>
      </c>
      <c r="Y8">
        <v>1</v>
      </c>
      <c r="Z8">
        <v>1</v>
      </c>
      <c r="AA8">
        <v>1</v>
      </c>
      <c r="AB8">
        <v>160</v>
      </c>
      <c r="AC8">
        <v>12</v>
      </c>
      <c r="AD8">
        <v>-3</v>
      </c>
      <c r="AE8">
        <v>-3</v>
      </c>
      <c r="AF8">
        <v>310</v>
      </c>
      <c r="AG8">
        <v>1</v>
      </c>
      <c r="AH8">
        <v>1</v>
      </c>
      <c r="AI8">
        <v>1</v>
      </c>
      <c r="AJ8">
        <v>150</v>
      </c>
      <c r="AK8">
        <v>-3</v>
      </c>
      <c r="AL8">
        <v>-3</v>
      </c>
      <c r="AM8">
        <v>-3</v>
      </c>
      <c r="AN8">
        <v>0</v>
      </c>
      <c r="AO8">
        <v>1</v>
      </c>
      <c r="AP8">
        <v>0</v>
      </c>
      <c r="AQ8">
        <v>0</v>
      </c>
      <c r="AR8">
        <v>0</v>
      </c>
      <c r="AS8">
        <v>0</v>
      </c>
      <c r="AT8">
        <v>0</v>
      </c>
      <c r="AU8">
        <v>0</v>
      </c>
      <c r="AV8">
        <v>160</v>
      </c>
      <c r="AW8">
        <v>4</v>
      </c>
      <c r="AX8">
        <v>12</v>
      </c>
      <c r="AY8">
        <v>-3</v>
      </c>
      <c r="AZ8">
        <v>-3</v>
      </c>
      <c r="BA8">
        <v>0</v>
      </c>
      <c r="BB8">
        <v>325</v>
      </c>
      <c r="BC8">
        <v>425</v>
      </c>
      <c r="BD8">
        <v>1</v>
      </c>
      <c r="BE8">
        <v>120</v>
      </c>
      <c r="BH8">
        <v>15</v>
      </c>
      <c r="BI8">
        <v>0</v>
      </c>
      <c r="BJ8">
        <v>0</v>
      </c>
      <c r="BK8">
        <v>0</v>
      </c>
      <c r="BL8">
        <v>1</v>
      </c>
      <c r="BM8">
        <v>0</v>
      </c>
      <c r="BN8">
        <v>60</v>
      </c>
      <c r="BO8">
        <v>1</v>
      </c>
      <c r="BP8">
        <v>-3</v>
      </c>
      <c r="BQ8">
        <v>-3</v>
      </c>
      <c r="BR8">
        <v>20</v>
      </c>
      <c r="BS8">
        <v>75</v>
      </c>
      <c r="BT8">
        <v>0</v>
      </c>
      <c r="BU8">
        <v>0</v>
      </c>
      <c r="BV8">
        <v>0</v>
      </c>
      <c r="BW8">
        <v>1</v>
      </c>
      <c r="BX8">
        <v>1</v>
      </c>
      <c r="BY8">
        <v>1</v>
      </c>
      <c r="BZ8">
        <v>0</v>
      </c>
      <c r="CA8">
        <v>80</v>
      </c>
      <c r="CB8">
        <v>5</v>
      </c>
      <c r="CC8">
        <v>-3</v>
      </c>
      <c r="CD8">
        <v>-3</v>
      </c>
      <c r="CE8">
        <v>130</v>
      </c>
      <c r="CF8">
        <v>0</v>
      </c>
      <c r="CG8">
        <v>0</v>
      </c>
      <c r="CH8">
        <v>1</v>
      </c>
      <c r="CI8">
        <v>50</v>
      </c>
      <c r="CJ8">
        <v>-3</v>
      </c>
      <c r="CK8">
        <v>-3</v>
      </c>
      <c r="CL8">
        <v>-3</v>
      </c>
      <c r="CM8">
        <v>0</v>
      </c>
      <c r="CN8">
        <v>0</v>
      </c>
      <c r="CO8">
        <v>0</v>
      </c>
      <c r="CP8">
        <v>0</v>
      </c>
      <c r="CQ8">
        <v>0</v>
      </c>
      <c r="CR8">
        <v>0</v>
      </c>
      <c r="CS8">
        <v>0</v>
      </c>
      <c r="CT8">
        <v>0</v>
      </c>
      <c r="CU8">
        <v>140</v>
      </c>
      <c r="CV8">
        <v>3</v>
      </c>
      <c r="CW8">
        <v>6</v>
      </c>
      <c r="CX8">
        <v>-3</v>
      </c>
      <c r="CY8">
        <v>-3</v>
      </c>
      <c r="CZ8">
        <v>0</v>
      </c>
      <c r="DA8">
        <v>205</v>
      </c>
      <c r="DB8">
        <v>205</v>
      </c>
      <c r="DC8">
        <v>0</v>
      </c>
      <c r="DD8">
        <v>-120</v>
      </c>
    </row>
    <row r="9" spans="1:109" x14ac:dyDescent="0.25">
      <c r="A9" t="s">
        <v>3722</v>
      </c>
      <c r="B9">
        <v>4</v>
      </c>
      <c r="C9">
        <v>3189</v>
      </c>
      <c r="D9">
        <v>6025</v>
      </c>
      <c r="E9">
        <v>1622</v>
      </c>
      <c r="F9">
        <v>5295</v>
      </c>
      <c r="G9">
        <v>6321</v>
      </c>
      <c r="H9">
        <v>4189</v>
      </c>
      <c r="I9">
        <v>15</v>
      </c>
      <c r="J9">
        <v>0</v>
      </c>
      <c r="K9">
        <v>0</v>
      </c>
      <c r="L9">
        <v>0</v>
      </c>
      <c r="M9">
        <v>0</v>
      </c>
      <c r="N9">
        <v>0</v>
      </c>
      <c r="O9">
        <v>0</v>
      </c>
      <c r="P9">
        <v>0</v>
      </c>
      <c r="Q9">
        <v>-3</v>
      </c>
      <c r="R9">
        <v>-3</v>
      </c>
      <c r="S9">
        <v>0</v>
      </c>
      <c r="T9">
        <v>15</v>
      </c>
      <c r="U9">
        <v>0</v>
      </c>
      <c r="V9">
        <v>4</v>
      </c>
      <c r="W9">
        <v>1</v>
      </c>
      <c r="X9">
        <v>1</v>
      </c>
      <c r="Y9">
        <v>1</v>
      </c>
      <c r="Z9">
        <v>0</v>
      </c>
      <c r="AA9">
        <v>0</v>
      </c>
      <c r="AB9">
        <v>80</v>
      </c>
      <c r="AC9">
        <v>2</v>
      </c>
      <c r="AD9">
        <v>-3</v>
      </c>
      <c r="AE9">
        <v>-3</v>
      </c>
      <c r="AF9">
        <v>181</v>
      </c>
      <c r="AG9">
        <v>1</v>
      </c>
      <c r="AH9">
        <v>1</v>
      </c>
      <c r="AI9">
        <v>0</v>
      </c>
      <c r="AJ9">
        <v>100</v>
      </c>
      <c r="AK9">
        <v>-3</v>
      </c>
      <c r="AL9">
        <v>-3</v>
      </c>
      <c r="AM9">
        <v>-3</v>
      </c>
      <c r="AN9">
        <v>0</v>
      </c>
      <c r="AO9">
        <v>0</v>
      </c>
      <c r="AP9">
        <v>0</v>
      </c>
      <c r="AQ9">
        <v>0</v>
      </c>
      <c r="AR9">
        <v>1</v>
      </c>
      <c r="AS9">
        <v>0</v>
      </c>
      <c r="AT9">
        <v>25</v>
      </c>
      <c r="AU9">
        <v>0</v>
      </c>
      <c r="AV9">
        <v>80</v>
      </c>
      <c r="AW9">
        <v>2</v>
      </c>
      <c r="AX9">
        <v>2</v>
      </c>
      <c r="AY9">
        <v>-3</v>
      </c>
      <c r="AZ9">
        <v>-3</v>
      </c>
      <c r="BA9">
        <v>1</v>
      </c>
      <c r="BB9">
        <v>196</v>
      </c>
      <c r="BC9">
        <v>196</v>
      </c>
      <c r="BD9">
        <v>0</v>
      </c>
      <c r="BE9">
        <v>-114</v>
      </c>
      <c r="BH9">
        <v>15</v>
      </c>
      <c r="BI9">
        <v>0</v>
      </c>
      <c r="BJ9">
        <v>0</v>
      </c>
      <c r="BK9">
        <v>0</v>
      </c>
      <c r="BL9">
        <v>0</v>
      </c>
      <c r="BM9">
        <v>0</v>
      </c>
      <c r="BN9">
        <v>0</v>
      </c>
      <c r="BO9">
        <v>0</v>
      </c>
      <c r="BP9">
        <v>-3</v>
      </c>
      <c r="BQ9">
        <v>-3</v>
      </c>
      <c r="BR9">
        <v>0</v>
      </c>
      <c r="BS9">
        <v>15</v>
      </c>
      <c r="BT9">
        <v>0</v>
      </c>
      <c r="BU9">
        <v>0</v>
      </c>
      <c r="BV9">
        <v>0</v>
      </c>
      <c r="BW9">
        <v>1</v>
      </c>
      <c r="BX9">
        <v>1</v>
      </c>
      <c r="BY9">
        <v>1</v>
      </c>
      <c r="BZ9">
        <v>0</v>
      </c>
      <c r="CA9">
        <v>120</v>
      </c>
      <c r="CB9">
        <v>6</v>
      </c>
      <c r="CC9">
        <v>-3</v>
      </c>
      <c r="CD9">
        <v>-3</v>
      </c>
      <c r="CE9">
        <v>270</v>
      </c>
      <c r="CF9">
        <v>1</v>
      </c>
      <c r="CG9">
        <v>1</v>
      </c>
      <c r="CH9">
        <v>1</v>
      </c>
      <c r="CI9">
        <v>150</v>
      </c>
      <c r="CJ9">
        <v>-3</v>
      </c>
      <c r="CK9">
        <v>-3</v>
      </c>
      <c r="CL9">
        <v>-3</v>
      </c>
      <c r="CM9">
        <v>0</v>
      </c>
      <c r="CN9">
        <v>0</v>
      </c>
      <c r="CO9">
        <v>0</v>
      </c>
      <c r="CP9">
        <v>0</v>
      </c>
      <c r="CQ9">
        <v>0</v>
      </c>
      <c r="CR9">
        <v>1</v>
      </c>
      <c r="CS9">
        <v>0</v>
      </c>
      <c r="CT9">
        <v>25</v>
      </c>
      <c r="CU9">
        <v>120</v>
      </c>
      <c r="CV9">
        <v>3</v>
      </c>
      <c r="CW9">
        <v>6</v>
      </c>
      <c r="CX9">
        <v>-3</v>
      </c>
      <c r="CY9">
        <v>-3</v>
      </c>
      <c r="CZ9">
        <v>0</v>
      </c>
      <c r="DA9">
        <v>310</v>
      </c>
      <c r="DB9">
        <v>310</v>
      </c>
      <c r="DC9">
        <v>1</v>
      </c>
      <c r="DD9">
        <v>114</v>
      </c>
    </row>
    <row r="10" spans="1:109" x14ac:dyDescent="0.25">
      <c r="A10" t="s">
        <v>3722</v>
      </c>
      <c r="B10">
        <v>5</v>
      </c>
      <c r="C10">
        <v>5842</v>
      </c>
      <c r="D10">
        <v>159</v>
      </c>
      <c r="E10">
        <v>2073</v>
      </c>
      <c r="F10">
        <v>696</v>
      </c>
      <c r="G10">
        <v>6418</v>
      </c>
      <c r="H10">
        <v>1369</v>
      </c>
      <c r="I10">
        <v>15</v>
      </c>
      <c r="J10">
        <v>0</v>
      </c>
      <c r="K10">
        <v>16</v>
      </c>
      <c r="L10">
        <v>16</v>
      </c>
      <c r="M10">
        <v>1</v>
      </c>
      <c r="N10">
        <v>0</v>
      </c>
      <c r="O10">
        <v>60</v>
      </c>
      <c r="P10">
        <v>1</v>
      </c>
      <c r="Q10">
        <v>-3</v>
      </c>
      <c r="R10">
        <v>-3</v>
      </c>
      <c r="S10">
        <v>20</v>
      </c>
      <c r="T10">
        <v>91</v>
      </c>
      <c r="U10">
        <v>0</v>
      </c>
      <c r="V10">
        <v>84</v>
      </c>
      <c r="W10">
        <v>28</v>
      </c>
      <c r="X10">
        <v>1</v>
      </c>
      <c r="Y10">
        <v>1</v>
      </c>
      <c r="Z10">
        <v>1</v>
      </c>
      <c r="AA10">
        <v>0</v>
      </c>
      <c r="AB10">
        <v>80</v>
      </c>
      <c r="AC10">
        <v>5</v>
      </c>
      <c r="AD10">
        <v>-3</v>
      </c>
      <c r="AE10">
        <v>-3</v>
      </c>
      <c r="AF10">
        <v>258</v>
      </c>
      <c r="AG10">
        <v>1</v>
      </c>
      <c r="AH10">
        <v>1</v>
      </c>
      <c r="AI10">
        <v>1</v>
      </c>
      <c r="AJ10">
        <v>150</v>
      </c>
      <c r="AK10">
        <v>-3</v>
      </c>
      <c r="AL10">
        <v>-3</v>
      </c>
      <c r="AM10">
        <v>-3</v>
      </c>
      <c r="AN10">
        <v>1</v>
      </c>
      <c r="AO10">
        <v>0</v>
      </c>
      <c r="AP10">
        <v>0</v>
      </c>
      <c r="AQ10">
        <v>0</v>
      </c>
      <c r="AR10">
        <v>1</v>
      </c>
      <c r="AS10">
        <v>0</v>
      </c>
      <c r="AT10">
        <v>25</v>
      </c>
      <c r="AU10">
        <v>0</v>
      </c>
      <c r="AV10">
        <v>140</v>
      </c>
      <c r="AW10">
        <v>3</v>
      </c>
      <c r="AX10">
        <v>6</v>
      </c>
      <c r="AY10">
        <v>-3</v>
      </c>
      <c r="AZ10">
        <v>-3</v>
      </c>
      <c r="BA10">
        <v>44</v>
      </c>
      <c r="BB10">
        <v>349</v>
      </c>
      <c r="BC10">
        <v>369</v>
      </c>
      <c r="BD10">
        <v>1</v>
      </c>
      <c r="BE10">
        <v>69</v>
      </c>
      <c r="BH10">
        <v>15</v>
      </c>
      <c r="BI10">
        <v>0</v>
      </c>
      <c r="BJ10">
        <v>0</v>
      </c>
      <c r="BK10">
        <v>0</v>
      </c>
      <c r="BL10">
        <v>1</v>
      </c>
      <c r="BM10">
        <v>0</v>
      </c>
      <c r="BN10">
        <v>60</v>
      </c>
      <c r="BO10">
        <v>1</v>
      </c>
      <c r="BP10">
        <v>-3</v>
      </c>
      <c r="BQ10">
        <v>-3</v>
      </c>
      <c r="BR10">
        <v>20</v>
      </c>
      <c r="BS10">
        <v>75</v>
      </c>
      <c r="BT10">
        <v>0</v>
      </c>
      <c r="BU10">
        <v>0</v>
      </c>
      <c r="BV10">
        <v>0</v>
      </c>
      <c r="BW10">
        <v>1</v>
      </c>
      <c r="BX10">
        <v>1</v>
      </c>
      <c r="BY10">
        <v>1</v>
      </c>
      <c r="BZ10">
        <v>0</v>
      </c>
      <c r="CA10">
        <v>80</v>
      </c>
      <c r="CB10">
        <v>5</v>
      </c>
      <c r="CC10">
        <v>-3</v>
      </c>
      <c r="CD10">
        <v>-3</v>
      </c>
      <c r="CE10">
        <v>180</v>
      </c>
      <c r="CF10">
        <v>0</v>
      </c>
      <c r="CG10">
        <v>1</v>
      </c>
      <c r="CH10">
        <v>1</v>
      </c>
      <c r="CI10">
        <v>100</v>
      </c>
      <c r="CJ10">
        <v>-3</v>
      </c>
      <c r="CK10">
        <v>-3</v>
      </c>
      <c r="CL10">
        <v>-3</v>
      </c>
      <c r="CM10">
        <v>0</v>
      </c>
      <c r="CN10">
        <v>0</v>
      </c>
      <c r="CO10">
        <v>0</v>
      </c>
      <c r="CP10">
        <v>0</v>
      </c>
      <c r="CQ10">
        <v>0</v>
      </c>
      <c r="CR10">
        <v>1</v>
      </c>
      <c r="CS10">
        <v>0</v>
      </c>
      <c r="CT10">
        <v>25</v>
      </c>
      <c r="CU10">
        <v>140</v>
      </c>
      <c r="CV10">
        <v>3</v>
      </c>
      <c r="CW10">
        <v>6</v>
      </c>
      <c r="CX10">
        <v>-3</v>
      </c>
      <c r="CY10">
        <v>-3</v>
      </c>
      <c r="CZ10">
        <v>0</v>
      </c>
      <c r="DA10">
        <v>280</v>
      </c>
      <c r="DB10">
        <v>280</v>
      </c>
      <c r="DC10">
        <v>0</v>
      </c>
      <c r="DD10">
        <v>-69</v>
      </c>
    </row>
    <row r="11" spans="1:109" x14ac:dyDescent="0.25">
      <c r="A11" t="s">
        <v>3722</v>
      </c>
      <c r="B11">
        <v>6</v>
      </c>
      <c r="C11">
        <v>968</v>
      </c>
      <c r="D11">
        <v>5869</v>
      </c>
      <c r="E11">
        <v>5892</v>
      </c>
      <c r="F11">
        <v>2096</v>
      </c>
      <c r="G11">
        <v>1533</v>
      </c>
      <c r="H11">
        <v>4662</v>
      </c>
      <c r="I11">
        <v>0</v>
      </c>
      <c r="J11">
        <v>0</v>
      </c>
      <c r="K11">
        <v>0</v>
      </c>
      <c r="L11">
        <v>0</v>
      </c>
      <c r="M11">
        <v>0</v>
      </c>
      <c r="N11">
        <v>0</v>
      </c>
      <c r="O11">
        <v>0</v>
      </c>
      <c r="P11">
        <v>0</v>
      </c>
      <c r="Q11">
        <v>-3</v>
      </c>
      <c r="R11">
        <v>-3</v>
      </c>
      <c r="S11">
        <v>0</v>
      </c>
      <c r="T11">
        <v>0</v>
      </c>
      <c r="U11">
        <v>0</v>
      </c>
      <c r="V11">
        <v>0</v>
      </c>
      <c r="W11">
        <v>0</v>
      </c>
      <c r="X11">
        <v>1</v>
      </c>
      <c r="Y11">
        <v>1</v>
      </c>
      <c r="Z11">
        <v>0</v>
      </c>
      <c r="AA11">
        <v>0</v>
      </c>
      <c r="AB11">
        <v>80</v>
      </c>
      <c r="AC11">
        <v>2</v>
      </c>
      <c r="AD11">
        <v>-3</v>
      </c>
      <c r="AE11">
        <v>-3</v>
      </c>
      <c r="AF11">
        <v>130</v>
      </c>
      <c r="AG11">
        <v>0</v>
      </c>
      <c r="AH11">
        <v>1</v>
      </c>
      <c r="AI11">
        <v>0</v>
      </c>
      <c r="AJ11">
        <v>50</v>
      </c>
      <c r="AK11">
        <v>-3</v>
      </c>
      <c r="AL11">
        <v>-3</v>
      </c>
      <c r="AM11">
        <v>-3</v>
      </c>
      <c r="AN11">
        <v>0</v>
      </c>
      <c r="AO11">
        <v>0</v>
      </c>
      <c r="AP11">
        <v>0</v>
      </c>
      <c r="AQ11">
        <v>0</v>
      </c>
      <c r="AR11">
        <v>0</v>
      </c>
      <c r="AS11">
        <v>0</v>
      </c>
      <c r="AT11">
        <v>0</v>
      </c>
      <c r="AU11">
        <v>0</v>
      </c>
      <c r="AV11">
        <v>80</v>
      </c>
      <c r="AW11">
        <v>2</v>
      </c>
      <c r="AX11">
        <v>2</v>
      </c>
      <c r="AY11">
        <v>-3</v>
      </c>
      <c r="AZ11">
        <v>-3</v>
      </c>
      <c r="BA11">
        <v>0</v>
      </c>
      <c r="BB11">
        <v>130</v>
      </c>
      <c r="BC11">
        <v>130</v>
      </c>
      <c r="BD11">
        <v>0</v>
      </c>
      <c r="BE11">
        <v>-177</v>
      </c>
      <c r="BH11">
        <v>10</v>
      </c>
      <c r="BI11">
        <v>0</v>
      </c>
      <c r="BJ11">
        <v>7</v>
      </c>
      <c r="BK11">
        <v>7</v>
      </c>
      <c r="BL11">
        <v>1</v>
      </c>
      <c r="BM11">
        <v>0</v>
      </c>
      <c r="BN11">
        <v>60</v>
      </c>
      <c r="BO11">
        <v>1</v>
      </c>
      <c r="BP11">
        <v>-3</v>
      </c>
      <c r="BQ11">
        <v>-3</v>
      </c>
      <c r="BR11">
        <v>20</v>
      </c>
      <c r="BS11">
        <v>77</v>
      </c>
      <c r="BT11">
        <v>0</v>
      </c>
      <c r="BU11">
        <v>0</v>
      </c>
      <c r="BV11">
        <v>0</v>
      </c>
      <c r="BW11">
        <v>1</v>
      </c>
      <c r="BX11">
        <v>1</v>
      </c>
      <c r="BY11">
        <v>1</v>
      </c>
      <c r="BZ11">
        <v>0</v>
      </c>
      <c r="CA11">
        <v>80</v>
      </c>
      <c r="CB11">
        <v>5</v>
      </c>
      <c r="CC11">
        <v>-3</v>
      </c>
      <c r="CD11">
        <v>-3</v>
      </c>
      <c r="CE11">
        <v>230</v>
      </c>
      <c r="CF11">
        <v>1</v>
      </c>
      <c r="CG11">
        <v>1</v>
      </c>
      <c r="CH11">
        <v>1</v>
      </c>
      <c r="CI11">
        <v>150</v>
      </c>
      <c r="CJ11">
        <v>-3</v>
      </c>
      <c r="CK11">
        <v>-3</v>
      </c>
      <c r="CL11">
        <v>-3</v>
      </c>
      <c r="CM11">
        <v>0</v>
      </c>
      <c r="CN11">
        <v>0</v>
      </c>
      <c r="CO11">
        <v>0</v>
      </c>
      <c r="CP11">
        <v>0</v>
      </c>
      <c r="CQ11">
        <v>0</v>
      </c>
      <c r="CR11">
        <v>0</v>
      </c>
      <c r="CS11">
        <v>0</v>
      </c>
      <c r="CT11">
        <v>0</v>
      </c>
      <c r="CU11">
        <v>140</v>
      </c>
      <c r="CV11">
        <v>3</v>
      </c>
      <c r="CW11">
        <v>6</v>
      </c>
      <c r="CX11">
        <v>-3</v>
      </c>
      <c r="CY11">
        <v>-3</v>
      </c>
      <c r="CZ11">
        <v>7</v>
      </c>
      <c r="DA11">
        <v>307</v>
      </c>
      <c r="DB11">
        <v>307</v>
      </c>
      <c r="DC11">
        <v>1</v>
      </c>
      <c r="DD11">
        <v>177</v>
      </c>
    </row>
    <row r="12" spans="1:109" x14ac:dyDescent="0.25">
      <c r="A12" t="s">
        <v>3722</v>
      </c>
      <c r="B12">
        <v>7</v>
      </c>
      <c r="C12">
        <v>6666</v>
      </c>
      <c r="D12">
        <v>2240</v>
      </c>
      <c r="E12">
        <v>5012</v>
      </c>
      <c r="F12">
        <v>4469</v>
      </c>
      <c r="G12">
        <v>118</v>
      </c>
      <c r="H12">
        <v>3647</v>
      </c>
      <c r="I12">
        <v>15</v>
      </c>
      <c r="J12">
        <v>0</v>
      </c>
      <c r="K12">
        <v>0</v>
      </c>
      <c r="L12">
        <v>0</v>
      </c>
      <c r="M12">
        <v>0</v>
      </c>
      <c r="N12">
        <v>0</v>
      </c>
      <c r="O12">
        <v>0</v>
      </c>
      <c r="P12">
        <v>0</v>
      </c>
      <c r="Q12">
        <v>-3</v>
      </c>
      <c r="R12">
        <v>-3</v>
      </c>
      <c r="S12">
        <v>0</v>
      </c>
      <c r="T12">
        <v>15</v>
      </c>
      <c r="U12">
        <v>0</v>
      </c>
      <c r="V12">
        <v>0</v>
      </c>
      <c r="W12">
        <v>0</v>
      </c>
      <c r="X12">
        <v>1</v>
      </c>
      <c r="Y12">
        <v>1</v>
      </c>
      <c r="Z12">
        <v>1</v>
      </c>
      <c r="AA12">
        <v>0</v>
      </c>
      <c r="AB12">
        <v>120</v>
      </c>
      <c r="AC12">
        <v>6</v>
      </c>
      <c r="AD12">
        <v>-3</v>
      </c>
      <c r="AE12">
        <v>-3</v>
      </c>
      <c r="AF12">
        <v>220</v>
      </c>
      <c r="AG12">
        <v>1</v>
      </c>
      <c r="AH12">
        <v>1</v>
      </c>
      <c r="AI12">
        <v>0</v>
      </c>
      <c r="AJ12">
        <v>100</v>
      </c>
      <c r="AK12">
        <v>-3</v>
      </c>
      <c r="AL12">
        <v>-3</v>
      </c>
      <c r="AM12">
        <v>-3</v>
      </c>
      <c r="AN12">
        <v>0</v>
      </c>
      <c r="AO12">
        <v>0</v>
      </c>
      <c r="AP12">
        <v>2</v>
      </c>
      <c r="AQ12">
        <v>0</v>
      </c>
      <c r="AR12">
        <v>0</v>
      </c>
      <c r="AS12">
        <v>0</v>
      </c>
      <c r="AT12">
        <v>10</v>
      </c>
      <c r="AU12">
        <v>0</v>
      </c>
      <c r="AV12">
        <v>120</v>
      </c>
      <c r="AW12">
        <v>3</v>
      </c>
      <c r="AX12">
        <v>6</v>
      </c>
      <c r="AY12">
        <v>-3</v>
      </c>
      <c r="AZ12">
        <v>-3</v>
      </c>
      <c r="BA12">
        <v>0</v>
      </c>
      <c r="BB12">
        <v>235</v>
      </c>
      <c r="BC12">
        <v>235</v>
      </c>
      <c r="BD12">
        <v>0</v>
      </c>
      <c r="BE12">
        <v>-141</v>
      </c>
      <c r="BH12">
        <v>15</v>
      </c>
      <c r="BI12">
        <v>0</v>
      </c>
      <c r="BJ12">
        <v>10</v>
      </c>
      <c r="BK12">
        <v>10</v>
      </c>
      <c r="BL12">
        <v>1</v>
      </c>
      <c r="BM12">
        <v>0</v>
      </c>
      <c r="BN12">
        <v>60</v>
      </c>
      <c r="BO12">
        <v>1</v>
      </c>
      <c r="BP12">
        <v>-3</v>
      </c>
      <c r="BQ12">
        <v>-3</v>
      </c>
      <c r="BR12">
        <v>20</v>
      </c>
      <c r="BS12">
        <v>85</v>
      </c>
      <c r="BT12">
        <v>0</v>
      </c>
      <c r="BU12">
        <v>155</v>
      </c>
      <c r="BV12">
        <v>51</v>
      </c>
      <c r="BW12">
        <v>1</v>
      </c>
      <c r="BX12">
        <v>1</v>
      </c>
      <c r="BY12">
        <v>1</v>
      </c>
      <c r="BZ12">
        <v>0</v>
      </c>
      <c r="CA12">
        <v>80</v>
      </c>
      <c r="CB12">
        <v>5</v>
      </c>
      <c r="CC12">
        <v>-3</v>
      </c>
      <c r="CD12">
        <v>-3</v>
      </c>
      <c r="CE12">
        <v>281</v>
      </c>
      <c r="CF12">
        <v>1</v>
      </c>
      <c r="CG12">
        <v>1</v>
      </c>
      <c r="CH12">
        <v>1</v>
      </c>
      <c r="CI12">
        <v>150</v>
      </c>
      <c r="CJ12">
        <v>-3</v>
      </c>
      <c r="CK12">
        <v>-3</v>
      </c>
      <c r="CL12">
        <v>-3</v>
      </c>
      <c r="CM12">
        <v>1</v>
      </c>
      <c r="CN12">
        <v>0</v>
      </c>
      <c r="CO12">
        <v>0</v>
      </c>
      <c r="CP12">
        <v>2</v>
      </c>
      <c r="CQ12">
        <v>0</v>
      </c>
      <c r="CR12">
        <v>0</v>
      </c>
      <c r="CS12">
        <v>0</v>
      </c>
      <c r="CT12">
        <v>10</v>
      </c>
      <c r="CU12">
        <v>140</v>
      </c>
      <c r="CV12">
        <v>3</v>
      </c>
      <c r="CW12">
        <v>6</v>
      </c>
      <c r="CX12">
        <v>-3</v>
      </c>
      <c r="CY12">
        <v>-3</v>
      </c>
      <c r="CZ12">
        <v>61</v>
      </c>
      <c r="DA12">
        <v>376</v>
      </c>
      <c r="DB12">
        <v>396</v>
      </c>
      <c r="DC12">
        <v>1</v>
      </c>
      <c r="DD12">
        <v>141</v>
      </c>
    </row>
    <row r="13" spans="1:109" x14ac:dyDescent="0.25">
      <c r="A13" t="s">
        <v>3722</v>
      </c>
      <c r="B13">
        <v>8</v>
      </c>
      <c r="C13">
        <v>6652</v>
      </c>
      <c r="D13">
        <v>1678</v>
      </c>
      <c r="E13">
        <v>1255</v>
      </c>
      <c r="F13">
        <v>744</v>
      </c>
      <c r="G13">
        <v>3473</v>
      </c>
      <c r="H13">
        <v>3663</v>
      </c>
      <c r="I13">
        <v>10</v>
      </c>
      <c r="J13">
        <v>0</v>
      </c>
      <c r="K13">
        <v>19</v>
      </c>
      <c r="L13">
        <v>19</v>
      </c>
      <c r="M13">
        <v>1</v>
      </c>
      <c r="N13">
        <v>0</v>
      </c>
      <c r="O13">
        <v>60</v>
      </c>
      <c r="P13">
        <v>1</v>
      </c>
      <c r="Q13">
        <v>-3</v>
      </c>
      <c r="R13">
        <v>-3</v>
      </c>
      <c r="S13">
        <v>20</v>
      </c>
      <c r="T13">
        <v>89</v>
      </c>
      <c r="U13">
        <v>0</v>
      </c>
      <c r="V13">
        <v>26</v>
      </c>
      <c r="W13">
        <v>8</v>
      </c>
      <c r="X13">
        <v>1</v>
      </c>
      <c r="Y13">
        <v>1</v>
      </c>
      <c r="Z13">
        <v>1</v>
      </c>
      <c r="AA13">
        <v>0</v>
      </c>
      <c r="AB13">
        <v>80</v>
      </c>
      <c r="AC13">
        <v>5</v>
      </c>
      <c r="AD13">
        <v>-3</v>
      </c>
      <c r="AE13">
        <v>-3</v>
      </c>
      <c r="AF13">
        <v>238</v>
      </c>
      <c r="AG13">
        <v>1</v>
      </c>
      <c r="AH13">
        <v>1</v>
      </c>
      <c r="AI13">
        <v>1</v>
      </c>
      <c r="AJ13">
        <v>150</v>
      </c>
      <c r="AK13">
        <v>-3</v>
      </c>
      <c r="AL13">
        <v>-3</v>
      </c>
      <c r="AM13">
        <v>-3</v>
      </c>
      <c r="AN13">
        <v>0</v>
      </c>
      <c r="AO13">
        <v>0</v>
      </c>
      <c r="AP13">
        <v>0</v>
      </c>
      <c r="AQ13">
        <v>2</v>
      </c>
      <c r="AR13">
        <v>1</v>
      </c>
      <c r="AS13">
        <v>0</v>
      </c>
      <c r="AT13">
        <v>25</v>
      </c>
      <c r="AU13">
        <v>10</v>
      </c>
      <c r="AV13">
        <v>140</v>
      </c>
      <c r="AW13">
        <v>3</v>
      </c>
      <c r="AX13">
        <v>6</v>
      </c>
      <c r="AY13">
        <v>-3</v>
      </c>
      <c r="AZ13">
        <v>-3</v>
      </c>
      <c r="BA13">
        <v>27</v>
      </c>
      <c r="BB13">
        <v>337</v>
      </c>
      <c r="BC13">
        <v>337</v>
      </c>
      <c r="BD13">
        <v>1</v>
      </c>
      <c r="BE13">
        <v>55</v>
      </c>
      <c r="BH13">
        <v>15</v>
      </c>
      <c r="BI13">
        <v>0</v>
      </c>
      <c r="BJ13">
        <v>1</v>
      </c>
      <c r="BK13">
        <v>1</v>
      </c>
      <c r="BL13">
        <v>1</v>
      </c>
      <c r="BM13">
        <v>0</v>
      </c>
      <c r="BN13">
        <v>60</v>
      </c>
      <c r="BO13">
        <v>1</v>
      </c>
      <c r="BP13">
        <v>-3</v>
      </c>
      <c r="BQ13">
        <v>-3</v>
      </c>
      <c r="BR13">
        <v>20</v>
      </c>
      <c r="BS13">
        <v>76</v>
      </c>
      <c r="BT13">
        <v>0</v>
      </c>
      <c r="BU13">
        <v>4</v>
      </c>
      <c r="BV13">
        <v>1</v>
      </c>
      <c r="BW13">
        <v>1</v>
      </c>
      <c r="BX13">
        <v>1</v>
      </c>
      <c r="BY13">
        <v>1</v>
      </c>
      <c r="BZ13">
        <v>0</v>
      </c>
      <c r="CA13">
        <v>80</v>
      </c>
      <c r="CB13">
        <v>5</v>
      </c>
      <c r="CC13">
        <v>-3</v>
      </c>
      <c r="CD13">
        <v>-3</v>
      </c>
      <c r="CE13">
        <v>181</v>
      </c>
      <c r="CF13">
        <v>0</v>
      </c>
      <c r="CG13">
        <v>1</v>
      </c>
      <c r="CH13">
        <v>1</v>
      </c>
      <c r="CI13">
        <v>100</v>
      </c>
      <c r="CJ13">
        <v>-3</v>
      </c>
      <c r="CK13">
        <v>-3</v>
      </c>
      <c r="CL13">
        <v>-3</v>
      </c>
      <c r="CM13">
        <v>0</v>
      </c>
      <c r="CN13">
        <v>0</v>
      </c>
      <c r="CO13">
        <v>2</v>
      </c>
      <c r="CP13">
        <v>0</v>
      </c>
      <c r="CQ13">
        <v>0</v>
      </c>
      <c r="CR13">
        <v>1</v>
      </c>
      <c r="CS13">
        <v>10</v>
      </c>
      <c r="CT13">
        <v>25</v>
      </c>
      <c r="CU13">
        <v>140</v>
      </c>
      <c r="CV13">
        <v>3</v>
      </c>
      <c r="CW13">
        <v>6</v>
      </c>
      <c r="CX13">
        <v>-3</v>
      </c>
      <c r="CY13">
        <v>-3</v>
      </c>
      <c r="CZ13">
        <v>2</v>
      </c>
      <c r="DA13">
        <v>282</v>
      </c>
      <c r="DB13">
        <v>282</v>
      </c>
      <c r="DC13">
        <v>0</v>
      </c>
      <c r="DD13">
        <v>-55</v>
      </c>
    </row>
    <row r="14" spans="1:109" x14ac:dyDescent="0.25">
      <c r="A14" t="s">
        <v>3722</v>
      </c>
      <c r="B14">
        <v>9</v>
      </c>
      <c r="C14">
        <v>6546</v>
      </c>
      <c r="D14">
        <v>4486</v>
      </c>
      <c r="E14">
        <v>5635</v>
      </c>
      <c r="F14">
        <v>589</v>
      </c>
      <c r="G14">
        <v>997</v>
      </c>
      <c r="H14">
        <v>900</v>
      </c>
      <c r="I14">
        <v>15</v>
      </c>
      <c r="J14">
        <v>0</v>
      </c>
      <c r="K14">
        <v>0</v>
      </c>
      <c r="L14">
        <v>0</v>
      </c>
      <c r="M14">
        <v>1</v>
      </c>
      <c r="N14">
        <v>0</v>
      </c>
      <c r="O14">
        <v>60</v>
      </c>
      <c r="P14">
        <v>1</v>
      </c>
      <c r="Q14">
        <v>-3</v>
      </c>
      <c r="R14">
        <v>-3</v>
      </c>
      <c r="S14">
        <v>20</v>
      </c>
      <c r="T14">
        <v>75</v>
      </c>
      <c r="U14">
        <v>0</v>
      </c>
      <c r="V14">
        <v>0</v>
      </c>
      <c r="W14">
        <v>0</v>
      </c>
      <c r="X14">
        <v>1</v>
      </c>
      <c r="Y14">
        <v>1</v>
      </c>
      <c r="Z14">
        <v>1</v>
      </c>
      <c r="AA14">
        <v>0</v>
      </c>
      <c r="AB14">
        <v>80</v>
      </c>
      <c r="AC14">
        <v>5</v>
      </c>
      <c r="AD14">
        <v>-3</v>
      </c>
      <c r="AE14">
        <v>-3</v>
      </c>
      <c r="AF14">
        <v>180</v>
      </c>
      <c r="AG14">
        <v>1</v>
      </c>
      <c r="AH14">
        <v>1</v>
      </c>
      <c r="AI14">
        <v>0</v>
      </c>
      <c r="AJ14">
        <v>100</v>
      </c>
      <c r="AK14">
        <v>-3</v>
      </c>
      <c r="AL14">
        <v>-3</v>
      </c>
      <c r="AM14">
        <v>-3</v>
      </c>
      <c r="AN14">
        <v>0</v>
      </c>
      <c r="AO14">
        <v>0</v>
      </c>
      <c r="AP14">
        <v>0</v>
      </c>
      <c r="AQ14">
        <v>0</v>
      </c>
      <c r="AR14">
        <v>0</v>
      </c>
      <c r="AS14">
        <v>0</v>
      </c>
      <c r="AT14">
        <v>0</v>
      </c>
      <c r="AU14">
        <v>0</v>
      </c>
      <c r="AV14">
        <v>140</v>
      </c>
      <c r="AW14">
        <v>3</v>
      </c>
      <c r="AX14">
        <v>6</v>
      </c>
      <c r="AY14">
        <v>-3</v>
      </c>
      <c r="AZ14">
        <v>-3</v>
      </c>
      <c r="BA14">
        <v>0</v>
      </c>
      <c r="BB14">
        <v>255</v>
      </c>
      <c r="BC14">
        <v>255</v>
      </c>
      <c r="BD14">
        <v>0</v>
      </c>
      <c r="BE14">
        <v>-52</v>
      </c>
      <c r="BH14">
        <v>15</v>
      </c>
      <c r="BI14">
        <v>0</v>
      </c>
      <c r="BJ14">
        <v>1</v>
      </c>
      <c r="BK14">
        <v>1</v>
      </c>
      <c r="BL14">
        <v>0</v>
      </c>
      <c r="BM14">
        <v>0</v>
      </c>
      <c r="BN14">
        <v>0</v>
      </c>
      <c r="BO14">
        <v>0</v>
      </c>
      <c r="BP14">
        <v>-3</v>
      </c>
      <c r="BQ14">
        <v>-3</v>
      </c>
      <c r="BR14">
        <v>0</v>
      </c>
      <c r="BS14">
        <v>16</v>
      </c>
      <c r="BT14">
        <v>0</v>
      </c>
      <c r="BU14">
        <v>63</v>
      </c>
      <c r="BV14">
        <v>21</v>
      </c>
      <c r="BW14">
        <v>1</v>
      </c>
      <c r="BX14">
        <v>1</v>
      </c>
      <c r="BY14">
        <v>1</v>
      </c>
      <c r="BZ14">
        <v>0</v>
      </c>
      <c r="CA14">
        <v>120</v>
      </c>
      <c r="CB14">
        <v>6</v>
      </c>
      <c r="CC14">
        <v>-3</v>
      </c>
      <c r="CD14">
        <v>-3</v>
      </c>
      <c r="CE14">
        <v>291</v>
      </c>
      <c r="CF14">
        <v>1</v>
      </c>
      <c r="CG14">
        <v>1</v>
      </c>
      <c r="CH14">
        <v>1</v>
      </c>
      <c r="CI14">
        <v>150</v>
      </c>
      <c r="CJ14">
        <v>-3</v>
      </c>
      <c r="CK14">
        <v>-3</v>
      </c>
      <c r="CL14">
        <v>-3</v>
      </c>
      <c r="CM14">
        <v>0</v>
      </c>
      <c r="CN14">
        <v>0</v>
      </c>
      <c r="CO14">
        <v>0</v>
      </c>
      <c r="CP14">
        <v>0</v>
      </c>
      <c r="CQ14">
        <v>0</v>
      </c>
      <c r="CR14">
        <v>0</v>
      </c>
      <c r="CS14">
        <v>0</v>
      </c>
      <c r="CT14">
        <v>0</v>
      </c>
      <c r="CU14">
        <v>120</v>
      </c>
      <c r="CV14">
        <v>3</v>
      </c>
      <c r="CW14">
        <v>6</v>
      </c>
      <c r="CX14">
        <v>-3</v>
      </c>
      <c r="CY14">
        <v>-3</v>
      </c>
      <c r="CZ14">
        <v>22</v>
      </c>
      <c r="DA14">
        <v>307</v>
      </c>
      <c r="DB14">
        <v>307</v>
      </c>
      <c r="DC14">
        <v>1</v>
      </c>
      <c r="DD14">
        <v>52</v>
      </c>
    </row>
    <row r="15" spans="1:109" x14ac:dyDescent="0.25">
      <c r="A15" t="s">
        <v>3722</v>
      </c>
      <c r="B15">
        <v>10</v>
      </c>
      <c r="C15">
        <v>6377</v>
      </c>
      <c r="D15">
        <v>5839</v>
      </c>
      <c r="E15">
        <v>4013</v>
      </c>
      <c r="F15">
        <v>3735</v>
      </c>
      <c r="G15">
        <v>2839</v>
      </c>
      <c r="H15">
        <v>3556</v>
      </c>
      <c r="I15">
        <v>15</v>
      </c>
      <c r="J15">
        <v>0</v>
      </c>
      <c r="K15">
        <v>0</v>
      </c>
      <c r="L15">
        <v>0</v>
      </c>
      <c r="M15">
        <v>0</v>
      </c>
      <c r="N15">
        <v>0</v>
      </c>
      <c r="O15">
        <v>0</v>
      </c>
      <c r="P15">
        <v>0</v>
      </c>
      <c r="Q15">
        <v>-3</v>
      </c>
      <c r="R15">
        <v>-3</v>
      </c>
      <c r="S15">
        <v>0</v>
      </c>
      <c r="T15">
        <v>15</v>
      </c>
      <c r="U15">
        <v>0</v>
      </c>
      <c r="V15">
        <v>0</v>
      </c>
      <c r="W15">
        <v>0</v>
      </c>
      <c r="X15">
        <v>1</v>
      </c>
      <c r="Y15">
        <v>1</v>
      </c>
      <c r="Z15">
        <v>1</v>
      </c>
      <c r="AA15">
        <v>0</v>
      </c>
      <c r="AB15">
        <v>120</v>
      </c>
      <c r="AC15">
        <v>6</v>
      </c>
      <c r="AD15">
        <v>-3</v>
      </c>
      <c r="AE15">
        <v>-3</v>
      </c>
      <c r="AF15">
        <v>270</v>
      </c>
      <c r="AG15">
        <v>1</v>
      </c>
      <c r="AH15">
        <v>1</v>
      </c>
      <c r="AI15">
        <v>1</v>
      </c>
      <c r="AJ15">
        <v>150</v>
      </c>
      <c r="AK15">
        <v>-3</v>
      </c>
      <c r="AL15">
        <v>-3</v>
      </c>
      <c r="AM15">
        <v>-3</v>
      </c>
      <c r="AN15">
        <v>0</v>
      </c>
      <c r="AO15">
        <v>0</v>
      </c>
      <c r="AP15">
        <v>0</v>
      </c>
      <c r="AQ15">
        <v>0</v>
      </c>
      <c r="AR15">
        <v>1</v>
      </c>
      <c r="AS15">
        <v>0</v>
      </c>
      <c r="AT15">
        <v>25</v>
      </c>
      <c r="AU15">
        <v>0</v>
      </c>
      <c r="AV15">
        <v>120</v>
      </c>
      <c r="AW15">
        <v>3</v>
      </c>
      <c r="AX15">
        <v>6</v>
      </c>
      <c r="AY15">
        <v>-3</v>
      </c>
      <c r="AZ15">
        <v>-3</v>
      </c>
      <c r="BA15">
        <v>0</v>
      </c>
      <c r="BB15">
        <v>285</v>
      </c>
      <c r="BC15">
        <v>285</v>
      </c>
      <c r="BD15">
        <v>1</v>
      </c>
      <c r="BE15">
        <v>3</v>
      </c>
      <c r="BH15">
        <v>15</v>
      </c>
      <c r="BI15">
        <v>0</v>
      </c>
      <c r="BJ15">
        <v>2</v>
      </c>
      <c r="BK15">
        <v>2</v>
      </c>
      <c r="BL15">
        <v>1</v>
      </c>
      <c r="BM15">
        <v>0</v>
      </c>
      <c r="BN15">
        <v>60</v>
      </c>
      <c r="BO15">
        <v>1</v>
      </c>
      <c r="BP15">
        <v>-3</v>
      </c>
      <c r="BQ15">
        <v>-3</v>
      </c>
      <c r="BR15">
        <v>20</v>
      </c>
      <c r="BS15">
        <v>77</v>
      </c>
      <c r="BT15">
        <v>0</v>
      </c>
      <c r="BU15">
        <v>0</v>
      </c>
      <c r="BV15">
        <v>0</v>
      </c>
      <c r="BW15">
        <v>1</v>
      </c>
      <c r="BX15">
        <v>1</v>
      </c>
      <c r="BY15">
        <v>1</v>
      </c>
      <c r="BZ15">
        <v>0</v>
      </c>
      <c r="CA15">
        <v>80</v>
      </c>
      <c r="CB15">
        <v>5</v>
      </c>
      <c r="CC15">
        <v>-3</v>
      </c>
      <c r="CD15">
        <v>-3</v>
      </c>
      <c r="CE15">
        <v>180</v>
      </c>
      <c r="CF15">
        <v>1</v>
      </c>
      <c r="CG15">
        <v>1</v>
      </c>
      <c r="CH15">
        <v>0</v>
      </c>
      <c r="CI15">
        <v>100</v>
      </c>
      <c r="CJ15">
        <v>-3</v>
      </c>
      <c r="CK15">
        <v>-3</v>
      </c>
      <c r="CL15">
        <v>-3</v>
      </c>
      <c r="CM15">
        <v>0</v>
      </c>
      <c r="CN15">
        <v>0</v>
      </c>
      <c r="CO15">
        <v>0</v>
      </c>
      <c r="CP15">
        <v>0</v>
      </c>
      <c r="CQ15">
        <v>0</v>
      </c>
      <c r="CR15">
        <v>1</v>
      </c>
      <c r="CS15">
        <v>0</v>
      </c>
      <c r="CT15">
        <v>25</v>
      </c>
      <c r="CU15">
        <v>140</v>
      </c>
      <c r="CV15">
        <v>3</v>
      </c>
      <c r="CW15">
        <v>6</v>
      </c>
      <c r="CX15">
        <v>-3</v>
      </c>
      <c r="CY15">
        <v>-3</v>
      </c>
      <c r="CZ15">
        <v>2</v>
      </c>
      <c r="DA15">
        <v>282</v>
      </c>
      <c r="DB15">
        <v>282</v>
      </c>
      <c r="DC15">
        <v>0</v>
      </c>
      <c r="DD15">
        <v>-3</v>
      </c>
    </row>
    <row r="16" spans="1:109" x14ac:dyDescent="0.25">
      <c r="A16" t="s">
        <v>3722</v>
      </c>
      <c r="B16">
        <v>11</v>
      </c>
      <c r="C16">
        <v>5160</v>
      </c>
      <c r="D16">
        <v>120</v>
      </c>
      <c r="E16">
        <v>3489</v>
      </c>
      <c r="F16">
        <v>330</v>
      </c>
      <c r="G16">
        <v>704</v>
      </c>
      <c r="H16">
        <v>5930</v>
      </c>
      <c r="I16">
        <v>10</v>
      </c>
      <c r="J16">
        <v>0</v>
      </c>
      <c r="K16">
        <v>4</v>
      </c>
      <c r="L16">
        <v>4</v>
      </c>
      <c r="M16">
        <v>1</v>
      </c>
      <c r="N16">
        <v>0</v>
      </c>
      <c r="O16">
        <v>60</v>
      </c>
      <c r="P16">
        <v>1</v>
      </c>
      <c r="Q16">
        <v>-3</v>
      </c>
      <c r="R16">
        <v>-3</v>
      </c>
      <c r="S16">
        <v>20</v>
      </c>
      <c r="T16">
        <v>74</v>
      </c>
      <c r="U16">
        <v>0</v>
      </c>
      <c r="V16">
        <v>0</v>
      </c>
      <c r="W16">
        <v>0</v>
      </c>
      <c r="X16">
        <v>1</v>
      </c>
      <c r="Y16">
        <v>1</v>
      </c>
      <c r="Z16">
        <v>1</v>
      </c>
      <c r="AA16">
        <v>0</v>
      </c>
      <c r="AB16">
        <v>80</v>
      </c>
      <c r="AC16">
        <v>5</v>
      </c>
      <c r="AD16">
        <v>-3</v>
      </c>
      <c r="AE16">
        <v>-3</v>
      </c>
      <c r="AF16">
        <v>180</v>
      </c>
      <c r="AG16">
        <v>1</v>
      </c>
      <c r="AH16">
        <v>0</v>
      </c>
      <c r="AI16">
        <v>1</v>
      </c>
      <c r="AJ16">
        <v>100</v>
      </c>
      <c r="AK16">
        <v>-3</v>
      </c>
      <c r="AL16">
        <v>-3</v>
      </c>
      <c r="AM16">
        <v>-3</v>
      </c>
      <c r="AN16">
        <v>0</v>
      </c>
      <c r="AO16">
        <v>0</v>
      </c>
      <c r="AP16">
        <v>0</v>
      </c>
      <c r="AQ16">
        <v>0</v>
      </c>
      <c r="AR16">
        <v>3</v>
      </c>
      <c r="AS16">
        <v>0</v>
      </c>
      <c r="AT16">
        <v>75</v>
      </c>
      <c r="AU16">
        <v>0</v>
      </c>
      <c r="AV16">
        <v>140</v>
      </c>
      <c r="AW16">
        <v>3</v>
      </c>
      <c r="AX16">
        <v>6</v>
      </c>
      <c r="AY16">
        <v>-3</v>
      </c>
      <c r="AZ16">
        <v>-3</v>
      </c>
      <c r="BA16">
        <v>4</v>
      </c>
      <c r="BB16">
        <v>254</v>
      </c>
      <c r="BC16">
        <v>254</v>
      </c>
      <c r="BD16">
        <v>0</v>
      </c>
      <c r="BE16">
        <v>-77</v>
      </c>
      <c r="BH16">
        <v>15</v>
      </c>
      <c r="BI16">
        <v>0</v>
      </c>
      <c r="BJ16">
        <v>24</v>
      </c>
      <c r="BK16">
        <v>24</v>
      </c>
      <c r="BL16">
        <v>1</v>
      </c>
      <c r="BM16">
        <v>0</v>
      </c>
      <c r="BN16">
        <v>60</v>
      </c>
      <c r="BO16">
        <v>1</v>
      </c>
      <c r="BP16">
        <v>-3</v>
      </c>
      <c r="BQ16">
        <v>-3</v>
      </c>
      <c r="BR16">
        <v>20</v>
      </c>
      <c r="BS16">
        <v>99</v>
      </c>
      <c r="BT16">
        <v>0</v>
      </c>
      <c r="BU16">
        <v>51</v>
      </c>
      <c r="BV16">
        <v>17</v>
      </c>
      <c r="BW16">
        <v>1</v>
      </c>
      <c r="BX16">
        <v>1</v>
      </c>
      <c r="BY16">
        <v>0</v>
      </c>
      <c r="BZ16">
        <v>0</v>
      </c>
      <c r="CA16">
        <v>40</v>
      </c>
      <c r="CB16">
        <v>1</v>
      </c>
      <c r="CC16">
        <v>-3</v>
      </c>
      <c r="CD16">
        <v>-3</v>
      </c>
      <c r="CE16">
        <v>157</v>
      </c>
      <c r="CF16">
        <v>1</v>
      </c>
      <c r="CG16">
        <v>1</v>
      </c>
      <c r="CH16">
        <v>0</v>
      </c>
      <c r="CI16">
        <v>100</v>
      </c>
      <c r="CJ16">
        <v>-3</v>
      </c>
      <c r="CK16">
        <v>-3</v>
      </c>
      <c r="CL16">
        <v>-3</v>
      </c>
      <c r="CM16">
        <v>1</v>
      </c>
      <c r="CN16">
        <v>0</v>
      </c>
      <c r="CO16">
        <v>0</v>
      </c>
      <c r="CP16">
        <v>0</v>
      </c>
      <c r="CQ16">
        <v>0</v>
      </c>
      <c r="CR16">
        <v>3</v>
      </c>
      <c r="CS16">
        <v>0</v>
      </c>
      <c r="CT16">
        <v>75</v>
      </c>
      <c r="CU16">
        <v>100</v>
      </c>
      <c r="CV16">
        <v>2</v>
      </c>
      <c r="CW16">
        <v>2</v>
      </c>
      <c r="CX16">
        <v>-3</v>
      </c>
      <c r="CY16">
        <v>-3</v>
      </c>
      <c r="CZ16">
        <v>41</v>
      </c>
      <c r="DA16">
        <v>331</v>
      </c>
      <c r="DB16">
        <v>351</v>
      </c>
      <c r="DC16">
        <v>1</v>
      </c>
      <c r="DD16">
        <v>77</v>
      </c>
    </row>
    <row r="17" spans="1:108" x14ac:dyDescent="0.25">
      <c r="A17" t="s">
        <v>3722</v>
      </c>
      <c r="B17">
        <v>12</v>
      </c>
      <c r="C17">
        <v>3218</v>
      </c>
      <c r="D17">
        <v>1369</v>
      </c>
      <c r="E17">
        <v>4469</v>
      </c>
      <c r="F17">
        <v>1745</v>
      </c>
      <c r="G17">
        <v>3255</v>
      </c>
      <c r="H17">
        <v>3647</v>
      </c>
      <c r="I17">
        <v>15</v>
      </c>
      <c r="J17">
        <v>0</v>
      </c>
      <c r="K17">
        <v>0</v>
      </c>
      <c r="L17">
        <v>0</v>
      </c>
      <c r="M17">
        <v>0</v>
      </c>
      <c r="N17">
        <v>0</v>
      </c>
      <c r="O17">
        <v>0</v>
      </c>
      <c r="P17">
        <v>0</v>
      </c>
      <c r="Q17">
        <v>-3</v>
      </c>
      <c r="R17">
        <v>-3</v>
      </c>
      <c r="S17">
        <v>0</v>
      </c>
      <c r="T17">
        <v>15</v>
      </c>
      <c r="U17">
        <v>0</v>
      </c>
      <c r="V17">
        <v>0</v>
      </c>
      <c r="W17">
        <v>0</v>
      </c>
      <c r="X17">
        <v>1</v>
      </c>
      <c r="Y17">
        <v>1</v>
      </c>
      <c r="Z17">
        <v>1</v>
      </c>
      <c r="AA17">
        <v>0</v>
      </c>
      <c r="AB17">
        <v>120</v>
      </c>
      <c r="AC17">
        <v>6</v>
      </c>
      <c r="AD17">
        <v>-3</v>
      </c>
      <c r="AE17">
        <v>-3</v>
      </c>
      <c r="AF17">
        <v>220</v>
      </c>
      <c r="AG17">
        <v>0</v>
      </c>
      <c r="AH17">
        <v>1</v>
      </c>
      <c r="AI17">
        <v>1</v>
      </c>
      <c r="AJ17">
        <v>100</v>
      </c>
      <c r="AK17">
        <v>-3</v>
      </c>
      <c r="AL17">
        <v>-3</v>
      </c>
      <c r="AM17">
        <v>-3</v>
      </c>
      <c r="AN17">
        <v>0</v>
      </c>
      <c r="AO17">
        <v>0</v>
      </c>
      <c r="AP17">
        <v>1</v>
      </c>
      <c r="AQ17">
        <v>0</v>
      </c>
      <c r="AR17">
        <v>0</v>
      </c>
      <c r="AS17">
        <v>0</v>
      </c>
      <c r="AT17">
        <v>5</v>
      </c>
      <c r="AU17">
        <v>0</v>
      </c>
      <c r="AV17">
        <v>120</v>
      </c>
      <c r="AW17">
        <v>3</v>
      </c>
      <c r="AX17">
        <v>6</v>
      </c>
      <c r="AY17">
        <v>-3</v>
      </c>
      <c r="AZ17">
        <v>-3</v>
      </c>
      <c r="BA17">
        <v>0</v>
      </c>
      <c r="BB17">
        <v>235</v>
      </c>
      <c r="BC17">
        <v>235</v>
      </c>
      <c r="BD17">
        <v>0</v>
      </c>
      <c r="BE17">
        <v>-99</v>
      </c>
      <c r="BH17">
        <v>15</v>
      </c>
      <c r="BI17">
        <v>0</v>
      </c>
      <c r="BJ17">
        <v>0</v>
      </c>
      <c r="BK17">
        <v>0</v>
      </c>
      <c r="BL17">
        <v>0</v>
      </c>
      <c r="BM17">
        <v>0</v>
      </c>
      <c r="BN17">
        <v>0</v>
      </c>
      <c r="BO17">
        <v>0</v>
      </c>
      <c r="BP17">
        <v>-3</v>
      </c>
      <c r="BQ17">
        <v>-3</v>
      </c>
      <c r="BR17">
        <v>0</v>
      </c>
      <c r="BS17">
        <v>15</v>
      </c>
      <c r="BT17">
        <v>44</v>
      </c>
      <c r="BU17">
        <v>0</v>
      </c>
      <c r="BV17">
        <v>4</v>
      </c>
      <c r="BW17">
        <v>1</v>
      </c>
      <c r="BX17">
        <v>1</v>
      </c>
      <c r="BY17">
        <v>1</v>
      </c>
      <c r="BZ17">
        <v>1</v>
      </c>
      <c r="CA17">
        <v>160</v>
      </c>
      <c r="CB17">
        <v>12</v>
      </c>
      <c r="CC17">
        <v>-3</v>
      </c>
      <c r="CD17">
        <v>-3</v>
      </c>
      <c r="CE17">
        <v>314</v>
      </c>
      <c r="CF17">
        <v>1</v>
      </c>
      <c r="CG17">
        <v>1</v>
      </c>
      <c r="CH17">
        <v>1</v>
      </c>
      <c r="CI17">
        <v>150</v>
      </c>
      <c r="CJ17">
        <v>-3</v>
      </c>
      <c r="CK17">
        <v>-3</v>
      </c>
      <c r="CL17">
        <v>-3</v>
      </c>
      <c r="CM17">
        <v>0</v>
      </c>
      <c r="CN17">
        <v>1</v>
      </c>
      <c r="CO17">
        <v>0</v>
      </c>
      <c r="CP17">
        <v>1</v>
      </c>
      <c r="CQ17">
        <v>0</v>
      </c>
      <c r="CR17">
        <v>0</v>
      </c>
      <c r="CS17">
        <v>0</v>
      </c>
      <c r="CT17">
        <v>5</v>
      </c>
      <c r="CU17">
        <v>160</v>
      </c>
      <c r="CV17">
        <v>4</v>
      </c>
      <c r="CW17">
        <v>12</v>
      </c>
      <c r="CX17">
        <v>-3</v>
      </c>
      <c r="CY17">
        <v>-3</v>
      </c>
      <c r="CZ17">
        <v>4</v>
      </c>
      <c r="DA17">
        <v>334</v>
      </c>
      <c r="DB17">
        <v>434</v>
      </c>
      <c r="DC17">
        <v>1</v>
      </c>
      <c r="DD17">
        <v>99</v>
      </c>
    </row>
    <row r="18" spans="1:108" x14ac:dyDescent="0.25">
      <c r="A18" t="s">
        <v>3722</v>
      </c>
      <c r="B18">
        <v>13</v>
      </c>
      <c r="C18">
        <v>79</v>
      </c>
      <c r="D18">
        <v>5842</v>
      </c>
      <c r="E18">
        <v>4189</v>
      </c>
      <c r="F18">
        <v>6666</v>
      </c>
      <c r="G18">
        <v>744</v>
      </c>
      <c r="H18">
        <v>3616</v>
      </c>
      <c r="I18">
        <v>15</v>
      </c>
      <c r="J18">
        <v>0</v>
      </c>
      <c r="K18">
        <v>20</v>
      </c>
      <c r="L18">
        <v>20</v>
      </c>
      <c r="M18">
        <v>0</v>
      </c>
      <c r="N18">
        <v>0</v>
      </c>
      <c r="O18">
        <v>0</v>
      </c>
      <c r="P18">
        <v>0</v>
      </c>
      <c r="Q18">
        <v>-3</v>
      </c>
      <c r="R18">
        <v>-3</v>
      </c>
      <c r="S18">
        <v>0</v>
      </c>
      <c r="T18">
        <v>35</v>
      </c>
      <c r="U18">
        <v>0</v>
      </c>
      <c r="V18">
        <v>114</v>
      </c>
      <c r="W18">
        <v>38</v>
      </c>
      <c r="X18">
        <v>1</v>
      </c>
      <c r="Y18">
        <v>1</v>
      </c>
      <c r="Z18">
        <v>1</v>
      </c>
      <c r="AA18">
        <v>0</v>
      </c>
      <c r="AB18">
        <v>120</v>
      </c>
      <c r="AC18">
        <v>6</v>
      </c>
      <c r="AD18">
        <v>-3</v>
      </c>
      <c r="AE18">
        <v>-3</v>
      </c>
      <c r="AF18">
        <v>308</v>
      </c>
      <c r="AG18">
        <v>1</v>
      </c>
      <c r="AH18">
        <v>1</v>
      </c>
      <c r="AI18">
        <v>1</v>
      </c>
      <c r="AJ18">
        <v>150</v>
      </c>
      <c r="AK18">
        <v>-3</v>
      </c>
      <c r="AL18">
        <v>-3</v>
      </c>
      <c r="AM18">
        <v>-3</v>
      </c>
      <c r="AN18">
        <v>1</v>
      </c>
      <c r="AO18">
        <v>0</v>
      </c>
      <c r="AP18">
        <v>0</v>
      </c>
      <c r="AQ18">
        <v>0</v>
      </c>
      <c r="AR18">
        <v>0</v>
      </c>
      <c r="AS18">
        <v>1</v>
      </c>
      <c r="AT18">
        <v>0</v>
      </c>
      <c r="AU18">
        <v>25</v>
      </c>
      <c r="AV18">
        <v>120</v>
      </c>
      <c r="AW18">
        <v>3</v>
      </c>
      <c r="AX18">
        <v>6</v>
      </c>
      <c r="AY18">
        <v>-3</v>
      </c>
      <c r="AZ18">
        <v>-3</v>
      </c>
      <c r="BA18">
        <v>58</v>
      </c>
      <c r="BB18">
        <v>368</v>
      </c>
      <c r="BC18">
        <v>388</v>
      </c>
      <c r="BD18">
        <v>1</v>
      </c>
      <c r="BE18">
        <v>182</v>
      </c>
      <c r="BH18">
        <v>15</v>
      </c>
      <c r="BI18">
        <v>0</v>
      </c>
      <c r="BJ18">
        <v>0</v>
      </c>
      <c r="BK18">
        <v>0</v>
      </c>
      <c r="BL18">
        <v>0</v>
      </c>
      <c r="BM18">
        <v>0</v>
      </c>
      <c r="BN18">
        <v>0</v>
      </c>
      <c r="BO18">
        <v>0</v>
      </c>
      <c r="BP18">
        <v>-3</v>
      </c>
      <c r="BQ18">
        <v>-3</v>
      </c>
      <c r="BR18">
        <v>0</v>
      </c>
      <c r="BS18">
        <v>15</v>
      </c>
      <c r="BT18">
        <v>0</v>
      </c>
      <c r="BU18">
        <v>5</v>
      </c>
      <c r="BV18">
        <v>1</v>
      </c>
      <c r="BW18">
        <v>1</v>
      </c>
      <c r="BX18">
        <v>1</v>
      </c>
      <c r="BY18">
        <v>1</v>
      </c>
      <c r="BZ18">
        <v>0</v>
      </c>
      <c r="CA18">
        <v>120</v>
      </c>
      <c r="CB18">
        <v>6</v>
      </c>
      <c r="CC18">
        <v>-3</v>
      </c>
      <c r="CD18">
        <v>-3</v>
      </c>
      <c r="CE18">
        <v>171</v>
      </c>
      <c r="CF18">
        <v>0</v>
      </c>
      <c r="CG18">
        <v>0</v>
      </c>
      <c r="CH18">
        <v>1</v>
      </c>
      <c r="CI18">
        <v>50</v>
      </c>
      <c r="CJ18">
        <v>-3</v>
      </c>
      <c r="CK18">
        <v>-3</v>
      </c>
      <c r="CL18">
        <v>-3</v>
      </c>
      <c r="CM18">
        <v>0</v>
      </c>
      <c r="CN18">
        <v>0</v>
      </c>
      <c r="CO18">
        <v>0</v>
      </c>
      <c r="CP18">
        <v>0</v>
      </c>
      <c r="CQ18">
        <v>1</v>
      </c>
      <c r="CR18">
        <v>0</v>
      </c>
      <c r="CS18">
        <v>25</v>
      </c>
      <c r="CT18">
        <v>0</v>
      </c>
      <c r="CU18">
        <v>120</v>
      </c>
      <c r="CV18">
        <v>3</v>
      </c>
      <c r="CW18">
        <v>6</v>
      </c>
      <c r="CX18">
        <v>-3</v>
      </c>
      <c r="CY18">
        <v>-3</v>
      </c>
      <c r="CZ18">
        <v>1</v>
      </c>
      <c r="DA18">
        <v>186</v>
      </c>
      <c r="DB18">
        <v>186</v>
      </c>
      <c r="DC18">
        <v>0</v>
      </c>
      <c r="DD18">
        <v>-182</v>
      </c>
    </row>
    <row r="19" spans="1:108" x14ac:dyDescent="0.25">
      <c r="A19" t="s">
        <v>3722</v>
      </c>
      <c r="B19">
        <v>14</v>
      </c>
      <c r="C19">
        <v>6418</v>
      </c>
      <c r="D19">
        <v>3008</v>
      </c>
      <c r="E19">
        <v>997</v>
      </c>
      <c r="F19">
        <v>3743</v>
      </c>
      <c r="G19">
        <v>968</v>
      </c>
      <c r="H19">
        <v>2240</v>
      </c>
      <c r="I19">
        <v>15</v>
      </c>
      <c r="J19">
        <v>0</v>
      </c>
      <c r="K19">
        <v>0</v>
      </c>
      <c r="L19">
        <v>0</v>
      </c>
      <c r="M19">
        <v>0</v>
      </c>
      <c r="N19">
        <v>0</v>
      </c>
      <c r="O19">
        <v>0</v>
      </c>
      <c r="P19">
        <v>0</v>
      </c>
      <c r="Q19">
        <v>-3</v>
      </c>
      <c r="R19">
        <v>-3</v>
      </c>
      <c r="S19">
        <v>0</v>
      </c>
      <c r="T19">
        <v>15</v>
      </c>
      <c r="U19">
        <v>0</v>
      </c>
      <c r="V19">
        <v>0</v>
      </c>
      <c r="W19">
        <v>0</v>
      </c>
      <c r="X19">
        <v>1</v>
      </c>
      <c r="Y19">
        <v>1</v>
      </c>
      <c r="Z19">
        <v>1</v>
      </c>
      <c r="AA19">
        <v>0</v>
      </c>
      <c r="AB19">
        <v>120</v>
      </c>
      <c r="AC19">
        <v>6</v>
      </c>
      <c r="AD19">
        <v>-3</v>
      </c>
      <c r="AE19">
        <v>-3</v>
      </c>
      <c r="AF19">
        <v>270</v>
      </c>
      <c r="AG19">
        <v>1</v>
      </c>
      <c r="AH19">
        <v>1</v>
      </c>
      <c r="AI19">
        <v>1</v>
      </c>
      <c r="AJ19">
        <v>150</v>
      </c>
      <c r="AK19">
        <v>-3</v>
      </c>
      <c r="AL19">
        <v>-3</v>
      </c>
      <c r="AM19">
        <v>-3</v>
      </c>
      <c r="AN19">
        <v>0</v>
      </c>
      <c r="AO19">
        <v>0</v>
      </c>
      <c r="AP19">
        <v>0</v>
      </c>
      <c r="AQ19">
        <v>0</v>
      </c>
      <c r="AR19">
        <v>0</v>
      </c>
      <c r="AS19">
        <v>0</v>
      </c>
      <c r="AT19">
        <v>0</v>
      </c>
      <c r="AU19">
        <v>0</v>
      </c>
      <c r="AV19">
        <v>120</v>
      </c>
      <c r="AW19">
        <v>3</v>
      </c>
      <c r="AX19">
        <v>6</v>
      </c>
      <c r="AY19">
        <v>-3</v>
      </c>
      <c r="AZ19">
        <v>-3</v>
      </c>
      <c r="BA19">
        <v>0</v>
      </c>
      <c r="BB19">
        <v>285</v>
      </c>
      <c r="BC19">
        <v>285</v>
      </c>
      <c r="BD19">
        <v>1</v>
      </c>
      <c r="BE19">
        <v>170</v>
      </c>
      <c r="BH19">
        <v>15</v>
      </c>
      <c r="BI19">
        <v>0</v>
      </c>
      <c r="BJ19">
        <v>0</v>
      </c>
      <c r="BK19">
        <v>0</v>
      </c>
      <c r="BL19">
        <v>0</v>
      </c>
      <c r="BM19">
        <v>0</v>
      </c>
      <c r="BN19">
        <v>0</v>
      </c>
      <c r="BO19">
        <v>0</v>
      </c>
      <c r="BP19">
        <v>-3</v>
      </c>
      <c r="BQ19">
        <v>-3</v>
      </c>
      <c r="BR19">
        <v>0</v>
      </c>
      <c r="BS19">
        <v>15</v>
      </c>
      <c r="BT19">
        <v>0</v>
      </c>
      <c r="BU19">
        <v>0</v>
      </c>
      <c r="BV19">
        <v>0</v>
      </c>
      <c r="BW19">
        <v>0</v>
      </c>
      <c r="BX19">
        <v>0</v>
      </c>
      <c r="BY19">
        <v>0</v>
      </c>
      <c r="BZ19">
        <v>0</v>
      </c>
      <c r="CA19">
        <v>0</v>
      </c>
      <c r="CB19">
        <v>-1</v>
      </c>
      <c r="CC19">
        <v>-3</v>
      </c>
      <c r="CD19">
        <v>-3</v>
      </c>
      <c r="CE19">
        <v>100</v>
      </c>
      <c r="CF19">
        <v>1</v>
      </c>
      <c r="CG19">
        <v>1</v>
      </c>
      <c r="CH19">
        <v>0</v>
      </c>
      <c r="CI19">
        <v>100</v>
      </c>
      <c r="CJ19">
        <v>-3</v>
      </c>
      <c r="CK19">
        <v>-3</v>
      </c>
      <c r="CL19">
        <v>-3</v>
      </c>
      <c r="CM19">
        <v>0</v>
      </c>
      <c r="CN19">
        <v>0</v>
      </c>
      <c r="CO19">
        <v>0</v>
      </c>
      <c r="CP19">
        <v>0</v>
      </c>
      <c r="CQ19">
        <v>0</v>
      </c>
      <c r="CR19">
        <v>0</v>
      </c>
      <c r="CS19">
        <v>0</v>
      </c>
      <c r="CT19">
        <v>0</v>
      </c>
      <c r="CU19">
        <v>0</v>
      </c>
      <c r="CV19">
        <v>0</v>
      </c>
      <c r="CW19">
        <v>-1</v>
      </c>
      <c r="CX19">
        <v>-3</v>
      </c>
      <c r="CY19">
        <v>-3</v>
      </c>
      <c r="CZ19">
        <v>0</v>
      </c>
      <c r="DA19">
        <v>115</v>
      </c>
      <c r="DB19">
        <v>115</v>
      </c>
      <c r="DC19">
        <v>0</v>
      </c>
      <c r="DD19">
        <v>-170</v>
      </c>
    </row>
    <row r="20" spans="1:108" x14ac:dyDescent="0.25">
      <c r="A20" t="s">
        <v>3722</v>
      </c>
      <c r="B20">
        <v>15</v>
      </c>
      <c r="C20">
        <v>6369</v>
      </c>
      <c r="D20">
        <v>4662</v>
      </c>
      <c r="E20">
        <v>1255</v>
      </c>
      <c r="F20">
        <v>1533</v>
      </c>
      <c r="G20">
        <v>5839</v>
      </c>
      <c r="H20">
        <v>1294</v>
      </c>
      <c r="I20">
        <v>15</v>
      </c>
      <c r="J20">
        <v>0</v>
      </c>
      <c r="K20">
        <v>6</v>
      </c>
      <c r="L20">
        <v>6</v>
      </c>
      <c r="M20">
        <v>1</v>
      </c>
      <c r="N20">
        <v>0</v>
      </c>
      <c r="O20">
        <v>60</v>
      </c>
      <c r="P20">
        <v>1</v>
      </c>
      <c r="Q20">
        <v>-3</v>
      </c>
      <c r="R20">
        <v>-3</v>
      </c>
      <c r="S20">
        <v>20</v>
      </c>
      <c r="T20">
        <v>81</v>
      </c>
      <c r="U20">
        <v>0</v>
      </c>
      <c r="V20">
        <v>0</v>
      </c>
      <c r="W20">
        <v>0</v>
      </c>
      <c r="X20">
        <v>1</v>
      </c>
      <c r="Y20">
        <v>1</v>
      </c>
      <c r="Z20">
        <v>1</v>
      </c>
      <c r="AA20">
        <v>0</v>
      </c>
      <c r="AB20">
        <v>80</v>
      </c>
      <c r="AC20">
        <v>5</v>
      </c>
      <c r="AD20">
        <v>-3</v>
      </c>
      <c r="AE20">
        <v>-3</v>
      </c>
      <c r="AF20">
        <v>180</v>
      </c>
      <c r="AG20">
        <v>0</v>
      </c>
      <c r="AH20">
        <v>1</v>
      </c>
      <c r="AI20">
        <v>1</v>
      </c>
      <c r="AJ20">
        <v>100</v>
      </c>
      <c r="AK20">
        <v>-3</v>
      </c>
      <c r="AL20">
        <v>-3</v>
      </c>
      <c r="AM20">
        <v>-3</v>
      </c>
      <c r="AN20">
        <v>0</v>
      </c>
      <c r="AO20">
        <v>0</v>
      </c>
      <c r="AP20">
        <v>0</v>
      </c>
      <c r="AQ20">
        <v>0</v>
      </c>
      <c r="AR20">
        <v>0</v>
      </c>
      <c r="AS20">
        <v>0</v>
      </c>
      <c r="AT20">
        <v>0</v>
      </c>
      <c r="AU20">
        <v>0</v>
      </c>
      <c r="AV20">
        <v>140</v>
      </c>
      <c r="AW20">
        <v>3</v>
      </c>
      <c r="AX20">
        <v>6</v>
      </c>
      <c r="AY20">
        <v>-3</v>
      </c>
      <c r="AZ20">
        <v>-3</v>
      </c>
      <c r="BA20">
        <v>6</v>
      </c>
      <c r="BB20">
        <v>261</v>
      </c>
      <c r="BC20">
        <v>261</v>
      </c>
      <c r="BD20">
        <v>0</v>
      </c>
      <c r="BE20">
        <v>-39</v>
      </c>
      <c r="BH20">
        <v>10</v>
      </c>
      <c r="BI20">
        <v>0</v>
      </c>
      <c r="BJ20">
        <v>0</v>
      </c>
      <c r="BK20">
        <v>0</v>
      </c>
      <c r="BL20">
        <v>1</v>
      </c>
      <c r="BM20">
        <v>0</v>
      </c>
      <c r="BN20">
        <v>60</v>
      </c>
      <c r="BO20">
        <v>1</v>
      </c>
      <c r="BP20">
        <v>-3</v>
      </c>
      <c r="BQ20">
        <v>-3</v>
      </c>
      <c r="BR20">
        <v>20</v>
      </c>
      <c r="BS20">
        <v>70</v>
      </c>
      <c r="BT20">
        <v>0</v>
      </c>
      <c r="BU20">
        <v>0</v>
      </c>
      <c r="BV20">
        <v>0</v>
      </c>
      <c r="BW20">
        <v>1</v>
      </c>
      <c r="BX20">
        <v>1</v>
      </c>
      <c r="BY20">
        <v>1</v>
      </c>
      <c r="BZ20">
        <v>0</v>
      </c>
      <c r="CA20">
        <v>80</v>
      </c>
      <c r="CB20">
        <v>5</v>
      </c>
      <c r="CC20">
        <v>-3</v>
      </c>
      <c r="CD20">
        <v>-3</v>
      </c>
      <c r="CE20">
        <v>230</v>
      </c>
      <c r="CF20">
        <v>1</v>
      </c>
      <c r="CG20">
        <v>1</v>
      </c>
      <c r="CH20">
        <v>1</v>
      </c>
      <c r="CI20">
        <v>150</v>
      </c>
      <c r="CJ20">
        <v>-3</v>
      </c>
      <c r="CK20">
        <v>-3</v>
      </c>
      <c r="CL20">
        <v>-3</v>
      </c>
      <c r="CM20">
        <v>0</v>
      </c>
      <c r="CN20">
        <v>0</v>
      </c>
      <c r="CO20">
        <v>0</v>
      </c>
      <c r="CP20">
        <v>0</v>
      </c>
      <c r="CQ20">
        <v>0</v>
      </c>
      <c r="CR20">
        <v>0</v>
      </c>
      <c r="CS20">
        <v>0</v>
      </c>
      <c r="CT20">
        <v>0</v>
      </c>
      <c r="CU20">
        <v>140</v>
      </c>
      <c r="CV20">
        <v>3</v>
      </c>
      <c r="CW20">
        <v>6</v>
      </c>
      <c r="CX20">
        <v>-3</v>
      </c>
      <c r="CY20">
        <v>-3</v>
      </c>
      <c r="CZ20">
        <v>0</v>
      </c>
      <c r="DA20">
        <v>300</v>
      </c>
      <c r="DB20">
        <v>300</v>
      </c>
      <c r="DC20">
        <v>1</v>
      </c>
      <c r="DD20">
        <v>39</v>
      </c>
    </row>
    <row r="21" spans="1:108" x14ac:dyDescent="0.25">
      <c r="A21" t="s">
        <v>3722</v>
      </c>
      <c r="B21">
        <v>16</v>
      </c>
      <c r="C21">
        <v>4320</v>
      </c>
      <c r="D21">
        <v>6430</v>
      </c>
      <c r="E21">
        <v>6377</v>
      </c>
      <c r="F21">
        <v>5295</v>
      </c>
      <c r="G21">
        <v>5635</v>
      </c>
      <c r="H21">
        <v>704</v>
      </c>
      <c r="I21">
        <v>10</v>
      </c>
      <c r="J21">
        <v>0</v>
      </c>
      <c r="K21">
        <v>0</v>
      </c>
      <c r="L21">
        <v>0</v>
      </c>
      <c r="M21">
        <v>1</v>
      </c>
      <c r="N21">
        <v>0</v>
      </c>
      <c r="O21">
        <v>60</v>
      </c>
      <c r="P21">
        <v>1</v>
      </c>
      <c r="Q21">
        <v>-3</v>
      </c>
      <c r="R21">
        <v>-3</v>
      </c>
      <c r="S21">
        <v>20</v>
      </c>
      <c r="T21">
        <v>70</v>
      </c>
      <c r="U21">
        <v>0</v>
      </c>
      <c r="V21">
        <v>0</v>
      </c>
      <c r="W21">
        <v>0</v>
      </c>
      <c r="X21">
        <v>1</v>
      </c>
      <c r="Y21">
        <v>1</v>
      </c>
      <c r="Z21">
        <v>1</v>
      </c>
      <c r="AA21">
        <v>0</v>
      </c>
      <c r="AB21">
        <v>80</v>
      </c>
      <c r="AC21">
        <v>5</v>
      </c>
      <c r="AD21">
        <v>-3</v>
      </c>
      <c r="AE21">
        <v>-3</v>
      </c>
      <c r="AF21">
        <v>180</v>
      </c>
      <c r="AG21">
        <v>1</v>
      </c>
      <c r="AH21">
        <v>0</v>
      </c>
      <c r="AI21">
        <v>1</v>
      </c>
      <c r="AJ21">
        <v>100</v>
      </c>
      <c r="AK21">
        <v>-3</v>
      </c>
      <c r="AL21">
        <v>-3</v>
      </c>
      <c r="AM21">
        <v>-3</v>
      </c>
      <c r="AN21">
        <v>0</v>
      </c>
      <c r="AO21">
        <v>0</v>
      </c>
      <c r="AP21">
        <v>0</v>
      </c>
      <c r="AQ21">
        <v>0</v>
      </c>
      <c r="AR21">
        <v>0</v>
      </c>
      <c r="AS21">
        <v>0</v>
      </c>
      <c r="AT21">
        <v>0</v>
      </c>
      <c r="AU21">
        <v>0</v>
      </c>
      <c r="AV21">
        <v>140</v>
      </c>
      <c r="AW21">
        <v>3</v>
      </c>
      <c r="AX21">
        <v>6</v>
      </c>
      <c r="AY21">
        <v>-3</v>
      </c>
      <c r="AZ21">
        <v>-3</v>
      </c>
      <c r="BA21">
        <v>0</v>
      </c>
      <c r="BB21">
        <v>250</v>
      </c>
      <c r="BC21">
        <v>250</v>
      </c>
      <c r="BD21">
        <v>0</v>
      </c>
      <c r="BE21">
        <v>-95</v>
      </c>
      <c r="BH21">
        <v>15</v>
      </c>
      <c r="BI21">
        <v>0</v>
      </c>
      <c r="BJ21">
        <v>0</v>
      </c>
      <c r="BK21">
        <v>0</v>
      </c>
      <c r="BL21">
        <v>1</v>
      </c>
      <c r="BM21">
        <v>0</v>
      </c>
      <c r="BN21">
        <v>60</v>
      </c>
      <c r="BO21">
        <v>1</v>
      </c>
      <c r="BP21">
        <v>-3</v>
      </c>
      <c r="BQ21">
        <v>-3</v>
      </c>
      <c r="BR21">
        <v>20</v>
      </c>
      <c r="BS21">
        <v>75</v>
      </c>
      <c r="BT21">
        <v>0</v>
      </c>
      <c r="BU21">
        <v>0</v>
      </c>
      <c r="BV21">
        <v>0</v>
      </c>
      <c r="BW21">
        <v>1</v>
      </c>
      <c r="BX21">
        <v>1</v>
      </c>
      <c r="BY21">
        <v>1</v>
      </c>
      <c r="BZ21">
        <v>1</v>
      </c>
      <c r="CA21">
        <v>120</v>
      </c>
      <c r="CB21">
        <v>11</v>
      </c>
      <c r="CC21">
        <v>-3</v>
      </c>
      <c r="CD21">
        <v>-3</v>
      </c>
      <c r="CE21">
        <v>270</v>
      </c>
      <c r="CF21">
        <v>1</v>
      </c>
      <c r="CG21">
        <v>1</v>
      </c>
      <c r="CH21">
        <v>1</v>
      </c>
      <c r="CI21">
        <v>150</v>
      </c>
      <c r="CJ21">
        <v>-3</v>
      </c>
      <c r="CK21">
        <v>-3</v>
      </c>
      <c r="CL21">
        <v>-3</v>
      </c>
      <c r="CM21">
        <v>0</v>
      </c>
      <c r="CN21">
        <v>1</v>
      </c>
      <c r="CO21">
        <v>0</v>
      </c>
      <c r="CP21">
        <v>0</v>
      </c>
      <c r="CQ21">
        <v>0</v>
      </c>
      <c r="CR21">
        <v>0</v>
      </c>
      <c r="CS21">
        <v>0</v>
      </c>
      <c r="CT21">
        <v>0</v>
      </c>
      <c r="CU21">
        <v>180</v>
      </c>
      <c r="CV21">
        <v>4</v>
      </c>
      <c r="CW21">
        <v>12</v>
      </c>
      <c r="CX21">
        <v>-3</v>
      </c>
      <c r="CY21">
        <v>-3</v>
      </c>
      <c r="CZ21">
        <v>0</v>
      </c>
      <c r="DA21">
        <v>345</v>
      </c>
      <c r="DB21">
        <v>445</v>
      </c>
      <c r="DC21">
        <v>1</v>
      </c>
      <c r="DD21">
        <v>95</v>
      </c>
    </row>
    <row r="22" spans="1:108" x14ac:dyDescent="0.25">
      <c r="A22" t="s">
        <v>3722</v>
      </c>
      <c r="B22">
        <v>17</v>
      </c>
      <c r="C22">
        <v>3556</v>
      </c>
      <c r="D22">
        <v>3189</v>
      </c>
      <c r="E22">
        <v>1678</v>
      </c>
      <c r="F22">
        <v>330</v>
      </c>
      <c r="G22">
        <v>2073</v>
      </c>
      <c r="H22">
        <v>118</v>
      </c>
      <c r="I22">
        <v>15</v>
      </c>
      <c r="J22">
        <v>0</v>
      </c>
      <c r="K22">
        <v>16</v>
      </c>
      <c r="L22">
        <v>16</v>
      </c>
      <c r="M22">
        <v>0</v>
      </c>
      <c r="N22">
        <v>0</v>
      </c>
      <c r="O22">
        <v>0</v>
      </c>
      <c r="P22">
        <v>0</v>
      </c>
      <c r="Q22">
        <v>-3</v>
      </c>
      <c r="R22">
        <v>-3</v>
      </c>
      <c r="S22">
        <v>0</v>
      </c>
      <c r="T22">
        <v>31</v>
      </c>
      <c r="U22">
        <v>0</v>
      </c>
      <c r="V22">
        <v>82</v>
      </c>
      <c r="W22">
        <v>27</v>
      </c>
      <c r="X22">
        <v>1</v>
      </c>
      <c r="Y22">
        <v>1</v>
      </c>
      <c r="Z22">
        <v>0</v>
      </c>
      <c r="AA22">
        <v>0</v>
      </c>
      <c r="AB22">
        <v>80</v>
      </c>
      <c r="AC22">
        <v>2</v>
      </c>
      <c r="AD22">
        <v>-3</v>
      </c>
      <c r="AE22">
        <v>-3</v>
      </c>
      <c r="AF22">
        <v>257</v>
      </c>
      <c r="AG22">
        <v>1</v>
      </c>
      <c r="AH22">
        <v>1</v>
      </c>
      <c r="AI22">
        <v>1</v>
      </c>
      <c r="AJ22">
        <v>150</v>
      </c>
      <c r="AK22">
        <v>-3</v>
      </c>
      <c r="AL22">
        <v>-3</v>
      </c>
      <c r="AM22">
        <v>-3</v>
      </c>
      <c r="AN22">
        <v>1</v>
      </c>
      <c r="AO22">
        <v>0</v>
      </c>
      <c r="AP22">
        <v>0</v>
      </c>
      <c r="AQ22">
        <v>0</v>
      </c>
      <c r="AR22">
        <v>0</v>
      </c>
      <c r="AS22">
        <v>0</v>
      </c>
      <c r="AT22">
        <v>0</v>
      </c>
      <c r="AU22">
        <v>0</v>
      </c>
      <c r="AV22">
        <v>80</v>
      </c>
      <c r="AW22">
        <v>2</v>
      </c>
      <c r="AX22">
        <v>2</v>
      </c>
      <c r="AY22">
        <v>-3</v>
      </c>
      <c r="AZ22">
        <v>-3</v>
      </c>
      <c r="BA22">
        <v>43</v>
      </c>
      <c r="BB22">
        <v>288</v>
      </c>
      <c r="BC22">
        <v>308</v>
      </c>
      <c r="BD22">
        <v>0</v>
      </c>
      <c r="BE22">
        <v>-1</v>
      </c>
      <c r="BH22">
        <v>15</v>
      </c>
      <c r="BI22">
        <v>0</v>
      </c>
      <c r="BJ22">
        <v>23</v>
      </c>
      <c r="BK22">
        <v>23</v>
      </c>
      <c r="BL22">
        <v>1</v>
      </c>
      <c r="BM22">
        <v>0</v>
      </c>
      <c r="BN22">
        <v>60</v>
      </c>
      <c r="BO22">
        <v>1</v>
      </c>
      <c r="BP22">
        <v>-3</v>
      </c>
      <c r="BQ22">
        <v>-3</v>
      </c>
      <c r="BR22">
        <v>20</v>
      </c>
      <c r="BS22">
        <v>98</v>
      </c>
      <c r="BT22">
        <v>0</v>
      </c>
      <c r="BU22">
        <v>184</v>
      </c>
      <c r="BV22">
        <v>61</v>
      </c>
      <c r="BW22">
        <v>1</v>
      </c>
      <c r="BX22">
        <v>1</v>
      </c>
      <c r="BY22">
        <v>1</v>
      </c>
      <c r="BZ22">
        <v>0</v>
      </c>
      <c r="CA22">
        <v>80</v>
      </c>
      <c r="CB22">
        <v>5</v>
      </c>
      <c r="CC22">
        <v>-3</v>
      </c>
      <c r="CD22">
        <v>-3</v>
      </c>
      <c r="CE22">
        <v>191</v>
      </c>
      <c r="CF22">
        <v>0</v>
      </c>
      <c r="CG22">
        <v>0</v>
      </c>
      <c r="CH22">
        <v>1</v>
      </c>
      <c r="CI22">
        <v>50</v>
      </c>
      <c r="CJ22">
        <v>-3</v>
      </c>
      <c r="CK22">
        <v>-3</v>
      </c>
      <c r="CL22">
        <v>-3</v>
      </c>
      <c r="CM22">
        <v>1</v>
      </c>
      <c r="CN22">
        <v>0</v>
      </c>
      <c r="CO22">
        <v>0</v>
      </c>
      <c r="CP22">
        <v>0</v>
      </c>
      <c r="CQ22">
        <v>0</v>
      </c>
      <c r="CR22">
        <v>0</v>
      </c>
      <c r="CS22">
        <v>0</v>
      </c>
      <c r="CT22">
        <v>0</v>
      </c>
      <c r="CU22">
        <v>140</v>
      </c>
      <c r="CV22">
        <v>3</v>
      </c>
      <c r="CW22">
        <v>6</v>
      </c>
      <c r="CX22">
        <v>-3</v>
      </c>
      <c r="CY22">
        <v>-3</v>
      </c>
      <c r="CZ22">
        <v>84</v>
      </c>
      <c r="DA22">
        <v>289</v>
      </c>
      <c r="DB22">
        <v>309</v>
      </c>
      <c r="DC22">
        <v>1</v>
      </c>
      <c r="DD22">
        <v>1</v>
      </c>
    </row>
    <row r="23" spans="1:108" x14ac:dyDescent="0.25">
      <c r="A23" t="s">
        <v>3722</v>
      </c>
      <c r="B23">
        <v>18</v>
      </c>
      <c r="C23">
        <v>3335</v>
      </c>
      <c r="D23">
        <v>4188</v>
      </c>
      <c r="E23">
        <v>3735</v>
      </c>
      <c r="F23">
        <v>6546</v>
      </c>
      <c r="G23">
        <v>6652</v>
      </c>
      <c r="H23">
        <v>900</v>
      </c>
      <c r="I23">
        <v>15</v>
      </c>
      <c r="J23">
        <v>0</v>
      </c>
      <c r="K23">
        <v>0</v>
      </c>
      <c r="L23">
        <v>0</v>
      </c>
      <c r="M23">
        <v>1</v>
      </c>
      <c r="N23">
        <v>0</v>
      </c>
      <c r="O23">
        <v>60</v>
      </c>
      <c r="P23">
        <v>1</v>
      </c>
      <c r="Q23">
        <v>-3</v>
      </c>
      <c r="R23">
        <v>-3</v>
      </c>
      <c r="S23">
        <v>20</v>
      </c>
      <c r="T23">
        <v>75</v>
      </c>
      <c r="U23">
        <v>0</v>
      </c>
      <c r="V23">
        <v>0</v>
      </c>
      <c r="W23">
        <v>0</v>
      </c>
      <c r="X23">
        <v>1</v>
      </c>
      <c r="Y23">
        <v>1</v>
      </c>
      <c r="Z23">
        <v>1</v>
      </c>
      <c r="AA23">
        <v>0</v>
      </c>
      <c r="AB23">
        <v>80</v>
      </c>
      <c r="AC23">
        <v>5</v>
      </c>
      <c r="AD23">
        <v>-3</v>
      </c>
      <c r="AE23">
        <v>-3</v>
      </c>
      <c r="AF23">
        <v>180</v>
      </c>
      <c r="AG23">
        <v>1</v>
      </c>
      <c r="AH23">
        <v>1</v>
      </c>
      <c r="AI23">
        <v>0</v>
      </c>
      <c r="AJ23">
        <v>100</v>
      </c>
      <c r="AK23">
        <v>-3</v>
      </c>
      <c r="AL23">
        <v>-3</v>
      </c>
      <c r="AM23">
        <v>-3</v>
      </c>
      <c r="AN23">
        <v>0</v>
      </c>
      <c r="AO23">
        <v>0</v>
      </c>
      <c r="AP23">
        <v>1</v>
      </c>
      <c r="AQ23">
        <v>0</v>
      </c>
      <c r="AR23">
        <v>0</v>
      </c>
      <c r="AS23">
        <v>0</v>
      </c>
      <c r="AT23">
        <v>5</v>
      </c>
      <c r="AU23">
        <v>0</v>
      </c>
      <c r="AV23">
        <v>140</v>
      </c>
      <c r="AW23">
        <v>3</v>
      </c>
      <c r="AX23">
        <v>6</v>
      </c>
      <c r="AY23">
        <v>-3</v>
      </c>
      <c r="AZ23">
        <v>-3</v>
      </c>
      <c r="BA23">
        <v>0</v>
      </c>
      <c r="BB23">
        <v>255</v>
      </c>
      <c r="BC23">
        <v>255</v>
      </c>
      <c r="BD23">
        <v>0</v>
      </c>
      <c r="BE23">
        <v>-72</v>
      </c>
      <c r="BH23">
        <v>15</v>
      </c>
      <c r="BI23">
        <v>0</v>
      </c>
      <c r="BJ23">
        <v>15</v>
      </c>
      <c r="BK23">
        <v>15</v>
      </c>
      <c r="BL23">
        <v>1</v>
      </c>
      <c r="BM23">
        <v>0</v>
      </c>
      <c r="BN23">
        <v>60</v>
      </c>
      <c r="BO23">
        <v>1</v>
      </c>
      <c r="BP23">
        <v>-3</v>
      </c>
      <c r="BQ23">
        <v>-3</v>
      </c>
      <c r="BR23">
        <v>20</v>
      </c>
      <c r="BS23">
        <v>90</v>
      </c>
      <c r="BT23">
        <v>1</v>
      </c>
      <c r="BU23">
        <v>7</v>
      </c>
      <c r="BV23">
        <v>2</v>
      </c>
      <c r="BW23">
        <v>1</v>
      </c>
      <c r="BX23">
        <v>1</v>
      </c>
      <c r="BY23">
        <v>1</v>
      </c>
      <c r="BZ23">
        <v>0</v>
      </c>
      <c r="CA23">
        <v>80</v>
      </c>
      <c r="CB23">
        <v>5</v>
      </c>
      <c r="CC23">
        <v>-3</v>
      </c>
      <c r="CD23">
        <v>-3</v>
      </c>
      <c r="CE23">
        <v>232</v>
      </c>
      <c r="CF23">
        <v>1</v>
      </c>
      <c r="CG23">
        <v>1</v>
      </c>
      <c r="CH23">
        <v>1</v>
      </c>
      <c r="CI23">
        <v>150</v>
      </c>
      <c r="CJ23">
        <v>-3</v>
      </c>
      <c r="CK23">
        <v>-3</v>
      </c>
      <c r="CL23">
        <v>-3</v>
      </c>
      <c r="CM23">
        <v>0</v>
      </c>
      <c r="CN23">
        <v>0</v>
      </c>
      <c r="CO23">
        <v>0</v>
      </c>
      <c r="CP23">
        <v>1</v>
      </c>
      <c r="CQ23">
        <v>0</v>
      </c>
      <c r="CR23">
        <v>0</v>
      </c>
      <c r="CS23">
        <v>0</v>
      </c>
      <c r="CT23">
        <v>5</v>
      </c>
      <c r="CU23">
        <v>140</v>
      </c>
      <c r="CV23">
        <v>3</v>
      </c>
      <c r="CW23">
        <v>6</v>
      </c>
      <c r="CX23">
        <v>-3</v>
      </c>
      <c r="CY23">
        <v>-3</v>
      </c>
      <c r="CZ23">
        <v>17</v>
      </c>
      <c r="DA23">
        <v>327</v>
      </c>
      <c r="DB23">
        <v>327</v>
      </c>
      <c r="DC23">
        <v>1</v>
      </c>
      <c r="DD23">
        <v>72</v>
      </c>
    </row>
    <row r="24" spans="1:108" x14ac:dyDescent="0.25">
      <c r="A24" t="s">
        <v>3722</v>
      </c>
      <c r="B24">
        <v>19</v>
      </c>
      <c r="C24">
        <v>2096</v>
      </c>
      <c r="D24">
        <v>5930</v>
      </c>
      <c r="E24">
        <v>5012</v>
      </c>
      <c r="F24">
        <v>159</v>
      </c>
      <c r="G24">
        <v>60</v>
      </c>
      <c r="H24">
        <v>6025</v>
      </c>
      <c r="I24">
        <v>15</v>
      </c>
      <c r="J24">
        <v>0</v>
      </c>
      <c r="K24">
        <v>0</v>
      </c>
      <c r="L24">
        <v>0</v>
      </c>
      <c r="M24">
        <v>0</v>
      </c>
      <c r="N24">
        <v>0</v>
      </c>
      <c r="O24">
        <v>0</v>
      </c>
      <c r="P24">
        <v>0</v>
      </c>
      <c r="Q24">
        <v>-3</v>
      </c>
      <c r="R24">
        <v>-3</v>
      </c>
      <c r="S24">
        <v>0</v>
      </c>
      <c r="T24">
        <v>15</v>
      </c>
      <c r="U24">
        <v>0</v>
      </c>
      <c r="V24">
        <v>0</v>
      </c>
      <c r="W24">
        <v>0</v>
      </c>
      <c r="X24">
        <v>1</v>
      </c>
      <c r="Y24">
        <v>1</v>
      </c>
      <c r="Z24">
        <v>1</v>
      </c>
      <c r="AA24">
        <v>0</v>
      </c>
      <c r="AB24">
        <v>120</v>
      </c>
      <c r="AC24">
        <v>6</v>
      </c>
      <c r="AD24">
        <v>-3</v>
      </c>
      <c r="AE24">
        <v>-3</v>
      </c>
      <c r="AF24">
        <v>170</v>
      </c>
      <c r="AG24">
        <v>1</v>
      </c>
      <c r="AH24">
        <v>0</v>
      </c>
      <c r="AI24">
        <v>0</v>
      </c>
      <c r="AJ24">
        <v>50</v>
      </c>
      <c r="AK24">
        <v>-3</v>
      </c>
      <c r="AL24">
        <v>-3</v>
      </c>
      <c r="AM24">
        <v>-3</v>
      </c>
      <c r="AN24">
        <v>0</v>
      </c>
      <c r="AO24">
        <v>0</v>
      </c>
      <c r="AP24">
        <v>0</v>
      </c>
      <c r="AQ24">
        <v>0</v>
      </c>
      <c r="AR24">
        <v>0</v>
      </c>
      <c r="AS24">
        <v>0</v>
      </c>
      <c r="AT24">
        <v>0</v>
      </c>
      <c r="AU24">
        <v>0</v>
      </c>
      <c r="AV24">
        <v>120</v>
      </c>
      <c r="AW24">
        <v>3</v>
      </c>
      <c r="AX24">
        <v>6</v>
      </c>
      <c r="AY24">
        <v>-3</v>
      </c>
      <c r="AZ24">
        <v>-3</v>
      </c>
      <c r="BA24">
        <v>0</v>
      </c>
      <c r="BB24">
        <v>185</v>
      </c>
      <c r="BC24">
        <v>185</v>
      </c>
      <c r="BD24">
        <v>0</v>
      </c>
      <c r="BE24">
        <v>-120</v>
      </c>
      <c r="BH24">
        <v>15</v>
      </c>
      <c r="BI24">
        <v>0</v>
      </c>
      <c r="BJ24">
        <v>0</v>
      </c>
      <c r="BK24">
        <v>0</v>
      </c>
      <c r="BL24">
        <v>1</v>
      </c>
      <c r="BM24">
        <v>0</v>
      </c>
      <c r="BN24">
        <v>60</v>
      </c>
      <c r="BO24">
        <v>1</v>
      </c>
      <c r="BP24">
        <v>-3</v>
      </c>
      <c r="BQ24">
        <v>-3</v>
      </c>
      <c r="BR24">
        <v>20</v>
      </c>
      <c r="BS24">
        <v>75</v>
      </c>
      <c r="BT24">
        <v>0</v>
      </c>
      <c r="BU24">
        <v>0</v>
      </c>
      <c r="BV24">
        <v>0</v>
      </c>
      <c r="BW24">
        <v>1</v>
      </c>
      <c r="BX24">
        <v>1</v>
      </c>
      <c r="BY24">
        <v>1</v>
      </c>
      <c r="BZ24">
        <v>0</v>
      </c>
      <c r="CA24">
        <v>80</v>
      </c>
      <c r="CB24">
        <v>5</v>
      </c>
      <c r="CC24">
        <v>-3</v>
      </c>
      <c r="CD24">
        <v>-3</v>
      </c>
      <c r="CE24">
        <v>230</v>
      </c>
      <c r="CF24">
        <v>1</v>
      </c>
      <c r="CG24">
        <v>1</v>
      </c>
      <c r="CH24">
        <v>1</v>
      </c>
      <c r="CI24">
        <v>150</v>
      </c>
      <c r="CJ24">
        <v>-3</v>
      </c>
      <c r="CK24">
        <v>-3</v>
      </c>
      <c r="CL24">
        <v>-3</v>
      </c>
      <c r="CM24">
        <v>0</v>
      </c>
      <c r="CN24">
        <v>0</v>
      </c>
      <c r="CO24">
        <v>0</v>
      </c>
      <c r="CP24">
        <v>0</v>
      </c>
      <c r="CQ24">
        <v>0</v>
      </c>
      <c r="CR24">
        <v>0</v>
      </c>
      <c r="CS24">
        <v>0</v>
      </c>
      <c r="CT24">
        <v>0</v>
      </c>
      <c r="CU24">
        <v>140</v>
      </c>
      <c r="CV24">
        <v>3</v>
      </c>
      <c r="CW24">
        <v>6</v>
      </c>
      <c r="CX24">
        <v>-3</v>
      </c>
      <c r="CY24">
        <v>-3</v>
      </c>
      <c r="CZ24">
        <v>0</v>
      </c>
      <c r="DA24">
        <v>305</v>
      </c>
      <c r="DB24">
        <v>305</v>
      </c>
      <c r="DC24">
        <v>1</v>
      </c>
      <c r="DD24">
        <v>120</v>
      </c>
    </row>
    <row r="25" spans="1:108" x14ac:dyDescent="0.25">
      <c r="A25" t="s">
        <v>3722</v>
      </c>
      <c r="B25">
        <v>20</v>
      </c>
      <c r="C25">
        <v>589</v>
      </c>
      <c r="D25">
        <v>1622</v>
      </c>
      <c r="E25">
        <v>5869</v>
      </c>
      <c r="F25">
        <v>2839</v>
      </c>
      <c r="G25">
        <v>5892</v>
      </c>
      <c r="H25">
        <v>1745</v>
      </c>
      <c r="I25">
        <v>15</v>
      </c>
      <c r="J25">
        <v>0</v>
      </c>
      <c r="K25">
        <v>0</v>
      </c>
      <c r="L25">
        <v>0</v>
      </c>
      <c r="M25">
        <v>0</v>
      </c>
      <c r="N25">
        <v>0</v>
      </c>
      <c r="O25">
        <v>0</v>
      </c>
      <c r="P25">
        <v>0</v>
      </c>
      <c r="Q25">
        <v>-3</v>
      </c>
      <c r="R25">
        <v>-3</v>
      </c>
      <c r="S25">
        <v>0</v>
      </c>
      <c r="T25">
        <v>15</v>
      </c>
      <c r="U25">
        <v>0</v>
      </c>
      <c r="V25">
        <v>0</v>
      </c>
      <c r="W25">
        <v>0</v>
      </c>
      <c r="X25">
        <v>1</v>
      </c>
      <c r="Y25">
        <v>1</v>
      </c>
      <c r="Z25">
        <v>0</v>
      </c>
      <c r="AA25">
        <v>0</v>
      </c>
      <c r="AB25">
        <v>80</v>
      </c>
      <c r="AC25">
        <v>2</v>
      </c>
      <c r="AD25">
        <v>-3</v>
      </c>
      <c r="AE25">
        <v>-3</v>
      </c>
      <c r="AF25">
        <v>130</v>
      </c>
      <c r="AG25">
        <v>0</v>
      </c>
      <c r="AH25">
        <v>1</v>
      </c>
      <c r="AI25">
        <v>0</v>
      </c>
      <c r="AJ25">
        <v>50</v>
      </c>
      <c r="AK25">
        <v>-3</v>
      </c>
      <c r="AL25">
        <v>-3</v>
      </c>
      <c r="AM25">
        <v>-3</v>
      </c>
      <c r="AN25">
        <v>0</v>
      </c>
      <c r="AO25">
        <v>0</v>
      </c>
      <c r="AP25">
        <v>1</v>
      </c>
      <c r="AQ25">
        <v>0</v>
      </c>
      <c r="AR25">
        <v>0</v>
      </c>
      <c r="AS25">
        <v>0</v>
      </c>
      <c r="AT25">
        <v>5</v>
      </c>
      <c r="AU25">
        <v>0</v>
      </c>
      <c r="AV25">
        <v>80</v>
      </c>
      <c r="AW25">
        <v>2</v>
      </c>
      <c r="AX25">
        <v>2</v>
      </c>
      <c r="AY25">
        <v>-3</v>
      </c>
      <c r="AZ25">
        <v>-3</v>
      </c>
      <c r="BA25">
        <v>0</v>
      </c>
      <c r="BB25">
        <v>145</v>
      </c>
      <c r="BC25">
        <v>145</v>
      </c>
      <c r="BD25">
        <v>0</v>
      </c>
      <c r="BE25">
        <v>-115</v>
      </c>
      <c r="BH25">
        <v>15</v>
      </c>
      <c r="BI25">
        <v>0</v>
      </c>
      <c r="BJ25">
        <v>0</v>
      </c>
      <c r="BK25">
        <v>0</v>
      </c>
      <c r="BL25">
        <v>1</v>
      </c>
      <c r="BM25">
        <v>0</v>
      </c>
      <c r="BN25">
        <v>60</v>
      </c>
      <c r="BO25">
        <v>1</v>
      </c>
      <c r="BP25">
        <v>-3</v>
      </c>
      <c r="BQ25">
        <v>-3</v>
      </c>
      <c r="BR25">
        <v>20</v>
      </c>
      <c r="BS25">
        <v>75</v>
      </c>
      <c r="BT25">
        <v>0</v>
      </c>
      <c r="BU25">
        <v>0</v>
      </c>
      <c r="BV25">
        <v>0</v>
      </c>
      <c r="BW25">
        <v>1</v>
      </c>
      <c r="BX25">
        <v>1</v>
      </c>
      <c r="BY25">
        <v>1</v>
      </c>
      <c r="BZ25">
        <v>0</v>
      </c>
      <c r="CA25">
        <v>80</v>
      </c>
      <c r="CB25">
        <v>5</v>
      </c>
      <c r="CC25">
        <v>-3</v>
      </c>
      <c r="CD25">
        <v>-3</v>
      </c>
      <c r="CE25">
        <v>180</v>
      </c>
      <c r="CF25">
        <v>1</v>
      </c>
      <c r="CG25">
        <v>1</v>
      </c>
      <c r="CH25">
        <v>0</v>
      </c>
      <c r="CI25">
        <v>100</v>
      </c>
      <c r="CJ25">
        <v>-3</v>
      </c>
      <c r="CK25">
        <v>-3</v>
      </c>
      <c r="CL25">
        <v>-3</v>
      </c>
      <c r="CM25">
        <v>0</v>
      </c>
      <c r="CN25">
        <v>0</v>
      </c>
      <c r="CO25">
        <v>0</v>
      </c>
      <c r="CP25">
        <v>1</v>
      </c>
      <c r="CQ25">
        <v>0</v>
      </c>
      <c r="CR25">
        <v>0</v>
      </c>
      <c r="CS25">
        <v>0</v>
      </c>
      <c r="CT25">
        <v>5</v>
      </c>
      <c r="CU25">
        <v>140</v>
      </c>
      <c r="CV25">
        <v>3</v>
      </c>
      <c r="CW25">
        <v>6</v>
      </c>
      <c r="CX25">
        <v>-3</v>
      </c>
      <c r="CY25">
        <v>-3</v>
      </c>
      <c r="CZ25">
        <v>0</v>
      </c>
      <c r="DA25">
        <v>260</v>
      </c>
      <c r="DB25">
        <v>260</v>
      </c>
      <c r="DC25">
        <v>1</v>
      </c>
      <c r="DD25">
        <v>115</v>
      </c>
    </row>
    <row r="26" spans="1:108" x14ac:dyDescent="0.25">
      <c r="A26" t="s">
        <v>3722</v>
      </c>
      <c r="B26">
        <v>21</v>
      </c>
      <c r="C26">
        <v>180</v>
      </c>
      <c r="D26">
        <v>3663</v>
      </c>
      <c r="E26">
        <v>4918</v>
      </c>
      <c r="F26">
        <v>120</v>
      </c>
      <c r="G26">
        <v>696</v>
      </c>
      <c r="H26">
        <v>6321</v>
      </c>
      <c r="I26">
        <v>15</v>
      </c>
      <c r="J26">
        <v>0</v>
      </c>
      <c r="K26">
        <v>0</v>
      </c>
      <c r="L26">
        <v>0</v>
      </c>
      <c r="M26">
        <v>1</v>
      </c>
      <c r="N26">
        <v>0</v>
      </c>
      <c r="O26">
        <v>60</v>
      </c>
      <c r="P26">
        <v>1</v>
      </c>
      <c r="Q26">
        <v>-3</v>
      </c>
      <c r="R26">
        <v>-3</v>
      </c>
      <c r="S26">
        <v>20</v>
      </c>
      <c r="T26">
        <v>75</v>
      </c>
      <c r="U26">
        <v>0</v>
      </c>
      <c r="V26">
        <v>47</v>
      </c>
      <c r="W26">
        <v>15</v>
      </c>
      <c r="X26">
        <v>1</v>
      </c>
      <c r="Y26">
        <v>1</v>
      </c>
      <c r="Z26">
        <v>1</v>
      </c>
      <c r="AA26">
        <v>0</v>
      </c>
      <c r="AB26">
        <v>80</v>
      </c>
      <c r="AC26">
        <v>5</v>
      </c>
      <c r="AD26">
        <v>-3</v>
      </c>
      <c r="AE26">
        <v>-3</v>
      </c>
      <c r="AF26">
        <v>195</v>
      </c>
      <c r="AG26">
        <v>1</v>
      </c>
      <c r="AH26">
        <v>0</v>
      </c>
      <c r="AI26">
        <v>1</v>
      </c>
      <c r="AJ26">
        <v>100</v>
      </c>
      <c r="AK26">
        <v>-3</v>
      </c>
      <c r="AL26">
        <v>-3</v>
      </c>
      <c r="AM26">
        <v>-3</v>
      </c>
      <c r="AN26">
        <v>0</v>
      </c>
      <c r="AO26">
        <v>0</v>
      </c>
      <c r="AP26">
        <v>0</v>
      </c>
      <c r="AQ26">
        <v>0</v>
      </c>
      <c r="AR26">
        <v>0</v>
      </c>
      <c r="AS26">
        <v>1</v>
      </c>
      <c r="AT26">
        <v>0</v>
      </c>
      <c r="AU26">
        <v>25</v>
      </c>
      <c r="AV26">
        <v>140</v>
      </c>
      <c r="AW26">
        <v>3</v>
      </c>
      <c r="AX26">
        <v>6</v>
      </c>
      <c r="AY26">
        <v>-3</v>
      </c>
      <c r="AZ26">
        <v>-3</v>
      </c>
      <c r="BA26">
        <v>15</v>
      </c>
      <c r="BB26">
        <v>295</v>
      </c>
      <c r="BC26">
        <v>295</v>
      </c>
      <c r="BD26">
        <v>1</v>
      </c>
      <c r="BE26">
        <v>39</v>
      </c>
      <c r="BH26">
        <v>15</v>
      </c>
      <c r="BI26">
        <v>0</v>
      </c>
      <c r="BJ26">
        <v>1</v>
      </c>
      <c r="BK26">
        <v>1</v>
      </c>
      <c r="BL26">
        <v>1</v>
      </c>
      <c r="BM26">
        <v>0</v>
      </c>
      <c r="BN26">
        <v>60</v>
      </c>
      <c r="BO26">
        <v>1</v>
      </c>
      <c r="BP26">
        <v>-3</v>
      </c>
      <c r="BQ26">
        <v>-3</v>
      </c>
      <c r="BR26">
        <v>20</v>
      </c>
      <c r="BS26">
        <v>76</v>
      </c>
      <c r="BT26">
        <v>0</v>
      </c>
      <c r="BU26">
        <v>0</v>
      </c>
      <c r="BV26">
        <v>0</v>
      </c>
      <c r="BW26">
        <v>1</v>
      </c>
      <c r="BX26">
        <v>1</v>
      </c>
      <c r="BY26">
        <v>1</v>
      </c>
      <c r="BZ26">
        <v>0</v>
      </c>
      <c r="CA26">
        <v>80</v>
      </c>
      <c r="CB26">
        <v>5</v>
      </c>
      <c r="CC26">
        <v>-3</v>
      </c>
      <c r="CD26">
        <v>-3</v>
      </c>
      <c r="CE26">
        <v>180</v>
      </c>
      <c r="CF26">
        <v>1</v>
      </c>
      <c r="CG26">
        <v>1</v>
      </c>
      <c r="CH26">
        <v>0</v>
      </c>
      <c r="CI26">
        <v>100</v>
      </c>
      <c r="CJ26">
        <v>-3</v>
      </c>
      <c r="CK26">
        <v>-3</v>
      </c>
      <c r="CL26">
        <v>-3</v>
      </c>
      <c r="CM26">
        <v>0</v>
      </c>
      <c r="CN26">
        <v>0</v>
      </c>
      <c r="CO26">
        <v>0</v>
      </c>
      <c r="CP26">
        <v>0</v>
      </c>
      <c r="CQ26">
        <v>1</v>
      </c>
      <c r="CR26">
        <v>0</v>
      </c>
      <c r="CS26">
        <v>25</v>
      </c>
      <c r="CT26">
        <v>0</v>
      </c>
      <c r="CU26">
        <v>140</v>
      </c>
      <c r="CV26">
        <v>3</v>
      </c>
      <c r="CW26">
        <v>6</v>
      </c>
      <c r="CX26">
        <v>-3</v>
      </c>
      <c r="CY26">
        <v>-3</v>
      </c>
      <c r="CZ26">
        <v>1</v>
      </c>
      <c r="DA26">
        <v>256</v>
      </c>
      <c r="DB26">
        <v>256</v>
      </c>
      <c r="DC26">
        <v>0</v>
      </c>
      <c r="DD26">
        <v>-39</v>
      </c>
    </row>
    <row r="27" spans="1:108" x14ac:dyDescent="0.25">
      <c r="A27" t="s">
        <v>3722</v>
      </c>
      <c r="B27">
        <v>22</v>
      </c>
      <c r="C27">
        <v>4486</v>
      </c>
      <c r="D27">
        <v>3473</v>
      </c>
      <c r="E27">
        <v>1156</v>
      </c>
      <c r="F27">
        <v>3847</v>
      </c>
      <c r="G27">
        <v>5160</v>
      </c>
      <c r="H27">
        <v>4013</v>
      </c>
      <c r="I27">
        <v>15</v>
      </c>
      <c r="J27">
        <v>0</v>
      </c>
      <c r="K27">
        <v>2</v>
      </c>
      <c r="L27">
        <v>2</v>
      </c>
      <c r="M27">
        <v>1</v>
      </c>
      <c r="N27">
        <v>0</v>
      </c>
      <c r="O27">
        <v>60</v>
      </c>
      <c r="P27">
        <v>1</v>
      </c>
      <c r="Q27">
        <v>-3</v>
      </c>
      <c r="R27">
        <v>-3</v>
      </c>
      <c r="S27">
        <v>20</v>
      </c>
      <c r="T27">
        <v>77</v>
      </c>
      <c r="U27">
        <v>0</v>
      </c>
      <c r="V27">
        <v>1</v>
      </c>
      <c r="W27">
        <v>0</v>
      </c>
      <c r="X27">
        <v>1</v>
      </c>
      <c r="Y27">
        <v>1</v>
      </c>
      <c r="Z27">
        <v>1</v>
      </c>
      <c r="AA27">
        <v>0</v>
      </c>
      <c r="AB27">
        <v>80</v>
      </c>
      <c r="AC27">
        <v>5</v>
      </c>
      <c r="AD27">
        <v>-3</v>
      </c>
      <c r="AE27">
        <v>-3</v>
      </c>
      <c r="AF27">
        <v>230</v>
      </c>
      <c r="AG27">
        <v>1</v>
      </c>
      <c r="AH27">
        <v>1</v>
      </c>
      <c r="AI27">
        <v>1</v>
      </c>
      <c r="AJ27">
        <v>150</v>
      </c>
      <c r="AK27">
        <v>-3</v>
      </c>
      <c r="AL27">
        <v>-3</v>
      </c>
      <c r="AM27">
        <v>-3</v>
      </c>
      <c r="AN27">
        <v>0</v>
      </c>
      <c r="AO27">
        <v>0</v>
      </c>
      <c r="AP27">
        <v>0</v>
      </c>
      <c r="AQ27">
        <v>0</v>
      </c>
      <c r="AR27">
        <v>0</v>
      </c>
      <c r="AS27">
        <v>0</v>
      </c>
      <c r="AT27">
        <v>0</v>
      </c>
      <c r="AU27">
        <v>0</v>
      </c>
      <c r="AV27">
        <v>140</v>
      </c>
      <c r="AW27">
        <v>3</v>
      </c>
      <c r="AX27">
        <v>6</v>
      </c>
      <c r="AY27">
        <v>-3</v>
      </c>
      <c r="AZ27">
        <v>-3</v>
      </c>
      <c r="BA27">
        <v>2</v>
      </c>
      <c r="BB27">
        <v>307</v>
      </c>
      <c r="BC27">
        <v>307</v>
      </c>
      <c r="BD27">
        <v>1</v>
      </c>
      <c r="BE27">
        <v>12</v>
      </c>
      <c r="BH27">
        <v>5</v>
      </c>
      <c r="BI27">
        <v>0</v>
      </c>
      <c r="BJ27">
        <v>0</v>
      </c>
      <c r="BK27">
        <v>0</v>
      </c>
      <c r="BL27">
        <v>1</v>
      </c>
      <c r="BM27">
        <v>0</v>
      </c>
      <c r="BN27">
        <v>60</v>
      </c>
      <c r="BO27">
        <v>1</v>
      </c>
      <c r="BP27">
        <v>-3</v>
      </c>
      <c r="BQ27">
        <v>-3</v>
      </c>
      <c r="BR27">
        <v>20</v>
      </c>
      <c r="BS27">
        <v>65</v>
      </c>
      <c r="BT27">
        <v>0</v>
      </c>
      <c r="BU27">
        <v>0</v>
      </c>
      <c r="BV27">
        <v>0</v>
      </c>
      <c r="BW27">
        <v>1</v>
      </c>
      <c r="BX27">
        <v>1</v>
      </c>
      <c r="BY27">
        <v>1</v>
      </c>
      <c r="BZ27">
        <v>0</v>
      </c>
      <c r="CA27">
        <v>80</v>
      </c>
      <c r="CB27">
        <v>5</v>
      </c>
      <c r="CC27">
        <v>-3</v>
      </c>
      <c r="CD27">
        <v>-3</v>
      </c>
      <c r="CE27">
        <v>230</v>
      </c>
      <c r="CF27">
        <v>1</v>
      </c>
      <c r="CG27">
        <v>1</v>
      </c>
      <c r="CH27">
        <v>1</v>
      </c>
      <c r="CI27">
        <v>150</v>
      </c>
      <c r="CJ27">
        <v>-3</v>
      </c>
      <c r="CK27">
        <v>-3</v>
      </c>
      <c r="CL27">
        <v>-3</v>
      </c>
      <c r="CM27">
        <v>0</v>
      </c>
      <c r="CN27">
        <v>0</v>
      </c>
      <c r="CO27">
        <v>0</v>
      </c>
      <c r="CP27">
        <v>0</v>
      </c>
      <c r="CQ27">
        <v>0</v>
      </c>
      <c r="CR27">
        <v>0</v>
      </c>
      <c r="CS27">
        <v>0</v>
      </c>
      <c r="CT27">
        <v>0</v>
      </c>
      <c r="CU27">
        <v>140</v>
      </c>
      <c r="CV27">
        <v>3</v>
      </c>
      <c r="CW27">
        <v>6</v>
      </c>
      <c r="CX27">
        <v>-3</v>
      </c>
      <c r="CY27">
        <v>-3</v>
      </c>
      <c r="CZ27">
        <v>0</v>
      </c>
      <c r="DA27">
        <v>295</v>
      </c>
      <c r="DB27">
        <v>295</v>
      </c>
      <c r="DC27">
        <v>0</v>
      </c>
      <c r="DD27">
        <v>-12</v>
      </c>
    </row>
    <row r="28" spans="1:108" x14ac:dyDescent="0.25">
      <c r="A28" t="s">
        <v>3722</v>
      </c>
      <c r="B28">
        <v>23</v>
      </c>
      <c r="C28">
        <v>1294</v>
      </c>
      <c r="D28">
        <v>6418</v>
      </c>
      <c r="E28">
        <v>3527</v>
      </c>
      <c r="F28">
        <v>4189</v>
      </c>
      <c r="G28">
        <v>3556</v>
      </c>
      <c r="H28">
        <v>3489</v>
      </c>
      <c r="I28">
        <v>15</v>
      </c>
      <c r="J28">
        <v>0</v>
      </c>
      <c r="K28">
        <v>0</v>
      </c>
      <c r="L28">
        <v>0</v>
      </c>
      <c r="M28">
        <v>1</v>
      </c>
      <c r="N28">
        <v>0</v>
      </c>
      <c r="O28">
        <v>60</v>
      </c>
      <c r="P28">
        <v>1</v>
      </c>
      <c r="Q28">
        <v>-3</v>
      </c>
      <c r="R28">
        <v>-3</v>
      </c>
      <c r="S28">
        <v>20</v>
      </c>
      <c r="T28">
        <v>75</v>
      </c>
      <c r="U28">
        <v>0</v>
      </c>
      <c r="V28">
        <v>0</v>
      </c>
      <c r="W28">
        <v>0</v>
      </c>
      <c r="X28">
        <v>1</v>
      </c>
      <c r="Y28">
        <v>1</v>
      </c>
      <c r="Z28">
        <v>1</v>
      </c>
      <c r="AA28">
        <v>0</v>
      </c>
      <c r="AB28">
        <v>80</v>
      </c>
      <c r="AC28">
        <v>5</v>
      </c>
      <c r="AD28">
        <v>-3</v>
      </c>
      <c r="AE28">
        <v>-3</v>
      </c>
      <c r="AF28">
        <v>130</v>
      </c>
      <c r="AG28">
        <v>0</v>
      </c>
      <c r="AH28">
        <v>0</v>
      </c>
      <c r="AI28">
        <v>1</v>
      </c>
      <c r="AJ28">
        <v>50</v>
      </c>
      <c r="AK28">
        <v>-3</v>
      </c>
      <c r="AL28">
        <v>-3</v>
      </c>
      <c r="AM28">
        <v>-3</v>
      </c>
      <c r="AN28">
        <v>0</v>
      </c>
      <c r="AO28">
        <v>0</v>
      </c>
      <c r="AP28">
        <v>0</v>
      </c>
      <c r="AQ28">
        <v>0</v>
      </c>
      <c r="AR28">
        <v>0</v>
      </c>
      <c r="AS28">
        <v>0</v>
      </c>
      <c r="AT28">
        <v>0</v>
      </c>
      <c r="AU28">
        <v>0</v>
      </c>
      <c r="AV28">
        <v>140</v>
      </c>
      <c r="AW28">
        <v>3</v>
      </c>
      <c r="AX28">
        <v>6</v>
      </c>
      <c r="AY28">
        <v>-3</v>
      </c>
      <c r="AZ28">
        <v>-3</v>
      </c>
      <c r="BA28">
        <v>0</v>
      </c>
      <c r="BB28">
        <v>205</v>
      </c>
      <c r="BC28">
        <v>205</v>
      </c>
      <c r="BD28">
        <v>0</v>
      </c>
      <c r="BE28">
        <v>-101</v>
      </c>
      <c r="BH28">
        <v>15</v>
      </c>
      <c r="BI28">
        <v>0</v>
      </c>
      <c r="BJ28">
        <v>1</v>
      </c>
      <c r="BK28">
        <v>1</v>
      </c>
      <c r="BL28">
        <v>1</v>
      </c>
      <c r="BM28">
        <v>0</v>
      </c>
      <c r="BN28">
        <v>60</v>
      </c>
      <c r="BO28">
        <v>1</v>
      </c>
      <c r="BP28">
        <v>-3</v>
      </c>
      <c r="BQ28">
        <v>-3</v>
      </c>
      <c r="BR28">
        <v>20</v>
      </c>
      <c r="BS28">
        <v>76</v>
      </c>
      <c r="BT28">
        <v>0</v>
      </c>
      <c r="BU28">
        <v>0</v>
      </c>
      <c r="BV28">
        <v>0</v>
      </c>
      <c r="BW28">
        <v>1</v>
      </c>
      <c r="BX28">
        <v>1</v>
      </c>
      <c r="BY28">
        <v>1</v>
      </c>
      <c r="BZ28">
        <v>0</v>
      </c>
      <c r="CA28">
        <v>80</v>
      </c>
      <c r="CB28">
        <v>5</v>
      </c>
      <c r="CC28">
        <v>-3</v>
      </c>
      <c r="CD28">
        <v>-3</v>
      </c>
      <c r="CE28">
        <v>230</v>
      </c>
      <c r="CF28">
        <v>1</v>
      </c>
      <c r="CG28">
        <v>1</v>
      </c>
      <c r="CH28">
        <v>1</v>
      </c>
      <c r="CI28">
        <v>150</v>
      </c>
      <c r="CJ28">
        <v>-3</v>
      </c>
      <c r="CK28">
        <v>-3</v>
      </c>
      <c r="CL28">
        <v>-3</v>
      </c>
      <c r="CM28">
        <v>0</v>
      </c>
      <c r="CN28">
        <v>0</v>
      </c>
      <c r="CO28">
        <v>0</v>
      </c>
      <c r="CP28">
        <v>0</v>
      </c>
      <c r="CQ28">
        <v>0</v>
      </c>
      <c r="CR28">
        <v>0</v>
      </c>
      <c r="CS28">
        <v>0</v>
      </c>
      <c r="CT28">
        <v>0</v>
      </c>
      <c r="CU28">
        <v>140</v>
      </c>
      <c r="CV28">
        <v>3</v>
      </c>
      <c r="CW28">
        <v>6</v>
      </c>
      <c r="CX28">
        <v>-3</v>
      </c>
      <c r="CY28">
        <v>-3</v>
      </c>
      <c r="CZ28">
        <v>1</v>
      </c>
      <c r="DA28">
        <v>306</v>
      </c>
      <c r="DB28">
        <v>306</v>
      </c>
      <c r="DC28">
        <v>1</v>
      </c>
      <c r="DD28">
        <v>101</v>
      </c>
    </row>
    <row r="29" spans="1:108" x14ac:dyDescent="0.25">
      <c r="A29" t="s">
        <v>3722</v>
      </c>
      <c r="B29">
        <v>24</v>
      </c>
      <c r="C29" s="33">
        <v>5839</v>
      </c>
      <c r="D29">
        <v>5295</v>
      </c>
      <c r="E29">
        <v>3008</v>
      </c>
      <c r="F29" s="33">
        <v>704</v>
      </c>
      <c r="G29">
        <v>3647</v>
      </c>
      <c r="H29">
        <v>744</v>
      </c>
      <c r="I29">
        <v>10</v>
      </c>
      <c r="J29">
        <v>0</v>
      </c>
      <c r="K29">
        <v>0</v>
      </c>
      <c r="L29">
        <v>0</v>
      </c>
      <c r="M29">
        <v>1</v>
      </c>
      <c r="N29">
        <v>0</v>
      </c>
      <c r="O29">
        <v>60</v>
      </c>
      <c r="P29">
        <v>1</v>
      </c>
      <c r="Q29">
        <v>-3</v>
      </c>
      <c r="R29">
        <v>-3</v>
      </c>
      <c r="S29">
        <v>20</v>
      </c>
      <c r="T29">
        <v>70</v>
      </c>
      <c r="U29">
        <v>0</v>
      </c>
      <c r="V29">
        <v>0</v>
      </c>
      <c r="W29">
        <v>0</v>
      </c>
      <c r="X29">
        <v>1</v>
      </c>
      <c r="Y29">
        <v>1</v>
      </c>
      <c r="Z29">
        <v>1</v>
      </c>
      <c r="AA29">
        <v>1</v>
      </c>
      <c r="AB29">
        <v>120</v>
      </c>
      <c r="AC29">
        <v>11</v>
      </c>
      <c r="AD29">
        <v>-3</v>
      </c>
      <c r="AE29">
        <v>-3</v>
      </c>
      <c r="AF29">
        <v>270</v>
      </c>
      <c r="AG29">
        <v>1</v>
      </c>
      <c r="AH29">
        <v>1</v>
      </c>
      <c r="AI29">
        <v>1</v>
      </c>
      <c r="AJ29">
        <v>150</v>
      </c>
      <c r="AK29">
        <v>-3</v>
      </c>
      <c r="AL29">
        <v>-3</v>
      </c>
      <c r="AM29">
        <v>-3</v>
      </c>
      <c r="AN29">
        <v>0</v>
      </c>
      <c r="AO29">
        <v>1</v>
      </c>
      <c r="AP29">
        <v>0</v>
      </c>
      <c r="AQ29">
        <v>1</v>
      </c>
      <c r="AR29">
        <v>0</v>
      </c>
      <c r="AS29">
        <v>1</v>
      </c>
      <c r="AT29">
        <v>0</v>
      </c>
      <c r="AU29">
        <v>30</v>
      </c>
      <c r="AV29">
        <v>180</v>
      </c>
      <c r="AW29">
        <v>4</v>
      </c>
      <c r="AX29">
        <v>12</v>
      </c>
      <c r="AY29">
        <v>-3</v>
      </c>
      <c r="AZ29">
        <v>-3</v>
      </c>
      <c r="BA29">
        <v>0</v>
      </c>
      <c r="BB29">
        <v>370</v>
      </c>
      <c r="BC29">
        <v>470</v>
      </c>
      <c r="BD29">
        <v>1</v>
      </c>
      <c r="BE29">
        <v>71</v>
      </c>
      <c r="BH29">
        <v>15</v>
      </c>
      <c r="BI29">
        <v>0</v>
      </c>
      <c r="BJ29">
        <v>0</v>
      </c>
      <c r="BK29">
        <v>0</v>
      </c>
      <c r="BL29">
        <v>1</v>
      </c>
      <c r="BM29">
        <v>0</v>
      </c>
      <c r="BN29">
        <v>60</v>
      </c>
      <c r="BO29">
        <v>1</v>
      </c>
      <c r="BP29">
        <v>-3</v>
      </c>
      <c r="BQ29">
        <v>-3</v>
      </c>
      <c r="BR29">
        <v>20</v>
      </c>
      <c r="BS29">
        <v>75</v>
      </c>
      <c r="BT29">
        <v>0</v>
      </c>
      <c r="BU29">
        <v>12</v>
      </c>
      <c r="BV29">
        <v>4</v>
      </c>
      <c r="BW29">
        <v>1</v>
      </c>
      <c r="BX29">
        <v>1</v>
      </c>
      <c r="BY29">
        <v>1</v>
      </c>
      <c r="BZ29">
        <v>1</v>
      </c>
      <c r="CA29">
        <v>120</v>
      </c>
      <c r="CB29">
        <v>11</v>
      </c>
      <c r="CC29">
        <v>-3</v>
      </c>
      <c r="CD29">
        <v>-3</v>
      </c>
      <c r="CE29">
        <v>224</v>
      </c>
      <c r="CF29">
        <v>1</v>
      </c>
      <c r="CG29">
        <v>0</v>
      </c>
      <c r="CH29">
        <v>1</v>
      </c>
      <c r="CI29">
        <v>100</v>
      </c>
      <c r="CJ29">
        <v>-3</v>
      </c>
      <c r="CK29">
        <v>-3</v>
      </c>
      <c r="CL29">
        <v>-3</v>
      </c>
      <c r="CM29">
        <v>0</v>
      </c>
      <c r="CN29">
        <v>1</v>
      </c>
      <c r="CO29">
        <v>1</v>
      </c>
      <c r="CP29">
        <v>0</v>
      </c>
      <c r="CQ29">
        <v>1</v>
      </c>
      <c r="CR29">
        <v>0</v>
      </c>
      <c r="CS29">
        <v>30</v>
      </c>
      <c r="CT29">
        <v>0</v>
      </c>
      <c r="CU29">
        <v>180</v>
      </c>
      <c r="CV29">
        <v>4</v>
      </c>
      <c r="CW29">
        <v>12</v>
      </c>
      <c r="CX29">
        <v>-3</v>
      </c>
      <c r="CY29">
        <v>-3</v>
      </c>
      <c r="CZ29">
        <v>4</v>
      </c>
      <c r="DA29">
        <v>299</v>
      </c>
      <c r="DB29">
        <v>399</v>
      </c>
      <c r="DC29">
        <v>0</v>
      </c>
      <c r="DD29">
        <v>-71</v>
      </c>
    </row>
    <row r="30" spans="1:108" x14ac:dyDescent="0.25">
      <c r="A30" t="s">
        <v>3722</v>
      </c>
      <c r="B30">
        <v>25</v>
      </c>
      <c r="C30">
        <v>159</v>
      </c>
      <c r="D30">
        <v>997</v>
      </c>
      <c r="E30">
        <v>6369</v>
      </c>
      <c r="F30">
        <v>3218</v>
      </c>
      <c r="G30">
        <v>1255</v>
      </c>
      <c r="H30">
        <v>6666</v>
      </c>
      <c r="I30">
        <v>15</v>
      </c>
      <c r="J30">
        <v>0</v>
      </c>
      <c r="K30">
        <v>0</v>
      </c>
      <c r="L30">
        <v>0</v>
      </c>
      <c r="M30">
        <v>1</v>
      </c>
      <c r="N30">
        <v>0</v>
      </c>
      <c r="O30">
        <v>60</v>
      </c>
      <c r="P30">
        <v>1</v>
      </c>
      <c r="Q30">
        <v>-3</v>
      </c>
      <c r="R30">
        <v>-3</v>
      </c>
      <c r="S30">
        <v>20</v>
      </c>
      <c r="T30">
        <v>75</v>
      </c>
      <c r="U30">
        <v>0</v>
      </c>
      <c r="V30">
        <v>0</v>
      </c>
      <c r="W30">
        <v>0</v>
      </c>
      <c r="X30">
        <v>1</v>
      </c>
      <c r="Y30">
        <v>1</v>
      </c>
      <c r="Z30">
        <v>1</v>
      </c>
      <c r="AA30">
        <v>0</v>
      </c>
      <c r="AB30">
        <v>80</v>
      </c>
      <c r="AC30">
        <v>5</v>
      </c>
      <c r="AD30">
        <v>-3</v>
      </c>
      <c r="AE30">
        <v>-3</v>
      </c>
      <c r="AF30">
        <v>230</v>
      </c>
      <c r="AG30">
        <v>1</v>
      </c>
      <c r="AH30">
        <v>1</v>
      </c>
      <c r="AI30">
        <v>1</v>
      </c>
      <c r="AJ30">
        <v>150</v>
      </c>
      <c r="AK30">
        <v>-3</v>
      </c>
      <c r="AL30">
        <v>-3</v>
      </c>
      <c r="AM30">
        <v>-3</v>
      </c>
      <c r="AN30">
        <v>0</v>
      </c>
      <c r="AO30">
        <v>0</v>
      </c>
      <c r="AP30">
        <v>1</v>
      </c>
      <c r="AQ30">
        <v>0</v>
      </c>
      <c r="AR30">
        <v>1</v>
      </c>
      <c r="AS30">
        <v>3</v>
      </c>
      <c r="AT30">
        <v>30</v>
      </c>
      <c r="AU30">
        <v>75</v>
      </c>
      <c r="AV30">
        <v>140</v>
      </c>
      <c r="AW30">
        <v>3</v>
      </c>
      <c r="AX30">
        <v>6</v>
      </c>
      <c r="AY30">
        <v>-3</v>
      </c>
      <c r="AZ30">
        <v>-3</v>
      </c>
      <c r="BA30">
        <v>0</v>
      </c>
      <c r="BB30">
        <v>380</v>
      </c>
      <c r="BC30">
        <v>380</v>
      </c>
      <c r="BD30">
        <v>1</v>
      </c>
      <c r="BE30">
        <v>45</v>
      </c>
      <c r="BH30">
        <v>15</v>
      </c>
      <c r="BI30">
        <v>0</v>
      </c>
      <c r="BJ30">
        <v>0</v>
      </c>
      <c r="BK30">
        <v>0</v>
      </c>
      <c r="BL30">
        <v>1</v>
      </c>
      <c r="BM30">
        <v>0</v>
      </c>
      <c r="BN30">
        <v>60</v>
      </c>
      <c r="BO30">
        <v>1</v>
      </c>
      <c r="BP30">
        <v>-3</v>
      </c>
      <c r="BQ30">
        <v>-3</v>
      </c>
      <c r="BR30">
        <v>20</v>
      </c>
      <c r="BS30">
        <v>75</v>
      </c>
      <c r="BT30">
        <v>0</v>
      </c>
      <c r="BU30">
        <v>0</v>
      </c>
      <c r="BV30">
        <v>0</v>
      </c>
      <c r="BW30">
        <v>1</v>
      </c>
      <c r="BX30">
        <v>1</v>
      </c>
      <c r="BY30">
        <v>1</v>
      </c>
      <c r="BZ30">
        <v>0</v>
      </c>
      <c r="CA30">
        <v>80</v>
      </c>
      <c r="CB30">
        <v>5</v>
      </c>
      <c r="CC30">
        <v>-3</v>
      </c>
      <c r="CD30">
        <v>-3</v>
      </c>
      <c r="CE30">
        <v>230</v>
      </c>
      <c r="CF30">
        <v>1</v>
      </c>
      <c r="CG30">
        <v>1</v>
      </c>
      <c r="CH30">
        <v>1</v>
      </c>
      <c r="CI30">
        <v>150</v>
      </c>
      <c r="CJ30">
        <v>-3</v>
      </c>
      <c r="CK30">
        <v>-3</v>
      </c>
      <c r="CL30">
        <v>-3</v>
      </c>
      <c r="CM30">
        <v>0</v>
      </c>
      <c r="CN30">
        <v>0</v>
      </c>
      <c r="CO30">
        <v>0</v>
      </c>
      <c r="CP30">
        <v>1</v>
      </c>
      <c r="CQ30">
        <v>3</v>
      </c>
      <c r="CR30">
        <v>1</v>
      </c>
      <c r="CS30">
        <v>75</v>
      </c>
      <c r="CT30">
        <v>30</v>
      </c>
      <c r="CU30">
        <v>140</v>
      </c>
      <c r="CV30">
        <v>3</v>
      </c>
      <c r="CW30">
        <v>6</v>
      </c>
      <c r="CX30">
        <v>-3</v>
      </c>
      <c r="CY30">
        <v>-3</v>
      </c>
      <c r="CZ30">
        <v>0</v>
      </c>
      <c r="DA30">
        <v>335</v>
      </c>
      <c r="DB30">
        <v>335</v>
      </c>
      <c r="DC30">
        <v>0</v>
      </c>
      <c r="DD30">
        <v>-45</v>
      </c>
    </row>
    <row r="31" spans="1:108" x14ac:dyDescent="0.25">
      <c r="A31" t="s">
        <v>3722</v>
      </c>
      <c r="B31">
        <v>26</v>
      </c>
      <c r="C31">
        <v>6546</v>
      </c>
      <c r="D31">
        <v>696</v>
      </c>
      <c r="E31">
        <v>6025</v>
      </c>
      <c r="F31">
        <v>6430</v>
      </c>
      <c r="G31">
        <v>4469</v>
      </c>
      <c r="H31">
        <v>330</v>
      </c>
      <c r="I31">
        <v>15</v>
      </c>
      <c r="J31">
        <v>0</v>
      </c>
      <c r="K31">
        <v>0</v>
      </c>
      <c r="L31">
        <v>0</v>
      </c>
      <c r="M31">
        <v>1</v>
      </c>
      <c r="N31">
        <v>0</v>
      </c>
      <c r="O31">
        <v>60</v>
      </c>
      <c r="P31">
        <v>1</v>
      </c>
      <c r="Q31">
        <v>-3</v>
      </c>
      <c r="R31">
        <v>-3</v>
      </c>
      <c r="S31">
        <v>20</v>
      </c>
      <c r="T31">
        <v>75</v>
      </c>
      <c r="U31">
        <v>0</v>
      </c>
      <c r="V31">
        <v>0</v>
      </c>
      <c r="W31">
        <v>0</v>
      </c>
      <c r="X31">
        <v>1</v>
      </c>
      <c r="Y31">
        <v>1</v>
      </c>
      <c r="Z31">
        <v>1</v>
      </c>
      <c r="AA31">
        <v>0</v>
      </c>
      <c r="AB31">
        <v>80</v>
      </c>
      <c r="AC31">
        <v>5</v>
      </c>
      <c r="AD31">
        <v>-3</v>
      </c>
      <c r="AE31">
        <v>-3</v>
      </c>
      <c r="AF31">
        <v>180</v>
      </c>
      <c r="AG31">
        <v>1</v>
      </c>
      <c r="AH31">
        <v>1</v>
      </c>
      <c r="AI31">
        <v>0</v>
      </c>
      <c r="AJ31">
        <v>100</v>
      </c>
      <c r="AK31">
        <v>-3</v>
      </c>
      <c r="AL31">
        <v>-3</v>
      </c>
      <c r="AM31">
        <v>-3</v>
      </c>
      <c r="AN31">
        <v>0</v>
      </c>
      <c r="AO31">
        <v>0</v>
      </c>
      <c r="AP31">
        <v>0</v>
      </c>
      <c r="AQ31">
        <v>0</v>
      </c>
      <c r="AR31">
        <v>0</v>
      </c>
      <c r="AS31">
        <v>0</v>
      </c>
      <c r="AT31">
        <v>0</v>
      </c>
      <c r="AU31">
        <v>0</v>
      </c>
      <c r="AV31">
        <v>140</v>
      </c>
      <c r="AW31">
        <v>3</v>
      </c>
      <c r="AX31">
        <v>6</v>
      </c>
      <c r="AY31">
        <v>-3</v>
      </c>
      <c r="AZ31">
        <v>-3</v>
      </c>
      <c r="BA31">
        <v>0</v>
      </c>
      <c r="BB31">
        <v>255</v>
      </c>
      <c r="BC31">
        <v>255</v>
      </c>
      <c r="BD31">
        <v>0</v>
      </c>
      <c r="BE31">
        <v>-24</v>
      </c>
      <c r="BH31">
        <v>10</v>
      </c>
      <c r="BI31">
        <v>0</v>
      </c>
      <c r="BJ31">
        <v>22</v>
      </c>
      <c r="BK31">
        <v>22</v>
      </c>
      <c r="BL31">
        <v>0</v>
      </c>
      <c r="BM31">
        <v>0</v>
      </c>
      <c r="BN31">
        <v>0</v>
      </c>
      <c r="BO31">
        <v>0</v>
      </c>
      <c r="BP31">
        <v>-3</v>
      </c>
      <c r="BQ31">
        <v>-3</v>
      </c>
      <c r="BR31">
        <v>0</v>
      </c>
      <c r="BS31">
        <v>32</v>
      </c>
      <c r="BT31">
        <v>0</v>
      </c>
      <c r="BU31">
        <v>82</v>
      </c>
      <c r="BV31">
        <v>27</v>
      </c>
      <c r="BW31">
        <v>1</v>
      </c>
      <c r="BX31">
        <v>1</v>
      </c>
      <c r="BY31">
        <v>1</v>
      </c>
      <c r="BZ31">
        <v>0</v>
      </c>
      <c r="CA31">
        <v>120</v>
      </c>
      <c r="CB31">
        <v>6</v>
      </c>
      <c r="CC31">
        <v>-3</v>
      </c>
      <c r="CD31">
        <v>-3</v>
      </c>
      <c r="CE31">
        <v>247</v>
      </c>
      <c r="CF31">
        <v>0</v>
      </c>
      <c r="CG31">
        <v>1</v>
      </c>
      <c r="CH31">
        <v>1</v>
      </c>
      <c r="CI31">
        <v>100</v>
      </c>
      <c r="CJ31">
        <v>-3</v>
      </c>
      <c r="CK31">
        <v>-3</v>
      </c>
      <c r="CL31">
        <v>-3</v>
      </c>
      <c r="CM31">
        <v>1</v>
      </c>
      <c r="CN31">
        <v>0</v>
      </c>
      <c r="CO31">
        <v>0</v>
      </c>
      <c r="CP31">
        <v>0</v>
      </c>
      <c r="CQ31">
        <v>0</v>
      </c>
      <c r="CR31">
        <v>0</v>
      </c>
      <c r="CS31">
        <v>0</v>
      </c>
      <c r="CT31">
        <v>0</v>
      </c>
      <c r="CU31">
        <v>120</v>
      </c>
      <c r="CV31">
        <v>3</v>
      </c>
      <c r="CW31">
        <v>6</v>
      </c>
      <c r="CX31">
        <v>-3</v>
      </c>
      <c r="CY31">
        <v>-3</v>
      </c>
      <c r="CZ31">
        <v>49</v>
      </c>
      <c r="DA31">
        <v>279</v>
      </c>
      <c r="DB31">
        <v>299</v>
      </c>
      <c r="DC31">
        <v>1</v>
      </c>
      <c r="DD31">
        <v>24</v>
      </c>
    </row>
    <row r="32" spans="1:108" x14ac:dyDescent="0.25">
      <c r="A32" t="s">
        <v>3722</v>
      </c>
      <c r="B32">
        <v>27</v>
      </c>
      <c r="C32">
        <v>5635</v>
      </c>
      <c r="D32">
        <v>4918</v>
      </c>
      <c r="E32">
        <v>3335</v>
      </c>
      <c r="F32">
        <v>2240</v>
      </c>
      <c r="G32">
        <v>5160</v>
      </c>
      <c r="H32">
        <v>2073</v>
      </c>
      <c r="I32">
        <v>15</v>
      </c>
      <c r="J32">
        <v>0</v>
      </c>
      <c r="K32">
        <v>0</v>
      </c>
      <c r="L32">
        <v>0</v>
      </c>
      <c r="M32">
        <v>1</v>
      </c>
      <c r="N32">
        <v>0</v>
      </c>
      <c r="O32">
        <v>60</v>
      </c>
      <c r="P32">
        <v>1</v>
      </c>
      <c r="Q32">
        <v>-3</v>
      </c>
      <c r="R32">
        <v>-3</v>
      </c>
      <c r="S32">
        <v>20</v>
      </c>
      <c r="T32">
        <v>75</v>
      </c>
      <c r="U32">
        <v>1</v>
      </c>
      <c r="V32">
        <v>20</v>
      </c>
      <c r="W32">
        <v>6</v>
      </c>
      <c r="X32">
        <v>1</v>
      </c>
      <c r="Y32">
        <v>1</v>
      </c>
      <c r="Z32">
        <v>0</v>
      </c>
      <c r="AA32">
        <v>0</v>
      </c>
      <c r="AB32">
        <v>40</v>
      </c>
      <c r="AC32">
        <v>1</v>
      </c>
      <c r="AD32">
        <v>-3</v>
      </c>
      <c r="AE32">
        <v>-3</v>
      </c>
      <c r="AF32">
        <v>196</v>
      </c>
      <c r="AG32">
        <v>1</v>
      </c>
      <c r="AH32">
        <v>1</v>
      </c>
      <c r="AI32">
        <v>1</v>
      </c>
      <c r="AJ32">
        <v>150</v>
      </c>
      <c r="AK32">
        <v>-3</v>
      </c>
      <c r="AL32">
        <v>-3</v>
      </c>
      <c r="AM32">
        <v>-3</v>
      </c>
      <c r="AN32">
        <v>0</v>
      </c>
      <c r="AO32">
        <v>0</v>
      </c>
      <c r="AP32">
        <v>0</v>
      </c>
      <c r="AQ32">
        <v>0</v>
      </c>
      <c r="AR32">
        <v>0</v>
      </c>
      <c r="AS32">
        <v>0</v>
      </c>
      <c r="AT32">
        <v>0</v>
      </c>
      <c r="AU32">
        <v>0</v>
      </c>
      <c r="AV32">
        <v>100</v>
      </c>
      <c r="AW32">
        <v>2</v>
      </c>
      <c r="AX32">
        <v>2</v>
      </c>
      <c r="AY32">
        <v>-3</v>
      </c>
      <c r="AZ32">
        <v>-3</v>
      </c>
      <c r="BA32">
        <v>6</v>
      </c>
      <c r="BB32">
        <v>271</v>
      </c>
      <c r="BC32">
        <v>271</v>
      </c>
      <c r="BD32">
        <v>1</v>
      </c>
      <c r="BE32">
        <v>11</v>
      </c>
      <c r="BH32">
        <v>15</v>
      </c>
      <c r="BI32">
        <v>0</v>
      </c>
      <c r="BJ32">
        <v>5</v>
      </c>
      <c r="BK32">
        <v>5</v>
      </c>
      <c r="BL32">
        <v>1</v>
      </c>
      <c r="BM32">
        <v>0</v>
      </c>
      <c r="BN32">
        <v>60</v>
      </c>
      <c r="BO32">
        <v>1</v>
      </c>
      <c r="BP32">
        <v>-3</v>
      </c>
      <c r="BQ32">
        <v>-3</v>
      </c>
      <c r="BR32">
        <v>20</v>
      </c>
      <c r="BS32">
        <v>80</v>
      </c>
      <c r="BT32">
        <v>0</v>
      </c>
      <c r="BU32">
        <v>1</v>
      </c>
      <c r="BV32">
        <v>0</v>
      </c>
      <c r="BW32">
        <v>1</v>
      </c>
      <c r="BX32">
        <v>1</v>
      </c>
      <c r="BY32">
        <v>1</v>
      </c>
      <c r="BZ32">
        <v>0</v>
      </c>
      <c r="CA32">
        <v>80</v>
      </c>
      <c r="CB32">
        <v>5</v>
      </c>
      <c r="CC32">
        <v>-3</v>
      </c>
      <c r="CD32">
        <v>-3</v>
      </c>
      <c r="CE32">
        <v>180</v>
      </c>
      <c r="CF32">
        <v>0</v>
      </c>
      <c r="CG32">
        <v>1</v>
      </c>
      <c r="CH32">
        <v>1</v>
      </c>
      <c r="CI32">
        <v>100</v>
      </c>
      <c r="CJ32">
        <v>-3</v>
      </c>
      <c r="CK32">
        <v>-3</v>
      </c>
      <c r="CL32">
        <v>-3</v>
      </c>
      <c r="CM32">
        <v>0</v>
      </c>
      <c r="CN32">
        <v>0</v>
      </c>
      <c r="CO32">
        <v>0</v>
      </c>
      <c r="CP32">
        <v>0</v>
      </c>
      <c r="CQ32">
        <v>0</v>
      </c>
      <c r="CR32">
        <v>0</v>
      </c>
      <c r="CS32">
        <v>0</v>
      </c>
      <c r="CT32">
        <v>0</v>
      </c>
      <c r="CU32">
        <v>140</v>
      </c>
      <c r="CV32">
        <v>3</v>
      </c>
      <c r="CW32">
        <v>6</v>
      </c>
      <c r="CX32">
        <v>-3</v>
      </c>
      <c r="CY32">
        <v>-3</v>
      </c>
      <c r="CZ32">
        <v>5</v>
      </c>
      <c r="DA32">
        <v>260</v>
      </c>
      <c r="DB32">
        <v>260</v>
      </c>
      <c r="DC32">
        <v>0</v>
      </c>
      <c r="DD32">
        <v>-11</v>
      </c>
    </row>
    <row r="33" spans="1:108" x14ac:dyDescent="0.25">
      <c r="A33" t="s">
        <v>3722</v>
      </c>
      <c r="B33">
        <v>28</v>
      </c>
      <c r="C33">
        <v>5892</v>
      </c>
      <c r="D33">
        <v>3735</v>
      </c>
      <c r="E33">
        <v>60</v>
      </c>
      <c r="F33">
        <v>118</v>
      </c>
      <c r="G33">
        <v>79</v>
      </c>
      <c r="H33">
        <v>180</v>
      </c>
      <c r="I33">
        <v>15</v>
      </c>
      <c r="J33">
        <v>0</v>
      </c>
      <c r="K33">
        <v>2</v>
      </c>
      <c r="L33">
        <v>2</v>
      </c>
      <c r="M33">
        <v>1</v>
      </c>
      <c r="N33">
        <v>1</v>
      </c>
      <c r="O33">
        <v>120</v>
      </c>
      <c r="P33">
        <v>2</v>
      </c>
      <c r="Q33">
        <v>-3</v>
      </c>
      <c r="R33">
        <v>-3</v>
      </c>
      <c r="S33">
        <v>40</v>
      </c>
      <c r="T33">
        <v>137</v>
      </c>
      <c r="U33">
        <v>0</v>
      </c>
      <c r="V33">
        <v>0</v>
      </c>
      <c r="W33">
        <v>0</v>
      </c>
      <c r="X33">
        <v>1</v>
      </c>
      <c r="Y33">
        <v>1</v>
      </c>
      <c r="Z33">
        <v>1</v>
      </c>
      <c r="AA33">
        <v>0</v>
      </c>
      <c r="AB33">
        <v>40</v>
      </c>
      <c r="AC33">
        <v>4</v>
      </c>
      <c r="AD33">
        <v>-3</v>
      </c>
      <c r="AE33">
        <v>-3</v>
      </c>
      <c r="AF33">
        <v>190</v>
      </c>
      <c r="AG33">
        <v>1</v>
      </c>
      <c r="AH33">
        <v>1</v>
      </c>
      <c r="AI33">
        <v>1</v>
      </c>
      <c r="AJ33">
        <v>150</v>
      </c>
      <c r="AK33">
        <v>-3</v>
      </c>
      <c r="AL33">
        <v>-3</v>
      </c>
      <c r="AM33">
        <v>-3</v>
      </c>
      <c r="AN33">
        <v>0</v>
      </c>
      <c r="AO33">
        <v>0</v>
      </c>
      <c r="AP33">
        <v>1</v>
      </c>
      <c r="AQ33">
        <v>0</v>
      </c>
      <c r="AR33">
        <v>0</v>
      </c>
      <c r="AS33">
        <v>0</v>
      </c>
      <c r="AT33">
        <v>5</v>
      </c>
      <c r="AU33">
        <v>0</v>
      </c>
      <c r="AV33">
        <v>160</v>
      </c>
      <c r="AW33">
        <v>3</v>
      </c>
      <c r="AX33">
        <v>6</v>
      </c>
      <c r="AY33">
        <v>-3</v>
      </c>
      <c r="AZ33">
        <v>-3</v>
      </c>
      <c r="BA33">
        <v>2</v>
      </c>
      <c r="BB33">
        <v>327</v>
      </c>
      <c r="BC33">
        <v>327</v>
      </c>
      <c r="BD33">
        <v>0</v>
      </c>
      <c r="BE33">
        <v>-71</v>
      </c>
      <c r="BH33">
        <v>15</v>
      </c>
      <c r="BI33">
        <v>0</v>
      </c>
      <c r="BJ33">
        <v>25</v>
      </c>
      <c r="BK33">
        <v>25</v>
      </c>
      <c r="BL33">
        <v>1</v>
      </c>
      <c r="BM33">
        <v>0</v>
      </c>
      <c r="BN33">
        <v>60</v>
      </c>
      <c r="BO33">
        <v>1</v>
      </c>
      <c r="BP33">
        <v>-3</v>
      </c>
      <c r="BQ33">
        <v>-3</v>
      </c>
      <c r="BR33">
        <v>20</v>
      </c>
      <c r="BS33">
        <v>100</v>
      </c>
      <c r="BT33">
        <v>0</v>
      </c>
      <c r="BU33">
        <v>70</v>
      </c>
      <c r="BV33">
        <v>23</v>
      </c>
      <c r="BW33">
        <v>1</v>
      </c>
      <c r="BX33">
        <v>1</v>
      </c>
      <c r="BY33">
        <v>1</v>
      </c>
      <c r="BZ33">
        <v>1</v>
      </c>
      <c r="CA33">
        <v>120</v>
      </c>
      <c r="CB33">
        <v>11</v>
      </c>
      <c r="CC33">
        <v>-3</v>
      </c>
      <c r="CD33">
        <v>-3</v>
      </c>
      <c r="CE33">
        <v>293</v>
      </c>
      <c r="CF33">
        <v>1</v>
      </c>
      <c r="CG33">
        <v>1</v>
      </c>
      <c r="CH33">
        <v>1</v>
      </c>
      <c r="CI33">
        <v>150</v>
      </c>
      <c r="CJ33">
        <v>-3</v>
      </c>
      <c r="CK33">
        <v>-3</v>
      </c>
      <c r="CL33">
        <v>-3</v>
      </c>
      <c r="CM33">
        <v>1</v>
      </c>
      <c r="CN33">
        <v>1</v>
      </c>
      <c r="CO33">
        <v>0</v>
      </c>
      <c r="CP33">
        <v>1</v>
      </c>
      <c r="CQ33">
        <v>0</v>
      </c>
      <c r="CR33">
        <v>0</v>
      </c>
      <c r="CS33">
        <v>0</v>
      </c>
      <c r="CT33">
        <v>5</v>
      </c>
      <c r="CU33">
        <v>180</v>
      </c>
      <c r="CV33">
        <v>4</v>
      </c>
      <c r="CW33">
        <v>12</v>
      </c>
      <c r="CX33">
        <v>-3</v>
      </c>
      <c r="CY33">
        <v>-3</v>
      </c>
      <c r="CZ33">
        <v>48</v>
      </c>
      <c r="DA33">
        <v>398</v>
      </c>
      <c r="DB33">
        <v>518</v>
      </c>
      <c r="DC33">
        <v>1</v>
      </c>
      <c r="DD33">
        <v>71</v>
      </c>
    </row>
    <row r="34" spans="1:108" x14ac:dyDescent="0.25">
      <c r="A34" t="s">
        <v>3722</v>
      </c>
      <c r="B34">
        <v>29</v>
      </c>
      <c r="C34">
        <v>6377</v>
      </c>
      <c r="D34">
        <v>5869</v>
      </c>
      <c r="E34">
        <v>6321</v>
      </c>
      <c r="F34">
        <v>4486</v>
      </c>
      <c r="G34">
        <v>1678</v>
      </c>
      <c r="H34">
        <v>4188</v>
      </c>
      <c r="I34">
        <v>10</v>
      </c>
      <c r="J34">
        <v>0</v>
      </c>
      <c r="K34">
        <v>0</v>
      </c>
      <c r="L34">
        <v>0</v>
      </c>
      <c r="M34">
        <v>0</v>
      </c>
      <c r="N34">
        <v>0</v>
      </c>
      <c r="O34">
        <v>0</v>
      </c>
      <c r="P34">
        <v>0</v>
      </c>
      <c r="Q34">
        <v>-3</v>
      </c>
      <c r="R34">
        <v>-3</v>
      </c>
      <c r="S34">
        <v>0</v>
      </c>
      <c r="T34">
        <v>10</v>
      </c>
      <c r="U34">
        <v>0</v>
      </c>
      <c r="V34">
        <v>0</v>
      </c>
      <c r="W34">
        <v>0</v>
      </c>
      <c r="X34">
        <v>1</v>
      </c>
      <c r="Y34">
        <v>1</v>
      </c>
      <c r="Z34">
        <v>0</v>
      </c>
      <c r="AA34">
        <v>0</v>
      </c>
      <c r="AB34">
        <v>80</v>
      </c>
      <c r="AC34">
        <v>2</v>
      </c>
      <c r="AD34">
        <v>-3</v>
      </c>
      <c r="AE34">
        <v>-3</v>
      </c>
      <c r="AF34">
        <v>130</v>
      </c>
      <c r="AG34">
        <v>0</v>
      </c>
      <c r="AH34">
        <v>0</v>
      </c>
      <c r="AI34">
        <v>1</v>
      </c>
      <c r="AJ34">
        <v>50</v>
      </c>
      <c r="AK34">
        <v>-3</v>
      </c>
      <c r="AL34">
        <v>-3</v>
      </c>
      <c r="AM34">
        <v>-3</v>
      </c>
      <c r="AN34">
        <v>0</v>
      </c>
      <c r="AO34">
        <v>0</v>
      </c>
      <c r="AP34">
        <v>1</v>
      </c>
      <c r="AQ34">
        <v>0</v>
      </c>
      <c r="AR34">
        <v>0</v>
      </c>
      <c r="AS34">
        <v>0</v>
      </c>
      <c r="AT34">
        <v>5</v>
      </c>
      <c r="AU34">
        <v>0</v>
      </c>
      <c r="AV34">
        <v>80</v>
      </c>
      <c r="AW34">
        <v>2</v>
      </c>
      <c r="AX34">
        <v>2</v>
      </c>
      <c r="AY34">
        <v>-3</v>
      </c>
      <c r="AZ34">
        <v>-3</v>
      </c>
      <c r="BA34">
        <v>0</v>
      </c>
      <c r="BB34">
        <v>140</v>
      </c>
      <c r="BC34">
        <v>140</v>
      </c>
      <c r="BD34">
        <v>0</v>
      </c>
      <c r="BE34">
        <v>-180</v>
      </c>
      <c r="BH34">
        <v>15</v>
      </c>
      <c r="BI34">
        <v>0</v>
      </c>
      <c r="BJ34">
        <v>26</v>
      </c>
      <c r="BK34">
        <v>26</v>
      </c>
      <c r="BL34">
        <v>0</v>
      </c>
      <c r="BM34">
        <v>0</v>
      </c>
      <c r="BN34">
        <v>0</v>
      </c>
      <c r="BO34">
        <v>0</v>
      </c>
      <c r="BP34">
        <v>-3</v>
      </c>
      <c r="BQ34">
        <v>-3</v>
      </c>
      <c r="BR34">
        <v>0</v>
      </c>
      <c r="BS34">
        <v>41</v>
      </c>
      <c r="BT34">
        <v>0</v>
      </c>
      <c r="BU34">
        <v>42</v>
      </c>
      <c r="BV34">
        <v>14</v>
      </c>
      <c r="BW34">
        <v>1</v>
      </c>
      <c r="BX34">
        <v>1</v>
      </c>
      <c r="BY34">
        <v>1</v>
      </c>
      <c r="BZ34">
        <v>1</v>
      </c>
      <c r="CA34">
        <v>160</v>
      </c>
      <c r="CB34">
        <v>12</v>
      </c>
      <c r="CC34">
        <v>-3</v>
      </c>
      <c r="CD34">
        <v>-3</v>
      </c>
      <c r="CE34">
        <v>274</v>
      </c>
      <c r="CF34">
        <v>1</v>
      </c>
      <c r="CG34">
        <v>1</v>
      </c>
      <c r="CH34">
        <v>0</v>
      </c>
      <c r="CI34">
        <v>100</v>
      </c>
      <c r="CJ34">
        <v>-3</v>
      </c>
      <c r="CK34">
        <v>-3</v>
      </c>
      <c r="CL34">
        <v>-3</v>
      </c>
      <c r="CM34">
        <v>1</v>
      </c>
      <c r="CN34">
        <v>1</v>
      </c>
      <c r="CO34">
        <v>0</v>
      </c>
      <c r="CP34">
        <v>1</v>
      </c>
      <c r="CQ34">
        <v>0</v>
      </c>
      <c r="CR34">
        <v>0</v>
      </c>
      <c r="CS34">
        <v>0</v>
      </c>
      <c r="CT34">
        <v>5</v>
      </c>
      <c r="CU34">
        <v>160</v>
      </c>
      <c r="CV34">
        <v>4</v>
      </c>
      <c r="CW34">
        <v>12</v>
      </c>
      <c r="CX34">
        <v>-3</v>
      </c>
      <c r="CY34">
        <v>-3</v>
      </c>
      <c r="CZ34">
        <v>40</v>
      </c>
      <c r="DA34">
        <v>320</v>
      </c>
      <c r="DB34">
        <v>440</v>
      </c>
      <c r="DC34">
        <v>1</v>
      </c>
      <c r="DD34">
        <v>180</v>
      </c>
    </row>
    <row r="35" spans="1:108" x14ac:dyDescent="0.25">
      <c r="A35" t="s">
        <v>3722</v>
      </c>
      <c r="B35">
        <v>30</v>
      </c>
      <c r="C35">
        <v>1533</v>
      </c>
      <c r="D35">
        <v>3663</v>
      </c>
      <c r="E35">
        <v>1156</v>
      </c>
      <c r="F35">
        <v>1745</v>
      </c>
      <c r="G35">
        <v>3616</v>
      </c>
      <c r="H35">
        <v>3743</v>
      </c>
      <c r="I35">
        <v>15</v>
      </c>
      <c r="J35">
        <v>0</v>
      </c>
      <c r="K35">
        <v>2</v>
      </c>
      <c r="L35">
        <v>2</v>
      </c>
      <c r="M35">
        <v>1</v>
      </c>
      <c r="N35">
        <v>0</v>
      </c>
      <c r="O35">
        <v>60</v>
      </c>
      <c r="P35">
        <v>1</v>
      </c>
      <c r="Q35">
        <v>-3</v>
      </c>
      <c r="R35">
        <v>-3</v>
      </c>
      <c r="S35">
        <v>20</v>
      </c>
      <c r="T35">
        <v>77</v>
      </c>
      <c r="U35">
        <v>0</v>
      </c>
      <c r="V35">
        <v>0</v>
      </c>
      <c r="W35">
        <v>0</v>
      </c>
      <c r="X35">
        <v>1</v>
      </c>
      <c r="Y35">
        <v>1</v>
      </c>
      <c r="Z35">
        <v>1</v>
      </c>
      <c r="AA35">
        <v>0</v>
      </c>
      <c r="AB35">
        <v>80</v>
      </c>
      <c r="AC35">
        <v>5</v>
      </c>
      <c r="AD35">
        <v>-3</v>
      </c>
      <c r="AE35">
        <v>-3</v>
      </c>
      <c r="AF35">
        <v>230</v>
      </c>
      <c r="AG35">
        <v>1</v>
      </c>
      <c r="AH35">
        <v>1</v>
      </c>
      <c r="AI35">
        <v>1</v>
      </c>
      <c r="AJ35">
        <v>150</v>
      </c>
      <c r="AK35">
        <v>-3</v>
      </c>
      <c r="AL35">
        <v>-3</v>
      </c>
      <c r="AM35">
        <v>-3</v>
      </c>
      <c r="AN35">
        <v>0</v>
      </c>
      <c r="AO35">
        <v>0</v>
      </c>
      <c r="AP35">
        <v>0</v>
      </c>
      <c r="AQ35">
        <v>0</v>
      </c>
      <c r="AR35">
        <v>0</v>
      </c>
      <c r="AS35">
        <v>0</v>
      </c>
      <c r="AT35">
        <v>0</v>
      </c>
      <c r="AU35">
        <v>0</v>
      </c>
      <c r="AV35">
        <v>140</v>
      </c>
      <c r="AW35">
        <v>3</v>
      </c>
      <c r="AX35">
        <v>6</v>
      </c>
      <c r="AY35">
        <v>-3</v>
      </c>
      <c r="AZ35">
        <v>-3</v>
      </c>
      <c r="BA35">
        <v>2</v>
      </c>
      <c r="BB35">
        <v>307</v>
      </c>
      <c r="BC35">
        <v>307</v>
      </c>
      <c r="BD35">
        <v>1</v>
      </c>
      <c r="BE35">
        <v>72</v>
      </c>
      <c r="BH35">
        <v>15</v>
      </c>
      <c r="BI35">
        <v>0</v>
      </c>
      <c r="BJ35">
        <v>0</v>
      </c>
      <c r="BK35">
        <v>0</v>
      </c>
      <c r="BL35">
        <v>0</v>
      </c>
      <c r="BM35">
        <v>0</v>
      </c>
      <c r="BN35">
        <v>0</v>
      </c>
      <c r="BO35">
        <v>0</v>
      </c>
      <c r="BP35">
        <v>-3</v>
      </c>
      <c r="BQ35">
        <v>-3</v>
      </c>
      <c r="BR35">
        <v>0</v>
      </c>
      <c r="BS35">
        <v>15</v>
      </c>
      <c r="BT35">
        <v>0</v>
      </c>
      <c r="BU35">
        <v>0</v>
      </c>
      <c r="BV35">
        <v>0</v>
      </c>
      <c r="BW35">
        <v>1</v>
      </c>
      <c r="BX35">
        <v>1</v>
      </c>
      <c r="BY35">
        <v>1</v>
      </c>
      <c r="BZ35">
        <v>0</v>
      </c>
      <c r="CA35">
        <v>120</v>
      </c>
      <c r="CB35">
        <v>6</v>
      </c>
      <c r="CC35">
        <v>-3</v>
      </c>
      <c r="CD35">
        <v>-3</v>
      </c>
      <c r="CE35">
        <v>220</v>
      </c>
      <c r="CF35">
        <v>1</v>
      </c>
      <c r="CG35">
        <v>1</v>
      </c>
      <c r="CH35">
        <v>0</v>
      </c>
      <c r="CI35">
        <v>100</v>
      </c>
      <c r="CJ35">
        <v>-3</v>
      </c>
      <c r="CK35">
        <v>-3</v>
      </c>
      <c r="CL35">
        <v>-3</v>
      </c>
      <c r="CM35">
        <v>0</v>
      </c>
      <c r="CN35">
        <v>0</v>
      </c>
      <c r="CO35">
        <v>0</v>
      </c>
      <c r="CP35">
        <v>0</v>
      </c>
      <c r="CQ35">
        <v>0</v>
      </c>
      <c r="CR35">
        <v>0</v>
      </c>
      <c r="CS35">
        <v>0</v>
      </c>
      <c r="CT35">
        <v>0</v>
      </c>
      <c r="CU35">
        <v>120</v>
      </c>
      <c r="CV35">
        <v>3</v>
      </c>
      <c r="CW35">
        <v>6</v>
      </c>
      <c r="CX35">
        <v>-3</v>
      </c>
      <c r="CY35">
        <v>-3</v>
      </c>
      <c r="CZ35">
        <v>0</v>
      </c>
      <c r="DA35">
        <v>235</v>
      </c>
      <c r="DB35">
        <v>235</v>
      </c>
      <c r="DC35">
        <v>0</v>
      </c>
      <c r="DD35">
        <v>-72</v>
      </c>
    </row>
    <row r="36" spans="1:108" x14ac:dyDescent="0.25">
      <c r="A36" t="s">
        <v>3722</v>
      </c>
      <c r="B36">
        <v>31</v>
      </c>
      <c r="C36">
        <v>120</v>
      </c>
      <c r="D36">
        <v>900</v>
      </c>
      <c r="E36">
        <v>2839</v>
      </c>
      <c r="F36">
        <v>4662</v>
      </c>
      <c r="G36">
        <v>3255</v>
      </c>
      <c r="H36">
        <v>5012</v>
      </c>
      <c r="I36">
        <v>15</v>
      </c>
      <c r="J36">
        <v>0</v>
      </c>
      <c r="K36">
        <v>9</v>
      </c>
      <c r="L36">
        <v>9</v>
      </c>
      <c r="M36">
        <v>0</v>
      </c>
      <c r="N36">
        <v>0</v>
      </c>
      <c r="O36">
        <v>0</v>
      </c>
      <c r="P36">
        <v>0</v>
      </c>
      <c r="Q36">
        <v>-3</v>
      </c>
      <c r="R36">
        <v>-3</v>
      </c>
      <c r="S36">
        <v>0</v>
      </c>
      <c r="T36">
        <v>24</v>
      </c>
      <c r="U36">
        <v>0</v>
      </c>
      <c r="V36">
        <v>51</v>
      </c>
      <c r="W36">
        <v>17</v>
      </c>
      <c r="X36">
        <v>1</v>
      </c>
      <c r="Y36">
        <v>1</v>
      </c>
      <c r="Z36">
        <v>0</v>
      </c>
      <c r="AA36">
        <v>0</v>
      </c>
      <c r="AB36">
        <v>80</v>
      </c>
      <c r="AC36">
        <v>2</v>
      </c>
      <c r="AD36">
        <v>-3</v>
      </c>
      <c r="AE36">
        <v>-3</v>
      </c>
      <c r="AF36">
        <v>197</v>
      </c>
      <c r="AG36">
        <v>0</v>
      </c>
      <c r="AH36">
        <v>1</v>
      </c>
      <c r="AI36">
        <v>1</v>
      </c>
      <c r="AJ36">
        <v>100</v>
      </c>
      <c r="AK36">
        <v>-3</v>
      </c>
      <c r="AL36">
        <v>-3</v>
      </c>
      <c r="AM36">
        <v>-3</v>
      </c>
      <c r="AN36">
        <v>0</v>
      </c>
      <c r="AO36">
        <v>0</v>
      </c>
      <c r="AP36">
        <v>0</v>
      </c>
      <c r="AQ36">
        <v>1</v>
      </c>
      <c r="AR36">
        <v>0</v>
      </c>
      <c r="AS36">
        <v>1</v>
      </c>
      <c r="AT36">
        <v>0</v>
      </c>
      <c r="AU36">
        <v>30</v>
      </c>
      <c r="AV36">
        <v>80</v>
      </c>
      <c r="AW36">
        <v>2</v>
      </c>
      <c r="AX36">
        <v>2</v>
      </c>
      <c r="AY36">
        <v>-3</v>
      </c>
      <c r="AZ36">
        <v>-3</v>
      </c>
      <c r="BA36">
        <v>26</v>
      </c>
      <c r="BB36">
        <v>251</v>
      </c>
      <c r="BC36">
        <v>251</v>
      </c>
      <c r="BD36">
        <v>0</v>
      </c>
      <c r="BE36">
        <v>-75</v>
      </c>
      <c r="BH36">
        <v>10</v>
      </c>
      <c r="BI36">
        <v>0</v>
      </c>
      <c r="BJ36">
        <v>6</v>
      </c>
      <c r="BK36">
        <v>6</v>
      </c>
      <c r="BL36">
        <v>0</v>
      </c>
      <c r="BM36">
        <v>0</v>
      </c>
      <c r="BN36">
        <v>0</v>
      </c>
      <c r="BO36">
        <v>0</v>
      </c>
      <c r="BP36">
        <v>-3</v>
      </c>
      <c r="BQ36">
        <v>-3</v>
      </c>
      <c r="BR36">
        <v>0</v>
      </c>
      <c r="BS36">
        <v>16</v>
      </c>
      <c r="BT36">
        <v>0</v>
      </c>
      <c r="BU36">
        <v>0</v>
      </c>
      <c r="BV36">
        <v>0</v>
      </c>
      <c r="BW36">
        <v>1</v>
      </c>
      <c r="BX36">
        <v>1</v>
      </c>
      <c r="BY36">
        <v>1</v>
      </c>
      <c r="BZ36">
        <v>1</v>
      </c>
      <c r="CA36">
        <v>160</v>
      </c>
      <c r="CB36">
        <v>12</v>
      </c>
      <c r="CC36">
        <v>-3</v>
      </c>
      <c r="CD36">
        <v>-3</v>
      </c>
      <c r="CE36">
        <v>310</v>
      </c>
      <c r="CF36">
        <v>1</v>
      </c>
      <c r="CG36">
        <v>1</v>
      </c>
      <c r="CH36">
        <v>1</v>
      </c>
      <c r="CI36">
        <v>150</v>
      </c>
      <c r="CJ36">
        <v>-3</v>
      </c>
      <c r="CK36">
        <v>-3</v>
      </c>
      <c r="CL36">
        <v>-3</v>
      </c>
      <c r="CM36">
        <v>0</v>
      </c>
      <c r="CN36">
        <v>1</v>
      </c>
      <c r="CO36">
        <v>1</v>
      </c>
      <c r="CP36">
        <v>0</v>
      </c>
      <c r="CQ36">
        <v>1</v>
      </c>
      <c r="CR36">
        <v>0</v>
      </c>
      <c r="CS36">
        <v>30</v>
      </c>
      <c r="CT36">
        <v>0</v>
      </c>
      <c r="CU36">
        <v>160</v>
      </c>
      <c r="CV36">
        <v>4</v>
      </c>
      <c r="CW36">
        <v>12</v>
      </c>
      <c r="CX36">
        <v>-3</v>
      </c>
      <c r="CY36">
        <v>-3</v>
      </c>
      <c r="CZ36">
        <v>6</v>
      </c>
      <c r="DA36">
        <v>326</v>
      </c>
      <c r="DB36">
        <v>426</v>
      </c>
      <c r="DC36">
        <v>1</v>
      </c>
      <c r="DD36">
        <v>75</v>
      </c>
    </row>
    <row r="37" spans="1:108" x14ac:dyDescent="0.25">
      <c r="A37" t="s">
        <v>3722</v>
      </c>
      <c r="B37">
        <v>32</v>
      </c>
      <c r="C37">
        <v>4013</v>
      </c>
      <c r="D37">
        <v>1622</v>
      </c>
      <c r="E37">
        <v>2096</v>
      </c>
      <c r="F37">
        <v>6652</v>
      </c>
      <c r="G37">
        <v>1369</v>
      </c>
      <c r="H37">
        <v>3527</v>
      </c>
      <c r="I37">
        <v>15</v>
      </c>
      <c r="J37">
        <v>0</v>
      </c>
      <c r="K37">
        <v>0</v>
      </c>
      <c r="L37">
        <v>0</v>
      </c>
      <c r="M37">
        <v>0</v>
      </c>
      <c r="N37">
        <v>0</v>
      </c>
      <c r="O37">
        <v>0</v>
      </c>
      <c r="P37">
        <v>0</v>
      </c>
      <c r="Q37">
        <v>-3</v>
      </c>
      <c r="R37">
        <v>-3</v>
      </c>
      <c r="S37">
        <v>0</v>
      </c>
      <c r="T37">
        <v>15</v>
      </c>
      <c r="U37">
        <v>0</v>
      </c>
      <c r="V37">
        <v>3</v>
      </c>
      <c r="W37">
        <v>1</v>
      </c>
      <c r="X37">
        <v>1</v>
      </c>
      <c r="Y37">
        <v>1</v>
      </c>
      <c r="Z37">
        <v>1</v>
      </c>
      <c r="AA37">
        <v>0</v>
      </c>
      <c r="AB37">
        <v>120</v>
      </c>
      <c r="AC37">
        <v>6</v>
      </c>
      <c r="AD37">
        <v>-3</v>
      </c>
      <c r="AE37">
        <v>-3</v>
      </c>
      <c r="AF37">
        <v>271</v>
      </c>
      <c r="AG37">
        <v>1</v>
      </c>
      <c r="AH37">
        <v>1</v>
      </c>
      <c r="AI37">
        <v>1</v>
      </c>
      <c r="AJ37">
        <v>150</v>
      </c>
      <c r="AK37">
        <v>-3</v>
      </c>
      <c r="AL37">
        <v>-3</v>
      </c>
      <c r="AM37">
        <v>-3</v>
      </c>
      <c r="AN37">
        <v>0</v>
      </c>
      <c r="AO37">
        <v>0</v>
      </c>
      <c r="AP37">
        <v>0</v>
      </c>
      <c r="AQ37">
        <v>0</v>
      </c>
      <c r="AR37">
        <v>0</v>
      </c>
      <c r="AS37">
        <v>0</v>
      </c>
      <c r="AT37">
        <v>0</v>
      </c>
      <c r="AU37">
        <v>0</v>
      </c>
      <c r="AV37">
        <v>120</v>
      </c>
      <c r="AW37">
        <v>3</v>
      </c>
      <c r="AX37">
        <v>6</v>
      </c>
      <c r="AY37">
        <v>-3</v>
      </c>
      <c r="AZ37">
        <v>-3</v>
      </c>
      <c r="BA37">
        <v>1</v>
      </c>
      <c r="BB37">
        <v>286</v>
      </c>
      <c r="BC37">
        <v>286</v>
      </c>
      <c r="BD37">
        <v>1</v>
      </c>
      <c r="BE37">
        <v>101</v>
      </c>
      <c r="BH37">
        <v>15</v>
      </c>
      <c r="BI37">
        <v>0</v>
      </c>
      <c r="BJ37">
        <v>0</v>
      </c>
      <c r="BK37">
        <v>0</v>
      </c>
      <c r="BL37">
        <v>0</v>
      </c>
      <c r="BM37">
        <v>0</v>
      </c>
      <c r="BN37">
        <v>0</v>
      </c>
      <c r="BO37">
        <v>0</v>
      </c>
      <c r="BP37">
        <v>-3</v>
      </c>
      <c r="BQ37">
        <v>-3</v>
      </c>
      <c r="BR37">
        <v>0</v>
      </c>
      <c r="BS37">
        <v>15</v>
      </c>
      <c r="BT37">
        <v>0</v>
      </c>
      <c r="BU37">
        <v>0</v>
      </c>
      <c r="BV37">
        <v>0</v>
      </c>
      <c r="BW37">
        <v>1</v>
      </c>
      <c r="BX37">
        <v>1</v>
      </c>
      <c r="BY37">
        <v>1</v>
      </c>
      <c r="BZ37">
        <v>0</v>
      </c>
      <c r="CA37">
        <v>120</v>
      </c>
      <c r="CB37">
        <v>6</v>
      </c>
      <c r="CC37">
        <v>-3</v>
      </c>
      <c r="CD37">
        <v>-3</v>
      </c>
      <c r="CE37">
        <v>170</v>
      </c>
      <c r="CF37">
        <v>1</v>
      </c>
      <c r="CG37">
        <v>0</v>
      </c>
      <c r="CH37">
        <v>0</v>
      </c>
      <c r="CI37">
        <v>50</v>
      </c>
      <c r="CJ37">
        <v>-3</v>
      </c>
      <c r="CK37">
        <v>-3</v>
      </c>
      <c r="CL37">
        <v>-3</v>
      </c>
      <c r="CM37">
        <v>0</v>
      </c>
      <c r="CN37">
        <v>0</v>
      </c>
      <c r="CO37">
        <v>0</v>
      </c>
      <c r="CP37">
        <v>0</v>
      </c>
      <c r="CQ37">
        <v>0</v>
      </c>
      <c r="CR37">
        <v>0</v>
      </c>
      <c r="CS37">
        <v>0</v>
      </c>
      <c r="CT37">
        <v>0</v>
      </c>
      <c r="CU37">
        <v>120</v>
      </c>
      <c r="CV37">
        <v>3</v>
      </c>
      <c r="CW37">
        <v>6</v>
      </c>
      <c r="CX37">
        <v>-3</v>
      </c>
      <c r="CY37">
        <v>-3</v>
      </c>
      <c r="CZ37">
        <v>0</v>
      </c>
      <c r="DA37">
        <v>185</v>
      </c>
      <c r="DB37">
        <v>185</v>
      </c>
      <c r="DC37">
        <v>0</v>
      </c>
      <c r="DD37">
        <v>-101</v>
      </c>
    </row>
    <row r="38" spans="1:108" x14ac:dyDescent="0.25">
      <c r="A38" t="s">
        <v>3722</v>
      </c>
      <c r="B38">
        <v>33</v>
      </c>
      <c r="C38">
        <v>3847</v>
      </c>
      <c r="D38">
        <v>3489</v>
      </c>
      <c r="E38">
        <v>4320</v>
      </c>
      <c r="F38">
        <v>968</v>
      </c>
      <c r="G38">
        <v>589</v>
      </c>
      <c r="H38">
        <v>3189</v>
      </c>
      <c r="I38">
        <v>15</v>
      </c>
      <c r="J38">
        <v>0</v>
      </c>
      <c r="K38">
        <v>0</v>
      </c>
      <c r="L38">
        <v>0</v>
      </c>
      <c r="M38">
        <v>1</v>
      </c>
      <c r="N38">
        <v>0</v>
      </c>
      <c r="O38">
        <v>60</v>
      </c>
      <c r="P38">
        <v>1</v>
      </c>
      <c r="Q38">
        <v>-3</v>
      </c>
      <c r="R38">
        <v>-3</v>
      </c>
      <c r="S38">
        <v>20</v>
      </c>
      <c r="T38">
        <v>75</v>
      </c>
      <c r="U38">
        <v>0</v>
      </c>
      <c r="V38">
        <v>0</v>
      </c>
      <c r="W38">
        <v>0</v>
      </c>
      <c r="X38">
        <v>1</v>
      </c>
      <c r="Y38">
        <v>1</v>
      </c>
      <c r="Z38">
        <v>1</v>
      </c>
      <c r="AA38">
        <v>1</v>
      </c>
      <c r="AB38">
        <v>120</v>
      </c>
      <c r="AC38">
        <v>11</v>
      </c>
      <c r="AD38">
        <v>-3</v>
      </c>
      <c r="AE38">
        <v>-3</v>
      </c>
      <c r="AF38">
        <v>270</v>
      </c>
      <c r="AG38">
        <v>1</v>
      </c>
      <c r="AH38">
        <v>1</v>
      </c>
      <c r="AI38">
        <v>1</v>
      </c>
      <c r="AJ38">
        <v>150</v>
      </c>
      <c r="AK38">
        <v>-3</v>
      </c>
      <c r="AL38">
        <v>-3</v>
      </c>
      <c r="AM38">
        <v>-3</v>
      </c>
      <c r="AN38">
        <v>0</v>
      </c>
      <c r="AO38">
        <v>1</v>
      </c>
      <c r="AP38">
        <v>0</v>
      </c>
      <c r="AQ38">
        <v>0</v>
      </c>
      <c r="AR38">
        <v>0</v>
      </c>
      <c r="AS38">
        <v>0</v>
      </c>
      <c r="AT38">
        <v>0</v>
      </c>
      <c r="AU38">
        <v>0</v>
      </c>
      <c r="AV38">
        <v>180</v>
      </c>
      <c r="AW38">
        <v>4</v>
      </c>
      <c r="AX38">
        <v>12</v>
      </c>
      <c r="AY38">
        <v>-3</v>
      </c>
      <c r="AZ38">
        <v>-3</v>
      </c>
      <c r="BA38">
        <v>0</v>
      </c>
      <c r="BB38">
        <v>345</v>
      </c>
      <c r="BC38">
        <v>445</v>
      </c>
      <c r="BD38">
        <v>1</v>
      </c>
      <c r="BE38">
        <v>115</v>
      </c>
      <c r="BH38">
        <v>10</v>
      </c>
      <c r="BI38">
        <v>0</v>
      </c>
      <c r="BJ38">
        <v>0</v>
      </c>
      <c r="BK38">
        <v>0</v>
      </c>
      <c r="BL38">
        <v>0</v>
      </c>
      <c r="BM38">
        <v>0</v>
      </c>
      <c r="BN38">
        <v>0</v>
      </c>
      <c r="BO38">
        <v>0</v>
      </c>
      <c r="BP38">
        <v>-3</v>
      </c>
      <c r="BQ38">
        <v>-3</v>
      </c>
      <c r="BR38">
        <v>0</v>
      </c>
      <c r="BS38">
        <v>10</v>
      </c>
      <c r="BT38">
        <v>0</v>
      </c>
      <c r="BU38">
        <v>0</v>
      </c>
      <c r="BV38">
        <v>0</v>
      </c>
      <c r="BW38">
        <v>1</v>
      </c>
      <c r="BX38">
        <v>1</v>
      </c>
      <c r="BY38">
        <v>1</v>
      </c>
      <c r="BZ38">
        <v>0</v>
      </c>
      <c r="CA38">
        <v>120</v>
      </c>
      <c r="CB38">
        <v>6</v>
      </c>
      <c r="CC38">
        <v>-3</v>
      </c>
      <c r="CD38">
        <v>-3</v>
      </c>
      <c r="CE38">
        <v>220</v>
      </c>
      <c r="CF38">
        <v>1</v>
      </c>
      <c r="CG38">
        <v>0</v>
      </c>
      <c r="CH38">
        <v>1</v>
      </c>
      <c r="CI38">
        <v>100</v>
      </c>
      <c r="CJ38">
        <v>-3</v>
      </c>
      <c r="CK38">
        <v>-3</v>
      </c>
      <c r="CL38">
        <v>-3</v>
      </c>
      <c r="CM38">
        <v>0</v>
      </c>
      <c r="CN38">
        <v>0</v>
      </c>
      <c r="CO38">
        <v>0</v>
      </c>
      <c r="CP38">
        <v>0</v>
      </c>
      <c r="CQ38">
        <v>0</v>
      </c>
      <c r="CR38">
        <v>0</v>
      </c>
      <c r="CS38">
        <v>0</v>
      </c>
      <c r="CT38">
        <v>0</v>
      </c>
      <c r="CU38">
        <v>120</v>
      </c>
      <c r="CV38">
        <v>3</v>
      </c>
      <c r="CW38">
        <v>6</v>
      </c>
      <c r="CX38">
        <v>-3</v>
      </c>
      <c r="CY38">
        <v>-3</v>
      </c>
      <c r="CZ38">
        <v>0</v>
      </c>
      <c r="DA38">
        <v>230</v>
      </c>
      <c r="DB38">
        <v>230</v>
      </c>
      <c r="DC38">
        <v>0</v>
      </c>
      <c r="DD38">
        <v>-115</v>
      </c>
    </row>
    <row r="39" spans="1:108" x14ac:dyDescent="0.25">
      <c r="A39" t="s">
        <v>3722</v>
      </c>
      <c r="B39">
        <v>34</v>
      </c>
      <c r="C39">
        <v>6546</v>
      </c>
      <c r="D39">
        <v>5842</v>
      </c>
      <c r="E39">
        <v>5930</v>
      </c>
      <c r="F39">
        <v>2073</v>
      </c>
      <c r="G39">
        <v>6369</v>
      </c>
      <c r="H39">
        <v>3473</v>
      </c>
      <c r="I39">
        <v>15</v>
      </c>
      <c r="J39">
        <v>0</v>
      </c>
      <c r="K39">
        <v>12</v>
      </c>
      <c r="L39">
        <v>12</v>
      </c>
      <c r="M39">
        <v>1</v>
      </c>
      <c r="N39">
        <v>0</v>
      </c>
      <c r="O39">
        <v>60</v>
      </c>
      <c r="P39">
        <v>1</v>
      </c>
      <c r="Q39">
        <v>-3</v>
      </c>
      <c r="R39">
        <v>-3</v>
      </c>
      <c r="S39">
        <v>20</v>
      </c>
      <c r="T39">
        <v>87</v>
      </c>
      <c r="U39">
        <v>0</v>
      </c>
      <c r="V39">
        <v>114</v>
      </c>
      <c r="W39">
        <v>38</v>
      </c>
      <c r="X39">
        <v>1</v>
      </c>
      <c r="Y39">
        <v>1</v>
      </c>
      <c r="Z39">
        <v>1</v>
      </c>
      <c r="AA39">
        <v>0</v>
      </c>
      <c r="AB39">
        <v>80</v>
      </c>
      <c r="AC39">
        <v>5</v>
      </c>
      <c r="AD39">
        <v>-3</v>
      </c>
      <c r="AE39">
        <v>-3</v>
      </c>
      <c r="AF39">
        <v>168</v>
      </c>
      <c r="AG39">
        <v>1</v>
      </c>
      <c r="AH39">
        <v>0</v>
      </c>
      <c r="AI39">
        <v>0</v>
      </c>
      <c r="AJ39">
        <v>50</v>
      </c>
      <c r="AK39">
        <v>-3</v>
      </c>
      <c r="AL39">
        <v>-3</v>
      </c>
      <c r="AM39">
        <v>-3</v>
      </c>
      <c r="AN39">
        <v>1</v>
      </c>
      <c r="AO39">
        <v>0</v>
      </c>
      <c r="AP39">
        <v>0</v>
      </c>
      <c r="AQ39">
        <v>0</v>
      </c>
      <c r="AR39">
        <v>0</v>
      </c>
      <c r="AS39">
        <v>1</v>
      </c>
      <c r="AT39">
        <v>0</v>
      </c>
      <c r="AU39">
        <v>25</v>
      </c>
      <c r="AV39">
        <v>140</v>
      </c>
      <c r="AW39">
        <v>3</v>
      </c>
      <c r="AX39">
        <v>6</v>
      </c>
      <c r="AY39">
        <v>-3</v>
      </c>
      <c r="AZ39">
        <v>-3</v>
      </c>
      <c r="BA39">
        <v>50</v>
      </c>
      <c r="BB39">
        <v>280</v>
      </c>
      <c r="BC39">
        <v>300</v>
      </c>
      <c r="BD39">
        <v>0</v>
      </c>
      <c r="BE39">
        <v>-75</v>
      </c>
      <c r="BH39">
        <v>15</v>
      </c>
      <c r="BI39">
        <v>2</v>
      </c>
      <c r="BJ39">
        <v>1</v>
      </c>
      <c r="BK39">
        <v>1</v>
      </c>
      <c r="BL39">
        <v>1</v>
      </c>
      <c r="BM39">
        <v>0</v>
      </c>
      <c r="BN39">
        <v>60</v>
      </c>
      <c r="BO39">
        <v>1</v>
      </c>
      <c r="BP39">
        <v>-3</v>
      </c>
      <c r="BQ39">
        <v>-3</v>
      </c>
      <c r="BR39">
        <v>20</v>
      </c>
      <c r="BS39">
        <v>76</v>
      </c>
      <c r="BT39">
        <v>78</v>
      </c>
      <c r="BU39">
        <v>0</v>
      </c>
      <c r="BV39">
        <v>9</v>
      </c>
      <c r="BW39">
        <v>1</v>
      </c>
      <c r="BX39">
        <v>1</v>
      </c>
      <c r="BY39">
        <v>1</v>
      </c>
      <c r="BZ39">
        <v>1</v>
      </c>
      <c r="CA39">
        <v>120</v>
      </c>
      <c r="CB39">
        <v>11</v>
      </c>
      <c r="CC39">
        <v>-3</v>
      </c>
      <c r="CD39">
        <v>-3</v>
      </c>
      <c r="CE39">
        <v>279</v>
      </c>
      <c r="CF39">
        <v>1</v>
      </c>
      <c r="CG39">
        <v>1</v>
      </c>
      <c r="CH39">
        <v>1</v>
      </c>
      <c r="CI39">
        <v>150</v>
      </c>
      <c r="CJ39">
        <v>-3</v>
      </c>
      <c r="CK39">
        <v>-3</v>
      </c>
      <c r="CL39">
        <v>-3</v>
      </c>
      <c r="CM39">
        <v>0</v>
      </c>
      <c r="CN39">
        <v>1</v>
      </c>
      <c r="CO39">
        <v>0</v>
      </c>
      <c r="CP39">
        <v>0</v>
      </c>
      <c r="CQ39">
        <v>1</v>
      </c>
      <c r="CR39">
        <v>0</v>
      </c>
      <c r="CS39">
        <v>25</v>
      </c>
      <c r="CT39">
        <v>0</v>
      </c>
      <c r="CU39">
        <v>180</v>
      </c>
      <c r="CV39">
        <v>4</v>
      </c>
      <c r="CW39">
        <v>12</v>
      </c>
      <c r="CX39">
        <v>-3</v>
      </c>
      <c r="CY39">
        <v>-3</v>
      </c>
      <c r="CZ39">
        <v>10</v>
      </c>
      <c r="DA39">
        <v>355</v>
      </c>
      <c r="DB39">
        <v>455</v>
      </c>
      <c r="DC39">
        <v>1</v>
      </c>
      <c r="DD39">
        <v>75</v>
      </c>
    </row>
    <row r="40" spans="1:108" x14ac:dyDescent="0.25">
      <c r="A40" t="s">
        <v>3722</v>
      </c>
      <c r="B40">
        <v>35</v>
      </c>
      <c r="C40">
        <v>6430</v>
      </c>
      <c r="D40">
        <v>1156</v>
      </c>
      <c r="E40">
        <v>79</v>
      </c>
      <c r="F40">
        <v>3647</v>
      </c>
      <c r="G40">
        <v>3335</v>
      </c>
      <c r="H40">
        <v>6418</v>
      </c>
      <c r="I40">
        <v>10</v>
      </c>
      <c r="J40">
        <v>0</v>
      </c>
      <c r="K40">
        <v>4</v>
      </c>
      <c r="L40">
        <v>4</v>
      </c>
      <c r="M40">
        <v>1</v>
      </c>
      <c r="N40">
        <v>0</v>
      </c>
      <c r="O40">
        <v>60</v>
      </c>
      <c r="P40">
        <v>1</v>
      </c>
      <c r="Q40">
        <v>-3</v>
      </c>
      <c r="R40">
        <v>-3</v>
      </c>
      <c r="S40">
        <v>20</v>
      </c>
      <c r="T40">
        <v>74</v>
      </c>
      <c r="U40">
        <v>0</v>
      </c>
      <c r="V40">
        <v>16</v>
      </c>
      <c r="W40">
        <v>5</v>
      </c>
      <c r="X40">
        <v>1</v>
      </c>
      <c r="Y40">
        <v>1</v>
      </c>
      <c r="Z40">
        <v>1</v>
      </c>
      <c r="AA40">
        <v>0</v>
      </c>
      <c r="AB40">
        <v>80</v>
      </c>
      <c r="AC40">
        <v>5</v>
      </c>
      <c r="AD40">
        <v>-3</v>
      </c>
      <c r="AE40">
        <v>-3</v>
      </c>
      <c r="AF40">
        <v>135</v>
      </c>
      <c r="AG40">
        <v>1</v>
      </c>
      <c r="AH40">
        <v>0</v>
      </c>
      <c r="AI40">
        <v>0</v>
      </c>
      <c r="AJ40">
        <v>50</v>
      </c>
      <c r="AK40">
        <v>-3</v>
      </c>
      <c r="AL40">
        <v>-3</v>
      </c>
      <c r="AM40">
        <v>-3</v>
      </c>
      <c r="AN40">
        <v>0</v>
      </c>
      <c r="AO40">
        <v>0</v>
      </c>
      <c r="AP40">
        <v>0</v>
      </c>
      <c r="AQ40">
        <v>0</v>
      </c>
      <c r="AR40">
        <v>0</v>
      </c>
      <c r="AS40">
        <v>0</v>
      </c>
      <c r="AT40">
        <v>0</v>
      </c>
      <c r="AU40">
        <v>0</v>
      </c>
      <c r="AV40">
        <v>140</v>
      </c>
      <c r="AW40">
        <v>3</v>
      </c>
      <c r="AX40">
        <v>6</v>
      </c>
      <c r="AY40">
        <v>-3</v>
      </c>
      <c r="AZ40">
        <v>-3</v>
      </c>
      <c r="BA40">
        <v>9</v>
      </c>
      <c r="BB40">
        <v>209</v>
      </c>
      <c r="BC40">
        <v>209</v>
      </c>
      <c r="BD40">
        <v>0</v>
      </c>
      <c r="BE40">
        <v>-136</v>
      </c>
      <c r="BH40">
        <v>15</v>
      </c>
      <c r="BI40">
        <v>0</v>
      </c>
      <c r="BJ40">
        <v>0</v>
      </c>
      <c r="BK40">
        <v>0</v>
      </c>
      <c r="BL40">
        <v>1</v>
      </c>
      <c r="BM40">
        <v>0</v>
      </c>
      <c r="BN40">
        <v>60</v>
      </c>
      <c r="BO40">
        <v>1</v>
      </c>
      <c r="BP40">
        <v>-3</v>
      </c>
      <c r="BQ40">
        <v>-3</v>
      </c>
      <c r="BR40">
        <v>20</v>
      </c>
      <c r="BS40">
        <v>75</v>
      </c>
      <c r="BT40">
        <v>0</v>
      </c>
      <c r="BU40">
        <v>0</v>
      </c>
      <c r="BV40">
        <v>0</v>
      </c>
      <c r="BW40">
        <v>1</v>
      </c>
      <c r="BX40">
        <v>1</v>
      </c>
      <c r="BY40">
        <v>1</v>
      </c>
      <c r="BZ40">
        <v>1</v>
      </c>
      <c r="CA40">
        <v>120</v>
      </c>
      <c r="CB40">
        <v>11</v>
      </c>
      <c r="CC40">
        <v>-3</v>
      </c>
      <c r="CD40">
        <v>-3</v>
      </c>
      <c r="CE40">
        <v>270</v>
      </c>
      <c r="CF40">
        <v>1</v>
      </c>
      <c r="CG40">
        <v>1</v>
      </c>
      <c r="CH40">
        <v>1</v>
      </c>
      <c r="CI40">
        <v>150</v>
      </c>
      <c r="CJ40">
        <v>-3</v>
      </c>
      <c r="CK40">
        <v>-3</v>
      </c>
      <c r="CL40">
        <v>-3</v>
      </c>
      <c r="CM40">
        <v>0</v>
      </c>
      <c r="CN40">
        <v>1</v>
      </c>
      <c r="CO40">
        <v>0</v>
      </c>
      <c r="CP40">
        <v>0</v>
      </c>
      <c r="CQ40">
        <v>0</v>
      </c>
      <c r="CR40">
        <v>0</v>
      </c>
      <c r="CS40">
        <v>0</v>
      </c>
      <c r="CT40">
        <v>0</v>
      </c>
      <c r="CU40">
        <v>180</v>
      </c>
      <c r="CV40">
        <v>4</v>
      </c>
      <c r="CW40">
        <v>12</v>
      </c>
      <c r="CX40">
        <v>-3</v>
      </c>
      <c r="CY40">
        <v>-3</v>
      </c>
      <c r="CZ40">
        <v>0</v>
      </c>
      <c r="DA40">
        <v>345</v>
      </c>
      <c r="DB40">
        <v>445</v>
      </c>
      <c r="DC40">
        <v>1</v>
      </c>
      <c r="DD40">
        <v>136</v>
      </c>
    </row>
    <row r="41" spans="1:108" x14ac:dyDescent="0.25">
      <c r="A41" t="s">
        <v>3722</v>
      </c>
      <c r="B41">
        <v>36</v>
      </c>
      <c r="C41">
        <v>3255</v>
      </c>
      <c r="D41">
        <v>696</v>
      </c>
      <c r="E41">
        <v>6666</v>
      </c>
      <c r="F41">
        <v>704</v>
      </c>
      <c r="G41">
        <v>3556</v>
      </c>
      <c r="H41">
        <v>60</v>
      </c>
      <c r="I41">
        <v>15</v>
      </c>
      <c r="J41">
        <v>0</v>
      </c>
      <c r="K41">
        <v>0</v>
      </c>
      <c r="L41">
        <v>0</v>
      </c>
      <c r="M41">
        <v>1</v>
      </c>
      <c r="N41">
        <v>0</v>
      </c>
      <c r="O41">
        <v>60</v>
      </c>
      <c r="P41">
        <v>1</v>
      </c>
      <c r="Q41">
        <v>-3</v>
      </c>
      <c r="R41">
        <v>-3</v>
      </c>
      <c r="S41">
        <v>20</v>
      </c>
      <c r="T41">
        <v>75</v>
      </c>
      <c r="U41">
        <v>0</v>
      </c>
      <c r="V41">
        <v>0</v>
      </c>
      <c r="W41">
        <v>0</v>
      </c>
      <c r="X41">
        <v>1</v>
      </c>
      <c r="Y41">
        <v>1</v>
      </c>
      <c r="Z41">
        <v>1</v>
      </c>
      <c r="AA41">
        <v>0</v>
      </c>
      <c r="AB41">
        <v>80</v>
      </c>
      <c r="AC41">
        <v>5</v>
      </c>
      <c r="AD41">
        <v>-3</v>
      </c>
      <c r="AE41">
        <v>-3</v>
      </c>
      <c r="AF41">
        <v>180</v>
      </c>
      <c r="AG41">
        <v>0</v>
      </c>
      <c r="AH41">
        <v>1</v>
      </c>
      <c r="AI41">
        <v>1</v>
      </c>
      <c r="AJ41">
        <v>100</v>
      </c>
      <c r="AK41">
        <v>-3</v>
      </c>
      <c r="AL41">
        <v>-3</v>
      </c>
      <c r="AM41">
        <v>-3</v>
      </c>
      <c r="AN41">
        <v>0</v>
      </c>
      <c r="AO41">
        <v>0</v>
      </c>
      <c r="AP41">
        <v>1</v>
      </c>
      <c r="AQ41">
        <v>0</v>
      </c>
      <c r="AR41">
        <v>0</v>
      </c>
      <c r="AS41">
        <v>0</v>
      </c>
      <c r="AT41">
        <v>5</v>
      </c>
      <c r="AU41">
        <v>0</v>
      </c>
      <c r="AV41">
        <v>140</v>
      </c>
      <c r="AW41">
        <v>3</v>
      </c>
      <c r="AX41">
        <v>6</v>
      </c>
      <c r="AY41">
        <v>-3</v>
      </c>
      <c r="AZ41">
        <v>-3</v>
      </c>
      <c r="BA41">
        <v>0</v>
      </c>
      <c r="BB41">
        <v>255</v>
      </c>
      <c r="BC41">
        <v>255</v>
      </c>
      <c r="BD41">
        <v>0</v>
      </c>
      <c r="BE41">
        <v>-10</v>
      </c>
      <c r="BH41">
        <v>15</v>
      </c>
      <c r="BI41">
        <v>0</v>
      </c>
      <c r="BJ41">
        <v>4</v>
      </c>
      <c r="BK41">
        <v>4</v>
      </c>
      <c r="BL41">
        <v>1</v>
      </c>
      <c r="BM41">
        <v>0</v>
      </c>
      <c r="BN41">
        <v>60</v>
      </c>
      <c r="BO41">
        <v>1</v>
      </c>
      <c r="BP41">
        <v>-3</v>
      </c>
      <c r="BQ41">
        <v>-3</v>
      </c>
      <c r="BR41">
        <v>20</v>
      </c>
      <c r="BS41">
        <v>79</v>
      </c>
      <c r="BT41">
        <v>0</v>
      </c>
      <c r="BU41">
        <v>3</v>
      </c>
      <c r="BV41">
        <v>1</v>
      </c>
      <c r="BW41">
        <v>1</v>
      </c>
      <c r="BX41">
        <v>1</v>
      </c>
      <c r="BY41">
        <v>1</v>
      </c>
      <c r="BZ41">
        <v>0</v>
      </c>
      <c r="CA41">
        <v>80</v>
      </c>
      <c r="CB41">
        <v>5</v>
      </c>
      <c r="CC41">
        <v>-3</v>
      </c>
      <c r="CD41">
        <v>-3</v>
      </c>
      <c r="CE41">
        <v>181</v>
      </c>
      <c r="CF41">
        <v>1</v>
      </c>
      <c r="CG41">
        <v>0</v>
      </c>
      <c r="CH41">
        <v>1</v>
      </c>
      <c r="CI41">
        <v>100</v>
      </c>
      <c r="CJ41">
        <v>-3</v>
      </c>
      <c r="CK41">
        <v>-3</v>
      </c>
      <c r="CL41">
        <v>-3</v>
      </c>
      <c r="CM41">
        <v>0</v>
      </c>
      <c r="CN41">
        <v>0</v>
      </c>
      <c r="CO41">
        <v>0</v>
      </c>
      <c r="CP41">
        <v>1</v>
      </c>
      <c r="CQ41">
        <v>0</v>
      </c>
      <c r="CR41">
        <v>0</v>
      </c>
      <c r="CS41">
        <v>0</v>
      </c>
      <c r="CT41">
        <v>5</v>
      </c>
      <c r="CU41">
        <v>140</v>
      </c>
      <c r="CV41">
        <v>3</v>
      </c>
      <c r="CW41">
        <v>6</v>
      </c>
      <c r="CX41">
        <v>-3</v>
      </c>
      <c r="CY41">
        <v>-3</v>
      </c>
      <c r="CZ41">
        <v>5</v>
      </c>
      <c r="DA41">
        <v>265</v>
      </c>
      <c r="DB41">
        <v>265</v>
      </c>
      <c r="DC41">
        <v>1</v>
      </c>
      <c r="DD41">
        <v>10</v>
      </c>
    </row>
    <row r="42" spans="1:108" x14ac:dyDescent="0.25">
      <c r="A42" t="s">
        <v>3722</v>
      </c>
      <c r="B42">
        <v>37</v>
      </c>
      <c r="C42">
        <v>3735</v>
      </c>
      <c r="D42">
        <v>1745</v>
      </c>
      <c r="E42">
        <v>5635</v>
      </c>
      <c r="F42">
        <v>6321</v>
      </c>
      <c r="G42">
        <v>3743</v>
      </c>
      <c r="H42">
        <v>744</v>
      </c>
      <c r="I42">
        <v>15</v>
      </c>
      <c r="J42">
        <v>0</v>
      </c>
      <c r="K42">
        <v>0</v>
      </c>
      <c r="L42">
        <v>0</v>
      </c>
      <c r="M42">
        <v>1</v>
      </c>
      <c r="N42">
        <v>0</v>
      </c>
      <c r="O42">
        <v>60</v>
      </c>
      <c r="P42">
        <v>1</v>
      </c>
      <c r="Q42">
        <v>-3</v>
      </c>
      <c r="R42">
        <v>-3</v>
      </c>
      <c r="S42">
        <v>20</v>
      </c>
      <c r="T42">
        <v>75</v>
      </c>
      <c r="U42">
        <v>0</v>
      </c>
      <c r="V42">
        <v>0</v>
      </c>
      <c r="W42">
        <v>0</v>
      </c>
      <c r="X42">
        <v>1</v>
      </c>
      <c r="Y42">
        <v>1</v>
      </c>
      <c r="Z42">
        <v>1</v>
      </c>
      <c r="AA42">
        <v>0</v>
      </c>
      <c r="AB42">
        <v>80</v>
      </c>
      <c r="AC42">
        <v>5</v>
      </c>
      <c r="AD42">
        <v>-3</v>
      </c>
      <c r="AE42">
        <v>-3</v>
      </c>
      <c r="AF42">
        <v>180</v>
      </c>
      <c r="AG42">
        <v>1</v>
      </c>
      <c r="AH42">
        <v>0</v>
      </c>
      <c r="AI42">
        <v>1</v>
      </c>
      <c r="AJ42">
        <v>100</v>
      </c>
      <c r="AK42">
        <v>-3</v>
      </c>
      <c r="AL42">
        <v>-3</v>
      </c>
      <c r="AM42">
        <v>-3</v>
      </c>
      <c r="AN42">
        <v>0</v>
      </c>
      <c r="AO42">
        <v>0</v>
      </c>
      <c r="AP42">
        <v>0</v>
      </c>
      <c r="AQ42">
        <v>0</v>
      </c>
      <c r="AR42">
        <v>0</v>
      </c>
      <c r="AS42">
        <v>0</v>
      </c>
      <c r="AT42">
        <v>0</v>
      </c>
      <c r="AU42">
        <v>0</v>
      </c>
      <c r="AV42">
        <v>140</v>
      </c>
      <c r="AW42">
        <v>3</v>
      </c>
      <c r="AX42">
        <v>6</v>
      </c>
      <c r="AY42">
        <v>-3</v>
      </c>
      <c r="AZ42">
        <v>-3</v>
      </c>
      <c r="BA42">
        <v>0</v>
      </c>
      <c r="BB42">
        <v>255</v>
      </c>
      <c r="BC42">
        <v>255</v>
      </c>
      <c r="BD42">
        <v>0.5</v>
      </c>
      <c r="BE42">
        <v>0</v>
      </c>
      <c r="BH42">
        <v>15</v>
      </c>
      <c r="BI42">
        <v>0</v>
      </c>
      <c r="BJ42">
        <v>0</v>
      </c>
      <c r="BK42">
        <v>0</v>
      </c>
      <c r="BL42">
        <v>1</v>
      </c>
      <c r="BM42">
        <v>0</v>
      </c>
      <c r="BN42">
        <v>60</v>
      </c>
      <c r="BO42">
        <v>1</v>
      </c>
      <c r="BP42">
        <v>-3</v>
      </c>
      <c r="BQ42">
        <v>-3</v>
      </c>
      <c r="BR42">
        <v>20</v>
      </c>
      <c r="BS42">
        <v>75</v>
      </c>
      <c r="BT42">
        <v>0</v>
      </c>
      <c r="BU42">
        <v>0</v>
      </c>
      <c r="BV42">
        <v>0</v>
      </c>
      <c r="BW42">
        <v>1</v>
      </c>
      <c r="BX42">
        <v>1</v>
      </c>
      <c r="BY42">
        <v>1</v>
      </c>
      <c r="BZ42">
        <v>0</v>
      </c>
      <c r="CA42">
        <v>80</v>
      </c>
      <c r="CB42">
        <v>5</v>
      </c>
      <c r="CC42">
        <v>-3</v>
      </c>
      <c r="CD42">
        <v>-3</v>
      </c>
      <c r="CE42">
        <v>180</v>
      </c>
      <c r="CF42">
        <v>1</v>
      </c>
      <c r="CG42">
        <v>0</v>
      </c>
      <c r="CH42">
        <v>1</v>
      </c>
      <c r="CI42">
        <v>100</v>
      </c>
      <c r="CJ42">
        <v>-3</v>
      </c>
      <c r="CK42">
        <v>-3</v>
      </c>
      <c r="CL42">
        <v>-3</v>
      </c>
      <c r="CM42">
        <v>0</v>
      </c>
      <c r="CN42">
        <v>0</v>
      </c>
      <c r="CO42">
        <v>0</v>
      </c>
      <c r="CP42">
        <v>0</v>
      </c>
      <c r="CQ42">
        <v>0</v>
      </c>
      <c r="CR42">
        <v>0</v>
      </c>
      <c r="CS42">
        <v>0</v>
      </c>
      <c r="CT42">
        <v>0</v>
      </c>
      <c r="CU42">
        <v>140</v>
      </c>
      <c r="CV42">
        <v>3</v>
      </c>
      <c r="CW42">
        <v>6</v>
      </c>
      <c r="CX42">
        <v>-3</v>
      </c>
      <c r="CY42">
        <v>-3</v>
      </c>
      <c r="CZ42">
        <v>0</v>
      </c>
      <c r="DA42">
        <v>255</v>
      </c>
      <c r="DB42">
        <v>255</v>
      </c>
      <c r="DC42">
        <v>0.5</v>
      </c>
      <c r="DD42">
        <v>0</v>
      </c>
    </row>
    <row r="43" spans="1:108" x14ac:dyDescent="0.25">
      <c r="A43" t="s">
        <v>3722</v>
      </c>
      <c r="B43">
        <v>38</v>
      </c>
      <c r="C43">
        <v>4320</v>
      </c>
      <c r="D43">
        <v>5892</v>
      </c>
      <c r="E43">
        <v>3527</v>
      </c>
      <c r="F43">
        <v>6377</v>
      </c>
      <c r="G43">
        <v>2240</v>
      </c>
      <c r="H43">
        <v>1255</v>
      </c>
      <c r="I43">
        <v>15</v>
      </c>
      <c r="J43">
        <v>0</v>
      </c>
      <c r="K43">
        <v>0</v>
      </c>
      <c r="L43">
        <v>0</v>
      </c>
      <c r="M43">
        <v>0</v>
      </c>
      <c r="N43">
        <v>0</v>
      </c>
      <c r="O43">
        <v>0</v>
      </c>
      <c r="P43">
        <v>0</v>
      </c>
      <c r="Q43">
        <v>-3</v>
      </c>
      <c r="R43">
        <v>-3</v>
      </c>
      <c r="S43">
        <v>0</v>
      </c>
      <c r="T43">
        <v>15</v>
      </c>
      <c r="U43">
        <v>0</v>
      </c>
      <c r="V43">
        <v>0</v>
      </c>
      <c r="W43">
        <v>0</v>
      </c>
      <c r="X43">
        <v>1</v>
      </c>
      <c r="Y43">
        <v>1</v>
      </c>
      <c r="Z43">
        <v>1</v>
      </c>
      <c r="AA43">
        <v>0</v>
      </c>
      <c r="AB43">
        <v>120</v>
      </c>
      <c r="AC43">
        <v>6</v>
      </c>
      <c r="AD43">
        <v>-3</v>
      </c>
      <c r="AE43">
        <v>-3</v>
      </c>
      <c r="AF43">
        <v>270</v>
      </c>
      <c r="AG43">
        <v>1</v>
      </c>
      <c r="AH43">
        <v>1</v>
      </c>
      <c r="AI43">
        <v>1</v>
      </c>
      <c r="AJ43">
        <v>150</v>
      </c>
      <c r="AK43">
        <v>-3</v>
      </c>
      <c r="AL43">
        <v>-3</v>
      </c>
      <c r="AM43">
        <v>-3</v>
      </c>
      <c r="AN43">
        <v>0</v>
      </c>
      <c r="AO43">
        <v>0</v>
      </c>
      <c r="AP43">
        <v>1</v>
      </c>
      <c r="AQ43">
        <v>0</v>
      </c>
      <c r="AR43">
        <v>0</v>
      </c>
      <c r="AS43">
        <v>0</v>
      </c>
      <c r="AT43">
        <v>5</v>
      </c>
      <c r="AU43">
        <v>0</v>
      </c>
      <c r="AV43">
        <v>120</v>
      </c>
      <c r="AW43">
        <v>3</v>
      </c>
      <c r="AX43">
        <v>6</v>
      </c>
      <c r="AY43">
        <v>-3</v>
      </c>
      <c r="AZ43">
        <v>-3</v>
      </c>
      <c r="BA43">
        <v>0</v>
      </c>
      <c r="BB43">
        <v>285</v>
      </c>
      <c r="BC43">
        <v>285</v>
      </c>
      <c r="BD43">
        <v>0</v>
      </c>
      <c r="BE43">
        <v>-5</v>
      </c>
      <c r="BH43">
        <v>15</v>
      </c>
      <c r="BI43">
        <v>0</v>
      </c>
      <c r="BJ43">
        <v>0</v>
      </c>
      <c r="BK43">
        <v>0</v>
      </c>
      <c r="BL43">
        <v>0</v>
      </c>
      <c r="BM43">
        <v>0</v>
      </c>
      <c r="BN43">
        <v>0</v>
      </c>
      <c r="BO43">
        <v>0</v>
      </c>
      <c r="BP43">
        <v>-3</v>
      </c>
      <c r="BQ43">
        <v>-3</v>
      </c>
      <c r="BR43">
        <v>0</v>
      </c>
      <c r="BS43">
        <v>15</v>
      </c>
      <c r="BT43">
        <v>0</v>
      </c>
      <c r="BU43">
        <v>0</v>
      </c>
      <c r="BV43">
        <v>0</v>
      </c>
      <c r="BW43">
        <v>1</v>
      </c>
      <c r="BX43">
        <v>1</v>
      </c>
      <c r="BY43">
        <v>1</v>
      </c>
      <c r="BZ43">
        <v>0</v>
      </c>
      <c r="CA43">
        <v>120</v>
      </c>
      <c r="CB43">
        <v>6</v>
      </c>
      <c r="CC43">
        <v>-3</v>
      </c>
      <c r="CD43">
        <v>-3</v>
      </c>
      <c r="CE43">
        <v>270</v>
      </c>
      <c r="CF43">
        <v>1</v>
      </c>
      <c r="CG43">
        <v>1</v>
      </c>
      <c r="CH43">
        <v>1</v>
      </c>
      <c r="CI43">
        <v>150</v>
      </c>
      <c r="CJ43">
        <v>-3</v>
      </c>
      <c r="CK43">
        <v>-3</v>
      </c>
      <c r="CL43">
        <v>-3</v>
      </c>
      <c r="CM43">
        <v>0</v>
      </c>
      <c r="CN43">
        <v>0</v>
      </c>
      <c r="CO43">
        <v>0</v>
      </c>
      <c r="CP43">
        <v>1</v>
      </c>
      <c r="CQ43">
        <v>0</v>
      </c>
      <c r="CR43">
        <v>0</v>
      </c>
      <c r="CS43">
        <v>0</v>
      </c>
      <c r="CT43">
        <v>5</v>
      </c>
      <c r="CU43">
        <v>120</v>
      </c>
      <c r="CV43">
        <v>3</v>
      </c>
      <c r="CW43">
        <v>6</v>
      </c>
      <c r="CX43">
        <v>-3</v>
      </c>
      <c r="CY43">
        <v>-3</v>
      </c>
      <c r="CZ43">
        <v>0</v>
      </c>
      <c r="DA43">
        <v>290</v>
      </c>
      <c r="DB43">
        <v>290</v>
      </c>
      <c r="DC43">
        <v>1</v>
      </c>
      <c r="DD43">
        <v>5</v>
      </c>
    </row>
    <row r="44" spans="1:108" x14ac:dyDescent="0.25">
      <c r="A44" t="s">
        <v>3722</v>
      </c>
      <c r="B44">
        <v>39</v>
      </c>
      <c r="C44">
        <v>4918</v>
      </c>
      <c r="D44">
        <v>3218</v>
      </c>
      <c r="E44">
        <v>900</v>
      </c>
      <c r="F44">
        <v>968</v>
      </c>
      <c r="G44">
        <v>5842</v>
      </c>
      <c r="H44">
        <v>330</v>
      </c>
      <c r="I44">
        <v>15</v>
      </c>
      <c r="J44">
        <v>0</v>
      </c>
      <c r="K44">
        <v>21</v>
      </c>
      <c r="L44">
        <v>21</v>
      </c>
      <c r="M44">
        <v>1</v>
      </c>
      <c r="N44">
        <v>0</v>
      </c>
      <c r="O44">
        <v>60</v>
      </c>
      <c r="P44">
        <v>1</v>
      </c>
      <c r="Q44">
        <v>-3</v>
      </c>
      <c r="R44">
        <v>-3</v>
      </c>
      <c r="S44">
        <v>20</v>
      </c>
      <c r="T44">
        <v>96</v>
      </c>
      <c r="U44">
        <v>0</v>
      </c>
      <c r="V44">
        <v>91</v>
      </c>
      <c r="W44">
        <v>30</v>
      </c>
      <c r="X44">
        <v>1</v>
      </c>
      <c r="Y44">
        <v>1</v>
      </c>
      <c r="Z44">
        <v>0</v>
      </c>
      <c r="AA44">
        <v>0</v>
      </c>
      <c r="AB44">
        <v>40</v>
      </c>
      <c r="AC44">
        <v>1</v>
      </c>
      <c r="AD44">
        <v>-3</v>
      </c>
      <c r="AE44">
        <v>-3</v>
      </c>
      <c r="AF44">
        <v>220</v>
      </c>
      <c r="AG44">
        <v>1</v>
      </c>
      <c r="AH44">
        <v>1</v>
      </c>
      <c r="AI44">
        <v>1</v>
      </c>
      <c r="AJ44">
        <v>150</v>
      </c>
      <c r="AK44">
        <v>-3</v>
      </c>
      <c r="AL44">
        <v>-3</v>
      </c>
      <c r="AM44">
        <v>-3</v>
      </c>
      <c r="AN44">
        <v>1</v>
      </c>
      <c r="AO44">
        <v>0</v>
      </c>
      <c r="AP44">
        <v>0</v>
      </c>
      <c r="AQ44">
        <v>0</v>
      </c>
      <c r="AR44">
        <v>0</v>
      </c>
      <c r="AS44">
        <v>0</v>
      </c>
      <c r="AT44">
        <v>0</v>
      </c>
      <c r="AU44">
        <v>0</v>
      </c>
      <c r="AV44">
        <v>100</v>
      </c>
      <c r="AW44">
        <v>2</v>
      </c>
      <c r="AX44">
        <v>2</v>
      </c>
      <c r="AY44">
        <v>-3</v>
      </c>
      <c r="AZ44">
        <v>-3</v>
      </c>
      <c r="BA44">
        <v>51</v>
      </c>
      <c r="BB44">
        <v>316</v>
      </c>
      <c r="BC44">
        <v>336</v>
      </c>
      <c r="BD44">
        <v>0</v>
      </c>
      <c r="BE44">
        <v>-11</v>
      </c>
      <c r="BH44">
        <v>15</v>
      </c>
      <c r="BI44">
        <v>0</v>
      </c>
      <c r="BJ44">
        <v>12</v>
      </c>
      <c r="BK44">
        <v>12</v>
      </c>
      <c r="BL44">
        <v>0</v>
      </c>
      <c r="BM44">
        <v>0</v>
      </c>
      <c r="BN44">
        <v>0</v>
      </c>
      <c r="BO44">
        <v>0</v>
      </c>
      <c r="BP44">
        <v>-3</v>
      </c>
      <c r="BQ44">
        <v>-3</v>
      </c>
      <c r="BR44">
        <v>0</v>
      </c>
      <c r="BS44">
        <v>27</v>
      </c>
      <c r="BT44">
        <v>0</v>
      </c>
      <c r="BU44">
        <v>91</v>
      </c>
      <c r="BV44">
        <v>30</v>
      </c>
      <c r="BW44">
        <v>1</v>
      </c>
      <c r="BX44">
        <v>1</v>
      </c>
      <c r="BY44">
        <v>1</v>
      </c>
      <c r="BZ44">
        <v>0</v>
      </c>
      <c r="CA44">
        <v>120</v>
      </c>
      <c r="CB44">
        <v>6</v>
      </c>
      <c r="CC44">
        <v>-3</v>
      </c>
      <c r="CD44">
        <v>-3</v>
      </c>
      <c r="CE44">
        <v>300</v>
      </c>
      <c r="CF44">
        <v>1</v>
      </c>
      <c r="CG44">
        <v>1</v>
      </c>
      <c r="CH44">
        <v>1</v>
      </c>
      <c r="CI44">
        <v>150</v>
      </c>
      <c r="CJ44">
        <v>-3</v>
      </c>
      <c r="CK44">
        <v>-3</v>
      </c>
      <c r="CL44">
        <v>-3</v>
      </c>
      <c r="CM44">
        <v>1</v>
      </c>
      <c r="CN44">
        <v>0</v>
      </c>
      <c r="CO44">
        <v>0</v>
      </c>
      <c r="CP44">
        <v>0</v>
      </c>
      <c r="CQ44">
        <v>0</v>
      </c>
      <c r="CR44">
        <v>0</v>
      </c>
      <c r="CS44">
        <v>0</v>
      </c>
      <c r="CT44">
        <v>0</v>
      </c>
      <c r="CU44">
        <v>120</v>
      </c>
      <c r="CV44">
        <v>3</v>
      </c>
      <c r="CW44">
        <v>6</v>
      </c>
      <c r="CX44">
        <v>-3</v>
      </c>
      <c r="CY44">
        <v>-3</v>
      </c>
      <c r="CZ44">
        <v>42</v>
      </c>
      <c r="DA44">
        <v>327</v>
      </c>
      <c r="DB44">
        <v>347</v>
      </c>
      <c r="DC44">
        <v>1</v>
      </c>
      <c r="DD44">
        <v>11</v>
      </c>
    </row>
    <row r="45" spans="1:108" x14ac:dyDescent="0.25">
      <c r="A45" t="s">
        <v>3722</v>
      </c>
      <c r="B45">
        <v>40</v>
      </c>
      <c r="C45">
        <v>6025</v>
      </c>
      <c r="D45">
        <v>6652</v>
      </c>
      <c r="E45">
        <v>120</v>
      </c>
      <c r="F45">
        <v>3847</v>
      </c>
      <c r="G45">
        <v>5839</v>
      </c>
      <c r="H45">
        <v>5869</v>
      </c>
      <c r="I45">
        <v>10</v>
      </c>
      <c r="J45">
        <v>1</v>
      </c>
      <c r="K45">
        <v>3</v>
      </c>
      <c r="L45">
        <v>3</v>
      </c>
      <c r="M45">
        <v>1</v>
      </c>
      <c r="N45">
        <v>0</v>
      </c>
      <c r="O45">
        <v>60</v>
      </c>
      <c r="P45">
        <v>1</v>
      </c>
      <c r="Q45">
        <v>-3</v>
      </c>
      <c r="R45">
        <v>-3</v>
      </c>
      <c r="S45">
        <v>20</v>
      </c>
      <c r="T45">
        <v>73</v>
      </c>
      <c r="U45">
        <v>0</v>
      </c>
      <c r="V45">
        <v>0</v>
      </c>
      <c r="W45">
        <v>0</v>
      </c>
      <c r="X45">
        <v>1</v>
      </c>
      <c r="Y45">
        <v>1</v>
      </c>
      <c r="Z45">
        <v>1</v>
      </c>
      <c r="AA45">
        <v>0</v>
      </c>
      <c r="AB45">
        <v>80</v>
      </c>
      <c r="AC45">
        <v>5</v>
      </c>
      <c r="AD45">
        <v>-3</v>
      </c>
      <c r="AE45">
        <v>-3</v>
      </c>
      <c r="AF45">
        <v>230</v>
      </c>
      <c r="AG45">
        <v>1</v>
      </c>
      <c r="AH45">
        <v>1</v>
      </c>
      <c r="AI45">
        <v>1</v>
      </c>
      <c r="AJ45">
        <v>150</v>
      </c>
      <c r="AK45">
        <v>-3</v>
      </c>
      <c r="AL45">
        <v>-3</v>
      </c>
      <c r="AM45">
        <v>-3</v>
      </c>
      <c r="AN45">
        <v>0</v>
      </c>
      <c r="AO45">
        <v>0</v>
      </c>
      <c r="AP45">
        <v>0</v>
      </c>
      <c r="AQ45">
        <v>1</v>
      </c>
      <c r="AR45">
        <v>0</v>
      </c>
      <c r="AS45">
        <v>0</v>
      </c>
      <c r="AT45">
        <v>0</v>
      </c>
      <c r="AU45">
        <v>5</v>
      </c>
      <c r="AV45">
        <v>140</v>
      </c>
      <c r="AW45">
        <v>3</v>
      </c>
      <c r="AX45">
        <v>6</v>
      </c>
      <c r="AY45">
        <v>-3</v>
      </c>
      <c r="AZ45">
        <v>-3</v>
      </c>
      <c r="BA45">
        <v>3</v>
      </c>
      <c r="BB45">
        <v>308</v>
      </c>
      <c r="BC45">
        <v>308</v>
      </c>
      <c r="BD45">
        <v>1</v>
      </c>
      <c r="BE45">
        <v>73</v>
      </c>
      <c r="BH45">
        <v>15</v>
      </c>
      <c r="BI45">
        <v>0</v>
      </c>
      <c r="BJ45">
        <v>0</v>
      </c>
      <c r="BK45">
        <v>0</v>
      </c>
      <c r="BL45">
        <v>0</v>
      </c>
      <c r="BM45">
        <v>0</v>
      </c>
      <c r="BN45">
        <v>0</v>
      </c>
      <c r="BO45">
        <v>0</v>
      </c>
      <c r="BP45">
        <v>-3</v>
      </c>
      <c r="BQ45">
        <v>-3</v>
      </c>
      <c r="BR45">
        <v>0</v>
      </c>
      <c r="BS45">
        <v>15</v>
      </c>
      <c r="BT45">
        <v>0</v>
      </c>
      <c r="BU45">
        <v>0</v>
      </c>
      <c r="BV45">
        <v>0</v>
      </c>
      <c r="BW45">
        <v>1</v>
      </c>
      <c r="BX45">
        <v>1</v>
      </c>
      <c r="BY45">
        <v>1</v>
      </c>
      <c r="BZ45">
        <v>0</v>
      </c>
      <c r="CA45">
        <v>120</v>
      </c>
      <c r="CB45">
        <v>6</v>
      </c>
      <c r="CC45">
        <v>-3</v>
      </c>
      <c r="CD45">
        <v>-3</v>
      </c>
      <c r="CE45">
        <v>220</v>
      </c>
      <c r="CF45">
        <v>1</v>
      </c>
      <c r="CG45">
        <v>1</v>
      </c>
      <c r="CH45">
        <v>0</v>
      </c>
      <c r="CI45">
        <v>100</v>
      </c>
      <c r="CJ45">
        <v>-3</v>
      </c>
      <c r="CK45">
        <v>-3</v>
      </c>
      <c r="CL45">
        <v>-3</v>
      </c>
      <c r="CM45">
        <v>0</v>
      </c>
      <c r="CN45">
        <v>0</v>
      </c>
      <c r="CO45">
        <v>1</v>
      </c>
      <c r="CP45">
        <v>0</v>
      </c>
      <c r="CQ45">
        <v>0</v>
      </c>
      <c r="CR45">
        <v>0</v>
      </c>
      <c r="CS45">
        <v>5</v>
      </c>
      <c r="CT45">
        <v>0</v>
      </c>
      <c r="CU45">
        <v>120</v>
      </c>
      <c r="CV45">
        <v>3</v>
      </c>
      <c r="CW45">
        <v>6</v>
      </c>
      <c r="CX45">
        <v>-3</v>
      </c>
      <c r="CY45">
        <v>-3</v>
      </c>
      <c r="CZ45">
        <v>0</v>
      </c>
      <c r="DA45">
        <v>235</v>
      </c>
      <c r="DB45">
        <v>235</v>
      </c>
      <c r="DC45">
        <v>0</v>
      </c>
      <c r="DD45">
        <v>-73</v>
      </c>
    </row>
    <row r="46" spans="1:108" x14ac:dyDescent="0.25">
      <c r="A46" t="s">
        <v>3722</v>
      </c>
      <c r="B46">
        <v>41</v>
      </c>
      <c r="C46">
        <v>1622</v>
      </c>
      <c r="D46">
        <v>180</v>
      </c>
      <c r="E46">
        <v>159</v>
      </c>
      <c r="F46">
        <v>1678</v>
      </c>
      <c r="G46">
        <v>4013</v>
      </c>
      <c r="H46">
        <v>3616</v>
      </c>
      <c r="I46">
        <v>15</v>
      </c>
      <c r="J46">
        <v>0</v>
      </c>
      <c r="K46">
        <v>0</v>
      </c>
      <c r="L46">
        <v>0</v>
      </c>
      <c r="M46">
        <v>1</v>
      </c>
      <c r="N46">
        <v>0</v>
      </c>
      <c r="O46">
        <v>60</v>
      </c>
      <c r="P46">
        <v>1</v>
      </c>
      <c r="Q46">
        <v>-3</v>
      </c>
      <c r="R46">
        <v>-3</v>
      </c>
      <c r="S46">
        <v>20</v>
      </c>
      <c r="T46">
        <v>75</v>
      </c>
      <c r="U46">
        <v>0</v>
      </c>
      <c r="V46">
        <v>1</v>
      </c>
      <c r="W46">
        <v>0</v>
      </c>
      <c r="X46">
        <v>1</v>
      </c>
      <c r="Y46">
        <v>1</v>
      </c>
      <c r="Z46">
        <v>1</v>
      </c>
      <c r="AA46">
        <v>0</v>
      </c>
      <c r="AB46">
        <v>80</v>
      </c>
      <c r="AC46">
        <v>5</v>
      </c>
      <c r="AD46">
        <v>-3</v>
      </c>
      <c r="AE46">
        <v>-3</v>
      </c>
      <c r="AF46">
        <v>230</v>
      </c>
      <c r="AG46">
        <v>1</v>
      </c>
      <c r="AH46">
        <v>1</v>
      </c>
      <c r="AI46">
        <v>1</v>
      </c>
      <c r="AJ46">
        <v>150</v>
      </c>
      <c r="AK46">
        <v>-3</v>
      </c>
      <c r="AL46">
        <v>-3</v>
      </c>
      <c r="AM46">
        <v>-3</v>
      </c>
      <c r="AN46">
        <v>0</v>
      </c>
      <c r="AO46">
        <v>0</v>
      </c>
      <c r="AP46">
        <v>0</v>
      </c>
      <c r="AQ46">
        <v>0</v>
      </c>
      <c r="AR46">
        <v>0</v>
      </c>
      <c r="AS46">
        <v>0</v>
      </c>
      <c r="AT46">
        <v>0</v>
      </c>
      <c r="AU46">
        <v>0</v>
      </c>
      <c r="AV46">
        <v>140</v>
      </c>
      <c r="AW46">
        <v>3</v>
      </c>
      <c r="AX46">
        <v>6</v>
      </c>
      <c r="AY46">
        <v>-3</v>
      </c>
      <c r="AZ46">
        <v>-3</v>
      </c>
      <c r="BA46">
        <v>0</v>
      </c>
      <c r="BB46">
        <v>305</v>
      </c>
      <c r="BC46">
        <v>305</v>
      </c>
      <c r="BD46">
        <v>1</v>
      </c>
      <c r="BE46">
        <v>1</v>
      </c>
      <c r="BH46">
        <v>15</v>
      </c>
      <c r="BI46">
        <v>0</v>
      </c>
      <c r="BJ46">
        <v>27</v>
      </c>
      <c r="BK46">
        <v>27</v>
      </c>
      <c r="BL46">
        <v>1</v>
      </c>
      <c r="BM46">
        <v>0</v>
      </c>
      <c r="BN46">
        <v>60</v>
      </c>
      <c r="BO46">
        <v>1</v>
      </c>
      <c r="BP46">
        <v>-3</v>
      </c>
      <c r="BQ46">
        <v>-3</v>
      </c>
      <c r="BR46">
        <v>20</v>
      </c>
      <c r="BS46">
        <v>102</v>
      </c>
      <c r="BT46">
        <v>0</v>
      </c>
      <c r="BU46">
        <v>67</v>
      </c>
      <c r="BV46">
        <v>22</v>
      </c>
      <c r="BW46">
        <v>1</v>
      </c>
      <c r="BX46">
        <v>1</v>
      </c>
      <c r="BY46">
        <v>1</v>
      </c>
      <c r="BZ46">
        <v>0</v>
      </c>
      <c r="CA46">
        <v>80</v>
      </c>
      <c r="CB46">
        <v>5</v>
      </c>
      <c r="CC46">
        <v>-3</v>
      </c>
      <c r="CD46">
        <v>-3</v>
      </c>
      <c r="CE46">
        <v>202</v>
      </c>
      <c r="CF46">
        <v>1</v>
      </c>
      <c r="CG46">
        <v>0</v>
      </c>
      <c r="CH46">
        <v>1</v>
      </c>
      <c r="CI46">
        <v>100</v>
      </c>
      <c r="CJ46">
        <v>-3</v>
      </c>
      <c r="CK46">
        <v>-3</v>
      </c>
      <c r="CL46">
        <v>-3</v>
      </c>
      <c r="CM46">
        <v>1</v>
      </c>
      <c r="CN46">
        <v>0</v>
      </c>
      <c r="CO46">
        <v>0</v>
      </c>
      <c r="CP46">
        <v>0</v>
      </c>
      <c r="CQ46">
        <v>0</v>
      </c>
      <c r="CR46">
        <v>0</v>
      </c>
      <c r="CS46">
        <v>0</v>
      </c>
      <c r="CT46">
        <v>0</v>
      </c>
      <c r="CU46">
        <v>140</v>
      </c>
      <c r="CV46">
        <v>3</v>
      </c>
      <c r="CW46">
        <v>6</v>
      </c>
      <c r="CX46">
        <v>-3</v>
      </c>
      <c r="CY46">
        <v>-3</v>
      </c>
      <c r="CZ46">
        <v>49</v>
      </c>
      <c r="DA46">
        <v>304</v>
      </c>
      <c r="DB46">
        <v>324</v>
      </c>
      <c r="DC46">
        <v>0</v>
      </c>
      <c r="DD46">
        <v>-1</v>
      </c>
    </row>
    <row r="47" spans="1:108" x14ac:dyDescent="0.25">
      <c r="A47" t="s">
        <v>3722</v>
      </c>
      <c r="B47">
        <v>42</v>
      </c>
      <c r="C47">
        <v>5295</v>
      </c>
      <c r="D47">
        <v>4662</v>
      </c>
      <c r="E47">
        <v>3663</v>
      </c>
      <c r="F47">
        <v>1369</v>
      </c>
      <c r="G47">
        <v>589</v>
      </c>
      <c r="H47">
        <v>5160</v>
      </c>
      <c r="I47">
        <v>15</v>
      </c>
      <c r="J47">
        <v>0</v>
      </c>
      <c r="K47">
        <v>10</v>
      </c>
      <c r="L47">
        <v>10</v>
      </c>
      <c r="M47">
        <v>1</v>
      </c>
      <c r="N47">
        <v>0</v>
      </c>
      <c r="O47">
        <v>60</v>
      </c>
      <c r="P47">
        <v>1</v>
      </c>
      <c r="Q47">
        <v>-3</v>
      </c>
      <c r="R47">
        <v>-3</v>
      </c>
      <c r="S47">
        <v>20</v>
      </c>
      <c r="T47">
        <v>85</v>
      </c>
      <c r="U47">
        <v>0</v>
      </c>
      <c r="V47">
        <v>1</v>
      </c>
      <c r="W47">
        <v>0</v>
      </c>
      <c r="X47">
        <v>1</v>
      </c>
      <c r="Y47">
        <v>1</v>
      </c>
      <c r="Z47">
        <v>1</v>
      </c>
      <c r="AA47">
        <v>1</v>
      </c>
      <c r="AB47">
        <v>120</v>
      </c>
      <c r="AC47">
        <v>11</v>
      </c>
      <c r="AD47">
        <v>-3</v>
      </c>
      <c r="AE47">
        <v>-3</v>
      </c>
      <c r="AF47">
        <v>270</v>
      </c>
      <c r="AG47">
        <v>1</v>
      </c>
      <c r="AH47">
        <v>1</v>
      </c>
      <c r="AI47">
        <v>1</v>
      </c>
      <c r="AJ47">
        <v>150</v>
      </c>
      <c r="AK47">
        <v>-3</v>
      </c>
      <c r="AL47">
        <v>-3</v>
      </c>
      <c r="AM47">
        <v>-3</v>
      </c>
      <c r="AN47">
        <v>0</v>
      </c>
      <c r="AO47">
        <v>1</v>
      </c>
      <c r="AP47">
        <v>0</v>
      </c>
      <c r="AQ47">
        <v>0</v>
      </c>
      <c r="AR47">
        <v>1</v>
      </c>
      <c r="AS47">
        <v>0</v>
      </c>
      <c r="AT47">
        <v>25</v>
      </c>
      <c r="AU47">
        <v>0</v>
      </c>
      <c r="AV47">
        <v>180</v>
      </c>
      <c r="AW47">
        <v>4</v>
      </c>
      <c r="AX47">
        <v>12</v>
      </c>
      <c r="AY47">
        <v>-3</v>
      </c>
      <c r="AZ47">
        <v>-3</v>
      </c>
      <c r="BA47">
        <v>10</v>
      </c>
      <c r="BB47">
        <v>355</v>
      </c>
      <c r="BC47">
        <v>455</v>
      </c>
      <c r="BD47">
        <v>1</v>
      </c>
      <c r="BE47">
        <v>125</v>
      </c>
      <c r="BH47">
        <v>15</v>
      </c>
      <c r="BI47">
        <v>0</v>
      </c>
      <c r="BJ47">
        <v>0</v>
      </c>
      <c r="BK47">
        <v>0</v>
      </c>
      <c r="BL47">
        <v>1</v>
      </c>
      <c r="BM47">
        <v>0</v>
      </c>
      <c r="BN47">
        <v>60</v>
      </c>
      <c r="BO47">
        <v>1</v>
      </c>
      <c r="BP47">
        <v>-3</v>
      </c>
      <c r="BQ47">
        <v>-3</v>
      </c>
      <c r="BR47">
        <v>20</v>
      </c>
      <c r="BS47">
        <v>75</v>
      </c>
      <c r="BT47">
        <v>0</v>
      </c>
      <c r="BU47">
        <v>0</v>
      </c>
      <c r="BV47">
        <v>0</v>
      </c>
      <c r="BW47">
        <v>1</v>
      </c>
      <c r="BX47">
        <v>1</v>
      </c>
      <c r="BY47">
        <v>1</v>
      </c>
      <c r="BZ47">
        <v>0</v>
      </c>
      <c r="CA47">
        <v>80</v>
      </c>
      <c r="CB47">
        <v>5</v>
      </c>
      <c r="CC47">
        <v>-3</v>
      </c>
      <c r="CD47">
        <v>-3</v>
      </c>
      <c r="CE47">
        <v>130</v>
      </c>
      <c r="CF47">
        <v>0</v>
      </c>
      <c r="CG47">
        <v>1</v>
      </c>
      <c r="CH47">
        <v>0</v>
      </c>
      <c r="CI47">
        <v>50</v>
      </c>
      <c r="CJ47">
        <v>-3</v>
      </c>
      <c r="CK47">
        <v>-3</v>
      </c>
      <c r="CL47">
        <v>-3</v>
      </c>
      <c r="CM47">
        <v>0</v>
      </c>
      <c r="CN47">
        <v>0</v>
      </c>
      <c r="CO47">
        <v>0</v>
      </c>
      <c r="CP47">
        <v>0</v>
      </c>
      <c r="CQ47">
        <v>0</v>
      </c>
      <c r="CR47">
        <v>1</v>
      </c>
      <c r="CS47">
        <v>0</v>
      </c>
      <c r="CT47">
        <v>25</v>
      </c>
      <c r="CU47">
        <v>140</v>
      </c>
      <c r="CV47">
        <v>3</v>
      </c>
      <c r="CW47">
        <v>6</v>
      </c>
      <c r="CX47">
        <v>-3</v>
      </c>
      <c r="CY47">
        <v>-3</v>
      </c>
      <c r="CZ47">
        <v>0</v>
      </c>
      <c r="DA47">
        <v>230</v>
      </c>
      <c r="DB47">
        <v>230</v>
      </c>
      <c r="DC47">
        <v>0</v>
      </c>
      <c r="DD47">
        <v>-125</v>
      </c>
    </row>
    <row r="48" spans="1:108" x14ac:dyDescent="0.25">
      <c r="A48" t="s">
        <v>3722</v>
      </c>
      <c r="B48">
        <v>43</v>
      </c>
      <c r="C48">
        <v>3489</v>
      </c>
      <c r="D48">
        <v>3473</v>
      </c>
      <c r="E48">
        <v>4188</v>
      </c>
      <c r="F48">
        <v>118</v>
      </c>
      <c r="G48">
        <v>2096</v>
      </c>
      <c r="H48">
        <v>3008</v>
      </c>
      <c r="I48">
        <v>15</v>
      </c>
      <c r="J48">
        <v>0</v>
      </c>
      <c r="K48">
        <v>0</v>
      </c>
      <c r="L48">
        <v>0</v>
      </c>
      <c r="M48">
        <v>1</v>
      </c>
      <c r="N48">
        <v>0</v>
      </c>
      <c r="O48">
        <v>60</v>
      </c>
      <c r="P48">
        <v>1</v>
      </c>
      <c r="Q48">
        <v>-3</v>
      </c>
      <c r="R48">
        <v>-3</v>
      </c>
      <c r="S48">
        <v>20</v>
      </c>
      <c r="T48">
        <v>75</v>
      </c>
      <c r="U48">
        <v>0</v>
      </c>
      <c r="V48">
        <v>0</v>
      </c>
      <c r="W48">
        <v>0</v>
      </c>
      <c r="X48">
        <v>1</v>
      </c>
      <c r="Y48">
        <v>1</v>
      </c>
      <c r="Z48">
        <v>1</v>
      </c>
      <c r="AA48">
        <v>1</v>
      </c>
      <c r="AB48">
        <v>120</v>
      </c>
      <c r="AC48">
        <v>11</v>
      </c>
      <c r="AD48">
        <v>-3</v>
      </c>
      <c r="AE48">
        <v>-3</v>
      </c>
      <c r="AF48">
        <v>270</v>
      </c>
      <c r="AG48">
        <v>1</v>
      </c>
      <c r="AH48">
        <v>1</v>
      </c>
      <c r="AI48">
        <v>1</v>
      </c>
      <c r="AJ48">
        <v>150</v>
      </c>
      <c r="AK48">
        <v>-3</v>
      </c>
      <c r="AL48">
        <v>-3</v>
      </c>
      <c r="AM48">
        <v>-3</v>
      </c>
      <c r="AN48">
        <v>0</v>
      </c>
      <c r="AO48">
        <v>1</v>
      </c>
      <c r="AP48">
        <v>0</v>
      </c>
      <c r="AQ48">
        <v>1</v>
      </c>
      <c r="AR48">
        <v>0</v>
      </c>
      <c r="AS48">
        <v>0</v>
      </c>
      <c r="AT48">
        <v>0</v>
      </c>
      <c r="AU48">
        <v>5</v>
      </c>
      <c r="AV48">
        <v>180</v>
      </c>
      <c r="AW48">
        <v>4</v>
      </c>
      <c r="AX48">
        <v>12</v>
      </c>
      <c r="AY48">
        <v>-3</v>
      </c>
      <c r="AZ48">
        <v>-3</v>
      </c>
      <c r="BA48">
        <v>0</v>
      </c>
      <c r="BB48">
        <v>350</v>
      </c>
      <c r="BC48">
        <v>450</v>
      </c>
      <c r="BD48">
        <v>0.5</v>
      </c>
      <c r="BE48">
        <v>0</v>
      </c>
      <c r="BH48">
        <v>15</v>
      </c>
      <c r="BI48">
        <v>0</v>
      </c>
      <c r="BJ48">
        <v>30</v>
      </c>
      <c r="BK48">
        <v>30</v>
      </c>
      <c r="BL48">
        <v>1</v>
      </c>
      <c r="BM48">
        <v>0</v>
      </c>
      <c r="BN48">
        <v>60</v>
      </c>
      <c r="BO48">
        <v>1</v>
      </c>
      <c r="BP48">
        <v>-3</v>
      </c>
      <c r="BQ48">
        <v>-3</v>
      </c>
      <c r="BR48">
        <v>20</v>
      </c>
      <c r="BS48">
        <v>105</v>
      </c>
      <c r="BT48">
        <v>0</v>
      </c>
      <c r="BU48">
        <v>45</v>
      </c>
      <c r="BV48">
        <v>15</v>
      </c>
      <c r="BW48">
        <v>1</v>
      </c>
      <c r="BX48">
        <v>1</v>
      </c>
      <c r="BY48">
        <v>1</v>
      </c>
      <c r="BZ48">
        <v>0</v>
      </c>
      <c r="CA48">
        <v>80</v>
      </c>
      <c r="CB48">
        <v>5</v>
      </c>
      <c r="CC48">
        <v>-3</v>
      </c>
      <c r="CD48">
        <v>-3</v>
      </c>
      <c r="CE48">
        <v>245</v>
      </c>
      <c r="CF48">
        <v>1</v>
      </c>
      <c r="CG48">
        <v>1</v>
      </c>
      <c r="CH48">
        <v>1</v>
      </c>
      <c r="CI48">
        <v>150</v>
      </c>
      <c r="CJ48">
        <v>-3</v>
      </c>
      <c r="CK48">
        <v>-3</v>
      </c>
      <c r="CL48">
        <v>-3</v>
      </c>
      <c r="CM48">
        <v>1</v>
      </c>
      <c r="CN48">
        <v>0</v>
      </c>
      <c r="CO48">
        <v>1</v>
      </c>
      <c r="CP48">
        <v>0</v>
      </c>
      <c r="CQ48">
        <v>0</v>
      </c>
      <c r="CR48">
        <v>0</v>
      </c>
      <c r="CS48">
        <v>5</v>
      </c>
      <c r="CT48">
        <v>0</v>
      </c>
      <c r="CU48">
        <v>140</v>
      </c>
      <c r="CV48">
        <v>3</v>
      </c>
      <c r="CW48">
        <v>6</v>
      </c>
      <c r="CX48">
        <v>-3</v>
      </c>
      <c r="CY48">
        <v>-3</v>
      </c>
      <c r="CZ48">
        <v>45</v>
      </c>
      <c r="DA48">
        <v>350</v>
      </c>
      <c r="DB48">
        <v>370</v>
      </c>
      <c r="DC48">
        <v>0.5</v>
      </c>
      <c r="DD48">
        <v>0</v>
      </c>
    </row>
    <row r="49" spans="1:108" x14ac:dyDescent="0.25">
      <c r="A49" t="s">
        <v>3722</v>
      </c>
      <c r="B49">
        <v>44</v>
      </c>
      <c r="C49">
        <v>5930</v>
      </c>
      <c r="D49">
        <v>1294</v>
      </c>
      <c r="E49">
        <v>3189</v>
      </c>
      <c r="F49">
        <v>4469</v>
      </c>
      <c r="G49">
        <v>4486</v>
      </c>
      <c r="H49">
        <v>2839</v>
      </c>
      <c r="I49">
        <v>15</v>
      </c>
      <c r="J49">
        <v>0</v>
      </c>
      <c r="K49">
        <v>0</v>
      </c>
      <c r="L49">
        <v>0</v>
      </c>
      <c r="M49">
        <v>1</v>
      </c>
      <c r="N49">
        <v>0</v>
      </c>
      <c r="O49">
        <v>60</v>
      </c>
      <c r="P49">
        <v>1</v>
      </c>
      <c r="Q49">
        <v>-3</v>
      </c>
      <c r="R49">
        <v>-3</v>
      </c>
      <c r="S49">
        <v>20</v>
      </c>
      <c r="T49">
        <v>75</v>
      </c>
      <c r="U49">
        <v>0</v>
      </c>
      <c r="V49">
        <v>0</v>
      </c>
      <c r="W49">
        <v>0</v>
      </c>
      <c r="X49">
        <v>1</v>
      </c>
      <c r="Y49">
        <v>1</v>
      </c>
      <c r="Z49">
        <v>1</v>
      </c>
      <c r="AA49">
        <v>0</v>
      </c>
      <c r="AB49">
        <v>80</v>
      </c>
      <c r="AC49">
        <v>5</v>
      </c>
      <c r="AD49">
        <v>-3</v>
      </c>
      <c r="AE49">
        <v>-3</v>
      </c>
      <c r="AF49">
        <v>130</v>
      </c>
      <c r="AG49">
        <v>0</v>
      </c>
      <c r="AH49">
        <v>1</v>
      </c>
      <c r="AI49">
        <v>0</v>
      </c>
      <c r="AJ49">
        <v>50</v>
      </c>
      <c r="AK49">
        <v>-3</v>
      </c>
      <c r="AL49">
        <v>-3</v>
      </c>
      <c r="AM49">
        <v>-3</v>
      </c>
      <c r="AN49">
        <v>0</v>
      </c>
      <c r="AO49">
        <v>0</v>
      </c>
      <c r="AP49">
        <v>0</v>
      </c>
      <c r="AQ49">
        <v>1</v>
      </c>
      <c r="AR49">
        <v>0</v>
      </c>
      <c r="AS49">
        <v>0</v>
      </c>
      <c r="AT49">
        <v>0</v>
      </c>
      <c r="AU49">
        <v>5</v>
      </c>
      <c r="AV49">
        <v>140</v>
      </c>
      <c r="AW49">
        <v>3</v>
      </c>
      <c r="AX49">
        <v>6</v>
      </c>
      <c r="AY49">
        <v>-3</v>
      </c>
      <c r="AZ49">
        <v>-3</v>
      </c>
      <c r="BA49">
        <v>0</v>
      </c>
      <c r="BB49">
        <v>210</v>
      </c>
      <c r="BC49">
        <v>210</v>
      </c>
      <c r="BD49">
        <v>0</v>
      </c>
      <c r="BE49">
        <v>-135</v>
      </c>
      <c r="BH49">
        <v>15</v>
      </c>
      <c r="BI49">
        <v>0</v>
      </c>
      <c r="BJ49">
        <v>0</v>
      </c>
      <c r="BK49">
        <v>0</v>
      </c>
      <c r="BL49">
        <v>1</v>
      </c>
      <c r="BM49">
        <v>0</v>
      </c>
      <c r="BN49">
        <v>60</v>
      </c>
      <c r="BO49">
        <v>1</v>
      </c>
      <c r="BP49">
        <v>-3</v>
      </c>
      <c r="BQ49">
        <v>-3</v>
      </c>
      <c r="BR49">
        <v>20</v>
      </c>
      <c r="BS49">
        <v>75</v>
      </c>
      <c r="BT49">
        <v>0</v>
      </c>
      <c r="BU49">
        <v>1</v>
      </c>
      <c r="BV49">
        <v>0</v>
      </c>
      <c r="BW49">
        <v>1</v>
      </c>
      <c r="BX49">
        <v>1</v>
      </c>
      <c r="BY49">
        <v>1</v>
      </c>
      <c r="BZ49">
        <v>1</v>
      </c>
      <c r="CA49">
        <v>120</v>
      </c>
      <c r="CB49">
        <v>11</v>
      </c>
      <c r="CC49">
        <v>-3</v>
      </c>
      <c r="CD49">
        <v>-3</v>
      </c>
      <c r="CE49">
        <v>270</v>
      </c>
      <c r="CF49">
        <v>1</v>
      </c>
      <c r="CG49">
        <v>1</v>
      </c>
      <c r="CH49">
        <v>1</v>
      </c>
      <c r="CI49">
        <v>150</v>
      </c>
      <c r="CJ49">
        <v>-3</v>
      </c>
      <c r="CK49">
        <v>-3</v>
      </c>
      <c r="CL49">
        <v>-3</v>
      </c>
      <c r="CM49">
        <v>0</v>
      </c>
      <c r="CN49">
        <v>1</v>
      </c>
      <c r="CO49">
        <v>1</v>
      </c>
      <c r="CP49">
        <v>0</v>
      </c>
      <c r="CQ49">
        <v>0</v>
      </c>
      <c r="CR49">
        <v>0</v>
      </c>
      <c r="CS49">
        <v>5</v>
      </c>
      <c r="CT49">
        <v>0</v>
      </c>
      <c r="CU49">
        <v>180</v>
      </c>
      <c r="CV49">
        <v>4</v>
      </c>
      <c r="CW49">
        <v>12</v>
      </c>
      <c r="CX49">
        <v>-3</v>
      </c>
      <c r="CY49">
        <v>-3</v>
      </c>
      <c r="CZ49">
        <v>0</v>
      </c>
      <c r="DA49">
        <v>345</v>
      </c>
      <c r="DB49">
        <v>445</v>
      </c>
      <c r="DC49">
        <v>1</v>
      </c>
      <c r="DD49">
        <v>135</v>
      </c>
    </row>
    <row r="50" spans="1:108" x14ac:dyDescent="0.25">
      <c r="A50" t="s">
        <v>3722</v>
      </c>
      <c r="B50">
        <v>45</v>
      </c>
      <c r="C50">
        <v>4189</v>
      </c>
      <c r="D50">
        <v>1533</v>
      </c>
      <c r="E50">
        <v>6430</v>
      </c>
      <c r="F50">
        <v>997</v>
      </c>
      <c r="G50">
        <v>5012</v>
      </c>
      <c r="H50">
        <v>2073</v>
      </c>
      <c r="I50">
        <v>10</v>
      </c>
      <c r="J50">
        <v>0</v>
      </c>
      <c r="K50">
        <v>0</v>
      </c>
      <c r="L50">
        <v>0</v>
      </c>
      <c r="M50">
        <v>1</v>
      </c>
      <c r="N50">
        <v>0</v>
      </c>
      <c r="O50">
        <v>60</v>
      </c>
      <c r="P50">
        <v>1</v>
      </c>
      <c r="Q50">
        <v>-3</v>
      </c>
      <c r="R50">
        <v>-3</v>
      </c>
      <c r="S50">
        <v>20</v>
      </c>
      <c r="T50">
        <v>70</v>
      </c>
      <c r="U50">
        <v>0</v>
      </c>
      <c r="V50">
        <v>0</v>
      </c>
      <c r="W50">
        <v>0</v>
      </c>
      <c r="X50">
        <v>1</v>
      </c>
      <c r="Y50">
        <v>1</v>
      </c>
      <c r="Z50">
        <v>1</v>
      </c>
      <c r="AA50">
        <v>0</v>
      </c>
      <c r="AB50">
        <v>80</v>
      </c>
      <c r="AC50">
        <v>5</v>
      </c>
      <c r="AD50">
        <v>-3</v>
      </c>
      <c r="AE50">
        <v>-3</v>
      </c>
      <c r="AF50">
        <v>180</v>
      </c>
      <c r="AG50">
        <v>0</v>
      </c>
      <c r="AH50">
        <v>1</v>
      </c>
      <c r="AI50">
        <v>1</v>
      </c>
      <c r="AJ50">
        <v>100</v>
      </c>
      <c r="AK50">
        <v>-3</v>
      </c>
      <c r="AL50">
        <v>-3</v>
      </c>
      <c r="AM50">
        <v>-3</v>
      </c>
      <c r="AN50">
        <v>0</v>
      </c>
      <c r="AO50">
        <v>0</v>
      </c>
      <c r="AP50">
        <v>0</v>
      </c>
      <c r="AQ50">
        <v>0</v>
      </c>
      <c r="AR50">
        <v>0</v>
      </c>
      <c r="AS50">
        <v>0</v>
      </c>
      <c r="AT50">
        <v>0</v>
      </c>
      <c r="AU50">
        <v>0</v>
      </c>
      <c r="AV50">
        <v>140</v>
      </c>
      <c r="AW50">
        <v>3</v>
      </c>
      <c r="AX50">
        <v>6</v>
      </c>
      <c r="AY50">
        <v>-3</v>
      </c>
      <c r="AZ50">
        <v>-3</v>
      </c>
      <c r="BA50">
        <v>0</v>
      </c>
      <c r="BB50">
        <v>250</v>
      </c>
      <c r="BC50">
        <v>250</v>
      </c>
      <c r="BD50">
        <v>0</v>
      </c>
      <c r="BE50">
        <v>-98</v>
      </c>
      <c r="BH50">
        <v>15</v>
      </c>
      <c r="BI50">
        <v>0</v>
      </c>
      <c r="BJ50">
        <v>3</v>
      </c>
      <c r="BK50">
        <v>3</v>
      </c>
      <c r="BL50">
        <v>1</v>
      </c>
      <c r="BM50">
        <v>0</v>
      </c>
      <c r="BN50">
        <v>60</v>
      </c>
      <c r="BO50">
        <v>1</v>
      </c>
      <c r="BP50">
        <v>-3</v>
      </c>
      <c r="BQ50">
        <v>-3</v>
      </c>
      <c r="BR50">
        <v>20</v>
      </c>
      <c r="BS50">
        <v>78</v>
      </c>
      <c r="BT50">
        <v>0</v>
      </c>
      <c r="BU50">
        <v>1</v>
      </c>
      <c r="BV50">
        <v>0</v>
      </c>
      <c r="BW50">
        <v>1</v>
      </c>
      <c r="BX50">
        <v>1</v>
      </c>
      <c r="BY50">
        <v>1</v>
      </c>
      <c r="BZ50">
        <v>1</v>
      </c>
      <c r="CA50">
        <v>120</v>
      </c>
      <c r="CB50">
        <v>11</v>
      </c>
      <c r="CC50">
        <v>-3</v>
      </c>
      <c r="CD50">
        <v>-3</v>
      </c>
      <c r="CE50">
        <v>270</v>
      </c>
      <c r="CF50">
        <v>1</v>
      </c>
      <c r="CG50">
        <v>1</v>
      </c>
      <c r="CH50">
        <v>1</v>
      </c>
      <c r="CI50">
        <v>150</v>
      </c>
      <c r="CJ50">
        <v>-3</v>
      </c>
      <c r="CK50">
        <v>-3</v>
      </c>
      <c r="CL50">
        <v>-3</v>
      </c>
      <c r="CM50">
        <v>0</v>
      </c>
      <c r="CN50">
        <v>1</v>
      </c>
      <c r="CO50">
        <v>0</v>
      </c>
      <c r="CP50">
        <v>0</v>
      </c>
      <c r="CQ50">
        <v>0</v>
      </c>
      <c r="CR50">
        <v>0</v>
      </c>
      <c r="CS50">
        <v>0</v>
      </c>
      <c r="CT50">
        <v>0</v>
      </c>
      <c r="CU50">
        <v>180</v>
      </c>
      <c r="CV50">
        <v>4</v>
      </c>
      <c r="CW50">
        <v>12</v>
      </c>
      <c r="CX50">
        <v>-3</v>
      </c>
      <c r="CY50">
        <v>-3</v>
      </c>
      <c r="CZ50">
        <v>3</v>
      </c>
      <c r="DA50">
        <v>348</v>
      </c>
      <c r="DB50">
        <v>448</v>
      </c>
      <c r="DC50">
        <v>1</v>
      </c>
      <c r="DD50">
        <v>98</v>
      </c>
    </row>
    <row r="51" spans="1:108" x14ac:dyDescent="0.25">
      <c r="A51" t="s">
        <v>3722</v>
      </c>
      <c r="B51">
        <v>46</v>
      </c>
      <c r="C51">
        <v>3556</v>
      </c>
      <c r="D51">
        <v>2240</v>
      </c>
      <c r="E51">
        <v>4013</v>
      </c>
      <c r="F51">
        <v>79</v>
      </c>
      <c r="G51">
        <v>5869</v>
      </c>
      <c r="H51">
        <v>900</v>
      </c>
      <c r="I51">
        <v>15</v>
      </c>
      <c r="J51">
        <v>0</v>
      </c>
      <c r="K51">
        <v>0</v>
      </c>
      <c r="L51">
        <v>0</v>
      </c>
      <c r="M51">
        <v>1</v>
      </c>
      <c r="N51">
        <v>0</v>
      </c>
      <c r="O51">
        <v>60</v>
      </c>
      <c r="P51">
        <v>1</v>
      </c>
      <c r="Q51">
        <v>-3</v>
      </c>
      <c r="R51">
        <v>-3</v>
      </c>
      <c r="S51">
        <v>20</v>
      </c>
      <c r="T51">
        <v>75</v>
      </c>
      <c r="U51">
        <v>0</v>
      </c>
      <c r="V51">
        <v>0</v>
      </c>
      <c r="W51">
        <v>0</v>
      </c>
      <c r="X51">
        <v>1</v>
      </c>
      <c r="Y51">
        <v>1</v>
      </c>
      <c r="Z51">
        <v>1</v>
      </c>
      <c r="AA51">
        <v>0</v>
      </c>
      <c r="AB51">
        <v>80</v>
      </c>
      <c r="AC51">
        <v>5</v>
      </c>
      <c r="AD51">
        <v>-3</v>
      </c>
      <c r="AE51">
        <v>-3</v>
      </c>
      <c r="AF51">
        <v>230</v>
      </c>
      <c r="AG51">
        <v>1</v>
      </c>
      <c r="AH51">
        <v>1</v>
      </c>
      <c r="AI51">
        <v>1</v>
      </c>
      <c r="AJ51">
        <v>150</v>
      </c>
      <c r="AK51">
        <v>-3</v>
      </c>
      <c r="AL51">
        <v>-3</v>
      </c>
      <c r="AM51">
        <v>-3</v>
      </c>
      <c r="AN51">
        <v>0</v>
      </c>
      <c r="AO51">
        <v>0</v>
      </c>
      <c r="AP51">
        <v>0</v>
      </c>
      <c r="AQ51">
        <v>0</v>
      </c>
      <c r="AR51">
        <v>0</v>
      </c>
      <c r="AS51">
        <v>0</v>
      </c>
      <c r="AT51">
        <v>0</v>
      </c>
      <c r="AU51">
        <v>0</v>
      </c>
      <c r="AV51">
        <v>140</v>
      </c>
      <c r="AW51">
        <v>3</v>
      </c>
      <c r="AX51">
        <v>6</v>
      </c>
      <c r="AY51">
        <v>-3</v>
      </c>
      <c r="AZ51">
        <v>-3</v>
      </c>
      <c r="BA51">
        <v>0</v>
      </c>
      <c r="BB51">
        <v>305</v>
      </c>
      <c r="BC51">
        <v>305</v>
      </c>
      <c r="BD51">
        <v>1</v>
      </c>
      <c r="BE51">
        <v>53</v>
      </c>
      <c r="BH51">
        <v>10</v>
      </c>
      <c r="BI51">
        <v>0</v>
      </c>
      <c r="BJ51">
        <v>24</v>
      </c>
      <c r="BK51">
        <v>24</v>
      </c>
      <c r="BL51">
        <v>0</v>
      </c>
      <c r="BM51">
        <v>0</v>
      </c>
      <c r="BN51">
        <v>0</v>
      </c>
      <c r="BO51">
        <v>0</v>
      </c>
      <c r="BP51">
        <v>-3</v>
      </c>
      <c r="BQ51">
        <v>-3</v>
      </c>
      <c r="BR51">
        <v>0</v>
      </c>
      <c r="BS51">
        <v>34</v>
      </c>
      <c r="BT51">
        <v>0</v>
      </c>
      <c r="BU51">
        <v>115</v>
      </c>
      <c r="BV51">
        <v>38</v>
      </c>
      <c r="BW51">
        <v>1</v>
      </c>
      <c r="BX51">
        <v>1</v>
      </c>
      <c r="BY51">
        <v>0</v>
      </c>
      <c r="BZ51">
        <v>0</v>
      </c>
      <c r="CA51">
        <v>80</v>
      </c>
      <c r="CB51">
        <v>2</v>
      </c>
      <c r="CC51">
        <v>-3</v>
      </c>
      <c r="CD51">
        <v>-3</v>
      </c>
      <c r="CE51">
        <v>218</v>
      </c>
      <c r="CF51">
        <v>1</v>
      </c>
      <c r="CG51">
        <v>0</v>
      </c>
      <c r="CH51">
        <v>1</v>
      </c>
      <c r="CI51">
        <v>100</v>
      </c>
      <c r="CJ51">
        <v>-3</v>
      </c>
      <c r="CK51">
        <v>-3</v>
      </c>
      <c r="CL51">
        <v>-3</v>
      </c>
      <c r="CM51">
        <v>1</v>
      </c>
      <c r="CN51">
        <v>0</v>
      </c>
      <c r="CO51">
        <v>0</v>
      </c>
      <c r="CP51">
        <v>0</v>
      </c>
      <c r="CQ51">
        <v>0</v>
      </c>
      <c r="CR51">
        <v>0</v>
      </c>
      <c r="CS51">
        <v>0</v>
      </c>
      <c r="CT51">
        <v>0</v>
      </c>
      <c r="CU51">
        <v>80</v>
      </c>
      <c r="CV51">
        <v>2</v>
      </c>
      <c r="CW51">
        <v>2</v>
      </c>
      <c r="CX51">
        <v>-3</v>
      </c>
      <c r="CY51">
        <v>-3</v>
      </c>
      <c r="CZ51">
        <v>62</v>
      </c>
      <c r="DA51">
        <v>252</v>
      </c>
      <c r="DB51">
        <v>272</v>
      </c>
      <c r="DC51">
        <v>0</v>
      </c>
      <c r="DD51">
        <v>-53</v>
      </c>
    </row>
    <row r="52" spans="1:108" x14ac:dyDescent="0.25">
      <c r="A52" t="s">
        <v>3722</v>
      </c>
      <c r="B52">
        <v>47</v>
      </c>
      <c r="C52">
        <v>5839</v>
      </c>
      <c r="D52">
        <v>330</v>
      </c>
      <c r="E52">
        <v>1369</v>
      </c>
      <c r="F52">
        <v>60</v>
      </c>
      <c r="G52">
        <v>6321</v>
      </c>
      <c r="H52">
        <v>1156</v>
      </c>
      <c r="I52">
        <v>15</v>
      </c>
      <c r="J52">
        <v>0</v>
      </c>
      <c r="K52">
        <v>21</v>
      </c>
      <c r="L52">
        <v>21</v>
      </c>
      <c r="M52">
        <v>0</v>
      </c>
      <c r="N52">
        <v>0</v>
      </c>
      <c r="O52">
        <v>0</v>
      </c>
      <c r="P52">
        <v>0</v>
      </c>
      <c r="Q52">
        <v>-3</v>
      </c>
      <c r="R52">
        <v>-3</v>
      </c>
      <c r="S52">
        <v>0</v>
      </c>
      <c r="T52">
        <v>36</v>
      </c>
      <c r="U52">
        <v>0</v>
      </c>
      <c r="V52">
        <v>110</v>
      </c>
      <c r="W52">
        <v>36</v>
      </c>
      <c r="X52">
        <v>1</v>
      </c>
      <c r="Y52">
        <v>1</v>
      </c>
      <c r="Z52">
        <v>1</v>
      </c>
      <c r="AA52">
        <v>0</v>
      </c>
      <c r="AB52">
        <v>120</v>
      </c>
      <c r="AC52">
        <v>6</v>
      </c>
      <c r="AD52">
        <v>-3</v>
      </c>
      <c r="AE52">
        <v>-3</v>
      </c>
      <c r="AF52">
        <v>256</v>
      </c>
      <c r="AG52">
        <v>1</v>
      </c>
      <c r="AH52">
        <v>0</v>
      </c>
      <c r="AI52">
        <v>1</v>
      </c>
      <c r="AJ52">
        <v>100</v>
      </c>
      <c r="AK52">
        <v>-3</v>
      </c>
      <c r="AL52">
        <v>-3</v>
      </c>
      <c r="AM52">
        <v>-3</v>
      </c>
      <c r="AN52">
        <v>1</v>
      </c>
      <c r="AO52">
        <v>0</v>
      </c>
      <c r="AP52">
        <v>1</v>
      </c>
      <c r="AQ52">
        <v>1</v>
      </c>
      <c r="AR52">
        <v>0</v>
      </c>
      <c r="AS52">
        <v>0</v>
      </c>
      <c r="AT52">
        <v>5</v>
      </c>
      <c r="AU52">
        <v>5</v>
      </c>
      <c r="AV52">
        <v>120</v>
      </c>
      <c r="AW52">
        <v>3</v>
      </c>
      <c r="AX52">
        <v>6</v>
      </c>
      <c r="AY52">
        <v>-3</v>
      </c>
      <c r="AZ52">
        <v>-3</v>
      </c>
      <c r="BA52">
        <v>57</v>
      </c>
      <c r="BB52">
        <v>297</v>
      </c>
      <c r="BC52">
        <v>317</v>
      </c>
      <c r="BD52">
        <v>1</v>
      </c>
      <c r="BE52">
        <v>87</v>
      </c>
      <c r="BH52">
        <v>15</v>
      </c>
      <c r="BI52">
        <v>0</v>
      </c>
      <c r="BJ52">
        <v>0</v>
      </c>
      <c r="BK52">
        <v>0</v>
      </c>
      <c r="BL52">
        <v>1</v>
      </c>
      <c r="BM52">
        <v>0</v>
      </c>
      <c r="BN52">
        <v>60</v>
      </c>
      <c r="BO52">
        <v>1</v>
      </c>
      <c r="BP52">
        <v>-3</v>
      </c>
      <c r="BQ52">
        <v>-3</v>
      </c>
      <c r="BR52">
        <v>20</v>
      </c>
      <c r="BS52">
        <v>75</v>
      </c>
      <c r="BT52">
        <v>0</v>
      </c>
      <c r="BU52">
        <v>1</v>
      </c>
      <c r="BV52">
        <v>0</v>
      </c>
      <c r="BW52">
        <v>1</v>
      </c>
      <c r="BX52">
        <v>1</v>
      </c>
      <c r="BY52">
        <v>1</v>
      </c>
      <c r="BZ52">
        <v>0</v>
      </c>
      <c r="CA52">
        <v>80</v>
      </c>
      <c r="CB52">
        <v>5</v>
      </c>
      <c r="CC52">
        <v>-3</v>
      </c>
      <c r="CD52">
        <v>-3</v>
      </c>
      <c r="CE52">
        <v>130</v>
      </c>
      <c r="CF52">
        <v>0</v>
      </c>
      <c r="CG52">
        <v>0</v>
      </c>
      <c r="CH52">
        <v>1</v>
      </c>
      <c r="CI52">
        <v>50</v>
      </c>
      <c r="CJ52">
        <v>-3</v>
      </c>
      <c r="CK52">
        <v>-3</v>
      </c>
      <c r="CL52">
        <v>-3</v>
      </c>
      <c r="CM52">
        <v>0</v>
      </c>
      <c r="CN52">
        <v>0</v>
      </c>
      <c r="CO52">
        <v>1</v>
      </c>
      <c r="CP52">
        <v>1</v>
      </c>
      <c r="CQ52">
        <v>0</v>
      </c>
      <c r="CR52">
        <v>0</v>
      </c>
      <c r="CS52">
        <v>5</v>
      </c>
      <c r="CT52">
        <v>5</v>
      </c>
      <c r="CU52">
        <v>140</v>
      </c>
      <c r="CV52">
        <v>3</v>
      </c>
      <c r="CW52">
        <v>6</v>
      </c>
      <c r="CX52">
        <v>-3</v>
      </c>
      <c r="CY52">
        <v>-3</v>
      </c>
      <c r="CZ52">
        <v>0</v>
      </c>
      <c r="DA52">
        <v>210</v>
      </c>
      <c r="DB52">
        <v>210</v>
      </c>
      <c r="DC52">
        <v>0</v>
      </c>
      <c r="DD52">
        <v>-87</v>
      </c>
    </row>
    <row r="53" spans="1:108" x14ac:dyDescent="0.25">
      <c r="A53" t="s">
        <v>3722</v>
      </c>
      <c r="B53">
        <v>48</v>
      </c>
      <c r="C53">
        <v>1745</v>
      </c>
      <c r="D53">
        <v>1255</v>
      </c>
      <c r="E53">
        <v>2096</v>
      </c>
      <c r="F53">
        <v>180</v>
      </c>
      <c r="G53">
        <v>6546</v>
      </c>
      <c r="H53">
        <v>6418</v>
      </c>
      <c r="I53">
        <v>15</v>
      </c>
      <c r="J53">
        <v>0</v>
      </c>
      <c r="K53">
        <v>0</v>
      </c>
      <c r="L53">
        <v>0</v>
      </c>
      <c r="M53">
        <v>0</v>
      </c>
      <c r="N53">
        <v>0</v>
      </c>
      <c r="O53">
        <v>0</v>
      </c>
      <c r="P53">
        <v>0</v>
      </c>
      <c r="Q53">
        <v>-3</v>
      </c>
      <c r="R53">
        <v>-3</v>
      </c>
      <c r="S53">
        <v>0</v>
      </c>
      <c r="T53">
        <v>15</v>
      </c>
      <c r="U53">
        <v>0</v>
      </c>
      <c r="V53">
        <v>0</v>
      </c>
      <c r="W53">
        <v>0</v>
      </c>
      <c r="X53">
        <v>1</v>
      </c>
      <c r="Y53">
        <v>1</v>
      </c>
      <c r="Z53">
        <v>1</v>
      </c>
      <c r="AA53">
        <v>0</v>
      </c>
      <c r="AB53">
        <v>120</v>
      </c>
      <c r="AC53">
        <v>6</v>
      </c>
      <c r="AD53">
        <v>-3</v>
      </c>
      <c r="AE53">
        <v>-3</v>
      </c>
      <c r="AF53">
        <v>220</v>
      </c>
      <c r="AG53">
        <v>1</v>
      </c>
      <c r="AH53">
        <v>1</v>
      </c>
      <c r="AI53">
        <v>0</v>
      </c>
      <c r="AJ53">
        <v>100</v>
      </c>
      <c r="AK53">
        <v>-3</v>
      </c>
      <c r="AL53">
        <v>-3</v>
      </c>
      <c r="AM53">
        <v>-3</v>
      </c>
      <c r="AN53">
        <v>0</v>
      </c>
      <c r="AO53">
        <v>0</v>
      </c>
      <c r="AP53">
        <v>0</v>
      </c>
      <c r="AQ53">
        <v>0</v>
      </c>
      <c r="AR53">
        <v>0</v>
      </c>
      <c r="AS53">
        <v>0</v>
      </c>
      <c r="AT53">
        <v>0</v>
      </c>
      <c r="AU53">
        <v>0</v>
      </c>
      <c r="AV53">
        <v>120</v>
      </c>
      <c r="AW53">
        <v>3</v>
      </c>
      <c r="AX53">
        <v>6</v>
      </c>
      <c r="AY53">
        <v>-3</v>
      </c>
      <c r="AZ53">
        <v>-3</v>
      </c>
      <c r="BA53">
        <v>0</v>
      </c>
      <c r="BB53">
        <v>235</v>
      </c>
      <c r="BC53">
        <v>235</v>
      </c>
      <c r="BD53">
        <v>0</v>
      </c>
      <c r="BE53">
        <v>-90</v>
      </c>
      <c r="BH53">
        <v>15</v>
      </c>
      <c r="BI53">
        <v>0</v>
      </c>
      <c r="BJ53">
        <v>0</v>
      </c>
      <c r="BK53">
        <v>0</v>
      </c>
      <c r="BL53">
        <v>0</v>
      </c>
      <c r="BM53">
        <v>0</v>
      </c>
      <c r="BN53">
        <v>0</v>
      </c>
      <c r="BO53">
        <v>0</v>
      </c>
      <c r="BP53">
        <v>-3</v>
      </c>
      <c r="BQ53">
        <v>-3</v>
      </c>
      <c r="BR53">
        <v>0</v>
      </c>
      <c r="BS53">
        <v>15</v>
      </c>
      <c r="BT53">
        <v>0</v>
      </c>
      <c r="BU53">
        <v>0</v>
      </c>
      <c r="BV53">
        <v>0</v>
      </c>
      <c r="BW53">
        <v>1</v>
      </c>
      <c r="BX53">
        <v>1</v>
      </c>
      <c r="BY53">
        <v>1</v>
      </c>
      <c r="BZ53">
        <v>1</v>
      </c>
      <c r="CA53">
        <v>160</v>
      </c>
      <c r="CB53">
        <v>12</v>
      </c>
      <c r="CC53">
        <v>-3</v>
      </c>
      <c r="CD53">
        <v>-3</v>
      </c>
      <c r="CE53">
        <v>310</v>
      </c>
      <c r="CF53">
        <v>1</v>
      </c>
      <c r="CG53">
        <v>1</v>
      </c>
      <c r="CH53">
        <v>1</v>
      </c>
      <c r="CI53">
        <v>150</v>
      </c>
      <c r="CJ53">
        <v>-3</v>
      </c>
      <c r="CK53">
        <v>-3</v>
      </c>
      <c r="CL53">
        <v>-3</v>
      </c>
      <c r="CM53">
        <v>0</v>
      </c>
      <c r="CN53">
        <v>1</v>
      </c>
      <c r="CO53">
        <v>0</v>
      </c>
      <c r="CP53">
        <v>0</v>
      </c>
      <c r="CQ53">
        <v>0</v>
      </c>
      <c r="CR53">
        <v>0</v>
      </c>
      <c r="CS53">
        <v>0</v>
      </c>
      <c r="CT53">
        <v>0</v>
      </c>
      <c r="CU53">
        <v>160</v>
      </c>
      <c r="CV53">
        <v>4</v>
      </c>
      <c r="CW53">
        <v>12</v>
      </c>
      <c r="CX53">
        <v>-3</v>
      </c>
      <c r="CY53">
        <v>-3</v>
      </c>
      <c r="CZ53">
        <v>0</v>
      </c>
      <c r="DA53">
        <v>325</v>
      </c>
      <c r="DB53">
        <v>425</v>
      </c>
      <c r="DC53">
        <v>1</v>
      </c>
      <c r="DD53">
        <v>90</v>
      </c>
    </row>
    <row r="54" spans="1:108" x14ac:dyDescent="0.25">
      <c r="A54" t="s">
        <v>3722</v>
      </c>
      <c r="B54">
        <v>49</v>
      </c>
      <c r="C54">
        <v>5635</v>
      </c>
      <c r="D54">
        <v>5892</v>
      </c>
      <c r="E54">
        <v>6652</v>
      </c>
      <c r="F54">
        <v>159</v>
      </c>
      <c r="G54">
        <v>3008</v>
      </c>
      <c r="H54">
        <v>4469</v>
      </c>
      <c r="I54">
        <v>15</v>
      </c>
      <c r="J54">
        <v>0</v>
      </c>
      <c r="K54">
        <v>0</v>
      </c>
      <c r="L54">
        <v>0</v>
      </c>
      <c r="M54">
        <v>1</v>
      </c>
      <c r="N54">
        <v>0</v>
      </c>
      <c r="O54">
        <v>60</v>
      </c>
      <c r="P54">
        <v>1</v>
      </c>
      <c r="Q54">
        <v>-3</v>
      </c>
      <c r="R54">
        <v>-3</v>
      </c>
      <c r="S54">
        <v>20</v>
      </c>
      <c r="T54">
        <v>75</v>
      </c>
      <c r="U54">
        <v>0</v>
      </c>
      <c r="V54">
        <v>0</v>
      </c>
      <c r="W54">
        <v>0</v>
      </c>
      <c r="X54">
        <v>1</v>
      </c>
      <c r="Y54">
        <v>1</v>
      </c>
      <c r="Z54">
        <v>1</v>
      </c>
      <c r="AA54">
        <v>0</v>
      </c>
      <c r="AB54">
        <v>80</v>
      </c>
      <c r="AC54">
        <v>5</v>
      </c>
      <c r="AD54">
        <v>-3</v>
      </c>
      <c r="AE54">
        <v>-3</v>
      </c>
      <c r="AF54">
        <v>230</v>
      </c>
      <c r="AG54">
        <v>1</v>
      </c>
      <c r="AH54">
        <v>1</v>
      </c>
      <c r="AI54">
        <v>1</v>
      </c>
      <c r="AJ54">
        <v>150</v>
      </c>
      <c r="AK54">
        <v>-3</v>
      </c>
      <c r="AL54">
        <v>-3</v>
      </c>
      <c r="AM54">
        <v>-3</v>
      </c>
      <c r="AN54">
        <v>0</v>
      </c>
      <c r="AO54">
        <v>0</v>
      </c>
      <c r="AP54">
        <v>4</v>
      </c>
      <c r="AQ54">
        <v>0</v>
      </c>
      <c r="AR54">
        <v>6</v>
      </c>
      <c r="AS54">
        <v>0</v>
      </c>
      <c r="AT54">
        <v>170</v>
      </c>
      <c r="AU54">
        <v>0</v>
      </c>
      <c r="AV54">
        <v>140</v>
      </c>
      <c r="AW54">
        <v>3</v>
      </c>
      <c r="AX54">
        <v>6</v>
      </c>
      <c r="AY54">
        <v>-3</v>
      </c>
      <c r="AZ54">
        <v>-3</v>
      </c>
      <c r="BA54">
        <v>0</v>
      </c>
      <c r="BB54">
        <v>305</v>
      </c>
      <c r="BC54">
        <v>305</v>
      </c>
      <c r="BD54">
        <v>0</v>
      </c>
      <c r="BE54">
        <v>-210</v>
      </c>
      <c r="BH54">
        <v>15</v>
      </c>
      <c r="BI54">
        <v>0</v>
      </c>
      <c r="BJ54">
        <v>0</v>
      </c>
      <c r="BK54">
        <v>0</v>
      </c>
      <c r="BL54">
        <v>1</v>
      </c>
      <c r="BM54">
        <v>0</v>
      </c>
      <c r="BN54">
        <v>60</v>
      </c>
      <c r="BO54">
        <v>1</v>
      </c>
      <c r="BP54">
        <v>-3</v>
      </c>
      <c r="BQ54">
        <v>-3</v>
      </c>
      <c r="BR54">
        <v>20</v>
      </c>
      <c r="BS54">
        <v>75</v>
      </c>
      <c r="BT54">
        <v>0</v>
      </c>
      <c r="BU54">
        <v>0</v>
      </c>
      <c r="BV54">
        <v>0</v>
      </c>
      <c r="BW54">
        <v>1</v>
      </c>
      <c r="BX54">
        <v>1</v>
      </c>
      <c r="BY54">
        <v>1</v>
      </c>
      <c r="BZ54">
        <v>1</v>
      </c>
      <c r="CA54">
        <v>120</v>
      </c>
      <c r="CB54">
        <v>11</v>
      </c>
      <c r="CC54">
        <v>-3</v>
      </c>
      <c r="CD54">
        <v>-3</v>
      </c>
      <c r="CE54">
        <v>270</v>
      </c>
      <c r="CF54">
        <v>1</v>
      </c>
      <c r="CG54">
        <v>1</v>
      </c>
      <c r="CH54">
        <v>1</v>
      </c>
      <c r="CI54">
        <v>150</v>
      </c>
      <c r="CJ54">
        <v>-3</v>
      </c>
      <c r="CK54">
        <v>-3</v>
      </c>
      <c r="CL54">
        <v>-3</v>
      </c>
      <c r="CM54">
        <v>0</v>
      </c>
      <c r="CN54">
        <v>1</v>
      </c>
      <c r="CO54">
        <v>0</v>
      </c>
      <c r="CP54">
        <v>4</v>
      </c>
      <c r="CQ54">
        <v>0</v>
      </c>
      <c r="CR54">
        <v>6</v>
      </c>
      <c r="CS54">
        <v>0</v>
      </c>
      <c r="CT54">
        <v>170</v>
      </c>
      <c r="CU54">
        <v>180</v>
      </c>
      <c r="CV54">
        <v>4</v>
      </c>
      <c r="CW54">
        <v>12</v>
      </c>
      <c r="CX54">
        <v>-3</v>
      </c>
      <c r="CY54">
        <v>-3</v>
      </c>
      <c r="CZ54">
        <v>0</v>
      </c>
      <c r="DA54">
        <v>515</v>
      </c>
      <c r="DB54">
        <v>615</v>
      </c>
      <c r="DC54">
        <v>1</v>
      </c>
      <c r="DD54">
        <v>210</v>
      </c>
    </row>
    <row r="55" spans="1:108" x14ac:dyDescent="0.25">
      <c r="A55" t="s">
        <v>3722</v>
      </c>
      <c r="B55">
        <v>50</v>
      </c>
      <c r="C55">
        <v>4486</v>
      </c>
      <c r="D55">
        <v>704</v>
      </c>
      <c r="E55">
        <v>589</v>
      </c>
      <c r="F55">
        <v>3218</v>
      </c>
      <c r="G55">
        <v>3527</v>
      </c>
      <c r="H55">
        <v>968</v>
      </c>
      <c r="I55">
        <v>15</v>
      </c>
      <c r="J55">
        <v>0</v>
      </c>
      <c r="K55">
        <v>0</v>
      </c>
      <c r="L55">
        <v>0</v>
      </c>
      <c r="M55">
        <v>0</v>
      </c>
      <c r="N55">
        <v>0</v>
      </c>
      <c r="O55">
        <v>0</v>
      </c>
      <c r="P55">
        <v>0</v>
      </c>
      <c r="Q55">
        <v>-3</v>
      </c>
      <c r="R55">
        <v>-3</v>
      </c>
      <c r="S55">
        <v>0</v>
      </c>
      <c r="T55">
        <v>15</v>
      </c>
      <c r="U55">
        <v>0</v>
      </c>
      <c r="V55">
        <v>0</v>
      </c>
      <c r="W55">
        <v>0</v>
      </c>
      <c r="X55">
        <v>1</v>
      </c>
      <c r="Y55">
        <v>1</v>
      </c>
      <c r="Z55">
        <v>1</v>
      </c>
      <c r="AA55">
        <v>1</v>
      </c>
      <c r="AB55">
        <v>160</v>
      </c>
      <c r="AC55">
        <v>12</v>
      </c>
      <c r="AD55">
        <v>-3</v>
      </c>
      <c r="AE55">
        <v>-3</v>
      </c>
      <c r="AF55">
        <v>210</v>
      </c>
      <c r="AG55">
        <v>0</v>
      </c>
      <c r="AH55">
        <v>1</v>
      </c>
      <c r="AI55">
        <v>0</v>
      </c>
      <c r="AJ55">
        <v>50</v>
      </c>
      <c r="AK55">
        <v>-3</v>
      </c>
      <c r="AL55">
        <v>-3</v>
      </c>
      <c r="AM55">
        <v>-3</v>
      </c>
      <c r="AN55">
        <v>0</v>
      </c>
      <c r="AO55">
        <v>1</v>
      </c>
      <c r="AP55">
        <v>0</v>
      </c>
      <c r="AQ55">
        <v>0</v>
      </c>
      <c r="AR55">
        <v>0</v>
      </c>
      <c r="AS55">
        <v>0</v>
      </c>
      <c r="AT55">
        <v>0</v>
      </c>
      <c r="AU55">
        <v>0</v>
      </c>
      <c r="AV55">
        <v>160</v>
      </c>
      <c r="AW55">
        <v>4</v>
      </c>
      <c r="AX55">
        <v>12</v>
      </c>
      <c r="AY55">
        <v>-3</v>
      </c>
      <c r="AZ55">
        <v>-3</v>
      </c>
      <c r="BA55">
        <v>0</v>
      </c>
      <c r="BB55">
        <v>225</v>
      </c>
      <c r="BC55">
        <v>325</v>
      </c>
      <c r="BD55">
        <v>1</v>
      </c>
      <c r="BE55">
        <v>70</v>
      </c>
      <c r="BH55">
        <v>15</v>
      </c>
      <c r="BI55">
        <v>0</v>
      </c>
      <c r="BJ55">
        <v>0</v>
      </c>
      <c r="BK55">
        <v>0</v>
      </c>
      <c r="BL55">
        <v>1</v>
      </c>
      <c r="BM55">
        <v>0</v>
      </c>
      <c r="BN55">
        <v>60</v>
      </c>
      <c r="BO55">
        <v>1</v>
      </c>
      <c r="BP55">
        <v>-3</v>
      </c>
      <c r="BQ55">
        <v>-3</v>
      </c>
      <c r="BR55">
        <v>20</v>
      </c>
      <c r="BS55">
        <v>75</v>
      </c>
      <c r="BT55">
        <v>0</v>
      </c>
      <c r="BU55">
        <v>0</v>
      </c>
      <c r="BV55">
        <v>0</v>
      </c>
      <c r="BW55">
        <v>1</v>
      </c>
      <c r="BX55">
        <v>1</v>
      </c>
      <c r="BY55">
        <v>1</v>
      </c>
      <c r="BZ55">
        <v>0</v>
      </c>
      <c r="CA55">
        <v>80</v>
      </c>
      <c r="CB55">
        <v>5</v>
      </c>
      <c r="CC55">
        <v>-3</v>
      </c>
      <c r="CD55">
        <v>-3</v>
      </c>
      <c r="CE55">
        <v>80</v>
      </c>
      <c r="CF55">
        <v>0</v>
      </c>
      <c r="CG55">
        <v>0</v>
      </c>
      <c r="CH55">
        <v>0</v>
      </c>
      <c r="CI55">
        <v>0</v>
      </c>
      <c r="CJ55">
        <v>-3</v>
      </c>
      <c r="CK55">
        <v>-3</v>
      </c>
      <c r="CL55">
        <v>-3</v>
      </c>
      <c r="CM55">
        <v>0</v>
      </c>
      <c r="CN55">
        <v>0</v>
      </c>
      <c r="CO55">
        <v>0</v>
      </c>
      <c r="CP55">
        <v>0</v>
      </c>
      <c r="CQ55">
        <v>0</v>
      </c>
      <c r="CR55">
        <v>0</v>
      </c>
      <c r="CS55">
        <v>0</v>
      </c>
      <c r="CT55">
        <v>0</v>
      </c>
      <c r="CU55">
        <v>140</v>
      </c>
      <c r="CV55">
        <v>3</v>
      </c>
      <c r="CW55">
        <v>6</v>
      </c>
      <c r="CX55">
        <v>-3</v>
      </c>
      <c r="CY55">
        <v>-3</v>
      </c>
      <c r="CZ55">
        <v>0</v>
      </c>
      <c r="DA55">
        <v>155</v>
      </c>
      <c r="DB55">
        <v>155</v>
      </c>
      <c r="DC55">
        <v>0</v>
      </c>
      <c r="DD55">
        <v>-70</v>
      </c>
    </row>
    <row r="56" spans="1:108" x14ac:dyDescent="0.25">
      <c r="A56" t="s">
        <v>3722</v>
      </c>
      <c r="B56">
        <v>51</v>
      </c>
      <c r="C56">
        <v>5930</v>
      </c>
      <c r="D56">
        <v>4918</v>
      </c>
      <c r="E56">
        <v>6369</v>
      </c>
      <c r="F56">
        <v>5295</v>
      </c>
      <c r="G56">
        <v>1622</v>
      </c>
      <c r="H56">
        <v>3735</v>
      </c>
      <c r="I56">
        <v>15</v>
      </c>
      <c r="J56">
        <v>0</v>
      </c>
      <c r="K56">
        <v>0</v>
      </c>
      <c r="L56">
        <v>0</v>
      </c>
      <c r="M56">
        <v>0</v>
      </c>
      <c r="N56">
        <v>0</v>
      </c>
      <c r="O56">
        <v>0</v>
      </c>
      <c r="P56">
        <v>0</v>
      </c>
      <c r="Q56">
        <v>-3</v>
      </c>
      <c r="R56">
        <v>-3</v>
      </c>
      <c r="S56">
        <v>0</v>
      </c>
      <c r="T56">
        <v>15</v>
      </c>
      <c r="U56">
        <v>0</v>
      </c>
      <c r="V56">
        <v>0</v>
      </c>
      <c r="W56">
        <v>0</v>
      </c>
      <c r="X56">
        <v>1</v>
      </c>
      <c r="Y56">
        <v>1</v>
      </c>
      <c r="Z56">
        <v>1</v>
      </c>
      <c r="AA56">
        <v>0</v>
      </c>
      <c r="AB56">
        <v>120</v>
      </c>
      <c r="AC56">
        <v>6</v>
      </c>
      <c r="AD56">
        <v>-3</v>
      </c>
      <c r="AE56">
        <v>-3</v>
      </c>
      <c r="AF56">
        <v>220</v>
      </c>
      <c r="AG56">
        <v>1</v>
      </c>
      <c r="AH56">
        <v>1</v>
      </c>
      <c r="AI56">
        <v>0</v>
      </c>
      <c r="AJ56">
        <v>100</v>
      </c>
      <c r="AK56">
        <v>-3</v>
      </c>
      <c r="AL56">
        <v>-3</v>
      </c>
      <c r="AM56">
        <v>-3</v>
      </c>
      <c r="AN56">
        <v>0</v>
      </c>
      <c r="AO56">
        <v>0</v>
      </c>
      <c r="AP56">
        <v>0</v>
      </c>
      <c r="AQ56">
        <v>0</v>
      </c>
      <c r="AR56">
        <v>0</v>
      </c>
      <c r="AS56">
        <v>0</v>
      </c>
      <c r="AT56">
        <v>0</v>
      </c>
      <c r="AU56">
        <v>0</v>
      </c>
      <c r="AV56">
        <v>120</v>
      </c>
      <c r="AW56">
        <v>3</v>
      </c>
      <c r="AX56">
        <v>6</v>
      </c>
      <c r="AY56">
        <v>-3</v>
      </c>
      <c r="AZ56">
        <v>-3</v>
      </c>
      <c r="BA56">
        <v>0</v>
      </c>
      <c r="BB56">
        <v>235</v>
      </c>
      <c r="BC56">
        <v>235</v>
      </c>
      <c r="BD56">
        <v>0</v>
      </c>
      <c r="BE56">
        <v>-70</v>
      </c>
      <c r="BH56">
        <v>15</v>
      </c>
      <c r="BI56">
        <v>0</v>
      </c>
      <c r="BJ56">
        <v>0</v>
      </c>
      <c r="BK56">
        <v>0</v>
      </c>
      <c r="BL56">
        <v>1</v>
      </c>
      <c r="BM56">
        <v>0</v>
      </c>
      <c r="BN56">
        <v>60</v>
      </c>
      <c r="BO56">
        <v>1</v>
      </c>
      <c r="BP56">
        <v>-3</v>
      </c>
      <c r="BQ56">
        <v>-3</v>
      </c>
      <c r="BR56">
        <v>20</v>
      </c>
      <c r="BS56">
        <v>75</v>
      </c>
      <c r="BT56">
        <v>0</v>
      </c>
      <c r="BU56">
        <v>0</v>
      </c>
      <c r="BV56">
        <v>0</v>
      </c>
      <c r="BW56">
        <v>1</v>
      </c>
      <c r="BX56">
        <v>1</v>
      </c>
      <c r="BY56">
        <v>1</v>
      </c>
      <c r="BZ56">
        <v>0</v>
      </c>
      <c r="CA56">
        <v>80</v>
      </c>
      <c r="CB56">
        <v>5</v>
      </c>
      <c r="CC56">
        <v>-3</v>
      </c>
      <c r="CD56">
        <v>-3</v>
      </c>
      <c r="CE56">
        <v>230</v>
      </c>
      <c r="CF56">
        <v>1</v>
      </c>
      <c r="CG56">
        <v>1</v>
      </c>
      <c r="CH56">
        <v>1</v>
      </c>
      <c r="CI56">
        <v>150</v>
      </c>
      <c r="CJ56">
        <v>-3</v>
      </c>
      <c r="CK56">
        <v>-3</v>
      </c>
      <c r="CL56">
        <v>-3</v>
      </c>
      <c r="CM56">
        <v>0</v>
      </c>
      <c r="CN56">
        <v>0</v>
      </c>
      <c r="CO56">
        <v>0</v>
      </c>
      <c r="CP56">
        <v>0</v>
      </c>
      <c r="CQ56">
        <v>0</v>
      </c>
      <c r="CR56">
        <v>0</v>
      </c>
      <c r="CS56">
        <v>0</v>
      </c>
      <c r="CT56">
        <v>0</v>
      </c>
      <c r="CU56">
        <v>140</v>
      </c>
      <c r="CV56">
        <v>3</v>
      </c>
      <c r="CW56">
        <v>6</v>
      </c>
      <c r="CX56">
        <v>-3</v>
      </c>
      <c r="CY56">
        <v>-3</v>
      </c>
      <c r="CZ56">
        <v>0</v>
      </c>
      <c r="DA56">
        <v>305</v>
      </c>
      <c r="DB56">
        <v>305</v>
      </c>
      <c r="DC56">
        <v>1</v>
      </c>
      <c r="DD56">
        <v>70</v>
      </c>
    </row>
    <row r="57" spans="1:108" x14ac:dyDescent="0.25">
      <c r="A57" t="s">
        <v>3722</v>
      </c>
      <c r="B57">
        <v>52</v>
      </c>
      <c r="C57">
        <v>2839</v>
      </c>
      <c r="D57">
        <v>3847</v>
      </c>
      <c r="E57">
        <v>3255</v>
      </c>
      <c r="F57">
        <v>3335</v>
      </c>
      <c r="G57">
        <v>4189</v>
      </c>
      <c r="H57">
        <v>3663</v>
      </c>
      <c r="I57">
        <v>10</v>
      </c>
      <c r="J57">
        <v>0</v>
      </c>
      <c r="K57">
        <v>0</v>
      </c>
      <c r="L57">
        <v>0</v>
      </c>
      <c r="M57">
        <v>1</v>
      </c>
      <c r="N57">
        <v>0</v>
      </c>
      <c r="O57">
        <v>60</v>
      </c>
      <c r="P57">
        <v>1</v>
      </c>
      <c r="Q57">
        <v>-3</v>
      </c>
      <c r="R57">
        <v>-3</v>
      </c>
      <c r="S57">
        <v>20</v>
      </c>
      <c r="T57">
        <v>70</v>
      </c>
      <c r="U57">
        <v>0</v>
      </c>
      <c r="V57">
        <v>0</v>
      </c>
      <c r="W57">
        <v>0</v>
      </c>
      <c r="X57">
        <v>1</v>
      </c>
      <c r="Y57">
        <v>1</v>
      </c>
      <c r="Z57">
        <v>1</v>
      </c>
      <c r="AA57">
        <v>0</v>
      </c>
      <c r="AB57">
        <v>80</v>
      </c>
      <c r="AC57">
        <v>5</v>
      </c>
      <c r="AD57">
        <v>-3</v>
      </c>
      <c r="AE57">
        <v>-3</v>
      </c>
      <c r="AF57">
        <v>130</v>
      </c>
      <c r="AG57">
        <v>0</v>
      </c>
      <c r="AH57">
        <v>1</v>
      </c>
      <c r="AI57">
        <v>0</v>
      </c>
      <c r="AJ57">
        <v>50</v>
      </c>
      <c r="AK57">
        <v>-3</v>
      </c>
      <c r="AL57">
        <v>-3</v>
      </c>
      <c r="AM57">
        <v>-3</v>
      </c>
      <c r="AN57">
        <v>0</v>
      </c>
      <c r="AO57">
        <v>0</v>
      </c>
      <c r="AP57">
        <v>0</v>
      </c>
      <c r="AQ57">
        <v>0</v>
      </c>
      <c r="AR57">
        <v>0</v>
      </c>
      <c r="AS57">
        <v>0</v>
      </c>
      <c r="AT57">
        <v>0</v>
      </c>
      <c r="AU57">
        <v>0</v>
      </c>
      <c r="AV57">
        <v>140</v>
      </c>
      <c r="AW57">
        <v>3</v>
      </c>
      <c r="AX57">
        <v>6</v>
      </c>
      <c r="AY57">
        <v>-3</v>
      </c>
      <c r="AZ57">
        <v>-3</v>
      </c>
      <c r="BA57">
        <v>0</v>
      </c>
      <c r="BB57">
        <v>200</v>
      </c>
      <c r="BC57">
        <v>200</v>
      </c>
      <c r="BD57">
        <v>0</v>
      </c>
      <c r="BE57">
        <v>-66</v>
      </c>
      <c r="BH57">
        <v>15</v>
      </c>
      <c r="BI57">
        <v>0</v>
      </c>
      <c r="BJ57">
        <v>1</v>
      </c>
      <c r="BK57">
        <v>1</v>
      </c>
      <c r="BL57">
        <v>1</v>
      </c>
      <c r="BM57">
        <v>0</v>
      </c>
      <c r="BN57">
        <v>60</v>
      </c>
      <c r="BO57">
        <v>1</v>
      </c>
      <c r="BP57">
        <v>-3</v>
      </c>
      <c r="BQ57">
        <v>-3</v>
      </c>
      <c r="BR57">
        <v>20</v>
      </c>
      <c r="BS57">
        <v>76</v>
      </c>
      <c r="BT57">
        <v>0</v>
      </c>
      <c r="BU57">
        <v>0</v>
      </c>
      <c r="BV57">
        <v>0</v>
      </c>
      <c r="BW57">
        <v>1</v>
      </c>
      <c r="BX57">
        <v>1</v>
      </c>
      <c r="BY57">
        <v>0</v>
      </c>
      <c r="BZ57">
        <v>0</v>
      </c>
      <c r="CA57">
        <v>40</v>
      </c>
      <c r="CB57">
        <v>1</v>
      </c>
      <c r="CC57">
        <v>-3</v>
      </c>
      <c r="CD57">
        <v>-3</v>
      </c>
      <c r="CE57">
        <v>190</v>
      </c>
      <c r="CF57">
        <v>1</v>
      </c>
      <c r="CG57">
        <v>1</v>
      </c>
      <c r="CH57">
        <v>1</v>
      </c>
      <c r="CI57">
        <v>150</v>
      </c>
      <c r="CJ57">
        <v>-3</v>
      </c>
      <c r="CK57">
        <v>-3</v>
      </c>
      <c r="CL57">
        <v>-3</v>
      </c>
      <c r="CM57">
        <v>0</v>
      </c>
      <c r="CN57">
        <v>0</v>
      </c>
      <c r="CO57">
        <v>0</v>
      </c>
      <c r="CP57">
        <v>0</v>
      </c>
      <c r="CQ57">
        <v>0</v>
      </c>
      <c r="CR57">
        <v>0</v>
      </c>
      <c r="CS57">
        <v>0</v>
      </c>
      <c r="CT57">
        <v>0</v>
      </c>
      <c r="CU57">
        <v>100</v>
      </c>
      <c r="CV57">
        <v>2</v>
      </c>
      <c r="CW57">
        <v>2</v>
      </c>
      <c r="CX57">
        <v>-3</v>
      </c>
      <c r="CY57">
        <v>-3</v>
      </c>
      <c r="CZ57">
        <v>1</v>
      </c>
      <c r="DA57">
        <v>266</v>
      </c>
      <c r="DB57">
        <v>266</v>
      </c>
      <c r="DC57">
        <v>1</v>
      </c>
      <c r="DD57">
        <v>66</v>
      </c>
    </row>
    <row r="58" spans="1:108" x14ac:dyDescent="0.25">
      <c r="A58" t="s">
        <v>3722</v>
      </c>
      <c r="B58">
        <v>53</v>
      </c>
      <c r="C58">
        <v>118</v>
      </c>
      <c r="D58">
        <v>744</v>
      </c>
      <c r="E58">
        <v>1533</v>
      </c>
      <c r="F58">
        <v>5160</v>
      </c>
      <c r="G58">
        <v>6025</v>
      </c>
      <c r="H58">
        <v>6377</v>
      </c>
      <c r="I58">
        <v>15</v>
      </c>
      <c r="J58">
        <v>0</v>
      </c>
      <c r="K58">
        <v>21</v>
      </c>
      <c r="L58">
        <v>21</v>
      </c>
      <c r="M58">
        <v>1</v>
      </c>
      <c r="N58">
        <v>0</v>
      </c>
      <c r="O58">
        <v>60</v>
      </c>
      <c r="P58">
        <v>1</v>
      </c>
      <c r="Q58">
        <v>-3</v>
      </c>
      <c r="R58">
        <v>-3</v>
      </c>
      <c r="S58">
        <v>20</v>
      </c>
      <c r="T58">
        <v>96</v>
      </c>
      <c r="U58">
        <v>0</v>
      </c>
      <c r="V58">
        <v>77</v>
      </c>
      <c r="W58">
        <v>25</v>
      </c>
      <c r="X58">
        <v>1</v>
      </c>
      <c r="Y58">
        <v>1</v>
      </c>
      <c r="Z58">
        <v>1</v>
      </c>
      <c r="AA58">
        <v>0</v>
      </c>
      <c r="AB58">
        <v>80</v>
      </c>
      <c r="AC58">
        <v>5</v>
      </c>
      <c r="AD58">
        <v>-3</v>
      </c>
      <c r="AE58">
        <v>-3</v>
      </c>
      <c r="AF58">
        <v>205</v>
      </c>
      <c r="AG58">
        <v>0</v>
      </c>
      <c r="AH58">
        <v>1</v>
      </c>
      <c r="AI58">
        <v>1</v>
      </c>
      <c r="AJ58">
        <v>100</v>
      </c>
      <c r="AK58">
        <v>-3</v>
      </c>
      <c r="AL58">
        <v>-3</v>
      </c>
      <c r="AM58">
        <v>-3</v>
      </c>
      <c r="AN58">
        <v>1</v>
      </c>
      <c r="AO58">
        <v>0</v>
      </c>
      <c r="AP58">
        <v>0</v>
      </c>
      <c r="AQ58">
        <v>0</v>
      </c>
      <c r="AR58">
        <v>0</v>
      </c>
      <c r="AS58">
        <v>0</v>
      </c>
      <c r="AT58">
        <v>0</v>
      </c>
      <c r="AU58">
        <v>0</v>
      </c>
      <c r="AV58">
        <v>140</v>
      </c>
      <c r="AW58">
        <v>3</v>
      </c>
      <c r="AX58">
        <v>6</v>
      </c>
      <c r="AY58">
        <v>-3</v>
      </c>
      <c r="AZ58">
        <v>-3</v>
      </c>
      <c r="BA58">
        <v>46</v>
      </c>
      <c r="BB58">
        <v>301</v>
      </c>
      <c r="BC58">
        <v>321</v>
      </c>
      <c r="BD58">
        <v>1</v>
      </c>
      <c r="BE58">
        <v>66</v>
      </c>
      <c r="BH58">
        <v>15</v>
      </c>
      <c r="BI58">
        <v>0</v>
      </c>
      <c r="BJ58">
        <v>0</v>
      </c>
      <c r="BK58">
        <v>0</v>
      </c>
      <c r="BL58">
        <v>0</v>
      </c>
      <c r="BM58">
        <v>0</v>
      </c>
      <c r="BN58">
        <v>0</v>
      </c>
      <c r="BO58">
        <v>0</v>
      </c>
      <c r="BP58">
        <v>-3</v>
      </c>
      <c r="BQ58">
        <v>-3</v>
      </c>
      <c r="BR58">
        <v>0</v>
      </c>
      <c r="BS58">
        <v>15</v>
      </c>
      <c r="BT58">
        <v>0</v>
      </c>
      <c r="BU58">
        <v>0</v>
      </c>
      <c r="BV58">
        <v>0</v>
      </c>
      <c r="BW58">
        <v>1</v>
      </c>
      <c r="BX58">
        <v>1</v>
      </c>
      <c r="BY58">
        <v>1</v>
      </c>
      <c r="BZ58">
        <v>0</v>
      </c>
      <c r="CA58">
        <v>120</v>
      </c>
      <c r="CB58">
        <v>6</v>
      </c>
      <c r="CC58">
        <v>-3</v>
      </c>
      <c r="CD58">
        <v>-3</v>
      </c>
      <c r="CE58">
        <v>220</v>
      </c>
      <c r="CF58">
        <v>0</v>
      </c>
      <c r="CG58">
        <v>1</v>
      </c>
      <c r="CH58">
        <v>1</v>
      </c>
      <c r="CI58">
        <v>100</v>
      </c>
      <c r="CJ58">
        <v>-3</v>
      </c>
      <c r="CK58">
        <v>-3</v>
      </c>
      <c r="CL58">
        <v>-3</v>
      </c>
      <c r="CM58">
        <v>0</v>
      </c>
      <c r="CN58">
        <v>0</v>
      </c>
      <c r="CO58">
        <v>0</v>
      </c>
      <c r="CP58">
        <v>0</v>
      </c>
      <c r="CQ58">
        <v>0</v>
      </c>
      <c r="CR58">
        <v>0</v>
      </c>
      <c r="CS58">
        <v>0</v>
      </c>
      <c r="CT58">
        <v>0</v>
      </c>
      <c r="CU58">
        <v>120</v>
      </c>
      <c r="CV58">
        <v>3</v>
      </c>
      <c r="CW58">
        <v>6</v>
      </c>
      <c r="CX58">
        <v>-3</v>
      </c>
      <c r="CY58">
        <v>-3</v>
      </c>
      <c r="CZ58">
        <v>0</v>
      </c>
      <c r="DA58">
        <v>235</v>
      </c>
      <c r="DB58">
        <v>235</v>
      </c>
      <c r="DC58">
        <v>0</v>
      </c>
      <c r="DD58">
        <v>-66</v>
      </c>
    </row>
    <row r="59" spans="1:108" x14ac:dyDescent="0.25">
      <c r="A59" t="s">
        <v>3722</v>
      </c>
      <c r="B59">
        <v>54</v>
      </c>
      <c r="C59">
        <v>997</v>
      </c>
      <c r="D59">
        <v>3489</v>
      </c>
      <c r="E59">
        <v>3647</v>
      </c>
      <c r="F59">
        <v>696</v>
      </c>
      <c r="G59">
        <v>1678</v>
      </c>
      <c r="H59">
        <v>4662</v>
      </c>
      <c r="I59">
        <v>15</v>
      </c>
      <c r="J59">
        <v>0</v>
      </c>
      <c r="K59">
        <v>0</v>
      </c>
      <c r="L59">
        <v>0</v>
      </c>
      <c r="M59">
        <v>1</v>
      </c>
      <c r="N59">
        <v>0</v>
      </c>
      <c r="O59">
        <v>60</v>
      </c>
      <c r="P59">
        <v>1</v>
      </c>
      <c r="Q59">
        <v>-3</v>
      </c>
      <c r="R59">
        <v>-3</v>
      </c>
      <c r="S59">
        <v>20</v>
      </c>
      <c r="T59">
        <v>75</v>
      </c>
      <c r="U59">
        <v>0</v>
      </c>
      <c r="V59">
        <v>0</v>
      </c>
      <c r="W59">
        <v>0</v>
      </c>
      <c r="X59">
        <v>1</v>
      </c>
      <c r="Y59">
        <v>1</v>
      </c>
      <c r="Z59">
        <v>1</v>
      </c>
      <c r="AA59">
        <v>0</v>
      </c>
      <c r="AB59">
        <v>80</v>
      </c>
      <c r="AC59">
        <v>5</v>
      </c>
      <c r="AD59">
        <v>-3</v>
      </c>
      <c r="AE59">
        <v>-3</v>
      </c>
      <c r="AF59">
        <v>230</v>
      </c>
      <c r="AG59">
        <v>1</v>
      </c>
      <c r="AH59">
        <v>1</v>
      </c>
      <c r="AI59">
        <v>1</v>
      </c>
      <c r="AJ59">
        <v>150</v>
      </c>
      <c r="AK59">
        <v>-3</v>
      </c>
      <c r="AL59">
        <v>-3</v>
      </c>
      <c r="AM59">
        <v>-3</v>
      </c>
      <c r="AN59">
        <v>0</v>
      </c>
      <c r="AO59">
        <v>0</v>
      </c>
      <c r="AP59">
        <v>0</v>
      </c>
      <c r="AQ59">
        <v>0</v>
      </c>
      <c r="AR59">
        <v>1</v>
      </c>
      <c r="AS59">
        <v>0</v>
      </c>
      <c r="AT59">
        <v>25</v>
      </c>
      <c r="AU59">
        <v>0</v>
      </c>
      <c r="AV59">
        <v>140</v>
      </c>
      <c r="AW59">
        <v>3</v>
      </c>
      <c r="AX59">
        <v>6</v>
      </c>
      <c r="AY59">
        <v>-3</v>
      </c>
      <c r="AZ59">
        <v>-3</v>
      </c>
      <c r="BA59">
        <v>0</v>
      </c>
      <c r="BB59">
        <v>305</v>
      </c>
      <c r="BC59">
        <v>305</v>
      </c>
      <c r="BD59">
        <v>0</v>
      </c>
      <c r="BE59">
        <v>-22</v>
      </c>
      <c r="BH59">
        <v>10</v>
      </c>
      <c r="BI59">
        <v>0</v>
      </c>
      <c r="BJ59">
        <v>43</v>
      </c>
      <c r="BK59">
        <v>43</v>
      </c>
      <c r="BL59">
        <v>1</v>
      </c>
      <c r="BM59">
        <v>0</v>
      </c>
      <c r="BN59">
        <v>60</v>
      </c>
      <c r="BO59">
        <v>1</v>
      </c>
      <c r="BP59">
        <v>-3</v>
      </c>
      <c r="BQ59">
        <v>-3</v>
      </c>
      <c r="BR59">
        <v>20</v>
      </c>
      <c r="BS59">
        <v>113</v>
      </c>
      <c r="BT59">
        <v>0</v>
      </c>
      <c r="BU59">
        <v>29</v>
      </c>
      <c r="BV59">
        <v>9</v>
      </c>
      <c r="BW59">
        <v>1</v>
      </c>
      <c r="BX59">
        <v>1</v>
      </c>
      <c r="BY59">
        <v>1</v>
      </c>
      <c r="BZ59">
        <v>0</v>
      </c>
      <c r="CA59">
        <v>80</v>
      </c>
      <c r="CB59">
        <v>5</v>
      </c>
      <c r="CC59">
        <v>-3</v>
      </c>
      <c r="CD59">
        <v>-3</v>
      </c>
      <c r="CE59">
        <v>189</v>
      </c>
      <c r="CF59">
        <v>1</v>
      </c>
      <c r="CG59">
        <v>0</v>
      </c>
      <c r="CH59">
        <v>1</v>
      </c>
      <c r="CI59">
        <v>100</v>
      </c>
      <c r="CJ59">
        <v>-3</v>
      </c>
      <c r="CK59">
        <v>-3</v>
      </c>
      <c r="CL59">
        <v>-3</v>
      </c>
      <c r="CM59">
        <v>1</v>
      </c>
      <c r="CN59">
        <v>0</v>
      </c>
      <c r="CO59">
        <v>0</v>
      </c>
      <c r="CP59">
        <v>0</v>
      </c>
      <c r="CQ59">
        <v>0</v>
      </c>
      <c r="CR59">
        <v>1</v>
      </c>
      <c r="CS59">
        <v>0</v>
      </c>
      <c r="CT59">
        <v>25</v>
      </c>
      <c r="CU59">
        <v>140</v>
      </c>
      <c r="CV59">
        <v>3</v>
      </c>
      <c r="CW59">
        <v>6</v>
      </c>
      <c r="CX59">
        <v>-3</v>
      </c>
      <c r="CY59">
        <v>-3</v>
      </c>
      <c r="CZ59">
        <v>52</v>
      </c>
      <c r="DA59">
        <v>327</v>
      </c>
      <c r="DB59">
        <v>347</v>
      </c>
      <c r="DC59">
        <v>1</v>
      </c>
      <c r="DD59">
        <v>22</v>
      </c>
    </row>
    <row r="60" spans="1:108" x14ac:dyDescent="0.25">
      <c r="A60" t="s">
        <v>3722</v>
      </c>
      <c r="B60">
        <v>55</v>
      </c>
      <c r="C60">
        <v>5842</v>
      </c>
      <c r="D60">
        <v>3743</v>
      </c>
      <c r="E60">
        <v>6666</v>
      </c>
      <c r="F60">
        <v>3189</v>
      </c>
      <c r="G60">
        <v>120</v>
      </c>
      <c r="H60">
        <v>4188</v>
      </c>
      <c r="I60">
        <v>15</v>
      </c>
      <c r="J60">
        <v>0</v>
      </c>
      <c r="K60">
        <v>4</v>
      </c>
      <c r="L60">
        <v>4</v>
      </c>
      <c r="M60">
        <v>1</v>
      </c>
      <c r="N60">
        <v>0</v>
      </c>
      <c r="O60">
        <v>60</v>
      </c>
      <c r="P60">
        <v>1</v>
      </c>
      <c r="Q60">
        <v>-3</v>
      </c>
      <c r="R60">
        <v>-3</v>
      </c>
      <c r="S60">
        <v>20</v>
      </c>
      <c r="T60">
        <v>79</v>
      </c>
      <c r="U60">
        <v>0</v>
      </c>
      <c r="V60">
        <v>45</v>
      </c>
      <c r="W60">
        <v>15</v>
      </c>
      <c r="X60">
        <v>1</v>
      </c>
      <c r="Y60">
        <v>1</v>
      </c>
      <c r="Z60">
        <v>1</v>
      </c>
      <c r="AA60">
        <v>0</v>
      </c>
      <c r="AB60">
        <v>80</v>
      </c>
      <c r="AC60">
        <v>5</v>
      </c>
      <c r="AD60">
        <v>-3</v>
      </c>
      <c r="AE60">
        <v>-3</v>
      </c>
      <c r="AF60">
        <v>195</v>
      </c>
      <c r="AG60">
        <v>1</v>
      </c>
      <c r="AH60">
        <v>0</v>
      </c>
      <c r="AI60">
        <v>1</v>
      </c>
      <c r="AJ60">
        <v>100</v>
      </c>
      <c r="AK60">
        <v>-3</v>
      </c>
      <c r="AL60">
        <v>-3</v>
      </c>
      <c r="AM60">
        <v>-3</v>
      </c>
      <c r="AN60">
        <v>0</v>
      </c>
      <c r="AO60">
        <v>0</v>
      </c>
      <c r="AP60">
        <v>0</v>
      </c>
      <c r="AQ60">
        <v>2</v>
      </c>
      <c r="AR60">
        <v>0</v>
      </c>
      <c r="AS60">
        <v>0</v>
      </c>
      <c r="AT60">
        <v>0</v>
      </c>
      <c r="AU60">
        <v>10</v>
      </c>
      <c r="AV60">
        <v>140</v>
      </c>
      <c r="AW60">
        <v>3</v>
      </c>
      <c r="AX60">
        <v>6</v>
      </c>
      <c r="AY60">
        <v>-3</v>
      </c>
      <c r="AZ60">
        <v>-3</v>
      </c>
      <c r="BA60">
        <v>19</v>
      </c>
      <c r="BB60">
        <v>284</v>
      </c>
      <c r="BC60">
        <v>284</v>
      </c>
      <c r="BD60">
        <v>1</v>
      </c>
      <c r="BE60">
        <v>73</v>
      </c>
      <c r="BH60">
        <v>15</v>
      </c>
      <c r="BI60">
        <v>0</v>
      </c>
      <c r="BJ60">
        <v>6</v>
      </c>
      <c r="BK60">
        <v>6</v>
      </c>
      <c r="BL60">
        <v>1</v>
      </c>
      <c r="BM60">
        <v>0</v>
      </c>
      <c r="BN60">
        <v>60</v>
      </c>
      <c r="BO60">
        <v>1</v>
      </c>
      <c r="BP60">
        <v>-3</v>
      </c>
      <c r="BQ60">
        <v>-3</v>
      </c>
      <c r="BR60">
        <v>20</v>
      </c>
      <c r="BS60">
        <v>81</v>
      </c>
      <c r="BT60">
        <v>0</v>
      </c>
      <c r="BU60">
        <v>0</v>
      </c>
      <c r="BV60">
        <v>0</v>
      </c>
      <c r="BW60">
        <v>1</v>
      </c>
      <c r="BX60">
        <v>1</v>
      </c>
      <c r="BY60">
        <v>1</v>
      </c>
      <c r="BZ60">
        <v>0</v>
      </c>
      <c r="CA60">
        <v>80</v>
      </c>
      <c r="CB60">
        <v>5</v>
      </c>
      <c r="CC60">
        <v>-3</v>
      </c>
      <c r="CD60">
        <v>-3</v>
      </c>
      <c r="CE60">
        <v>130</v>
      </c>
      <c r="CF60">
        <v>0</v>
      </c>
      <c r="CG60">
        <v>1</v>
      </c>
      <c r="CH60">
        <v>0</v>
      </c>
      <c r="CI60">
        <v>50</v>
      </c>
      <c r="CJ60">
        <v>-3</v>
      </c>
      <c r="CK60">
        <v>-3</v>
      </c>
      <c r="CL60">
        <v>-3</v>
      </c>
      <c r="CM60">
        <v>0</v>
      </c>
      <c r="CN60">
        <v>0</v>
      </c>
      <c r="CO60">
        <v>2</v>
      </c>
      <c r="CP60">
        <v>0</v>
      </c>
      <c r="CQ60">
        <v>0</v>
      </c>
      <c r="CR60">
        <v>0</v>
      </c>
      <c r="CS60">
        <v>10</v>
      </c>
      <c r="CT60">
        <v>0</v>
      </c>
      <c r="CU60">
        <v>140</v>
      </c>
      <c r="CV60">
        <v>3</v>
      </c>
      <c r="CW60">
        <v>6</v>
      </c>
      <c r="CX60">
        <v>-3</v>
      </c>
      <c r="CY60">
        <v>-3</v>
      </c>
      <c r="CZ60">
        <v>6</v>
      </c>
      <c r="DA60">
        <v>211</v>
      </c>
      <c r="DB60">
        <v>211</v>
      </c>
      <c r="DC60">
        <v>0</v>
      </c>
      <c r="DD60">
        <v>-73</v>
      </c>
    </row>
    <row r="61" spans="1:108" x14ac:dyDescent="0.25">
      <c r="A61" t="s">
        <v>3722</v>
      </c>
      <c r="B61">
        <v>56</v>
      </c>
      <c r="C61">
        <v>3473</v>
      </c>
      <c r="D61">
        <v>3616</v>
      </c>
      <c r="E61">
        <v>5892</v>
      </c>
      <c r="F61">
        <v>1294</v>
      </c>
      <c r="G61">
        <v>4320</v>
      </c>
      <c r="H61">
        <v>5012</v>
      </c>
      <c r="I61">
        <v>15</v>
      </c>
      <c r="J61">
        <v>0</v>
      </c>
      <c r="K61">
        <v>0</v>
      </c>
      <c r="L61">
        <v>0</v>
      </c>
      <c r="M61">
        <v>1</v>
      </c>
      <c r="N61">
        <v>0</v>
      </c>
      <c r="O61">
        <v>60</v>
      </c>
      <c r="P61">
        <v>1</v>
      </c>
      <c r="Q61">
        <v>-3</v>
      </c>
      <c r="R61">
        <v>-3</v>
      </c>
      <c r="S61">
        <v>20</v>
      </c>
      <c r="T61">
        <v>75</v>
      </c>
      <c r="U61">
        <v>0</v>
      </c>
      <c r="V61">
        <v>0</v>
      </c>
      <c r="W61">
        <v>0</v>
      </c>
      <c r="X61">
        <v>1</v>
      </c>
      <c r="Y61">
        <v>1</v>
      </c>
      <c r="Z61">
        <v>1</v>
      </c>
      <c r="AA61">
        <v>1</v>
      </c>
      <c r="AB61">
        <v>120</v>
      </c>
      <c r="AC61">
        <v>11</v>
      </c>
      <c r="AD61">
        <v>-3</v>
      </c>
      <c r="AE61">
        <v>-3</v>
      </c>
      <c r="AF61">
        <v>270</v>
      </c>
      <c r="AG61">
        <v>1</v>
      </c>
      <c r="AH61">
        <v>1</v>
      </c>
      <c r="AI61">
        <v>1</v>
      </c>
      <c r="AJ61">
        <v>150</v>
      </c>
      <c r="AK61">
        <v>-3</v>
      </c>
      <c r="AL61">
        <v>-3</v>
      </c>
      <c r="AM61">
        <v>-3</v>
      </c>
      <c r="AN61">
        <v>0</v>
      </c>
      <c r="AO61">
        <v>1</v>
      </c>
      <c r="AP61">
        <v>0</v>
      </c>
      <c r="AQ61">
        <v>0</v>
      </c>
      <c r="AR61">
        <v>1</v>
      </c>
      <c r="AS61">
        <v>0</v>
      </c>
      <c r="AT61">
        <v>25</v>
      </c>
      <c r="AU61">
        <v>0</v>
      </c>
      <c r="AV61">
        <v>180</v>
      </c>
      <c r="AW61">
        <v>4</v>
      </c>
      <c r="AX61">
        <v>12</v>
      </c>
      <c r="AY61">
        <v>-3</v>
      </c>
      <c r="AZ61">
        <v>-3</v>
      </c>
      <c r="BA61">
        <v>0</v>
      </c>
      <c r="BB61">
        <v>345</v>
      </c>
      <c r="BC61">
        <v>445</v>
      </c>
      <c r="BD61">
        <v>1</v>
      </c>
      <c r="BE61">
        <v>75</v>
      </c>
      <c r="BH61">
        <v>15</v>
      </c>
      <c r="BI61">
        <v>0</v>
      </c>
      <c r="BJ61">
        <v>0</v>
      </c>
      <c r="BK61">
        <v>0</v>
      </c>
      <c r="BL61">
        <v>1</v>
      </c>
      <c r="BM61">
        <v>0</v>
      </c>
      <c r="BN61">
        <v>60</v>
      </c>
      <c r="BO61">
        <v>1</v>
      </c>
      <c r="BP61">
        <v>-3</v>
      </c>
      <c r="BQ61">
        <v>-3</v>
      </c>
      <c r="BR61">
        <v>20</v>
      </c>
      <c r="BS61">
        <v>75</v>
      </c>
      <c r="BT61">
        <v>0</v>
      </c>
      <c r="BU61">
        <v>0</v>
      </c>
      <c r="BV61">
        <v>0</v>
      </c>
      <c r="BW61">
        <v>1</v>
      </c>
      <c r="BX61">
        <v>1</v>
      </c>
      <c r="BY61">
        <v>1</v>
      </c>
      <c r="BZ61">
        <v>1</v>
      </c>
      <c r="CA61">
        <v>120</v>
      </c>
      <c r="CB61">
        <v>11</v>
      </c>
      <c r="CC61">
        <v>-3</v>
      </c>
      <c r="CD61">
        <v>-3</v>
      </c>
      <c r="CE61">
        <v>170</v>
      </c>
      <c r="CF61">
        <v>1</v>
      </c>
      <c r="CG61">
        <v>0</v>
      </c>
      <c r="CH61">
        <v>0</v>
      </c>
      <c r="CI61">
        <v>50</v>
      </c>
      <c r="CJ61">
        <v>-3</v>
      </c>
      <c r="CK61">
        <v>-3</v>
      </c>
      <c r="CL61">
        <v>-3</v>
      </c>
      <c r="CM61">
        <v>0</v>
      </c>
      <c r="CN61">
        <v>1</v>
      </c>
      <c r="CO61">
        <v>0</v>
      </c>
      <c r="CP61">
        <v>0</v>
      </c>
      <c r="CQ61">
        <v>0</v>
      </c>
      <c r="CR61">
        <v>1</v>
      </c>
      <c r="CS61">
        <v>0</v>
      </c>
      <c r="CT61">
        <v>25</v>
      </c>
      <c r="CU61">
        <v>180</v>
      </c>
      <c r="CV61">
        <v>4</v>
      </c>
      <c r="CW61">
        <v>12</v>
      </c>
      <c r="CX61">
        <v>-3</v>
      </c>
      <c r="CY61">
        <v>-3</v>
      </c>
      <c r="CZ61">
        <v>0</v>
      </c>
      <c r="DA61">
        <v>270</v>
      </c>
      <c r="DB61">
        <v>370</v>
      </c>
      <c r="DC61">
        <v>0</v>
      </c>
      <c r="DD61">
        <v>-75</v>
      </c>
    </row>
    <row r="62" spans="1:108" x14ac:dyDescent="0.25">
      <c r="A62" t="s">
        <v>3722</v>
      </c>
      <c r="B62">
        <v>57</v>
      </c>
      <c r="C62">
        <v>900</v>
      </c>
      <c r="D62">
        <v>5930</v>
      </c>
      <c r="E62">
        <v>1255</v>
      </c>
      <c r="F62">
        <v>1156</v>
      </c>
      <c r="G62">
        <v>3008</v>
      </c>
      <c r="H62">
        <v>4189</v>
      </c>
      <c r="I62">
        <v>15</v>
      </c>
      <c r="J62">
        <v>0</v>
      </c>
      <c r="K62">
        <v>17</v>
      </c>
      <c r="L62">
        <v>17</v>
      </c>
      <c r="M62">
        <v>0</v>
      </c>
      <c r="N62">
        <v>0</v>
      </c>
      <c r="O62">
        <v>0</v>
      </c>
      <c r="P62">
        <v>0</v>
      </c>
      <c r="Q62">
        <v>-3</v>
      </c>
      <c r="R62">
        <v>-3</v>
      </c>
      <c r="S62">
        <v>0</v>
      </c>
      <c r="T62">
        <v>32</v>
      </c>
      <c r="U62">
        <v>0</v>
      </c>
      <c r="V62">
        <v>87</v>
      </c>
      <c r="W62">
        <v>29</v>
      </c>
      <c r="X62">
        <v>1</v>
      </c>
      <c r="Y62">
        <v>1</v>
      </c>
      <c r="Z62">
        <v>0</v>
      </c>
      <c r="AA62">
        <v>0</v>
      </c>
      <c r="AB62">
        <v>80</v>
      </c>
      <c r="AC62">
        <v>2</v>
      </c>
      <c r="AD62">
        <v>-3</v>
      </c>
      <c r="AE62">
        <v>-3</v>
      </c>
      <c r="AF62">
        <v>259</v>
      </c>
      <c r="AG62">
        <v>1</v>
      </c>
      <c r="AH62">
        <v>1</v>
      </c>
      <c r="AI62">
        <v>1</v>
      </c>
      <c r="AJ62">
        <v>150</v>
      </c>
      <c r="AK62">
        <v>-3</v>
      </c>
      <c r="AL62">
        <v>-3</v>
      </c>
      <c r="AM62">
        <v>-3</v>
      </c>
      <c r="AN62">
        <v>1</v>
      </c>
      <c r="AO62">
        <v>0</v>
      </c>
      <c r="AP62">
        <v>0</v>
      </c>
      <c r="AQ62">
        <v>0</v>
      </c>
      <c r="AR62">
        <v>0</v>
      </c>
      <c r="AS62">
        <v>0</v>
      </c>
      <c r="AT62">
        <v>0</v>
      </c>
      <c r="AU62">
        <v>0</v>
      </c>
      <c r="AV62">
        <v>80</v>
      </c>
      <c r="AW62">
        <v>2</v>
      </c>
      <c r="AX62">
        <v>2</v>
      </c>
      <c r="AY62">
        <v>-3</v>
      </c>
      <c r="AZ62">
        <v>-3</v>
      </c>
      <c r="BA62">
        <v>46</v>
      </c>
      <c r="BB62">
        <v>291</v>
      </c>
      <c r="BC62">
        <v>311</v>
      </c>
      <c r="BD62">
        <v>0</v>
      </c>
      <c r="BE62">
        <v>-54</v>
      </c>
      <c r="BH62">
        <v>15</v>
      </c>
      <c r="BI62">
        <v>0</v>
      </c>
      <c r="BJ62">
        <v>0</v>
      </c>
      <c r="BK62">
        <v>0</v>
      </c>
      <c r="BL62">
        <v>1</v>
      </c>
      <c r="BM62">
        <v>0</v>
      </c>
      <c r="BN62">
        <v>60</v>
      </c>
      <c r="BO62">
        <v>1</v>
      </c>
      <c r="BP62">
        <v>-3</v>
      </c>
      <c r="BQ62">
        <v>-3</v>
      </c>
      <c r="BR62">
        <v>20</v>
      </c>
      <c r="BS62">
        <v>75</v>
      </c>
      <c r="BT62">
        <v>0</v>
      </c>
      <c r="BU62">
        <v>0</v>
      </c>
      <c r="BV62">
        <v>0</v>
      </c>
      <c r="BW62">
        <v>1</v>
      </c>
      <c r="BX62">
        <v>1</v>
      </c>
      <c r="BY62">
        <v>1</v>
      </c>
      <c r="BZ62">
        <v>1</v>
      </c>
      <c r="CA62">
        <v>120</v>
      </c>
      <c r="CB62">
        <v>11</v>
      </c>
      <c r="CC62">
        <v>-3</v>
      </c>
      <c r="CD62">
        <v>-3</v>
      </c>
      <c r="CE62">
        <v>270</v>
      </c>
      <c r="CF62">
        <v>1</v>
      </c>
      <c r="CG62">
        <v>1</v>
      </c>
      <c r="CH62">
        <v>1</v>
      </c>
      <c r="CI62">
        <v>150</v>
      </c>
      <c r="CJ62">
        <v>-3</v>
      </c>
      <c r="CK62">
        <v>-3</v>
      </c>
      <c r="CL62">
        <v>-3</v>
      </c>
      <c r="CM62">
        <v>0</v>
      </c>
      <c r="CN62">
        <v>1</v>
      </c>
      <c r="CO62">
        <v>0</v>
      </c>
      <c r="CP62">
        <v>0</v>
      </c>
      <c r="CQ62">
        <v>0</v>
      </c>
      <c r="CR62">
        <v>0</v>
      </c>
      <c r="CS62">
        <v>0</v>
      </c>
      <c r="CT62">
        <v>0</v>
      </c>
      <c r="CU62">
        <v>180</v>
      </c>
      <c r="CV62">
        <v>4</v>
      </c>
      <c r="CW62">
        <v>12</v>
      </c>
      <c r="CX62">
        <v>-3</v>
      </c>
      <c r="CY62">
        <v>-3</v>
      </c>
      <c r="CZ62">
        <v>0</v>
      </c>
      <c r="DA62">
        <v>345</v>
      </c>
      <c r="DB62">
        <v>445</v>
      </c>
      <c r="DC62">
        <v>1</v>
      </c>
      <c r="DD62">
        <v>54</v>
      </c>
    </row>
    <row r="63" spans="1:108" x14ac:dyDescent="0.25">
      <c r="A63" t="s">
        <v>3722</v>
      </c>
      <c r="B63">
        <v>58</v>
      </c>
      <c r="C63">
        <v>1533</v>
      </c>
      <c r="D63">
        <v>60</v>
      </c>
      <c r="E63">
        <v>4469</v>
      </c>
      <c r="F63">
        <v>6418</v>
      </c>
      <c r="G63">
        <v>3847</v>
      </c>
      <c r="H63">
        <v>4918</v>
      </c>
      <c r="I63">
        <v>15</v>
      </c>
      <c r="J63">
        <v>0</v>
      </c>
      <c r="K63">
        <v>0</v>
      </c>
      <c r="L63">
        <v>0</v>
      </c>
      <c r="M63">
        <v>0</v>
      </c>
      <c r="N63">
        <v>0</v>
      </c>
      <c r="O63">
        <v>0</v>
      </c>
      <c r="P63">
        <v>0</v>
      </c>
      <c r="Q63">
        <v>-3</v>
      </c>
      <c r="R63">
        <v>-3</v>
      </c>
      <c r="S63">
        <v>0</v>
      </c>
      <c r="T63">
        <v>15</v>
      </c>
      <c r="U63">
        <v>0</v>
      </c>
      <c r="V63">
        <v>0</v>
      </c>
      <c r="W63">
        <v>0</v>
      </c>
      <c r="X63">
        <v>1</v>
      </c>
      <c r="Y63">
        <v>1</v>
      </c>
      <c r="Z63">
        <v>1</v>
      </c>
      <c r="AA63">
        <v>0</v>
      </c>
      <c r="AB63">
        <v>120</v>
      </c>
      <c r="AC63">
        <v>6</v>
      </c>
      <c r="AD63">
        <v>-3</v>
      </c>
      <c r="AE63">
        <v>-3</v>
      </c>
      <c r="AF63">
        <v>270</v>
      </c>
      <c r="AG63">
        <v>1</v>
      </c>
      <c r="AH63">
        <v>1</v>
      </c>
      <c r="AI63">
        <v>1</v>
      </c>
      <c r="AJ63">
        <v>150</v>
      </c>
      <c r="AK63">
        <v>-3</v>
      </c>
      <c r="AL63">
        <v>-3</v>
      </c>
      <c r="AM63">
        <v>-3</v>
      </c>
      <c r="AN63">
        <v>0</v>
      </c>
      <c r="AO63">
        <v>0</v>
      </c>
      <c r="AP63">
        <v>1</v>
      </c>
      <c r="AQ63">
        <v>0</v>
      </c>
      <c r="AR63">
        <v>0</v>
      </c>
      <c r="AS63">
        <v>0</v>
      </c>
      <c r="AT63">
        <v>5</v>
      </c>
      <c r="AU63">
        <v>0</v>
      </c>
      <c r="AV63">
        <v>120</v>
      </c>
      <c r="AW63">
        <v>3</v>
      </c>
      <c r="AX63">
        <v>6</v>
      </c>
      <c r="AY63">
        <v>-3</v>
      </c>
      <c r="AZ63">
        <v>-3</v>
      </c>
      <c r="BA63">
        <v>0</v>
      </c>
      <c r="BB63">
        <v>285</v>
      </c>
      <c r="BC63">
        <v>285</v>
      </c>
      <c r="BD63">
        <v>0</v>
      </c>
      <c r="BE63">
        <v>-11</v>
      </c>
      <c r="BH63">
        <v>10</v>
      </c>
      <c r="BI63">
        <v>0</v>
      </c>
      <c r="BJ63">
        <v>2</v>
      </c>
      <c r="BK63">
        <v>2</v>
      </c>
      <c r="BL63">
        <v>0</v>
      </c>
      <c r="BM63">
        <v>0</v>
      </c>
      <c r="BN63">
        <v>0</v>
      </c>
      <c r="BO63">
        <v>0</v>
      </c>
      <c r="BP63">
        <v>-3</v>
      </c>
      <c r="BQ63">
        <v>-3</v>
      </c>
      <c r="BR63">
        <v>0</v>
      </c>
      <c r="BS63">
        <v>12</v>
      </c>
      <c r="BT63">
        <v>0</v>
      </c>
      <c r="BU63">
        <v>28</v>
      </c>
      <c r="BV63">
        <v>9</v>
      </c>
      <c r="BW63">
        <v>1</v>
      </c>
      <c r="BX63">
        <v>1</v>
      </c>
      <c r="BY63">
        <v>1</v>
      </c>
      <c r="BZ63">
        <v>0</v>
      </c>
      <c r="CA63">
        <v>120</v>
      </c>
      <c r="CB63">
        <v>6</v>
      </c>
      <c r="CC63">
        <v>-3</v>
      </c>
      <c r="CD63">
        <v>-3</v>
      </c>
      <c r="CE63">
        <v>279</v>
      </c>
      <c r="CF63">
        <v>1</v>
      </c>
      <c r="CG63">
        <v>1</v>
      </c>
      <c r="CH63">
        <v>1</v>
      </c>
      <c r="CI63">
        <v>150</v>
      </c>
      <c r="CJ63">
        <v>-3</v>
      </c>
      <c r="CK63">
        <v>-3</v>
      </c>
      <c r="CL63">
        <v>-3</v>
      </c>
      <c r="CM63">
        <v>0</v>
      </c>
      <c r="CN63">
        <v>0</v>
      </c>
      <c r="CO63">
        <v>0</v>
      </c>
      <c r="CP63">
        <v>1</v>
      </c>
      <c r="CQ63">
        <v>0</v>
      </c>
      <c r="CR63">
        <v>0</v>
      </c>
      <c r="CS63">
        <v>0</v>
      </c>
      <c r="CT63">
        <v>5</v>
      </c>
      <c r="CU63">
        <v>120</v>
      </c>
      <c r="CV63">
        <v>3</v>
      </c>
      <c r="CW63">
        <v>6</v>
      </c>
      <c r="CX63">
        <v>-3</v>
      </c>
      <c r="CY63">
        <v>-3</v>
      </c>
      <c r="CZ63">
        <v>11</v>
      </c>
      <c r="DA63">
        <v>296</v>
      </c>
      <c r="DB63">
        <v>296</v>
      </c>
      <c r="DC63">
        <v>1</v>
      </c>
      <c r="DD63">
        <v>11</v>
      </c>
    </row>
    <row r="64" spans="1:108" x14ac:dyDescent="0.25">
      <c r="A64" t="s">
        <v>3722</v>
      </c>
      <c r="B64">
        <v>59</v>
      </c>
      <c r="C64">
        <v>118</v>
      </c>
      <c r="D64">
        <v>2839</v>
      </c>
      <c r="E64">
        <v>5869</v>
      </c>
      <c r="F64">
        <v>3527</v>
      </c>
      <c r="G64">
        <v>6369</v>
      </c>
      <c r="H64">
        <v>696</v>
      </c>
      <c r="I64">
        <v>15</v>
      </c>
      <c r="J64">
        <v>0</v>
      </c>
      <c r="K64">
        <v>25</v>
      </c>
      <c r="L64">
        <v>25</v>
      </c>
      <c r="M64">
        <v>1</v>
      </c>
      <c r="N64">
        <v>0</v>
      </c>
      <c r="O64">
        <v>60</v>
      </c>
      <c r="P64">
        <v>1</v>
      </c>
      <c r="Q64">
        <v>-3</v>
      </c>
      <c r="R64">
        <v>-3</v>
      </c>
      <c r="S64">
        <v>20</v>
      </c>
      <c r="T64">
        <v>100</v>
      </c>
      <c r="U64">
        <v>0</v>
      </c>
      <c r="V64">
        <v>115</v>
      </c>
      <c r="W64">
        <v>38</v>
      </c>
      <c r="X64">
        <v>1</v>
      </c>
      <c r="Y64">
        <v>1</v>
      </c>
      <c r="Z64">
        <v>1</v>
      </c>
      <c r="AA64">
        <v>0</v>
      </c>
      <c r="AB64">
        <v>80</v>
      </c>
      <c r="AC64">
        <v>5</v>
      </c>
      <c r="AD64">
        <v>-3</v>
      </c>
      <c r="AE64">
        <v>-3</v>
      </c>
      <c r="AF64">
        <v>268</v>
      </c>
      <c r="AG64">
        <v>1</v>
      </c>
      <c r="AH64">
        <v>1</v>
      </c>
      <c r="AI64">
        <v>1</v>
      </c>
      <c r="AJ64">
        <v>150</v>
      </c>
      <c r="AK64">
        <v>-3</v>
      </c>
      <c r="AL64">
        <v>-3</v>
      </c>
      <c r="AM64">
        <v>-3</v>
      </c>
      <c r="AN64">
        <v>1</v>
      </c>
      <c r="AO64">
        <v>0</v>
      </c>
      <c r="AP64">
        <v>0</v>
      </c>
      <c r="AQ64">
        <v>0</v>
      </c>
      <c r="AR64">
        <v>0</v>
      </c>
      <c r="AS64">
        <v>0</v>
      </c>
      <c r="AT64">
        <v>0</v>
      </c>
      <c r="AU64">
        <v>0</v>
      </c>
      <c r="AV64">
        <v>140</v>
      </c>
      <c r="AW64">
        <v>3</v>
      </c>
      <c r="AX64">
        <v>6</v>
      </c>
      <c r="AY64">
        <v>-3</v>
      </c>
      <c r="AZ64">
        <v>-3</v>
      </c>
      <c r="BA64">
        <v>63</v>
      </c>
      <c r="BB64">
        <v>368</v>
      </c>
      <c r="BC64">
        <v>388</v>
      </c>
      <c r="BD64">
        <v>1</v>
      </c>
      <c r="BE64">
        <v>113</v>
      </c>
      <c r="BH64">
        <v>15</v>
      </c>
      <c r="BI64">
        <v>0</v>
      </c>
      <c r="BJ64">
        <v>0</v>
      </c>
      <c r="BK64">
        <v>0</v>
      </c>
      <c r="BL64">
        <v>1</v>
      </c>
      <c r="BM64">
        <v>0</v>
      </c>
      <c r="BN64">
        <v>60</v>
      </c>
      <c r="BO64">
        <v>1</v>
      </c>
      <c r="BP64">
        <v>-3</v>
      </c>
      <c r="BQ64">
        <v>-3</v>
      </c>
      <c r="BR64">
        <v>20</v>
      </c>
      <c r="BS64">
        <v>75</v>
      </c>
      <c r="BT64">
        <v>0</v>
      </c>
      <c r="BU64">
        <v>0</v>
      </c>
      <c r="BV64">
        <v>0</v>
      </c>
      <c r="BW64">
        <v>1</v>
      </c>
      <c r="BX64">
        <v>1</v>
      </c>
      <c r="BY64">
        <v>1</v>
      </c>
      <c r="BZ64">
        <v>0</v>
      </c>
      <c r="CA64">
        <v>80</v>
      </c>
      <c r="CB64">
        <v>5</v>
      </c>
      <c r="CC64">
        <v>-3</v>
      </c>
      <c r="CD64">
        <v>-3</v>
      </c>
      <c r="CE64">
        <v>180</v>
      </c>
      <c r="CF64">
        <v>0</v>
      </c>
      <c r="CG64">
        <v>1</v>
      </c>
      <c r="CH64">
        <v>1</v>
      </c>
      <c r="CI64">
        <v>100</v>
      </c>
      <c r="CJ64">
        <v>-3</v>
      </c>
      <c r="CK64">
        <v>-3</v>
      </c>
      <c r="CL64">
        <v>-3</v>
      </c>
      <c r="CM64">
        <v>0</v>
      </c>
      <c r="CN64">
        <v>0</v>
      </c>
      <c r="CO64">
        <v>0</v>
      </c>
      <c r="CP64">
        <v>0</v>
      </c>
      <c r="CQ64">
        <v>0</v>
      </c>
      <c r="CR64">
        <v>0</v>
      </c>
      <c r="CS64">
        <v>0</v>
      </c>
      <c r="CT64">
        <v>0</v>
      </c>
      <c r="CU64">
        <v>140</v>
      </c>
      <c r="CV64">
        <v>3</v>
      </c>
      <c r="CW64">
        <v>6</v>
      </c>
      <c r="CX64">
        <v>-3</v>
      </c>
      <c r="CY64">
        <v>-3</v>
      </c>
      <c r="CZ64">
        <v>0</v>
      </c>
      <c r="DA64">
        <v>255</v>
      </c>
      <c r="DB64">
        <v>255</v>
      </c>
      <c r="DC64">
        <v>0</v>
      </c>
      <c r="DD64">
        <v>-113</v>
      </c>
    </row>
    <row r="65" spans="1:108" x14ac:dyDescent="0.25">
      <c r="A65" t="s">
        <v>3722</v>
      </c>
      <c r="B65">
        <v>60</v>
      </c>
      <c r="C65">
        <v>2073</v>
      </c>
      <c r="D65">
        <v>180</v>
      </c>
      <c r="E65">
        <v>704</v>
      </c>
      <c r="F65">
        <v>1622</v>
      </c>
      <c r="G65">
        <v>744</v>
      </c>
      <c r="H65">
        <v>4188</v>
      </c>
      <c r="I65">
        <v>15</v>
      </c>
      <c r="J65">
        <v>0</v>
      </c>
      <c r="K65">
        <v>2</v>
      </c>
      <c r="L65">
        <v>2</v>
      </c>
      <c r="M65">
        <v>0</v>
      </c>
      <c r="N65">
        <v>0</v>
      </c>
      <c r="O65">
        <v>0</v>
      </c>
      <c r="P65">
        <v>0</v>
      </c>
      <c r="Q65">
        <v>-3</v>
      </c>
      <c r="R65">
        <v>-3</v>
      </c>
      <c r="S65">
        <v>0</v>
      </c>
      <c r="T65">
        <v>17</v>
      </c>
      <c r="U65">
        <v>0</v>
      </c>
      <c r="V65">
        <v>7</v>
      </c>
      <c r="W65">
        <v>2</v>
      </c>
      <c r="X65">
        <v>1</v>
      </c>
      <c r="Y65">
        <v>1</v>
      </c>
      <c r="Z65">
        <v>1</v>
      </c>
      <c r="AA65">
        <v>1</v>
      </c>
      <c r="AB65">
        <v>160</v>
      </c>
      <c r="AC65">
        <v>12</v>
      </c>
      <c r="AD65">
        <v>-3</v>
      </c>
      <c r="AE65">
        <v>-3</v>
      </c>
      <c r="AF65">
        <v>312</v>
      </c>
      <c r="AG65">
        <v>1</v>
      </c>
      <c r="AH65">
        <v>1</v>
      </c>
      <c r="AI65">
        <v>1</v>
      </c>
      <c r="AJ65">
        <v>150</v>
      </c>
      <c r="AK65">
        <v>-3</v>
      </c>
      <c r="AL65">
        <v>-3</v>
      </c>
      <c r="AM65">
        <v>-3</v>
      </c>
      <c r="AN65">
        <v>0</v>
      </c>
      <c r="AO65">
        <v>1</v>
      </c>
      <c r="AP65">
        <v>0</v>
      </c>
      <c r="AQ65">
        <v>1</v>
      </c>
      <c r="AR65">
        <v>0</v>
      </c>
      <c r="AS65">
        <v>0</v>
      </c>
      <c r="AT65">
        <v>0</v>
      </c>
      <c r="AU65">
        <v>5</v>
      </c>
      <c r="AV65">
        <v>160</v>
      </c>
      <c r="AW65">
        <v>4</v>
      </c>
      <c r="AX65">
        <v>12</v>
      </c>
      <c r="AY65">
        <v>-3</v>
      </c>
      <c r="AZ65">
        <v>-3</v>
      </c>
      <c r="BA65">
        <v>4</v>
      </c>
      <c r="BB65">
        <v>334</v>
      </c>
      <c r="BC65">
        <v>434</v>
      </c>
      <c r="BD65">
        <v>0</v>
      </c>
      <c r="BE65">
        <v>-12</v>
      </c>
      <c r="BH65">
        <v>15</v>
      </c>
      <c r="BI65">
        <v>0</v>
      </c>
      <c r="BJ65">
        <v>0</v>
      </c>
      <c r="BK65">
        <v>0</v>
      </c>
      <c r="BL65">
        <v>1</v>
      </c>
      <c r="BM65">
        <v>0</v>
      </c>
      <c r="BN65">
        <v>60</v>
      </c>
      <c r="BO65">
        <v>1</v>
      </c>
      <c r="BP65">
        <v>-3</v>
      </c>
      <c r="BQ65">
        <v>-3</v>
      </c>
      <c r="BR65">
        <v>20</v>
      </c>
      <c r="BS65">
        <v>75</v>
      </c>
      <c r="BT65">
        <v>0</v>
      </c>
      <c r="BU65">
        <v>3</v>
      </c>
      <c r="BV65">
        <v>1</v>
      </c>
      <c r="BW65">
        <v>1</v>
      </c>
      <c r="BX65">
        <v>1</v>
      </c>
      <c r="BY65">
        <v>1</v>
      </c>
      <c r="BZ65">
        <v>1</v>
      </c>
      <c r="CA65">
        <v>120</v>
      </c>
      <c r="CB65">
        <v>11</v>
      </c>
      <c r="CC65">
        <v>-3</v>
      </c>
      <c r="CD65">
        <v>-3</v>
      </c>
      <c r="CE65">
        <v>271</v>
      </c>
      <c r="CF65">
        <v>1</v>
      </c>
      <c r="CG65">
        <v>1</v>
      </c>
      <c r="CH65">
        <v>1</v>
      </c>
      <c r="CI65">
        <v>150</v>
      </c>
      <c r="CJ65">
        <v>-3</v>
      </c>
      <c r="CK65">
        <v>-3</v>
      </c>
      <c r="CL65">
        <v>-3</v>
      </c>
      <c r="CM65">
        <v>0</v>
      </c>
      <c r="CN65">
        <v>1</v>
      </c>
      <c r="CO65">
        <v>1</v>
      </c>
      <c r="CP65">
        <v>0</v>
      </c>
      <c r="CQ65">
        <v>0</v>
      </c>
      <c r="CR65">
        <v>0</v>
      </c>
      <c r="CS65">
        <v>5</v>
      </c>
      <c r="CT65">
        <v>0</v>
      </c>
      <c r="CU65">
        <v>180</v>
      </c>
      <c r="CV65">
        <v>4</v>
      </c>
      <c r="CW65">
        <v>12</v>
      </c>
      <c r="CX65">
        <v>-3</v>
      </c>
      <c r="CY65">
        <v>-3</v>
      </c>
      <c r="CZ65">
        <v>1</v>
      </c>
      <c r="DA65">
        <v>346</v>
      </c>
      <c r="DB65">
        <v>446</v>
      </c>
      <c r="DC65">
        <v>1</v>
      </c>
      <c r="DD65">
        <v>12</v>
      </c>
    </row>
    <row r="66" spans="1:108" x14ac:dyDescent="0.25">
      <c r="A66" t="s">
        <v>3722</v>
      </c>
      <c r="B66">
        <v>61</v>
      </c>
      <c r="C66">
        <v>997</v>
      </c>
      <c r="D66">
        <v>4486</v>
      </c>
      <c r="E66">
        <v>3255</v>
      </c>
      <c r="F66">
        <v>5842</v>
      </c>
      <c r="G66">
        <v>3735</v>
      </c>
      <c r="H66">
        <v>6025</v>
      </c>
      <c r="I66">
        <v>15</v>
      </c>
      <c r="J66">
        <v>0</v>
      </c>
      <c r="K66">
        <v>0</v>
      </c>
      <c r="L66">
        <v>0</v>
      </c>
      <c r="M66">
        <v>1</v>
      </c>
      <c r="N66">
        <v>0</v>
      </c>
      <c r="O66">
        <v>60</v>
      </c>
      <c r="P66">
        <v>1</v>
      </c>
      <c r="Q66">
        <v>-3</v>
      </c>
      <c r="R66">
        <v>-3</v>
      </c>
      <c r="S66">
        <v>20</v>
      </c>
      <c r="T66">
        <v>75</v>
      </c>
      <c r="U66">
        <v>14</v>
      </c>
      <c r="V66">
        <v>0</v>
      </c>
      <c r="W66">
        <v>1</v>
      </c>
      <c r="X66">
        <v>1</v>
      </c>
      <c r="Y66">
        <v>1</v>
      </c>
      <c r="Z66">
        <v>1</v>
      </c>
      <c r="AA66">
        <v>1</v>
      </c>
      <c r="AB66">
        <v>120</v>
      </c>
      <c r="AC66">
        <v>11</v>
      </c>
      <c r="AD66">
        <v>-3</v>
      </c>
      <c r="AE66">
        <v>-3</v>
      </c>
      <c r="AF66">
        <v>271</v>
      </c>
      <c r="AG66">
        <v>1</v>
      </c>
      <c r="AH66">
        <v>1</v>
      </c>
      <c r="AI66">
        <v>1</v>
      </c>
      <c r="AJ66">
        <v>150</v>
      </c>
      <c r="AK66">
        <v>-3</v>
      </c>
      <c r="AL66">
        <v>-3</v>
      </c>
      <c r="AM66">
        <v>-3</v>
      </c>
      <c r="AN66">
        <v>0</v>
      </c>
      <c r="AO66">
        <v>1</v>
      </c>
      <c r="AP66">
        <v>0</v>
      </c>
      <c r="AQ66">
        <v>0</v>
      </c>
      <c r="AR66">
        <v>2</v>
      </c>
      <c r="AS66">
        <v>0</v>
      </c>
      <c r="AT66">
        <v>50</v>
      </c>
      <c r="AU66">
        <v>0</v>
      </c>
      <c r="AV66">
        <v>180</v>
      </c>
      <c r="AW66">
        <v>4</v>
      </c>
      <c r="AX66">
        <v>12</v>
      </c>
      <c r="AY66">
        <v>-3</v>
      </c>
      <c r="AZ66">
        <v>-3</v>
      </c>
      <c r="BA66">
        <v>1</v>
      </c>
      <c r="BB66">
        <v>346</v>
      </c>
      <c r="BC66">
        <v>446</v>
      </c>
      <c r="BD66">
        <v>1</v>
      </c>
      <c r="BE66">
        <v>82</v>
      </c>
      <c r="BH66">
        <v>15</v>
      </c>
      <c r="BI66">
        <v>0</v>
      </c>
      <c r="BJ66">
        <v>22</v>
      </c>
      <c r="BK66">
        <v>22</v>
      </c>
      <c r="BL66">
        <v>0</v>
      </c>
      <c r="BM66">
        <v>0</v>
      </c>
      <c r="BN66">
        <v>0</v>
      </c>
      <c r="BO66">
        <v>0</v>
      </c>
      <c r="BP66">
        <v>-3</v>
      </c>
      <c r="BQ66">
        <v>-3</v>
      </c>
      <c r="BR66">
        <v>0</v>
      </c>
      <c r="BS66">
        <v>37</v>
      </c>
      <c r="BT66">
        <v>0</v>
      </c>
      <c r="BU66">
        <v>22</v>
      </c>
      <c r="BV66">
        <v>7</v>
      </c>
      <c r="BW66">
        <v>1</v>
      </c>
      <c r="BX66">
        <v>1</v>
      </c>
      <c r="BY66">
        <v>1</v>
      </c>
      <c r="BZ66">
        <v>0</v>
      </c>
      <c r="CA66">
        <v>120</v>
      </c>
      <c r="CB66">
        <v>6</v>
      </c>
      <c r="CC66">
        <v>-3</v>
      </c>
      <c r="CD66">
        <v>-3</v>
      </c>
      <c r="CE66">
        <v>177</v>
      </c>
      <c r="CF66">
        <v>0</v>
      </c>
      <c r="CG66">
        <v>0</v>
      </c>
      <c r="CH66">
        <v>1</v>
      </c>
      <c r="CI66">
        <v>50</v>
      </c>
      <c r="CJ66">
        <v>-3</v>
      </c>
      <c r="CK66">
        <v>-3</v>
      </c>
      <c r="CL66">
        <v>-3</v>
      </c>
      <c r="CM66">
        <v>0</v>
      </c>
      <c r="CN66">
        <v>0</v>
      </c>
      <c r="CO66">
        <v>0</v>
      </c>
      <c r="CP66">
        <v>0</v>
      </c>
      <c r="CQ66">
        <v>0</v>
      </c>
      <c r="CR66">
        <v>2</v>
      </c>
      <c r="CS66">
        <v>0</v>
      </c>
      <c r="CT66">
        <v>50</v>
      </c>
      <c r="CU66">
        <v>120</v>
      </c>
      <c r="CV66">
        <v>3</v>
      </c>
      <c r="CW66">
        <v>6</v>
      </c>
      <c r="CX66">
        <v>-3</v>
      </c>
      <c r="CY66">
        <v>-3</v>
      </c>
      <c r="CZ66">
        <v>29</v>
      </c>
      <c r="DA66">
        <v>264</v>
      </c>
      <c r="DB66">
        <v>264</v>
      </c>
      <c r="DC66">
        <v>0</v>
      </c>
      <c r="DD66">
        <v>-82</v>
      </c>
    </row>
    <row r="67" spans="1:108" x14ac:dyDescent="0.25">
      <c r="A67" t="s">
        <v>3722</v>
      </c>
      <c r="B67">
        <v>62</v>
      </c>
      <c r="C67">
        <v>4662</v>
      </c>
      <c r="D67">
        <v>330</v>
      </c>
      <c r="E67">
        <v>6652</v>
      </c>
      <c r="F67">
        <v>1745</v>
      </c>
      <c r="G67">
        <v>6377</v>
      </c>
      <c r="H67">
        <v>79</v>
      </c>
      <c r="I67">
        <v>15</v>
      </c>
      <c r="J67">
        <v>0</v>
      </c>
      <c r="K67">
        <v>12</v>
      </c>
      <c r="L67">
        <v>12</v>
      </c>
      <c r="M67">
        <v>1</v>
      </c>
      <c r="N67">
        <v>0</v>
      </c>
      <c r="O67">
        <v>60</v>
      </c>
      <c r="P67">
        <v>1</v>
      </c>
      <c r="Q67">
        <v>-3</v>
      </c>
      <c r="R67">
        <v>-3</v>
      </c>
      <c r="S67">
        <v>20</v>
      </c>
      <c r="T67">
        <v>87</v>
      </c>
      <c r="U67">
        <v>0</v>
      </c>
      <c r="V67">
        <v>79</v>
      </c>
      <c r="W67">
        <v>26</v>
      </c>
      <c r="X67">
        <v>1</v>
      </c>
      <c r="Y67">
        <v>1</v>
      </c>
      <c r="Z67">
        <v>1</v>
      </c>
      <c r="AA67">
        <v>0</v>
      </c>
      <c r="AB67">
        <v>80</v>
      </c>
      <c r="AC67">
        <v>5</v>
      </c>
      <c r="AD67">
        <v>-3</v>
      </c>
      <c r="AE67">
        <v>-3</v>
      </c>
      <c r="AF67">
        <v>156</v>
      </c>
      <c r="AG67">
        <v>0</v>
      </c>
      <c r="AH67">
        <v>0</v>
      </c>
      <c r="AI67">
        <v>1</v>
      </c>
      <c r="AJ67">
        <v>50</v>
      </c>
      <c r="AK67">
        <v>-3</v>
      </c>
      <c r="AL67">
        <v>-3</v>
      </c>
      <c r="AM67">
        <v>-3</v>
      </c>
      <c r="AN67">
        <v>0</v>
      </c>
      <c r="AO67">
        <v>0</v>
      </c>
      <c r="AP67">
        <v>1</v>
      </c>
      <c r="AQ67">
        <v>0</v>
      </c>
      <c r="AR67">
        <v>0</v>
      </c>
      <c r="AS67">
        <v>0</v>
      </c>
      <c r="AT67">
        <v>5</v>
      </c>
      <c r="AU67">
        <v>0</v>
      </c>
      <c r="AV67">
        <v>140</v>
      </c>
      <c r="AW67">
        <v>3</v>
      </c>
      <c r="AX67">
        <v>6</v>
      </c>
      <c r="AY67">
        <v>-3</v>
      </c>
      <c r="AZ67">
        <v>-3</v>
      </c>
      <c r="BA67">
        <v>38</v>
      </c>
      <c r="BB67">
        <v>243</v>
      </c>
      <c r="BC67">
        <v>243</v>
      </c>
      <c r="BD67">
        <v>1</v>
      </c>
      <c r="BE67">
        <v>12</v>
      </c>
      <c r="BH67">
        <v>15</v>
      </c>
      <c r="BI67">
        <v>0</v>
      </c>
      <c r="BJ67">
        <v>4</v>
      </c>
      <c r="BK67">
        <v>4</v>
      </c>
      <c r="BL67">
        <v>1</v>
      </c>
      <c r="BM67">
        <v>0</v>
      </c>
      <c r="BN67">
        <v>60</v>
      </c>
      <c r="BO67">
        <v>1</v>
      </c>
      <c r="BP67">
        <v>-3</v>
      </c>
      <c r="BQ67">
        <v>-3</v>
      </c>
      <c r="BR67">
        <v>20</v>
      </c>
      <c r="BS67">
        <v>79</v>
      </c>
      <c r="BT67">
        <v>0</v>
      </c>
      <c r="BU67">
        <v>21</v>
      </c>
      <c r="BV67">
        <v>7</v>
      </c>
      <c r="BW67">
        <v>1</v>
      </c>
      <c r="BX67">
        <v>1</v>
      </c>
      <c r="BY67">
        <v>0</v>
      </c>
      <c r="BZ67">
        <v>0</v>
      </c>
      <c r="CA67">
        <v>40</v>
      </c>
      <c r="CB67">
        <v>1</v>
      </c>
      <c r="CC67">
        <v>-3</v>
      </c>
      <c r="CD67">
        <v>-3</v>
      </c>
      <c r="CE67">
        <v>147</v>
      </c>
      <c r="CF67">
        <v>0</v>
      </c>
      <c r="CG67">
        <v>1</v>
      </c>
      <c r="CH67">
        <v>1</v>
      </c>
      <c r="CI67">
        <v>100</v>
      </c>
      <c r="CJ67">
        <v>-3</v>
      </c>
      <c r="CK67">
        <v>-3</v>
      </c>
      <c r="CL67">
        <v>-3</v>
      </c>
      <c r="CM67">
        <v>0</v>
      </c>
      <c r="CN67">
        <v>0</v>
      </c>
      <c r="CO67">
        <v>0</v>
      </c>
      <c r="CP67">
        <v>1</v>
      </c>
      <c r="CQ67">
        <v>0</v>
      </c>
      <c r="CR67">
        <v>0</v>
      </c>
      <c r="CS67">
        <v>0</v>
      </c>
      <c r="CT67">
        <v>5</v>
      </c>
      <c r="CU67">
        <v>100</v>
      </c>
      <c r="CV67">
        <v>2</v>
      </c>
      <c r="CW67">
        <v>2</v>
      </c>
      <c r="CX67">
        <v>-3</v>
      </c>
      <c r="CY67">
        <v>-3</v>
      </c>
      <c r="CZ67">
        <v>11</v>
      </c>
      <c r="DA67">
        <v>231</v>
      </c>
      <c r="DB67">
        <v>231</v>
      </c>
      <c r="DC67">
        <v>0</v>
      </c>
      <c r="DD67">
        <v>-12</v>
      </c>
    </row>
    <row r="68" spans="1:108" x14ac:dyDescent="0.25">
      <c r="A68" t="s">
        <v>3722</v>
      </c>
      <c r="B68">
        <v>63</v>
      </c>
      <c r="C68">
        <v>3335</v>
      </c>
      <c r="D68">
        <v>5012</v>
      </c>
      <c r="E68">
        <v>589</v>
      </c>
      <c r="F68">
        <v>3743</v>
      </c>
      <c r="G68">
        <v>2096</v>
      </c>
      <c r="H68">
        <v>1678</v>
      </c>
      <c r="I68">
        <v>15</v>
      </c>
      <c r="J68">
        <v>0</v>
      </c>
      <c r="K68">
        <v>0</v>
      </c>
      <c r="L68">
        <v>0</v>
      </c>
      <c r="M68">
        <v>1</v>
      </c>
      <c r="N68">
        <v>0</v>
      </c>
      <c r="O68">
        <v>60</v>
      </c>
      <c r="P68">
        <v>1</v>
      </c>
      <c r="Q68">
        <v>-3</v>
      </c>
      <c r="R68">
        <v>-3</v>
      </c>
      <c r="S68">
        <v>20</v>
      </c>
      <c r="T68">
        <v>75</v>
      </c>
      <c r="U68">
        <v>0</v>
      </c>
      <c r="V68">
        <v>0</v>
      </c>
      <c r="W68">
        <v>0</v>
      </c>
      <c r="X68">
        <v>1</v>
      </c>
      <c r="Y68">
        <v>1</v>
      </c>
      <c r="Z68">
        <v>1</v>
      </c>
      <c r="AA68">
        <v>0</v>
      </c>
      <c r="AB68">
        <v>80</v>
      </c>
      <c r="AC68">
        <v>5</v>
      </c>
      <c r="AD68">
        <v>-3</v>
      </c>
      <c r="AE68">
        <v>-3</v>
      </c>
      <c r="AF68">
        <v>230</v>
      </c>
      <c r="AG68">
        <v>1</v>
      </c>
      <c r="AH68">
        <v>1</v>
      </c>
      <c r="AI68">
        <v>1</v>
      </c>
      <c r="AJ68">
        <v>150</v>
      </c>
      <c r="AK68">
        <v>-3</v>
      </c>
      <c r="AL68">
        <v>-3</v>
      </c>
      <c r="AM68">
        <v>-3</v>
      </c>
      <c r="AN68">
        <v>0</v>
      </c>
      <c r="AO68">
        <v>0</v>
      </c>
      <c r="AP68">
        <v>2</v>
      </c>
      <c r="AQ68">
        <v>0</v>
      </c>
      <c r="AR68">
        <v>0</v>
      </c>
      <c r="AS68">
        <v>0</v>
      </c>
      <c r="AT68">
        <v>10</v>
      </c>
      <c r="AU68">
        <v>0</v>
      </c>
      <c r="AV68">
        <v>140</v>
      </c>
      <c r="AW68">
        <v>3</v>
      </c>
      <c r="AX68">
        <v>6</v>
      </c>
      <c r="AY68">
        <v>-3</v>
      </c>
      <c r="AZ68">
        <v>-3</v>
      </c>
      <c r="BA68">
        <v>0</v>
      </c>
      <c r="BB68">
        <v>305</v>
      </c>
      <c r="BC68">
        <v>305</v>
      </c>
      <c r="BD68">
        <v>0</v>
      </c>
      <c r="BE68">
        <v>-18</v>
      </c>
      <c r="BH68">
        <v>15</v>
      </c>
      <c r="BI68">
        <v>0</v>
      </c>
      <c r="BJ68">
        <v>35</v>
      </c>
      <c r="BK68">
        <v>35</v>
      </c>
      <c r="BL68">
        <v>0</v>
      </c>
      <c r="BM68">
        <v>0</v>
      </c>
      <c r="BN68">
        <v>0</v>
      </c>
      <c r="BO68">
        <v>0</v>
      </c>
      <c r="BP68">
        <v>-3</v>
      </c>
      <c r="BQ68">
        <v>-3</v>
      </c>
      <c r="BR68">
        <v>0</v>
      </c>
      <c r="BS68">
        <v>50</v>
      </c>
      <c r="BT68">
        <v>0</v>
      </c>
      <c r="BU68">
        <v>130</v>
      </c>
      <c r="BV68">
        <v>43</v>
      </c>
      <c r="BW68">
        <v>1</v>
      </c>
      <c r="BX68">
        <v>1</v>
      </c>
      <c r="BY68">
        <v>1</v>
      </c>
      <c r="BZ68">
        <v>0</v>
      </c>
      <c r="CA68">
        <v>120</v>
      </c>
      <c r="CB68">
        <v>6</v>
      </c>
      <c r="CC68">
        <v>-3</v>
      </c>
      <c r="CD68">
        <v>-3</v>
      </c>
      <c r="CE68">
        <v>263</v>
      </c>
      <c r="CF68">
        <v>0</v>
      </c>
      <c r="CG68">
        <v>1</v>
      </c>
      <c r="CH68">
        <v>1</v>
      </c>
      <c r="CI68">
        <v>100</v>
      </c>
      <c r="CJ68">
        <v>-3</v>
      </c>
      <c r="CK68">
        <v>-3</v>
      </c>
      <c r="CL68">
        <v>-3</v>
      </c>
      <c r="CM68">
        <v>1</v>
      </c>
      <c r="CN68">
        <v>0</v>
      </c>
      <c r="CO68">
        <v>0</v>
      </c>
      <c r="CP68">
        <v>2</v>
      </c>
      <c r="CQ68">
        <v>0</v>
      </c>
      <c r="CR68">
        <v>0</v>
      </c>
      <c r="CS68">
        <v>0</v>
      </c>
      <c r="CT68">
        <v>10</v>
      </c>
      <c r="CU68">
        <v>120</v>
      </c>
      <c r="CV68">
        <v>3</v>
      </c>
      <c r="CW68">
        <v>6</v>
      </c>
      <c r="CX68">
        <v>-3</v>
      </c>
      <c r="CY68">
        <v>-3</v>
      </c>
      <c r="CZ68">
        <v>78</v>
      </c>
      <c r="DA68">
        <v>323</v>
      </c>
      <c r="DB68">
        <v>343</v>
      </c>
      <c r="DC68">
        <v>1</v>
      </c>
      <c r="DD68">
        <v>18</v>
      </c>
    </row>
    <row r="69" spans="1:108" x14ac:dyDescent="0.25">
      <c r="A69" t="s">
        <v>3722</v>
      </c>
      <c r="B69">
        <v>64</v>
      </c>
      <c r="C69">
        <v>3663</v>
      </c>
      <c r="D69">
        <v>4320</v>
      </c>
      <c r="E69">
        <v>5839</v>
      </c>
      <c r="F69">
        <v>6546</v>
      </c>
      <c r="G69">
        <v>6666</v>
      </c>
      <c r="H69">
        <v>4013</v>
      </c>
      <c r="I69">
        <v>15</v>
      </c>
      <c r="J69">
        <v>0</v>
      </c>
      <c r="K69">
        <v>0</v>
      </c>
      <c r="L69">
        <v>0</v>
      </c>
      <c r="M69">
        <v>0</v>
      </c>
      <c r="N69">
        <v>0</v>
      </c>
      <c r="O69">
        <v>0</v>
      </c>
      <c r="P69">
        <v>0</v>
      </c>
      <c r="Q69">
        <v>-3</v>
      </c>
      <c r="R69">
        <v>-3</v>
      </c>
      <c r="S69">
        <v>0</v>
      </c>
      <c r="T69">
        <v>15</v>
      </c>
      <c r="U69">
        <v>0</v>
      </c>
      <c r="V69">
        <v>1</v>
      </c>
      <c r="W69">
        <v>0</v>
      </c>
      <c r="X69">
        <v>1</v>
      </c>
      <c r="Y69">
        <v>1</v>
      </c>
      <c r="Z69">
        <v>1</v>
      </c>
      <c r="AA69">
        <v>1</v>
      </c>
      <c r="AB69">
        <v>160</v>
      </c>
      <c r="AC69">
        <v>12</v>
      </c>
      <c r="AD69">
        <v>-3</v>
      </c>
      <c r="AE69">
        <v>-3</v>
      </c>
      <c r="AF69">
        <v>260</v>
      </c>
      <c r="AG69">
        <v>0</v>
      </c>
      <c r="AH69">
        <v>1</v>
      </c>
      <c r="AI69">
        <v>1</v>
      </c>
      <c r="AJ69">
        <v>100</v>
      </c>
      <c r="AK69">
        <v>-3</v>
      </c>
      <c r="AL69">
        <v>-3</v>
      </c>
      <c r="AM69">
        <v>-3</v>
      </c>
      <c r="AN69">
        <v>0</v>
      </c>
      <c r="AO69">
        <v>1</v>
      </c>
      <c r="AP69">
        <v>1</v>
      </c>
      <c r="AQ69">
        <v>0</v>
      </c>
      <c r="AR69">
        <v>1</v>
      </c>
      <c r="AS69">
        <v>0</v>
      </c>
      <c r="AT69">
        <v>30</v>
      </c>
      <c r="AU69">
        <v>0</v>
      </c>
      <c r="AV69">
        <v>160</v>
      </c>
      <c r="AW69">
        <v>4</v>
      </c>
      <c r="AX69">
        <v>12</v>
      </c>
      <c r="AY69">
        <v>-3</v>
      </c>
      <c r="AZ69">
        <v>-3</v>
      </c>
      <c r="BA69">
        <v>0</v>
      </c>
      <c r="BB69">
        <v>275</v>
      </c>
      <c r="BC69">
        <v>375</v>
      </c>
      <c r="BD69">
        <v>1</v>
      </c>
      <c r="BE69">
        <v>40</v>
      </c>
      <c r="BH69">
        <v>15</v>
      </c>
      <c r="BI69">
        <v>0</v>
      </c>
      <c r="BJ69">
        <v>0</v>
      </c>
      <c r="BK69">
        <v>0</v>
      </c>
      <c r="BL69">
        <v>1</v>
      </c>
      <c r="BM69">
        <v>0</v>
      </c>
      <c r="BN69">
        <v>60</v>
      </c>
      <c r="BO69">
        <v>1</v>
      </c>
      <c r="BP69">
        <v>-3</v>
      </c>
      <c r="BQ69">
        <v>-3</v>
      </c>
      <c r="BR69">
        <v>20</v>
      </c>
      <c r="BS69">
        <v>75</v>
      </c>
      <c r="BT69">
        <v>0</v>
      </c>
      <c r="BU69">
        <v>0</v>
      </c>
      <c r="BV69">
        <v>0</v>
      </c>
      <c r="BW69">
        <v>1</v>
      </c>
      <c r="BX69">
        <v>1</v>
      </c>
      <c r="BY69">
        <v>1</v>
      </c>
      <c r="BZ69">
        <v>0</v>
      </c>
      <c r="CA69">
        <v>80</v>
      </c>
      <c r="CB69">
        <v>5</v>
      </c>
      <c r="CC69">
        <v>-3</v>
      </c>
      <c r="CD69">
        <v>-3</v>
      </c>
      <c r="CE69">
        <v>130</v>
      </c>
      <c r="CF69">
        <v>0</v>
      </c>
      <c r="CG69">
        <v>1</v>
      </c>
      <c r="CH69">
        <v>0</v>
      </c>
      <c r="CI69">
        <v>50</v>
      </c>
      <c r="CJ69">
        <v>-3</v>
      </c>
      <c r="CK69">
        <v>-3</v>
      </c>
      <c r="CL69">
        <v>-3</v>
      </c>
      <c r="CM69">
        <v>0</v>
      </c>
      <c r="CN69">
        <v>0</v>
      </c>
      <c r="CO69">
        <v>0</v>
      </c>
      <c r="CP69">
        <v>1</v>
      </c>
      <c r="CQ69">
        <v>0</v>
      </c>
      <c r="CR69">
        <v>1</v>
      </c>
      <c r="CS69">
        <v>0</v>
      </c>
      <c r="CT69">
        <v>30</v>
      </c>
      <c r="CU69">
        <v>140</v>
      </c>
      <c r="CV69">
        <v>3</v>
      </c>
      <c r="CW69">
        <v>6</v>
      </c>
      <c r="CX69">
        <v>-3</v>
      </c>
      <c r="CY69">
        <v>-3</v>
      </c>
      <c r="CZ69">
        <v>0</v>
      </c>
      <c r="DA69">
        <v>235</v>
      </c>
      <c r="DB69">
        <v>235</v>
      </c>
      <c r="DC69">
        <v>0</v>
      </c>
      <c r="DD69">
        <v>-40</v>
      </c>
    </row>
    <row r="70" spans="1:108" x14ac:dyDescent="0.25">
      <c r="A70" t="s">
        <v>3722</v>
      </c>
      <c r="B70">
        <v>65</v>
      </c>
      <c r="C70">
        <v>3616</v>
      </c>
      <c r="D70">
        <v>6430</v>
      </c>
      <c r="E70">
        <v>2240</v>
      </c>
      <c r="F70">
        <v>3189</v>
      </c>
      <c r="G70">
        <v>3489</v>
      </c>
      <c r="H70">
        <v>1369</v>
      </c>
      <c r="I70">
        <v>10</v>
      </c>
      <c r="J70">
        <v>0</v>
      </c>
      <c r="K70">
        <v>0</v>
      </c>
      <c r="L70">
        <v>0</v>
      </c>
      <c r="M70">
        <v>0</v>
      </c>
      <c r="N70">
        <v>0</v>
      </c>
      <c r="O70">
        <v>0</v>
      </c>
      <c r="P70">
        <v>0</v>
      </c>
      <c r="Q70">
        <v>-3</v>
      </c>
      <c r="R70">
        <v>-3</v>
      </c>
      <c r="S70">
        <v>0</v>
      </c>
      <c r="T70">
        <v>10</v>
      </c>
      <c r="U70">
        <v>0</v>
      </c>
      <c r="V70">
        <v>0</v>
      </c>
      <c r="W70">
        <v>0</v>
      </c>
      <c r="X70">
        <v>1</v>
      </c>
      <c r="Y70">
        <v>1</v>
      </c>
      <c r="Z70">
        <v>1</v>
      </c>
      <c r="AA70">
        <v>0</v>
      </c>
      <c r="AB70">
        <v>120</v>
      </c>
      <c r="AC70">
        <v>6</v>
      </c>
      <c r="AD70">
        <v>-3</v>
      </c>
      <c r="AE70">
        <v>-3</v>
      </c>
      <c r="AF70">
        <v>220</v>
      </c>
      <c r="AG70">
        <v>1</v>
      </c>
      <c r="AH70">
        <v>0</v>
      </c>
      <c r="AI70">
        <v>1</v>
      </c>
      <c r="AJ70">
        <v>100</v>
      </c>
      <c r="AK70">
        <v>-3</v>
      </c>
      <c r="AL70">
        <v>-3</v>
      </c>
      <c r="AM70">
        <v>-3</v>
      </c>
      <c r="AN70">
        <v>0</v>
      </c>
      <c r="AO70">
        <v>0</v>
      </c>
      <c r="AP70">
        <v>1</v>
      </c>
      <c r="AQ70">
        <v>0</v>
      </c>
      <c r="AR70">
        <v>0</v>
      </c>
      <c r="AS70">
        <v>0</v>
      </c>
      <c r="AT70">
        <v>5</v>
      </c>
      <c r="AU70">
        <v>0</v>
      </c>
      <c r="AV70">
        <v>120</v>
      </c>
      <c r="AW70">
        <v>3</v>
      </c>
      <c r="AX70">
        <v>6</v>
      </c>
      <c r="AY70">
        <v>-3</v>
      </c>
      <c r="AZ70">
        <v>-3</v>
      </c>
      <c r="BA70">
        <v>0</v>
      </c>
      <c r="BB70">
        <v>230</v>
      </c>
      <c r="BC70">
        <v>230</v>
      </c>
      <c r="BD70">
        <v>0</v>
      </c>
      <c r="BE70">
        <v>-30</v>
      </c>
      <c r="BH70">
        <v>15</v>
      </c>
      <c r="BI70">
        <v>0</v>
      </c>
      <c r="BJ70">
        <v>0</v>
      </c>
      <c r="BK70">
        <v>0</v>
      </c>
      <c r="BL70">
        <v>1</v>
      </c>
      <c r="BM70">
        <v>0</v>
      </c>
      <c r="BN70">
        <v>60</v>
      </c>
      <c r="BO70">
        <v>1</v>
      </c>
      <c r="BP70">
        <v>-3</v>
      </c>
      <c r="BQ70">
        <v>-3</v>
      </c>
      <c r="BR70">
        <v>20</v>
      </c>
      <c r="BS70">
        <v>75</v>
      </c>
      <c r="BT70">
        <v>0</v>
      </c>
      <c r="BU70">
        <v>0</v>
      </c>
      <c r="BV70">
        <v>0</v>
      </c>
      <c r="BW70">
        <v>1</v>
      </c>
      <c r="BX70">
        <v>1</v>
      </c>
      <c r="BY70">
        <v>1</v>
      </c>
      <c r="BZ70">
        <v>0</v>
      </c>
      <c r="CA70">
        <v>80</v>
      </c>
      <c r="CB70">
        <v>5</v>
      </c>
      <c r="CC70">
        <v>-3</v>
      </c>
      <c r="CD70">
        <v>-3</v>
      </c>
      <c r="CE70">
        <v>180</v>
      </c>
      <c r="CF70">
        <v>0</v>
      </c>
      <c r="CG70">
        <v>1</v>
      </c>
      <c r="CH70">
        <v>1</v>
      </c>
      <c r="CI70">
        <v>100</v>
      </c>
      <c r="CJ70">
        <v>-3</v>
      </c>
      <c r="CK70">
        <v>-3</v>
      </c>
      <c r="CL70">
        <v>-3</v>
      </c>
      <c r="CM70">
        <v>0</v>
      </c>
      <c r="CN70">
        <v>0</v>
      </c>
      <c r="CO70">
        <v>0</v>
      </c>
      <c r="CP70">
        <v>1</v>
      </c>
      <c r="CQ70">
        <v>0</v>
      </c>
      <c r="CR70">
        <v>0</v>
      </c>
      <c r="CS70">
        <v>0</v>
      </c>
      <c r="CT70">
        <v>5</v>
      </c>
      <c r="CU70">
        <v>140</v>
      </c>
      <c r="CV70">
        <v>3</v>
      </c>
      <c r="CW70">
        <v>6</v>
      </c>
      <c r="CX70">
        <v>-3</v>
      </c>
      <c r="CY70">
        <v>-3</v>
      </c>
      <c r="CZ70">
        <v>0</v>
      </c>
      <c r="DA70">
        <v>260</v>
      </c>
      <c r="DB70">
        <v>260</v>
      </c>
      <c r="DC70">
        <v>1</v>
      </c>
      <c r="DD70">
        <v>30</v>
      </c>
    </row>
    <row r="71" spans="1:108" x14ac:dyDescent="0.25">
      <c r="A71" t="s">
        <v>3722</v>
      </c>
      <c r="B71">
        <v>66</v>
      </c>
      <c r="C71">
        <v>120</v>
      </c>
      <c r="D71">
        <v>3473</v>
      </c>
      <c r="E71">
        <v>5635</v>
      </c>
      <c r="F71">
        <v>3556</v>
      </c>
      <c r="G71">
        <v>3218</v>
      </c>
      <c r="H71">
        <v>5295</v>
      </c>
      <c r="I71">
        <v>10</v>
      </c>
      <c r="J71">
        <v>0</v>
      </c>
      <c r="K71">
        <v>8</v>
      </c>
      <c r="L71">
        <v>8</v>
      </c>
      <c r="M71">
        <v>1</v>
      </c>
      <c r="N71">
        <v>0</v>
      </c>
      <c r="O71">
        <v>60</v>
      </c>
      <c r="P71">
        <v>1</v>
      </c>
      <c r="Q71">
        <v>-3</v>
      </c>
      <c r="R71">
        <v>-3</v>
      </c>
      <c r="S71">
        <v>20</v>
      </c>
      <c r="T71">
        <v>78</v>
      </c>
      <c r="U71">
        <v>0</v>
      </c>
      <c r="V71">
        <v>0</v>
      </c>
      <c r="W71">
        <v>0</v>
      </c>
      <c r="X71">
        <v>1</v>
      </c>
      <c r="Y71">
        <v>1</v>
      </c>
      <c r="Z71">
        <v>1</v>
      </c>
      <c r="AA71">
        <v>1</v>
      </c>
      <c r="AB71">
        <v>120</v>
      </c>
      <c r="AC71">
        <v>11</v>
      </c>
      <c r="AD71">
        <v>-3</v>
      </c>
      <c r="AE71">
        <v>-3</v>
      </c>
      <c r="AF71">
        <v>220</v>
      </c>
      <c r="AG71">
        <v>1</v>
      </c>
      <c r="AH71">
        <v>1</v>
      </c>
      <c r="AI71">
        <v>0</v>
      </c>
      <c r="AJ71">
        <v>100</v>
      </c>
      <c r="AK71">
        <v>-3</v>
      </c>
      <c r="AL71">
        <v>-3</v>
      </c>
      <c r="AM71">
        <v>-3</v>
      </c>
      <c r="AN71">
        <v>0</v>
      </c>
      <c r="AO71">
        <v>1</v>
      </c>
      <c r="AP71">
        <v>0</v>
      </c>
      <c r="AQ71">
        <v>0</v>
      </c>
      <c r="AR71">
        <v>0</v>
      </c>
      <c r="AS71">
        <v>1</v>
      </c>
      <c r="AT71">
        <v>0</v>
      </c>
      <c r="AU71">
        <v>25</v>
      </c>
      <c r="AV71">
        <v>180</v>
      </c>
      <c r="AW71">
        <v>4</v>
      </c>
      <c r="AX71">
        <v>12</v>
      </c>
      <c r="AY71">
        <v>-3</v>
      </c>
      <c r="AZ71">
        <v>-3</v>
      </c>
      <c r="BA71">
        <v>8</v>
      </c>
      <c r="BB71">
        <v>323</v>
      </c>
      <c r="BC71">
        <v>423</v>
      </c>
      <c r="BD71">
        <v>1</v>
      </c>
      <c r="BE71">
        <v>15</v>
      </c>
      <c r="BH71">
        <v>15</v>
      </c>
      <c r="BI71">
        <v>0</v>
      </c>
      <c r="BJ71">
        <v>3</v>
      </c>
      <c r="BK71">
        <v>3</v>
      </c>
      <c r="BL71">
        <v>1</v>
      </c>
      <c r="BM71">
        <v>0</v>
      </c>
      <c r="BN71">
        <v>60</v>
      </c>
      <c r="BO71">
        <v>1</v>
      </c>
      <c r="BP71">
        <v>-3</v>
      </c>
      <c r="BQ71">
        <v>-3</v>
      </c>
      <c r="BR71">
        <v>20</v>
      </c>
      <c r="BS71">
        <v>78</v>
      </c>
      <c r="BT71">
        <v>0</v>
      </c>
      <c r="BU71">
        <v>0</v>
      </c>
      <c r="BV71">
        <v>0</v>
      </c>
      <c r="BW71">
        <v>1</v>
      </c>
      <c r="BX71">
        <v>1</v>
      </c>
      <c r="BY71">
        <v>1</v>
      </c>
      <c r="BZ71">
        <v>0</v>
      </c>
      <c r="CA71">
        <v>80</v>
      </c>
      <c r="CB71">
        <v>5</v>
      </c>
      <c r="CC71">
        <v>-3</v>
      </c>
      <c r="CD71">
        <v>-3</v>
      </c>
      <c r="CE71">
        <v>230</v>
      </c>
      <c r="CF71">
        <v>1</v>
      </c>
      <c r="CG71">
        <v>1</v>
      </c>
      <c r="CH71">
        <v>1</v>
      </c>
      <c r="CI71">
        <v>150</v>
      </c>
      <c r="CJ71">
        <v>-3</v>
      </c>
      <c r="CK71">
        <v>-3</v>
      </c>
      <c r="CL71">
        <v>-3</v>
      </c>
      <c r="CM71">
        <v>0</v>
      </c>
      <c r="CN71">
        <v>0</v>
      </c>
      <c r="CO71">
        <v>0</v>
      </c>
      <c r="CP71">
        <v>0</v>
      </c>
      <c r="CQ71">
        <v>1</v>
      </c>
      <c r="CR71">
        <v>0</v>
      </c>
      <c r="CS71">
        <v>25</v>
      </c>
      <c r="CT71">
        <v>0</v>
      </c>
      <c r="CU71">
        <v>140</v>
      </c>
      <c r="CV71">
        <v>3</v>
      </c>
      <c r="CW71">
        <v>6</v>
      </c>
      <c r="CX71">
        <v>-3</v>
      </c>
      <c r="CY71">
        <v>-3</v>
      </c>
      <c r="CZ71">
        <v>3</v>
      </c>
      <c r="DA71">
        <v>308</v>
      </c>
      <c r="DB71">
        <v>308</v>
      </c>
      <c r="DC71">
        <v>0</v>
      </c>
      <c r="DD71">
        <v>-15</v>
      </c>
    </row>
    <row r="72" spans="1:108" x14ac:dyDescent="0.25">
      <c r="A72" t="s">
        <v>3722</v>
      </c>
      <c r="B72">
        <v>67</v>
      </c>
      <c r="C72">
        <v>1294</v>
      </c>
      <c r="D72">
        <v>968</v>
      </c>
      <c r="E72">
        <v>3647</v>
      </c>
      <c r="F72">
        <v>5160</v>
      </c>
      <c r="G72">
        <v>159</v>
      </c>
      <c r="H72">
        <v>6321</v>
      </c>
      <c r="I72">
        <v>15</v>
      </c>
      <c r="J72">
        <v>0</v>
      </c>
      <c r="K72">
        <v>0</v>
      </c>
      <c r="L72">
        <v>0</v>
      </c>
      <c r="M72">
        <v>1</v>
      </c>
      <c r="N72">
        <v>0</v>
      </c>
      <c r="O72">
        <v>60</v>
      </c>
      <c r="P72">
        <v>1</v>
      </c>
      <c r="Q72">
        <v>-3</v>
      </c>
      <c r="R72">
        <v>-3</v>
      </c>
      <c r="S72">
        <v>20</v>
      </c>
      <c r="T72">
        <v>75</v>
      </c>
      <c r="U72">
        <v>0</v>
      </c>
      <c r="V72">
        <v>0</v>
      </c>
      <c r="W72">
        <v>0</v>
      </c>
      <c r="X72">
        <v>1</v>
      </c>
      <c r="Y72">
        <v>1</v>
      </c>
      <c r="Z72">
        <v>1</v>
      </c>
      <c r="AA72">
        <v>1</v>
      </c>
      <c r="AB72">
        <v>120</v>
      </c>
      <c r="AC72">
        <v>11</v>
      </c>
      <c r="AD72">
        <v>-3</v>
      </c>
      <c r="AE72">
        <v>-3</v>
      </c>
      <c r="AF72">
        <v>220</v>
      </c>
      <c r="AG72">
        <v>0</v>
      </c>
      <c r="AH72">
        <v>1</v>
      </c>
      <c r="AI72">
        <v>1</v>
      </c>
      <c r="AJ72">
        <v>100</v>
      </c>
      <c r="AK72">
        <v>-3</v>
      </c>
      <c r="AL72">
        <v>-3</v>
      </c>
      <c r="AM72">
        <v>-3</v>
      </c>
      <c r="AN72">
        <v>0</v>
      </c>
      <c r="AO72">
        <v>1</v>
      </c>
      <c r="AP72">
        <v>0</v>
      </c>
      <c r="AQ72">
        <v>0</v>
      </c>
      <c r="AR72">
        <v>0</v>
      </c>
      <c r="AS72">
        <v>0</v>
      </c>
      <c r="AT72">
        <v>0</v>
      </c>
      <c r="AU72">
        <v>0</v>
      </c>
      <c r="AV72">
        <v>180</v>
      </c>
      <c r="AW72">
        <v>4</v>
      </c>
      <c r="AX72">
        <v>12</v>
      </c>
      <c r="AY72">
        <v>-3</v>
      </c>
      <c r="AZ72">
        <v>-3</v>
      </c>
      <c r="BA72">
        <v>0</v>
      </c>
      <c r="BB72">
        <v>295</v>
      </c>
      <c r="BC72">
        <v>395</v>
      </c>
      <c r="BD72">
        <v>1</v>
      </c>
      <c r="BE72">
        <v>150</v>
      </c>
      <c r="BH72">
        <v>15</v>
      </c>
      <c r="BI72">
        <v>0</v>
      </c>
      <c r="BJ72">
        <v>0</v>
      </c>
      <c r="BK72">
        <v>0</v>
      </c>
      <c r="BL72">
        <v>0</v>
      </c>
      <c r="BM72">
        <v>0</v>
      </c>
      <c r="BN72">
        <v>0</v>
      </c>
      <c r="BO72">
        <v>0</v>
      </c>
      <c r="BP72">
        <v>-3</v>
      </c>
      <c r="BQ72">
        <v>-3</v>
      </c>
      <c r="BR72">
        <v>0</v>
      </c>
      <c r="BS72">
        <v>15</v>
      </c>
      <c r="BT72">
        <v>0</v>
      </c>
      <c r="BU72">
        <v>0</v>
      </c>
      <c r="BV72">
        <v>0</v>
      </c>
      <c r="BW72">
        <v>1</v>
      </c>
      <c r="BX72">
        <v>1</v>
      </c>
      <c r="BY72">
        <v>0</v>
      </c>
      <c r="BZ72">
        <v>0</v>
      </c>
      <c r="CA72">
        <v>80</v>
      </c>
      <c r="CB72">
        <v>2</v>
      </c>
      <c r="CC72">
        <v>-3</v>
      </c>
      <c r="CD72">
        <v>-3</v>
      </c>
      <c r="CE72">
        <v>130</v>
      </c>
      <c r="CF72">
        <v>0</v>
      </c>
      <c r="CG72">
        <v>1</v>
      </c>
      <c r="CH72">
        <v>0</v>
      </c>
      <c r="CI72">
        <v>50</v>
      </c>
      <c r="CJ72">
        <v>-3</v>
      </c>
      <c r="CK72">
        <v>-3</v>
      </c>
      <c r="CL72">
        <v>-3</v>
      </c>
      <c r="CM72">
        <v>0</v>
      </c>
      <c r="CN72">
        <v>0</v>
      </c>
      <c r="CO72">
        <v>0</v>
      </c>
      <c r="CP72">
        <v>0</v>
      </c>
      <c r="CQ72">
        <v>0</v>
      </c>
      <c r="CR72">
        <v>0</v>
      </c>
      <c r="CS72">
        <v>0</v>
      </c>
      <c r="CT72">
        <v>0</v>
      </c>
      <c r="CU72">
        <v>80</v>
      </c>
      <c r="CV72">
        <v>2</v>
      </c>
      <c r="CW72">
        <v>2</v>
      </c>
      <c r="CX72">
        <v>-3</v>
      </c>
      <c r="CY72">
        <v>-3</v>
      </c>
      <c r="CZ72">
        <v>0</v>
      </c>
      <c r="DA72">
        <v>145</v>
      </c>
      <c r="DB72">
        <v>145</v>
      </c>
      <c r="DC72">
        <v>0</v>
      </c>
      <c r="DD72">
        <v>-150</v>
      </c>
    </row>
    <row r="73" spans="1:108" x14ac:dyDescent="0.25">
      <c r="A73" t="s">
        <v>3722</v>
      </c>
      <c r="B73">
        <v>68</v>
      </c>
      <c r="C73">
        <v>5892</v>
      </c>
      <c r="D73">
        <v>3743</v>
      </c>
      <c r="E73">
        <v>4189</v>
      </c>
      <c r="F73">
        <v>6652</v>
      </c>
      <c r="G73">
        <v>704</v>
      </c>
      <c r="H73">
        <v>696</v>
      </c>
      <c r="I73">
        <v>15</v>
      </c>
      <c r="J73">
        <v>0</v>
      </c>
      <c r="K73">
        <v>0</v>
      </c>
      <c r="L73">
        <v>0</v>
      </c>
      <c r="M73">
        <v>1</v>
      </c>
      <c r="N73">
        <v>0</v>
      </c>
      <c r="O73">
        <v>60</v>
      </c>
      <c r="P73">
        <v>1</v>
      </c>
      <c r="Q73">
        <v>-3</v>
      </c>
      <c r="R73">
        <v>-3</v>
      </c>
      <c r="S73">
        <v>20</v>
      </c>
      <c r="T73">
        <v>75</v>
      </c>
      <c r="U73">
        <v>0</v>
      </c>
      <c r="V73">
        <v>0</v>
      </c>
      <c r="W73">
        <v>0</v>
      </c>
      <c r="X73">
        <v>1</v>
      </c>
      <c r="Y73">
        <v>1</v>
      </c>
      <c r="Z73">
        <v>1</v>
      </c>
      <c r="AA73">
        <v>0</v>
      </c>
      <c r="AB73">
        <v>80</v>
      </c>
      <c r="AC73">
        <v>5</v>
      </c>
      <c r="AD73">
        <v>-3</v>
      </c>
      <c r="AE73">
        <v>-3</v>
      </c>
      <c r="AF73">
        <v>230</v>
      </c>
      <c r="AG73">
        <v>1</v>
      </c>
      <c r="AH73">
        <v>1</v>
      </c>
      <c r="AI73">
        <v>1</v>
      </c>
      <c r="AJ73">
        <v>150</v>
      </c>
      <c r="AK73">
        <v>-3</v>
      </c>
      <c r="AL73">
        <v>-3</v>
      </c>
      <c r="AM73">
        <v>-3</v>
      </c>
      <c r="AN73">
        <v>0</v>
      </c>
      <c r="AO73">
        <v>0</v>
      </c>
      <c r="AP73">
        <v>0</v>
      </c>
      <c r="AQ73">
        <v>0</v>
      </c>
      <c r="AR73">
        <v>0</v>
      </c>
      <c r="AS73">
        <v>1</v>
      </c>
      <c r="AT73">
        <v>0</v>
      </c>
      <c r="AU73">
        <v>25</v>
      </c>
      <c r="AV73">
        <v>140</v>
      </c>
      <c r="AW73">
        <v>3</v>
      </c>
      <c r="AX73">
        <v>6</v>
      </c>
      <c r="AY73">
        <v>-3</v>
      </c>
      <c r="AZ73">
        <v>-3</v>
      </c>
      <c r="BA73">
        <v>0</v>
      </c>
      <c r="BB73">
        <v>330</v>
      </c>
      <c r="BC73">
        <v>330</v>
      </c>
      <c r="BD73">
        <v>1</v>
      </c>
      <c r="BE73">
        <v>25</v>
      </c>
      <c r="BH73">
        <v>15</v>
      </c>
      <c r="BI73">
        <v>0</v>
      </c>
      <c r="BJ73">
        <v>0</v>
      </c>
      <c r="BK73">
        <v>0</v>
      </c>
      <c r="BL73">
        <v>1</v>
      </c>
      <c r="BM73">
        <v>0</v>
      </c>
      <c r="BN73">
        <v>60</v>
      </c>
      <c r="BO73">
        <v>1</v>
      </c>
      <c r="BP73">
        <v>-3</v>
      </c>
      <c r="BQ73">
        <v>-3</v>
      </c>
      <c r="BR73">
        <v>20</v>
      </c>
      <c r="BS73">
        <v>75</v>
      </c>
      <c r="BT73">
        <v>0</v>
      </c>
      <c r="BU73">
        <v>0</v>
      </c>
      <c r="BV73">
        <v>0</v>
      </c>
      <c r="BW73">
        <v>1</v>
      </c>
      <c r="BX73">
        <v>1</v>
      </c>
      <c r="BY73">
        <v>1</v>
      </c>
      <c r="BZ73">
        <v>0</v>
      </c>
      <c r="CA73">
        <v>80</v>
      </c>
      <c r="CB73">
        <v>5</v>
      </c>
      <c r="CC73">
        <v>-3</v>
      </c>
      <c r="CD73">
        <v>-3</v>
      </c>
      <c r="CE73">
        <v>230</v>
      </c>
      <c r="CF73">
        <v>1</v>
      </c>
      <c r="CG73">
        <v>1</v>
      </c>
      <c r="CH73">
        <v>1</v>
      </c>
      <c r="CI73">
        <v>150</v>
      </c>
      <c r="CJ73">
        <v>-3</v>
      </c>
      <c r="CK73">
        <v>-3</v>
      </c>
      <c r="CL73">
        <v>-3</v>
      </c>
      <c r="CM73">
        <v>0</v>
      </c>
      <c r="CN73">
        <v>0</v>
      </c>
      <c r="CO73">
        <v>0</v>
      </c>
      <c r="CP73">
        <v>0</v>
      </c>
      <c r="CQ73">
        <v>1</v>
      </c>
      <c r="CR73">
        <v>0</v>
      </c>
      <c r="CS73">
        <v>25</v>
      </c>
      <c r="CT73">
        <v>0</v>
      </c>
      <c r="CU73">
        <v>140</v>
      </c>
      <c r="CV73">
        <v>3</v>
      </c>
      <c r="CW73">
        <v>6</v>
      </c>
      <c r="CX73">
        <v>-3</v>
      </c>
      <c r="CY73">
        <v>-3</v>
      </c>
      <c r="CZ73">
        <v>0</v>
      </c>
      <c r="DA73">
        <v>305</v>
      </c>
      <c r="DB73">
        <v>305</v>
      </c>
      <c r="DC73">
        <v>0</v>
      </c>
      <c r="DD73">
        <v>-25</v>
      </c>
    </row>
    <row r="74" spans="1:108" x14ac:dyDescent="0.25">
      <c r="A74" t="s">
        <v>3722</v>
      </c>
      <c r="B74">
        <v>69</v>
      </c>
      <c r="C74">
        <v>3008</v>
      </c>
      <c r="D74">
        <v>1678</v>
      </c>
      <c r="E74">
        <v>2073</v>
      </c>
      <c r="F74">
        <v>3847</v>
      </c>
      <c r="G74">
        <v>4662</v>
      </c>
      <c r="H74">
        <v>3735</v>
      </c>
      <c r="I74">
        <v>15</v>
      </c>
      <c r="J74">
        <v>0</v>
      </c>
      <c r="K74">
        <v>41</v>
      </c>
      <c r="L74">
        <v>41</v>
      </c>
      <c r="M74">
        <v>0</v>
      </c>
      <c r="N74">
        <v>0</v>
      </c>
      <c r="O74">
        <v>0</v>
      </c>
      <c r="P74">
        <v>0</v>
      </c>
      <c r="Q74">
        <v>-3</v>
      </c>
      <c r="R74">
        <v>-3</v>
      </c>
      <c r="S74">
        <v>0</v>
      </c>
      <c r="T74">
        <v>56</v>
      </c>
      <c r="U74">
        <v>0</v>
      </c>
      <c r="V74">
        <v>46</v>
      </c>
      <c r="W74">
        <v>15</v>
      </c>
      <c r="X74">
        <v>1</v>
      </c>
      <c r="Y74">
        <v>1</v>
      </c>
      <c r="Z74">
        <v>1</v>
      </c>
      <c r="AA74">
        <v>1</v>
      </c>
      <c r="AB74">
        <v>160</v>
      </c>
      <c r="AC74">
        <v>12</v>
      </c>
      <c r="AD74">
        <v>-3</v>
      </c>
      <c r="AE74">
        <v>-3</v>
      </c>
      <c r="AF74">
        <v>325</v>
      </c>
      <c r="AG74">
        <v>1</v>
      </c>
      <c r="AH74">
        <v>1</v>
      </c>
      <c r="AI74">
        <v>1</v>
      </c>
      <c r="AJ74">
        <v>150</v>
      </c>
      <c r="AK74">
        <v>-3</v>
      </c>
      <c r="AL74">
        <v>-3</v>
      </c>
      <c r="AM74">
        <v>-3</v>
      </c>
      <c r="AN74">
        <v>1</v>
      </c>
      <c r="AO74">
        <v>1</v>
      </c>
      <c r="AP74">
        <v>0</v>
      </c>
      <c r="AQ74">
        <v>0</v>
      </c>
      <c r="AR74">
        <v>0</v>
      </c>
      <c r="AS74">
        <v>0</v>
      </c>
      <c r="AT74">
        <v>0</v>
      </c>
      <c r="AU74">
        <v>0</v>
      </c>
      <c r="AV74">
        <v>160</v>
      </c>
      <c r="AW74">
        <v>4</v>
      </c>
      <c r="AX74">
        <v>12</v>
      </c>
      <c r="AY74">
        <v>-3</v>
      </c>
      <c r="AZ74">
        <v>-3</v>
      </c>
      <c r="BA74">
        <v>56</v>
      </c>
      <c r="BB74">
        <v>381</v>
      </c>
      <c r="BC74">
        <v>501</v>
      </c>
      <c r="BD74">
        <v>1</v>
      </c>
      <c r="BE74">
        <v>27</v>
      </c>
      <c r="BH74">
        <v>15</v>
      </c>
      <c r="BI74">
        <v>0</v>
      </c>
      <c r="BJ74">
        <v>9</v>
      </c>
      <c r="BK74">
        <v>9</v>
      </c>
      <c r="BL74">
        <v>1</v>
      </c>
      <c r="BM74">
        <v>0</v>
      </c>
      <c r="BN74">
        <v>60</v>
      </c>
      <c r="BO74">
        <v>1</v>
      </c>
      <c r="BP74">
        <v>-3</v>
      </c>
      <c r="BQ74">
        <v>-3</v>
      </c>
      <c r="BR74">
        <v>20</v>
      </c>
      <c r="BS74">
        <v>84</v>
      </c>
      <c r="BT74">
        <v>0</v>
      </c>
      <c r="BU74">
        <v>0</v>
      </c>
      <c r="BV74">
        <v>0</v>
      </c>
      <c r="BW74">
        <v>1</v>
      </c>
      <c r="BX74">
        <v>1</v>
      </c>
      <c r="BY74">
        <v>1</v>
      </c>
      <c r="BZ74">
        <v>1</v>
      </c>
      <c r="CA74">
        <v>120</v>
      </c>
      <c r="CB74">
        <v>11</v>
      </c>
      <c r="CC74">
        <v>-3</v>
      </c>
      <c r="CD74">
        <v>-3</v>
      </c>
      <c r="CE74">
        <v>270</v>
      </c>
      <c r="CF74">
        <v>1</v>
      </c>
      <c r="CG74">
        <v>1</v>
      </c>
      <c r="CH74">
        <v>1</v>
      </c>
      <c r="CI74">
        <v>150</v>
      </c>
      <c r="CJ74">
        <v>-3</v>
      </c>
      <c r="CK74">
        <v>-3</v>
      </c>
      <c r="CL74">
        <v>-3</v>
      </c>
      <c r="CM74">
        <v>0</v>
      </c>
      <c r="CN74">
        <v>1</v>
      </c>
      <c r="CO74">
        <v>0</v>
      </c>
      <c r="CP74">
        <v>0</v>
      </c>
      <c r="CQ74">
        <v>0</v>
      </c>
      <c r="CR74">
        <v>0</v>
      </c>
      <c r="CS74">
        <v>0</v>
      </c>
      <c r="CT74">
        <v>0</v>
      </c>
      <c r="CU74">
        <v>180</v>
      </c>
      <c r="CV74">
        <v>4</v>
      </c>
      <c r="CW74">
        <v>12</v>
      </c>
      <c r="CX74">
        <v>-3</v>
      </c>
      <c r="CY74">
        <v>-3</v>
      </c>
      <c r="CZ74">
        <v>9</v>
      </c>
      <c r="DA74">
        <v>354</v>
      </c>
      <c r="DB74">
        <v>454</v>
      </c>
      <c r="DC74">
        <v>0</v>
      </c>
      <c r="DD74">
        <v>-27</v>
      </c>
    </row>
    <row r="75" spans="1:108" x14ac:dyDescent="0.25">
      <c r="A75" t="s">
        <v>3722</v>
      </c>
      <c r="B75">
        <v>70</v>
      </c>
      <c r="C75">
        <v>5869</v>
      </c>
      <c r="D75">
        <v>4469</v>
      </c>
      <c r="E75">
        <v>5842</v>
      </c>
      <c r="F75">
        <v>4320</v>
      </c>
      <c r="G75">
        <v>180</v>
      </c>
      <c r="H75">
        <v>1156</v>
      </c>
      <c r="I75">
        <v>15</v>
      </c>
      <c r="J75">
        <v>0</v>
      </c>
      <c r="K75">
        <v>24</v>
      </c>
      <c r="L75">
        <v>24</v>
      </c>
      <c r="M75">
        <v>1</v>
      </c>
      <c r="N75">
        <v>0</v>
      </c>
      <c r="O75">
        <v>60</v>
      </c>
      <c r="P75">
        <v>1</v>
      </c>
      <c r="Q75">
        <v>-3</v>
      </c>
      <c r="R75">
        <v>-3</v>
      </c>
      <c r="S75">
        <v>20</v>
      </c>
      <c r="T75">
        <v>99</v>
      </c>
      <c r="U75">
        <v>0</v>
      </c>
      <c r="V75">
        <v>86</v>
      </c>
      <c r="W75">
        <v>28</v>
      </c>
      <c r="X75">
        <v>1</v>
      </c>
      <c r="Y75">
        <v>1</v>
      </c>
      <c r="Z75">
        <v>0</v>
      </c>
      <c r="AA75">
        <v>0</v>
      </c>
      <c r="AB75">
        <v>40</v>
      </c>
      <c r="AC75">
        <v>1</v>
      </c>
      <c r="AD75">
        <v>-3</v>
      </c>
      <c r="AE75">
        <v>-3</v>
      </c>
      <c r="AF75">
        <v>168</v>
      </c>
      <c r="AG75">
        <v>1</v>
      </c>
      <c r="AH75">
        <v>0</v>
      </c>
      <c r="AI75">
        <v>1</v>
      </c>
      <c r="AJ75">
        <v>100</v>
      </c>
      <c r="AK75">
        <v>-3</v>
      </c>
      <c r="AL75">
        <v>-3</v>
      </c>
      <c r="AM75">
        <v>-3</v>
      </c>
      <c r="AN75">
        <v>1</v>
      </c>
      <c r="AO75">
        <v>0</v>
      </c>
      <c r="AP75">
        <v>1</v>
      </c>
      <c r="AQ75">
        <v>0</v>
      </c>
      <c r="AR75">
        <v>0</v>
      </c>
      <c r="AS75">
        <v>0</v>
      </c>
      <c r="AT75">
        <v>5</v>
      </c>
      <c r="AU75">
        <v>0</v>
      </c>
      <c r="AV75">
        <v>100</v>
      </c>
      <c r="AW75">
        <v>2</v>
      </c>
      <c r="AX75">
        <v>2</v>
      </c>
      <c r="AY75">
        <v>-3</v>
      </c>
      <c r="AZ75">
        <v>-3</v>
      </c>
      <c r="BA75">
        <v>52</v>
      </c>
      <c r="BB75">
        <v>267</v>
      </c>
      <c r="BC75">
        <v>287</v>
      </c>
      <c r="BD75">
        <v>0</v>
      </c>
      <c r="BE75">
        <v>-34</v>
      </c>
      <c r="BH75">
        <v>15</v>
      </c>
      <c r="BI75">
        <v>0</v>
      </c>
      <c r="BJ75">
        <v>1</v>
      </c>
      <c r="BK75">
        <v>1</v>
      </c>
      <c r="BL75">
        <v>1</v>
      </c>
      <c r="BM75">
        <v>0</v>
      </c>
      <c r="BN75">
        <v>60</v>
      </c>
      <c r="BO75">
        <v>1</v>
      </c>
      <c r="BP75">
        <v>-3</v>
      </c>
      <c r="BQ75">
        <v>-3</v>
      </c>
      <c r="BR75">
        <v>20</v>
      </c>
      <c r="BS75">
        <v>76</v>
      </c>
      <c r="BT75">
        <v>0</v>
      </c>
      <c r="BU75">
        <v>0</v>
      </c>
      <c r="BV75">
        <v>0</v>
      </c>
      <c r="BW75">
        <v>1</v>
      </c>
      <c r="BX75">
        <v>1</v>
      </c>
      <c r="BY75">
        <v>1</v>
      </c>
      <c r="BZ75">
        <v>1</v>
      </c>
      <c r="CA75">
        <v>120</v>
      </c>
      <c r="CB75">
        <v>11</v>
      </c>
      <c r="CC75">
        <v>-3</v>
      </c>
      <c r="CD75">
        <v>-3</v>
      </c>
      <c r="CE75">
        <v>220</v>
      </c>
      <c r="CF75">
        <v>1</v>
      </c>
      <c r="CG75">
        <v>1</v>
      </c>
      <c r="CH75">
        <v>0</v>
      </c>
      <c r="CI75">
        <v>100</v>
      </c>
      <c r="CJ75">
        <v>-3</v>
      </c>
      <c r="CK75">
        <v>-3</v>
      </c>
      <c r="CL75">
        <v>-3</v>
      </c>
      <c r="CM75">
        <v>0</v>
      </c>
      <c r="CN75">
        <v>1</v>
      </c>
      <c r="CO75">
        <v>0</v>
      </c>
      <c r="CP75">
        <v>1</v>
      </c>
      <c r="CQ75">
        <v>0</v>
      </c>
      <c r="CR75">
        <v>0</v>
      </c>
      <c r="CS75">
        <v>0</v>
      </c>
      <c r="CT75">
        <v>5</v>
      </c>
      <c r="CU75">
        <v>180</v>
      </c>
      <c r="CV75">
        <v>4</v>
      </c>
      <c r="CW75">
        <v>12</v>
      </c>
      <c r="CX75">
        <v>-3</v>
      </c>
      <c r="CY75">
        <v>-3</v>
      </c>
      <c r="CZ75">
        <v>1</v>
      </c>
      <c r="DA75">
        <v>301</v>
      </c>
      <c r="DB75">
        <v>401</v>
      </c>
      <c r="DC75">
        <v>1</v>
      </c>
      <c r="DD75">
        <v>34</v>
      </c>
    </row>
    <row r="76" spans="1:108" x14ac:dyDescent="0.25">
      <c r="A76" t="s">
        <v>3722</v>
      </c>
      <c r="B76">
        <v>71</v>
      </c>
      <c r="C76">
        <v>3189</v>
      </c>
      <c r="D76">
        <v>79</v>
      </c>
      <c r="E76">
        <v>2839</v>
      </c>
      <c r="F76">
        <v>997</v>
      </c>
      <c r="G76">
        <v>5635</v>
      </c>
      <c r="H76">
        <v>1369</v>
      </c>
      <c r="I76">
        <v>15</v>
      </c>
      <c r="J76">
        <v>0</v>
      </c>
      <c r="K76">
        <v>0</v>
      </c>
      <c r="L76">
        <v>0</v>
      </c>
      <c r="M76">
        <v>0</v>
      </c>
      <c r="N76">
        <v>0</v>
      </c>
      <c r="O76">
        <v>0</v>
      </c>
      <c r="P76">
        <v>0</v>
      </c>
      <c r="Q76">
        <v>-3</v>
      </c>
      <c r="R76">
        <v>-3</v>
      </c>
      <c r="S76">
        <v>0</v>
      </c>
      <c r="T76">
        <v>15</v>
      </c>
      <c r="U76">
        <v>0</v>
      </c>
      <c r="V76">
        <v>0</v>
      </c>
      <c r="W76">
        <v>0</v>
      </c>
      <c r="X76">
        <v>1</v>
      </c>
      <c r="Y76">
        <v>1</v>
      </c>
      <c r="Z76">
        <v>1</v>
      </c>
      <c r="AA76">
        <v>0</v>
      </c>
      <c r="AB76">
        <v>120</v>
      </c>
      <c r="AC76">
        <v>6</v>
      </c>
      <c r="AD76">
        <v>-3</v>
      </c>
      <c r="AE76">
        <v>-3</v>
      </c>
      <c r="AF76">
        <v>170</v>
      </c>
      <c r="AG76">
        <v>1</v>
      </c>
      <c r="AH76">
        <v>0</v>
      </c>
      <c r="AI76">
        <v>0</v>
      </c>
      <c r="AJ76">
        <v>50</v>
      </c>
      <c r="AK76">
        <v>-3</v>
      </c>
      <c r="AL76">
        <v>-3</v>
      </c>
      <c r="AM76">
        <v>-3</v>
      </c>
      <c r="AN76">
        <v>0</v>
      </c>
      <c r="AO76">
        <v>0</v>
      </c>
      <c r="AP76">
        <v>0</v>
      </c>
      <c r="AQ76">
        <v>0</v>
      </c>
      <c r="AR76">
        <v>0</v>
      </c>
      <c r="AS76">
        <v>0</v>
      </c>
      <c r="AT76">
        <v>0</v>
      </c>
      <c r="AU76">
        <v>0</v>
      </c>
      <c r="AV76">
        <v>120</v>
      </c>
      <c r="AW76">
        <v>3</v>
      </c>
      <c r="AX76">
        <v>6</v>
      </c>
      <c r="AY76">
        <v>-3</v>
      </c>
      <c r="AZ76">
        <v>-3</v>
      </c>
      <c r="BA76">
        <v>0</v>
      </c>
      <c r="BB76">
        <v>185</v>
      </c>
      <c r="BC76">
        <v>185</v>
      </c>
      <c r="BD76">
        <v>0</v>
      </c>
      <c r="BE76">
        <v>-160</v>
      </c>
      <c r="BH76">
        <v>15</v>
      </c>
      <c r="BI76">
        <v>0</v>
      </c>
      <c r="BJ76">
        <v>0</v>
      </c>
      <c r="BK76">
        <v>0</v>
      </c>
      <c r="BL76">
        <v>1</v>
      </c>
      <c r="BM76">
        <v>0</v>
      </c>
      <c r="BN76">
        <v>60</v>
      </c>
      <c r="BO76">
        <v>1</v>
      </c>
      <c r="BP76">
        <v>-3</v>
      </c>
      <c r="BQ76">
        <v>-3</v>
      </c>
      <c r="BR76">
        <v>20</v>
      </c>
      <c r="BS76">
        <v>75</v>
      </c>
      <c r="BT76">
        <v>0</v>
      </c>
      <c r="BU76">
        <v>0</v>
      </c>
      <c r="BV76">
        <v>0</v>
      </c>
      <c r="BW76">
        <v>1</v>
      </c>
      <c r="BX76">
        <v>1</v>
      </c>
      <c r="BY76">
        <v>1</v>
      </c>
      <c r="BZ76">
        <v>1</v>
      </c>
      <c r="CA76">
        <v>120</v>
      </c>
      <c r="CB76">
        <v>11</v>
      </c>
      <c r="CC76">
        <v>-3</v>
      </c>
      <c r="CD76">
        <v>-3</v>
      </c>
      <c r="CE76">
        <v>270</v>
      </c>
      <c r="CF76">
        <v>1</v>
      </c>
      <c r="CG76">
        <v>1</v>
      </c>
      <c r="CH76">
        <v>1</v>
      </c>
      <c r="CI76">
        <v>150</v>
      </c>
      <c r="CJ76">
        <v>-3</v>
      </c>
      <c r="CK76">
        <v>-3</v>
      </c>
      <c r="CL76">
        <v>-3</v>
      </c>
      <c r="CM76">
        <v>0</v>
      </c>
      <c r="CN76">
        <v>1</v>
      </c>
      <c r="CO76">
        <v>0</v>
      </c>
      <c r="CP76">
        <v>0</v>
      </c>
      <c r="CQ76">
        <v>0</v>
      </c>
      <c r="CR76">
        <v>0</v>
      </c>
      <c r="CS76">
        <v>0</v>
      </c>
      <c r="CT76">
        <v>0</v>
      </c>
      <c r="CU76">
        <v>180</v>
      </c>
      <c r="CV76">
        <v>4</v>
      </c>
      <c r="CW76">
        <v>12</v>
      </c>
      <c r="CX76">
        <v>-3</v>
      </c>
      <c r="CY76">
        <v>-3</v>
      </c>
      <c r="CZ76">
        <v>0</v>
      </c>
      <c r="DA76">
        <v>345</v>
      </c>
      <c r="DB76">
        <v>445</v>
      </c>
      <c r="DC76">
        <v>1</v>
      </c>
      <c r="DD76">
        <v>160</v>
      </c>
    </row>
    <row r="77" spans="1:108" x14ac:dyDescent="0.25">
      <c r="A77" t="s">
        <v>3722</v>
      </c>
      <c r="B77">
        <v>72</v>
      </c>
      <c r="C77">
        <v>6666</v>
      </c>
      <c r="D77">
        <v>1622</v>
      </c>
      <c r="E77">
        <v>5839</v>
      </c>
      <c r="F77">
        <v>330</v>
      </c>
      <c r="G77">
        <v>2096</v>
      </c>
      <c r="H77">
        <v>3473</v>
      </c>
      <c r="I77">
        <v>15</v>
      </c>
      <c r="J77">
        <v>0</v>
      </c>
      <c r="K77">
        <v>0</v>
      </c>
      <c r="L77">
        <v>0</v>
      </c>
      <c r="M77">
        <v>0</v>
      </c>
      <c r="N77">
        <v>0</v>
      </c>
      <c r="O77">
        <v>0</v>
      </c>
      <c r="P77">
        <v>0</v>
      </c>
      <c r="Q77">
        <v>-3</v>
      </c>
      <c r="R77">
        <v>-3</v>
      </c>
      <c r="S77">
        <v>0</v>
      </c>
      <c r="T77">
        <v>15</v>
      </c>
      <c r="U77">
        <v>0</v>
      </c>
      <c r="V77">
        <v>0</v>
      </c>
      <c r="W77">
        <v>0</v>
      </c>
      <c r="X77">
        <v>1</v>
      </c>
      <c r="Y77">
        <v>1</v>
      </c>
      <c r="Z77">
        <v>1</v>
      </c>
      <c r="AA77">
        <v>0</v>
      </c>
      <c r="AB77">
        <v>120</v>
      </c>
      <c r="AC77">
        <v>6</v>
      </c>
      <c r="AD77">
        <v>-3</v>
      </c>
      <c r="AE77">
        <v>-3</v>
      </c>
      <c r="AF77">
        <v>220</v>
      </c>
      <c r="AG77">
        <v>1</v>
      </c>
      <c r="AH77">
        <v>0</v>
      </c>
      <c r="AI77">
        <v>1</v>
      </c>
      <c r="AJ77">
        <v>100</v>
      </c>
      <c r="AK77">
        <v>-3</v>
      </c>
      <c r="AL77">
        <v>-3</v>
      </c>
      <c r="AM77">
        <v>-3</v>
      </c>
      <c r="AN77">
        <v>0</v>
      </c>
      <c r="AO77">
        <v>0</v>
      </c>
      <c r="AP77">
        <v>2</v>
      </c>
      <c r="AQ77">
        <v>0</v>
      </c>
      <c r="AR77">
        <v>1</v>
      </c>
      <c r="AS77">
        <v>0</v>
      </c>
      <c r="AT77">
        <v>35</v>
      </c>
      <c r="AU77">
        <v>0</v>
      </c>
      <c r="AV77">
        <v>120</v>
      </c>
      <c r="AW77">
        <v>3</v>
      </c>
      <c r="AX77">
        <v>6</v>
      </c>
      <c r="AY77">
        <v>-3</v>
      </c>
      <c r="AZ77">
        <v>-3</v>
      </c>
      <c r="BA77">
        <v>0</v>
      </c>
      <c r="BB77">
        <v>235</v>
      </c>
      <c r="BC77">
        <v>235</v>
      </c>
      <c r="BD77">
        <v>0</v>
      </c>
      <c r="BE77">
        <v>-195</v>
      </c>
      <c r="BH77">
        <v>15</v>
      </c>
      <c r="BI77">
        <v>0</v>
      </c>
      <c r="BJ77">
        <v>26</v>
      </c>
      <c r="BK77">
        <v>26</v>
      </c>
      <c r="BL77">
        <v>1</v>
      </c>
      <c r="BM77">
        <v>0</v>
      </c>
      <c r="BN77">
        <v>60</v>
      </c>
      <c r="BO77">
        <v>1</v>
      </c>
      <c r="BP77">
        <v>-3</v>
      </c>
      <c r="BQ77">
        <v>-3</v>
      </c>
      <c r="BR77">
        <v>20</v>
      </c>
      <c r="BS77">
        <v>101</v>
      </c>
      <c r="BT77">
        <v>0</v>
      </c>
      <c r="BU77">
        <v>72</v>
      </c>
      <c r="BV77">
        <v>24</v>
      </c>
      <c r="BW77">
        <v>1</v>
      </c>
      <c r="BX77">
        <v>1</v>
      </c>
      <c r="BY77">
        <v>1</v>
      </c>
      <c r="BZ77">
        <v>1</v>
      </c>
      <c r="CA77">
        <v>120</v>
      </c>
      <c r="CB77">
        <v>11</v>
      </c>
      <c r="CC77">
        <v>-3</v>
      </c>
      <c r="CD77">
        <v>-3</v>
      </c>
      <c r="CE77">
        <v>294</v>
      </c>
      <c r="CF77">
        <v>1</v>
      </c>
      <c r="CG77">
        <v>1</v>
      </c>
      <c r="CH77">
        <v>1</v>
      </c>
      <c r="CI77">
        <v>150</v>
      </c>
      <c r="CJ77">
        <v>-3</v>
      </c>
      <c r="CK77">
        <v>-3</v>
      </c>
      <c r="CL77">
        <v>-3</v>
      </c>
      <c r="CM77">
        <v>1</v>
      </c>
      <c r="CN77">
        <v>1</v>
      </c>
      <c r="CO77">
        <v>0</v>
      </c>
      <c r="CP77">
        <v>2</v>
      </c>
      <c r="CQ77">
        <v>0</v>
      </c>
      <c r="CR77">
        <v>1</v>
      </c>
      <c r="CS77">
        <v>0</v>
      </c>
      <c r="CT77">
        <v>35</v>
      </c>
      <c r="CU77">
        <v>180</v>
      </c>
      <c r="CV77">
        <v>4</v>
      </c>
      <c r="CW77">
        <v>12</v>
      </c>
      <c r="CX77">
        <v>-3</v>
      </c>
      <c r="CY77">
        <v>-3</v>
      </c>
      <c r="CZ77">
        <v>50</v>
      </c>
      <c r="DA77">
        <v>430</v>
      </c>
      <c r="DB77">
        <v>550</v>
      </c>
      <c r="DC77">
        <v>1</v>
      </c>
      <c r="DD77">
        <v>195</v>
      </c>
    </row>
    <row r="78" spans="1:108" x14ac:dyDescent="0.25">
      <c r="A78" t="s">
        <v>3722</v>
      </c>
      <c r="B78">
        <v>73</v>
      </c>
      <c r="C78">
        <v>3335</v>
      </c>
      <c r="D78">
        <v>1745</v>
      </c>
      <c r="E78">
        <v>3489</v>
      </c>
      <c r="F78">
        <v>4486</v>
      </c>
      <c r="G78">
        <v>5295</v>
      </c>
      <c r="H78">
        <v>159</v>
      </c>
      <c r="I78">
        <v>15</v>
      </c>
      <c r="J78">
        <v>0</v>
      </c>
      <c r="K78">
        <v>3</v>
      </c>
      <c r="L78">
        <v>3</v>
      </c>
      <c r="M78">
        <v>1</v>
      </c>
      <c r="N78">
        <v>0</v>
      </c>
      <c r="O78">
        <v>60</v>
      </c>
      <c r="P78">
        <v>1</v>
      </c>
      <c r="Q78">
        <v>-3</v>
      </c>
      <c r="R78">
        <v>-3</v>
      </c>
      <c r="S78">
        <v>20</v>
      </c>
      <c r="T78">
        <v>78</v>
      </c>
      <c r="U78">
        <v>0</v>
      </c>
      <c r="V78">
        <v>6</v>
      </c>
      <c r="W78">
        <v>2</v>
      </c>
      <c r="X78">
        <v>1</v>
      </c>
      <c r="Y78">
        <v>1</v>
      </c>
      <c r="Z78">
        <v>1</v>
      </c>
      <c r="AA78">
        <v>0</v>
      </c>
      <c r="AB78">
        <v>80</v>
      </c>
      <c r="AC78">
        <v>5</v>
      </c>
      <c r="AD78">
        <v>-3</v>
      </c>
      <c r="AE78">
        <v>-3</v>
      </c>
      <c r="AF78">
        <v>232</v>
      </c>
      <c r="AG78">
        <v>1</v>
      </c>
      <c r="AH78">
        <v>1</v>
      </c>
      <c r="AI78">
        <v>1</v>
      </c>
      <c r="AJ78">
        <v>150</v>
      </c>
      <c r="AK78">
        <v>-3</v>
      </c>
      <c r="AL78">
        <v>-3</v>
      </c>
      <c r="AM78">
        <v>-3</v>
      </c>
      <c r="AN78">
        <v>0</v>
      </c>
      <c r="AO78">
        <v>0</v>
      </c>
      <c r="AP78">
        <v>0</v>
      </c>
      <c r="AQ78">
        <v>0</v>
      </c>
      <c r="AR78">
        <v>0</v>
      </c>
      <c r="AS78">
        <v>0</v>
      </c>
      <c r="AT78">
        <v>0</v>
      </c>
      <c r="AU78">
        <v>0</v>
      </c>
      <c r="AV78">
        <v>140</v>
      </c>
      <c r="AW78">
        <v>3</v>
      </c>
      <c r="AX78">
        <v>6</v>
      </c>
      <c r="AY78">
        <v>-3</v>
      </c>
      <c r="AZ78">
        <v>-3</v>
      </c>
      <c r="BA78">
        <v>5</v>
      </c>
      <c r="BB78">
        <v>310</v>
      </c>
      <c r="BC78">
        <v>310</v>
      </c>
      <c r="BD78">
        <v>1</v>
      </c>
      <c r="BE78">
        <v>5</v>
      </c>
      <c r="BH78">
        <v>15</v>
      </c>
      <c r="BI78">
        <v>0</v>
      </c>
      <c r="BJ78">
        <v>0</v>
      </c>
      <c r="BK78">
        <v>0</v>
      </c>
      <c r="BL78">
        <v>1</v>
      </c>
      <c r="BM78">
        <v>0</v>
      </c>
      <c r="BN78">
        <v>60</v>
      </c>
      <c r="BO78">
        <v>1</v>
      </c>
      <c r="BP78">
        <v>-3</v>
      </c>
      <c r="BQ78">
        <v>-3</v>
      </c>
      <c r="BR78">
        <v>20</v>
      </c>
      <c r="BS78">
        <v>75</v>
      </c>
      <c r="BT78">
        <v>0</v>
      </c>
      <c r="BU78">
        <v>0</v>
      </c>
      <c r="BV78">
        <v>0</v>
      </c>
      <c r="BW78">
        <v>1</v>
      </c>
      <c r="BX78">
        <v>1</v>
      </c>
      <c r="BY78">
        <v>1</v>
      </c>
      <c r="BZ78">
        <v>0</v>
      </c>
      <c r="CA78">
        <v>80</v>
      </c>
      <c r="CB78">
        <v>5</v>
      </c>
      <c r="CC78">
        <v>-3</v>
      </c>
      <c r="CD78">
        <v>-3</v>
      </c>
      <c r="CE78">
        <v>230</v>
      </c>
      <c r="CF78">
        <v>1</v>
      </c>
      <c r="CG78">
        <v>1</v>
      </c>
      <c r="CH78">
        <v>1</v>
      </c>
      <c r="CI78">
        <v>150</v>
      </c>
      <c r="CJ78">
        <v>-3</v>
      </c>
      <c r="CK78">
        <v>-3</v>
      </c>
      <c r="CL78">
        <v>-3</v>
      </c>
      <c r="CM78">
        <v>0</v>
      </c>
      <c r="CN78">
        <v>0</v>
      </c>
      <c r="CO78">
        <v>0</v>
      </c>
      <c r="CP78">
        <v>0</v>
      </c>
      <c r="CQ78">
        <v>0</v>
      </c>
      <c r="CR78">
        <v>0</v>
      </c>
      <c r="CS78">
        <v>0</v>
      </c>
      <c r="CT78">
        <v>0</v>
      </c>
      <c r="CU78">
        <v>140</v>
      </c>
      <c r="CV78">
        <v>3</v>
      </c>
      <c r="CW78">
        <v>6</v>
      </c>
      <c r="CX78">
        <v>-3</v>
      </c>
      <c r="CY78">
        <v>-3</v>
      </c>
      <c r="CZ78">
        <v>0</v>
      </c>
      <c r="DA78">
        <v>305</v>
      </c>
      <c r="DB78">
        <v>305</v>
      </c>
      <c r="DC78">
        <v>0</v>
      </c>
      <c r="DD78">
        <v>-5</v>
      </c>
    </row>
    <row r="79" spans="1:108" x14ac:dyDescent="0.25">
      <c r="A79" t="s">
        <v>3722</v>
      </c>
      <c r="B79">
        <v>74</v>
      </c>
      <c r="C79">
        <v>589</v>
      </c>
      <c r="D79">
        <v>6430</v>
      </c>
      <c r="E79">
        <v>4013</v>
      </c>
      <c r="F79">
        <v>4918</v>
      </c>
      <c r="G79">
        <v>118</v>
      </c>
      <c r="H79">
        <v>1255</v>
      </c>
      <c r="I79">
        <v>15</v>
      </c>
      <c r="J79">
        <v>0</v>
      </c>
      <c r="K79">
        <v>0</v>
      </c>
      <c r="L79">
        <v>0</v>
      </c>
      <c r="M79">
        <v>0</v>
      </c>
      <c r="N79">
        <v>0</v>
      </c>
      <c r="O79">
        <v>0</v>
      </c>
      <c r="P79">
        <v>0</v>
      </c>
      <c r="Q79">
        <v>-3</v>
      </c>
      <c r="R79">
        <v>-3</v>
      </c>
      <c r="S79">
        <v>0</v>
      </c>
      <c r="T79">
        <v>15</v>
      </c>
      <c r="U79">
        <v>0</v>
      </c>
      <c r="V79">
        <v>0</v>
      </c>
      <c r="W79">
        <v>0</v>
      </c>
      <c r="X79">
        <v>1</v>
      </c>
      <c r="Y79">
        <v>1</v>
      </c>
      <c r="Z79">
        <v>1</v>
      </c>
      <c r="AA79">
        <v>0</v>
      </c>
      <c r="AB79">
        <v>120</v>
      </c>
      <c r="AC79">
        <v>6</v>
      </c>
      <c r="AD79">
        <v>-3</v>
      </c>
      <c r="AE79">
        <v>-3</v>
      </c>
      <c r="AF79">
        <v>170</v>
      </c>
      <c r="AG79">
        <v>1</v>
      </c>
      <c r="AH79">
        <v>0</v>
      </c>
      <c r="AI79">
        <v>0</v>
      </c>
      <c r="AJ79">
        <v>50</v>
      </c>
      <c r="AK79">
        <v>-3</v>
      </c>
      <c r="AL79">
        <v>-3</v>
      </c>
      <c r="AM79">
        <v>-3</v>
      </c>
      <c r="AN79">
        <v>0</v>
      </c>
      <c r="AO79">
        <v>0</v>
      </c>
      <c r="AP79">
        <v>1</v>
      </c>
      <c r="AQ79">
        <v>0</v>
      </c>
      <c r="AR79">
        <v>0</v>
      </c>
      <c r="AS79">
        <v>0</v>
      </c>
      <c r="AT79">
        <v>5</v>
      </c>
      <c r="AU79">
        <v>0</v>
      </c>
      <c r="AV79">
        <v>120</v>
      </c>
      <c r="AW79">
        <v>3</v>
      </c>
      <c r="AX79">
        <v>6</v>
      </c>
      <c r="AY79">
        <v>-3</v>
      </c>
      <c r="AZ79">
        <v>-3</v>
      </c>
      <c r="BA79">
        <v>0</v>
      </c>
      <c r="BB79">
        <v>185</v>
      </c>
      <c r="BC79">
        <v>185</v>
      </c>
      <c r="BD79">
        <v>0</v>
      </c>
      <c r="BE79">
        <v>-185</v>
      </c>
      <c r="BH79">
        <v>15</v>
      </c>
      <c r="BI79">
        <v>0</v>
      </c>
      <c r="BJ79">
        <v>30</v>
      </c>
      <c r="BK79">
        <v>30</v>
      </c>
      <c r="BL79">
        <v>1</v>
      </c>
      <c r="BM79">
        <v>0</v>
      </c>
      <c r="BN79">
        <v>60</v>
      </c>
      <c r="BO79">
        <v>1</v>
      </c>
      <c r="BP79">
        <v>-3</v>
      </c>
      <c r="BQ79">
        <v>-3</v>
      </c>
      <c r="BR79">
        <v>20</v>
      </c>
      <c r="BS79">
        <v>105</v>
      </c>
      <c r="BT79">
        <v>0</v>
      </c>
      <c r="BU79">
        <v>91</v>
      </c>
      <c r="BV79">
        <v>30</v>
      </c>
      <c r="BW79">
        <v>1</v>
      </c>
      <c r="BX79">
        <v>1</v>
      </c>
      <c r="BY79">
        <v>1</v>
      </c>
      <c r="BZ79">
        <v>0</v>
      </c>
      <c r="CA79">
        <v>80</v>
      </c>
      <c r="CB79">
        <v>5</v>
      </c>
      <c r="CC79">
        <v>-3</v>
      </c>
      <c r="CD79">
        <v>-3</v>
      </c>
      <c r="CE79">
        <v>260</v>
      </c>
      <c r="CF79">
        <v>1</v>
      </c>
      <c r="CG79">
        <v>1</v>
      </c>
      <c r="CH79">
        <v>1</v>
      </c>
      <c r="CI79">
        <v>150</v>
      </c>
      <c r="CJ79">
        <v>-3</v>
      </c>
      <c r="CK79">
        <v>-3</v>
      </c>
      <c r="CL79">
        <v>-3</v>
      </c>
      <c r="CM79">
        <v>1</v>
      </c>
      <c r="CN79">
        <v>0</v>
      </c>
      <c r="CO79">
        <v>0</v>
      </c>
      <c r="CP79">
        <v>1</v>
      </c>
      <c r="CQ79">
        <v>0</v>
      </c>
      <c r="CR79">
        <v>0</v>
      </c>
      <c r="CS79">
        <v>0</v>
      </c>
      <c r="CT79">
        <v>5</v>
      </c>
      <c r="CU79">
        <v>140</v>
      </c>
      <c r="CV79">
        <v>3</v>
      </c>
      <c r="CW79">
        <v>6</v>
      </c>
      <c r="CX79">
        <v>-3</v>
      </c>
      <c r="CY79">
        <v>-3</v>
      </c>
      <c r="CZ79">
        <v>60</v>
      </c>
      <c r="DA79">
        <v>370</v>
      </c>
      <c r="DB79">
        <v>390</v>
      </c>
      <c r="DC79">
        <v>1</v>
      </c>
      <c r="DD79">
        <v>185</v>
      </c>
    </row>
    <row r="80" spans="1:108" x14ac:dyDescent="0.25">
      <c r="A80" t="s">
        <v>3722</v>
      </c>
      <c r="B80">
        <v>75</v>
      </c>
      <c r="C80">
        <v>5160</v>
      </c>
      <c r="D80">
        <v>3556</v>
      </c>
      <c r="E80">
        <v>968</v>
      </c>
      <c r="F80">
        <v>6546</v>
      </c>
      <c r="G80">
        <v>5012</v>
      </c>
      <c r="H80">
        <v>6369</v>
      </c>
      <c r="I80">
        <v>15</v>
      </c>
      <c r="J80">
        <v>0</v>
      </c>
      <c r="K80">
        <v>0</v>
      </c>
      <c r="L80">
        <v>0</v>
      </c>
      <c r="M80">
        <v>1</v>
      </c>
      <c r="N80">
        <v>0</v>
      </c>
      <c r="O80">
        <v>60</v>
      </c>
      <c r="P80">
        <v>1</v>
      </c>
      <c r="Q80">
        <v>-3</v>
      </c>
      <c r="R80">
        <v>-3</v>
      </c>
      <c r="S80">
        <v>20</v>
      </c>
      <c r="T80">
        <v>75</v>
      </c>
      <c r="U80">
        <v>0</v>
      </c>
      <c r="V80">
        <v>0</v>
      </c>
      <c r="W80">
        <v>0</v>
      </c>
      <c r="X80">
        <v>1</v>
      </c>
      <c r="Y80">
        <v>1</v>
      </c>
      <c r="Z80">
        <v>1</v>
      </c>
      <c r="AA80">
        <v>0</v>
      </c>
      <c r="AB80">
        <v>80</v>
      </c>
      <c r="AC80">
        <v>5</v>
      </c>
      <c r="AD80">
        <v>-3</v>
      </c>
      <c r="AE80">
        <v>-3</v>
      </c>
      <c r="AF80">
        <v>180</v>
      </c>
      <c r="AG80">
        <v>0</v>
      </c>
      <c r="AH80">
        <v>1</v>
      </c>
      <c r="AI80">
        <v>1</v>
      </c>
      <c r="AJ80">
        <v>100</v>
      </c>
      <c r="AK80">
        <v>-3</v>
      </c>
      <c r="AL80">
        <v>-3</v>
      </c>
      <c r="AM80">
        <v>-3</v>
      </c>
      <c r="AN80">
        <v>0</v>
      </c>
      <c r="AO80">
        <v>0</v>
      </c>
      <c r="AP80">
        <v>0</v>
      </c>
      <c r="AQ80">
        <v>0</v>
      </c>
      <c r="AR80">
        <v>1</v>
      </c>
      <c r="AS80">
        <v>0</v>
      </c>
      <c r="AT80">
        <v>25</v>
      </c>
      <c r="AU80">
        <v>0</v>
      </c>
      <c r="AV80">
        <v>140</v>
      </c>
      <c r="AW80">
        <v>3</v>
      </c>
      <c r="AX80">
        <v>6</v>
      </c>
      <c r="AY80">
        <v>-3</v>
      </c>
      <c r="AZ80">
        <v>-3</v>
      </c>
      <c r="BA80">
        <v>0</v>
      </c>
      <c r="BB80">
        <v>255</v>
      </c>
      <c r="BC80">
        <v>255</v>
      </c>
      <c r="BD80">
        <v>0</v>
      </c>
      <c r="BE80">
        <v>-15</v>
      </c>
      <c r="BH80">
        <v>15</v>
      </c>
      <c r="BI80">
        <v>0</v>
      </c>
      <c r="BJ80">
        <v>0</v>
      </c>
      <c r="BK80">
        <v>0</v>
      </c>
      <c r="BL80">
        <v>0</v>
      </c>
      <c r="BM80">
        <v>0</v>
      </c>
      <c r="BN80">
        <v>0</v>
      </c>
      <c r="BO80">
        <v>0</v>
      </c>
      <c r="BP80">
        <v>-3</v>
      </c>
      <c r="BQ80">
        <v>-3</v>
      </c>
      <c r="BR80">
        <v>0</v>
      </c>
      <c r="BS80">
        <v>15</v>
      </c>
      <c r="BT80">
        <v>0</v>
      </c>
      <c r="BU80">
        <v>0</v>
      </c>
      <c r="BV80">
        <v>0</v>
      </c>
      <c r="BW80">
        <v>1</v>
      </c>
      <c r="BX80">
        <v>1</v>
      </c>
      <c r="BY80">
        <v>0</v>
      </c>
      <c r="BZ80">
        <v>0</v>
      </c>
      <c r="CA80">
        <v>80</v>
      </c>
      <c r="CB80">
        <v>2</v>
      </c>
      <c r="CC80">
        <v>-3</v>
      </c>
      <c r="CD80">
        <v>-3</v>
      </c>
      <c r="CE80">
        <v>230</v>
      </c>
      <c r="CF80">
        <v>1</v>
      </c>
      <c r="CG80">
        <v>1</v>
      </c>
      <c r="CH80">
        <v>1</v>
      </c>
      <c r="CI80">
        <v>150</v>
      </c>
      <c r="CJ80">
        <v>-3</v>
      </c>
      <c r="CK80">
        <v>-3</v>
      </c>
      <c r="CL80">
        <v>-3</v>
      </c>
      <c r="CM80">
        <v>0</v>
      </c>
      <c r="CN80">
        <v>0</v>
      </c>
      <c r="CO80">
        <v>0</v>
      </c>
      <c r="CP80">
        <v>0</v>
      </c>
      <c r="CQ80">
        <v>0</v>
      </c>
      <c r="CR80">
        <v>1</v>
      </c>
      <c r="CS80">
        <v>0</v>
      </c>
      <c r="CT80">
        <v>25</v>
      </c>
      <c r="CU80">
        <v>80</v>
      </c>
      <c r="CV80">
        <v>2</v>
      </c>
      <c r="CW80">
        <v>2</v>
      </c>
      <c r="CX80">
        <v>-3</v>
      </c>
      <c r="CY80">
        <v>-3</v>
      </c>
      <c r="CZ80">
        <v>0</v>
      </c>
      <c r="DA80">
        <v>270</v>
      </c>
      <c r="DB80">
        <v>270</v>
      </c>
      <c r="DC80">
        <v>1</v>
      </c>
      <c r="DD80">
        <v>15</v>
      </c>
    </row>
    <row r="81" spans="1:108" x14ac:dyDescent="0.25">
      <c r="A81" t="s">
        <v>3722</v>
      </c>
      <c r="B81">
        <v>76</v>
      </c>
      <c r="C81">
        <v>6321</v>
      </c>
      <c r="D81">
        <v>900</v>
      </c>
      <c r="E81">
        <v>3647</v>
      </c>
      <c r="F81">
        <v>3616</v>
      </c>
      <c r="G81">
        <v>3527</v>
      </c>
      <c r="H81">
        <v>120</v>
      </c>
      <c r="I81">
        <v>15</v>
      </c>
      <c r="J81">
        <v>0</v>
      </c>
      <c r="K81">
        <v>19</v>
      </c>
      <c r="L81">
        <v>19</v>
      </c>
      <c r="M81">
        <v>0</v>
      </c>
      <c r="N81">
        <v>0</v>
      </c>
      <c r="O81">
        <v>0</v>
      </c>
      <c r="P81">
        <v>0</v>
      </c>
      <c r="Q81">
        <v>-3</v>
      </c>
      <c r="R81">
        <v>-3</v>
      </c>
      <c r="S81">
        <v>0</v>
      </c>
      <c r="T81">
        <v>34</v>
      </c>
      <c r="U81">
        <v>0</v>
      </c>
      <c r="V81">
        <v>69</v>
      </c>
      <c r="W81">
        <v>23</v>
      </c>
      <c r="X81">
        <v>1</v>
      </c>
      <c r="Y81">
        <v>1</v>
      </c>
      <c r="Z81">
        <v>0</v>
      </c>
      <c r="AA81">
        <v>0</v>
      </c>
      <c r="AB81">
        <v>80</v>
      </c>
      <c r="AC81">
        <v>2</v>
      </c>
      <c r="AD81">
        <v>-3</v>
      </c>
      <c r="AE81">
        <v>-3</v>
      </c>
      <c r="AF81">
        <v>153</v>
      </c>
      <c r="AG81">
        <v>0</v>
      </c>
      <c r="AH81">
        <v>1</v>
      </c>
      <c r="AI81">
        <v>0</v>
      </c>
      <c r="AJ81">
        <v>50</v>
      </c>
      <c r="AK81">
        <v>-3</v>
      </c>
      <c r="AL81">
        <v>-3</v>
      </c>
      <c r="AM81">
        <v>-3</v>
      </c>
      <c r="AN81">
        <v>1</v>
      </c>
      <c r="AO81">
        <v>0</v>
      </c>
      <c r="AP81">
        <v>0</v>
      </c>
      <c r="AQ81">
        <v>0</v>
      </c>
      <c r="AR81">
        <v>0</v>
      </c>
      <c r="AS81">
        <v>0</v>
      </c>
      <c r="AT81">
        <v>0</v>
      </c>
      <c r="AU81">
        <v>0</v>
      </c>
      <c r="AV81">
        <v>80</v>
      </c>
      <c r="AW81">
        <v>2</v>
      </c>
      <c r="AX81">
        <v>2</v>
      </c>
      <c r="AY81">
        <v>-3</v>
      </c>
      <c r="AZ81">
        <v>-3</v>
      </c>
      <c r="BA81">
        <v>42</v>
      </c>
      <c r="BB81">
        <v>187</v>
      </c>
      <c r="BC81">
        <v>207</v>
      </c>
      <c r="BD81">
        <v>0</v>
      </c>
      <c r="BE81">
        <v>-73</v>
      </c>
      <c r="BH81">
        <v>15</v>
      </c>
      <c r="BI81">
        <v>0</v>
      </c>
      <c r="BJ81">
        <v>5</v>
      </c>
      <c r="BK81">
        <v>5</v>
      </c>
      <c r="BL81">
        <v>1</v>
      </c>
      <c r="BM81">
        <v>0</v>
      </c>
      <c r="BN81">
        <v>60</v>
      </c>
      <c r="BO81">
        <v>1</v>
      </c>
      <c r="BP81">
        <v>-3</v>
      </c>
      <c r="BQ81">
        <v>-3</v>
      </c>
      <c r="BR81">
        <v>20</v>
      </c>
      <c r="BS81">
        <v>80</v>
      </c>
      <c r="BT81">
        <v>0</v>
      </c>
      <c r="BU81">
        <v>0</v>
      </c>
      <c r="BV81">
        <v>0</v>
      </c>
      <c r="BW81">
        <v>1</v>
      </c>
      <c r="BX81">
        <v>1</v>
      </c>
      <c r="BY81">
        <v>1</v>
      </c>
      <c r="BZ81">
        <v>0</v>
      </c>
      <c r="CA81">
        <v>80</v>
      </c>
      <c r="CB81">
        <v>5</v>
      </c>
      <c r="CC81">
        <v>-3</v>
      </c>
      <c r="CD81">
        <v>-3</v>
      </c>
      <c r="CE81">
        <v>180</v>
      </c>
      <c r="CF81">
        <v>0</v>
      </c>
      <c r="CG81">
        <v>1</v>
      </c>
      <c r="CH81">
        <v>1</v>
      </c>
      <c r="CI81">
        <v>100</v>
      </c>
      <c r="CJ81">
        <v>-3</v>
      </c>
      <c r="CK81">
        <v>-3</v>
      </c>
      <c r="CL81">
        <v>-3</v>
      </c>
      <c r="CM81">
        <v>0</v>
      </c>
      <c r="CN81">
        <v>0</v>
      </c>
      <c r="CO81">
        <v>0</v>
      </c>
      <c r="CP81">
        <v>0</v>
      </c>
      <c r="CQ81">
        <v>0</v>
      </c>
      <c r="CR81">
        <v>0</v>
      </c>
      <c r="CS81">
        <v>0</v>
      </c>
      <c r="CT81">
        <v>0</v>
      </c>
      <c r="CU81">
        <v>140</v>
      </c>
      <c r="CV81">
        <v>3</v>
      </c>
      <c r="CW81">
        <v>6</v>
      </c>
      <c r="CX81">
        <v>-3</v>
      </c>
      <c r="CY81">
        <v>-3</v>
      </c>
      <c r="CZ81">
        <v>5</v>
      </c>
      <c r="DA81">
        <v>260</v>
      </c>
      <c r="DB81">
        <v>260</v>
      </c>
      <c r="DC81">
        <v>1</v>
      </c>
      <c r="DD81">
        <v>73</v>
      </c>
    </row>
    <row r="82" spans="1:108" x14ac:dyDescent="0.25">
      <c r="A82" t="s">
        <v>3722</v>
      </c>
      <c r="B82">
        <v>77</v>
      </c>
      <c r="C82">
        <v>3218</v>
      </c>
      <c r="D82">
        <v>6025</v>
      </c>
      <c r="E82">
        <v>6418</v>
      </c>
      <c r="F82">
        <v>3663</v>
      </c>
      <c r="G82">
        <v>6377</v>
      </c>
      <c r="H82">
        <v>4188</v>
      </c>
      <c r="I82">
        <v>15</v>
      </c>
      <c r="J82">
        <v>0</v>
      </c>
      <c r="K82">
        <v>0</v>
      </c>
      <c r="L82">
        <v>0</v>
      </c>
      <c r="M82">
        <v>1</v>
      </c>
      <c r="N82">
        <v>0</v>
      </c>
      <c r="O82">
        <v>60</v>
      </c>
      <c r="P82">
        <v>1</v>
      </c>
      <c r="Q82">
        <v>-3</v>
      </c>
      <c r="R82">
        <v>-3</v>
      </c>
      <c r="S82">
        <v>20</v>
      </c>
      <c r="T82">
        <v>75</v>
      </c>
      <c r="U82">
        <v>0</v>
      </c>
      <c r="V82">
        <v>0</v>
      </c>
      <c r="W82">
        <v>0</v>
      </c>
      <c r="X82">
        <v>1</v>
      </c>
      <c r="Y82">
        <v>1</v>
      </c>
      <c r="Z82">
        <v>1</v>
      </c>
      <c r="AA82">
        <v>0</v>
      </c>
      <c r="AB82">
        <v>80</v>
      </c>
      <c r="AC82">
        <v>5</v>
      </c>
      <c r="AD82">
        <v>-3</v>
      </c>
      <c r="AE82">
        <v>-3</v>
      </c>
      <c r="AF82">
        <v>230</v>
      </c>
      <c r="AG82">
        <v>1</v>
      </c>
      <c r="AH82">
        <v>1</v>
      </c>
      <c r="AI82">
        <v>1</v>
      </c>
      <c r="AJ82">
        <v>150</v>
      </c>
      <c r="AK82">
        <v>-3</v>
      </c>
      <c r="AL82">
        <v>-3</v>
      </c>
      <c r="AM82">
        <v>-3</v>
      </c>
      <c r="AN82">
        <v>0</v>
      </c>
      <c r="AO82">
        <v>0</v>
      </c>
      <c r="AP82">
        <v>0</v>
      </c>
      <c r="AQ82">
        <v>0</v>
      </c>
      <c r="AR82">
        <v>0</v>
      </c>
      <c r="AS82">
        <v>1</v>
      </c>
      <c r="AT82">
        <v>0</v>
      </c>
      <c r="AU82">
        <v>25</v>
      </c>
      <c r="AV82">
        <v>140</v>
      </c>
      <c r="AW82">
        <v>3</v>
      </c>
      <c r="AX82">
        <v>6</v>
      </c>
      <c r="AY82">
        <v>-3</v>
      </c>
      <c r="AZ82">
        <v>-3</v>
      </c>
      <c r="BA82">
        <v>0</v>
      </c>
      <c r="BB82">
        <v>330</v>
      </c>
      <c r="BC82">
        <v>330</v>
      </c>
      <c r="BD82">
        <v>1</v>
      </c>
      <c r="BE82">
        <v>22</v>
      </c>
      <c r="BH82">
        <v>15</v>
      </c>
      <c r="BI82">
        <v>0</v>
      </c>
      <c r="BJ82">
        <v>3</v>
      </c>
      <c r="BK82">
        <v>3</v>
      </c>
      <c r="BL82">
        <v>1</v>
      </c>
      <c r="BM82">
        <v>0</v>
      </c>
      <c r="BN82">
        <v>60</v>
      </c>
      <c r="BO82">
        <v>1</v>
      </c>
      <c r="BP82">
        <v>-3</v>
      </c>
      <c r="BQ82">
        <v>-3</v>
      </c>
      <c r="BR82">
        <v>20</v>
      </c>
      <c r="BS82">
        <v>78</v>
      </c>
      <c r="BT82">
        <v>0</v>
      </c>
      <c r="BU82">
        <v>0</v>
      </c>
      <c r="BV82">
        <v>0</v>
      </c>
      <c r="BW82">
        <v>1</v>
      </c>
      <c r="BX82">
        <v>1</v>
      </c>
      <c r="BY82">
        <v>1</v>
      </c>
      <c r="BZ82">
        <v>0</v>
      </c>
      <c r="CA82">
        <v>80</v>
      </c>
      <c r="CB82">
        <v>5</v>
      </c>
      <c r="CC82">
        <v>-3</v>
      </c>
      <c r="CD82">
        <v>-3</v>
      </c>
      <c r="CE82">
        <v>230</v>
      </c>
      <c r="CF82">
        <v>1</v>
      </c>
      <c r="CG82">
        <v>1</v>
      </c>
      <c r="CH82">
        <v>1</v>
      </c>
      <c r="CI82">
        <v>150</v>
      </c>
      <c r="CJ82">
        <v>-3</v>
      </c>
      <c r="CK82">
        <v>-3</v>
      </c>
      <c r="CL82">
        <v>-3</v>
      </c>
      <c r="CM82">
        <v>0</v>
      </c>
      <c r="CN82">
        <v>0</v>
      </c>
      <c r="CO82">
        <v>0</v>
      </c>
      <c r="CP82">
        <v>0</v>
      </c>
      <c r="CQ82">
        <v>1</v>
      </c>
      <c r="CR82">
        <v>0</v>
      </c>
      <c r="CS82">
        <v>25</v>
      </c>
      <c r="CT82">
        <v>0</v>
      </c>
      <c r="CU82">
        <v>140</v>
      </c>
      <c r="CV82">
        <v>3</v>
      </c>
      <c r="CW82">
        <v>6</v>
      </c>
      <c r="CX82">
        <v>-3</v>
      </c>
      <c r="CY82">
        <v>-3</v>
      </c>
      <c r="CZ82">
        <v>3</v>
      </c>
      <c r="DA82">
        <v>308</v>
      </c>
      <c r="DB82">
        <v>308</v>
      </c>
      <c r="DC82">
        <v>0</v>
      </c>
      <c r="DD82">
        <v>-22</v>
      </c>
    </row>
    <row r="83" spans="1:108" x14ac:dyDescent="0.25">
      <c r="A83" t="s">
        <v>3722</v>
      </c>
      <c r="B83">
        <v>78</v>
      </c>
      <c r="C83">
        <v>2240</v>
      </c>
      <c r="D83">
        <v>1294</v>
      </c>
      <c r="E83">
        <v>744</v>
      </c>
      <c r="F83">
        <v>60</v>
      </c>
      <c r="G83">
        <v>5930</v>
      </c>
      <c r="H83">
        <v>3255</v>
      </c>
      <c r="I83">
        <v>15</v>
      </c>
      <c r="J83">
        <v>0</v>
      </c>
      <c r="K83">
        <v>0</v>
      </c>
      <c r="L83">
        <v>0</v>
      </c>
      <c r="M83">
        <v>1</v>
      </c>
      <c r="N83">
        <v>0</v>
      </c>
      <c r="O83">
        <v>60</v>
      </c>
      <c r="P83">
        <v>1</v>
      </c>
      <c r="Q83">
        <v>-3</v>
      </c>
      <c r="R83">
        <v>-3</v>
      </c>
      <c r="S83">
        <v>20</v>
      </c>
      <c r="T83">
        <v>75</v>
      </c>
      <c r="U83">
        <v>0</v>
      </c>
      <c r="V83">
        <v>17</v>
      </c>
      <c r="W83">
        <v>5</v>
      </c>
      <c r="X83">
        <v>1</v>
      </c>
      <c r="Y83">
        <v>1</v>
      </c>
      <c r="Z83">
        <v>1</v>
      </c>
      <c r="AA83">
        <v>1</v>
      </c>
      <c r="AB83">
        <v>120</v>
      </c>
      <c r="AC83">
        <v>11</v>
      </c>
      <c r="AD83">
        <v>-3</v>
      </c>
      <c r="AE83">
        <v>-3</v>
      </c>
      <c r="AF83">
        <v>225</v>
      </c>
      <c r="AG83">
        <v>0</v>
      </c>
      <c r="AH83">
        <v>1</v>
      </c>
      <c r="AI83">
        <v>1</v>
      </c>
      <c r="AJ83">
        <v>100</v>
      </c>
      <c r="AK83">
        <v>-3</v>
      </c>
      <c r="AL83">
        <v>-3</v>
      </c>
      <c r="AM83">
        <v>-3</v>
      </c>
      <c r="AN83">
        <v>0</v>
      </c>
      <c r="AO83">
        <v>1</v>
      </c>
      <c r="AP83">
        <v>0</v>
      </c>
      <c r="AQ83">
        <v>0</v>
      </c>
      <c r="AR83">
        <v>0</v>
      </c>
      <c r="AS83">
        <v>0</v>
      </c>
      <c r="AT83">
        <v>0</v>
      </c>
      <c r="AU83">
        <v>0</v>
      </c>
      <c r="AV83">
        <v>180</v>
      </c>
      <c r="AW83">
        <v>4</v>
      </c>
      <c r="AX83">
        <v>12</v>
      </c>
      <c r="AY83">
        <v>-3</v>
      </c>
      <c r="AZ83">
        <v>-3</v>
      </c>
      <c r="BA83">
        <v>5</v>
      </c>
      <c r="BB83">
        <v>300</v>
      </c>
      <c r="BC83">
        <v>400</v>
      </c>
      <c r="BD83">
        <v>0.5</v>
      </c>
      <c r="BE83">
        <v>0</v>
      </c>
      <c r="BH83">
        <v>15</v>
      </c>
      <c r="BI83">
        <v>0</v>
      </c>
      <c r="BJ83">
        <v>1</v>
      </c>
      <c r="BK83">
        <v>1</v>
      </c>
      <c r="BL83">
        <v>1</v>
      </c>
      <c r="BM83">
        <v>0</v>
      </c>
      <c r="BN83">
        <v>60</v>
      </c>
      <c r="BO83">
        <v>1</v>
      </c>
      <c r="BP83">
        <v>-3</v>
      </c>
      <c r="BQ83">
        <v>-3</v>
      </c>
      <c r="BR83">
        <v>20</v>
      </c>
      <c r="BS83">
        <v>76</v>
      </c>
      <c r="BT83">
        <v>37</v>
      </c>
      <c r="BU83">
        <v>2</v>
      </c>
      <c r="BV83">
        <v>4</v>
      </c>
      <c r="BW83">
        <v>1</v>
      </c>
      <c r="BX83">
        <v>1</v>
      </c>
      <c r="BY83">
        <v>1</v>
      </c>
      <c r="BZ83">
        <v>1</v>
      </c>
      <c r="CA83">
        <v>120</v>
      </c>
      <c r="CB83">
        <v>11</v>
      </c>
      <c r="CC83">
        <v>-3</v>
      </c>
      <c r="CD83">
        <v>-3</v>
      </c>
      <c r="CE83">
        <v>224</v>
      </c>
      <c r="CF83">
        <v>1</v>
      </c>
      <c r="CG83">
        <v>0</v>
      </c>
      <c r="CH83">
        <v>1</v>
      </c>
      <c r="CI83">
        <v>100</v>
      </c>
      <c r="CJ83">
        <v>-3</v>
      </c>
      <c r="CK83">
        <v>-3</v>
      </c>
      <c r="CL83">
        <v>-3</v>
      </c>
      <c r="CM83">
        <v>0</v>
      </c>
      <c r="CN83">
        <v>1</v>
      </c>
      <c r="CO83">
        <v>0</v>
      </c>
      <c r="CP83">
        <v>0</v>
      </c>
      <c r="CQ83">
        <v>0</v>
      </c>
      <c r="CR83">
        <v>0</v>
      </c>
      <c r="CS83">
        <v>0</v>
      </c>
      <c r="CT83">
        <v>0</v>
      </c>
      <c r="CU83">
        <v>180</v>
      </c>
      <c r="CV83">
        <v>4</v>
      </c>
      <c r="CW83">
        <v>12</v>
      </c>
      <c r="CX83">
        <v>-3</v>
      </c>
      <c r="CY83">
        <v>-3</v>
      </c>
      <c r="CZ83">
        <v>5</v>
      </c>
      <c r="DA83">
        <v>300</v>
      </c>
      <c r="DB83">
        <v>400</v>
      </c>
      <c r="DC83">
        <v>0.5</v>
      </c>
      <c r="DD83">
        <v>0</v>
      </c>
    </row>
    <row r="84" spans="1:108" x14ac:dyDescent="0.25">
      <c r="A84" t="s">
        <v>3722</v>
      </c>
      <c r="B84">
        <v>79</v>
      </c>
      <c r="C84">
        <v>5295</v>
      </c>
      <c r="D84">
        <v>2839</v>
      </c>
      <c r="E84">
        <v>1678</v>
      </c>
      <c r="F84">
        <v>1533</v>
      </c>
      <c r="G84">
        <v>5842</v>
      </c>
      <c r="H84">
        <v>6652</v>
      </c>
      <c r="I84">
        <v>15</v>
      </c>
      <c r="J84">
        <v>0</v>
      </c>
      <c r="K84">
        <v>26</v>
      </c>
      <c r="L84">
        <v>26</v>
      </c>
      <c r="M84">
        <v>1</v>
      </c>
      <c r="N84">
        <v>0</v>
      </c>
      <c r="O84">
        <v>60</v>
      </c>
      <c r="P84">
        <v>1</v>
      </c>
      <c r="Q84">
        <v>-3</v>
      </c>
      <c r="R84">
        <v>-3</v>
      </c>
      <c r="S84">
        <v>20</v>
      </c>
      <c r="T84">
        <v>101</v>
      </c>
      <c r="U84">
        <v>0</v>
      </c>
      <c r="V84">
        <v>70</v>
      </c>
      <c r="W84">
        <v>23</v>
      </c>
      <c r="X84">
        <v>1</v>
      </c>
      <c r="Y84">
        <v>1</v>
      </c>
      <c r="Z84">
        <v>1</v>
      </c>
      <c r="AA84">
        <v>0</v>
      </c>
      <c r="AB84">
        <v>80</v>
      </c>
      <c r="AC84">
        <v>5</v>
      </c>
      <c r="AD84">
        <v>-3</v>
      </c>
      <c r="AE84">
        <v>-3</v>
      </c>
      <c r="AF84">
        <v>203</v>
      </c>
      <c r="AG84">
        <v>1</v>
      </c>
      <c r="AH84">
        <v>1</v>
      </c>
      <c r="AI84">
        <v>0</v>
      </c>
      <c r="AJ84">
        <v>100</v>
      </c>
      <c r="AK84">
        <v>-3</v>
      </c>
      <c r="AL84">
        <v>-3</v>
      </c>
      <c r="AM84">
        <v>-3</v>
      </c>
      <c r="AN84">
        <v>1</v>
      </c>
      <c r="AO84">
        <v>0</v>
      </c>
      <c r="AP84">
        <v>0</v>
      </c>
      <c r="AQ84">
        <v>1</v>
      </c>
      <c r="AR84">
        <v>0</v>
      </c>
      <c r="AS84">
        <v>1</v>
      </c>
      <c r="AT84">
        <v>0</v>
      </c>
      <c r="AU84">
        <v>30</v>
      </c>
      <c r="AV84">
        <v>140</v>
      </c>
      <c r="AW84">
        <v>3</v>
      </c>
      <c r="AX84">
        <v>6</v>
      </c>
      <c r="AY84">
        <v>-3</v>
      </c>
      <c r="AZ84">
        <v>-3</v>
      </c>
      <c r="BA84">
        <v>49</v>
      </c>
      <c r="BB84">
        <v>334</v>
      </c>
      <c r="BC84">
        <v>354</v>
      </c>
      <c r="BD84">
        <v>1</v>
      </c>
      <c r="BE84">
        <v>71</v>
      </c>
      <c r="BH84">
        <v>15</v>
      </c>
      <c r="BI84">
        <v>0</v>
      </c>
      <c r="BJ84">
        <v>5</v>
      </c>
      <c r="BK84">
        <v>5</v>
      </c>
      <c r="BL84">
        <v>1</v>
      </c>
      <c r="BM84">
        <v>0</v>
      </c>
      <c r="BN84">
        <v>60</v>
      </c>
      <c r="BO84">
        <v>1</v>
      </c>
      <c r="BP84">
        <v>-3</v>
      </c>
      <c r="BQ84">
        <v>-3</v>
      </c>
      <c r="BR84">
        <v>20</v>
      </c>
      <c r="BS84">
        <v>80</v>
      </c>
      <c r="BT84">
        <v>0</v>
      </c>
      <c r="BU84">
        <v>9</v>
      </c>
      <c r="BV84">
        <v>3</v>
      </c>
      <c r="BW84">
        <v>1</v>
      </c>
      <c r="BX84">
        <v>1</v>
      </c>
      <c r="BY84">
        <v>1</v>
      </c>
      <c r="BZ84">
        <v>0</v>
      </c>
      <c r="CA84">
        <v>80</v>
      </c>
      <c r="CB84">
        <v>5</v>
      </c>
      <c r="CC84">
        <v>-3</v>
      </c>
      <c r="CD84">
        <v>-3</v>
      </c>
      <c r="CE84">
        <v>183</v>
      </c>
      <c r="CF84">
        <v>1</v>
      </c>
      <c r="CG84">
        <v>1</v>
      </c>
      <c r="CH84">
        <v>0</v>
      </c>
      <c r="CI84">
        <v>100</v>
      </c>
      <c r="CJ84">
        <v>-3</v>
      </c>
      <c r="CK84">
        <v>-3</v>
      </c>
      <c r="CL84">
        <v>-3</v>
      </c>
      <c r="CM84">
        <v>0</v>
      </c>
      <c r="CN84">
        <v>0</v>
      </c>
      <c r="CO84">
        <v>1</v>
      </c>
      <c r="CP84">
        <v>0</v>
      </c>
      <c r="CQ84">
        <v>1</v>
      </c>
      <c r="CR84">
        <v>0</v>
      </c>
      <c r="CS84">
        <v>30</v>
      </c>
      <c r="CT84">
        <v>0</v>
      </c>
      <c r="CU84">
        <v>140</v>
      </c>
      <c r="CV84">
        <v>3</v>
      </c>
      <c r="CW84">
        <v>6</v>
      </c>
      <c r="CX84">
        <v>-3</v>
      </c>
      <c r="CY84">
        <v>-3</v>
      </c>
      <c r="CZ84">
        <v>8</v>
      </c>
      <c r="DA84">
        <v>263</v>
      </c>
      <c r="DB84">
        <v>263</v>
      </c>
      <c r="DC84">
        <v>0</v>
      </c>
      <c r="DD84">
        <v>-71</v>
      </c>
    </row>
    <row r="85" spans="1:108" x14ac:dyDescent="0.25">
      <c r="A85" t="s">
        <v>3722</v>
      </c>
      <c r="B85">
        <v>80</v>
      </c>
      <c r="C85">
        <v>4469</v>
      </c>
      <c r="D85">
        <v>4662</v>
      </c>
      <c r="E85">
        <v>997</v>
      </c>
      <c r="F85">
        <v>3556</v>
      </c>
      <c r="G85">
        <v>3335</v>
      </c>
      <c r="H85">
        <v>2096</v>
      </c>
      <c r="I85">
        <v>15</v>
      </c>
      <c r="J85">
        <v>0</v>
      </c>
      <c r="K85">
        <v>10</v>
      </c>
      <c r="L85">
        <v>10</v>
      </c>
      <c r="M85">
        <v>0</v>
      </c>
      <c r="N85">
        <v>0</v>
      </c>
      <c r="O85">
        <v>0</v>
      </c>
      <c r="P85">
        <v>0</v>
      </c>
      <c r="Q85">
        <v>-3</v>
      </c>
      <c r="R85">
        <v>-3</v>
      </c>
      <c r="S85">
        <v>0</v>
      </c>
      <c r="T85">
        <v>25</v>
      </c>
      <c r="U85">
        <v>0</v>
      </c>
      <c r="V85">
        <v>0</v>
      </c>
      <c r="W85">
        <v>0</v>
      </c>
      <c r="X85">
        <v>1</v>
      </c>
      <c r="Y85">
        <v>1</v>
      </c>
      <c r="Z85">
        <v>1</v>
      </c>
      <c r="AA85">
        <v>1</v>
      </c>
      <c r="AB85">
        <v>160</v>
      </c>
      <c r="AC85">
        <v>12</v>
      </c>
      <c r="AD85">
        <v>-3</v>
      </c>
      <c r="AE85">
        <v>-3</v>
      </c>
      <c r="AF85">
        <v>310</v>
      </c>
      <c r="AG85">
        <v>1</v>
      </c>
      <c r="AH85">
        <v>1</v>
      </c>
      <c r="AI85">
        <v>1</v>
      </c>
      <c r="AJ85">
        <v>150</v>
      </c>
      <c r="AK85">
        <v>-3</v>
      </c>
      <c r="AL85">
        <v>-3</v>
      </c>
      <c r="AM85">
        <v>-3</v>
      </c>
      <c r="AN85">
        <v>0</v>
      </c>
      <c r="AO85">
        <v>1</v>
      </c>
      <c r="AP85">
        <v>0</v>
      </c>
      <c r="AQ85">
        <v>0</v>
      </c>
      <c r="AR85">
        <v>0</v>
      </c>
      <c r="AS85">
        <v>0</v>
      </c>
      <c r="AT85">
        <v>0</v>
      </c>
      <c r="AU85">
        <v>0</v>
      </c>
      <c r="AV85">
        <v>160</v>
      </c>
      <c r="AW85">
        <v>4</v>
      </c>
      <c r="AX85">
        <v>12</v>
      </c>
      <c r="AY85">
        <v>-3</v>
      </c>
      <c r="AZ85">
        <v>-3</v>
      </c>
      <c r="BA85">
        <v>10</v>
      </c>
      <c r="BB85">
        <v>335</v>
      </c>
      <c r="BC85">
        <v>435</v>
      </c>
      <c r="BD85">
        <v>0</v>
      </c>
      <c r="BE85">
        <v>-10</v>
      </c>
      <c r="BH85">
        <v>15</v>
      </c>
      <c r="BI85">
        <v>0</v>
      </c>
      <c r="BJ85">
        <v>0</v>
      </c>
      <c r="BK85">
        <v>0</v>
      </c>
      <c r="BL85">
        <v>1</v>
      </c>
      <c r="BM85">
        <v>0</v>
      </c>
      <c r="BN85">
        <v>60</v>
      </c>
      <c r="BO85">
        <v>1</v>
      </c>
      <c r="BP85">
        <v>-3</v>
      </c>
      <c r="BQ85">
        <v>-3</v>
      </c>
      <c r="BR85">
        <v>20</v>
      </c>
      <c r="BS85">
        <v>75</v>
      </c>
      <c r="BT85">
        <v>0</v>
      </c>
      <c r="BU85">
        <v>0</v>
      </c>
      <c r="BV85">
        <v>0</v>
      </c>
      <c r="BW85">
        <v>1</v>
      </c>
      <c r="BX85">
        <v>1</v>
      </c>
      <c r="BY85">
        <v>1</v>
      </c>
      <c r="BZ85">
        <v>1</v>
      </c>
      <c r="CA85">
        <v>120</v>
      </c>
      <c r="CB85">
        <v>11</v>
      </c>
      <c r="CC85">
        <v>-3</v>
      </c>
      <c r="CD85">
        <v>-3</v>
      </c>
      <c r="CE85">
        <v>270</v>
      </c>
      <c r="CF85">
        <v>1</v>
      </c>
      <c r="CG85">
        <v>1</v>
      </c>
      <c r="CH85">
        <v>1</v>
      </c>
      <c r="CI85">
        <v>150</v>
      </c>
      <c r="CJ85">
        <v>-3</v>
      </c>
      <c r="CK85">
        <v>-3</v>
      </c>
      <c r="CL85">
        <v>-3</v>
      </c>
      <c r="CM85">
        <v>0</v>
      </c>
      <c r="CN85">
        <v>1</v>
      </c>
      <c r="CO85">
        <v>0</v>
      </c>
      <c r="CP85">
        <v>0</v>
      </c>
      <c r="CQ85">
        <v>0</v>
      </c>
      <c r="CR85">
        <v>0</v>
      </c>
      <c r="CS85">
        <v>0</v>
      </c>
      <c r="CT85">
        <v>0</v>
      </c>
      <c r="CU85">
        <v>180</v>
      </c>
      <c r="CV85">
        <v>4</v>
      </c>
      <c r="CW85">
        <v>12</v>
      </c>
      <c r="CX85">
        <v>-3</v>
      </c>
      <c r="CY85">
        <v>-3</v>
      </c>
      <c r="CZ85">
        <v>0</v>
      </c>
      <c r="DA85">
        <v>345</v>
      </c>
      <c r="DB85">
        <v>445</v>
      </c>
      <c r="DC85">
        <v>1</v>
      </c>
      <c r="DD85">
        <v>10</v>
      </c>
    </row>
    <row r="86" spans="1:108" x14ac:dyDescent="0.25">
      <c r="A86" t="s">
        <v>3722</v>
      </c>
      <c r="B86">
        <v>81</v>
      </c>
      <c r="C86">
        <v>79</v>
      </c>
      <c r="D86">
        <v>3735</v>
      </c>
      <c r="E86">
        <v>120</v>
      </c>
      <c r="F86">
        <v>3473</v>
      </c>
      <c r="G86">
        <v>3527</v>
      </c>
      <c r="H86">
        <v>6430</v>
      </c>
      <c r="I86">
        <v>15</v>
      </c>
      <c r="J86">
        <v>0</v>
      </c>
      <c r="K86">
        <v>7</v>
      </c>
      <c r="L86">
        <v>7</v>
      </c>
      <c r="M86">
        <v>1</v>
      </c>
      <c r="N86">
        <v>0</v>
      </c>
      <c r="O86">
        <v>60</v>
      </c>
      <c r="P86">
        <v>1</v>
      </c>
      <c r="Q86">
        <v>-3</v>
      </c>
      <c r="R86">
        <v>-3</v>
      </c>
      <c r="S86">
        <v>20</v>
      </c>
      <c r="T86">
        <v>82</v>
      </c>
      <c r="U86">
        <v>0</v>
      </c>
      <c r="V86">
        <v>12</v>
      </c>
      <c r="W86">
        <v>4</v>
      </c>
      <c r="X86">
        <v>1</v>
      </c>
      <c r="Y86">
        <v>1</v>
      </c>
      <c r="Z86">
        <v>1</v>
      </c>
      <c r="AA86">
        <v>1</v>
      </c>
      <c r="AB86">
        <v>120</v>
      </c>
      <c r="AC86">
        <v>11</v>
      </c>
      <c r="AD86">
        <v>-3</v>
      </c>
      <c r="AE86">
        <v>-3</v>
      </c>
      <c r="AF86">
        <v>174</v>
      </c>
      <c r="AG86">
        <v>1</v>
      </c>
      <c r="AH86">
        <v>0</v>
      </c>
      <c r="AI86">
        <v>0</v>
      </c>
      <c r="AJ86">
        <v>50</v>
      </c>
      <c r="AK86">
        <v>-3</v>
      </c>
      <c r="AL86">
        <v>-3</v>
      </c>
      <c r="AM86">
        <v>-3</v>
      </c>
      <c r="AN86">
        <v>0</v>
      </c>
      <c r="AO86">
        <v>1</v>
      </c>
      <c r="AP86">
        <v>0</v>
      </c>
      <c r="AQ86">
        <v>0</v>
      </c>
      <c r="AR86">
        <v>0</v>
      </c>
      <c r="AS86">
        <v>1</v>
      </c>
      <c r="AT86">
        <v>0</v>
      </c>
      <c r="AU86">
        <v>25</v>
      </c>
      <c r="AV86">
        <v>180</v>
      </c>
      <c r="AW86">
        <v>4</v>
      </c>
      <c r="AX86">
        <v>12</v>
      </c>
      <c r="AY86">
        <v>-3</v>
      </c>
      <c r="AZ86">
        <v>-3</v>
      </c>
      <c r="BA86">
        <v>11</v>
      </c>
      <c r="BB86">
        <v>281</v>
      </c>
      <c r="BC86">
        <v>381</v>
      </c>
      <c r="BD86">
        <v>1</v>
      </c>
      <c r="BE86">
        <v>116</v>
      </c>
      <c r="BH86">
        <v>15</v>
      </c>
      <c r="BI86">
        <v>0</v>
      </c>
      <c r="BJ86">
        <v>0</v>
      </c>
      <c r="BK86">
        <v>0</v>
      </c>
      <c r="BL86">
        <v>1</v>
      </c>
      <c r="BM86">
        <v>0</v>
      </c>
      <c r="BN86">
        <v>60</v>
      </c>
      <c r="BO86">
        <v>1</v>
      </c>
      <c r="BP86">
        <v>-3</v>
      </c>
      <c r="BQ86">
        <v>-3</v>
      </c>
      <c r="BR86">
        <v>20</v>
      </c>
      <c r="BS86">
        <v>75</v>
      </c>
      <c r="BT86">
        <v>0</v>
      </c>
      <c r="BU86">
        <v>0</v>
      </c>
      <c r="BV86">
        <v>0</v>
      </c>
      <c r="BW86">
        <v>1</v>
      </c>
      <c r="BX86">
        <v>1</v>
      </c>
      <c r="BY86">
        <v>0</v>
      </c>
      <c r="BZ86">
        <v>0</v>
      </c>
      <c r="CA86">
        <v>40</v>
      </c>
      <c r="CB86">
        <v>1</v>
      </c>
      <c r="CC86">
        <v>-3</v>
      </c>
      <c r="CD86">
        <v>-3</v>
      </c>
      <c r="CE86">
        <v>90</v>
      </c>
      <c r="CF86">
        <v>0</v>
      </c>
      <c r="CG86">
        <v>1</v>
      </c>
      <c r="CH86">
        <v>0</v>
      </c>
      <c r="CI86">
        <v>50</v>
      </c>
      <c r="CJ86">
        <v>-3</v>
      </c>
      <c r="CK86">
        <v>-3</v>
      </c>
      <c r="CL86">
        <v>-3</v>
      </c>
      <c r="CM86">
        <v>0</v>
      </c>
      <c r="CN86">
        <v>0</v>
      </c>
      <c r="CO86">
        <v>0</v>
      </c>
      <c r="CP86">
        <v>0</v>
      </c>
      <c r="CQ86">
        <v>1</v>
      </c>
      <c r="CR86">
        <v>0</v>
      </c>
      <c r="CS86">
        <v>25</v>
      </c>
      <c r="CT86">
        <v>0</v>
      </c>
      <c r="CU86">
        <v>100</v>
      </c>
      <c r="CV86">
        <v>2</v>
      </c>
      <c r="CW86">
        <v>2</v>
      </c>
      <c r="CX86">
        <v>-3</v>
      </c>
      <c r="CY86">
        <v>-3</v>
      </c>
      <c r="CZ86">
        <v>0</v>
      </c>
      <c r="DA86">
        <v>165</v>
      </c>
      <c r="DB86">
        <v>165</v>
      </c>
      <c r="DC86">
        <v>0</v>
      </c>
      <c r="DD86">
        <v>-116</v>
      </c>
    </row>
    <row r="87" spans="1:108" x14ac:dyDescent="0.25">
      <c r="A87" t="s">
        <v>3722</v>
      </c>
      <c r="B87">
        <v>82</v>
      </c>
      <c r="C87">
        <v>1745</v>
      </c>
      <c r="D87">
        <v>4486</v>
      </c>
      <c r="E87">
        <v>5012</v>
      </c>
      <c r="F87">
        <v>3008</v>
      </c>
      <c r="G87">
        <v>6666</v>
      </c>
      <c r="H87">
        <v>4918</v>
      </c>
      <c r="I87">
        <v>10</v>
      </c>
      <c r="J87">
        <v>0</v>
      </c>
      <c r="K87">
        <v>0</v>
      </c>
      <c r="L87">
        <v>0</v>
      </c>
      <c r="M87">
        <v>1</v>
      </c>
      <c r="N87">
        <v>0</v>
      </c>
      <c r="O87">
        <v>60</v>
      </c>
      <c r="P87">
        <v>1</v>
      </c>
      <c r="Q87">
        <v>-3</v>
      </c>
      <c r="R87">
        <v>-3</v>
      </c>
      <c r="S87">
        <v>20</v>
      </c>
      <c r="T87">
        <v>70</v>
      </c>
      <c r="U87">
        <v>0</v>
      </c>
      <c r="V87">
        <v>0</v>
      </c>
      <c r="W87">
        <v>0</v>
      </c>
      <c r="X87">
        <v>1</v>
      </c>
      <c r="Y87">
        <v>1</v>
      </c>
      <c r="Z87">
        <v>1</v>
      </c>
      <c r="AA87">
        <v>0</v>
      </c>
      <c r="AB87">
        <v>80</v>
      </c>
      <c r="AC87">
        <v>5</v>
      </c>
      <c r="AD87">
        <v>-3</v>
      </c>
      <c r="AE87">
        <v>-3</v>
      </c>
      <c r="AF87">
        <v>180</v>
      </c>
      <c r="AG87">
        <v>1</v>
      </c>
      <c r="AH87">
        <v>1</v>
      </c>
      <c r="AI87">
        <v>0</v>
      </c>
      <c r="AJ87">
        <v>100</v>
      </c>
      <c r="AK87">
        <v>-3</v>
      </c>
      <c r="AL87">
        <v>-3</v>
      </c>
      <c r="AM87">
        <v>-3</v>
      </c>
      <c r="AN87">
        <v>0</v>
      </c>
      <c r="AO87">
        <v>0</v>
      </c>
      <c r="AP87">
        <v>0</v>
      </c>
      <c r="AQ87">
        <v>1</v>
      </c>
      <c r="AR87">
        <v>0</v>
      </c>
      <c r="AS87">
        <v>0</v>
      </c>
      <c r="AT87">
        <v>0</v>
      </c>
      <c r="AU87">
        <v>5</v>
      </c>
      <c r="AV87">
        <v>140</v>
      </c>
      <c r="AW87">
        <v>3</v>
      </c>
      <c r="AX87">
        <v>6</v>
      </c>
      <c r="AY87">
        <v>-3</v>
      </c>
      <c r="AZ87">
        <v>-3</v>
      </c>
      <c r="BA87">
        <v>0</v>
      </c>
      <c r="BB87">
        <v>255</v>
      </c>
      <c r="BC87">
        <v>255</v>
      </c>
      <c r="BD87">
        <v>1</v>
      </c>
      <c r="BE87">
        <v>57</v>
      </c>
      <c r="BH87">
        <v>15</v>
      </c>
      <c r="BI87">
        <v>0</v>
      </c>
      <c r="BJ87">
        <v>0</v>
      </c>
      <c r="BK87">
        <v>0</v>
      </c>
      <c r="BL87">
        <v>0</v>
      </c>
      <c r="BM87">
        <v>0</v>
      </c>
      <c r="BN87">
        <v>0</v>
      </c>
      <c r="BO87">
        <v>0</v>
      </c>
      <c r="BP87">
        <v>-3</v>
      </c>
      <c r="BQ87">
        <v>-3</v>
      </c>
      <c r="BR87">
        <v>0</v>
      </c>
      <c r="BS87">
        <v>15</v>
      </c>
      <c r="BT87">
        <v>0</v>
      </c>
      <c r="BU87">
        <v>40</v>
      </c>
      <c r="BV87">
        <v>13</v>
      </c>
      <c r="BW87">
        <v>1</v>
      </c>
      <c r="BX87">
        <v>1</v>
      </c>
      <c r="BY87">
        <v>1</v>
      </c>
      <c r="BZ87">
        <v>0</v>
      </c>
      <c r="CA87">
        <v>120</v>
      </c>
      <c r="CB87">
        <v>6</v>
      </c>
      <c r="CC87">
        <v>-3</v>
      </c>
      <c r="CD87">
        <v>-3</v>
      </c>
      <c r="CE87">
        <v>183</v>
      </c>
      <c r="CF87">
        <v>1</v>
      </c>
      <c r="CG87">
        <v>0</v>
      </c>
      <c r="CH87">
        <v>0</v>
      </c>
      <c r="CI87">
        <v>50</v>
      </c>
      <c r="CJ87">
        <v>-3</v>
      </c>
      <c r="CK87">
        <v>-3</v>
      </c>
      <c r="CL87">
        <v>-3</v>
      </c>
      <c r="CM87">
        <v>0</v>
      </c>
      <c r="CN87">
        <v>0</v>
      </c>
      <c r="CO87">
        <v>1</v>
      </c>
      <c r="CP87">
        <v>0</v>
      </c>
      <c r="CQ87">
        <v>0</v>
      </c>
      <c r="CR87">
        <v>0</v>
      </c>
      <c r="CS87">
        <v>5</v>
      </c>
      <c r="CT87">
        <v>0</v>
      </c>
      <c r="CU87">
        <v>120</v>
      </c>
      <c r="CV87">
        <v>3</v>
      </c>
      <c r="CW87">
        <v>6</v>
      </c>
      <c r="CX87">
        <v>-3</v>
      </c>
      <c r="CY87">
        <v>-3</v>
      </c>
      <c r="CZ87">
        <v>13</v>
      </c>
      <c r="DA87">
        <v>198</v>
      </c>
      <c r="DB87">
        <v>198</v>
      </c>
      <c r="DC87">
        <v>0</v>
      </c>
      <c r="DD87">
        <v>-57</v>
      </c>
    </row>
    <row r="88" spans="1:108" x14ac:dyDescent="0.25">
      <c r="A88" t="s">
        <v>3722</v>
      </c>
      <c r="B88">
        <v>83</v>
      </c>
      <c r="C88">
        <v>3663</v>
      </c>
      <c r="D88">
        <v>118</v>
      </c>
      <c r="E88">
        <v>968</v>
      </c>
      <c r="F88">
        <v>1294</v>
      </c>
      <c r="G88">
        <v>5635</v>
      </c>
      <c r="H88">
        <v>1622</v>
      </c>
      <c r="I88">
        <v>15</v>
      </c>
      <c r="J88">
        <v>0</v>
      </c>
      <c r="K88">
        <v>14</v>
      </c>
      <c r="L88">
        <v>14</v>
      </c>
      <c r="M88">
        <v>1</v>
      </c>
      <c r="N88">
        <v>0</v>
      </c>
      <c r="O88">
        <v>60</v>
      </c>
      <c r="P88">
        <v>1</v>
      </c>
      <c r="Q88">
        <v>-3</v>
      </c>
      <c r="R88">
        <v>-3</v>
      </c>
      <c r="S88">
        <v>20</v>
      </c>
      <c r="T88">
        <v>89</v>
      </c>
      <c r="U88">
        <v>0</v>
      </c>
      <c r="V88">
        <v>81</v>
      </c>
      <c r="W88">
        <v>27</v>
      </c>
      <c r="X88">
        <v>1</v>
      </c>
      <c r="Y88">
        <v>1</v>
      </c>
      <c r="Z88">
        <v>1</v>
      </c>
      <c r="AA88">
        <v>0</v>
      </c>
      <c r="AB88">
        <v>80</v>
      </c>
      <c r="AC88">
        <v>5</v>
      </c>
      <c r="AD88">
        <v>-3</v>
      </c>
      <c r="AE88">
        <v>-3</v>
      </c>
      <c r="AF88">
        <v>157</v>
      </c>
      <c r="AG88">
        <v>0</v>
      </c>
      <c r="AH88">
        <v>0</v>
      </c>
      <c r="AI88">
        <v>1</v>
      </c>
      <c r="AJ88">
        <v>50</v>
      </c>
      <c r="AK88">
        <v>-3</v>
      </c>
      <c r="AL88">
        <v>-3</v>
      </c>
      <c r="AM88">
        <v>-3</v>
      </c>
      <c r="AN88">
        <v>1</v>
      </c>
      <c r="AO88">
        <v>0</v>
      </c>
      <c r="AP88">
        <v>0</v>
      </c>
      <c r="AQ88">
        <v>0</v>
      </c>
      <c r="AR88">
        <v>0</v>
      </c>
      <c r="AS88">
        <v>0</v>
      </c>
      <c r="AT88">
        <v>0</v>
      </c>
      <c r="AU88">
        <v>0</v>
      </c>
      <c r="AV88">
        <v>140</v>
      </c>
      <c r="AW88">
        <v>3</v>
      </c>
      <c r="AX88">
        <v>6</v>
      </c>
      <c r="AY88">
        <v>-3</v>
      </c>
      <c r="AZ88">
        <v>-3</v>
      </c>
      <c r="BA88">
        <v>41</v>
      </c>
      <c r="BB88">
        <v>246</v>
      </c>
      <c r="BC88">
        <v>266</v>
      </c>
      <c r="BD88">
        <v>0</v>
      </c>
      <c r="BE88">
        <v>-9</v>
      </c>
      <c r="BH88">
        <v>15</v>
      </c>
      <c r="BI88">
        <v>0</v>
      </c>
      <c r="BJ88">
        <v>0</v>
      </c>
      <c r="BK88">
        <v>0</v>
      </c>
      <c r="BL88">
        <v>1</v>
      </c>
      <c r="BM88">
        <v>0</v>
      </c>
      <c r="BN88">
        <v>60</v>
      </c>
      <c r="BO88">
        <v>1</v>
      </c>
      <c r="BP88">
        <v>-3</v>
      </c>
      <c r="BQ88">
        <v>-3</v>
      </c>
      <c r="BR88">
        <v>20</v>
      </c>
      <c r="BS88">
        <v>75</v>
      </c>
      <c r="BT88">
        <v>0</v>
      </c>
      <c r="BU88">
        <v>0</v>
      </c>
      <c r="BV88">
        <v>0</v>
      </c>
      <c r="BW88">
        <v>1</v>
      </c>
      <c r="BX88">
        <v>1</v>
      </c>
      <c r="BY88">
        <v>1</v>
      </c>
      <c r="BZ88">
        <v>0</v>
      </c>
      <c r="CA88">
        <v>80</v>
      </c>
      <c r="CB88">
        <v>5</v>
      </c>
      <c r="CC88">
        <v>-3</v>
      </c>
      <c r="CD88">
        <v>-3</v>
      </c>
      <c r="CE88">
        <v>180</v>
      </c>
      <c r="CF88">
        <v>1</v>
      </c>
      <c r="CG88">
        <v>0</v>
      </c>
      <c r="CH88">
        <v>1</v>
      </c>
      <c r="CI88">
        <v>100</v>
      </c>
      <c r="CJ88">
        <v>-3</v>
      </c>
      <c r="CK88">
        <v>-3</v>
      </c>
      <c r="CL88">
        <v>-3</v>
      </c>
      <c r="CM88">
        <v>0</v>
      </c>
      <c r="CN88">
        <v>0</v>
      </c>
      <c r="CO88">
        <v>0</v>
      </c>
      <c r="CP88">
        <v>0</v>
      </c>
      <c r="CQ88">
        <v>0</v>
      </c>
      <c r="CR88">
        <v>0</v>
      </c>
      <c r="CS88">
        <v>0</v>
      </c>
      <c r="CT88">
        <v>0</v>
      </c>
      <c r="CU88">
        <v>140</v>
      </c>
      <c r="CV88">
        <v>3</v>
      </c>
      <c r="CW88">
        <v>6</v>
      </c>
      <c r="CX88">
        <v>-3</v>
      </c>
      <c r="CY88">
        <v>-3</v>
      </c>
      <c r="CZ88">
        <v>0</v>
      </c>
      <c r="DA88">
        <v>255</v>
      </c>
      <c r="DB88">
        <v>255</v>
      </c>
      <c r="DC88">
        <v>1</v>
      </c>
      <c r="DD88">
        <v>9</v>
      </c>
    </row>
    <row r="89" spans="1:108" x14ac:dyDescent="0.25">
      <c r="A89" t="s">
        <v>3722</v>
      </c>
      <c r="B89">
        <v>84</v>
      </c>
      <c r="C89">
        <v>3743</v>
      </c>
      <c r="D89">
        <v>2073</v>
      </c>
      <c r="E89">
        <v>1156</v>
      </c>
      <c r="F89">
        <v>6025</v>
      </c>
      <c r="G89">
        <v>2240</v>
      </c>
      <c r="H89">
        <v>3489</v>
      </c>
      <c r="I89">
        <v>15</v>
      </c>
      <c r="J89">
        <v>0</v>
      </c>
      <c r="K89">
        <v>0</v>
      </c>
      <c r="L89">
        <v>0</v>
      </c>
      <c r="M89">
        <v>1</v>
      </c>
      <c r="N89">
        <v>0</v>
      </c>
      <c r="O89">
        <v>60</v>
      </c>
      <c r="P89">
        <v>1</v>
      </c>
      <c r="Q89">
        <v>-3</v>
      </c>
      <c r="R89">
        <v>-3</v>
      </c>
      <c r="S89">
        <v>20</v>
      </c>
      <c r="T89">
        <v>75</v>
      </c>
      <c r="U89">
        <v>0</v>
      </c>
      <c r="V89">
        <v>0</v>
      </c>
      <c r="W89">
        <v>0</v>
      </c>
      <c r="X89">
        <v>1</v>
      </c>
      <c r="Y89">
        <v>1</v>
      </c>
      <c r="Z89">
        <v>1</v>
      </c>
      <c r="AA89">
        <v>1</v>
      </c>
      <c r="AB89">
        <v>120</v>
      </c>
      <c r="AC89">
        <v>11</v>
      </c>
      <c r="AD89">
        <v>-3</v>
      </c>
      <c r="AE89">
        <v>-3</v>
      </c>
      <c r="AF89">
        <v>170</v>
      </c>
      <c r="AG89">
        <v>1</v>
      </c>
      <c r="AH89">
        <v>0</v>
      </c>
      <c r="AI89">
        <v>0</v>
      </c>
      <c r="AJ89">
        <v>50</v>
      </c>
      <c r="AK89">
        <v>-3</v>
      </c>
      <c r="AL89">
        <v>-3</v>
      </c>
      <c r="AM89">
        <v>-3</v>
      </c>
      <c r="AN89">
        <v>0</v>
      </c>
      <c r="AO89">
        <v>1</v>
      </c>
      <c r="AP89">
        <v>0</v>
      </c>
      <c r="AQ89">
        <v>0</v>
      </c>
      <c r="AR89">
        <v>0</v>
      </c>
      <c r="AS89">
        <v>0</v>
      </c>
      <c r="AT89">
        <v>0</v>
      </c>
      <c r="AU89">
        <v>0</v>
      </c>
      <c r="AV89">
        <v>180</v>
      </c>
      <c r="AW89">
        <v>4</v>
      </c>
      <c r="AX89">
        <v>12</v>
      </c>
      <c r="AY89">
        <v>-3</v>
      </c>
      <c r="AZ89">
        <v>-3</v>
      </c>
      <c r="BA89">
        <v>0</v>
      </c>
      <c r="BB89">
        <v>245</v>
      </c>
      <c r="BC89">
        <v>345</v>
      </c>
      <c r="BD89">
        <v>0</v>
      </c>
      <c r="BE89">
        <v>-65</v>
      </c>
      <c r="BH89">
        <v>15</v>
      </c>
      <c r="BI89">
        <v>0</v>
      </c>
      <c r="BJ89">
        <v>4</v>
      </c>
      <c r="BK89">
        <v>4</v>
      </c>
      <c r="BL89">
        <v>1</v>
      </c>
      <c r="BM89">
        <v>0</v>
      </c>
      <c r="BN89">
        <v>60</v>
      </c>
      <c r="BO89">
        <v>1</v>
      </c>
      <c r="BP89">
        <v>-3</v>
      </c>
      <c r="BQ89">
        <v>-3</v>
      </c>
      <c r="BR89">
        <v>20</v>
      </c>
      <c r="BS89">
        <v>79</v>
      </c>
      <c r="BT89">
        <v>0</v>
      </c>
      <c r="BU89">
        <v>3</v>
      </c>
      <c r="BV89">
        <v>1</v>
      </c>
      <c r="BW89">
        <v>1</v>
      </c>
      <c r="BX89">
        <v>1</v>
      </c>
      <c r="BY89">
        <v>1</v>
      </c>
      <c r="BZ89">
        <v>0</v>
      </c>
      <c r="CA89">
        <v>80</v>
      </c>
      <c r="CB89">
        <v>5</v>
      </c>
      <c r="CC89">
        <v>-3</v>
      </c>
      <c r="CD89">
        <v>-3</v>
      </c>
      <c r="CE89">
        <v>231</v>
      </c>
      <c r="CF89">
        <v>1</v>
      </c>
      <c r="CG89">
        <v>1</v>
      </c>
      <c r="CH89">
        <v>1</v>
      </c>
      <c r="CI89">
        <v>150</v>
      </c>
      <c r="CJ89">
        <v>-3</v>
      </c>
      <c r="CK89">
        <v>-3</v>
      </c>
      <c r="CL89">
        <v>-3</v>
      </c>
      <c r="CM89">
        <v>0</v>
      </c>
      <c r="CN89">
        <v>0</v>
      </c>
      <c r="CO89">
        <v>0</v>
      </c>
      <c r="CP89">
        <v>0</v>
      </c>
      <c r="CQ89">
        <v>0</v>
      </c>
      <c r="CR89">
        <v>0</v>
      </c>
      <c r="CS89">
        <v>0</v>
      </c>
      <c r="CT89">
        <v>0</v>
      </c>
      <c r="CU89">
        <v>140</v>
      </c>
      <c r="CV89">
        <v>3</v>
      </c>
      <c r="CW89">
        <v>6</v>
      </c>
      <c r="CX89">
        <v>-3</v>
      </c>
      <c r="CY89">
        <v>-3</v>
      </c>
      <c r="CZ89">
        <v>5</v>
      </c>
      <c r="DA89">
        <v>310</v>
      </c>
      <c r="DB89">
        <v>310</v>
      </c>
      <c r="DC89">
        <v>1</v>
      </c>
      <c r="DD89">
        <v>65</v>
      </c>
    </row>
    <row r="90" spans="1:108" x14ac:dyDescent="0.25">
      <c r="A90" t="s">
        <v>3722</v>
      </c>
      <c r="B90">
        <v>85</v>
      </c>
      <c r="C90">
        <v>3255</v>
      </c>
      <c r="D90">
        <v>330</v>
      </c>
      <c r="E90">
        <v>6418</v>
      </c>
      <c r="F90">
        <v>5892</v>
      </c>
      <c r="G90">
        <v>4013</v>
      </c>
      <c r="H90">
        <v>6369</v>
      </c>
      <c r="I90">
        <v>15</v>
      </c>
      <c r="J90">
        <v>0</v>
      </c>
      <c r="K90">
        <v>20</v>
      </c>
      <c r="L90">
        <v>20</v>
      </c>
      <c r="M90">
        <v>1</v>
      </c>
      <c r="N90">
        <v>0</v>
      </c>
      <c r="O90">
        <v>60</v>
      </c>
      <c r="P90">
        <v>1</v>
      </c>
      <c r="Q90">
        <v>-3</v>
      </c>
      <c r="R90">
        <v>-3</v>
      </c>
      <c r="S90">
        <v>20</v>
      </c>
      <c r="T90">
        <v>95</v>
      </c>
      <c r="U90">
        <v>0</v>
      </c>
      <c r="V90">
        <v>114</v>
      </c>
      <c r="W90">
        <v>38</v>
      </c>
      <c r="X90">
        <v>1</v>
      </c>
      <c r="Y90">
        <v>1</v>
      </c>
      <c r="Z90">
        <v>1</v>
      </c>
      <c r="AA90">
        <v>1</v>
      </c>
      <c r="AB90">
        <v>120</v>
      </c>
      <c r="AC90">
        <v>11</v>
      </c>
      <c r="AD90">
        <v>-3</v>
      </c>
      <c r="AE90">
        <v>-3</v>
      </c>
      <c r="AF90">
        <v>308</v>
      </c>
      <c r="AG90">
        <v>1</v>
      </c>
      <c r="AH90">
        <v>1</v>
      </c>
      <c r="AI90">
        <v>1</v>
      </c>
      <c r="AJ90">
        <v>150</v>
      </c>
      <c r="AK90">
        <v>-3</v>
      </c>
      <c r="AL90">
        <v>-3</v>
      </c>
      <c r="AM90">
        <v>-3</v>
      </c>
      <c r="AN90">
        <v>1</v>
      </c>
      <c r="AO90">
        <v>1</v>
      </c>
      <c r="AP90">
        <v>0</v>
      </c>
      <c r="AQ90">
        <v>1</v>
      </c>
      <c r="AR90">
        <v>0</v>
      </c>
      <c r="AS90">
        <v>0</v>
      </c>
      <c r="AT90">
        <v>0</v>
      </c>
      <c r="AU90">
        <v>5</v>
      </c>
      <c r="AV90">
        <v>180</v>
      </c>
      <c r="AW90">
        <v>4</v>
      </c>
      <c r="AX90">
        <v>12</v>
      </c>
      <c r="AY90">
        <v>-3</v>
      </c>
      <c r="AZ90">
        <v>-3</v>
      </c>
      <c r="BA90">
        <v>58</v>
      </c>
      <c r="BB90">
        <v>408</v>
      </c>
      <c r="BC90">
        <v>528</v>
      </c>
      <c r="BD90">
        <v>1</v>
      </c>
      <c r="BE90">
        <v>103</v>
      </c>
      <c r="BH90">
        <v>15</v>
      </c>
      <c r="BI90">
        <v>0</v>
      </c>
      <c r="BJ90">
        <v>0</v>
      </c>
      <c r="BK90">
        <v>0</v>
      </c>
      <c r="BL90">
        <v>1</v>
      </c>
      <c r="BM90">
        <v>0</v>
      </c>
      <c r="BN90">
        <v>60</v>
      </c>
      <c r="BO90">
        <v>1</v>
      </c>
      <c r="BP90">
        <v>-3</v>
      </c>
      <c r="BQ90">
        <v>-3</v>
      </c>
      <c r="BR90">
        <v>20</v>
      </c>
      <c r="BS90">
        <v>75</v>
      </c>
      <c r="BT90">
        <v>0</v>
      </c>
      <c r="BU90">
        <v>0</v>
      </c>
      <c r="BV90">
        <v>0</v>
      </c>
      <c r="BW90">
        <v>1</v>
      </c>
      <c r="BX90">
        <v>1</v>
      </c>
      <c r="BY90">
        <v>1</v>
      </c>
      <c r="BZ90">
        <v>0</v>
      </c>
      <c r="CA90">
        <v>80</v>
      </c>
      <c r="CB90">
        <v>5</v>
      </c>
      <c r="CC90">
        <v>-3</v>
      </c>
      <c r="CD90">
        <v>-3</v>
      </c>
      <c r="CE90">
        <v>230</v>
      </c>
      <c r="CF90">
        <v>1</v>
      </c>
      <c r="CG90">
        <v>1</v>
      </c>
      <c r="CH90">
        <v>1</v>
      </c>
      <c r="CI90">
        <v>150</v>
      </c>
      <c r="CJ90">
        <v>-3</v>
      </c>
      <c r="CK90">
        <v>-3</v>
      </c>
      <c r="CL90">
        <v>-3</v>
      </c>
      <c r="CM90">
        <v>0</v>
      </c>
      <c r="CN90">
        <v>0</v>
      </c>
      <c r="CO90">
        <v>1</v>
      </c>
      <c r="CP90">
        <v>0</v>
      </c>
      <c r="CQ90">
        <v>0</v>
      </c>
      <c r="CR90">
        <v>0</v>
      </c>
      <c r="CS90">
        <v>5</v>
      </c>
      <c r="CT90">
        <v>0</v>
      </c>
      <c r="CU90">
        <v>140</v>
      </c>
      <c r="CV90">
        <v>3</v>
      </c>
      <c r="CW90">
        <v>6</v>
      </c>
      <c r="CX90">
        <v>-3</v>
      </c>
      <c r="CY90">
        <v>-3</v>
      </c>
      <c r="CZ90">
        <v>0</v>
      </c>
      <c r="DA90">
        <v>305</v>
      </c>
      <c r="DB90">
        <v>305</v>
      </c>
      <c r="DC90">
        <v>0</v>
      </c>
      <c r="DD90">
        <v>-103</v>
      </c>
    </row>
    <row r="91" spans="1:108" x14ac:dyDescent="0.25">
      <c r="A91" t="s">
        <v>3722</v>
      </c>
      <c r="B91">
        <v>86</v>
      </c>
      <c r="C91">
        <v>159</v>
      </c>
      <c r="D91">
        <v>4320</v>
      </c>
      <c r="E91">
        <v>1369</v>
      </c>
      <c r="F91">
        <v>900</v>
      </c>
      <c r="G91">
        <v>4188</v>
      </c>
      <c r="H91">
        <v>1533</v>
      </c>
      <c r="I91">
        <v>15</v>
      </c>
      <c r="J91">
        <v>0</v>
      </c>
      <c r="K91">
        <v>0</v>
      </c>
      <c r="L91">
        <v>0</v>
      </c>
      <c r="M91">
        <v>1</v>
      </c>
      <c r="N91">
        <v>0</v>
      </c>
      <c r="O91">
        <v>60</v>
      </c>
      <c r="P91">
        <v>1</v>
      </c>
      <c r="Q91">
        <v>-3</v>
      </c>
      <c r="R91">
        <v>-3</v>
      </c>
      <c r="S91">
        <v>20</v>
      </c>
      <c r="T91">
        <v>75</v>
      </c>
      <c r="U91">
        <v>0</v>
      </c>
      <c r="V91">
        <v>0</v>
      </c>
      <c r="W91">
        <v>0</v>
      </c>
      <c r="X91">
        <v>1</v>
      </c>
      <c r="Y91">
        <v>1</v>
      </c>
      <c r="Z91">
        <v>1</v>
      </c>
      <c r="AA91">
        <v>0</v>
      </c>
      <c r="AB91">
        <v>80</v>
      </c>
      <c r="AC91">
        <v>5</v>
      </c>
      <c r="AD91">
        <v>-3</v>
      </c>
      <c r="AE91">
        <v>-3</v>
      </c>
      <c r="AF91">
        <v>230</v>
      </c>
      <c r="AG91">
        <v>1</v>
      </c>
      <c r="AH91">
        <v>1</v>
      </c>
      <c r="AI91">
        <v>1</v>
      </c>
      <c r="AJ91">
        <v>150</v>
      </c>
      <c r="AK91">
        <v>-3</v>
      </c>
      <c r="AL91">
        <v>-3</v>
      </c>
      <c r="AM91">
        <v>-3</v>
      </c>
      <c r="AN91">
        <v>0</v>
      </c>
      <c r="AO91">
        <v>0</v>
      </c>
      <c r="AP91">
        <v>0</v>
      </c>
      <c r="AQ91">
        <v>0</v>
      </c>
      <c r="AR91">
        <v>0</v>
      </c>
      <c r="AS91">
        <v>0</v>
      </c>
      <c r="AT91">
        <v>0</v>
      </c>
      <c r="AU91">
        <v>0</v>
      </c>
      <c r="AV91">
        <v>140</v>
      </c>
      <c r="AW91">
        <v>3</v>
      </c>
      <c r="AX91">
        <v>6</v>
      </c>
      <c r="AY91">
        <v>-3</v>
      </c>
      <c r="AZ91">
        <v>-3</v>
      </c>
      <c r="BA91">
        <v>0</v>
      </c>
      <c r="BB91">
        <v>305</v>
      </c>
      <c r="BC91">
        <v>305</v>
      </c>
      <c r="BD91">
        <v>0</v>
      </c>
      <c r="BE91">
        <v>-24</v>
      </c>
      <c r="BH91">
        <v>15</v>
      </c>
      <c r="BI91">
        <v>0</v>
      </c>
      <c r="BJ91">
        <v>24</v>
      </c>
      <c r="BK91">
        <v>24</v>
      </c>
      <c r="BL91">
        <v>0</v>
      </c>
      <c r="BM91">
        <v>0</v>
      </c>
      <c r="BN91">
        <v>0</v>
      </c>
      <c r="BO91">
        <v>0</v>
      </c>
      <c r="BP91">
        <v>-3</v>
      </c>
      <c r="BQ91">
        <v>-3</v>
      </c>
      <c r="BR91">
        <v>0</v>
      </c>
      <c r="BS91">
        <v>39</v>
      </c>
      <c r="BT91">
        <v>0</v>
      </c>
      <c r="BU91">
        <v>61</v>
      </c>
      <c r="BV91">
        <v>20</v>
      </c>
      <c r="BW91">
        <v>1</v>
      </c>
      <c r="BX91">
        <v>1</v>
      </c>
      <c r="BY91">
        <v>1</v>
      </c>
      <c r="BZ91">
        <v>0</v>
      </c>
      <c r="CA91">
        <v>120</v>
      </c>
      <c r="CB91">
        <v>6</v>
      </c>
      <c r="CC91">
        <v>-3</v>
      </c>
      <c r="CD91">
        <v>-3</v>
      </c>
      <c r="CE91">
        <v>290</v>
      </c>
      <c r="CF91">
        <v>1</v>
      </c>
      <c r="CG91">
        <v>1</v>
      </c>
      <c r="CH91">
        <v>1</v>
      </c>
      <c r="CI91">
        <v>150</v>
      </c>
      <c r="CJ91">
        <v>-3</v>
      </c>
      <c r="CK91">
        <v>-3</v>
      </c>
      <c r="CL91">
        <v>-3</v>
      </c>
      <c r="CM91">
        <v>1</v>
      </c>
      <c r="CN91">
        <v>0</v>
      </c>
      <c r="CO91">
        <v>0</v>
      </c>
      <c r="CP91">
        <v>0</v>
      </c>
      <c r="CQ91">
        <v>0</v>
      </c>
      <c r="CR91">
        <v>0</v>
      </c>
      <c r="CS91">
        <v>0</v>
      </c>
      <c r="CT91">
        <v>0</v>
      </c>
      <c r="CU91">
        <v>120</v>
      </c>
      <c r="CV91">
        <v>3</v>
      </c>
      <c r="CW91">
        <v>6</v>
      </c>
      <c r="CX91">
        <v>-3</v>
      </c>
      <c r="CY91">
        <v>-3</v>
      </c>
      <c r="CZ91">
        <v>44</v>
      </c>
      <c r="DA91">
        <v>329</v>
      </c>
      <c r="DB91">
        <v>349</v>
      </c>
      <c r="DC91">
        <v>1</v>
      </c>
      <c r="DD91">
        <v>24</v>
      </c>
    </row>
    <row r="92" spans="1:108" x14ac:dyDescent="0.25">
      <c r="A92" t="s">
        <v>3722</v>
      </c>
      <c r="B92">
        <v>87</v>
      </c>
      <c r="C92">
        <v>5160</v>
      </c>
      <c r="D92">
        <v>3218</v>
      </c>
      <c r="E92">
        <v>3189</v>
      </c>
      <c r="F92">
        <v>5869</v>
      </c>
      <c r="G92">
        <v>1255</v>
      </c>
      <c r="H92">
        <v>60</v>
      </c>
      <c r="I92">
        <v>15</v>
      </c>
      <c r="J92">
        <v>0</v>
      </c>
      <c r="K92">
        <v>0</v>
      </c>
      <c r="L92">
        <v>0</v>
      </c>
      <c r="M92">
        <v>0</v>
      </c>
      <c r="N92">
        <v>0</v>
      </c>
      <c r="O92">
        <v>0</v>
      </c>
      <c r="P92">
        <v>0</v>
      </c>
      <c r="Q92">
        <v>-3</v>
      </c>
      <c r="R92">
        <v>-3</v>
      </c>
      <c r="S92">
        <v>0</v>
      </c>
      <c r="T92">
        <v>15</v>
      </c>
      <c r="U92">
        <v>0</v>
      </c>
      <c r="V92">
        <v>0</v>
      </c>
      <c r="W92">
        <v>0</v>
      </c>
      <c r="X92">
        <v>1</v>
      </c>
      <c r="Y92">
        <v>1</v>
      </c>
      <c r="Z92">
        <v>1</v>
      </c>
      <c r="AA92">
        <v>0</v>
      </c>
      <c r="AB92">
        <v>120</v>
      </c>
      <c r="AC92">
        <v>6</v>
      </c>
      <c r="AD92">
        <v>-3</v>
      </c>
      <c r="AE92">
        <v>-3</v>
      </c>
      <c r="AF92">
        <v>270</v>
      </c>
      <c r="AG92">
        <v>1</v>
      </c>
      <c r="AH92">
        <v>1</v>
      </c>
      <c r="AI92">
        <v>1</v>
      </c>
      <c r="AJ92">
        <v>150</v>
      </c>
      <c r="AK92">
        <v>-3</v>
      </c>
      <c r="AL92">
        <v>-3</v>
      </c>
      <c r="AM92">
        <v>-3</v>
      </c>
      <c r="AN92">
        <v>0</v>
      </c>
      <c r="AO92">
        <v>0</v>
      </c>
      <c r="AP92">
        <v>0</v>
      </c>
      <c r="AQ92">
        <v>0</v>
      </c>
      <c r="AR92">
        <v>0</v>
      </c>
      <c r="AS92">
        <v>0</v>
      </c>
      <c r="AT92">
        <v>0</v>
      </c>
      <c r="AU92">
        <v>0</v>
      </c>
      <c r="AV92">
        <v>120</v>
      </c>
      <c r="AW92">
        <v>3</v>
      </c>
      <c r="AX92">
        <v>6</v>
      </c>
      <c r="AY92">
        <v>-3</v>
      </c>
      <c r="AZ92">
        <v>-3</v>
      </c>
      <c r="BA92">
        <v>0</v>
      </c>
      <c r="BB92">
        <v>285</v>
      </c>
      <c r="BC92">
        <v>285</v>
      </c>
      <c r="BD92">
        <v>0</v>
      </c>
      <c r="BE92">
        <v>-22</v>
      </c>
      <c r="BH92">
        <v>15</v>
      </c>
      <c r="BI92">
        <v>0</v>
      </c>
      <c r="BJ92">
        <v>2</v>
      </c>
      <c r="BK92">
        <v>2</v>
      </c>
      <c r="BL92">
        <v>1</v>
      </c>
      <c r="BM92">
        <v>0</v>
      </c>
      <c r="BN92">
        <v>60</v>
      </c>
      <c r="BO92">
        <v>1</v>
      </c>
      <c r="BP92">
        <v>-3</v>
      </c>
      <c r="BQ92">
        <v>-3</v>
      </c>
      <c r="BR92">
        <v>20</v>
      </c>
      <c r="BS92">
        <v>77</v>
      </c>
      <c r="BT92">
        <v>0</v>
      </c>
      <c r="BU92">
        <v>2</v>
      </c>
      <c r="BV92">
        <v>0</v>
      </c>
      <c r="BW92">
        <v>1</v>
      </c>
      <c r="BX92">
        <v>1</v>
      </c>
      <c r="BY92">
        <v>1</v>
      </c>
      <c r="BZ92">
        <v>0</v>
      </c>
      <c r="CA92">
        <v>80</v>
      </c>
      <c r="CB92">
        <v>5</v>
      </c>
      <c r="CC92">
        <v>-3</v>
      </c>
      <c r="CD92">
        <v>-3</v>
      </c>
      <c r="CE92">
        <v>230</v>
      </c>
      <c r="CF92">
        <v>1</v>
      </c>
      <c r="CG92">
        <v>1</v>
      </c>
      <c r="CH92">
        <v>1</v>
      </c>
      <c r="CI92">
        <v>150</v>
      </c>
      <c r="CJ92">
        <v>-3</v>
      </c>
      <c r="CK92">
        <v>-3</v>
      </c>
      <c r="CL92">
        <v>-3</v>
      </c>
      <c r="CM92">
        <v>0</v>
      </c>
      <c r="CN92">
        <v>0</v>
      </c>
      <c r="CO92">
        <v>0</v>
      </c>
      <c r="CP92">
        <v>0</v>
      </c>
      <c r="CQ92">
        <v>0</v>
      </c>
      <c r="CR92">
        <v>0</v>
      </c>
      <c r="CS92">
        <v>0</v>
      </c>
      <c r="CT92">
        <v>0</v>
      </c>
      <c r="CU92">
        <v>140</v>
      </c>
      <c r="CV92">
        <v>3</v>
      </c>
      <c r="CW92">
        <v>6</v>
      </c>
      <c r="CX92">
        <v>-3</v>
      </c>
      <c r="CY92">
        <v>-3</v>
      </c>
      <c r="CZ92">
        <v>2</v>
      </c>
      <c r="DA92">
        <v>307</v>
      </c>
      <c r="DB92">
        <v>307</v>
      </c>
      <c r="DC92">
        <v>1</v>
      </c>
      <c r="DD92">
        <v>22</v>
      </c>
    </row>
    <row r="93" spans="1:108" x14ac:dyDescent="0.25">
      <c r="A93" t="s">
        <v>3722</v>
      </c>
      <c r="B93">
        <v>88</v>
      </c>
      <c r="C93">
        <v>3847</v>
      </c>
      <c r="D93">
        <v>3616</v>
      </c>
      <c r="E93">
        <v>696</v>
      </c>
      <c r="F93">
        <v>744</v>
      </c>
      <c r="G93">
        <v>6546</v>
      </c>
      <c r="H93">
        <v>5839</v>
      </c>
      <c r="I93">
        <v>10</v>
      </c>
      <c r="J93">
        <v>0</v>
      </c>
      <c r="K93">
        <v>0</v>
      </c>
      <c r="L93">
        <v>0</v>
      </c>
      <c r="M93">
        <v>0</v>
      </c>
      <c r="N93">
        <v>0</v>
      </c>
      <c r="O93">
        <v>0</v>
      </c>
      <c r="P93">
        <v>0</v>
      </c>
      <c r="Q93">
        <v>-3</v>
      </c>
      <c r="R93">
        <v>-3</v>
      </c>
      <c r="S93">
        <v>0</v>
      </c>
      <c r="T93">
        <v>10</v>
      </c>
      <c r="U93">
        <v>0</v>
      </c>
      <c r="V93">
        <v>0</v>
      </c>
      <c r="W93">
        <v>0</v>
      </c>
      <c r="X93">
        <v>1</v>
      </c>
      <c r="Y93">
        <v>1</v>
      </c>
      <c r="Z93">
        <v>1</v>
      </c>
      <c r="AA93">
        <v>1</v>
      </c>
      <c r="AB93">
        <v>160</v>
      </c>
      <c r="AC93">
        <v>12</v>
      </c>
      <c r="AD93">
        <v>-3</v>
      </c>
      <c r="AE93">
        <v>-3</v>
      </c>
      <c r="AF93">
        <v>310</v>
      </c>
      <c r="AG93">
        <v>1</v>
      </c>
      <c r="AH93">
        <v>1</v>
      </c>
      <c r="AI93">
        <v>1</v>
      </c>
      <c r="AJ93">
        <v>150</v>
      </c>
      <c r="AK93">
        <v>-3</v>
      </c>
      <c r="AL93">
        <v>-3</v>
      </c>
      <c r="AM93">
        <v>-3</v>
      </c>
      <c r="AN93">
        <v>0</v>
      </c>
      <c r="AO93">
        <v>1</v>
      </c>
      <c r="AP93">
        <v>1</v>
      </c>
      <c r="AQ93">
        <v>0</v>
      </c>
      <c r="AR93">
        <v>0</v>
      </c>
      <c r="AS93">
        <v>0</v>
      </c>
      <c r="AT93">
        <v>5</v>
      </c>
      <c r="AU93">
        <v>0</v>
      </c>
      <c r="AV93">
        <v>160</v>
      </c>
      <c r="AW93">
        <v>4</v>
      </c>
      <c r="AX93">
        <v>12</v>
      </c>
      <c r="AY93">
        <v>-3</v>
      </c>
      <c r="AZ93">
        <v>-3</v>
      </c>
      <c r="BA93">
        <v>0</v>
      </c>
      <c r="BB93">
        <v>320</v>
      </c>
      <c r="BC93">
        <v>420</v>
      </c>
      <c r="BD93">
        <v>0</v>
      </c>
      <c r="BE93">
        <v>-33</v>
      </c>
      <c r="BH93">
        <v>15</v>
      </c>
      <c r="BI93">
        <v>0</v>
      </c>
      <c r="BJ93">
        <v>0</v>
      </c>
      <c r="BK93">
        <v>0</v>
      </c>
      <c r="BL93">
        <v>1</v>
      </c>
      <c r="BM93">
        <v>0</v>
      </c>
      <c r="BN93">
        <v>60</v>
      </c>
      <c r="BO93">
        <v>1</v>
      </c>
      <c r="BP93">
        <v>-3</v>
      </c>
      <c r="BQ93">
        <v>-3</v>
      </c>
      <c r="BR93">
        <v>20</v>
      </c>
      <c r="BS93">
        <v>75</v>
      </c>
      <c r="BT93">
        <v>0</v>
      </c>
      <c r="BU93">
        <v>10</v>
      </c>
      <c r="BV93">
        <v>3</v>
      </c>
      <c r="BW93">
        <v>1</v>
      </c>
      <c r="BX93">
        <v>1</v>
      </c>
      <c r="BY93">
        <v>1</v>
      </c>
      <c r="BZ93">
        <v>1</v>
      </c>
      <c r="CA93">
        <v>120</v>
      </c>
      <c r="CB93">
        <v>11</v>
      </c>
      <c r="CC93">
        <v>-3</v>
      </c>
      <c r="CD93">
        <v>-3</v>
      </c>
      <c r="CE93">
        <v>273</v>
      </c>
      <c r="CF93">
        <v>1</v>
      </c>
      <c r="CG93">
        <v>1</v>
      </c>
      <c r="CH93">
        <v>1</v>
      </c>
      <c r="CI93">
        <v>150</v>
      </c>
      <c r="CJ93">
        <v>-3</v>
      </c>
      <c r="CK93">
        <v>-3</v>
      </c>
      <c r="CL93">
        <v>-3</v>
      </c>
      <c r="CM93">
        <v>0</v>
      </c>
      <c r="CN93">
        <v>1</v>
      </c>
      <c r="CO93">
        <v>0</v>
      </c>
      <c r="CP93">
        <v>1</v>
      </c>
      <c r="CQ93">
        <v>0</v>
      </c>
      <c r="CR93">
        <v>0</v>
      </c>
      <c r="CS93">
        <v>0</v>
      </c>
      <c r="CT93">
        <v>5</v>
      </c>
      <c r="CU93">
        <v>180</v>
      </c>
      <c r="CV93">
        <v>4</v>
      </c>
      <c r="CW93">
        <v>12</v>
      </c>
      <c r="CX93">
        <v>-3</v>
      </c>
      <c r="CY93">
        <v>-3</v>
      </c>
      <c r="CZ93">
        <v>3</v>
      </c>
      <c r="DA93">
        <v>353</v>
      </c>
      <c r="DB93">
        <v>453</v>
      </c>
      <c r="DC93">
        <v>1</v>
      </c>
      <c r="DD93">
        <v>33</v>
      </c>
    </row>
    <row r="94" spans="1:108" x14ac:dyDescent="0.25">
      <c r="A94" t="s">
        <v>3722</v>
      </c>
      <c r="B94">
        <v>89</v>
      </c>
      <c r="C94">
        <v>3647</v>
      </c>
      <c r="D94">
        <v>6377</v>
      </c>
      <c r="E94">
        <v>180</v>
      </c>
      <c r="F94">
        <v>5930</v>
      </c>
      <c r="G94">
        <v>589</v>
      </c>
      <c r="H94">
        <v>4189</v>
      </c>
      <c r="I94">
        <v>15</v>
      </c>
      <c r="J94">
        <v>0</v>
      </c>
      <c r="K94">
        <v>0</v>
      </c>
      <c r="L94">
        <v>0</v>
      </c>
      <c r="M94">
        <v>1</v>
      </c>
      <c r="N94">
        <v>0</v>
      </c>
      <c r="O94">
        <v>60</v>
      </c>
      <c r="P94">
        <v>1</v>
      </c>
      <c r="Q94">
        <v>-3</v>
      </c>
      <c r="R94">
        <v>-3</v>
      </c>
      <c r="S94">
        <v>20</v>
      </c>
      <c r="T94">
        <v>75</v>
      </c>
      <c r="U94">
        <v>0</v>
      </c>
      <c r="V94">
        <v>0</v>
      </c>
      <c r="W94">
        <v>0</v>
      </c>
      <c r="X94">
        <v>1</v>
      </c>
      <c r="Y94">
        <v>1</v>
      </c>
      <c r="Z94">
        <v>1</v>
      </c>
      <c r="AA94">
        <v>0</v>
      </c>
      <c r="AB94">
        <v>80</v>
      </c>
      <c r="AC94">
        <v>5</v>
      </c>
      <c r="AD94">
        <v>-3</v>
      </c>
      <c r="AE94">
        <v>-3</v>
      </c>
      <c r="AF94">
        <v>230</v>
      </c>
      <c r="AG94">
        <v>1</v>
      </c>
      <c r="AH94">
        <v>1</v>
      </c>
      <c r="AI94">
        <v>1</v>
      </c>
      <c r="AJ94">
        <v>150</v>
      </c>
      <c r="AK94">
        <v>-3</v>
      </c>
      <c r="AL94">
        <v>-3</v>
      </c>
      <c r="AM94">
        <v>-3</v>
      </c>
      <c r="AN94">
        <v>0</v>
      </c>
      <c r="AO94">
        <v>0</v>
      </c>
      <c r="AP94">
        <v>0</v>
      </c>
      <c r="AQ94">
        <v>0</v>
      </c>
      <c r="AR94">
        <v>0</v>
      </c>
      <c r="AS94">
        <v>0</v>
      </c>
      <c r="AT94">
        <v>0</v>
      </c>
      <c r="AU94">
        <v>0</v>
      </c>
      <c r="AV94">
        <v>140</v>
      </c>
      <c r="AW94">
        <v>3</v>
      </c>
      <c r="AX94">
        <v>6</v>
      </c>
      <c r="AY94">
        <v>-3</v>
      </c>
      <c r="AZ94">
        <v>-3</v>
      </c>
      <c r="BA94">
        <v>0</v>
      </c>
      <c r="BB94">
        <v>305</v>
      </c>
      <c r="BC94">
        <v>305</v>
      </c>
      <c r="BD94">
        <v>1</v>
      </c>
      <c r="BE94">
        <v>105</v>
      </c>
      <c r="BH94">
        <v>10</v>
      </c>
      <c r="BI94">
        <v>0</v>
      </c>
      <c r="BJ94">
        <v>0</v>
      </c>
      <c r="BK94">
        <v>0</v>
      </c>
      <c r="BL94">
        <v>1</v>
      </c>
      <c r="BM94">
        <v>0</v>
      </c>
      <c r="BN94">
        <v>60</v>
      </c>
      <c r="BO94">
        <v>1</v>
      </c>
      <c r="BP94">
        <v>-3</v>
      </c>
      <c r="BQ94">
        <v>-3</v>
      </c>
      <c r="BR94">
        <v>20</v>
      </c>
      <c r="BS94">
        <v>70</v>
      </c>
      <c r="BT94">
        <v>0</v>
      </c>
      <c r="BU94">
        <v>0</v>
      </c>
      <c r="BV94">
        <v>0</v>
      </c>
      <c r="BW94">
        <v>1</v>
      </c>
      <c r="BX94">
        <v>1</v>
      </c>
      <c r="BY94">
        <v>1</v>
      </c>
      <c r="BZ94">
        <v>0</v>
      </c>
      <c r="CA94">
        <v>80</v>
      </c>
      <c r="CB94">
        <v>5</v>
      </c>
      <c r="CC94">
        <v>-3</v>
      </c>
      <c r="CD94">
        <v>-3</v>
      </c>
      <c r="CE94">
        <v>130</v>
      </c>
      <c r="CF94">
        <v>0</v>
      </c>
      <c r="CG94">
        <v>0</v>
      </c>
      <c r="CH94">
        <v>1</v>
      </c>
      <c r="CI94">
        <v>50</v>
      </c>
      <c r="CJ94">
        <v>-3</v>
      </c>
      <c r="CK94">
        <v>-3</v>
      </c>
      <c r="CL94">
        <v>-3</v>
      </c>
      <c r="CM94">
        <v>0</v>
      </c>
      <c r="CN94">
        <v>0</v>
      </c>
      <c r="CO94">
        <v>0</v>
      </c>
      <c r="CP94">
        <v>0</v>
      </c>
      <c r="CQ94">
        <v>0</v>
      </c>
      <c r="CR94">
        <v>0</v>
      </c>
      <c r="CS94">
        <v>0</v>
      </c>
      <c r="CT94">
        <v>0</v>
      </c>
      <c r="CU94">
        <v>140</v>
      </c>
      <c r="CV94">
        <v>3</v>
      </c>
      <c r="CW94">
        <v>6</v>
      </c>
      <c r="CX94">
        <v>-3</v>
      </c>
      <c r="CY94">
        <v>-3</v>
      </c>
      <c r="CZ94">
        <v>0</v>
      </c>
      <c r="DA94">
        <v>200</v>
      </c>
      <c r="DB94">
        <v>200</v>
      </c>
      <c r="DC94">
        <v>0</v>
      </c>
      <c r="DD94">
        <v>-105</v>
      </c>
    </row>
    <row r="95" spans="1:108" x14ac:dyDescent="0.25">
      <c r="A95" t="s">
        <v>3722</v>
      </c>
      <c r="B95">
        <v>90</v>
      </c>
      <c r="C95">
        <v>704</v>
      </c>
      <c r="D95">
        <v>4013</v>
      </c>
      <c r="E95">
        <v>4662</v>
      </c>
      <c r="F95">
        <v>6321</v>
      </c>
      <c r="G95">
        <v>5012</v>
      </c>
      <c r="H95">
        <v>5842</v>
      </c>
      <c r="I95">
        <v>15</v>
      </c>
      <c r="J95">
        <v>0</v>
      </c>
      <c r="K95">
        <v>7</v>
      </c>
      <c r="L95">
        <v>7</v>
      </c>
      <c r="M95">
        <v>1</v>
      </c>
      <c r="N95">
        <v>0</v>
      </c>
      <c r="O95">
        <v>60</v>
      </c>
      <c r="P95">
        <v>1</v>
      </c>
      <c r="Q95">
        <v>-3</v>
      </c>
      <c r="R95">
        <v>-3</v>
      </c>
      <c r="S95">
        <v>20</v>
      </c>
      <c r="T95">
        <v>82</v>
      </c>
      <c r="U95">
        <v>0</v>
      </c>
      <c r="V95">
        <v>0</v>
      </c>
      <c r="W95">
        <v>0</v>
      </c>
      <c r="X95">
        <v>1</v>
      </c>
      <c r="Y95">
        <v>1</v>
      </c>
      <c r="Z95">
        <v>1</v>
      </c>
      <c r="AA95">
        <v>0</v>
      </c>
      <c r="AB95">
        <v>80</v>
      </c>
      <c r="AC95">
        <v>5</v>
      </c>
      <c r="AD95">
        <v>-3</v>
      </c>
      <c r="AE95">
        <v>-3</v>
      </c>
      <c r="AF95">
        <v>180</v>
      </c>
      <c r="AG95">
        <v>0</v>
      </c>
      <c r="AH95">
        <v>1</v>
      </c>
      <c r="AI95">
        <v>1</v>
      </c>
      <c r="AJ95">
        <v>100</v>
      </c>
      <c r="AK95">
        <v>-3</v>
      </c>
      <c r="AL95">
        <v>-3</v>
      </c>
      <c r="AM95">
        <v>-3</v>
      </c>
      <c r="AN95">
        <v>0</v>
      </c>
      <c r="AO95">
        <v>0</v>
      </c>
      <c r="AP95">
        <v>0</v>
      </c>
      <c r="AQ95">
        <v>0</v>
      </c>
      <c r="AR95">
        <v>0</v>
      </c>
      <c r="AS95">
        <v>0</v>
      </c>
      <c r="AT95">
        <v>0</v>
      </c>
      <c r="AU95">
        <v>0</v>
      </c>
      <c r="AV95">
        <v>140</v>
      </c>
      <c r="AW95">
        <v>3</v>
      </c>
      <c r="AX95">
        <v>6</v>
      </c>
      <c r="AY95">
        <v>-3</v>
      </c>
      <c r="AZ95">
        <v>-3</v>
      </c>
      <c r="BA95">
        <v>7</v>
      </c>
      <c r="BB95">
        <v>262</v>
      </c>
      <c r="BC95">
        <v>262</v>
      </c>
      <c r="BD95">
        <v>0</v>
      </c>
      <c r="BE95">
        <v>-69</v>
      </c>
      <c r="BH95">
        <v>15</v>
      </c>
      <c r="BI95">
        <v>0</v>
      </c>
      <c r="BJ95">
        <v>18</v>
      </c>
      <c r="BK95">
        <v>18</v>
      </c>
      <c r="BL95">
        <v>0</v>
      </c>
      <c r="BM95">
        <v>0</v>
      </c>
      <c r="BN95">
        <v>0</v>
      </c>
      <c r="BO95">
        <v>0</v>
      </c>
      <c r="BP95">
        <v>-3</v>
      </c>
      <c r="BQ95">
        <v>-3</v>
      </c>
      <c r="BR95">
        <v>0</v>
      </c>
      <c r="BS95">
        <v>33</v>
      </c>
      <c r="BT95">
        <v>0</v>
      </c>
      <c r="BU95">
        <v>84</v>
      </c>
      <c r="BV95">
        <v>28</v>
      </c>
      <c r="BW95">
        <v>1</v>
      </c>
      <c r="BX95">
        <v>1</v>
      </c>
      <c r="BY95">
        <v>1</v>
      </c>
      <c r="BZ95">
        <v>0</v>
      </c>
      <c r="CA95">
        <v>120</v>
      </c>
      <c r="CB95">
        <v>6</v>
      </c>
      <c r="CC95">
        <v>-3</v>
      </c>
      <c r="CD95">
        <v>-3</v>
      </c>
      <c r="CE95">
        <v>298</v>
      </c>
      <c r="CF95">
        <v>1</v>
      </c>
      <c r="CG95">
        <v>1</v>
      </c>
      <c r="CH95">
        <v>1</v>
      </c>
      <c r="CI95">
        <v>150</v>
      </c>
      <c r="CJ95">
        <v>-3</v>
      </c>
      <c r="CK95">
        <v>-3</v>
      </c>
      <c r="CL95">
        <v>-3</v>
      </c>
      <c r="CM95">
        <v>1</v>
      </c>
      <c r="CN95">
        <v>0</v>
      </c>
      <c r="CO95">
        <v>0</v>
      </c>
      <c r="CP95">
        <v>0</v>
      </c>
      <c r="CQ95">
        <v>0</v>
      </c>
      <c r="CR95">
        <v>0</v>
      </c>
      <c r="CS95">
        <v>0</v>
      </c>
      <c r="CT95">
        <v>0</v>
      </c>
      <c r="CU95">
        <v>120</v>
      </c>
      <c r="CV95">
        <v>3</v>
      </c>
      <c r="CW95">
        <v>6</v>
      </c>
      <c r="CX95">
        <v>-3</v>
      </c>
      <c r="CY95">
        <v>-3</v>
      </c>
      <c r="CZ95">
        <v>46</v>
      </c>
      <c r="DA95">
        <v>331</v>
      </c>
      <c r="DB95">
        <v>351</v>
      </c>
      <c r="DC95">
        <v>1</v>
      </c>
      <c r="DD95">
        <v>69</v>
      </c>
    </row>
    <row r="96" spans="1:108" x14ac:dyDescent="0.25">
      <c r="A96" t="s">
        <v>3722</v>
      </c>
      <c r="B96">
        <v>91</v>
      </c>
      <c r="C96">
        <v>6652</v>
      </c>
      <c r="D96">
        <v>1294</v>
      </c>
      <c r="E96">
        <v>118</v>
      </c>
      <c r="F96">
        <v>4918</v>
      </c>
      <c r="G96">
        <v>997</v>
      </c>
      <c r="H96">
        <v>4320</v>
      </c>
      <c r="I96">
        <v>15</v>
      </c>
      <c r="J96">
        <v>0</v>
      </c>
      <c r="K96">
        <v>29</v>
      </c>
      <c r="L96">
        <v>29</v>
      </c>
      <c r="M96">
        <v>1</v>
      </c>
      <c r="N96">
        <v>0</v>
      </c>
      <c r="O96">
        <v>60</v>
      </c>
      <c r="P96">
        <v>1</v>
      </c>
      <c r="Q96">
        <v>-3</v>
      </c>
      <c r="R96">
        <v>-3</v>
      </c>
      <c r="S96">
        <v>20</v>
      </c>
      <c r="T96">
        <v>104</v>
      </c>
      <c r="U96">
        <v>0</v>
      </c>
      <c r="V96">
        <v>59</v>
      </c>
      <c r="W96">
        <v>19</v>
      </c>
      <c r="X96">
        <v>1</v>
      </c>
      <c r="Y96">
        <v>1</v>
      </c>
      <c r="Z96">
        <v>1</v>
      </c>
      <c r="AA96">
        <v>0</v>
      </c>
      <c r="AB96">
        <v>80</v>
      </c>
      <c r="AC96">
        <v>5</v>
      </c>
      <c r="AD96">
        <v>-3</v>
      </c>
      <c r="AE96">
        <v>-3</v>
      </c>
      <c r="AF96">
        <v>249</v>
      </c>
      <c r="AG96">
        <v>1</v>
      </c>
      <c r="AH96">
        <v>1</v>
      </c>
      <c r="AI96">
        <v>1</v>
      </c>
      <c r="AJ96">
        <v>150</v>
      </c>
      <c r="AK96">
        <v>-3</v>
      </c>
      <c r="AL96">
        <v>-3</v>
      </c>
      <c r="AM96">
        <v>-3</v>
      </c>
      <c r="AN96">
        <v>1</v>
      </c>
      <c r="AO96">
        <v>0</v>
      </c>
      <c r="AP96">
        <v>0</v>
      </c>
      <c r="AQ96">
        <v>0</v>
      </c>
      <c r="AR96">
        <v>0</v>
      </c>
      <c r="AS96">
        <v>0</v>
      </c>
      <c r="AT96">
        <v>0</v>
      </c>
      <c r="AU96">
        <v>0</v>
      </c>
      <c r="AV96">
        <v>140</v>
      </c>
      <c r="AW96">
        <v>3</v>
      </c>
      <c r="AX96">
        <v>6</v>
      </c>
      <c r="AY96">
        <v>-3</v>
      </c>
      <c r="AZ96">
        <v>-3</v>
      </c>
      <c r="BA96">
        <v>48</v>
      </c>
      <c r="BB96">
        <v>353</v>
      </c>
      <c r="BC96">
        <v>373</v>
      </c>
      <c r="BD96">
        <v>1</v>
      </c>
      <c r="BE96">
        <v>53</v>
      </c>
      <c r="BH96">
        <v>15</v>
      </c>
      <c r="BI96">
        <v>0</v>
      </c>
      <c r="BJ96">
        <v>5</v>
      </c>
      <c r="BK96">
        <v>5</v>
      </c>
      <c r="BL96">
        <v>1</v>
      </c>
      <c r="BM96">
        <v>0</v>
      </c>
      <c r="BN96">
        <v>60</v>
      </c>
      <c r="BO96">
        <v>1</v>
      </c>
      <c r="BP96">
        <v>-3</v>
      </c>
      <c r="BQ96">
        <v>-3</v>
      </c>
      <c r="BR96">
        <v>20</v>
      </c>
      <c r="BS96">
        <v>80</v>
      </c>
      <c r="BT96">
        <v>0</v>
      </c>
      <c r="BU96">
        <v>1</v>
      </c>
      <c r="BV96">
        <v>0</v>
      </c>
      <c r="BW96">
        <v>1</v>
      </c>
      <c r="BX96">
        <v>1</v>
      </c>
      <c r="BY96">
        <v>1</v>
      </c>
      <c r="BZ96">
        <v>1</v>
      </c>
      <c r="CA96">
        <v>120</v>
      </c>
      <c r="CB96">
        <v>11</v>
      </c>
      <c r="CC96">
        <v>-3</v>
      </c>
      <c r="CD96">
        <v>-3</v>
      </c>
      <c r="CE96">
        <v>220</v>
      </c>
      <c r="CF96">
        <v>1</v>
      </c>
      <c r="CG96">
        <v>1</v>
      </c>
      <c r="CH96">
        <v>0</v>
      </c>
      <c r="CI96">
        <v>100</v>
      </c>
      <c r="CJ96">
        <v>-3</v>
      </c>
      <c r="CK96">
        <v>-3</v>
      </c>
      <c r="CL96">
        <v>-3</v>
      </c>
      <c r="CM96">
        <v>0</v>
      </c>
      <c r="CN96">
        <v>1</v>
      </c>
      <c r="CO96">
        <v>0</v>
      </c>
      <c r="CP96">
        <v>0</v>
      </c>
      <c r="CQ96">
        <v>0</v>
      </c>
      <c r="CR96">
        <v>0</v>
      </c>
      <c r="CS96">
        <v>0</v>
      </c>
      <c r="CT96">
        <v>0</v>
      </c>
      <c r="CU96">
        <v>180</v>
      </c>
      <c r="CV96">
        <v>4</v>
      </c>
      <c r="CW96">
        <v>12</v>
      </c>
      <c r="CX96">
        <v>-3</v>
      </c>
      <c r="CY96">
        <v>-3</v>
      </c>
      <c r="CZ96">
        <v>5</v>
      </c>
      <c r="DA96">
        <v>300</v>
      </c>
      <c r="DB96">
        <v>400</v>
      </c>
      <c r="DC96">
        <v>0</v>
      </c>
      <c r="DD96">
        <v>-53</v>
      </c>
    </row>
    <row r="97" spans="1:108" x14ac:dyDescent="0.25">
      <c r="A97" t="s">
        <v>3722</v>
      </c>
      <c r="B97">
        <v>92</v>
      </c>
      <c r="C97">
        <v>4469</v>
      </c>
      <c r="D97">
        <v>5295</v>
      </c>
      <c r="E97">
        <v>2073</v>
      </c>
      <c r="F97">
        <v>79</v>
      </c>
      <c r="G97">
        <v>968</v>
      </c>
      <c r="H97">
        <v>1255</v>
      </c>
      <c r="I97">
        <v>15</v>
      </c>
      <c r="J97">
        <v>0</v>
      </c>
      <c r="K97">
        <v>0</v>
      </c>
      <c r="L97">
        <v>0</v>
      </c>
      <c r="M97">
        <v>1</v>
      </c>
      <c r="N97">
        <v>0</v>
      </c>
      <c r="O97">
        <v>60</v>
      </c>
      <c r="P97">
        <v>1</v>
      </c>
      <c r="Q97">
        <v>-3</v>
      </c>
      <c r="R97">
        <v>-3</v>
      </c>
      <c r="S97">
        <v>20</v>
      </c>
      <c r="T97">
        <v>75</v>
      </c>
      <c r="U97">
        <v>0</v>
      </c>
      <c r="V97">
        <v>0</v>
      </c>
      <c r="W97">
        <v>0</v>
      </c>
      <c r="X97">
        <v>1</v>
      </c>
      <c r="Y97">
        <v>1</v>
      </c>
      <c r="Z97">
        <v>1</v>
      </c>
      <c r="AA97">
        <v>1</v>
      </c>
      <c r="AB97">
        <v>120</v>
      </c>
      <c r="AC97">
        <v>11</v>
      </c>
      <c r="AD97">
        <v>-3</v>
      </c>
      <c r="AE97">
        <v>-3</v>
      </c>
      <c r="AF97">
        <v>270</v>
      </c>
      <c r="AG97">
        <v>1</v>
      </c>
      <c r="AH97">
        <v>1</v>
      </c>
      <c r="AI97">
        <v>1</v>
      </c>
      <c r="AJ97">
        <v>150</v>
      </c>
      <c r="AK97">
        <v>-3</v>
      </c>
      <c r="AL97">
        <v>-3</v>
      </c>
      <c r="AM97">
        <v>-3</v>
      </c>
      <c r="AN97">
        <v>0</v>
      </c>
      <c r="AO97">
        <v>1</v>
      </c>
      <c r="AP97">
        <v>0</v>
      </c>
      <c r="AQ97">
        <v>0</v>
      </c>
      <c r="AR97">
        <v>1</v>
      </c>
      <c r="AS97">
        <v>0</v>
      </c>
      <c r="AT97">
        <v>25</v>
      </c>
      <c r="AU97">
        <v>0</v>
      </c>
      <c r="AV97">
        <v>180</v>
      </c>
      <c r="AW97">
        <v>4</v>
      </c>
      <c r="AX97">
        <v>12</v>
      </c>
      <c r="AY97">
        <v>-3</v>
      </c>
      <c r="AZ97">
        <v>-3</v>
      </c>
      <c r="BA97">
        <v>0</v>
      </c>
      <c r="BB97">
        <v>345</v>
      </c>
      <c r="BC97">
        <v>445</v>
      </c>
      <c r="BD97">
        <v>0</v>
      </c>
      <c r="BE97">
        <v>-25</v>
      </c>
      <c r="BH97">
        <v>15</v>
      </c>
      <c r="BI97">
        <v>0</v>
      </c>
      <c r="BJ97">
        <v>0</v>
      </c>
      <c r="BK97">
        <v>0</v>
      </c>
      <c r="BL97">
        <v>1</v>
      </c>
      <c r="BM97">
        <v>0</v>
      </c>
      <c r="BN97">
        <v>60</v>
      </c>
      <c r="BO97">
        <v>1</v>
      </c>
      <c r="BP97">
        <v>-3</v>
      </c>
      <c r="BQ97">
        <v>-3</v>
      </c>
      <c r="BR97">
        <v>20</v>
      </c>
      <c r="BS97">
        <v>75</v>
      </c>
      <c r="BT97">
        <v>0</v>
      </c>
      <c r="BU97">
        <v>0</v>
      </c>
      <c r="BV97">
        <v>0</v>
      </c>
      <c r="BW97">
        <v>1</v>
      </c>
      <c r="BX97">
        <v>1</v>
      </c>
      <c r="BY97">
        <v>1</v>
      </c>
      <c r="BZ97">
        <v>1</v>
      </c>
      <c r="CA97">
        <v>120</v>
      </c>
      <c r="CB97">
        <v>11</v>
      </c>
      <c r="CC97">
        <v>-3</v>
      </c>
      <c r="CD97">
        <v>-3</v>
      </c>
      <c r="CE97">
        <v>270</v>
      </c>
      <c r="CF97">
        <v>1</v>
      </c>
      <c r="CG97">
        <v>1</v>
      </c>
      <c r="CH97">
        <v>1</v>
      </c>
      <c r="CI97">
        <v>150</v>
      </c>
      <c r="CJ97">
        <v>-3</v>
      </c>
      <c r="CK97">
        <v>-3</v>
      </c>
      <c r="CL97">
        <v>-3</v>
      </c>
      <c r="CM97">
        <v>0</v>
      </c>
      <c r="CN97">
        <v>1</v>
      </c>
      <c r="CO97">
        <v>0</v>
      </c>
      <c r="CP97">
        <v>0</v>
      </c>
      <c r="CQ97">
        <v>0</v>
      </c>
      <c r="CR97">
        <v>1</v>
      </c>
      <c r="CS97">
        <v>0</v>
      </c>
      <c r="CT97">
        <v>25</v>
      </c>
      <c r="CU97">
        <v>180</v>
      </c>
      <c r="CV97">
        <v>4</v>
      </c>
      <c r="CW97">
        <v>12</v>
      </c>
      <c r="CX97">
        <v>-3</v>
      </c>
      <c r="CY97">
        <v>-3</v>
      </c>
      <c r="CZ97">
        <v>0</v>
      </c>
      <c r="DA97">
        <v>370</v>
      </c>
      <c r="DB97">
        <v>470</v>
      </c>
      <c r="DC97">
        <v>1</v>
      </c>
      <c r="DD97">
        <v>25</v>
      </c>
    </row>
    <row r="98" spans="1:108" x14ac:dyDescent="0.25">
      <c r="A98" t="s">
        <v>3722</v>
      </c>
      <c r="B98">
        <v>93</v>
      </c>
      <c r="C98">
        <v>1678</v>
      </c>
      <c r="D98">
        <v>60</v>
      </c>
      <c r="E98">
        <v>1745</v>
      </c>
      <c r="F98">
        <v>6025</v>
      </c>
      <c r="G98">
        <v>3527</v>
      </c>
      <c r="H98">
        <v>5635</v>
      </c>
      <c r="I98">
        <v>15</v>
      </c>
      <c r="J98">
        <v>0</v>
      </c>
      <c r="K98">
        <v>37</v>
      </c>
      <c r="L98">
        <v>37</v>
      </c>
      <c r="M98">
        <v>1</v>
      </c>
      <c r="N98">
        <v>0</v>
      </c>
      <c r="O98">
        <v>60</v>
      </c>
      <c r="P98">
        <v>1</v>
      </c>
      <c r="Q98">
        <v>-3</v>
      </c>
      <c r="R98">
        <v>-3</v>
      </c>
      <c r="S98">
        <v>20</v>
      </c>
      <c r="T98">
        <v>112</v>
      </c>
      <c r="U98">
        <v>0</v>
      </c>
      <c r="V98">
        <v>57</v>
      </c>
      <c r="W98">
        <v>19</v>
      </c>
      <c r="X98">
        <v>1</v>
      </c>
      <c r="Y98">
        <v>1</v>
      </c>
      <c r="Z98">
        <v>1</v>
      </c>
      <c r="AA98">
        <v>0</v>
      </c>
      <c r="AB98">
        <v>80</v>
      </c>
      <c r="AC98">
        <v>5</v>
      </c>
      <c r="AD98">
        <v>-3</v>
      </c>
      <c r="AE98">
        <v>-3</v>
      </c>
      <c r="AF98">
        <v>249</v>
      </c>
      <c r="AG98">
        <v>1</v>
      </c>
      <c r="AH98">
        <v>1</v>
      </c>
      <c r="AI98">
        <v>1</v>
      </c>
      <c r="AJ98">
        <v>150</v>
      </c>
      <c r="AK98">
        <v>-3</v>
      </c>
      <c r="AL98">
        <v>-3</v>
      </c>
      <c r="AM98">
        <v>-3</v>
      </c>
      <c r="AN98">
        <v>1</v>
      </c>
      <c r="AO98">
        <v>0</v>
      </c>
      <c r="AP98">
        <v>0</v>
      </c>
      <c r="AQ98">
        <v>0</v>
      </c>
      <c r="AR98">
        <v>0</v>
      </c>
      <c r="AS98">
        <v>0</v>
      </c>
      <c r="AT98">
        <v>0</v>
      </c>
      <c r="AU98">
        <v>0</v>
      </c>
      <c r="AV98">
        <v>140</v>
      </c>
      <c r="AW98">
        <v>3</v>
      </c>
      <c r="AX98">
        <v>6</v>
      </c>
      <c r="AY98">
        <v>-3</v>
      </c>
      <c r="AZ98">
        <v>-3</v>
      </c>
      <c r="BA98">
        <v>56</v>
      </c>
      <c r="BB98">
        <v>361</v>
      </c>
      <c r="BC98">
        <v>381</v>
      </c>
      <c r="BD98">
        <v>1</v>
      </c>
      <c r="BE98">
        <v>126</v>
      </c>
      <c r="BH98">
        <v>15</v>
      </c>
      <c r="BI98">
        <v>0</v>
      </c>
      <c r="BJ98">
        <v>0</v>
      </c>
      <c r="BK98">
        <v>0</v>
      </c>
      <c r="BL98">
        <v>0</v>
      </c>
      <c r="BM98">
        <v>0</v>
      </c>
      <c r="BN98">
        <v>0</v>
      </c>
      <c r="BO98">
        <v>0</v>
      </c>
      <c r="BP98">
        <v>-3</v>
      </c>
      <c r="BQ98">
        <v>-3</v>
      </c>
      <c r="BR98">
        <v>0</v>
      </c>
      <c r="BS98">
        <v>15</v>
      </c>
      <c r="BT98">
        <v>0</v>
      </c>
      <c r="BU98">
        <v>0</v>
      </c>
      <c r="BV98">
        <v>0</v>
      </c>
      <c r="BW98">
        <v>1</v>
      </c>
      <c r="BX98">
        <v>1</v>
      </c>
      <c r="BY98">
        <v>1</v>
      </c>
      <c r="BZ98">
        <v>0</v>
      </c>
      <c r="CA98">
        <v>120</v>
      </c>
      <c r="CB98">
        <v>6</v>
      </c>
      <c r="CC98">
        <v>-3</v>
      </c>
      <c r="CD98">
        <v>-3</v>
      </c>
      <c r="CE98">
        <v>220</v>
      </c>
      <c r="CF98">
        <v>0</v>
      </c>
      <c r="CG98">
        <v>1</v>
      </c>
      <c r="CH98">
        <v>1</v>
      </c>
      <c r="CI98">
        <v>100</v>
      </c>
      <c r="CJ98">
        <v>-3</v>
      </c>
      <c r="CK98">
        <v>-3</v>
      </c>
      <c r="CL98">
        <v>-3</v>
      </c>
      <c r="CM98">
        <v>0</v>
      </c>
      <c r="CN98">
        <v>0</v>
      </c>
      <c r="CO98">
        <v>0</v>
      </c>
      <c r="CP98">
        <v>0</v>
      </c>
      <c r="CQ98">
        <v>0</v>
      </c>
      <c r="CR98">
        <v>0</v>
      </c>
      <c r="CS98">
        <v>0</v>
      </c>
      <c r="CT98">
        <v>0</v>
      </c>
      <c r="CU98">
        <v>120</v>
      </c>
      <c r="CV98">
        <v>3</v>
      </c>
      <c r="CW98">
        <v>6</v>
      </c>
      <c r="CX98">
        <v>-3</v>
      </c>
      <c r="CY98">
        <v>-3</v>
      </c>
      <c r="CZ98">
        <v>0</v>
      </c>
      <c r="DA98">
        <v>235</v>
      </c>
      <c r="DB98">
        <v>235</v>
      </c>
      <c r="DC98">
        <v>0</v>
      </c>
      <c r="DD98">
        <v>-126</v>
      </c>
    </row>
    <row r="99" spans="1:108" x14ac:dyDescent="0.25">
      <c r="A99" t="s">
        <v>3722</v>
      </c>
      <c r="B99">
        <v>94</v>
      </c>
      <c r="C99">
        <v>180</v>
      </c>
      <c r="D99">
        <v>3743</v>
      </c>
      <c r="E99">
        <v>5160</v>
      </c>
      <c r="F99">
        <v>5839</v>
      </c>
      <c r="G99">
        <v>900</v>
      </c>
      <c r="H99">
        <v>3255</v>
      </c>
      <c r="I99">
        <v>15</v>
      </c>
      <c r="J99">
        <v>0</v>
      </c>
      <c r="K99">
        <v>0</v>
      </c>
      <c r="L99">
        <v>0</v>
      </c>
      <c r="M99">
        <v>1</v>
      </c>
      <c r="N99">
        <v>0</v>
      </c>
      <c r="O99">
        <v>60</v>
      </c>
      <c r="P99">
        <v>1</v>
      </c>
      <c r="Q99">
        <v>-3</v>
      </c>
      <c r="R99">
        <v>-3</v>
      </c>
      <c r="S99">
        <v>20</v>
      </c>
      <c r="T99">
        <v>75</v>
      </c>
      <c r="U99">
        <v>0</v>
      </c>
      <c r="V99">
        <v>0</v>
      </c>
      <c r="W99">
        <v>0</v>
      </c>
      <c r="X99">
        <v>1</v>
      </c>
      <c r="Y99">
        <v>1</v>
      </c>
      <c r="Z99">
        <v>1</v>
      </c>
      <c r="AA99">
        <v>0</v>
      </c>
      <c r="AB99">
        <v>80</v>
      </c>
      <c r="AC99">
        <v>5</v>
      </c>
      <c r="AD99">
        <v>-3</v>
      </c>
      <c r="AE99">
        <v>-3</v>
      </c>
      <c r="AF99">
        <v>230</v>
      </c>
      <c r="AG99">
        <v>1</v>
      </c>
      <c r="AH99">
        <v>1</v>
      </c>
      <c r="AI99">
        <v>1</v>
      </c>
      <c r="AJ99">
        <v>150</v>
      </c>
      <c r="AK99">
        <v>-3</v>
      </c>
      <c r="AL99">
        <v>-3</v>
      </c>
      <c r="AM99">
        <v>-3</v>
      </c>
      <c r="AN99">
        <v>0</v>
      </c>
      <c r="AO99">
        <v>0</v>
      </c>
      <c r="AP99">
        <v>1</v>
      </c>
      <c r="AQ99">
        <v>0</v>
      </c>
      <c r="AR99">
        <v>1</v>
      </c>
      <c r="AS99">
        <v>1</v>
      </c>
      <c r="AT99">
        <v>30</v>
      </c>
      <c r="AU99">
        <v>25</v>
      </c>
      <c r="AV99">
        <v>140</v>
      </c>
      <c r="AW99">
        <v>3</v>
      </c>
      <c r="AX99">
        <v>6</v>
      </c>
      <c r="AY99">
        <v>-3</v>
      </c>
      <c r="AZ99">
        <v>-3</v>
      </c>
      <c r="BA99">
        <v>0</v>
      </c>
      <c r="BB99">
        <v>330</v>
      </c>
      <c r="BC99">
        <v>330</v>
      </c>
      <c r="BD99">
        <v>1</v>
      </c>
      <c r="BE99">
        <v>28</v>
      </c>
      <c r="BH99">
        <v>15</v>
      </c>
      <c r="BI99">
        <v>0</v>
      </c>
      <c r="BJ99">
        <v>12</v>
      </c>
      <c r="BK99">
        <v>12</v>
      </c>
      <c r="BL99">
        <v>0</v>
      </c>
      <c r="BM99">
        <v>0</v>
      </c>
      <c r="BN99">
        <v>0</v>
      </c>
      <c r="BO99">
        <v>0</v>
      </c>
      <c r="BP99">
        <v>-3</v>
      </c>
      <c r="BQ99">
        <v>-3</v>
      </c>
      <c r="BR99">
        <v>0</v>
      </c>
      <c r="BS99">
        <v>27</v>
      </c>
      <c r="BT99">
        <v>2</v>
      </c>
      <c r="BU99">
        <v>77</v>
      </c>
      <c r="BV99">
        <v>25</v>
      </c>
      <c r="BW99">
        <v>1</v>
      </c>
      <c r="BX99">
        <v>1</v>
      </c>
      <c r="BY99">
        <v>1</v>
      </c>
      <c r="BZ99">
        <v>0</v>
      </c>
      <c r="CA99">
        <v>120</v>
      </c>
      <c r="CB99">
        <v>6</v>
      </c>
      <c r="CC99">
        <v>-3</v>
      </c>
      <c r="CD99">
        <v>-3</v>
      </c>
      <c r="CE99">
        <v>245</v>
      </c>
      <c r="CF99">
        <v>1</v>
      </c>
      <c r="CG99">
        <v>0</v>
      </c>
      <c r="CH99">
        <v>1</v>
      </c>
      <c r="CI99">
        <v>100</v>
      </c>
      <c r="CJ99">
        <v>-3</v>
      </c>
      <c r="CK99">
        <v>-3</v>
      </c>
      <c r="CL99">
        <v>-3</v>
      </c>
      <c r="CM99">
        <v>0</v>
      </c>
      <c r="CN99">
        <v>0</v>
      </c>
      <c r="CO99">
        <v>0</v>
      </c>
      <c r="CP99">
        <v>1</v>
      </c>
      <c r="CQ99">
        <v>1</v>
      </c>
      <c r="CR99">
        <v>1</v>
      </c>
      <c r="CS99">
        <v>25</v>
      </c>
      <c r="CT99">
        <v>30</v>
      </c>
      <c r="CU99">
        <v>120</v>
      </c>
      <c r="CV99">
        <v>3</v>
      </c>
      <c r="CW99">
        <v>6</v>
      </c>
      <c r="CX99">
        <v>-3</v>
      </c>
      <c r="CY99">
        <v>-3</v>
      </c>
      <c r="CZ99">
        <v>37</v>
      </c>
      <c r="DA99">
        <v>302</v>
      </c>
      <c r="DB99">
        <v>302</v>
      </c>
      <c r="DC99">
        <v>0</v>
      </c>
      <c r="DD99">
        <v>-28</v>
      </c>
    </row>
    <row r="100" spans="1:108" x14ac:dyDescent="0.25">
      <c r="A100" t="s">
        <v>3722</v>
      </c>
      <c r="B100">
        <v>95</v>
      </c>
      <c r="C100">
        <v>159</v>
      </c>
      <c r="D100">
        <v>3647</v>
      </c>
      <c r="E100">
        <v>2240</v>
      </c>
      <c r="F100">
        <v>3663</v>
      </c>
      <c r="G100">
        <v>2839</v>
      </c>
      <c r="H100">
        <v>330</v>
      </c>
      <c r="I100">
        <v>10</v>
      </c>
      <c r="J100">
        <v>0</v>
      </c>
      <c r="K100">
        <v>0</v>
      </c>
      <c r="L100">
        <v>0</v>
      </c>
      <c r="M100">
        <v>1</v>
      </c>
      <c r="N100">
        <v>0</v>
      </c>
      <c r="O100">
        <v>60</v>
      </c>
      <c r="P100">
        <v>1</v>
      </c>
      <c r="Q100">
        <v>-3</v>
      </c>
      <c r="R100">
        <v>-3</v>
      </c>
      <c r="S100">
        <v>20</v>
      </c>
      <c r="T100">
        <v>70</v>
      </c>
      <c r="U100">
        <v>0</v>
      </c>
      <c r="V100">
        <v>0</v>
      </c>
      <c r="W100">
        <v>0</v>
      </c>
      <c r="X100">
        <v>1</v>
      </c>
      <c r="Y100">
        <v>1</v>
      </c>
      <c r="Z100">
        <v>1</v>
      </c>
      <c r="AA100">
        <v>0</v>
      </c>
      <c r="AB100">
        <v>80</v>
      </c>
      <c r="AC100">
        <v>5</v>
      </c>
      <c r="AD100">
        <v>-3</v>
      </c>
      <c r="AE100">
        <v>-3</v>
      </c>
      <c r="AF100">
        <v>180</v>
      </c>
      <c r="AG100">
        <v>1</v>
      </c>
      <c r="AH100">
        <v>0</v>
      </c>
      <c r="AI100">
        <v>1</v>
      </c>
      <c r="AJ100">
        <v>100</v>
      </c>
      <c r="AK100">
        <v>-3</v>
      </c>
      <c r="AL100">
        <v>-3</v>
      </c>
      <c r="AM100">
        <v>-3</v>
      </c>
      <c r="AN100">
        <v>0</v>
      </c>
      <c r="AO100">
        <v>0</v>
      </c>
      <c r="AP100">
        <v>1</v>
      </c>
      <c r="AQ100">
        <v>2</v>
      </c>
      <c r="AR100">
        <v>0</v>
      </c>
      <c r="AS100">
        <v>4</v>
      </c>
      <c r="AT100">
        <v>5</v>
      </c>
      <c r="AU100">
        <v>110</v>
      </c>
      <c r="AV100">
        <v>140</v>
      </c>
      <c r="AW100">
        <v>3</v>
      </c>
      <c r="AX100">
        <v>6</v>
      </c>
      <c r="AY100">
        <v>-3</v>
      </c>
      <c r="AZ100">
        <v>-3</v>
      </c>
      <c r="BA100">
        <v>0</v>
      </c>
      <c r="BB100">
        <v>360</v>
      </c>
      <c r="BC100">
        <v>360</v>
      </c>
      <c r="BD100">
        <v>1</v>
      </c>
      <c r="BE100">
        <v>100</v>
      </c>
      <c r="BH100">
        <v>15</v>
      </c>
      <c r="BI100">
        <v>0</v>
      </c>
      <c r="BJ100">
        <v>19</v>
      </c>
      <c r="BK100">
        <v>19</v>
      </c>
      <c r="BL100">
        <v>1</v>
      </c>
      <c r="BM100">
        <v>0</v>
      </c>
      <c r="BN100">
        <v>60</v>
      </c>
      <c r="BO100">
        <v>1</v>
      </c>
      <c r="BP100">
        <v>-3</v>
      </c>
      <c r="BQ100">
        <v>-3</v>
      </c>
      <c r="BR100">
        <v>20</v>
      </c>
      <c r="BS100">
        <v>94</v>
      </c>
      <c r="BT100">
        <v>0</v>
      </c>
      <c r="BU100">
        <v>95</v>
      </c>
      <c r="BV100">
        <v>31</v>
      </c>
      <c r="BW100">
        <v>1</v>
      </c>
      <c r="BX100">
        <v>1</v>
      </c>
      <c r="BY100">
        <v>1</v>
      </c>
      <c r="BZ100">
        <v>0</v>
      </c>
      <c r="CA100">
        <v>80</v>
      </c>
      <c r="CB100">
        <v>5</v>
      </c>
      <c r="CC100">
        <v>-3</v>
      </c>
      <c r="CD100">
        <v>-3</v>
      </c>
      <c r="CE100">
        <v>161</v>
      </c>
      <c r="CF100">
        <v>0</v>
      </c>
      <c r="CG100">
        <v>0</v>
      </c>
      <c r="CH100">
        <v>1</v>
      </c>
      <c r="CI100">
        <v>50</v>
      </c>
      <c r="CJ100">
        <v>-3</v>
      </c>
      <c r="CK100">
        <v>-3</v>
      </c>
      <c r="CL100">
        <v>-3</v>
      </c>
      <c r="CM100">
        <v>1</v>
      </c>
      <c r="CN100">
        <v>0</v>
      </c>
      <c r="CO100">
        <v>2</v>
      </c>
      <c r="CP100">
        <v>1</v>
      </c>
      <c r="CQ100">
        <v>4</v>
      </c>
      <c r="CR100">
        <v>0</v>
      </c>
      <c r="CS100">
        <v>110</v>
      </c>
      <c r="CT100">
        <v>5</v>
      </c>
      <c r="CU100">
        <v>140</v>
      </c>
      <c r="CV100">
        <v>3</v>
      </c>
      <c r="CW100">
        <v>6</v>
      </c>
      <c r="CX100">
        <v>-3</v>
      </c>
      <c r="CY100">
        <v>-3</v>
      </c>
      <c r="CZ100">
        <v>50</v>
      </c>
      <c r="DA100">
        <v>260</v>
      </c>
      <c r="DB100">
        <v>280</v>
      </c>
      <c r="DC100">
        <v>0</v>
      </c>
      <c r="DD100">
        <v>-100</v>
      </c>
    </row>
    <row r="101" spans="1:108" x14ac:dyDescent="0.25">
      <c r="A101" t="s">
        <v>3722</v>
      </c>
      <c r="B101">
        <v>96</v>
      </c>
      <c r="C101">
        <v>5892</v>
      </c>
      <c r="D101">
        <v>6321</v>
      </c>
      <c r="E101">
        <v>5930</v>
      </c>
      <c r="F101">
        <v>3556</v>
      </c>
      <c r="G101">
        <v>6430</v>
      </c>
      <c r="H101">
        <v>3847</v>
      </c>
      <c r="I101">
        <v>15</v>
      </c>
      <c r="J101">
        <v>0</v>
      </c>
      <c r="K101">
        <v>0</v>
      </c>
      <c r="L101">
        <v>0</v>
      </c>
      <c r="M101">
        <v>0</v>
      </c>
      <c r="N101">
        <v>0</v>
      </c>
      <c r="O101">
        <v>0</v>
      </c>
      <c r="P101">
        <v>0</v>
      </c>
      <c r="Q101">
        <v>-3</v>
      </c>
      <c r="R101">
        <v>-3</v>
      </c>
      <c r="S101">
        <v>0</v>
      </c>
      <c r="T101">
        <v>15</v>
      </c>
      <c r="U101">
        <v>0</v>
      </c>
      <c r="V101">
        <v>0</v>
      </c>
      <c r="W101">
        <v>0</v>
      </c>
      <c r="X101">
        <v>1</v>
      </c>
      <c r="Y101">
        <v>1</v>
      </c>
      <c r="Z101">
        <v>1</v>
      </c>
      <c r="AA101">
        <v>0</v>
      </c>
      <c r="AB101">
        <v>120</v>
      </c>
      <c r="AC101">
        <v>6</v>
      </c>
      <c r="AD101">
        <v>-3</v>
      </c>
      <c r="AE101">
        <v>-3</v>
      </c>
      <c r="AF101">
        <v>270</v>
      </c>
      <c r="AG101">
        <v>1</v>
      </c>
      <c r="AH101">
        <v>1</v>
      </c>
      <c r="AI101">
        <v>1</v>
      </c>
      <c r="AJ101">
        <v>150</v>
      </c>
      <c r="AK101">
        <v>-3</v>
      </c>
      <c r="AL101">
        <v>-3</v>
      </c>
      <c r="AM101">
        <v>-3</v>
      </c>
      <c r="AN101">
        <v>0</v>
      </c>
      <c r="AO101">
        <v>0</v>
      </c>
      <c r="AP101">
        <v>0</v>
      </c>
      <c r="AQ101">
        <v>0</v>
      </c>
      <c r="AR101">
        <v>0</v>
      </c>
      <c r="AS101">
        <v>4</v>
      </c>
      <c r="AT101">
        <v>0</v>
      </c>
      <c r="AU101">
        <v>100</v>
      </c>
      <c r="AV101">
        <v>120</v>
      </c>
      <c r="AW101">
        <v>3</v>
      </c>
      <c r="AX101">
        <v>6</v>
      </c>
      <c r="AY101">
        <v>-3</v>
      </c>
      <c r="AZ101">
        <v>-3</v>
      </c>
      <c r="BA101">
        <v>0</v>
      </c>
      <c r="BB101">
        <v>385</v>
      </c>
      <c r="BC101">
        <v>385</v>
      </c>
      <c r="BD101">
        <v>1</v>
      </c>
      <c r="BE101">
        <v>109</v>
      </c>
      <c r="BH101">
        <v>5</v>
      </c>
      <c r="BI101">
        <v>0</v>
      </c>
      <c r="BJ101">
        <v>1</v>
      </c>
      <c r="BK101">
        <v>1</v>
      </c>
      <c r="BL101">
        <v>0</v>
      </c>
      <c r="BM101">
        <v>0</v>
      </c>
      <c r="BN101">
        <v>0</v>
      </c>
      <c r="BO101">
        <v>0</v>
      </c>
      <c r="BP101">
        <v>-3</v>
      </c>
      <c r="BQ101">
        <v>-3</v>
      </c>
      <c r="BR101">
        <v>0</v>
      </c>
      <c r="BS101">
        <v>6</v>
      </c>
      <c r="BT101">
        <v>0</v>
      </c>
      <c r="BU101">
        <v>0</v>
      </c>
      <c r="BV101">
        <v>0</v>
      </c>
      <c r="BW101">
        <v>1</v>
      </c>
      <c r="BX101">
        <v>1</v>
      </c>
      <c r="BY101">
        <v>1</v>
      </c>
      <c r="BZ101">
        <v>0</v>
      </c>
      <c r="CA101">
        <v>120</v>
      </c>
      <c r="CB101">
        <v>6</v>
      </c>
      <c r="CC101">
        <v>-3</v>
      </c>
      <c r="CD101">
        <v>-3</v>
      </c>
      <c r="CE101">
        <v>270</v>
      </c>
      <c r="CF101">
        <v>1</v>
      </c>
      <c r="CG101">
        <v>1</v>
      </c>
      <c r="CH101">
        <v>1</v>
      </c>
      <c r="CI101">
        <v>150</v>
      </c>
      <c r="CJ101">
        <v>-3</v>
      </c>
      <c r="CK101">
        <v>-3</v>
      </c>
      <c r="CL101">
        <v>-3</v>
      </c>
      <c r="CM101">
        <v>0</v>
      </c>
      <c r="CN101">
        <v>0</v>
      </c>
      <c r="CO101">
        <v>0</v>
      </c>
      <c r="CP101">
        <v>0</v>
      </c>
      <c r="CQ101">
        <v>4</v>
      </c>
      <c r="CR101">
        <v>0</v>
      </c>
      <c r="CS101">
        <v>100</v>
      </c>
      <c r="CT101">
        <v>0</v>
      </c>
      <c r="CU101">
        <v>120</v>
      </c>
      <c r="CV101">
        <v>3</v>
      </c>
      <c r="CW101">
        <v>6</v>
      </c>
      <c r="CX101">
        <v>-3</v>
      </c>
      <c r="CY101">
        <v>-3</v>
      </c>
      <c r="CZ101">
        <v>1</v>
      </c>
      <c r="DA101">
        <v>276</v>
      </c>
      <c r="DB101">
        <v>276</v>
      </c>
      <c r="DC101">
        <v>0</v>
      </c>
      <c r="DD101">
        <v>-109</v>
      </c>
    </row>
    <row r="102" spans="1:108" x14ac:dyDescent="0.25">
      <c r="A102" t="s">
        <v>3722</v>
      </c>
      <c r="B102">
        <v>97</v>
      </c>
      <c r="C102">
        <v>744</v>
      </c>
      <c r="D102">
        <v>4189</v>
      </c>
      <c r="E102">
        <v>4486</v>
      </c>
      <c r="F102">
        <v>6369</v>
      </c>
      <c r="G102">
        <v>120</v>
      </c>
      <c r="H102">
        <v>2096</v>
      </c>
      <c r="I102">
        <v>15</v>
      </c>
      <c r="J102">
        <v>0</v>
      </c>
      <c r="K102">
        <v>0</v>
      </c>
      <c r="L102">
        <v>0</v>
      </c>
      <c r="M102">
        <v>1</v>
      </c>
      <c r="N102">
        <v>0</v>
      </c>
      <c r="O102">
        <v>60</v>
      </c>
      <c r="P102">
        <v>1</v>
      </c>
      <c r="Q102">
        <v>-3</v>
      </c>
      <c r="R102">
        <v>-3</v>
      </c>
      <c r="S102">
        <v>20</v>
      </c>
      <c r="T102">
        <v>75</v>
      </c>
      <c r="U102">
        <v>0</v>
      </c>
      <c r="V102">
        <v>0</v>
      </c>
      <c r="W102">
        <v>0</v>
      </c>
      <c r="X102">
        <v>1</v>
      </c>
      <c r="Y102">
        <v>1</v>
      </c>
      <c r="Z102">
        <v>1</v>
      </c>
      <c r="AA102">
        <v>1</v>
      </c>
      <c r="AB102">
        <v>120</v>
      </c>
      <c r="AC102">
        <v>11</v>
      </c>
      <c r="AD102">
        <v>-3</v>
      </c>
      <c r="AE102">
        <v>-3</v>
      </c>
      <c r="AF102">
        <v>270</v>
      </c>
      <c r="AG102">
        <v>1</v>
      </c>
      <c r="AH102">
        <v>1</v>
      </c>
      <c r="AI102">
        <v>1</v>
      </c>
      <c r="AJ102">
        <v>150</v>
      </c>
      <c r="AK102">
        <v>-3</v>
      </c>
      <c r="AL102">
        <v>-3</v>
      </c>
      <c r="AM102">
        <v>-3</v>
      </c>
      <c r="AN102">
        <v>0</v>
      </c>
      <c r="AO102">
        <v>1</v>
      </c>
      <c r="AP102">
        <v>0</v>
      </c>
      <c r="AQ102">
        <v>0</v>
      </c>
      <c r="AR102">
        <v>0</v>
      </c>
      <c r="AS102">
        <v>2</v>
      </c>
      <c r="AT102">
        <v>0</v>
      </c>
      <c r="AU102">
        <v>50</v>
      </c>
      <c r="AV102">
        <v>180</v>
      </c>
      <c r="AW102">
        <v>4</v>
      </c>
      <c r="AX102">
        <v>12</v>
      </c>
      <c r="AY102">
        <v>-3</v>
      </c>
      <c r="AZ102">
        <v>-3</v>
      </c>
      <c r="BA102">
        <v>0</v>
      </c>
      <c r="BB102">
        <v>395</v>
      </c>
      <c r="BC102">
        <v>495</v>
      </c>
      <c r="BD102">
        <v>1</v>
      </c>
      <c r="BE102">
        <v>117</v>
      </c>
      <c r="BH102">
        <v>15</v>
      </c>
      <c r="BI102">
        <v>0</v>
      </c>
      <c r="BJ102">
        <v>3</v>
      </c>
      <c r="BK102">
        <v>3</v>
      </c>
      <c r="BL102">
        <v>0</v>
      </c>
      <c r="BM102">
        <v>0</v>
      </c>
      <c r="BN102">
        <v>0</v>
      </c>
      <c r="BO102">
        <v>0</v>
      </c>
      <c r="BP102">
        <v>-3</v>
      </c>
      <c r="BQ102">
        <v>-3</v>
      </c>
      <c r="BR102">
        <v>0</v>
      </c>
      <c r="BS102">
        <v>18</v>
      </c>
      <c r="BT102">
        <v>0</v>
      </c>
      <c r="BU102">
        <v>0</v>
      </c>
      <c r="BV102">
        <v>0</v>
      </c>
      <c r="BW102">
        <v>1</v>
      </c>
      <c r="BX102">
        <v>1</v>
      </c>
      <c r="BY102">
        <v>1</v>
      </c>
      <c r="BZ102">
        <v>1</v>
      </c>
      <c r="CA102">
        <v>160</v>
      </c>
      <c r="CB102">
        <v>12</v>
      </c>
      <c r="CC102">
        <v>-3</v>
      </c>
      <c r="CD102">
        <v>-3</v>
      </c>
      <c r="CE102">
        <v>260</v>
      </c>
      <c r="CF102">
        <v>0</v>
      </c>
      <c r="CG102">
        <v>1</v>
      </c>
      <c r="CH102">
        <v>1</v>
      </c>
      <c r="CI102">
        <v>100</v>
      </c>
      <c r="CJ102">
        <v>-3</v>
      </c>
      <c r="CK102">
        <v>-3</v>
      </c>
      <c r="CL102">
        <v>-3</v>
      </c>
      <c r="CM102">
        <v>0</v>
      </c>
      <c r="CN102">
        <v>1</v>
      </c>
      <c r="CO102">
        <v>0</v>
      </c>
      <c r="CP102">
        <v>0</v>
      </c>
      <c r="CQ102">
        <v>2</v>
      </c>
      <c r="CR102">
        <v>0</v>
      </c>
      <c r="CS102">
        <v>50</v>
      </c>
      <c r="CT102">
        <v>0</v>
      </c>
      <c r="CU102">
        <v>160</v>
      </c>
      <c r="CV102">
        <v>4</v>
      </c>
      <c r="CW102">
        <v>12</v>
      </c>
      <c r="CX102">
        <v>-3</v>
      </c>
      <c r="CY102">
        <v>-3</v>
      </c>
      <c r="CZ102">
        <v>3</v>
      </c>
      <c r="DA102">
        <v>278</v>
      </c>
      <c r="DB102">
        <v>378</v>
      </c>
      <c r="DC102">
        <v>0</v>
      </c>
      <c r="DD102">
        <v>-117</v>
      </c>
    </row>
    <row r="103" spans="1:108" x14ac:dyDescent="0.25">
      <c r="A103" t="s">
        <v>3722</v>
      </c>
      <c r="B103">
        <v>98</v>
      </c>
      <c r="C103">
        <v>704</v>
      </c>
      <c r="D103">
        <v>6666</v>
      </c>
      <c r="E103">
        <v>3335</v>
      </c>
      <c r="F103">
        <v>3735</v>
      </c>
      <c r="G103">
        <v>5869</v>
      </c>
      <c r="H103">
        <v>1369</v>
      </c>
      <c r="I103">
        <v>15</v>
      </c>
      <c r="J103">
        <v>0</v>
      </c>
      <c r="K103">
        <v>0</v>
      </c>
      <c r="L103">
        <v>0</v>
      </c>
      <c r="M103">
        <v>1</v>
      </c>
      <c r="N103">
        <v>0</v>
      </c>
      <c r="O103">
        <v>60</v>
      </c>
      <c r="P103">
        <v>1</v>
      </c>
      <c r="Q103">
        <v>-3</v>
      </c>
      <c r="R103">
        <v>-3</v>
      </c>
      <c r="S103">
        <v>20</v>
      </c>
      <c r="T103">
        <v>75</v>
      </c>
      <c r="U103">
        <v>0</v>
      </c>
      <c r="V103">
        <v>0</v>
      </c>
      <c r="W103">
        <v>0</v>
      </c>
      <c r="X103">
        <v>1</v>
      </c>
      <c r="Y103">
        <v>1</v>
      </c>
      <c r="Z103">
        <v>1</v>
      </c>
      <c r="AA103">
        <v>1</v>
      </c>
      <c r="AB103">
        <v>120</v>
      </c>
      <c r="AC103">
        <v>11</v>
      </c>
      <c r="AD103">
        <v>-3</v>
      </c>
      <c r="AE103">
        <v>-3</v>
      </c>
      <c r="AF103">
        <v>170</v>
      </c>
      <c r="AG103">
        <v>0</v>
      </c>
      <c r="AH103">
        <v>0</v>
      </c>
      <c r="AI103">
        <v>1</v>
      </c>
      <c r="AJ103">
        <v>50</v>
      </c>
      <c r="AK103">
        <v>-3</v>
      </c>
      <c r="AL103">
        <v>-3</v>
      </c>
      <c r="AM103">
        <v>-3</v>
      </c>
      <c r="AN103">
        <v>0</v>
      </c>
      <c r="AO103">
        <v>1</v>
      </c>
      <c r="AP103">
        <v>0</v>
      </c>
      <c r="AQ103">
        <v>0</v>
      </c>
      <c r="AR103">
        <v>0</v>
      </c>
      <c r="AS103">
        <v>0</v>
      </c>
      <c r="AT103">
        <v>0</v>
      </c>
      <c r="AU103">
        <v>0</v>
      </c>
      <c r="AV103">
        <v>180</v>
      </c>
      <c r="AW103">
        <v>4</v>
      </c>
      <c r="AX103">
        <v>12</v>
      </c>
      <c r="AY103">
        <v>-3</v>
      </c>
      <c r="AZ103">
        <v>-3</v>
      </c>
      <c r="BA103">
        <v>0</v>
      </c>
      <c r="BB103">
        <v>245</v>
      </c>
      <c r="BC103">
        <v>345</v>
      </c>
      <c r="BD103">
        <v>0</v>
      </c>
      <c r="BE103">
        <v>-5</v>
      </c>
      <c r="BH103">
        <v>10</v>
      </c>
      <c r="BI103">
        <v>0</v>
      </c>
      <c r="BJ103">
        <v>0</v>
      </c>
      <c r="BK103">
        <v>0</v>
      </c>
      <c r="BL103">
        <v>1</v>
      </c>
      <c r="BM103">
        <v>0</v>
      </c>
      <c r="BN103">
        <v>60</v>
      </c>
      <c r="BO103">
        <v>1</v>
      </c>
      <c r="BP103">
        <v>-3</v>
      </c>
      <c r="BQ103">
        <v>-3</v>
      </c>
      <c r="BR103">
        <v>20</v>
      </c>
      <c r="BS103">
        <v>70</v>
      </c>
      <c r="BT103">
        <v>0</v>
      </c>
      <c r="BU103">
        <v>0</v>
      </c>
      <c r="BV103">
        <v>0</v>
      </c>
      <c r="BW103">
        <v>1</v>
      </c>
      <c r="BX103">
        <v>1</v>
      </c>
      <c r="BY103">
        <v>1</v>
      </c>
      <c r="BZ103">
        <v>0</v>
      </c>
      <c r="CA103">
        <v>80</v>
      </c>
      <c r="CB103">
        <v>5</v>
      </c>
      <c r="CC103">
        <v>-3</v>
      </c>
      <c r="CD103">
        <v>-3</v>
      </c>
      <c r="CE103">
        <v>180</v>
      </c>
      <c r="CF103">
        <v>1</v>
      </c>
      <c r="CG103">
        <v>0</v>
      </c>
      <c r="CH103">
        <v>1</v>
      </c>
      <c r="CI103">
        <v>100</v>
      </c>
      <c r="CJ103">
        <v>-3</v>
      </c>
      <c r="CK103">
        <v>-3</v>
      </c>
      <c r="CL103">
        <v>-3</v>
      </c>
      <c r="CM103">
        <v>0</v>
      </c>
      <c r="CN103">
        <v>0</v>
      </c>
      <c r="CO103">
        <v>0</v>
      </c>
      <c r="CP103">
        <v>0</v>
      </c>
      <c r="CQ103">
        <v>0</v>
      </c>
      <c r="CR103">
        <v>0</v>
      </c>
      <c r="CS103">
        <v>0</v>
      </c>
      <c r="CT103">
        <v>0</v>
      </c>
      <c r="CU103">
        <v>140</v>
      </c>
      <c r="CV103">
        <v>3</v>
      </c>
      <c r="CW103">
        <v>6</v>
      </c>
      <c r="CX103">
        <v>-3</v>
      </c>
      <c r="CY103">
        <v>-3</v>
      </c>
      <c r="CZ103">
        <v>0</v>
      </c>
      <c r="DA103">
        <v>250</v>
      </c>
      <c r="DB103">
        <v>250</v>
      </c>
      <c r="DC103">
        <v>1</v>
      </c>
      <c r="DD103">
        <v>5</v>
      </c>
    </row>
    <row r="104" spans="1:108" x14ac:dyDescent="0.25">
      <c r="A104" t="s">
        <v>3722</v>
      </c>
      <c r="B104">
        <v>99</v>
      </c>
      <c r="C104">
        <v>3218</v>
      </c>
      <c r="D104">
        <v>6546</v>
      </c>
      <c r="E104">
        <v>1533</v>
      </c>
      <c r="F104">
        <v>1622</v>
      </c>
      <c r="G104">
        <v>1156</v>
      </c>
      <c r="H104">
        <v>3489</v>
      </c>
      <c r="I104">
        <v>15</v>
      </c>
      <c r="J104">
        <v>0</v>
      </c>
      <c r="K104">
        <v>1</v>
      </c>
      <c r="L104">
        <v>1</v>
      </c>
      <c r="M104">
        <v>1</v>
      </c>
      <c r="N104">
        <v>0</v>
      </c>
      <c r="O104">
        <v>60</v>
      </c>
      <c r="P104">
        <v>1</v>
      </c>
      <c r="Q104">
        <v>-3</v>
      </c>
      <c r="R104">
        <v>-3</v>
      </c>
      <c r="S104">
        <v>20</v>
      </c>
      <c r="T104">
        <v>76</v>
      </c>
      <c r="U104">
        <v>0</v>
      </c>
      <c r="V104">
        <v>0</v>
      </c>
      <c r="W104">
        <v>0</v>
      </c>
      <c r="X104">
        <v>1</v>
      </c>
      <c r="Y104">
        <v>1</v>
      </c>
      <c r="Z104">
        <v>1</v>
      </c>
      <c r="AA104">
        <v>0</v>
      </c>
      <c r="AB104">
        <v>80</v>
      </c>
      <c r="AC104">
        <v>5</v>
      </c>
      <c r="AD104">
        <v>-3</v>
      </c>
      <c r="AE104">
        <v>-3</v>
      </c>
      <c r="AF104">
        <v>230</v>
      </c>
      <c r="AG104">
        <v>1</v>
      </c>
      <c r="AH104">
        <v>1</v>
      </c>
      <c r="AI104">
        <v>1</v>
      </c>
      <c r="AJ104">
        <v>150</v>
      </c>
      <c r="AK104">
        <v>-3</v>
      </c>
      <c r="AL104">
        <v>-3</v>
      </c>
      <c r="AM104">
        <v>-3</v>
      </c>
      <c r="AN104">
        <v>0</v>
      </c>
      <c r="AO104">
        <v>0</v>
      </c>
      <c r="AP104">
        <v>0</v>
      </c>
      <c r="AQ104">
        <v>2</v>
      </c>
      <c r="AR104">
        <v>0</v>
      </c>
      <c r="AS104">
        <v>0</v>
      </c>
      <c r="AT104">
        <v>0</v>
      </c>
      <c r="AU104">
        <v>10</v>
      </c>
      <c r="AV104">
        <v>140</v>
      </c>
      <c r="AW104">
        <v>3</v>
      </c>
      <c r="AX104">
        <v>6</v>
      </c>
      <c r="AY104">
        <v>-3</v>
      </c>
      <c r="AZ104">
        <v>-3</v>
      </c>
      <c r="BA104">
        <v>1</v>
      </c>
      <c r="BB104">
        <v>316</v>
      </c>
      <c r="BC104">
        <v>316</v>
      </c>
      <c r="BD104">
        <v>1</v>
      </c>
      <c r="BE104">
        <v>57</v>
      </c>
      <c r="BH104">
        <v>15</v>
      </c>
      <c r="BI104">
        <v>0</v>
      </c>
      <c r="BJ104">
        <v>4</v>
      </c>
      <c r="BK104">
        <v>4</v>
      </c>
      <c r="BL104">
        <v>1</v>
      </c>
      <c r="BM104">
        <v>0</v>
      </c>
      <c r="BN104">
        <v>60</v>
      </c>
      <c r="BO104">
        <v>1</v>
      </c>
      <c r="BP104">
        <v>-3</v>
      </c>
      <c r="BQ104">
        <v>-3</v>
      </c>
      <c r="BR104">
        <v>20</v>
      </c>
      <c r="BS104">
        <v>79</v>
      </c>
      <c r="BT104">
        <v>0</v>
      </c>
      <c r="BU104">
        <v>1</v>
      </c>
      <c r="BV104">
        <v>0</v>
      </c>
      <c r="BW104">
        <v>1</v>
      </c>
      <c r="BX104">
        <v>1</v>
      </c>
      <c r="BY104">
        <v>1</v>
      </c>
      <c r="BZ104">
        <v>0</v>
      </c>
      <c r="CA104">
        <v>80</v>
      </c>
      <c r="CB104">
        <v>5</v>
      </c>
      <c r="CC104">
        <v>-3</v>
      </c>
      <c r="CD104">
        <v>-3</v>
      </c>
      <c r="CE104">
        <v>180</v>
      </c>
      <c r="CF104">
        <v>0</v>
      </c>
      <c r="CG104">
        <v>1</v>
      </c>
      <c r="CH104">
        <v>1</v>
      </c>
      <c r="CI104">
        <v>100</v>
      </c>
      <c r="CJ104">
        <v>-3</v>
      </c>
      <c r="CK104">
        <v>-3</v>
      </c>
      <c r="CL104">
        <v>-3</v>
      </c>
      <c r="CM104">
        <v>0</v>
      </c>
      <c r="CN104">
        <v>0</v>
      </c>
      <c r="CO104">
        <v>2</v>
      </c>
      <c r="CP104">
        <v>0</v>
      </c>
      <c r="CQ104">
        <v>0</v>
      </c>
      <c r="CR104">
        <v>0</v>
      </c>
      <c r="CS104">
        <v>10</v>
      </c>
      <c r="CT104">
        <v>0</v>
      </c>
      <c r="CU104">
        <v>140</v>
      </c>
      <c r="CV104">
        <v>3</v>
      </c>
      <c r="CW104">
        <v>6</v>
      </c>
      <c r="CX104">
        <v>-3</v>
      </c>
      <c r="CY104">
        <v>-3</v>
      </c>
      <c r="CZ104">
        <v>4</v>
      </c>
      <c r="DA104">
        <v>259</v>
      </c>
      <c r="DB104">
        <v>259</v>
      </c>
      <c r="DC104">
        <v>0</v>
      </c>
      <c r="DD104">
        <v>-57</v>
      </c>
    </row>
    <row r="105" spans="1:108" x14ac:dyDescent="0.25">
      <c r="A105" t="s">
        <v>3722</v>
      </c>
      <c r="B105">
        <v>100</v>
      </c>
      <c r="C105">
        <v>3008</v>
      </c>
      <c r="D105">
        <v>696</v>
      </c>
      <c r="E105">
        <v>3473</v>
      </c>
      <c r="F105">
        <v>6377</v>
      </c>
      <c r="G105">
        <v>3189</v>
      </c>
      <c r="H105">
        <v>6418</v>
      </c>
      <c r="I105">
        <v>15</v>
      </c>
      <c r="J105">
        <v>0</v>
      </c>
      <c r="K105">
        <v>0</v>
      </c>
      <c r="L105">
        <v>0</v>
      </c>
      <c r="M105">
        <v>1</v>
      </c>
      <c r="N105">
        <v>0</v>
      </c>
      <c r="O105">
        <v>60</v>
      </c>
      <c r="P105">
        <v>1</v>
      </c>
      <c r="Q105">
        <v>-3</v>
      </c>
      <c r="R105">
        <v>-3</v>
      </c>
      <c r="S105">
        <v>20</v>
      </c>
      <c r="T105">
        <v>75</v>
      </c>
      <c r="U105">
        <v>0</v>
      </c>
      <c r="V105">
        <v>0</v>
      </c>
      <c r="W105">
        <v>0</v>
      </c>
      <c r="X105">
        <v>1</v>
      </c>
      <c r="Y105">
        <v>1</v>
      </c>
      <c r="Z105">
        <v>1</v>
      </c>
      <c r="AA105">
        <v>1</v>
      </c>
      <c r="AB105">
        <v>120</v>
      </c>
      <c r="AC105">
        <v>11</v>
      </c>
      <c r="AD105">
        <v>-3</v>
      </c>
      <c r="AE105">
        <v>-3</v>
      </c>
      <c r="AF105">
        <v>220</v>
      </c>
      <c r="AG105">
        <v>0</v>
      </c>
      <c r="AH105">
        <v>1</v>
      </c>
      <c r="AI105">
        <v>1</v>
      </c>
      <c r="AJ105">
        <v>100</v>
      </c>
      <c r="AK105">
        <v>-3</v>
      </c>
      <c r="AL105">
        <v>-3</v>
      </c>
      <c r="AM105">
        <v>-3</v>
      </c>
      <c r="AN105">
        <v>0</v>
      </c>
      <c r="AO105">
        <v>1</v>
      </c>
      <c r="AP105">
        <v>0</v>
      </c>
      <c r="AQ105">
        <v>0</v>
      </c>
      <c r="AR105">
        <v>0</v>
      </c>
      <c r="AS105">
        <v>0</v>
      </c>
      <c r="AT105">
        <v>0</v>
      </c>
      <c r="AU105">
        <v>0</v>
      </c>
      <c r="AV105">
        <v>180</v>
      </c>
      <c r="AW105">
        <v>4</v>
      </c>
      <c r="AX105">
        <v>12</v>
      </c>
      <c r="AY105">
        <v>-3</v>
      </c>
      <c r="AZ105">
        <v>-3</v>
      </c>
      <c r="BA105">
        <v>0</v>
      </c>
      <c r="BB105">
        <v>295</v>
      </c>
      <c r="BC105">
        <v>395</v>
      </c>
      <c r="BD105">
        <v>1</v>
      </c>
      <c r="BE105">
        <v>65</v>
      </c>
      <c r="BH105">
        <v>10</v>
      </c>
      <c r="BI105">
        <v>0</v>
      </c>
      <c r="BJ105">
        <v>0</v>
      </c>
      <c r="BK105">
        <v>0</v>
      </c>
      <c r="BL105">
        <v>0</v>
      </c>
      <c r="BM105">
        <v>0</v>
      </c>
      <c r="BN105">
        <v>0</v>
      </c>
      <c r="BO105">
        <v>0</v>
      </c>
      <c r="BP105">
        <v>-3</v>
      </c>
      <c r="BQ105">
        <v>-3</v>
      </c>
      <c r="BR105">
        <v>0</v>
      </c>
      <c r="BS105">
        <v>10</v>
      </c>
      <c r="BT105">
        <v>0</v>
      </c>
      <c r="BU105">
        <v>0</v>
      </c>
      <c r="BV105">
        <v>0</v>
      </c>
      <c r="BW105">
        <v>1</v>
      </c>
      <c r="BX105">
        <v>1</v>
      </c>
      <c r="BY105">
        <v>1</v>
      </c>
      <c r="BZ105">
        <v>0</v>
      </c>
      <c r="CA105">
        <v>120</v>
      </c>
      <c r="CB105">
        <v>6</v>
      </c>
      <c r="CC105">
        <v>-3</v>
      </c>
      <c r="CD105">
        <v>-3</v>
      </c>
      <c r="CE105">
        <v>220</v>
      </c>
      <c r="CF105">
        <v>1</v>
      </c>
      <c r="CG105">
        <v>0</v>
      </c>
      <c r="CH105">
        <v>1</v>
      </c>
      <c r="CI105">
        <v>100</v>
      </c>
      <c r="CJ105">
        <v>-3</v>
      </c>
      <c r="CK105">
        <v>-3</v>
      </c>
      <c r="CL105">
        <v>-3</v>
      </c>
      <c r="CM105">
        <v>0</v>
      </c>
      <c r="CN105">
        <v>0</v>
      </c>
      <c r="CO105">
        <v>0</v>
      </c>
      <c r="CP105">
        <v>0</v>
      </c>
      <c r="CQ105">
        <v>0</v>
      </c>
      <c r="CR105">
        <v>0</v>
      </c>
      <c r="CS105">
        <v>0</v>
      </c>
      <c r="CT105">
        <v>0</v>
      </c>
      <c r="CU105">
        <v>120</v>
      </c>
      <c r="CV105">
        <v>3</v>
      </c>
      <c r="CW105">
        <v>6</v>
      </c>
      <c r="CX105">
        <v>-3</v>
      </c>
      <c r="CY105">
        <v>-3</v>
      </c>
      <c r="CZ105">
        <v>0</v>
      </c>
      <c r="DA105">
        <v>230</v>
      </c>
      <c r="DB105">
        <v>230</v>
      </c>
      <c r="DC105">
        <v>0</v>
      </c>
      <c r="DD105">
        <v>-65</v>
      </c>
    </row>
    <row r="106" spans="1:108" x14ac:dyDescent="0.25">
      <c r="A106" t="s">
        <v>3722</v>
      </c>
      <c r="B106">
        <v>101</v>
      </c>
      <c r="C106">
        <v>589</v>
      </c>
      <c r="D106">
        <v>1255</v>
      </c>
      <c r="E106">
        <v>3556</v>
      </c>
      <c r="F106">
        <v>3616</v>
      </c>
      <c r="G106">
        <v>4188</v>
      </c>
      <c r="H106">
        <v>6025</v>
      </c>
      <c r="I106">
        <v>15</v>
      </c>
      <c r="J106">
        <v>0</v>
      </c>
      <c r="K106">
        <v>4</v>
      </c>
      <c r="L106">
        <v>4</v>
      </c>
      <c r="M106">
        <v>1</v>
      </c>
      <c r="N106">
        <v>0</v>
      </c>
      <c r="O106">
        <v>60</v>
      </c>
      <c r="P106">
        <v>1</v>
      </c>
      <c r="Q106">
        <v>-3</v>
      </c>
      <c r="R106">
        <v>-3</v>
      </c>
      <c r="S106">
        <v>20</v>
      </c>
      <c r="T106">
        <v>79</v>
      </c>
      <c r="U106">
        <v>0</v>
      </c>
      <c r="V106">
        <v>0</v>
      </c>
      <c r="W106">
        <v>0</v>
      </c>
      <c r="X106">
        <v>1</v>
      </c>
      <c r="Y106">
        <v>1</v>
      </c>
      <c r="Z106">
        <v>1</v>
      </c>
      <c r="AA106">
        <v>0</v>
      </c>
      <c r="AB106">
        <v>80</v>
      </c>
      <c r="AC106">
        <v>5</v>
      </c>
      <c r="AD106">
        <v>-3</v>
      </c>
      <c r="AE106">
        <v>-3</v>
      </c>
      <c r="AF106">
        <v>130</v>
      </c>
      <c r="AG106">
        <v>0</v>
      </c>
      <c r="AH106">
        <v>0</v>
      </c>
      <c r="AI106">
        <v>1</v>
      </c>
      <c r="AJ106">
        <v>50</v>
      </c>
      <c r="AK106">
        <v>-3</v>
      </c>
      <c r="AL106">
        <v>-3</v>
      </c>
      <c r="AM106">
        <v>-3</v>
      </c>
      <c r="AN106">
        <v>0</v>
      </c>
      <c r="AO106">
        <v>0</v>
      </c>
      <c r="AP106">
        <v>0</v>
      </c>
      <c r="AQ106">
        <v>0</v>
      </c>
      <c r="AR106">
        <v>0</v>
      </c>
      <c r="AS106">
        <v>0</v>
      </c>
      <c r="AT106">
        <v>0</v>
      </c>
      <c r="AU106">
        <v>0</v>
      </c>
      <c r="AV106">
        <v>140</v>
      </c>
      <c r="AW106">
        <v>3</v>
      </c>
      <c r="AX106">
        <v>6</v>
      </c>
      <c r="AY106">
        <v>-3</v>
      </c>
      <c r="AZ106">
        <v>-3</v>
      </c>
      <c r="BA106">
        <v>4</v>
      </c>
      <c r="BB106">
        <v>209</v>
      </c>
      <c r="BC106">
        <v>209</v>
      </c>
      <c r="BD106">
        <v>0</v>
      </c>
      <c r="BE106">
        <v>-136</v>
      </c>
      <c r="BH106">
        <v>15</v>
      </c>
      <c r="BI106">
        <v>0</v>
      </c>
      <c r="BJ106">
        <v>0</v>
      </c>
      <c r="BK106">
        <v>0</v>
      </c>
      <c r="BL106">
        <v>1</v>
      </c>
      <c r="BM106">
        <v>0</v>
      </c>
      <c r="BN106">
        <v>60</v>
      </c>
      <c r="BO106">
        <v>1</v>
      </c>
      <c r="BP106">
        <v>-3</v>
      </c>
      <c r="BQ106">
        <v>-3</v>
      </c>
      <c r="BR106">
        <v>20</v>
      </c>
      <c r="BS106">
        <v>75</v>
      </c>
      <c r="BT106">
        <v>0</v>
      </c>
      <c r="BU106">
        <v>0</v>
      </c>
      <c r="BV106">
        <v>0</v>
      </c>
      <c r="BW106">
        <v>1</v>
      </c>
      <c r="BX106">
        <v>1</v>
      </c>
      <c r="BY106">
        <v>1</v>
      </c>
      <c r="BZ106">
        <v>1</v>
      </c>
      <c r="CA106">
        <v>120</v>
      </c>
      <c r="CB106">
        <v>11</v>
      </c>
      <c r="CC106">
        <v>-3</v>
      </c>
      <c r="CD106">
        <v>-3</v>
      </c>
      <c r="CE106">
        <v>270</v>
      </c>
      <c r="CF106">
        <v>1</v>
      </c>
      <c r="CG106">
        <v>1</v>
      </c>
      <c r="CH106">
        <v>1</v>
      </c>
      <c r="CI106">
        <v>150</v>
      </c>
      <c r="CJ106">
        <v>-3</v>
      </c>
      <c r="CK106">
        <v>-3</v>
      </c>
      <c r="CL106">
        <v>-3</v>
      </c>
      <c r="CM106">
        <v>0</v>
      </c>
      <c r="CN106">
        <v>1</v>
      </c>
      <c r="CO106">
        <v>0</v>
      </c>
      <c r="CP106">
        <v>0</v>
      </c>
      <c r="CQ106">
        <v>0</v>
      </c>
      <c r="CR106">
        <v>0</v>
      </c>
      <c r="CS106">
        <v>0</v>
      </c>
      <c r="CT106">
        <v>0</v>
      </c>
      <c r="CU106">
        <v>180</v>
      </c>
      <c r="CV106">
        <v>4</v>
      </c>
      <c r="CW106">
        <v>12</v>
      </c>
      <c r="CX106">
        <v>-3</v>
      </c>
      <c r="CY106">
        <v>-3</v>
      </c>
      <c r="CZ106">
        <v>0</v>
      </c>
      <c r="DA106">
        <v>345</v>
      </c>
      <c r="DB106">
        <v>445</v>
      </c>
      <c r="DC106">
        <v>1</v>
      </c>
      <c r="DD106">
        <v>136</v>
      </c>
    </row>
    <row r="107" spans="1:108" x14ac:dyDescent="0.25">
      <c r="A107" t="s">
        <v>3722</v>
      </c>
      <c r="B107">
        <v>102</v>
      </c>
      <c r="C107">
        <v>3527</v>
      </c>
      <c r="D107">
        <v>330</v>
      </c>
      <c r="E107">
        <v>3847</v>
      </c>
      <c r="F107">
        <v>3743</v>
      </c>
      <c r="G107">
        <v>5295</v>
      </c>
      <c r="H107">
        <v>997</v>
      </c>
      <c r="I107">
        <v>15</v>
      </c>
      <c r="J107">
        <v>0</v>
      </c>
      <c r="K107">
        <v>8</v>
      </c>
      <c r="L107">
        <v>8</v>
      </c>
      <c r="M107">
        <v>1</v>
      </c>
      <c r="N107">
        <v>0</v>
      </c>
      <c r="O107">
        <v>60</v>
      </c>
      <c r="P107">
        <v>1</v>
      </c>
      <c r="Q107">
        <v>-3</v>
      </c>
      <c r="R107">
        <v>-3</v>
      </c>
      <c r="S107">
        <v>20</v>
      </c>
      <c r="T107">
        <v>83</v>
      </c>
      <c r="U107">
        <v>0</v>
      </c>
      <c r="V107">
        <v>0</v>
      </c>
      <c r="W107">
        <v>0</v>
      </c>
      <c r="X107">
        <v>1</v>
      </c>
      <c r="Y107">
        <v>1</v>
      </c>
      <c r="Z107">
        <v>1</v>
      </c>
      <c r="AA107">
        <v>1</v>
      </c>
      <c r="AB107">
        <v>120</v>
      </c>
      <c r="AC107">
        <v>11</v>
      </c>
      <c r="AD107">
        <v>-3</v>
      </c>
      <c r="AE107">
        <v>-3</v>
      </c>
      <c r="AF107">
        <v>220</v>
      </c>
      <c r="AG107">
        <v>1</v>
      </c>
      <c r="AH107">
        <v>1</v>
      </c>
      <c r="AI107">
        <v>0</v>
      </c>
      <c r="AJ107">
        <v>100</v>
      </c>
      <c r="AK107">
        <v>-3</v>
      </c>
      <c r="AL107">
        <v>-3</v>
      </c>
      <c r="AM107">
        <v>-3</v>
      </c>
      <c r="AN107">
        <v>0</v>
      </c>
      <c r="AO107">
        <v>1</v>
      </c>
      <c r="AP107">
        <v>1</v>
      </c>
      <c r="AQ107">
        <v>0</v>
      </c>
      <c r="AR107">
        <v>1</v>
      </c>
      <c r="AS107">
        <v>0</v>
      </c>
      <c r="AT107">
        <v>30</v>
      </c>
      <c r="AU107">
        <v>0</v>
      </c>
      <c r="AV107">
        <v>180</v>
      </c>
      <c r="AW107">
        <v>4</v>
      </c>
      <c r="AX107">
        <v>12</v>
      </c>
      <c r="AY107">
        <v>-3</v>
      </c>
      <c r="AZ107">
        <v>-3</v>
      </c>
      <c r="BA107">
        <v>8</v>
      </c>
      <c r="BB107">
        <v>303</v>
      </c>
      <c r="BC107">
        <v>403</v>
      </c>
      <c r="BD107">
        <v>1</v>
      </c>
      <c r="BE107">
        <v>18</v>
      </c>
      <c r="BH107">
        <v>15</v>
      </c>
      <c r="BI107">
        <v>0</v>
      </c>
      <c r="BJ107">
        <v>0</v>
      </c>
      <c r="BK107">
        <v>0</v>
      </c>
      <c r="BL107">
        <v>1</v>
      </c>
      <c r="BM107">
        <v>0</v>
      </c>
      <c r="BN107">
        <v>60</v>
      </c>
      <c r="BO107">
        <v>1</v>
      </c>
      <c r="BP107">
        <v>-3</v>
      </c>
      <c r="BQ107">
        <v>-3</v>
      </c>
      <c r="BR107">
        <v>20</v>
      </c>
      <c r="BS107">
        <v>75</v>
      </c>
      <c r="BT107">
        <v>0</v>
      </c>
      <c r="BU107">
        <v>0</v>
      </c>
      <c r="BV107">
        <v>0</v>
      </c>
      <c r="BW107">
        <v>1</v>
      </c>
      <c r="BX107">
        <v>1</v>
      </c>
      <c r="BY107">
        <v>1</v>
      </c>
      <c r="BZ107">
        <v>0</v>
      </c>
      <c r="CA107">
        <v>80</v>
      </c>
      <c r="CB107">
        <v>5</v>
      </c>
      <c r="CC107">
        <v>-3</v>
      </c>
      <c r="CD107">
        <v>-3</v>
      </c>
      <c r="CE107">
        <v>180</v>
      </c>
      <c r="CF107">
        <v>1</v>
      </c>
      <c r="CG107">
        <v>1</v>
      </c>
      <c r="CH107">
        <v>0</v>
      </c>
      <c r="CI107">
        <v>100</v>
      </c>
      <c r="CJ107">
        <v>-3</v>
      </c>
      <c r="CK107">
        <v>-3</v>
      </c>
      <c r="CL107">
        <v>-3</v>
      </c>
      <c r="CM107">
        <v>0</v>
      </c>
      <c r="CN107">
        <v>0</v>
      </c>
      <c r="CO107">
        <v>0</v>
      </c>
      <c r="CP107">
        <v>1</v>
      </c>
      <c r="CQ107">
        <v>0</v>
      </c>
      <c r="CR107">
        <v>1</v>
      </c>
      <c r="CS107">
        <v>0</v>
      </c>
      <c r="CT107">
        <v>30</v>
      </c>
      <c r="CU107">
        <v>140</v>
      </c>
      <c r="CV107">
        <v>3</v>
      </c>
      <c r="CW107">
        <v>6</v>
      </c>
      <c r="CX107">
        <v>-3</v>
      </c>
      <c r="CY107">
        <v>-3</v>
      </c>
      <c r="CZ107">
        <v>0</v>
      </c>
      <c r="DA107">
        <v>285</v>
      </c>
      <c r="DB107">
        <v>285</v>
      </c>
      <c r="DC107">
        <v>0</v>
      </c>
      <c r="DD107">
        <v>-18</v>
      </c>
    </row>
    <row r="108" spans="1:108" x14ac:dyDescent="0.25">
      <c r="A108" t="s">
        <v>3722</v>
      </c>
      <c r="B108">
        <v>103</v>
      </c>
      <c r="C108">
        <v>2839</v>
      </c>
      <c r="D108">
        <v>6652</v>
      </c>
      <c r="E108">
        <v>180</v>
      </c>
      <c r="F108">
        <v>6666</v>
      </c>
      <c r="G108">
        <v>2073</v>
      </c>
      <c r="H108">
        <v>4486</v>
      </c>
      <c r="I108">
        <v>15</v>
      </c>
      <c r="J108">
        <v>0</v>
      </c>
      <c r="K108">
        <v>7</v>
      </c>
      <c r="L108">
        <v>7</v>
      </c>
      <c r="M108">
        <v>0</v>
      </c>
      <c r="N108">
        <v>0</v>
      </c>
      <c r="O108">
        <v>0</v>
      </c>
      <c r="P108">
        <v>0</v>
      </c>
      <c r="Q108">
        <v>-3</v>
      </c>
      <c r="R108">
        <v>-3</v>
      </c>
      <c r="S108">
        <v>0</v>
      </c>
      <c r="T108">
        <v>22</v>
      </c>
      <c r="U108">
        <v>0</v>
      </c>
      <c r="V108">
        <v>0</v>
      </c>
      <c r="W108">
        <v>0</v>
      </c>
      <c r="X108">
        <v>1</v>
      </c>
      <c r="Y108">
        <v>1</v>
      </c>
      <c r="Z108">
        <v>1</v>
      </c>
      <c r="AA108">
        <v>1</v>
      </c>
      <c r="AB108">
        <v>160</v>
      </c>
      <c r="AC108">
        <v>12</v>
      </c>
      <c r="AD108">
        <v>-3</v>
      </c>
      <c r="AE108">
        <v>-3</v>
      </c>
      <c r="AF108">
        <v>310</v>
      </c>
      <c r="AG108">
        <v>1</v>
      </c>
      <c r="AH108">
        <v>1</v>
      </c>
      <c r="AI108">
        <v>1</v>
      </c>
      <c r="AJ108">
        <v>150</v>
      </c>
      <c r="AK108">
        <v>-3</v>
      </c>
      <c r="AL108">
        <v>-3</v>
      </c>
      <c r="AM108">
        <v>-3</v>
      </c>
      <c r="AN108">
        <v>0</v>
      </c>
      <c r="AO108">
        <v>1</v>
      </c>
      <c r="AP108">
        <v>0</v>
      </c>
      <c r="AQ108">
        <v>0</v>
      </c>
      <c r="AR108">
        <v>0</v>
      </c>
      <c r="AS108">
        <v>0</v>
      </c>
      <c r="AT108">
        <v>0</v>
      </c>
      <c r="AU108">
        <v>0</v>
      </c>
      <c r="AV108">
        <v>160</v>
      </c>
      <c r="AW108">
        <v>4</v>
      </c>
      <c r="AX108">
        <v>12</v>
      </c>
      <c r="AY108">
        <v>-3</v>
      </c>
      <c r="AZ108">
        <v>-3</v>
      </c>
      <c r="BA108">
        <v>7</v>
      </c>
      <c r="BB108">
        <v>332</v>
      </c>
      <c r="BC108">
        <v>432</v>
      </c>
      <c r="BD108">
        <v>0</v>
      </c>
      <c r="BE108">
        <v>-19</v>
      </c>
      <c r="BH108">
        <v>15</v>
      </c>
      <c r="BI108">
        <v>0</v>
      </c>
      <c r="BJ108">
        <v>6</v>
      </c>
      <c r="BK108">
        <v>6</v>
      </c>
      <c r="BL108">
        <v>1</v>
      </c>
      <c r="BM108">
        <v>0</v>
      </c>
      <c r="BN108">
        <v>60</v>
      </c>
      <c r="BO108">
        <v>1</v>
      </c>
      <c r="BP108">
        <v>-3</v>
      </c>
      <c r="BQ108">
        <v>-3</v>
      </c>
      <c r="BR108">
        <v>20</v>
      </c>
      <c r="BS108">
        <v>81</v>
      </c>
      <c r="BT108">
        <v>0</v>
      </c>
      <c r="BU108">
        <v>0</v>
      </c>
      <c r="BV108">
        <v>0</v>
      </c>
      <c r="BW108">
        <v>1</v>
      </c>
      <c r="BX108">
        <v>1</v>
      </c>
      <c r="BY108">
        <v>1</v>
      </c>
      <c r="BZ108">
        <v>1</v>
      </c>
      <c r="CA108">
        <v>120</v>
      </c>
      <c r="CB108">
        <v>11</v>
      </c>
      <c r="CC108">
        <v>-3</v>
      </c>
      <c r="CD108">
        <v>-3</v>
      </c>
      <c r="CE108">
        <v>270</v>
      </c>
      <c r="CF108">
        <v>1</v>
      </c>
      <c r="CG108">
        <v>1</v>
      </c>
      <c r="CH108">
        <v>1</v>
      </c>
      <c r="CI108">
        <v>150</v>
      </c>
      <c r="CJ108">
        <v>-3</v>
      </c>
      <c r="CK108">
        <v>-3</v>
      </c>
      <c r="CL108">
        <v>-3</v>
      </c>
      <c r="CM108">
        <v>0</v>
      </c>
      <c r="CN108">
        <v>1</v>
      </c>
      <c r="CO108">
        <v>0</v>
      </c>
      <c r="CP108">
        <v>0</v>
      </c>
      <c r="CQ108">
        <v>0</v>
      </c>
      <c r="CR108">
        <v>0</v>
      </c>
      <c r="CS108">
        <v>0</v>
      </c>
      <c r="CT108">
        <v>0</v>
      </c>
      <c r="CU108">
        <v>180</v>
      </c>
      <c r="CV108">
        <v>4</v>
      </c>
      <c r="CW108">
        <v>12</v>
      </c>
      <c r="CX108">
        <v>-3</v>
      </c>
      <c r="CY108">
        <v>-3</v>
      </c>
      <c r="CZ108">
        <v>6</v>
      </c>
      <c r="DA108">
        <v>351</v>
      </c>
      <c r="DB108">
        <v>451</v>
      </c>
      <c r="DC108">
        <v>1</v>
      </c>
      <c r="DD108">
        <v>19</v>
      </c>
    </row>
    <row r="109" spans="1:108" x14ac:dyDescent="0.25">
      <c r="A109" t="s">
        <v>3722</v>
      </c>
      <c r="B109">
        <v>104</v>
      </c>
      <c r="C109">
        <v>1156</v>
      </c>
      <c r="D109">
        <v>4469</v>
      </c>
      <c r="E109">
        <v>900</v>
      </c>
      <c r="F109">
        <v>704</v>
      </c>
      <c r="G109">
        <v>6369</v>
      </c>
      <c r="H109">
        <v>1678</v>
      </c>
      <c r="I109">
        <v>15</v>
      </c>
      <c r="J109">
        <v>0</v>
      </c>
      <c r="K109">
        <v>17</v>
      </c>
      <c r="L109">
        <v>17</v>
      </c>
      <c r="M109">
        <v>1</v>
      </c>
      <c r="N109">
        <v>0</v>
      </c>
      <c r="O109">
        <v>60</v>
      </c>
      <c r="P109">
        <v>1</v>
      </c>
      <c r="Q109">
        <v>-3</v>
      </c>
      <c r="R109">
        <v>-3</v>
      </c>
      <c r="S109">
        <v>20</v>
      </c>
      <c r="T109">
        <v>92</v>
      </c>
      <c r="U109">
        <v>0</v>
      </c>
      <c r="V109">
        <v>71</v>
      </c>
      <c r="W109">
        <v>23</v>
      </c>
      <c r="X109">
        <v>1</v>
      </c>
      <c r="Y109">
        <v>1</v>
      </c>
      <c r="Z109">
        <v>1</v>
      </c>
      <c r="AA109">
        <v>0</v>
      </c>
      <c r="AB109">
        <v>80</v>
      </c>
      <c r="AC109">
        <v>5</v>
      </c>
      <c r="AD109">
        <v>-3</v>
      </c>
      <c r="AE109">
        <v>-3</v>
      </c>
      <c r="AF109">
        <v>203</v>
      </c>
      <c r="AG109">
        <v>0</v>
      </c>
      <c r="AH109">
        <v>1</v>
      </c>
      <c r="AI109">
        <v>1</v>
      </c>
      <c r="AJ109">
        <v>100</v>
      </c>
      <c r="AK109">
        <v>-3</v>
      </c>
      <c r="AL109">
        <v>-3</v>
      </c>
      <c r="AM109">
        <v>-3</v>
      </c>
      <c r="AN109">
        <v>1</v>
      </c>
      <c r="AO109">
        <v>0</v>
      </c>
      <c r="AP109">
        <v>1</v>
      </c>
      <c r="AQ109">
        <v>0</v>
      </c>
      <c r="AR109">
        <v>0</v>
      </c>
      <c r="AS109">
        <v>0</v>
      </c>
      <c r="AT109">
        <v>5</v>
      </c>
      <c r="AU109">
        <v>0</v>
      </c>
      <c r="AV109">
        <v>140</v>
      </c>
      <c r="AW109">
        <v>3</v>
      </c>
      <c r="AX109">
        <v>6</v>
      </c>
      <c r="AY109">
        <v>-3</v>
      </c>
      <c r="AZ109">
        <v>-3</v>
      </c>
      <c r="BA109">
        <v>40</v>
      </c>
      <c r="BB109">
        <v>295</v>
      </c>
      <c r="BC109">
        <v>315</v>
      </c>
      <c r="BD109">
        <v>0</v>
      </c>
      <c r="BE109">
        <v>-99</v>
      </c>
      <c r="BH109">
        <v>15</v>
      </c>
      <c r="BI109">
        <v>0</v>
      </c>
      <c r="BJ109">
        <v>34</v>
      </c>
      <c r="BK109">
        <v>34</v>
      </c>
      <c r="BL109">
        <v>0</v>
      </c>
      <c r="BM109">
        <v>0</v>
      </c>
      <c r="BN109">
        <v>0</v>
      </c>
      <c r="BO109">
        <v>0</v>
      </c>
      <c r="BP109">
        <v>-3</v>
      </c>
      <c r="BQ109">
        <v>-3</v>
      </c>
      <c r="BR109">
        <v>0</v>
      </c>
      <c r="BS109">
        <v>49</v>
      </c>
      <c r="BT109">
        <v>0</v>
      </c>
      <c r="BU109">
        <v>90</v>
      </c>
      <c r="BV109">
        <v>30</v>
      </c>
      <c r="BW109">
        <v>1</v>
      </c>
      <c r="BX109">
        <v>1</v>
      </c>
      <c r="BY109">
        <v>1</v>
      </c>
      <c r="BZ109">
        <v>1</v>
      </c>
      <c r="CA109">
        <v>160</v>
      </c>
      <c r="CB109">
        <v>12</v>
      </c>
      <c r="CC109">
        <v>-3</v>
      </c>
      <c r="CD109">
        <v>-3</v>
      </c>
      <c r="CE109">
        <v>340</v>
      </c>
      <c r="CF109">
        <v>1</v>
      </c>
      <c r="CG109">
        <v>1</v>
      </c>
      <c r="CH109">
        <v>1</v>
      </c>
      <c r="CI109">
        <v>150</v>
      </c>
      <c r="CJ109">
        <v>-3</v>
      </c>
      <c r="CK109">
        <v>-3</v>
      </c>
      <c r="CL109">
        <v>-3</v>
      </c>
      <c r="CM109">
        <v>1</v>
      </c>
      <c r="CN109">
        <v>1</v>
      </c>
      <c r="CO109">
        <v>0</v>
      </c>
      <c r="CP109">
        <v>1</v>
      </c>
      <c r="CQ109">
        <v>0</v>
      </c>
      <c r="CR109">
        <v>0</v>
      </c>
      <c r="CS109">
        <v>0</v>
      </c>
      <c r="CT109">
        <v>5</v>
      </c>
      <c r="CU109">
        <v>160</v>
      </c>
      <c r="CV109">
        <v>4</v>
      </c>
      <c r="CW109">
        <v>12</v>
      </c>
      <c r="CX109">
        <v>-3</v>
      </c>
      <c r="CY109">
        <v>-3</v>
      </c>
      <c r="CZ109">
        <v>64</v>
      </c>
      <c r="DA109">
        <v>394</v>
      </c>
      <c r="DB109">
        <v>514</v>
      </c>
      <c r="DC109">
        <v>1</v>
      </c>
      <c r="DD109">
        <v>99</v>
      </c>
    </row>
    <row r="110" spans="1:108" x14ac:dyDescent="0.25">
      <c r="A110" t="s">
        <v>3722</v>
      </c>
      <c r="B110">
        <v>105</v>
      </c>
      <c r="C110">
        <v>696</v>
      </c>
      <c r="D110">
        <v>2096</v>
      </c>
      <c r="E110">
        <v>3218</v>
      </c>
      <c r="F110">
        <v>4320</v>
      </c>
      <c r="G110">
        <v>5160</v>
      </c>
      <c r="H110">
        <v>79</v>
      </c>
      <c r="I110">
        <v>15</v>
      </c>
      <c r="J110">
        <v>0</v>
      </c>
      <c r="K110">
        <v>0</v>
      </c>
      <c r="L110">
        <v>0</v>
      </c>
      <c r="M110">
        <v>1</v>
      </c>
      <c r="N110">
        <v>0</v>
      </c>
      <c r="O110">
        <v>60</v>
      </c>
      <c r="P110">
        <v>1</v>
      </c>
      <c r="Q110">
        <v>-3</v>
      </c>
      <c r="R110">
        <v>-3</v>
      </c>
      <c r="S110">
        <v>20</v>
      </c>
      <c r="T110">
        <v>75</v>
      </c>
      <c r="U110">
        <v>0</v>
      </c>
      <c r="V110">
        <v>0</v>
      </c>
      <c r="W110">
        <v>0</v>
      </c>
      <c r="X110">
        <v>1</v>
      </c>
      <c r="Y110">
        <v>1</v>
      </c>
      <c r="Z110">
        <v>1</v>
      </c>
      <c r="AA110">
        <v>0</v>
      </c>
      <c r="AB110">
        <v>80</v>
      </c>
      <c r="AC110">
        <v>5</v>
      </c>
      <c r="AD110">
        <v>-3</v>
      </c>
      <c r="AE110">
        <v>-3</v>
      </c>
      <c r="AF110">
        <v>180</v>
      </c>
      <c r="AG110">
        <v>1</v>
      </c>
      <c r="AH110">
        <v>0</v>
      </c>
      <c r="AI110">
        <v>1</v>
      </c>
      <c r="AJ110">
        <v>100</v>
      </c>
      <c r="AK110">
        <v>-3</v>
      </c>
      <c r="AL110">
        <v>-3</v>
      </c>
      <c r="AM110">
        <v>-3</v>
      </c>
      <c r="AN110">
        <v>0</v>
      </c>
      <c r="AO110">
        <v>0</v>
      </c>
      <c r="AP110">
        <v>2</v>
      </c>
      <c r="AQ110">
        <v>0</v>
      </c>
      <c r="AR110">
        <v>0</v>
      </c>
      <c r="AS110">
        <v>1</v>
      </c>
      <c r="AT110">
        <v>10</v>
      </c>
      <c r="AU110">
        <v>25</v>
      </c>
      <c r="AV110">
        <v>140</v>
      </c>
      <c r="AW110">
        <v>3</v>
      </c>
      <c r="AX110">
        <v>6</v>
      </c>
      <c r="AY110">
        <v>-3</v>
      </c>
      <c r="AZ110">
        <v>-3</v>
      </c>
      <c r="BA110">
        <v>0</v>
      </c>
      <c r="BB110">
        <v>280</v>
      </c>
      <c r="BC110">
        <v>280</v>
      </c>
      <c r="BD110">
        <v>0</v>
      </c>
      <c r="BE110">
        <v>-45</v>
      </c>
      <c r="BH110">
        <v>15</v>
      </c>
      <c r="BI110">
        <v>0</v>
      </c>
      <c r="BJ110">
        <v>0</v>
      </c>
      <c r="BK110">
        <v>0</v>
      </c>
      <c r="BL110">
        <v>1</v>
      </c>
      <c r="BM110">
        <v>0</v>
      </c>
      <c r="BN110">
        <v>60</v>
      </c>
      <c r="BO110">
        <v>1</v>
      </c>
      <c r="BP110">
        <v>-3</v>
      </c>
      <c r="BQ110">
        <v>-3</v>
      </c>
      <c r="BR110">
        <v>20</v>
      </c>
      <c r="BS110">
        <v>75</v>
      </c>
      <c r="BT110">
        <v>0</v>
      </c>
      <c r="BU110">
        <v>32</v>
      </c>
      <c r="BV110">
        <v>10</v>
      </c>
      <c r="BW110">
        <v>1</v>
      </c>
      <c r="BX110">
        <v>1</v>
      </c>
      <c r="BY110">
        <v>1</v>
      </c>
      <c r="BZ110">
        <v>0</v>
      </c>
      <c r="CA110">
        <v>80</v>
      </c>
      <c r="CB110">
        <v>5</v>
      </c>
      <c r="CC110">
        <v>-3</v>
      </c>
      <c r="CD110">
        <v>-3</v>
      </c>
      <c r="CE110">
        <v>240</v>
      </c>
      <c r="CF110">
        <v>1</v>
      </c>
      <c r="CG110">
        <v>1</v>
      </c>
      <c r="CH110">
        <v>1</v>
      </c>
      <c r="CI110">
        <v>150</v>
      </c>
      <c r="CJ110">
        <v>-3</v>
      </c>
      <c r="CK110">
        <v>-3</v>
      </c>
      <c r="CL110">
        <v>-3</v>
      </c>
      <c r="CM110">
        <v>0</v>
      </c>
      <c r="CN110">
        <v>0</v>
      </c>
      <c r="CO110">
        <v>0</v>
      </c>
      <c r="CP110">
        <v>2</v>
      </c>
      <c r="CQ110">
        <v>1</v>
      </c>
      <c r="CR110">
        <v>0</v>
      </c>
      <c r="CS110">
        <v>25</v>
      </c>
      <c r="CT110">
        <v>10</v>
      </c>
      <c r="CU110">
        <v>140</v>
      </c>
      <c r="CV110">
        <v>3</v>
      </c>
      <c r="CW110">
        <v>6</v>
      </c>
      <c r="CX110">
        <v>-3</v>
      </c>
      <c r="CY110">
        <v>-3</v>
      </c>
      <c r="CZ110">
        <v>10</v>
      </c>
      <c r="DA110">
        <v>325</v>
      </c>
      <c r="DB110">
        <v>325</v>
      </c>
      <c r="DC110">
        <v>1</v>
      </c>
      <c r="DD110">
        <v>45</v>
      </c>
    </row>
    <row r="111" spans="1:108" x14ac:dyDescent="0.25">
      <c r="A111" t="s">
        <v>3722</v>
      </c>
      <c r="B111">
        <v>106</v>
      </c>
      <c r="C111">
        <v>5839</v>
      </c>
      <c r="D111">
        <v>4189</v>
      </c>
      <c r="E111">
        <v>4188</v>
      </c>
      <c r="F111">
        <v>6430</v>
      </c>
      <c r="G111">
        <v>1745</v>
      </c>
      <c r="H111">
        <v>968</v>
      </c>
      <c r="I111">
        <v>15</v>
      </c>
      <c r="J111">
        <v>0</v>
      </c>
      <c r="K111">
        <v>0</v>
      </c>
      <c r="L111">
        <v>0</v>
      </c>
      <c r="M111">
        <v>1</v>
      </c>
      <c r="N111">
        <v>0</v>
      </c>
      <c r="O111">
        <v>60</v>
      </c>
      <c r="P111">
        <v>1</v>
      </c>
      <c r="Q111">
        <v>-3</v>
      </c>
      <c r="R111">
        <v>-3</v>
      </c>
      <c r="S111">
        <v>20</v>
      </c>
      <c r="T111">
        <v>75</v>
      </c>
      <c r="U111">
        <v>0</v>
      </c>
      <c r="V111">
        <v>0</v>
      </c>
      <c r="W111">
        <v>0</v>
      </c>
      <c r="X111">
        <v>1</v>
      </c>
      <c r="Y111">
        <v>1</v>
      </c>
      <c r="Z111">
        <v>1</v>
      </c>
      <c r="AA111">
        <v>0</v>
      </c>
      <c r="AB111">
        <v>80</v>
      </c>
      <c r="AC111">
        <v>5</v>
      </c>
      <c r="AD111">
        <v>-3</v>
      </c>
      <c r="AE111">
        <v>-3</v>
      </c>
      <c r="AF111">
        <v>230</v>
      </c>
      <c r="AG111">
        <v>1</v>
      </c>
      <c r="AH111">
        <v>1</v>
      </c>
      <c r="AI111">
        <v>1</v>
      </c>
      <c r="AJ111">
        <v>150</v>
      </c>
      <c r="AK111">
        <v>-3</v>
      </c>
      <c r="AL111">
        <v>-3</v>
      </c>
      <c r="AM111">
        <v>-3</v>
      </c>
      <c r="AN111">
        <v>0</v>
      </c>
      <c r="AO111">
        <v>0</v>
      </c>
      <c r="AP111">
        <v>0</v>
      </c>
      <c r="AQ111">
        <v>0</v>
      </c>
      <c r="AR111">
        <v>0</v>
      </c>
      <c r="AS111">
        <v>1</v>
      </c>
      <c r="AT111">
        <v>0</v>
      </c>
      <c r="AU111">
        <v>25</v>
      </c>
      <c r="AV111">
        <v>140</v>
      </c>
      <c r="AW111">
        <v>3</v>
      </c>
      <c r="AX111">
        <v>6</v>
      </c>
      <c r="AY111">
        <v>-3</v>
      </c>
      <c r="AZ111">
        <v>-3</v>
      </c>
      <c r="BA111">
        <v>0</v>
      </c>
      <c r="BB111">
        <v>330</v>
      </c>
      <c r="BC111">
        <v>330</v>
      </c>
      <c r="BD111">
        <v>1</v>
      </c>
      <c r="BE111">
        <v>80</v>
      </c>
      <c r="BH111">
        <v>10</v>
      </c>
      <c r="BI111">
        <v>0</v>
      </c>
      <c r="BJ111">
        <v>0</v>
      </c>
      <c r="BK111">
        <v>0</v>
      </c>
      <c r="BL111">
        <v>1</v>
      </c>
      <c r="BM111">
        <v>0</v>
      </c>
      <c r="BN111">
        <v>60</v>
      </c>
      <c r="BO111">
        <v>1</v>
      </c>
      <c r="BP111">
        <v>-3</v>
      </c>
      <c r="BQ111">
        <v>-3</v>
      </c>
      <c r="BR111">
        <v>20</v>
      </c>
      <c r="BS111">
        <v>70</v>
      </c>
      <c r="BT111">
        <v>0</v>
      </c>
      <c r="BU111">
        <v>0</v>
      </c>
      <c r="BV111">
        <v>0</v>
      </c>
      <c r="BW111">
        <v>1</v>
      </c>
      <c r="BX111">
        <v>1</v>
      </c>
      <c r="BY111">
        <v>1</v>
      </c>
      <c r="BZ111">
        <v>0</v>
      </c>
      <c r="CA111">
        <v>80</v>
      </c>
      <c r="CB111">
        <v>5</v>
      </c>
      <c r="CC111">
        <v>-3</v>
      </c>
      <c r="CD111">
        <v>-3</v>
      </c>
      <c r="CE111">
        <v>180</v>
      </c>
      <c r="CF111">
        <v>0</v>
      </c>
      <c r="CG111">
        <v>1</v>
      </c>
      <c r="CH111">
        <v>1</v>
      </c>
      <c r="CI111">
        <v>100</v>
      </c>
      <c r="CJ111">
        <v>-3</v>
      </c>
      <c r="CK111">
        <v>-3</v>
      </c>
      <c r="CL111">
        <v>-3</v>
      </c>
      <c r="CM111">
        <v>0</v>
      </c>
      <c r="CN111">
        <v>0</v>
      </c>
      <c r="CO111">
        <v>0</v>
      </c>
      <c r="CP111">
        <v>0</v>
      </c>
      <c r="CQ111">
        <v>1</v>
      </c>
      <c r="CR111">
        <v>0</v>
      </c>
      <c r="CS111">
        <v>25</v>
      </c>
      <c r="CT111">
        <v>0</v>
      </c>
      <c r="CU111">
        <v>140</v>
      </c>
      <c r="CV111">
        <v>3</v>
      </c>
      <c r="CW111">
        <v>6</v>
      </c>
      <c r="CX111">
        <v>-3</v>
      </c>
      <c r="CY111">
        <v>-3</v>
      </c>
      <c r="CZ111">
        <v>0</v>
      </c>
      <c r="DA111">
        <v>250</v>
      </c>
      <c r="DB111">
        <v>250</v>
      </c>
      <c r="DC111">
        <v>0</v>
      </c>
      <c r="DD111">
        <v>-80</v>
      </c>
    </row>
    <row r="112" spans="1:108" x14ac:dyDescent="0.25">
      <c r="A112" t="s">
        <v>3722</v>
      </c>
      <c r="B112">
        <v>107</v>
      </c>
      <c r="C112">
        <v>6321</v>
      </c>
      <c r="D112">
        <v>1533</v>
      </c>
      <c r="E112">
        <v>3473</v>
      </c>
      <c r="F112">
        <v>589</v>
      </c>
      <c r="G112">
        <v>3255</v>
      </c>
      <c r="H112">
        <v>2240</v>
      </c>
      <c r="I112">
        <v>15</v>
      </c>
      <c r="J112">
        <v>0</v>
      </c>
      <c r="K112">
        <v>0</v>
      </c>
      <c r="L112">
        <v>0</v>
      </c>
      <c r="M112">
        <v>0</v>
      </c>
      <c r="N112">
        <v>0</v>
      </c>
      <c r="O112">
        <v>0</v>
      </c>
      <c r="P112">
        <v>0</v>
      </c>
      <c r="Q112">
        <v>-3</v>
      </c>
      <c r="R112">
        <v>-3</v>
      </c>
      <c r="S112">
        <v>0</v>
      </c>
      <c r="T112">
        <v>15</v>
      </c>
      <c r="U112">
        <v>0</v>
      </c>
      <c r="V112">
        <v>0</v>
      </c>
      <c r="W112">
        <v>0</v>
      </c>
      <c r="X112">
        <v>1</v>
      </c>
      <c r="Y112">
        <v>1</v>
      </c>
      <c r="Z112">
        <v>1</v>
      </c>
      <c r="AA112">
        <v>0</v>
      </c>
      <c r="AB112">
        <v>120</v>
      </c>
      <c r="AC112">
        <v>6</v>
      </c>
      <c r="AD112">
        <v>-3</v>
      </c>
      <c r="AE112">
        <v>-3</v>
      </c>
      <c r="AF112">
        <v>270</v>
      </c>
      <c r="AG112">
        <v>1</v>
      </c>
      <c r="AH112">
        <v>1</v>
      </c>
      <c r="AI112">
        <v>1</v>
      </c>
      <c r="AJ112">
        <v>150</v>
      </c>
      <c r="AK112">
        <v>-3</v>
      </c>
      <c r="AL112">
        <v>-3</v>
      </c>
      <c r="AM112">
        <v>-3</v>
      </c>
      <c r="AN112">
        <v>0</v>
      </c>
      <c r="AO112">
        <v>0</v>
      </c>
      <c r="AP112">
        <v>0</v>
      </c>
      <c r="AQ112">
        <v>1</v>
      </c>
      <c r="AR112">
        <v>0</v>
      </c>
      <c r="AS112">
        <v>0</v>
      </c>
      <c r="AT112">
        <v>0</v>
      </c>
      <c r="AU112">
        <v>5</v>
      </c>
      <c r="AV112">
        <v>120</v>
      </c>
      <c r="AW112">
        <v>3</v>
      </c>
      <c r="AX112">
        <v>6</v>
      </c>
      <c r="AY112">
        <v>-3</v>
      </c>
      <c r="AZ112">
        <v>-3</v>
      </c>
      <c r="BA112">
        <v>0</v>
      </c>
      <c r="BB112">
        <v>290</v>
      </c>
      <c r="BC112">
        <v>290</v>
      </c>
      <c r="BD112">
        <v>0</v>
      </c>
      <c r="BE112">
        <v>-15</v>
      </c>
      <c r="BH112">
        <v>15</v>
      </c>
      <c r="BI112">
        <v>0</v>
      </c>
      <c r="BJ112">
        <v>0</v>
      </c>
      <c r="BK112">
        <v>0</v>
      </c>
      <c r="BL112">
        <v>1</v>
      </c>
      <c r="BM112">
        <v>0</v>
      </c>
      <c r="BN112">
        <v>60</v>
      </c>
      <c r="BO112">
        <v>1</v>
      </c>
      <c r="BP112">
        <v>-3</v>
      </c>
      <c r="BQ112">
        <v>-3</v>
      </c>
      <c r="BR112">
        <v>20</v>
      </c>
      <c r="BS112">
        <v>75</v>
      </c>
      <c r="BT112">
        <v>3</v>
      </c>
      <c r="BU112">
        <v>0</v>
      </c>
      <c r="BV112">
        <v>0</v>
      </c>
      <c r="BW112">
        <v>1</v>
      </c>
      <c r="BX112">
        <v>1</v>
      </c>
      <c r="BY112">
        <v>1</v>
      </c>
      <c r="BZ112">
        <v>0</v>
      </c>
      <c r="CA112">
        <v>80</v>
      </c>
      <c r="CB112">
        <v>5</v>
      </c>
      <c r="CC112">
        <v>-3</v>
      </c>
      <c r="CD112">
        <v>-3</v>
      </c>
      <c r="CE112">
        <v>230</v>
      </c>
      <c r="CF112">
        <v>1</v>
      </c>
      <c r="CG112">
        <v>1</v>
      </c>
      <c r="CH112">
        <v>1</v>
      </c>
      <c r="CI112">
        <v>150</v>
      </c>
      <c r="CJ112">
        <v>-3</v>
      </c>
      <c r="CK112">
        <v>-3</v>
      </c>
      <c r="CL112">
        <v>-3</v>
      </c>
      <c r="CM112">
        <v>0</v>
      </c>
      <c r="CN112">
        <v>0</v>
      </c>
      <c r="CO112">
        <v>1</v>
      </c>
      <c r="CP112">
        <v>0</v>
      </c>
      <c r="CQ112">
        <v>0</v>
      </c>
      <c r="CR112">
        <v>0</v>
      </c>
      <c r="CS112">
        <v>5</v>
      </c>
      <c r="CT112">
        <v>0</v>
      </c>
      <c r="CU112">
        <v>140</v>
      </c>
      <c r="CV112">
        <v>3</v>
      </c>
      <c r="CW112">
        <v>6</v>
      </c>
      <c r="CX112">
        <v>-3</v>
      </c>
      <c r="CY112">
        <v>-3</v>
      </c>
      <c r="CZ112">
        <v>0</v>
      </c>
      <c r="DA112">
        <v>305</v>
      </c>
      <c r="DB112">
        <v>305</v>
      </c>
      <c r="DC112">
        <v>1</v>
      </c>
      <c r="DD112">
        <v>15</v>
      </c>
    </row>
    <row r="113" spans="1:108" x14ac:dyDescent="0.25">
      <c r="A113" t="s">
        <v>3722</v>
      </c>
      <c r="B113">
        <v>108</v>
      </c>
      <c r="C113">
        <v>120</v>
      </c>
      <c r="D113">
        <v>1369</v>
      </c>
      <c r="E113">
        <v>4013</v>
      </c>
      <c r="F113">
        <v>3008</v>
      </c>
      <c r="G113">
        <v>6546</v>
      </c>
      <c r="H113">
        <v>1294</v>
      </c>
      <c r="I113">
        <v>5</v>
      </c>
      <c r="J113">
        <v>0</v>
      </c>
      <c r="K113">
        <v>7</v>
      </c>
      <c r="L113">
        <v>7</v>
      </c>
      <c r="M113">
        <v>0</v>
      </c>
      <c r="N113">
        <v>0</v>
      </c>
      <c r="O113">
        <v>0</v>
      </c>
      <c r="P113">
        <v>0</v>
      </c>
      <c r="Q113">
        <v>-3</v>
      </c>
      <c r="R113">
        <v>-3</v>
      </c>
      <c r="S113">
        <v>0</v>
      </c>
      <c r="T113">
        <v>12</v>
      </c>
      <c r="U113">
        <v>0</v>
      </c>
      <c r="V113">
        <v>0</v>
      </c>
      <c r="W113">
        <v>0</v>
      </c>
      <c r="X113">
        <v>1</v>
      </c>
      <c r="Y113">
        <v>1</v>
      </c>
      <c r="Z113">
        <v>1</v>
      </c>
      <c r="AA113">
        <v>0</v>
      </c>
      <c r="AB113">
        <v>120</v>
      </c>
      <c r="AC113">
        <v>6</v>
      </c>
      <c r="AD113">
        <v>-3</v>
      </c>
      <c r="AE113">
        <v>-3</v>
      </c>
      <c r="AF113">
        <v>270</v>
      </c>
      <c r="AG113">
        <v>1</v>
      </c>
      <c r="AH113">
        <v>1</v>
      </c>
      <c r="AI113">
        <v>1</v>
      </c>
      <c r="AJ113">
        <v>150</v>
      </c>
      <c r="AK113">
        <v>-3</v>
      </c>
      <c r="AL113">
        <v>-3</v>
      </c>
      <c r="AM113">
        <v>-3</v>
      </c>
      <c r="AN113">
        <v>0</v>
      </c>
      <c r="AO113">
        <v>0</v>
      </c>
      <c r="AP113">
        <v>0</v>
      </c>
      <c r="AQ113">
        <v>0</v>
      </c>
      <c r="AR113">
        <v>0</v>
      </c>
      <c r="AS113">
        <v>0</v>
      </c>
      <c r="AT113">
        <v>0</v>
      </c>
      <c r="AU113">
        <v>0</v>
      </c>
      <c r="AV113">
        <v>120</v>
      </c>
      <c r="AW113">
        <v>3</v>
      </c>
      <c r="AX113">
        <v>6</v>
      </c>
      <c r="AY113">
        <v>-3</v>
      </c>
      <c r="AZ113">
        <v>-3</v>
      </c>
      <c r="BA113">
        <v>7</v>
      </c>
      <c r="BB113">
        <v>282</v>
      </c>
      <c r="BC113">
        <v>282</v>
      </c>
      <c r="BD113">
        <v>0</v>
      </c>
      <c r="BE113">
        <v>-63</v>
      </c>
      <c r="BH113">
        <v>15</v>
      </c>
      <c r="BI113">
        <v>0</v>
      </c>
      <c r="BJ113">
        <v>0</v>
      </c>
      <c r="BK113">
        <v>0</v>
      </c>
      <c r="BL113">
        <v>1</v>
      </c>
      <c r="BM113">
        <v>0</v>
      </c>
      <c r="BN113">
        <v>60</v>
      </c>
      <c r="BO113">
        <v>1</v>
      </c>
      <c r="BP113">
        <v>-3</v>
      </c>
      <c r="BQ113">
        <v>-3</v>
      </c>
      <c r="BR113">
        <v>20</v>
      </c>
      <c r="BS113">
        <v>75</v>
      </c>
      <c r="BT113">
        <v>0</v>
      </c>
      <c r="BU113">
        <v>0</v>
      </c>
      <c r="BV113">
        <v>0</v>
      </c>
      <c r="BW113">
        <v>1</v>
      </c>
      <c r="BX113">
        <v>1</v>
      </c>
      <c r="BY113">
        <v>1</v>
      </c>
      <c r="BZ113">
        <v>1</v>
      </c>
      <c r="CA113">
        <v>120</v>
      </c>
      <c r="CB113">
        <v>11</v>
      </c>
      <c r="CC113">
        <v>-3</v>
      </c>
      <c r="CD113">
        <v>-3</v>
      </c>
      <c r="CE113">
        <v>270</v>
      </c>
      <c r="CF113">
        <v>1</v>
      </c>
      <c r="CG113">
        <v>1</v>
      </c>
      <c r="CH113">
        <v>1</v>
      </c>
      <c r="CI113">
        <v>150</v>
      </c>
      <c r="CJ113">
        <v>-3</v>
      </c>
      <c r="CK113">
        <v>-3</v>
      </c>
      <c r="CL113">
        <v>-3</v>
      </c>
      <c r="CM113">
        <v>0</v>
      </c>
      <c r="CN113">
        <v>1</v>
      </c>
      <c r="CO113">
        <v>0</v>
      </c>
      <c r="CP113">
        <v>0</v>
      </c>
      <c r="CQ113">
        <v>0</v>
      </c>
      <c r="CR113">
        <v>0</v>
      </c>
      <c r="CS113">
        <v>0</v>
      </c>
      <c r="CT113">
        <v>0</v>
      </c>
      <c r="CU113">
        <v>180</v>
      </c>
      <c r="CV113">
        <v>4</v>
      </c>
      <c r="CW113">
        <v>12</v>
      </c>
      <c r="CX113">
        <v>-3</v>
      </c>
      <c r="CY113">
        <v>-3</v>
      </c>
      <c r="CZ113">
        <v>0</v>
      </c>
      <c r="DA113">
        <v>345</v>
      </c>
      <c r="DB113">
        <v>445</v>
      </c>
      <c r="DC113">
        <v>1</v>
      </c>
      <c r="DD113">
        <v>63</v>
      </c>
    </row>
    <row r="114" spans="1:108" x14ac:dyDescent="0.25">
      <c r="A114" t="s">
        <v>3722</v>
      </c>
      <c r="B114">
        <v>109</v>
      </c>
      <c r="C114">
        <v>5635</v>
      </c>
      <c r="D114">
        <v>118</v>
      </c>
      <c r="E114">
        <v>3616</v>
      </c>
      <c r="F114">
        <v>4662</v>
      </c>
      <c r="G114">
        <v>6418</v>
      </c>
      <c r="H114">
        <v>5930</v>
      </c>
      <c r="I114">
        <v>15</v>
      </c>
      <c r="J114">
        <v>0</v>
      </c>
      <c r="K114">
        <v>16</v>
      </c>
      <c r="L114">
        <v>16</v>
      </c>
      <c r="M114">
        <v>1</v>
      </c>
      <c r="N114">
        <v>0</v>
      </c>
      <c r="O114">
        <v>60</v>
      </c>
      <c r="P114">
        <v>1</v>
      </c>
      <c r="Q114">
        <v>-3</v>
      </c>
      <c r="R114">
        <v>-3</v>
      </c>
      <c r="S114">
        <v>20</v>
      </c>
      <c r="T114">
        <v>91</v>
      </c>
      <c r="U114">
        <v>0</v>
      </c>
      <c r="V114">
        <v>109</v>
      </c>
      <c r="W114">
        <v>36</v>
      </c>
      <c r="X114">
        <v>1</v>
      </c>
      <c r="Y114">
        <v>1</v>
      </c>
      <c r="Z114">
        <v>1</v>
      </c>
      <c r="AA114">
        <v>1</v>
      </c>
      <c r="AB114">
        <v>120</v>
      </c>
      <c r="AC114">
        <v>11</v>
      </c>
      <c r="AD114">
        <v>-3</v>
      </c>
      <c r="AE114">
        <v>-3</v>
      </c>
      <c r="AF114">
        <v>306</v>
      </c>
      <c r="AG114">
        <v>1</v>
      </c>
      <c r="AH114">
        <v>1</v>
      </c>
      <c r="AI114">
        <v>1</v>
      </c>
      <c r="AJ114">
        <v>150</v>
      </c>
      <c r="AK114">
        <v>-3</v>
      </c>
      <c r="AL114">
        <v>-3</v>
      </c>
      <c r="AM114">
        <v>-3</v>
      </c>
      <c r="AN114">
        <v>1</v>
      </c>
      <c r="AO114">
        <v>1</v>
      </c>
      <c r="AP114">
        <v>0</v>
      </c>
      <c r="AQ114">
        <v>0</v>
      </c>
      <c r="AR114">
        <v>0</v>
      </c>
      <c r="AS114">
        <v>0</v>
      </c>
      <c r="AT114">
        <v>0</v>
      </c>
      <c r="AU114">
        <v>0</v>
      </c>
      <c r="AV114">
        <v>180</v>
      </c>
      <c r="AW114">
        <v>4</v>
      </c>
      <c r="AX114">
        <v>12</v>
      </c>
      <c r="AY114">
        <v>-3</v>
      </c>
      <c r="AZ114">
        <v>-3</v>
      </c>
      <c r="BA114">
        <v>52</v>
      </c>
      <c r="BB114">
        <v>397</v>
      </c>
      <c r="BC114">
        <v>517</v>
      </c>
      <c r="BD114">
        <v>1</v>
      </c>
      <c r="BE114">
        <v>187</v>
      </c>
      <c r="BH114">
        <v>15</v>
      </c>
      <c r="BI114">
        <v>0</v>
      </c>
      <c r="BJ114">
        <v>5</v>
      </c>
      <c r="BK114">
        <v>5</v>
      </c>
      <c r="BL114">
        <v>1</v>
      </c>
      <c r="BM114">
        <v>0</v>
      </c>
      <c r="BN114">
        <v>60</v>
      </c>
      <c r="BO114">
        <v>1</v>
      </c>
      <c r="BP114">
        <v>-3</v>
      </c>
      <c r="BQ114">
        <v>-3</v>
      </c>
      <c r="BR114">
        <v>20</v>
      </c>
      <c r="BS114">
        <v>80</v>
      </c>
      <c r="BT114">
        <v>0</v>
      </c>
      <c r="BU114">
        <v>0</v>
      </c>
      <c r="BV114">
        <v>0</v>
      </c>
      <c r="BW114">
        <v>1</v>
      </c>
      <c r="BX114">
        <v>1</v>
      </c>
      <c r="BY114">
        <v>1</v>
      </c>
      <c r="BZ114">
        <v>0</v>
      </c>
      <c r="CA114">
        <v>80</v>
      </c>
      <c r="CB114">
        <v>5</v>
      </c>
      <c r="CC114">
        <v>-3</v>
      </c>
      <c r="CD114">
        <v>-3</v>
      </c>
      <c r="CE114">
        <v>130</v>
      </c>
      <c r="CF114">
        <v>1</v>
      </c>
      <c r="CG114">
        <v>0</v>
      </c>
      <c r="CH114">
        <v>0</v>
      </c>
      <c r="CI114">
        <v>50</v>
      </c>
      <c r="CJ114">
        <v>-3</v>
      </c>
      <c r="CK114">
        <v>-3</v>
      </c>
      <c r="CL114">
        <v>-3</v>
      </c>
      <c r="CM114">
        <v>0</v>
      </c>
      <c r="CN114">
        <v>0</v>
      </c>
      <c r="CO114">
        <v>0</v>
      </c>
      <c r="CP114">
        <v>0</v>
      </c>
      <c r="CQ114">
        <v>0</v>
      </c>
      <c r="CR114">
        <v>0</v>
      </c>
      <c r="CS114">
        <v>0</v>
      </c>
      <c r="CT114">
        <v>0</v>
      </c>
      <c r="CU114">
        <v>140</v>
      </c>
      <c r="CV114">
        <v>3</v>
      </c>
      <c r="CW114">
        <v>6</v>
      </c>
      <c r="CX114">
        <v>-3</v>
      </c>
      <c r="CY114">
        <v>-3</v>
      </c>
      <c r="CZ114">
        <v>5</v>
      </c>
      <c r="DA114">
        <v>210</v>
      </c>
      <c r="DB114">
        <v>210</v>
      </c>
      <c r="DC114">
        <v>0</v>
      </c>
      <c r="DD114">
        <v>-187</v>
      </c>
    </row>
    <row r="115" spans="1:108" x14ac:dyDescent="0.25">
      <c r="A115" t="s">
        <v>3722</v>
      </c>
      <c r="B115">
        <v>110</v>
      </c>
      <c r="C115">
        <v>6377</v>
      </c>
      <c r="D115">
        <v>60</v>
      </c>
      <c r="E115">
        <v>3335</v>
      </c>
      <c r="F115">
        <v>5842</v>
      </c>
      <c r="G115">
        <v>3647</v>
      </c>
      <c r="H115">
        <v>1622</v>
      </c>
      <c r="I115">
        <v>15</v>
      </c>
      <c r="J115">
        <v>0</v>
      </c>
      <c r="K115">
        <v>1</v>
      </c>
      <c r="L115">
        <v>1</v>
      </c>
      <c r="M115">
        <v>1</v>
      </c>
      <c r="N115">
        <v>0</v>
      </c>
      <c r="O115">
        <v>60</v>
      </c>
      <c r="P115">
        <v>1</v>
      </c>
      <c r="Q115">
        <v>-3</v>
      </c>
      <c r="R115">
        <v>-3</v>
      </c>
      <c r="S115">
        <v>20</v>
      </c>
      <c r="T115">
        <v>76</v>
      </c>
      <c r="U115">
        <v>0</v>
      </c>
      <c r="V115">
        <v>0</v>
      </c>
      <c r="W115">
        <v>0</v>
      </c>
      <c r="X115">
        <v>1</v>
      </c>
      <c r="Y115">
        <v>1</v>
      </c>
      <c r="Z115">
        <v>1</v>
      </c>
      <c r="AA115">
        <v>0</v>
      </c>
      <c r="AB115">
        <v>80</v>
      </c>
      <c r="AC115">
        <v>5</v>
      </c>
      <c r="AD115">
        <v>-3</v>
      </c>
      <c r="AE115">
        <v>-3</v>
      </c>
      <c r="AF115">
        <v>180</v>
      </c>
      <c r="AG115">
        <v>0</v>
      </c>
      <c r="AH115">
        <v>1</v>
      </c>
      <c r="AI115">
        <v>1</v>
      </c>
      <c r="AJ115">
        <v>100</v>
      </c>
      <c r="AK115">
        <v>-3</v>
      </c>
      <c r="AL115">
        <v>-3</v>
      </c>
      <c r="AM115">
        <v>-3</v>
      </c>
      <c r="AN115">
        <v>0</v>
      </c>
      <c r="AO115">
        <v>0</v>
      </c>
      <c r="AP115">
        <v>0</v>
      </c>
      <c r="AQ115">
        <v>1</v>
      </c>
      <c r="AR115">
        <v>0</v>
      </c>
      <c r="AS115">
        <v>0</v>
      </c>
      <c r="AT115">
        <v>0</v>
      </c>
      <c r="AU115">
        <v>5</v>
      </c>
      <c r="AV115">
        <v>140</v>
      </c>
      <c r="AW115">
        <v>3</v>
      </c>
      <c r="AX115">
        <v>6</v>
      </c>
      <c r="AY115">
        <v>-3</v>
      </c>
      <c r="AZ115">
        <v>-3</v>
      </c>
      <c r="BA115">
        <v>1</v>
      </c>
      <c r="BB115">
        <v>261</v>
      </c>
      <c r="BC115">
        <v>261</v>
      </c>
      <c r="BD115">
        <v>0</v>
      </c>
      <c r="BE115">
        <v>-16</v>
      </c>
      <c r="BH115">
        <v>15</v>
      </c>
      <c r="BI115">
        <v>0</v>
      </c>
      <c r="BJ115">
        <v>22</v>
      </c>
      <c r="BK115">
        <v>22</v>
      </c>
      <c r="BL115">
        <v>0</v>
      </c>
      <c r="BM115">
        <v>0</v>
      </c>
      <c r="BN115">
        <v>0</v>
      </c>
      <c r="BO115">
        <v>0</v>
      </c>
      <c r="BP115">
        <v>-3</v>
      </c>
      <c r="BQ115">
        <v>-3</v>
      </c>
      <c r="BR115">
        <v>0</v>
      </c>
      <c r="BS115">
        <v>37</v>
      </c>
      <c r="BT115">
        <v>0</v>
      </c>
      <c r="BU115">
        <v>61</v>
      </c>
      <c r="BV115">
        <v>20</v>
      </c>
      <c r="BW115">
        <v>1</v>
      </c>
      <c r="BX115">
        <v>1</v>
      </c>
      <c r="BY115">
        <v>1</v>
      </c>
      <c r="BZ115">
        <v>0</v>
      </c>
      <c r="CA115">
        <v>120</v>
      </c>
      <c r="CB115">
        <v>6</v>
      </c>
      <c r="CC115">
        <v>-3</v>
      </c>
      <c r="CD115">
        <v>-3</v>
      </c>
      <c r="CE115">
        <v>240</v>
      </c>
      <c r="CF115">
        <v>1</v>
      </c>
      <c r="CG115">
        <v>0</v>
      </c>
      <c r="CH115">
        <v>1</v>
      </c>
      <c r="CI115">
        <v>100</v>
      </c>
      <c r="CJ115">
        <v>-3</v>
      </c>
      <c r="CK115">
        <v>-3</v>
      </c>
      <c r="CL115">
        <v>-3</v>
      </c>
      <c r="CM115">
        <v>1</v>
      </c>
      <c r="CN115">
        <v>0</v>
      </c>
      <c r="CO115">
        <v>1</v>
      </c>
      <c r="CP115">
        <v>0</v>
      </c>
      <c r="CQ115">
        <v>0</v>
      </c>
      <c r="CR115">
        <v>0</v>
      </c>
      <c r="CS115">
        <v>5</v>
      </c>
      <c r="CT115">
        <v>0</v>
      </c>
      <c r="CU115">
        <v>120</v>
      </c>
      <c r="CV115">
        <v>3</v>
      </c>
      <c r="CW115">
        <v>6</v>
      </c>
      <c r="CX115">
        <v>-3</v>
      </c>
      <c r="CY115">
        <v>-3</v>
      </c>
      <c r="CZ115">
        <v>42</v>
      </c>
      <c r="DA115">
        <v>277</v>
      </c>
      <c r="DB115">
        <v>297</v>
      </c>
      <c r="DC115">
        <v>1</v>
      </c>
      <c r="DD115">
        <v>16</v>
      </c>
    </row>
    <row r="116" spans="1:108" x14ac:dyDescent="0.25">
      <c r="A116" t="s">
        <v>3722</v>
      </c>
      <c r="B116">
        <v>111</v>
      </c>
      <c r="C116">
        <v>5012</v>
      </c>
      <c r="D116">
        <v>3735</v>
      </c>
      <c r="E116">
        <v>744</v>
      </c>
      <c r="F116">
        <v>3489</v>
      </c>
      <c r="G116">
        <v>3663</v>
      </c>
      <c r="H116">
        <v>5869</v>
      </c>
      <c r="I116">
        <v>10</v>
      </c>
      <c r="J116">
        <v>0</v>
      </c>
      <c r="K116">
        <v>0</v>
      </c>
      <c r="L116">
        <v>0</v>
      </c>
      <c r="M116">
        <v>1</v>
      </c>
      <c r="N116">
        <v>0</v>
      </c>
      <c r="O116">
        <v>60</v>
      </c>
      <c r="P116">
        <v>1</v>
      </c>
      <c r="Q116">
        <v>-3</v>
      </c>
      <c r="R116">
        <v>-3</v>
      </c>
      <c r="S116">
        <v>20</v>
      </c>
      <c r="T116">
        <v>70</v>
      </c>
      <c r="U116">
        <v>0</v>
      </c>
      <c r="V116">
        <v>0</v>
      </c>
      <c r="W116">
        <v>0</v>
      </c>
      <c r="X116">
        <v>1</v>
      </c>
      <c r="Y116">
        <v>1</v>
      </c>
      <c r="Z116">
        <v>1</v>
      </c>
      <c r="AA116">
        <v>1</v>
      </c>
      <c r="AB116">
        <v>120</v>
      </c>
      <c r="AC116">
        <v>11</v>
      </c>
      <c r="AD116">
        <v>-3</v>
      </c>
      <c r="AE116">
        <v>-3</v>
      </c>
      <c r="AF116">
        <v>270</v>
      </c>
      <c r="AG116">
        <v>1</v>
      </c>
      <c r="AH116">
        <v>1</v>
      </c>
      <c r="AI116">
        <v>1</v>
      </c>
      <c r="AJ116">
        <v>150</v>
      </c>
      <c r="AK116">
        <v>-3</v>
      </c>
      <c r="AL116">
        <v>-3</v>
      </c>
      <c r="AM116">
        <v>-3</v>
      </c>
      <c r="AN116">
        <v>0</v>
      </c>
      <c r="AO116">
        <v>1</v>
      </c>
      <c r="AP116">
        <v>0</v>
      </c>
      <c r="AQ116">
        <v>0</v>
      </c>
      <c r="AR116">
        <v>0</v>
      </c>
      <c r="AS116">
        <v>4</v>
      </c>
      <c r="AT116">
        <v>0</v>
      </c>
      <c r="AU116">
        <v>100</v>
      </c>
      <c r="AV116">
        <v>180</v>
      </c>
      <c r="AW116">
        <v>4</v>
      </c>
      <c r="AX116">
        <v>12</v>
      </c>
      <c r="AY116">
        <v>-3</v>
      </c>
      <c r="AZ116">
        <v>-3</v>
      </c>
      <c r="BA116">
        <v>0</v>
      </c>
      <c r="BB116">
        <v>440</v>
      </c>
      <c r="BC116">
        <v>540</v>
      </c>
      <c r="BD116">
        <v>1</v>
      </c>
      <c r="BE116">
        <v>142</v>
      </c>
      <c r="BH116">
        <v>15</v>
      </c>
      <c r="BI116">
        <v>0</v>
      </c>
      <c r="BJ116">
        <v>3</v>
      </c>
      <c r="BK116">
        <v>3</v>
      </c>
      <c r="BL116">
        <v>1</v>
      </c>
      <c r="BM116">
        <v>0</v>
      </c>
      <c r="BN116">
        <v>60</v>
      </c>
      <c r="BO116">
        <v>1</v>
      </c>
      <c r="BP116">
        <v>-3</v>
      </c>
      <c r="BQ116">
        <v>-3</v>
      </c>
      <c r="BR116">
        <v>20</v>
      </c>
      <c r="BS116">
        <v>78</v>
      </c>
      <c r="BT116">
        <v>0</v>
      </c>
      <c r="BU116">
        <v>0</v>
      </c>
      <c r="BV116">
        <v>0</v>
      </c>
      <c r="BW116">
        <v>1</v>
      </c>
      <c r="BX116">
        <v>1</v>
      </c>
      <c r="BY116">
        <v>1</v>
      </c>
      <c r="BZ116">
        <v>1</v>
      </c>
      <c r="CA116">
        <v>120</v>
      </c>
      <c r="CB116">
        <v>11</v>
      </c>
      <c r="CC116">
        <v>-3</v>
      </c>
      <c r="CD116">
        <v>-3</v>
      </c>
      <c r="CE116">
        <v>220</v>
      </c>
      <c r="CF116">
        <v>0</v>
      </c>
      <c r="CG116">
        <v>1</v>
      </c>
      <c r="CH116">
        <v>1</v>
      </c>
      <c r="CI116">
        <v>100</v>
      </c>
      <c r="CJ116">
        <v>-3</v>
      </c>
      <c r="CK116">
        <v>-3</v>
      </c>
      <c r="CL116">
        <v>-3</v>
      </c>
      <c r="CM116">
        <v>0</v>
      </c>
      <c r="CN116">
        <v>1</v>
      </c>
      <c r="CO116">
        <v>0</v>
      </c>
      <c r="CP116">
        <v>0</v>
      </c>
      <c r="CQ116">
        <v>4</v>
      </c>
      <c r="CR116">
        <v>0</v>
      </c>
      <c r="CS116">
        <v>100</v>
      </c>
      <c r="CT116">
        <v>0</v>
      </c>
      <c r="CU116">
        <v>180</v>
      </c>
      <c r="CV116">
        <v>4</v>
      </c>
      <c r="CW116">
        <v>12</v>
      </c>
      <c r="CX116">
        <v>-3</v>
      </c>
      <c r="CY116">
        <v>-3</v>
      </c>
      <c r="CZ116">
        <v>3</v>
      </c>
      <c r="DA116">
        <v>298</v>
      </c>
      <c r="DB116">
        <v>398</v>
      </c>
      <c r="DC116">
        <v>0</v>
      </c>
      <c r="DD116">
        <v>-142</v>
      </c>
    </row>
    <row r="117" spans="1:108" x14ac:dyDescent="0.25">
      <c r="A117" t="s">
        <v>3722</v>
      </c>
      <c r="B117">
        <v>112</v>
      </c>
      <c r="C117">
        <v>3189</v>
      </c>
      <c r="D117">
        <v>4918</v>
      </c>
      <c r="E117">
        <v>5839</v>
      </c>
      <c r="F117">
        <v>5892</v>
      </c>
      <c r="G117">
        <v>159</v>
      </c>
      <c r="H117">
        <v>704</v>
      </c>
      <c r="I117">
        <v>15</v>
      </c>
      <c r="J117">
        <v>0</v>
      </c>
      <c r="K117">
        <v>1</v>
      </c>
      <c r="L117">
        <v>1</v>
      </c>
      <c r="M117">
        <v>1</v>
      </c>
      <c r="N117">
        <v>0</v>
      </c>
      <c r="O117">
        <v>60</v>
      </c>
      <c r="P117">
        <v>1</v>
      </c>
      <c r="Q117">
        <v>-3</v>
      </c>
      <c r="R117">
        <v>-3</v>
      </c>
      <c r="S117">
        <v>20</v>
      </c>
      <c r="T117">
        <v>76</v>
      </c>
      <c r="U117">
        <v>0</v>
      </c>
      <c r="V117">
        <v>48</v>
      </c>
      <c r="W117">
        <v>16</v>
      </c>
      <c r="X117">
        <v>1</v>
      </c>
      <c r="Y117">
        <v>1</v>
      </c>
      <c r="Z117">
        <v>1</v>
      </c>
      <c r="AA117">
        <v>0</v>
      </c>
      <c r="AB117">
        <v>80</v>
      </c>
      <c r="AC117">
        <v>5</v>
      </c>
      <c r="AD117">
        <v>-3</v>
      </c>
      <c r="AE117">
        <v>-3</v>
      </c>
      <c r="AF117">
        <v>146</v>
      </c>
      <c r="AG117">
        <v>1</v>
      </c>
      <c r="AH117">
        <v>0</v>
      </c>
      <c r="AI117">
        <v>0</v>
      </c>
      <c r="AJ117">
        <v>50</v>
      </c>
      <c r="AK117">
        <v>-3</v>
      </c>
      <c r="AL117">
        <v>-3</v>
      </c>
      <c r="AM117">
        <v>-3</v>
      </c>
      <c r="AN117">
        <v>0</v>
      </c>
      <c r="AO117">
        <v>0</v>
      </c>
      <c r="AP117">
        <v>0</v>
      </c>
      <c r="AQ117">
        <v>0</v>
      </c>
      <c r="AR117">
        <v>0</v>
      </c>
      <c r="AS117">
        <v>0</v>
      </c>
      <c r="AT117">
        <v>0</v>
      </c>
      <c r="AU117">
        <v>0</v>
      </c>
      <c r="AV117">
        <v>140</v>
      </c>
      <c r="AW117">
        <v>3</v>
      </c>
      <c r="AX117">
        <v>6</v>
      </c>
      <c r="AY117">
        <v>-3</v>
      </c>
      <c r="AZ117">
        <v>-3</v>
      </c>
      <c r="BA117">
        <v>17</v>
      </c>
      <c r="BB117">
        <v>222</v>
      </c>
      <c r="BC117">
        <v>222</v>
      </c>
      <c r="BD117">
        <v>0</v>
      </c>
      <c r="BE117">
        <v>-13</v>
      </c>
      <c r="BH117">
        <v>15</v>
      </c>
      <c r="BI117">
        <v>0</v>
      </c>
      <c r="BJ117">
        <v>0</v>
      </c>
      <c r="BK117">
        <v>0</v>
      </c>
      <c r="BL117">
        <v>0</v>
      </c>
      <c r="BM117">
        <v>0</v>
      </c>
      <c r="BN117">
        <v>0</v>
      </c>
      <c r="BO117">
        <v>0</v>
      </c>
      <c r="BP117">
        <v>-3</v>
      </c>
      <c r="BQ117">
        <v>-3</v>
      </c>
      <c r="BR117">
        <v>0</v>
      </c>
      <c r="BS117">
        <v>15</v>
      </c>
      <c r="BT117">
        <v>0</v>
      </c>
      <c r="BU117">
        <v>0</v>
      </c>
      <c r="BV117">
        <v>0</v>
      </c>
      <c r="BW117">
        <v>1</v>
      </c>
      <c r="BX117">
        <v>1</v>
      </c>
      <c r="BY117">
        <v>1</v>
      </c>
      <c r="BZ117">
        <v>0</v>
      </c>
      <c r="CA117">
        <v>120</v>
      </c>
      <c r="CB117">
        <v>6</v>
      </c>
      <c r="CC117">
        <v>-3</v>
      </c>
      <c r="CD117">
        <v>-3</v>
      </c>
      <c r="CE117">
        <v>220</v>
      </c>
      <c r="CF117">
        <v>1</v>
      </c>
      <c r="CG117">
        <v>1</v>
      </c>
      <c r="CH117">
        <v>0</v>
      </c>
      <c r="CI117">
        <v>100</v>
      </c>
      <c r="CJ117">
        <v>-3</v>
      </c>
      <c r="CK117">
        <v>-3</v>
      </c>
      <c r="CL117">
        <v>-3</v>
      </c>
      <c r="CM117">
        <v>0</v>
      </c>
      <c r="CN117">
        <v>0</v>
      </c>
      <c r="CO117">
        <v>0</v>
      </c>
      <c r="CP117">
        <v>0</v>
      </c>
      <c r="CQ117">
        <v>0</v>
      </c>
      <c r="CR117">
        <v>0</v>
      </c>
      <c r="CS117">
        <v>0</v>
      </c>
      <c r="CT117">
        <v>0</v>
      </c>
      <c r="CU117">
        <v>120</v>
      </c>
      <c r="CV117">
        <v>3</v>
      </c>
      <c r="CW117">
        <v>6</v>
      </c>
      <c r="CX117">
        <v>-3</v>
      </c>
      <c r="CY117">
        <v>-3</v>
      </c>
      <c r="CZ117">
        <v>0</v>
      </c>
      <c r="DA117">
        <v>235</v>
      </c>
      <c r="DB117">
        <v>235</v>
      </c>
      <c r="DC117">
        <v>1</v>
      </c>
      <c r="DD117">
        <v>13</v>
      </c>
    </row>
    <row r="118" spans="1:108" x14ac:dyDescent="0.25">
      <c r="A118" t="s">
        <v>3725</v>
      </c>
      <c r="B118">
        <v>1</v>
      </c>
      <c r="C118">
        <v>4189</v>
      </c>
      <c r="D118">
        <v>79</v>
      </c>
      <c r="E118">
        <v>997</v>
      </c>
      <c r="F118">
        <v>4188</v>
      </c>
      <c r="G118">
        <v>118</v>
      </c>
      <c r="H118">
        <v>1678</v>
      </c>
      <c r="I118">
        <v>15</v>
      </c>
      <c r="J118">
        <v>0</v>
      </c>
      <c r="K118">
        <v>0</v>
      </c>
      <c r="L118">
        <v>0</v>
      </c>
      <c r="M118">
        <v>1</v>
      </c>
      <c r="N118">
        <v>0</v>
      </c>
      <c r="O118">
        <v>60</v>
      </c>
      <c r="P118">
        <v>1</v>
      </c>
      <c r="Q118">
        <v>-3</v>
      </c>
      <c r="R118">
        <v>-3</v>
      </c>
      <c r="S118">
        <v>20</v>
      </c>
      <c r="T118">
        <v>75</v>
      </c>
      <c r="U118">
        <v>0</v>
      </c>
      <c r="V118">
        <v>0</v>
      </c>
      <c r="W118">
        <v>0</v>
      </c>
      <c r="X118">
        <v>1</v>
      </c>
      <c r="Y118">
        <v>1</v>
      </c>
      <c r="Z118">
        <v>1</v>
      </c>
      <c r="AA118">
        <v>1</v>
      </c>
      <c r="AB118">
        <v>120</v>
      </c>
      <c r="AC118">
        <v>11</v>
      </c>
      <c r="AD118">
        <v>-3</v>
      </c>
      <c r="AE118">
        <v>-3</v>
      </c>
      <c r="AF118">
        <v>370</v>
      </c>
      <c r="AG118">
        <v>1</v>
      </c>
      <c r="AH118">
        <v>1</v>
      </c>
      <c r="AI118">
        <v>1</v>
      </c>
      <c r="AJ118">
        <v>150</v>
      </c>
      <c r="AK118">
        <v>-3</v>
      </c>
      <c r="AL118">
        <v>-3</v>
      </c>
      <c r="AM118">
        <v>-3</v>
      </c>
      <c r="AN118">
        <v>0</v>
      </c>
      <c r="AO118">
        <v>0</v>
      </c>
      <c r="AP118">
        <v>0</v>
      </c>
      <c r="AQ118">
        <v>0</v>
      </c>
      <c r="AR118">
        <v>0</v>
      </c>
      <c r="AS118">
        <v>1</v>
      </c>
      <c r="AT118">
        <v>0</v>
      </c>
      <c r="AU118">
        <v>25</v>
      </c>
      <c r="AV118">
        <v>180</v>
      </c>
      <c r="AW118">
        <v>4</v>
      </c>
      <c r="AX118">
        <v>12</v>
      </c>
      <c r="AY118">
        <v>-3</v>
      </c>
      <c r="AZ118">
        <v>-3</v>
      </c>
      <c r="BA118">
        <v>0</v>
      </c>
      <c r="BB118">
        <v>470</v>
      </c>
      <c r="BC118">
        <v>470</v>
      </c>
      <c r="BD118">
        <v>0</v>
      </c>
      <c r="BE118">
        <v>-57</v>
      </c>
      <c r="BH118">
        <v>15</v>
      </c>
      <c r="BI118">
        <v>0</v>
      </c>
      <c r="BJ118">
        <v>29</v>
      </c>
      <c r="BK118">
        <v>29</v>
      </c>
      <c r="BL118">
        <v>1</v>
      </c>
      <c r="BM118">
        <v>0</v>
      </c>
      <c r="BN118">
        <v>60</v>
      </c>
      <c r="BO118">
        <v>1</v>
      </c>
      <c r="BP118">
        <v>-3</v>
      </c>
      <c r="BQ118">
        <v>-3</v>
      </c>
      <c r="BR118">
        <v>20</v>
      </c>
      <c r="BS118">
        <v>104</v>
      </c>
      <c r="BT118">
        <v>0</v>
      </c>
      <c r="BU118">
        <v>101</v>
      </c>
      <c r="BV118">
        <v>33</v>
      </c>
      <c r="BW118">
        <v>1</v>
      </c>
      <c r="BX118">
        <v>1</v>
      </c>
      <c r="BY118">
        <v>1</v>
      </c>
      <c r="BZ118">
        <v>1</v>
      </c>
      <c r="CA118">
        <v>120</v>
      </c>
      <c r="CB118">
        <v>11</v>
      </c>
      <c r="CC118">
        <v>-3</v>
      </c>
      <c r="CD118">
        <v>-3</v>
      </c>
      <c r="CE118">
        <v>423</v>
      </c>
      <c r="CF118">
        <v>1</v>
      </c>
      <c r="CG118">
        <v>1</v>
      </c>
      <c r="CH118">
        <v>1</v>
      </c>
      <c r="CI118">
        <v>150</v>
      </c>
      <c r="CJ118">
        <v>-3</v>
      </c>
      <c r="CK118">
        <v>-3</v>
      </c>
      <c r="CL118">
        <v>-3</v>
      </c>
      <c r="CM118">
        <v>0</v>
      </c>
      <c r="CN118">
        <v>0</v>
      </c>
      <c r="CO118">
        <v>0</v>
      </c>
      <c r="CP118">
        <v>0</v>
      </c>
      <c r="CQ118">
        <v>1</v>
      </c>
      <c r="CR118">
        <v>0</v>
      </c>
      <c r="CS118">
        <v>25</v>
      </c>
      <c r="CT118">
        <v>0</v>
      </c>
      <c r="CU118">
        <v>180</v>
      </c>
      <c r="CV118">
        <v>4</v>
      </c>
      <c r="CW118">
        <v>12</v>
      </c>
      <c r="CX118">
        <v>-3</v>
      </c>
      <c r="CY118">
        <v>-3</v>
      </c>
      <c r="CZ118">
        <v>62</v>
      </c>
      <c r="DA118">
        <v>527</v>
      </c>
      <c r="DB118">
        <v>527</v>
      </c>
      <c r="DC118">
        <v>1</v>
      </c>
      <c r="DD118">
        <v>57</v>
      </c>
    </row>
    <row r="119" spans="1:108" x14ac:dyDescent="0.25">
      <c r="A119" t="s">
        <v>3725</v>
      </c>
      <c r="B119">
        <v>1</v>
      </c>
      <c r="C119">
        <v>2073</v>
      </c>
      <c r="D119">
        <v>3616</v>
      </c>
      <c r="E119">
        <v>3647</v>
      </c>
      <c r="F119">
        <v>5635</v>
      </c>
      <c r="G119">
        <v>4486</v>
      </c>
      <c r="H119">
        <v>3255</v>
      </c>
      <c r="I119">
        <v>15</v>
      </c>
      <c r="J119">
        <v>0</v>
      </c>
      <c r="K119">
        <v>3</v>
      </c>
      <c r="L119">
        <v>3</v>
      </c>
      <c r="M119">
        <v>1</v>
      </c>
      <c r="N119">
        <v>0</v>
      </c>
      <c r="O119">
        <v>60</v>
      </c>
      <c r="P119">
        <v>1</v>
      </c>
      <c r="Q119">
        <v>-3</v>
      </c>
      <c r="R119">
        <v>-3</v>
      </c>
      <c r="S119">
        <v>20</v>
      </c>
      <c r="T119">
        <v>78</v>
      </c>
      <c r="U119">
        <v>0</v>
      </c>
      <c r="V119">
        <v>1</v>
      </c>
      <c r="W119">
        <v>0</v>
      </c>
      <c r="X119">
        <v>1</v>
      </c>
      <c r="Y119">
        <v>1</v>
      </c>
      <c r="Z119">
        <v>1</v>
      </c>
      <c r="AA119">
        <v>1</v>
      </c>
      <c r="AB119">
        <v>120</v>
      </c>
      <c r="AC119">
        <v>11</v>
      </c>
      <c r="AD119">
        <v>-3</v>
      </c>
      <c r="AE119">
        <v>-3</v>
      </c>
      <c r="AF119">
        <v>320</v>
      </c>
      <c r="AG119">
        <v>0</v>
      </c>
      <c r="AH119">
        <v>1</v>
      </c>
      <c r="AI119">
        <v>1</v>
      </c>
      <c r="AJ119">
        <v>100</v>
      </c>
      <c r="AK119">
        <v>-3</v>
      </c>
      <c r="AL119">
        <v>-3</v>
      </c>
      <c r="AM119">
        <v>-3</v>
      </c>
      <c r="AN119">
        <v>0</v>
      </c>
      <c r="AO119">
        <v>0</v>
      </c>
      <c r="AP119">
        <v>0</v>
      </c>
      <c r="AQ119">
        <v>0</v>
      </c>
      <c r="AR119">
        <v>0</v>
      </c>
      <c r="AS119">
        <v>0</v>
      </c>
      <c r="AT119">
        <v>0</v>
      </c>
      <c r="AU119">
        <v>0</v>
      </c>
      <c r="AV119">
        <v>180</v>
      </c>
      <c r="AW119">
        <v>4</v>
      </c>
      <c r="AX119">
        <v>12</v>
      </c>
      <c r="AY119">
        <v>-3</v>
      </c>
      <c r="AZ119">
        <v>-3</v>
      </c>
      <c r="BA119">
        <v>3</v>
      </c>
      <c r="BB119">
        <v>398</v>
      </c>
      <c r="BC119">
        <v>398</v>
      </c>
      <c r="BD119">
        <v>0</v>
      </c>
      <c r="BE119">
        <v>-47</v>
      </c>
      <c r="BH119">
        <v>15</v>
      </c>
      <c r="BI119">
        <v>0</v>
      </c>
      <c r="BJ119">
        <v>0</v>
      </c>
      <c r="BK119">
        <v>0</v>
      </c>
      <c r="BL119">
        <v>1</v>
      </c>
      <c r="BM119">
        <v>0</v>
      </c>
      <c r="BN119">
        <v>60</v>
      </c>
      <c r="BO119">
        <v>1</v>
      </c>
      <c r="BP119">
        <v>-3</v>
      </c>
      <c r="BQ119">
        <v>-3</v>
      </c>
      <c r="BR119">
        <v>20</v>
      </c>
      <c r="BS119">
        <v>75</v>
      </c>
      <c r="BT119">
        <v>0</v>
      </c>
      <c r="BU119">
        <v>0</v>
      </c>
      <c r="BV119">
        <v>0</v>
      </c>
      <c r="BW119">
        <v>1</v>
      </c>
      <c r="BX119">
        <v>1</v>
      </c>
      <c r="BY119">
        <v>1</v>
      </c>
      <c r="BZ119">
        <v>1</v>
      </c>
      <c r="CA119">
        <v>120</v>
      </c>
      <c r="CB119">
        <v>11</v>
      </c>
      <c r="CC119">
        <v>-3</v>
      </c>
      <c r="CD119">
        <v>-3</v>
      </c>
      <c r="CE119">
        <v>370</v>
      </c>
      <c r="CF119">
        <v>1</v>
      </c>
      <c r="CG119">
        <v>1</v>
      </c>
      <c r="CH119">
        <v>1</v>
      </c>
      <c r="CI119">
        <v>150</v>
      </c>
      <c r="CJ119">
        <v>-3</v>
      </c>
      <c r="CK119">
        <v>-3</v>
      </c>
      <c r="CL119">
        <v>-3</v>
      </c>
      <c r="CM119">
        <v>0</v>
      </c>
      <c r="CN119">
        <v>0</v>
      </c>
      <c r="CO119">
        <v>0</v>
      </c>
      <c r="CP119">
        <v>0</v>
      </c>
      <c r="CQ119">
        <v>0</v>
      </c>
      <c r="CR119">
        <v>0</v>
      </c>
      <c r="CS119">
        <v>0</v>
      </c>
      <c r="CT119">
        <v>0</v>
      </c>
      <c r="CU119">
        <v>180</v>
      </c>
      <c r="CV119">
        <v>4</v>
      </c>
      <c r="CW119">
        <v>12</v>
      </c>
      <c r="CX119">
        <v>-3</v>
      </c>
      <c r="CY119">
        <v>-3</v>
      </c>
      <c r="CZ119">
        <v>0</v>
      </c>
      <c r="DA119">
        <v>445</v>
      </c>
      <c r="DB119">
        <v>445</v>
      </c>
      <c r="DC119">
        <v>1</v>
      </c>
      <c r="DD119">
        <v>47</v>
      </c>
    </row>
    <row r="120" spans="1:108" x14ac:dyDescent="0.25">
      <c r="A120" t="s">
        <v>3725</v>
      </c>
      <c r="B120">
        <v>1</v>
      </c>
      <c r="C120">
        <v>3847</v>
      </c>
      <c r="D120">
        <v>5012</v>
      </c>
      <c r="E120">
        <v>744</v>
      </c>
      <c r="F120">
        <v>3735</v>
      </c>
      <c r="G120">
        <v>330</v>
      </c>
      <c r="H120">
        <v>180</v>
      </c>
      <c r="I120">
        <v>15</v>
      </c>
      <c r="J120">
        <v>0</v>
      </c>
      <c r="K120">
        <v>0</v>
      </c>
      <c r="L120">
        <v>0</v>
      </c>
      <c r="M120">
        <v>1</v>
      </c>
      <c r="N120">
        <v>0</v>
      </c>
      <c r="O120">
        <v>60</v>
      </c>
      <c r="P120">
        <v>1</v>
      </c>
      <c r="Q120">
        <v>-3</v>
      </c>
      <c r="R120">
        <v>-3</v>
      </c>
      <c r="S120">
        <v>20</v>
      </c>
      <c r="T120">
        <v>75</v>
      </c>
      <c r="U120">
        <v>0</v>
      </c>
      <c r="V120">
        <v>0</v>
      </c>
      <c r="W120">
        <v>0</v>
      </c>
      <c r="X120">
        <v>1</v>
      </c>
      <c r="Y120">
        <v>1</v>
      </c>
      <c r="Z120">
        <v>1</v>
      </c>
      <c r="AA120">
        <v>1</v>
      </c>
      <c r="AB120">
        <v>120</v>
      </c>
      <c r="AC120">
        <v>11</v>
      </c>
      <c r="AD120">
        <v>-3</v>
      </c>
      <c r="AE120">
        <v>-3</v>
      </c>
      <c r="AF120">
        <v>370</v>
      </c>
      <c r="AG120">
        <v>1</v>
      </c>
      <c r="AH120">
        <v>1</v>
      </c>
      <c r="AI120">
        <v>1</v>
      </c>
      <c r="AJ120">
        <v>150</v>
      </c>
      <c r="AK120">
        <v>-3</v>
      </c>
      <c r="AL120">
        <v>-3</v>
      </c>
      <c r="AM120">
        <v>-3</v>
      </c>
      <c r="AN120">
        <v>0</v>
      </c>
      <c r="AO120">
        <v>0</v>
      </c>
      <c r="AP120">
        <v>0</v>
      </c>
      <c r="AQ120">
        <v>0</v>
      </c>
      <c r="AR120">
        <v>0</v>
      </c>
      <c r="AS120">
        <v>0</v>
      </c>
      <c r="AT120">
        <v>0</v>
      </c>
      <c r="AU120">
        <v>0</v>
      </c>
      <c r="AV120">
        <v>180</v>
      </c>
      <c r="AW120">
        <v>4</v>
      </c>
      <c r="AX120">
        <v>12</v>
      </c>
      <c r="AY120">
        <v>-3</v>
      </c>
      <c r="AZ120">
        <v>-3</v>
      </c>
      <c r="BA120">
        <v>0</v>
      </c>
      <c r="BB120">
        <v>445</v>
      </c>
      <c r="BC120">
        <v>445</v>
      </c>
      <c r="BD120">
        <v>0</v>
      </c>
      <c r="BE120">
        <v>-60</v>
      </c>
      <c r="BH120">
        <v>15</v>
      </c>
      <c r="BI120">
        <v>0</v>
      </c>
      <c r="BJ120">
        <v>24</v>
      </c>
      <c r="BK120">
        <v>24</v>
      </c>
      <c r="BL120">
        <v>1</v>
      </c>
      <c r="BM120">
        <v>0</v>
      </c>
      <c r="BN120">
        <v>60</v>
      </c>
      <c r="BO120">
        <v>1</v>
      </c>
      <c r="BP120">
        <v>-3</v>
      </c>
      <c r="BQ120">
        <v>-3</v>
      </c>
      <c r="BR120">
        <v>20</v>
      </c>
      <c r="BS120">
        <v>99</v>
      </c>
      <c r="BT120">
        <v>0</v>
      </c>
      <c r="BU120">
        <v>48</v>
      </c>
      <c r="BV120">
        <v>16</v>
      </c>
      <c r="BW120">
        <v>1</v>
      </c>
      <c r="BX120">
        <v>1</v>
      </c>
      <c r="BY120">
        <v>1</v>
      </c>
      <c r="BZ120">
        <v>1</v>
      </c>
      <c r="CA120">
        <v>120</v>
      </c>
      <c r="CB120">
        <v>11</v>
      </c>
      <c r="CC120">
        <v>-3</v>
      </c>
      <c r="CD120">
        <v>-3</v>
      </c>
      <c r="CE120">
        <v>406</v>
      </c>
      <c r="CF120">
        <v>1</v>
      </c>
      <c r="CG120">
        <v>1</v>
      </c>
      <c r="CH120">
        <v>1</v>
      </c>
      <c r="CI120">
        <v>150</v>
      </c>
      <c r="CJ120">
        <v>-3</v>
      </c>
      <c r="CK120">
        <v>-3</v>
      </c>
      <c r="CL120">
        <v>-3</v>
      </c>
      <c r="CM120">
        <v>0</v>
      </c>
      <c r="CN120">
        <v>0</v>
      </c>
      <c r="CO120">
        <v>0</v>
      </c>
      <c r="CP120">
        <v>0</v>
      </c>
      <c r="CQ120">
        <v>0</v>
      </c>
      <c r="CR120">
        <v>0</v>
      </c>
      <c r="CS120">
        <v>0</v>
      </c>
      <c r="CT120">
        <v>0</v>
      </c>
      <c r="CU120">
        <v>180</v>
      </c>
      <c r="CV120">
        <v>4</v>
      </c>
      <c r="CW120">
        <v>12</v>
      </c>
      <c r="CX120">
        <v>-3</v>
      </c>
      <c r="CY120">
        <v>-3</v>
      </c>
      <c r="CZ120">
        <v>40</v>
      </c>
      <c r="DA120">
        <v>505</v>
      </c>
      <c r="DB120">
        <v>505</v>
      </c>
      <c r="DC120">
        <v>1</v>
      </c>
      <c r="DD120">
        <v>60</v>
      </c>
    </row>
    <row r="121" spans="1:108" x14ac:dyDescent="0.25">
      <c r="A121" t="s">
        <v>3725</v>
      </c>
      <c r="B121">
        <v>1</v>
      </c>
      <c r="C121">
        <v>3473</v>
      </c>
      <c r="D121">
        <v>3663</v>
      </c>
      <c r="E121">
        <v>1294</v>
      </c>
      <c r="F121">
        <v>3008</v>
      </c>
      <c r="G121">
        <v>3489</v>
      </c>
      <c r="H121">
        <v>5842</v>
      </c>
      <c r="I121">
        <v>15</v>
      </c>
      <c r="J121">
        <v>0</v>
      </c>
      <c r="K121">
        <v>1</v>
      </c>
      <c r="L121">
        <v>1</v>
      </c>
      <c r="M121">
        <v>1</v>
      </c>
      <c r="N121">
        <v>1</v>
      </c>
      <c r="O121">
        <v>120</v>
      </c>
      <c r="P121">
        <v>2</v>
      </c>
      <c r="Q121">
        <v>-3</v>
      </c>
      <c r="R121">
        <v>-3</v>
      </c>
      <c r="S121">
        <v>40</v>
      </c>
      <c r="T121">
        <v>136</v>
      </c>
      <c r="U121">
        <v>0</v>
      </c>
      <c r="V121">
        <v>2</v>
      </c>
      <c r="W121">
        <v>0</v>
      </c>
      <c r="X121">
        <v>1</v>
      </c>
      <c r="Y121">
        <v>1</v>
      </c>
      <c r="Z121">
        <v>1</v>
      </c>
      <c r="AA121">
        <v>0</v>
      </c>
      <c r="AB121">
        <v>40</v>
      </c>
      <c r="AC121">
        <v>4</v>
      </c>
      <c r="AD121">
        <v>-3</v>
      </c>
      <c r="AE121">
        <v>-3</v>
      </c>
      <c r="AF121">
        <v>140</v>
      </c>
      <c r="AG121">
        <v>1</v>
      </c>
      <c r="AH121">
        <v>1</v>
      </c>
      <c r="AI121">
        <v>0</v>
      </c>
      <c r="AJ121">
        <v>100</v>
      </c>
      <c r="AK121">
        <v>-3</v>
      </c>
      <c r="AL121">
        <v>-3</v>
      </c>
      <c r="AM121">
        <v>-3</v>
      </c>
      <c r="AN121">
        <v>0</v>
      </c>
      <c r="AO121">
        <v>0</v>
      </c>
      <c r="AP121">
        <v>0</v>
      </c>
      <c r="AQ121">
        <v>0</v>
      </c>
      <c r="AR121">
        <v>0</v>
      </c>
      <c r="AS121">
        <v>0</v>
      </c>
      <c r="AT121">
        <v>0</v>
      </c>
      <c r="AU121">
        <v>0</v>
      </c>
      <c r="AV121">
        <v>160</v>
      </c>
      <c r="AW121">
        <v>3</v>
      </c>
      <c r="AX121">
        <v>6</v>
      </c>
      <c r="AY121">
        <v>-3</v>
      </c>
      <c r="AZ121">
        <v>-3</v>
      </c>
      <c r="BA121">
        <v>1</v>
      </c>
      <c r="BB121">
        <v>276</v>
      </c>
      <c r="BC121">
        <v>276</v>
      </c>
      <c r="BD121">
        <v>0</v>
      </c>
      <c r="BE121">
        <v>-229</v>
      </c>
      <c r="BH121">
        <v>15</v>
      </c>
      <c r="BI121">
        <v>0</v>
      </c>
      <c r="BJ121">
        <v>26</v>
      </c>
      <c r="BK121">
        <v>26</v>
      </c>
      <c r="BL121">
        <v>1</v>
      </c>
      <c r="BM121">
        <v>0</v>
      </c>
      <c r="BN121">
        <v>60</v>
      </c>
      <c r="BO121">
        <v>1</v>
      </c>
      <c r="BP121">
        <v>-3</v>
      </c>
      <c r="BQ121">
        <v>-3</v>
      </c>
      <c r="BR121">
        <v>20</v>
      </c>
      <c r="BS121">
        <v>101</v>
      </c>
      <c r="BT121">
        <v>0</v>
      </c>
      <c r="BU121">
        <v>44</v>
      </c>
      <c r="BV121">
        <v>14</v>
      </c>
      <c r="BW121">
        <v>1</v>
      </c>
      <c r="BX121">
        <v>1</v>
      </c>
      <c r="BY121">
        <v>1</v>
      </c>
      <c r="BZ121">
        <v>1</v>
      </c>
      <c r="CA121">
        <v>120</v>
      </c>
      <c r="CB121">
        <v>11</v>
      </c>
      <c r="CC121">
        <v>-3</v>
      </c>
      <c r="CD121">
        <v>-3</v>
      </c>
      <c r="CE121">
        <v>404</v>
      </c>
      <c r="CF121">
        <v>1</v>
      </c>
      <c r="CG121">
        <v>1</v>
      </c>
      <c r="CH121">
        <v>1</v>
      </c>
      <c r="CI121">
        <v>150</v>
      </c>
      <c r="CJ121">
        <v>-3</v>
      </c>
      <c r="CK121">
        <v>-3</v>
      </c>
      <c r="CL121">
        <v>-3</v>
      </c>
      <c r="CM121">
        <v>0</v>
      </c>
      <c r="CN121">
        <v>0</v>
      </c>
      <c r="CO121">
        <v>0</v>
      </c>
      <c r="CP121">
        <v>0</v>
      </c>
      <c r="CQ121">
        <v>0</v>
      </c>
      <c r="CR121">
        <v>0</v>
      </c>
      <c r="CS121">
        <v>0</v>
      </c>
      <c r="CT121">
        <v>0</v>
      </c>
      <c r="CU121">
        <v>180</v>
      </c>
      <c r="CV121">
        <v>4</v>
      </c>
      <c r="CW121">
        <v>12</v>
      </c>
      <c r="CX121">
        <v>-3</v>
      </c>
      <c r="CY121">
        <v>-3</v>
      </c>
      <c r="CZ121">
        <v>40</v>
      </c>
      <c r="DA121">
        <v>505</v>
      </c>
      <c r="DB121">
        <v>505</v>
      </c>
      <c r="DC121">
        <v>1</v>
      </c>
      <c r="DD121">
        <v>229</v>
      </c>
    </row>
    <row r="122" spans="1:108" x14ac:dyDescent="0.25">
      <c r="A122" t="s">
        <v>3725</v>
      </c>
      <c r="B122">
        <v>2</v>
      </c>
      <c r="C122">
        <v>4189</v>
      </c>
      <c r="D122">
        <v>79</v>
      </c>
      <c r="E122">
        <v>997</v>
      </c>
      <c r="F122">
        <v>4188</v>
      </c>
      <c r="G122">
        <v>1678</v>
      </c>
      <c r="H122">
        <v>118</v>
      </c>
      <c r="I122">
        <v>15</v>
      </c>
      <c r="J122">
        <v>0</v>
      </c>
      <c r="K122">
        <v>0</v>
      </c>
      <c r="L122">
        <v>0</v>
      </c>
      <c r="M122">
        <v>1</v>
      </c>
      <c r="N122">
        <v>0</v>
      </c>
      <c r="O122">
        <v>60</v>
      </c>
      <c r="P122">
        <v>1</v>
      </c>
      <c r="Q122">
        <v>-3</v>
      </c>
      <c r="R122">
        <v>-3</v>
      </c>
      <c r="S122">
        <v>20</v>
      </c>
      <c r="T122">
        <v>75</v>
      </c>
      <c r="U122">
        <v>0</v>
      </c>
      <c r="V122">
        <v>0</v>
      </c>
      <c r="W122">
        <v>0</v>
      </c>
      <c r="X122">
        <v>1</v>
      </c>
      <c r="Y122">
        <v>1</v>
      </c>
      <c r="Z122">
        <v>1</v>
      </c>
      <c r="AA122">
        <v>0</v>
      </c>
      <c r="AB122">
        <v>80</v>
      </c>
      <c r="AC122">
        <v>5</v>
      </c>
      <c r="AD122">
        <v>-3</v>
      </c>
      <c r="AE122">
        <v>-3</v>
      </c>
      <c r="AF122">
        <v>230</v>
      </c>
      <c r="AG122">
        <v>1</v>
      </c>
      <c r="AH122">
        <v>1</v>
      </c>
      <c r="AI122">
        <v>1</v>
      </c>
      <c r="AJ122">
        <v>150</v>
      </c>
      <c r="AK122">
        <v>-3</v>
      </c>
      <c r="AL122">
        <v>-3</v>
      </c>
      <c r="AM122">
        <v>-3</v>
      </c>
      <c r="AN122">
        <v>0</v>
      </c>
      <c r="AO122">
        <v>0</v>
      </c>
      <c r="AP122">
        <v>0</v>
      </c>
      <c r="AQ122">
        <v>0</v>
      </c>
      <c r="AR122">
        <v>0</v>
      </c>
      <c r="AS122">
        <v>0</v>
      </c>
      <c r="AT122">
        <v>0</v>
      </c>
      <c r="AU122">
        <v>0</v>
      </c>
      <c r="AV122">
        <v>140</v>
      </c>
      <c r="AW122">
        <v>3</v>
      </c>
      <c r="AX122">
        <v>6</v>
      </c>
      <c r="AY122">
        <v>-3</v>
      </c>
      <c r="AZ122">
        <v>-3</v>
      </c>
      <c r="BA122">
        <v>0</v>
      </c>
      <c r="BB122">
        <v>305</v>
      </c>
      <c r="BC122">
        <v>305</v>
      </c>
      <c r="BD122">
        <v>0</v>
      </c>
      <c r="BE122">
        <v>-218</v>
      </c>
      <c r="BH122">
        <v>15</v>
      </c>
      <c r="BI122">
        <v>0</v>
      </c>
      <c r="BJ122">
        <v>31</v>
      </c>
      <c r="BK122">
        <v>31</v>
      </c>
      <c r="BL122">
        <v>1</v>
      </c>
      <c r="BM122">
        <v>0</v>
      </c>
      <c r="BN122">
        <v>60</v>
      </c>
      <c r="BO122">
        <v>1</v>
      </c>
      <c r="BP122">
        <v>-3</v>
      </c>
      <c r="BQ122">
        <v>-3</v>
      </c>
      <c r="BR122">
        <v>20</v>
      </c>
      <c r="BS122">
        <v>106</v>
      </c>
      <c r="BT122">
        <v>0</v>
      </c>
      <c r="BU122">
        <v>83</v>
      </c>
      <c r="BV122">
        <v>27</v>
      </c>
      <c r="BW122">
        <v>1</v>
      </c>
      <c r="BX122">
        <v>1</v>
      </c>
      <c r="BY122">
        <v>1</v>
      </c>
      <c r="BZ122">
        <v>1</v>
      </c>
      <c r="CA122">
        <v>120</v>
      </c>
      <c r="CB122">
        <v>11</v>
      </c>
      <c r="CC122">
        <v>-3</v>
      </c>
      <c r="CD122">
        <v>-3</v>
      </c>
      <c r="CE122">
        <v>417</v>
      </c>
      <c r="CF122">
        <v>1</v>
      </c>
      <c r="CG122">
        <v>1</v>
      </c>
      <c r="CH122">
        <v>1</v>
      </c>
      <c r="CI122">
        <v>150</v>
      </c>
      <c r="CJ122">
        <v>-3</v>
      </c>
      <c r="CK122">
        <v>-3</v>
      </c>
      <c r="CL122">
        <v>-3</v>
      </c>
      <c r="CM122">
        <v>0</v>
      </c>
      <c r="CN122">
        <v>0</v>
      </c>
      <c r="CO122">
        <v>0</v>
      </c>
      <c r="CP122">
        <v>0</v>
      </c>
      <c r="CQ122">
        <v>0</v>
      </c>
      <c r="CR122">
        <v>0</v>
      </c>
      <c r="CS122">
        <v>0</v>
      </c>
      <c r="CT122">
        <v>0</v>
      </c>
      <c r="CU122">
        <v>180</v>
      </c>
      <c r="CV122">
        <v>4</v>
      </c>
      <c r="CW122">
        <v>12</v>
      </c>
      <c r="CX122">
        <v>-3</v>
      </c>
      <c r="CY122">
        <v>-3</v>
      </c>
      <c r="CZ122">
        <v>58</v>
      </c>
      <c r="DA122">
        <v>523</v>
      </c>
      <c r="DB122">
        <v>523</v>
      </c>
      <c r="DC122">
        <v>1</v>
      </c>
      <c r="DD122">
        <v>218</v>
      </c>
    </row>
    <row r="123" spans="1:108" x14ac:dyDescent="0.25">
      <c r="A123" t="s">
        <v>3725</v>
      </c>
      <c r="B123">
        <v>2</v>
      </c>
      <c r="C123">
        <v>2073</v>
      </c>
      <c r="D123">
        <v>3616</v>
      </c>
      <c r="E123">
        <v>3647</v>
      </c>
      <c r="F123">
        <v>5635</v>
      </c>
      <c r="G123">
        <v>4486</v>
      </c>
      <c r="H123">
        <v>3255</v>
      </c>
      <c r="I123">
        <v>15</v>
      </c>
      <c r="J123">
        <v>0</v>
      </c>
      <c r="K123">
        <v>0</v>
      </c>
      <c r="L123">
        <v>0</v>
      </c>
      <c r="M123">
        <v>1</v>
      </c>
      <c r="N123">
        <v>0</v>
      </c>
      <c r="O123">
        <v>60</v>
      </c>
      <c r="P123">
        <v>1</v>
      </c>
      <c r="Q123">
        <v>-3</v>
      </c>
      <c r="R123">
        <v>-3</v>
      </c>
      <c r="S123">
        <v>20</v>
      </c>
      <c r="T123">
        <v>75</v>
      </c>
      <c r="U123">
        <v>0</v>
      </c>
      <c r="V123">
        <v>0</v>
      </c>
      <c r="W123">
        <v>0</v>
      </c>
      <c r="X123">
        <v>1</v>
      </c>
      <c r="Y123">
        <v>1</v>
      </c>
      <c r="Z123">
        <v>1</v>
      </c>
      <c r="AA123">
        <v>0</v>
      </c>
      <c r="AB123">
        <v>80</v>
      </c>
      <c r="AC123">
        <v>5</v>
      </c>
      <c r="AD123">
        <v>-3</v>
      </c>
      <c r="AE123">
        <v>-3</v>
      </c>
      <c r="AF123">
        <v>180</v>
      </c>
      <c r="AG123">
        <v>0</v>
      </c>
      <c r="AH123">
        <v>1</v>
      </c>
      <c r="AI123">
        <v>1</v>
      </c>
      <c r="AJ123">
        <v>100</v>
      </c>
      <c r="AK123">
        <v>-3</v>
      </c>
      <c r="AL123">
        <v>-3</v>
      </c>
      <c r="AM123">
        <v>-3</v>
      </c>
      <c r="AN123">
        <v>0</v>
      </c>
      <c r="AO123">
        <v>0</v>
      </c>
      <c r="AP123">
        <v>0</v>
      </c>
      <c r="AQ123">
        <v>0</v>
      </c>
      <c r="AR123">
        <v>1</v>
      </c>
      <c r="AS123">
        <v>1</v>
      </c>
      <c r="AT123">
        <v>25</v>
      </c>
      <c r="AU123">
        <v>25</v>
      </c>
      <c r="AV123">
        <v>140</v>
      </c>
      <c r="AW123">
        <v>3</v>
      </c>
      <c r="AX123">
        <v>6</v>
      </c>
      <c r="AY123">
        <v>-3</v>
      </c>
      <c r="AZ123">
        <v>-3</v>
      </c>
      <c r="BA123">
        <v>0</v>
      </c>
      <c r="BB123">
        <v>280</v>
      </c>
      <c r="BC123">
        <v>280</v>
      </c>
      <c r="BD123">
        <v>0</v>
      </c>
      <c r="BE123">
        <v>-140</v>
      </c>
      <c r="BH123">
        <v>15</v>
      </c>
      <c r="BI123">
        <v>0</v>
      </c>
      <c r="BJ123">
        <v>0</v>
      </c>
      <c r="BK123">
        <v>0</v>
      </c>
      <c r="BL123">
        <v>1</v>
      </c>
      <c r="BM123">
        <v>0</v>
      </c>
      <c r="BN123">
        <v>60</v>
      </c>
      <c r="BO123">
        <v>1</v>
      </c>
      <c r="BP123">
        <v>-3</v>
      </c>
      <c r="BQ123">
        <v>-3</v>
      </c>
      <c r="BR123">
        <v>20</v>
      </c>
      <c r="BS123">
        <v>75</v>
      </c>
      <c r="BT123">
        <v>0</v>
      </c>
      <c r="BU123">
        <v>0</v>
      </c>
      <c r="BV123">
        <v>0</v>
      </c>
      <c r="BW123">
        <v>1</v>
      </c>
      <c r="BX123">
        <v>1</v>
      </c>
      <c r="BY123">
        <v>1</v>
      </c>
      <c r="BZ123">
        <v>1</v>
      </c>
      <c r="CA123">
        <v>120</v>
      </c>
      <c r="CB123">
        <v>11</v>
      </c>
      <c r="CC123">
        <v>-3</v>
      </c>
      <c r="CD123">
        <v>-3</v>
      </c>
      <c r="CE123">
        <v>320</v>
      </c>
      <c r="CF123">
        <v>0</v>
      </c>
      <c r="CG123">
        <v>1</v>
      </c>
      <c r="CH123">
        <v>1</v>
      </c>
      <c r="CI123">
        <v>100</v>
      </c>
      <c r="CJ123">
        <v>-3</v>
      </c>
      <c r="CK123">
        <v>-3</v>
      </c>
      <c r="CL123">
        <v>-3</v>
      </c>
      <c r="CM123">
        <v>0</v>
      </c>
      <c r="CN123">
        <v>0</v>
      </c>
      <c r="CO123">
        <v>0</v>
      </c>
      <c r="CP123">
        <v>0</v>
      </c>
      <c r="CQ123">
        <v>1</v>
      </c>
      <c r="CR123">
        <v>1</v>
      </c>
      <c r="CS123">
        <v>25</v>
      </c>
      <c r="CT123">
        <v>25</v>
      </c>
      <c r="CU123">
        <v>180</v>
      </c>
      <c r="CV123">
        <v>4</v>
      </c>
      <c r="CW123">
        <v>12</v>
      </c>
      <c r="CX123">
        <v>-3</v>
      </c>
      <c r="CY123">
        <v>-3</v>
      </c>
      <c r="CZ123">
        <v>0</v>
      </c>
      <c r="DA123">
        <v>420</v>
      </c>
      <c r="DB123">
        <v>420</v>
      </c>
      <c r="DC123">
        <v>1</v>
      </c>
      <c r="DD123">
        <v>140</v>
      </c>
    </row>
    <row r="124" spans="1:108" x14ac:dyDescent="0.25">
      <c r="A124" t="s">
        <v>3725</v>
      </c>
      <c r="B124">
        <v>2</v>
      </c>
      <c r="C124">
        <v>3847</v>
      </c>
      <c r="D124">
        <v>5012</v>
      </c>
      <c r="E124">
        <v>744</v>
      </c>
      <c r="F124">
        <v>3735</v>
      </c>
      <c r="G124">
        <v>330</v>
      </c>
      <c r="H124">
        <v>180</v>
      </c>
      <c r="I124">
        <v>15</v>
      </c>
      <c r="J124">
        <v>0</v>
      </c>
      <c r="K124">
        <v>0</v>
      </c>
      <c r="L124">
        <v>0</v>
      </c>
      <c r="M124">
        <v>1</v>
      </c>
      <c r="N124">
        <v>0</v>
      </c>
      <c r="O124">
        <v>60</v>
      </c>
      <c r="P124">
        <v>1</v>
      </c>
      <c r="Q124">
        <v>-3</v>
      </c>
      <c r="R124">
        <v>-3</v>
      </c>
      <c r="S124">
        <v>20</v>
      </c>
      <c r="T124">
        <v>75</v>
      </c>
      <c r="U124">
        <v>0</v>
      </c>
      <c r="V124">
        <v>0</v>
      </c>
      <c r="W124">
        <v>0</v>
      </c>
      <c r="X124">
        <v>1</v>
      </c>
      <c r="Y124">
        <v>1</v>
      </c>
      <c r="Z124">
        <v>1</v>
      </c>
      <c r="AA124">
        <v>1</v>
      </c>
      <c r="AB124">
        <v>120</v>
      </c>
      <c r="AC124">
        <v>11</v>
      </c>
      <c r="AD124">
        <v>-3</v>
      </c>
      <c r="AE124">
        <v>-3</v>
      </c>
      <c r="AF124">
        <v>370</v>
      </c>
      <c r="AG124">
        <v>1</v>
      </c>
      <c r="AH124">
        <v>1</v>
      </c>
      <c r="AI124">
        <v>1</v>
      </c>
      <c r="AJ124">
        <v>150</v>
      </c>
      <c r="AK124">
        <v>-3</v>
      </c>
      <c r="AL124">
        <v>-3</v>
      </c>
      <c r="AM124">
        <v>-3</v>
      </c>
      <c r="AN124">
        <v>0</v>
      </c>
      <c r="AO124">
        <v>0</v>
      </c>
      <c r="AP124">
        <v>0</v>
      </c>
      <c r="AQ124">
        <v>0</v>
      </c>
      <c r="AR124">
        <v>0</v>
      </c>
      <c r="AS124">
        <v>0</v>
      </c>
      <c r="AT124">
        <v>0</v>
      </c>
      <c r="AU124">
        <v>0</v>
      </c>
      <c r="AV124">
        <v>180</v>
      </c>
      <c r="AW124">
        <v>4</v>
      </c>
      <c r="AX124">
        <v>12</v>
      </c>
      <c r="AY124">
        <v>-3</v>
      </c>
      <c r="AZ124">
        <v>-3</v>
      </c>
      <c r="BA124">
        <v>0</v>
      </c>
      <c r="BB124">
        <v>445</v>
      </c>
      <c r="BC124">
        <v>445</v>
      </c>
      <c r="BD124">
        <v>1</v>
      </c>
      <c r="BE124">
        <v>135</v>
      </c>
      <c r="BH124">
        <v>15</v>
      </c>
      <c r="BI124">
        <v>0</v>
      </c>
      <c r="BJ124">
        <v>5</v>
      </c>
      <c r="BK124">
        <v>5</v>
      </c>
      <c r="BL124">
        <v>1</v>
      </c>
      <c r="BM124">
        <v>0</v>
      </c>
      <c r="BN124">
        <v>60</v>
      </c>
      <c r="BO124">
        <v>1</v>
      </c>
      <c r="BP124">
        <v>-3</v>
      </c>
      <c r="BQ124">
        <v>-3</v>
      </c>
      <c r="BR124">
        <v>20</v>
      </c>
      <c r="BS124">
        <v>80</v>
      </c>
      <c r="BT124">
        <v>0</v>
      </c>
      <c r="BU124">
        <v>2</v>
      </c>
      <c r="BV124">
        <v>0</v>
      </c>
      <c r="BW124">
        <v>1</v>
      </c>
      <c r="BX124">
        <v>1</v>
      </c>
      <c r="BY124">
        <v>1</v>
      </c>
      <c r="BZ124">
        <v>0</v>
      </c>
      <c r="CA124">
        <v>80</v>
      </c>
      <c r="CB124">
        <v>5</v>
      </c>
      <c r="CC124">
        <v>-3</v>
      </c>
      <c r="CD124">
        <v>-3</v>
      </c>
      <c r="CE124">
        <v>230</v>
      </c>
      <c r="CF124">
        <v>1</v>
      </c>
      <c r="CG124">
        <v>1</v>
      </c>
      <c r="CH124">
        <v>1</v>
      </c>
      <c r="CI124">
        <v>150</v>
      </c>
      <c r="CJ124">
        <v>-3</v>
      </c>
      <c r="CK124">
        <v>-3</v>
      </c>
      <c r="CL124">
        <v>-3</v>
      </c>
      <c r="CM124">
        <v>0</v>
      </c>
      <c r="CN124">
        <v>0</v>
      </c>
      <c r="CO124">
        <v>0</v>
      </c>
      <c r="CP124">
        <v>0</v>
      </c>
      <c r="CQ124">
        <v>0</v>
      </c>
      <c r="CR124">
        <v>0</v>
      </c>
      <c r="CS124">
        <v>0</v>
      </c>
      <c r="CT124">
        <v>0</v>
      </c>
      <c r="CU124">
        <v>140</v>
      </c>
      <c r="CV124">
        <v>3</v>
      </c>
      <c r="CW124">
        <v>6</v>
      </c>
      <c r="CX124">
        <v>-3</v>
      </c>
      <c r="CY124">
        <v>-3</v>
      </c>
      <c r="CZ124">
        <v>5</v>
      </c>
      <c r="DA124">
        <v>310</v>
      </c>
      <c r="DB124">
        <v>310</v>
      </c>
      <c r="DC124">
        <v>0</v>
      </c>
      <c r="DD124">
        <v>-135</v>
      </c>
    </row>
    <row r="125" spans="1:108" x14ac:dyDescent="0.25">
      <c r="A125" t="s">
        <v>3725</v>
      </c>
      <c r="B125">
        <v>2</v>
      </c>
      <c r="C125">
        <v>3473</v>
      </c>
      <c r="D125">
        <v>3663</v>
      </c>
      <c r="E125">
        <v>1294</v>
      </c>
      <c r="F125">
        <v>3008</v>
      </c>
      <c r="G125">
        <v>3489</v>
      </c>
      <c r="H125">
        <v>5842</v>
      </c>
      <c r="I125">
        <v>15</v>
      </c>
      <c r="J125">
        <v>0</v>
      </c>
      <c r="K125">
        <v>1</v>
      </c>
      <c r="L125">
        <v>1</v>
      </c>
      <c r="M125">
        <v>1</v>
      </c>
      <c r="N125">
        <v>0</v>
      </c>
      <c r="O125">
        <v>60</v>
      </c>
      <c r="P125">
        <v>1</v>
      </c>
      <c r="Q125">
        <v>-3</v>
      </c>
      <c r="R125">
        <v>-3</v>
      </c>
      <c r="S125">
        <v>20</v>
      </c>
      <c r="T125">
        <v>76</v>
      </c>
      <c r="U125">
        <v>0</v>
      </c>
      <c r="V125">
        <v>0</v>
      </c>
      <c r="W125">
        <v>0</v>
      </c>
      <c r="X125">
        <v>1</v>
      </c>
      <c r="Y125">
        <v>1</v>
      </c>
      <c r="Z125">
        <v>1</v>
      </c>
      <c r="AA125">
        <v>1</v>
      </c>
      <c r="AB125">
        <v>120</v>
      </c>
      <c r="AC125">
        <v>11</v>
      </c>
      <c r="AD125">
        <v>-3</v>
      </c>
      <c r="AE125">
        <v>-3</v>
      </c>
      <c r="AF125">
        <v>370</v>
      </c>
      <c r="AG125">
        <v>1</v>
      </c>
      <c r="AH125">
        <v>1</v>
      </c>
      <c r="AI125">
        <v>1</v>
      </c>
      <c r="AJ125">
        <v>150</v>
      </c>
      <c r="AK125">
        <v>-3</v>
      </c>
      <c r="AL125">
        <v>-3</v>
      </c>
      <c r="AM125">
        <v>-3</v>
      </c>
      <c r="AN125">
        <v>0</v>
      </c>
      <c r="AO125">
        <v>0</v>
      </c>
      <c r="AP125">
        <v>0</v>
      </c>
      <c r="AQ125">
        <v>0</v>
      </c>
      <c r="AR125">
        <v>0</v>
      </c>
      <c r="AS125">
        <v>0</v>
      </c>
      <c r="AT125">
        <v>0</v>
      </c>
      <c r="AU125">
        <v>0</v>
      </c>
      <c r="AV125">
        <v>180</v>
      </c>
      <c r="AW125">
        <v>4</v>
      </c>
      <c r="AX125">
        <v>12</v>
      </c>
      <c r="AY125">
        <v>-3</v>
      </c>
      <c r="AZ125">
        <v>-3</v>
      </c>
      <c r="BA125">
        <v>1</v>
      </c>
      <c r="BB125">
        <v>446</v>
      </c>
      <c r="BC125">
        <v>446</v>
      </c>
      <c r="BD125">
        <v>1</v>
      </c>
      <c r="BE125">
        <v>211</v>
      </c>
      <c r="BH125">
        <v>15</v>
      </c>
      <c r="BI125">
        <v>0</v>
      </c>
      <c r="BJ125">
        <v>23</v>
      </c>
      <c r="BK125">
        <v>23</v>
      </c>
      <c r="BL125">
        <v>1</v>
      </c>
      <c r="BM125">
        <v>0</v>
      </c>
      <c r="BN125">
        <v>60</v>
      </c>
      <c r="BO125">
        <v>1</v>
      </c>
      <c r="BP125">
        <v>-3</v>
      </c>
      <c r="BQ125">
        <v>-3</v>
      </c>
      <c r="BR125">
        <v>20</v>
      </c>
      <c r="BS125">
        <v>98</v>
      </c>
      <c r="BT125">
        <v>0</v>
      </c>
      <c r="BU125">
        <v>23</v>
      </c>
      <c r="BV125">
        <v>7</v>
      </c>
      <c r="BW125">
        <v>1</v>
      </c>
      <c r="BX125">
        <v>1</v>
      </c>
      <c r="BY125">
        <v>1</v>
      </c>
      <c r="BZ125">
        <v>0</v>
      </c>
      <c r="CA125">
        <v>80</v>
      </c>
      <c r="CB125">
        <v>5</v>
      </c>
      <c r="CC125">
        <v>-3</v>
      </c>
      <c r="CD125">
        <v>-3</v>
      </c>
      <c r="CE125">
        <v>137</v>
      </c>
      <c r="CF125">
        <v>0</v>
      </c>
      <c r="CG125">
        <v>1</v>
      </c>
      <c r="CH125">
        <v>0</v>
      </c>
      <c r="CI125">
        <v>50</v>
      </c>
      <c r="CJ125">
        <v>-3</v>
      </c>
      <c r="CK125">
        <v>-3</v>
      </c>
      <c r="CL125">
        <v>-3</v>
      </c>
      <c r="CM125">
        <v>0</v>
      </c>
      <c r="CN125">
        <v>0</v>
      </c>
      <c r="CO125">
        <v>0</v>
      </c>
      <c r="CP125">
        <v>0</v>
      </c>
      <c r="CQ125">
        <v>0</v>
      </c>
      <c r="CR125">
        <v>0</v>
      </c>
      <c r="CS125">
        <v>0</v>
      </c>
      <c r="CT125">
        <v>0</v>
      </c>
      <c r="CU125">
        <v>140</v>
      </c>
      <c r="CV125">
        <v>3</v>
      </c>
      <c r="CW125">
        <v>6</v>
      </c>
      <c r="CX125">
        <v>-3</v>
      </c>
      <c r="CY125">
        <v>-3</v>
      </c>
      <c r="CZ125">
        <v>30</v>
      </c>
      <c r="DA125">
        <v>235</v>
      </c>
      <c r="DB125">
        <v>235</v>
      </c>
      <c r="DC125">
        <v>0</v>
      </c>
      <c r="DD125">
        <v>-211</v>
      </c>
    </row>
    <row r="126" spans="1:108" x14ac:dyDescent="0.25">
      <c r="A126" t="s">
        <v>3725</v>
      </c>
      <c r="B126">
        <v>3</v>
      </c>
      <c r="C126">
        <v>3847</v>
      </c>
      <c r="D126">
        <v>5012</v>
      </c>
      <c r="E126">
        <v>744</v>
      </c>
      <c r="F126">
        <v>696</v>
      </c>
      <c r="G126">
        <v>330</v>
      </c>
      <c r="H126">
        <v>180</v>
      </c>
      <c r="I126">
        <v>15</v>
      </c>
      <c r="J126">
        <v>0</v>
      </c>
      <c r="K126">
        <v>0</v>
      </c>
      <c r="L126">
        <v>0</v>
      </c>
      <c r="M126">
        <v>1</v>
      </c>
      <c r="N126">
        <v>0</v>
      </c>
      <c r="O126">
        <v>60</v>
      </c>
      <c r="P126">
        <v>1</v>
      </c>
      <c r="Q126">
        <v>-3</v>
      </c>
      <c r="R126">
        <v>-3</v>
      </c>
      <c r="S126">
        <v>20</v>
      </c>
      <c r="T126">
        <v>75</v>
      </c>
      <c r="U126">
        <v>0</v>
      </c>
      <c r="V126">
        <v>0</v>
      </c>
      <c r="W126">
        <v>0</v>
      </c>
      <c r="X126">
        <v>1</v>
      </c>
      <c r="Y126">
        <v>1</v>
      </c>
      <c r="Z126">
        <v>1</v>
      </c>
      <c r="AA126">
        <v>1</v>
      </c>
      <c r="AB126">
        <v>120</v>
      </c>
      <c r="AC126">
        <v>11</v>
      </c>
      <c r="AD126">
        <v>-3</v>
      </c>
      <c r="AE126">
        <v>-3</v>
      </c>
      <c r="AF126">
        <v>370</v>
      </c>
      <c r="AG126">
        <v>1</v>
      </c>
      <c r="AH126">
        <v>1</v>
      </c>
      <c r="AI126">
        <v>1</v>
      </c>
      <c r="AJ126">
        <v>150</v>
      </c>
      <c r="AK126">
        <v>-3</v>
      </c>
      <c r="AL126">
        <v>-3</v>
      </c>
      <c r="AM126">
        <v>-3</v>
      </c>
      <c r="AN126">
        <v>0</v>
      </c>
      <c r="AO126">
        <v>0</v>
      </c>
      <c r="AP126">
        <v>0</v>
      </c>
      <c r="AQ126">
        <v>0</v>
      </c>
      <c r="AR126">
        <v>0</v>
      </c>
      <c r="AS126">
        <v>0</v>
      </c>
      <c r="AT126">
        <v>0</v>
      </c>
      <c r="AU126">
        <v>0</v>
      </c>
      <c r="AV126">
        <v>180</v>
      </c>
      <c r="AW126">
        <v>4</v>
      </c>
      <c r="AX126">
        <v>12</v>
      </c>
      <c r="AY126">
        <v>-3</v>
      </c>
      <c r="AZ126">
        <v>-3</v>
      </c>
      <c r="BA126">
        <v>0</v>
      </c>
      <c r="BB126">
        <v>445</v>
      </c>
      <c r="BC126">
        <v>445</v>
      </c>
      <c r="BD126">
        <v>0</v>
      </c>
      <c r="BE126">
        <v>-7</v>
      </c>
      <c r="BH126">
        <v>15</v>
      </c>
      <c r="BI126">
        <v>0</v>
      </c>
      <c r="BJ126">
        <v>7</v>
      </c>
      <c r="BK126">
        <v>7</v>
      </c>
      <c r="BL126">
        <v>1</v>
      </c>
      <c r="BM126">
        <v>0</v>
      </c>
      <c r="BN126">
        <v>60</v>
      </c>
      <c r="BO126">
        <v>1</v>
      </c>
      <c r="BP126">
        <v>-3</v>
      </c>
      <c r="BQ126">
        <v>-3</v>
      </c>
      <c r="BR126">
        <v>20</v>
      </c>
      <c r="BS126">
        <v>82</v>
      </c>
      <c r="BT126">
        <v>0</v>
      </c>
      <c r="BU126">
        <v>1</v>
      </c>
      <c r="BV126">
        <v>0</v>
      </c>
      <c r="BW126">
        <v>1</v>
      </c>
      <c r="BX126">
        <v>1</v>
      </c>
      <c r="BY126">
        <v>1</v>
      </c>
      <c r="BZ126">
        <v>1</v>
      </c>
      <c r="CA126">
        <v>120</v>
      </c>
      <c r="CB126">
        <v>11</v>
      </c>
      <c r="CC126">
        <v>-3</v>
      </c>
      <c r="CD126">
        <v>-3</v>
      </c>
      <c r="CE126">
        <v>370</v>
      </c>
      <c r="CF126">
        <v>1</v>
      </c>
      <c r="CG126">
        <v>1</v>
      </c>
      <c r="CH126">
        <v>1</v>
      </c>
      <c r="CI126">
        <v>150</v>
      </c>
      <c r="CJ126">
        <v>-3</v>
      </c>
      <c r="CK126">
        <v>-3</v>
      </c>
      <c r="CL126">
        <v>-3</v>
      </c>
      <c r="CM126">
        <v>0</v>
      </c>
      <c r="CN126">
        <v>0</v>
      </c>
      <c r="CO126">
        <v>0</v>
      </c>
      <c r="CP126">
        <v>0</v>
      </c>
      <c r="CQ126">
        <v>0</v>
      </c>
      <c r="CR126">
        <v>0</v>
      </c>
      <c r="CS126">
        <v>0</v>
      </c>
      <c r="CT126">
        <v>0</v>
      </c>
      <c r="CU126">
        <v>180</v>
      </c>
      <c r="CV126">
        <v>4</v>
      </c>
      <c r="CW126">
        <v>12</v>
      </c>
      <c r="CX126">
        <v>-3</v>
      </c>
      <c r="CY126">
        <v>-3</v>
      </c>
      <c r="CZ126">
        <v>7</v>
      </c>
      <c r="DA126">
        <v>452</v>
      </c>
      <c r="DB126">
        <v>452</v>
      </c>
      <c r="DC126">
        <v>1</v>
      </c>
      <c r="DD126">
        <v>7</v>
      </c>
    </row>
    <row r="127" spans="1:108" x14ac:dyDescent="0.25">
      <c r="A127" t="s">
        <v>3725</v>
      </c>
      <c r="B127">
        <v>3</v>
      </c>
      <c r="C127">
        <v>3473</v>
      </c>
      <c r="D127">
        <v>3663</v>
      </c>
      <c r="E127">
        <v>1294</v>
      </c>
      <c r="F127">
        <v>3008</v>
      </c>
      <c r="G127">
        <v>3489</v>
      </c>
      <c r="H127">
        <v>5842</v>
      </c>
      <c r="I127">
        <v>15</v>
      </c>
      <c r="J127">
        <v>0</v>
      </c>
      <c r="K127">
        <v>4</v>
      </c>
      <c r="L127">
        <v>4</v>
      </c>
      <c r="M127">
        <v>1</v>
      </c>
      <c r="N127">
        <v>0</v>
      </c>
      <c r="O127">
        <v>60</v>
      </c>
      <c r="P127">
        <v>1</v>
      </c>
      <c r="Q127">
        <v>-3</v>
      </c>
      <c r="R127">
        <v>-3</v>
      </c>
      <c r="S127">
        <v>20</v>
      </c>
      <c r="T127">
        <v>79</v>
      </c>
      <c r="U127">
        <v>0</v>
      </c>
      <c r="V127">
        <v>1</v>
      </c>
      <c r="W127">
        <v>0</v>
      </c>
      <c r="X127">
        <v>1</v>
      </c>
      <c r="Y127">
        <v>1</v>
      </c>
      <c r="Z127">
        <v>1</v>
      </c>
      <c r="AA127">
        <v>1</v>
      </c>
      <c r="AB127">
        <v>120</v>
      </c>
      <c r="AC127">
        <v>11</v>
      </c>
      <c r="AD127">
        <v>-3</v>
      </c>
      <c r="AE127">
        <v>-3</v>
      </c>
      <c r="AF127">
        <v>370</v>
      </c>
      <c r="AG127">
        <v>1</v>
      </c>
      <c r="AH127">
        <v>1</v>
      </c>
      <c r="AI127">
        <v>1</v>
      </c>
      <c r="AJ127">
        <v>150</v>
      </c>
      <c r="AK127">
        <v>-3</v>
      </c>
      <c r="AL127">
        <v>-3</v>
      </c>
      <c r="AM127">
        <v>-3</v>
      </c>
      <c r="AN127">
        <v>0</v>
      </c>
      <c r="AO127">
        <v>0</v>
      </c>
      <c r="AP127">
        <v>0</v>
      </c>
      <c r="AQ127">
        <v>0</v>
      </c>
      <c r="AR127">
        <v>1</v>
      </c>
      <c r="AS127">
        <v>0</v>
      </c>
      <c r="AT127">
        <v>25</v>
      </c>
      <c r="AU127">
        <v>0</v>
      </c>
      <c r="AV127">
        <v>180</v>
      </c>
      <c r="AW127">
        <v>4</v>
      </c>
      <c r="AX127">
        <v>12</v>
      </c>
      <c r="AY127">
        <v>-3</v>
      </c>
      <c r="AZ127">
        <v>-3</v>
      </c>
      <c r="BA127">
        <v>4</v>
      </c>
      <c r="BB127">
        <v>449</v>
      </c>
      <c r="BC127">
        <v>449</v>
      </c>
      <c r="BD127">
        <v>0</v>
      </c>
      <c r="BE127">
        <v>-29</v>
      </c>
      <c r="BH127">
        <v>15</v>
      </c>
      <c r="BI127">
        <v>0</v>
      </c>
      <c r="BJ127">
        <v>23</v>
      </c>
      <c r="BK127">
        <v>23</v>
      </c>
      <c r="BL127">
        <v>0</v>
      </c>
      <c r="BM127">
        <v>0</v>
      </c>
      <c r="BN127">
        <v>0</v>
      </c>
      <c r="BO127">
        <v>0</v>
      </c>
      <c r="BP127">
        <v>-3</v>
      </c>
      <c r="BQ127">
        <v>-3</v>
      </c>
      <c r="BR127">
        <v>0</v>
      </c>
      <c r="BS127">
        <v>38</v>
      </c>
      <c r="BT127">
        <v>0</v>
      </c>
      <c r="BU127">
        <v>16</v>
      </c>
      <c r="BV127">
        <v>5</v>
      </c>
      <c r="BW127">
        <v>1</v>
      </c>
      <c r="BX127">
        <v>1</v>
      </c>
      <c r="BY127">
        <v>1</v>
      </c>
      <c r="BZ127">
        <v>1</v>
      </c>
      <c r="CA127">
        <v>160</v>
      </c>
      <c r="CB127">
        <v>12</v>
      </c>
      <c r="CC127">
        <v>-3</v>
      </c>
      <c r="CD127">
        <v>-3</v>
      </c>
      <c r="CE127">
        <v>415</v>
      </c>
      <c r="CF127">
        <v>1</v>
      </c>
      <c r="CG127">
        <v>1</v>
      </c>
      <c r="CH127">
        <v>1</v>
      </c>
      <c r="CI127">
        <v>150</v>
      </c>
      <c r="CJ127">
        <v>-3</v>
      </c>
      <c r="CK127">
        <v>-3</v>
      </c>
      <c r="CL127">
        <v>-3</v>
      </c>
      <c r="CM127">
        <v>0</v>
      </c>
      <c r="CN127">
        <v>0</v>
      </c>
      <c r="CO127">
        <v>0</v>
      </c>
      <c r="CP127">
        <v>0</v>
      </c>
      <c r="CQ127">
        <v>0</v>
      </c>
      <c r="CR127">
        <v>1</v>
      </c>
      <c r="CS127">
        <v>0</v>
      </c>
      <c r="CT127">
        <v>25</v>
      </c>
      <c r="CU127">
        <v>160</v>
      </c>
      <c r="CV127">
        <v>4</v>
      </c>
      <c r="CW127">
        <v>12</v>
      </c>
      <c r="CX127">
        <v>-3</v>
      </c>
      <c r="CY127">
        <v>-3</v>
      </c>
      <c r="CZ127">
        <v>28</v>
      </c>
      <c r="DA127">
        <v>478</v>
      </c>
      <c r="DB127">
        <v>478</v>
      </c>
      <c r="DC127">
        <v>1</v>
      </c>
      <c r="DD127">
        <v>29</v>
      </c>
    </row>
    <row r="128" spans="1:108" x14ac:dyDescent="0.25">
      <c r="A128" t="s">
        <v>3726</v>
      </c>
      <c r="B128">
        <v>1</v>
      </c>
      <c r="C128">
        <v>1533</v>
      </c>
      <c r="D128">
        <v>3255</v>
      </c>
      <c r="E128">
        <v>4486</v>
      </c>
      <c r="F128">
        <v>4188</v>
      </c>
      <c r="G128">
        <v>1678</v>
      </c>
      <c r="H128">
        <v>118</v>
      </c>
      <c r="I128">
        <v>15</v>
      </c>
      <c r="J128">
        <v>0</v>
      </c>
      <c r="K128">
        <v>2</v>
      </c>
      <c r="L128">
        <v>2</v>
      </c>
      <c r="M128">
        <v>1</v>
      </c>
      <c r="N128">
        <v>0</v>
      </c>
      <c r="O128">
        <v>60</v>
      </c>
      <c r="P128">
        <v>1</v>
      </c>
      <c r="Q128">
        <v>-3</v>
      </c>
      <c r="R128">
        <v>-3</v>
      </c>
      <c r="S128">
        <v>20</v>
      </c>
      <c r="T128">
        <v>77</v>
      </c>
      <c r="U128">
        <v>12</v>
      </c>
      <c r="V128">
        <v>1</v>
      </c>
      <c r="W128">
        <v>1</v>
      </c>
      <c r="X128">
        <v>1</v>
      </c>
      <c r="Y128">
        <v>1</v>
      </c>
      <c r="Z128">
        <v>1</v>
      </c>
      <c r="AA128">
        <v>1</v>
      </c>
      <c r="AB128">
        <v>120</v>
      </c>
      <c r="AC128">
        <v>11</v>
      </c>
      <c r="AD128">
        <v>-3</v>
      </c>
      <c r="AE128">
        <v>-3</v>
      </c>
      <c r="AF128">
        <v>371</v>
      </c>
      <c r="AG128">
        <v>1</v>
      </c>
      <c r="AH128">
        <v>1</v>
      </c>
      <c r="AI128">
        <v>1</v>
      </c>
      <c r="AJ128">
        <v>150</v>
      </c>
      <c r="AK128">
        <v>-3</v>
      </c>
      <c r="AL128">
        <v>-3</v>
      </c>
      <c r="AM128">
        <v>-3</v>
      </c>
      <c r="AN128">
        <v>0</v>
      </c>
      <c r="AO128">
        <v>0</v>
      </c>
      <c r="AP128">
        <v>0</v>
      </c>
      <c r="AQ128">
        <v>0</v>
      </c>
      <c r="AR128">
        <v>0</v>
      </c>
      <c r="AS128">
        <v>0</v>
      </c>
      <c r="AT128">
        <v>0</v>
      </c>
      <c r="AU128">
        <v>0</v>
      </c>
      <c r="AV128">
        <v>180</v>
      </c>
      <c r="AW128">
        <v>4</v>
      </c>
      <c r="AX128">
        <v>12</v>
      </c>
      <c r="AY128">
        <v>-3</v>
      </c>
      <c r="AZ128">
        <v>-3</v>
      </c>
      <c r="BA128">
        <v>3</v>
      </c>
      <c r="BB128">
        <v>448</v>
      </c>
      <c r="BC128">
        <v>448</v>
      </c>
      <c r="BD128">
        <v>0</v>
      </c>
      <c r="BE128">
        <v>-107</v>
      </c>
      <c r="BH128">
        <v>15</v>
      </c>
      <c r="BI128">
        <v>0</v>
      </c>
      <c r="BJ128">
        <v>41</v>
      </c>
      <c r="BK128">
        <v>41</v>
      </c>
      <c r="BL128">
        <v>1</v>
      </c>
      <c r="BM128">
        <v>0</v>
      </c>
      <c r="BN128">
        <v>60</v>
      </c>
      <c r="BO128">
        <v>1</v>
      </c>
      <c r="BP128">
        <v>-3</v>
      </c>
      <c r="BQ128">
        <v>-3</v>
      </c>
      <c r="BR128">
        <v>20</v>
      </c>
      <c r="BS128">
        <v>116</v>
      </c>
      <c r="BT128">
        <v>0</v>
      </c>
      <c r="BU128">
        <v>148</v>
      </c>
      <c r="BV128">
        <v>49</v>
      </c>
      <c r="BW128">
        <v>1</v>
      </c>
      <c r="BX128">
        <v>1</v>
      </c>
      <c r="BY128">
        <v>1</v>
      </c>
      <c r="BZ128">
        <v>1</v>
      </c>
      <c r="CA128">
        <v>120</v>
      </c>
      <c r="CB128">
        <v>11</v>
      </c>
      <c r="CC128">
        <v>-3</v>
      </c>
      <c r="CD128">
        <v>-3</v>
      </c>
      <c r="CE128">
        <v>439</v>
      </c>
      <c r="CF128">
        <v>1</v>
      </c>
      <c r="CG128">
        <v>1</v>
      </c>
      <c r="CH128">
        <v>1</v>
      </c>
      <c r="CI128">
        <v>150</v>
      </c>
      <c r="CJ128">
        <v>-3</v>
      </c>
      <c r="CK128">
        <v>-3</v>
      </c>
      <c r="CL128">
        <v>-3</v>
      </c>
      <c r="CM128">
        <v>0</v>
      </c>
      <c r="CN128">
        <v>0</v>
      </c>
      <c r="CO128">
        <v>0</v>
      </c>
      <c r="CP128">
        <v>0</v>
      </c>
      <c r="CQ128">
        <v>0</v>
      </c>
      <c r="CR128">
        <v>0</v>
      </c>
      <c r="CS128">
        <v>0</v>
      </c>
      <c r="CT128">
        <v>0</v>
      </c>
      <c r="CU128">
        <v>180</v>
      </c>
      <c r="CV128">
        <v>4</v>
      </c>
      <c r="CW128">
        <v>12</v>
      </c>
      <c r="CX128">
        <v>-3</v>
      </c>
      <c r="CY128">
        <v>-3</v>
      </c>
      <c r="CZ128">
        <v>90</v>
      </c>
      <c r="DA128">
        <v>555</v>
      </c>
      <c r="DB128">
        <v>555</v>
      </c>
      <c r="DC128">
        <v>1</v>
      </c>
      <c r="DD128">
        <v>107</v>
      </c>
    </row>
    <row r="129" spans="1:108" x14ac:dyDescent="0.25">
      <c r="A129" t="s">
        <v>3726</v>
      </c>
      <c r="B129">
        <v>1</v>
      </c>
      <c r="C129">
        <v>5842</v>
      </c>
      <c r="D129">
        <v>3489</v>
      </c>
      <c r="E129">
        <v>3008</v>
      </c>
      <c r="F129">
        <v>696</v>
      </c>
      <c r="G129">
        <v>330</v>
      </c>
      <c r="H129">
        <v>180</v>
      </c>
      <c r="I129">
        <v>15</v>
      </c>
      <c r="J129">
        <v>0</v>
      </c>
      <c r="K129">
        <v>11</v>
      </c>
      <c r="L129">
        <v>11</v>
      </c>
      <c r="M129">
        <v>1</v>
      </c>
      <c r="N129">
        <v>0</v>
      </c>
      <c r="O129">
        <v>60</v>
      </c>
      <c r="P129">
        <v>1</v>
      </c>
      <c r="Q129">
        <v>-3</v>
      </c>
      <c r="R129">
        <v>-3</v>
      </c>
      <c r="S129">
        <v>20</v>
      </c>
      <c r="T129">
        <v>86</v>
      </c>
      <c r="U129">
        <v>0</v>
      </c>
      <c r="V129">
        <v>13</v>
      </c>
      <c r="W129">
        <v>4</v>
      </c>
      <c r="X129">
        <v>1</v>
      </c>
      <c r="Y129">
        <v>1</v>
      </c>
      <c r="Z129">
        <v>1</v>
      </c>
      <c r="AA129">
        <v>0</v>
      </c>
      <c r="AB129">
        <v>80</v>
      </c>
      <c r="AC129">
        <v>5</v>
      </c>
      <c r="AD129">
        <v>-3</v>
      </c>
      <c r="AE129">
        <v>-3</v>
      </c>
      <c r="AF129">
        <v>134</v>
      </c>
      <c r="AG129">
        <v>0</v>
      </c>
      <c r="AH129">
        <v>0</v>
      </c>
      <c r="AI129">
        <v>1</v>
      </c>
      <c r="AJ129">
        <v>50</v>
      </c>
      <c r="AK129">
        <v>-3</v>
      </c>
      <c r="AL129">
        <v>-3</v>
      </c>
      <c r="AM129">
        <v>-3</v>
      </c>
      <c r="AN129">
        <v>0</v>
      </c>
      <c r="AO129">
        <v>0</v>
      </c>
      <c r="AP129">
        <v>0</v>
      </c>
      <c r="AQ129">
        <v>0</v>
      </c>
      <c r="AR129">
        <v>0</v>
      </c>
      <c r="AS129">
        <v>0</v>
      </c>
      <c r="AT129">
        <v>0</v>
      </c>
      <c r="AU129">
        <v>0</v>
      </c>
      <c r="AV129">
        <v>140</v>
      </c>
      <c r="AW129">
        <v>3</v>
      </c>
      <c r="AX129">
        <v>6</v>
      </c>
      <c r="AY129">
        <v>-3</v>
      </c>
      <c r="AZ129">
        <v>-3</v>
      </c>
      <c r="BA129">
        <v>15</v>
      </c>
      <c r="BB129">
        <v>220</v>
      </c>
      <c r="BC129">
        <v>220</v>
      </c>
      <c r="BD129">
        <v>0</v>
      </c>
      <c r="BE129">
        <v>-230</v>
      </c>
      <c r="BH129">
        <v>15</v>
      </c>
      <c r="BI129">
        <v>0</v>
      </c>
      <c r="BJ129">
        <v>5</v>
      </c>
      <c r="BK129">
        <v>5</v>
      </c>
      <c r="BL129">
        <v>1</v>
      </c>
      <c r="BM129">
        <v>0</v>
      </c>
      <c r="BN129">
        <v>60</v>
      </c>
      <c r="BO129">
        <v>1</v>
      </c>
      <c r="BP129">
        <v>-3</v>
      </c>
      <c r="BQ129">
        <v>-3</v>
      </c>
      <c r="BR129">
        <v>20</v>
      </c>
      <c r="BS129">
        <v>80</v>
      </c>
      <c r="BT129">
        <v>0</v>
      </c>
      <c r="BU129">
        <v>1</v>
      </c>
      <c r="BV129">
        <v>0</v>
      </c>
      <c r="BW129">
        <v>1</v>
      </c>
      <c r="BX129">
        <v>1</v>
      </c>
      <c r="BY129">
        <v>1</v>
      </c>
      <c r="BZ129">
        <v>1</v>
      </c>
      <c r="CA129">
        <v>120</v>
      </c>
      <c r="CB129">
        <v>11</v>
      </c>
      <c r="CC129">
        <v>-3</v>
      </c>
      <c r="CD129">
        <v>-3</v>
      </c>
      <c r="CE129">
        <v>370</v>
      </c>
      <c r="CF129">
        <v>1</v>
      </c>
      <c r="CG129">
        <v>1</v>
      </c>
      <c r="CH129">
        <v>1</v>
      </c>
      <c r="CI129">
        <v>150</v>
      </c>
      <c r="CJ129">
        <v>-3</v>
      </c>
      <c r="CK129">
        <v>-3</v>
      </c>
      <c r="CL129">
        <v>-3</v>
      </c>
      <c r="CM129">
        <v>0</v>
      </c>
      <c r="CN129">
        <v>0</v>
      </c>
      <c r="CO129">
        <v>0</v>
      </c>
      <c r="CP129">
        <v>0</v>
      </c>
      <c r="CQ129">
        <v>0</v>
      </c>
      <c r="CR129">
        <v>0</v>
      </c>
      <c r="CS129">
        <v>0</v>
      </c>
      <c r="CT129">
        <v>0</v>
      </c>
      <c r="CU129">
        <v>180</v>
      </c>
      <c r="CV129">
        <v>4</v>
      </c>
      <c r="CW129">
        <v>12</v>
      </c>
      <c r="CX129">
        <v>-3</v>
      </c>
      <c r="CY129">
        <v>-3</v>
      </c>
      <c r="CZ129">
        <v>5</v>
      </c>
      <c r="DA129">
        <v>450</v>
      </c>
      <c r="DB129">
        <v>450</v>
      </c>
      <c r="DC129">
        <v>1</v>
      </c>
      <c r="DD129">
        <v>230</v>
      </c>
    </row>
    <row r="130" spans="1:108" x14ac:dyDescent="0.25">
      <c r="A130" t="s">
        <v>3726</v>
      </c>
      <c r="B130">
        <v>2</v>
      </c>
      <c r="C130">
        <v>1533</v>
      </c>
      <c r="D130">
        <v>3255</v>
      </c>
      <c r="E130">
        <v>4486</v>
      </c>
      <c r="F130">
        <v>4188</v>
      </c>
      <c r="G130">
        <v>1678</v>
      </c>
      <c r="H130">
        <v>118</v>
      </c>
      <c r="I130">
        <v>15</v>
      </c>
      <c r="J130">
        <v>0</v>
      </c>
      <c r="K130">
        <v>3</v>
      </c>
      <c r="L130">
        <v>3</v>
      </c>
      <c r="M130">
        <v>1</v>
      </c>
      <c r="N130">
        <v>0</v>
      </c>
      <c r="O130">
        <v>60</v>
      </c>
      <c r="P130">
        <v>1</v>
      </c>
      <c r="Q130">
        <v>-3</v>
      </c>
      <c r="R130">
        <v>-3</v>
      </c>
      <c r="S130">
        <v>20</v>
      </c>
      <c r="T130">
        <v>78</v>
      </c>
      <c r="U130">
        <v>0</v>
      </c>
      <c r="V130">
        <v>0</v>
      </c>
      <c r="W130">
        <v>0</v>
      </c>
      <c r="X130">
        <v>1</v>
      </c>
      <c r="Y130">
        <v>1</v>
      </c>
      <c r="Z130">
        <v>1</v>
      </c>
      <c r="AA130">
        <v>0</v>
      </c>
      <c r="AB130">
        <v>80</v>
      </c>
      <c r="AC130">
        <v>5</v>
      </c>
      <c r="AD130">
        <v>-3</v>
      </c>
      <c r="AE130">
        <v>-3</v>
      </c>
      <c r="AF130">
        <v>180</v>
      </c>
      <c r="AG130">
        <v>1</v>
      </c>
      <c r="AH130">
        <v>0</v>
      </c>
      <c r="AI130">
        <v>1</v>
      </c>
      <c r="AJ130">
        <v>100</v>
      </c>
      <c r="AK130">
        <v>-3</v>
      </c>
      <c r="AL130">
        <v>-3</v>
      </c>
      <c r="AM130">
        <v>-3</v>
      </c>
      <c r="AN130">
        <v>0</v>
      </c>
      <c r="AO130">
        <v>0</v>
      </c>
      <c r="AP130">
        <v>0</v>
      </c>
      <c r="AQ130">
        <v>0</v>
      </c>
      <c r="AR130">
        <v>0</v>
      </c>
      <c r="AS130">
        <v>0</v>
      </c>
      <c r="AT130">
        <v>0</v>
      </c>
      <c r="AU130">
        <v>0</v>
      </c>
      <c r="AV130">
        <v>140</v>
      </c>
      <c r="AW130">
        <v>3</v>
      </c>
      <c r="AX130">
        <v>6</v>
      </c>
      <c r="AY130">
        <v>-3</v>
      </c>
      <c r="AZ130">
        <v>-3</v>
      </c>
      <c r="BA130">
        <v>3</v>
      </c>
      <c r="BB130">
        <v>258</v>
      </c>
      <c r="BC130">
        <v>258</v>
      </c>
      <c r="BD130">
        <v>0</v>
      </c>
      <c r="BE130">
        <v>-259</v>
      </c>
      <c r="BH130">
        <v>15</v>
      </c>
      <c r="BI130">
        <v>0</v>
      </c>
      <c r="BJ130">
        <v>25</v>
      </c>
      <c r="BK130">
        <v>25</v>
      </c>
      <c r="BL130">
        <v>1</v>
      </c>
      <c r="BM130">
        <v>0</v>
      </c>
      <c r="BN130">
        <v>60</v>
      </c>
      <c r="BO130">
        <v>1</v>
      </c>
      <c r="BP130">
        <v>-3</v>
      </c>
      <c r="BQ130">
        <v>-3</v>
      </c>
      <c r="BR130">
        <v>20</v>
      </c>
      <c r="BS130">
        <v>100</v>
      </c>
      <c r="BT130">
        <v>0</v>
      </c>
      <c r="BU130">
        <v>82</v>
      </c>
      <c r="BV130">
        <v>27</v>
      </c>
      <c r="BW130">
        <v>1</v>
      </c>
      <c r="BX130">
        <v>1</v>
      </c>
      <c r="BY130">
        <v>1</v>
      </c>
      <c r="BZ130">
        <v>1</v>
      </c>
      <c r="CA130">
        <v>120</v>
      </c>
      <c r="CB130">
        <v>11</v>
      </c>
      <c r="CC130">
        <v>-3</v>
      </c>
      <c r="CD130">
        <v>-3</v>
      </c>
      <c r="CE130">
        <v>417</v>
      </c>
      <c r="CF130">
        <v>1</v>
      </c>
      <c r="CG130">
        <v>1</v>
      </c>
      <c r="CH130">
        <v>1</v>
      </c>
      <c r="CI130">
        <v>150</v>
      </c>
      <c r="CJ130">
        <v>-3</v>
      </c>
      <c r="CK130">
        <v>-3</v>
      </c>
      <c r="CL130">
        <v>-3</v>
      </c>
      <c r="CM130">
        <v>0</v>
      </c>
      <c r="CN130">
        <v>0</v>
      </c>
      <c r="CO130">
        <v>0</v>
      </c>
      <c r="CP130">
        <v>0</v>
      </c>
      <c r="CQ130">
        <v>0</v>
      </c>
      <c r="CR130">
        <v>0</v>
      </c>
      <c r="CS130">
        <v>0</v>
      </c>
      <c r="CT130">
        <v>0</v>
      </c>
      <c r="CU130">
        <v>180</v>
      </c>
      <c r="CV130">
        <v>4</v>
      </c>
      <c r="CW130">
        <v>12</v>
      </c>
      <c r="CX130">
        <v>-3</v>
      </c>
      <c r="CY130">
        <v>-3</v>
      </c>
      <c r="CZ130">
        <v>52</v>
      </c>
      <c r="DA130">
        <v>517</v>
      </c>
      <c r="DB130">
        <v>517</v>
      </c>
      <c r="DC130">
        <v>1</v>
      </c>
      <c r="DD130">
        <v>259</v>
      </c>
    </row>
    <row r="131" spans="1:108" x14ac:dyDescent="0.25">
      <c r="A131" t="s">
        <v>3726</v>
      </c>
      <c r="B131">
        <v>2</v>
      </c>
      <c r="C131">
        <v>5842</v>
      </c>
      <c r="D131">
        <v>3489</v>
      </c>
      <c r="E131">
        <v>3008</v>
      </c>
      <c r="F131">
        <v>696</v>
      </c>
      <c r="G131">
        <v>330</v>
      </c>
      <c r="H131">
        <v>180</v>
      </c>
      <c r="I131">
        <v>15</v>
      </c>
      <c r="J131">
        <v>0</v>
      </c>
      <c r="K131">
        <v>24</v>
      </c>
      <c r="L131">
        <v>24</v>
      </c>
      <c r="M131">
        <v>1</v>
      </c>
      <c r="N131">
        <v>0</v>
      </c>
      <c r="O131">
        <v>60</v>
      </c>
      <c r="P131">
        <v>1</v>
      </c>
      <c r="Q131">
        <v>-3</v>
      </c>
      <c r="R131">
        <v>-3</v>
      </c>
      <c r="S131">
        <v>20</v>
      </c>
      <c r="T131">
        <v>99</v>
      </c>
      <c r="U131">
        <v>0</v>
      </c>
      <c r="V131">
        <v>19</v>
      </c>
      <c r="W131">
        <v>6</v>
      </c>
      <c r="X131">
        <v>1</v>
      </c>
      <c r="Y131">
        <v>1</v>
      </c>
      <c r="Z131">
        <v>1</v>
      </c>
      <c r="AA131">
        <v>1</v>
      </c>
      <c r="AB131">
        <v>120</v>
      </c>
      <c r="AC131">
        <v>11</v>
      </c>
      <c r="AD131">
        <v>-3</v>
      </c>
      <c r="AE131">
        <v>-3</v>
      </c>
      <c r="AF131">
        <v>376</v>
      </c>
      <c r="AG131">
        <v>1</v>
      </c>
      <c r="AH131">
        <v>1</v>
      </c>
      <c r="AI131">
        <v>1</v>
      </c>
      <c r="AJ131">
        <v>150</v>
      </c>
      <c r="AK131">
        <v>-3</v>
      </c>
      <c r="AL131">
        <v>-3</v>
      </c>
      <c r="AM131">
        <v>-3</v>
      </c>
      <c r="AN131">
        <v>0</v>
      </c>
      <c r="AO131">
        <v>0</v>
      </c>
      <c r="AP131">
        <v>0</v>
      </c>
      <c r="AQ131">
        <v>0</v>
      </c>
      <c r="AR131">
        <v>0</v>
      </c>
      <c r="AS131">
        <v>0</v>
      </c>
      <c r="AT131">
        <v>0</v>
      </c>
      <c r="AU131">
        <v>0</v>
      </c>
      <c r="AV131">
        <v>180</v>
      </c>
      <c r="AW131">
        <v>4</v>
      </c>
      <c r="AX131">
        <v>12</v>
      </c>
      <c r="AY131">
        <v>-3</v>
      </c>
      <c r="AZ131">
        <v>-3</v>
      </c>
      <c r="BA131">
        <v>30</v>
      </c>
      <c r="BB131">
        <v>475</v>
      </c>
      <c r="BC131">
        <v>475</v>
      </c>
      <c r="BD131">
        <v>1</v>
      </c>
      <c r="BE131">
        <v>70</v>
      </c>
      <c r="BH131">
        <v>15</v>
      </c>
      <c r="BI131">
        <v>0</v>
      </c>
      <c r="BJ131">
        <v>10</v>
      </c>
      <c r="BK131">
        <v>10</v>
      </c>
      <c r="BL131">
        <v>1</v>
      </c>
      <c r="BM131">
        <v>0</v>
      </c>
      <c r="BN131">
        <v>60</v>
      </c>
      <c r="BO131">
        <v>1</v>
      </c>
      <c r="BP131">
        <v>-3</v>
      </c>
      <c r="BQ131">
        <v>-3</v>
      </c>
      <c r="BR131">
        <v>20</v>
      </c>
      <c r="BS131">
        <v>85</v>
      </c>
      <c r="BT131">
        <v>0</v>
      </c>
      <c r="BU131">
        <v>0</v>
      </c>
      <c r="BV131">
        <v>0</v>
      </c>
      <c r="BW131">
        <v>1</v>
      </c>
      <c r="BX131">
        <v>1</v>
      </c>
      <c r="BY131">
        <v>1</v>
      </c>
      <c r="BZ131">
        <v>1</v>
      </c>
      <c r="CA131">
        <v>120</v>
      </c>
      <c r="CB131">
        <v>11</v>
      </c>
      <c r="CC131">
        <v>-3</v>
      </c>
      <c r="CD131">
        <v>-3</v>
      </c>
      <c r="CE131">
        <v>320</v>
      </c>
      <c r="CF131">
        <v>1</v>
      </c>
      <c r="CG131">
        <v>0</v>
      </c>
      <c r="CH131">
        <v>1</v>
      </c>
      <c r="CI131">
        <v>100</v>
      </c>
      <c r="CJ131">
        <v>-3</v>
      </c>
      <c r="CK131">
        <v>-3</v>
      </c>
      <c r="CL131">
        <v>-3</v>
      </c>
      <c r="CM131">
        <v>0</v>
      </c>
      <c r="CN131">
        <v>0</v>
      </c>
      <c r="CO131">
        <v>0</v>
      </c>
      <c r="CP131">
        <v>0</v>
      </c>
      <c r="CQ131">
        <v>0</v>
      </c>
      <c r="CR131">
        <v>0</v>
      </c>
      <c r="CS131">
        <v>0</v>
      </c>
      <c r="CT131">
        <v>0</v>
      </c>
      <c r="CU131">
        <v>180</v>
      </c>
      <c r="CV131">
        <v>4</v>
      </c>
      <c r="CW131">
        <v>12</v>
      </c>
      <c r="CX131">
        <v>-3</v>
      </c>
      <c r="CY131">
        <v>-3</v>
      </c>
      <c r="CZ131">
        <v>10</v>
      </c>
      <c r="DA131">
        <v>405</v>
      </c>
      <c r="DB131">
        <v>405</v>
      </c>
      <c r="DC131">
        <v>0</v>
      </c>
      <c r="DD131">
        <v>-70</v>
      </c>
    </row>
    <row r="132" spans="1:108" x14ac:dyDescent="0.25">
      <c r="A132" t="s">
        <v>3726</v>
      </c>
      <c r="B132">
        <v>3</v>
      </c>
      <c r="C132">
        <v>5842</v>
      </c>
      <c r="D132">
        <v>3489</v>
      </c>
      <c r="E132">
        <v>3008</v>
      </c>
      <c r="F132">
        <v>696</v>
      </c>
      <c r="G132">
        <v>330</v>
      </c>
      <c r="H132">
        <v>180</v>
      </c>
      <c r="I132">
        <v>15</v>
      </c>
      <c r="J132">
        <v>0</v>
      </c>
      <c r="K132">
        <v>21</v>
      </c>
      <c r="L132">
        <v>21</v>
      </c>
      <c r="M132">
        <v>1</v>
      </c>
      <c r="N132">
        <v>0</v>
      </c>
      <c r="O132">
        <v>60</v>
      </c>
      <c r="P132">
        <v>1</v>
      </c>
      <c r="Q132">
        <v>-3</v>
      </c>
      <c r="R132">
        <v>-3</v>
      </c>
      <c r="S132">
        <v>20</v>
      </c>
      <c r="T132">
        <v>96</v>
      </c>
      <c r="U132">
        <v>0</v>
      </c>
      <c r="V132">
        <v>6</v>
      </c>
      <c r="W132">
        <v>2</v>
      </c>
      <c r="X132">
        <v>1</v>
      </c>
      <c r="Y132">
        <v>1</v>
      </c>
      <c r="Z132">
        <v>1</v>
      </c>
      <c r="AA132">
        <v>1</v>
      </c>
      <c r="AB132">
        <v>120</v>
      </c>
      <c r="AC132">
        <v>11</v>
      </c>
      <c r="AD132">
        <v>-3</v>
      </c>
      <c r="AE132">
        <v>-3</v>
      </c>
      <c r="AF132">
        <v>322</v>
      </c>
      <c r="AG132">
        <v>1</v>
      </c>
      <c r="AH132">
        <v>0</v>
      </c>
      <c r="AI132">
        <v>1</v>
      </c>
      <c r="AJ132">
        <v>100</v>
      </c>
      <c r="AK132">
        <v>-3</v>
      </c>
      <c r="AL132">
        <v>-3</v>
      </c>
      <c r="AM132">
        <v>-3</v>
      </c>
      <c r="AN132">
        <v>0</v>
      </c>
      <c r="AO132">
        <v>0</v>
      </c>
      <c r="AP132">
        <v>1</v>
      </c>
      <c r="AQ132">
        <v>0</v>
      </c>
      <c r="AR132">
        <v>0</v>
      </c>
      <c r="AS132">
        <v>0</v>
      </c>
      <c r="AT132">
        <v>5</v>
      </c>
      <c r="AU132">
        <v>0</v>
      </c>
      <c r="AV132">
        <v>180</v>
      </c>
      <c r="AW132">
        <v>4</v>
      </c>
      <c r="AX132">
        <v>12</v>
      </c>
      <c r="AY132">
        <v>-3</v>
      </c>
      <c r="AZ132">
        <v>-3</v>
      </c>
      <c r="BA132">
        <v>23</v>
      </c>
      <c r="BB132">
        <v>418</v>
      </c>
      <c r="BC132">
        <v>418</v>
      </c>
      <c r="BD132">
        <v>0</v>
      </c>
      <c r="BE132">
        <v>-40</v>
      </c>
      <c r="BH132">
        <v>15</v>
      </c>
      <c r="BI132">
        <v>0</v>
      </c>
      <c r="BJ132">
        <v>7</v>
      </c>
      <c r="BK132">
        <v>7</v>
      </c>
      <c r="BL132">
        <v>1</v>
      </c>
      <c r="BM132">
        <v>0</v>
      </c>
      <c r="BN132">
        <v>60</v>
      </c>
      <c r="BO132">
        <v>1</v>
      </c>
      <c r="BP132">
        <v>-3</v>
      </c>
      <c r="BQ132">
        <v>-3</v>
      </c>
      <c r="BR132">
        <v>20</v>
      </c>
      <c r="BS132">
        <v>82</v>
      </c>
      <c r="BT132">
        <v>0</v>
      </c>
      <c r="BU132">
        <v>5</v>
      </c>
      <c r="BV132">
        <v>1</v>
      </c>
      <c r="BW132">
        <v>1</v>
      </c>
      <c r="BX132">
        <v>1</v>
      </c>
      <c r="BY132">
        <v>1</v>
      </c>
      <c r="BZ132">
        <v>1</v>
      </c>
      <c r="CA132">
        <v>120</v>
      </c>
      <c r="CB132">
        <v>11</v>
      </c>
      <c r="CC132">
        <v>-3</v>
      </c>
      <c r="CD132">
        <v>-3</v>
      </c>
      <c r="CE132">
        <v>371</v>
      </c>
      <c r="CF132">
        <v>1</v>
      </c>
      <c r="CG132">
        <v>1</v>
      </c>
      <c r="CH132">
        <v>1</v>
      </c>
      <c r="CI132">
        <v>150</v>
      </c>
      <c r="CJ132">
        <v>-3</v>
      </c>
      <c r="CK132">
        <v>-3</v>
      </c>
      <c r="CL132">
        <v>-3</v>
      </c>
      <c r="CM132">
        <v>0</v>
      </c>
      <c r="CN132">
        <v>0</v>
      </c>
      <c r="CO132">
        <v>0</v>
      </c>
      <c r="CP132">
        <v>1</v>
      </c>
      <c r="CQ132">
        <v>0</v>
      </c>
      <c r="CR132">
        <v>0</v>
      </c>
      <c r="CS132">
        <v>0</v>
      </c>
      <c r="CT132">
        <v>5</v>
      </c>
      <c r="CU132">
        <v>180</v>
      </c>
      <c r="CV132">
        <v>4</v>
      </c>
      <c r="CW132">
        <v>12</v>
      </c>
      <c r="CX132">
        <v>-3</v>
      </c>
      <c r="CY132">
        <v>-3</v>
      </c>
      <c r="CZ132">
        <v>8</v>
      </c>
      <c r="DA132">
        <v>458</v>
      </c>
      <c r="DB132">
        <v>458</v>
      </c>
      <c r="DC132">
        <v>1</v>
      </c>
      <c r="DD132">
        <v>40</v>
      </c>
    </row>
    <row r="133" spans="1:108" x14ac:dyDescent="0.25">
      <c r="A133" t="s">
        <v>3724</v>
      </c>
      <c r="B133">
        <v>1</v>
      </c>
      <c r="C133">
        <v>180</v>
      </c>
      <c r="D133">
        <v>330</v>
      </c>
      <c r="E133">
        <v>696</v>
      </c>
      <c r="F133">
        <v>4188</v>
      </c>
      <c r="G133">
        <v>1678</v>
      </c>
      <c r="H133">
        <v>118</v>
      </c>
      <c r="I133">
        <v>15</v>
      </c>
      <c r="J133">
        <v>0</v>
      </c>
      <c r="K133">
        <v>21</v>
      </c>
      <c r="L133">
        <v>21</v>
      </c>
      <c r="M133">
        <v>1</v>
      </c>
      <c r="N133">
        <v>0</v>
      </c>
      <c r="O133">
        <v>60</v>
      </c>
      <c r="P133">
        <v>1</v>
      </c>
      <c r="Q133">
        <v>-3</v>
      </c>
      <c r="R133">
        <v>-3</v>
      </c>
      <c r="S133">
        <v>20</v>
      </c>
      <c r="T133">
        <v>96</v>
      </c>
      <c r="U133">
        <v>0</v>
      </c>
      <c r="V133">
        <v>12</v>
      </c>
      <c r="W133">
        <v>4</v>
      </c>
      <c r="X133">
        <v>1</v>
      </c>
      <c r="Y133">
        <v>1</v>
      </c>
      <c r="Z133">
        <v>1</v>
      </c>
      <c r="AA133">
        <v>1</v>
      </c>
      <c r="AB133">
        <v>120</v>
      </c>
      <c r="AC133">
        <v>11</v>
      </c>
      <c r="AD133">
        <v>-3</v>
      </c>
      <c r="AE133">
        <v>-3</v>
      </c>
      <c r="AF133">
        <v>374</v>
      </c>
      <c r="AG133">
        <v>1</v>
      </c>
      <c r="AH133">
        <v>1</v>
      </c>
      <c r="AI133">
        <v>1</v>
      </c>
      <c r="AJ133">
        <v>150</v>
      </c>
      <c r="AK133">
        <v>-3</v>
      </c>
      <c r="AL133">
        <v>-3</v>
      </c>
      <c r="AM133">
        <v>-3</v>
      </c>
      <c r="AN133">
        <v>0</v>
      </c>
      <c r="AO133">
        <v>0</v>
      </c>
      <c r="AP133">
        <v>0</v>
      </c>
      <c r="AQ133">
        <v>0</v>
      </c>
      <c r="AR133">
        <v>0</v>
      </c>
      <c r="AS133">
        <v>0</v>
      </c>
      <c r="AT133">
        <v>0</v>
      </c>
      <c r="AU133">
        <v>0</v>
      </c>
      <c r="AV133">
        <v>180</v>
      </c>
      <c r="AW133">
        <v>4</v>
      </c>
      <c r="AX133">
        <v>12</v>
      </c>
      <c r="AY133">
        <v>-3</v>
      </c>
      <c r="AZ133">
        <v>-3</v>
      </c>
      <c r="BA133">
        <v>25</v>
      </c>
      <c r="BB133">
        <v>470</v>
      </c>
      <c r="BC133">
        <v>470</v>
      </c>
      <c r="BD133">
        <v>0</v>
      </c>
      <c r="BE133">
        <v>-9</v>
      </c>
      <c r="BH133">
        <v>15</v>
      </c>
      <c r="BI133">
        <v>0</v>
      </c>
      <c r="BJ133">
        <v>18</v>
      </c>
      <c r="BK133">
        <v>18</v>
      </c>
      <c r="BL133">
        <v>1</v>
      </c>
      <c r="BM133">
        <v>0</v>
      </c>
      <c r="BN133">
        <v>60</v>
      </c>
      <c r="BO133">
        <v>1</v>
      </c>
      <c r="BP133">
        <v>-3</v>
      </c>
      <c r="BQ133">
        <v>-3</v>
      </c>
      <c r="BR133">
        <v>20</v>
      </c>
      <c r="BS133">
        <v>93</v>
      </c>
      <c r="BT133">
        <v>0</v>
      </c>
      <c r="BU133">
        <v>50</v>
      </c>
      <c r="BV133">
        <v>16</v>
      </c>
      <c r="BW133">
        <v>1</v>
      </c>
      <c r="BX133">
        <v>1</v>
      </c>
      <c r="BY133">
        <v>1</v>
      </c>
      <c r="BZ133">
        <v>1</v>
      </c>
      <c r="CA133">
        <v>120</v>
      </c>
      <c r="CB133">
        <v>11</v>
      </c>
      <c r="CC133">
        <v>-3</v>
      </c>
      <c r="CD133">
        <v>-3</v>
      </c>
      <c r="CE133">
        <v>386</v>
      </c>
      <c r="CF133">
        <v>1</v>
      </c>
      <c r="CG133">
        <v>1</v>
      </c>
      <c r="CH133">
        <v>1</v>
      </c>
      <c r="CI133">
        <v>150</v>
      </c>
      <c r="CJ133">
        <v>-3</v>
      </c>
      <c r="CK133">
        <v>-3</v>
      </c>
      <c r="CL133">
        <v>-3</v>
      </c>
      <c r="CM133">
        <v>0</v>
      </c>
      <c r="CN133">
        <v>0</v>
      </c>
      <c r="CO133">
        <v>0</v>
      </c>
      <c r="CP133">
        <v>0</v>
      </c>
      <c r="CQ133">
        <v>0</v>
      </c>
      <c r="CR133">
        <v>0</v>
      </c>
      <c r="CS133">
        <v>0</v>
      </c>
      <c r="CT133">
        <v>0</v>
      </c>
      <c r="CU133">
        <v>180</v>
      </c>
      <c r="CV133">
        <v>4</v>
      </c>
      <c r="CW133">
        <v>12</v>
      </c>
      <c r="CX133">
        <v>-3</v>
      </c>
      <c r="CY133">
        <v>-3</v>
      </c>
      <c r="CZ133">
        <v>34</v>
      </c>
      <c r="DA133">
        <v>479</v>
      </c>
      <c r="DB133">
        <v>479</v>
      </c>
      <c r="DC133">
        <v>1</v>
      </c>
      <c r="DD133">
        <v>9</v>
      </c>
    </row>
    <row r="134" spans="1:108" x14ac:dyDescent="0.25">
      <c r="A134" t="s">
        <v>3724</v>
      </c>
      <c r="B134">
        <v>2</v>
      </c>
      <c r="C134">
        <v>180</v>
      </c>
      <c r="D134">
        <v>330</v>
      </c>
      <c r="E134">
        <v>696</v>
      </c>
      <c r="F134">
        <v>4188</v>
      </c>
      <c r="G134">
        <v>1678</v>
      </c>
      <c r="H134">
        <v>118</v>
      </c>
      <c r="I134">
        <v>15</v>
      </c>
      <c r="J134">
        <v>0</v>
      </c>
      <c r="K134">
        <v>32</v>
      </c>
      <c r="L134">
        <v>32</v>
      </c>
      <c r="M134">
        <v>1</v>
      </c>
      <c r="N134">
        <v>0</v>
      </c>
      <c r="O134">
        <v>60</v>
      </c>
      <c r="P134">
        <v>1</v>
      </c>
      <c r="Q134">
        <v>-3</v>
      </c>
      <c r="R134">
        <v>-3</v>
      </c>
      <c r="S134">
        <v>20</v>
      </c>
      <c r="T134">
        <v>107</v>
      </c>
      <c r="U134">
        <v>0</v>
      </c>
      <c r="V134">
        <v>1</v>
      </c>
      <c r="W134">
        <v>0</v>
      </c>
      <c r="X134">
        <v>1</v>
      </c>
      <c r="Y134">
        <v>1</v>
      </c>
      <c r="Z134">
        <v>1</v>
      </c>
      <c r="AA134">
        <v>1</v>
      </c>
      <c r="AB134">
        <v>120</v>
      </c>
      <c r="AC134">
        <v>11</v>
      </c>
      <c r="AD134">
        <v>-3</v>
      </c>
      <c r="AE134">
        <v>-3</v>
      </c>
      <c r="AF134">
        <v>320</v>
      </c>
      <c r="AG134">
        <v>0</v>
      </c>
      <c r="AH134">
        <v>1</v>
      </c>
      <c r="AI134">
        <v>1</v>
      </c>
      <c r="AJ134">
        <v>100</v>
      </c>
      <c r="AK134">
        <v>-3</v>
      </c>
      <c r="AL134">
        <v>-3</v>
      </c>
      <c r="AM134">
        <v>-3</v>
      </c>
      <c r="AN134">
        <v>0</v>
      </c>
      <c r="AO134">
        <v>0</v>
      </c>
      <c r="AP134">
        <v>0</v>
      </c>
      <c r="AQ134">
        <v>0</v>
      </c>
      <c r="AR134">
        <v>0</v>
      </c>
      <c r="AS134">
        <v>0</v>
      </c>
      <c r="AT134">
        <v>0</v>
      </c>
      <c r="AU134">
        <v>0</v>
      </c>
      <c r="AV134">
        <v>180</v>
      </c>
      <c r="AW134">
        <v>4</v>
      </c>
      <c r="AX134">
        <v>12</v>
      </c>
      <c r="AY134">
        <v>-3</v>
      </c>
      <c r="AZ134">
        <v>-3</v>
      </c>
      <c r="BA134">
        <v>32</v>
      </c>
      <c r="BB134">
        <v>427</v>
      </c>
      <c r="BC134">
        <v>427</v>
      </c>
      <c r="BD134">
        <v>0</v>
      </c>
      <c r="BE134">
        <v>-111</v>
      </c>
      <c r="BH134">
        <v>10</v>
      </c>
      <c r="BI134">
        <v>0</v>
      </c>
      <c r="BJ134">
        <v>54</v>
      </c>
      <c r="BK134">
        <v>54</v>
      </c>
      <c r="BL134">
        <v>1</v>
      </c>
      <c r="BM134">
        <v>0</v>
      </c>
      <c r="BN134">
        <v>60</v>
      </c>
      <c r="BO134">
        <v>1</v>
      </c>
      <c r="BP134">
        <v>-3</v>
      </c>
      <c r="BQ134">
        <v>-3</v>
      </c>
      <c r="BR134">
        <v>20</v>
      </c>
      <c r="BS134">
        <v>124</v>
      </c>
      <c r="BT134">
        <v>0</v>
      </c>
      <c r="BU134">
        <v>74</v>
      </c>
      <c r="BV134">
        <v>24</v>
      </c>
      <c r="BW134">
        <v>1</v>
      </c>
      <c r="BX134">
        <v>1</v>
      </c>
      <c r="BY134">
        <v>1</v>
      </c>
      <c r="BZ134">
        <v>1</v>
      </c>
      <c r="CA134">
        <v>120</v>
      </c>
      <c r="CB134">
        <v>11</v>
      </c>
      <c r="CC134">
        <v>-3</v>
      </c>
      <c r="CD134">
        <v>-3</v>
      </c>
      <c r="CE134">
        <v>414</v>
      </c>
      <c r="CF134">
        <v>1</v>
      </c>
      <c r="CG134">
        <v>1</v>
      </c>
      <c r="CH134">
        <v>1</v>
      </c>
      <c r="CI134">
        <v>150</v>
      </c>
      <c r="CJ134">
        <v>-3</v>
      </c>
      <c r="CK134">
        <v>-3</v>
      </c>
      <c r="CL134">
        <v>-3</v>
      </c>
      <c r="CM134">
        <v>0</v>
      </c>
      <c r="CN134">
        <v>0</v>
      </c>
      <c r="CO134">
        <v>0</v>
      </c>
      <c r="CP134">
        <v>0</v>
      </c>
      <c r="CQ134">
        <v>0</v>
      </c>
      <c r="CR134">
        <v>0</v>
      </c>
      <c r="CS134">
        <v>0</v>
      </c>
      <c r="CT134">
        <v>0</v>
      </c>
      <c r="CU134">
        <v>180</v>
      </c>
      <c r="CV134">
        <v>4</v>
      </c>
      <c r="CW134">
        <v>12</v>
      </c>
      <c r="CX134">
        <v>-3</v>
      </c>
      <c r="CY134">
        <v>-3</v>
      </c>
      <c r="CZ134">
        <v>78</v>
      </c>
      <c r="DA134">
        <v>538</v>
      </c>
      <c r="DB134">
        <v>538</v>
      </c>
      <c r="DC134">
        <v>1</v>
      </c>
      <c r="DD134">
        <v>111</v>
      </c>
    </row>
  </sheetData>
  <autoFilter ref="A5:DL5">
    <sortState ref="A6:DL69">
      <sortCondition descending="1" ref="M5"/>
    </sortState>
  </autoFilter>
  <mergeCells count="1">
    <mergeCell ref="E2:G2"/>
  </mergeCells>
  <dataValidations count="1">
    <dataValidation type="list" allowBlank="1" showInputMessage="1" showErrorMessage="1" sqref="E2">
      <formula1>$DE$1:$DE$4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253"/>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s>
  <sheetData>
    <row r="1" spans="1:74" ht="15.75" thickBot="1" x14ac:dyDescent="0.3">
      <c r="A1" t="s">
        <v>424</v>
      </c>
      <c r="G1" t="s">
        <v>3585</v>
      </c>
      <c r="J1" t="s">
        <v>3667</v>
      </c>
      <c r="N1" t="s">
        <v>3666</v>
      </c>
    </row>
    <row r="2" spans="1:74" ht="16.5" thickTop="1" thickBot="1" x14ac:dyDescent="0.3">
      <c r="A2" s="7">
        <v>118</v>
      </c>
      <c r="G2">
        <f>_xlfn.IFNA(VLOOKUP('team lookup'!A2,'rankings sorted'!A3:ZZ10000,3,FALSE),"")</f>
        <v>1</v>
      </c>
      <c r="J2">
        <f>_xlfn.IFNA(VLOOKUP('team lookup'!A2,'rankings sorted'!A3:ZZ10000,4,),"")</f>
        <v>2.8999999999999901</v>
      </c>
      <c r="N2">
        <f>_xlfn.IFNA(VLOOKUP('team lookup'!A2,'rankings sorted'!A3:ZZ10000,5,),"")</f>
        <v>3448</v>
      </c>
    </row>
    <row r="3" spans="1:74" ht="15.75" thickTop="1" x14ac:dyDescent="0.25"/>
    <row r="4" spans="1:74" x14ac:dyDescent="0.25">
      <c r="A4" t="s">
        <v>1</v>
      </c>
    </row>
    <row r="5" spans="1:74" x14ac:dyDescent="0.25">
      <c r="A5" t="str">
        <f>_xlfn.IFNA(VLOOKUP('team lookup'!A2,'seed values sorted'!A3:ZZ10000,2,FALSE),"Invalid team number")</f>
        <v>Robonauts</v>
      </c>
    </row>
    <row r="8" spans="1:74" x14ac:dyDescent="0.25">
      <c r="A8" t="s">
        <v>60</v>
      </c>
      <c r="T8" t="s">
        <v>2</v>
      </c>
      <c r="AF8" t="s">
        <v>12</v>
      </c>
      <c r="AR8" t="s">
        <v>28</v>
      </c>
      <c r="AV8" t="s">
        <v>42</v>
      </c>
      <c r="AY8" t="s">
        <v>33</v>
      </c>
      <c r="BG8" t="s">
        <v>46</v>
      </c>
    </row>
    <row r="9" spans="1:74" s="3" customFormat="1" ht="112.5" customHeight="1" x14ac:dyDescent="0.25">
      <c r="A9" s="2" t="s">
        <v>78</v>
      </c>
      <c r="B9" s="2" t="s">
        <v>62</v>
      </c>
      <c r="C9" s="2" t="s">
        <v>63</v>
      </c>
      <c r="D9" s="2" t="s">
        <v>64</v>
      </c>
      <c r="E9" s="2" t="s">
        <v>65</v>
      </c>
      <c r="F9" s="2" t="s">
        <v>66</v>
      </c>
      <c r="G9" s="2" t="s">
        <v>67</v>
      </c>
      <c r="H9" s="2" t="s">
        <v>68</v>
      </c>
      <c r="I9" s="2" t="s">
        <v>3661</v>
      </c>
      <c r="J9" s="2" t="s">
        <v>3663</v>
      </c>
      <c r="K9" s="2" t="s">
        <v>79</v>
      </c>
      <c r="L9" s="2" t="s">
        <v>80</v>
      </c>
      <c r="M9" s="2" t="s">
        <v>72</v>
      </c>
      <c r="N9" s="2" t="s">
        <v>81</v>
      </c>
      <c r="O9" s="2"/>
      <c r="P9" s="2"/>
      <c r="Q9" s="2"/>
      <c r="R9" s="2"/>
      <c r="S9" s="2"/>
      <c r="T9" s="1" t="s">
        <v>3</v>
      </c>
      <c r="U9" s="1" t="s">
        <v>4</v>
      </c>
      <c r="V9" s="1" t="s">
        <v>5</v>
      </c>
      <c r="W9" s="1" t="s">
        <v>6</v>
      </c>
      <c r="X9" s="1" t="s">
        <v>7</v>
      </c>
      <c r="Y9" s="1" t="s">
        <v>8</v>
      </c>
      <c r="Z9" s="1" t="s">
        <v>9</v>
      </c>
      <c r="AA9" s="1" t="s">
        <v>16</v>
      </c>
      <c r="AB9" s="1" t="s">
        <v>17</v>
      </c>
      <c r="AC9" s="1" t="s">
        <v>18</v>
      </c>
      <c r="AD9" s="1" t="s">
        <v>10</v>
      </c>
      <c r="AE9" s="1" t="s">
        <v>11</v>
      </c>
      <c r="AF9" s="1" t="s">
        <v>13</v>
      </c>
      <c r="AG9" s="1" t="s">
        <v>14</v>
      </c>
      <c r="AH9" s="1" t="s">
        <v>15</v>
      </c>
      <c r="AI9" s="1" t="s">
        <v>19</v>
      </c>
      <c r="AJ9" s="1" t="s">
        <v>20</v>
      </c>
      <c r="AK9" s="1" t="s">
        <v>21</v>
      </c>
      <c r="AL9" s="1" t="s">
        <v>22</v>
      </c>
      <c r="AM9" s="1" t="s">
        <v>23</v>
      </c>
      <c r="AN9" s="1" t="s">
        <v>24</v>
      </c>
      <c r="AO9" s="1" t="s">
        <v>25</v>
      </c>
      <c r="AP9" s="1" t="s">
        <v>26</v>
      </c>
      <c r="AQ9" s="1" t="s">
        <v>27</v>
      </c>
      <c r="AR9" s="1" t="s">
        <v>29</v>
      </c>
      <c r="AS9" s="1" t="s">
        <v>30</v>
      </c>
      <c r="AT9" s="1" t="s">
        <v>31</v>
      </c>
      <c r="AU9" s="1" t="s">
        <v>32</v>
      </c>
      <c r="AV9" s="1" t="s">
        <v>43</v>
      </c>
      <c r="AW9" s="1" t="s">
        <v>44</v>
      </c>
      <c r="AX9" s="1" t="s">
        <v>45</v>
      </c>
      <c r="AY9" s="1" t="s">
        <v>34</v>
      </c>
      <c r="AZ9" s="1" t="s">
        <v>35</v>
      </c>
      <c r="BA9" s="1" t="s">
        <v>36</v>
      </c>
      <c r="BB9" s="1" t="s">
        <v>37</v>
      </c>
      <c r="BC9" s="1" t="s">
        <v>38</v>
      </c>
      <c r="BD9" s="1" t="s">
        <v>39</v>
      </c>
      <c r="BE9" s="1" t="s">
        <v>40</v>
      </c>
      <c r="BF9" s="1" t="s">
        <v>41</v>
      </c>
      <c r="BG9" s="1" t="s">
        <v>48</v>
      </c>
      <c r="BH9" s="1" t="s">
        <v>49</v>
      </c>
      <c r="BI9" s="1" t="s">
        <v>57</v>
      </c>
      <c r="BJ9" s="1" t="s">
        <v>58</v>
      </c>
      <c r="BK9" s="1" t="s">
        <v>59</v>
      </c>
      <c r="BL9" s="1" t="s">
        <v>50</v>
      </c>
      <c r="BM9" s="1" t="s">
        <v>51</v>
      </c>
      <c r="BN9" s="1" t="s">
        <v>52</v>
      </c>
      <c r="BO9" s="1" t="s">
        <v>47</v>
      </c>
      <c r="BP9" s="1" t="s">
        <v>54</v>
      </c>
      <c r="BQ9" s="1" t="s">
        <v>53</v>
      </c>
      <c r="BT9" s="12"/>
      <c r="BU9" s="12" t="s">
        <v>3589</v>
      </c>
      <c r="BV9" s="12"/>
    </row>
    <row r="10" spans="1:74" x14ac:dyDescent="0.25">
      <c r="A10">
        <f ca="1">IF(BU10&lt;='data import sorted'!$A$4,BU10,"")</f>
        <v>7</v>
      </c>
      <c r="B10" t="str">
        <f ca="1">_xlfn.IFNA(IF(OR($A$2=VLOOKUP('team lookup'!$A10,q_match_data,2),$A$2=VLOOKUP('team lookup'!$A10,q_match_data,3),$A$2=VLOOKUP('team lookup'!$A10,q_match_data,4)),"Blue","Red"),"")</f>
        <v>Red</v>
      </c>
      <c r="C10">
        <f ca="1">_xlfn.IFNA(IF(OR($A$2=VLOOKUP('team lookup'!$A10,q_match_data,2),$A$2=VLOOKUP('team lookup'!$A10,q_match_data,5)),1,IF(OR($A$2=VLOOKUP('team lookup'!$A10,q_match_data,3),$A$2=VLOOKUP('team lookup'!$A10,q_match_data,6)),2,IF(OR($A$2=VLOOKUP('team lookup'!$A10,q_match_data,4),$A$2=VLOOKUP('team lookup'!$A10,q_match_data,7)),3))),"")</f>
        <v>2</v>
      </c>
      <c r="D10">
        <f ca="1">_xlfn.IFNA(IF($C10=1,IF($B10="Blue",VLOOKUP('team lookup'!$A10,q_match_data,3),VLOOKUP('team lookup'!$A10,q_match_data,6)),IF($B10="Blue",VLOOKUP('team lookup'!$A10,q_match_data,2),VLOOKUP('team lookup'!$A10,q_match_data,5))),"")</f>
        <v>4469</v>
      </c>
      <c r="E10">
        <f ca="1">_xlfn.IFNA(IF($C10=3,IF($B10="Blue",VLOOKUP('team lookup'!$A10,q_match_data,3),VLOOKUP('team lookup'!$A10,q_match_data,6)),IF($B10="Blue",VLOOKUP('team lookup'!$A10,q_match_data,4),VLOOKUP('team lookup'!$A10,q_match_data,7))),"")</f>
        <v>3647</v>
      </c>
      <c r="F10">
        <f ca="1">_xlfn.IFNA(IF($B10="Blue",VLOOKUP('team lookup'!$A10,q_match_data,5),VLOOKUP('team lookup'!$A10,q_match_data,2)),"")</f>
        <v>6666</v>
      </c>
      <c r="G10">
        <f ca="1">_xlfn.IFNA(IF($B10="Blue",VLOOKUP('team lookup'!$A10,q_match_data,6),VLOOKUP('team lookup'!$A10,q_match_data,3)),"")</f>
        <v>2240</v>
      </c>
      <c r="H10">
        <f ca="1">_xlfn.IFNA(IF($B10="Blue",VLOOKUP('team lookup'!$A10,q_match_data,7),VLOOKUP('team lookup'!$A10,q_match_data,4)),"")</f>
        <v>5012</v>
      </c>
      <c r="I10">
        <f ca="1">_xlfn.IFNA(IF($B10="Blue",VLOOKUP('team lookup'!$A10,q_match_data,56),VLOOKUP('team lookup'!$A10,q_match_data,107)),"")</f>
        <v>141</v>
      </c>
      <c r="J10">
        <f ca="1">_xlfn.IFNA(IF($B10="Blue",VLOOKUP('team lookup'!$A10,q_match_data,53),VLOOKUP('team lookup'!$A10,q_match_data,104)),"")</f>
        <v>376</v>
      </c>
      <c r="K10">
        <f ca="1">_xlfn.IFNA(IF($B10="Blue",VLOOKUP('team lookup'!$A10,q_match_data,55),VLOOKUP('team lookup'!$A10,q_match_data,106)),"")</f>
        <v>1</v>
      </c>
      <c r="L10">
        <f ca="1">_xlfn.IFNA(IF($B10="Blue",VLOOKUP('team lookup'!$A10,q_match_data,40),VLOOKUP('team lookup'!$A10,q_match_data,91)),"")</f>
        <v>0</v>
      </c>
      <c r="M10">
        <f ca="1">_xlfn.IFNA(IF($B10="Blue",VLOOKUP('team lookup'!$A10,q_match_data,39),VLOOKUP('team lookup'!$A10,q_match_data,90)),"")</f>
        <v>1</v>
      </c>
      <c r="N10">
        <f t="shared" ref="N10:N21" ca="1" si="0">IFERROR(2*K10+L10+M10,"")</f>
        <v>3</v>
      </c>
      <c r="S10" t="s">
        <v>74</v>
      </c>
      <c r="T10" s="17">
        <f>VLOOKUP($A$2,'calculated contributions sorted'!$A$3:$CZ$200,3,FALSE)</f>
        <v>5.7395266454307832</v>
      </c>
      <c r="U10" s="17">
        <f>VLOOKUP($A$2,'calculated contributions sorted'!$A$3:$CZ$200,4,FALSE)</f>
        <v>-1.3670073404503911E-2</v>
      </c>
      <c r="V10" s="17">
        <f>VLOOKUP($A$2,'calculated contributions sorted'!$A$3:$CZ$200,5,FALSE)</f>
        <v>19.794162155343443</v>
      </c>
      <c r="W10" s="17">
        <f>VLOOKUP($A$2,'calculated contributions sorted'!$A$3:$CZ$200,6,FALSE)</f>
        <v>19.794162155343443</v>
      </c>
      <c r="X10" s="17">
        <f>VLOOKUP($A$2,'calculated contributions sorted'!$A$3:$CZ$200,7,FALSE)</f>
        <v>0.53656485614166305</v>
      </c>
      <c r="Y10" s="17">
        <f>VLOOKUP($A$2,'calculated contributions sorted'!$A$3:$CZ$200,8,FALSE)</f>
        <v>5.3590695602739793E-3</v>
      </c>
      <c r="Z10" s="17">
        <f>VLOOKUP($A$2,'calculated contributions sorted'!$A$3:$CZ$200,9,FALSE)</f>
        <v>32.515435542116208</v>
      </c>
      <c r="AA10" s="17">
        <f>VLOOKUP($A$2,'calculated contributions sorted'!$A$3:$CZ$200,10,FALSE)</f>
        <v>0.54192392570193693</v>
      </c>
      <c r="AB10" s="17">
        <f>VLOOKUP($A$2,'calculated contributions sorted'!$A$3:$CZ$200,11,FALSE)</f>
        <v>-1</v>
      </c>
      <c r="AC10" s="17">
        <f>VLOOKUP($A$2,'calculated contributions sorted'!$A$3:$CZ$200,12,FALSE)</f>
        <v>-1</v>
      </c>
      <c r="AD10" s="17">
        <f>VLOOKUP($A$2,'calculated contributions sorted'!$A$3:$CZ$200,13,FALSE)</f>
        <v>10.838478514038737</v>
      </c>
      <c r="AE10" s="17">
        <f>VLOOKUP($A$2,'calculated contributions sorted'!$A$3:$CZ$200,14,FALSE)</f>
        <v>58.049124342890437</v>
      </c>
      <c r="AF10" s="17">
        <f>VLOOKUP($A$2,'calculated contributions sorted'!$A$3:$CZ$200,15,FALSE)</f>
        <v>-0.43302157183307521</v>
      </c>
      <c r="AG10" s="17">
        <f>VLOOKUP($A$2,'calculated contributions sorted'!$A$3:$CZ$200,16,FALSE)</f>
        <v>86.061369193105818</v>
      </c>
      <c r="AH10" s="17">
        <f>VLOOKUP($A$2,'calculated contributions sorted'!$A$3:$CZ$200,17,FALSE)</f>
        <v>28.419508869660906</v>
      </c>
      <c r="AI10" s="17">
        <f>VLOOKUP($A$2,'calculated contributions sorted'!$A$3:$CZ$200,18,FALSE)</f>
        <v>0.33266585961761813</v>
      </c>
      <c r="AJ10" s="17">
        <f>VLOOKUP($A$2,'calculated contributions sorted'!$A$3:$CZ$200,19,FALSE)</f>
        <v>0.33266585961761813</v>
      </c>
      <c r="AK10" s="17">
        <f>VLOOKUP($A$2,'calculated contributions sorted'!$A$3:$CZ$200,20,FALSE)</f>
        <v>0.3816136863473355</v>
      </c>
      <c r="AL10" s="17">
        <f>VLOOKUP($A$2,'calculated contributions sorted'!$A$3:$CZ$200,21,FALSE)</f>
        <v>-0.17677449485938893</v>
      </c>
      <c r="AM10" s="17">
        <f>VLOOKUP($A$2,'calculated contributions sorted'!$A$3:$CZ$200,22,FALSE)</f>
        <v>13.129879400849855</v>
      </c>
      <c r="AN10" s="17">
        <f>VLOOKUP($A$2,'calculated contributions sorted'!$A$3:$CZ$200,23,FALSE)</f>
        <v>0.58854809605059455</v>
      </c>
      <c r="AO10" s="17">
        <f>VLOOKUP($A$2,'calculated contributions sorted'!$A$3:$CZ$200,24,FALSE)</f>
        <v>-1</v>
      </c>
      <c r="AP10" s="17">
        <f>VLOOKUP($A$2,'calculated contributions sorted'!$A$3:$CZ$200,25,FALSE)</f>
        <v>-1</v>
      </c>
      <c r="AQ10" s="17">
        <f>VLOOKUP($A$2,'calculated contributions sorted'!$A$3:$CZ$200,26,FALSE)</f>
        <v>88.792032238982173</v>
      </c>
      <c r="AR10" s="17">
        <f>VLOOKUP($A$2,'calculated contributions sorted'!$A$3:$CZ$200,27,FALSE)</f>
        <v>0.19594778270633639</v>
      </c>
      <c r="AS10" s="17">
        <f>VLOOKUP($A$2,'calculated contributions sorted'!$A$3:$CZ$200,28,FALSE)</f>
        <v>0.34021507083455921</v>
      </c>
      <c r="AT10" s="17">
        <f>VLOOKUP($A$2,'calculated contributions sorted'!$A$3:$CZ$200,29,FALSE)</f>
        <v>0.4086900258285332</v>
      </c>
      <c r="AU10" s="17">
        <f>VLOOKUP($A$2,'calculated contributions sorted'!$A$3:$CZ$200,30,FALSE)</f>
        <v>47.242643968471448</v>
      </c>
      <c r="AV10" s="17">
        <f>VLOOKUP($A$2,'calculated contributions sorted'!$A$3:$CZ$200,31,FALSE)</f>
        <v>0.9375</v>
      </c>
      <c r="AW10" s="17">
        <f>VLOOKUP($A$2,'calculated contributions sorted'!$A$3:$CZ$200,32,FALSE)</f>
        <v>-1</v>
      </c>
      <c r="AX10" s="17">
        <f>VLOOKUP($A$2,'calculated contributions sorted'!$A$3:$CZ$200,33,FALSE)</f>
        <v>-1</v>
      </c>
      <c r="AY10" s="17">
        <f>VLOOKUP($A$2,'calculated contributions sorted'!$A$3:$CZ$200,34,FALSE)</f>
        <v>0.91082172596668043</v>
      </c>
      <c r="AZ10" s="17">
        <f>VLOOKUP($A$2,'calculated contributions sorted'!$A$3:$CZ$200,35,FALSE)</f>
        <v>-0.17677449485938893</v>
      </c>
      <c r="BA10" s="17">
        <f>VLOOKUP($A$2,'calculated contributions sorted'!$A$3:$CZ$200,36,FALSE)</f>
        <v>-0.10315311680757111</v>
      </c>
      <c r="BB10" s="17">
        <f>VLOOKUP($A$2,'calculated contributions sorted'!$A$3:$CZ$200,37,FALSE)</f>
        <v>0.2485610368120571</v>
      </c>
      <c r="BC10" s="17">
        <f>VLOOKUP($A$2,'calculated contributions sorted'!$A$3:$CZ$200,38,FALSE)</f>
        <v>-0.35737021622505039</v>
      </c>
      <c r="BD10" s="17">
        <f>VLOOKUP($A$2,'calculated contributions sorted'!$A$3:$CZ$200,39,FALSE)</f>
        <v>-0.19150085397621394</v>
      </c>
      <c r="BE10" s="17">
        <f>VLOOKUP($A$2,'calculated contributions sorted'!$A$3:$CZ$200,40,FALSE)</f>
        <v>-9.4500209896641163</v>
      </c>
      <c r="BF10" s="17">
        <f>VLOOKUP($A$2,'calculated contributions sorted'!$A$3:$CZ$200,41,FALSE)</f>
        <v>-3.5447161653450645</v>
      </c>
      <c r="BG10" s="17">
        <f>VLOOKUP($A$2,'calculated contributions sorted'!$A$3:$CZ$200,42,FALSE)</f>
        <v>45.645314942966095</v>
      </c>
      <c r="BH10" s="17">
        <f>VLOOKUP($A$2,'calculated contributions sorted'!$A$3:$CZ$200,43,FALSE)</f>
        <v>0.87017091072318287</v>
      </c>
      <c r="BI10" s="17">
        <f>VLOOKUP($A$2,'calculated contributions sorted'!$A$3:$CZ$200,44,FALSE)</f>
        <v>1.1304720217525317</v>
      </c>
      <c r="BJ10" s="17">
        <f>VLOOKUP($A$2,'calculated contributions sorted'!$A$3:$CZ$200,45,FALSE)</f>
        <v>-1</v>
      </c>
      <c r="BK10" s="17">
        <f>VLOOKUP($A$2,'calculated contributions sorted'!$A$3:$CZ$200,46,FALSE)</f>
        <v>-1</v>
      </c>
      <c r="BL10" s="17">
        <f>VLOOKUP($A$2,'calculated contributions sorted'!$A$3:$CZ$200,47,FALSE)</f>
        <v>48.213671025004373</v>
      </c>
      <c r="BM10" s="17">
        <f>VLOOKUP($A$2,'calculated contributions sorted'!$A$3:$CZ$200,48,FALSE)</f>
        <v>143.2964404165277</v>
      </c>
      <c r="BN10" s="17">
        <f>VLOOKUP($A$2,'calculated contributions sorted'!$A$3:$CZ$200,49,FALSE)</f>
        <v>143.83542544992238</v>
      </c>
      <c r="BO10" s="17">
        <f>VLOOKUP($A$2,'calculated contributions sorted'!$A$3:$CZ$200,50,FALSE)</f>
        <v>0.46674391972671392</v>
      </c>
      <c r="BP10" s="17">
        <f>VLOOKUP($A$2,'calculated contributions sorted'!$A$3:$CZ$200,51,FALSE)</f>
        <v>73.33090636371908</v>
      </c>
      <c r="BQ10" s="22">
        <f>VLOOKUP($A$2,'calculated contributions sorted'!$A$3:$CZ$200,52,FALSE)</f>
        <v>1757.8441446607842</v>
      </c>
      <c r="BT10" s="13"/>
      <c r="BU10" s="13">
        <f ca="1">_xlfn.IFNA(FLOOR((MATCH(1,INDIRECT(_xlfn.CONCAT("'team match array'!",ADDRESS(2,1+MATCH('team lookup'!A2,'team match array'!B1:SL1,0)),":",ADDRESS(1000,1+MATCH('team lookup'!A2,'team match array'!B1:SL1,0)))),0)+1)/2,1),"")</f>
        <v>7</v>
      </c>
      <c r="BV10" s="13"/>
    </row>
    <row r="11" spans="1:74" x14ac:dyDescent="0.25">
      <c r="A11">
        <f ca="1">IF(BU11&lt;='data import sorted'!$A$4,BU11,"")</f>
        <v>17</v>
      </c>
      <c r="B11" t="str">
        <f ca="1">_xlfn.IFNA(IF(OR($A$2=VLOOKUP('team lookup'!$A11,q_match_data,2),$A$2=VLOOKUP('team lookup'!$A11,q_match_data,3),$A$2=VLOOKUP('team lookup'!$A11,q_match_data,4)),"Blue","Red"),"")</f>
        <v>Red</v>
      </c>
      <c r="C11">
        <f ca="1">_xlfn.IFNA(IF(OR($A$2=VLOOKUP('team lookup'!$A11,q_match_data,2),$A$2=VLOOKUP('team lookup'!$A11,q_match_data,5)),1,IF(OR($A$2=VLOOKUP('team lookup'!$A11,q_match_data,3),$A$2=VLOOKUP('team lookup'!$A11,q_match_data,6)),2,IF(OR($A$2=VLOOKUP('team lookup'!$A11,q_match_data,4),$A$2=VLOOKUP('team lookup'!$A11,q_match_data,7)),3))),"")</f>
        <v>3</v>
      </c>
      <c r="D11">
        <f ca="1">_xlfn.IFNA(IF($C11=1,IF($B11="Blue",VLOOKUP('team lookup'!$A11,q_match_data,3),VLOOKUP('team lookup'!$A11,q_match_data,6)),IF($B11="Blue",VLOOKUP('team lookup'!$A11,q_match_data,2),VLOOKUP('team lookup'!$A11,q_match_data,5))),"")</f>
        <v>330</v>
      </c>
      <c r="E11">
        <f ca="1">_xlfn.IFNA(IF($C11=3,IF($B11="Blue",VLOOKUP('team lookup'!$A11,q_match_data,3),VLOOKUP('team lookup'!$A11,q_match_data,6)),IF($B11="Blue",VLOOKUP('team lookup'!$A11,q_match_data,4),VLOOKUP('team lookup'!$A11,q_match_data,7))),"")</f>
        <v>2073</v>
      </c>
      <c r="F11">
        <f ca="1">_xlfn.IFNA(IF($B11="Blue",VLOOKUP('team lookup'!$A11,q_match_data,5),VLOOKUP('team lookup'!$A11,q_match_data,2)),"")</f>
        <v>3556</v>
      </c>
      <c r="G11">
        <f ca="1">_xlfn.IFNA(IF($B11="Blue",VLOOKUP('team lookup'!$A11,q_match_data,6),VLOOKUP('team lookup'!$A11,q_match_data,3)),"")</f>
        <v>3189</v>
      </c>
      <c r="H11">
        <f ca="1">_xlfn.IFNA(IF($B11="Blue",VLOOKUP('team lookup'!$A11,q_match_data,7),VLOOKUP('team lookup'!$A11,q_match_data,4)),"")</f>
        <v>1678</v>
      </c>
      <c r="I11">
        <f ca="1">_xlfn.IFNA(IF($B11="Blue",VLOOKUP('team lookup'!$A11,q_match_data,56),VLOOKUP('team lookup'!$A11,q_match_data,107)),"")</f>
        <v>1</v>
      </c>
      <c r="J11">
        <f ca="1">_xlfn.IFNA(IF($B11="Blue",VLOOKUP('team lookup'!$A11,q_match_data,53),VLOOKUP('team lookup'!$A11,q_match_data,104)),"")</f>
        <v>289</v>
      </c>
      <c r="K11">
        <f ca="1">_xlfn.IFNA(IF($B11="Blue",VLOOKUP('team lookup'!$A11,q_match_data,55),VLOOKUP('team lookup'!$A11,q_match_data,106)),"")</f>
        <v>1</v>
      </c>
      <c r="L11">
        <f ca="1">_xlfn.IFNA(IF($B11="Blue",VLOOKUP('team lookup'!$A11,q_match_data,40),VLOOKUP('team lookup'!$A11,q_match_data,91)),"")</f>
        <v>0</v>
      </c>
      <c r="M11">
        <f ca="1">_xlfn.IFNA(IF($B11="Blue",VLOOKUP('team lookup'!$A11,q_match_data,39),VLOOKUP('team lookup'!$A11,q_match_data,90)),"")</f>
        <v>1</v>
      </c>
      <c r="N11">
        <f t="shared" ca="1" si="0"/>
        <v>3</v>
      </c>
      <c r="S11" t="s">
        <v>75</v>
      </c>
      <c r="T11" s="17">
        <f>VLOOKUP($A$2,'predicted contributions sorted'!$A$3:$CZ$201,3,FALSE)</f>
        <v>5.7395266454307832</v>
      </c>
      <c r="U11" s="17">
        <f>VLOOKUP($A$2,'predicted contributions sorted'!$A$3:$CZ$201,4,FALSE)</f>
        <v>-1.3670073404503911E-2</v>
      </c>
      <c r="V11" s="17">
        <f>VLOOKUP($A$2,'predicted contributions sorted'!$A$3:$CZ$201,5,FALSE)</f>
        <v>19.794162155343443</v>
      </c>
      <c r="W11" s="17">
        <f>VLOOKUP($A$2,'predicted contributions sorted'!$A$3:$CZ$201,6,FALSE)</f>
        <v>19.794162155343443</v>
      </c>
      <c r="X11" s="17">
        <f>VLOOKUP($A$2,'predicted contributions sorted'!$A$3:$CZ$201,7,FALSE)</f>
        <v>0.53656485614166305</v>
      </c>
      <c r="Y11" s="17">
        <f>VLOOKUP($A$2,'predicted contributions sorted'!$A$3:$CZ$201,8,FALSE)</f>
        <v>5.3590695602739793E-3</v>
      </c>
      <c r="Z11" s="17">
        <f>VLOOKUP($A$2,'predicted contributions sorted'!$A$3:$CZ$201,9,FALSE)</f>
        <v>32.515435542116208</v>
      </c>
      <c r="AA11" s="17">
        <f>VLOOKUP($A$2,'predicted contributions sorted'!$A$3:$CZ$201,10,FALSE)</f>
        <v>0.54192392570193693</v>
      </c>
      <c r="AB11" s="17">
        <f>VLOOKUP($A$2,'predicted contributions sorted'!$A$3:$CZ$201,11,FALSE)</f>
        <v>-1</v>
      </c>
      <c r="AC11" s="17">
        <f>VLOOKUP($A$2,'predicted contributions sorted'!$A$3:$CZ$201,12,FALSE)</f>
        <v>-1</v>
      </c>
      <c r="AD11" s="17">
        <f>VLOOKUP($A$2,'predicted contributions sorted'!$A$3:$CZ$201,13,FALSE)</f>
        <v>10.838478514038737</v>
      </c>
      <c r="AE11" s="17">
        <f>VLOOKUP($A$2,'predicted contributions sorted'!$A$3:$CZ$201,14,FALSE)</f>
        <v>58.049124342890437</v>
      </c>
      <c r="AF11" s="17">
        <f>VLOOKUP($A$2,'predicted contributions sorted'!$A$3:$CZ$201,15,FALSE)</f>
        <v>-0.43302157183307521</v>
      </c>
      <c r="AG11" s="17">
        <f>VLOOKUP($A$2,'predicted contributions sorted'!$A$3:$CZ$201,16,FALSE)</f>
        <v>86.061369193105818</v>
      </c>
      <c r="AH11" s="17">
        <f>VLOOKUP($A$2,'predicted contributions sorted'!$A$3:$CZ$201,17,FALSE)</f>
        <v>28.419508869660906</v>
      </c>
      <c r="AI11" s="17">
        <f>VLOOKUP($A$2,'predicted contributions sorted'!$A$3:$CZ$201,18,FALSE)</f>
        <v>0.33266585961761813</v>
      </c>
      <c r="AJ11" s="17">
        <f>VLOOKUP($A$2,'predicted contributions sorted'!$A$3:$CZ$201,19,FALSE)</f>
        <v>0.33266585961761813</v>
      </c>
      <c r="AK11" s="17">
        <f>VLOOKUP($A$2,'predicted contributions sorted'!$A$3:$CZ$201,20,FALSE)</f>
        <v>0.3816136863473355</v>
      </c>
      <c r="AL11" s="17">
        <f>VLOOKUP($A$2,'predicted contributions sorted'!$A$3:$CZ$201,21,FALSE)</f>
        <v>-0.17677449485938893</v>
      </c>
      <c r="AM11" s="17">
        <f>VLOOKUP($A$2,'predicted contributions sorted'!$A$3:$CZ$201,22,FALSE)</f>
        <v>13.129879400849855</v>
      </c>
      <c r="AN11" s="17">
        <f>VLOOKUP($A$2,'predicted contributions sorted'!$A$3:$CZ$201,23,FALSE)</f>
        <v>0.58854809605059455</v>
      </c>
      <c r="AO11" s="17">
        <f>VLOOKUP($A$2,'predicted contributions sorted'!$A$3:$CZ$201,24,FALSE)</f>
        <v>-1</v>
      </c>
      <c r="AP11" s="17">
        <f>VLOOKUP($A$2,'predicted contributions sorted'!$A$3:$CZ$201,25,FALSE)</f>
        <v>-1</v>
      </c>
      <c r="AQ11" s="17">
        <f>VLOOKUP($A$2,'predicted contributions sorted'!$A$3:$CZ$201,26,FALSE)</f>
        <v>88.792032238982173</v>
      </c>
      <c r="AR11" s="17">
        <f>VLOOKUP($A$2,'predicted contributions sorted'!$A$3:$CZ$201,27,FALSE)</f>
        <v>0.19594778270633639</v>
      </c>
      <c r="AS11" s="17">
        <f>VLOOKUP($A$2,'predicted contributions sorted'!$A$3:$CZ$201,28,FALSE)</f>
        <v>0.34021507083455921</v>
      </c>
      <c r="AT11" s="17">
        <f>VLOOKUP($A$2,'predicted contributions sorted'!$A$3:$CZ$201,29,FALSE)</f>
        <v>0.4086900258285332</v>
      </c>
      <c r="AU11" s="17">
        <f>VLOOKUP($A$2,'predicted contributions sorted'!$A$3:$CZ$201,30,FALSE)</f>
        <v>47.242643968471448</v>
      </c>
      <c r="AV11" s="17">
        <f>VLOOKUP($A$2,'predicted contributions sorted'!$A$3:$CZ$201,31,FALSE)</f>
        <v>0.9375</v>
      </c>
      <c r="AW11" s="17">
        <f>VLOOKUP($A$2,'predicted contributions sorted'!$A$3:$CZ$201,32,FALSE)</f>
        <v>-1</v>
      </c>
      <c r="AX11" s="17">
        <f>VLOOKUP($A$2,'predicted contributions sorted'!$A$3:$CZ$201,33,FALSE)</f>
        <v>-1</v>
      </c>
      <c r="AY11" s="17">
        <f>VLOOKUP($A$2,'predicted contributions sorted'!$A$3:$CZ$201,34,FALSE)</f>
        <v>0.91082172596668043</v>
      </c>
      <c r="AZ11" s="17">
        <f>VLOOKUP($A$2,'predicted contributions sorted'!$A$3:$CZ$201,35,FALSE)</f>
        <v>-0.17677449485938893</v>
      </c>
      <c r="BA11" s="17">
        <f>VLOOKUP($A$2,'predicted contributions sorted'!$A$3:$CZ$201,36,FALSE)</f>
        <v>-0.10315311680757111</v>
      </c>
      <c r="BB11" s="17">
        <f>VLOOKUP($A$2,'predicted contributions sorted'!$A$3:$CZ$201,37,FALSE)</f>
        <v>0.2485610368120571</v>
      </c>
      <c r="BC11" s="17">
        <f>VLOOKUP($A$2,'predicted contributions sorted'!$A$3:$CZ$201,38,FALSE)</f>
        <v>-0.35737021622505039</v>
      </c>
      <c r="BD11" s="17">
        <f>VLOOKUP($A$2,'predicted contributions sorted'!$A$3:$CZ$201,39,FALSE)</f>
        <v>-0.19150085397621394</v>
      </c>
      <c r="BE11" s="17">
        <f>VLOOKUP($A$2,'predicted contributions sorted'!$A$3:$CZ$201,40,FALSE)</f>
        <v>-9.4500209896641163</v>
      </c>
      <c r="BF11" s="17">
        <f>VLOOKUP($A$2,'predicted contributions sorted'!$A$3:$CZ$201,41,FALSE)</f>
        <v>-3.5447161653450645</v>
      </c>
      <c r="BG11" s="17">
        <f>VLOOKUP($A$2,'predicted contributions sorted'!$A$3:$CZ$201,42,FALSE)</f>
        <v>45.645314942966095</v>
      </c>
      <c r="BH11" s="17">
        <f>VLOOKUP($A$2,'predicted contributions sorted'!$A$3:$CZ$201,43,FALSE)</f>
        <v>0.87017091072318287</v>
      </c>
      <c r="BI11" s="17">
        <f>VLOOKUP($A$2,'predicted contributions sorted'!$A$3:$CZ$201,44,FALSE)</f>
        <v>1.1304720217525317</v>
      </c>
      <c r="BJ11" s="17">
        <f>VLOOKUP($A$2,'predicted contributions sorted'!$A$3:$CZ$201,45,FALSE)</f>
        <v>-1</v>
      </c>
      <c r="BK11" s="17">
        <f>VLOOKUP($A$2,'predicted contributions sorted'!$A$3:$CZ$201,46,FALSE)</f>
        <v>-1</v>
      </c>
      <c r="BL11" s="17">
        <f>VLOOKUP($A$2,'predicted contributions sorted'!$A$3:$CZ$201,47,FALSE)</f>
        <v>48.213671025004373</v>
      </c>
      <c r="BM11" s="17">
        <f>VLOOKUP($A$2,'predicted contributions sorted'!$A$3:$CZ$201,48,FALSE)</f>
        <v>143.2964404165277</v>
      </c>
      <c r="BN11" s="17">
        <f>VLOOKUP($A$2,'predicted contributions sorted'!$A$3:$CZ$201,49,FALSE)</f>
        <v>143.83542544992238</v>
      </c>
      <c r="BO11" s="17">
        <f>VLOOKUP($A$2,'predicted contributions sorted'!$A$3:$CZ$201,50,FALSE)</f>
        <v>0.46674391972671392</v>
      </c>
      <c r="BP11" s="17">
        <f>VLOOKUP($A$2,'predicted contributions sorted'!$A$3:$CZ$201,51,FALSE)</f>
        <v>73.33090636371908</v>
      </c>
      <c r="BQ11" s="22">
        <f>VLOOKUP($A$2,'predicted contributions sorted'!$A$3:$CZ$201,52,FALSE)</f>
        <v>1757.8441446607842</v>
      </c>
      <c r="BT11" s="13"/>
      <c r="BU11" s="13">
        <f ca="1">IFERROR(BU10+FLOOR((MATCH(1,INDIRECT(_xlfn.CONCAT("'team match array'!",ADDRESS(2+2*BU10,1+MATCH('team lookup'!$A$2,'team match array'!$B$1:$SL$1)),":",ADDRESS(1000,1+MATCH('team lookup'!$A$2,'team match array'!$B$1:$SL$1)))),0)+1)/2,1),"")</f>
        <v>17</v>
      </c>
      <c r="BV11" s="13"/>
    </row>
    <row r="12" spans="1:74" x14ac:dyDescent="0.25">
      <c r="A12">
        <f ca="1">IF(BU12&lt;='data import sorted'!$A$4,BU12,"")</f>
        <v>28</v>
      </c>
      <c r="B12" t="str">
        <f ca="1">_xlfn.IFNA(IF(OR($A$2=VLOOKUP('team lookup'!$A12,q_match_data,2),$A$2=VLOOKUP('team lookup'!$A12,q_match_data,3),$A$2=VLOOKUP('team lookup'!$A12,q_match_data,4)),"Blue","Red"),"")</f>
        <v>Red</v>
      </c>
      <c r="C12">
        <f ca="1">_xlfn.IFNA(IF(OR($A$2=VLOOKUP('team lookup'!$A12,q_match_data,2),$A$2=VLOOKUP('team lookup'!$A12,q_match_data,5)),1,IF(OR($A$2=VLOOKUP('team lookup'!$A12,q_match_data,3),$A$2=VLOOKUP('team lookup'!$A12,q_match_data,6)),2,IF(OR($A$2=VLOOKUP('team lookup'!$A12,q_match_data,4),$A$2=VLOOKUP('team lookup'!$A12,q_match_data,7)),3))),"")</f>
        <v>1</v>
      </c>
      <c r="D12">
        <f ca="1">_xlfn.IFNA(IF($C12=1,IF($B12="Blue",VLOOKUP('team lookup'!$A12,q_match_data,3),VLOOKUP('team lookup'!$A12,q_match_data,6)),IF($B12="Blue",VLOOKUP('team lookup'!$A12,q_match_data,2),VLOOKUP('team lookup'!$A12,q_match_data,5))),"")</f>
        <v>79</v>
      </c>
      <c r="E12">
        <f ca="1">_xlfn.IFNA(IF($C12=3,IF($B12="Blue",VLOOKUP('team lookup'!$A12,q_match_data,3),VLOOKUP('team lookup'!$A12,q_match_data,6)),IF($B12="Blue",VLOOKUP('team lookup'!$A12,q_match_data,4),VLOOKUP('team lookup'!$A12,q_match_data,7))),"")</f>
        <v>180</v>
      </c>
      <c r="F12">
        <f ca="1">_xlfn.IFNA(IF($B12="Blue",VLOOKUP('team lookup'!$A12,q_match_data,5),VLOOKUP('team lookup'!$A12,q_match_data,2)),"")</f>
        <v>5892</v>
      </c>
      <c r="G12">
        <f ca="1">_xlfn.IFNA(IF($B12="Blue",VLOOKUP('team lookup'!$A12,q_match_data,6),VLOOKUP('team lookup'!$A12,q_match_data,3)),"")</f>
        <v>3735</v>
      </c>
      <c r="H12">
        <f ca="1">_xlfn.IFNA(IF($B12="Blue",VLOOKUP('team lookup'!$A12,q_match_data,7),VLOOKUP('team lookup'!$A12,q_match_data,4)),"")</f>
        <v>60</v>
      </c>
      <c r="I12">
        <f ca="1">_xlfn.IFNA(IF($B12="Blue",VLOOKUP('team lookup'!$A12,q_match_data,56),VLOOKUP('team lookup'!$A12,q_match_data,107)),"")</f>
        <v>71</v>
      </c>
      <c r="J12">
        <f ca="1">_xlfn.IFNA(IF($B12="Blue",VLOOKUP('team lookup'!$A12,q_match_data,53),VLOOKUP('team lookup'!$A12,q_match_data,104)),"")</f>
        <v>398</v>
      </c>
      <c r="K12">
        <f ca="1">_xlfn.IFNA(IF($B12="Blue",VLOOKUP('team lookup'!$A12,q_match_data,55),VLOOKUP('team lookup'!$A12,q_match_data,106)),"")</f>
        <v>1</v>
      </c>
      <c r="L12">
        <f ca="1">_xlfn.IFNA(IF($B12="Blue",VLOOKUP('team lookup'!$A12,q_match_data,40),VLOOKUP('team lookup'!$A12,q_match_data,91)),"")</f>
        <v>1</v>
      </c>
      <c r="M12">
        <f ca="1">_xlfn.IFNA(IF($B12="Blue",VLOOKUP('team lookup'!$A12,q_match_data,39),VLOOKUP('team lookup'!$A12,q_match_data,90)),"")</f>
        <v>1</v>
      </c>
      <c r="N12">
        <f t="shared" ca="1" si="0"/>
        <v>4</v>
      </c>
      <c r="BT12" s="13"/>
      <c r="BU12" s="13">
        <f ca="1">IFERROR(BU11+FLOOR((MATCH(1,INDIRECT(_xlfn.CONCAT("'team match array'!",ADDRESS(2+2*BU11,1+MATCH('team lookup'!$A$2,'team match array'!$B$1:$SL$1)),":",ADDRESS(1000,1+MATCH('team lookup'!$A$2,'team match array'!$B$1:$SL$1)))),0)+1)/2,1),"")</f>
        <v>28</v>
      </c>
      <c r="BV12" s="13"/>
    </row>
    <row r="13" spans="1:74" x14ac:dyDescent="0.25">
      <c r="A13">
        <f ca="1">IF(BU13&lt;='data import sorted'!$A$4,BU13,"")</f>
        <v>43</v>
      </c>
      <c r="B13" t="str">
        <f ca="1">_xlfn.IFNA(IF(OR($A$2=VLOOKUP('team lookup'!$A13,q_match_data,2),$A$2=VLOOKUP('team lookup'!$A13,q_match_data,3),$A$2=VLOOKUP('team lookup'!$A13,q_match_data,4)),"Blue","Red"),"")</f>
        <v>Red</v>
      </c>
      <c r="C13">
        <f ca="1">_xlfn.IFNA(IF(OR($A$2=VLOOKUP('team lookup'!$A13,q_match_data,2),$A$2=VLOOKUP('team lookup'!$A13,q_match_data,5)),1,IF(OR($A$2=VLOOKUP('team lookup'!$A13,q_match_data,3),$A$2=VLOOKUP('team lookup'!$A13,q_match_data,6)),2,IF(OR($A$2=VLOOKUP('team lookup'!$A13,q_match_data,4),$A$2=VLOOKUP('team lookup'!$A13,q_match_data,7)),3))),"")</f>
        <v>1</v>
      </c>
      <c r="D13">
        <f ca="1">_xlfn.IFNA(IF($C13=1,IF($B13="Blue",VLOOKUP('team lookup'!$A13,q_match_data,3),VLOOKUP('team lookup'!$A13,q_match_data,6)),IF($B13="Blue",VLOOKUP('team lookup'!$A13,q_match_data,2),VLOOKUP('team lookup'!$A13,q_match_data,5))),"")</f>
        <v>2096</v>
      </c>
      <c r="E13">
        <f ca="1">_xlfn.IFNA(IF($C13=3,IF($B13="Blue",VLOOKUP('team lookup'!$A13,q_match_data,3),VLOOKUP('team lookup'!$A13,q_match_data,6)),IF($B13="Blue",VLOOKUP('team lookup'!$A13,q_match_data,4),VLOOKUP('team lookup'!$A13,q_match_data,7))),"")</f>
        <v>3008</v>
      </c>
      <c r="F13">
        <f ca="1">_xlfn.IFNA(IF($B13="Blue",VLOOKUP('team lookup'!$A13,q_match_data,5),VLOOKUP('team lookup'!$A13,q_match_data,2)),"")</f>
        <v>3489</v>
      </c>
      <c r="G13">
        <f ca="1">_xlfn.IFNA(IF($B13="Blue",VLOOKUP('team lookup'!$A13,q_match_data,6),VLOOKUP('team lookup'!$A13,q_match_data,3)),"")</f>
        <v>3473</v>
      </c>
      <c r="H13">
        <f ca="1">_xlfn.IFNA(IF($B13="Blue",VLOOKUP('team lookup'!$A13,q_match_data,7),VLOOKUP('team lookup'!$A13,q_match_data,4)),"")</f>
        <v>4188</v>
      </c>
      <c r="I13">
        <f ca="1">_xlfn.IFNA(IF($B13="Blue",VLOOKUP('team lookup'!$A13,q_match_data,56),VLOOKUP('team lookup'!$A13,q_match_data,107)),"")</f>
        <v>0</v>
      </c>
      <c r="J13">
        <f ca="1">_xlfn.IFNA(IF($B13="Blue",VLOOKUP('team lookup'!$A13,q_match_data,53),VLOOKUP('team lookup'!$A13,q_match_data,104)),"")</f>
        <v>350</v>
      </c>
      <c r="K13">
        <f ca="1">_xlfn.IFNA(IF($B13="Blue",VLOOKUP('team lookup'!$A13,q_match_data,55),VLOOKUP('team lookup'!$A13,q_match_data,106)),"")</f>
        <v>0.5</v>
      </c>
      <c r="L13">
        <f ca="1">_xlfn.IFNA(IF($B13="Blue",VLOOKUP('team lookup'!$A13,q_match_data,40),VLOOKUP('team lookup'!$A13,q_match_data,91)),"")</f>
        <v>0</v>
      </c>
      <c r="M13">
        <f ca="1">_xlfn.IFNA(IF($B13="Blue",VLOOKUP('team lookup'!$A13,q_match_data,39),VLOOKUP('team lookup'!$A13,q_match_data,90)),"")</f>
        <v>1</v>
      </c>
      <c r="N13">
        <f t="shared" ca="1" si="0"/>
        <v>2</v>
      </c>
      <c r="BT13" s="13"/>
      <c r="BU13" s="13">
        <f ca="1">IFERROR(BU12+FLOOR((MATCH(1,INDIRECT(_xlfn.CONCAT("'team match array'!",ADDRESS(2+2*BU12,1+MATCH('team lookup'!$A$2,'team match array'!$B$1:$SL$1)),":",ADDRESS(1000,1+MATCH('team lookup'!$A$2,'team match array'!$B$1:$SL$1)))),0)+1)/2,1),"")</f>
        <v>43</v>
      </c>
      <c r="BV13" s="13"/>
    </row>
    <row r="14" spans="1:74" x14ac:dyDescent="0.25">
      <c r="A14">
        <f ca="1">IF(BU14&lt;='data import sorted'!$A$4,BU14,"")</f>
        <v>53</v>
      </c>
      <c r="B14" t="str">
        <f ca="1">_xlfn.IFNA(IF(OR($A$2=VLOOKUP('team lookup'!$A14,q_match_data,2),$A$2=VLOOKUP('team lookup'!$A14,q_match_data,3),$A$2=VLOOKUP('team lookup'!$A14,q_match_data,4)),"Blue","Red"),"")</f>
        <v>Blue</v>
      </c>
      <c r="C14">
        <f ca="1">_xlfn.IFNA(IF(OR($A$2=VLOOKUP('team lookup'!$A14,q_match_data,2),$A$2=VLOOKUP('team lookup'!$A14,q_match_data,5)),1,IF(OR($A$2=VLOOKUP('team lookup'!$A14,q_match_data,3),$A$2=VLOOKUP('team lookup'!$A14,q_match_data,6)),2,IF(OR($A$2=VLOOKUP('team lookup'!$A14,q_match_data,4),$A$2=VLOOKUP('team lookup'!$A14,q_match_data,7)),3))),"")</f>
        <v>1</v>
      </c>
      <c r="D14">
        <f ca="1">_xlfn.IFNA(IF($C14=1,IF($B14="Blue",VLOOKUP('team lookup'!$A14,q_match_data,3),VLOOKUP('team lookup'!$A14,q_match_data,6)),IF($B14="Blue",VLOOKUP('team lookup'!$A14,q_match_data,2),VLOOKUP('team lookup'!$A14,q_match_data,5))),"")</f>
        <v>744</v>
      </c>
      <c r="E14">
        <f ca="1">_xlfn.IFNA(IF($C14=3,IF($B14="Blue",VLOOKUP('team lookup'!$A14,q_match_data,3),VLOOKUP('team lookup'!$A14,q_match_data,6)),IF($B14="Blue",VLOOKUP('team lookup'!$A14,q_match_data,4),VLOOKUP('team lookup'!$A14,q_match_data,7))),"")</f>
        <v>1533</v>
      </c>
      <c r="F14">
        <f ca="1">_xlfn.IFNA(IF($B14="Blue",VLOOKUP('team lookup'!$A14,q_match_data,5),VLOOKUP('team lookup'!$A14,q_match_data,2)),"")</f>
        <v>5160</v>
      </c>
      <c r="G14">
        <f ca="1">_xlfn.IFNA(IF($B14="Blue",VLOOKUP('team lookup'!$A14,q_match_data,6),VLOOKUP('team lookup'!$A14,q_match_data,3)),"")</f>
        <v>6025</v>
      </c>
      <c r="H14">
        <f ca="1">_xlfn.IFNA(IF($B14="Blue",VLOOKUP('team lookup'!$A14,q_match_data,7),VLOOKUP('team lookup'!$A14,q_match_data,4)),"")</f>
        <v>6377</v>
      </c>
      <c r="I14">
        <f ca="1">_xlfn.IFNA(IF($B14="Blue",VLOOKUP('team lookup'!$A14,q_match_data,56),VLOOKUP('team lookup'!$A14,q_match_data,107)),"")</f>
        <v>66</v>
      </c>
      <c r="J14">
        <f ca="1">_xlfn.IFNA(IF($B14="Blue",VLOOKUP('team lookup'!$A14,q_match_data,53),VLOOKUP('team lookup'!$A14,q_match_data,104)),"")</f>
        <v>301</v>
      </c>
      <c r="K14">
        <f ca="1">_xlfn.IFNA(IF($B14="Blue",VLOOKUP('team lookup'!$A14,q_match_data,55),VLOOKUP('team lookup'!$A14,q_match_data,106)),"")</f>
        <v>1</v>
      </c>
      <c r="L14">
        <f ca="1">_xlfn.IFNA(IF($B14="Blue",VLOOKUP('team lookup'!$A14,q_match_data,40),VLOOKUP('team lookup'!$A14,q_match_data,91)),"")</f>
        <v>0</v>
      </c>
      <c r="M14">
        <f ca="1">_xlfn.IFNA(IF($B14="Blue",VLOOKUP('team lookup'!$A14,q_match_data,39),VLOOKUP('team lookup'!$A14,q_match_data,90)),"")</f>
        <v>1</v>
      </c>
      <c r="N14">
        <f t="shared" ca="1" si="0"/>
        <v>3</v>
      </c>
      <c r="BT14" s="13"/>
      <c r="BU14" s="13">
        <f ca="1">IFERROR(BU13+FLOOR((MATCH(1,INDIRECT(_xlfn.CONCAT("'team match array'!",ADDRESS(2+2*BU13,1+MATCH('team lookup'!$A$2,'team match array'!$B$1:$SL$1)),":",ADDRESS(1000,1+MATCH('team lookup'!$A$2,'team match array'!$B$1:$SL$1)))),0)+1)/2,1),"")</f>
        <v>53</v>
      </c>
      <c r="BV14" s="13"/>
    </row>
    <row r="15" spans="1:74" x14ac:dyDescent="0.25">
      <c r="A15">
        <f ca="1">IF(BU15&lt;='data import sorted'!$A$4,BU15,"")</f>
        <v>59</v>
      </c>
      <c r="B15" t="str">
        <f ca="1">_xlfn.IFNA(IF(OR($A$2=VLOOKUP('team lookup'!$A15,q_match_data,2),$A$2=VLOOKUP('team lookup'!$A15,q_match_data,3),$A$2=VLOOKUP('team lookup'!$A15,q_match_data,4)),"Blue","Red"),"")</f>
        <v>Blue</v>
      </c>
      <c r="C15">
        <f ca="1">_xlfn.IFNA(IF(OR($A$2=VLOOKUP('team lookup'!$A15,q_match_data,2),$A$2=VLOOKUP('team lookup'!$A15,q_match_data,5)),1,IF(OR($A$2=VLOOKUP('team lookup'!$A15,q_match_data,3),$A$2=VLOOKUP('team lookup'!$A15,q_match_data,6)),2,IF(OR($A$2=VLOOKUP('team lookup'!$A15,q_match_data,4),$A$2=VLOOKUP('team lookup'!$A15,q_match_data,7)),3))),"")</f>
        <v>1</v>
      </c>
      <c r="D15">
        <f ca="1">_xlfn.IFNA(IF($C15=1,IF($B15="Blue",VLOOKUP('team lookup'!$A15,q_match_data,3),VLOOKUP('team lookup'!$A15,q_match_data,6)),IF($B15="Blue",VLOOKUP('team lookup'!$A15,q_match_data,2),VLOOKUP('team lookup'!$A15,q_match_data,5))),"")</f>
        <v>2839</v>
      </c>
      <c r="E15">
        <f ca="1">_xlfn.IFNA(IF($C15=3,IF($B15="Blue",VLOOKUP('team lookup'!$A15,q_match_data,3),VLOOKUP('team lookup'!$A15,q_match_data,6)),IF($B15="Blue",VLOOKUP('team lookup'!$A15,q_match_data,4),VLOOKUP('team lookup'!$A15,q_match_data,7))),"")</f>
        <v>5869</v>
      </c>
      <c r="F15">
        <f ca="1">_xlfn.IFNA(IF($B15="Blue",VLOOKUP('team lookup'!$A15,q_match_data,5),VLOOKUP('team lookup'!$A15,q_match_data,2)),"")</f>
        <v>3527</v>
      </c>
      <c r="G15">
        <f ca="1">_xlfn.IFNA(IF($B15="Blue",VLOOKUP('team lookup'!$A15,q_match_data,6),VLOOKUP('team lookup'!$A15,q_match_data,3)),"")</f>
        <v>6369</v>
      </c>
      <c r="H15">
        <f ca="1">_xlfn.IFNA(IF($B15="Blue",VLOOKUP('team lookup'!$A15,q_match_data,7),VLOOKUP('team lookup'!$A15,q_match_data,4)),"")</f>
        <v>696</v>
      </c>
      <c r="I15">
        <f ca="1">_xlfn.IFNA(IF($B15="Blue",VLOOKUP('team lookup'!$A15,q_match_data,56),VLOOKUP('team lookup'!$A15,q_match_data,107)),"")</f>
        <v>113</v>
      </c>
      <c r="J15">
        <f ca="1">_xlfn.IFNA(IF($B15="Blue",VLOOKUP('team lookup'!$A15,q_match_data,53),VLOOKUP('team lookup'!$A15,q_match_data,104)),"")</f>
        <v>368</v>
      </c>
      <c r="K15">
        <f ca="1">_xlfn.IFNA(IF($B15="Blue",VLOOKUP('team lookup'!$A15,q_match_data,55),VLOOKUP('team lookup'!$A15,q_match_data,106)),"")</f>
        <v>1</v>
      </c>
      <c r="L15">
        <f ca="1">_xlfn.IFNA(IF($B15="Blue",VLOOKUP('team lookup'!$A15,q_match_data,40),VLOOKUP('team lookup'!$A15,q_match_data,91)),"")</f>
        <v>0</v>
      </c>
      <c r="M15">
        <f ca="1">_xlfn.IFNA(IF($B15="Blue",VLOOKUP('team lookup'!$A15,q_match_data,39),VLOOKUP('team lookup'!$A15,q_match_data,90)),"")</f>
        <v>1</v>
      </c>
      <c r="N15">
        <f t="shared" ca="1" si="0"/>
        <v>3</v>
      </c>
      <c r="BT15" s="13"/>
      <c r="BU15" s="13">
        <f ca="1">IFERROR(BU14+FLOOR((MATCH(1,INDIRECT(_xlfn.CONCAT("'team match array'!",ADDRESS(2+2*BU14,1+MATCH('team lookup'!$A$2,'team match array'!$B$1:$SL$1)),":",ADDRESS(1000,1+MATCH('team lookup'!$A$2,'team match array'!$B$1:$SL$1)))),0)+1)/2,1),"")</f>
        <v>59</v>
      </c>
      <c r="BV15" s="13"/>
    </row>
    <row r="16" spans="1:74" x14ac:dyDescent="0.25">
      <c r="A16">
        <f ca="1">IF(BU16&lt;='data import sorted'!$A$4,BU16,"")</f>
        <v>74</v>
      </c>
      <c r="B16" t="str">
        <f ca="1">_xlfn.IFNA(IF(OR($A$2=VLOOKUP('team lookup'!$A16,q_match_data,2),$A$2=VLOOKUP('team lookup'!$A16,q_match_data,3),$A$2=VLOOKUP('team lookup'!$A16,q_match_data,4)),"Blue","Red"),"")</f>
        <v>Red</v>
      </c>
      <c r="C16">
        <f ca="1">_xlfn.IFNA(IF(OR($A$2=VLOOKUP('team lookup'!$A16,q_match_data,2),$A$2=VLOOKUP('team lookup'!$A16,q_match_data,5)),1,IF(OR($A$2=VLOOKUP('team lookup'!$A16,q_match_data,3),$A$2=VLOOKUP('team lookup'!$A16,q_match_data,6)),2,IF(OR($A$2=VLOOKUP('team lookup'!$A16,q_match_data,4),$A$2=VLOOKUP('team lookup'!$A16,q_match_data,7)),3))),"")</f>
        <v>2</v>
      </c>
      <c r="D16">
        <f ca="1">_xlfn.IFNA(IF($C16=1,IF($B16="Blue",VLOOKUP('team lookup'!$A16,q_match_data,3),VLOOKUP('team lookup'!$A16,q_match_data,6)),IF($B16="Blue",VLOOKUP('team lookup'!$A16,q_match_data,2),VLOOKUP('team lookup'!$A16,q_match_data,5))),"")</f>
        <v>4918</v>
      </c>
      <c r="E16">
        <f ca="1">_xlfn.IFNA(IF($C16=3,IF($B16="Blue",VLOOKUP('team lookup'!$A16,q_match_data,3),VLOOKUP('team lookup'!$A16,q_match_data,6)),IF($B16="Blue",VLOOKUP('team lookup'!$A16,q_match_data,4),VLOOKUP('team lookup'!$A16,q_match_data,7))),"")</f>
        <v>1255</v>
      </c>
      <c r="F16">
        <f ca="1">_xlfn.IFNA(IF($B16="Blue",VLOOKUP('team lookup'!$A16,q_match_data,5),VLOOKUP('team lookup'!$A16,q_match_data,2)),"")</f>
        <v>589</v>
      </c>
      <c r="G16">
        <f ca="1">_xlfn.IFNA(IF($B16="Blue",VLOOKUP('team lookup'!$A16,q_match_data,6),VLOOKUP('team lookup'!$A16,q_match_data,3)),"")</f>
        <v>6430</v>
      </c>
      <c r="H16">
        <f ca="1">_xlfn.IFNA(IF($B16="Blue",VLOOKUP('team lookup'!$A16,q_match_data,7),VLOOKUP('team lookup'!$A16,q_match_data,4)),"")</f>
        <v>4013</v>
      </c>
      <c r="I16">
        <f ca="1">_xlfn.IFNA(IF($B16="Blue",VLOOKUP('team lookup'!$A16,q_match_data,56),VLOOKUP('team lookup'!$A16,q_match_data,107)),"")</f>
        <v>185</v>
      </c>
      <c r="J16">
        <f ca="1">_xlfn.IFNA(IF($B16="Blue",VLOOKUP('team lookup'!$A16,q_match_data,53),VLOOKUP('team lookup'!$A16,q_match_data,104)),"")</f>
        <v>370</v>
      </c>
      <c r="K16">
        <f ca="1">_xlfn.IFNA(IF($B16="Blue",VLOOKUP('team lookup'!$A16,q_match_data,55),VLOOKUP('team lookup'!$A16,q_match_data,106)),"")</f>
        <v>1</v>
      </c>
      <c r="L16">
        <f ca="1">_xlfn.IFNA(IF($B16="Blue",VLOOKUP('team lookup'!$A16,q_match_data,40),VLOOKUP('team lookup'!$A16,q_match_data,91)),"")</f>
        <v>0</v>
      </c>
      <c r="M16">
        <f ca="1">_xlfn.IFNA(IF($B16="Blue",VLOOKUP('team lookup'!$A16,q_match_data,39),VLOOKUP('team lookup'!$A16,q_match_data,90)),"")</f>
        <v>1</v>
      </c>
      <c r="N16">
        <f t="shared" ca="1" si="0"/>
        <v>3</v>
      </c>
      <c r="BT16" s="13"/>
      <c r="BU16" s="13">
        <f ca="1">IFERROR(BU15+FLOOR((MATCH(1,INDIRECT(_xlfn.CONCAT("'team match array'!",ADDRESS(2+2*BU15,1+MATCH('team lookup'!$A$2,'team match array'!$B$1:$SL$1)),":",ADDRESS(1000,1+MATCH('team lookup'!$A$2,'team match array'!$B$1:$SL$1)))),0)+1)/2,1),"")</f>
        <v>74</v>
      </c>
      <c r="BV16" s="13"/>
    </row>
    <row r="17" spans="1:74" x14ac:dyDescent="0.25">
      <c r="A17">
        <f ca="1">IF(BU17&lt;='data import sorted'!$A$4,BU17,"")</f>
        <v>83</v>
      </c>
      <c r="B17" t="str">
        <f ca="1">_xlfn.IFNA(IF(OR($A$2=VLOOKUP('team lookup'!$A17,q_match_data,2),$A$2=VLOOKUP('team lookup'!$A17,q_match_data,3),$A$2=VLOOKUP('team lookup'!$A17,q_match_data,4)),"Blue","Red"),"")</f>
        <v>Blue</v>
      </c>
      <c r="C17">
        <f ca="1">_xlfn.IFNA(IF(OR($A$2=VLOOKUP('team lookup'!$A17,q_match_data,2),$A$2=VLOOKUP('team lookup'!$A17,q_match_data,5)),1,IF(OR($A$2=VLOOKUP('team lookup'!$A17,q_match_data,3),$A$2=VLOOKUP('team lookup'!$A17,q_match_data,6)),2,IF(OR($A$2=VLOOKUP('team lookup'!$A17,q_match_data,4),$A$2=VLOOKUP('team lookup'!$A17,q_match_data,7)),3))),"")</f>
        <v>2</v>
      </c>
      <c r="D17">
        <f ca="1">_xlfn.IFNA(IF($C17=1,IF($B17="Blue",VLOOKUP('team lookup'!$A17,q_match_data,3),VLOOKUP('team lookup'!$A17,q_match_data,6)),IF($B17="Blue",VLOOKUP('team lookup'!$A17,q_match_data,2),VLOOKUP('team lookup'!$A17,q_match_data,5))),"")</f>
        <v>3663</v>
      </c>
      <c r="E17">
        <f ca="1">_xlfn.IFNA(IF($C17=3,IF($B17="Blue",VLOOKUP('team lookup'!$A17,q_match_data,3),VLOOKUP('team lookup'!$A17,q_match_data,6)),IF($B17="Blue",VLOOKUP('team lookup'!$A17,q_match_data,4),VLOOKUP('team lookup'!$A17,q_match_data,7))),"")</f>
        <v>968</v>
      </c>
      <c r="F17">
        <f ca="1">_xlfn.IFNA(IF($B17="Blue",VLOOKUP('team lookup'!$A17,q_match_data,5),VLOOKUP('team lookup'!$A17,q_match_data,2)),"")</f>
        <v>1294</v>
      </c>
      <c r="G17">
        <f ca="1">_xlfn.IFNA(IF($B17="Blue",VLOOKUP('team lookup'!$A17,q_match_data,6),VLOOKUP('team lookup'!$A17,q_match_data,3)),"")</f>
        <v>5635</v>
      </c>
      <c r="H17">
        <f ca="1">_xlfn.IFNA(IF($B17="Blue",VLOOKUP('team lookup'!$A17,q_match_data,7),VLOOKUP('team lookup'!$A17,q_match_data,4)),"")</f>
        <v>1622</v>
      </c>
      <c r="I17">
        <f ca="1">_xlfn.IFNA(IF($B17="Blue",VLOOKUP('team lookup'!$A17,q_match_data,56),VLOOKUP('team lookup'!$A17,q_match_data,107)),"")</f>
        <v>-9</v>
      </c>
      <c r="J17">
        <f ca="1">_xlfn.IFNA(IF($B17="Blue",VLOOKUP('team lookup'!$A17,q_match_data,53),VLOOKUP('team lookup'!$A17,q_match_data,104)),"")</f>
        <v>246</v>
      </c>
      <c r="K17">
        <f ca="1">_xlfn.IFNA(IF($B17="Blue",VLOOKUP('team lookup'!$A17,q_match_data,55),VLOOKUP('team lookup'!$A17,q_match_data,106)),"")</f>
        <v>0</v>
      </c>
      <c r="L17">
        <f ca="1">_xlfn.IFNA(IF($B17="Blue",VLOOKUP('team lookup'!$A17,q_match_data,40),VLOOKUP('team lookup'!$A17,q_match_data,91)),"")</f>
        <v>0</v>
      </c>
      <c r="M17">
        <f ca="1">_xlfn.IFNA(IF($B17="Blue",VLOOKUP('team lookup'!$A17,q_match_data,39),VLOOKUP('team lookup'!$A17,q_match_data,90)),"")</f>
        <v>1</v>
      </c>
      <c r="N17">
        <f t="shared" ca="1" si="0"/>
        <v>1</v>
      </c>
      <c r="BT17" s="13"/>
      <c r="BU17" s="13">
        <f ca="1">IFERROR(BU16+FLOOR((MATCH(1,INDIRECT(_xlfn.CONCAT("'team match array'!",ADDRESS(2+2*BU16,1+MATCH('team lookup'!$A$2,'team match array'!$B$1:$SL$1)),":",ADDRESS(1000,1+MATCH('team lookup'!$A$2,'team match array'!$B$1:$SL$1)))),0)+1)/2,1),"")</f>
        <v>83</v>
      </c>
      <c r="BV17" s="13"/>
    </row>
    <row r="18" spans="1:74" x14ac:dyDescent="0.25">
      <c r="A18">
        <f ca="1">IF(BU18&lt;='data import sorted'!$A$4,BU18,"")</f>
        <v>91</v>
      </c>
      <c r="B18" t="str">
        <f ca="1">_xlfn.IFNA(IF(OR($A$2=VLOOKUP('team lookup'!$A18,q_match_data,2),$A$2=VLOOKUP('team lookup'!$A18,q_match_data,3),$A$2=VLOOKUP('team lookup'!$A18,q_match_data,4)),"Blue","Red"),"")</f>
        <v>Blue</v>
      </c>
      <c r="C18">
        <f ca="1">_xlfn.IFNA(IF(OR($A$2=VLOOKUP('team lookup'!$A18,q_match_data,2),$A$2=VLOOKUP('team lookup'!$A18,q_match_data,5)),1,IF(OR($A$2=VLOOKUP('team lookup'!$A18,q_match_data,3),$A$2=VLOOKUP('team lookup'!$A18,q_match_data,6)),2,IF(OR($A$2=VLOOKUP('team lookup'!$A18,q_match_data,4),$A$2=VLOOKUP('team lookup'!$A18,q_match_data,7)),3))),"")</f>
        <v>3</v>
      </c>
      <c r="D18">
        <f ca="1">_xlfn.IFNA(IF($C18=1,IF($B18="Blue",VLOOKUP('team lookup'!$A18,q_match_data,3),VLOOKUP('team lookup'!$A18,q_match_data,6)),IF($B18="Blue",VLOOKUP('team lookup'!$A18,q_match_data,2),VLOOKUP('team lookup'!$A18,q_match_data,5))),"")</f>
        <v>6652</v>
      </c>
      <c r="E18">
        <f ca="1">_xlfn.IFNA(IF($C18=3,IF($B18="Blue",VLOOKUP('team lookup'!$A18,q_match_data,3),VLOOKUP('team lookup'!$A18,q_match_data,6)),IF($B18="Blue",VLOOKUP('team lookup'!$A18,q_match_data,4),VLOOKUP('team lookup'!$A18,q_match_data,7))),"")</f>
        <v>1294</v>
      </c>
      <c r="F18">
        <f ca="1">_xlfn.IFNA(IF($B18="Blue",VLOOKUP('team lookup'!$A18,q_match_data,5),VLOOKUP('team lookup'!$A18,q_match_data,2)),"")</f>
        <v>4918</v>
      </c>
      <c r="G18">
        <f ca="1">_xlfn.IFNA(IF($B18="Blue",VLOOKUP('team lookup'!$A18,q_match_data,6),VLOOKUP('team lookup'!$A18,q_match_data,3)),"")</f>
        <v>997</v>
      </c>
      <c r="H18">
        <f ca="1">_xlfn.IFNA(IF($B18="Blue",VLOOKUP('team lookup'!$A18,q_match_data,7),VLOOKUP('team lookup'!$A18,q_match_data,4)),"")</f>
        <v>4320</v>
      </c>
      <c r="I18">
        <f ca="1">_xlfn.IFNA(IF($B18="Blue",VLOOKUP('team lookup'!$A18,q_match_data,56),VLOOKUP('team lookup'!$A18,q_match_data,107)),"")</f>
        <v>53</v>
      </c>
      <c r="J18">
        <f ca="1">_xlfn.IFNA(IF($B18="Blue",VLOOKUP('team lookup'!$A18,q_match_data,53),VLOOKUP('team lookup'!$A18,q_match_data,104)),"")</f>
        <v>353</v>
      </c>
      <c r="K18">
        <f ca="1">_xlfn.IFNA(IF($B18="Blue",VLOOKUP('team lookup'!$A18,q_match_data,55),VLOOKUP('team lookup'!$A18,q_match_data,106)),"")</f>
        <v>1</v>
      </c>
      <c r="L18">
        <f ca="1">_xlfn.IFNA(IF($B18="Blue",VLOOKUP('team lookup'!$A18,q_match_data,40),VLOOKUP('team lookup'!$A18,q_match_data,91)),"")</f>
        <v>0</v>
      </c>
      <c r="M18">
        <f ca="1">_xlfn.IFNA(IF($B18="Blue",VLOOKUP('team lookup'!$A18,q_match_data,39),VLOOKUP('team lookup'!$A18,q_match_data,90)),"")</f>
        <v>1</v>
      </c>
      <c r="N18">
        <f t="shared" ca="1" si="0"/>
        <v>3</v>
      </c>
      <c r="BT18" s="13"/>
      <c r="BU18" s="13">
        <f ca="1">IFERROR(BU17+FLOOR((MATCH(1,INDIRECT(_xlfn.CONCAT("'team match array'!",ADDRESS(2+2*BU17,1+MATCH('team lookup'!$A$2,'team match array'!$B$1:$SL$1)),":",ADDRESS(1000,1+MATCH('team lookup'!$A$2,'team match array'!$B$1:$SL$1)))),0)+1)/2,1),"")</f>
        <v>91</v>
      </c>
      <c r="BV18" s="13"/>
    </row>
    <row r="19" spans="1:74" x14ac:dyDescent="0.25">
      <c r="A19">
        <f ca="1">IF(BU19&lt;='data import sorted'!$A$4,BU19,"")</f>
        <v>109</v>
      </c>
      <c r="B19" t="str">
        <f ca="1">_xlfn.IFNA(IF(OR($A$2=VLOOKUP('team lookup'!$A19,q_match_data,2),$A$2=VLOOKUP('team lookup'!$A19,q_match_data,3),$A$2=VLOOKUP('team lookup'!$A19,q_match_data,4)),"Blue","Red"),"")</f>
        <v>Blue</v>
      </c>
      <c r="C19">
        <f ca="1">_xlfn.IFNA(IF(OR($A$2=VLOOKUP('team lookup'!$A19,q_match_data,2),$A$2=VLOOKUP('team lookup'!$A19,q_match_data,5)),1,IF(OR($A$2=VLOOKUP('team lookup'!$A19,q_match_data,3),$A$2=VLOOKUP('team lookup'!$A19,q_match_data,6)),2,IF(OR($A$2=VLOOKUP('team lookup'!$A19,q_match_data,4),$A$2=VLOOKUP('team lookup'!$A19,q_match_data,7)),3))),"")</f>
        <v>2</v>
      </c>
      <c r="D19">
        <f ca="1">_xlfn.IFNA(IF($C19=1,IF($B19="Blue",VLOOKUP('team lookup'!$A19,q_match_data,3),VLOOKUP('team lookup'!$A19,q_match_data,6)),IF($B19="Blue",VLOOKUP('team lookup'!$A19,q_match_data,2),VLOOKUP('team lookup'!$A19,q_match_data,5))),"")</f>
        <v>5635</v>
      </c>
      <c r="E19">
        <f ca="1">_xlfn.IFNA(IF($C19=3,IF($B19="Blue",VLOOKUP('team lookup'!$A19,q_match_data,3),VLOOKUP('team lookup'!$A19,q_match_data,6)),IF($B19="Blue",VLOOKUP('team lookup'!$A19,q_match_data,4),VLOOKUP('team lookup'!$A19,q_match_data,7))),"")</f>
        <v>3616</v>
      </c>
      <c r="F19">
        <f ca="1">_xlfn.IFNA(IF($B19="Blue",VLOOKUP('team lookup'!$A19,q_match_data,5),VLOOKUP('team lookup'!$A19,q_match_data,2)),"")</f>
        <v>4662</v>
      </c>
      <c r="G19">
        <f ca="1">_xlfn.IFNA(IF($B19="Blue",VLOOKUP('team lookup'!$A19,q_match_data,6),VLOOKUP('team lookup'!$A19,q_match_data,3)),"")</f>
        <v>6418</v>
      </c>
      <c r="H19">
        <f ca="1">_xlfn.IFNA(IF($B19="Blue",VLOOKUP('team lookup'!$A19,q_match_data,7),VLOOKUP('team lookup'!$A19,q_match_data,4)),"")</f>
        <v>5930</v>
      </c>
      <c r="I19">
        <f ca="1">_xlfn.IFNA(IF($B19="Blue",VLOOKUP('team lookup'!$A19,q_match_data,56),VLOOKUP('team lookup'!$A19,q_match_data,107)),"")</f>
        <v>187</v>
      </c>
      <c r="J19">
        <f ca="1">_xlfn.IFNA(IF($B19="Blue",VLOOKUP('team lookup'!$A19,q_match_data,53),VLOOKUP('team lookup'!$A19,q_match_data,104)),"")</f>
        <v>397</v>
      </c>
      <c r="K19">
        <f ca="1">_xlfn.IFNA(IF($B19="Blue",VLOOKUP('team lookup'!$A19,q_match_data,55),VLOOKUP('team lookup'!$A19,q_match_data,106)),"")</f>
        <v>1</v>
      </c>
      <c r="L19">
        <f ca="1">_xlfn.IFNA(IF($B19="Blue",VLOOKUP('team lookup'!$A19,q_match_data,40),VLOOKUP('team lookup'!$A19,q_match_data,91)),"")</f>
        <v>1</v>
      </c>
      <c r="M19">
        <f ca="1">_xlfn.IFNA(IF($B19="Blue",VLOOKUP('team lookup'!$A19,q_match_data,39),VLOOKUP('team lookup'!$A19,q_match_data,90)),"")</f>
        <v>1</v>
      </c>
      <c r="N19">
        <f t="shared" ca="1" si="0"/>
        <v>4</v>
      </c>
      <c r="BT19" s="13"/>
      <c r="BU19" s="13">
        <f ca="1">IFERROR(BU18+FLOOR((MATCH(1,INDIRECT(_xlfn.CONCAT("'team match array'!",ADDRESS(2+2*BU18,1+MATCH('team lookup'!$A$2,'team match array'!$B$1:$SL$1)),":",ADDRESS(1000,1+MATCH('team lookup'!$A$2,'team match array'!$B$1:$SL$1)))),0)+1)/2,1),"")</f>
        <v>109</v>
      </c>
      <c r="BV19" s="13"/>
    </row>
    <row r="20" spans="1:74" x14ac:dyDescent="0.25">
      <c r="A20" t="str">
        <f ca="1">IF(BU20&lt;='data import sorted'!$A$4,BU20,"")</f>
        <v/>
      </c>
      <c r="B20" t="str">
        <f ca="1">_xlfn.IFNA(IF(OR($A$2=VLOOKUP('team lookup'!$A20,q_match_data,2),$A$2=VLOOKUP('team lookup'!$A20,q_match_data,3),$A$2=VLOOKUP('team lookup'!$A20,q_match_data,4)),"Blue","Red"),"")</f>
        <v/>
      </c>
      <c r="C20" t="str">
        <f ca="1">_xlfn.IFNA(IF(OR($A$2=VLOOKUP('team lookup'!$A20,q_match_data,2),$A$2=VLOOKUP('team lookup'!$A20,q_match_data,5)),1,IF(OR($A$2=VLOOKUP('team lookup'!$A20,q_match_data,3),$A$2=VLOOKUP('team lookup'!$A20,q_match_data,6)),2,IF(OR($A$2=VLOOKUP('team lookup'!$A20,q_match_data,4),$A$2=VLOOKUP('team lookup'!$A20,q_match_data,7)),3))),"")</f>
        <v/>
      </c>
      <c r="D20" t="str">
        <f ca="1">_xlfn.IFNA(IF($C20=1,IF($B20="Blue",VLOOKUP('team lookup'!$A20,q_match_data,3),VLOOKUP('team lookup'!$A20,q_match_data,6)),IF($B20="Blue",VLOOKUP('team lookup'!$A20,q_match_data,2),VLOOKUP('team lookup'!$A20,q_match_data,5))),"")</f>
        <v/>
      </c>
      <c r="E20" t="str">
        <f ca="1">_xlfn.IFNA(IF($C20=3,IF($B20="Blue",VLOOKUP('team lookup'!$A20,q_match_data,3),VLOOKUP('team lookup'!$A20,q_match_data,6)),IF($B20="Blue",VLOOKUP('team lookup'!$A20,q_match_data,4),VLOOKUP('team lookup'!$A20,q_match_data,7))),"")</f>
        <v/>
      </c>
      <c r="F20" t="str">
        <f ca="1">_xlfn.IFNA(IF($B20="Blue",VLOOKUP('team lookup'!$A20,q_match_data,5),VLOOKUP('team lookup'!$A20,q_match_data,2)),"")</f>
        <v/>
      </c>
      <c r="G20" t="str">
        <f ca="1">_xlfn.IFNA(IF($B20="Blue",VLOOKUP('team lookup'!$A20,q_match_data,6),VLOOKUP('team lookup'!$A20,q_match_data,3)),"")</f>
        <v/>
      </c>
      <c r="H20" t="str">
        <f ca="1">_xlfn.IFNA(IF($B20="Blue",VLOOKUP('team lookup'!$A20,q_match_data,7),VLOOKUP('team lookup'!$A20,q_match_data,4)),"")</f>
        <v/>
      </c>
      <c r="I20" t="str">
        <f ca="1">_xlfn.IFNA(IF($B20="Blue",VLOOKUP('team lookup'!$A20,q_match_data,56),VLOOKUP('team lookup'!$A20,q_match_data,107)),"")</f>
        <v/>
      </c>
      <c r="J20" t="str">
        <f ca="1">_xlfn.IFNA(IF($B20="Blue",VLOOKUP('team lookup'!$A20,q_match_data,53),VLOOKUP('team lookup'!$A20,q_match_data,104)),"")</f>
        <v/>
      </c>
      <c r="K20" t="str">
        <f ca="1">_xlfn.IFNA(IF($B20="Blue",VLOOKUP('team lookup'!$A20,q_match_data,55),VLOOKUP('team lookup'!$A20,q_match_data,106)),"")</f>
        <v/>
      </c>
      <c r="L20" t="str">
        <f ca="1">_xlfn.IFNA(IF($B20="Blue",VLOOKUP('team lookup'!$A20,q_match_data,40),VLOOKUP('team lookup'!$A20,q_match_data,91)),"")</f>
        <v/>
      </c>
      <c r="M20" t="str">
        <f ca="1">_xlfn.IFNA(IF($B20="Blue",VLOOKUP('team lookup'!$A20,q_match_data,39),VLOOKUP('team lookup'!$A20,q_match_data,90)),"")</f>
        <v/>
      </c>
      <c r="N20" t="str">
        <f t="shared" ca="1" si="0"/>
        <v/>
      </c>
      <c r="BT20" s="13"/>
      <c r="BU20" s="13" t="str">
        <f ca="1">IFERROR(BU19+FLOOR((MATCH(1,INDIRECT(_xlfn.CONCAT("'team match array'!",ADDRESS(2+2*BU19,1+MATCH('team lookup'!$A$2,'team match array'!$B$1:$SL$1)),":",ADDRESS(1000,1+MATCH('team lookup'!$A$2,'team match array'!$B$1:$SL$1)))),0)+1)/2,1),"")</f>
        <v/>
      </c>
      <c r="BV20" s="13"/>
    </row>
    <row r="21" spans="1:74" x14ac:dyDescent="0.25">
      <c r="A21" t="str">
        <f ca="1">IF(BU21&lt;='data import sorted'!$A$4,BU21,"")</f>
        <v/>
      </c>
      <c r="B21" t="str">
        <f ca="1">_xlfn.IFNA(IF(OR($A$2=VLOOKUP('team lookup'!$A21,q_match_data,2),$A$2=VLOOKUP('team lookup'!$A21,q_match_data,3),$A$2=VLOOKUP('team lookup'!$A21,q_match_data,4)),"Blue","Red"),"")</f>
        <v/>
      </c>
      <c r="C21" t="str">
        <f ca="1">_xlfn.IFNA(IF(OR($A$2=VLOOKUP('team lookup'!$A21,q_match_data,2),$A$2=VLOOKUP('team lookup'!$A21,q_match_data,5)),1,IF(OR($A$2=VLOOKUP('team lookup'!$A21,q_match_data,3),$A$2=VLOOKUP('team lookup'!$A21,q_match_data,6)),2,IF(OR($A$2=VLOOKUP('team lookup'!$A21,q_match_data,4),$A$2=VLOOKUP('team lookup'!$A21,q_match_data,7)),3))),"")</f>
        <v/>
      </c>
      <c r="D21" t="str">
        <f ca="1">_xlfn.IFNA(IF($C21=1,IF($B21="Blue",VLOOKUP('team lookup'!$A21,q_match_data,3),VLOOKUP('team lookup'!$A21,q_match_data,6)),IF($B21="Blue",VLOOKUP('team lookup'!$A21,q_match_data,2),VLOOKUP('team lookup'!$A21,q_match_data,5))),"")</f>
        <v/>
      </c>
      <c r="E21" t="str">
        <f ca="1">_xlfn.IFNA(IF($C21=3,IF($B21="Blue",VLOOKUP('team lookup'!$A21,q_match_data,3),VLOOKUP('team lookup'!$A21,q_match_data,6)),IF($B21="Blue",VLOOKUP('team lookup'!$A21,q_match_data,4),VLOOKUP('team lookup'!$A21,q_match_data,7))),"")</f>
        <v/>
      </c>
      <c r="F21" t="str">
        <f ca="1">_xlfn.IFNA(IF($B21="Blue",VLOOKUP('team lookup'!$A21,q_match_data,5),VLOOKUP('team lookup'!$A21,q_match_data,2)),"")</f>
        <v/>
      </c>
      <c r="G21" t="str">
        <f ca="1">_xlfn.IFNA(IF($B21="Blue",VLOOKUP('team lookup'!$A21,q_match_data,6),VLOOKUP('team lookup'!$A21,q_match_data,3)),"")</f>
        <v/>
      </c>
      <c r="H21" t="str">
        <f ca="1">_xlfn.IFNA(IF($B21="Blue",VLOOKUP('team lookup'!$A21,q_match_data,7),VLOOKUP('team lookup'!$A21,q_match_data,4)),"")</f>
        <v/>
      </c>
      <c r="I21" t="str">
        <f ca="1">_xlfn.IFNA(IF($B21="Blue",VLOOKUP('team lookup'!$A21,q_match_data,56),VLOOKUP('team lookup'!$A21,q_match_data,107)),"")</f>
        <v/>
      </c>
      <c r="J21" t="str">
        <f ca="1">_xlfn.IFNA(IF($B21="Blue",VLOOKUP('team lookup'!$A21,q_match_data,53),VLOOKUP('team lookup'!$A21,q_match_data,104)),"")</f>
        <v/>
      </c>
      <c r="K21" t="str">
        <f ca="1">_xlfn.IFNA(IF($B21="Blue",VLOOKUP('team lookup'!$A21,q_match_data,55),VLOOKUP('team lookup'!$A21,q_match_data,106)),"")</f>
        <v/>
      </c>
      <c r="L21" t="str">
        <f ca="1">_xlfn.IFNA(IF($B21="Blue",VLOOKUP('team lookup'!$A21,q_match_data,40),VLOOKUP('team lookup'!$A21,q_match_data,91)),"")</f>
        <v/>
      </c>
      <c r="M21" t="str">
        <f ca="1">_xlfn.IFNA(IF($B21="Blue",VLOOKUP('team lookup'!$A21,q_match_data,39),VLOOKUP('team lookup'!$A21,q_match_data,90)),"")</f>
        <v/>
      </c>
      <c r="N21" t="str">
        <f t="shared" ca="1" si="0"/>
        <v/>
      </c>
      <c r="BT21" s="13"/>
      <c r="BU21" s="13" t="str">
        <f ca="1">IFERROR(BU20+FLOOR((MATCH(1,INDIRECT(_xlfn.CONCAT("'team match array'!",ADDRESS(2+2*BU20,1+MATCH('team lookup'!$A$2,'team match array'!$B$1:$SL$1)),":",ADDRESS(1000,1+MATCH('team lookup'!$A$2,'team match array'!$B$1:$SL$1)))),0)+1)/2,1),"")</f>
        <v/>
      </c>
      <c r="BV21" s="13"/>
    </row>
    <row r="22" spans="1:74" x14ac:dyDescent="0.25">
      <c r="A22" t="str">
        <f ca="1">IF(BU22&lt;='data import sorted'!$A$4,BU22,"")</f>
        <v/>
      </c>
      <c r="B22" t="str">
        <f ca="1">_xlfn.IFNA(IF(OR($A$2=VLOOKUP('team lookup'!$A22,q_match_data,2),$A$2=VLOOKUP('team lookup'!$A22,q_match_data,3),$A$2=VLOOKUP('team lookup'!$A22,q_match_data,4)),"Blue","Red"),"")</f>
        <v/>
      </c>
      <c r="C22" t="str">
        <f ca="1">_xlfn.IFNA(IF(OR($A$2=VLOOKUP('team lookup'!$A22,q_match_data,2),$A$2=VLOOKUP('team lookup'!$A22,q_match_data,5)),1,IF(OR($A$2=VLOOKUP('team lookup'!$A22,q_match_data,3),$A$2=VLOOKUP('team lookup'!$A22,q_match_data,6)),2,IF(OR($A$2=VLOOKUP('team lookup'!$A22,q_match_data,4),$A$2=VLOOKUP('team lookup'!$A22,q_match_data,7)),3))),"")</f>
        <v/>
      </c>
      <c r="D22" t="str">
        <f ca="1">_xlfn.IFNA(IF($C22=1,IF($B22="Blue",VLOOKUP('team lookup'!$A22,q_match_data,3),VLOOKUP('team lookup'!$A22,q_match_data,6)),IF($B22="Blue",VLOOKUP('team lookup'!$A22,q_match_data,2),VLOOKUP('team lookup'!$A22,q_match_data,5))),"")</f>
        <v/>
      </c>
      <c r="E22" t="str">
        <f ca="1">_xlfn.IFNA(IF($C22=3,IF($B22="Blue",VLOOKUP('team lookup'!$A22,q_match_data,3),VLOOKUP('team lookup'!$A22,q_match_data,6)),IF($B22="Blue",VLOOKUP('team lookup'!$A22,q_match_data,4),VLOOKUP('team lookup'!$A22,q_match_data,7))),"")</f>
        <v/>
      </c>
      <c r="F22" t="str">
        <f ca="1">_xlfn.IFNA(IF($B22="Blue",VLOOKUP('team lookup'!$A22,q_match_data,5),VLOOKUP('team lookup'!$A22,q_match_data,2)),"")</f>
        <v/>
      </c>
      <c r="G22" t="str">
        <f ca="1">_xlfn.IFNA(IF($B22="Blue",VLOOKUP('team lookup'!$A22,q_match_data,6),VLOOKUP('team lookup'!$A22,q_match_data,3)),"")</f>
        <v/>
      </c>
      <c r="H22" t="str">
        <f ca="1">_xlfn.IFNA(IF($B22="Blue",VLOOKUP('team lookup'!$A22,q_match_data,7),VLOOKUP('team lookup'!$A22,q_match_data,4)),"")</f>
        <v/>
      </c>
      <c r="I22" t="str">
        <f ca="1">_xlfn.IFNA(IF($B22="Blue",VLOOKUP('team lookup'!$A22,q_match_data,56),VLOOKUP('team lookup'!$A22,q_match_data,107)),"")</f>
        <v/>
      </c>
      <c r="J22" t="str">
        <f ca="1">_xlfn.IFNA(IF($B22="Blue",VLOOKUP('team lookup'!$A22,q_match_data,53),VLOOKUP('team lookup'!$A22,q_match_data,104)),"")</f>
        <v/>
      </c>
      <c r="K22" t="str">
        <f ca="1">_xlfn.IFNA(IF($B22="Blue",VLOOKUP('team lookup'!$A22,q_match_data,55),VLOOKUP('team lookup'!$A22,q_match_data,106)),"")</f>
        <v/>
      </c>
      <c r="L22" t="str">
        <f ca="1">_xlfn.IFNA(IF($B22="Blue",VLOOKUP('team lookup'!$A22,q_match_data,40),VLOOKUP('team lookup'!$A22,q_match_data,91)),"")</f>
        <v/>
      </c>
      <c r="M22" t="str">
        <f ca="1">_xlfn.IFNA(IF($B22="Blue",VLOOKUP('team lookup'!$A22,q_match_data,39),VLOOKUP('team lookup'!$A22,q_match_data,90)),"")</f>
        <v/>
      </c>
      <c r="N22" t="str">
        <f t="shared" ref="N22:N26" ca="1" si="1">IFERROR(2*K22+L22+M22,"")</f>
        <v/>
      </c>
      <c r="BT22" s="13"/>
      <c r="BU22" s="13" t="str">
        <f ca="1">IFERROR(BU21+FLOOR((MATCH(1,INDIRECT(_xlfn.CONCAT("'team match array'!",ADDRESS(2+2*BU21,1+MATCH('team lookup'!$A$2,'team match array'!$B$1:$SL$1)),":",ADDRESS(1000,1+MATCH('team lookup'!$A$2,'team match array'!$B$1:$SL$1)))),0)+1)/2,1),"")</f>
        <v/>
      </c>
      <c r="BV22" s="13"/>
    </row>
    <row r="23" spans="1:74" x14ac:dyDescent="0.25">
      <c r="A23" t="str">
        <f ca="1">IF(BU23&lt;='data import sorted'!$A$4,BU23,"")</f>
        <v/>
      </c>
      <c r="B23" t="str">
        <f ca="1">_xlfn.IFNA(IF(OR($A$2=VLOOKUP('team lookup'!$A23,q_match_data,2),$A$2=VLOOKUP('team lookup'!$A23,q_match_data,3),$A$2=VLOOKUP('team lookup'!$A23,q_match_data,4)),"Blue","Red"),"")</f>
        <v/>
      </c>
      <c r="C23" t="str">
        <f ca="1">_xlfn.IFNA(IF(OR($A$2=VLOOKUP('team lookup'!$A23,q_match_data,2),$A$2=VLOOKUP('team lookup'!$A23,q_match_data,5)),1,IF(OR($A$2=VLOOKUP('team lookup'!$A23,q_match_data,3),$A$2=VLOOKUP('team lookup'!$A23,q_match_data,6)),2,IF(OR($A$2=VLOOKUP('team lookup'!$A23,q_match_data,4),$A$2=VLOOKUP('team lookup'!$A23,q_match_data,7)),3))),"")</f>
        <v/>
      </c>
      <c r="D23" t="str">
        <f ca="1">_xlfn.IFNA(IF($C23=1,IF($B23="Blue",VLOOKUP('team lookup'!$A23,q_match_data,3),VLOOKUP('team lookup'!$A23,q_match_data,6)),IF($B23="Blue",VLOOKUP('team lookup'!$A23,q_match_data,2),VLOOKUP('team lookup'!$A23,q_match_data,5))),"")</f>
        <v/>
      </c>
      <c r="E23" t="str">
        <f ca="1">_xlfn.IFNA(IF($C23=3,IF($B23="Blue",VLOOKUP('team lookup'!$A23,q_match_data,3),VLOOKUP('team lookup'!$A23,q_match_data,6)),IF($B23="Blue",VLOOKUP('team lookup'!$A23,q_match_data,4),VLOOKUP('team lookup'!$A23,q_match_data,7))),"")</f>
        <v/>
      </c>
      <c r="F23" t="str">
        <f ca="1">_xlfn.IFNA(IF($B23="Blue",VLOOKUP('team lookup'!$A23,q_match_data,5),VLOOKUP('team lookup'!$A23,q_match_data,2)),"")</f>
        <v/>
      </c>
      <c r="G23" t="str">
        <f ca="1">_xlfn.IFNA(IF($B23="Blue",VLOOKUP('team lookup'!$A23,q_match_data,6),VLOOKUP('team lookup'!$A23,q_match_data,3)),"")</f>
        <v/>
      </c>
      <c r="H23" t="str">
        <f ca="1">_xlfn.IFNA(IF($B23="Blue",VLOOKUP('team lookup'!$A23,q_match_data,7),VLOOKUP('team lookup'!$A23,q_match_data,4)),"")</f>
        <v/>
      </c>
      <c r="I23" t="str">
        <f ca="1">_xlfn.IFNA(IF($B23="Blue",VLOOKUP('team lookup'!$A23,q_match_data,56),VLOOKUP('team lookup'!$A23,q_match_data,107)),"")</f>
        <v/>
      </c>
      <c r="J23" t="str">
        <f ca="1">_xlfn.IFNA(IF($B23="Blue",VLOOKUP('team lookup'!$A23,q_match_data,53),VLOOKUP('team lookup'!$A23,q_match_data,104)),"")</f>
        <v/>
      </c>
      <c r="K23" t="str">
        <f ca="1">_xlfn.IFNA(IF($B23="Blue",VLOOKUP('team lookup'!$A23,q_match_data,55),VLOOKUP('team lookup'!$A23,q_match_data,106)),"")</f>
        <v/>
      </c>
      <c r="L23" t="str">
        <f ca="1">_xlfn.IFNA(IF($B23="Blue",VLOOKUP('team lookup'!$A23,q_match_data,40),VLOOKUP('team lookup'!$A23,q_match_data,91)),"")</f>
        <v/>
      </c>
      <c r="M23" t="str">
        <f ca="1">_xlfn.IFNA(IF($B23="Blue",VLOOKUP('team lookup'!$A23,q_match_data,39),VLOOKUP('team lookup'!$A23,q_match_data,90)),"")</f>
        <v/>
      </c>
      <c r="N23" t="str">
        <f t="shared" ca="1" si="1"/>
        <v/>
      </c>
      <c r="BT23" s="13"/>
      <c r="BU23" s="13" t="str">
        <f ca="1">IFERROR(BU22+FLOOR((MATCH(1,INDIRECT(_xlfn.CONCAT("'team match array'!",ADDRESS(2+2*BU22,1+MATCH('team lookup'!$A$2,'team match array'!$B$1:$SL$1)),":",ADDRESS(1000,1+MATCH('team lookup'!$A$2,'team match array'!$B$1:$SL$1)))),0)+1)/2,1),"")</f>
        <v/>
      </c>
      <c r="BV23" s="13"/>
    </row>
    <row r="24" spans="1:74" x14ac:dyDescent="0.25">
      <c r="A24" t="str">
        <f ca="1">IF(BU24&lt;='data import sorted'!$A$4,BU24,"")</f>
        <v/>
      </c>
      <c r="B24" t="str">
        <f ca="1">_xlfn.IFNA(IF(OR($A$2=VLOOKUP('team lookup'!$A24,q_match_data,2),$A$2=VLOOKUP('team lookup'!$A24,q_match_data,3),$A$2=VLOOKUP('team lookup'!$A24,q_match_data,4)),"Blue","Red"),"")</f>
        <v/>
      </c>
      <c r="C24" t="str">
        <f ca="1">_xlfn.IFNA(IF(OR($A$2=VLOOKUP('team lookup'!$A24,q_match_data,2),$A$2=VLOOKUP('team lookup'!$A24,q_match_data,5)),1,IF(OR($A$2=VLOOKUP('team lookup'!$A24,q_match_data,3),$A$2=VLOOKUP('team lookup'!$A24,q_match_data,6)),2,IF(OR($A$2=VLOOKUP('team lookup'!$A24,q_match_data,4),$A$2=VLOOKUP('team lookup'!$A24,q_match_data,7)),3))),"")</f>
        <v/>
      </c>
      <c r="D24" t="str">
        <f ca="1">_xlfn.IFNA(IF($C24=1,IF($B24="Blue",VLOOKUP('team lookup'!$A24,q_match_data,3),VLOOKUP('team lookup'!$A24,q_match_data,6)),IF($B24="Blue",VLOOKUP('team lookup'!$A24,q_match_data,2),VLOOKUP('team lookup'!$A24,q_match_data,5))),"")</f>
        <v/>
      </c>
      <c r="E24" t="str">
        <f ca="1">_xlfn.IFNA(IF($C24=3,IF($B24="Blue",VLOOKUP('team lookup'!$A24,q_match_data,3),VLOOKUP('team lookup'!$A24,q_match_data,6)),IF($B24="Blue",VLOOKUP('team lookup'!$A24,q_match_data,4),VLOOKUP('team lookup'!$A24,q_match_data,7))),"")</f>
        <v/>
      </c>
      <c r="F24" t="str">
        <f ca="1">_xlfn.IFNA(IF($B24="Blue",VLOOKUP('team lookup'!$A24,q_match_data,5),VLOOKUP('team lookup'!$A24,q_match_data,2)),"")</f>
        <v/>
      </c>
      <c r="G24" t="str">
        <f ca="1">_xlfn.IFNA(IF($B24="Blue",VLOOKUP('team lookup'!$A24,q_match_data,6),VLOOKUP('team lookup'!$A24,q_match_data,3)),"")</f>
        <v/>
      </c>
      <c r="H24" t="str">
        <f ca="1">_xlfn.IFNA(IF($B24="Blue",VLOOKUP('team lookup'!$A24,q_match_data,7),VLOOKUP('team lookup'!$A24,q_match_data,4)),"")</f>
        <v/>
      </c>
      <c r="I24" t="str">
        <f ca="1">_xlfn.IFNA(IF($B24="Blue",VLOOKUP('team lookup'!$A24,q_match_data,56),VLOOKUP('team lookup'!$A24,q_match_data,107)),"")</f>
        <v/>
      </c>
      <c r="J24" t="str">
        <f ca="1">_xlfn.IFNA(IF($B24="Blue",VLOOKUP('team lookup'!$A24,q_match_data,53),VLOOKUP('team lookup'!$A24,q_match_data,104)),"")</f>
        <v/>
      </c>
      <c r="K24" t="str">
        <f ca="1">_xlfn.IFNA(IF($B24="Blue",VLOOKUP('team lookup'!$A24,q_match_data,55),VLOOKUP('team lookup'!$A24,q_match_data,106)),"")</f>
        <v/>
      </c>
      <c r="L24" t="str">
        <f ca="1">_xlfn.IFNA(IF($B24="Blue",VLOOKUP('team lookup'!$A24,q_match_data,40),VLOOKUP('team lookup'!$A24,q_match_data,91)),"")</f>
        <v/>
      </c>
      <c r="M24" t="str">
        <f ca="1">_xlfn.IFNA(IF($B24="Blue",VLOOKUP('team lookup'!$A24,q_match_data,39),VLOOKUP('team lookup'!$A24,q_match_data,90)),"")</f>
        <v/>
      </c>
      <c r="N24" t="str">
        <f t="shared" ca="1" si="1"/>
        <v/>
      </c>
      <c r="BT24" s="13"/>
      <c r="BU24" s="13" t="str">
        <f ca="1">IFERROR(BU23+FLOOR((MATCH(1,INDIRECT(_xlfn.CONCAT("'team match array'!",ADDRESS(2+2*BU23,1+MATCH('team lookup'!$A$2,'team match array'!$B$1:$SL$1)),":",ADDRESS(1000,1+MATCH('team lookup'!$A$2,'team match array'!$B$1:$SL$1)))),0)+1)/2,1),"")</f>
        <v/>
      </c>
      <c r="BV24" s="13"/>
    </row>
    <row r="25" spans="1:74" x14ac:dyDescent="0.25">
      <c r="A25" t="str">
        <f ca="1">IF(BU25&lt;='data import sorted'!$A$4,BU25,"")</f>
        <v/>
      </c>
      <c r="B25" t="str">
        <f ca="1">_xlfn.IFNA(IF(OR($A$2=VLOOKUP('team lookup'!$A25,q_match_data,2),$A$2=VLOOKUP('team lookup'!$A25,q_match_data,3),$A$2=VLOOKUP('team lookup'!$A25,q_match_data,4)),"Blue","Red"),"")</f>
        <v/>
      </c>
      <c r="C25" t="str">
        <f ca="1">_xlfn.IFNA(IF(OR($A$2=VLOOKUP('team lookup'!$A25,q_match_data,2),$A$2=VLOOKUP('team lookup'!$A25,q_match_data,5)),1,IF(OR($A$2=VLOOKUP('team lookup'!$A25,q_match_data,3),$A$2=VLOOKUP('team lookup'!$A25,q_match_data,6)),2,IF(OR($A$2=VLOOKUP('team lookup'!$A25,q_match_data,4),$A$2=VLOOKUP('team lookup'!$A25,q_match_data,7)),3))),"")</f>
        <v/>
      </c>
      <c r="D25" t="str">
        <f ca="1">_xlfn.IFNA(IF($C25=1,IF($B25="Blue",VLOOKUP('team lookup'!$A25,q_match_data,3),VLOOKUP('team lookup'!$A25,q_match_data,6)),IF($B25="Blue",VLOOKUP('team lookup'!$A25,q_match_data,2),VLOOKUP('team lookup'!$A25,q_match_data,5))),"")</f>
        <v/>
      </c>
      <c r="E25" t="str">
        <f ca="1">_xlfn.IFNA(IF($C25=3,IF($B25="Blue",VLOOKUP('team lookup'!$A25,q_match_data,3),VLOOKUP('team lookup'!$A25,q_match_data,6)),IF($B25="Blue",VLOOKUP('team lookup'!$A25,q_match_data,4),VLOOKUP('team lookup'!$A25,q_match_data,7))),"")</f>
        <v/>
      </c>
      <c r="F25" t="str">
        <f ca="1">_xlfn.IFNA(IF($B25="Blue",VLOOKUP('team lookup'!$A25,q_match_data,5),VLOOKUP('team lookup'!$A25,q_match_data,2)),"")</f>
        <v/>
      </c>
      <c r="G25" t="str">
        <f ca="1">_xlfn.IFNA(IF($B25="Blue",VLOOKUP('team lookup'!$A25,q_match_data,6),VLOOKUP('team lookup'!$A25,q_match_data,3)),"")</f>
        <v/>
      </c>
      <c r="H25" t="str">
        <f ca="1">_xlfn.IFNA(IF($B25="Blue",VLOOKUP('team lookup'!$A25,q_match_data,7),VLOOKUP('team lookup'!$A25,q_match_data,4)),"")</f>
        <v/>
      </c>
      <c r="I25" t="str">
        <f ca="1">_xlfn.IFNA(IF($B25="Blue",VLOOKUP('team lookup'!$A25,q_match_data,56),VLOOKUP('team lookup'!$A25,q_match_data,107)),"")</f>
        <v/>
      </c>
      <c r="J25" t="str">
        <f ca="1">_xlfn.IFNA(IF($B25="Blue",VLOOKUP('team lookup'!$A25,q_match_data,53),VLOOKUP('team lookup'!$A25,q_match_data,104)),"")</f>
        <v/>
      </c>
      <c r="K25" t="str">
        <f ca="1">_xlfn.IFNA(IF($B25="Blue",VLOOKUP('team lookup'!$A25,q_match_data,55),VLOOKUP('team lookup'!$A25,q_match_data,106)),"")</f>
        <v/>
      </c>
      <c r="L25" t="str">
        <f ca="1">_xlfn.IFNA(IF($B25="Blue",VLOOKUP('team lookup'!$A25,q_match_data,40),VLOOKUP('team lookup'!$A25,q_match_data,91)),"")</f>
        <v/>
      </c>
      <c r="M25" t="str">
        <f ca="1">_xlfn.IFNA(IF($B25="Blue",VLOOKUP('team lookup'!$A25,q_match_data,39),VLOOKUP('team lookup'!$A25,q_match_data,90)),"")</f>
        <v/>
      </c>
      <c r="N25" t="str">
        <f t="shared" ca="1" si="1"/>
        <v/>
      </c>
      <c r="BT25" s="13"/>
      <c r="BU25" s="13" t="str">
        <f ca="1">IFERROR(BU24+FLOOR((MATCH(1,INDIRECT(_xlfn.CONCAT("'team match array'!",ADDRESS(2+2*BU24,1+MATCH('team lookup'!$A$2,'team match array'!$B$1:$SL$1)),":",ADDRESS(1000,1+MATCH('team lookup'!$A$2,'team match array'!$B$1:$SL$1)))),0)+1)/2,1),"")</f>
        <v/>
      </c>
      <c r="BV25" s="13"/>
    </row>
    <row r="26" spans="1:74" x14ac:dyDescent="0.25">
      <c r="A26" t="str">
        <f ca="1">IF(BU26&lt;='data import sorted'!$A$4,BU26,"")</f>
        <v/>
      </c>
      <c r="B26" t="str">
        <f ca="1">_xlfn.IFNA(IF(OR($A$2=VLOOKUP('team lookup'!$A26,q_match_data,2),$A$2=VLOOKUP('team lookup'!$A26,q_match_data,3),$A$2=VLOOKUP('team lookup'!$A26,q_match_data,4)),"Blue","Red"),"")</f>
        <v/>
      </c>
      <c r="C26" t="str">
        <f ca="1">_xlfn.IFNA(IF(OR($A$2=VLOOKUP('team lookup'!$A26,q_match_data,2),$A$2=VLOOKUP('team lookup'!$A26,q_match_data,5)),1,IF(OR($A$2=VLOOKUP('team lookup'!$A26,q_match_data,3),$A$2=VLOOKUP('team lookup'!$A26,q_match_data,6)),2,IF(OR($A$2=VLOOKUP('team lookup'!$A26,q_match_data,4),$A$2=VLOOKUP('team lookup'!$A26,q_match_data,7)),3))),"")</f>
        <v/>
      </c>
      <c r="D26" t="str">
        <f ca="1">_xlfn.IFNA(IF($C26=1,IF($B26="Blue",VLOOKUP('team lookup'!$A26,q_match_data,3),VLOOKUP('team lookup'!$A26,q_match_data,6)),IF($B26="Blue",VLOOKUP('team lookup'!$A26,q_match_data,2),VLOOKUP('team lookup'!$A26,q_match_data,5))),"")</f>
        <v/>
      </c>
      <c r="E26" t="str">
        <f ca="1">_xlfn.IFNA(IF($C26=3,IF($B26="Blue",VLOOKUP('team lookup'!$A26,q_match_data,3),VLOOKUP('team lookup'!$A26,q_match_data,6)),IF($B26="Blue",VLOOKUP('team lookup'!$A26,q_match_data,4),VLOOKUP('team lookup'!$A26,q_match_data,7))),"")</f>
        <v/>
      </c>
      <c r="F26" t="str">
        <f ca="1">_xlfn.IFNA(IF($B26="Blue",VLOOKUP('team lookup'!$A26,q_match_data,5),VLOOKUP('team lookup'!$A26,q_match_data,2)),"")</f>
        <v/>
      </c>
      <c r="G26" t="str">
        <f ca="1">_xlfn.IFNA(IF($B26="Blue",VLOOKUP('team lookup'!$A26,q_match_data,6),VLOOKUP('team lookup'!$A26,q_match_data,3)),"")</f>
        <v/>
      </c>
      <c r="H26" t="str">
        <f ca="1">_xlfn.IFNA(IF($B26="Blue",VLOOKUP('team lookup'!$A26,q_match_data,7),VLOOKUP('team lookup'!$A26,q_match_data,4)),"")</f>
        <v/>
      </c>
      <c r="I26" t="str">
        <f ca="1">_xlfn.IFNA(IF($B26="Blue",VLOOKUP('team lookup'!$A26,q_match_data,56),VLOOKUP('team lookup'!$A26,q_match_data,107)),"")</f>
        <v/>
      </c>
      <c r="J26" t="str">
        <f ca="1">_xlfn.IFNA(IF($B26="Blue",VLOOKUP('team lookup'!$A26,q_match_data,53),VLOOKUP('team lookup'!$A26,q_match_data,104)),"")</f>
        <v/>
      </c>
      <c r="K26" t="str">
        <f ca="1">_xlfn.IFNA(IF($B26="Blue",VLOOKUP('team lookup'!$A26,q_match_data,55),VLOOKUP('team lookup'!$A26,q_match_data,106)),"")</f>
        <v/>
      </c>
      <c r="L26" t="str">
        <f ca="1">_xlfn.IFNA(IF($B26="Blue",VLOOKUP('team lookup'!$A26,q_match_data,40),VLOOKUP('team lookup'!$A26,q_match_data,91)),"")</f>
        <v/>
      </c>
      <c r="M26" t="str">
        <f ca="1">_xlfn.IFNA(IF($B26="Blue",VLOOKUP('team lookup'!$A26,q_match_data,39),VLOOKUP('team lookup'!$A26,q_match_data,90)),"")</f>
        <v/>
      </c>
      <c r="N26" t="str">
        <f t="shared" ca="1" si="1"/>
        <v/>
      </c>
      <c r="BT26" s="13"/>
      <c r="BU26" s="13" t="str">
        <f ca="1">IFERROR(BU25+FLOOR((MATCH(1,INDIRECT(_xlfn.CONCAT("'team match array'!",ADDRESS(2+2*BU25,1+MATCH('team lookup'!$A$2,'team match array'!$B$1:$SL$1)),":",ADDRESS(1000,1+MATCH('team lookup'!$A$2,'team match array'!$B$1:$SL$1)))),0)+1)/2,1),"")</f>
        <v/>
      </c>
      <c r="BV26" s="13"/>
    </row>
    <row r="27" spans="1:74" x14ac:dyDescent="0.25">
      <c r="BT27" s="13"/>
      <c r="BU27" s="13" t="str">
        <f ca="1">IFERROR(BU26+FLOOR((MATCH(1,INDIRECT(_xlfn.CONCAT("'team match array'!",ADDRESS(2+2*BU26,1+MATCH('team lookup'!$A$2,'team match array'!$B$1:$SL$1)),":",ADDRESS(1000,1+MATCH('team lookup'!$A$2,'team match array'!$B$1:$SL$1)))),0)+1)/2,1),"")</f>
        <v/>
      </c>
      <c r="BV27" s="13"/>
    </row>
    <row r="28" spans="1:74" x14ac:dyDescent="0.25">
      <c r="A28" t="s">
        <v>61</v>
      </c>
      <c r="BT28" s="13"/>
      <c r="BU28" s="13" t="str">
        <f ca="1">IFERROR(BU27+FLOOR((MATCH(1,INDIRECT(_xlfn.CONCAT("'team match array'!",ADDRESS(2+2*BU27,1+MATCH('team lookup'!$A$2,'team match array'!$B$1:$AC$1)),":",ADDRESS(1000,1+MATCH('team lookup'!$A$2,'team match array'!$B$1:$AC$1)))),0)+1)/2,1),"")</f>
        <v/>
      </c>
      <c r="BV28" s="13"/>
    </row>
    <row r="29" spans="1:74" s="3" customFormat="1" ht="110.25" customHeight="1" x14ac:dyDescent="0.25">
      <c r="A29" s="2" t="s">
        <v>78</v>
      </c>
      <c r="B29" s="2" t="s">
        <v>62</v>
      </c>
      <c r="C29" s="2" t="s">
        <v>63</v>
      </c>
      <c r="D29" s="2" t="s">
        <v>64</v>
      </c>
      <c r="E29" s="2" t="s">
        <v>65</v>
      </c>
      <c r="F29" s="2" t="s">
        <v>66</v>
      </c>
      <c r="G29" s="2" t="s">
        <v>67</v>
      </c>
      <c r="H29" s="2" t="s">
        <v>68</v>
      </c>
      <c r="I29" s="2" t="s">
        <v>3662</v>
      </c>
      <c r="J29" s="2" t="s">
        <v>3581</v>
      </c>
      <c r="K29" s="2" t="s">
        <v>69</v>
      </c>
      <c r="L29" s="2" t="s">
        <v>70</v>
      </c>
      <c r="M29" s="2" t="s">
        <v>3679</v>
      </c>
      <c r="N29" s="2" t="s">
        <v>71</v>
      </c>
      <c r="O29" s="2" t="s">
        <v>3590</v>
      </c>
      <c r="P29" s="2" t="s">
        <v>73</v>
      </c>
      <c r="Q29" s="2"/>
      <c r="R29" s="2"/>
      <c r="BT29" s="12"/>
      <c r="BU29" s="12"/>
      <c r="BV29" s="12"/>
    </row>
    <row r="30" spans="1:74" x14ac:dyDescent="0.25">
      <c r="A30" t="str">
        <f ca="1">IF(_xlfn.MINIFS(BU10:BU26,BU10:BU26,_xlfn.CONCAT("&gt;",'data import sorted'!$A$4))=0,"",_xlfn.MINIFS(BU10:BU26,BU10:BU26,_xlfn.CONCAT("&gt;",'data import sorted'!$A$4)))</f>
        <v/>
      </c>
      <c r="B30" t="str">
        <f ca="1">_xlfn.IFNA(IF(OR($A$2=VLOOKUP('team lookup'!$A30,q_match_data,2),$A$2=VLOOKUP('team lookup'!$A30,q_match_data,3),$A$2=VLOOKUP('team lookup'!$A30,q_match_data,4)),"Blue","Red"),"")</f>
        <v/>
      </c>
      <c r="C30" t="str">
        <f ca="1">_xlfn.IFNA(IF(OR($A$2=VLOOKUP('team lookup'!$A30,q_match_data,2),$A$2=VLOOKUP('team lookup'!$A30,q_match_data,5)),1,IF(OR($A$2=VLOOKUP('team lookup'!$A30,q_match_data,3),$A$2=VLOOKUP('team lookup'!$A30,q_match_data,6)),2,IF(OR($A$2=VLOOKUP('team lookup'!$A30,q_match_data,4),$A$2=VLOOKUP('team lookup'!$A30,q_match_data,7)),3))),"")</f>
        <v/>
      </c>
      <c r="D30" t="str">
        <f ca="1">_xlfn.IFNA(IF($C30=1,IF($B30="Blue",VLOOKUP('team lookup'!$A30,q_match_data,3),VLOOKUP('team lookup'!$A30,q_match_data,6)),IF($B30="Blue",VLOOKUP('team lookup'!$A30,q_match_data,2),VLOOKUP('team lookup'!$A30,q_match_data,5))),"")</f>
        <v/>
      </c>
      <c r="E30" t="str">
        <f ca="1">_xlfn.IFNA(IF($C30=3,IF($B30="Blue",VLOOKUP('team lookup'!$A30,q_match_data,3),VLOOKUP('team lookup'!$A30,q_match_data,6)),IF($B30="Blue",VLOOKUP('team lookup'!$A30,q_match_data,4),VLOOKUP('team lookup'!$A30,q_match_data,7))),"")</f>
        <v/>
      </c>
      <c r="F30" t="str">
        <f ca="1">_xlfn.IFNA(IF($B30="Blue",VLOOKUP('team lookup'!$A30,q_match_data,5),VLOOKUP('team lookup'!$A30,q_match_data,2)),"")</f>
        <v/>
      </c>
      <c r="G30" t="str">
        <f ca="1">_xlfn.IFNA(IF($B30="Blue",VLOOKUP('team lookup'!$A30,q_match_data,6),VLOOKUP('team lookup'!$A30,q_match_data,3)),"")</f>
        <v/>
      </c>
      <c r="H30" t="str">
        <f ca="1">_xlfn.IFNA(IF($B30="Blue",VLOOKUP('team lookup'!$A30,q_match_data,7),VLOOKUP('team lookup'!$A30,q_match_data,4)),"")</f>
        <v/>
      </c>
      <c r="I30" t="str">
        <f ca="1">_xlfn.IFNA(IF($B30="Blue",VLOOKUP('team lookup'!$A30,q_match_data,158),VLOOKUP('team lookup'!$A30,q_match_data,209)),"")</f>
        <v/>
      </c>
      <c r="J30" t="str">
        <f ca="1">_xlfn.IFNA(IF($B30="Blue",VLOOKUP('team lookup'!$A30,q_match_data,155),VLOOKUP('team lookup'!$A30,q_match_data,206)),"")</f>
        <v/>
      </c>
      <c r="K30" s="23" t="str">
        <f ca="1">_xlfn.IFNA(1-1/(1+10^((VLOOKUP($A$2,'predicted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
      </c>
      <c r="L30" s="23" t="str">
        <f ca="1">_xlfn.IFNA(IF($B30="Blue",VLOOKUP('team lookup'!$A30,q_match_data,157),VLOOKUP('team lookup'!$A30,q_match_data,208)),"")</f>
        <v/>
      </c>
      <c r="M30" s="23" t="str">
        <f ca="1">IFERROR(AVERAGE(K30:L30),"")</f>
        <v/>
      </c>
      <c r="N30" s="23" t="str">
        <f ca="1">_xlfn.IFNA(IF($B30="Blue",VLOOKUP('team lookup'!$A30,q_match_data,142),VLOOKUP('team lookup'!$A30,q_match_data,193)),"")</f>
        <v/>
      </c>
      <c r="O30" s="23" t="str">
        <f ca="1">_xlfn.IFNA(IF($B30="Blue",VLOOKUP('team lookup'!$A30,q_match_data,141),VLOOKUP('team lookup'!$A30,q_match_data,192)),"")</f>
        <v/>
      </c>
      <c r="P30" s="29" t="str">
        <f ca="1">IFERROR(2*M30+N30+O30,"")</f>
        <v/>
      </c>
    </row>
    <row r="31" spans="1:74" x14ac:dyDescent="0.25">
      <c r="A31" t="str">
        <f t="shared" ref="A31:A47" ca="1" si="2">IF(_xlfn.MINIFS($BU$10:$BU$26,$BU$10:$BU$26,_xlfn.CONCAT("&gt;",A30))=0,"",_xlfn.MINIFS($BU$10:$BU$26,$BU$10:$BU$26,_xlfn.CONCAT("&gt;",A30)))</f>
        <v/>
      </c>
      <c r="B31" t="str">
        <f ca="1">_xlfn.IFNA(IF(OR($A$2=VLOOKUP('team lookup'!$A31,q_match_data,2),$A$2=VLOOKUP('team lookup'!$A31,q_match_data,3),$A$2=VLOOKUP('team lookup'!$A31,q_match_data,4)),"Blue","Red"),"")</f>
        <v/>
      </c>
      <c r="C31" t="str">
        <f ca="1">_xlfn.IFNA(IF(OR($A$2=VLOOKUP('team lookup'!$A31,q_match_data,2),$A$2=VLOOKUP('team lookup'!$A31,q_match_data,5)),1,IF(OR($A$2=VLOOKUP('team lookup'!$A31,q_match_data,3),$A$2=VLOOKUP('team lookup'!$A31,q_match_data,6)),2,IF(OR($A$2=VLOOKUP('team lookup'!$A31,q_match_data,4),$A$2=VLOOKUP('team lookup'!$A31,q_match_data,7)),3))),"")</f>
        <v/>
      </c>
      <c r="D31" t="str">
        <f ca="1">_xlfn.IFNA(IF($C31=1,IF($B31="Blue",VLOOKUP('team lookup'!$A31,q_match_data,3),VLOOKUP('team lookup'!$A31,q_match_data,6)),IF($B31="Blue",VLOOKUP('team lookup'!$A31,q_match_data,2),VLOOKUP('team lookup'!$A31,q_match_data,5))),"")</f>
        <v/>
      </c>
      <c r="E31" t="str">
        <f ca="1">_xlfn.IFNA(IF($C31=3,IF($B31="Blue",VLOOKUP('team lookup'!$A31,q_match_data,3),VLOOKUP('team lookup'!$A31,q_match_data,6)),IF($B31="Blue",VLOOKUP('team lookup'!$A31,q_match_data,4),VLOOKUP('team lookup'!$A31,q_match_data,7))),"")</f>
        <v/>
      </c>
      <c r="F31" t="str">
        <f ca="1">_xlfn.IFNA(IF($B31="Blue",VLOOKUP('team lookup'!$A31,q_match_data,5),VLOOKUP('team lookup'!$A31,q_match_data,2)),"")</f>
        <v/>
      </c>
      <c r="G31" t="str">
        <f ca="1">_xlfn.IFNA(IF($B31="Blue",VLOOKUP('team lookup'!$A31,q_match_data,6),VLOOKUP('team lookup'!$A31,q_match_data,3)),"")</f>
        <v/>
      </c>
      <c r="H31" t="str">
        <f ca="1">_xlfn.IFNA(IF($B31="Blue",VLOOKUP('team lookup'!$A31,q_match_data,7),VLOOKUP('team lookup'!$A31,q_match_data,4)),"")</f>
        <v/>
      </c>
      <c r="I31" t="str">
        <f ca="1">_xlfn.IFNA(IF($B31="Blue",VLOOKUP('team lookup'!$A31,q_match_data,158),VLOOKUP('team lookup'!$A31,q_match_data,209)),"")</f>
        <v/>
      </c>
      <c r="J31" t="str">
        <f ca="1">_xlfn.IFNA(IF($B31="Blue",VLOOKUP('team lookup'!$A31,q_match_data,155),VLOOKUP('team lookup'!$A31,q_match_data,206)),"")</f>
        <v/>
      </c>
      <c r="K31" s="23" t="str">
        <f ca="1">_xlfn.IFNA(1-1/(1+10^((VLOOKUP($A$2,'predicted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
      </c>
      <c r="L31" s="23" t="str">
        <f ca="1">_xlfn.IFNA(IF($B31="Blue",VLOOKUP('team lookup'!$A31,q_match_data,157),VLOOKUP('team lookup'!$A31,q_match_data,208)),"")</f>
        <v/>
      </c>
      <c r="M31" s="23" t="str">
        <f t="shared" ref="M31:M48" ca="1" si="3">IFERROR(AVERAGE(K31:L31),"")</f>
        <v/>
      </c>
      <c r="N31" s="23" t="str">
        <f ca="1">_xlfn.IFNA(IF($B31="Blue",VLOOKUP('team lookup'!$A31,q_match_data,142),VLOOKUP('team lookup'!$A31,q_match_data,193)),"")</f>
        <v/>
      </c>
      <c r="O31" s="23" t="str">
        <f ca="1">_xlfn.IFNA(IF($B31="Blue",VLOOKUP('team lookup'!$A31,q_match_data,141),VLOOKUP('team lookup'!$A31,q_match_data,192)),"")</f>
        <v/>
      </c>
      <c r="P31" s="29" t="str">
        <f t="shared" ref="P31:P47" ca="1" si="4">IFERROR(2*M31+N31+O31,"")</f>
        <v/>
      </c>
    </row>
    <row r="32" spans="1:74" x14ac:dyDescent="0.25">
      <c r="A32" t="str">
        <f t="shared" ca="1" si="2"/>
        <v/>
      </c>
      <c r="B32" t="str">
        <f ca="1">_xlfn.IFNA(IF(OR($A$2=VLOOKUP('team lookup'!$A32,q_match_data,2),$A$2=VLOOKUP('team lookup'!$A32,q_match_data,3),$A$2=VLOOKUP('team lookup'!$A32,q_match_data,4)),"Blue","Red"),"")</f>
        <v/>
      </c>
      <c r="C32" t="str">
        <f ca="1">_xlfn.IFNA(IF(OR($A$2=VLOOKUP('team lookup'!$A32,q_match_data,2),$A$2=VLOOKUP('team lookup'!$A32,q_match_data,5)),1,IF(OR($A$2=VLOOKUP('team lookup'!$A32,q_match_data,3),$A$2=VLOOKUP('team lookup'!$A32,q_match_data,6)),2,IF(OR($A$2=VLOOKUP('team lookup'!$A32,q_match_data,4),$A$2=VLOOKUP('team lookup'!$A32,q_match_data,7)),3))),"")</f>
        <v/>
      </c>
      <c r="D32" t="str">
        <f ca="1">_xlfn.IFNA(IF($C32=1,IF($B32="Blue",VLOOKUP('team lookup'!$A32,q_match_data,3),VLOOKUP('team lookup'!$A32,q_match_data,6)),IF($B32="Blue",VLOOKUP('team lookup'!$A32,q_match_data,2),VLOOKUP('team lookup'!$A32,q_match_data,5))),"")</f>
        <v/>
      </c>
      <c r="E32" t="str">
        <f ca="1">_xlfn.IFNA(IF($C32=3,IF($B32="Blue",VLOOKUP('team lookup'!$A32,q_match_data,3),VLOOKUP('team lookup'!$A32,q_match_data,6)),IF($B32="Blue",VLOOKUP('team lookup'!$A32,q_match_data,4),VLOOKUP('team lookup'!$A32,q_match_data,7))),"")</f>
        <v/>
      </c>
      <c r="F32" t="str">
        <f ca="1">_xlfn.IFNA(IF($B32="Blue",VLOOKUP('team lookup'!$A32,q_match_data,5),VLOOKUP('team lookup'!$A32,q_match_data,2)),"")</f>
        <v/>
      </c>
      <c r="G32" t="str">
        <f ca="1">_xlfn.IFNA(IF($B32="Blue",VLOOKUP('team lookup'!$A32,q_match_data,6),VLOOKUP('team lookup'!$A32,q_match_data,3)),"")</f>
        <v/>
      </c>
      <c r="H32" t="str">
        <f ca="1">_xlfn.IFNA(IF($B32="Blue",VLOOKUP('team lookup'!$A32,q_match_data,7),VLOOKUP('team lookup'!$A32,q_match_data,4)),"")</f>
        <v/>
      </c>
      <c r="I32" t="str">
        <f ca="1">_xlfn.IFNA(IF($B32="Blue",VLOOKUP('team lookup'!$A32,q_match_data,158),VLOOKUP('team lookup'!$A32,q_match_data,209)),"")</f>
        <v/>
      </c>
      <c r="J32" t="str">
        <f ca="1">_xlfn.IFNA(IF($B32="Blue",VLOOKUP('team lookup'!$A32,q_match_data,155),VLOOKUP('team lookup'!$A32,q_match_data,206)),"")</f>
        <v/>
      </c>
      <c r="K32" s="23" t="str">
        <f ca="1">_xlfn.IFNA(1-1/(1+10^((VLOOKUP($A$2,'predicted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
      </c>
      <c r="L32" s="23" t="str">
        <f ca="1">_xlfn.IFNA(IF($B32="Blue",VLOOKUP('team lookup'!$A32,q_match_data,157),VLOOKUP('team lookup'!$A32,q_match_data,208)),"")</f>
        <v/>
      </c>
      <c r="M32" s="23" t="str">
        <f t="shared" ca="1" si="3"/>
        <v/>
      </c>
      <c r="N32" s="23" t="str">
        <f ca="1">_xlfn.IFNA(IF($B32="Blue",VLOOKUP('team lookup'!$A32,q_match_data,142),VLOOKUP('team lookup'!$A32,q_match_data,193)),"")</f>
        <v/>
      </c>
      <c r="O32" s="23" t="str">
        <f ca="1">_xlfn.IFNA(IF($B32="Blue",VLOOKUP('team lookup'!$A32,q_match_data,141),VLOOKUP('team lookup'!$A32,q_match_data,192)),"")</f>
        <v/>
      </c>
      <c r="P32" s="29" t="str">
        <f t="shared" ca="1" si="4"/>
        <v/>
      </c>
    </row>
    <row r="33" spans="1:16" x14ac:dyDescent="0.25">
      <c r="A33" t="str">
        <f t="shared" ca="1" si="2"/>
        <v/>
      </c>
      <c r="B33" t="str">
        <f ca="1">_xlfn.IFNA(IF(OR($A$2=VLOOKUP('team lookup'!$A33,q_match_data,2),$A$2=VLOOKUP('team lookup'!$A33,q_match_data,3),$A$2=VLOOKUP('team lookup'!$A33,q_match_data,4)),"Blue","Red"),"")</f>
        <v/>
      </c>
      <c r="C33" t="str">
        <f ca="1">_xlfn.IFNA(IF(OR($A$2=VLOOKUP('team lookup'!$A33,q_match_data,2),$A$2=VLOOKUP('team lookup'!$A33,q_match_data,5)),1,IF(OR($A$2=VLOOKUP('team lookup'!$A33,q_match_data,3),$A$2=VLOOKUP('team lookup'!$A33,q_match_data,6)),2,IF(OR($A$2=VLOOKUP('team lookup'!$A33,q_match_data,4),$A$2=VLOOKUP('team lookup'!$A33,q_match_data,7)),3))),"")</f>
        <v/>
      </c>
      <c r="D33" t="str">
        <f ca="1">_xlfn.IFNA(IF($C33=1,IF($B33="Blue",VLOOKUP('team lookup'!$A33,q_match_data,3),VLOOKUP('team lookup'!$A33,q_match_data,6)),IF($B33="Blue",VLOOKUP('team lookup'!$A33,q_match_data,2),VLOOKUP('team lookup'!$A33,q_match_data,5))),"")</f>
        <v/>
      </c>
      <c r="E33" t="str">
        <f ca="1">_xlfn.IFNA(IF($C33=3,IF($B33="Blue",VLOOKUP('team lookup'!$A33,q_match_data,3),VLOOKUP('team lookup'!$A33,q_match_data,6)),IF($B33="Blue",VLOOKUP('team lookup'!$A33,q_match_data,4),VLOOKUP('team lookup'!$A33,q_match_data,7))),"")</f>
        <v/>
      </c>
      <c r="F33" t="str">
        <f ca="1">_xlfn.IFNA(IF($B33="Blue",VLOOKUP('team lookup'!$A33,q_match_data,5),VLOOKUP('team lookup'!$A33,q_match_data,2)),"")</f>
        <v/>
      </c>
      <c r="G33" t="str">
        <f ca="1">_xlfn.IFNA(IF($B33="Blue",VLOOKUP('team lookup'!$A33,q_match_data,6),VLOOKUP('team lookup'!$A33,q_match_data,3)),"")</f>
        <v/>
      </c>
      <c r="H33" t="str">
        <f ca="1">_xlfn.IFNA(IF($B33="Blue",VLOOKUP('team lookup'!$A33,q_match_data,7),VLOOKUP('team lookup'!$A33,q_match_data,4)),"")</f>
        <v/>
      </c>
      <c r="I33" t="str">
        <f ca="1">_xlfn.IFNA(IF($B33="Blue",VLOOKUP('team lookup'!$A33,q_match_data,158),VLOOKUP('team lookup'!$A33,q_match_data,209)),"")</f>
        <v/>
      </c>
      <c r="J33" t="str">
        <f ca="1">_xlfn.IFNA(IF($B33="Blue",VLOOKUP('team lookup'!$A33,q_match_data,155),VLOOKUP('team lookup'!$A33,q_match_data,206)),"")</f>
        <v/>
      </c>
      <c r="K33" s="23" t="str">
        <f ca="1">_xlfn.IFNA(1-1/(1+10^((VLOOKUP($A$2,'predicted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
      </c>
      <c r="L33" s="23" t="str">
        <f ca="1">_xlfn.IFNA(IF($B33="Blue",VLOOKUP('team lookup'!$A33,q_match_data,157),VLOOKUP('team lookup'!$A33,q_match_data,208)),"")</f>
        <v/>
      </c>
      <c r="M33" s="23" t="str">
        <f t="shared" ca="1" si="3"/>
        <v/>
      </c>
      <c r="N33" s="23" t="str">
        <f ca="1">_xlfn.IFNA(IF($B33="Blue",VLOOKUP('team lookup'!$A33,q_match_data,142),VLOOKUP('team lookup'!$A33,q_match_data,193)),"")</f>
        <v/>
      </c>
      <c r="O33" s="23" t="str">
        <f ca="1">_xlfn.IFNA(IF($B33="Blue",VLOOKUP('team lookup'!$A33,q_match_data,141),VLOOKUP('team lookup'!$A33,q_match_data,192)),"")</f>
        <v/>
      </c>
      <c r="P33" s="29" t="str">
        <f t="shared" ca="1" si="4"/>
        <v/>
      </c>
    </row>
    <row r="34" spans="1:16" x14ac:dyDescent="0.25">
      <c r="A34" t="str">
        <f t="shared" ca="1" si="2"/>
        <v/>
      </c>
      <c r="B34" t="str">
        <f ca="1">_xlfn.IFNA(IF(OR($A$2=VLOOKUP('team lookup'!$A34,q_match_data,2),$A$2=VLOOKUP('team lookup'!$A34,q_match_data,3),$A$2=VLOOKUP('team lookup'!$A34,q_match_data,4)),"Blue","Red"),"")</f>
        <v/>
      </c>
      <c r="C34" t="str">
        <f ca="1">_xlfn.IFNA(IF(OR($A$2=VLOOKUP('team lookup'!$A34,q_match_data,2),$A$2=VLOOKUP('team lookup'!$A34,q_match_data,5)),1,IF(OR($A$2=VLOOKUP('team lookup'!$A34,q_match_data,3),$A$2=VLOOKUP('team lookup'!$A34,q_match_data,6)),2,IF(OR($A$2=VLOOKUP('team lookup'!$A34,q_match_data,4),$A$2=VLOOKUP('team lookup'!$A34,q_match_data,7)),3))),"")</f>
        <v/>
      </c>
      <c r="D34" t="str">
        <f ca="1">_xlfn.IFNA(IF($C34=1,IF($B34="Blue",VLOOKUP('team lookup'!$A34,q_match_data,3),VLOOKUP('team lookup'!$A34,q_match_data,6)),IF($B34="Blue",VLOOKUP('team lookup'!$A34,q_match_data,2),VLOOKUP('team lookup'!$A34,q_match_data,5))),"")</f>
        <v/>
      </c>
      <c r="E34" t="str">
        <f ca="1">_xlfn.IFNA(IF($C34=3,IF($B34="Blue",VLOOKUP('team lookup'!$A34,q_match_data,3),VLOOKUP('team lookup'!$A34,q_match_data,6)),IF($B34="Blue",VLOOKUP('team lookup'!$A34,q_match_data,4),VLOOKUP('team lookup'!$A34,q_match_data,7))),"")</f>
        <v/>
      </c>
      <c r="F34" t="str">
        <f ca="1">_xlfn.IFNA(IF($B34="Blue",VLOOKUP('team lookup'!$A34,q_match_data,5),VLOOKUP('team lookup'!$A34,q_match_data,2)),"")</f>
        <v/>
      </c>
      <c r="G34" t="str">
        <f ca="1">_xlfn.IFNA(IF($B34="Blue",VLOOKUP('team lookup'!$A34,q_match_data,6),VLOOKUP('team lookup'!$A34,q_match_data,3)),"")</f>
        <v/>
      </c>
      <c r="H34" t="str">
        <f ca="1">_xlfn.IFNA(IF($B34="Blue",VLOOKUP('team lookup'!$A34,q_match_data,7),VLOOKUP('team lookup'!$A34,q_match_data,4)),"")</f>
        <v/>
      </c>
      <c r="I34" t="str">
        <f ca="1">_xlfn.IFNA(IF($B34="Blue",VLOOKUP('team lookup'!$A34,q_match_data,158),VLOOKUP('team lookup'!$A34,q_match_data,209)),"")</f>
        <v/>
      </c>
      <c r="J34" t="str">
        <f ca="1">_xlfn.IFNA(IF($B34="Blue",VLOOKUP('team lookup'!$A34,q_match_data,155),VLOOKUP('team lookup'!$A34,q_match_data,206)),"")</f>
        <v/>
      </c>
      <c r="K34" s="23" t="str">
        <f ca="1">_xlfn.IFNA(1-1/(1+10^((VLOOKUP($A$2,'predicted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
      </c>
      <c r="L34" s="23" t="str">
        <f ca="1">_xlfn.IFNA(IF($B34="Blue",VLOOKUP('team lookup'!$A34,q_match_data,157),VLOOKUP('team lookup'!$A34,q_match_data,208)),"")</f>
        <v/>
      </c>
      <c r="M34" s="23" t="str">
        <f t="shared" ca="1" si="3"/>
        <v/>
      </c>
      <c r="N34" s="23" t="str">
        <f ca="1">_xlfn.IFNA(IF($B34="Blue",VLOOKUP('team lookup'!$A34,q_match_data,142),VLOOKUP('team lookup'!$A34,q_match_data,193)),"")</f>
        <v/>
      </c>
      <c r="O34" s="23" t="str">
        <f ca="1">_xlfn.IFNA(IF($B34="Blue",VLOOKUP('team lookup'!$A34,q_match_data,141),VLOOKUP('team lookup'!$A34,q_match_data,192)),"")</f>
        <v/>
      </c>
      <c r="P34" s="29" t="str">
        <f t="shared" ca="1" si="4"/>
        <v/>
      </c>
    </row>
    <row r="35" spans="1:16" x14ac:dyDescent="0.25">
      <c r="A35" t="str">
        <f t="shared" ca="1" si="2"/>
        <v/>
      </c>
      <c r="B35" t="str">
        <f ca="1">_xlfn.IFNA(IF(OR($A$2=VLOOKUP('team lookup'!$A35,q_match_data,2),$A$2=VLOOKUP('team lookup'!$A35,q_match_data,3),$A$2=VLOOKUP('team lookup'!$A35,q_match_data,4)),"Blue","Red"),"")</f>
        <v/>
      </c>
      <c r="C35" t="str">
        <f ca="1">_xlfn.IFNA(IF(OR($A$2=VLOOKUP('team lookup'!$A35,q_match_data,2),$A$2=VLOOKUP('team lookup'!$A35,q_match_data,5)),1,IF(OR($A$2=VLOOKUP('team lookup'!$A35,q_match_data,3),$A$2=VLOOKUP('team lookup'!$A35,q_match_data,6)),2,IF(OR($A$2=VLOOKUP('team lookup'!$A35,q_match_data,4),$A$2=VLOOKUP('team lookup'!$A35,q_match_data,7)),3))),"")</f>
        <v/>
      </c>
      <c r="D35" t="str">
        <f ca="1">_xlfn.IFNA(IF($C35=1,IF($B35="Blue",VLOOKUP('team lookup'!$A35,q_match_data,3),VLOOKUP('team lookup'!$A35,q_match_data,6)),IF($B35="Blue",VLOOKUP('team lookup'!$A35,q_match_data,2),VLOOKUP('team lookup'!$A35,q_match_data,5))),"")</f>
        <v/>
      </c>
      <c r="E35" t="str">
        <f ca="1">_xlfn.IFNA(IF($C35=3,IF($B35="Blue",VLOOKUP('team lookup'!$A35,q_match_data,3),VLOOKUP('team lookup'!$A35,q_match_data,6)),IF($B35="Blue",VLOOKUP('team lookup'!$A35,q_match_data,4),VLOOKUP('team lookup'!$A35,q_match_data,7))),"")</f>
        <v/>
      </c>
      <c r="F35" t="str">
        <f ca="1">_xlfn.IFNA(IF($B35="Blue",VLOOKUP('team lookup'!$A35,q_match_data,5),VLOOKUP('team lookup'!$A35,q_match_data,2)),"")</f>
        <v/>
      </c>
      <c r="G35" t="str">
        <f ca="1">_xlfn.IFNA(IF($B35="Blue",VLOOKUP('team lookup'!$A35,q_match_data,6),VLOOKUP('team lookup'!$A35,q_match_data,3)),"")</f>
        <v/>
      </c>
      <c r="H35" t="str">
        <f ca="1">_xlfn.IFNA(IF($B35="Blue",VLOOKUP('team lookup'!$A35,q_match_data,7),VLOOKUP('team lookup'!$A35,q_match_data,4)),"")</f>
        <v/>
      </c>
      <c r="I35" t="str">
        <f ca="1">_xlfn.IFNA(IF($B35="Blue",VLOOKUP('team lookup'!$A35,q_match_data,158),VLOOKUP('team lookup'!$A35,q_match_data,209)),"")</f>
        <v/>
      </c>
      <c r="J35" t="str">
        <f ca="1">_xlfn.IFNA(IF($B35="Blue",VLOOKUP('team lookup'!$A35,q_match_data,155),VLOOKUP('team lookup'!$A35,q_match_data,206)),"")</f>
        <v/>
      </c>
      <c r="K35" s="23" t="str">
        <f ca="1">_xlfn.IFNA(1-1/(1+10^((VLOOKUP($A$2,'predicted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
      </c>
      <c r="L35" s="23" t="str">
        <f ca="1">_xlfn.IFNA(IF($B35="Blue",VLOOKUP('team lookup'!$A35,q_match_data,157),VLOOKUP('team lookup'!$A35,q_match_data,208)),"")</f>
        <v/>
      </c>
      <c r="M35" s="23" t="str">
        <f t="shared" ca="1" si="3"/>
        <v/>
      </c>
      <c r="N35" s="23" t="str">
        <f ca="1">_xlfn.IFNA(IF($B35="Blue",VLOOKUP('team lookup'!$A35,q_match_data,142),VLOOKUP('team lookup'!$A35,q_match_data,193)),"")</f>
        <v/>
      </c>
      <c r="O35" s="23" t="str">
        <f ca="1">_xlfn.IFNA(IF($B35="Blue",VLOOKUP('team lookup'!$A35,q_match_data,141),VLOOKUP('team lookup'!$A35,q_match_data,192)),"")</f>
        <v/>
      </c>
      <c r="P35" s="29" t="str">
        <f t="shared" ca="1" si="4"/>
        <v/>
      </c>
    </row>
    <row r="36" spans="1:16" x14ac:dyDescent="0.25">
      <c r="A36" t="str">
        <f t="shared" ca="1" si="2"/>
        <v/>
      </c>
      <c r="B36" t="str">
        <f ca="1">_xlfn.IFNA(IF(OR($A$2=VLOOKUP('team lookup'!$A36,q_match_data,2),$A$2=VLOOKUP('team lookup'!$A36,q_match_data,3),$A$2=VLOOKUP('team lookup'!$A36,q_match_data,4)),"Blue","Red"),"")</f>
        <v/>
      </c>
      <c r="C36" t="str">
        <f ca="1">_xlfn.IFNA(IF(OR($A$2=VLOOKUP('team lookup'!$A36,q_match_data,2),$A$2=VLOOKUP('team lookup'!$A36,q_match_data,5)),1,IF(OR($A$2=VLOOKUP('team lookup'!$A36,q_match_data,3),$A$2=VLOOKUP('team lookup'!$A36,q_match_data,6)),2,IF(OR($A$2=VLOOKUP('team lookup'!$A36,q_match_data,4),$A$2=VLOOKUP('team lookup'!$A36,q_match_data,7)),3))),"")</f>
        <v/>
      </c>
      <c r="D36" t="str">
        <f ca="1">_xlfn.IFNA(IF($C36=1,IF($B36="Blue",VLOOKUP('team lookup'!$A36,q_match_data,3),VLOOKUP('team lookup'!$A36,q_match_data,6)),IF($B36="Blue",VLOOKUP('team lookup'!$A36,q_match_data,2),VLOOKUP('team lookup'!$A36,q_match_data,5))),"")</f>
        <v/>
      </c>
      <c r="E36" t="str">
        <f ca="1">_xlfn.IFNA(IF($C36=3,IF($B36="Blue",VLOOKUP('team lookup'!$A36,q_match_data,3),VLOOKUP('team lookup'!$A36,q_match_data,6)),IF($B36="Blue",VLOOKUP('team lookup'!$A36,q_match_data,4),VLOOKUP('team lookup'!$A36,q_match_data,7))),"")</f>
        <v/>
      </c>
      <c r="F36" t="str">
        <f ca="1">_xlfn.IFNA(IF($B36="Blue",VLOOKUP('team lookup'!$A36,q_match_data,5),VLOOKUP('team lookup'!$A36,q_match_data,2)),"")</f>
        <v/>
      </c>
      <c r="G36" t="str">
        <f ca="1">_xlfn.IFNA(IF($B36="Blue",VLOOKUP('team lookup'!$A36,q_match_data,6),VLOOKUP('team lookup'!$A36,q_match_data,3)),"")</f>
        <v/>
      </c>
      <c r="H36" t="str">
        <f ca="1">_xlfn.IFNA(IF($B36="Blue",VLOOKUP('team lookup'!$A36,q_match_data,7),VLOOKUP('team lookup'!$A36,q_match_data,4)),"")</f>
        <v/>
      </c>
      <c r="I36" t="str">
        <f ca="1">_xlfn.IFNA(IF($B36="Blue",VLOOKUP('team lookup'!$A36,q_match_data,158),VLOOKUP('team lookup'!$A36,q_match_data,209)),"")</f>
        <v/>
      </c>
      <c r="J36" t="str">
        <f ca="1">_xlfn.IFNA(IF($B36="Blue",VLOOKUP('team lookup'!$A36,q_match_data,155),VLOOKUP('team lookup'!$A36,q_match_data,206)),"")</f>
        <v/>
      </c>
      <c r="K36" s="23" t="str">
        <f ca="1">_xlfn.IFNA(1-1/(1+10^((VLOOKUP($A$2,'predicted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
      </c>
      <c r="L36" s="23" t="str">
        <f ca="1">_xlfn.IFNA(IF($B36="Blue",VLOOKUP('team lookup'!$A36,q_match_data,157),VLOOKUP('team lookup'!$A36,q_match_data,208)),"")</f>
        <v/>
      </c>
      <c r="M36" s="23" t="str">
        <f t="shared" ca="1" si="3"/>
        <v/>
      </c>
      <c r="N36" s="23" t="str">
        <f ca="1">_xlfn.IFNA(IF($B36="Blue",VLOOKUP('team lookup'!$A36,q_match_data,142),VLOOKUP('team lookup'!$A36,q_match_data,193)),"")</f>
        <v/>
      </c>
      <c r="O36" s="23" t="str">
        <f ca="1">_xlfn.IFNA(IF($B36="Blue",VLOOKUP('team lookup'!$A36,q_match_data,141),VLOOKUP('team lookup'!$A36,q_match_data,192)),"")</f>
        <v/>
      </c>
      <c r="P36" s="29" t="str">
        <f t="shared" ca="1" si="4"/>
        <v/>
      </c>
    </row>
    <row r="37" spans="1:16" x14ac:dyDescent="0.25">
      <c r="A37" t="str">
        <f t="shared" ca="1" si="2"/>
        <v/>
      </c>
      <c r="B37" t="str">
        <f ca="1">_xlfn.IFNA(IF(OR($A$2=VLOOKUP('team lookup'!$A37,q_match_data,2),$A$2=VLOOKUP('team lookup'!$A37,q_match_data,3),$A$2=VLOOKUP('team lookup'!$A37,q_match_data,4)),"Blue","Red"),"")</f>
        <v/>
      </c>
      <c r="C37" t="str">
        <f ca="1">_xlfn.IFNA(IF(OR($A$2=VLOOKUP('team lookup'!$A37,q_match_data,2),$A$2=VLOOKUP('team lookup'!$A37,q_match_data,5)),1,IF(OR($A$2=VLOOKUP('team lookup'!$A37,q_match_data,3),$A$2=VLOOKUP('team lookup'!$A37,q_match_data,6)),2,IF(OR($A$2=VLOOKUP('team lookup'!$A37,q_match_data,4),$A$2=VLOOKUP('team lookup'!$A37,q_match_data,7)),3))),"")</f>
        <v/>
      </c>
      <c r="D37" t="str">
        <f ca="1">_xlfn.IFNA(IF($C37=1,IF($B37="Blue",VLOOKUP('team lookup'!$A37,q_match_data,3),VLOOKUP('team lookup'!$A37,q_match_data,6)),IF($B37="Blue",VLOOKUP('team lookup'!$A37,q_match_data,2),VLOOKUP('team lookup'!$A37,q_match_data,5))),"")</f>
        <v/>
      </c>
      <c r="E37" t="str">
        <f ca="1">_xlfn.IFNA(IF($C37=3,IF($B37="Blue",VLOOKUP('team lookup'!$A37,q_match_data,3),VLOOKUP('team lookup'!$A37,q_match_data,6)),IF($B37="Blue",VLOOKUP('team lookup'!$A37,q_match_data,4),VLOOKUP('team lookup'!$A37,q_match_data,7))),"")</f>
        <v/>
      </c>
      <c r="F37" t="str">
        <f ca="1">_xlfn.IFNA(IF($B37="Blue",VLOOKUP('team lookup'!$A37,q_match_data,5),VLOOKUP('team lookup'!$A37,q_match_data,2)),"")</f>
        <v/>
      </c>
      <c r="G37" t="str">
        <f ca="1">_xlfn.IFNA(IF($B37="Blue",VLOOKUP('team lookup'!$A37,q_match_data,6),VLOOKUP('team lookup'!$A37,q_match_data,3)),"")</f>
        <v/>
      </c>
      <c r="H37" t="str">
        <f ca="1">_xlfn.IFNA(IF($B37="Blue",VLOOKUP('team lookup'!$A37,q_match_data,7),VLOOKUP('team lookup'!$A37,q_match_data,4)),"")</f>
        <v/>
      </c>
      <c r="I37" t="str">
        <f ca="1">_xlfn.IFNA(IF($B37="Blue",VLOOKUP('team lookup'!$A37,q_match_data,158),VLOOKUP('team lookup'!$A37,q_match_data,209)),"")</f>
        <v/>
      </c>
      <c r="J37" t="str">
        <f ca="1">_xlfn.IFNA(IF($B37="Blue",VLOOKUP('team lookup'!$A37,q_match_data,155),VLOOKUP('team lookup'!$A37,q_match_data,206)),"")</f>
        <v/>
      </c>
      <c r="K37" s="23" t="str">
        <f ca="1">_xlfn.IFNA(1-1/(1+10^((VLOOKUP($A$2,'predicted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
      </c>
      <c r="L37" s="23" t="str">
        <f ca="1">_xlfn.IFNA(IF($B37="Blue",VLOOKUP('team lookup'!$A37,q_match_data,157),VLOOKUP('team lookup'!$A37,q_match_data,208)),"")</f>
        <v/>
      </c>
      <c r="M37" s="23" t="str">
        <f t="shared" ca="1" si="3"/>
        <v/>
      </c>
      <c r="N37" s="23" t="str">
        <f ca="1">_xlfn.IFNA(IF($B37="Blue",VLOOKUP('team lookup'!$A37,q_match_data,142),VLOOKUP('team lookup'!$A37,q_match_data,193)),"")</f>
        <v/>
      </c>
      <c r="O37" s="23" t="str">
        <f ca="1">_xlfn.IFNA(IF($B37="Blue",VLOOKUP('team lookup'!$A37,q_match_data,141),VLOOKUP('team lookup'!$A37,q_match_data,192)),"")</f>
        <v/>
      </c>
      <c r="P37" s="29" t="str">
        <f t="shared" ca="1" si="4"/>
        <v/>
      </c>
    </row>
    <row r="38" spans="1:16" x14ac:dyDescent="0.25">
      <c r="A38" t="str">
        <f t="shared" ca="1" si="2"/>
        <v/>
      </c>
      <c r="B38" t="str">
        <f ca="1">_xlfn.IFNA(IF(OR($A$2=VLOOKUP('team lookup'!$A38,q_match_data,2),$A$2=VLOOKUP('team lookup'!$A38,q_match_data,3),$A$2=VLOOKUP('team lookup'!$A38,q_match_data,4)),"Blue","Red"),"")</f>
        <v/>
      </c>
      <c r="C38" t="str">
        <f ca="1">_xlfn.IFNA(IF(OR($A$2=VLOOKUP('team lookup'!$A38,q_match_data,2),$A$2=VLOOKUP('team lookup'!$A38,q_match_data,5)),1,IF(OR($A$2=VLOOKUP('team lookup'!$A38,q_match_data,3),$A$2=VLOOKUP('team lookup'!$A38,q_match_data,6)),2,IF(OR($A$2=VLOOKUP('team lookup'!$A38,q_match_data,4),$A$2=VLOOKUP('team lookup'!$A38,q_match_data,7)),3))),"")</f>
        <v/>
      </c>
      <c r="D38" t="str">
        <f ca="1">_xlfn.IFNA(IF($C38=1,IF($B38="Blue",VLOOKUP('team lookup'!$A38,q_match_data,3),VLOOKUP('team lookup'!$A38,q_match_data,6)),IF($B38="Blue",VLOOKUP('team lookup'!$A38,q_match_data,2),VLOOKUP('team lookup'!$A38,q_match_data,5))),"")</f>
        <v/>
      </c>
      <c r="E38" t="str">
        <f ca="1">_xlfn.IFNA(IF($C38=3,IF($B38="Blue",VLOOKUP('team lookup'!$A38,q_match_data,3),VLOOKUP('team lookup'!$A38,q_match_data,6)),IF($B38="Blue",VLOOKUP('team lookup'!$A38,q_match_data,4),VLOOKUP('team lookup'!$A38,q_match_data,7))),"")</f>
        <v/>
      </c>
      <c r="F38" t="str">
        <f ca="1">_xlfn.IFNA(IF($B38="Blue",VLOOKUP('team lookup'!$A38,q_match_data,5),VLOOKUP('team lookup'!$A38,q_match_data,2)),"")</f>
        <v/>
      </c>
      <c r="G38" t="str">
        <f ca="1">_xlfn.IFNA(IF($B38="Blue",VLOOKUP('team lookup'!$A38,q_match_data,6),VLOOKUP('team lookup'!$A38,q_match_data,3)),"")</f>
        <v/>
      </c>
      <c r="H38" t="str">
        <f ca="1">_xlfn.IFNA(IF($B38="Blue",VLOOKUP('team lookup'!$A38,q_match_data,7),VLOOKUP('team lookup'!$A38,q_match_data,4)),"")</f>
        <v/>
      </c>
      <c r="I38" t="str">
        <f ca="1">_xlfn.IFNA(IF($B38="Blue",VLOOKUP('team lookup'!$A38,q_match_data,158),VLOOKUP('team lookup'!$A38,q_match_data,209)),"")</f>
        <v/>
      </c>
      <c r="J38" t="str">
        <f ca="1">_xlfn.IFNA(IF($B38="Blue",VLOOKUP('team lookup'!$A38,q_match_data,155),VLOOKUP('team lookup'!$A38,q_match_data,206)),"")</f>
        <v/>
      </c>
      <c r="K38" s="23" t="str">
        <f ca="1">_xlfn.IFNA(1-1/(1+10^((VLOOKUP($A$2,'predicted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
      </c>
      <c r="L38" s="23" t="str">
        <f ca="1">_xlfn.IFNA(IF($B38="Blue",VLOOKUP('team lookup'!$A38,q_match_data,157),VLOOKUP('team lookup'!$A38,q_match_data,208)),"")</f>
        <v/>
      </c>
      <c r="M38" s="23" t="str">
        <f t="shared" ca="1" si="3"/>
        <v/>
      </c>
      <c r="N38" s="23" t="str">
        <f ca="1">_xlfn.IFNA(IF($B38="Blue",VLOOKUP('team lookup'!$A38,q_match_data,142),VLOOKUP('team lookup'!$A38,q_match_data,193)),"")</f>
        <v/>
      </c>
      <c r="O38" s="23" t="str">
        <f ca="1">_xlfn.IFNA(IF($B38="Blue",VLOOKUP('team lookup'!$A38,q_match_data,141),VLOOKUP('team lookup'!$A38,q_match_data,192)),"")</f>
        <v/>
      </c>
      <c r="P38" s="29" t="str">
        <f t="shared" ca="1" si="4"/>
        <v/>
      </c>
    </row>
    <row r="39" spans="1:16" x14ac:dyDescent="0.25">
      <c r="A39" t="str">
        <f t="shared" ca="1" si="2"/>
        <v/>
      </c>
      <c r="B39" t="str">
        <f ca="1">_xlfn.IFNA(IF(OR($A$2=VLOOKUP('team lookup'!$A39,q_match_data,2),$A$2=VLOOKUP('team lookup'!$A39,q_match_data,3),$A$2=VLOOKUP('team lookup'!$A39,q_match_data,4)),"Blue","Red"),"")</f>
        <v/>
      </c>
      <c r="C39" t="str">
        <f ca="1">_xlfn.IFNA(IF(OR($A$2=VLOOKUP('team lookup'!$A39,q_match_data,2),$A$2=VLOOKUP('team lookup'!$A39,q_match_data,5)),1,IF(OR($A$2=VLOOKUP('team lookup'!$A39,q_match_data,3),$A$2=VLOOKUP('team lookup'!$A39,q_match_data,6)),2,IF(OR($A$2=VLOOKUP('team lookup'!$A39,q_match_data,4),$A$2=VLOOKUP('team lookup'!$A39,q_match_data,7)),3))),"")</f>
        <v/>
      </c>
      <c r="D39" t="str">
        <f ca="1">_xlfn.IFNA(IF($C39=1,IF($B39="Blue",VLOOKUP('team lookup'!$A39,q_match_data,3),VLOOKUP('team lookup'!$A39,q_match_data,6)),IF($B39="Blue",VLOOKUP('team lookup'!$A39,q_match_data,2),VLOOKUP('team lookup'!$A39,q_match_data,5))),"")</f>
        <v/>
      </c>
      <c r="E39" t="str">
        <f ca="1">_xlfn.IFNA(IF($C39=3,IF($B39="Blue",VLOOKUP('team lookup'!$A39,q_match_data,3),VLOOKUP('team lookup'!$A39,q_match_data,6)),IF($B39="Blue",VLOOKUP('team lookup'!$A39,q_match_data,4),VLOOKUP('team lookup'!$A39,q_match_data,7))),"")</f>
        <v/>
      </c>
      <c r="F39" t="str">
        <f ca="1">_xlfn.IFNA(IF($B39="Blue",VLOOKUP('team lookup'!$A39,q_match_data,5),VLOOKUP('team lookup'!$A39,q_match_data,2)),"")</f>
        <v/>
      </c>
      <c r="G39" t="str">
        <f ca="1">_xlfn.IFNA(IF($B39="Blue",VLOOKUP('team lookup'!$A39,q_match_data,6),VLOOKUP('team lookup'!$A39,q_match_data,3)),"")</f>
        <v/>
      </c>
      <c r="H39" t="str">
        <f ca="1">_xlfn.IFNA(IF($B39="Blue",VLOOKUP('team lookup'!$A39,q_match_data,7),VLOOKUP('team lookup'!$A39,q_match_data,4)),"")</f>
        <v/>
      </c>
      <c r="I39" t="str">
        <f ca="1">_xlfn.IFNA(IF($B39="Blue",VLOOKUP('team lookup'!$A39,q_match_data,158),VLOOKUP('team lookup'!$A39,q_match_data,209)),"")</f>
        <v/>
      </c>
      <c r="J39" t="str">
        <f ca="1">_xlfn.IFNA(IF($B39="Blue",VLOOKUP('team lookup'!$A39,q_match_data,155),VLOOKUP('team lookup'!$A39,q_match_data,206)),"")</f>
        <v/>
      </c>
      <c r="K39" s="23" t="str">
        <f ca="1">_xlfn.IFNA(1-1/(1+10^((VLOOKUP($A$2,'predicted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c r="L39" s="23" t="str">
        <f ca="1">_xlfn.IFNA(IF($B39="Blue",VLOOKUP('team lookup'!$A39,q_match_data,157),VLOOKUP('team lookup'!$A39,q_match_data,208)),"")</f>
        <v/>
      </c>
      <c r="M39" s="23" t="str">
        <f t="shared" ca="1" si="3"/>
        <v/>
      </c>
      <c r="N39" s="23" t="str">
        <f ca="1">_xlfn.IFNA(IF($B39="Blue",VLOOKUP('team lookup'!$A39,q_match_data,142),VLOOKUP('team lookup'!$A39,q_match_data,193)),"")</f>
        <v/>
      </c>
      <c r="O39" s="23" t="str">
        <f ca="1">_xlfn.IFNA(IF($B39="Blue",VLOOKUP('team lookup'!$A39,q_match_data,141),VLOOKUP('team lookup'!$A39,q_match_data,192)),"")</f>
        <v/>
      </c>
      <c r="P39" s="29" t="str">
        <f t="shared" ca="1" si="4"/>
        <v/>
      </c>
    </row>
    <row r="40" spans="1:16" x14ac:dyDescent="0.25">
      <c r="A40" t="str">
        <f t="shared" ca="1" si="2"/>
        <v/>
      </c>
      <c r="B40" t="str">
        <f ca="1">_xlfn.IFNA(IF(OR($A$2=VLOOKUP('team lookup'!$A40,q_match_data,2),$A$2=VLOOKUP('team lookup'!$A40,q_match_data,3),$A$2=VLOOKUP('team lookup'!$A40,q_match_data,4)),"Blue","Red"),"")</f>
        <v/>
      </c>
      <c r="C40" t="str">
        <f ca="1">_xlfn.IFNA(IF(OR($A$2=VLOOKUP('team lookup'!$A40,q_match_data,2),$A$2=VLOOKUP('team lookup'!$A40,q_match_data,5)),1,IF(OR($A$2=VLOOKUP('team lookup'!$A40,q_match_data,3),$A$2=VLOOKUP('team lookup'!$A40,q_match_data,6)),2,IF(OR($A$2=VLOOKUP('team lookup'!$A40,q_match_data,4),$A$2=VLOOKUP('team lookup'!$A40,q_match_data,7)),3))),"")</f>
        <v/>
      </c>
      <c r="D40" t="str">
        <f ca="1">_xlfn.IFNA(IF($C40=1,IF($B40="Blue",VLOOKUP('team lookup'!$A40,q_match_data,3),VLOOKUP('team lookup'!$A40,q_match_data,6)),IF($B40="Blue",VLOOKUP('team lookup'!$A40,q_match_data,2),VLOOKUP('team lookup'!$A40,q_match_data,5))),"")</f>
        <v/>
      </c>
      <c r="E40" t="str">
        <f ca="1">_xlfn.IFNA(IF($C40=3,IF($B40="Blue",VLOOKUP('team lookup'!$A40,q_match_data,3),VLOOKUP('team lookup'!$A40,q_match_data,6)),IF($B40="Blue",VLOOKUP('team lookup'!$A40,q_match_data,4),VLOOKUP('team lookup'!$A40,q_match_data,7))),"")</f>
        <v/>
      </c>
      <c r="F40" t="str">
        <f ca="1">_xlfn.IFNA(IF($B40="Blue",VLOOKUP('team lookup'!$A40,q_match_data,5),VLOOKUP('team lookup'!$A40,q_match_data,2)),"")</f>
        <v/>
      </c>
      <c r="G40" t="str">
        <f ca="1">_xlfn.IFNA(IF($B40="Blue",VLOOKUP('team lookup'!$A40,q_match_data,6),VLOOKUP('team lookup'!$A40,q_match_data,3)),"")</f>
        <v/>
      </c>
      <c r="H40" t="str">
        <f ca="1">_xlfn.IFNA(IF($B40="Blue",VLOOKUP('team lookup'!$A40,q_match_data,7),VLOOKUP('team lookup'!$A40,q_match_data,4)),"")</f>
        <v/>
      </c>
      <c r="I40" t="str">
        <f ca="1">_xlfn.IFNA(IF($B40="Blue",VLOOKUP('team lookup'!$A40,q_match_data,158),VLOOKUP('team lookup'!$A40,q_match_data,209)),"")</f>
        <v/>
      </c>
      <c r="J40" t="str">
        <f ca="1">_xlfn.IFNA(IF($B40="Blue",VLOOKUP('team lookup'!$A40,q_match_data,155),VLOOKUP('team lookup'!$A40,q_match_data,206)),"")</f>
        <v/>
      </c>
      <c r="K40" s="23" t="str">
        <f ca="1">_xlfn.IFNA(1-1/(1+10^((VLOOKUP($A$2,'predicted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c r="L40" s="23" t="str">
        <f ca="1">_xlfn.IFNA(IF($B40="Blue",VLOOKUP('team lookup'!$A40,q_match_data,157),VLOOKUP('team lookup'!$A40,q_match_data,208)),"")</f>
        <v/>
      </c>
      <c r="M40" s="23" t="str">
        <f t="shared" ca="1" si="3"/>
        <v/>
      </c>
      <c r="N40" s="23" t="str">
        <f ca="1">_xlfn.IFNA(IF($B40="Blue",VLOOKUP('team lookup'!$A40,q_match_data,142),VLOOKUP('team lookup'!$A40,q_match_data,193)),"")</f>
        <v/>
      </c>
      <c r="O40" s="23" t="str">
        <f ca="1">_xlfn.IFNA(IF($B40="Blue",VLOOKUP('team lookup'!$A40,q_match_data,141),VLOOKUP('team lookup'!$A40,q_match_data,192)),"")</f>
        <v/>
      </c>
      <c r="P40" s="29" t="str">
        <f t="shared" ca="1" si="4"/>
        <v/>
      </c>
    </row>
    <row r="41" spans="1:16" x14ac:dyDescent="0.25">
      <c r="A41" t="str">
        <f t="shared" ca="1" si="2"/>
        <v/>
      </c>
      <c r="B41" t="str">
        <f ca="1">_xlfn.IFNA(IF(OR($A$2=VLOOKUP('team lookup'!$A41,q_match_data,2),$A$2=VLOOKUP('team lookup'!$A41,q_match_data,3),$A$2=VLOOKUP('team lookup'!$A41,q_match_data,4)),"Blue","Red"),"")</f>
        <v/>
      </c>
      <c r="C41" t="str">
        <f ca="1">_xlfn.IFNA(IF(OR($A$2=VLOOKUP('team lookup'!$A41,q_match_data,2),$A$2=VLOOKUP('team lookup'!$A41,q_match_data,5)),1,IF(OR($A$2=VLOOKUP('team lookup'!$A41,q_match_data,3),$A$2=VLOOKUP('team lookup'!$A41,q_match_data,6)),2,IF(OR($A$2=VLOOKUP('team lookup'!$A41,q_match_data,4),$A$2=VLOOKUP('team lookup'!$A41,q_match_data,7)),3))),"")</f>
        <v/>
      </c>
      <c r="D41" t="str">
        <f ca="1">_xlfn.IFNA(IF($C41=1,IF($B41="Blue",VLOOKUP('team lookup'!$A41,q_match_data,3),VLOOKUP('team lookup'!$A41,q_match_data,6)),IF($B41="Blue",VLOOKUP('team lookup'!$A41,q_match_data,2),VLOOKUP('team lookup'!$A41,q_match_data,5))),"")</f>
        <v/>
      </c>
      <c r="E41" t="str">
        <f ca="1">_xlfn.IFNA(IF($C41=3,IF($B41="Blue",VLOOKUP('team lookup'!$A41,q_match_data,3),VLOOKUP('team lookup'!$A41,q_match_data,6)),IF($B41="Blue",VLOOKUP('team lookup'!$A41,q_match_data,4),VLOOKUP('team lookup'!$A41,q_match_data,7))),"")</f>
        <v/>
      </c>
      <c r="F41" t="str">
        <f ca="1">_xlfn.IFNA(IF($B41="Blue",VLOOKUP('team lookup'!$A41,q_match_data,5),VLOOKUP('team lookup'!$A41,q_match_data,2)),"")</f>
        <v/>
      </c>
      <c r="G41" t="str">
        <f ca="1">_xlfn.IFNA(IF($B41="Blue",VLOOKUP('team lookup'!$A41,q_match_data,6),VLOOKUP('team lookup'!$A41,q_match_data,3)),"")</f>
        <v/>
      </c>
      <c r="H41" t="str">
        <f ca="1">_xlfn.IFNA(IF($B41="Blue",VLOOKUP('team lookup'!$A41,q_match_data,7),VLOOKUP('team lookup'!$A41,q_match_data,4)),"")</f>
        <v/>
      </c>
      <c r="I41" t="str">
        <f ca="1">_xlfn.IFNA(IF($B41="Blue",VLOOKUP('team lookup'!$A41,q_match_data,158),VLOOKUP('team lookup'!$A41,q_match_data,209)),"")</f>
        <v/>
      </c>
      <c r="J41" t="str">
        <f ca="1">_xlfn.IFNA(IF($B41="Blue",VLOOKUP('team lookup'!$A41,q_match_data,155),VLOOKUP('team lookup'!$A41,q_match_data,206)),"")</f>
        <v/>
      </c>
      <c r="K41" s="23" t="str">
        <f ca="1">_xlfn.IFNA(1-1/(1+10^((VLOOKUP($A$2,'predicted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c r="L41" s="23" t="str">
        <f ca="1">_xlfn.IFNA(IF($B41="Blue",VLOOKUP('team lookup'!$A41,q_match_data,157),VLOOKUP('team lookup'!$A41,q_match_data,208)),"")</f>
        <v/>
      </c>
      <c r="M41" s="23" t="str">
        <f t="shared" ca="1" si="3"/>
        <v/>
      </c>
      <c r="N41" s="23" t="str">
        <f ca="1">_xlfn.IFNA(IF($B41="Blue",VLOOKUP('team lookup'!$A41,q_match_data,142),VLOOKUP('team lookup'!$A41,q_match_data,193)),"")</f>
        <v/>
      </c>
      <c r="O41" s="23" t="str">
        <f ca="1">_xlfn.IFNA(IF($B41="Blue",VLOOKUP('team lookup'!$A41,q_match_data,141),VLOOKUP('team lookup'!$A41,q_match_data,192)),"")</f>
        <v/>
      </c>
      <c r="P41" s="29" t="str">
        <f t="shared" ca="1" si="4"/>
        <v/>
      </c>
    </row>
    <row r="42" spans="1:16" x14ac:dyDescent="0.25">
      <c r="A42" t="str">
        <f t="shared" ca="1" si="2"/>
        <v/>
      </c>
      <c r="B42" t="str">
        <f ca="1">_xlfn.IFNA(IF(OR($A$2=VLOOKUP('team lookup'!$A42,q_match_data,2),$A$2=VLOOKUP('team lookup'!$A42,q_match_data,3),$A$2=VLOOKUP('team lookup'!$A42,q_match_data,4)),"Blue","Red"),"")</f>
        <v/>
      </c>
      <c r="C42" t="str">
        <f ca="1">_xlfn.IFNA(IF(OR($A$2=VLOOKUP('team lookup'!$A42,q_match_data,2),$A$2=VLOOKUP('team lookup'!$A42,q_match_data,5)),1,IF(OR($A$2=VLOOKUP('team lookup'!$A42,q_match_data,3),$A$2=VLOOKUP('team lookup'!$A42,q_match_data,6)),2,IF(OR($A$2=VLOOKUP('team lookup'!$A42,q_match_data,4),$A$2=VLOOKUP('team lookup'!$A42,q_match_data,7)),3))),"")</f>
        <v/>
      </c>
      <c r="D42" t="str">
        <f ca="1">_xlfn.IFNA(IF($C42=1,IF($B42="Blue",VLOOKUP('team lookup'!$A42,q_match_data,3),VLOOKUP('team lookup'!$A42,q_match_data,6)),IF($B42="Blue",VLOOKUP('team lookup'!$A42,q_match_data,2),VLOOKUP('team lookup'!$A42,q_match_data,5))),"")</f>
        <v/>
      </c>
      <c r="E42" t="str">
        <f ca="1">_xlfn.IFNA(IF($C42=3,IF($B42="Blue",VLOOKUP('team lookup'!$A42,q_match_data,3),VLOOKUP('team lookup'!$A42,q_match_data,6)),IF($B42="Blue",VLOOKUP('team lookup'!$A42,q_match_data,4),VLOOKUP('team lookup'!$A42,q_match_data,7))),"")</f>
        <v/>
      </c>
      <c r="F42" t="str">
        <f ca="1">_xlfn.IFNA(IF($B42="Blue",VLOOKUP('team lookup'!$A42,q_match_data,5),VLOOKUP('team lookup'!$A42,q_match_data,2)),"")</f>
        <v/>
      </c>
      <c r="G42" t="str">
        <f ca="1">_xlfn.IFNA(IF($B42="Blue",VLOOKUP('team lookup'!$A42,q_match_data,6),VLOOKUP('team lookup'!$A42,q_match_data,3)),"")</f>
        <v/>
      </c>
      <c r="H42" t="str">
        <f ca="1">_xlfn.IFNA(IF($B42="Blue",VLOOKUP('team lookup'!$A42,q_match_data,7),VLOOKUP('team lookup'!$A42,q_match_data,4)),"")</f>
        <v/>
      </c>
      <c r="I42" t="str">
        <f ca="1">_xlfn.IFNA(IF($B42="Blue",VLOOKUP('team lookup'!$A42,q_match_data,158),VLOOKUP('team lookup'!$A42,q_match_data,209)),"")</f>
        <v/>
      </c>
      <c r="J42" t="str">
        <f ca="1">_xlfn.IFNA(IF($B42="Blue",VLOOKUP('team lookup'!$A42,q_match_data,155),VLOOKUP('team lookup'!$A42,q_match_data,206)),"")</f>
        <v/>
      </c>
      <c r="K42" s="23" t="str">
        <f ca="1">_xlfn.IFNA(1-1/(1+10^((VLOOKUP($A$2,'predicted contributions sorted'!$A$3:$BD$120,52) +VLOOKUP($D42,'predicted contributions sorted'!$A$3:$BD$120,52)+VLOOKUP($E42,'predicted contributions sorted'!$A$3:$BD$120,52)-VLOOKUP($F42,'predicted contributions sorted'!$A$3:$BD$120,52)-VLOOKUP($G42,'predicted contributions sorted'!$A$3:$BD$120,52)-VLOOKUP($H42,'predicted contributions sorted'!$A$3:$BD$120,52))/400)),"")</f>
        <v/>
      </c>
      <c r="L42" s="23" t="str">
        <f ca="1">_xlfn.IFNA(IF($B42="Blue",VLOOKUP('team lookup'!$A42,q_match_data,157),VLOOKUP('team lookup'!$A42,q_match_data,208)),"")</f>
        <v/>
      </c>
      <c r="M42" s="23" t="str">
        <f t="shared" ca="1" si="3"/>
        <v/>
      </c>
      <c r="N42" s="23" t="str">
        <f ca="1">_xlfn.IFNA(IF($B42="Blue",VLOOKUP('team lookup'!$A42,q_match_data,142),VLOOKUP('team lookup'!$A42,q_match_data,193)),"")</f>
        <v/>
      </c>
      <c r="O42" s="23" t="str">
        <f ca="1">_xlfn.IFNA(IF($B42="Blue",VLOOKUP('team lookup'!$A42,q_match_data,141),VLOOKUP('team lookup'!$A42,q_match_data,192)),"")</f>
        <v/>
      </c>
      <c r="P42" s="29" t="str">
        <f t="shared" ca="1" si="4"/>
        <v/>
      </c>
    </row>
    <row r="43" spans="1:16" x14ac:dyDescent="0.25">
      <c r="A43" t="str">
        <f t="shared" ca="1" si="2"/>
        <v/>
      </c>
      <c r="B43" t="str">
        <f ca="1">_xlfn.IFNA(IF(OR($A$2=VLOOKUP('team lookup'!$A43,q_match_data,2),$A$2=VLOOKUP('team lookup'!$A43,q_match_data,3),$A$2=VLOOKUP('team lookup'!$A43,q_match_data,4)),"Blue","Red"),"")</f>
        <v/>
      </c>
      <c r="C43" t="str">
        <f ca="1">_xlfn.IFNA(IF(OR($A$2=VLOOKUP('team lookup'!$A43,q_match_data,2),$A$2=VLOOKUP('team lookup'!$A43,q_match_data,5)),1,IF(OR($A$2=VLOOKUP('team lookup'!$A43,q_match_data,3),$A$2=VLOOKUP('team lookup'!$A43,q_match_data,6)),2,IF(OR($A$2=VLOOKUP('team lookup'!$A43,q_match_data,4),$A$2=VLOOKUP('team lookup'!$A43,q_match_data,7)),3))),"")</f>
        <v/>
      </c>
      <c r="D43" t="str">
        <f ca="1">_xlfn.IFNA(IF($C43=1,IF($B43="Blue",VLOOKUP('team lookup'!$A43,q_match_data,3),VLOOKUP('team lookup'!$A43,q_match_data,6)),IF($B43="Blue",VLOOKUP('team lookup'!$A43,q_match_data,2),VLOOKUP('team lookup'!$A43,q_match_data,5))),"")</f>
        <v/>
      </c>
      <c r="E43" t="str">
        <f ca="1">_xlfn.IFNA(IF($C43=3,IF($B43="Blue",VLOOKUP('team lookup'!$A43,q_match_data,3),VLOOKUP('team lookup'!$A43,q_match_data,6)),IF($B43="Blue",VLOOKUP('team lookup'!$A43,q_match_data,4),VLOOKUP('team lookup'!$A43,q_match_data,7))),"")</f>
        <v/>
      </c>
      <c r="F43" t="str">
        <f ca="1">_xlfn.IFNA(IF($B43="Blue",VLOOKUP('team lookup'!$A43,q_match_data,5),VLOOKUP('team lookup'!$A43,q_match_data,2)),"")</f>
        <v/>
      </c>
      <c r="G43" t="str">
        <f ca="1">_xlfn.IFNA(IF($B43="Blue",VLOOKUP('team lookup'!$A43,q_match_data,6),VLOOKUP('team lookup'!$A43,q_match_data,3)),"")</f>
        <v/>
      </c>
      <c r="H43" t="str">
        <f ca="1">_xlfn.IFNA(IF($B43="Blue",VLOOKUP('team lookup'!$A43,q_match_data,7),VLOOKUP('team lookup'!$A43,q_match_data,4)),"")</f>
        <v/>
      </c>
      <c r="I43" t="str">
        <f ca="1">_xlfn.IFNA(IF($B43="Blue",VLOOKUP('team lookup'!$A43,q_match_data,158),VLOOKUP('team lookup'!$A43,q_match_data,209)),"")</f>
        <v/>
      </c>
      <c r="J43" t="str">
        <f ca="1">_xlfn.IFNA(IF($B43="Blue",VLOOKUP('team lookup'!$A43,q_match_data,155),VLOOKUP('team lookup'!$A43,q_match_data,206)),"")</f>
        <v/>
      </c>
      <c r="K43" s="23"/>
      <c r="L43" s="23" t="str">
        <f ca="1">_xlfn.IFNA(IF($B43="Blue",VLOOKUP('team lookup'!$A43,q_match_data,157),VLOOKUP('team lookup'!$A43,q_match_data,208)),"")</f>
        <v/>
      </c>
      <c r="M43" s="23" t="str">
        <f t="shared" ca="1" si="3"/>
        <v/>
      </c>
      <c r="N43" s="23" t="str">
        <f ca="1">_xlfn.IFNA(IF($B43="Blue",VLOOKUP('team lookup'!$A43,q_match_data,142),VLOOKUP('team lookup'!$A43,q_match_data,193)),"")</f>
        <v/>
      </c>
      <c r="O43" s="23" t="str">
        <f ca="1">_xlfn.IFNA(IF($B43="Blue",VLOOKUP('team lookup'!$A43,q_match_data,141),VLOOKUP('team lookup'!$A43,q_match_data,192)),"")</f>
        <v/>
      </c>
      <c r="P43" s="29" t="str">
        <f t="shared" ca="1" si="4"/>
        <v/>
      </c>
    </row>
    <row r="44" spans="1:16" x14ac:dyDescent="0.25">
      <c r="A44" t="str">
        <f t="shared" ca="1" si="2"/>
        <v/>
      </c>
      <c r="B44" t="str">
        <f ca="1">_xlfn.IFNA(IF(OR($A$2=VLOOKUP('team lookup'!$A44,q_match_data,2),$A$2=VLOOKUP('team lookup'!$A44,q_match_data,3),$A$2=VLOOKUP('team lookup'!$A44,q_match_data,4)),"Blue","Red"),"")</f>
        <v/>
      </c>
      <c r="C44" t="str">
        <f ca="1">_xlfn.IFNA(IF(OR($A$2=VLOOKUP('team lookup'!$A44,q_match_data,2),$A$2=VLOOKUP('team lookup'!$A44,q_match_data,5)),1,IF(OR($A$2=VLOOKUP('team lookup'!$A44,q_match_data,3),$A$2=VLOOKUP('team lookup'!$A44,q_match_data,6)),2,IF(OR($A$2=VLOOKUP('team lookup'!$A44,q_match_data,4),$A$2=VLOOKUP('team lookup'!$A44,q_match_data,7)),3))),"")</f>
        <v/>
      </c>
      <c r="D44" t="str">
        <f ca="1">_xlfn.IFNA(IF($C44=1,IF($B44="Blue",VLOOKUP('team lookup'!$A44,q_match_data,3),VLOOKUP('team lookup'!$A44,q_match_data,6)),IF($B44="Blue",VLOOKUP('team lookup'!$A44,q_match_data,2),VLOOKUP('team lookup'!$A44,q_match_data,5))),"")</f>
        <v/>
      </c>
      <c r="E44" t="str">
        <f ca="1">_xlfn.IFNA(IF($C44=3,IF($B44="Blue",VLOOKUP('team lookup'!$A44,q_match_data,3),VLOOKUP('team lookup'!$A44,q_match_data,6)),IF($B44="Blue",VLOOKUP('team lookup'!$A44,q_match_data,4),VLOOKUP('team lookup'!$A44,q_match_data,7))),"")</f>
        <v/>
      </c>
      <c r="F44" t="str">
        <f ca="1">_xlfn.IFNA(IF($B44="Blue",VLOOKUP('team lookup'!$A44,q_match_data,5),VLOOKUP('team lookup'!$A44,q_match_data,2)),"")</f>
        <v/>
      </c>
      <c r="G44" t="str">
        <f ca="1">_xlfn.IFNA(IF($B44="Blue",VLOOKUP('team lookup'!$A44,q_match_data,6),VLOOKUP('team lookup'!$A44,q_match_data,3)),"")</f>
        <v/>
      </c>
      <c r="H44" t="str">
        <f ca="1">_xlfn.IFNA(IF($B44="Blue",VLOOKUP('team lookup'!$A44,q_match_data,7),VLOOKUP('team lookup'!$A44,q_match_data,4)),"")</f>
        <v/>
      </c>
      <c r="I44" t="str">
        <f ca="1">_xlfn.IFNA(IF($B44="Blue",VLOOKUP('team lookup'!$A44,q_match_data,158),VLOOKUP('team lookup'!$A44,q_match_data,209)),"")</f>
        <v/>
      </c>
      <c r="J44" t="str">
        <f ca="1">_xlfn.IFNA(IF($B44="Blue",VLOOKUP('team lookup'!$A44,q_match_data,155),VLOOKUP('team lookup'!$A44,q_match_data,206)),"")</f>
        <v/>
      </c>
      <c r="K44" s="23" t="str">
        <f ca="1">_xlfn.IFNA(1-1/(1+10^((VLOOKUP($A$2,'predicted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c r="L44" s="23" t="str">
        <f ca="1">_xlfn.IFNA(IF($B44="Blue",VLOOKUP('team lookup'!$A44,q_match_data,157),VLOOKUP('team lookup'!$A44,q_match_data,208)),"")</f>
        <v/>
      </c>
      <c r="M44" s="23" t="str">
        <f t="shared" ca="1" si="3"/>
        <v/>
      </c>
      <c r="N44" s="23" t="str">
        <f ca="1">_xlfn.IFNA(IF($B44="Blue",VLOOKUP('team lookup'!$A44,q_match_data,142),VLOOKUP('team lookup'!$A44,q_match_data,193)),"")</f>
        <v/>
      </c>
      <c r="O44" s="23" t="str">
        <f ca="1">_xlfn.IFNA(IF($B44="Blue",VLOOKUP('team lookup'!$A44,q_match_data,141),VLOOKUP('team lookup'!$A44,q_match_data,192)),"")</f>
        <v/>
      </c>
      <c r="P44" s="29" t="str">
        <f t="shared" ca="1" si="4"/>
        <v/>
      </c>
    </row>
    <row r="45" spans="1:16" x14ac:dyDescent="0.25">
      <c r="A45" t="str">
        <f t="shared" ca="1" si="2"/>
        <v/>
      </c>
      <c r="B45" t="str">
        <f ca="1">_xlfn.IFNA(IF(OR($A$2=VLOOKUP('team lookup'!$A45,q_match_data,2),$A$2=VLOOKUP('team lookup'!$A45,q_match_data,3),$A$2=VLOOKUP('team lookup'!$A45,q_match_data,4)),"Blue","Red"),"")</f>
        <v/>
      </c>
      <c r="C45" t="str">
        <f ca="1">_xlfn.IFNA(IF(OR($A$2=VLOOKUP('team lookup'!$A45,q_match_data,2),$A$2=VLOOKUP('team lookup'!$A45,q_match_data,5)),1,IF(OR($A$2=VLOOKUP('team lookup'!$A45,q_match_data,3),$A$2=VLOOKUP('team lookup'!$A45,q_match_data,6)),2,IF(OR($A$2=VLOOKUP('team lookup'!$A45,q_match_data,4),$A$2=VLOOKUP('team lookup'!$A45,q_match_data,7)),3))),"")</f>
        <v/>
      </c>
      <c r="D45" t="str">
        <f ca="1">_xlfn.IFNA(IF($C45=1,IF($B45="Blue",VLOOKUP('team lookup'!$A45,q_match_data,3),VLOOKUP('team lookup'!$A45,q_match_data,6)),IF($B45="Blue",VLOOKUP('team lookup'!$A45,q_match_data,2),VLOOKUP('team lookup'!$A45,q_match_data,5))),"")</f>
        <v/>
      </c>
      <c r="E45" t="str">
        <f ca="1">_xlfn.IFNA(IF($C45=3,IF($B45="Blue",VLOOKUP('team lookup'!$A45,q_match_data,3),VLOOKUP('team lookup'!$A45,q_match_data,6)),IF($B45="Blue",VLOOKUP('team lookup'!$A45,q_match_data,4),VLOOKUP('team lookup'!$A45,q_match_data,7))),"")</f>
        <v/>
      </c>
      <c r="F45" t="str">
        <f ca="1">_xlfn.IFNA(IF($B45="Blue",VLOOKUP('team lookup'!$A45,q_match_data,5),VLOOKUP('team lookup'!$A45,q_match_data,2)),"")</f>
        <v/>
      </c>
      <c r="G45" t="str">
        <f ca="1">_xlfn.IFNA(IF($B45="Blue",VLOOKUP('team lookup'!$A45,q_match_data,6),VLOOKUP('team lookup'!$A45,q_match_data,3)),"")</f>
        <v/>
      </c>
      <c r="H45" t="str">
        <f ca="1">_xlfn.IFNA(IF($B45="Blue",VLOOKUP('team lookup'!$A45,q_match_data,7),VLOOKUP('team lookup'!$A45,q_match_data,4)),"")</f>
        <v/>
      </c>
      <c r="I45" t="str">
        <f ca="1">_xlfn.IFNA(IF($B45="Blue",VLOOKUP('team lookup'!$A45,q_match_data,158),VLOOKUP('team lookup'!$A45,q_match_data,209)),"")</f>
        <v/>
      </c>
      <c r="J45" t="str">
        <f ca="1">_xlfn.IFNA(IF($B45="Blue",VLOOKUP('team lookup'!$A45,q_match_data,155),VLOOKUP('team lookup'!$A45,q_match_data,206)),"")</f>
        <v/>
      </c>
      <c r="K45" s="23" t="str">
        <f ca="1">_xlfn.IFNA(1-1/(1+10^((VLOOKUP($A$2,'predicted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c r="L45" s="23" t="str">
        <f ca="1">_xlfn.IFNA(IF($B45="Blue",VLOOKUP('team lookup'!$A45,q_match_data,157),VLOOKUP('team lookup'!$A45,q_match_data,208)),"")</f>
        <v/>
      </c>
      <c r="M45" s="23" t="str">
        <f t="shared" ca="1" si="3"/>
        <v/>
      </c>
      <c r="N45" s="23" t="str">
        <f ca="1">_xlfn.IFNA(IF($B45="Blue",VLOOKUP('team lookup'!$A45,q_match_data,142),VLOOKUP('team lookup'!$A45,q_match_data,193)),"")</f>
        <v/>
      </c>
      <c r="O45" s="23" t="str">
        <f ca="1">_xlfn.IFNA(IF($B45="Blue",VLOOKUP('team lookup'!$A45,q_match_data,141),VLOOKUP('team lookup'!$A45,q_match_data,192)),"")</f>
        <v/>
      </c>
      <c r="P45" s="29" t="str">
        <f t="shared" ca="1" si="4"/>
        <v/>
      </c>
    </row>
    <row r="46" spans="1:16" x14ac:dyDescent="0.25">
      <c r="A46" t="str">
        <f t="shared" ca="1" si="2"/>
        <v/>
      </c>
      <c r="B46" t="str">
        <f ca="1">_xlfn.IFNA(IF(OR($A$2=VLOOKUP('team lookup'!$A46,q_match_data,2),$A$2=VLOOKUP('team lookup'!$A46,q_match_data,3),$A$2=VLOOKUP('team lookup'!$A46,q_match_data,4)),"Blue","Red"),"")</f>
        <v/>
      </c>
      <c r="C46" t="str">
        <f ca="1">_xlfn.IFNA(IF(OR($A$2=VLOOKUP('team lookup'!$A46,q_match_data,2),$A$2=VLOOKUP('team lookup'!$A46,q_match_data,5)),1,IF(OR($A$2=VLOOKUP('team lookup'!$A46,q_match_data,3),$A$2=VLOOKUP('team lookup'!$A46,q_match_data,6)),2,IF(OR($A$2=VLOOKUP('team lookup'!$A46,q_match_data,4),$A$2=VLOOKUP('team lookup'!$A46,q_match_data,7)),3))),"")</f>
        <v/>
      </c>
      <c r="D46" t="str">
        <f ca="1">_xlfn.IFNA(IF($C46=1,IF($B46="Blue",VLOOKUP('team lookup'!$A46,q_match_data,3),VLOOKUP('team lookup'!$A46,q_match_data,6)),IF($B46="Blue",VLOOKUP('team lookup'!$A46,q_match_data,2),VLOOKUP('team lookup'!$A46,q_match_data,5))),"")</f>
        <v/>
      </c>
      <c r="E46" t="str">
        <f ca="1">_xlfn.IFNA(IF($C46=3,IF($B46="Blue",VLOOKUP('team lookup'!$A46,q_match_data,3),VLOOKUP('team lookup'!$A46,q_match_data,6)),IF($B46="Blue",VLOOKUP('team lookup'!$A46,q_match_data,4),VLOOKUP('team lookup'!$A46,q_match_data,7))),"")</f>
        <v/>
      </c>
      <c r="F46" t="str">
        <f ca="1">_xlfn.IFNA(IF($B46="Blue",VLOOKUP('team lookup'!$A46,q_match_data,5),VLOOKUP('team lookup'!$A46,q_match_data,2)),"")</f>
        <v/>
      </c>
      <c r="G46" t="str">
        <f ca="1">_xlfn.IFNA(IF($B46="Blue",VLOOKUP('team lookup'!$A46,q_match_data,6),VLOOKUP('team lookup'!$A46,q_match_data,3)),"")</f>
        <v/>
      </c>
      <c r="H46" t="str">
        <f ca="1">_xlfn.IFNA(IF($B46="Blue",VLOOKUP('team lookup'!$A46,q_match_data,7),VLOOKUP('team lookup'!$A46,q_match_data,4)),"")</f>
        <v/>
      </c>
      <c r="I46" t="str">
        <f ca="1">_xlfn.IFNA(IF($B46="Blue",VLOOKUP('team lookup'!$A46,q_match_data,158),VLOOKUP('team lookup'!$A46,q_match_data,209)),"")</f>
        <v/>
      </c>
      <c r="J46" t="str">
        <f ca="1">_xlfn.IFNA(IF($B46="Blue",VLOOKUP('team lookup'!$A46,q_match_data,155),VLOOKUP('team lookup'!$A46,q_match_data,206)),"")</f>
        <v/>
      </c>
      <c r="K46" s="23" t="str">
        <f ca="1">_xlfn.IFNA(1-1/(1+10^((VLOOKUP($A$2,'predicted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c r="L46" s="23" t="str">
        <f ca="1">_xlfn.IFNA(IF($B46="Blue",VLOOKUP('team lookup'!$A46,q_match_data,157),VLOOKUP('team lookup'!$A46,q_match_data,208)),"")</f>
        <v/>
      </c>
      <c r="M46" s="23" t="str">
        <f t="shared" ca="1" si="3"/>
        <v/>
      </c>
      <c r="N46" s="23" t="str">
        <f ca="1">_xlfn.IFNA(IF($B46="Blue",VLOOKUP('team lookup'!$A46,q_match_data,142),VLOOKUP('team lookup'!$A46,q_match_data,193)),"")</f>
        <v/>
      </c>
      <c r="O46" s="23" t="str">
        <f ca="1">_xlfn.IFNA(IF($B46="Blue",VLOOKUP('team lookup'!$A46,q_match_data,141),VLOOKUP('team lookup'!$A46,q_match_data,192)),"")</f>
        <v/>
      </c>
      <c r="P46" s="29" t="str">
        <f t="shared" ca="1" si="4"/>
        <v/>
      </c>
    </row>
    <row r="47" spans="1:16" x14ac:dyDescent="0.25">
      <c r="A47" t="str">
        <f t="shared" ca="1" si="2"/>
        <v/>
      </c>
      <c r="B47" t="str">
        <f ca="1">_xlfn.IFNA(IF(OR($A$2=VLOOKUP('team lookup'!$A47,q_match_data,2),$A$2=VLOOKUP('team lookup'!$A47,q_match_data,3),$A$2=VLOOKUP('team lookup'!$A47,q_match_data,4)),"Blue","Red"),"")</f>
        <v/>
      </c>
      <c r="C47" t="str">
        <f ca="1">_xlfn.IFNA(IF(OR($A$2=VLOOKUP('team lookup'!$A47,q_match_data,2),$A$2=VLOOKUP('team lookup'!$A47,q_match_data,5)),1,IF(OR($A$2=VLOOKUP('team lookup'!$A47,q_match_data,3),$A$2=VLOOKUP('team lookup'!$A47,q_match_data,6)),2,IF(OR($A$2=VLOOKUP('team lookup'!$A47,q_match_data,4),$A$2=VLOOKUP('team lookup'!$A47,q_match_data,7)),3))),"")</f>
        <v/>
      </c>
      <c r="D47" t="str">
        <f ca="1">_xlfn.IFNA(IF($C47=1,IF($B47="Blue",VLOOKUP('team lookup'!$A47,q_match_data,3),VLOOKUP('team lookup'!$A47,q_match_data,6)),IF($B47="Blue",VLOOKUP('team lookup'!$A47,q_match_data,2),VLOOKUP('team lookup'!$A47,q_match_data,5))),"")</f>
        <v/>
      </c>
      <c r="E47" t="str">
        <f ca="1">_xlfn.IFNA(IF($C47=3,IF($B47="Blue",VLOOKUP('team lookup'!$A47,q_match_data,3),VLOOKUP('team lookup'!$A47,q_match_data,6)),IF($B47="Blue",VLOOKUP('team lookup'!$A47,q_match_data,4),VLOOKUP('team lookup'!$A47,q_match_data,7))),"")</f>
        <v/>
      </c>
      <c r="F47" t="str">
        <f ca="1">_xlfn.IFNA(IF($B47="Blue",VLOOKUP('team lookup'!$A47,q_match_data,5),VLOOKUP('team lookup'!$A47,q_match_data,2)),"")</f>
        <v/>
      </c>
      <c r="G47" t="str">
        <f ca="1">_xlfn.IFNA(IF($B47="Blue",VLOOKUP('team lookup'!$A47,q_match_data,6),VLOOKUP('team lookup'!$A47,q_match_data,3)),"")</f>
        <v/>
      </c>
      <c r="H47" t="str">
        <f ca="1">_xlfn.IFNA(IF($B47="Blue",VLOOKUP('team lookup'!$A47,q_match_data,7),VLOOKUP('team lookup'!$A47,q_match_data,4)),"")</f>
        <v/>
      </c>
      <c r="I47" t="str">
        <f ca="1">_xlfn.IFNA(IF($B47="Blue",VLOOKUP('team lookup'!$A47,q_match_data,158),VLOOKUP('team lookup'!$A47,q_match_data,209)),"")</f>
        <v/>
      </c>
      <c r="J47" t="str">
        <f ca="1">_xlfn.IFNA(IF($B47="Blue",VLOOKUP('team lookup'!$A47,q_match_data,155),VLOOKUP('team lookup'!$A47,q_match_data,206)),"")</f>
        <v/>
      </c>
      <c r="K47" s="23" t="str">
        <f ca="1">_xlfn.IFNA(1-1/(1+10^((VLOOKUP($A$2,'predicted contributions sorted'!$A$3:$BD$120,52) +VLOOKUP($D47,'predicted contributions sorted'!$A$3:$BD$120,52)+VLOOKUP($E47,'predicted contributions sorted'!$A$3:$BD$120,52)-VLOOKUP($F47,'predicted contributions sorted'!$A$3:$BD$120,52)-VLOOKUP($G47,'predicted contributions sorted'!$A$3:$BD$120,52)-VLOOKUP($H47,'predicted contributions sorted'!$A$3:$BD$120,52))/400)),"")</f>
        <v/>
      </c>
      <c r="L47" s="23" t="str">
        <f ca="1">_xlfn.IFNA(IF($B47="Blue",VLOOKUP('team lookup'!$A47,q_match_data,157),VLOOKUP('team lookup'!$A47,q_match_data,208)),"")</f>
        <v/>
      </c>
      <c r="M47" s="23" t="str">
        <f t="shared" ca="1" si="3"/>
        <v/>
      </c>
      <c r="N47" s="23" t="str">
        <f ca="1">_xlfn.IFNA(IF($B47="Blue",VLOOKUP('team lookup'!$A47,q_match_data,142),VLOOKUP('team lookup'!$A47,q_match_data,193)),"")</f>
        <v/>
      </c>
      <c r="O47" s="23" t="str">
        <f ca="1">_xlfn.IFNA(IF($B47="Blue",VLOOKUP('team lookup'!$A47,q_match_data,141),VLOOKUP('team lookup'!$A47,q_match_data,192)),"")</f>
        <v/>
      </c>
      <c r="P47" s="29" t="str">
        <f t="shared" ca="1" si="4"/>
        <v/>
      </c>
    </row>
    <row r="48" spans="1:16" x14ac:dyDescent="0.25">
      <c r="I48" t="str">
        <f>_xlfn.IFNA(IF($B48="Blue",VLOOKUP('team lookup'!$A48,q_match_data,158),VLOOKUP('team lookup'!$A48,q_match_data,209)),"")</f>
        <v/>
      </c>
      <c r="J48" t="str">
        <f>_xlfn.IFNA(IF($B48="Blue",VLOOKUP('team lookup'!$A48,q_match_data,155),VLOOKUP('team lookup'!$A48,q_match_data,206)),"")</f>
        <v/>
      </c>
      <c r="L48" s="23" t="str">
        <f>_xlfn.IFNA(IF($B48="Blue",VLOOKUP('team lookup'!$A48,q_match_data,157),VLOOKUP('team lookup'!$A48,q_match_data,208)),"")</f>
        <v/>
      </c>
      <c r="M48" s="23" t="str">
        <f t="shared" si="3"/>
        <v/>
      </c>
    </row>
    <row r="49" spans="1:2" x14ac:dyDescent="0.25">
      <c r="A49" t="s">
        <v>76</v>
      </c>
      <c r="B49" t="s">
        <v>77</v>
      </c>
    </row>
    <row r="50" spans="1:2" x14ac:dyDescent="0.25">
      <c r="A50" t="s">
        <v>82</v>
      </c>
      <c r="B50" s="26">
        <f>VLOOKUP($A$2,'predicted rankings sorted'!$A$3:$GZ$200,3,FALSE)</f>
        <v>1</v>
      </c>
    </row>
    <row r="51" spans="1:2" x14ac:dyDescent="0.25">
      <c r="A51" t="s">
        <v>83</v>
      </c>
      <c r="B51" s="26">
        <f>VLOOKUP($A$2,'predicted rankings sorted'!$A$3:$GZ$200,4,FALSE)</f>
        <v>1</v>
      </c>
    </row>
    <row r="52" spans="1:2" x14ac:dyDescent="0.25">
      <c r="A52" t="s">
        <v>84</v>
      </c>
      <c r="B52" s="26">
        <f>VLOOKUP($A$2,'predicted rankings sorted'!$A$3:$GZ$200,5,FALSE)</f>
        <v>1</v>
      </c>
    </row>
    <row r="53" spans="1:2" x14ac:dyDescent="0.25">
      <c r="A53" t="s">
        <v>85</v>
      </c>
      <c r="B53" s="26">
        <f>VLOOKUP($A$2,'predicted rankings sorted'!$A$3:$GZ$200,6,FALSE)</f>
        <v>1</v>
      </c>
    </row>
    <row r="54" spans="1:2" x14ac:dyDescent="0.25">
      <c r="A54">
        <v>1</v>
      </c>
      <c r="B54" s="26">
        <f>VLOOKUP($A$2,'predicted rankings sorted'!$A$3:$GZ$200,A54+6,FALSE)</f>
        <v>1</v>
      </c>
    </row>
    <row r="55" spans="1:2" x14ac:dyDescent="0.25">
      <c r="A55">
        <v>2</v>
      </c>
      <c r="B55" s="26">
        <f>VLOOKUP($A$2,'predicted rankings sorted'!$A$3:$GZ$200,A55+6,FALSE)</f>
        <v>0</v>
      </c>
    </row>
    <row r="56" spans="1:2" x14ac:dyDescent="0.25">
      <c r="A56">
        <v>3</v>
      </c>
      <c r="B56" s="26">
        <f>VLOOKUP($A$2,'predicted rankings sorted'!$A$3:$GZ$200,A56+6,FALSE)</f>
        <v>0</v>
      </c>
    </row>
    <row r="57" spans="1:2" x14ac:dyDescent="0.25">
      <c r="A57">
        <v>4</v>
      </c>
      <c r="B57" s="26">
        <f>VLOOKUP($A$2,'predicted rankings sorted'!$A$3:$GZ$200,A57+6,FALSE)</f>
        <v>0</v>
      </c>
    </row>
    <row r="58" spans="1:2" x14ac:dyDescent="0.25">
      <c r="A58">
        <v>5</v>
      </c>
      <c r="B58" s="26">
        <f>VLOOKUP($A$2,'predicted rankings sorted'!$A$3:$GZ$200,A58+6,FALSE)</f>
        <v>0</v>
      </c>
    </row>
    <row r="59" spans="1:2" x14ac:dyDescent="0.25">
      <c r="A59">
        <v>6</v>
      </c>
      <c r="B59" s="26">
        <f>VLOOKUP($A$2,'predicted rankings sorted'!$A$3:$GZ$200,A59+6,FALSE)</f>
        <v>0</v>
      </c>
    </row>
    <row r="60" spans="1:2" x14ac:dyDescent="0.25">
      <c r="A60">
        <v>7</v>
      </c>
      <c r="B60" s="26">
        <f>VLOOKUP($A$2,'predicted rankings sorted'!$A$3:$GZ$200,A60+6,FALSE)</f>
        <v>0</v>
      </c>
    </row>
    <row r="61" spans="1:2" x14ac:dyDescent="0.25">
      <c r="A61">
        <v>8</v>
      </c>
      <c r="B61" s="26">
        <f>VLOOKUP($A$2,'predicted rankings sorted'!$A$3:$GZ$200,A61+6,FALSE)</f>
        <v>0</v>
      </c>
    </row>
    <row r="62" spans="1:2" x14ac:dyDescent="0.25">
      <c r="A62">
        <v>9</v>
      </c>
      <c r="B62" s="26">
        <f>VLOOKUP($A$2,'predicted rankings sorted'!$A$3:$GZ$200,A62+6,FALSE)</f>
        <v>0</v>
      </c>
    </row>
    <row r="63" spans="1:2" x14ac:dyDescent="0.25">
      <c r="A63">
        <v>10</v>
      </c>
      <c r="B63" s="26">
        <f>VLOOKUP($A$2,'predicted rankings sorted'!$A$3:$GZ$200,A63+6,FALSE)</f>
        <v>0</v>
      </c>
    </row>
    <row r="64" spans="1:2" x14ac:dyDescent="0.25">
      <c r="A64">
        <v>11</v>
      </c>
      <c r="B64" s="26">
        <f>VLOOKUP($A$2,'predicted rankings sorted'!$A$3:$GZ$200,A64+6,FALSE)</f>
        <v>0</v>
      </c>
    </row>
    <row r="65" spans="1:2" x14ac:dyDescent="0.25">
      <c r="A65">
        <v>12</v>
      </c>
      <c r="B65" s="26">
        <f>VLOOKUP($A$2,'predicted rankings sorted'!$A$3:$GZ$200,A65+6,FALSE)</f>
        <v>0</v>
      </c>
    </row>
    <row r="66" spans="1:2" x14ac:dyDescent="0.25">
      <c r="A66">
        <v>13</v>
      </c>
      <c r="B66" s="26">
        <f>VLOOKUP($A$2,'predicted rankings sorted'!$A$3:$GZ$200,A66+6,FALSE)</f>
        <v>0</v>
      </c>
    </row>
    <row r="67" spans="1:2" x14ac:dyDescent="0.25">
      <c r="A67">
        <v>14</v>
      </c>
      <c r="B67" s="26">
        <f>VLOOKUP($A$2,'predicted rankings sorted'!$A$3:$GZ$200,A67+6,FALSE)</f>
        <v>0</v>
      </c>
    </row>
    <row r="68" spans="1:2" x14ac:dyDescent="0.25">
      <c r="A68">
        <v>15</v>
      </c>
      <c r="B68" s="26">
        <f>VLOOKUP($A$2,'predicted rankings sorted'!$A$3:$GZ$200,A68+6,FALSE)</f>
        <v>0</v>
      </c>
    </row>
    <row r="69" spans="1:2" x14ac:dyDescent="0.25">
      <c r="A69">
        <v>16</v>
      </c>
      <c r="B69" s="26">
        <f>VLOOKUP($A$2,'predicted rankings sorted'!$A$3:$GZ$200,A69+6,FALSE)</f>
        <v>0</v>
      </c>
    </row>
    <row r="70" spans="1:2" x14ac:dyDescent="0.25">
      <c r="A70">
        <v>17</v>
      </c>
      <c r="B70" s="26">
        <f>VLOOKUP($A$2,'predicted rankings sorted'!$A$3:$GZ$200,A70+6,FALSE)</f>
        <v>0</v>
      </c>
    </row>
    <row r="71" spans="1:2" x14ac:dyDescent="0.25">
      <c r="A71">
        <v>18</v>
      </c>
      <c r="B71" s="26">
        <f>VLOOKUP($A$2,'predicted rankings sorted'!$A$3:$GZ$200,A71+6,FALSE)</f>
        <v>0</v>
      </c>
    </row>
    <row r="72" spans="1:2" x14ac:dyDescent="0.25">
      <c r="A72">
        <v>19</v>
      </c>
      <c r="B72" s="26">
        <f>VLOOKUP($A$2,'predicted rankings sorted'!$A$3:$GZ$200,A72+6,FALSE)</f>
        <v>0</v>
      </c>
    </row>
    <row r="73" spans="1:2" x14ac:dyDescent="0.25">
      <c r="A73">
        <v>20</v>
      </c>
      <c r="B73" s="26">
        <f>VLOOKUP($A$2,'predicted rankings sorted'!$A$3:$GZ$200,A73+6,FALSE)</f>
        <v>0</v>
      </c>
    </row>
    <row r="74" spans="1:2" x14ac:dyDescent="0.25">
      <c r="A74">
        <v>21</v>
      </c>
      <c r="B74" s="26">
        <f>VLOOKUP($A$2,'predicted rankings sorted'!$A$3:$GZ$200,A74+6,FALSE)</f>
        <v>0</v>
      </c>
    </row>
    <row r="75" spans="1:2" x14ac:dyDescent="0.25">
      <c r="A75">
        <v>22</v>
      </c>
      <c r="B75" s="26">
        <f>VLOOKUP($A$2,'predicted rankings sorted'!$A$3:$GZ$200,A75+6,FALSE)</f>
        <v>0</v>
      </c>
    </row>
    <row r="76" spans="1:2" x14ac:dyDescent="0.25">
      <c r="A76">
        <v>23</v>
      </c>
      <c r="B76" s="26">
        <f>VLOOKUP($A$2,'predicted rankings sorted'!$A$3:$GZ$200,A76+6,FALSE)</f>
        <v>0</v>
      </c>
    </row>
    <row r="77" spans="1:2" x14ac:dyDescent="0.25">
      <c r="A77">
        <v>24</v>
      </c>
      <c r="B77" s="26">
        <f>VLOOKUP($A$2,'predicted rankings sorted'!$A$3:$GZ$200,A77+6,FALSE)</f>
        <v>0</v>
      </c>
    </row>
    <row r="78" spans="1:2" x14ac:dyDescent="0.25">
      <c r="A78">
        <v>25</v>
      </c>
      <c r="B78" s="26">
        <f>VLOOKUP($A$2,'predicted rankings sorted'!$A$3:$GZ$200,A78+6,FALSE)</f>
        <v>0</v>
      </c>
    </row>
    <row r="79" spans="1:2" x14ac:dyDescent="0.25">
      <c r="A79">
        <v>26</v>
      </c>
      <c r="B79" s="26">
        <f>VLOOKUP($A$2,'predicted rankings sorted'!$A$3:$GZ$200,A79+6,FALSE)</f>
        <v>0</v>
      </c>
    </row>
    <row r="80" spans="1:2" x14ac:dyDescent="0.25">
      <c r="A80">
        <v>27</v>
      </c>
      <c r="B80" s="26">
        <f>VLOOKUP($A$2,'predicted rankings sorted'!$A$3:$GZ$200,A80+6,FALSE)</f>
        <v>0</v>
      </c>
    </row>
    <row r="81" spans="1:2" x14ac:dyDescent="0.25">
      <c r="A81">
        <v>28</v>
      </c>
      <c r="B81" s="26">
        <f>VLOOKUP($A$2,'predicted rankings sorted'!$A$3:$GZ$200,A81+6,FALSE)</f>
        <v>0</v>
      </c>
    </row>
    <row r="82" spans="1:2" x14ac:dyDescent="0.25">
      <c r="A82">
        <v>29</v>
      </c>
      <c r="B82" s="26">
        <f>VLOOKUP($A$2,'predicted rankings sorted'!$A$3:$GZ$200,A82+6,FALSE)</f>
        <v>0</v>
      </c>
    </row>
    <row r="83" spans="1:2" x14ac:dyDescent="0.25">
      <c r="A83">
        <v>30</v>
      </c>
      <c r="B83" s="26">
        <f>VLOOKUP($A$2,'predicted rankings sorted'!$A$3:$GZ$200,A83+6,FALSE)</f>
        <v>0</v>
      </c>
    </row>
    <row r="84" spans="1:2" x14ac:dyDescent="0.25">
      <c r="A84">
        <v>31</v>
      </c>
      <c r="B84" s="26">
        <f>VLOOKUP($A$2,'predicted rankings sorted'!$A$3:$GZ$200,A84+6,FALSE)</f>
        <v>0</v>
      </c>
    </row>
    <row r="85" spans="1:2" x14ac:dyDescent="0.25">
      <c r="A85">
        <v>32</v>
      </c>
      <c r="B85" s="26">
        <f>VLOOKUP($A$2,'predicted rankings sorted'!$A$3:$GZ$200,A85+6,FALSE)</f>
        <v>0</v>
      </c>
    </row>
    <row r="86" spans="1:2" x14ac:dyDescent="0.25">
      <c r="A86">
        <v>33</v>
      </c>
      <c r="B86" s="26">
        <f>VLOOKUP($A$2,'predicted rankings sorted'!$A$3:$GZ$200,A86+6,FALSE)</f>
        <v>0</v>
      </c>
    </row>
    <row r="87" spans="1:2" x14ac:dyDescent="0.25">
      <c r="A87">
        <v>34</v>
      </c>
      <c r="B87" s="26">
        <f>VLOOKUP($A$2,'predicted rankings sorted'!$A$3:$GZ$200,A87+6,FALSE)</f>
        <v>0</v>
      </c>
    </row>
    <row r="88" spans="1:2" x14ac:dyDescent="0.25">
      <c r="A88">
        <v>35</v>
      </c>
      <c r="B88" s="26">
        <f>VLOOKUP($A$2,'predicted rankings sorted'!$A$3:$GZ$200,A88+6,FALSE)</f>
        <v>0</v>
      </c>
    </row>
    <row r="89" spans="1:2" x14ac:dyDescent="0.25">
      <c r="A89">
        <v>36</v>
      </c>
      <c r="B89" s="26">
        <f>VLOOKUP($A$2,'predicted rankings sorted'!$A$3:$GZ$200,A89+6,FALSE)</f>
        <v>0</v>
      </c>
    </row>
    <row r="90" spans="1:2" x14ac:dyDescent="0.25">
      <c r="A90">
        <v>37</v>
      </c>
      <c r="B90" s="26">
        <f>VLOOKUP($A$2,'predicted rankings sorted'!$A$3:$GZ$200,A90+6,FALSE)</f>
        <v>0</v>
      </c>
    </row>
    <row r="91" spans="1:2" x14ac:dyDescent="0.25">
      <c r="A91">
        <v>38</v>
      </c>
      <c r="B91" s="26">
        <f>VLOOKUP($A$2,'predicted rankings sorted'!$A$3:$GZ$200,A91+6,FALSE)</f>
        <v>0</v>
      </c>
    </row>
    <row r="92" spans="1:2" x14ac:dyDescent="0.25">
      <c r="A92">
        <v>39</v>
      </c>
      <c r="B92" s="26">
        <f>VLOOKUP($A$2,'predicted rankings sorted'!$A$3:$GZ$200,A92+6,FALSE)</f>
        <v>0</v>
      </c>
    </row>
    <row r="93" spans="1:2" x14ac:dyDescent="0.25">
      <c r="A93">
        <v>40</v>
      </c>
      <c r="B93" s="26">
        <f>VLOOKUP($A$2,'predicted rankings sorted'!$A$3:$GZ$200,A93+6,FALSE)</f>
        <v>0</v>
      </c>
    </row>
    <row r="94" spans="1:2" x14ac:dyDescent="0.25">
      <c r="A94">
        <v>41</v>
      </c>
      <c r="B94" s="26">
        <f>VLOOKUP($A$2,'predicted rankings sorted'!$A$3:$GZ$200,A94+6,FALSE)</f>
        <v>0</v>
      </c>
    </row>
    <row r="95" spans="1:2" x14ac:dyDescent="0.25">
      <c r="A95">
        <v>42</v>
      </c>
      <c r="B95" s="26">
        <f>VLOOKUP($A$2,'predicted rankings sorted'!$A$3:$GZ$200,A95+6,FALSE)</f>
        <v>0</v>
      </c>
    </row>
    <row r="96" spans="1:2" x14ac:dyDescent="0.25">
      <c r="A96">
        <v>43</v>
      </c>
      <c r="B96" s="26">
        <f>VLOOKUP($A$2,'predicted rankings sorted'!$A$3:$GZ$200,A96+6,FALSE)</f>
        <v>0</v>
      </c>
    </row>
    <row r="97" spans="1:2" x14ac:dyDescent="0.25">
      <c r="A97">
        <v>44</v>
      </c>
      <c r="B97" s="26">
        <f>VLOOKUP($A$2,'predicted rankings sorted'!$A$3:$GZ$200,A97+6,FALSE)</f>
        <v>0</v>
      </c>
    </row>
    <row r="98" spans="1:2" x14ac:dyDescent="0.25">
      <c r="A98">
        <v>45</v>
      </c>
      <c r="B98" s="26">
        <f>VLOOKUP($A$2,'predicted rankings sorted'!$A$3:$GZ$200,A98+6,FALSE)</f>
        <v>0</v>
      </c>
    </row>
    <row r="99" spans="1:2" x14ac:dyDescent="0.25">
      <c r="A99">
        <v>46</v>
      </c>
      <c r="B99" s="26">
        <f>VLOOKUP($A$2,'predicted rankings sorted'!$A$3:$GZ$200,A99+6,FALSE)</f>
        <v>0</v>
      </c>
    </row>
    <row r="100" spans="1:2" x14ac:dyDescent="0.25">
      <c r="A100">
        <v>47</v>
      </c>
      <c r="B100" s="26">
        <f>VLOOKUP($A$2,'predicted rankings sorted'!$A$3:$GZ$200,A100+6,FALSE)</f>
        <v>0</v>
      </c>
    </row>
    <row r="101" spans="1:2" x14ac:dyDescent="0.25">
      <c r="A101">
        <v>48</v>
      </c>
      <c r="B101" s="26">
        <f>VLOOKUP($A$2,'predicted rankings sorted'!$A$3:$GZ$200,A101+6,FALSE)</f>
        <v>0</v>
      </c>
    </row>
    <row r="102" spans="1:2" x14ac:dyDescent="0.25">
      <c r="A102">
        <v>49</v>
      </c>
      <c r="B102" s="26">
        <f>VLOOKUP($A$2,'predicted rankings sorted'!$A$3:$GZ$200,A102+6,FALSE)</f>
        <v>0</v>
      </c>
    </row>
    <row r="103" spans="1:2" x14ac:dyDescent="0.25">
      <c r="A103">
        <v>50</v>
      </c>
      <c r="B103" s="26">
        <f>VLOOKUP($A$2,'predicted rankings sorted'!$A$3:$GZ$200,A103+6,FALSE)</f>
        <v>0</v>
      </c>
    </row>
    <row r="104" spans="1:2" x14ac:dyDescent="0.25">
      <c r="A104">
        <v>51</v>
      </c>
      <c r="B104" s="26">
        <f>VLOOKUP($A$2,'predicted rankings sorted'!$A$3:$GZ$200,A104+6,FALSE)</f>
        <v>0</v>
      </c>
    </row>
    <row r="105" spans="1:2" x14ac:dyDescent="0.25">
      <c r="A105">
        <v>52</v>
      </c>
      <c r="B105" s="26">
        <f>VLOOKUP($A$2,'predicted rankings sorted'!$A$3:$GZ$200,A105+6,FALSE)</f>
        <v>0</v>
      </c>
    </row>
    <row r="106" spans="1:2" x14ac:dyDescent="0.25">
      <c r="A106">
        <v>53</v>
      </c>
      <c r="B106" s="26">
        <f>VLOOKUP($A$2,'predicted rankings sorted'!$A$3:$GZ$200,A106+6,FALSE)</f>
        <v>0</v>
      </c>
    </row>
    <row r="107" spans="1:2" x14ac:dyDescent="0.25">
      <c r="A107">
        <v>54</v>
      </c>
      <c r="B107" s="26">
        <f>VLOOKUP($A$2,'predicted rankings sorted'!$A$3:$GZ$200,A107+6,FALSE)</f>
        <v>0</v>
      </c>
    </row>
    <row r="108" spans="1:2" x14ac:dyDescent="0.25">
      <c r="A108">
        <v>55</v>
      </c>
      <c r="B108" s="26">
        <f>VLOOKUP($A$2,'predicted rankings sorted'!$A$3:$GZ$200,A108+6,FALSE)</f>
        <v>0</v>
      </c>
    </row>
    <row r="109" spans="1:2" x14ac:dyDescent="0.25">
      <c r="A109">
        <v>56</v>
      </c>
      <c r="B109" s="26">
        <f>VLOOKUP($A$2,'predicted rankings sorted'!$A$3:$GZ$200,A109+6,FALSE)</f>
        <v>0</v>
      </c>
    </row>
    <row r="110" spans="1:2" x14ac:dyDescent="0.25">
      <c r="A110">
        <v>57</v>
      </c>
      <c r="B110" s="26">
        <f>VLOOKUP($A$2,'predicted rankings sorted'!$A$3:$GZ$200,A110+6,FALSE)</f>
        <v>0</v>
      </c>
    </row>
    <row r="111" spans="1:2" x14ac:dyDescent="0.25">
      <c r="A111">
        <v>58</v>
      </c>
      <c r="B111" s="26">
        <f>VLOOKUP($A$2,'predicted rankings sorted'!$A$3:$GZ$200,A111+6,FALSE)</f>
        <v>0</v>
      </c>
    </row>
    <row r="112" spans="1:2" x14ac:dyDescent="0.25">
      <c r="A112">
        <v>59</v>
      </c>
      <c r="B112" s="26">
        <f>VLOOKUP($A$2,'predicted rankings sorted'!$A$3:$GZ$200,A112+6,FALSE)</f>
        <v>0</v>
      </c>
    </row>
    <row r="113" spans="1:2" x14ac:dyDescent="0.25">
      <c r="A113">
        <v>60</v>
      </c>
      <c r="B113" s="26">
        <f>VLOOKUP($A$2,'predicted rankings sorted'!$A$3:$GZ$200,A113+6,FALSE)</f>
        <v>0</v>
      </c>
    </row>
    <row r="114" spans="1:2" x14ac:dyDescent="0.25">
      <c r="A114">
        <v>61</v>
      </c>
      <c r="B114" s="26">
        <f>VLOOKUP($A$2,'predicted rankings sorted'!$A$3:$GZ$200,A114+6,FALSE)</f>
        <v>0</v>
      </c>
    </row>
    <row r="115" spans="1:2" x14ac:dyDescent="0.25">
      <c r="A115">
        <v>62</v>
      </c>
      <c r="B115" s="26">
        <f>VLOOKUP($A$2,'predicted rankings sorted'!$A$3:$GZ$200,A115+6,FALSE)</f>
        <v>0</v>
      </c>
    </row>
    <row r="116" spans="1:2" x14ac:dyDescent="0.25">
      <c r="A116">
        <v>63</v>
      </c>
      <c r="B116" s="26">
        <f>VLOOKUP($A$2,'predicted rankings sorted'!$A$3:$GZ$200,A116+6,FALSE)</f>
        <v>0</v>
      </c>
    </row>
    <row r="117" spans="1:2" x14ac:dyDescent="0.25">
      <c r="A117">
        <v>64</v>
      </c>
      <c r="B117" s="26">
        <f>VLOOKUP($A$2,'predicted rankings sorted'!$A$3:$GZ$200,A117+6,FALSE)</f>
        <v>0</v>
      </c>
    </row>
    <row r="118" spans="1:2" x14ac:dyDescent="0.25">
      <c r="A118">
        <v>65</v>
      </c>
      <c r="B118" s="26">
        <f>VLOOKUP($A$2,'predicted rankings sorted'!$A$3:$GZ$200,A118+6,FALSE)</f>
        <v>0</v>
      </c>
    </row>
    <row r="119" spans="1:2" x14ac:dyDescent="0.25">
      <c r="A119">
        <v>66</v>
      </c>
      <c r="B119" s="26">
        <f>VLOOKUP($A$2,'predicted rankings sorted'!$A$3:$GZ$200,A119+6,FALSE)</f>
        <v>0</v>
      </c>
    </row>
    <row r="120" spans="1:2" x14ac:dyDescent="0.25">
      <c r="A120">
        <v>67</v>
      </c>
      <c r="B120" s="26">
        <f>VLOOKUP($A$2,'predicted rankings sorted'!$A$3:$GZ$200,A120+6,FALSE)</f>
        <v>0</v>
      </c>
    </row>
    <row r="121" spans="1:2" x14ac:dyDescent="0.25">
      <c r="A121">
        <v>68</v>
      </c>
      <c r="B121" s="26">
        <f>VLOOKUP($A$2,'predicted rankings sorted'!$A$3:$GZ$200,A121+6,FALSE)</f>
        <v>0</v>
      </c>
    </row>
    <row r="122" spans="1:2" x14ac:dyDescent="0.25">
      <c r="A122">
        <v>69</v>
      </c>
      <c r="B122" s="26">
        <f>VLOOKUP($A$2,'predicted rankings sorted'!$A$3:$GZ$200,A122+6,FALSE)</f>
        <v>0</v>
      </c>
    </row>
    <row r="123" spans="1:2" x14ac:dyDescent="0.25">
      <c r="A123">
        <v>70</v>
      </c>
      <c r="B123" s="26">
        <f>VLOOKUP($A$2,'predicted rankings sorted'!$A$3:$GZ$200,A123+6,FALSE)</f>
        <v>0</v>
      </c>
    </row>
    <row r="124" spans="1:2" x14ac:dyDescent="0.25">
      <c r="A124">
        <v>71</v>
      </c>
      <c r="B124" s="26">
        <f>VLOOKUP($A$2,'predicted rankings sorted'!$A$3:$GZ$200,A124+6,FALSE)</f>
        <v>0</v>
      </c>
    </row>
    <row r="125" spans="1:2" x14ac:dyDescent="0.25">
      <c r="A125">
        <v>72</v>
      </c>
      <c r="B125" s="26">
        <f>VLOOKUP($A$2,'predicted rankings sorted'!$A$3:$GZ$200,A125+6,FALSE)</f>
        <v>0</v>
      </c>
    </row>
    <row r="126" spans="1:2" x14ac:dyDescent="0.25">
      <c r="A126">
        <v>73</v>
      </c>
      <c r="B126" s="26">
        <f>VLOOKUP($A$2,'predicted rankings sorted'!$A$3:$GZ$200,A126+6,FALSE)</f>
        <v>0</v>
      </c>
    </row>
    <row r="127" spans="1:2" x14ac:dyDescent="0.25">
      <c r="A127">
        <v>74</v>
      </c>
      <c r="B127" s="26">
        <f>VLOOKUP($A$2,'predicted rankings sorted'!$A$3:$GZ$200,A127+6,FALSE)</f>
        <v>0</v>
      </c>
    </row>
    <row r="128" spans="1:2" x14ac:dyDescent="0.25">
      <c r="A128">
        <v>75</v>
      </c>
      <c r="B128" s="26">
        <f>VLOOKUP($A$2,'predicted rankings sorted'!$A$3:$GZ$200,A128+6,FALSE)</f>
        <v>0</v>
      </c>
    </row>
    <row r="129" spans="1:2" x14ac:dyDescent="0.25">
      <c r="A129">
        <v>76</v>
      </c>
      <c r="B129" s="26">
        <f>VLOOKUP($A$2,'predicted rankings sorted'!$A$3:$GZ$200,A129+6,FALSE)</f>
        <v>0</v>
      </c>
    </row>
    <row r="130" spans="1:2" x14ac:dyDescent="0.25">
      <c r="A130">
        <v>77</v>
      </c>
      <c r="B130" s="26">
        <f>VLOOKUP($A$2,'predicted rankings sorted'!$A$3:$GZ$200,A130+6,FALSE)</f>
        <v>0</v>
      </c>
    </row>
    <row r="131" spans="1:2" x14ac:dyDescent="0.25">
      <c r="A131">
        <v>78</v>
      </c>
      <c r="B131" s="26">
        <f>VLOOKUP($A$2,'predicted rankings sorted'!$A$3:$GZ$200,A131+6,FALSE)</f>
        <v>0</v>
      </c>
    </row>
    <row r="132" spans="1:2" x14ac:dyDescent="0.25">
      <c r="A132">
        <v>79</v>
      </c>
      <c r="B132" s="26">
        <f>VLOOKUP($A$2,'predicted rankings sorted'!$A$3:$GZ$200,A132+6,FALSE)</f>
        <v>0</v>
      </c>
    </row>
    <row r="133" spans="1:2" x14ac:dyDescent="0.25">
      <c r="A133">
        <v>80</v>
      </c>
      <c r="B133" s="26">
        <f>VLOOKUP($A$2,'predicted rankings sorted'!$A$3:$GZ$200,A133+6,FALSE)</f>
        <v>0</v>
      </c>
    </row>
    <row r="134" spans="1:2" x14ac:dyDescent="0.25">
      <c r="A134">
        <v>81</v>
      </c>
      <c r="B134" s="26">
        <f>VLOOKUP($A$2,'predicted rankings sorted'!$A$3:$GZ$200,A134+6,FALSE)</f>
        <v>0</v>
      </c>
    </row>
    <row r="135" spans="1:2" x14ac:dyDescent="0.25">
      <c r="A135">
        <v>82</v>
      </c>
      <c r="B135" s="26">
        <f>VLOOKUP($A$2,'predicted rankings sorted'!$A$3:$GZ$200,A135+6,FALSE)</f>
        <v>0</v>
      </c>
    </row>
    <row r="136" spans="1:2" x14ac:dyDescent="0.25">
      <c r="A136">
        <v>83</v>
      </c>
      <c r="B136" s="26">
        <f>VLOOKUP($A$2,'predicted rankings sorted'!$A$3:$GZ$200,A136+6,FALSE)</f>
        <v>0</v>
      </c>
    </row>
    <row r="137" spans="1:2" x14ac:dyDescent="0.25">
      <c r="A137">
        <v>84</v>
      </c>
      <c r="B137" s="26">
        <f>VLOOKUP($A$2,'predicted rankings sorted'!$A$3:$GZ$200,A137+6,FALSE)</f>
        <v>0</v>
      </c>
    </row>
    <row r="138" spans="1:2" x14ac:dyDescent="0.25">
      <c r="A138">
        <v>85</v>
      </c>
      <c r="B138" s="26">
        <f>VLOOKUP($A$2,'predicted rankings sorted'!$A$3:$GZ$200,A138+6,FALSE)</f>
        <v>0</v>
      </c>
    </row>
    <row r="139" spans="1:2" x14ac:dyDescent="0.25">
      <c r="A139">
        <v>86</v>
      </c>
      <c r="B139" s="26">
        <f>VLOOKUP($A$2,'predicted rankings sorted'!$A$3:$GZ$200,A139+6,FALSE)</f>
        <v>0</v>
      </c>
    </row>
    <row r="140" spans="1:2" x14ac:dyDescent="0.25">
      <c r="A140">
        <v>87</v>
      </c>
      <c r="B140" s="26">
        <f>VLOOKUP($A$2,'predicted rankings sorted'!$A$3:$GZ$200,A140+6,FALSE)</f>
        <v>0</v>
      </c>
    </row>
    <row r="141" spans="1:2" x14ac:dyDescent="0.25">
      <c r="A141">
        <v>88</v>
      </c>
      <c r="B141" s="26">
        <f>VLOOKUP($A$2,'predicted rankings sorted'!$A$3:$GZ$200,A141+6,FALSE)</f>
        <v>0</v>
      </c>
    </row>
    <row r="142" spans="1:2" x14ac:dyDescent="0.25">
      <c r="A142">
        <v>89</v>
      </c>
      <c r="B142" s="26">
        <f>VLOOKUP($A$2,'predicted rankings sorted'!$A$3:$GZ$200,A142+6,FALSE)</f>
        <v>0</v>
      </c>
    </row>
    <row r="143" spans="1:2" x14ac:dyDescent="0.25">
      <c r="A143">
        <v>90</v>
      </c>
      <c r="B143" s="26">
        <f>VLOOKUP($A$2,'predicted rankings sorted'!$A$3:$GZ$200,A143+6,FALSE)</f>
        <v>0</v>
      </c>
    </row>
    <row r="144" spans="1:2" x14ac:dyDescent="0.25">
      <c r="A144">
        <v>91</v>
      </c>
      <c r="B144" s="26">
        <f>VLOOKUP($A$2,'predicted rankings sorted'!$A$3:$GZ$200,A144+6,FALSE)</f>
        <v>0</v>
      </c>
    </row>
    <row r="145" spans="1:2" x14ac:dyDescent="0.25">
      <c r="A145">
        <v>92</v>
      </c>
      <c r="B145" s="26">
        <f>VLOOKUP($A$2,'predicted rankings sorted'!$A$3:$GZ$200,A145+6,FALSE)</f>
        <v>0</v>
      </c>
    </row>
    <row r="146" spans="1:2" x14ac:dyDescent="0.25">
      <c r="A146">
        <v>93</v>
      </c>
      <c r="B146" s="26">
        <f>VLOOKUP($A$2,'predicted rankings sorted'!$A$3:$GZ$200,A146+6,FALSE)</f>
        <v>0</v>
      </c>
    </row>
    <row r="147" spans="1:2" x14ac:dyDescent="0.25">
      <c r="A147">
        <v>94</v>
      </c>
      <c r="B147" s="26">
        <f>VLOOKUP($A$2,'predicted rankings sorted'!$A$3:$GZ$200,A147+6,FALSE)</f>
        <v>0</v>
      </c>
    </row>
    <row r="148" spans="1:2" x14ac:dyDescent="0.25">
      <c r="A148">
        <v>95</v>
      </c>
      <c r="B148" s="26">
        <f>VLOOKUP($A$2,'predicted rankings sorted'!$A$3:$GZ$200,A148+6,FALSE)</f>
        <v>0</v>
      </c>
    </row>
    <row r="149" spans="1:2" x14ac:dyDescent="0.25">
      <c r="A149">
        <v>96</v>
      </c>
      <c r="B149" s="26">
        <f>VLOOKUP($A$2,'predicted rankings sorted'!$A$3:$GZ$200,A149+6,FALSE)</f>
        <v>0</v>
      </c>
    </row>
    <row r="150" spans="1:2" x14ac:dyDescent="0.25">
      <c r="A150">
        <v>97</v>
      </c>
      <c r="B150" s="26">
        <f>VLOOKUP($A$2,'predicted rankings sorted'!$A$3:$GZ$200,A150+6,FALSE)</f>
        <v>0</v>
      </c>
    </row>
    <row r="151" spans="1:2" x14ac:dyDescent="0.25">
      <c r="A151">
        <v>98</v>
      </c>
      <c r="B151" s="26">
        <f>VLOOKUP($A$2,'predicted rankings sorted'!$A$3:$GZ$200,A151+6,FALSE)</f>
        <v>0</v>
      </c>
    </row>
    <row r="152" spans="1:2" x14ac:dyDescent="0.25">
      <c r="A152">
        <v>99</v>
      </c>
      <c r="B152" s="26">
        <f>VLOOKUP($A$2,'predicted rankings sorted'!$A$3:$GZ$200,A152+6,FALSE)</f>
        <v>0</v>
      </c>
    </row>
    <row r="153" spans="1:2" x14ac:dyDescent="0.25">
      <c r="A153">
        <v>100</v>
      </c>
      <c r="B153" s="26">
        <f>VLOOKUP($A$2,'predicted rankings sorted'!$A$3:$GZ$200,A153+6,FALSE)</f>
        <v>0</v>
      </c>
    </row>
    <row r="154" spans="1:2" x14ac:dyDescent="0.25">
      <c r="A154">
        <v>101</v>
      </c>
      <c r="B154" s="26">
        <f>VLOOKUP($A$2,'predicted rankings sorted'!$A$3:$GZ$200,A154+6,FALSE)</f>
        <v>0</v>
      </c>
    </row>
    <row r="155" spans="1:2" x14ac:dyDescent="0.25">
      <c r="A155">
        <v>102</v>
      </c>
      <c r="B155" s="26">
        <f>VLOOKUP($A$2,'predicted rankings sorted'!$A$3:$GZ$200,A155+6,FALSE)</f>
        <v>0</v>
      </c>
    </row>
    <row r="156" spans="1:2" x14ac:dyDescent="0.25">
      <c r="A156">
        <v>103</v>
      </c>
      <c r="B156" s="26">
        <f>VLOOKUP($A$2,'predicted rankings sorted'!$A$3:$GZ$200,A156+6,FALSE)</f>
        <v>0</v>
      </c>
    </row>
    <row r="157" spans="1:2" x14ac:dyDescent="0.25">
      <c r="A157">
        <v>104</v>
      </c>
      <c r="B157" s="26">
        <f>VLOOKUP($A$2,'predicted rankings sorted'!$A$3:$GZ$200,A157+6,FALSE)</f>
        <v>0</v>
      </c>
    </row>
    <row r="158" spans="1:2" x14ac:dyDescent="0.25">
      <c r="A158">
        <v>105</v>
      </c>
      <c r="B158" s="26">
        <f>VLOOKUP($A$2,'predicted rankings sorted'!$A$3:$GZ$200,A158+6,FALSE)</f>
        <v>0</v>
      </c>
    </row>
    <row r="159" spans="1:2" x14ac:dyDescent="0.25">
      <c r="A159">
        <v>106</v>
      </c>
      <c r="B159" s="26">
        <f>VLOOKUP($A$2,'predicted rankings sorted'!$A$3:$GZ$200,A159+6,FALSE)</f>
        <v>0</v>
      </c>
    </row>
    <row r="160" spans="1:2" x14ac:dyDescent="0.25">
      <c r="A160">
        <v>107</v>
      </c>
      <c r="B160" s="26">
        <f>VLOOKUP($A$2,'predicted rankings sorted'!$A$3:$GZ$200,A160+6,FALSE)</f>
        <v>0</v>
      </c>
    </row>
    <row r="161" spans="1:2" x14ac:dyDescent="0.25">
      <c r="A161">
        <v>108</v>
      </c>
      <c r="B161" s="26">
        <f>VLOOKUP($A$2,'predicted rankings sorted'!$A$3:$GZ$200,A161+6,FALSE)</f>
        <v>0</v>
      </c>
    </row>
    <row r="162" spans="1:2" x14ac:dyDescent="0.25">
      <c r="A162">
        <v>109</v>
      </c>
      <c r="B162" s="26">
        <f>VLOOKUP($A$2,'predicted rankings sorted'!$A$3:$GZ$200,A162+6,FALSE)</f>
        <v>0</v>
      </c>
    </row>
    <row r="163" spans="1:2" x14ac:dyDescent="0.25">
      <c r="A163">
        <v>110</v>
      </c>
      <c r="B163" s="26">
        <f>VLOOKUP($A$2,'predicted rankings sorted'!$A$3:$GZ$200,A163+6,FALSE)</f>
        <v>0</v>
      </c>
    </row>
    <row r="164" spans="1:2" x14ac:dyDescent="0.25">
      <c r="A164">
        <v>111</v>
      </c>
      <c r="B164" s="26">
        <f>VLOOKUP($A$2,'predicted rankings sorted'!$A$3:$GZ$200,A164+6,FALSE)</f>
        <v>0</v>
      </c>
    </row>
    <row r="165" spans="1:2" x14ac:dyDescent="0.25">
      <c r="A165">
        <v>112</v>
      </c>
      <c r="B165" s="26">
        <f>VLOOKUP($A$2,'predicted rankings sorted'!$A$3:$GZ$200,A165+6,FALSE)</f>
        <v>0</v>
      </c>
    </row>
    <row r="166" spans="1:2" x14ac:dyDescent="0.25">
      <c r="A166">
        <v>113</v>
      </c>
      <c r="B166" s="26">
        <f>VLOOKUP($A$2,'predicted rankings sorted'!$A$3:$GZ$200,A166+6,FALSE)</f>
        <v>0</v>
      </c>
    </row>
    <row r="167" spans="1:2" x14ac:dyDescent="0.25">
      <c r="A167">
        <v>114</v>
      </c>
      <c r="B167" s="26">
        <f>VLOOKUP($A$2,'predicted rankings sorted'!$A$3:$GZ$200,A167+6,FALSE)</f>
        <v>0</v>
      </c>
    </row>
    <row r="168" spans="1:2" x14ac:dyDescent="0.25">
      <c r="A168">
        <v>115</v>
      </c>
      <c r="B168" s="26">
        <f>VLOOKUP($A$2,'predicted rankings sorted'!$A$3:$GZ$200,A168+6,FALSE)</f>
        <v>0</v>
      </c>
    </row>
    <row r="169" spans="1:2" x14ac:dyDescent="0.25">
      <c r="A169">
        <v>116</v>
      </c>
      <c r="B169" s="26">
        <f>VLOOKUP($A$2,'predicted rankings sorted'!$A$3:$GZ$200,A169+6,FALSE)</f>
        <v>0</v>
      </c>
    </row>
    <row r="170" spans="1:2" x14ac:dyDescent="0.25">
      <c r="A170">
        <v>117</v>
      </c>
      <c r="B170" s="26">
        <f>VLOOKUP($A$2,'predicted rankings sorted'!$A$3:$GZ$200,A170+6,FALSE)</f>
        <v>0</v>
      </c>
    </row>
    <row r="171" spans="1:2" x14ac:dyDescent="0.25">
      <c r="A171">
        <v>118</v>
      </c>
      <c r="B171" s="26">
        <f>VLOOKUP($A$2,'predicted rankings sorted'!$A$3:$GZ$200,A171+6,FALSE)</f>
        <v>0</v>
      </c>
    </row>
    <row r="172" spans="1:2" x14ac:dyDescent="0.25">
      <c r="A172">
        <v>119</v>
      </c>
      <c r="B172" s="26">
        <f>VLOOKUP($A$2,'predicted rankings sorted'!$A$3:$GZ$200,A172+6,FALSE)</f>
        <v>0</v>
      </c>
    </row>
    <row r="173" spans="1:2" x14ac:dyDescent="0.25">
      <c r="A173">
        <v>120</v>
      </c>
      <c r="B173" s="26">
        <f>VLOOKUP($A$2,'predicted rankings sorted'!$A$3:$GZ$200,A173+6,FALSE)</f>
        <v>0</v>
      </c>
    </row>
    <row r="174" spans="1:2" x14ac:dyDescent="0.25">
      <c r="A174">
        <v>121</v>
      </c>
      <c r="B174" s="26">
        <f>VLOOKUP($A$2,'predicted rankings sorted'!$A$3:$GZ$200,A174+6,FALSE)</f>
        <v>0</v>
      </c>
    </row>
    <row r="175" spans="1:2" x14ac:dyDescent="0.25">
      <c r="A175">
        <v>122</v>
      </c>
      <c r="B175" s="26">
        <f>VLOOKUP($A$2,'predicted rankings sorted'!$A$3:$GZ$200,A175+6,FALSE)</f>
        <v>0</v>
      </c>
    </row>
    <row r="176" spans="1:2" x14ac:dyDescent="0.25">
      <c r="A176">
        <v>123</v>
      </c>
      <c r="B176" s="26">
        <f>VLOOKUP($A$2,'predicted rankings sorted'!$A$3:$GZ$200,A176+6,FALSE)</f>
        <v>0</v>
      </c>
    </row>
    <row r="177" spans="1:2" x14ac:dyDescent="0.25">
      <c r="A177">
        <v>124</v>
      </c>
      <c r="B177" s="26">
        <f>VLOOKUP($A$2,'predicted rankings sorted'!$A$3:$GZ$200,A177+6,FALSE)</f>
        <v>0</v>
      </c>
    </row>
    <row r="178" spans="1:2" x14ac:dyDescent="0.25">
      <c r="A178">
        <v>125</v>
      </c>
      <c r="B178" s="26">
        <f>VLOOKUP($A$2,'predicted rankings sorted'!$A$3:$GZ$200,A178+6,FALSE)</f>
        <v>0</v>
      </c>
    </row>
    <row r="179" spans="1:2" x14ac:dyDescent="0.25">
      <c r="A179">
        <v>126</v>
      </c>
      <c r="B179" s="26">
        <f>VLOOKUP($A$2,'predicted rankings sorted'!$A$3:$GZ$200,A179+6,FALSE)</f>
        <v>0</v>
      </c>
    </row>
    <row r="180" spans="1:2" x14ac:dyDescent="0.25">
      <c r="A180">
        <v>127</v>
      </c>
      <c r="B180" s="26">
        <f>VLOOKUP($A$2,'predicted rankings sorted'!$A$3:$GZ$200,A180+6,FALSE)</f>
        <v>0</v>
      </c>
    </row>
    <row r="181" spans="1:2" x14ac:dyDescent="0.25">
      <c r="A181">
        <v>128</v>
      </c>
      <c r="B181" s="26">
        <f>VLOOKUP($A$2,'predicted rankings sorted'!$A$3:$GZ$200,A181+6,FALSE)</f>
        <v>0</v>
      </c>
    </row>
    <row r="182" spans="1:2" x14ac:dyDescent="0.25">
      <c r="A182">
        <v>129</v>
      </c>
      <c r="B182" s="26">
        <f>VLOOKUP($A$2,'predicted rankings sorted'!$A$3:$GZ$200,A182+6,FALSE)</f>
        <v>0</v>
      </c>
    </row>
    <row r="183" spans="1:2" x14ac:dyDescent="0.25">
      <c r="A183">
        <v>130</v>
      </c>
      <c r="B183" s="26">
        <f>VLOOKUP($A$2,'predicted rankings sorted'!$A$3:$GZ$200,A183+6,FALSE)</f>
        <v>0</v>
      </c>
    </row>
    <row r="184" spans="1:2" x14ac:dyDescent="0.25">
      <c r="A184">
        <v>131</v>
      </c>
      <c r="B184" s="26">
        <f>VLOOKUP($A$2,'predicted rankings sorted'!$A$3:$GZ$200,A184+6,FALSE)</f>
        <v>0</v>
      </c>
    </row>
    <row r="185" spans="1:2" x14ac:dyDescent="0.25">
      <c r="A185">
        <v>132</v>
      </c>
      <c r="B185" s="26">
        <f>VLOOKUP($A$2,'predicted rankings sorted'!$A$3:$GZ$200,A185+6,FALSE)</f>
        <v>0</v>
      </c>
    </row>
    <row r="186" spans="1:2" x14ac:dyDescent="0.25">
      <c r="A186">
        <v>133</v>
      </c>
      <c r="B186" s="26">
        <f>VLOOKUP($A$2,'predicted rankings sorted'!$A$3:$GZ$200,A186+6,FALSE)</f>
        <v>0</v>
      </c>
    </row>
    <row r="187" spans="1:2" x14ac:dyDescent="0.25">
      <c r="A187">
        <v>134</v>
      </c>
      <c r="B187" s="26">
        <f>VLOOKUP($A$2,'predicted rankings sorted'!$A$3:$GZ$200,A187+6,FALSE)</f>
        <v>0</v>
      </c>
    </row>
    <row r="188" spans="1:2" x14ac:dyDescent="0.25">
      <c r="A188">
        <v>135</v>
      </c>
      <c r="B188" s="26">
        <f>VLOOKUP($A$2,'predicted rankings sorted'!$A$3:$GZ$200,A188+6,FALSE)</f>
        <v>0</v>
      </c>
    </row>
    <row r="189" spans="1:2" x14ac:dyDescent="0.25">
      <c r="A189">
        <v>136</v>
      </c>
      <c r="B189" s="26">
        <f>VLOOKUP($A$2,'predicted rankings sorted'!$A$3:$GZ$200,A189+6,FALSE)</f>
        <v>0</v>
      </c>
    </row>
    <row r="190" spans="1:2" x14ac:dyDescent="0.25">
      <c r="A190">
        <v>137</v>
      </c>
      <c r="B190" s="26">
        <f>VLOOKUP($A$2,'predicted rankings sorted'!$A$3:$GZ$200,A190+6,FALSE)</f>
        <v>0</v>
      </c>
    </row>
    <row r="191" spans="1:2" x14ac:dyDescent="0.25">
      <c r="A191">
        <v>138</v>
      </c>
      <c r="B191" s="26">
        <f>VLOOKUP($A$2,'predicted rankings sorted'!$A$3:$GZ$200,A191+6,FALSE)</f>
        <v>0</v>
      </c>
    </row>
    <row r="192" spans="1:2" x14ac:dyDescent="0.25">
      <c r="A192">
        <v>139</v>
      </c>
      <c r="B192" s="26">
        <f>VLOOKUP($A$2,'predicted rankings sorted'!$A$3:$GZ$200,A192+6,FALSE)</f>
        <v>0</v>
      </c>
    </row>
    <row r="193" spans="1:2" x14ac:dyDescent="0.25">
      <c r="A193">
        <v>140</v>
      </c>
      <c r="B193" s="26">
        <f>VLOOKUP($A$2,'predicted rankings sorted'!$A$3:$GZ$200,A193+6,FALSE)</f>
        <v>0</v>
      </c>
    </row>
    <row r="194" spans="1:2" x14ac:dyDescent="0.25">
      <c r="A194">
        <v>141</v>
      </c>
      <c r="B194" s="26">
        <f>VLOOKUP($A$2,'predicted rankings sorted'!$A$3:$GZ$200,A194+6,FALSE)</f>
        <v>0</v>
      </c>
    </row>
    <row r="195" spans="1:2" x14ac:dyDescent="0.25">
      <c r="A195">
        <v>142</v>
      </c>
      <c r="B195" s="26">
        <f>VLOOKUP($A$2,'predicted rankings sorted'!$A$3:$GZ$200,A195+6,FALSE)</f>
        <v>0</v>
      </c>
    </row>
    <row r="196" spans="1:2" x14ac:dyDescent="0.25">
      <c r="A196">
        <v>143</v>
      </c>
      <c r="B196" s="26">
        <f>VLOOKUP($A$2,'predicted rankings sorted'!$A$3:$GZ$200,A196+6,FALSE)</f>
        <v>0</v>
      </c>
    </row>
    <row r="197" spans="1:2" x14ac:dyDescent="0.25">
      <c r="A197">
        <v>144</v>
      </c>
      <c r="B197" s="26">
        <f>VLOOKUP($A$2,'predicted rankings sorted'!$A$3:$GZ$200,A197+6,FALSE)</f>
        <v>0</v>
      </c>
    </row>
    <row r="198" spans="1:2" x14ac:dyDescent="0.25">
      <c r="A198">
        <v>145</v>
      </c>
      <c r="B198" s="26">
        <f>VLOOKUP($A$2,'predicted rankings sorted'!$A$3:$GZ$200,A198+6,FALSE)</f>
        <v>0</v>
      </c>
    </row>
    <row r="199" spans="1:2" x14ac:dyDescent="0.25">
      <c r="A199">
        <v>146</v>
      </c>
      <c r="B199" s="26">
        <f>VLOOKUP($A$2,'predicted rankings sorted'!$A$3:$GZ$200,A199+6,FALSE)</f>
        <v>0</v>
      </c>
    </row>
    <row r="200" spans="1:2" x14ac:dyDescent="0.25">
      <c r="A200">
        <v>147</v>
      </c>
      <c r="B200" s="26">
        <f>VLOOKUP($A$2,'predicted rankings sorted'!$A$3:$GZ$200,A200+6,FALSE)</f>
        <v>0</v>
      </c>
    </row>
    <row r="201" spans="1:2" x14ac:dyDescent="0.25">
      <c r="A201">
        <v>148</v>
      </c>
      <c r="B201" s="26">
        <f>VLOOKUP($A$2,'predicted rankings sorted'!$A$3:$GZ$200,A201+6,FALSE)</f>
        <v>0</v>
      </c>
    </row>
    <row r="202" spans="1:2" x14ac:dyDescent="0.25">
      <c r="A202">
        <v>149</v>
      </c>
      <c r="B202" s="26">
        <f>VLOOKUP($A$2,'predicted rankings sorted'!$A$3:$GZ$200,A202+6,FALSE)</f>
        <v>0</v>
      </c>
    </row>
    <row r="203" spans="1:2" x14ac:dyDescent="0.25">
      <c r="A203">
        <v>150</v>
      </c>
      <c r="B203" s="26">
        <f>VLOOKUP($A$2,'predicted rankings sorted'!$A$3:$GZ$200,A203+6,FALSE)</f>
        <v>0</v>
      </c>
    </row>
    <row r="204" spans="1:2" x14ac:dyDescent="0.25">
      <c r="A204">
        <v>151</v>
      </c>
      <c r="B204" s="26">
        <f>VLOOKUP($A$2,'predicted rankings sorted'!$A$3:$GZ$200,A204+6,FALSE)</f>
        <v>0</v>
      </c>
    </row>
    <row r="205" spans="1:2" x14ac:dyDescent="0.25">
      <c r="A205">
        <v>152</v>
      </c>
      <c r="B205" s="26">
        <f>VLOOKUP($A$2,'predicted rankings sorted'!$A$3:$GZ$200,A205+6,FALSE)</f>
        <v>0</v>
      </c>
    </row>
    <row r="206" spans="1:2" x14ac:dyDescent="0.25">
      <c r="A206">
        <v>153</v>
      </c>
      <c r="B206" s="26">
        <f>VLOOKUP($A$2,'predicted rankings sorted'!$A$3:$GZ$200,A206+6,FALSE)</f>
        <v>0</v>
      </c>
    </row>
    <row r="207" spans="1:2" x14ac:dyDescent="0.25">
      <c r="A207">
        <v>154</v>
      </c>
      <c r="B207" s="26">
        <f>VLOOKUP($A$2,'predicted rankings sorted'!$A$3:$GZ$200,A207+6,FALSE)</f>
        <v>0</v>
      </c>
    </row>
    <row r="208" spans="1:2" x14ac:dyDescent="0.25">
      <c r="A208">
        <v>155</v>
      </c>
      <c r="B208" s="26">
        <f>VLOOKUP($A$2,'predicted rankings sorted'!$A$3:$GZ$200,A208+6,FALSE)</f>
        <v>0</v>
      </c>
    </row>
    <row r="209" spans="1:2" x14ac:dyDescent="0.25">
      <c r="A209">
        <v>156</v>
      </c>
      <c r="B209" s="26">
        <f>VLOOKUP($A$2,'predicted rankings sorted'!$A$3:$GZ$200,A209+6,FALSE)</f>
        <v>0</v>
      </c>
    </row>
    <row r="210" spans="1:2" x14ac:dyDescent="0.25">
      <c r="A210">
        <v>157</v>
      </c>
      <c r="B210" s="26">
        <f>VLOOKUP($A$2,'predicted rankings sorted'!$A$3:$GZ$200,A210+6,FALSE)</f>
        <v>0</v>
      </c>
    </row>
    <row r="211" spans="1:2" x14ac:dyDescent="0.25">
      <c r="A211">
        <v>158</v>
      </c>
      <c r="B211" s="26">
        <f>VLOOKUP($A$2,'predicted rankings sorted'!$A$3:$GZ$200,A211+6,FALSE)</f>
        <v>0</v>
      </c>
    </row>
    <row r="212" spans="1:2" x14ac:dyDescent="0.25">
      <c r="A212">
        <v>159</v>
      </c>
      <c r="B212" s="26">
        <f>VLOOKUP($A$2,'predicted rankings sorted'!$A$3:$GZ$200,A212+6,FALSE)</f>
        <v>0</v>
      </c>
    </row>
    <row r="213" spans="1:2" x14ac:dyDescent="0.25">
      <c r="A213">
        <v>160</v>
      </c>
      <c r="B213" s="26">
        <f>VLOOKUP($A$2,'predicted rankings sorted'!$A$3:$GZ$200,A213+6,FALSE)</f>
        <v>0</v>
      </c>
    </row>
    <row r="214" spans="1:2" x14ac:dyDescent="0.25">
      <c r="A214">
        <v>161</v>
      </c>
      <c r="B214" s="26">
        <f>VLOOKUP($A$2,'predicted rankings sorted'!$A$3:$GZ$200,A214+6,FALSE)</f>
        <v>0</v>
      </c>
    </row>
    <row r="215" spans="1:2" x14ac:dyDescent="0.25">
      <c r="A215">
        <v>162</v>
      </c>
      <c r="B215" s="26">
        <f>VLOOKUP($A$2,'predicted rankings sorted'!$A$3:$GZ$200,A215+6,FALSE)</f>
        <v>0</v>
      </c>
    </row>
    <row r="216" spans="1:2" x14ac:dyDescent="0.25">
      <c r="A216">
        <v>163</v>
      </c>
      <c r="B216" s="26">
        <f>VLOOKUP($A$2,'predicted rankings sorted'!$A$3:$GZ$200,A216+6,FALSE)</f>
        <v>0</v>
      </c>
    </row>
    <row r="217" spans="1:2" x14ac:dyDescent="0.25">
      <c r="A217">
        <v>164</v>
      </c>
      <c r="B217" s="26">
        <f>VLOOKUP($A$2,'predicted rankings sorted'!$A$3:$GZ$200,A217+6,FALSE)</f>
        <v>0</v>
      </c>
    </row>
    <row r="218" spans="1:2" x14ac:dyDescent="0.25">
      <c r="A218">
        <v>165</v>
      </c>
      <c r="B218" s="26">
        <f>VLOOKUP($A$2,'predicted rankings sorted'!$A$3:$GZ$200,A218+6,FALSE)</f>
        <v>0</v>
      </c>
    </row>
    <row r="219" spans="1:2" x14ac:dyDescent="0.25">
      <c r="A219">
        <v>166</v>
      </c>
      <c r="B219" s="26">
        <f>VLOOKUP($A$2,'predicted rankings sorted'!$A$3:$GZ$200,A219+6,FALSE)</f>
        <v>0</v>
      </c>
    </row>
    <row r="220" spans="1:2" x14ac:dyDescent="0.25">
      <c r="A220">
        <v>167</v>
      </c>
      <c r="B220" s="26">
        <f>VLOOKUP($A$2,'predicted rankings sorted'!$A$3:$GZ$200,A220+6,FALSE)</f>
        <v>0</v>
      </c>
    </row>
    <row r="221" spans="1:2" x14ac:dyDescent="0.25">
      <c r="A221">
        <v>168</v>
      </c>
      <c r="B221" s="26">
        <f>VLOOKUP($A$2,'predicted rankings sorted'!$A$3:$GZ$200,A221+6,FALSE)</f>
        <v>0</v>
      </c>
    </row>
    <row r="222" spans="1:2" x14ac:dyDescent="0.25">
      <c r="A222">
        <v>169</v>
      </c>
      <c r="B222" s="26">
        <f>VLOOKUP($A$2,'predicted rankings sorted'!$A$3:$GZ$200,A222+6,FALSE)</f>
        <v>0</v>
      </c>
    </row>
    <row r="223" spans="1:2" x14ac:dyDescent="0.25">
      <c r="A223">
        <v>170</v>
      </c>
      <c r="B223" s="26">
        <f>VLOOKUP($A$2,'predicted rankings sorted'!$A$3:$GZ$200,A223+6,FALSE)</f>
        <v>0</v>
      </c>
    </row>
    <row r="224" spans="1:2" x14ac:dyDescent="0.25">
      <c r="A224">
        <v>171</v>
      </c>
      <c r="B224" s="26">
        <f>VLOOKUP($A$2,'predicted rankings sorted'!$A$3:$GZ$200,A224+6,FALSE)</f>
        <v>0</v>
      </c>
    </row>
    <row r="225" spans="1:2" x14ac:dyDescent="0.25">
      <c r="A225">
        <v>172</v>
      </c>
      <c r="B225" s="26">
        <f>VLOOKUP($A$2,'predicted rankings sorted'!$A$3:$GZ$200,A225+6,FALSE)</f>
        <v>0</v>
      </c>
    </row>
    <row r="226" spans="1:2" x14ac:dyDescent="0.25">
      <c r="A226">
        <v>173</v>
      </c>
      <c r="B226" s="26">
        <f>VLOOKUP($A$2,'predicted rankings sorted'!$A$3:$GZ$200,A226+6,FALSE)</f>
        <v>0</v>
      </c>
    </row>
    <row r="227" spans="1:2" x14ac:dyDescent="0.25">
      <c r="A227">
        <v>174</v>
      </c>
      <c r="B227" s="26">
        <f>VLOOKUP($A$2,'predicted rankings sorted'!$A$3:$GZ$200,A227+6,FALSE)</f>
        <v>0</v>
      </c>
    </row>
    <row r="228" spans="1:2" x14ac:dyDescent="0.25">
      <c r="A228">
        <v>175</v>
      </c>
      <c r="B228" s="26">
        <f>VLOOKUP($A$2,'predicted rankings sorted'!$A$3:$GZ$200,A228+6,FALSE)</f>
        <v>0</v>
      </c>
    </row>
    <row r="229" spans="1:2" x14ac:dyDescent="0.25">
      <c r="A229">
        <v>176</v>
      </c>
      <c r="B229" s="26">
        <f>VLOOKUP($A$2,'predicted rankings sorted'!$A$3:$GZ$200,A229+6,FALSE)</f>
        <v>0</v>
      </c>
    </row>
    <row r="230" spans="1:2" x14ac:dyDescent="0.25">
      <c r="A230">
        <v>177</v>
      </c>
      <c r="B230" s="26">
        <f>VLOOKUP($A$2,'predicted rankings sorted'!$A$3:$GZ$200,A230+6,FALSE)</f>
        <v>0</v>
      </c>
    </row>
    <row r="231" spans="1:2" x14ac:dyDescent="0.25">
      <c r="A231">
        <v>178</v>
      </c>
      <c r="B231" s="26">
        <f>VLOOKUP($A$2,'predicted rankings sorted'!$A$3:$GZ$200,A231+6,FALSE)</f>
        <v>0</v>
      </c>
    </row>
    <row r="232" spans="1:2" x14ac:dyDescent="0.25">
      <c r="A232">
        <v>179</v>
      </c>
      <c r="B232" s="26">
        <f>VLOOKUP($A$2,'predicted rankings sorted'!$A$3:$GZ$200,A232+6,FALSE)</f>
        <v>0</v>
      </c>
    </row>
    <row r="233" spans="1:2" x14ac:dyDescent="0.25">
      <c r="A233">
        <v>180</v>
      </c>
      <c r="B233" s="26">
        <f>VLOOKUP($A$2,'predicted rankings sorted'!$A$3:$GZ$200,A233+6,FALSE)</f>
        <v>0</v>
      </c>
    </row>
    <row r="234" spans="1:2" x14ac:dyDescent="0.25">
      <c r="A234">
        <v>181</v>
      </c>
      <c r="B234" s="26">
        <f>VLOOKUP($A$2,'predicted rankings sorted'!$A$3:$GZ$200,A234+6,FALSE)</f>
        <v>0</v>
      </c>
    </row>
    <row r="235" spans="1:2" x14ac:dyDescent="0.25">
      <c r="A235">
        <v>182</v>
      </c>
      <c r="B235" s="26">
        <f>VLOOKUP($A$2,'predicted rankings sorted'!$A$3:$GZ$200,A235+6,FALSE)</f>
        <v>0</v>
      </c>
    </row>
    <row r="236" spans="1:2" x14ac:dyDescent="0.25">
      <c r="A236">
        <v>183</v>
      </c>
      <c r="B236" s="26">
        <f>VLOOKUP($A$2,'predicted rankings sorted'!$A$3:$GZ$200,A236+6,FALSE)</f>
        <v>0</v>
      </c>
    </row>
    <row r="237" spans="1:2" x14ac:dyDescent="0.25">
      <c r="A237">
        <v>184</v>
      </c>
      <c r="B237" s="26">
        <f>VLOOKUP($A$2,'predicted rankings sorted'!$A$3:$GZ$200,A237+6,FALSE)</f>
        <v>0</v>
      </c>
    </row>
    <row r="238" spans="1:2" x14ac:dyDescent="0.25">
      <c r="A238">
        <v>185</v>
      </c>
      <c r="B238" s="26">
        <f>VLOOKUP($A$2,'predicted rankings sorted'!$A$3:$GZ$200,A238+6,FALSE)</f>
        <v>0</v>
      </c>
    </row>
    <row r="239" spans="1:2" x14ac:dyDescent="0.25">
      <c r="A239">
        <v>186</v>
      </c>
      <c r="B239" s="26">
        <f>VLOOKUP($A$2,'predicted rankings sorted'!$A$3:$GZ$200,A239+6,FALSE)</f>
        <v>0</v>
      </c>
    </row>
    <row r="240" spans="1:2" x14ac:dyDescent="0.25">
      <c r="A240">
        <v>187</v>
      </c>
      <c r="B240" s="26">
        <f>VLOOKUP($A$2,'predicted rankings sorted'!$A$3:$GZ$200,A240+6,FALSE)</f>
        <v>0</v>
      </c>
    </row>
    <row r="241" spans="1:2" x14ac:dyDescent="0.25">
      <c r="A241">
        <v>188</v>
      </c>
      <c r="B241" s="26">
        <f>VLOOKUP($A$2,'predicted rankings sorted'!$A$3:$GZ$200,A241+6,FALSE)</f>
        <v>0</v>
      </c>
    </row>
    <row r="242" spans="1:2" x14ac:dyDescent="0.25">
      <c r="A242">
        <v>189</v>
      </c>
      <c r="B242" s="26">
        <f>VLOOKUP($A$2,'predicted rankings sorted'!$A$3:$GZ$200,A242+6,FALSE)</f>
        <v>0</v>
      </c>
    </row>
    <row r="243" spans="1:2" x14ac:dyDescent="0.25">
      <c r="A243">
        <v>190</v>
      </c>
      <c r="B243" s="26">
        <f>VLOOKUP($A$2,'predicted rankings sorted'!$A$3:$GZ$200,A243+6,FALSE)</f>
        <v>0</v>
      </c>
    </row>
    <row r="244" spans="1:2" x14ac:dyDescent="0.25">
      <c r="A244">
        <v>191</v>
      </c>
      <c r="B244" s="26">
        <f>VLOOKUP($A$2,'predicted rankings sorted'!$A$3:$GZ$200,A244+6,FALSE)</f>
        <v>0</v>
      </c>
    </row>
    <row r="245" spans="1:2" x14ac:dyDescent="0.25">
      <c r="A245">
        <v>192</v>
      </c>
      <c r="B245" s="26">
        <f>VLOOKUP($A$2,'predicted rankings sorted'!$A$3:$GZ$200,A245+6,FALSE)</f>
        <v>0</v>
      </c>
    </row>
    <row r="246" spans="1:2" x14ac:dyDescent="0.25">
      <c r="A246">
        <v>193</v>
      </c>
      <c r="B246" s="26">
        <f>VLOOKUP($A$2,'predicted rankings sorted'!$A$3:$GZ$200,A246+6,FALSE)</f>
        <v>0</v>
      </c>
    </row>
    <row r="247" spans="1:2" x14ac:dyDescent="0.25">
      <c r="A247">
        <v>194</v>
      </c>
      <c r="B247" s="26">
        <f>VLOOKUP($A$2,'predicted rankings sorted'!$A$3:$GZ$200,A247+6,FALSE)</f>
        <v>0</v>
      </c>
    </row>
    <row r="248" spans="1:2" x14ac:dyDescent="0.25">
      <c r="A248">
        <v>195</v>
      </c>
      <c r="B248" s="26">
        <f>VLOOKUP($A$2,'predicted rankings sorted'!$A$3:$GZ$200,A248+6,FALSE)</f>
        <v>0</v>
      </c>
    </row>
    <row r="249" spans="1:2" x14ac:dyDescent="0.25">
      <c r="A249">
        <v>196</v>
      </c>
      <c r="B249" s="26">
        <f>VLOOKUP($A$2,'predicted rankings sorted'!$A$3:$GZ$200,A249+6,FALSE)</f>
        <v>0</v>
      </c>
    </row>
    <row r="250" spans="1:2" x14ac:dyDescent="0.25">
      <c r="A250">
        <v>197</v>
      </c>
      <c r="B250" s="26">
        <f>VLOOKUP($A$2,'predicted rankings sorted'!$A$3:$GZ$200,A250+6,FALSE)</f>
        <v>0</v>
      </c>
    </row>
    <row r="251" spans="1:2" x14ac:dyDescent="0.25">
      <c r="A251">
        <v>198</v>
      </c>
      <c r="B251" s="26">
        <f>VLOOKUP($A$2,'predicted rankings sorted'!$A$3:$GZ$200,A251+6,FALSE)</f>
        <v>0</v>
      </c>
    </row>
    <row r="252" spans="1:2" x14ac:dyDescent="0.25">
      <c r="A252">
        <v>199</v>
      </c>
      <c r="B252" s="26">
        <f>VLOOKUP($A$2,'predicted rankings sorted'!$A$3:$GZ$200,A252+6,FALSE)</f>
        <v>0</v>
      </c>
    </row>
    <row r="253" spans="1:2" x14ac:dyDescent="0.25">
      <c r="A253">
        <v>200</v>
      </c>
      <c r="B253" s="26">
        <f>VLOOKUP($A$2,'predicted rankings sorted'!$A$3:$GZ$200,A253+6,FALSE)</f>
        <v>0</v>
      </c>
    </row>
  </sheetData>
  <conditionalFormatting sqref="B10:B47">
    <cfRule type="containsText" dxfId="1" priority="1" operator="containsText" text="Red">
      <formula>NOT(ISERROR(SEARCH("Red",B10)))</formula>
    </cfRule>
    <cfRule type="containsText" dxfId="0" priority="2" operator="containsText" text="Blue">
      <formula>NOT(ISERROR(SEARCH("Blue",B10)))</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30"/>
  <sheetViews>
    <sheetView workbookViewId="0">
      <selection activeCell="A2" sqref="A2"/>
    </sheetView>
  </sheetViews>
  <sheetFormatPr defaultRowHeight="15" x14ac:dyDescent="0.25"/>
  <cols>
    <col min="2" max="2" width="15" customWidth="1"/>
    <col min="3" max="3" width="17.140625" customWidth="1"/>
    <col min="4" max="4" width="17.85546875" customWidth="1"/>
    <col min="5" max="5" width="22.140625" customWidth="1"/>
    <col min="6" max="6" width="7.5703125"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0" ht="15.75" thickBot="1" x14ac:dyDescent="0.3">
      <c r="A1" t="s">
        <v>425</v>
      </c>
      <c r="C1" t="s">
        <v>435</v>
      </c>
    </row>
    <row r="2" spans="1:60" ht="16.5" thickTop="1" thickBot="1" x14ac:dyDescent="0.3">
      <c r="A2" s="7">
        <v>1</v>
      </c>
      <c r="C2" t="b">
        <f>_xlfn.IFNA(NOT(VLOOKUP(A2,'data import sorted'!B6:AAA1000,53,FALSE) = -1),"Invalid match number")</f>
        <v>1</v>
      </c>
    </row>
    <row r="3" spans="1:60" ht="15.75" thickTop="1" x14ac:dyDescent="0.25">
      <c r="J3" t="s">
        <v>3586</v>
      </c>
    </row>
    <row r="4" spans="1:60" x14ac:dyDescent="0.25">
      <c r="K4" t="s">
        <v>2</v>
      </c>
      <c r="W4" t="s">
        <v>12</v>
      </c>
      <c r="AI4" t="s">
        <v>28</v>
      </c>
      <c r="AM4" t="s">
        <v>42</v>
      </c>
      <c r="AP4" t="s">
        <v>33</v>
      </c>
      <c r="AX4" t="s">
        <v>46</v>
      </c>
    </row>
    <row r="5" spans="1:60" ht="103.5" customHeight="1" x14ac:dyDescent="0.25">
      <c r="I5" s="11" t="s">
        <v>424</v>
      </c>
      <c r="J5" s="11" t="s">
        <v>426</v>
      </c>
      <c r="K5" s="1" t="s">
        <v>3</v>
      </c>
      <c r="L5" s="1" t="s">
        <v>4</v>
      </c>
      <c r="M5" s="1" t="s">
        <v>5</v>
      </c>
      <c r="N5" s="1" t="s">
        <v>6</v>
      </c>
      <c r="O5" s="1" t="s">
        <v>7</v>
      </c>
      <c r="P5" s="1" t="s">
        <v>8</v>
      </c>
      <c r="Q5" s="1" t="s">
        <v>9</v>
      </c>
      <c r="R5" s="1" t="s">
        <v>16</v>
      </c>
      <c r="S5" s="1" t="s">
        <v>17</v>
      </c>
      <c r="T5" s="1" t="s">
        <v>18</v>
      </c>
      <c r="U5" s="1" t="s">
        <v>10</v>
      </c>
      <c r="V5" s="1" t="s">
        <v>11</v>
      </c>
      <c r="W5" s="1" t="s">
        <v>13</v>
      </c>
      <c r="X5" s="1" t="s">
        <v>14</v>
      </c>
      <c r="Y5" s="1" t="s">
        <v>15</v>
      </c>
      <c r="Z5" s="1" t="s">
        <v>19</v>
      </c>
      <c r="AA5" s="1" t="s">
        <v>20</v>
      </c>
      <c r="AB5" s="1" t="s">
        <v>21</v>
      </c>
      <c r="AC5" s="1" t="s">
        <v>22</v>
      </c>
      <c r="AD5" s="1" t="s">
        <v>23</v>
      </c>
      <c r="AE5" s="1" t="s">
        <v>24</v>
      </c>
      <c r="AF5" s="1" t="s">
        <v>25</v>
      </c>
      <c r="AG5" s="1" t="s">
        <v>26</v>
      </c>
      <c r="AH5" s="1" t="s">
        <v>27</v>
      </c>
      <c r="AI5" s="1" t="s">
        <v>29</v>
      </c>
      <c r="AJ5" s="1" t="s">
        <v>30</v>
      </c>
      <c r="AK5" s="1" t="s">
        <v>31</v>
      </c>
      <c r="AL5" s="1" t="s">
        <v>32</v>
      </c>
      <c r="AM5" s="1" t="s">
        <v>43</v>
      </c>
      <c r="AN5" s="1" t="s">
        <v>44</v>
      </c>
      <c r="AO5" s="1" t="s">
        <v>45</v>
      </c>
      <c r="AP5" s="1" t="s">
        <v>34</v>
      </c>
      <c r="AQ5" s="1" t="s">
        <v>35</v>
      </c>
      <c r="AR5" s="1" t="s">
        <v>36</v>
      </c>
      <c r="AS5" s="1" t="s">
        <v>37</v>
      </c>
      <c r="AT5" s="1" t="s">
        <v>38</v>
      </c>
      <c r="AU5" s="1" t="s">
        <v>39</v>
      </c>
      <c r="AV5" s="1" t="s">
        <v>40</v>
      </c>
      <c r="AW5" s="1" t="s">
        <v>41</v>
      </c>
      <c r="AX5" s="1" t="s">
        <v>48</v>
      </c>
      <c r="AY5" s="1" t="s">
        <v>49</v>
      </c>
      <c r="AZ5" s="1" t="s">
        <v>57</v>
      </c>
      <c r="BA5" s="1" t="s">
        <v>58</v>
      </c>
      <c r="BB5" s="1" t="s">
        <v>59</v>
      </c>
      <c r="BC5" s="1" t="s">
        <v>50</v>
      </c>
      <c r="BD5" s="1" t="s">
        <v>51</v>
      </c>
      <c r="BE5" s="1" t="s">
        <v>52</v>
      </c>
      <c r="BF5" s="1" t="s">
        <v>47</v>
      </c>
      <c r="BG5" s="1" t="s">
        <v>54</v>
      </c>
      <c r="BH5" s="1" t="s">
        <v>53</v>
      </c>
    </row>
    <row r="6" spans="1:60" x14ac:dyDescent="0.25">
      <c r="A6" t="s">
        <v>87</v>
      </c>
      <c r="C6" t="s">
        <v>89</v>
      </c>
      <c r="D6" t="s">
        <v>90</v>
      </c>
      <c r="E6" t="s">
        <v>91</v>
      </c>
      <c r="H6" s="15" t="s">
        <v>89</v>
      </c>
      <c r="I6" s="15">
        <f>C7</f>
        <v>3743</v>
      </c>
      <c r="J6" s="15" t="str">
        <f>VLOOKUP(I6,'seed values sorted'!$A$3:$ZZ$10000,2)</f>
        <v>Eagle Bots</v>
      </c>
      <c r="K6" s="18">
        <f>VLOOKUP($I6,'predicted contributions sorted'!$A$3:$CZ$201,3)</f>
        <v>5.2617450553128808</v>
      </c>
      <c r="L6" s="18">
        <f>VLOOKUP($I6,'predicted contributions sorted'!$A$3:$CZ$201,4)</f>
        <v>5.2553862697649967E-4</v>
      </c>
      <c r="M6" s="18">
        <f>VLOOKUP($I6,'predicted contributions sorted'!$A$3:$CZ$201,5)</f>
        <v>-0.60314062900617216</v>
      </c>
      <c r="N6" s="18">
        <f>VLOOKUP($I6,'predicted contributions sorted'!$A$3:$CZ$201,6)</f>
        <v>-0.60314062900617216</v>
      </c>
      <c r="O6" s="18">
        <f>VLOOKUP($I6,'predicted contributions sorted'!$A$3:$CZ$201,7)</f>
        <v>0.29281172976235814</v>
      </c>
      <c r="P6" s="18">
        <f>VLOOKUP($I6,'predicted contributions sorted'!$A$3:$CZ$201,8)</f>
        <v>-7.6861266936591672E-3</v>
      </c>
      <c r="Q6" s="18">
        <f>VLOOKUP($I6,'predicted contributions sorted'!$A$3:$CZ$201,9)</f>
        <v>17.107536184121944</v>
      </c>
      <c r="R6" s="18">
        <f>VLOOKUP($I6,'predicted contributions sorted'!$A$3:$CZ$201,10)</f>
        <v>0.28512560306869905</v>
      </c>
      <c r="S6" s="18">
        <f>VLOOKUP($I6,'predicted contributions sorted'!$A$3:$CZ$201,11)</f>
        <v>-0.99999999999999845</v>
      </c>
      <c r="T6" s="18">
        <f>VLOOKUP($I6,'predicted contributions sorted'!$A$3:$CZ$201,12)</f>
        <v>-0.99999999999999845</v>
      </c>
      <c r="U6" s="18">
        <f>VLOOKUP($I6,'predicted contributions sorted'!$A$3:$CZ$201,13)</f>
        <v>5.7025120613739828</v>
      </c>
      <c r="V6" s="18">
        <f>VLOOKUP($I6,'predicted contributions sorted'!$A$3:$CZ$201,14)</f>
        <v>21.766140610428657</v>
      </c>
      <c r="W6" s="18">
        <f>VLOOKUP($I6,'predicted contributions sorted'!$A$3:$CZ$201,15)</f>
        <v>9.8930147698484155E-2</v>
      </c>
      <c r="X6" s="18">
        <f>VLOOKUP($I6,'predicted contributions sorted'!$A$3:$CZ$201,16)</f>
        <v>5.991824239942428</v>
      </c>
      <c r="Y6" s="18">
        <f>VLOOKUP($I6,'predicted contributions sorted'!$A$3:$CZ$201,17)</f>
        <v>2.0699481973264797</v>
      </c>
      <c r="Z6" s="18">
        <f>VLOOKUP($I6,'predicted contributions sorted'!$A$3:$CZ$201,18)</f>
        <v>0.22899276542259983</v>
      </c>
      <c r="AA6" s="18">
        <f>VLOOKUP($I6,'predicted contributions sorted'!$A$3:$CZ$201,19)</f>
        <v>0.22899276542259983</v>
      </c>
      <c r="AB6" s="18">
        <f>VLOOKUP($I6,'predicted contributions sorted'!$A$3:$CZ$201,20)</f>
        <v>0.2186827473760013</v>
      </c>
      <c r="AC6" s="18">
        <f>VLOOKUP($I6,'predicted contributions sorted'!$A$3:$CZ$201,21)</f>
        <v>-0.15436436816839921</v>
      </c>
      <c r="AD6" s="18">
        <f>VLOOKUP($I6,'predicted contributions sorted'!$A$3:$CZ$201,22)</f>
        <v>9.4871322793640971</v>
      </c>
      <c r="AE6" s="18">
        <f>VLOOKUP($I6,'predicted contributions sorted'!$A$3:$CZ$201,23)</f>
        <v>1.7064140359377103E-2</v>
      </c>
      <c r="AF6" s="18">
        <f>VLOOKUP($I6,'predicted contributions sorted'!$A$3:$CZ$201,24)</f>
        <v>-0.99999999999999845</v>
      </c>
      <c r="AG6" s="18">
        <f>VLOOKUP($I6,'predicted contributions sorted'!$A$3:$CZ$201,25)</f>
        <v>-0.99999999999999845</v>
      </c>
      <c r="AH6" s="18">
        <f>VLOOKUP($I6,'predicted contributions sorted'!$A$3:$CZ$201,26)</f>
        <v>29.396501035190688</v>
      </c>
      <c r="AI6" s="18">
        <f>VLOOKUP($I6,'predicted contributions sorted'!$A$3:$CZ$201,27)</f>
        <v>0.44128318061101024</v>
      </c>
      <c r="AJ6" s="18">
        <f>VLOOKUP($I6,'predicted contributions sorted'!$A$3:$CZ$201,28)</f>
        <v>-8.7864018828862078E-4</v>
      </c>
      <c r="AK6" s="18">
        <f>VLOOKUP($I6,'predicted contributions sorted'!$A$3:$CZ$201,29)</f>
        <v>-8.3616129252719565E-2</v>
      </c>
      <c r="AL6" s="18">
        <f>VLOOKUP($I6,'predicted contributions sorted'!$A$3:$CZ$201,30)</f>
        <v>17.839420558500095</v>
      </c>
      <c r="AM6" s="18">
        <f>VLOOKUP($I6,'predicted contributions sorted'!$A$3:$CZ$201,31)</f>
        <v>0.4</v>
      </c>
      <c r="AN6" s="18">
        <f>VLOOKUP($I6,'predicted contributions sorted'!$A$3:$CZ$201,32)</f>
        <v>-0.99999999999999845</v>
      </c>
      <c r="AO6" s="18">
        <f>VLOOKUP($I6,'predicted contributions sorted'!$A$3:$CZ$201,33)</f>
        <v>-0.99999999999999845</v>
      </c>
      <c r="AP6" s="18">
        <f>VLOOKUP($I6,'predicted contributions sorted'!$A$3:$CZ$201,34)</f>
        <v>-4.6175526703229629E-2</v>
      </c>
      <c r="AQ6" s="18">
        <f>VLOOKUP($I6,'predicted contributions sorted'!$A$3:$CZ$201,35)</f>
        <v>-0.15436436816839921</v>
      </c>
      <c r="AR6" s="18">
        <f>VLOOKUP($I6,'predicted contributions sorted'!$A$3:$CZ$201,36)</f>
        <v>-1.8322153769546275E-2</v>
      </c>
      <c r="AS6" s="18">
        <f>VLOOKUP($I6,'predicted contributions sorted'!$A$3:$CZ$201,37)</f>
        <v>0.45563455429166133</v>
      </c>
      <c r="AT6" s="18">
        <f>VLOOKUP($I6,'predicted contributions sorted'!$A$3:$CZ$201,38)</f>
        <v>-2.4836634472744007E-2</v>
      </c>
      <c r="AU6" s="18">
        <f>VLOOKUP($I6,'predicted contributions sorted'!$A$3:$CZ$201,39)</f>
        <v>0.39704601188870065</v>
      </c>
      <c r="AV6" s="18">
        <f>VLOOKUP($I6,'predicted contributions sorted'!$A$3:$CZ$201,40)</f>
        <v>-0.71252663066632982</v>
      </c>
      <c r="AW6" s="18">
        <f>VLOOKUP($I6,'predicted contributions sorted'!$A$3:$CZ$201,41)</f>
        <v>12.204323068675821</v>
      </c>
      <c r="AX6" s="18">
        <f>VLOOKUP($I6,'predicted contributions sorted'!$A$3:$CZ$201,42)</f>
        <v>26.594668463486045</v>
      </c>
      <c r="AY6" s="18">
        <f>VLOOKUP($I6,'predicted contributions sorted'!$A$3:$CZ$201,43)</f>
        <v>0.52230391005280152</v>
      </c>
      <c r="AZ6" s="18">
        <f>VLOOKUP($I6,'predicted contributions sorted'!$A$3:$CZ$201,44)</f>
        <v>0.30218974342807586</v>
      </c>
      <c r="BA6" s="18">
        <f>VLOOKUP($I6,'predicted contributions sorted'!$A$3:$CZ$201,45)</f>
        <v>-0.99999999999999845</v>
      </c>
      <c r="BB6" s="18">
        <f>VLOOKUP($I6,'predicted contributions sorted'!$A$3:$CZ$201,46)</f>
        <v>-0.99999999999999845</v>
      </c>
      <c r="BC6" s="18">
        <f>VLOOKUP($I6,'predicted contributions sorted'!$A$3:$CZ$201,47)</f>
        <v>1.4668075683203066</v>
      </c>
      <c r="BD6" s="18">
        <f>VLOOKUP($I6,'predicted contributions sorted'!$A$3:$CZ$201,48)</f>
        <v>63.366964714295086</v>
      </c>
      <c r="BE6" s="18">
        <f>VLOOKUP($I6,'predicted contributions sorted'!$A$3:$CZ$201,49)</f>
        <v>47.007017363390631</v>
      </c>
      <c r="BF6" s="18">
        <f>VLOOKUP($I6,'predicted contributions sorted'!$A$3:$CZ$201,50)</f>
        <v>0.10099246904118217</v>
      </c>
      <c r="BG6" s="18">
        <f>VLOOKUP($I6,'predicted contributions sorted'!$A$3:$CZ$201,51)</f>
        <v>-30.899450816147851</v>
      </c>
      <c r="BH6" s="20">
        <f>VLOOKUP($I6,'predicted contributions sorted'!$A$3:$CZ$201,52)</f>
        <v>1425.1435943992603</v>
      </c>
    </row>
    <row r="7" spans="1:60" x14ac:dyDescent="0.25">
      <c r="C7">
        <f>VLOOKUP($A$2,q_match_data,2,FALSE)</f>
        <v>3743</v>
      </c>
      <c r="D7">
        <f>VLOOKUP($A$2,q_match_data,3,FALSE)</f>
        <v>3847</v>
      </c>
      <c r="E7">
        <f>VLOOKUP($A$2,q_match_data,4,FALSE)</f>
        <v>1294</v>
      </c>
      <c r="H7" s="15" t="s">
        <v>90</v>
      </c>
      <c r="I7" s="15">
        <f>D7</f>
        <v>3847</v>
      </c>
      <c r="J7" s="15" t="str">
        <f>VLOOKUP(I7,'seed values sorted'!$A$3:$ZZ$10000,2)</f>
        <v>Spectrum</v>
      </c>
      <c r="K7" s="18">
        <f>VLOOKUP($I7,'predicted contributions sorted'!$A$3:$CZ$201,3)</f>
        <v>1.6840977524340104</v>
      </c>
      <c r="L7" s="18">
        <f>VLOOKUP($I7,'predicted contributions sorted'!$A$3:$CZ$201,4)</f>
        <v>2.214366344673762E-2</v>
      </c>
      <c r="M7" s="18">
        <f>VLOOKUP($I7,'predicted contributions sorted'!$A$3:$CZ$201,5)</f>
        <v>-0.95927843717223138</v>
      </c>
      <c r="N7" s="18">
        <f>VLOOKUP($I7,'predicted contributions sorted'!$A$3:$CZ$201,6)</f>
        <v>-0.95927843717223138</v>
      </c>
      <c r="O7" s="18">
        <f>VLOOKUP($I7,'predicted contributions sorted'!$A$3:$CZ$201,7)</f>
        <v>5.6739513658680164E-3</v>
      </c>
      <c r="P7" s="18">
        <f>VLOOKUP($I7,'predicted contributions sorted'!$A$3:$CZ$201,8)</f>
        <v>-6.608810468568622E-3</v>
      </c>
      <c r="Q7" s="18">
        <f>VLOOKUP($I7,'predicted contributions sorted'!$A$3:$CZ$201,9)</f>
        <v>-5.6091546162042594E-2</v>
      </c>
      <c r="R7" s="18">
        <f>VLOOKUP($I7,'predicted contributions sorted'!$A$3:$CZ$201,10)</f>
        <v>-9.3485910270068792E-4</v>
      </c>
      <c r="S7" s="18">
        <f>VLOOKUP($I7,'predicted contributions sorted'!$A$3:$CZ$201,11)</f>
        <v>-0.99999999999999867</v>
      </c>
      <c r="T7" s="18">
        <f>VLOOKUP($I7,'predicted contributions sorted'!$A$3:$CZ$201,12)</f>
        <v>-0.99999999999999867</v>
      </c>
      <c r="U7" s="18">
        <f>VLOOKUP($I7,'predicted contributions sorted'!$A$3:$CZ$201,13)</f>
        <v>-1.8697182054016381E-2</v>
      </c>
      <c r="V7" s="18">
        <f>VLOOKUP($I7,'predicted contributions sorted'!$A$3:$CZ$201,14)</f>
        <v>0.66872776909973042</v>
      </c>
      <c r="W7" s="18">
        <f>VLOOKUP($I7,'predicted contributions sorted'!$A$3:$CZ$201,15)</f>
        <v>-5.751027548075862E-2</v>
      </c>
      <c r="X7" s="18">
        <f>VLOOKUP($I7,'predicted contributions sorted'!$A$3:$CZ$201,16)</f>
        <v>-10.799309589613571</v>
      </c>
      <c r="Y7" s="18">
        <f>VLOOKUP($I7,'predicted contributions sorted'!$A$3:$CZ$201,17)</f>
        <v>-3.524413067710471</v>
      </c>
      <c r="Z7" s="18">
        <f>VLOOKUP($I7,'predicted contributions sorted'!$A$3:$CZ$201,18)</f>
        <v>0.33541838192355844</v>
      </c>
      <c r="AA7" s="18">
        <f>VLOOKUP($I7,'predicted contributions sorted'!$A$3:$CZ$201,19)</f>
        <v>0.33541838192355844</v>
      </c>
      <c r="AB7" s="18">
        <f>VLOOKUP($I7,'predicted contributions sorted'!$A$3:$CZ$201,20)</f>
        <v>0.37037827389732347</v>
      </c>
      <c r="AC7" s="18">
        <f>VLOOKUP($I7,'predicted contributions sorted'!$A$3:$CZ$201,21)</f>
        <v>0.31075282132180249</v>
      </c>
      <c r="AD7" s="18">
        <f>VLOOKUP($I7,'predicted contributions sorted'!$A$3:$CZ$201,22)</f>
        <v>54.116108726757695</v>
      </c>
      <c r="AE7" s="18">
        <f>VLOOKUP($I7,'predicted contributions sorted'!$A$3:$CZ$201,23)</f>
        <v>4.0198866950601495</v>
      </c>
      <c r="AF7" s="18">
        <f>VLOOKUP($I7,'predicted contributions sorted'!$A$3:$CZ$201,24)</f>
        <v>-0.99999999999999867</v>
      </c>
      <c r="AG7" s="18">
        <f>VLOOKUP($I7,'predicted contributions sorted'!$A$3:$CZ$201,25)</f>
        <v>-0.99999999999999867</v>
      </c>
      <c r="AH7" s="18">
        <f>VLOOKUP($I7,'predicted contributions sorted'!$A$3:$CZ$201,26)</f>
        <v>108.5815132317814</v>
      </c>
      <c r="AI7" s="18">
        <f>VLOOKUP($I7,'predicted contributions sorted'!$A$3:$CZ$201,27)</f>
        <v>0.47568201186316972</v>
      </c>
      <c r="AJ7" s="18">
        <f>VLOOKUP($I7,'predicted contributions sorted'!$A$3:$CZ$201,28)</f>
        <v>0.57766440074298198</v>
      </c>
      <c r="AK7" s="18">
        <f>VLOOKUP($I7,'predicted contributions sorted'!$A$3:$CZ$201,29)</f>
        <v>0.10644993884853307</v>
      </c>
      <c r="AL7" s="18">
        <f>VLOOKUP($I7,'predicted contributions sorted'!$A$3:$CZ$201,30)</f>
        <v>57.989817572734232</v>
      </c>
      <c r="AM7" s="18">
        <f>VLOOKUP($I7,'predicted contributions sorted'!$A$3:$CZ$201,31)</f>
        <v>0.92307692307692313</v>
      </c>
      <c r="AN7" s="18">
        <f>VLOOKUP($I7,'predicted contributions sorted'!$A$3:$CZ$201,32)</f>
        <v>-0.99999999999999867</v>
      </c>
      <c r="AO7" s="18">
        <f>VLOOKUP($I7,'predicted contributions sorted'!$A$3:$CZ$201,33)</f>
        <v>-0.99999999999999867</v>
      </c>
      <c r="AP7" s="18">
        <f>VLOOKUP($I7,'predicted contributions sorted'!$A$3:$CZ$201,34)</f>
        <v>-7.0035001954167286E-2</v>
      </c>
      <c r="AQ7" s="18">
        <f>VLOOKUP($I7,'predicted contributions sorted'!$A$3:$CZ$201,35)</f>
        <v>0.31075282132180249</v>
      </c>
      <c r="AR7" s="18">
        <f>VLOOKUP($I7,'predicted contributions sorted'!$A$3:$CZ$201,36)</f>
        <v>0.2392399260413878</v>
      </c>
      <c r="AS7" s="18">
        <f>VLOOKUP($I7,'predicted contributions sorted'!$A$3:$CZ$201,37)</f>
        <v>5.9183429334312476E-2</v>
      </c>
      <c r="AT7" s="18">
        <f>VLOOKUP($I7,'predicted contributions sorted'!$A$3:$CZ$201,38)</f>
        <v>0.25245850093329725</v>
      </c>
      <c r="AU7" s="18">
        <f>VLOOKUP($I7,'predicted contributions sorted'!$A$3:$CZ$201,39)</f>
        <v>0.10131511557362882</v>
      </c>
      <c r="AV7" s="18">
        <f>VLOOKUP($I7,'predicted contributions sorted'!$A$3:$CZ$201,40)</f>
        <v>7.5076621535393695</v>
      </c>
      <c r="AW7" s="18">
        <f>VLOOKUP($I7,'predicted contributions sorted'!$A$3:$CZ$201,41)</f>
        <v>2.8287950360122842</v>
      </c>
      <c r="AX7" s="18">
        <f>VLOOKUP($I7,'predicted contributions sorted'!$A$3:$CZ$201,42)</f>
        <v>54.060017180595686</v>
      </c>
      <c r="AY7" s="18">
        <f>VLOOKUP($I7,'predicted contributions sorted'!$A$3:$CZ$201,43)</f>
        <v>1.3519678590662416</v>
      </c>
      <c r="AZ7" s="18">
        <f>VLOOKUP($I7,'predicted contributions sorted'!$A$3:$CZ$201,44)</f>
        <v>4.0189518359574485</v>
      </c>
      <c r="BA7" s="18">
        <f>VLOOKUP($I7,'predicted contributions sorted'!$A$3:$CZ$201,45)</f>
        <v>-0.99999999999999867</v>
      </c>
      <c r="BB7" s="18">
        <f>VLOOKUP($I7,'predicted contributions sorted'!$A$3:$CZ$201,46)</f>
        <v>-0.99999999999999867</v>
      </c>
      <c r="BC7" s="18">
        <f>VLOOKUP($I7,'predicted contributions sorted'!$A$3:$CZ$201,47)</f>
        <v>-4.4836915048827031</v>
      </c>
      <c r="BD7" s="18">
        <f>VLOOKUP($I7,'predicted contributions sorted'!$A$3:$CZ$201,48)</f>
        <v>112.07903603689354</v>
      </c>
      <c r="BE7" s="18">
        <f>VLOOKUP($I7,'predicted contributions sorted'!$A$3:$CZ$201,49)</f>
        <v>141.75361812999049</v>
      </c>
      <c r="BF7" s="18">
        <f>VLOOKUP($I7,'predicted contributions sorted'!$A$3:$CZ$201,50)</f>
        <v>6.7368554593986607E-2</v>
      </c>
      <c r="BG7" s="18">
        <f>VLOOKUP($I7,'predicted contributions sorted'!$A$3:$CZ$201,51)</f>
        <v>-3.7396235435232703</v>
      </c>
      <c r="BH7" s="20">
        <f>VLOOKUP($I7,'predicted contributions sorted'!$A$3:$CZ$201,52)</f>
        <v>1539.02566252564</v>
      </c>
    </row>
    <row r="8" spans="1:60" x14ac:dyDescent="0.25">
      <c r="H8" s="15" t="s">
        <v>91</v>
      </c>
      <c r="I8" s="15">
        <f>E7</f>
        <v>1294</v>
      </c>
      <c r="J8" s="15" t="str">
        <f>VLOOKUP(I8,'seed values sorted'!$A$3:$ZZ$10000,2)</f>
        <v>Top Gun</v>
      </c>
      <c r="K8" s="18">
        <f>VLOOKUP($I8,'predicted contributions sorted'!$A$3:$CZ$201,3)</f>
        <v>4.7789869984647231</v>
      </c>
      <c r="L8" s="18">
        <f>VLOOKUP($I8,'predicted contributions sorted'!$A$3:$CZ$201,4)</f>
        <v>2.6024479612690027E-4</v>
      </c>
      <c r="M8" s="18">
        <f>VLOOKUP($I8,'predicted contributions sorted'!$A$3:$CZ$201,5)</f>
        <v>1.6527982106147516</v>
      </c>
      <c r="N8" s="18">
        <f>VLOOKUP($I8,'predicted contributions sorted'!$A$3:$CZ$201,6)</f>
        <v>1.6527982106147516</v>
      </c>
      <c r="O8" s="18">
        <f>VLOOKUP($I8,'predicted contributions sorted'!$A$3:$CZ$201,7)</f>
        <v>0.62673706655423511</v>
      </c>
      <c r="P8" s="18">
        <f>VLOOKUP($I8,'predicted contributions sorted'!$A$3:$CZ$201,8)</f>
        <v>7.9100509560315717E-3</v>
      </c>
      <c r="Q8" s="18">
        <f>VLOOKUP($I8,'predicted contributions sorted'!$A$3:$CZ$201,9)</f>
        <v>38.078827050616006</v>
      </c>
      <c r="R8" s="18">
        <f>VLOOKUP($I8,'predicted contributions sorted'!$A$3:$CZ$201,10)</f>
        <v>0.63464711751026637</v>
      </c>
      <c r="S8" s="18">
        <f>VLOOKUP($I8,'predicted contributions sorted'!$A$3:$CZ$201,11)</f>
        <v>-1.0000000000000024</v>
      </c>
      <c r="T8" s="18">
        <f>VLOOKUP($I8,'predicted contributions sorted'!$A$3:$CZ$201,12)</f>
        <v>-1.0000000000000024</v>
      </c>
      <c r="U8" s="18">
        <f>VLOOKUP($I8,'predicted contributions sorted'!$A$3:$CZ$201,13)</f>
        <v>12.692942350205334</v>
      </c>
      <c r="V8" s="18">
        <f>VLOOKUP($I8,'predicted contributions sorted'!$A$3:$CZ$201,14)</f>
        <v>44.510612259695428</v>
      </c>
      <c r="W8" s="18">
        <f>VLOOKUP($I8,'predicted contributions sorted'!$A$3:$CZ$201,15)</f>
        <v>-0.23535272530130144</v>
      </c>
      <c r="X8" s="18">
        <f>VLOOKUP($I8,'predicted contributions sorted'!$A$3:$CZ$201,16)</f>
        <v>0.86981778627015316</v>
      </c>
      <c r="Y8" s="18">
        <f>VLOOKUP($I8,'predicted contributions sorted'!$A$3:$CZ$201,17)</f>
        <v>0.18159859478587745</v>
      </c>
      <c r="Z8" s="18">
        <f>VLOOKUP($I8,'predicted contributions sorted'!$A$3:$CZ$201,18)</f>
        <v>0.36872215118025181</v>
      </c>
      <c r="AA8" s="18">
        <f>VLOOKUP($I8,'predicted contributions sorted'!$A$3:$CZ$201,19)</f>
        <v>0.36872215118025181</v>
      </c>
      <c r="AB8" s="18">
        <f>VLOOKUP($I8,'predicted contributions sorted'!$A$3:$CZ$201,20)</f>
        <v>0.40025764555061411</v>
      </c>
      <c r="AC8" s="18">
        <f>VLOOKUP($I8,'predicted contributions sorted'!$A$3:$CZ$201,21)</f>
        <v>0.22571706873116479</v>
      </c>
      <c r="AD8" s="18">
        <f>VLOOKUP($I8,'predicted contributions sorted'!$A$3:$CZ$201,22)</f>
        <v>29.150875965280662</v>
      </c>
      <c r="AE8" s="18">
        <f>VLOOKUP($I8,'predicted contributions sorted'!$A$3:$CZ$201,23)</f>
        <v>3.0935189972866017</v>
      </c>
      <c r="AF8" s="18">
        <f>VLOOKUP($I8,'predicted contributions sorted'!$A$3:$CZ$201,24)</f>
        <v>-1.0000000000000024</v>
      </c>
      <c r="AG8" s="18">
        <f>VLOOKUP($I8,'predicted contributions sorted'!$A$3:$CZ$201,25)</f>
        <v>-1.0000000000000024</v>
      </c>
      <c r="AH8" s="18">
        <f>VLOOKUP($I8,'predicted contributions sorted'!$A$3:$CZ$201,26)</f>
        <v>48.982438877592323</v>
      </c>
      <c r="AI8" s="18">
        <f>VLOOKUP($I8,'predicted contributions sorted'!$A$3:$CZ$201,27)</f>
        <v>-1.7005952426014742E-2</v>
      </c>
      <c r="AJ8" s="18">
        <f>VLOOKUP($I8,'predicted contributions sorted'!$A$3:$CZ$201,28)</f>
        <v>0.10537136142150791</v>
      </c>
      <c r="AK8" s="18">
        <f>VLOOKUP($I8,'predicted contributions sorted'!$A$3:$CZ$201,29)</f>
        <v>0.30463387735502251</v>
      </c>
      <c r="AL8" s="18">
        <f>VLOOKUP($I8,'predicted contributions sorted'!$A$3:$CZ$201,30)</f>
        <v>19.649964317525772</v>
      </c>
      <c r="AM8" s="18">
        <f>VLOOKUP($I8,'predicted contributions sorted'!$A$3:$CZ$201,31)</f>
        <v>1</v>
      </c>
      <c r="AN8" s="18">
        <f>VLOOKUP($I8,'predicted contributions sorted'!$A$3:$CZ$201,32)</f>
        <v>-1.0000000000000024</v>
      </c>
      <c r="AO8" s="18">
        <f>VLOOKUP($I8,'predicted contributions sorted'!$A$3:$CZ$201,33)</f>
        <v>-1.0000000000000024</v>
      </c>
      <c r="AP8" s="18">
        <f>VLOOKUP($I8,'predicted contributions sorted'!$A$3:$CZ$201,34)</f>
        <v>3.2754144466785963E-2</v>
      </c>
      <c r="AQ8" s="18">
        <f>VLOOKUP($I8,'predicted contributions sorted'!$A$3:$CZ$201,35)</f>
        <v>0.22571706873116479</v>
      </c>
      <c r="AR8" s="18">
        <f>VLOOKUP($I8,'predicted contributions sorted'!$A$3:$CZ$201,36)</f>
        <v>-0.27901935071658984</v>
      </c>
      <c r="AS8" s="18">
        <f>VLOOKUP($I8,'predicted contributions sorted'!$A$3:$CZ$201,37)</f>
        <v>-0.13266982175877493</v>
      </c>
      <c r="AT8" s="18">
        <f>VLOOKUP($I8,'predicted contributions sorted'!$A$3:$CZ$201,38)</f>
        <v>-7.4647820645687146E-2</v>
      </c>
      <c r="AU8" s="18">
        <f>VLOOKUP($I8,'predicted contributions sorted'!$A$3:$CZ$201,39)</f>
        <v>7.7287736934452719E-2</v>
      </c>
      <c r="AV8" s="18">
        <f>VLOOKUP($I8,'predicted contributions sorted'!$A$3:$CZ$201,40)</f>
        <v>-3.2612922697251294</v>
      </c>
      <c r="AW8" s="18">
        <f>VLOOKUP($I8,'predicted contributions sorted'!$A$3:$CZ$201,41)</f>
        <v>1.2688443145674411</v>
      </c>
      <c r="AX8" s="18">
        <f>VLOOKUP($I8,'predicted contributions sorted'!$A$3:$CZ$201,42)</f>
        <v>67.229703015896618</v>
      </c>
      <c r="AY8" s="18">
        <f>VLOOKUP($I8,'predicted contributions sorted'!$A$3:$CZ$201,43)</f>
        <v>1.363419016642283</v>
      </c>
      <c r="AZ8" s="18">
        <f>VLOOKUP($I8,'predicted contributions sorted'!$A$3:$CZ$201,44)</f>
        <v>3.7281661147968679</v>
      </c>
      <c r="BA8" s="18">
        <f>VLOOKUP($I8,'predicted contributions sorted'!$A$3:$CZ$201,45)</f>
        <v>-1.0000000000000024</v>
      </c>
      <c r="BB8" s="18">
        <f>VLOOKUP($I8,'predicted contributions sorted'!$A$3:$CZ$201,46)</f>
        <v>-1.0000000000000024</v>
      </c>
      <c r="BC8" s="18">
        <f>VLOOKUP($I8,'predicted contributions sorted'!$A$3:$CZ$201,47)</f>
        <v>1.8343968054006285</v>
      </c>
      <c r="BD8" s="18">
        <f>VLOOKUP($I8,'predicted contributions sorted'!$A$3:$CZ$201,48)</f>
        <v>94.76189545185521</v>
      </c>
      <c r="BE8" s="18">
        <f>VLOOKUP($I8,'predicted contributions sorted'!$A$3:$CZ$201,49)</f>
        <v>117.98868521430742</v>
      </c>
      <c r="BF8" s="18">
        <f>VLOOKUP($I8,'predicted contributions sorted'!$A$3:$CZ$201,50)</f>
        <v>0.21026599885189551</v>
      </c>
      <c r="BG8" s="18">
        <f>VLOOKUP($I8,'predicted contributions sorted'!$A$3:$CZ$201,51)</f>
        <v>4.742010448269701</v>
      </c>
      <c r="BH8" s="20">
        <f>VLOOKUP($I8,'predicted contributions sorted'!$A$3:$CZ$201,52)</f>
        <v>1539.3587359657183</v>
      </c>
    </row>
    <row r="9" spans="1:60" x14ac:dyDescent="0.25">
      <c r="B9" t="s">
        <v>429</v>
      </c>
      <c r="C9" t="s">
        <v>430</v>
      </c>
      <c r="D9" t="s">
        <v>431</v>
      </c>
      <c r="E9" t="s">
        <v>432</v>
      </c>
      <c r="H9" s="14" t="s">
        <v>92</v>
      </c>
      <c r="I9" s="14">
        <f>C21</f>
        <v>3218</v>
      </c>
      <c r="J9" s="14" t="str">
        <f>VLOOKUP(I9,'seed values sorted'!$A$3:$ZZ$10000,2)</f>
        <v>Panther Robotics</v>
      </c>
      <c r="K9" s="19">
        <f>VLOOKUP($I9,'predicted contributions sorted'!$A$3:$CZ$201,3)</f>
        <v>5.4047598226624478</v>
      </c>
      <c r="L9" s="19">
        <f>VLOOKUP($I9,'predicted contributions sorted'!$A$3:$CZ$201,4)</f>
        <v>1.4378378658000197E-2</v>
      </c>
      <c r="M9" s="19">
        <f>VLOOKUP($I9,'predicted contributions sorted'!$A$3:$CZ$201,5)</f>
        <v>0.71157048854924509</v>
      </c>
      <c r="N9" s="19">
        <f>VLOOKUP($I9,'predicted contributions sorted'!$A$3:$CZ$201,6)</f>
        <v>0.71157048854924509</v>
      </c>
      <c r="O9" s="19">
        <f>VLOOKUP($I9,'predicted contributions sorted'!$A$3:$CZ$201,7)</f>
        <v>0.45516737560968312</v>
      </c>
      <c r="P9" s="19">
        <f>VLOOKUP($I9,'predicted contributions sorted'!$A$3:$CZ$201,8)</f>
        <v>-3.7845132574705837E-4</v>
      </c>
      <c r="Q9" s="19">
        <f>VLOOKUP($I9,'predicted contributions sorted'!$A$3:$CZ$201,9)</f>
        <v>27.287335457036168</v>
      </c>
      <c r="R9" s="19">
        <f>VLOOKUP($I9,'predicted contributions sorted'!$A$3:$CZ$201,10)</f>
        <v>0.45478892428393602</v>
      </c>
      <c r="S9" s="19">
        <f>VLOOKUP($I9,'predicted contributions sorted'!$A$3:$CZ$201,11)</f>
        <v>-0.999999999999998</v>
      </c>
      <c r="T9" s="19">
        <f>VLOOKUP($I9,'predicted contributions sorted'!$A$3:$CZ$201,12)</f>
        <v>-0.999999999999998</v>
      </c>
      <c r="U9" s="19">
        <f>VLOOKUP($I9,'predicted contributions sorted'!$A$3:$CZ$201,13)</f>
        <v>9.0957784856787178</v>
      </c>
      <c r="V9" s="19">
        <f>VLOOKUP($I9,'predicted contributions sorted'!$A$3:$CZ$201,14)</f>
        <v>33.403665768247862</v>
      </c>
      <c r="W9" s="19">
        <f>VLOOKUP($I9,'predicted contributions sorted'!$A$3:$CZ$201,15)</f>
        <v>1.0040773783374752</v>
      </c>
      <c r="X9" s="19">
        <f>VLOOKUP($I9,'predicted contributions sorted'!$A$3:$CZ$201,16)</f>
        <v>0.21349508665581529</v>
      </c>
      <c r="Y9" s="19">
        <f>VLOOKUP($I9,'predicted contributions sorted'!$A$3:$CZ$201,17)</f>
        <v>0.22697440562848784</v>
      </c>
      <c r="Z9" s="19">
        <f>VLOOKUP($I9,'predicted contributions sorted'!$A$3:$CZ$201,18)</f>
        <v>0.3333286158177351</v>
      </c>
      <c r="AA9" s="19">
        <f>VLOOKUP($I9,'predicted contributions sorted'!$A$3:$CZ$201,19)</f>
        <v>0.3333286158177351</v>
      </c>
      <c r="AB9" s="19">
        <f>VLOOKUP($I9,'predicted contributions sorted'!$A$3:$CZ$201,20)</f>
        <v>0.30923698771269037</v>
      </c>
      <c r="AC9" s="19">
        <f>VLOOKUP($I9,'predicted contributions sorted'!$A$3:$CZ$201,21)</f>
        <v>-4.7536113952006881E-2</v>
      </c>
      <c r="AD9" s="19">
        <f>VLOOKUP($I9,'predicted contributions sorted'!$A$3:$CZ$201,22)</f>
        <v>18.942767244488689</v>
      </c>
      <c r="AE9" s="19">
        <f>VLOOKUP($I9,'predicted contributions sorted'!$A$3:$CZ$201,23)</f>
        <v>1.1635948569746559</v>
      </c>
      <c r="AF9" s="19">
        <f>VLOOKUP($I9,'predicted contributions sorted'!$A$3:$CZ$201,24)</f>
        <v>-0.999999999999998</v>
      </c>
      <c r="AG9" s="19">
        <f>VLOOKUP($I9,'predicted contributions sorted'!$A$3:$CZ$201,25)</f>
        <v>-0.999999999999998</v>
      </c>
      <c r="AH9" s="19">
        <f>VLOOKUP($I9,'predicted contributions sorted'!$A$3:$CZ$201,26)</f>
        <v>67.720348797460574</v>
      </c>
      <c r="AI9" s="19">
        <f>VLOOKUP($I9,'predicted contributions sorted'!$A$3:$CZ$201,27)</f>
        <v>0.39167307946003749</v>
      </c>
      <c r="AJ9" s="19">
        <f>VLOOKUP($I9,'predicted contributions sorted'!$A$3:$CZ$201,28)</f>
        <v>0.20196791542259454</v>
      </c>
      <c r="AK9" s="19">
        <f>VLOOKUP($I9,'predicted contributions sorted'!$A$3:$CZ$201,29)</f>
        <v>0.37737114806423644</v>
      </c>
      <c r="AL9" s="19">
        <f>VLOOKUP($I9,'predicted contributions sorted'!$A$3:$CZ$201,30)</f>
        <v>48.550607147343413</v>
      </c>
      <c r="AM9" s="19">
        <f>VLOOKUP($I9,'predicted contributions sorted'!$A$3:$CZ$201,31)</f>
        <v>0.9</v>
      </c>
      <c r="AN9" s="19">
        <f>VLOOKUP($I9,'predicted contributions sorted'!$A$3:$CZ$201,32)</f>
        <v>-0.999999999999998</v>
      </c>
      <c r="AO9" s="19">
        <f>VLOOKUP($I9,'predicted contributions sorted'!$A$3:$CZ$201,33)</f>
        <v>-0.999999999999998</v>
      </c>
      <c r="AP9" s="19">
        <f>VLOOKUP($I9,'predicted contributions sorted'!$A$3:$CZ$201,34)</f>
        <v>2.8784465965488816E-2</v>
      </c>
      <c r="AQ9" s="19">
        <f>VLOOKUP($I9,'predicted contributions sorted'!$A$3:$CZ$201,35)</f>
        <v>-4.7536113952006881E-2</v>
      </c>
      <c r="AR9" s="19">
        <f>VLOOKUP($I9,'predicted contributions sorted'!$A$3:$CZ$201,36)</f>
        <v>0.33181224021240902</v>
      </c>
      <c r="AS9" s="19">
        <f>VLOOKUP($I9,'predicted contributions sorted'!$A$3:$CZ$201,37)</f>
        <v>0.16786400586477887</v>
      </c>
      <c r="AT9" s="19">
        <f>VLOOKUP($I9,'predicted contributions sorted'!$A$3:$CZ$201,38)</f>
        <v>0.51723900513942056</v>
      </c>
      <c r="AU9" s="19">
        <f>VLOOKUP($I9,'predicted contributions sorted'!$A$3:$CZ$201,39)</f>
        <v>0.27868920084428045</v>
      </c>
      <c r="AV9" s="19">
        <f>VLOOKUP($I9,'predicted contributions sorted'!$A$3:$CZ$201,40)</f>
        <v>14.590036329547566</v>
      </c>
      <c r="AW9" s="19">
        <f>VLOOKUP($I9,'predicted contributions sorted'!$A$3:$CZ$201,41)</f>
        <v>7.8065500504309089</v>
      </c>
      <c r="AX9" s="19">
        <f>VLOOKUP($I9,'predicted contributions sorted'!$A$3:$CZ$201,42)</f>
        <v>46.230102701524849</v>
      </c>
      <c r="AY9" s="19">
        <f>VLOOKUP($I9,'predicted contributions sorted'!$A$3:$CZ$201,43)</f>
        <v>0.92835810539615304</v>
      </c>
      <c r="AZ9" s="19">
        <f>VLOOKUP($I9,'predicted contributions sorted'!$A$3:$CZ$201,44)</f>
        <v>1.6183837812585911</v>
      </c>
      <c r="BA9" s="19">
        <f>VLOOKUP($I9,'predicted contributions sorted'!$A$3:$CZ$201,45)</f>
        <v>-0.999999999999998</v>
      </c>
      <c r="BB9" s="19">
        <f>VLOOKUP($I9,'predicted contributions sorted'!$A$3:$CZ$201,46)</f>
        <v>-0.999999999999998</v>
      </c>
      <c r="BC9" s="19">
        <f>VLOOKUP($I9,'predicted contributions sorted'!$A$3:$CZ$201,47)</f>
        <v>0.93854489417773568</v>
      </c>
      <c r="BD9" s="19">
        <f>VLOOKUP($I9,'predicted contributions sorted'!$A$3:$CZ$201,48)</f>
        <v>108.93056461613946</v>
      </c>
      <c r="BE9" s="19">
        <f>VLOOKUP($I9,'predicted contributions sorted'!$A$3:$CZ$201,49)</f>
        <v>104.75264254024847</v>
      </c>
      <c r="BF9" s="19">
        <f>VLOOKUP($I9,'predicted contributions sorted'!$A$3:$CZ$201,50)</f>
        <v>0.13907686355365897</v>
      </c>
      <c r="BG9" s="19">
        <f>VLOOKUP($I9,'predicted contributions sorted'!$A$3:$CZ$201,51)</f>
        <v>3.4325163142286645</v>
      </c>
      <c r="BH9" s="21">
        <f>VLOOKUP($I9,'predicted contributions sorted'!$A$3:$CZ$201,52)</f>
        <v>1531.140774541569</v>
      </c>
    </row>
    <row r="10" spans="1:60" x14ac:dyDescent="0.25">
      <c r="B10" s="23">
        <f>IF(C2,BF14,AVERAGE(B13,B16))</f>
        <v>0</v>
      </c>
      <c r="C10" s="23">
        <f>IF(C2,AP14,AP12)</f>
        <v>0</v>
      </c>
      <c r="D10" s="23">
        <f>IF(C2,AQ14,AQ12)</f>
        <v>0</v>
      </c>
      <c r="E10" s="17">
        <f>2*B10+C10+D10</f>
        <v>0</v>
      </c>
      <c r="H10" s="14" t="s">
        <v>93</v>
      </c>
      <c r="I10" s="14">
        <f>D21</f>
        <v>180</v>
      </c>
      <c r="J10" s="14" t="str">
        <f>VLOOKUP(I10,'seed values sorted'!$A$3:$ZZ$10000,2)</f>
        <v>S.P.A.M.</v>
      </c>
      <c r="K10" s="19">
        <f>VLOOKUP($I10,'predicted contributions sorted'!$A$3:$CZ$201,3)</f>
        <v>4.7991247050962125</v>
      </c>
      <c r="L10" s="19">
        <f>VLOOKUP($I10,'predicted contributions sorted'!$A$3:$CZ$201,4)</f>
        <v>-2.1751789967463832E-2</v>
      </c>
      <c r="M10" s="19">
        <f>VLOOKUP($I10,'predicted contributions sorted'!$A$3:$CZ$201,5)</f>
        <v>0.41080262557561242</v>
      </c>
      <c r="N10" s="19">
        <f>VLOOKUP($I10,'predicted contributions sorted'!$A$3:$CZ$201,6)</f>
        <v>0.41080262557561242</v>
      </c>
      <c r="O10" s="19">
        <f>VLOOKUP($I10,'predicted contributions sorted'!$A$3:$CZ$201,7)</f>
        <v>0.13940269901566987</v>
      </c>
      <c r="P10" s="19">
        <f>VLOOKUP($I10,'predicted contributions sorted'!$A$3:$CZ$201,8)</f>
        <v>1.8790124810354964E-3</v>
      </c>
      <c r="Q10" s="19">
        <f>VLOOKUP($I10,'predicted contributions sorted'!$A$3:$CZ$201,9)</f>
        <v>8.476902689802321</v>
      </c>
      <c r="R10" s="19">
        <f>VLOOKUP($I10,'predicted contributions sorted'!$A$3:$CZ$201,10)</f>
        <v>0.14128171149670538</v>
      </c>
      <c r="S10" s="19">
        <f>VLOOKUP($I10,'predicted contributions sorted'!$A$3:$CZ$201,11)</f>
        <v>-0.999999999999999</v>
      </c>
      <c r="T10" s="19">
        <f>VLOOKUP($I10,'predicted contributions sorted'!$A$3:$CZ$201,12)</f>
        <v>-0.999999999999999</v>
      </c>
      <c r="U10" s="19">
        <f>VLOOKUP($I10,'predicted contributions sorted'!$A$3:$CZ$201,13)</f>
        <v>2.8256342299341068</v>
      </c>
      <c r="V10" s="19">
        <f>VLOOKUP($I10,'predicted contributions sorted'!$A$3:$CZ$201,14)</f>
        <v>13.686830020474151</v>
      </c>
      <c r="W10" s="19">
        <f>VLOOKUP($I10,'predicted contributions sorted'!$A$3:$CZ$201,15)</f>
        <v>-0.71496293429577695</v>
      </c>
      <c r="X10" s="19">
        <f>VLOOKUP($I10,'predicted contributions sorted'!$A$3:$CZ$201,16)</f>
        <v>-3.4614331270239553</v>
      </c>
      <c r="Y10" s="19">
        <f>VLOOKUP($I10,'predicted contributions sorted'!$A$3:$CZ$201,17)</f>
        <v>-1.3092595997614709</v>
      </c>
      <c r="Z10" s="19">
        <f>VLOOKUP($I10,'predicted contributions sorted'!$A$3:$CZ$201,18)</f>
        <v>0.34156917876517601</v>
      </c>
      <c r="AA10" s="19">
        <f>VLOOKUP($I10,'predicted contributions sorted'!$A$3:$CZ$201,19)</f>
        <v>0.34156917876517601</v>
      </c>
      <c r="AB10" s="19">
        <f>VLOOKUP($I10,'predicted contributions sorted'!$A$3:$CZ$201,20)</f>
        <v>0.40388206482352873</v>
      </c>
      <c r="AC10" s="19">
        <f>VLOOKUP($I10,'predicted contributions sorted'!$A$3:$CZ$201,21)</f>
        <v>0.43336444854262518</v>
      </c>
      <c r="AD10" s="19">
        <f>VLOOKUP($I10,'predicted contributions sorted'!$A$3:$CZ$201,22)</f>
        <v>55.164126375991984</v>
      </c>
      <c r="AE10" s="19">
        <f>VLOOKUP($I10,'predicted contributions sorted'!$A$3:$CZ$201,23)</f>
        <v>4.7658074420153538</v>
      </c>
      <c r="AF10" s="19">
        <f>VLOOKUP($I10,'predicted contributions sorted'!$A$3:$CZ$201,24)</f>
        <v>-0.999999999999999</v>
      </c>
      <c r="AG10" s="19">
        <f>VLOOKUP($I10,'predicted contributions sorted'!$A$3:$CZ$201,25)</f>
        <v>-0.999999999999999</v>
      </c>
      <c r="AH10" s="19">
        <f>VLOOKUP($I10,'predicted contributions sorted'!$A$3:$CZ$201,26)</f>
        <v>126.66996372606248</v>
      </c>
      <c r="AI10" s="19">
        <f>VLOOKUP($I10,'predicted contributions sorted'!$A$3:$CZ$201,27)</f>
        <v>0.47974809880939062</v>
      </c>
      <c r="AJ10" s="19">
        <f>VLOOKUP($I10,'predicted contributions sorted'!$A$3:$CZ$201,28)</f>
        <v>0.51833229013119286</v>
      </c>
      <c r="AK10" s="19">
        <f>VLOOKUP($I10,'predicted contributions sorted'!$A$3:$CZ$201,29)</f>
        <v>0.45822155005605353</v>
      </c>
      <c r="AL10" s="19">
        <f>VLOOKUP($I10,'predicted contributions sorted'!$A$3:$CZ$201,30)</f>
        <v>72.815096949831883</v>
      </c>
      <c r="AM10" s="19">
        <f>VLOOKUP($I10,'predicted contributions sorted'!$A$3:$CZ$201,31)</f>
        <v>1</v>
      </c>
      <c r="AN10" s="19">
        <f>VLOOKUP($I10,'predicted contributions sorted'!$A$3:$CZ$201,32)</f>
        <v>-0.999999999999999</v>
      </c>
      <c r="AO10" s="19">
        <f>VLOOKUP($I10,'predicted contributions sorted'!$A$3:$CZ$201,33)</f>
        <v>-0.999999999999999</v>
      </c>
      <c r="AP10" s="19">
        <f>VLOOKUP($I10,'predicted contributions sorted'!$A$3:$CZ$201,34)</f>
        <v>-2.7924798583394972E-3</v>
      </c>
      <c r="AQ10" s="19">
        <f>VLOOKUP($I10,'predicted contributions sorted'!$A$3:$CZ$201,35)</f>
        <v>0.43336444854262518</v>
      </c>
      <c r="AR10" s="19">
        <f>VLOOKUP($I10,'predicted contributions sorted'!$A$3:$CZ$201,36)</f>
        <v>-5.8483723453873829E-2</v>
      </c>
      <c r="AS10" s="19">
        <f>VLOOKUP($I10,'predicted contributions sorted'!$A$3:$CZ$201,37)</f>
        <v>4.9565700313497722E-3</v>
      </c>
      <c r="AT10" s="19">
        <f>VLOOKUP($I10,'predicted contributions sorted'!$A$3:$CZ$201,38)</f>
        <v>1.7356221952449444E-4</v>
      </c>
      <c r="AU10" s="19">
        <f>VLOOKUP($I10,'predicted contributions sorted'!$A$3:$CZ$201,39)</f>
        <v>7.3860934510070919E-2</v>
      </c>
      <c r="AV10" s="19">
        <f>VLOOKUP($I10,'predicted contributions sorted'!$A$3:$CZ$201,40)</f>
        <v>-0.28807956178125543</v>
      </c>
      <c r="AW10" s="19">
        <f>VLOOKUP($I10,'predicted contributions sorted'!$A$3:$CZ$201,41)</f>
        <v>1.8713062129085221</v>
      </c>
      <c r="AX10" s="19">
        <f>VLOOKUP($I10,'predicted contributions sorted'!$A$3:$CZ$201,42)</f>
        <v>63.641029065794307</v>
      </c>
      <c r="AY10" s="19">
        <f>VLOOKUP($I10,'predicted contributions sorted'!$A$3:$CZ$201,43)</f>
        <v>1.520384870896506</v>
      </c>
      <c r="AZ10" s="19">
        <f>VLOOKUP($I10,'predicted contributions sorted'!$A$3:$CZ$201,44)</f>
        <v>4.9070891535120635</v>
      </c>
      <c r="BA10" s="19">
        <f>VLOOKUP($I10,'predicted contributions sorted'!$A$3:$CZ$201,45)</f>
        <v>-0.999999999999999</v>
      </c>
      <c r="BB10" s="19">
        <f>VLOOKUP($I10,'predicted contributions sorted'!$A$3:$CZ$201,46)</f>
        <v>-0.999999999999999</v>
      </c>
      <c r="BC10" s="19">
        <f>VLOOKUP($I10,'predicted contributions sorted'!$A$3:$CZ$201,47)</f>
        <v>-0.8984569741858599</v>
      </c>
      <c r="BD10" s="19">
        <f>VLOOKUP($I10,'predicted contributions sorted'!$A$3:$CZ$201,48)</f>
        <v>142.22809995944516</v>
      </c>
      <c r="BE10" s="19">
        <f>VLOOKUP($I10,'predicted contributions sorted'!$A$3:$CZ$201,49)</f>
        <v>185.50869521654096</v>
      </c>
      <c r="BF10" s="19">
        <f>VLOOKUP($I10,'predicted contributions sorted'!$A$3:$CZ$201,50)</f>
        <v>0.52034595336066369</v>
      </c>
      <c r="BG10" s="19">
        <f>VLOOKUP($I10,'predicted contributions sorted'!$A$3:$CZ$201,51)</f>
        <v>48.805300526980204</v>
      </c>
      <c r="BH10" s="21">
        <f>VLOOKUP($I10,'predicted contributions sorted'!$A$3:$CZ$201,52)</f>
        <v>1661.0813126685932</v>
      </c>
    </row>
    <row r="11" spans="1:60" x14ac:dyDescent="0.25">
      <c r="H11" s="14" t="s">
        <v>94</v>
      </c>
      <c r="I11" s="14">
        <f>E21</f>
        <v>6430</v>
      </c>
      <c r="J11" s="14" t="str">
        <f>VLOOKUP(I11,'seed values sorted'!$A$3:$ZZ$10000,2)</f>
        <v>Kalsedon</v>
      </c>
      <c r="K11" s="19">
        <f>VLOOKUP($I11,'predicted contributions sorted'!$A$3:$CZ$201,3)</f>
        <v>1.136046005320082</v>
      </c>
      <c r="L11" s="19">
        <f>VLOOKUP($I11,'predicted contributions sorted'!$A$3:$CZ$201,4)</f>
        <v>-1.7256179129143685E-2</v>
      </c>
      <c r="M11" s="19">
        <f>VLOOKUP($I11,'predicted contributions sorted'!$A$3:$CZ$201,5)</f>
        <v>1.1727481174735628</v>
      </c>
      <c r="N11" s="19">
        <f>VLOOKUP($I11,'predicted contributions sorted'!$A$3:$CZ$201,6)</f>
        <v>1.1727481174735628</v>
      </c>
      <c r="O11" s="19">
        <f>VLOOKUP($I11,'predicted contributions sorted'!$A$3:$CZ$201,7)</f>
        <v>0.15317204488597796</v>
      </c>
      <c r="P11" s="19">
        <f>VLOOKUP($I11,'predicted contributions sorted'!$A$3:$CZ$201,8)</f>
        <v>1.0756358266963363E-2</v>
      </c>
      <c r="Q11" s="19">
        <f>VLOOKUP($I11,'predicted contributions sorted'!$A$3:$CZ$201,9)</f>
        <v>9.835704189176468</v>
      </c>
      <c r="R11" s="19">
        <f>VLOOKUP($I11,'predicted contributions sorted'!$A$3:$CZ$201,10)</f>
        <v>0.16392840315294133</v>
      </c>
      <c r="S11" s="19">
        <f>VLOOKUP($I11,'predicted contributions sorted'!$A$3:$CZ$201,11)</f>
        <v>-1.0000000000000004</v>
      </c>
      <c r="T11" s="19">
        <f>VLOOKUP($I11,'predicted contributions sorted'!$A$3:$CZ$201,12)</f>
        <v>-1.0000000000000004</v>
      </c>
      <c r="U11" s="19">
        <f>VLOOKUP($I11,'predicted contributions sorted'!$A$3:$CZ$201,13)</f>
        <v>3.2785680630588301</v>
      </c>
      <c r="V11" s="19">
        <f>VLOOKUP($I11,'predicted contributions sorted'!$A$3:$CZ$201,14)</f>
        <v>12.144498311970137</v>
      </c>
      <c r="W11" s="19">
        <f>VLOOKUP($I11,'predicted contributions sorted'!$A$3:$CZ$201,15)</f>
        <v>-0.71042190148361395</v>
      </c>
      <c r="X11" s="19">
        <f>VLOOKUP($I11,'predicted contributions sorted'!$A$3:$CZ$201,16)</f>
        <v>2.7832170947222563</v>
      </c>
      <c r="Y11" s="19">
        <f>VLOOKUP($I11,'predicted contributions sorted'!$A$3:$CZ$201,17)</f>
        <v>0.82208596219983132</v>
      </c>
      <c r="Z11" s="19">
        <f>VLOOKUP($I11,'predicted contributions sorted'!$A$3:$CZ$201,18)</f>
        <v>0.34783330992588174</v>
      </c>
      <c r="AA11" s="19">
        <f>VLOOKUP($I11,'predicted contributions sorted'!$A$3:$CZ$201,19)</f>
        <v>0.34783330992588174</v>
      </c>
      <c r="AB11" s="19">
        <f>VLOOKUP($I11,'predicted contributions sorted'!$A$3:$CZ$201,20)</f>
        <v>0.28859313981229545</v>
      </c>
      <c r="AC11" s="19">
        <f>VLOOKUP($I11,'predicted contributions sorted'!$A$3:$CZ$201,21)</f>
        <v>-0.18194568698527172</v>
      </c>
      <c r="AD11" s="19">
        <f>VLOOKUP($I11,'predicted contributions sorted'!$A$3:$CZ$201,22)</f>
        <v>25.535426781033856</v>
      </c>
      <c r="AE11" s="19">
        <f>VLOOKUP($I11,'predicted contributions sorted'!$A$3:$CZ$201,23)</f>
        <v>0.60893663062892323</v>
      </c>
      <c r="AF11" s="19">
        <f>VLOOKUP($I11,'predicted contributions sorted'!$A$3:$CZ$201,24)</f>
        <v>-1.0000000000000004</v>
      </c>
      <c r="AG11" s="19">
        <f>VLOOKUP($I11,'predicted contributions sorted'!$A$3:$CZ$201,25)</f>
        <v>-1.0000000000000004</v>
      </c>
      <c r="AH11" s="19">
        <f>VLOOKUP($I11,'predicted contributions sorted'!$A$3:$CZ$201,26)</f>
        <v>41.107757434522092</v>
      </c>
      <c r="AI11" s="19">
        <f>VLOOKUP($I11,'predicted contributions sorted'!$A$3:$CZ$201,27)</f>
        <v>0.10282378880453977</v>
      </c>
      <c r="AJ11" s="19">
        <f>VLOOKUP($I11,'predicted contributions sorted'!$A$3:$CZ$201,28)</f>
        <v>2.3352352977434362E-2</v>
      </c>
      <c r="AK11" s="19">
        <f>VLOOKUP($I11,'predicted contributions sorted'!$A$3:$CZ$201,29)</f>
        <v>0.16882875204379294</v>
      </c>
      <c r="AL11" s="19">
        <f>VLOOKUP($I11,'predicted contributions sorted'!$A$3:$CZ$201,30)</f>
        <v>14.75024469128835</v>
      </c>
      <c r="AM11" s="19">
        <f>VLOOKUP($I11,'predicted contributions sorted'!$A$3:$CZ$201,31)</f>
        <v>0.2</v>
      </c>
      <c r="AN11" s="19">
        <f>VLOOKUP($I11,'predicted contributions sorted'!$A$3:$CZ$201,32)</f>
        <v>-1.0000000000000004</v>
      </c>
      <c r="AO11" s="19">
        <f>VLOOKUP($I11,'predicted contributions sorted'!$A$3:$CZ$201,33)</f>
        <v>-1.0000000000000004</v>
      </c>
      <c r="AP11" s="19">
        <f>VLOOKUP($I11,'predicted contributions sorted'!$A$3:$CZ$201,34)</f>
        <v>3.2111882530918082E-2</v>
      </c>
      <c r="AQ11" s="19">
        <f>VLOOKUP($I11,'predicted contributions sorted'!$A$3:$CZ$201,35)</f>
        <v>-0.18194568698527172</v>
      </c>
      <c r="AR11" s="19">
        <f>VLOOKUP($I11,'predicted contributions sorted'!$A$3:$CZ$201,36)</f>
        <v>6.4643155725133891E-2</v>
      </c>
      <c r="AS11" s="19">
        <f>VLOOKUP($I11,'predicted contributions sorted'!$A$3:$CZ$201,37)</f>
        <v>-0.21207341903645324</v>
      </c>
      <c r="AT11" s="19">
        <f>VLOOKUP($I11,'predicted contributions sorted'!$A$3:$CZ$201,38)</f>
        <v>0.88506404827378082</v>
      </c>
      <c r="AU11" s="19">
        <f>VLOOKUP($I11,'predicted contributions sorted'!$A$3:$CZ$201,39)</f>
        <v>-0.1603403407661714</v>
      </c>
      <c r="AV11" s="19">
        <f>VLOOKUP($I11,'predicted contributions sorted'!$A$3:$CZ$201,40)</f>
        <v>22.449816985470189</v>
      </c>
      <c r="AW11" s="19">
        <f>VLOOKUP($I11,'predicted contributions sorted'!$A$3:$CZ$201,41)</f>
        <v>-5.068875614336549</v>
      </c>
      <c r="AX11" s="19">
        <f>VLOOKUP($I11,'predicted contributions sorted'!$A$3:$CZ$201,42)</f>
        <v>35.371130970210324</v>
      </c>
      <c r="AY11" s="19">
        <f>VLOOKUP($I11,'predicted contributions sorted'!$A$3:$CZ$201,43)</f>
        <v>0.80231407267878818</v>
      </c>
      <c r="AZ11" s="19">
        <f>VLOOKUP($I11,'predicted contributions sorted'!$A$3:$CZ$201,44)</f>
        <v>0.77286503378186555</v>
      </c>
      <c r="BA11" s="19">
        <f>VLOOKUP($I11,'predicted contributions sorted'!$A$3:$CZ$201,45)</f>
        <v>-1.0000000000000004</v>
      </c>
      <c r="BB11" s="19">
        <f>VLOOKUP($I11,'predicted contributions sorted'!$A$3:$CZ$201,46)</f>
        <v>-1.0000000000000004</v>
      </c>
      <c r="BC11" s="19">
        <f>VLOOKUP($I11,'predicted contributions sorted'!$A$3:$CZ$201,47)</f>
        <v>1.9948340796733919</v>
      </c>
      <c r="BD11" s="19">
        <f>VLOOKUP($I11,'predicted contributions sorted'!$A$3:$CZ$201,48)</f>
        <v>48.183380132155605</v>
      </c>
      <c r="BE11" s="19">
        <f>VLOOKUP($I11,'predicted contributions sorted'!$A$3:$CZ$201,49)</f>
        <v>30.631049084246765</v>
      </c>
      <c r="BF11" s="19">
        <f>VLOOKUP($I11,'predicted contributions sorted'!$A$3:$CZ$201,50)</f>
        <v>-0.15229038369025891</v>
      </c>
      <c r="BG11" s="19">
        <f>VLOOKUP($I11,'predicted contributions sorted'!$A$3:$CZ$201,51)</f>
        <v>-83.233620047669476</v>
      </c>
      <c r="BH11" s="21">
        <f>VLOOKUP($I11,'predicted contributions sorted'!$A$3:$CZ$201,52)</f>
        <v>1268.2973533730856</v>
      </c>
    </row>
    <row r="12" spans="1:60" x14ac:dyDescent="0.25">
      <c r="B12" t="s">
        <v>69</v>
      </c>
      <c r="H12" s="15" t="s">
        <v>427</v>
      </c>
      <c r="I12" s="15" t="s">
        <v>3587</v>
      </c>
      <c r="J12" s="15" t="s">
        <v>3587</v>
      </c>
      <c r="K12" s="18" t="str">
        <f>IF($C$2,"",VLOOKUP($A$2,q_match_data,110))</f>
        <v/>
      </c>
      <c r="L12" s="18" t="str">
        <f>IF($C$2,"",VLOOKUP($A$2,q_match_data,111))</f>
        <v/>
      </c>
      <c r="M12" s="18" t="str">
        <f>IF($C$2,"",VLOOKUP($A$2,q_match_data,112))</f>
        <v/>
      </c>
      <c r="N12" s="18" t="str">
        <f>IF($C$2,"",VLOOKUP($A$2,q_match_data,113))</f>
        <v/>
      </c>
      <c r="O12" s="18" t="str">
        <f>IF($C$2,"",VLOOKUP($A$2,q_match_data,114))</f>
        <v/>
      </c>
      <c r="P12" s="18" t="str">
        <f>IF($C$2,"",VLOOKUP($A$2,q_match_data,115))</f>
        <v/>
      </c>
      <c r="Q12" s="18" t="str">
        <f>IF($C$2,"",VLOOKUP($A$2,q_match_data,116))</f>
        <v/>
      </c>
      <c r="R12" s="18" t="str">
        <f>IF($C$2,"",VLOOKUP($A$2,q_match_data,117))</f>
        <v/>
      </c>
      <c r="S12" s="18" t="str">
        <f>IF($C$2,"",VLOOKUP($A$2,q_match_data,118))</f>
        <v/>
      </c>
      <c r="T12" s="18" t="str">
        <f>IF($C$2,"",VLOOKUP($A$2,q_match_data,119))</f>
        <v/>
      </c>
      <c r="U12" s="18" t="str">
        <f>IF($C$2,"",VLOOKUP($A$2,q_match_data,120))</f>
        <v/>
      </c>
      <c r="V12" s="18" t="str">
        <f>IF($C$2,"",VLOOKUP($A$2,q_match_data,121))</f>
        <v/>
      </c>
      <c r="W12" s="18" t="str">
        <f>IF($C$2,"",VLOOKUP($A$2,q_match_data,122))</f>
        <v/>
      </c>
      <c r="X12" s="18" t="str">
        <f>IF($C$2,"",VLOOKUP($A$2,q_match_data,123))</f>
        <v/>
      </c>
      <c r="Y12" s="18" t="str">
        <f>IF($C$2,"",VLOOKUP($A$2,q_match_data,124))</f>
        <v/>
      </c>
      <c r="Z12" s="18" t="str">
        <f>IF($C$2,"",VLOOKUP($A$2,q_match_data,125))</f>
        <v/>
      </c>
      <c r="AA12" s="18" t="str">
        <f>IF($C$2,"",VLOOKUP($A$2,q_match_data,126))</f>
        <v/>
      </c>
      <c r="AB12" s="18" t="str">
        <f>IF($C$2,"",VLOOKUP($A$2,q_match_data,127))</f>
        <v/>
      </c>
      <c r="AC12" s="18" t="str">
        <f>IF($C$2,"",VLOOKUP($A$2,q_match_data,128))</f>
        <v/>
      </c>
      <c r="AD12" s="18" t="str">
        <f>IF($C$2,"",VLOOKUP($A$2,q_match_data,129))</f>
        <v/>
      </c>
      <c r="AE12" s="18" t="str">
        <f>IF($C$2,"",VLOOKUP($A$2,q_match_data,130))</f>
        <v/>
      </c>
      <c r="AF12" s="18" t="str">
        <f>IF($C$2,"",VLOOKUP($A$2,q_match_data,131))</f>
        <v/>
      </c>
      <c r="AG12" s="18" t="str">
        <f>IF($C$2,"",VLOOKUP($A$2,q_match_data,132))</f>
        <v/>
      </c>
      <c r="AH12" s="18" t="str">
        <f>IF($C$2,"",VLOOKUP($A$2,q_match_data,133))</f>
        <v/>
      </c>
      <c r="AI12" s="18" t="str">
        <f>IF($C$2,"",VLOOKUP($A$2,q_match_data,134))</f>
        <v/>
      </c>
      <c r="AJ12" s="18" t="str">
        <f>IF($C$2,"",VLOOKUP($A$2,q_match_data,135))</f>
        <v/>
      </c>
      <c r="AK12" s="18" t="str">
        <f>IF($C$2,"",VLOOKUP($A$2,q_match_data,136))</f>
        <v/>
      </c>
      <c r="AL12" s="18" t="str">
        <f>IF($C$2,"",VLOOKUP($A$2,q_match_data,137))</f>
        <v/>
      </c>
      <c r="AM12" s="18" t="str">
        <f>IF($C$2,"",VLOOKUP($A$2,q_match_data,138))</f>
        <v/>
      </c>
      <c r="AN12" s="18" t="str">
        <f>IF($C$2,"",VLOOKUP($A$2,q_match_data,139))</f>
        <v/>
      </c>
      <c r="AO12" s="18" t="str">
        <f>IF($C$2,"",VLOOKUP($A$2,q_match_data,140))</f>
        <v/>
      </c>
      <c r="AP12" s="18" t="str">
        <f>IF($C$2,"",VLOOKUP($A$2,q_match_data,141))</f>
        <v/>
      </c>
      <c r="AQ12" s="18" t="str">
        <f>IF($C$2,"",VLOOKUP($A$2,q_match_data,142))</f>
        <v/>
      </c>
      <c r="AR12" s="18" t="str">
        <f>IF($C$2,"",VLOOKUP($A$2,q_match_data,143))</f>
        <v/>
      </c>
      <c r="AS12" s="18" t="str">
        <f>IF($C$2,"",VLOOKUP($A$2,q_match_data,144))</f>
        <v/>
      </c>
      <c r="AT12" s="18" t="str">
        <f>IF($C$2,"",VLOOKUP($A$2,q_match_data,145))</f>
        <v/>
      </c>
      <c r="AU12" s="18" t="str">
        <f>IF($C$2,"",VLOOKUP($A$2,q_match_data,146))</f>
        <v/>
      </c>
      <c r="AV12" s="18" t="str">
        <f>IF($C$2,"",VLOOKUP($A$2,q_match_data,147))</f>
        <v/>
      </c>
      <c r="AW12" s="18" t="str">
        <f>IF($C$2,"",VLOOKUP($A$2,q_match_data,148))</f>
        <v/>
      </c>
      <c r="AX12" s="18" t="str">
        <f>IF($C$2,"",VLOOKUP($A$2,q_match_data,149))</f>
        <v/>
      </c>
      <c r="AY12" s="18" t="str">
        <f>IF($C$2,"",VLOOKUP($A$2,q_match_data,150))</f>
        <v/>
      </c>
      <c r="AZ12" s="18" t="str">
        <f>IF($C$2,"",VLOOKUP($A$2,q_match_data,151))</f>
        <v/>
      </c>
      <c r="BA12" s="18" t="str">
        <f>IF($C$2,"",VLOOKUP($A$2,q_match_data,152))</f>
        <v/>
      </c>
      <c r="BB12" s="18" t="str">
        <f>IF($C$2,"",VLOOKUP($A$2,q_match_data,153))</f>
        <v/>
      </c>
      <c r="BC12" s="18" t="str">
        <f>IF($C$2,"",VLOOKUP($A$2,q_match_data,154))</f>
        <v/>
      </c>
      <c r="BD12" s="18" t="str">
        <f>IF($C$2,"",VLOOKUP($A$2,q_match_data,155))</f>
        <v/>
      </c>
      <c r="BE12" s="18" t="str">
        <f>IF($C$2,"",VLOOKUP($A$2,q_match_data,156))</f>
        <v/>
      </c>
      <c r="BF12" s="18" t="str">
        <f>IF($C$2,"",VLOOKUP($A$2,q_match_data,157))</f>
        <v/>
      </c>
      <c r="BG12" s="18" t="str">
        <f>IF($C$2,"",VLOOKUP($A$2,q_match_data,158))</f>
        <v/>
      </c>
      <c r="BH12" s="18" t="str">
        <f>IF($C$2,"",VLOOKUP($A$2,q_match_data,159))</f>
        <v/>
      </c>
    </row>
    <row r="13" spans="1:60" x14ac:dyDescent="0.25">
      <c r="B13" s="23" t="str">
        <f>IF(C2,"",1-B27)</f>
        <v/>
      </c>
      <c r="H13" s="14" t="s">
        <v>428</v>
      </c>
      <c r="I13" s="14" t="s">
        <v>3587</v>
      </c>
      <c r="J13" s="14" t="s">
        <v>3587</v>
      </c>
      <c r="K13" s="19" t="str">
        <f>IF($C$2,"",VLOOKUP($A$2,q_match_data,161))</f>
        <v/>
      </c>
      <c r="L13" s="19" t="str">
        <f>IF($C$2,"",VLOOKUP($A$2,q_match_data,162))</f>
        <v/>
      </c>
      <c r="M13" s="19" t="str">
        <f>IF($C$2,"",VLOOKUP($A$2,q_match_data,163))</f>
        <v/>
      </c>
      <c r="N13" s="19" t="str">
        <f>IF($C$2,"",VLOOKUP($A$2,q_match_data,164))</f>
        <v/>
      </c>
      <c r="O13" s="19" t="str">
        <f>IF($C$2,"",VLOOKUP($A$2,q_match_data,165))</f>
        <v/>
      </c>
      <c r="P13" s="19" t="str">
        <f>IF($C$2,"",VLOOKUP($A$2,q_match_data,166))</f>
        <v/>
      </c>
      <c r="Q13" s="19" t="str">
        <f>IF($C$2,"",VLOOKUP($A$2,q_match_data,167))</f>
        <v/>
      </c>
      <c r="R13" s="19" t="str">
        <f>IF($C$2,"",VLOOKUP($A$2,q_match_data,168))</f>
        <v/>
      </c>
      <c r="S13" s="19" t="str">
        <f>IF($C$2,"",VLOOKUP($A$2,q_match_data,169))</f>
        <v/>
      </c>
      <c r="T13" s="19" t="str">
        <f>IF($C$2,"",VLOOKUP($A$2,q_match_data,170))</f>
        <v/>
      </c>
      <c r="U13" s="19" t="str">
        <f>IF($C$2,"",VLOOKUP($A$2,q_match_data,171))</f>
        <v/>
      </c>
      <c r="V13" s="19" t="str">
        <f>IF($C$2,"",VLOOKUP($A$2,q_match_data,172))</f>
        <v/>
      </c>
      <c r="W13" s="19" t="str">
        <f>IF($C$2,"",VLOOKUP($A$2,q_match_data,173))</f>
        <v/>
      </c>
      <c r="X13" s="19" t="str">
        <f>IF($C$2,"",VLOOKUP($A$2,q_match_data,174))</f>
        <v/>
      </c>
      <c r="Y13" s="19" t="str">
        <f>IF($C$2,"",VLOOKUP($A$2,q_match_data,175))</f>
        <v/>
      </c>
      <c r="Z13" s="19" t="str">
        <f>IF($C$2,"",VLOOKUP($A$2,q_match_data,176))</f>
        <v/>
      </c>
      <c r="AA13" s="19" t="str">
        <f>IF($C$2,"",VLOOKUP($A$2,q_match_data,177))</f>
        <v/>
      </c>
      <c r="AB13" s="19" t="str">
        <f>IF($C$2,"",VLOOKUP($A$2,q_match_data,178))</f>
        <v/>
      </c>
      <c r="AC13" s="19" t="str">
        <f>IF($C$2,"",VLOOKUP($A$2,q_match_data,179))</f>
        <v/>
      </c>
      <c r="AD13" s="19" t="str">
        <f>IF($C$2,"",VLOOKUP($A$2,q_match_data,180))</f>
        <v/>
      </c>
      <c r="AE13" s="19" t="str">
        <f>IF($C$2,"",VLOOKUP($A$2,q_match_data,181))</f>
        <v/>
      </c>
      <c r="AF13" s="19" t="str">
        <f>IF($C$2,"",VLOOKUP($A$2,q_match_data,182))</f>
        <v/>
      </c>
      <c r="AG13" s="19" t="str">
        <f>IF($C$2,"",VLOOKUP($A$2,q_match_data,183))</f>
        <v/>
      </c>
      <c r="AH13" s="19" t="str">
        <f>IF($C$2,"",VLOOKUP($A$2,q_match_data,184))</f>
        <v/>
      </c>
      <c r="AI13" s="19" t="str">
        <f>IF($C$2,"",VLOOKUP($A$2,q_match_data,185))</f>
        <v/>
      </c>
      <c r="AJ13" s="19" t="str">
        <f>IF($C$2,"",VLOOKUP($A$2,q_match_data,186))</f>
        <v/>
      </c>
      <c r="AK13" s="19" t="str">
        <f>IF($C$2,"",VLOOKUP($A$2,q_match_data,187))</f>
        <v/>
      </c>
      <c r="AL13" s="19" t="str">
        <f>IF($C$2,"",VLOOKUP($A$2,q_match_data,188))</f>
        <v/>
      </c>
      <c r="AM13" s="19" t="str">
        <f>IF($C$2,"",VLOOKUP($A$2,q_match_data,189))</f>
        <v/>
      </c>
      <c r="AN13" s="19" t="str">
        <f>IF($C$2,"",VLOOKUP($A$2,q_match_data,190))</f>
        <v/>
      </c>
      <c r="AO13" s="19" t="str">
        <f>IF($C$2,"",VLOOKUP($A$2,q_match_data,191))</f>
        <v/>
      </c>
      <c r="AP13" s="19" t="str">
        <f>IF($C$2,"",VLOOKUP($A$2,q_match_data,192))</f>
        <v/>
      </c>
      <c r="AQ13" s="19" t="str">
        <f>IF($C$2,"",VLOOKUP($A$2,q_match_data,193))</f>
        <v/>
      </c>
      <c r="AR13" s="19" t="str">
        <f>IF($C$2,"",VLOOKUP($A$2,q_match_data,194))</f>
        <v/>
      </c>
      <c r="AS13" s="19" t="str">
        <f>IF($C$2,"",VLOOKUP($A$2,q_match_data,195))</f>
        <v/>
      </c>
      <c r="AT13" s="19" t="str">
        <f>IF($C$2,"",VLOOKUP($A$2,q_match_data,196))</f>
        <v/>
      </c>
      <c r="AU13" s="19" t="str">
        <f>IF($C$2,"",VLOOKUP($A$2,q_match_data,197))</f>
        <v/>
      </c>
      <c r="AV13" s="19" t="str">
        <f>IF($C$2,"",VLOOKUP($A$2,q_match_data,198))</f>
        <v/>
      </c>
      <c r="AW13" s="19" t="str">
        <f>IF($C$2,"",VLOOKUP($A$2,q_match_data,199))</f>
        <v/>
      </c>
      <c r="AX13" s="19" t="str">
        <f>IF($C$2,"",VLOOKUP($A$2,q_match_data,200))</f>
        <v/>
      </c>
      <c r="AY13" s="19" t="str">
        <f>IF($C$2,"",VLOOKUP($A$2,q_match_data,201))</f>
        <v/>
      </c>
      <c r="AZ13" s="19" t="str">
        <f>IF($C$2,"",VLOOKUP($A$2,q_match_data,202))</f>
        <v/>
      </c>
      <c r="BA13" s="19" t="str">
        <f>IF($C$2,"",VLOOKUP($A$2,q_match_data,203))</f>
        <v/>
      </c>
      <c r="BB13" s="19" t="str">
        <f>IF($C$2,"",VLOOKUP($A$2,q_match_data,204))</f>
        <v/>
      </c>
      <c r="BC13" s="19" t="str">
        <f>IF($C$2,"",VLOOKUP($A$2,q_match_data,205))</f>
        <v/>
      </c>
      <c r="BD13" s="19" t="str">
        <f>IF($C$2,"",VLOOKUP($A$2,q_match_data,206))</f>
        <v/>
      </c>
      <c r="BE13" s="19" t="str">
        <f>IF($C$2,"",VLOOKUP($A$2,q_match_data,207))</f>
        <v/>
      </c>
      <c r="BF13" s="19" t="str">
        <f>IF($C$2,"",VLOOKUP($A$2,q_match_data,208))</f>
        <v/>
      </c>
      <c r="BG13" s="19" t="str">
        <f>IF($C$2,"",VLOOKUP($A$2,q_match_data,209))</f>
        <v/>
      </c>
      <c r="BH13" s="19" t="str">
        <f>IF($C$2,"",VLOOKUP($A$2,q_match_data,210))</f>
        <v/>
      </c>
    </row>
    <row r="14" spans="1:60" ht="13.5" customHeight="1" x14ac:dyDescent="0.25">
      <c r="H14" s="15" t="s">
        <v>436</v>
      </c>
      <c r="I14" s="15" t="s">
        <v>3587</v>
      </c>
      <c r="J14" s="15" t="s">
        <v>3587</v>
      </c>
      <c r="K14" s="15">
        <f>IF($C2,VLOOKUP($A$2,q_match_data,8),"")</f>
        <v>10</v>
      </c>
      <c r="L14" s="15">
        <f>IF($C2,VLOOKUP($A$2,q_match_data,9),"")</f>
        <v>0</v>
      </c>
      <c r="M14" s="15">
        <f>IF($C2,VLOOKUP($A$2,q_match_data,10),"")</f>
        <v>0</v>
      </c>
      <c r="N14" s="15">
        <f>IF($C2,VLOOKUP($A$2,q_match_data,11),"")</f>
        <v>0</v>
      </c>
      <c r="O14" s="15">
        <f>IF($C2,VLOOKUP($A$2,q_match_data,12),"")</f>
        <v>1</v>
      </c>
      <c r="P14" s="15">
        <f>IF($C2,VLOOKUP($A$2,q_match_data,13),"")</f>
        <v>0</v>
      </c>
      <c r="Q14" s="15">
        <f>IF($C2,VLOOKUP($A$2,q_match_data,14),"")</f>
        <v>60</v>
      </c>
      <c r="R14" s="15">
        <f>IF($C2,VLOOKUP($A$2,q_match_data,15),"")</f>
        <v>1</v>
      </c>
      <c r="S14" s="15">
        <f>IF($C2,VLOOKUP($A$2,q_match_data,16),"")</f>
        <v>-3</v>
      </c>
      <c r="T14" s="15">
        <f>IF($C2,VLOOKUP($A$2,q_match_data,17),"")</f>
        <v>-3</v>
      </c>
      <c r="U14" s="15">
        <f>IF($C2,VLOOKUP($A$2,q_match_data,18),"")</f>
        <v>20</v>
      </c>
      <c r="V14" s="15">
        <f>IF($C2,VLOOKUP($A$2,q_match_data,19),"")</f>
        <v>70</v>
      </c>
      <c r="W14" s="15">
        <f>IF($C2,VLOOKUP($A$2,q_match_data,20),"")</f>
        <v>0</v>
      </c>
      <c r="X14" s="15">
        <f>IF($C2,VLOOKUP($A$2,q_match_data,21),"")</f>
        <v>0</v>
      </c>
      <c r="Y14" s="15">
        <f>IF($C2,VLOOKUP($A$2,q_match_data,22),"")</f>
        <v>0</v>
      </c>
      <c r="Z14" s="15">
        <f>IF($C2,VLOOKUP($A$2,q_match_data,23),"")</f>
        <v>1</v>
      </c>
      <c r="AA14" s="15">
        <f>IF($C2,VLOOKUP($A$2,q_match_data,24),"")</f>
        <v>1</v>
      </c>
      <c r="AB14" s="15">
        <f>IF($C2,VLOOKUP($A$2,q_match_data,25),"")</f>
        <v>1</v>
      </c>
      <c r="AC14" s="15">
        <f>IF($C2,VLOOKUP($A$2,q_match_data,26),"")</f>
        <v>0</v>
      </c>
      <c r="AD14" s="15">
        <f>IF($C2,VLOOKUP($A$2,q_match_data,27),"")</f>
        <v>80</v>
      </c>
      <c r="AE14" s="15">
        <f>IF($C2,VLOOKUP($A$2,q_match_data,28),"")</f>
        <v>5</v>
      </c>
      <c r="AF14" s="15">
        <f>IF($C2,VLOOKUP($A$2,q_match_data,29),"")</f>
        <v>-3</v>
      </c>
      <c r="AG14" s="15">
        <f>IF($C2,VLOOKUP($A$2,q_match_data,30),"")</f>
        <v>-3</v>
      </c>
      <c r="AH14" s="15">
        <f>IF($C2,VLOOKUP($A$2,q_match_data,31),"")</f>
        <v>130</v>
      </c>
      <c r="AI14" s="15">
        <f>IF($C2,VLOOKUP($A$2,q_match_data,32),"")</f>
        <v>1</v>
      </c>
      <c r="AJ14" s="15">
        <f>IF($C2,VLOOKUP($A$2,q_match_data,33),"")</f>
        <v>0</v>
      </c>
      <c r="AK14" s="15">
        <f>IF($C2,VLOOKUP($A$2,q_match_data,34),"")</f>
        <v>0</v>
      </c>
      <c r="AL14" s="15">
        <f>IF($C2,VLOOKUP($A$2,q_match_data,35),"")</f>
        <v>50</v>
      </c>
      <c r="AM14" s="15">
        <f>IF($C2,VLOOKUP($A$2,q_match_data,36),"")</f>
        <v>-3</v>
      </c>
      <c r="AN14" s="15">
        <f>IF($C2,VLOOKUP($A$2,q_match_data,37),"")</f>
        <v>-3</v>
      </c>
      <c r="AO14" s="15">
        <f>IF($C2,VLOOKUP($A$2,q_match_data,38),"")</f>
        <v>-3</v>
      </c>
      <c r="AP14" s="15">
        <f>IF($C2,VLOOKUP($A$2,q_match_data,39),"")</f>
        <v>0</v>
      </c>
      <c r="AQ14" s="15">
        <f>IF($C2,VLOOKUP($A$2,q_match_data,40),"")</f>
        <v>0</v>
      </c>
      <c r="AR14" s="15">
        <f>IF($C2,VLOOKUP($A$2,q_match_data,41),"")</f>
        <v>0</v>
      </c>
      <c r="AS14" s="15">
        <f>IF($C2,VLOOKUP($A$2,q_match_data,42),"")</f>
        <v>0</v>
      </c>
      <c r="AT14" s="15">
        <f>IF($C2,VLOOKUP($A$2,q_match_data,43),"")</f>
        <v>0</v>
      </c>
      <c r="AU14" s="15">
        <f>IF($C2,VLOOKUP($A$2,q_match_data,44),"")</f>
        <v>2</v>
      </c>
      <c r="AV14" s="15">
        <f>IF($C2,VLOOKUP($A$2,q_match_data,45),"")</f>
        <v>0</v>
      </c>
      <c r="AW14" s="15">
        <f>IF($C2,VLOOKUP($A$2,q_match_data,46),"")</f>
        <v>50</v>
      </c>
      <c r="AX14" s="15">
        <f>IF($C2,VLOOKUP($A$2,q_match_data,47),"")</f>
        <v>140</v>
      </c>
      <c r="AY14" s="15">
        <f>IF($C2,VLOOKUP($A$2,q_match_data,48),"")</f>
        <v>3</v>
      </c>
      <c r="AZ14" s="15">
        <f>IF($C2,VLOOKUP($A$2,q_match_data,49),"")</f>
        <v>6</v>
      </c>
      <c r="BA14" s="15">
        <f>IF($C2,VLOOKUP($A$2,q_match_data,50),"")</f>
        <v>-3</v>
      </c>
      <c r="BB14" s="15">
        <f>IF($C2,VLOOKUP($A$2,q_match_data,51),"")</f>
        <v>-3</v>
      </c>
      <c r="BC14" s="15">
        <f>IF($C2,VLOOKUP($A$2,q_match_data,52),"")</f>
        <v>0</v>
      </c>
      <c r="BD14" s="15">
        <f>IF($C2,VLOOKUP($A$2,q_match_data,53),"")</f>
        <v>250</v>
      </c>
      <c r="BE14" s="15">
        <f>IF($C2,VLOOKUP($A$2,q_match_data,54),"")</f>
        <v>250</v>
      </c>
      <c r="BF14" s="15">
        <f>IF($C2,VLOOKUP($A$2,q_match_data,55),"")</f>
        <v>0</v>
      </c>
      <c r="BG14" s="15">
        <f>IF($C2,VLOOKUP($A$2,q_match_data,56),"")</f>
        <v>-50</v>
      </c>
      <c r="BH14" s="15" t="s">
        <v>3587</v>
      </c>
    </row>
    <row r="15" spans="1:60" ht="13.5" customHeight="1" x14ac:dyDescent="0.25">
      <c r="B15" t="s">
        <v>433</v>
      </c>
      <c r="H15" s="14" t="s">
        <v>437</v>
      </c>
      <c r="I15" s="14" t="s">
        <v>3587</v>
      </c>
      <c r="J15" s="14" t="s">
        <v>3587</v>
      </c>
      <c r="K15" s="14">
        <f>IF($C2,VLOOKUP($A$2,q_match_data,59),"")</f>
        <v>10</v>
      </c>
      <c r="L15" s="14">
        <f>IF($C2,VLOOKUP($A$2,q_match_data,60),"")</f>
        <v>0</v>
      </c>
      <c r="M15" s="14">
        <f>IF($C2,VLOOKUP($A$2,q_match_data,61),"")</f>
        <v>0</v>
      </c>
      <c r="N15" s="14">
        <f>IF($C2,VLOOKUP($A$2,q_match_data,62),"")</f>
        <v>0</v>
      </c>
      <c r="O15" s="14">
        <f>IF($C2,VLOOKUP($A$2,q_match_data,63),"")</f>
        <v>1</v>
      </c>
      <c r="P15" s="14">
        <f>IF($C2,VLOOKUP($A$2,q_match_data,64),"")</f>
        <v>0</v>
      </c>
      <c r="Q15" s="14">
        <f>IF($C2,VLOOKUP($A$2,q_match_data,65),"")</f>
        <v>60</v>
      </c>
      <c r="R15" s="14">
        <f>IF($C2,VLOOKUP($A$2,q_match_data,66),"")</f>
        <v>1</v>
      </c>
      <c r="S15" s="14">
        <f>IF($C2,VLOOKUP($A$2,q_match_data,67),"")</f>
        <v>-3</v>
      </c>
      <c r="T15" s="14">
        <f>IF($C2,VLOOKUP($A$2,q_match_data,68),"")</f>
        <v>-3</v>
      </c>
      <c r="U15" s="14">
        <f>IF($C2,VLOOKUP($A$2,q_match_data,69),"")</f>
        <v>20</v>
      </c>
      <c r="V15" s="14">
        <f>IF($C2,VLOOKUP($A$2,q_match_data,70),"")</f>
        <v>70</v>
      </c>
      <c r="W15" s="14">
        <f>IF($C2,VLOOKUP($A$2,q_match_data,71),"")</f>
        <v>0</v>
      </c>
      <c r="X15" s="14">
        <f>IF($C2,VLOOKUP($A$2,q_match_data,72),"")</f>
        <v>0</v>
      </c>
      <c r="Y15" s="14">
        <f>IF($C2,VLOOKUP($A$2,q_match_data,73),"")</f>
        <v>0</v>
      </c>
      <c r="Z15" s="14">
        <f>IF($C2,VLOOKUP($A$2,q_match_data,74),"")</f>
        <v>1</v>
      </c>
      <c r="AA15" s="14">
        <f>IF($C2,VLOOKUP($A$2,q_match_data,75),"")</f>
        <v>1</v>
      </c>
      <c r="AB15" s="14">
        <f>IF($C2,VLOOKUP($A$2,q_match_data,76),"")</f>
        <v>1</v>
      </c>
      <c r="AC15" s="14">
        <f>IF($C2,VLOOKUP($A$2,q_match_data,77),"")</f>
        <v>0</v>
      </c>
      <c r="AD15" s="14">
        <f>IF($C2,VLOOKUP($A$2,q_match_data,78),"")</f>
        <v>80</v>
      </c>
      <c r="AE15" s="14">
        <f>IF($C2,VLOOKUP($A$2,q_match_data,79),"")</f>
        <v>5</v>
      </c>
      <c r="AF15" s="14">
        <f>IF($C2,VLOOKUP($A$2,q_match_data,80),"")</f>
        <v>-3</v>
      </c>
      <c r="AG15" s="14">
        <f>IF($C2,VLOOKUP($A$2,q_match_data,81),"")</f>
        <v>-3</v>
      </c>
      <c r="AH15" s="14">
        <f>IF($C2,VLOOKUP($A$2,q_match_data,82),"")</f>
        <v>230</v>
      </c>
      <c r="AI15" s="14">
        <f>IF($C2,VLOOKUP($A$2,q_match_data,83),"")</f>
        <v>1</v>
      </c>
      <c r="AJ15" s="14">
        <f>IF($C2,VLOOKUP($A$2,q_match_data,84),"")</f>
        <v>1</v>
      </c>
      <c r="AK15" s="14">
        <f>IF($C2,VLOOKUP($A$2,q_match_data,85),"")</f>
        <v>1</v>
      </c>
      <c r="AL15" s="14">
        <f>IF($C2,VLOOKUP($A$2,q_match_data,86),"")</f>
        <v>150</v>
      </c>
      <c r="AM15" s="14">
        <f>IF($C2,VLOOKUP($A$2,q_match_data,87),"")</f>
        <v>-3</v>
      </c>
      <c r="AN15" s="14">
        <f>IF($C2,VLOOKUP($A$2,q_match_data,88),"")</f>
        <v>-3</v>
      </c>
      <c r="AO15" s="14">
        <f>IF($C2,VLOOKUP($A$2,q_match_data,89),"")</f>
        <v>-3</v>
      </c>
      <c r="AP15" s="14">
        <f>IF($C2,VLOOKUP($A$2,q_match_data,90),"")</f>
        <v>0</v>
      </c>
      <c r="AQ15" s="14">
        <f>IF($C2,VLOOKUP($A$2,q_match_data,91),"")</f>
        <v>0</v>
      </c>
      <c r="AR15" s="14">
        <f>IF($C2,VLOOKUP($A$2,q_match_data,92),"")</f>
        <v>0</v>
      </c>
      <c r="AS15" s="14">
        <f>IF($C2,VLOOKUP($A$2,q_match_data,93),"")</f>
        <v>0</v>
      </c>
      <c r="AT15" s="14">
        <f>IF($C2,VLOOKUP($A$2,q_match_data,94),"")</f>
        <v>2</v>
      </c>
      <c r="AU15" s="14">
        <f>IF($C2,VLOOKUP($A$2,q_match_data,95),"")</f>
        <v>0</v>
      </c>
      <c r="AV15" s="14">
        <f>IF($C2,VLOOKUP($A$2,q_match_data,96),"")</f>
        <v>50</v>
      </c>
      <c r="AW15" s="14">
        <f>IF($C2,VLOOKUP($A$2,q_match_data,97),"")</f>
        <v>0</v>
      </c>
      <c r="AX15" s="14">
        <f>IF($C2,VLOOKUP($A$2,q_match_data,98),"")</f>
        <v>140</v>
      </c>
      <c r="AY15" s="14">
        <f>IF($C2,VLOOKUP($A$2,q_match_data,99),"")</f>
        <v>3</v>
      </c>
      <c r="AZ15" s="14">
        <f>IF($C2,VLOOKUP($A$2,q_match_data,100),"")</f>
        <v>6</v>
      </c>
      <c r="BA15" s="14">
        <f>IF($C2,VLOOKUP($A$2,q_match_data,101),"")</f>
        <v>-3</v>
      </c>
      <c r="BB15" s="14">
        <f>IF($C2,VLOOKUP($A$2,q_match_data,102),"")</f>
        <v>-3</v>
      </c>
      <c r="BC15" s="14">
        <f>IF($C2,VLOOKUP($A$2,q_match_data,103),"")</f>
        <v>0</v>
      </c>
      <c r="BD15" s="14">
        <f>IF($C2,VLOOKUP($A$2,q_match_data,104),"")</f>
        <v>300</v>
      </c>
      <c r="BE15" s="14">
        <f>IF($C2,VLOOKUP($A$2,q_match_data,105),"")</f>
        <v>300</v>
      </c>
      <c r="BF15" s="14">
        <f>IF($C2,VLOOKUP($A$2,q_match_data,106),"")</f>
        <v>1</v>
      </c>
      <c r="BG15" s="14">
        <f>IF($C2,VLOOKUP($A$2,q_match_data,107),"")</f>
        <v>50</v>
      </c>
      <c r="BH15" s="14" t="s">
        <v>3587</v>
      </c>
    </row>
    <row r="16" spans="1:60" ht="13.5" customHeight="1" x14ac:dyDescent="0.25">
      <c r="B16" s="23" t="str">
        <f>IF(C2,"",1-B30)</f>
        <v/>
      </c>
    </row>
    <row r="17" spans="1:6" ht="13.5" customHeight="1" x14ac:dyDescent="0.25"/>
    <row r="18" spans="1:6" ht="15.75" thickBot="1" x14ac:dyDescent="0.3">
      <c r="A18" s="28"/>
      <c r="B18" s="28"/>
      <c r="C18" s="28"/>
      <c r="D18" s="28"/>
      <c r="E18" s="28"/>
      <c r="F18" s="28"/>
    </row>
    <row r="19" spans="1:6" ht="15.75" thickTop="1" x14ac:dyDescent="0.25"/>
    <row r="20" spans="1:6" x14ac:dyDescent="0.25">
      <c r="A20" t="s">
        <v>88</v>
      </c>
      <c r="C20" t="s">
        <v>92</v>
      </c>
      <c r="D20" t="s">
        <v>93</v>
      </c>
      <c r="E20" t="s">
        <v>94</v>
      </c>
    </row>
    <row r="21" spans="1:6" x14ac:dyDescent="0.25">
      <c r="C21">
        <f>VLOOKUP($A$2,q_match_data,5,FALSE)</f>
        <v>3218</v>
      </c>
      <c r="D21">
        <f>VLOOKUP($A$2,q_match_data,6,FALSE)</f>
        <v>180</v>
      </c>
      <c r="E21">
        <f>VLOOKUP($A$2,q_match_data,7,FALSE)</f>
        <v>6430</v>
      </c>
    </row>
    <row r="23" spans="1:6" x14ac:dyDescent="0.25">
      <c r="B23" t="s">
        <v>429</v>
      </c>
      <c r="C23" t="s">
        <v>430</v>
      </c>
      <c r="D23" t="s">
        <v>431</v>
      </c>
      <c r="E23" t="s">
        <v>432</v>
      </c>
    </row>
    <row r="24" spans="1:6" x14ac:dyDescent="0.25">
      <c r="B24" s="23">
        <f>IF(C2,BF15,AVERAGE(B27,B30))</f>
        <v>1</v>
      </c>
      <c r="C24" s="23">
        <f>IF(C2,AP15,AP13)</f>
        <v>0</v>
      </c>
      <c r="D24" s="23">
        <f>IF(C2,AQ15,AQ13)</f>
        <v>0</v>
      </c>
      <c r="E24" s="17">
        <f>2*B24+C24+D24</f>
        <v>2</v>
      </c>
    </row>
    <row r="26" spans="1:6" x14ac:dyDescent="0.25">
      <c r="B26" t="s">
        <v>69</v>
      </c>
    </row>
    <row r="27" spans="1:6" x14ac:dyDescent="0.25">
      <c r="B27" s="23" t="str">
        <f>IF(C2,"",BH13)</f>
        <v/>
      </c>
    </row>
    <row r="29" spans="1:6" x14ac:dyDescent="0.25">
      <c r="B29" t="s">
        <v>433</v>
      </c>
    </row>
    <row r="30" spans="1:6" x14ac:dyDescent="0.25">
      <c r="B30" s="23" t="str">
        <f>IF(C2,"",BF13)</f>
        <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V1796"/>
  <sheetViews>
    <sheetView workbookViewId="0">
      <pane xSplit="2" ySplit="2" topLeftCell="H3" activePane="bottomRight" state="frozen"/>
      <selection pane="topRight" activeCell="C1" sqref="C1"/>
      <selection pane="bottomLeft" activeCell="A3" sqref="A3"/>
      <selection pane="bottomRight" activeCell="AF2" sqref="AF2"/>
    </sheetView>
  </sheetViews>
  <sheetFormatPr defaultRowHeight="15" x14ac:dyDescent="0.25"/>
  <cols>
    <col min="1" max="1" width="6.28515625" customWidth="1"/>
    <col min="2" max="2" width="36.140625" customWidth="1"/>
    <col min="3" max="96" width="6.28515625" customWidth="1"/>
  </cols>
  <sheetData>
    <row r="1" spans="1:100" x14ac:dyDescent="0.25">
      <c r="A1" t="s">
        <v>3588</v>
      </c>
      <c r="D1" t="s">
        <v>2</v>
      </c>
      <c r="P1" t="s">
        <v>12</v>
      </c>
      <c r="AB1" t="s">
        <v>28</v>
      </c>
      <c r="AF1" t="s">
        <v>42</v>
      </c>
      <c r="AI1" t="s">
        <v>33</v>
      </c>
      <c r="AQ1" t="s">
        <v>46</v>
      </c>
    </row>
    <row r="2" spans="1:100" s="1" customFormat="1" ht="113.25" customHeight="1" x14ac:dyDescent="0.25">
      <c r="A2" s="1" t="s">
        <v>55</v>
      </c>
      <c r="B2" s="1" t="s">
        <v>56</v>
      </c>
      <c r="C2" s="1" t="s">
        <v>3580</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3704</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60</v>
      </c>
      <c r="B3" t="s">
        <v>462</v>
      </c>
      <c r="C3">
        <v>3</v>
      </c>
      <c r="D3">
        <v>4.9305765364881751</v>
      </c>
      <c r="E3">
        <v>0.32922473052374712</v>
      </c>
      <c r="F3">
        <v>5.0440378199856362E-4</v>
      </c>
      <c r="G3">
        <v>9.6100084329542645E-2</v>
      </c>
      <c r="H3">
        <v>0.29524984823599226</v>
      </c>
      <c r="I3">
        <v>1.5937405595861757E-2</v>
      </c>
      <c r="J3">
        <v>18.671235229911229</v>
      </c>
      <c r="K3">
        <v>0.31118725383185403</v>
      </c>
      <c r="L3">
        <v>-1.0000000000000007</v>
      </c>
      <c r="M3">
        <v>-1.0000000000000007</v>
      </c>
      <c r="N3">
        <v>6.2237450766370781</v>
      </c>
      <c r="O3">
        <v>23.697911850728929</v>
      </c>
      <c r="P3">
        <v>-0.47681090042300434</v>
      </c>
      <c r="Q3">
        <v>1.0721534837083013</v>
      </c>
      <c r="R3">
        <v>9.9315673829828088E-2</v>
      </c>
      <c r="S3">
        <v>0.33333333333333343</v>
      </c>
      <c r="T3">
        <v>0.33333333333333343</v>
      </c>
      <c r="U3">
        <v>0.37168715325640805</v>
      </c>
      <c r="V3">
        <v>2.7061083910939844E-2</v>
      </c>
      <c r="W3">
        <v>30.169106000086469</v>
      </c>
      <c r="X3">
        <v>2.0045945293260852</v>
      </c>
      <c r="Y3">
        <v>-1.0000000000000007</v>
      </c>
      <c r="Z3">
        <v>-1.0000000000000007</v>
      </c>
      <c r="AA3">
        <v>65.068066923401688</v>
      </c>
      <c r="AB3">
        <v>0.18871409109252985</v>
      </c>
      <c r="AC3">
        <v>0.20884150895071221</v>
      </c>
      <c r="AD3">
        <v>0.29843730494646603</v>
      </c>
      <c r="AE3">
        <v>34.799645249485422</v>
      </c>
      <c r="AF3">
        <v>1</v>
      </c>
      <c r="AG3">
        <v>-1.0000000000000007</v>
      </c>
      <c r="AH3">
        <v>-1.0000000000000007</v>
      </c>
      <c r="AI3">
        <v>3.4370557043094462E-2</v>
      </c>
      <c r="AJ3">
        <v>2.7061083910939844E-2</v>
      </c>
      <c r="AK3">
        <v>2.9198688494861607E-2</v>
      </c>
      <c r="AL3">
        <v>0.34860571603469748</v>
      </c>
      <c r="AM3">
        <v>8.4954866029354315E-2</v>
      </c>
      <c r="AN3">
        <v>0.18492131187255897</v>
      </c>
      <c r="AO3">
        <v>2.2698650932081645</v>
      </c>
      <c r="AP3">
        <v>6.3660613769874601</v>
      </c>
      <c r="AQ3">
        <v>48.840341229997705</v>
      </c>
      <c r="AR3">
        <v>1.0654149038340146</v>
      </c>
      <c r="AS3">
        <v>2.3157817831579379</v>
      </c>
      <c r="AT3">
        <v>-1.0000000000000007</v>
      </c>
      <c r="AU3">
        <v>-1.0000000000000007</v>
      </c>
      <c r="AV3">
        <v>0.19541575815937107</v>
      </c>
      <c r="AW3">
        <v>95.132040151118062</v>
      </c>
      <c r="AX3">
        <v>98.525559683073908</v>
      </c>
      <c r="AY3">
        <v>0.14585275201184403</v>
      </c>
      <c r="AZ3">
        <v>-11.062506825981707</v>
      </c>
      <c r="BA3">
        <v>1565.8791561975181</v>
      </c>
      <c r="CU3" t="e">
        <v>#N/A</v>
      </c>
      <c r="CV3" t="e">
        <v>#N/A</v>
      </c>
    </row>
    <row r="4" spans="1:100" x14ac:dyDescent="0.25">
      <c r="A4">
        <v>79</v>
      </c>
      <c r="B4" t="s">
        <v>473</v>
      </c>
      <c r="C4">
        <v>3</v>
      </c>
      <c r="D4">
        <v>4.1616132669366168</v>
      </c>
      <c r="E4">
        <v>0.51369859681734553</v>
      </c>
      <c r="F4">
        <v>2.2863957664307946</v>
      </c>
      <c r="G4">
        <v>2.4363110507312422</v>
      </c>
      <c r="H4">
        <v>-0.13434006787061062</v>
      </c>
      <c r="I4">
        <v>0</v>
      </c>
      <c r="J4">
        <v>-8.0604040722366346</v>
      </c>
      <c r="K4">
        <v>-0.13434006787061062</v>
      </c>
      <c r="L4">
        <v>-1.000000000000002</v>
      </c>
      <c r="M4">
        <v>-1.000000000000002</v>
      </c>
      <c r="N4">
        <v>-2.6868013574122127</v>
      </c>
      <c r="O4">
        <v>-1.4624797545687751</v>
      </c>
      <c r="P4">
        <v>0.16445452908904534</v>
      </c>
      <c r="Q4">
        <v>3.7322340816232957</v>
      </c>
      <c r="R4">
        <v>1.2366260998949852</v>
      </c>
      <c r="S4">
        <v>0.33333333333333398</v>
      </c>
      <c r="T4">
        <v>0.37773696927140255</v>
      </c>
      <c r="U4">
        <v>0.34623079508386168</v>
      </c>
      <c r="V4">
        <v>8.8646739869912589E-2</v>
      </c>
      <c r="W4">
        <v>51.211516217164835</v>
      </c>
      <c r="X4">
        <v>2.8066176259683386</v>
      </c>
      <c r="Y4">
        <v>-1.000000000000002</v>
      </c>
      <c r="Z4">
        <v>-1.000000000000002</v>
      </c>
      <c r="AA4">
        <v>92.010069110807308</v>
      </c>
      <c r="AB4">
        <v>0.27033639754097522</v>
      </c>
      <c r="AC4">
        <v>-3.317576333311309E-2</v>
      </c>
      <c r="AD4">
        <v>0.55407790166708648</v>
      </c>
      <c r="AE4">
        <v>39.561926793747439</v>
      </c>
      <c r="AF4">
        <v>0.76470588235294112</v>
      </c>
      <c r="AG4">
        <v>-1.000000000000002</v>
      </c>
      <c r="AH4">
        <v>-1.000000000000002</v>
      </c>
      <c r="AI4">
        <v>1.8373902188334224E-2</v>
      </c>
      <c r="AJ4">
        <v>8.8646739869912589E-2</v>
      </c>
      <c r="AK4">
        <v>2.1980321553745293E-2</v>
      </c>
      <c r="AL4">
        <v>-4.7152932747073883E-2</v>
      </c>
      <c r="AM4">
        <v>-9.8324677623896267E-2</v>
      </c>
      <c r="AN4">
        <v>-3.0214760756514303E-2</v>
      </c>
      <c r="AO4">
        <v>-2.3482153328286794</v>
      </c>
      <c r="AP4">
        <v>-0.99113368264822832</v>
      </c>
      <c r="AQ4">
        <v>43.151112144928227</v>
      </c>
      <c r="AR4">
        <v>1.1459478375585106</v>
      </c>
      <c r="AS4">
        <v>2.6722775580977274</v>
      </c>
      <c r="AT4">
        <v>-1.000000000000002</v>
      </c>
      <c r="AU4">
        <v>-1.000000000000002</v>
      </c>
      <c r="AV4">
        <v>3.6729371506262267</v>
      </c>
      <c r="AW4">
        <v>89.556455673590293</v>
      </c>
      <c r="AX4">
        <v>98.788607704348237</v>
      </c>
      <c r="AY4">
        <v>0.20606332706240363</v>
      </c>
      <c r="AZ4">
        <v>29.152273788429742</v>
      </c>
      <c r="BA4">
        <v>1525.7253900597746</v>
      </c>
      <c r="CU4" t="e">
        <v>#N/A</v>
      </c>
      <c r="CV4" t="e">
        <v>#N/A</v>
      </c>
    </row>
    <row r="5" spans="1:100" x14ac:dyDescent="0.25">
      <c r="A5">
        <v>118</v>
      </c>
      <c r="B5" t="s">
        <v>494</v>
      </c>
      <c r="C5">
        <v>3</v>
      </c>
      <c r="D5">
        <v>5.3104872513312538</v>
      </c>
      <c r="E5">
        <v>-0.90894126796268193</v>
      </c>
      <c r="F5">
        <v>23.388023453051787</v>
      </c>
      <c r="G5">
        <v>23.105657645155638</v>
      </c>
      <c r="H5">
        <v>0.28975619432005401</v>
      </c>
      <c r="I5">
        <v>0.21911482324805953</v>
      </c>
      <c r="J5">
        <v>30.532261054086803</v>
      </c>
      <c r="K5">
        <v>0.50887101756811337</v>
      </c>
      <c r="L5">
        <v>-1.0000000000000022</v>
      </c>
      <c r="M5">
        <v>-1.0000000000000022</v>
      </c>
      <c r="N5">
        <v>10.177420351362272</v>
      </c>
      <c r="O5">
        <v>58.948405950573687</v>
      </c>
      <c r="P5">
        <v>0.1818220312283409</v>
      </c>
      <c r="Q5">
        <v>80.19993035062069</v>
      </c>
      <c r="R5">
        <v>26.487116027577894</v>
      </c>
      <c r="S5">
        <v>0.33333333333333387</v>
      </c>
      <c r="T5">
        <v>0.33333333333333387</v>
      </c>
      <c r="U5">
        <v>0.36176833937427288</v>
      </c>
      <c r="V5">
        <v>-1.6129027416505182E-3</v>
      </c>
      <c r="W5">
        <v>20.718043429247093</v>
      </c>
      <c r="X5">
        <v>1.5951915901457441</v>
      </c>
      <c r="Y5">
        <v>-1.0000000000000022</v>
      </c>
      <c r="Z5">
        <v>-1.0000000000000022</v>
      </c>
      <c r="AA5">
        <v>97.295232762675525</v>
      </c>
      <c r="AB5">
        <v>0.23937585876615872</v>
      </c>
      <c r="AC5">
        <v>0.52993957758835653</v>
      </c>
      <c r="AD5">
        <v>0.2324860297624958</v>
      </c>
      <c r="AE5">
        <v>50.090073305850552</v>
      </c>
      <c r="AF5">
        <v>0.88235294117647056</v>
      </c>
      <c r="AG5">
        <v>-1.0000000000000022</v>
      </c>
      <c r="AH5">
        <v>-1.0000000000000022</v>
      </c>
      <c r="AI5">
        <v>0.91169087220259892</v>
      </c>
      <c r="AJ5">
        <v>-1.6129027416505182E-3</v>
      </c>
      <c r="AK5">
        <v>3.7045973628552241E-2</v>
      </c>
      <c r="AL5">
        <v>0.39421802311121301</v>
      </c>
      <c r="AM5">
        <v>-1.4150320092384382E-3</v>
      </c>
      <c r="AN5">
        <v>-0.13867808496911876</v>
      </c>
      <c r="AO5">
        <v>0.14985406791179923</v>
      </c>
      <c r="AP5">
        <v>-1.4958620086719037</v>
      </c>
      <c r="AQ5">
        <v>51.250304483333871</v>
      </c>
      <c r="AR5">
        <v>1.0268221032992904</v>
      </c>
      <c r="AS5">
        <v>2.1040626077138573</v>
      </c>
      <c r="AT5">
        <v>-1.0000000000000022</v>
      </c>
      <c r="AU5">
        <v>-1.0000000000000022</v>
      </c>
      <c r="AV5">
        <v>49.592773672733522</v>
      </c>
      <c r="AW5">
        <v>154.74777670457726</v>
      </c>
      <c r="AX5">
        <v>172.82030387446432</v>
      </c>
      <c r="AY5">
        <v>0.35937031996237456</v>
      </c>
      <c r="AZ5">
        <v>59.173441419775763</v>
      </c>
      <c r="BA5">
        <v>1768.1025444298064</v>
      </c>
      <c r="CU5" t="e">
        <v>#N/A</v>
      </c>
      <c r="CV5" t="e">
        <v>#N/A</v>
      </c>
    </row>
    <row r="6" spans="1:100" x14ac:dyDescent="0.25">
      <c r="A6">
        <v>120</v>
      </c>
      <c r="B6" t="s">
        <v>495</v>
      </c>
      <c r="C6">
        <v>3</v>
      </c>
      <c r="D6">
        <v>4.6942463761830169</v>
      </c>
      <c r="E6">
        <v>-0.161326102485711</v>
      </c>
      <c r="F6">
        <v>-1.2246846815687593</v>
      </c>
      <c r="G6">
        <v>-1.2561587942425054</v>
      </c>
      <c r="H6">
        <v>0.19924300475683251</v>
      </c>
      <c r="I6">
        <v>0</v>
      </c>
      <c r="J6">
        <v>11.954580285409957</v>
      </c>
      <c r="K6">
        <v>0.19924300475683251</v>
      </c>
      <c r="L6">
        <v>-1.0000000000000007</v>
      </c>
      <c r="M6">
        <v>-1.0000000000000007</v>
      </c>
      <c r="N6">
        <v>3.9848600951366531</v>
      </c>
      <c r="O6">
        <v>15.392667867350477</v>
      </c>
      <c r="P6">
        <v>1.1653536168055028</v>
      </c>
      <c r="Q6">
        <v>3.401747151417692</v>
      </c>
      <c r="R6">
        <v>1.0680600502402888</v>
      </c>
      <c r="S6">
        <v>0.33333333333333298</v>
      </c>
      <c r="T6">
        <v>0.34148559136122175</v>
      </c>
      <c r="U6">
        <v>7.4462464586664306E-2</v>
      </c>
      <c r="V6">
        <v>6.9173923892463518E-2</v>
      </c>
      <c r="W6">
        <v>24.768492336674026</v>
      </c>
      <c r="X6">
        <v>1.196621579667051</v>
      </c>
      <c r="Y6">
        <v>-1.0000000000000007</v>
      </c>
      <c r="Z6">
        <v>-1.0000000000000007</v>
      </c>
      <c r="AA6">
        <v>60.717080205321729</v>
      </c>
      <c r="AB6">
        <v>0.20586183240327485</v>
      </c>
      <c r="AC6">
        <v>0.26485324150305534</v>
      </c>
      <c r="AD6">
        <v>0.22689548246181762</v>
      </c>
      <c r="AE6">
        <v>34.88052781840738</v>
      </c>
      <c r="AF6">
        <v>0.44444444444444442</v>
      </c>
      <c r="AG6">
        <v>-1.0000000000000007</v>
      </c>
      <c r="AH6">
        <v>-1.0000000000000007</v>
      </c>
      <c r="AI6">
        <v>-6.4109910020186955E-3</v>
      </c>
      <c r="AJ6">
        <v>6.9173923892463518E-2</v>
      </c>
      <c r="AK6">
        <v>-8.6730743433582877E-2</v>
      </c>
      <c r="AL6">
        <v>-0.13338455882539035</v>
      </c>
      <c r="AM6">
        <v>-0.25227148950321576</v>
      </c>
      <c r="AN6">
        <v>0.15485784883351628</v>
      </c>
      <c r="AO6">
        <v>-6.7404409547483093</v>
      </c>
      <c r="AP6">
        <v>3.2045234267109519</v>
      </c>
      <c r="AQ6">
        <v>36.723072622083947</v>
      </c>
      <c r="AR6">
        <v>0.81845531317368314</v>
      </c>
      <c r="AS6">
        <v>1.3958645844238835</v>
      </c>
      <c r="AT6">
        <v>-1.0000000000000007</v>
      </c>
      <c r="AU6">
        <v>-1.0000000000000007</v>
      </c>
      <c r="AV6">
        <v>-0.18809874400221666</v>
      </c>
      <c r="AW6">
        <v>79.314271499383139</v>
      </c>
      <c r="AX6">
        <v>86.103444068589098</v>
      </c>
      <c r="AY6">
        <v>0.17094977208916093</v>
      </c>
      <c r="AZ6">
        <v>16.752739429679359</v>
      </c>
      <c r="BA6">
        <v>1467.7311719518434</v>
      </c>
      <c r="CU6" t="e">
        <v>#N/A</v>
      </c>
      <c r="CV6" t="e">
        <v>#N/A</v>
      </c>
    </row>
    <row r="7" spans="1:100" x14ac:dyDescent="0.25">
      <c r="A7">
        <v>159</v>
      </c>
      <c r="B7" t="s">
        <v>514</v>
      </c>
      <c r="C7">
        <v>3</v>
      </c>
      <c r="D7">
        <v>4.6961399005401141</v>
      </c>
      <c r="E7">
        <v>0.52941981312508835</v>
      </c>
      <c r="F7">
        <v>1.3452979584052907</v>
      </c>
      <c r="G7">
        <v>1.5329789282169446</v>
      </c>
      <c r="H7">
        <v>5.5624888919409754E-2</v>
      </c>
      <c r="I7">
        <v>0</v>
      </c>
      <c r="J7">
        <v>3.3374933351645883</v>
      </c>
      <c r="K7">
        <v>5.5624888919409754E-2</v>
      </c>
      <c r="L7">
        <v>-0.999999999999997</v>
      </c>
      <c r="M7">
        <v>-0.999999999999997</v>
      </c>
      <c r="N7">
        <v>1.1124977783881953</v>
      </c>
      <c r="O7">
        <v>9.5666121639216435</v>
      </c>
      <c r="P7">
        <v>3.4700812577571494</v>
      </c>
      <c r="Q7">
        <v>-3.3008485250187549</v>
      </c>
      <c r="R7">
        <v>-0.74318257363846785</v>
      </c>
      <c r="S7">
        <v>0.33333333333333243</v>
      </c>
      <c r="T7">
        <v>0.33239228478453187</v>
      </c>
      <c r="U7">
        <v>0.15275345349013242</v>
      </c>
      <c r="V7">
        <v>-7.8272253655949364E-3</v>
      </c>
      <c r="W7">
        <v>30.201078292919679</v>
      </c>
      <c r="X7">
        <v>1.1618791197192597</v>
      </c>
      <c r="Y7">
        <v>-0.999999999999997</v>
      </c>
      <c r="Z7">
        <v>-0.999999999999997</v>
      </c>
      <c r="AA7">
        <v>80.506478371882338</v>
      </c>
      <c r="AB7">
        <v>0.29094391142649539</v>
      </c>
      <c r="AC7">
        <v>0.48763888244816417</v>
      </c>
      <c r="AD7">
        <v>0.24238885917736352</v>
      </c>
      <c r="AE7">
        <v>51.048582652601127</v>
      </c>
      <c r="AF7">
        <v>0.92307692307692313</v>
      </c>
      <c r="AG7">
        <v>-0.999999999999997</v>
      </c>
      <c r="AH7">
        <v>-0.999999999999997</v>
      </c>
      <c r="AI7">
        <v>-6.6625647449630065E-2</v>
      </c>
      <c r="AJ7">
        <v>-7.8272253655949364E-3</v>
      </c>
      <c r="AK7">
        <v>-0.14489970781063172</v>
      </c>
      <c r="AL7">
        <v>0.33018560879973591</v>
      </c>
      <c r="AM7">
        <v>6.259563792953661E-2</v>
      </c>
      <c r="AN7">
        <v>0.13184101679729679</v>
      </c>
      <c r="AO7">
        <v>0.84039240918525615</v>
      </c>
      <c r="AP7">
        <v>4.9469534639310977</v>
      </c>
      <c r="AQ7">
        <v>33.538571628084284</v>
      </c>
      <c r="AR7">
        <v>0.81065184624240205</v>
      </c>
      <c r="AS7">
        <v>1.2175040086386697</v>
      </c>
      <c r="AT7">
        <v>-0.999999999999997</v>
      </c>
      <c r="AU7">
        <v>-0.999999999999997</v>
      </c>
      <c r="AV7">
        <v>0.78979635457847663</v>
      </c>
      <c r="AW7">
        <v>95.02004399973508</v>
      </c>
      <c r="AX7">
        <v>92.904808514183003</v>
      </c>
      <c r="AY7">
        <v>0.34459550978245213</v>
      </c>
      <c r="AZ7">
        <v>15.209908771965148</v>
      </c>
      <c r="BA7">
        <v>1467.9846534276321</v>
      </c>
      <c r="CU7" t="e">
        <v>#N/A</v>
      </c>
      <c r="CV7" t="e">
        <v>#N/A</v>
      </c>
    </row>
    <row r="8" spans="1:100" x14ac:dyDescent="0.25">
      <c r="A8">
        <v>180</v>
      </c>
      <c r="B8" t="s">
        <v>526</v>
      </c>
      <c r="C8">
        <v>3</v>
      </c>
      <c r="D8">
        <v>5.4462939703583073</v>
      </c>
      <c r="E8">
        <v>0.20335939946992648</v>
      </c>
      <c r="F8">
        <v>-5.5089071734409314E-2</v>
      </c>
      <c r="G8">
        <v>-7.1197647265710221E-2</v>
      </c>
      <c r="H8">
        <v>0.6917220624928172</v>
      </c>
      <c r="I8">
        <v>0</v>
      </c>
      <c r="J8">
        <v>41.503323749569056</v>
      </c>
      <c r="K8">
        <v>0.6917220624928172</v>
      </c>
      <c r="L8">
        <v>-0.99999999999999978</v>
      </c>
      <c r="M8">
        <v>-0.99999999999999978</v>
      </c>
      <c r="N8">
        <v>13.834441249856347</v>
      </c>
      <c r="O8">
        <v>46.878420072661655</v>
      </c>
      <c r="P8">
        <v>9.5098884482245598</v>
      </c>
      <c r="Q8">
        <v>0.29637444756555653</v>
      </c>
      <c r="R8">
        <v>1.1313720026152947</v>
      </c>
      <c r="S8">
        <v>0.33333333333333315</v>
      </c>
      <c r="T8">
        <v>0.3869992442639752</v>
      </c>
      <c r="U8">
        <v>0.72131071745335262</v>
      </c>
      <c r="V8">
        <v>6.7404628332836503E-2</v>
      </c>
      <c r="W8">
        <v>32.693034435627204</v>
      </c>
      <c r="X8">
        <v>3.3719470658455624</v>
      </c>
      <c r="Y8">
        <v>-0.99999999999999978</v>
      </c>
      <c r="Z8">
        <v>-0.99999999999999978</v>
      </c>
      <c r="AA8">
        <v>74.448219706823011</v>
      </c>
      <c r="AB8">
        <v>0.23411641162167457</v>
      </c>
      <c r="AC8">
        <v>0.48981513212893107</v>
      </c>
      <c r="AD8">
        <v>8.8544721621004172E-2</v>
      </c>
      <c r="AE8">
        <v>40.623813268580498</v>
      </c>
      <c r="AF8">
        <v>0.88235294117647056</v>
      </c>
      <c r="AG8">
        <v>-0.99999999999999978</v>
      </c>
      <c r="AH8">
        <v>-0.99999999999999978</v>
      </c>
      <c r="AI8">
        <v>-6.2676443305024754E-3</v>
      </c>
      <c r="AJ8">
        <v>6.7404628332836503E-2</v>
      </c>
      <c r="AK8">
        <v>0.25910523336840113</v>
      </c>
      <c r="AL8">
        <v>1.4980881337833844E-3</v>
      </c>
      <c r="AM8">
        <v>0.21061064555356629</v>
      </c>
      <c r="AN8">
        <v>0.25562044320691352</v>
      </c>
      <c r="AO8">
        <v>6.5607923056811597</v>
      </c>
      <c r="AP8">
        <v>6.3980015208417571</v>
      </c>
      <c r="AQ8">
        <v>74.196358185196246</v>
      </c>
      <c r="AR8">
        <v>1.509047923383497</v>
      </c>
      <c r="AS8">
        <v>4.063669128338379</v>
      </c>
      <c r="AT8">
        <v>-0.99999999999999978</v>
      </c>
      <c r="AU8">
        <v>-0.99999999999999978</v>
      </c>
      <c r="AV8">
        <v>1.0601743553495848</v>
      </c>
      <c r="AW8">
        <v>127.7246413003264</v>
      </c>
      <c r="AX8">
        <v>134.33975124699998</v>
      </c>
      <c r="AY8">
        <v>0.51635635174412953</v>
      </c>
      <c r="AZ8">
        <v>77.681024598552426</v>
      </c>
      <c r="BA8">
        <v>1669.1295573679149</v>
      </c>
      <c r="CU8" t="e">
        <v>#N/A</v>
      </c>
      <c r="CV8" t="e">
        <v>#N/A</v>
      </c>
    </row>
    <row r="9" spans="1:100" x14ac:dyDescent="0.25">
      <c r="A9">
        <v>330</v>
      </c>
      <c r="B9" t="s">
        <v>595</v>
      </c>
      <c r="C9">
        <v>3</v>
      </c>
      <c r="D9">
        <v>4.5030135347451514</v>
      </c>
      <c r="E9">
        <v>0</v>
      </c>
      <c r="F9">
        <v>14.430229286944957</v>
      </c>
      <c r="G9">
        <v>14.430229286944957</v>
      </c>
      <c r="H9">
        <v>5.2520560282359983E-3</v>
      </c>
      <c r="I9">
        <v>0</v>
      </c>
      <c r="J9">
        <v>0.31512336169415334</v>
      </c>
      <c r="K9">
        <v>5.2520560282359983E-3</v>
      </c>
      <c r="L9">
        <v>-0.99999999999999944</v>
      </c>
      <c r="M9">
        <v>-0.99999999999999944</v>
      </c>
      <c r="N9">
        <v>0.10504112056471833</v>
      </c>
      <c r="O9">
        <v>19.24836618338426</v>
      </c>
      <c r="P9">
        <v>-0.80128931970487527</v>
      </c>
      <c r="Q9">
        <v>29.276571693943549</v>
      </c>
      <c r="R9">
        <v>9.4449742024522951</v>
      </c>
      <c r="S9">
        <v>0.33333333333333315</v>
      </c>
      <c r="T9">
        <v>0.38394100362342132</v>
      </c>
      <c r="U9">
        <v>0.49532168819300432</v>
      </c>
      <c r="V9">
        <v>0.19220150763879834</v>
      </c>
      <c r="W9">
        <v>55.981819070412854</v>
      </c>
      <c r="X9">
        <v>3.8953893497910621</v>
      </c>
      <c r="Y9">
        <v>-0.99999999999999944</v>
      </c>
      <c r="Z9">
        <v>-0.99999999999999944</v>
      </c>
      <c r="AA9">
        <v>101.37585888360692</v>
      </c>
      <c r="AB9">
        <v>0.46222320636561898</v>
      </c>
      <c r="AC9">
        <v>9.2593530372043514E-2</v>
      </c>
      <c r="AD9">
        <v>0.16416457547717242</v>
      </c>
      <c r="AE9">
        <v>35.949065610741762</v>
      </c>
      <c r="AF9">
        <v>0.83333333333333337</v>
      </c>
      <c r="AG9">
        <v>-0.99999999999999944</v>
      </c>
      <c r="AH9">
        <v>-0.99999999999999944</v>
      </c>
      <c r="AI9">
        <v>0.36529834960963364</v>
      </c>
      <c r="AJ9">
        <v>0.19220150763879834</v>
      </c>
      <c r="AK9">
        <v>0.16633755177306586</v>
      </c>
      <c r="AL9">
        <v>-8.0720770646304701E-2</v>
      </c>
      <c r="AM9">
        <v>9.0084712590909749E-2</v>
      </c>
      <c r="AN9">
        <v>-0.11218475858280436</v>
      </c>
      <c r="AO9">
        <v>3.0838055736380734</v>
      </c>
      <c r="AP9">
        <v>-3.2082228178016328</v>
      </c>
      <c r="AQ9">
        <v>56.296942432107038</v>
      </c>
      <c r="AR9">
        <v>1.4047975327885576</v>
      </c>
      <c r="AS9">
        <v>3.9006414058192989</v>
      </c>
      <c r="AT9">
        <v>-0.99999999999999944</v>
      </c>
      <c r="AU9">
        <v>-0.99999999999999944</v>
      </c>
      <c r="AV9">
        <v>23.875203489397258</v>
      </c>
      <c r="AW9">
        <v>117.41600224918948</v>
      </c>
      <c r="AX9">
        <v>143.94212000526201</v>
      </c>
      <c r="AY9">
        <v>0.43660365625871339</v>
      </c>
      <c r="AZ9">
        <v>65.192736088405653</v>
      </c>
      <c r="BA9">
        <v>1697.808508932435</v>
      </c>
      <c r="CU9" t="e">
        <v>#N/A</v>
      </c>
      <c r="CV9" t="e">
        <v>#N/A</v>
      </c>
    </row>
    <row r="10" spans="1:100" x14ac:dyDescent="0.25">
      <c r="A10">
        <v>589</v>
      </c>
      <c r="B10" t="s">
        <v>677</v>
      </c>
      <c r="C10">
        <v>3</v>
      </c>
      <c r="D10">
        <v>5.0667135226991542</v>
      </c>
      <c r="E10">
        <v>0</v>
      </c>
      <c r="F10">
        <v>-0.8327267270343065</v>
      </c>
      <c r="G10">
        <v>-0.8327267270343065</v>
      </c>
      <c r="H10">
        <v>0.16464701314437213</v>
      </c>
      <c r="I10">
        <v>0</v>
      </c>
      <c r="J10">
        <v>9.8788207886623205</v>
      </c>
      <c r="K10">
        <v>0.16464701314437213</v>
      </c>
      <c r="L10">
        <v>-1.0000000000000007</v>
      </c>
      <c r="M10">
        <v>-1.0000000000000007</v>
      </c>
      <c r="N10">
        <v>3.2929402628874405</v>
      </c>
      <c r="O10">
        <v>14.112807584327168</v>
      </c>
      <c r="P10">
        <v>0.43829990115393269</v>
      </c>
      <c r="Q10">
        <v>-1.806535079532934</v>
      </c>
      <c r="R10">
        <v>-0.55066783443868583</v>
      </c>
      <c r="S10">
        <v>0.3333333333333337</v>
      </c>
      <c r="T10">
        <v>0.35037240755012189</v>
      </c>
      <c r="U10">
        <v>0.31915076311800528</v>
      </c>
      <c r="V10">
        <v>3.6749018045945575E-2</v>
      </c>
      <c r="W10">
        <v>34.998340356121368</v>
      </c>
      <c r="X10">
        <v>2.0331949627035661</v>
      </c>
      <c r="Y10">
        <v>-1.0000000000000007</v>
      </c>
      <c r="Z10">
        <v>-1.0000000000000007</v>
      </c>
      <c r="AA10">
        <v>10.184850046726442</v>
      </c>
      <c r="AB10">
        <v>4.6131135715422374E-3</v>
      </c>
      <c r="AC10">
        <v>-0.36712229666116714</v>
      </c>
      <c r="AD10">
        <v>-0.12274726640950012</v>
      </c>
      <c r="AE10">
        <v>-24.262822474956231</v>
      </c>
      <c r="AF10">
        <v>0.2</v>
      </c>
      <c r="AG10">
        <v>-1.0000000000000007</v>
      </c>
      <c r="AH10">
        <v>-1.0000000000000007</v>
      </c>
      <c r="AI10">
        <v>-9.3769252678546008E-3</v>
      </c>
      <c r="AJ10">
        <v>3.6749018045945575E-2</v>
      </c>
      <c r="AK10">
        <v>7.8957612432575375E-2</v>
      </c>
      <c r="AL10">
        <v>-9.9311395906928654E-2</v>
      </c>
      <c r="AM10">
        <v>0.1810130218577306</v>
      </c>
      <c r="AN10">
        <v>0.35263167919314437</v>
      </c>
      <c r="AO10">
        <v>4.9201136086061412</v>
      </c>
      <c r="AP10">
        <v>8.3192350002939648</v>
      </c>
      <c r="AQ10">
        <v>44.877161144783713</v>
      </c>
      <c r="AR10">
        <v>1.0396055220474063</v>
      </c>
      <c r="AS10">
        <v>2.1978419758479371</v>
      </c>
      <c r="AT10">
        <v>-1.0000000000000007</v>
      </c>
      <c r="AU10">
        <v>-1.0000000000000007</v>
      </c>
      <c r="AV10">
        <v>-1.383394561472993</v>
      </c>
      <c r="AW10">
        <v>32.616892631347582</v>
      </c>
      <c r="AX10">
        <v>36.104255930585047</v>
      </c>
      <c r="AY10">
        <v>-4.3882965519862947E-2</v>
      </c>
      <c r="AZ10">
        <v>-24.920303944126729</v>
      </c>
      <c r="BA10">
        <v>1397.6653413351714</v>
      </c>
      <c r="CU10" t="e">
        <v>#N/A</v>
      </c>
      <c r="CV10" t="e">
        <v>#N/A</v>
      </c>
    </row>
    <row r="11" spans="1:100" x14ac:dyDescent="0.25">
      <c r="A11">
        <v>696</v>
      </c>
      <c r="B11" t="s">
        <v>710</v>
      </c>
      <c r="C11">
        <v>3</v>
      </c>
      <c r="D11">
        <v>5.4644063948370531</v>
      </c>
      <c r="E11">
        <v>0</v>
      </c>
      <c r="F11">
        <v>-0.27791396981460714</v>
      </c>
      <c r="G11">
        <v>-0.27791396981460714</v>
      </c>
      <c r="H11">
        <v>0.64916591571121762</v>
      </c>
      <c r="I11">
        <v>0</v>
      </c>
      <c r="J11">
        <v>38.949954942673052</v>
      </c>
      <c r="K11">
        <v>0.64916591571121762</v>
      </c>
      <c r="L11">
        <v>-1.0000000000000009</v>
      </c>
      <c r="M11">
        <v>-1.0000000000000009</v>
      </c>
      <c r="N11">
        <v>12.983318314224357</v>
      </c>
      <c r="O11">
        <v>44.136447367695531</v>
      </c>
      <c r="P11">
        <v>3.3036444066837097E-2</v>
      </c>
      <c r="Q11">
        <v>-1.3032232641358501</v>
      </c>
      <c r="R11">
        <v>-0.455169596631533</v>
      </c>
      <c r="S11">
        <v>0.33333333333333348</v>
      </c>
      <c r="T11">
        <v>0.37673250486437104</v>
      </c>
      <c r="U11">
        <v>0.42900417711367866</v>
      </c>
      <c r="V11">
        <v>7.7716038303289145E-2</v>
      </c>
      <c r="W11">
        <v>22.704805516138208</v>
      </c>
      <c r="X11">
        <v>2.2752264016371417</v>
      </c>
      <c r="Y11">
        <v>-1.0000000000000009</v>
      </c>
      <c r="Z11">
        <v>-1.0000000000000009</v>
      </c>
      <c r="AA11">
        <v>61.700547060514488</v>
      </c>
      <c r="AB11">
        <v>0.37245455433163688</v>
      </c>
      <c r="AC11">
        <v>0.20783578093467767</v>
      </c>
      <c r="AD11">
        <v>0.20872788755384175</v>
      </c>
      <c r="AE11">
        <v>39.450911141007808</v>
      </c>
      <c r="AF11">
        <v>0.8125</v>
      </c>
      <c r="AG11">
        <v>-1.0000000000000009</v>
      </c>
      <c r="AH11">
        <v>-1.0000000000000009</v>
      </c>
      <c r="AI11">
        <v>-2.414281460085518E-2</v>
      </c>
      <c r="AJ11">
        <v>7.7716038303289145E-2</v>
      </c>
      <c r="AK11">
        <v>-0.17990030419180439</v>
      </c>
      <c r="AL11">
        <v>3.2518247768374593E-2</v>
      </c>
      <c r="AM11">
        <v>0.20410944856035762</v>
      </c>
      <c r="AN11">
        <v>0.12524880855365192</v>
      </c>
      <c r="AO11">
        <v>4.2032346930499189</v>
      </c>
      <c r="AP11">
        <v>3.2938114526831699</v>
      </c>
      <c r="AQ11">
        <v>61.654760458811232</v>
      </c>
      <c r="AR11">
        <v>1.2167860536146724</v>
      </c>
      <c r="AS11">
        <v>2.9243923173483584</v>
      </c>
      <c r="AT11">
        <v>-1.0000000000000009</v>
      </c>
      <c r="AU11">
        <v>-1.0000000000000009</v>
      </c>
      <c r="AV11">
        <v>-0.73308356644613992</v>
      </c>
      <c r="AW11">
        <v>109.13080588089322</v>
      </c>
      <c r="AX11">
        <v>116.41955341920507</v>
      </c>
      <c r="AY11">
        <v>-2.005383420803037E-2</v>
      </c>
      <c r="AZ11">
        <v>4.6341759127898152</v>
      </c>
      <c r="BA11">
        <v>1546.426788314453</v>
      </c>
      <c r="CU11" t="e">
        <v>#N/A</v>
      </c>
      <c r="CV11" t="e">
        <v>#N/A</v>
      </c>
    </row>
    <row r="12" spans="1:100" x14ac:dyDescent="0.25">
      <c r="A12">
        <v>704</v>
      </c>
      <c r="B12" t="s">
        <v>715</v>
      </c>
      <c r="C12">
        <v>3</v>
      </c>
      <c r="D12">
        <v>5.2739308927679698</v>
      </c>
      <c r="E12">
        <v>0</v>
      </c>
      <c r="F12">
        <v>0.13695188039413511</v>
      </c>
      <c r="G12">
        <v>0.13695188039413511</v>
      </c>
      <c r="H12">
        <v>0.48075256660943982</v>
      </c>
      <c r="I12">
        <v>0</v>
      </c>
      <c r="J12">
        <v>28.845153996566381</v>
      </c>
      <c r="K12">
        <v>0.48075256660943982</v>
      </c>
      <c r="L12">
        <v>-0.99999999999999889</v>
      </c>
      <c r="M12">
        <v>-0.99999999999999889</v>
      </c>
      <c r="N12">
        <v>9.6150513321887914</v>
      </c>
      <c r="O12">
        <v>34.256036769728475</v>
      </c>
      <c r="P12">
        <v>-0.14623947045405905</v>
      </c>
      <c r="Q12">
        <v>-0.75883170882319695</v>
      </c>
      <c r="R12">
        <v>-0.33527700061367888</v>
      </c>
      <c r="S12">
        <v>0.33333333333333331</v>
      </c>
      <c r="T12">
        <v>0.34398656710426417</v>
      </c>
      <c r="U12">
        <v>0.29436087142134909</v>
      </c>
      <c r="V12">
        <v>-5.0203147480650939E-2</v>
      </c>
      <c r="W12">
        <v>17.629002310754231</v>
      </c>
      <c r="X12">
        <v>1.0929605331107992</v>
      </c>
      <c r="Y12">
        <v>-0.99999999999999889</v>
      </c>
      <c r="Z12">
        <v>-0.99999999999999889</v>
      </c>
      <c r="AA12">
        <v>47.568057931996421</v>
      </c>
      <c r="AB12">
        <v>0.3010931367143706</v>
      </c>
      <c r="AC12">
        <v>0.21649936327681235</v>
      </c>
      <c r="AD12">
        <v>8.7894152445935042E-2</v>
      </c>
      <c r="AE12">
        <v>30.274332621855891</v>
      </c>
      <c r="AF12">
        <v>0.83333333333333337</v>
      </c>
      <c r="AG12">
        <v>-0.99999999999999889</v>
      </c>
      <c r="AH12">
        <v>-0.99999999999999889</v>
      </c>
      <c r="AI12">
        <v>0</v>
      </c>
      <c r="AJ12">
        <v>-5.0203147480650939E-2</v>
      </c>
      <c r="AK12">
        <v>5.2920067182805022E-2</v>
      </c>
      <c r="AL12">
        <v>-3.4936644077153786E-2</v>
      </c>
      <c r="AM12">
        <v>0.10404951691644267</v>
      </c>
      <c r="AN12">
        <v>0.94387440061714123</v>
      </c>
      <c r="AO12">
        <v>2.8658382588250881</v>
      </c>
      <c r="AP12">
        <v>23.422176795042763</v>
      </c>
      <c r="AQ12">
        <v>46.474156307320605</v>
      </c>
      <c r="AR12">
        <v>0.92147762437829506</v>
      </c>
      <c r="AS12">
        <v>1.5737130997202382</v>
      </c>
      <c r="AT12">
        <v>-0.99999999999999889</v>
      </c>
      <c r="AU12">
        <v>-0.99999999999999889</v>
      </c>
      <c r="AV12">
        <v>-0.19832512021954374</v>
      </c>
      <c r="AW12">
        <v>105.24627149676776</v>
      </c>
      <c r="AX12">
        <v>100.22595674870267</v>
      </c>
      <c r="AY12">
        <v>0.52684163587807165</v>
      </c>
      <c r="AZ12">
        <v>45.314213369098006</v>
      </c>
      <c r="BA12">
        <v>1577.1022889296851</v>
      </c>
      <c r="CU12" t="e">
        <v>#N/A</v>
      </c>
      <c r="CV12" t="e">
        <v>#N/A</v>
      </c>
    </row>
    <row r="13" spans="1:100" x14ac:dyDescent="0.25">
      <c r="A13">
        <v>744</v>
      </c>
      <c r="B13" t="s">
        <v>722</v>
      </c>
      <c r="C13">
        <v>3</v>
      </c>
      <c r="D13">
        <v>4.5624360863072306</v>
      </c>
      <c r="E13">
        <v>-1.9762397681794708E-2</v>
      </c>
      <c r="F13">
        <v>-4.274088806425614E-2</v>
      </c>
      <c r="G13">
        <v>-4.9598246719391149E-2</v>
      </c>
      <c r="H13">
        <v>0.61307404565012003</v>
      </c>
      <c r="I13">
        <v>-3.5742257153878959E-3</v>
      </c>
      <c r="J13">
        <v>36.569989196083938</v>
      </c>
      <c r="K13">
        <v>0.60949981993473212</v>
      </c>
      <c r="L13">
        <v>-1.0000000000000016</v>
      </c>
      <c r="M13">
        <v>-1.0000000000000016</v>
      </c>
      <c r="N13">
        <v>12.189996398694642</v>
      </c>
      <c r="O13">
        <v>41.082827035671798</v>
      </c>
      <c r="P13">
        <v>-0.40803516502397974</v>
      </c>
      <c r="Q13">
        <v>5.4806528332751814</v>
      </c>
      <c r="R13">
        <v>1.6728572521319325</v>
      </c>
      <c r="S13">
        <v>0.34846110298209398</v>
      </c>
      <c r="T13">
        <v>0.30324503957137855</v>
      </c>
      <c r="U13">
        <v>0.52282594621219414</v>
      </c>
      <c r="V13">
        <v>-2.0324718077691477E-3</v>
      </c>
      <c r="W13">
        <v>22.519991880926597</v>
      </c>
      <c r="X13">
        <v>2.0912269828589465</v>
      </c>
      <c r="Y13">
        <v>-1.0000000000000016</v>
      </c>
      <c r="Z13">
        <v>-1.0000000000000016</v>
      </c>
      <c r="AA13">
        <v>57.912074290480746</v>
      </c>
      <c r="AB13">
        <v>0.1213346711587439</v>
      </c>
      <c r="AC13">
        <v>0.12074145192145648</v>
      </c>
      <c r="AD13">
        <v>0.4323083800682439</v>
      </c>
      <c r="AE13">
        <v>33.719225157422201</v>
      </c>
      <c r="AF13">
        <v>0.72222222222222221</v>
      </c>
      <c r="AG13">
        <v>-1.0000000000000016</v>
      </c>
      <c r="AH13">
        <v>-1.0000000000000016</v>
      </c>
      <c r="AI13">
        <v>0</v>
      </c>
      <c r="AJ13">
        <v>-2.0324718077691477E-3</v>
      </c>
      <c r="AK13">
        <v>9.674488057972172E-2</v>
      </c>
      <c r="AL13">
        <v>6.6391927252777191E-2</v>
      </c>
      <c r="AM13">
        <v>-3.2912833899674823E-2</v>
      </c>
      <c r="AN13">
        <v>8.6808681957782324E-2</v>
      </c>
      <c r="AO13">
        <v>-0.33909644459326149</v>
      </c>
      <c r="AP13">
        <v>2.5021766852084455</v>
      </c>
      <c r="AQ13">
        <v>59.089981077010535</v>
      </c>
      <c r="AR13">
        <v>1.1724996169578985</v>
      </c>
      <c r="AS13">
        <v>2.7007268027936822</v>
      </c>
      <c r="AT13">
        <v>-1.0000000000000016</v>
      </c>
      <c r="AU13">
        <v>-1.0000000000000016</v>
      </c>
      <c r="AV13">
        <v>1.6232590054125415</v>
      </c>
      <c r="AW13">
        <v>101.49707801136098</v>
      </c>
      <c r="AX13">
        <v>101.29383083058404</v>
      </c>
      <c r="AY13">
        <v>0.251764452537867</v>
      </c>
      <c r="AZ13">
        <v>25.285504525603692</v>
      </c>
      <c r="BA13">
        <v>1578.3681530229605</v>
      </c>
      <c r="CU13" t="e">
        <v>#N/A</v>
      </c>
      <c r="CV13" t="e">
        <v>#N/A</v>
      </c>
    </row>
    <row r="14" spans="1:100" x14ac:dyDescent="0.25">
      <c r="A14">
        <v>900</v>
      </c>
      <c r="B14" t="s">
        <v>769</v>
      </c>
      <c r="C14">
        <v>3</v>
      </c>
      <c r="D14">
        <v>4.2827184506125935</v>
      </c>
      <c r="E14">
        <v>-1.7923617087594785E-2</v>
      </c>
      <c r="F14">
        <v>13.149171164083986</v>
      </c>
      <c r="G14">
        <v>13.149171164083986</v>
      </c>
      <c r="H14">
        <v>0.28952737648649424</v>
      </c>
      <c r="I14">
        <v>0</v>
      </c>
      <c r="J14">
        <v>17.371642589189669</v>
      </c>
      <c r="K14">
        <v>0.28952737648649424</v>
      </c>
      <c r="L14">
        <v>-0.99999999999999867</v>
      </c>
      <c r="M14">
        <v>-0.99999999999999867</v>
      </c>
      <c r="N14">
        <v>5.7905475297298885</v>
      </c>
      <c r="O14">
        <v>34.803532203886228</v>
      </c>
      <c r="P14">
        <v>-0.19981265479461247</v>
      </c>
      <c r="Q14">
        <v>81.035620881651113</v>
      </c>
      <c r="R14">
        <v>26.726914769970168</v>
      </c>
      <c r="S14">
        <v>0.33333333333333282</v>
      </c>
      <c r="T14">
        <v>0.33333333333333282</v>
      </c>
      <c r="U14">
        <v>6.7408455048706031E-2</v>
      </c>
      <c r="V14">
        <v>-0.1181510098476877</v>
      </c>
      <c r="W14">
        <v>13.055869415247605</v>
      </c>
      <c r="X14">
        <v>-6.2132948711129773E-2</v>
      </c>
      <c r="Y14">
        <v>-0.99999999999999867</v>
      </c>
      <c r="Z14">
        <v>-0.99999999999999867</v>
      </c>
      <c r="AA14">
        <v>87.948534761730045</v>
      </c>
      <c r="AB14">
        <v>0.34804422156927245</v>
      </c>
      <c r="AC14">
        <v>0.19193845257508876</v>
      </c>
      <c r="AD14">
        <v>0.42333233738588449</v>
      </c>
      <c r="AE14">
        <v>48.165750576512281</v>
      </c>
      <c r="AF14">
        <v>0.78947368421052633</v>
      </c>
      <c r="AG14">
        <v>-0.99999999999999867</v>
      </c>
      <c r="AH14">
        <v>-0.99999999999999867</v>
      </c>
      <c r="AI14">
        <v>0.66803899746310735</v>
      </c>
      <c r="AJ14">
        <v>-0.1181510098476877</v>
      </c>
      <c r="AK14">
        <v>-8.2477483836353546E-2</v>
      </c>
      <c r="AL14">
        <v>6.5541875543966538E-2</v>
      </c>
      <c r="AM14">
        <v>0.16842689441582145</v>
      </c>
      <c r="AN14">
        <v>7.2329287417520732E-2</v>
      </c>
      <c r="AO14">
        <v>3.7982849412137694</v>
      </c>
      <c r="AP14">
        <v>2.1359415631578513</v>
      </c>
      <c r="AQ14">
        <v>30.42751200443724</v>
      </c>
      <c r="AR14">
        <v>0.61592411186768425</v>
      </c>
      <c r="AS14">
        <v>0.2273944277753645</v>
      </c>
      <c r="AT14">
        <v>-0.99999999999999867</v>
      </c>
      <c r="AU14">
        <v>-0.99999999999999867</v>
      </c>
      <c r="AV14">
        <v>39.876085934054146</v>
      </c>
      <c r="AW14">
        <v>124.88800852877411</v>
      </c>
      <c r="AX14">
        <v>126.4336874932675</v>
      </c>
      <c r="AY14">
        <v>0.38814908312971713</v>
      </c>
      <c r="AZ14">
        <v>45.922160676416333</v>
      </c>
      <c r="BA14">
        <v>1521.5831750387854</v>
      </c>
      <c r="CU14" t="e">
        <v>#N/A</v>
      </c>
      <c r="CV14" t="e">
        <v>#N/A</v>
      </c>
    </row>
    <row r="15" spans="1:100" x14ac:dyDescent="0.25">
      <c r="A15">
        <v>968</v>
      </c>
      <c r="B15" t="s">
        <v>786</v>
      </c>
      <c r="C15">
        <v>3</v>
      </c>
      <c r="D15">
        <v>4.701523896490353</v>
      </c>
      <c r="E15">
        <v>4.5081015399459599E-2</v>
      </c>
      <c r="F15">
        <v>-0.78560802228942661</v>
      </c>
      <c r="G15">
        <v>-0.78007653992841774</v>
      </c>
      <c r="H15">
        <v>1.2013556495940344E-2</v>
      </c>
      <c r="I15">
        <v>7.9016275836379796E-3</v>
      </c>
      <c r="J15">
        <v>1.1949110447746984</v>
      </c>
      <c r="K15">
        <v>1.9915184079578339E-2</v>
      </c>
      <c r="L15">
        <v>-1.0000000000000016</v>
      </c>
      <c r="M15">
        <v>-1.0000000000000016</v>
      </c>
      <c r="N15">
        <v>0.39830368159156515</v>
      </c>
      <c r="O15">
        <v>5.1163584013366297</v>
      </c>
      <c r="P15">
        <v>0.22722782874052688</v>
      </c>
      <c r="Q15">
        <v>-2.6794418150639658</v>
      </c>
      <c r="R15">
        <v>-0.85797808891227223</v>
      </c>
      <c r="S15">
        <v>0.33333333333333393</v>
      </c>
      <c r="T15">
        <v>0.33333333333333393</v>
      </c>
      <c r="U15">
        <v>0.38548489542336062</v>
      </c>
      <c r="V15">
        <v>-4.0270767290142423E-2</v>
      </c>
      <c r="W15">
        <v>39.678624428812292</v>
      </c>
      <c r="X15">
        <v>1.9470664605396775</v>
      </c>
      <c r="Y15">
        <v>-1.0000000000000016</v>
      </c>
      <c r="Z15">
        <v>-1.0000000000000016</v>
      </c>
      <c r="AA15">
        <v>51.204904910851845</v>
      </c>
      <c r="AB15">
        <v>0.20670478831405942</v>
      </c>
      <c r="AC15">
        <v>-0.1046974367079145</v>
      </c>
      <c r="AD15">
        <v>0.14567781981289091</v>
      </c>
      <c r="AE15">
        <v>12.384258570951795</v>
      </c>
      <c r="AF15">
        <v>0.58823529411764708</v>
      </c>
      <c r="AG15">
        <v>-1.0000000000000016</v>
      </c>
      <c r="AH15">
        <v>-1.0000000000000016</v>
      </c>
      <c r="AI15">
        <v>-2.4890273563336812E-2</v>
      </c>
      <c r="AJ15">
        <v>-4.0270767290142423E-2</v>
      </c>
      <c r="AK15">
        <v>-4.0737709531964858E-2</v>
      </c>
      <c r="AL15">
        <v>2.1052555973583964E-2</v>
      </c>
      <c r="AM15">
        <v>-3.0066003712366313E-2</v>
      </c>
      <c r="AN15">
        <v>9.5827978094451313E-3</v>
      </c>
      <c r="AO15">
        <v>-0.95533864046898176</v>
      </c>
      <c r="AP15">
        <v>0.34483272510404789</v>
      </c>
      <c r="AQ15">
        <v>40.873535473587005</v>
      </c>
      <c r="AR15">
        <v>1.011880794799886</v>
      </c>
      <c r="AS15">
        <v>1.9669816446192556</v>
      </c>
      <c r="AT15">
        <v>-1.0000000000000016</v>
      </c>
      <c r="AU15">
        <v>-1.0000000000000016</v>
      </c>
      <c r="AV15">
        <v>-1.6380546288406901</v>
      </c>
      <c r="AW15">
        <v>56.666096037292512</v>
      </c>
      <c r="AX15">
        <v>52.141213837011506</v>
      </c>
      <c r="AY15">
        <v>6.517134797086431E-2</v>
      </c>
      <c r="AZ15">
        <v>-41.682390105052093</v>
      </c>
      <c r="BA15">
        <v>1465.6376457403294</v>
      </c>
      <c r="CU15" t="e">
        <v>#N/A</v>
      </c>
      <c r="CV15" t="e">
        <v>#N/A</v>
      </c>
    </row>
    <row r="16" spans="1:100" x14ac:dyDescent="0.25">
      <c r="A16">
        <v>997</v>
      </c>
      <c r="B16" t="s">
        <v>787</v>
      </c>
      <c r="C16">
        <v>3</v>
      </c>
      <c r="D16">
        <v>4.7061561832364207</v>
      </c>
      <c r="E16">
        <v>-2.8638870695521681E-3</v>
      </c>
      <c r="F16">
        <v>0.23932115404978244</v>
      </c>
      <c r="G16">
        <v>0.23932115404978244</v>
      </c>
      <c r="H16">
        <v>0.35561795000385577</v>
      </c>
      <c r="I16">
        <v>0</v>
      </c>
      <c r="J16">
        <v>21.337077000231343</v>
      </c>
      <c r="K16">
        <v>0.35561795000385577</v>
      </c>
      <c r="L16">
        <v>-0.999999999999999</v>
      </c>
      <c r="M16">
        <v>-0.999999999999999</v>
      </c>
      <c r="N16">
        <v>7.1123590000771149</v>
      </c>
      <c r="O16">
        <v>26.282554337517553</v>
      </c>
      <c r="P16">
        <v>-0.22936479754769856</v>
      </c>
      <c r="Q16">
        <v>2.9980067806754205</v>
      </c>
      <c r="R16">
        <v>1.0535055353156659</v>
      </c>
      <c r="S16">
        <v>0.33333333333333304</v>
      </c>
      <c r="T16">
        <v>0.34591425924545116</v>
      </c>
      <c r="U16">
        <v>0.39259436785748925</v>
      </c>
      <c r="V16">
        <v>0.3125408501258008</v>
      </c>
      <c r="W16">
        <v>41.150594422328737</v>
      </c>
      <c r="X16">
        <v>3.7818331406718104</v>
      </c>
      <c r="Y16">
        <v>-0.999999999999999</v>
      </c>
      <c r="Z16">
        <v>-0.999999999999999</v>
      </c>
      <c r="AA16">
        <v>85.758332512668005</v>
      </c>
      <c r="AB16">
        <v>0.2433734940182026</v>
      </c>
      <c r="AC16">
        <v>0.37658867722004752</v>
      </c>
      <c r="AD16">
        <v>0.25112247986222214</v>
      </c>
      <c r="AE16">
        <v>43.554232555023646</v>
      </c>
      <c r="AF16">
        <v>0.9375</v>
      </c>
      <c r="AG16">
        <v>-0.999999999999999</v>
      </c>
      <c r="AH16">
        <v>-0.999999999999999</v>
      </c>
      <c r="AI16">
        <v>-3.8574005186367555E-2</v>
      </c>
      <c r="AJ16">
        <v>0.3125408501258008</v>
      </c>
      <c r="AK16">
        <v>-9.0441623693393022E-2</v>
      </c>
      <c r="AL16">
        <v>3.258018099261778E-2</v>
      </c>
      <c r="AM16">
        <v>0.18760126927097701</v>
      </c>
      <c r="AN16">
        <v>8.9827634905173155E-3</v>
      </c>
      <c r="AO16">
        <v>4.2378236133074587</v>
      </c>
      <c r="AP16">
        <v>0.38746999222602208</v>
      </c>
      <c r="AQ16">
        <v>62.487671422560098</v>
      </c>
      <c r="AR16">
        <v>1.3843828105620737</v>
      </c>
      <c r="AS16">
        <v>4.137451090675663</v>
      </c>
      <c r="AT16">
        <v>-0.999999999999999</v>
      </c>
      <c r="AU16">
        <v>-0.999999999999999</v>
      </c>
      <c r="AV16">
        <v>1.2928266893654492</v>
      </c>
      <c r="AW16">
        <v>112.42835684241163</v>
      </c>
      <c r="AX16">
        <v>142.91096175126432</v>
      </c>
      <c r="AY16">
        <v>0.19597904950678191</v>
      </c>
      <c r="AZ16">
        <v>13.53064712142535</v>
      </c>
      <c r="BA16">
        <v>1579.9714040858676</v>
      </c>
      <c r="CU16" t="e">
        <v>#N/A</v>
      </c>
      <c r="CV16" t="e">
        <v>#N/A</v>
      </c>
    </row>
    <row r="17" spans="1:100" x14ac:dyDescent="0.25">
      <c r="A17">
        <v>1156</v>
      </c>
      <c r="B17" t="s">
        <v>835</v>
      </c>
      <c r="C17">
        <v>3</v>
      </c>
      <c r="D17">
        <v>4.8784917741736074</v>
      </c>
      <c r="E17">
        <v>-0.70331119405565889</v>
      </c>
      <c r="F17">
        <v>3.0678143437902468</v>
      </c>
      <c r="G17">
        <v>2.8717279623481762</v>
      </c>
      <c r="H17">
        <v>0.31329253667406803</v>
      </c>
      <c r="I17">
        <v>4.1644697528558971E-4</v>
      </c>
      <c r="J17">
        <v>18.822539018961216</v>
      </c>
      <c r="K17">
        <v>0.31370898364935357</v>
      </c>
      <c r="L17">
        <v>-0.99999999999999956</v>
      </c>
      <c r="M17">
        <v>-0.99999999999999956</v>
      </c>
      <c r="N17">
        <v>6.274179672987076</v>
      </c>
      <c r="O17">
        <v>26.572758755482994</v>
      </c>
      <c r="P17">
        <v>-0.72956285592561321</v>
      </c>
      <c r="Q17">
        <v>0.84342066346160682</v>
      </c>
      <c r="R17">
        <v>5.1693998323523949E-2</v>
      </c>
      <c r="S17">
        <v>0.33333333333333309</v>
      </c>
      <c r="T17">
        <v>0.37746844342688707</v>
      </c>
      <c r="U17">
        <v>0.32244701343516652</v>
      </c>
      <c r="V17">
        <v>6.6809154618215211E-2</v>
      </c>
      <c r="W17">
        <v>31.453958446569935</v>
      </c>
      <c r="X17">
        <v>2.1318708846543788</v>
      </c>
      <c r="Y17">
        <v>-0.99999999999999956</v>
      </c>
      <c r="Z17">
        <v>-0.99999999999999956</v>
      </c>
      <c r="AA17">
        <v>81.371910637510737</v>
      </c>
      <c r="AB17">
        <v>0.38653978236308528</v>
      </c>
      <c r="AC17">
        <v>0.20172301396490139</v>
      </c>
      <c r="AD17">
        <v>0.4090623675243597</v>
      </c>
      <c r="AE17">
        <v>49.866258192617337</v>
      </c>
      <c r="AF17">
        <v>0.83333333333333337</v>
      </c>
      <c r="AG17">
        <v>-0.99999999999999956</v>
      </c>
      <c r="AH17">
        <v>-0.99999999999999956</v>
      </c>
      <c r="AI17">
        <v>0</v>
      </c>
      <c r="AJ17">
        <v>6.6809154618215211E-2</v>
      </c>
      <c r="AK17">
        <v>0.79214610365850846</v>
      </c>
      <c r="AL17">
        <v>-2.9075249105840795E-2</v>
      </c>
      <c r="AM17">
        <v>0.29653388191419072</v>
      </c>
      <c r="AN17">
        <v>0.14355918295593181</v>
      </c>
      <c r="AO17">
        <v>11.374077566147308</v>
      </c>
      <c r="AP17">
        <v>3.4436033283690919</v>
      </c>
      <c r="AQ17">
        <v>50.2764974655312</v>
      </c>
      <c r="AR17">
        <v>1.100057944813601</v>
      </c>
      <c r="AS17">
        <v>2.4455798683037311</v>
      </c>
      <c r="AT17">
        <v>-0.99999999999999956</v>
      </c>
      <c r="AU17">
        <v>-0.99999999999999956</v>
      </c>
      <c r="AV17">
        <v>2.9234219606716998</v>
      </c>
      <c r="AW17">
        <v>111.38827272136294</v>
      </c>
      <c r="AX17">
        <v>118.06918818318448</v>
      </c>
      <c r="AY17">
        <v>0.36985678405499034</v>
      </c>
      <c r="AZ17">
        <v>28.439229659071682</v>
      </c>
      <c r="BA17">
        <v>1490.0765936220612</v>
      </c>
      <c r="CU17" t="e">
        <v>#N/A</v>
      </c>
      <c r="CV17" t="e">
        <v>#N/A</v>
      </c>
    </row>
    <row r="18" spans="1:100" x14ac:dyDescent="0.25">
      <c r="A18">
        <v>1255</v>
      </c>
      <c r="B18" t="s">
        <v>861</v>
      </c>
      <c r="C18">
        <v>3</v>
      </c>
      <c r="D18">
        <v>5.8090041524002283</v>
      </c>
      <c r="E18">
        <v>0</v>
      </c>
      <c r="F18">
        <v>0.42798654229626903</v>
      </c>
      <c r="G18">
        <v>0.42798654229626903</v>
      </c>
      <c r="H18">
        <v>0.4663071405685551</v>
      </c>
      <c r="I18">
        <v>0</v>
      </c>
      <c r="J18">
        <v>27.978428434113301</v>
      </c>
      <c r="K18">
        <v>0.4663071405685551</v>
      </c>
      <c r="L18">
        <v>-0.99999999999999967</v>
      </c>
      <c r="M18">
        <v>-0.99999999999999967</v>
      </c>
      <c r="N18">
        <v>9.3261428113711027</v>
      </c>
      <c r="O18">
        <v>34.215419128809799</v>
      </c>
      <c r="P18">
        <v>6.418187070494249E-3</v>
      </c>
      <c r="Q18">
        <v>-1.4644312811148048</v>
      </c>
      <c r="R18">
        <v>-0.44970716120487342</v>
      </c>
      <c r="S18">
        <v>0.33333333333333309</v>
      </c>
      <c r="T18">
        <v>0.33333333333333309</v>
      </c>
      <c r="U18">
        <v>0.45847070397879985</v>
      </c>
      <c r="V18">
        <v>5.7616821354289999E-2</v>
      </c>
      <c r="W18">
        <v>28.657882057248024</v>
      </c>
      <c r="X18">
        <v>2.3799432701390497</v>
      </c>
      <c r="Y18">
        <v>-0.99999999999999967</v>
      </c>
      <c r="Z18">
        <v>-0.99999999999999967</v>
      </c>
      <c r="AA18">
        <v>87.507996056447325</v>
      </c>
      <c r="AB18">
        <v>0.25651766374294493</v>
      </c>
      <c r="AC18">
        <v>0.56140802361855946</v>
      </c>
      <c r="AD18">
        <v>0.36807073584657868</v>
      </c>
      <c r="AE18">
        <v>59.299821160404164</v>
      </c>
      <c r="AF18">
        <v>0.77777777777777779</v>
      </c>
      <c r="AG18">
        <v>-0.99999999999999967</v>
      </c>
      <c r="AH18">
        <v>-0.99999999999999967</v>
      </c>
      <c r="AI18">
        <v>3.0874860353688827E-3</v>
      </c>
      <c r="AJ18">
        <v>5.7616821354289999E-2</v>
      </c>
      <c r="AK18">
        <v>-0.14991069045606786</v>
      </c>
      <c r="AL18">
        <v>0.72051135555375379</v>
      </c>
      <c r="AM18">
        <v>0.17465584349073199</v>
      </c>
      <c r="AN18">
        <v>-9.1974701664193345E-2</v>
      </c>
      <c r="AO18">
        <v>3.6168426349879628</v>
      </c>
      <c r="AP18">
        <v>1.3031892361639348</v>
      </c>
      <c r="AQ18">
        <v>56.636310491361357</v>
      </c>
      <c r="AR18">
        <v>1.1827541919997562</v>
      </c>
      <c r="AS18">
        <v>2.8462504107076052</v>
      </c>
      <c r="AT18">
        <v>-0.99999999999999967</v>
      </c>
      <c r="AU18">
        <v>-0.99999999999999967</v>
      </c>
      <c r="AV18">
        <v>-2.1720618908604508E-2</v>
      </c>
      <c r="AW18">
        <v>123.02660442142103</v>
      </c>
      <c r="AX18">
        <v>128.85003627755742</v>
      </c>
      <c r="AY18">
        <v>0.65354423073844403</v>
      </c>
      <c r="AZ18">
        <v>89.781938278905344</v>
      </c>
      <c r="BA18">
        <v>1650.1812618408358</v>
      </c>
      <c r="CU18" t="e">
        <v>#N/A</v>
      </c>
      <c r="CV18" t="e">
        <v>#N/A</v>
      </c>
    </row>
    <row r="19" spans="1:100" x14ac:dyDescent="0.25">
      <c r="A19">
        <v>1294</v>
      </c>
      <c r="B19" t="s">
        <v>877</v>
      </c>
      <c r="C19">
        <v>3</v>
      </c>
      <c r="D19">
        <v>4.5263564786932386</v>
      </c>
      <c r="E19">
        <v>-7.1810826582897223E-3</v>
      </c>
      <c r="F19">
        <v>4.7392257642976873E-3</v>
      </c>
      <c r="G19">
        <v>4.7392257642976873E-3</v>
      </c>
      <c r="H19">
        <v>9.9297522185113646E-2</v>
      </c>
      <c r="I19">
        <v>0</v>
      </c>
      <c r="J19">
        <v>5.9578513311068209</v>
      </c>
      <c r="K19">
        <v>9.9297522185113646E-2</v>
      </c>
      <c r="L19">
        <v>-1.0000000000000009</v>
      </c>
      <c r="M19">
        <v>-1.0000000000000009</v>
      </c>
      <c r="N19">
        <v>1.985950443702273</v>
      </c>
      <c r="O19">
        <v>10.488947035564346</v>
      </c>
      <c r="P19">
        <v>-0.32573228658019515</v>
      </c>
      <c r="Q19">
        <v>-6.8146817923660327E-2</v>
      </c>
      <c r="R19">
        <v>-4.1535921343604926E-2</v>
      </c>
      <c r="S19">
        <v>0.3333333333333337</v>
      </c>
      <c r="T19">
        <v>0.3340920881544861</v>
      </c>
      <c r="U19">
        <v>0.3143199803846678</v>
      </c>
      <c r="V19">
        <v>0.16145060484976623</v>
      </c>
      <c r="W19">
        <v>41.755939381485597</v>
      </c>
      <c r="X19">
        <v>2.7948702047611262</v>
      </c>
      <c r="Y19">
        <v>-1.0000000000000009</v>
      </c>
      <c r="Z19">
        <v>-1.0000000000000009</v>
      </c>
      <c r="AA19">
        <v>49.476323082381882</v>
      </c>
      <c r="AB19">
        <v>6.0932060487978043E-2</v>
      </c>
      <c r="AC19">
        <v>6.4586432244199951E-2</v>
      </c>
      <c r="AD19">
        <v>2.9719899712620231E-2</v>
      </c>
      <c r="AE19">
        <v>7.7619196222399101</v>
      </c>
      <c r="AF19">
        <v>0.66666666666666663</v>
      </c>
      <c r="AG19">
        <v>-1.0000000000000009</v>
      </c>
      <c r="AH19">
        <v>-1.0000000000000009</v>
      </c>
      <c r="AI19">
        <v>-2.6300865590646857E-2</v>
      </c>
      <c r="AJ19">
        <v>0.16145060484976623</v>
      </c>
      <c r="AK19">
        <v>-9.6976137818000574E-2</v>
      </c>
      <c r="AL19">
        <v>0.15299803204330295</v>
      </c>
      <c r="AM19">
        <v>-0.14048937235124564</v>
      </c>
      <c r="AN19">
        <v>7.0187459665685029E-2</v>
      </c>
      <c r="AO19">
        <v>-3.9971149978711429</v>
      </c>
      <c r="AP19">
        <v>2.5196766518586409</v>
      </c>
      <c r="AQ19">
        <v>47.713790712592413</v>
      </c>
      <c r="AR19">
        <v>1.1431960067222537</v>
      </c>
      <c r="AS19">
        <v>2.8941677269462431</v>
      </c>
      <c r="AT19">
        <v>-1.0000000000000009</v>
      </c>
      <c r="AU19">
        <v>-1.0000000000000009</v>
      </c>
      <c r="AV19">
        <v>-3.6796695579306378E-2</v>
      </c>
      <c r="AW19">
        <v>62.484946769804885</v>
      </c>
      <c r="AX19">
        <v>78.103989942968568</v>
      </c>
      <c r="AY19">
        <v>-6.9164148957477814E-2</v>
      </c>
      <c r="AZ19">
        <v>-24.335483711001391</v>
      </c>
      <c r="BA19">
        <v>1496.7558169781453</v>
      </c>
      <c r="CU19" t="e">
        <v>#N/A</v>
      </c>
      <c r="CV19" t="e">
        <v>#N/A</v>
      </c>
    </row>
    <row r="20" spans="1:100" x14ac:dyDescent="0.25">
      <c r="A20">
        <v>1369</v>
      </c>
      <c r="B20" t="s">
        <v>899</v>
      </c>
      <c r="C20">
        <v>3</v>
      </c>
      <c r="D20">
        <v>4.1151534093716498</v>
      </c>
      <c r="E20">
        <v>0.13202414600084916</v>
      </c>
      <c r="F20">
        <v>0.27322261552483595</v>
      </c>
      <c r="G20">
        <v>0.33167625445735949</v>
      </c>
      <c r="H20">
        <v>0.22600190265808848</v>
      </c>
      <c r="I20">
        <v>0</v>
      </c>
      <c r="J20">
        <v>13.560114159485307</v>
      </c>
      <c r="K20">
        <v>0.22600190265808848</v>
      </c>
      <c r="L20">
        <v>-1.0000000000000013</v>
      </c>
      <c r="M20">
        <v>-1.0000000000000013</v>
      </c>
      <c r="N20">
        <v>4.5200380531617688</v>
      </c>
      <c r="O20">
        <v>18.006943823314316</v>
      </c>
      <c r="P20">
        <v>5.7621148943585911</v>
      </c>
      <c r="Q20">
        <v>-4.4492926918840956</v>
      </c>
      <c r="R20">
        <v>-0.85701416693785282</v>
      </c>
      <c r="S20">
        <v>0.3333333333333337</v>
      </c>
      <c r="T20">
        <v>0.44782848161051891</v>
      </c>
      <c r="U20">
        <v>0.19384342362488435</v>
      </c>
      <c r="V20">
        <v>-3.0199879758316152E-3</v>
      </c>
      <c r="W20">
        <v>29.839333917392672</v>
      </c>
      <c r="X20">
        <v>1.426908827207497</v>
      </c>
      <c r="Y20">
        <v>-1.0000000000000013</v>
      </c>
      <c r="Z20">
        <v>-1.0000000000000013</v>
      </c>
      <c r="AA20">
        <v>51.768309859683598</v>
      </c>
      <c r="AB20">
        <v>0.2035665992851465</v>
      </c>
      <c r="AC20">
        <v>0.17137377612660754</v>
      </c>
      <c r="AD20">
        <v>8.0779426772820934E-2</v>
      </c>
      <c r="AE20">
        <v>22.785990109228752</v>
      </c>
      <c r="AF20">
        <v>0.61538461538461542</v>
      </c>
      <c r="AG20">
        <v>-1.0000000000000013</v>
      </c>
      <c r="AH20">
        <v>-1.0000000000000013</v>
      </c>
      <c r="AI20">
        <v>-8.5012718940676458E-3</v>
      </c>
      <c r="AJ20">
        <v>-3.0199879758316152E-3</v>
      </c>
      <c r="AK20">
        <v>-1.602570444318014E-2</v>
      </c>
      <c r="AL20">
        <v>-5.4782866886767645E-2</v>
      </c>
      <c r="AM20">
        <v>0.22489294348272931</v>
      </c>
      <c r="AN20">
        <v>-0.23786311840275617</v>
      </c>
      <c r="AO20">
        <v>5.5421950648523355</v>
      </c>
      <c r="AP20">
        <v>-6.2204922945027441</v>
      </c>
      <c r="AQ20">
        <v>43.399448076877995</v>
      </c>
      <c r="AR20">
        <v>0.97198525059290541</v>
      </c>
      <c r="AS20">
        <v>1.6529107298655852</v>
      </c>
      <c r="AT20">
        <v>-1.0000000000000013</v>
      </c>
      <c r="AU20">
        <v>-1.0000000000000013</v>
      </c>
      <c r="AV20">
        <v>-0.52533791248049311</v>
      </c>
      <c r="AW20">
        <v>63.554761388495137</v>
      </c>
      <c r="AX20">
        <v>63.082737153030614</v>
      </c>
      <c r="AY20">
        <v>-0.11530352431323398</v>
      </c>
      <c r="AZ20">
        <v>-49.985212785722119</v>
      </c>
      <c r="BA20">
        <v>1415.0929016771497</v>
      </c>
      <c r="CU20" t="e">
        <v>#N/A</v>
      </c>
      <c r="CV20" t="e">
        <v>#N/A</v>
      </c>
    </row>
    <row r="21" spans="1:100" x14ac:dyDescent="0.25">
      <c r="A21">
        <v>1533</v>
      </c>
      <c r="B21" t="s">
        <v>944</v>
      </c>
      <c r="C21">
        <v>3</v>
      </c>
      <c r="D21">
        <v>5.3075314996521117</v>
      </c>
      <c r="E21">
        <v>6.9556037942577142E-2</v>
      </c>
      <c r="F21">
        <v>2.6462569542730705</v>
      </c>
      <c r="G21">
        <v>2.6462569542730705</v>
      </c>
      <c r="H21">
        <v>0.46123860745799128</v>
      </c>
      <c r="I21">
        <v>0</v>
      </c>
      <c r="J21">
        <v>27.674316447479473</v>
      </c>
      <c r="K21">
        <v>0.46123860745799128</v>
      </c>
      <c r="L21">
        <v>-0.99999999999999911</v>
      </c>
      <c r="M21">
        <v>-0.99999999999999911</v>
      </c>
      <c r="N21">
        <v>9.2247721491598327</v>
      </c>
      <c r="O21">
        <v>35.628104901404683</v>
      </c>
      <c r="P21">
        <v>8.7692498730895824E-2</v>
      </c>
      <c r="Q21">
        <v>2.925869406505972</v>
      </c>
      <c r="R21">
        <v>0.98796308462973292</v>
      </c>
      <c r="S21">
        <v>0.33333333333333304</v>
      </c>
      <c r="T21">
        <v>0.33333333333333304</v>
      </c>
      <c r="U21">
        <v>0.41098726889339854</v>
      </c>
      <c r="V21">
        <v>-1.2128297129988759E-2</v>
      </c>
      <c r="W21">
        <v>24.171481238883388</v>
      </c>
      <c r="X21">
        <v>1.7766073520023367</v>
      </c>
      <c r="Y21">
        <v>-0.99999999999999911</v>
      </c>
      <c r="Z21">
        <v>-0.99999999999999911</v>
      </c>
      <c r="AA21">
        <v>73.386554497623109</v>
      </c>
      <c r="AB21">
        <v>0.34952908389471804</v>
      </c>
      <c r="AC21">
        <v>0.30134157604258194</v>
      </c>
      <c r="AD21">
        <v>0.31367154354490023</v>
      </c>
      <c r="AE21">
        <v>48.227110174110017</v>
      </c>
      <c r="AF21">
        <v>0.76470588235294112</v>
      </c>
      <c r="AG21">
        <v>-0.99999999999999911</v>
      </c>
      <c r="AH21">
        <v>-0.99999999999999911</v>
      </c>
      <c r="AI21">
        <v>6.5083556707752066E-3</v>
      </c>
      <c r="AJ21">
        <v>-1.2128297129988759E-2</v>
      </c>
      <c r="AK21">
        <v>-2.0493984728289689E-2</v>
      </c>
      <c r="AL21">
        <v>0.28248272062650587</v>
      </c>
      <c r="AM21">
        <v>7.3552479724598399E-2</v>
      </c>
      <c r="AN21">
        <v>-0.121529219998555</v>
      </c>
      <c r="AO21">
        <v>1.7363420694735114</v>
      </c>
      <c r="AP21">
        <v>-1.6258168968313456</v>
      </c>
      <c r="AQ21">
        <v>51.845797686362857</v>
      </c>
      <c r="AR21">
        <v>1.065525638430076</v>
      </c>
      <c r="AS21">
        <v>2.2378459594603273</v>
      </c>
      <c r="AT21">
        <v>-0.99999999999999911</v>
      </c>
      <c r="AU21">
        <v>-0.99999999999999911</v>
      </c>
      <c r="AV21">
        <v>3.6342200389028032</v>
      </c>
      <c r="AW21">
        <v>107.38884250219645</v>
      </c>
      <c r="AX21">
        <v>106.30617990261308</v>
      </c>
      <c r="AY21">
        <v>0.46989784917754274</v>
      </c>
      <c r="AZ21">
        <v>9.5918155564369325</v>
      </c>
      <c r="BA21">
        <v>1548.9288170175216</v>
      </c>
      <c r="CU21" t="e">
        <v>#N/A</v>
      </c>
      <c r="CV21" t="e">
        <v>#N/A</v>
      </c>
    </row>
    <row r="22" spans="1:100" x14ac:dyDescent="0.25">
      <c r="A22">
        <v>1622</v>
      </c>
      <c r="B22" t="s">
        <v>979</v>
      </c>
      <c r="C22">
        <v>3</v>
      </c>
      <c r="D22">
        <v>3.9167522783779893</v>
      </c>
      <c r="E22">
        <v>0</v>
      </c>
      <c r="F22">
        <v>0.66760600497997291</v>
      </c>
      <c r="G22">
        <v>0.66760600497997291</v>
      </c>
      <c r="H22">
        <v>6.1619379578084929E-2</v>
      </c>
      <c r="I22">
        <v>0</v>
      </c>
      <c r="J22">
        <v>3.697162774685093</v>
      </c>
      <c r="K22">
        <v>6.1619379578084929E-2</v>
      </c>
      <c r="L22">
        <v>-0.99999999999999978</v>
      </c>
      <c r="M22">
        <v>-0.99999999999999978</v>
      </c>
      <c r="N22">
        <v>1.232387591561698</v>
      </c>
      <c r="O22">
        <v>8.281521058043058</v>
      </c>
      <c r="P22">
        <v>-0.61676980849316676</v>
      </c>
      <c r="Q22">
        <v>-2.8089874902858742</v>
      </c>
      <c r="R22">
        <v>-0.91521523474192479</v>
      </c>
      <c r="S22">
        <v>0.24137393887896916</v>
      </c>
      <c r="T22">
        <v>0.28368192556837102</v>
      </c>
      <c r="U22">
        <v>0.28246824288362482</v>
      </c>
      <c r="V22">
        <v>3.2254303618567347E-3</v>
      </c>
      <c r="W22">
        <v>29.965206324589477</v>
      </c>
      <c r="X22">
        <v>1.5630106308099327</v>
      </c>
      <c r="Y22">
        <v>-0.99999999999999978</v>
      </c>
      <c r="Z22">
        <v>-0.99999999999999978</v>
      </c>
      <c r="AA22">
        <v>75.849239566467361</v>
      </c>
      <c r="AB22">
        <v>0.29077975557099245</v>
      </c>
      <c r="AC22">
        <v>0.21340462175400829</v>
      </c>
      <c r="AD22">
        <v>0.43180059220739508</v>
      </c>
      <c r="AE22">
        <v>46.79924847661978</v>
      </c>
      <c r="AF22">
        <v>0.9285714285714286</v>
      </c>
      <c r="AG22">
        <v>-0.99999999999999978</v>
      </c>
      <c r="AH22">
        <v>-0.99999999999999978</v>
      </c>
      <c r="AI22">
        <v>-2.3952873969893942E-2</v>
      </c>
      <c r="AJ22">
        <v>3.2254303618567347E-3</v>
      </c>
      <c r="AK22">
        <v>0.28480838388049956</v>
      </c>
      <c r="AL22">
        <v>0.53640518737760456</v>
      </c>
      <c r="AM22">
        <v>2.6475461296301461E-2</v>
      </c>
      <c r="AN22">
        <v>2.5296088713902168E-2</v>
      </c>
      <c r="AO22">
        <v>2.0859284518100329</v>
      </c>
      <c r="AP22">
        <v>3.3144281547355772</v>
      </c>
      <c r="AQ22">
        <v>33.662369099274585</v>
      </c>
      <c r="AR22">
        <v>0.81074953769282199</v>
      </c>
      <c r="AS22">
        <v>1.6246300103880185</v>
      </c>
      <c r="AT22">
        <v>-0.99999999999999978</v>
      </c>
      <c r="AU22">
        <v>-0.99999999999999978</v>
      </c>
      <c r="AV22">
        <v>-0.24760922976195132</v>
      </c>
      <c r="AW22">
        <v>87.44518877924591</v>
      </c>
      <c r="AX22">
        <v>87.288674336033722</v>
      </c>
      <c r="AY22">
        <v>0.27918648263197227</v>
      </c>
      <c r="AZ22">
        <v>24.489146205714384</v>
      </c>
      <c r="BA22">
        <v>1464.5530497948287</v>
      </c>
      <c r="CU22" t="e">
        <v>#N/A</v>
      </c>
      <c r="CV22" t="e">
        <v>#N/A</v>
      </c>
    </row>
    <row r="23" spans="1:100" x14ac:dyDescent="0.25">
      <c r="A23">
        <v>1678</v>
      </c>
      <c r="B23" t="s">
        <v>1002</v>
      </c>
      <c r="C23">
        <v>3</v>
      </c>
      <c r="D23">
        <v>5.1433352627993312</v>
      </c>
      <c r="E23">
        <v>-0.14413467665501084</v>
      </c>
      <c r="F23">
        <v>17.071002876781495</v>
      </c>
      <c r="G23">
        <v>17.024914078153202</v>
      </c>
      <c r="H23">
        <v>7.963836758909415E-2</v>
      </c>
      <c r="I23">
        <v>5.1591481119948931E-3</v>
      </c>
      <c r="J23">
        <v>5.0878509420653417</v>
      </c>
      <c r="K23">
        <v>8.479751570108901E-2</v>
      </c>
      <c r="L23">
        <v>-1.0000000000000022</v>
      </c>
      <c r="M23">
        <v>-1.0000000000000022</v>
      </c>
      <c r="N23">
        <v>1.6959503140217793</v>
      </c>
      <c r="O23">
        <v>27.256100283017851</v>
      </c>
      <c r="P23">
        <v>-0.32190664262589108</v>
      </c>
      <c r="Q23">
        <v>63.030386538944981</v>
      </c>
      <c r="R23">
        <v>20.779587141014286</v>
      </c>
      <c r="S23">
        <v>0.33333333333333398</v>
      </c>
      <c r="T23">
        <v>0.33333333333333398</v>
      </c>
      <c r="U23">
        <v>0.24379762840207839</v>
      </c>
      <c r="V23">
        <v>4.5275329564385521E-2</v>
      </c>
      <c r="W23">
        <v>34.837684357281709</v>
      </c>
      <c r="X23">
        <v>1.8287116419602054</v>
      </c>
      <c r="Y23">
        <v>-1.0000000000000022</v>
      </c>
      <c r="Z23">
        <v>-1.0000000000000022</v>
      </c>
      <c r="AA23">
        <v>109.06143982647355</v>
      </c>
      <c r="AB23">
        <v>0.23116316255646288</v>
      </c>
      <c r="AC23">
        <v>0.40093134749178061</v>
      </c>
      <c r="AD23">
        <v>0.43678885651530597</v>
      </c>
      <c r="AE23">
        <v>53.444168328177476</v>
      </c>
      <c r="AF23">
        <v>0.875</v>
      </c>
      <c r="AG23">
        <v>-1.0000000000000022</v>
      </c>
      <c r="AH23">
        <v>-1.0000000000000022</v>
      </c>
      <c r="AI23">
        <v>0.57939325436646871</v>
      </c>
      <c r="AJ23">
        <v>4.5275329564385521E-2</v>
      </c>
      <c r="AK23">
        <v>3.4328757386807081E-2</v>
      </c>
      <c r="AL23">
        <v>0.25228041240841964</v>
      </c>
      <c r="AM23">
        <v>0.15242908075746861</v>
      </c>
      <c r="AN23">
        <v>6.5218813568783479E-2</v>
      </c>
      <c r="AO23">
        <v>3.9823708058707505</v>
      </c>
      <c r="AP23">
        <v>2.8918724012616859</v>
      </c>
      <c r="AQ23">
        <v>39.925535299347054</v>
      </c>
      <c r="AR23">
        <v>0.95573962463313178</v>
      </c>
      <c r="AS23">
        <v>1.9135091576612959</v>
      </c>
      <c r="AT23">
        <v>-1.0000000000000022</v>
      </c>
      <c r="AU23">
        <v>-1.0000000000000022</v>
      </c>
      <c r="AV23">
        <v>37.804501219167477</v>
      </c>
      <c r="AW23">
        <v>139.20941251075305</v>
      </c>
      <c r="AX23">
        <v>155.32481055452095</v>
      </c>
      <c r="AY23">
        <v>0.43798519577957129</v>
      </c>
      <c r="AZ23">
        <v>51.278739155708756</v>
      </c>
      <c r="BA23">
        <v>1768.3522502047485</v>
      </c>
      <c r="CU23" t="e">
        <v>#N/A</v>
      </c>
      <c r="CV23" t="e">
        <v>#N/A</v>
      </c>
    </row>
    <row r="24" spans="1:100" x14ac:dyDescent="0.25">
      <c r="A24">
        <v>1745</v>
      </c>
      <c r="B24" t="s">
        <v>1036</v>
      </c>
      <c r="C24">
        <v>3</v>
      </c>
      <c r="D24">
        <v>3.1578007134178865</v>
      </c>
      <c r="E24">
        <v>0</v>
      </c>
      <c r="F24">
        <v>1.2266737476649232E-2</v>
      </c>
      <c r="G24">
        <v>1.2266737476649232E-2</v>
      </c>
      <c r="H24">
        <v>7.9872910249291981E-2</v>
      </c>
      <c r="I24">
        <v>0</v>
      </c>
      <c r="J24">
        <v>4.792374614957521</v>
      </c>
      <c r="K24">
        <v>7.9872910249291981E-2</v>
      </c>
      <c r="L24">
        <v>-0.99999999999999745</v>
      </c>
      <c r="M24">
        <v>-0.99999999999999745</v>
      </c>
      <c r="N24">
        <v>1.5974582049858399</v>
      </c>
      <c r="O24">
        <v>7.9624420658520636</v>
      </c>
      <c r="P24">
        <v>-0.26568397702349067</v>
      </c>
      <c r="Q24">
        <v>0.39015836152113442</v>
      </c>
      <c r="R24">
        <v>-1.1833768149837194E-2</v>
      </c>
      <c r="S24">
        <v>0.33333333333333298</v>
      </c>
      <c r="T24">
        <v>0.34048469177355389</v>
      </c>
      <c r="U24">
        <v>-0.11876821493571187</v>
      </c>
      <c r="V24">
        <v>0</v>
      </c>
      <c r="W24">
        <v>19.007075996875301</v>
      </c>
      <c r="X24">
        <v>0.12602361355496769</v>
      </c>
      <c r="Y24">
        <v>-0.99999999999999745</v>
      </c>
      <c r="Z24">
        <v>-0.99999999999999745</v>
      </c>
      <c r="AA24">
        <v>35.116499618861972</v>
      </c>
      <c r="AB24">
        <v>-0.13171184866578331</v>
      </c>
      <c r="AC24">
        <v>0.3387148694496081</v>
      </c>
      <c r="AD24">
        <v>0.1154221270189051</v>
      </c>
      <c r="AE24">
        <v>16.121257390136481</v>
      </c>
      <c r="AF24">
        <v>0.6428571428571429</v>
      </c>
      <c r="AG24">
        <v>-0.99999999999999745</v>
      </c>
      <c r="AH24">
        <v>-0.99999999999999745</v>
      </c>
      <c r="AI24">
        <v>0</v>
      </c>
      <c r="AJ24">
        <v>0</v>
      </c>
      <c r="AK24">
        <v>-0.12985789320663321</v>
      </c>
      <c r="AL24">
        <v>-0.14189545064151199</v>
      </c>
      <c r="AM24">
        <v>0.80897102466365456</v>
      </c>
      <c r="AN24">
        <v>0.5322281905635865</v>
      </c>
      <c r="AO24">
        <v>19.574986150558207</v>
      </c>
      <c r="AP24">
        <v>12.596227510882102</v>
      </c>
      <c r="AQ24">
        <v>23.799450611832814</v>
      </c>
      <c r="AR24">
        <v>0.55504981017117505</v>
      </c>
      <c r="AS24">
        <v>0.20589652380426021</v>
      </c>
      <c r="AT24">
        <v>-0.99999999999999745</v>
      </c>
      <c r="AU24">
        <v>-0.99999999999999745</v>
      </c>
      <c r="AV24">
        <v>4.3296932681202542E-4</v>
      </c>
      <c r="AW24">
        <v>55.675169195596105</v>
      </c>
      <c r="AX24">
        <v>55.675169195596105</v>
      </c>
      <c r="AY24">
        <v>0.15672193528291747</v>
      </c>
      <c r="AZ24">
        <v>13.974410175385723</v>
      </c>
      <c r="BA24">
        <v>1422.105516744951</v>
      </c>
      <c r="CU24" t="e">
        <v>#N/A</v>
      </c>
      <c r="CV24" t="e">
        <v>#N/A</v>
      </c>
    </row>
    <row r="25" spans="1:100" x14ac:dyDescent="0.25">
      <c r="A25">
        <v>2073</v>
      </c>
      <c r="B25" t="s">
        <v>1141</v>
      </c>
      <c r="C25">
        <v>3</v>
      </c>
      <c r="D25">
        <v>4.3449056602784504</v>
      </c>
      <c r="E25">
        <v>7.152783381395636E-2</v>
      </c>
      <c r="F25">
        <v>3.5092182140404917</v>
      </c>
      <c r="G25">
        <v>3.5346617632837294</v>
      </c>
      <c r="H25">
        <v>0.58015144654825068</v>
      </c>
      <c r="I25">
        <v>0</v>
      </c>
      <c r="J25">
        <v>34.80908679289503</v>
      </c>
      <c r="K25">
        <v>0.58015144654825068</v>
      </c>
      <c r="L25">
        <v>-0.99999999999999922</v>
      </c>
      <c r="M25">
        <v>-0.99999999999999922</v>
      </c>
      <c r="N25">
        <v>11.603028930965012</v>
      </c>
      <c r="O25">
        <v>42.688654216457238</v>
      </c>
      <c r="P25">
        <v>-4.0593025582593464E-2</v>
      </c>
      <c r="Q25">
        <v>2.891799441451429</v>
      </c>
      <c r="R25">
        <v>0.7630623691880708</v>
      </c>
      <c r="S25">
        <v>0.33333333333333304</v>
      </c>
      <c r="T25">
        <v>0.41387628265097026</v>
      </c>
      <c r="U25">
        <v>0.20533947254663548</v>
      </c>
      <c r="V25">
        <v>0</v>
      </c>
      <c r="W25">
        <v>14.895905679307544</v>
      </c>
      <c r="X25">
        <v>1.0215658065526803</v>
      </c>
      <c r="Y25">
        <v>-0.99999999999999922</v>
      </c>
      <c r="Z25">
        <v>-0.99999999999999922</v>
      </c>
      <c r="AA25">
        <v>47.793514872444341</v>
      </c>
      <c r="AB25">
        <v>2.9799321696658172E-2</v>
      </c>
      <c r="AC25">
        <v>0.40896344041304533</v>
      </c>
      <c r="AD25">
        <v>0.20392817436927108</v>
      </c>
      <c r="AE25">
        <v>32.134546823948718</v>
      </c>
      <c r="AF25">
        <v>0.8666666666666667</v>
      </c>
      <c r="AG25">
        <v>-0.99999999999999922</v>
      </c>
      <c r="AH25">
        <v>-0.99999999999999922</v>
      </c>
      <c r="AI25">
        <v>-1.5181523417038004E-2</v>
      </c>
      <c r="AJ25">
        <v>0</v>
      </c>
      <c r="AK25">
        <v>1.8272883357672104E-2</v>
      </c>
      <c r="AL25">
        <v>5.7500296342060817E-2</v>
      </c>
      <c r="AM25">
        <v>5.9368806244175606E-2</v>
      </c>
      <c r="AN25">
        <v>0.89848555279414466</v>
      </c>
      <c r="AO25">
        <v>1.5755845728927511</v>
      </c>
      <c r="AP25">
        <v>22.749640301563911</v>
      </c>
      <c r="AQ25">
        <v>49.704992472202562</v>
      </c>
      <c r="AR25">
        <v>0.95254908853093845</v>
      </c>
      <c r="AS25">
        <v>1.6017172531009296</v>
      </c>
      <c r="AT25">
        <v>-0.99999999999999922</v>
      </c>
      <c r="AU25">
        <v>-0.99999999999999922</v>
      </c>
      <c r="AV25">
        <v>4.2977241324717994</v>
      </c>
      <c r="AW25">
        <v>113.23180939046536</v>
      </c>
      <c r="AX25">
        <v>112.9281789221246</v>
      </c>
      <c r="AY25">
        <v>0.29117475774670015</v>
      </c>
      <c r="AZ25">
        <v>50.786480079825182</v>
      </c>
      <c r="BA25">
        <v>1624.6829303477857</v>
      </c>
      <c r="CU25" t="e">
        <v>#N/A</v>
      </c>
      <c r="CV25" t="e">
        <v>#N/A</v>
      </c>
    </row>
    <row r="26" spans="1:100" x14ac:dyDescent="0.25">
      <c r="A26">
        <v>2096</v>
      </c>
      <c r="B26" t="s">
        <v>1153</v>
      </c>
      <c r="C26">
        <v>3</v>
      </c>
      <c r="D26">
        <v>5.5597851788953934</v>
      </c>
      <c r="E26">
        <v>-1.1868962344314328E-3</v>
      </c>
      <c r="F26">
        <v>1.1868436600797057</v>
      </c>
      <c r="G26">
        <v>1.1868436600797057</v>
      </c>
      <c r="H26">
        <v>0.40656737942807419</v>
      </c>
      <c r="I26">
        <v>0</v>
      </c>
      <c r="J26">
        <v>24.394042765684453</v>
      </c>
      <c r="K26">
        <v>0.40656737942807419</v>
      </c>
      <c r="L26">
        <v>-1.0000000000000038</v>
      </c>
      <c r="M26">
        <v>-1.0000000000000038</v>
      </c>
      <c r="N26">
        <v>8.1313475885614785</v>
      </c>
      <c r="O26">
        <v>31.140671604659534</v>
      </c>
      <c r="P26">
        <v>-8.870791524189528E-3</v>
      </c>
      <c r="Q26">
        <v>-4.72777876513004</v>
      </c>
      <c r="R26">
        <v>-1.5965445527176383</v>
      </c>
      <c r="S26">
        <v>0.33333333333333459</v>
      </c>
      <c r="T26">
        <v>0.33333333333333459</v>
      </c>
      <c r="U26">
        <v>0.36788480282729474</v>
      </c>
      <c r="V26">
        <v>0.17229830173354993</v>
      </c>
      <c r="W26">
        <v>32.011295671977557</v>
      </c>
      <c r="X26">
        <v>2.765428308949073</v>
      </c>
      <c r="Y26">
        <v>-1.0000000000000038</v>
      </c>
      <c r="Z26">
        <v>-1.0000000000000038</v>
      </c>
      <c r="AA26">
        <v>63.288485115719951</v>
      </c>
      <c r="AB26">
        <v>0.2699435959367717</v>
      </c>
      <c r="AC26">
        <v>0.11027466582488328</v>
      </c>
      <c r="AD26">
        <v>0.27725641816754526</v>
      </c>
      <c r="AE26">
        <v>32.873733996460018</v>
      </c>
      <c r="AF26">
        <v>0.7142857142857143</v>
      </c>
      <c r="AG26">
        <v>-1.0000000000000038</v>
      </c>
      <c r="AH26">
        <v>-1.0000000000000038</v>
      </c>
      <c r="AI26">
        <v>-2.1819598040593909E-3</v>
      </c>
      <c r="AJ26">
        <v>0.17229830173354993</v>
      </c>
      <c r="AK26">
        <v>0.36924310927956167</v>
      </c>
      <c r="AL26">
        <v>-0.15260127190293207</v>
      </c>
      <c r="AM26">
        <v>-7.7837185575465994E-3</v>
      </c>
      <c r="AN26">
        <v>9.8469505384693665E-2</v>
      </c>
      <c r="AO26">
        <v>1.6516225824591431</v>
      </c>
      <c r="AP26">
        <v>1.698731275102682</v>
      </c>
      <c r="AQ26">
        <v>56.405338437662039</v>
      </c>
      <c r="AR26">
        <v>1.2068497712275135</v>
      </c>
      <c r="AS26">
        <v>3.1719956883771454</v>
      </c>
      <c r="AT26">
        <v>-1.0000000000000038</v>
      </c>
      <c r="AU26">
        <v>-1.0000000000000038</v>
      </c>
      <c r="AV26">
        <v>-0.40970089263793275</v>
      </c>
      <c r="AW26">
        <v>96.127887995482183</v>
      </c>
      <c r="AX26">
        <v>113.31407897275602</v>
      </c>
      <c r="AY26">
        <v>0.11684595031695208</v>
      </c>
      <c r="AZ26">
        <v>1.7542914437937103</v>
      </c>
      <c r="BA26">
        <v>1465.9578959638968</v>
      </c>
      <c r="CU26" t="e">
        <v>#N/A</v>
      </c>
      <c r="CV26" t="e">
        <v>#N/A</v>
      </c>
    </row>
    <row r="27" spans="1:100" x14ac:dyDescent="0.25">
      <c r="A27">
        <v>2240</v>
      </c>
      <c r="B27" t="s">
        <v>1206</v>
      </c>
      <c r="C27">
        <v>3</v>
      </c>
      <c r="D27">
        <v>4.953945110464729</v>
      </c>
      <c r="E27">
        <v>0.32880688397808672</v>
      </c>
      <c r="F27">
        <v>0.64484324826750661</v>
      </c>
      <c r="G27">
        <v>0.73627091851188409</v>
      </c>
      <c r="H27">
        <v>-4.312862797599043E-2</v>
      </c>
      <c r="I27">
        <v>0</v>
      </c>
      <c r="J27">
        <v>-2.5877176785594247</v>
      </c>
      <c r="K27">
        <v>-4.312862797599043E-2</v>
      </c>
      <c r="L27">
        <v>-0.99999999999999989</v>
      </c>
      <c r="M27">
        <v>-0.99999999999999989</v>
      </c>
      <c r="N27">
        <v>-0.86257255951980849</v>
      </c>
      <c r="O27">
        <v>3.1024983504171915</v>
      </c>
      <c r="P27">
        <v>3.3705819755685887E-2</v>
      </c>
      <c r="Q27">
        <v>-1.3096695908032348</v>
      </c>
      <c r="R27">
        <v>-0.4888257259820844</v>
      </c>
      <c r="S27">
        <v>0.33333333333333348</v>
      </c>
      <c r="T27">
        <v>0.31555958154734154</v>
      </c>
      <c r="U27">
        <v>0.14140838764028169</v>
      </c>
      <c r="V27">
        <v>-1.2945682920238073E-2</v>
      </c>
      <c r="W27">
        <v>32.819369903068356</v>
      </c>
      <c r="X27">
        <v>1.0999857392609922</v>
      </c>
      <c r="Y27">
        <v>-0.99999999999999989</v>
      </c>
      <c r="Z27">
        <v>-0.99999999999999989</v>
      </c>
      <c r="AA27">
        <v>49.130877150863256</v>
      </c>
      <c r="AB27">
        <v>-4.8800255880846063E-2</v>
      </c>
      <c r="AC27">
        <v>0.30045239835408333</v>
      </c>
      <c r="AD27">
        <v>8.4354517002302468E-2</v>
      </c>
      <c r="AE27">
        <v>16.800332973776985</v>
      </c>
      <c r="AF27">
        <v>0.53846153846153844</v>
      </c>
      <c r="AG27">
        <v>-0.99999999999999989</v>
      </c>
      <c r="AH27">
        <v>-0.99999999999999989</v>
      </c>
      <c r="AI27">
        <v>8.8131940016353515E-3</v>
      </c>
      <c r="AJ27">
        <v>-1.2945682920238073E-2</v>
      </c>
      <c r="AK27">
        <v>-6.9452621913274944E-3</v>
      </c>
      <c r="AL27">
        <v>-9.7601413928755695E-2</v>
      </c>
      <c r="AM27">
        <v>-0.17767296125358634</v>
      </c>
      <c r="AN27">
        <v>-3.4931660748387452E-2</v>
      </c>
      <c r="AO27">
        <v>-4.4765503422962967</v>
      </c>
      <c r="AP27">
        <v>-1.3612985883534652</v>
      </c>
      <c r="AQ27">
        <v>30.231652224508931</v>
      </c>
      <c r="AR27">
        <v>0.77735561960071853</v>
      </c>
      <c r="AS27">
        <v>1.0568571112850027</v>
      </c>
      <c r="AT27">
        <v>-0.99999999999999989</v>
      </c>
      <c r="AU27">
        <v>-0.99999999999999989</v>
      </c>
      <c r="AV27">
        <v>0.24744519252979905</v>
      </c>
      <c r="AW27">
        <v>50.872076912926971</v>
      </c>
      <c r="AX27">
        <v>49.753772500935874</v>
      </c>
      <c r="AY27">
        <v>0.3123944709161468</v>
      </c>
      <c r="AZ27">
        <v>49.602729848703881</v>
      </c>
      <c r="BA27">
        <v>1527.4191393953256</v>
      </c>
      <c r="CU27" t="e">
        <v>#N/A</v>
      </c>
      <c r="CV27" t="e">
        <v>#N/A</v>
      </c>
    </row>
    <row r="28" spans="1:100" x14ac:dyDescent="0.25">
      <c r="A28">
        <v>2839</v>
      </c>
      <c r="B28" t="s">
        <v>1410</v>
      </c>
      <c r="C28">
        <v>3</v>
      </c>
      <c r="D28">
        <v>4.1306708257383473</v>
      </c>
      <c r="E28">
        <v>0.17570527623999782</v>
      </c>
      <c r="F28">
        <v>1.4273968401499733</v>
      </c>
      <c r="G28">
        <v>1.4973404113496522</v>
      </c>
      <c r="H28">
        <v>-4.0136120769503153E-2</v>
      </c>
      <c r="I28">
        <v>0</v>
      </c>
      <c r="J28">
        <v>-2.4081672461701857</v>
      </c>
      <c r="K28">
        <v>-4.0136120769503153E-2</v>
      </c>
      <c r="L28">
        <v>-0.99999999999999944</v>
      </c>
      <c r="M28">
        <v>-0.99999999999999944</v>
      </c>
      <c r="N28">
        <v>-0.80272241539006184</v>
      </c>
      <c r="O28">
        <v>3.2198439909178105</v>
      </c>
      <c r="P28">
        <v>4.748882503974138</v>
      </c>
      <c r="Q28">
        <v>1.016487375871959</v>
      </c>
      <c r="R28">
        <v>0.9154068819193506</v>
      </c>
      <c r="S28">
        <v>0.33333333333333315</v>
      </c>
      <c r="T28">
        <v>0.19134344408315884</v>
      </c>
      <c r="U28">
        <v>0.18820316688079042</v>
      </c>
      <c r="V28">
        <v>0</v>
      </c>
      <c r="W28">
        <v>30.120642602671417</v>
      </c>
      <c r="X28">
        <v>1.1767900420489581</v>
      </c>
      <c r="Y28">
        <v>-0.99999999999999944</v>
      </c>
      <c r="Z28">
        <v>-0.99999999999999944</v>
      </c>
      <c r="AA28">
        <v>66.442291558503783</v>
      </c>
      <c r="AB28">
        <v>0.15170862990350023</v>
      </c>
      <c r="AC28">
        <v>0.45148765638567245</v>
      </c>
      <c r="AD28">
        <v>0.1049285551890884</v>
      </c>
      <c r="AE28">
        <v>35.406242073913077</v>
      </c>
      <c r="AF28">
        <v>0.66666666666666663</v>
      </c>
      <c r="AG28">
        <v>-0.99999999999999944</v>
      </c>
      <c r="AH28">
        <v>-0.99999999999999944</v>
      </c>
      <c r="AI28">
        <v>0</v>
      </c>
      <c r="AJ28">
        <v>0</v>
      </c>
      <c r="AK28">
        <v>-0.28289132386898869</v>
      </c>
      <c r="AL28">
        <v>0.11487230833074573</v>
      </c>
      <c r="AM28">
        <v>0.11024512977466421</v>
      </c>
      <c r="AN28">
        <v>-6.0133169892681665E-2</v>
      </c>
      <c r="AO28">
        <v>1.3416716250216583</v>
      </c>
      <c r="AP28">
        <v>-0.92896770566331466</v>
      </c>
      <c r="AQ28">
        <v>27.71247535650123</v>
      </c>
      <c r="AR28">
        <v>0.71287994429728208</v>
      </c>
      <c r="AS28">
        <v>1.1366539212794549</v>
      </c>
      <c r="AT28">
        <v>-0.99999999999999944</v>
      </c>
      <c r="AU28">
        <v>-0.99999999999999944</v>
      </c>
      <c r="AV28">
        <v>2.4127472932690028</v>
      </c>
      <c r="AW28">
        <v>68.733167843758324</v>
      </c>
      <c r="AX28">
        <v>68.733167843758324</v>
      </c>
      <c r="AY28">
        <v>0.32926170057070092</v>
      </c>
      <c r="AZ28">
        <v>23.752591798351343</v>
      </c>
      <c r="BA28">
        <v>1521.0460208769125</v>
      </c>
      <c r="CU28" t="e">
        <v>#N/A</v>
      </c>
      <c r="CV28" t="e">
        <v>#N/A</v>
      </c>
    </row>
    <row r="29" spans="1:100" x14ac:dyDescent="0.25">
      <c r="A29">
        <v>3008</v>
      </c>
      <c r="B29" t="s">
        <v>1490</v>
      </c>
      <c r="C29">
        <v>3</v>
      </c>
      <c r="D29">
        <v>4.9563774896636605</v>
      </c>
      <c r="E29">
        <v>0</v>
      </c>
      <c r="F29">
        <v>-0.98280984042442021</v>
      </c>
      <c r="G29">
        <v>-0.98280984042442021</v>
      </c>
      <c r="H29">
        <v>0.17337107907359597</v>
      </c>
      <c r="I29">
        <v>0</v>
      </c>
      <c r="J29">
        <v>10.402264744415762</v>
      </c>
      <c r="K29">
        <v>0.17337107907359597</v>
      </c>
      <c r="L29">
        <v>-1.0000000000000004</v>
      </c>
      <c r="M29">
        <v>-1.0000000000000004</v>
      </c>
      <c r="N29">
        <v>3.4674215814719203</v>
      </c>
      <c r="O29">
        <v>14.37583239365501</v>
      </c>
      <c r="P29">
        <v>0.56946291932632254</v>
      </c>
      <c r="Q29">
        <v>7.5818647112316766</v>
      </c>
      <c r="R29">
        <v>2.5517059836674223</v>
      </c>
      <c r="S29">
        <v>0.33965426114000402</v>
      </c>
      <c r="T29">
        <v>0.34367474213997323</v>
      </c>
      <c r="U29">
        <v>0.44778345224340405</v>
      </c>
      <c r="V29">
        <v>9.0368274493990833E-2</v>
      </c>
      <c r="W29">
        <v>41.924386037751056</v>
      </c>
      <c r="X29">
        <v>2.8536427889505833</v>
      </c>
      <c r="Y29">
        <v>-1.0000000000000004</v>
      </c>
      <c r="Z29">
        <v>-1.0000000000000004</v>
      </c>
      <c r="AA29">
        <v>80.873169466600388</v>
      </c>
      <c r="AB29">
        <v>0.54163544065373459</v>
      </c>
      <c r="AC29">
        <v>0.19028083642852645</v>
      </c>
      <c r="AD29">
        <v>-3.9747281786226534E-3</v>
      </c>
      <c r="AE29">
        <v>36.397077445181921</v>
      </c>
      <c r="AF29">
        <v>0.7857142857142857</v>
      </c>
      <c r="AG29">
        <v>-1.0000000000000004</v>
      </c>
      <c r="AH29">
        <v>-1.0000000000000004</v>
      </c>
      <c r="AI29">
        <v>5.4414664968336343E-2</v>
      </c>
      <c r="AJ29">
        <v>9.0368274493990833E-2</v>
      </c>
      <c r="AK29">
        <v>0.4708720342852557</v>
      </c>
      <c r="AL29">
        <v>0.11706194248789553</v>
      </c>
      <c r="AM29">
        <v>-0.18562955390583055</v>
      </c>
      <c r="AN29">
        <v>-0.24338780763888193</v>
      </c>
      <c r="AO29">
        <v>-2.2863786762194853</v>
      </c>
      <c r="AP29">
        <v>-5.4993854785325693</v>
      </c>
      <c r="AQ29">
        <v>52.326650782166816</v>
      </c>
      <c r="AR29">
        <v>1.2214807300173729</v>
      </c>
      <c r="AS29">
        <v>3.027013868024178</v>
      </c>
      <c r="AT29">
        <v>-1.0000000000000004</v>
      </c>
      <c r="AU29">
        <v>-1.0000000000000004</v>
      </c>
      <c r="AV29">
        <v>1.5688961432430024</v>
      </c>
      <c r="AW29">
        <v>89.749616381722845</v>
      </c>
      <c r="AX29">
        <v>99.87473713048864</v>
      </c>
      <c r="AY29">
        <v>0.21099755300922529</v>
      </c>
      <c r="AZ29">
        <v>27.73515348128533</v>
      </c>
      <c r="BA29">
        <v>1467.749993026941</v>
      </c>
      <c r="CU29" t="e">
        <v>#N/A</v>
      </c>
      <c r="CV29" t="e">
        <v>#N/A</v>
      </c>
    </row>
    <row r="30" spans="1:100" x14ac:dyDescent="0.25">
      <c r="A30">
        <v>3189</v>
      </c>
      <c r="B30" t="s">
        <v>710</v>
      </c>
      <c r="C30">
        <v>3</v>
      </c>
      <c r="D30">
        <v>5.0366537506608191</v>
      </c>
      <c r="E30">
        <v>-0.50665665681894112</v>
      </c>
      <c r="F30">
        <v>0.67082784778624704</v>
      </c>
      <c r="G30">
        <v>0.5408256885385978</v>
      </c>
      <c r="H30">
        <v>3.4625456891801853E-2</v>
      </c>
      <c r="I30">
        <v>0</v>
      </c>
      <c r="J30">
        <v>2.0775274135081117</v>
      </c>
      <c r="K30">
        <v>3.4625456891801853E-2</v>
      </c>
      <c r="L30">
        <v>-1.0000000000000004</v>
      </c>
      <c r="M30">
        <v>-1.0000000000000004</v>
      </c>
      <c r="N30">
        <v>0.6925091378360374</v>
      </c>
      <c r="O30">
        <v>7.6550068527075288</v>
      </c>
      <c r="P30">
        <v>-0.1040396146618327</v>
      </c>
      <c r="Q30">
        <v>-8.3158893489037169</v>
      </c>
      <c r="R30">
        <v>-2.7850829763721001</v>
      </c>
      <c r="S30">
        <v>0.33333333333333343</v>
      </c>
      <c r="T30">
        <v>0.28082068912834662</v>
      </c>
      <c r="U30">
        <v>0.38273282793391677</v>
      </c>
      <c r="V30">
        <v>0</v>
      </c>
      <c r="W30">
        <v>38.490455740151795</v>
      </c>
      <c r="X30">
        <v>2.0577757404783554</v>
      </c>
      <c r="Y30">
        <v>-1.0000000000000004</v>
      </c>
      <c r="Z30">
        <v>-1.0000000000000004</v>
      </c>
      <c r="AA30">
        <v>56.830189035572779</v>
      </c>
      <c r="AB30">
        <v>6.9683845230836372E-2</v>
      </c>
      <c r="AC30">
        <v>0.31284640967581889</v>
      </c>
      <c r="AD30">
        <v>3.9966070529206366E-2</v>
      </c>
      <c r="AE30">
        <v>21.124816271793073</v>
      </c>
      <c r="AF30">
        <v>0.55555555555555558</v>
      </c>
      <c r="AG30">
        <v>-1.0000000000000004</v>
      </c>
      <c r="AH30">
        <v>-1.0000000000000004</v>
      </c>
      <c r="AI30">
        <v>-2.0356098665255958E-2</v>
      </c>
      <c r="AJ30">
        <v>0</v>
      </c>
      <c r="AK30">
        <v>-5.3997106812457389E-3</v>
      </c>
      <c r="AL30">
        <v>-6.1579106334500935E-2</v>
      </c>
      <c r="AM30">
        <v>-0.2383274579329199</v>
      </c>
      <c r="AN30">
        <v>0.67070337417701587</v>
      </c>
      <c r="AO30">
        <v>-5.985185001729227</v>
      </c>
      <c r="AP30">
        <v>16.459688822752888</v>
      </c>
      <c r="AQ30">
        <v>40.567983153659917</v>
      </c>
      <c r="AR30">
        <v>0.99688685039559666</v>
      </c>
      <c r="AS30">
        <v>2.0924011973701582</v>
      </c>
      <c r="AT30">
        <v>-1.0000000000000004</v>
      </c>
      <c r="AU30">
        <v>-1.0000000000000004</v>
      </c>
      <c r="AV30">
        <v>-2.2442572878335039</v>
      </c>
      <c r="AW30">
        <v>80.944884711033154</v>
      </c>
      <c r="AX30">
        <v>80.537762737728059</v>
      </c>
      <c r="AY30">
        <v>0.29914013144542168</v>
      </c>
      <c r="AZ30">
        <v>33.333529222578839</v>
      </c>
      <c r="BA30">
        <v>1507.6710950944275</v>
      </c>
      <c r="CU30" t="e">
        <v>#N/A</v>
      </c>
      <c r="CV30" t="e">
        <v>#N/A</v>
      </c>
    </row>
    <row r="31" spans="1:100" x14ac:dyDescent="0.25">
      <c r="A31">
        <v>3218</v>
      </c>
      <c r="B31" t="s">
        <v>824</v>
      </c>
      <c r="C31">
        <v>3</v>
      </c>
      <c r="D31">
        <v>4.9419097816312423</v>
      </c>
      <c r="E31">
        <v>-3.9359784841201451E-2</v>
      </c>
      <c r="F31">
        <v>1.6260153067509969E-2</v>
      </c>
      <c r="G31">
        <v>1.6260153067509969E-2</v>
      </c>
      <c r="H31">
        <v>0.11071642705108804</v>
      </c>
      <c r="I31">
        <v>0</v>
      </c>
      <c r="J31">
        <v>6.6429856230652824</v>
      </c>
      <c r="K31">
        <v>0.11071642705108804</v>
      </c>
      <c r="L31">
        <v>-1</v>
      </c>
      <c r="M31">
        <v>-1</v>
      </c>
      <c r="N31">
        <v>2.2143285410217617</v>
      </c>
      <c r="O31">
        <v>11.601155557764042</v>
      </c>
      <c r="P31">
        <v>-9.679745782838281E-2</v>
      </c>
      <c r="Q31">
        <v>-2.0973023570969924</v>
      </c>
      <c r="R31">
        <v>-0.6695261267860656</v>
      </c>
      <c r="S31">
        <v>0.33003752881753984</v>
      </c>
      <c r="T31">
        <v>0.34456085019536031</v>
      </c>
      <c r="U31">
        <v>4.7645598996450815E-2</v>
      </c>
      <c r="V31">
        <v>-5.2516414416802756E-2</v>
      </c>
      <c r="W31">
        <v>22.360445461658422</v>
      </c>
      <c r="X31">
        <v>0.45059337830882618</v>
      </c>
      <c r="Y31">
        <v>-1</v>
      </c>
      <c r="Z31">
        <v>-1</v>
      </c>
      <c r="AA31">
        <v>75.471656105665232</v>
      </c>
      <c r="AB31">
        <v>0.42565762333657842</v>
      </c>
      <c r="AC31">
        <v>0.53435614577201962</v>
      </c>
      <c r="AD31">
        <v>0.11560096630725961</v>
      </c>
      <c r="AE31">
        <v>53.780736770792871</v>
      </c>
      <c r="AF31">
        <v>0.8666666666666667</v>
      </c>
      <c r="AG31">
        <v>-1</v>
      </c>
      <c r="AH31">
        <v>-1</v>
      </c>
      <c r="AI31">
        <v>0</v>
      </c>
      <c r="AJ31">
        <v>-5.2516414416802756E-2</v>
      </c>
      <c r="AK31">
        <v>4.5710833970497916E-3</v>
      </c>
      <c r="AL31">
        <v>-2.2741935752208391E-2</v>
      </c>
      <c r="AM31">
        <v>0.34200946992936387</v>
      </c>
      <c r="AN31">
        <v>0.16027119235782311</v>
      </c>
      <c r="AO31">
        <v>8.5730921652193466</v>
      </c>
      <c r="AP31">
        <v>3.8930701301845345</v>
      </c>
      <c r="AQ31">
        <v>29.003431084723694</v>
      </c>
      <c r="AR31">
        <v>0.66972756359254837</v>
      </c>
      <c r="AS31">
        <v>0.56130980535991415</v>
      </c>
      <c r="AT31">
        <v>-1</v>
      </c>
      <c r="AU31">
        <v>-1</v>
      </c>
      <c r="AV31">
        <v>-0.65326597371855533</v>
      </c>
      <c r="AW31">
        <v>90.965881793613775</v>
      </c>
      <c r="AX31">
        <v>85.714240351933498</v>
      </c>
      <c r="AY31">
        <v>0.36843812299648004</v>
      </c>
      <c r="AZ31">
        <v>21.090361319553015</v>
      </c>
      <c r="BA31">
        <v>1544.1649018463372</v>
      </c>
      <c r="CU31" t="e">
        <v>#N/A</v>
      </c>
      <c r="CV31" t="e">
        <v>#N/A</v>
      </c>
    </row>
    <row r="32" spans="1:100" x14ac:dyDescent="0.25">
      <c r="A32">
        <v>3255</v>
      </c>
      <c r="B32" t="s">
        <v>1601</v>
      </c>
      <c r="C32">
        <v>3</v>
      </c>
      <c r="D32">
        <v>5.5413385611923438</v>
      </c>
      <c r="E32">
        <v>0</v>
      </c>
      <c r="F32">
        <v>-0.28470745650809504</v>
      </c>
      <c r="G32">
        <v>-0.28470745650809504</v>
      </c>
      <c r="H32">
        <v>0.22051903148748797</v>
      </c>
      <c r="I32">
        <v>0</v>
      </c>
      <c r="J32">
        <v>13.231141889249283</v>
      </c>
      <c r="K32">
        <v>0.22051903148748797</v>
      </c>
      <c r="L32">
        <v>-1.0000000000000009</v>
      </c>
      <c r="M32">
        <v>-1.0000000000000009</v>
      </c>
      <c r="N32">
        <v>4.4103806297497599</v>
      </c>
      <c r="O32">
        <v>18.487772993933522</v>
      </c>
      <c r="P32">
        <v>17.425782384109819</v>
      </c>
      <c r="Q32">
        <v>-0.70343722719614399</v>
      </c>
      <c r="R32">
        <v>1.5168345565949466</v>
      </c>
      <c r="S32">
        <v>0.33333333333333381</v>
      </c>
      <c r="T32">
        <v>0.38967752081485085</v>
      </c>
      <c r="U32">
        <v>0.60939363364946264</v>
      </c>
      <c r="V32">
        <v>0.28369122541086234</v>
      </c>
      <c r="W32">
        <v>55.823067268840852</v>
      </c>
      <c r="X32">
        <v>4.6836456050579187</v>
      </c>
      <c r="Y32">
        <v>-1.0000000000000009</v>
      </c>
      <c r="Z32">
        <v>-1.0000000000000009</v>
      </c>
      <c r="AA32">
        <v>116.85075659754034</v>
      </c>
      <c r="AB32">
        <v>0.35113049767462617</v>
      </c>
      <c r="AC32">
        <v>0.51736961035001872</v>
      </c>
      <c r="AD32">
        <v>0.32171698741744487</v>
      </c>
      <c r="AE32">
        <v>59.51085477210448</v>
      </c>
      <c r="AF32">
        <v>0.94444444444444442</v>
      </c>
      <c r="AG32">
        <v>-1.0000000000000009</v>
      </c>
      <c r="AH32">
        <v>-1.0000000000000009</v>
      </c>
      <c r="AI32">
        <v>-6.8845263536781547E-3</v>
      </c>
      <c r="AJ32">
        <v>0.28369122541086234</v>
      </c>
      <c r="AK32">
        <v>0.28778859337904861</v>
      </c>
      <c r="AL32">
        <v>-0.19535983281085736</v>
      </c>
      <c r="AM32">
        <v>-0.16390533682536171</v>
      </c>
      <c r="AN32">
        <v>-5.8485591331856671E-3</v>
      </c>
      <c r="AO32">
        <v>-2.6586904537388003</v>
      </c>
      <c r="AP32">
        <v>-1.1230131423839291</v>
      </c>
      <c r="AQ32">
        <v>69.054209158090117</v>
      </c>
      <c r="AR32">
        <v>1.6160957132085094</v>
      </c>
      <c r="AS32">
        <v>4.9041646365454072</v>
      </c>
      <c r="AT32">
        <v>-1.0000000000000009</v>
      </c>
      <c r="AU32">
        <v>-1.0000000000000009</v>
      </c>
      <c r="AV32">
        <v>1.2321271000868517</v>
      </c>
      <c r="AW32">
        <v>134.21551644908993</v>
      </c>
      <c r="AX32">
        <v>162.44694846310256</v>
      </c>
      <c r="AY32">
        <v>0.49224970001987994</v>
      </c>
      <c r="AZ32">
        <v>57.47991943412967</v>
      </c>
      <c r="BA32">
        <v>1670.7908007525507</v>
      </c>
      <c r="CU32" t="e">
        <v>#N/A</v>
      </c>
      <c r="CV32" t="e">
        <v>#N/A</v>
      </c>
    </row>
    <row r="33" spans="1:100" x14ac:dyDescent="0.25">
      <c r="A33">
        <v>3335</v>
      </c>
      <c r="B33" t="s">
        <v>1647</v>
      </c>
      <c r="C33">
        <v>3</v>
      </c>
      <c r="D33">
        <v>5.0593733036120447</v>
      </c>
      <c r="E33">
        <v>3.0484491513445792E-2</v>
      </c>
      <c r="F33">
        <v>-0.25510770685226619</v>
      </c>
      <c r="G33">
        <v>-0.24036617075504002</v>
      </c>
      <c r="H33">
        <v>0.36352637051158737</v>
      </c>
      <c r="I33">
        <v>0</v>
      </c>
      <c r="J33">
        <v>21.811582230695233</v>
      </c>
      <c r="K33">
        <v>0.36352637051158737</v>
      </c>
      <c r="L33">
        <v>-1.0000000000000011</v>
      </c>
      <c r="M33">
        <v>-1.0000000000000011</v>
      </c>
      <c r="N33">
        <v>7.270527410231745</v>
      </c>
      <c r="O33">
        <v>26.630589363552236</v>
      </c>
      <c r="P33">
        <v>-1.6042294210112629</v>
      </c>
      <c r="Q33">
        <v>-0.28506946109505849</v>
      </c>
      <c r="R33">
        <v>-0.23344404633080501</v>
      </c>
      <c r="S33">
        <v>0.33333333333333381</v>
      </c>
      <c r="T33">
        <v>0.2425906948554111</v>
      </c>
      <c r="U33">
        <v>0.34798058189299208</v>
      </c>
      <c r="V33">
        <v>0</v>
      </c>
      <c r="W33">
        <v>22.415129582805946</v>
      </c>
      <c r="X33">
        <v>1.5142873474255134</v>
      </c>
      <c r="Y33">
        <v>-1.0000000000000011</v>
      </c>
      <c r="Z33">
        <v>-1.0000000000000011</v>
      </c>
      <c r="AA33">
        <v>60.184566717691673</v>
      </c>
      <c r="AB33">
        <v>0.18037119886804576</v>
      </c>
      <c r="AC33">
        <v>0.3630269632327241</v>
      </c>
      <c r="AD33">
        <v>0.21665946152355997</v>
      </c>
      <c r="AE33">
        <v>38.002881181216495</v>
      </c>
      <c r="AF33">
        <v>0.61538461538461542</v>
      </c>
      <c r="AG33">
        <v>-1.0000000000000011</v>
      </c>
      <c r="AH33">
        <v>-1.0000000000000011</v>
      </c>
      <c r="AI33">
        <v>0</v>
      </c>
      <c r="AJ33">
        <v>0</v>
      </c>
      <c r="AK33">
        <v>0.26941228925778188</v>
      </c>
      <c r="AL33">
        <v>0.31373261975519656</v>
      </c>
      <c r="AM33">
        <v>0.29137016748434275</v>
      </c>
      <c r="AN33">
        <v>0.61984119083594802</v>
      </c>
      <c r="AO33">
        <v>8.6313156333974757</v>
      </c>
      <c r="AP33">
        <v>17.064692869674683</v>
      </c>
      <c r="AQ33">
        <v>44.226711813501197</v>
      </c>
      <c r="AR33">
        <v>0.92390461008173697</v>
      </c>
      <c r="AS33">
        <v>1.8778137179371011</v>
      </c>
      <c r="AT33">
        <v>-1.0000000000000011</v>
      </c>
      <c r="AU33">
        <v>-1.0000000000000011</v>
      </c>
      <c r="AV33">
        <v>-0.47381021708584509</v>
      </c>
      <c r="AW33">
        <v>103.87984895091854</v>
      </c>
      <c r="AX33">
        <v>103.87984895091854</v>
      </c>
      <c r="AY33">
        <v>0.30923483397567619</v>
      </c>
      <c r="AZ33">
        <v>33.329365079016661</v>
      </c>
      <c r="BA33">
        <v>1540.6292539108056</v>
      </c>
      <c r="CU33" t="e">
        <v>#N/A</v>
      </c>
      <c r="CV33" t="e">
        <v>#N/A</v>
      </c>
    </row>
    <row r="34" spans="1:100" x14ac:dyDescent="0.25">
      <c r="A34">
        <v>3473</v>
      </c>
      <c r="B34" t="s">
        <v>1699</v>
      </c>
      <c r="C34">
        <v>3</v>
      </c>
      <c r="D34">
        <v>3.6816931931208949</v>
      </c>
      <c r="E34">
        <v>0</v>
      </c>
      <c r="F34">
        <v>-0.29144454423862265</v>
      </c>
      <c r="G34">
        <v>-0.29144454423862265</v>
      </c>
      <c r="H34">
        <v>-6.3278399806974833E-2</v>
      </c>
      <c r="I34">
        <v>0</v>
      </c>
      <c r="J34">
        <v>-3.7967039884184888</v>
      </c>
      <c r="K34">
        <v>-6.3278399806974833E-2</v>
      </c>
      <c r="L34">
        <v>-1.0000000000000016</v>
      </c>
      <c r="M34">
        <v>-1.0000000000000016</v>
      </c>
      <c r="N34">
        <v>-1.2655679961394954</v>
      </c>
      <c r="O34">
        <v>-0.40645533953621776</v>
      </c>
      <c r="P34">
        <v>-0.27594213466460527</v>
      </c>
      <c r="Q34">
        <v>-1.8335959916997888</v>
      </c>
      <c r="R34">
        <v>-0.73923549951251932</v>
      </c>
      <c r="S34">
        <v>0.33333333333333359</v>
      </c>
      <c r="T34">
        <v>0.36002958137453289</v>
      </c>
      <c r="U34">
        <v>0.18685738923983747</v>
      </c>
      <c r="V34">
        <v>0.20528127148205422</v>
      </c>
      <c r="W34">
        <v>45.951199009469335</v>
      </c>
      <c r="X34">
        <v>2.7624547484077162</v>
      </c>
      <c r="Y34">
        <v>-1.0000000000000016</v>
      </c>
      <c r="Z34">
        <v>-1.0000000000000016</v>
      </c>
      <c r="AA34">
        <v>89.129304693079703</v>
      </c>
      <c r="AB34">
        <v>0.12740442183140202</v>
      </c>
      <c r="AC34">
        <v>0.41029689352900184</v>
      </c>
      <c r="AD34">
        <v>0.34064550830205409</v>
      </c>
      <c r="AE34">
        <v>43.917341183122907</v>
      </c>
      <c r="AF34">
        <v>0.88888888888888884</v>
      </c>
      <c r="AG34">
        <v>-1.0000000000000016</v>
      </c>
      <c r="AH34">
        <v>-1.0000000000000016</v>
      </c>
      <c r="AI34">
        <v>-6.5642854415583374E-2</v>
      </c>
      <c r="AJ34">
        <v>0.20528127148205422</v>
      </c>
      <c r="AK34">
        <v>0.21637407148907592</v>
      </c>
      <c r="AL34">
        <v>0.18099154602425416</v>
      </c>
      <c r="AM34">
        <v>0.23798797560747001</v>
      </c>
      <c r="AN34">
        <v>-0.25213425505631104</v>
      </c>
      <c r="AO34">
        <v>7.0315697476321342</v>
      </c>
      <c r="AP34">
        <v>-5.3983986462865046</v>
      </c>
      <c r="AQ34">
        <v>42.154495021050828</v>
      </c>
      <c r="AR34">
        <v>1.0855015754297583</v>
      </c>
      <c r="AS34">
        <v>2.6991763486007403</v>
      </c>
      <c r="AT34">
        <v>-1.0000000000000016</v>
      </c>
      <c r="AU34">
        <v>-1.0000000000000016</v>
      </c>
      <c r="AV34">
        <v>-1.0306800437511421</v>
      </c>
      <c r="AW34">
        <v>83.324450707256986</v>
      </c>
      <c r="AX34">
        <v>102.53972076715074</v>
      </c>
      <c r="AY34">
        <v>0.28474748640722913</v>
      </c>
      <c r="AZ34">
        <v>19.350567638986508</v>
      </c>
      <c r="BA34">
        <v>1561.0113134393353</v>
      </c>
      <c r="CU34" t="e">
        <v>#N/A</v>
      </c>
      <c r="CV34" t="e">
        <v>#N/A</v>
      </c>
    </row>
    <row r="35" spans="1:100" x14ac:dyDescent="0.25">
      <c r="A35">
        <v>3489</v>
      </c>
      <c r="B35" t="s">
        <v>1709</v>
      </c>
      <c r="C35">
        <v>3</v>
      </c>
      <c r="D35">
        <v>3.9064289993096142</v>
      </c>
      <c r="E35">
        <v>-8.5559974968769464E-2</v>
      </c>
      <c r="F35">
        <v>-0.10782030477414489</v>
      </c>
      <c r="G35">
        <v>-0.12842202593589264</v>
      </c>
      <c r="H35">
        <v>0.44998963486487037</v>
      </c>
      <c r="I35">
        <v>0.10077173488161915</v>
      </c>
      <c r="J35">
        <v>33.045682184789371</v>
      </c>
      <c r="K35">
        <v>0.55076136974648982</v>
      </c>
      <c r="L35">
        <v>-1.0000000000000011</v>
      </c>
      <c r="M35">
        <v>-1.0000000000000011</v>
      </c>
      <c r="N35">
        <v>11.015227394929795</v>
      </c>
      <c r="O35">
        <v>36.823689158163113</v>
      </c>
      <c r="P35">
        <v>0.10921083901077096</v>
      </c>
      <c r="Q35">
        <v>-1.1520483190007349</v>
      </c>
      <c r="R35">
        <v>-0.34785409192616773</v>
      </c>
      <c r="S35">
        <v>0.34046168288959161</v>
      </c>
      <c r="T35">
        <v>0.39313397482570683</v>
      </c>
      <c r="U35">
        <v>0.53887457059515942</v>
      </c>
      <c r="V35">
        <v>-4.9219510987649892E-3</v>
      </c>
      <c r="W35">
        <v>28.671476298608127</v>
      </c>
      <c r="X35">
        <v>2.3686015052492286</v>
      </c>
      <c r="Y35">
        <v>-1.0000000000000011</v>
      </c>
      <c r="Z35">
        <v>-1.0000000000000011</v>
      </c>
      <c r="AA35">
        <v>70.664260445512582</v>
      </c>
      <c r="AB35">
        <v>0.43556469310961021</v>
      </c>
      <c r="AC35">
        <v>9.9190676127427671E-2</v>
      </c>
      <c r="AD35">
        <v>0.31205739553957484</v>
      </c>
      <c r="AE35">
        <v>42.340638238830635</v>
      </c>
      <c r="AF35">
        <v>0.76470588235294112</v>
      </c>
      <c r="AG35">
        <v>-1.0000000000000011</v>
      </c>
      <c r="AH35">
        <v>-1.0000000000000011</v>
      </c>
      <c r="AI35">
        <v>0</v>
      </c>
      <c r="AJ35">
        <v>-4.9219510987649892E-3</v>
      </c>
      <c r="AK35">
        <v>-4.0224872947748028E-2</v>
      </c>
      <c r="AL35">
        <v>-0.1336378334708655</v>
      </c>
      <c r="AM35">
        <v>-0.16380047657374103</v>
      </c>
      <c r="AN35">
        <v>0.34752753079618298</v>
      </c>
      <c r="AO35">
        <v>-4.2961362790822655</v>
      </c>
      <c r="AP35">
        <v>8.019999102550246</v>
      </c>
      <c r="AQ35">
        <v>61.71715848339749</v>
      </c>
      <c r="AR35">
        <v>1.2675482772116937</v>
      </c>
      <c r="AS35">
        <v>2.9193628749957199</v>
      </c>
      <c r="AT35">
        <v>-1.0000000000000011</v>
      </c>
      <c r="AU35">
        <v>-1.0000000000000011</v>
      </c>
      <c r="AV35">
        <v>-0.47627611786206037</v>
      </c>
      <c r="AW35">
        <v>115.50794870622595</v>
      </c>
      <c r="AX35">
        <v>115.01575359634946</v>
      </c>
      <c r="AY35">
        <v>0.15500551402916929</v>
      </c>
      <c r="AZ35">
        <v>9.9569393327155105</v>
      </c>
      <c r="BA35">
        <v>1555.3733175704313</v>
      </c>
      <c r="CU35" t="e">
        <v>#N/A</v>
      </c>
      <c r="CV35" t="e">
        <v>#N/A</v>
      </c>
    </row>
    <row r="36" spans="1:100" x14ac:dyDescent="0.25">
      <c r="A36">
        <v>3527</v>
      </c>
      <c r="B36" t="s">
        <v>1726</v>
      </c>
      <c r="C36">
        <v>3</v>
      </c>
      <c r="D36">
        <v>5.8694597711456522</v>
      </c>
      <c r="E36">
        <v>-0.17753770205450076</v>
      </c>
      <c r="F36">
        <v>-8.8016647430076519E-2</v>
      </c>
      <c r="G36">
        <v>-0.14342639210848038</v>
      </c>
      <c r="H36">
        <v>-1.9809159136759014E-2</v>
      </c>
      <c r="I36">
        <v>0</v>
      </c>
      <c r="J36">
        <v>-1.1885495482055413</v>
      </c>
      <c r="K36">
        <v>-1.9809159136759014E-2</v>
      </c>
      <c r="L36">
        <v>-0.99999999999999889</v>
      </c>
      <c r="M36">
        <v>-0.99999999999999889</v>
      </c>
      <c r="N36">
        <v>-0.39618318273518016</v>
      </c>
      <c r="O36">
        <v>4.5374838308316301</v>
      </c>
      <c r="P36">
        <v>-8.7627664362674551E-2</v>
      </c>
      <c r="Q36">
        <v>-0.35076820682943471</v>
      </c>
      <c r="R36">
        <v>-0.13162288303485661</v>
      </c>
      <c r="S36">
        <v>0.34963176263778861</v>
      </c>
      <c r="T36">
        <v>9.4233766032682575E-2</v>
      </c>
      <c r="U36">
        <v>-1.1643944523966828E-2</v>
      </c>
      <c r="V36">
        <v>0</v>
      </c>
      <c r="W36">
        <v>18.081229731330545</v>
      </c>
      <c r="X36">
        <v>0.17024704140970057</v>
      </c>
      <c r="Y36">
        <v>-0.99999999999999889</v>
      </c>
      <c r="Z36">
        <v>-0.99999999999999889</v>
      </c>
      <c r="AA36">
        <v>21.476984224911018</v>
      </c>
      <c r="AB36">
        <v>7.9226804787738886E-2</v>
      </c>
      <c r="AC36">
        <v>-0.11122638641443841</v>
      </c>
      <c r="AD36">
        <v>0.10254712915900621</v>
      </c>
      <c r="AE36">
        <v>3.5273773766153349</v>
      </c>
      <c r="AF36">
        <v>0.29411764705882354</v>
      </c>
      <c r="AG36">
        <v>-0.99999999999999889</v>
      </c>
      <c r="AH36">
        <v>-0.99999999999999889</v>
      </c>
      <c r="AI36">
        <v>0</v>
      </c>
      <c r="AJ36">
        <v>0</v>
      </c>
      <c r="AK36">
        <v>-0.24254300100970408</v>
      </c>
      <c r="AL36">
        <v>1.6436265740106926E-2</v>
      </c>
      <c r="AM36">
        <v>0.17743100917119931</v>
      </c>
      <c r="AN36">
        <v>-0.21422616185738144</v>
      </c>
      <c r="AO36">
        <v>3.2230602242314634</v>
      </c>
      <c r="AP36">
        <v>-5.2734727177340019</v>
      </c>
      <c r="AQ36">
        <v>16.892680183125002</v>
      </c>
      <c r="AR36">
        <v>0.43222158414650441</v>
      </c>
      <c r="AS36">
        <v>0.15043788227294158</v>
      </c>
      <c r="AT36">
        <v>-0.99999999999999889</v>
      </c>
      <c r="AU36">
        <v>-0.99999999999999889</v>
      </c>
      <c r="AV36">
        <v>-0.27504927514333699</v>
      </c>
      <c r="AW36">
        <v>20.740995338008659</v>
      </c>
      <c r="AX36">
        <v>20.740995338008659</v>
      </c>
      <c r="AY36">
        <v>0.17550786526000564</v>
      </c>
      <c r="AZ36">
        <v>-24.345632046677188</v>
      </c>
      <c r="BA36">
        <v>1389.3971742178378</v>
      </c>
      <c r="CU36" t="e">
        <v>#N/A</v>
      </c>
      <c r="CV36" t="e">
        <v>#N/A</v>
      </c>
    </row>
    <row r="37" spans="1:100" x14ac:dyDescent="0.25">
      <c r="A37">
        <v>3556</v>
      </c>
      <c r="B37" t="s">
        <v>1744</v>
      </c>
      <c r="C37">
        <v>3</v>
      </c>
      <c r="D37">
        <v>6.1881829916105442</v>
      </c>
      <c r="E37">
        <v>-0.31256046481169636</v>
      </c>
      <c r="F37">
        <v>3.1219204728775827</v>
      </c>
      <c r="G37">
        <v>3.0324263775441973</v>
      </c>
      <c r="H37">
        <v>0.4118954455642147</v>
      </c>
      <c r="I37">
        <v>0</v>
      </c>
      <c r="J37">
        <v>24.713726733852887</v>
      </c>
      <c r="K37">
        <v>0.4118954455642147</v>
      </c>
      <c r="L37">
        <v>-1.0000000000000016</v>
      </c>
      <c r="M37">
        <v>-1.0000000000000016</v>
      </c>
      <c r="N37">
        <v>8.2379089112842969</v>
      </c>
      <c r="O37">
        <v>33.934336103007617</v>
      </c>
      <c r="P37">
        <v>-4.1084721087739973E-2</v>
      </c>
      <c r="Q37">
        <v>1.6615925575155177</v>
      </c>
      <c r="R37">
        <v>0.44936686715784002</v>
      </c>
      <c r="S37">
        <v>0.33333333333333376</v>
      </c>
      <c r="T37">
        <v>0.37935402779889033</v>
      </c>
      <c r="U37">
        <v>0.21804103052770482</v>
      </c>
      <c r="V37">
        <v>-4.6117923338355488E-2</v>
      </c>
      <c r="W37">
        <v>18.908600910294346</v>
      </c>
      <c r="X37">
        <v>0.92212385603434255</v>
      </c>
      <c r="Y37">
        <v>-1.0000000000000016</v>
      </c>
      <c r="Z37">
        <v>-1.0000000000000016</v>
      </c>
      <c r="AA37">
        <v>51.181529170785453</v>
      </c>
      <c r="AB37">
        <v>0.22944720104033786</v>
      </c>
      <c r="AC37">
        <v>0.35828055130012071</v>
      </c>
      <c r="AD37">
        <v>4.8743475526206427E-2</v>
      </c>
      <c r="AE37">
        <v>31.823561393333247</v>
      </c>
      <c r="AF37">
        <v>0.5</v>
      </c>
      <c r="AG37">
        <v>-1.0000000000000016</v>
      </c>
      <c r="AH37">
        <v>-1.0000000000000016</v>
      </c>
      <c r="AI37">
        <v>0</v>
      </c>
      <c r="AJ37">
        <v>-4.6117923338355488E-2</v>
      </c>
      <c r="AK37">
        <v>-4.373012565174713E-2</v>
      </c>
      <c r="AL37">
        <v>8.0489220933451455E-2</v>
      </c>
      <c r="AM37">
        <v>0.31321576988197969</v>
      </c>
      <c r="AN37">
        <v>-1.8908120954029984E-2</v>
      </c>
      <c r="AO37">
        <v>7.6117436187907552</v>
      </c>
      <c r="AP37">
        <v>-7.0256919183493194E-2</v>
      </c>
      <c r="AQ37">
        <v>43.622327644147248</v>
      </c>
      <c r="AR37">
        <v>0.88461046832157364</v>
      </c>
      <c r="AS37">
        <v>1.3340193015985569</v>
      </c>
      <c r="AT37">
        <v>-1.0000000000000016</v>
      </c>
      <c r="AU37">
        <v>-1.0000000000000016</v>
      </c>
      <c r="AV37">
        <v>3.4817932447020388</v>
      </c>
      <c r="AW37">
        <v>85.04560835460957</v>
      </c>
      <c r="AX37">
        <v>80.433816020774046</v>
      </c>
      <c r="AY37">
        <v>-5.2357735639348327E-2</v>
      </c>
      <c r="AZ37">
        <v>-36.276979079759435</v>
      </c>
      <c r="BA37">
        <v>1501.4005213950222</v>
      </c>
      <c r="CU37" t="e">
        <v>#N/A</v>
      </c>
      <c r="CV37" t="e">
        <v>#N/A</v>
      </c>
    </row>
    <row r="38" spans="1:100" x14ac:dyDescent="0.25">
      <c r="A38">
        <v>3616</v>
      </c>
      <c r="B38" t="s">
        <v>1771</v>
      </c>
      <c r="C38">
        <v>3</v>
      </c>
      <c r="D38">
        <v>5.6608570957659277</v>
      </c>
      <c r="E38">
        <v>4.7374439723085436E-3</v>
      </c>
      <c r="F38">
        <v>2.3070197095716564E-2</v>
      </c>
      <c r="G38">
        <v>2.3070197095716564E-2</v>
      </c>
      <c r="H38">
        <v>0.2184228472355369</v>
      </c>
      <c r="I38">
        <v>0</v>
      </c>
      <c r="J38">
        <v>13.105370834132216</v>
      </c>
      <c r="K38">
        <v>0.2184228472355369</v>
      </c>
      <c r="L38">
        <v>-1.0000000000000013</v>
      </c>
      <c r="M38">
        <v>-1.0000000000000013</v>
      </c>
      <c r="N38">
        <v>4.3684569447107373</v>
      </c>
      <c r="O38">
        <v>18.789298126993863</v>
      </c>
      <c r="P38">
        <v>7.3737640570006521E-2</v>
      </c>
      <c r="Q38">
        <v>8.9958218977742921E-2</v>
      </c>
      <c r="R38">
        <v>3.2069420534676901E-2</v>
      </c>
      <c r="S38">
        <v>0.33333333333333398</v>
      </c>
      <c r="T38">
        <v>0.32009785163299542</v>
      </c>
      <c r="U38">
        <v>0.69417793633109359</v>
      </c>
      <c r="V38">
        <v>9.1596550549598546E-2</v>
      </c>
      <c r="W38">
        <v>48.831312984459394</v>
      </c>
      <c r="X38">
        <v>3.7480639046524202</v>
      </c>
      <c r="Y38">
        <v>-1.0000000000000013</v>
      </c>
      <c r="Z38">
        <v>-1.0000000000000013</v>
      </c>
      <c r="AA38">
        <v>106.98115288505542</v>
      </c>
      <c r="AB38">
        <v>0.56047820373501533</v>
      </c>
      <c r="AC38">
        <v>0.18813130932412614</v>
      </c>
      <c r="AD38">
        <v>0.4137458965420861</v>
      </c>
      <c r="AE38">
        <v>58.117770480061388</v>
      </c>
      <c r="AF38">
        <v>0.8125</v>
      </c>
      <c r="AG38">
        <v>-1.0000000000000013</v>
      </c>
      <c r="AH38">
        <v>-1.0000000000000013</v>
      </c>
      <c r="AI38">
        <v>0</v>
      </c>
      <c r="AJ38">
        <v>9.1596550549598546E-2</v>
      </c>
      <c r="AK38">
        <v>-8.2709121815179892E-2</v>
      </c>
      <c r="AL38">
        <v>-0.12834819108172199</v>
      </c>
      <c r="AM38">
        <v>0.17985128318383134</v>
      </c>
      <c r="AN38">
        <v>0.12960196576951666</v>
      </c>
      <c r="AO38">
        <v>4.082736470519885</v>
      </c>
      <c r="AP38">
        <v>2.5983081888293058</v>
      </c>
      <c r="AQ38">
        <v>61.936683818591597</v>
      </c>
      <c r="AR38">
        <v>1.4392056718470208</v>
      </c>
      <c r="AS38">
        <v>3.9664867518879579</v>
      </c>
      <c r="AT38">
        <v>-1.0000000000000013</v>
      </c>
      <c r="AU38">
        <v>-1.0000000000000013</v>
      </c>
      <c r="AV38">
        <v>5.5139617630393323E-2</v>
      </c>
      <c r="AW38">
        <v>128.36875920087866</v>
      </c>
      <c r="AX38">
        <v>137.5284142558385</v>
      </c>
      <c r="AY38">
        <v>0.53361600295125344</v>
      </c>
      <c r="AZ38">
        <v>57.922365097644132</v>
      </c>
      <c r="BA38">
        <v>1573.6623732649598</v>
      </c>
      <c r="CU38" t="e">
        <v>#N/A</v>
      </c>
      <c r="CV38" t="e">
        <v>#N/A</v>
      </c>
    </row>
    <row r="39" spans="1:100" x14ac:dyDescent="0.25">
      <c r="A39">
        <v>3647</v>
      </c>
      <c r="B39" t="s">
        <v>1788</v>
      </c>
      <c r="C39">
        <v>3</v>
      </c>
      <c r="D39">
        <v>4.5337396322818231</v>
      </c>
      <c r="E39">
        <v>0.25831813716056173</v>
      </c>
      <c r="F39">
        <v>-1.2698922706138007</v>
      </c>
      <c r="G39">
        <v>-1.1951227306499452</v>
      </c>
      <c r="H39">
        <v>-6.5063660581834229E-3</v>
      </c>
      <c r="I39">
        <v>-3.5057785858384025E-2</v>
      </c>
      <c r="J39">
        <v>-2.4938491149940472</v>
      </c>
      <c r="K39">
        <v>-4.1564151916567441E-2</v>
      </c>
      <c r="L39">
        <v>-1.0000000000000002</v>
      </c>
      <c r="M39">
        <v>-1.0000000000000002</v>
      </c>
      <c r="N39">
        <v>-0.83128303833134987</v>
      </c>
      <c r="O39">
        <v>0.84476778663783225</v>
      </c>
      <c r="P39">
        <v>-0.54007228917849726</v>
      </c>
      <c r="Q39">
        <v>10.726325002034278</v>
      </c>
      <c r="R39">
        <v>3.5469297790215193</v>
      </c>
      <c r="S39">
        <v>0.3333333333333337</v>
      </c>
      <c r="T39">
        <v>0.3333333333333337</v>
      </c>
      <c r="U39">
        <v>0.47495461487042767</v>
      </c>
      <c r="V39">
        <v>0.29006875068033611</v>
      </c>
      <c r="W39">
        <v>58.930167365359928</v>
      </c>
      <c r="X39">
        <v>4.3484617821469618</v>
      </c>
      <c r="Y39">
        <v>-1.0000000000000002</v>
      </c>
      <c r="Z39">
        <v>-1.0000000000000002</v>
      </c>
      <c r="AA39">
        <v>99.252092432658998</v>
      </c>
      <c r="AB39">
        <v>2.5189562257188092E-2</v>
      </c>
      <c r="AC39">
        <v>0.13829530417518382</v>
      </c>
      <c r="AD39">
        <v>0.57201503933317843</v>
      </c>
      <c r="AE39">
        <v>36.774995288277509</v>
      </c>
      <c r="AF39">
        <v>0.61538461538461542</v>
      </c>
      <c r="AG39">
        <v>-1.0000000000000002</v>
      </c>
      <c r="AH39">
        <v>-1.0000000000000002</v>
      </c>
      <c r="AI39">
        <v>1.625586554061078E-2</v>
      </c>
      <c r="AJ39">
        <v>0.29006875068033611</v>
      </c>
      <c r="AK39">
        <v>-9.9741362873387349E-2</v>
      </c>
      <c r="AL39">
        <v>-0.15717534980812709</v>
      </c>
      <c r="AM39">
        <v>-0.18362881216502536</v>
      </c>
      <c r="AN39">
        <v>0.43873092649274814</v>
      </c>
      <c r="AO39">
        <v>-5.089427118492571</v>
      </c>
      <c r="AP39">
        <v>10.182396413278067</v>
      </c>
      <c r="AQ39">
        <v>56.436318250365865</v>
      </c>
      <c r="AR39">
        <v>1.4316900322174311</v>
      </c>
      <c r="AS39">
        <v>4.3068976302303934</v>
      </c>
      <c r="AT39">
        <v>-1.0000000000000002</v>
      </c>
      <c r="AU39">
        <v>-1.0000000000000002</v>
      </c>
      <c r="AV39">
        <v>2.3518070483715725</v>
      </c>
      <c r="AW39">
        <v>110.27925663257481</v>
      </c>
      <c r="AX39">
        <v>139.6112490114206</v>
      </c>
      <c r="AY39">
        <v>0.31795989678073361</v>
      </c>
      <c r="AZ39">
        <v>8.5173192185744462</v>
      </c>
      <c r="BA39">
        <v>1563.937985024507</v>
      </c>
      <c r="CU39" t="e">
        <v>#N/A</v>
      </c>
      <c r="CV39" t="e">
        <v>#N/A</v>
      </c>
    </row>
    <row r="40" spans="1:100" x14ac:dyDescent="0.25">
      <c r="A40">
        <v>3663</v>
      </c>
      <c r="B40" t="s">
        <v>1799</v>
      </c>
      <c r="C40">
        <v>3</v>
      </c>
      <c r="D40">
        <v>5.0692399504451897</v>
      </c>
      <c r="E40">
        <v>5.3826451754221561E-3</v>
      </c>
      <c r="F40">
        <v>5.2078474405676631E-2</v>
      </c>
      <c r="G40">
        <v>5.2078474405676631E-2</v>
      </c>
      <c r="H40">
        <v>0.10111493126594</v>
      </c>
      <c r="I40">
        <v>0</v>
      </c>
      <c r="J40">
        <v>6.0668958759563996</v>
      </c>
      <c r="K40">
        <v>0.10111493126594</v>
      </c>
      <c r="L40">
        <v>-0.99999999999999933</v>
      </c>
      <c r="M40">
        <v>-0.99999999999999933</v>
      </c>
      <c r="N40">
        <v>2.0222986253188</v>
      </c>
      <c r="O40">
        <v>11.188214300807264</v>
      </c>
      <c r="P40">
        <v>2.1949340088112015</v>
      </c>
      <c r="Q40">
        <v>-11.671233489182601</v>
      </c>
      <c r="R40">
        <v>-3.7152957007589094</v>
      </c>
      <c r="S40">
        <v>0.33333333333333304</v>
      </c>
      <c r="T40">
        <v>0.33409864765894581</v>
      </c>
      <c r="U40">
        <v>0.34820784938911153</v>
      </c>
      <c r="V40">
        <v>0.38896979096765305</v>
      </c>
      <c r="W40">
        <v>52.139787603324166</v>
      </c>
      <c r="X40">
        <v>4.2937325074143162</v>
      </c>
      <c r="Y40">
        <v>-0.99999999999999933</v>
      </c>
      <c r="Z40">
        <v>-0.99999999999999933</v>
      </c>
      <c r="AA40">
        <v>127.86472881571747</v>
      </c>
      <c r="AB40">
        <v>0.53362205733496304</v>
      </c>
      <c r="AC40">
        <v>0.54590118797355591</v>
      </c>
      <c r="AD40">
        <v>0.50928149295452507</v>
      </c>
      <c r="AE40">
        <v>79.440236913152134</v>
      </c>
      <c r="AF40">
        <v>1</v>
      </c>
      <c r="AG40">
        <v>-0.99999999999999933</v>
      </c>
      <c r="AH40">
        <v>-0.99999999999999933</v>
      </c>
      <c r="AI40">
        <v>-4.3642827949207874E-2</v>
      </c>
      <c r="AJ40">
        <v>0.38896979096765305</v>
      </c>
      <c r="AK40">
        <v>2.9990605891179055E-3</v>
      </c>
      <c r="AL40">
        <v>0.1360830558595344</v>
      </c>
      <c r="AM40">
        <v>7.2975749710704682E-2</v>
      </c>
      <c r="AN40">
        <v>-0.11452602673408563</v>
      </c>
      <c r="AO40">
        <v>1.8393890457132061</v>
      </c>
      <c r="AP40">
        <v>-2.1827353890544687</v>
      </c>
      <c r="AQ40">
        <v>58.206683479280542</v>
      </c>
      <c r="AR40">
        <v>1.4046096213490435</v>
      </c>
      <c r="AS40">
        <v>4.394847438680257</v>
      </c>
      <c r="AT40">
        <v>-0.99999999999999933</v>
      </c>
      <c r="AU40">
        <v>-0.99999999999999933</v>
      </c>
      <c r="AV40">
        <v>-3.6632172263532334</v>
      </c>
      <c r="AW40">
        <v>136.87020772747024</v>
      </c>
      <c r="AX40">
        <v>174.89433026525154</v>
      </c>
      <c r="AY40">
        <v>0.46565182520449566</v>
      </c>
      <c r="AZ40">
        <v>77.904116396963573</v>
      </c>
      <c r="BA40">
        <v>1740.4010250997019</v>
      </c>
      <c r="CU40" t="e">
        <v>#N/A</v>
      </c>
      <c r="CV40" t="e">
        <v>#N/A</v>
      </c>
    </row>
    <row r="41" spans="1:100" x14ac:dyDescent="0.25">
      <c r="A41">
        <v>3735</v>
      </c>
      <c r="B41" t="s">
        <v>1823</v>
      </c>
      <c r="C41">
        <v>3</v>
      </c>
      <c r="D41">
        <v>4.7855191103782833</v>
      </c>
      <c r="E41">
        <v>0</v>
      </c>
      <c r="F41">
        <v>-2.6288873425253603</v>
      </c>
      <c r="G41">
        <v>-2.6288873425253603</v>
      </c>
      <c r="H41">
        <v>0.4741627313975299</v>
      </c>
      <c r="I41">
        <v>0</v>
      </c>
      <c r="J41">
        <v>28.449763883851791</v>
      </c>
      <c r="K41">
        <v>0.4741627313975299</v>
      </c>
      <c r="L41">
        <v>-1.0000000000000004</v>
      </c>
      <c r="M41">
        <v>-1.0000000000000004</v>
      </c>
      <c r="N41">
        <v>9.4832546279505969</v>
      </c>
      <c r="O41">
        <v>30.606395651704702</v>
      </c>
      <c r="P41">
        <v>-1.0500662793944167E-2</v>
      </c>
      <c r="Q41">
        <v>-2.8203991139471145</v>
      </c>
      <c r="R41">
        <v>-1.0404362480445666</v>
      </c>
      <c r="S41">
        <v>0.33333333333333343</v>
      </c>
      <c r="T41">
        <v>0.33333333333333343</v>
      </c>
      <c r="U41">
        <v>0.35002517467980782</v>
      </c>
      <c r="V41">
        <v>7.5505149056699569E-2</v>
      </c>
      <c r="W41">
        <v>24.721370360225784</v>
      </c>
      <c r="X41">
        <v>2.0456355283285661</v>
      </c>
      <c r="Y41">
        <v>-1.0000000000000004</v>
      </c>
      <c r="Z41">
        <v>-1.0000000000000004</v>
      </c>
      <c r="AA41">
        <v>62.231109245846596</v>
      </c>
      <c r="AB41">
        <v>0.24249068140975208</v>
      </c>
      <c r="AC41">
        <v>0.14032057438314038</v>
      </c>
      <c r="AD41">
        <v>0.38819224688041554</v>
      </c>
      <c r="AE41">
        <v>38.550175133665398</v>
      </c>
      <c r="AF41">
        <v>0.7857142857142857</v>
      </c>
      <c r="AG41">
        <v>-1.0000000000000004</v>
      </c>
      <c r="AH41">
        <v>-1.0000000000000004</v>
      </c>
      <c r="AI41">
        <v>-1.850571410393146E-2</v>
      </c>
      <c r="AJ41">
        <v>7.5505149056699569E-2</v>
      </c>
      <c r="AK41">
        <v>-4.3884538976002932E-3</v>
      </c>
      <c r="AL41">
        <v>0.16135961491792605</v>
      </c>
      <c r="AM41">
        <v>9.0353979955749952E-2</v>
      </c>
      <c r="AN41">
        <v>-3.1432467850206917E-2</v>
      </c>
      <c r="AO41">
        <v>2.2369072294057473</v>
      </c>
      <c r="AP41">
        <v>2.0986378334456546E-2</v>
      </c>
      <c r="AQ41">
        <v>53.171134244077592</v>
      </c>
      <c r="AR41">
        <v>1.0921969904031745</v>
      </c>
      <c r="AS41">
        <v>2.5197982597260964</v>
      </c>
      <c r="AT41">
        <v>-1.0000000000000004</v>
      </c>
      <c r="AU41">
        <v>-1.0000000000000004</v>
      </c>
      <c r="AV41">
        <v>-3.6693235905699266</v>
      </c>
      <c r="AW41">
        <v>92.858491275885754</v>
      </c>
      <c r="AX41">
        <v>100.03889189947711</v>
      </c>
      <c r="AY41">
        <v>-4.9421218109668132E-2</v>
      </c>
      <c r="AZ41">
        <v>-5.7830319252618612</v>
      </c>
      <c r="BA41">
        <v>1467.2190379515835</v>
      </c>
      <c r="CU41" t="e">
        <v>#N/A</v>
      </c>
      <c r="CV41" t="e">
        <v>#N/A</v>
      </c>
    </row>
    <row r="42" spans="1:100" x14ac:dyDescent="0.25">
      <c r="A42">
        <v>3743</v>
      </c>
      <c r="B42" t="s">
        <v>1828</v>
      </c>
      <c r="C42">
        <v>3</v>
      </c>
      <c r="D42">
        <v>5.0993688251918297</v>
      </c>
      <c r="E42">
        <v>0</v>
      </c>
      <c r="F42">
        <v>-0.21094287646419146</v>
      </c>
      <c r="G42">
        <v>-0.21094287646419146</v>
      </c>
      <c r="H42">
        <v>0.18455519664071079</v>
      </c>
      <c r="I42">
        <v>0</v>
      </c>
      <c r="J42">
        <v>11.073311798442649</v>
      </c>
      <c r="K42">
        <v>0.18455519664071079</v>
      </c>
      <c r="L42">
        <v>-1.0000000000000002</v>
      </c>
      <c r="M42">
        <v>-1.0000000000000002</v>
      </c>
      <c r="N42">
        <v>3.6911039328142166</v>
      </c>
      <c r="O42">
        <v>15.961737747170289</v>
      </c>
      <c r="P42">
        <v>-0.38645281954188548</v>
      </c>
      <c r="Q42">
        <v>0.2694564261790926</v>
      </c>
      <c r="R42">
        <v>5.18283824334052E-2</v>
      </c>
      <c r="S42">
        <v>0.3333333333333337</v>
      </c>
      <c r="T42">
        <v>0.31385462308742129</v>
      </c>
      <c r="U42">
        <v>-0.17857607190266336</v>
      </c>
      <c r="V42">
        <v>-3.6580859586667756E-2</v>
      </c>
      <c r="W42">
        <v>9.8990331316285118</v>
      </c>
      <c r="X42">
        <v>-0.47999811998385211</v>
      </c>
      <c r="Y42">
        <v>-1.0000000000000002</v>
      </c>
      <c r="Z42">
        <v>-1.0000000000000002</v>
      </c>
      <c r="AA42">
        <v>35.416966276879222</v>
      </c>
      <c r="AB42">
        <v>5.1789933629216175E-2</v>
      </c>
      <c r="AC42">
        <v>0.28597846415351164</v>
      </c>
      <c r="AD42">
        <v>0.17155369747361895</v>
      </c>
      <c r="AE42">
        <v>25.466104762817331</v>
      </c>
      <c r="AF42">
        <v>0.25</v>
      </c>
      <c r="AG42">
        <v>-1.0000000000000002</v>
      </c>
      <c r="AH42">
        <v>-1.0000000000000002</v>
      </c>
      <c r="AI42">
        <v>0</v>
      </c>
      <c r="AJ42">
        <v>-3.6580859586667756E-2</v>
      </c>
      <c r="AK42">
        <v>0.1148992573149306</v>
      </c>
      <c r="AL42">
        <v>0.22734690732213814</v>
      </c>
      <c r="AM42">
        <v>-0.25411554128161329</v>
      </c>
      <c r="AN42">
        <v>-7.9445736388388782E-2</v>
      </c>
      <c r="AO42">
        <v>-5.7783922454656818</v>
      </c>
      <c r="AP42">
        <v>-0.84940887309902902</v>
      </c>
      <c r="AQ42">
        <v>20.972344930071159</v>
      </c>
      <c r="AR42">
        <v>0.43203102493142331</v>
      </c>
      <c r="AS42">
        <v>-0.29544292334314215</v>
      </c>
      <c r="AT42">
        <v>-1.0000000000000002</v>
      </c>
      <c r="AU42">
        <v>-1.0000000000000002</v>
      </c>
      <c r="AV42">
        <v>-0.15911449403078626</v>
      </c>
      <c r="AW42">
        <v>50.529295150950496</v>
      </c>
      <c r="AX42">
        <v>46.871209192283708</v>
      </c>
      <c r="AY42">
        <v>0.40747973582540842</v>
      </c>
      <c r="AZ42">
        <v>9.5785877782010402</v>
      </c>
      <c r="BA42">
        <v>1424.9789737901394</v>
      </c>
      <c r="CU42" t="e">
        <v>#N/A</v>
      </c>
      <c r="CV42" t="e">
        <v>#N/A</v>
      </c>
    </row>
    <row r="43" spans="1:100" x14ac:dyDescent="0.25">
      <c r="A43">
        <v>3847</v>
      </c>
      <c r="B43" t="s">
        <v>1871</v>
      </c>
      <c r="C43">
        <v>3</v>
      </c>
      <c r="D43">
        <v>4.5369613490951455</v>
      </c>
      <c r="E43">
        <v>-3.9167633149261735E-2</v>
      </c>
      <c r="F43">
        <v>7.8350995951704513E-2</v>
      </c>
      <c r="G43">
        <v>7.0676039298583057E-2</v>
      </c>
      <c r="H43">
        <v>0.30606661610379654</v>
      </c>
      <c r="I43">
        <v>0</v>
      </c>
      <c r="J43">
        <v>18.363996966227802</v>
      </c>
      <c r="K43">
        <v>0.30606661610379654</v>
      </c>
      <c r="L43">
        <v>-0.99999999999999967</v>
      </c>
      <c r="M43">
        <v>-0.99999999999999967</v>
      </c>
      <c r="N43">
        <v>6.121332322075931</v>
      </c>
      <c r="O43">
        <v>22.971634354621521</v>
      </c>
      <c r="P43">
        <v>0.67080645516561543</v>
      </c>
      <c r="Q43">
        <v>-1.0812326880315264</v>
      </c>
      <c r="R43">
        <v>-0.26126116516488668</v>
      </c>
      <c r="S43">
        <v>0.33333333333333315</v>
      </c>
      <c r="T43">
        <v>0.26808191607533161</v>
      </c>
      <c r="U43">
        <v>0.13147119261256007</v>
      </c>
      <c r="V43">
        <v>0</v>
      </c>
      <c r="W43">
        <v>17.072793036697139</v>
      </c>
      <c r="X43">
        <v>0.76256151771383263</v>
      </c>
      <c r="Y43">
        <v>-0.99999999999999967</v>
      </c>
      <c r="Z43">
        <v>-0.99999999999999967</v>
      </c>
      <c r="AA43">
        <v>47.678274076584572</v>
      </c>
      <c r="AB43">
        <v>0.17577429380431076</v>
      </c>
      <c r="AC43">
        <v>0.40881476802645927</v>
      </c>
      <c r="AD43">
        <v>3.2745782270276351E-2</v>
      </c>
      <c r="AE43">
        <v>30.866742205052319</v>
      </c>
      <c r="AF43">
        <v>0.5625</v>
      </c>
      <c r="AG43">
        <v>-0.99999999999999967</v>
      </c>
      <c r="AH43">
        <v>-0.99999999999999967</v>
      </c>
      <c r="AI43">
        <v>0</v>
      </c>
      <c r="AJ43">
        <v>0</v>
      </c>
      <c r="AK43">
        <v>-4.000117570062222E-2</v>
      </c>
      <c r="AL43">
        <v>0.43759740233748579</v>
      </c>
      <c r="AM43">
        <v>-0.22468561122599157</v>
      </c>
      <c r="AN43">
        <v>0.26455530643207825</v>
      </c>
      <c r="AO43">
        <v>-5.8171461591528999</v>
      </c>
      <c r="AP43">
        <v>8.8018696724893903</v>
      </c>
      <c r="AQ43">
        <v>35.436790002924944</v>
      </c>
      <c r="AR43">
        <v>0.73288644202122455</v>
      </c>
      <c r="AS43">
        <v>1.0686281338176289</v>
      </c>
      <c r="AT43">
        <v>-0.99999999999999967</v>
      </c>
      <c r="AU43">
        <v>-0.99999999999999967</v>
      </c>
      <c r="AV43">
        <v>-0.19058512586630361</v>
      </c>
      <c r="AW43">
        <v>79.451778103695489</v>
      </c>
      <c r="AX43">
        <v>79.451778103695489</v>
      </c>
      <c r="AY43">
        <v>0.42906988105859767</v>
      </c>
      <c r="AZ43">
        <v>30.136786404853872</v>
      </c>
      <c r="BA43">
        <v>1569.9542988081705</v>
      </c>
      <c r="CU43" t="e">
        <v>#N/A</v>
      </c>
      <c r="CV43" t="e">
        <v>#N/A</v>
      </c>
    </row>
    <row r="44" spans="1:100" x14ac:dyDescent="0.25">
      <c r="A44">
        <v>4013</v>
      </c>
      <c r="B44" t="s">
        <v>1941</v>
      </c>
      <c r="C44">
        <v>3</v>
      </c>
      <c r="D44">
        <v>2.2596988359282655</v>
      </c>
      <c r="E44">
        <v>0.51393789103581766</v>
      </c>
      <c r="F44">
        <v>-7.429299796226424E-2</v>
      </c>
      <c r="G44">
        <v>2.5761794449971759E-2</v>
      </c>
      <c r="H44">
        <v>-0.10906786755802159</v>
      </c>
      <c r="I44">
        <v>0</v>
      </c>
      <c r="J44">
        <v>-6.5440720534812948</v>
      </c>
      <c r="K44">
        <v>-0.10906786755802159</v>
      </c>
      <c r="L44">
        <v>-1.0000000000000004</v>
      </c>
      <c r="M44">
        <v>-1.0000000000000004</v>
      </c>
      <c r="N44">
        <v>-2.1813573511604321</v>
      </c>
      <c r="O44">
        <v>-4.2586114231030585</v>
      </c>
      <c r="P44">
        <v>0.87160784991676987</v>
      </c>
      <c r="Q44">
        <v>-1.3267403785507688</v>
      </c>
      <c r="R44">
        <v>-0.30395585010971427</v>
      </c>
      <c r="S44">
        <v>0.33333333333333354</v>
      </c>
      <c r="T44">
        <v>0.28591955401322733</v>
      </c>
      <c r="U44">
        <v>0.21105264262999957</v>
      </c>
      <c r="V44">
        <v>-1.3227564750822717E-3</v>
      </c>
      <c r="W44">
        <v>37.522025642379965</v>
      </c>
      <c r="X44">
        <v>1.5171810072539798</v>
      </c>
      <c r="Y44">
        <v>-1.0000000000000004</v>
      </c>
      <c r="Z44">
        <v>-1.0000000000000004</v>
      </c>
      <c r="AA44">
        <v>29.771310859942297</v>
      </c>
      <c r="AB44">
        <v>-0.265654840368578</v>
      </c>
      <c r="AC44">
        <v>4.6633417802735624E-2</v>
      </c>
      <c r="AD44">
        <v>7.0086243919282518E-2</v>
      </c>
      <c r="AE44">
        <v>-7.446758932327981</v>
      </c>
      <c r="AF44">
        <v>0.1</v>
      </c>
      <c r="AG44">
        <v>-1.0000000000000004</v>
      </c>
      <c r="AH44">
        <v>-1.0000000000000004</v>
      </c>
      <c r="AI44">
        <v>2.1875174217303971E-4</v>
      </c>
      <c r="AJ44">
        <v>-1.3227564750822717E-3</v>
      </c>
      <c r="AK44">
        <v>9.762673644653308E-2</v>
      </c>
      <c r="AL44">
        <v>0.29422727174302238</v>
      </c>
      <c r="AM44">
        <v>0.18722319009177274</v>
      </c>
      <c r="AN44">
        <v>0.15498406650714275</v>
      </c>
      <c r="AO44">
        <v>5.1687134345269854</v>
      </c>
      <c r="AP44">
        <v>5.3457380213936778</v>
      </c>
      <c r="AQ44">
        <v>30.977953588898693</v>
      </c>
      <c r="AR44">
        <v>0.82898277350147842</v>
      </c>
      <c r="AS44">
        <v>1.4081131396959592</v>
      </c>
      <c r="AT44">
        <v>-1.0000000000000004</v>
      </c>
      <c r="AU44">
        <v>-1.0000000000000004</v>
      </c>
      <c r="AV44">
        <v>-0.2781940556597427</v>
      </c>
      <c r="AW44">
        <v>30.858437458232892</v>
      </c>
      <c r="AX44">
        <v>30.730536845568139</v>
      </c>
      <c r="AY44">
        <v>3.6013377864674262E-2</v>
      </c>
      <c r="AZ44">
        <v>-27.375871647242061</v>
      </c>
      <c r="BA44">
        <v>1378.3006626167917</v>
      </c>
      <c r="CU44" t="e">
        <v>#N/A</v>
      </c>
      <c r="CV44" t="e">
        <v>#N/A</v>
      </c>
    </row>
    <row r="45" spans="1:100" x14ac:dyDescent="0.25">
      <c r="A45">
        <v>4188</v>
      </c>
      <c r="B45" t="s">
        <v>2027</v>
      </c>
      <c r="C45">
        <v>3</v>
      </c>
      <c r="D45">
        <v>4.471584923899921</v>
      </c>
      <c r="E45">
        <v>0.23213044669357302</v>
      </c>
      <c r="F45">
        <v>-8.1177124172183743E-2</v>
      </c>
      <c r="G45">
        <v>9.295075371106673E-3</v>
      </c>
      <c r="H45">
        <v>3.4437236759469487E-3</v>
      </c>
      <c r="I45">
        <v>0</v>
      </c>
      <c r="J45">
        <v>0.20662342055681596</v>
      </c>
      <c r="K45">
        <v>3.4437236759469487E-3</v>
      </c>
      <c r="L45">
        <v>-1.0000000000000018</v>
      </c>
      <c r="M45">
        <v>-1.0000000000000018</v>
      </c>
      <c r="N45">
        <v>6.8874473518937995E-2</v>
      </c>
      <c r="O45">
        <v>4.6875034198278431</v>
      </c>
      <c r="P45">
        <v>2.7873560726971058E-2</v>
      </c>
      <c r="Q45">
        <v>-0.36656081305059363</v>
      </c>
      <c r="R45">
        <v>-0.10112042811120746</v>
      </c>
      <c r="S45">
        <v>0.33333333333333393</v>
      </c>
      <c r="T45">
        <v>0.35063220272428841</v>
      </c>
      <c r="U45">
        <v>0.39275556587985727</v>
      </c>
      <c r="V45">
        <v>0.1955079960936352</v>
      </c>
      <c r="W45">
        <v>50.751414974206696</v>
      </c>
      <c r="X45">
        <v>3.4418909218538674</v>
      </c>
      <c r="Y45">
        <v>-1.0000000000000018</v>
      </c>
      <c r="Z45">
        <v>-1.0000000000000018</v>
      </c>
      <c r="AA45">
        <v>95.613171713872561</v>
      </c>
      <c r="AB45">
        <v>0.37414381706374433</v>
      </c>
      <c r="AC45">
        <v>0.28450881158732882</v>
      </c>
      <c r="AD45">
        <v>0.24060491470446826</v>
      </c>
      <c r="AE45">
        <v>44.962877167777044</v>
      </c>
      <c r="AF45">
        <v>0.83333333333333337</v>
      </c>
      <c r="AG45">
        <v>-1.0000000000000018</v>
      </c>
      <c r="AH45">
        <v>-1.0000000000000018</v>
      </c>
      <c r="AI45">
        <v>0</v>
      </c>
      <c r="AJ45">
        <v>0.1955079960936352</v>
      </c>
      <c r="AK45">
        <v>0.1514992395532247</v>
      </c>
      <c r="AL45">
        <v>5.1910627893096396E-2</v>
      </c>
      <c r="AM45">
        <v>0.33203292951269803</v>
      </c>
      <c r="AN45">
        <v>1.538547891744587E-2</v>
      </c>
      <c r="AO45">
        <v>9.0583194355835772</v>
      </c>
      <c r="AP45">
        <v>0.64419011240162893</v>
      </c>
      <c r="AQ45">
        <v>50.958038394763541</v>
      </c>
      <c r="AR45">
        <v>1.2722290980311148</v>
      </c>
      <c r="AS45">
        <v>3.4453346455298148</v>
      </c>
      <c r="AT45">
        <v>-1.0000000000000018</v>
      </c>
      <c r="AU45">
        <v>-1.0000000000000018</v>
      </c>
      <c r="AV45">
        <v>-9.1825352740100785E-2</v>
      </c>
      <c r="AW45">
        <v>100.94486524610198</v>
      </c>
      <c r="AX45">
        <v>120.49566485546548</v>
      </c>
      <c r="AY45">
        <v>0.3833378564172148</v>
      </c>
      <c r="AZ45">
        <v>16.258633631059848</v>
      </c>
      <c r="BA45">
        <v>1611.5937097989995</v>
      </c>
      <c r="CU45" t="e">
        <v>#N/A</v>
      </c>
      <c r="CV45" t="e">
        <v>#N/A</v>
      </c>
    </row>
    <row r="46" spans="1:100" x14ac:dyDescent="0.25">
      <c r="A46">
        <v>4189</v>
      </c>
      <c r="B46" t="s">
        <v>1846</v>
      </c>
      <c r="C46">
        <v>3</v>
      </c>
      <c r="D46">
        <v>4.3290382101664422</v>
      </c>
      <c r="E46">
        <v>-0.43661468460837555</v>
      </c>
      <c r="F46">
        <v>0.37277535324635858</v>
      </c>
      <c r="G46">
        <v>0.29017359267127407</v>
      </c>
      <c r="H46">
        <v>0.4127226540404792</v>
      </c>
      <c r="I46">
        <v>0</v>
      </c>
      <c r="J46">
        <v>24.76335924242877</v>
      </c>
      <c r="K46">
        <v>0.4127226540404792</v>
      </c>
      <c r="L46">
        <v>-0.99999999999999978</v>
      </c>
      <c r="M46">
        <v>-0.99999999999999978</v>
      </c>
      <c r="N46">
        <v>8.2544530808095793</v>
      </c>
      <c r="O46">
        <v>29.382571045266445</v>
      </c>
      <c r="P46">
        <v>0.18691446454791241</v>
      </c>
      <c r="Q46">
        <v>-0.85506898096687367</v>
      </c>
      <c r="R46">
        <v>-0.24689936483949432</v>
      </c>
      <c r="S46">
        <v>0.33333333333333326</v>
      </c>
      <c r="T46">
        <v>0.35259780213388825</v>
      </c>
      <c r="U46">
        <v>0.24046031992003722</v>
      </c>
      <c r="V46">
        <v>-2.191440736212585E-2</v>
      </c>
      <c r="W46">
        <v>19.670175759386133</v>
      </c>
      <c r="X46">
        <v>1.1228277857346911</v>
      </c>
      <c r="Y46">
        <v>-0.99999999999999978</v>
      </c>
      <c r="Z46">
        <v>-0.99999999999999978</v>
      </c>
      <c r="AA46">
        <v>64.425405645594338</v>
      </c>
      <c r="AB46">
        <v>0.29183463198392506</v>
      </c>
      <c r="AC46">
        <v>0.3840879446466921</v>
      </c>
      <c r="AD46">
        <v>0.22412000839033663</v>
      </c>
      <c r="AE46">
        <v>45.00212925104767</v>
      </c>
      <c r="AF46">
        <v>0.8</v>
      </c>
      <c r="AG46">
        <v>-0.99999999999999978</v>
      </c>
      <c r="AH46">
        <v>-0.99999999999999978</v>
      </c>
      <c r="AI46">
        <v>0</v>
      </c>
      <c r="AJ46">
        <v>-2.191440736212585E-2</v>
      </c>
      <c r="AK46">
        <v>2.1102627204630364E-2</v>
      </c>
      <c r="AL46">
        <v>0.15623204884933314</v>
      </c>
      <c r="AM46">
        <v>0.27524005074117414</v>
      </c>
      <c r="AN46">
        <v>7.6921515075263408E-3</v>
      </c>
      <c r="AO46">
        <v>6.9865144045525067</v>
      </c>
      <c r="AP46">
        <v>0.97346403193482334</v>
      </c>
      <c r="AQ46">
        <v>44.433535001814889</v>
      </c>
      <c r="AR46">
        <v>0.90447704802513273</v>
      </c>
      <c r="AS46">
        <v>1.5355504397751703</v>
      </c>
      <c r="AT46">
        <v>-0.99999999999999978</v>
      </c>
      <c r="AU46">
        <v>-0.99999999999999978</v>
      </c>
      <c r="AV46">
        <v>4.3274227831779866E-2</v>
      </c>
      <c r="AW46">
        <v>94.781440722795551</v>
      </c>
      <c r="AX46">
        <v>92.589999986582967</v>
      </c>
      <c r="AY46">
        <v>0.14721840175470921</v>
      </c>
      <c r="AZ46">
        <v>15.981229678771108</v>
      </c>
      <c r="BA46">
        <v>1529.1771796471144</v>
      </c>
      <c r="CU46" t="e">
        <v>#N/A</v>
      </c>
      <c r="CV46" t="e">
        <v>#N/A</v>
      </c>
    </row>
    <row r="47" spans="1:100" x14ac:dyDescent="0.25">
      <c r="A47">
        <v>4320</v>
      </c>
      <c r="B47" t="s">
        <v>2090</v>
      </c>
      <c r="C47">
        <v>3</v>
      </c>
      <c r="D47">
        <v>5.3310496155224207</v>
      </c>
      <c r="E47">
        <v>-1.6766792900226399E-2</v>
      </c>
      <c r="F47">
        <v>0.32536705797149962</v>
      </c>
      <c r="G47">
        <v>0.32536705797149962</v>
      </c>
      <c r="H47">
        <v>0.21084889908641799</v>
      </c>
      <c r="I47">
        <v>0</v>
      </c>
      <c r="J47">
        <v>12.650933945185082</v>
      </c>
      <c r="K47">
        <v>0.21084889908641799</v>
      </c>
      <c r="L47">
        <v>-1.0000000000000013</v>
      </c>
      <c r="M47">
        <v>-1.0000000000000013</v>
      </c>
      <c r="N47">
        <v>4.2169779817283626</v>
      </c>
      <c r="O47">
        <v>18.307350618678999</v>
      </c>
      <c r="P47">
        <v>9.1592526486815956E-2</v>
      </c>
      <c r="Q47">
        <v>-0.3046269072976977</v>
      </c>
      <c r="R47">
        <v>-0.12790696882833477</v>
      </c>
      <c r="S47">
        <v>0.33333333333333381</v>
      </c>
      <c r="T47">
        <v>0.33333333333333381</v>
      </c>
      <c r="U47">
        <v>0.3251042963037844</v>
      </c>
      <c r="V47">
        <v>0.32539387150509819</v>
      </c>
      <c r="W47">
        <v>44.252637415565303</v>
      </c>
      <c r="X47">
        <v>3.7085981818259768</v>
      </c>
      <c r="Y47">
        <v>-1.0000000000000013</v>
      </c>
      <c r="Z47">
        <v>-1.0000000000000013</v>
      </c>
      <c r="AA47">
        <v>83.787115953417825</v>
      </c>
      <c r="AB47">
        <v>0.11924532428772421</v>
      </c>
      <c r="AC47">
        <v>0.37992361767665855</v>
      </c>
      <c r="AD47">
        <v>0.2940787681692339</v>
      </c>
      <c r="AE47">
        <v>39.662385506680863</v>
      </c>
      <c r="AF47">
        <v>0.82352941176470584</v>
      </c>
      <c r="AG47">
        <v>-1.0000000000000013</v>
      </c>
      <c r="AH47">
        <v>-1.0000000000000013</v>
      </c>
      <c r="AI47">
        <v>4.1574836995160284E-3</v>
      </c>
      <c r="AJ47">
        <v>0.32539387150509819</v>
      </c>
      <c r="AK47">
        <v>-4.3019703640038376E-2</v>
      </c>
      <c r="AL47">
        <v>-5.3055538619158293E-2</v>
      </c>
      <c r="AM47">
        <v>-0.25648203781977219</v>
      </c>
      <c r="AN47">
        <v>-0.11377110701602666</v>
      </c>
      <c r="AO47">
        <v>-6.6271494636944963</v>
      </c>
      <c r="AP47">
        <v>-3.1095553684964594</v>
      </c>
      <c r="AQ47">
        <v>56.903571360750362</v>
      </c>
      <c r="AR47">
        <v>1.3171648344755496</v>
      </c>
      <c r="AS47">
        <v>3.9194470809123931</v>
      </c>
      <c r="AT47">
        <v>-1.0000000000000013</v>
      </c>
      <c r="AU47">
        <v>-1.0000000000000013</v>
      </c>
      <c r="AV47">
        <v>0.19746008914316532</v>
      </c>
      <c r="AW47">
        <v>98.984911203600319</v>
      </c>
      <c r="AX47">
        <v>131.60744802810046</v>
      </c>
      <c r="AY47">
        <v>3.2183193354990973E-2</v>
      </c>
      <c r="AZ47">
        <v>3.1176256776433346</v>
      </c>
      <c r="BA47">
        <v>1523.2650937849942</v>
      </c>
      <c r="CU47" t="e">
        <v>#N/A</v>
      </c>
      <c r="CV47" t="e">
        <v>#N/A</v>
      </c>
    </row>
    <row r="48" spans="1:100" x14ac:dyDescent="0.25">
      <c r="A48">
        <v>4469</v>
      </c>
      <c r="B48" t="s">
        <v>2154</v>
      </c>
      <c r="C48">
        <v>3</v>
      </c>
      <c r="D48">
        <v>4.8233364711642821</v>
      </c>
      <c r="E48">
        <v>-1.5492998916426456E-2</v>
      </c>
      <c r="F48">
        <v>0.7533059906359818</v>
      </c>
      <c r="G48">
        <v>0.7533059906359818</v>
      </c>
      <c r="H48">
        <v>0.31783628647028783</v>
      </c>
      <c r="I48">
        <v>0</v>
      </c>
      <c r="J48">
        <v>19.070177188217276</v>
      </c>
      <c r="K48">
        <v>0.31783628647028783</v>
      </c>
      <c r="L48">
        <v>-1.0000000000000016</v>
      </c>
      <c r="M48">
        <v>-1.0000000000000016</v>
      </c>
      <c r="N48">
        <v>6.356725729405758</v>
      </c>
      <c r="O48">
        <v>24.64681965001753</v>
      </c>
      <c r="P48">
        <v>0.15467384922127059</v>
      </c>
      <c r="Q48">
        <v>-3.2374863060132841</v>
      </c>
      <c r="R48">
        <v>-1.1469948867081443</v>
      </c>
      <c r="S48">
        <v>0.33333333333333359</v>
      </c>
      <c r="T48">
        <v>0.32960291655632246</v>
      </c>
      <c r="U48">
        <v>0.37483062929905792</v>
      </c>
      <c r="V48">
        <v>0.32248670909399313</v>
      </c>
      <c r="W48">
        <v>41.696692072496823</v>
      </c>
      <c r="X48">
        <v>3.7756123184025503</v>
      </c>
      <c r="Y48">
        <v>-1.0000000000000016</v>
      </c>
      <c r="Z48">
        <v>-1.0000000000000016</v>
      </c>
      <c r="AA48">
        <v>89.569769249099281</v>
      </c>
      <c r="AB48">
        <v>0.31153819889613421</v>
      </c>
      <c r="AC48">
        <v>0.41842948274872216</v>
      </c>
      <c r="AD48">
        <v>0.25043375962135533</v>
      </c>
      <c r="AE48">
        <v>49.020072063310622</v>
      </c>
      <c r="AF48">
        <v>0.875</v>
      </c>
      <c r="AG48">
        <v>-1.0000000000000016</v>
      </c>
      <c r="AH48">
        <v>-1.0000000000000016</v>
      </c>
      <c r="AI48">
        <v>-4.2072732585063458E-2</v>
      </c>
      <c r="AJ48">
        <v>0.32248670909399313</v>
      </c>
      <c r="AK48">
        <v>-2.309472444503384E-2</v>
      </c>
      <c r="AL48">
        <v>0.20205787623313587</v>
      </c>
      <c r="AM48">
        <v>4.3271828572880325E-2</v>
      </c>
      <c r="AN48">
        <v>-8.9870539227052668E-2</v>
      </c>
      <c r="AO48">
        <v>0.96632209209683917</v>
      </c>
      <c r="AP48">
        <v>-1.2364740995106369</v>
      </c>
      <c r="AQ48">
        <v>60.766869260714067</v>
      </c>
      <c r="AR48">
        <v>1.3602535882827067</v>
      </c>
      <c r="AS48">
        <v>4.0934486048728393</v>
      </c>
      <c r="AT48">
        <v>-1.0000000000000016</v>
      </c>
      <c r="AU48">
        <v>-1.0000000000000016</v>
      </c>
      <c r="AV48">
        <v>-0.39368889607216162</v>
      </c>
      <c r="AW48">
        <v>112.98011479960616</v>
      </c>
      <c r="AX48">
        <v>144.38733105730415</v>
      </c>
      <c r="AY48">
        <v>0.19365149504040635</v>
      </c>
      <c r="AZ48">
        <v>24.349493673768581</v>
      </c>
      <c r="BA48">
        <v>1574.6303285235906</v>
      </c>
      <c r="CU48" t="e">
        <v>#N/A</v>
      </c>
      <c r="CV48" t="e">
        <v>#N/A</v>
      </c>
    </row>
    <row r="49" spans="1:100" x14ac:dyDescent="0.25">
      <c r="A49">
        <v>4486</v>
      </c>
      <c r="B49" t="s">
        <v>2164</v>
      </c>
      <c r="C49">
        <v>3</v>
      </c>
      <c r="D49">
        <v>4.8330972565098724</v>
      </c>
      <c r="E49">
        <v>0</v>
      </c>
      <c r="F49">
        <v>-0.23925017606441787</v>
      </c>
      <c r="G49">
        <v>-0.23925017606441787</v>
      </c>
      <c r="H49">
        <v>8.1725681988674609E-2</v>
      </c>
      <c r="I49">
        <v>0</v>
      </c>
      <c r="J49">
        <v>4.9035409193204718</v>
      </c>
      <c r="K49">
        <v>8.1725681988674609E-2</v>
      </c>
      <c r="L49">
        <v>-0.99999999999999856</v>
      </c>
      <c r="M49">
        <v>-0.99999999999999856</v>
      </c>
      <c r="N49">
        <v>1.6345136397734903</v>
      </c>
      <c r="O49">
        <v>9.4973879997659196</v>
      </c>
      <c r="P49">
        <v>-0.10310284565286094</v>
      </c>
      <c r="Q49">
        <v>-0.20461543607790178</v>
      </c>
      <c r="R49">
        <v>-5.4869605106053224E-2</v>
      </c>
      <c r="S49">
        <v>0.33333333333333282</v>
      </c>
      <c r="T49">
        <v>0.31792515320471459</v>
      </c>
      <c r="U49">
        <v>0.4369739459170508</v>
      </c>
      <c r="V49">
        <v>7.8026838701451801E-2</v>
      </c>
      <c r="W49">
        <v>43.38134356671501</v>
      </c>
      <c r="X49">
        <v>2.7701814402976677</v>
      </c>
      <c r="Y49">
        <v>-0.99999999999999856</v>
      </c>
      <c r="Z49">
        <v>-0.99999999999999856</v>
      </c>
      <c r="AA49">
        <v>83.17618349926542</v>
      </c>
      <c r="AB49">
        <v>0.29222174760766229</v>
      </c>
      <c r="AC49">
        <v>0.41340286042199514</v>
      </c>
      <c r="AD49">
        <v>9.1369582723472953E-2</v>
      </c>
      <c r="AE49">
        <v>39.849709537656516</v>
      </c>
      <c r="AF49">
        <v>0.77777777777777779</v>
      </c>
      <c r="AG49">
        <v>-0.99999999999999856</v>
      </c>
      <c r="AH49">
        <v>-0.99999999999999856</v>
      </c>
      <c r="AI49">
        <v>2.0019076295424987E-3</v>
      </c>
      <c r="AJ49">
        <v>7.8026838701451801E-2</v>
      </c>
      <c r="AK49">
        <v>-5.6232352650697169E-2</v>
      </c>
      <c r="AL49">
        <v>-6.8949278794178975E-2</v>
      </c>
      <c r="AM49">
        <v>6.4485404634336649E-2</v>
      </c>
      <c r="AN49">
        <v>4.0010472740454023E-2</v>
      </c>
      <c r="AO49">
        <v>1.3309733526049321</v>
      </c>
      <c r="AP49">
        <v>0.65551542454045719</v>
      </c>
      <c r="AQ49">
        <v>48.284884486035473</v>
      </c>
      <c r="AR49">
        <v>1.1662592711565503</v>
      </c>
      <c r="AS49">
        <v>2.8519071222863426</v>
      </c>
      <c r="AT49">
        <v>-0.99999999999999856</v>
      </c>
      <c r="AU49">
        <v>-0.99999999999999856</v>
      </c>
      <c r="AV49">
        <v>-0.294119781170471</v>
      </c>
      <c r="AW49">
        <v>93.329086923571893</v>
      </c>
      <c r="AX49">
        <v>101.17180894630791</v>
      </c>
      <c r="AY49">
        <v>0.34458037465580271</v>
      </c>
      <c r="AZ49">
        <v>26.518612040368129</v>
      </c>
      <c r="BA49">
        <v>1476.3168630021519</v>
      </c>
      <c r="CU49" t="e">
        <v>#N/A</v>
      </c>
      <c r="CV49" t="e">
        <v>#N/A</v>
      </c>
    </row>
    <row r="50" spans="1:100" x14ac:dyDescent="0.25">
      <c r="A50">
        <v>4662</v>
      </c>
      <c r="B50" t="s">
        <v>2266</v>
      </c>
      <c r="C50">
        <v>3</v>
      </c>
      <c r="D50">
        <v>4.0130586567434712</v>
      </c>
      <c r="E50">
        <v>3.4823094267120817E-4</v>
      </c>
      <c r="F50">
        <v>5.6813379162982978</v>
      </c>
      <c r="G50">
        <v>5.6813379162982978</v>
      </c>
      <c r="H50">
        <v>7.6451688225657816E-2</v>
      </c>
      <c r="I50">
        <v>0</v>
      </c>
      <c r="J50">
        <v>4.5871012935394724</v>
      </c>
      <c r="K50">
        <v>7.6451688225657816E-2</v>
      </c>
      <c r="L50">
        <v>-0.99999999999999978</v>
      </c>
      <c r="M50">
        <v>-0.99999999999999978</v>
      </c>
      <c r="N50">
        <v>1.5290337645131562</v>
      </c>
      <c r="O50">
        <v>14.281497866581232</v>
      </c>
      <c r="P50">
        <v>-9.51965363609657E-2</v>
      </c>
      <c r="Q50">
        <v>6.7143966273456206</v>
      </c>
      <c r="R50">
        <v>2.3381472549195932</v>
      </c>
      <c r="S50">
        <v>0.33333333333333309</v>
      </c>
      <c r="T50">
        <v>0.33599928528594841</v>
      </c>
      <c r="U50">
        <v>0.38312637898476926</v>
      </c>
      <c r="V50">
        <v>-0.10237845533117007</v>
      </c>
      <c r="W50">
        <v>34.945154161888937</v>
      </c>
      <c r="X50">
        <v>1.5137816662982952</v>
      </c>
      <c r="Y50">
        <v>-0.99999999999999978</v>
      </c>
      <c r="Z50">
        <v>-0.99999999999999978</v>
      </c>
      <c r="AA50">
        <v>85.107856493231353</v>
      </c>
      <c r="AB50">
        <v>0.37715957570402286</v>
      </c>
      <c r="AC50">
        <v>0.40566155959337236</v>
      </c>
      <c r="AD50">
        <v>0.17366996623106151</v>
      </c>
      <c r="AE50">
        <v>47.824555076422868</v>
      </c>
      <c r="AF50">
        <v>0.83333333333333337</v>
      </c>
      <c r="AG50">
        <v>-0.99999999999999978</v>
      </c>
      <c r="AH50">
        <v>-0.99999999999999978</v>
      </c>
      <c r="AI50">
        <v>0.12894523805037911</v>
      </c>
      <c r="AJ50">
        <v>-0.10237845533117007</v>
      </c>
      <c r="AK50">
        <v>0.46768862185915616</v>
      </c>
      <c r="AL50">
        <v>5.8051012520365812E-2</v>
      </c>
      <c r="AM50">
        <v>9.2971567915639847E-2</v>
      </c>
      <c r="AN50">
        <v>0.29321956364191459</v>
      </c>
      <c r="AO50">
        <v>4.6627323071867766</v>
      </c>
      <c r="AP50">
        <v>7.6207441536496923</v>
      </c>
      <c r="AQ50">
        <v>39.532255455428455</v>
      </c>
      <c r="AR50">
        <v>0.9500805422728813</v>
      </c>
      <c r="AS50">
        <v>1.5902333545239546</v>
      </c>
      <c r="AT50">
        <v>-0.99999999999999978</v>
      </c>
      <c r="AU50">
        <v>-0.99999999999999978</v>
      </c>
      <c r="AV50">
        <v>8.0194851712178874</v>
      </c>
      <c r="AW50">
        <v>107.01009851346231</v>
      </c>
      <c r="AX50">
        <v>99.351157741352949</v>
      </c>
      <c r="AY50">
        <v>0.1965068306759418</v>
      </c>
      <c r="AZ50">
        <v>9.5100028908189174</v>
      </c>
      <c r="BA50">
        <v>1540.4228393306807</v>
      </c>
      <c r="CU50" t="e">
        <v>#N/A</v>
      </c>
      <c r="CV50" t="e">
        <v>#N/A</v>
      </c>
    </row>
    <row r="51" spans="1:100" x14ac:dyDescent="0.25">
      <c r="A51">
        <v>4918</v>
      </c>
      <c r="B51" t="s">
        <v>2371</v>
      </c>
      <c r="C51">
        <v>3</v>
      </c>
      <c r="D51">
        <v>4.5280228080508635</v>
      </c>
      <c r="E51">
        <v>-1.1690994541291681E-2</v>
      </c>
      <c r="F51">
        <v>3.7542456046452366</v>
      </c>
      <c r="G51">
        <v>3.7542456046452366</v>
      </c>
      <c r="H51">
        <v>0.23346480305114439</v>
      </c>
      <c r="I51">
        <v>0</v>
      </c>
      <c r="J51">
        <v>14.00788818306866</v>
      </c>
      <c r="K51">
        <v>0.23346480305114439</v>
      </c>
      <c r="L51">
        <v>-0.99999999999999845</v>
      </c>
      <c r="M51">
        <v>-0.99999999999999845</v>
      </c>
      <c r="N51">
        <v>4.6692960610228864</v>
      </c>
      <c r="O51">
        <v>22.290156595764742</v>
      </c>
      <c r="P51">
        <v>-0.34045676211789594</v>
      </c>
      <c r="Q51">
        <v>24.180713837313714</v>
      </c>
      <c r="R51">
        <v>7.8853392907378668</v>
      </c>
      <c r="S51">
        <v>0.33333333333333309</v>
      </c>
      <c r="T51">
        <v>0.32688221938768275</v>
      </c>
      <c r="U51">
        <v>0.1837809395971636</v>
      </c>
      <c r="V51">
        <v>-0.26812737074919718</v>
      </c>
      <c r="W51">
        <v>13.696172740713497</v>
      </c>
      <c r="X51">
        <v>-0.45334083038230788</v>
      </c>
      <c r="Y51">
        <v>-0.99999999999999845</v>
      </c>
      <c r="Z51">
        <v>-0.99999999999999845</v>
      </c>
      <c r="AA51">
        <v>45.504282345748479</v>
      </c>
      <c r="AB51">
        <v>0.26662060954336109</v>
      </c>
      <c r="AC51">
        <v>-4.6084188698529413E-2</v>
      </c>
      <c r="AD51">
        <v>0.25791898544111053</v>
      </c>
      <c r="AE51">
        <v>23.922770314297093</v>
      </c>
      <c r="AF51">
        <v>0.83333333333333337</v>
      </c>
      <c r="AG51">
        <v>-0.99999999999999845</v>
      </c>
      <c r="AH51">
        <v>-0.99999999999999845</v>
      </c>
      <c r="AI51">
        <v>-4.3087275486839063E-2</v>
      </c>
      <c r="AJ51">
        <v>-0.26812737074919718</v>
      </c>
      <c r="AK51">
        <v>4.0921566637704417E-2</v>
      </c>
      <c r="AL51">
        <v>0.10554452005644317</v>
      </c>
      <c r="AM51">
        <v>-9.3901398479840928E-2</v>
      </c>
      <c r="AN51">
        <v>-0.14439650691641098</v>
      </c>
      <c r="AO51">
        <v>-2.1429271288075014</v>
      </c>
      <c r="AP51">
        <v>-3.082190072628058</v>
      </c>
      <c r="AQ51">
        <v>27.70406092378219</v>
      </c>
      <c r="AR51">
        <v>0.57586912156898218</v>
      </c>
      <c r="AS51">
        <v>-0.21987602733116379</v>
      </c>
      <c r="AT51">
        <v>-0.99999999999999845</v>
      </c>
      <c r="AU51">
        <v>-0.99999999999999845</v>
      </c>
      <c r="AV51">
        <v>11.639584895383104</v>
      </c>
      <c r="AW51">
        <v>64.712248868885155</v>
      </c>
      <c r="AX51">
        <v>37.037766284228681</v>
      </c>
      <c r="AY51">
        <v>0.18805446450062493</v>
      </c>
      <c r="AZ51">
        <v>-30.944144110488608</v>
      </c>
      <c r="BA51">
        <v>1485.0004912593834</v>
      </c>
      <c r="CU51" t="e">
        <v>#N/A</v>
      </c>
      <c r="CV51" t="e">
        <v>#N/A</v>
      </c>
    </row>
    <row r="52" spans="1:100" x14ac:dyDescent="0.25">
      <c r="A52">
        <v>5012</v>
      </c>
      <c r="B52" t="s">
        <v>2420</v>
      </c>
      <c r="C52">
        <v>3</v>
      </c>
      <c r="D52">
        <v>5.7436974613413243</v>
      </c>
      <c r="E52">
        <v>8.6203524892454045E-2</v>
      </c>
      <c r="F52">
        <v>0.83392656733759141</v>
      </c>
      <c r="G52">
        <v>0.86054584186624783</v>
      </c>
      <c r="H52">
        <v>0.1972962510598027</v>
      </c>
      <c r="I52">
        <v>-2.3821511996631961E-2</v>
      </c>
      <c r="J52">
        <v>10.40848434379024</v>
      </c>
      <c r="K52">
        <v>0.17347473906317085</v>
      </c>
      <c r="L52">
        <v>-0.999999999999999</v>
      </c>
      <c r="M52">
        <v>-0.999999999999999</v>
      </c>
      <c r="N52">
        <v>3.4694947812634158</v>
      </c>
      <c r="O52">
        <v>17.012727646997821</v>
      </c>
      <c r="P52">
        <v>-0.1136402174308497</v>
      </c>
      <c r="Q52">
        <v>-12.538079049090909</v>
      </c>
      <c r="R52">
        <v>-4.2015968093776763</v>
      </c>
      <c r="S52">
        <v>0.33333333333333276</v>
      </c>
      <c r="T52">
        <v>0.33333333333333276</v>
      </c>
      <c r="U52">
        <v>0.41929531406568632</v>
      </c>
      <c r="V52">
        <v>-6.0534017991292141E-2</v>
      </c>
      <c r="W52">
        <v>34.078128947115573</v>
      </c>
      <c r="X52">
        <v>1.8071690759184875</v>
      </c>
      <c r="Y52">
        <v>-0.999999999999999</v>
      </c>
      <c r="Z52">
        <v>-0.999999999999999</v>
      </c>
      <c r="AA52">
        <v>76.485236331636841</v>
      </c>
      <c r="AB52">
        <v>0.43831191596631258</v>
      </c>
      <c r="AC52">
        <v>9.8618988923101544E-2</v>
      </c>
      <c r="AD52">
        <v>0.3952431789885642</v>
      </c>
      <c r="AE52">
        <v>46.60870419389893</v>
      </c>
      <c r="AF52">
        <v>0.66666666666666663</v>
      </c>
      <c r="AG52">
        <v>-0.999999999999999</v>
      </c>
      <c r="AH52">
        <v>-0.999999999999999</v>
      </c>
      <c r="AI52">
        <v>-0.11627631856303748</v>
      </c>
      <c r="AJ52">
        <v>-6.0534017991292141E-2</v>
      </c>
      <c r="AK52">
        <v>0.20912681599766131</v>
      </c>
      <c r="AL52">
        <v>-0.15961444235726763</v>
      </c>
      <c r="AM52">
        <v>0.3151759744740093</v>
      </c>
      <c r="AN52">
        <v>-3.8076685542356825E-2</v>
      </c>
      <c r="AO52">
        <v>8.92503344183854</v>
      </c>
      <c r="AP52">
        <v>-1.7499893503452595</v>
      </c>
      <c r="AQ52">
        <v>44.486613290905829</v>
      </c>
      <c r="AR52">
        <v>1.0254279627410601</v>
      </c>
      <c r="AS52">
        <v>1.9806438149816585</v>
      </c>
      <c r="AT52">
        <v>-0.999999999999999</v>
      </c>
      <c r="AU52">
        <v>-0.999999999999999</v>
      </c>
      <c r="AV52">
        <v>-3.341050967511431</v>
      </c>
      <c r="AW52">
        <v>91.74797462828937</v>
      </c>
      <c r="AX52">
        <v>83.369046457899429</v>
      </c>
      <c r="AY52">
        <v>0.1282651289126957</v>
      </c>
      <c r="AZ52">
        <v>-7.3750744939771868</v>
      </c>
      <c r="BA52">
        <v>1478.268265566189</v>
      </c>
      <c r="CU52" t="e">
        <v>#N/A</v>
      </c>
      <c r="CV52" t="e">
        <v>#N/A</v>
      </c>
    </row>
    <row r="53" spans="1:100" x14ac:dyDescent="0.25">
      <c r="A53">
        <v>5160</v>
      </c>
      <c r="B53" t="s">
        <v>1846</v>
      </c>
      <c r="C53">
        <v>3</v>
      </c>
      <c r="D53">
        <v>5.0600112531993613</v>
      </c>
      <c r="E53">
        <v>7.9126116052162659E-2</v>
      </c>
      <c r="F53">
        <v>-0.71487232533973633</v>
      </c>
      <c r="G53">
        <v>-0.71487232533973633</v>
      </c>
      <c r="H53">
        <v>0.44801335275083104</v>
      </c>
      <c r="I53">
        <v>0</v>
      </c>
      <c r="J53">
        <v>26.88080116504986</v>
      </c>
      <c r="K53">
        <v>0.44801335275083104</v>
      </c>
      <c r="L53">
        <v>-1.0000000000000004</v>
      </c>
      <c r="M53">
        <v>-1.0000000000000004</v>
      </c>
      <c r="N53">
        <v>8.9602670550166206</v>
      </c>
      <c r="O53">
        <v>31.225940092909486</v>
      </c>
      <c r="P53">
        <v>0.16415879299252306</v>
      </c>
      <c r="Q53">
        <v>2.6214452259461796</v>
      </c>
      <c r="R53">
        <v>0.8868720629450787</v>
      </c>
      <c r="S53">
        <v>0.33333333333333365</v>
      </c>
      <c r="T53">
        <v>0.33333333333333365</v>
      </c>
      <c r="U53">
        <v>0.31026325301051078</v>
      </c>
      <c r="V53">
        <v>-6.9940061551112792E-2</v>
      </c>
      <c r="W53">
        <v>18.359060215009364</v>
      </c>
      <c r="X53">
        <v>1.0400659566512025</v>
      </c>
      <c r="Y53">
        <v>-1.0000000000000004</v>
      </c>
      <c r="Z53">
        <v>-1.0000000000000004</v>
      </c>
      <c r="AA53">
        <v>75.367121078747076</v>
      </c>
      <c r="AB53">
        <v>0.45971885605560758</v>
      </c>
      <c r="AC53">
        <v>0.47963183395117331</v>
      </c>
      <c r="AD53">
        <v>0.18307308600907077</v>
      </c>
      <c r="AE53">
        <v>56.121188800792567</v>
      </c>
      <c r="AF53">
        <v>0.9285714285714286</v>
      </c>
      <c r="AG53">
        <v>-1.0000000000000004</v>
      </c>
      <c r="AH53">
        <v>-1.0000000000000004</v>
      </c>
      <c r="AI53">
        <v>3.1193551585149457E-2</v>
      </c>
      <c r="AJ53">
        <v>-6.9940061551112792E-2</v>
      </c>
      <c r="AK53">
        <v>5.5470787457518156E-2</v>
      </c>
      <c r="AL53">
        <v>0.13167738312186467</v>
      </c>
      <c r="AM53">
        <v>-3.7751342949670003E-2</v>
      </c>
      <c r="AN53">
        <v>-0.12454130138862078</v>
      </c>
      <c r="AO53">
        <v>-0.66642963645415965</v>
      </c>
      <c r="AP53">
        <v>-2.455145619106196</v>
      </c>
      <c r="AQ53">
        <v>45.239861380059196</v>
      </c>
      <c r="AR53">
        <v>0.9069898581260647</v>
      </c>
      <c r="AS53">
        <v>1.4880793094020321</v>
      </c>
      <c r="AT53">
        <v>-1.0000000000000004</v>
      </c>
      <c r="AU53">
        <v>-1.0000000000000004</v>
      </c>
      <c r="AV53">
        <v>0.17199973760534068</v>
      </c>
      <c r="AW53">
        <v>104.13791555255025</v>
      </c>
      <c r="AX53">
        <v>97.767780429141965</v>
      </c>
      <c r="AY53">
        <v>0.4547745969974169</v>
      </c>
      <c r="AZ53">
        <v>14.261144548698198</v>
      </c>
      <c r="BA53">
        <v>1466.4471712378802</v>
      </c>
      <c r="CU53" t="e">
        <v>#N/A</v>
      </c>
      <c r="CV53" t="e">
        <v>#N/A</v>
      </c>
    </row>
    <row r="54" spans="1:100" x14ac:dyDescent="0.25">
      <c r="A54">
        <v>5295</v>
      </c>
      <c r="B54" t="s">
        <v>2583</v>
      </c>
      <c r="C54">
        <v>3</v>
      </c>
      <c r="D54">
        <v>5.0817638024488581</v>
      </c>
      <c r="E54">
        <v>8.1378241151707827E-3</v>
      </c>
      <c r="F54">
        <v>0.61429538780134219</v>
      </c>
      <c r="G54">
        <v>0.61429538780134219</v>
      </c>
      <c r="H54">
        <v>-3.7168640639877217E-2</v>
      </c>
      <c r="I54">
        <v>0</v>
      </c>
      <c r="J54">
        <v>-2.2301184383926276</v>
      </c>
      <c r="K54">
        <v>-3.7168640639877217E-2</v>
      </c>
      <c r="L54">
        <v>-0.99999999999999989</v>
      </c>
      <c r="M54">
        <v>-0.99999999999999989</v>
      </c>
      <c r="N54">
        <v>-0.74337281279754541</v>
      </c>
      <c r="O54">
        <v>3.4659407518575645</v>
      </c>
      <c r="P54">
        <v>-0.25395056316379389</v>
      </c>
      <c r="Q54">
        <v>7.7861735505004894</v>
      </c>
      <c r="R54">
        <v>2.5387260290683193</v>
      </c>
      <c r="S54">
        <v>0.33333333333333326</v>
      </c>
      <c r="T54">
        <v>0.24796004821368134</v>
      </c>
      <c r="U54">
        <v>0.32715004495632455</v>
      </c>
      <c r="V54">
        <v>0.18439480287096804</v>
      </c>
      <c r="W54">
        <v>45.200274800567371</v>
      </c>
      <c r="X54">
        <v>2.9480577341183452</v>
      </c>
      <c r="Y54">
        <v>-0.99999999999999989</v>
      </c>
      <c r="Z54">
        <v>-0.99999999999999989</v>
      </c>
      <c r="AA54">
        <v>91.828850518108069</v>
      </c>
      <c r="AB54">
        <v>0.27726677342433165</v>
      </c>
      <c r="AC54">
        <v>0.23382941678854829</v>
      </c>
      <c r="AD54">
        <v>0.37070080355656915</v>
      </c>
      <c r="AE54">
        <v>44.089849688472462</v>
      </c>
      <c r="AF54">
        <v>0.7857142857142857</v>
      </c>
      <c r="AG54">
        <v>-0.99999999999999989</v>
      </c>
      <c r="AH54">
        <v>-0.99999999999999989</v>
      </c>
      <c r="AI54">
        <v>-2.7591108021598948E-2</v>
      </c>
      <c r="AJ54">
        <v>0.18439480287096804</v>
      </c>
      <c r="AK54">
        <v>0.10105208903243579</v>
      </c>
      <c r="AL54">
        <v>4.2981306605982799E-4</v>
      </c>
      <c r="AM54">
        <v>-0.11913981213901187</v>
      </c>
      <c r="AN54">
        <v>-7.2555996128101555E-2</v>
      </c>
      <c r="AO54">
        <v>-2.4732348583131181</v>
      </c>
      <c r="AP54">
        <v>-1.8117508378722396</v>
      </c>
      <c r="AQ54">
        <v>42.970156362174755</v>
      </c>
      <c r="AR54">
        <v>1.0928382293743071</v>
      </c>
      <c r="AS54">
        <v>2.9108890934784699</v>
      </c>
      <c r="AT54">
        <v>-0.99999999999999989</v>
      </c>
      <c r="AU54">
        <v>-0.99999999999999989</v>
      </c>
      <c r="AV54">
        <v>3.1530214168696626</v>
      </c>
      <c r="AW54">
        <v>93.483040432093361</v>
      </c>
      <c r="AX54">
        <v>111.37069855875821</v>
      </c>
      <c r="AY54">
        <v>0.3718191096371774</v>
      </c>
      <c r="AZ54">
        <v>-7.7798098944742948</v>
      </c>
      <c r="BA54">
        <v>1481.3610865466569</v>
      </c>
      <c r="CU54" t="e">
        <v>#N/A</v>
      </c>
      <c r="CV54" t="e">
        <v>#N/A</v>
      </c>
    </row>
    <row r="55" spans="1:100" x14ac:dyDescent="0.25">
      <c r="A55">
        <v>5635</v>
      </c>
      <c r="B55" t="s">
        <v>2765</v>
      </c>
      <c r="C55">
        <v>3</v>
      </c>
      <c r="D55">
        <v>5.3258881843129426</v>
      </c>
      <c r="E55">
        <v>2.9644339354066114E-3</v>
      </c>
      <c r="F55">
        <v>-1.7865159918453186</v>
      </c>
      <c r="G55">
        <v>-1.7865159918453186</v>
      </c>
      <c r="H55">
        <v>0.27606187047922404</v>
      </c>
      <c r="I55">
        <v>0</v>
      </c>
      <c r="J55">
        <v>16.563712228753435</v>
      </c>
      <c r="K55">
        <v>0.27606187047922404</v>
      </c>
      <c r="L55">
        <v>-1.0000000000000016</v>
      </c>
      <c r="M55">
        <v>-1.0000000000000016</v>
      </c>
      <c r="N55">
        <v>5.5212374095844794</v>
      </c>
      <c r="O55">
        <v>20.103084421221066</v>
      </c>
      <c r="P55">
        <v>7.6224606276347837E-3</v>
      </c>
      <c r="Q55">
        <v>4.7583836026835247E-2</v>
      </c>
      <c r="R55">
        <v>9.1404158655315149E-2</v>
      </c>
      <c r="S55">
        <v>0.3333333333333337</v>
      </c>
      <c r="T55">
        <v>0.3333333333333337</v>
      </c>
      <c r="U55">
        <v>0.25419781357774734</v>
      </c>
      <c r="V55">
        <v>4.943466416512235E-2</v>
      </c>
      <c r="W55">
        <v>27.769490957212529</v>
      </c>
      <c r="X55">
        <v>1.704004035489167</v>
      </c>
      <c r="Y55">
        <v>-1.0000000000000016</v>
      </c>
      <c r="Z55">
        <v>-1.0000000000000016</v>
      </c>
      <c r="AA55">
        <v>79.656459613813851</v>
      </c>
      <c r="AB55">
        <v>0.15302069375283331</v>
      </c>
      <c r="AC55">
        <v>0.54447063853808719</v>
      </c>
      <c r="AD55">
        <v>0.33841995766800059</v>
      </c>
      <c r="AE55">
        <v>51.795564497946074</v>
      </c>
      <c r="AF55">
        <v>1</v>
      </c>
      <c r="AG55">
        <v>-1.0000000000000016</v>
      </c>
      <c r="AH55">
        <v>-1.0000000000000016</v>
      </c>
      <c r="AI55">
        <v>-8.0698605104021673E-2</v>
      </c>
      <c r="AJ55">
        <v>4.943466416512235E-2</v>
      </c>
      <c r="AK55">
        <v>3.7901667779646014E-2</v>
      </c>
      <c r="AL55">
        <v>-2.520793910325184E-2</v>
      </c>
      <c r="AM55">
        <v>-1.5165591377185783E-2</v>
      </c>
      <c r="AN55">
        <v>-5.3972443484721411E-2</v>
      </c>
      <c r="AO55">
        <v>-0.18963144553141364</v>
      </c>
      <c r="AP55">
        <v>-1.4753507826342944</v>
      </c>
      <c r="AQ55">
        <v>44.333203185965957</v>
      </c>
      <c r="AR55">
        <v>0.97029914440953713</v>
      </c>
      <c r="AS55">
        <v>1.9800659059683923</v>
      </c>
      <c r="AT55">
        <v>-1.0000000000000016</v>
      </c>
      <c r="AU55">
        <v>-1.0000000000000016</v>
      </c>
      <c r="AV55">
        <v>-1.6951118331900039</v>
      </c>
      <c r="AW55">
        <v>98.284193252400684</v>
      </c>
      <c r="AX55">
        <v>101.6136875668325</v>
      </c>
      <c r="AY55">
        <v>0.34841529671280358</v>
      </c>
      <c r="AZ55">
        <v>37.43720494746686</v>
      </c>
      <c r="BA55">
        <v>1569.0473278325887</v>
      </c>
      <c r="CU55" t="e">
        <v>#N/A</v>
      </c>
      <c r="CV55" t="e">
        <v>#N/A</v>
      </c>
    </row>
    <row r="56" spans="1:100" x14ac:dyDescent="0.25">
      <c r="A56">
        <v>5839</v>
      </c>
      <c r="B56" t="s">
        <v>2887</v>
      </c>
      <c r="C56">
        <v>3</v>
      </c>
      <c r="D56">
        <v>5.1664164227577007</v>
      </c>
      <c r="E56">
        <v>-5.5973470153293497E-3</v>
      </c>
      <c r="F56">
        <v>-0.15637630230586419</v>
      </c>
      <c r="G56">
        <v>-0.15637630230586419</v>
      </c>
      <c r="H56">
        <v>0.13953626000921876</v>
      </c>
      <c r="I56">
        <v>0</v>
      </c>
      <c r="J56">
        <v>8.3721756005531205</v>
      </c>
      <c r="K56">
        <v>0.13953626000921876</v>
      </c>
      <c r="L56">
        <v>-0.99999999999999856</v>
      </c>
      <c r="M56">
        <v>-0.99999999999999856</v>
      </c>
      <c r="N56">
        <v>2.7907252001843736</v>
      </c>
      <c r="O56">
        <v>13.382215721004952</v>
      </c>
      <c r="P56">
        <v>-1.723189039330191E-3</v>
      </c>
      <c r="Q56">
        <v>0.37016094848767134</v>
      </c>
      <c r="R56">
        <v>7.7803479885176219E-2</v>
      </c>
      <c r="S56">
        <v>0.33333333333333282</v>
      </c>
      <c r="T56">
        <v>0.3541236923917962</v>
      </c>
      <c r="U56">
        <v>0.44091738516733753</v>
      </c>
      <c r="V56">
        <v>0</v>
      </c>
      <c r="W56">
        <v>39.553526035329909</v>
      </c>
      <c r="X56">
        <v>2.3386573448501062</v>
      </c>
      <c r="Y56">
        <v>-0.99999999999999856</v>
      </c>
      <c r="Z56">
        <v>-0.99999999999999856</v>
      </c>
      <c r="AA56">
        <v>71.931919799170004</v>
      </c>
      <c r="AB56">
        <v>0.45745603570735166</v>
      </c>
      <c r="AC56">
        <v>-1.8557986245143602E-2</v>
      </c>
      <c r="AD56">
        <v>0.20711375621688999</v>
      </c>
      <c r="AE56">
        <v>32.300590283954904</v>
      </c>
      <c r="AF56">
        <v>0.66666666666666663</v>
      </c>
      <c r="AG56">
        <v>-0.99999999999999856</v>
      </c>
      <c r="AH56">
        <v>-0.99999999999999856</v>
      </c>
      <c r="AI56">
        <v>1.3521935208714746E-2</v>
      </c>
      <c r="AJ56">
        <v>0</v>
      </c>
      <c r="AK56">
        <v>-0.15122220364662226</v>
      </c>
      <c r="AL56">
        <v>0.17802056270322825</v>
      </c>
      <c r="AM56">
        <v>0.15532725289654631</v>
      </c>
      <c r="AN56">
        <v>0.19823192407971824</v>
      </c>
      <c r="AO56">
        <v>3.1270703041805463</v>
      </c>
      <c r="AP56">
        <v>5.8459009155090929</v>
      </c>
      <c r="AQ56">
        <v>47.925701635883009</v>
      </c>
      <c r="AR56">
        <v>1.1283744108924667</v>
      </c>
      <c r="AS56">
        <v>2.4781936048593249</v>
      </c>
      <c r="AT56">
        <v>-0.99999999999999856</v>
      </c>
      <c r="AU56">
        <v>-0.99999999999999856</v>
      </c>
      <c r="AV56">
        <v>-7.8572822420687971E-2</v>
      </c>
      <c r="AW56">
        <v>91.160036435684034</v>
      </c>
      <c r="AX56">
        <v>91.430475139858331</v>
      </c>
      <c r="AY56">
        <v>0.46720814079014322</v>
      </c>
      <c r="AZ56">
        <v>47.408363821451601</v>
      </c>
      <c r="BA56">
        <v>1544.4310458594641</v>
      </c>
      <c r="CU56" t="e">
        <v>#N/A</v>
      </c>
      <c r="CV56" t="e">
        <v>#N/A</v>
      </c>
    </row>
    <row r="57" spans="1:100" x14ac:dyDescent="0.25">
      <c r="A57">
        <v>5842</v>
      </c>
      <c r="B57" t="s">
        <v>1302</v>
      </c>
      <c r="C57">
        <v>3</v>
      </c>
      <c r="D57">
        <v>5.0510961561729273</v>
      </c>
      <c r="E57">
        <v>0</v>
      </c>
      <c r="F57">
        <v>5.3435337866589219</v>
      </c>
      <c r="G57">
        <v>5.3435337866589219</v>
      </c>
      <c r="H57">
        <v>0.30140722303811135</v>
      </c>
      <c r="I57">
        <v>0</v>
      </c>
      <c r="J57">
        <v>18.084433382286676</v>
      </c>
      <c r="K57">
        <v>0.30140722303811135</v>
      </c>
      <c r="L57">
        <v>-1.0000000000000007</v>
      </c>
      <c r="M57">
        <v>-1.0000000000000007</v>
      </c>
      <c r="N57">
        <v>6.0281444607622259</v>
      </c>
      <c r="O57">
        <v>28.479063325118528</v>
      </c>
      <c r="P57">
        <v>-7.513437816370077E-3</v>
      </c>
      <c r="Q57">
        <v>19.040709559574079</v>
      </c>
      <c r="R57">
        <v>6.1914744858765944</v>
      </c>
      <c r="S57">
        <v>0.33333333333333343</v>
      </c>
      <c r="T57">
        <v>0.33333333333333343</v>
      </c>
      <c r="U57">
        <v>0.23705558428517073</v>
      </c>
      <c r="V57">
        <v>0.1979111336637297</v>
      </c>
      <c r="W57">
        <v>32.009046463098215</v>
      </c>
      <c r="X57">
        <v>2.5009485827516165</v>
      </c>
      <c r="Y57">
        <v>-1.0000000000000007</v>
      </c>
      <c r="Z57">
        <v>-1.0000000000000007</v>
      </c>
      <c r="AA57">
        <v>69.958118985958748</v>
      </c>
      <c r="AB57">
        <v>3.224677647654639E-2</v>
      </c>
      <c r="AC57">
        <v>6.8309383198919368E-2</v>
      </c>
      <c r="AD57">
        <v>0.53459580106421301</v>
      </c>
      <c r="AE57">
        <v>31.75759803698395</v>
      </c>
      <c r="AF57">
        <v>0.66666666666666663</v>
      </c>
      <c r="AG57">
        <v>-1.0000000000000007</v>
      </c>
      <c r="AH57">
        <v>-1.0000000000000007</v>
      </c>
      <c r="AI57">
        <v>1.7674201322514325E-3</v>
      </c>
      <c r="AJ57">
        <v>0.1979111336637297</v>
      </c>
      <c r="AK57">
        <v>-8.6267872725281566E-2</v>
      </c>
      <c r="AL57">
        <v>-8.1317064726664334E-2</v>
      </c>
      <c r="AM57">
        <v>-4.8668515889587378E-2</v>
      </c>
      <c r="AN57">
        <v>0.17926138074758827</v>
      </c>
      <c r="AO57">
        <v>-1.6480522608660926</v>
      </c>
      <c r="AP57">
        <v>4.0749491950563845</v>
      </c>
      <c r="AQ57">
        <v>50.093479845384955</v>
      </c>
      <c r="AR57">
        <v>1.101633384615567</v>
      </c>
      <c r="AS57">
        <v>2.8023558057897291</v>
      </c>
      <c r="AT57">
        <v>-1.0000000000000007</v>
      </c>
      <c r="AU57">
        <v>-1.0000000000000007</v>
      </c>
      <c r="AV57">
        <v>11.535008272535512</v>
      </c>
      <c r="AW57">
        <v>102.51213150613376</v>
      </c>
      <c r="AX57">
        <v>122.33859327515177</v>
      </c>
      <c r="AY57">
        <v>0.30464413576272326</v>
      </c>
      <c r="AZ57">
        <v>36.423082726843532</v>
      </c>
      <c r="BA57">
        <v>1583.0153231796492</v>
      </c>
      <c r="CU57" t="e">
        <v>#N/A</v>
      </c>
      <c r="CV57" t="e">
        <v>#N/A</v>
      </c>
    </row>
    <row r="58" spans="1:100" x14ac:dyDescent="0.25">
      <c r="A58">
        <v>5869</v>
      </c>
      <c r="B58" t="s">
        <v>2910</v>
      </c>
      <c r="C58">
        <v>3</v>
      </c>
      <c r="D58">
        <v>3.5411433294609829</v>
      </c>
      <c r="E58">
        <v>1.0198991325637706E-3</v>
      </c>
      <c r="F58">
        <v>-0.34818190692082462</v>
      </c>
      <c r="G58">
        <v>-0.34818190692082462</v>
      </c>
      <c r="H58">
        <v>-0.2654855424413029</v>
      </c>
      <c r="I58">
        <v>0</v>
      </c>
      <c r="J58">
        <v>-15.929132546478172</v>
      </c>
      <c r="K58">
        <v>-0.2654855424413029</v>
      </c>
      <c r="L58">
        <v>-1.0000000000000009</v>
      </c>
      <c r="M58">
        <v>-1.0000000000000009</v>
      </c>
      <c r="N58">
        <v>-5.3097108488260556</v>
      </c>
      <c r="O58">
        <v>-12.736171123938014</v>
      </c>
      <c r="P58">
        <v>0.14660597696767458</v>
      </c>
      <c r="Q58">
        <v>2.213377817958202</v>
      </c>
      <c r="R58">
        <v>0.571938095878467</v>
      </c>
      <c r="S58">
        <v>0.33333333333333343</v>
      </c>
      <c r="T58">
        <v>0.29976959295827482</v>
      </c>
      <c r="U58">
        <v>0.29692862065518422</v>
      </c>
      <c r="V58">
        <v>-4.718948820134506E-3</v>
      </c>
      <c r="W58">
        <v>47.631925622718491</v>
      </c>
      <c r="X58">
        <v>2.0244255180577824</v>
      </c>
      <c r="Y58">
        <v>-1.0000000000000009</v>
      </c>
      <c r="Z58">
        <v>-1.0000000000000009</v>
      </c>
      <c r="AA58">
        <v>68.906432076554296</v>
      </c>
      <c r="AB58">
        <v>0.14662037747665271</v>
      </c>
      <c r="AC58">
        <v>-1.5138082699897616E-2</v>
      </c>
      <c r="AD58">
        <v>0.28256907238239298</v>
      </c>
      <c r="AE58">
        <v>20.702568357957414</v>
      </c>
      <c r="AF58">
        <v>9.0909090909090912E-2</v>
      </c>
      <c r="AG58">
        <v>-1.0000000000000009</v>
      </c>
      <c r="AH58">
        <v>-1.0000000000000009</v>
      </c>
      <c r="AI58">
        <v>0</v>
      </c>
      <c r="AJ58">
        <v>-4.718948820134506E-3</v>
      </c>
      <c r="AK58">
        <v>-9.1574395139320017E-2</v>
      </c>
      <c r="AL58">
        <v>9.667102209672096E-3</v>
      </c>
      <c r="AM58">
        <v>-3.0707221333137583E-2</v>
      </c>
      <c r="AN58">
        <v>-6.1179272609528795E-2</v>
      </c>
      <c r="AO58">
        <v>-1.2255525090250388</v>
      </c>
      <c r="AP58">
        <v>-1.48114630418986</v>
      </c>
      <c r="AQ58">
        <v>31.702793076240276</v>
      </c>
      <c r="AR58">
        <v>0.92531259812665834</v>
      </c>
      <c r="AS58">
        <v>1.7589399756164794</v>
      </c>
      <c r="AT58">
        <v>-1.0000000000000009</v>
      </c>
      <c r="AU58">
        <v>-1.0000000000000009</v>
      </c>
      <c r="AV58">
        <v>0.22375618895764238</v>
      </c>
      <c r="AW58">
        <v>54.689114648426404</v>
      </c>
      <c r="AX58">
        <v>54.21721976641296</v>
      </c>
      <c r="AY58">
        <v>0.22894800012555885</v>
      </c>
      <c r="AZ58">
        <v>-9.8341195426183869</v>
      </c>
      <c r="BA58">
        <v>1414.9155528577817</v>
      </c>
      <c r="CU58" t="e">
        <v>#N/A</v>
      </c>
      <c r="CV58" t="e">
        <v>#N/A</v>
      </c>
    </row>
    <row r="59" spans="1:100" x14ac:dyDescent="0.25">
      <c r="A59">
        <v>5892</v>
      </c>
      <c r="B59" t="s">
        <v>2924</v>
      </c>
      <c r="C59">
        <v>3</v>
      </c>
      <c r="D59">
        <v>5.5956950956421831</v>
      </c>
      <c r="E59">
        <v>0</v>
      </c>
      <c r="F59">
        <v>-0.11191609409214778</v>
      </c>
      <c r="G59">
        <v>-0.11191609409214778</v>
      </c>
      <c r="H59">
        <v>0.29092971750152213</v>
      </c>
      <c r="I59">
        <v>0</v>
      </c>
      <c r="J59">
        <v>17.455783050091334</v>
      </c>
      <c r="K59">
        <v>0.29092971750152213</v>
      </c>
      <c r="L59">
        <v>-0.99999999999999978</v>
      </c>
      <c r="M59">
        <v>-0.99999999999999978</v>
      </c>
      <c r="N59">
        <v>5.8185943500304438</v>
      </c>
      <c r="O59">
        <v>22.939562051641364</v>
      </c>
      <c r="P59">
        <v>9.2995988111598996E-2</v>
      </c>
      <c r="Q59">
        <v>-3.3931988762153513</v>
      </c>
      <c r="R59">
        <v>-1.269552360143944</v>
      </c>
      <c r="S59">
        <v>0.33333333333333331</v>
      </c>
      <c r="T59">
        <v>0.33333333333333331</v>
      </c>
      <c r="U59">
        <v>0.52284375067347777</v>
      </c>
      <c r="V59">
        <v>0.18411975063759317</v>
      </c>
      <c r="W59">
        <v>43.308018019048646</v>
      </c>
      <c r="X59">
        <v>3.5718304556846157</v>
      </c>
      <c r="Y59">
        <v>-0.99999999999999978</v>
      </c>
      <c r="Z59">
        <v>-0.99999999999999978</v>
      </c>
      <c r="AA59">
        <v>88.215118497555608</v>
      </c>
      <c r="AB59">
        <v>0.35758627979645502</v>
      </c>
      <c r="AC59">
        <v>0.1492173256534664</v>
      </c>
      <c r="AD59">
        <v>0.41672945132309691</v>
      </c>
      <c r="AE59">
        <v>46.176652838650931</v>
      </c>
      <c r="AF59">
        <v>0.7142857142857143</v>
      </c>
      <c r="AG59">
        <v>-0.99999999999999978</v>
      </c>
      <c r="AH59">
        <v>-0.99999999999999978</v>
      </c>
      <c r="AI59">
        <v>-4.1644369190589163E-3</v>
      </c>
      <c r="AJ59">
        <v>0.18411975063759317</v>
      </c>
      <c r="AK59">
        <v>3.3802837853299052E-2</v>
      </c>
      <c r="AL59">
        <v>8.0730295718505443E-2</v>
      </c>
      <c r="AM59">
        <v>0.14120529004094826</v>
      </c>
      <c r="AN59">
        <v>0.38902832090477701</v>
      </c>
      <c r="AO59">
        <v>3.6991464402902015</v>
      </c>
      <c r="AP59">
        <v>10.129359501211953</v>
      </c>
      <c r="AQ59">
        <v>60.763801069139959</v>
      </c>
      <c r="AR59">
        <v>1.3736301679777381</v>
      </c>
      <c r="AS59">
        <v>3.8627601731861372</v>
      </c>
      <c r="AT59">
        <v>-0.99999999999999978</v>
      </c>
      <c r="AU59">
        <v>-0.99999999999999978</v>
      </c>
      <c r="AV59">
        <v>-1.3814684542360924</v>
      </c>
      <c r="AW59">
        <v>121.2840400504089</v>
      </c>
      <c r="AX59">
        <v>139.61272637578696</v>
      </c>
      <c r="AY59">
        <v>0.24465827428375841</v>
      </c>
      <c r="AZ59">
        <v>27.381131603169305</v>
      </c>
      <c r="BA59">
        <v>1515.447104212855</v>
      </c>
      <c r="CU59" t="e">
        <v>#N/A</v>
      </c>
      <c r="CV59" t="e">
        <v>#N/A</v>
      </c>
    </row>
    <row r="60" spans="1:100" x14ac:dyDescent="0.25">
      <c r="A60">
        <v>5930</v>
      </c>
      <c r="B60" t="s">
        <v>2953</v>
      </c>
      <c r="C60">
        <v>3</v>
      </c>
      <c r="D60">
        <v>2.9206992715044868</v>
      </c>
      <c r="E60">
        <v>-0.16752399072288593</v>
      </c>
      <c r="F60">
        <v>0.49645630323361767</v>
      </c>
      <c r="G60">
        <v>0.44892784734166247</v>
      </c>
      <c r="H60">
        <v>0.10124511126510832</v>
      </c>
      <c r="I60">
        <v>0</v>
      </c>
      <c r="J60">
        <v>6.0747066759064978</v>
      </c>
      <c r="K60">
        <v>0.10124511126510832</v>
      </c>
      <c r="L60">
        <v>-1</v>
      </c>
      <c r="M60">
        <v>-1</v>
      </c>
      <c r="N60">
        <v>2.0249022253021662</v>
      </c>
      <c r="O60">
        <v>9.4443337947526551</v>
      </c>
      <c r="P60">
        <v>9.8261481183817986E-2</v>
      </c>
      <c r="Q60">
        <v>0.36072718330208897</v>
      </c>
      <c r="R60">
        <v>0.11512821633568761</v>
      </c>
      <c r="S60">
        <v>0.33333333333333354</v>
      </c>
      <c r="T60">
        <v>0.39573600550395993</v>
      </c>
      <c r="U60">
        <v>0.40668517456325021</v>
      </c>
      <c r="V60">
        <v>0</v>
      </c>
      <c r="W60">
        <v>41.380376085417439</v>
      </c>
      <c r="X60">
        <v>2.3196796967545352</v>
      </c>
      <c r="Y60">
        <v>-1</v>
      </c>
      <c r="Z60">
        <v>-1</v>
      </c>
      <c r="AA60">
        <v>44.323454430300295</v>
      </c>
      <c r="AB60">
        <v>5.2440638535583624E-2</v>
      </c>
      <c r="AC60">
        <v>-0.11685101186655952</v>
      </c>
      <c r="AD60">
        <v>0.12096937590191967</v>
      </c>
      <c r="AE60">
        <v>2.8279501285471826</v>
      </c>
      <c r="AF60">
        <v>0.1</v>
      </c>
      <c r="AG60">
        <v>-1</v>
      </c>
      <c r="AH60">
        <v>-1</v>
      </c>
      <c r="AI60">
        <v>0</v>
      </c>
      <c r="AJ60">
        <v>0</v>
      </c>
      <c r="AK60">
        <v>0.25479143922342129</v>
      </c>
      <c r="AL60">
        <v>0.43454615987207251</v>
      </c>
      <c r="AM60">
        <v>2.4161421929939305E-2</v>
      </c>
      <c r="AN60">
        <v>5.7313578500731641E-3</v>
      </c>
      <c r="AO60">
        <v>1.8779927443655891</v>
      </c>
      <c r="AP60">
        <v>2.3160147456121924</v>
      </c>
      <c r="AQ60">
        <v>47.455082761323908</v>
      </c>
      <c r="AR60">
        <v>1.1357545134005433</v>
      </c>
      <c r="AS60">
        <v>2.4209248080196439</v>
      </c>
      <c r="AT60">
        <v>-1</v>
      </c>
      <c r="AU60">
        <v>-1</v>
      </c>
      <c r="AV60">
        <v>0.56405606367734995</v>
      </c>
      <c r="AW60">
        <v>56.083802970665104</v>
      </c>
      <c r="AX60">
        <v>56.083802970665104</v>
      </c>
      <c r="AY60">
        <v>-0.16454734235395599</v>
      </c>
      <c r="AZ60">
        <v>-33.096548050082312</v>
      </c>
      <c r="BA60">
        <v>1388.6992394791241</v>
      </c>
      <c r="CU60" t="e">
        <v>#N/A</v>
      </c>
      <c r="CV60" t="e">
        <v>#N/A</v>
      </c>
    </row>
    <row r="61" spans="1:100" x14ac:dyDescent="0.25">
      <c r="A61">
        <v>6025</v>
      </c>
      <c r="B61" t="s">
        <v>3025</v>
      </c>
      <c r="C61">
        <v>3</v>
      </c>
      <c r="D61">
        <v>3.0484512287927616</v>
      </c>
      <c r="E61">
        <v>0.63962477318867483</v>
      </c>
      <c r="F61">
        <v>4.7544953804024216E-2</v>
      </c>
      <c r="G61">
        <v>0.22141929689763148</v>
      </c>
      <c r="H61">
        <v>0.12841214841374943</v>
      </c>
      <c r="I61">
        <v>0</v>
      </c>
      <c r="J61">
        <v>7.7047289048249628</v>
      </c>
      <c r="K61">
        <v>0.12841214841374943</v>
      </c>
      <c r="L61">
        <v>-0.99999999999999978</v>
      </c>
      <c r="M61">
        <v>-0.99999999999999978</v>
      </c>
      <c r="N61">
        <v>2.5682429682749892</v>
      </c>
      <c r="O61">
        <v>10.974599430515362</v>
      </c>
      <c r="P61">
        <v>1.261989233912171</v>
      </c>
      <c r="Q61">
        <v>-0.78640762164304956</v>
      </c>
      <c r="R61">
        <v>-8.8423651361448002E-2</v>
      </c>
      <c r="S61">
        <v>0.3333333333333332</v>
      </c>
      <c r="T61">
        <v>0.40804654419633019</v>
      </c>
      <c r="U61">
        <v>0.22166228655045553</v>
      </c>
      <c r="V61">
        <v>0</v>
      </c>
      <c r="W61">
        <v>33.385200626654786</v>
      </c>
      <c r="X61">
        <v>1.5739891034016733</v>
      </c>
      <c r="Y61">
        <v>-0.99999999999999978</v>
      </c>
      <c r="Z61">
        <v>-0.99999999999999978</v>
      </c>
      <c r="AA61">
        <v>75.771039837545644</v>
      </c>
      <c r="AB61">
        <v>0.50828977122254559</v>
      </c>
      <c r="AC61">
        <v>0.2976337479693445</v>
      </c>
      <c r="AD61">
        <v>4.3561738053155989E-2</v>
      </c>
      <c r="AE61">
        <v>42.474262862252303</v>
      </c>
      <c r="AF61">
        <v>0.30769230769230771</v>
      </c>
      <c r="AG61">
        <v>-0.99999999999999978</v>
      </c>
      <c r="AH61">
        <v>-0.99999999999999978</v>
      </c>
      <c r="AI61">
        <v>0</v>
      </c>
      <c r="AJ61">
        <v>0</v>
      </c>
      <c r="AK61">
        <v>0.17912853604805443</v>
      </c>
      <c r="AL61">
        <v>0.11990274264509797</v>
      </c>
      <c r="AM61">
        <v>-0.35335081949846692</v>
      </c>
      <c r="AN61">
        <v>0.27372334936857767</v>
      </c>
      <c r="AO61">
        <v>-7.9381278072214041</v>
      </c>
      <c r="AP61">
        <v>7.4425974474399332</v>
      </c>
      <c r="AQ61">
        <v>41.089929531479754</v>
      </c>
      <c r="AR61">
        <v>0.96304216408011878</v>
      </c>
      <c r="AS61">
        <v>1.7024012518154239</v>
      </c>
      <c r="AT61">
        <v>-0.99999999999999978</v>
      </c>
      <c r="AU61">
        <v>-0.99999999999999978</v>
      </c>
      <c r="AV61">
        <v>0.13299564553618354</v>
      </c>
      <c r="AW61">
        <v>94.188236715500949</v>
      </c>
      <c r="AX61">
        <v>94.188236715500949</v>
      </c>
      <c r="AY61">
        <v>0.35178103855208298</v>
      </c>
      <c r="AZ61">
        <v>39.826874245493975</v>
      </c>
      <c r="BA61">
        <v>1463.3629225552661</v>
      </c>
      <c r="CU61" t="e">
        <v>#N/A</v>
      </c>
      <c r="CV61" t="e">
        <v>#N/A</v>
      </c>
    </row>
    <row r="62" spans="1:100" x14ac:dyDescent="0.25">
      <c r="A62">
        <v>6321</v>
      </c>
      <c r="B62" t="s">
        <v>3194</v>
      </c>
      <c r="C62">
        <v>3</v>
      </c>
      <c r="D62">
        <v>4.0513556467149332</v>
      </c>
      <c r="E62">
        <v>-0.12042937507320131</v>
      </c>
      <c r="F62">
        <v>2.3415448639197239E-2</v>
      </c>
      <c r="G62">
        <v>-1.4586179674523889E-2</v>
      </c>
      <c r="H62">
        <v>8.7463632443912032E-2</v>
      </c>
      <c r="I62">
        <v>0</v>
      </c>
      <c r="J62">
        <v>5.2478179466347159</v>
      </c>
      <c r="K62">
        <v>8.7463632443912032E-2</v>
      </c>
      <c r="L62">
        <v>-1.0000000000000007</v>
      </c>
      <c r="M62">
        <v>-1.0000000000000007</v>
      </c>
      <c r="N62">
        <v>1.7492726488782395</v>
      </c>
      <c r="O62">
        <v>9.2845874136751281</v>
      </c>
      <c r="P62">
        <v>-1.5347986296391121</v>
      </c>
      <c r="Q62">
        <v>2.8252998118868389E-3</v>
      </c>
      <c r="R62">
        <v>-0.19005078134378603</v>
      </c>
      <c r="S62">
        <v>0.33333333333333359</v>
      </c>
      <c r="T62">
        <v>0.26477826669732285</v>
      </c>
      <c r="U62">
        <v>-0.14683975427890958</v>
      </c>
      <c r="V62">
        <v>0</v>
      </c>
      <c r="W62">
        <v>14.552328532313373</v>
      </c>
      <c r="X62">
        <v>-0.15585681912309268</v>
      </c>
      <c r="Y62">
        <v>-1.0000000000000007</v>
      </c>
      <c r="Z62">
        <v>-1.0000000000000007</v>
      </c>
      <c r="AA62">
        <v>47.340113244864192</v>
      </c>
      <c r="AB62">
        <v>0.31456366300263477</v>
      </c>
      <c r="AC62">
        <v>0.24546986789166511</v>
      </c>
      <c r="AD62">
        <v>9.9523178983592489E-2</v>
      </c>
      <c r="AE62">
        <v>32.977835493894617</v>
      </c>
      <c r="AF62">
        <v>0.6</v>
      </c>
      <c r="AG62">
        <v>-1.0000000000000007</v>
      </c>
      <c r="AH62">
        <v>-1.0000000000000007</v>
      </c>
      <c r="AI62">
        <v>0</v>
      </c>
      <c r="AJ62">
        <v>0</v>
      </c>
      <c r="AK62">
        <v>0.57365918139047423</v>
      </c>
      <c r="AL62">
        <v>-6.225456328666043E-3</v>
      </c>
      <c r="AM62">
        <v>8.680371880052408E-2</v>
      </c>
      <c r="AN62">
        <v>0.31321356148576857</v>
      </c>
      <c r="AO62">
        <v>5.038388876965473</v>
      </c>
      <c r="AP62">
        <v>7.7992117555008873</v>
      </c>
      <c r="AQ62">
        <v>19.800146478948108</v>
      </c>
      <c r="AR62">
        <v>0.45127184575174656</v>
      </c>
      <c r="AS62">
        <v>-6.8393186679180873E-2</v>
      </c>
      <c r="AT62">
        <v>-1.0000000000000007</v>
      </c>
      <c r="AU62">
        <v>-1.0000000000000007</v>
      </c>
      <c r="AV62">
        <v>-0.20463696101830994</v>
      </c>
      <c r="AW62">
        <v>64.423912414040217</v>
      </c>
      <c r="AX62">
        <v>64.423912414040217</v>
      </c>
      <c r="AY62">
        <v>0.28108634672056071</v>
      </c>
      <c r="AZ62">
        <v>1.0607002121855971</v>
      </c>
      <c r="BA62">
        <v>1380.2825866664964</v>
      </c>
      <c r="CU62" t="e">
        <v>#N/A</v>
      </c>
      <c r="CV62" t="e">
        <v>#N/A</v>
      </c>
    </row>
    <row r="63" spans="1:100" x14ac:dyDescent="0.25">
      <c r="A63">
        <v>6369</v>
      </c>
      <c r="B63" t="s">
        <v>3239</v>
      </c>
      <c r="C63">
        <v>3</v>
      </c>
      <c r="D63">
        <v>5.7548265809056796</v>
      </c>
      <c r="E63">
        <v>0</v>
      </c>
      <c r="F63">
        <v>-0.56723845062511513</v>
      </c>
      <c r="G63">
        <v>-0.56723845062511513</v>
      </c>
      <c r="H63">
        <v>0.11852163367958046</v>
      </c>
      <c r="I63">
        <v>0</v>
      </c>
      <c r="J63">
        <v>7.111298020774826</v>
      </c>
      <c r="K63">
        <v>0.11852163367958046</v>
      </c>
      <c r="L63">
        <v>-0.99999999999999922</v>
      </c>
      <c r="M63">
        <v>-0.99999999999999922</v>
      </c>
      <c r="N63">
        <v>2.3704326735916101</v>
      </c>
      <c r="O63">
        <v>12.298886151055399</v>
      </c>
      <c r="P63">
        <v>-0.16486128459644994</v>
      </c>
      <c r="Q63">
        <v>6.1479002774537284</v>
      </c>
      <c r="R63">
        <v>1.9958573632711403</v>
      </c>
      <c r="S63">
        <v>0.33333333333333315</v>
      </c>
      <c r="T63">
        <v>0.40802764746331854</v>
      </c>
      <c r="U63">
        <v>0.45158835000617936</v>
      </c>
      <c r="V63">
        <v>3.0498675478599489E-2</v>
      </c>
      <c r="W63">
        <v>44.197054904074008</v>
      </c>
      <c r="X63">
        <v>2.665756182414722</v>
      </c>
      <c r="Y63">
        <v>-0.99999999999999922</v>
      </c>
      <c r="Z63">
        <v>-0.99999999999999922</v>
      </c>
      <c r="AA63">
        <v>82.112938285942903</v>
      </c>
      <c r="AB63">
        <v>0.35991352514846309</v>
      </c>
      <c r="AC63">
        <v>5.1890503924403461E-2</v>
      </c>
      <c r="AD63">
        <v>0.30659649129908828</v>
      </c>
      <c r="AE63">
        <v>35.920026018597738</v>
      </c>
      <c r="AF63">
        <v>0.92307692307692313</v>
      </c>
      <c r="AG63">
        <v>-0.99999999999999922</v>
      </c>
      <c r="AH63">
        <v>-0.99999999999999922</v>
      </c>
      <c r="AI63">
        <v>0</v>
      </c>
      <c r="AJ63">
        <v>3.0498675478599489E-2</v>
      </c>
      <c r="AK63">
        <v>0.36297654239852489</v>
      </c>
      <c r="AL63">
        <v>-0.13718745440183094</v>
      </c>
      <c r="AM63">
        <v>6.6638418520183193E-2</v>
      </c>
      <c r="AN63">
        <v>0.6097357500177647</v>
      </c>
      <c r="AO63">
        <v>3.4808431749972049</v>
      </c>
      <c r="AP63">
        <v>14.557456478434961</v>
      </c>
      <c r="AQ63">
        <v>51.308352924848819</v>
      </c>
      <c r="AR63">
        <v>1.2234480062814312</v>
      </c>
      <c r="AS63">
        <v>2.7842778160943049</v>
      </c>
      <c r="AT63">
        <v>-0.99999999999999922</v>
      </c>
      <c r="AU63">
        <v>-0.99999999999999922</v>
      </c>
      <c r="AV63">
        <v>1.4286189126460254</v>
      </c>
      <c r="AW63">
        <v>108.96928091543326</v>
      </c>
      <c r="AX63">
        <v>112.01914846329321</v>
      </c>
      <c r="AY63">
        <v>0.16807283928100542</v>
      </c>
      <c r="AZ63">
        <v>32.771545247565122</v>
      </c>
      <c r="BA63">
        <v>1465.126198795255</v>
      </c>
      <c r="CU63" t="e">
        <v>#N/A</v>
      </c>
      <c r="CV63" t="e">
        <v>#N/A</v>
      </c>
    </row>
    <row r="64" spans="1:100" x14ac:dyDescent="0.25">
      <c r="A64">
        <v>6377</v>
      </c>
      <c r="B64" t="s">
        <v>3246</v>
      </c>
      <c r="C64">
        <v>3</v>
      </c>
      <c r="D64">
        <v>6.1892207873414309</v>
      </c>
      <c r="E64">
        <v>0.16106721605058105</v>
      </c>
      <c r="F64">
        <v>7.1810798390995537E-2</v>
      </c>
      <c r="G64">
        <v>0.12836705502274201</v>
      </c>
      <c r="H64">
        <v>0.1919164722775823</v>
      </c>
      <c r="I64">
        <v>0</v>
      </c>
      <c r="J64">
        <v>11.514988336654945</v>
      </c>
      <c r="K64">
        <v>0.1919164722775823</v>
      </c>
      <c r="L64">
        <v>-1.0000000000000004</v>
      </c>
      <c r="M64">
        <v>-1.0000000000000004</v>
      </c>
      <c r="N64">
        <v>3.838329445551647</v>
      </c>
      <c r="O64">
        <v>17.832576179019114</v>
      </c>
      <c r="P64">
        <v>0.36943286934827402</v>
      </c>
      <c r="Q64">
        <v>0.3741273828370193</v>
      </c>
      <c r="R64">
        <v>0.16515562664040331</v>
      </c>
      <c r="S64">
        <v>0.33333333333333376</v>
      </c>
      <c r="T64">
        <v>0.44566534948383252</v>
      </c>
      <c r="U64">
        <v>0.37745141355912298</v>
      </c>
      <c r="V64">
        <v>0</v>
      </c>
      <c r="W64">
        <v>38.581344963948283</v>
      </c>
      <c r="X64">
        <v>2.1914589017536921</v>
      </c>
      <c r="Y64">
        <v>-1.0000000000000004</v>
      </c>
      <c r="Z64">
        <v>-1.0000000000000004</v>
      </c>
      <c r="AA64">
        <v>82.023483404666322</v>
      </c>
      <c r="AB64">
        <v>0.37985157298202238</v>
      </c>
      <c r="AC64">
        <v>0.25062112762032779</v>
      </c>
      <c r="AD64">
        <v>0.23506695567920288</v>
      </c>
      <c r="AE64">
        <v>43.276982814077627</v>
      </c>
      <c r="AF64">
        <v>0.8125</v>
      </c>
      <c r="AG64">
        <v>-1.0000000000000004</v>
      </c>
      <c r="AH64">
        <v>-1.0000000000000004</v>
      </c>
      <c r="AI64">
        <v>0</v>
      </c>
      <c r="AJ64">
        <v>0</v>
      </c>
      <c r="AK64">
        <v>0.14265943182367938</v>
      </c>
      <c r="AL64">
        <v>-4.6013302502010446E-2</v>
      </c>
      <c r="AM64">
        <v>0.19743809911526075</v>
      </c>
      <c r="AN64">
        <v>-4.7039826059553029E-2</v>
      </c>
      <c r="AO64">
        <v>5.649249636999917</v>
      </c>
      <c r="AP64">
        <v>-1.4060621639988784</v>
      </c>
      <c r="AQ64">
        <v>50.096333300603249</v>
      </c>
      <c r="AR64">
        <v>1.1564500963762889</v>
      </c>
      <c r="AS64">
        <v>2.3833753740312749</v>
      </c>
      <c r="AT64">
        <v>-1.0000000000000004</v>
      </c>
      <c r="AU64">
        <v>-1.0000000000000004</v>
      </c>
      <c r="AV64">
        <v>0.29352268166314538</v>
      </c>
      <c r="AW64">
        <v>98.449997419686554</v>
      </c>
      <c r="AX64">
        <v>98.449997419686554</v>
      </c>
      <c r="AY64">
        <v>0.12675532900675279</v>
      </c>
      <c r="AZ64">
        <v>6.5055155613187505</v>
      </c>
      <c r="BA64">
        <v>1443.4562118467204</v>
      </c>
      <c r="CU64" t="e">
        <v>#N/A</v>
      </c>
      <c r="CV64" t="e">
        <v>#N/A</v>
      </c>
    </row>
    <row r="65" spans="1:100" x14ac:dyDescent="0.25">
      <c r="A65">
        <v>6418</v>
      </c>
      <c r="B65" t="s">
        <v>3287</v>
      </c>
      <c r="C65">
        <v>3</v>
      </c>
      <c r="D65">
        <v>6.1299301936799742</v>
      </c>
      <c r="E65">
        <v>0.5082756328836433</v>
      </c>
      <c r="F65">
        <v>-0.26215160368153267</v>
      </c>
      <c r="G65">
        <v>-0.14531703183442821</v>
      </c>
      <c r="H65">
        <v>6.17212260625793E-2</v>
      </c>
      <c r="I65">
        <v>0</v>
      </c>
      <c r="J65">
        <v>3.7032735637547622</v>
      </c>
      <c r="K65">
        <v>6.17212260625793E-2</v>
      </c>
      <c r="L65">
        <v>-1.0000000000000011</v>
      </c>
      <c r="M65">
        <v>-1.0000000000000011</v>
      </c>
      <c r="N65">
        <v>1.2344245212515867</v>
      </c>
      <c r="O65">
        <v>9.6878867256003076</v>
      </c>
      <c r="P65">
        <v>-0.83379764858498184</v>
      </c>
      <c r="Q65">
        <v>-1.1410812353482989</v>
      </c>
      <c r="R65">
        <v>-0.46362550743531838</v>
      </c>
      <c r="S65">
        <v>0.31800421605902818</v>
      </c>
      <c r="T65">
        <v>0.3166846642026544</v>
      </c>
      <c r="U65">
        <v>0.2479875278015643</v>
      </c>
      <c r="V65">
        <v>0.23218307630173476</v>
      </c>
      <c r="W65">
        <v>42.125530332096091</v>
      </c>
      <c r="X65">
        <v>2.941367554085089</v>
      </c>
      <c r="Y65">
        <v>-1.0000000000000011</v>
      </c>
      <c r="Z65">
        <v>-1.0000000000000011</v>
      </c>
      <c r="AA65">
        <v>94.984515539170005</v>
      </c>
      <c r="AB65">
        <v>0.52061322058290915</v>
      </c>
      <c r="AC65">
        <v>0.30750439691578252</v>
      </c>
      <c r="AD65">
        <v>0.23833459679149288</v>
      </c>
      <c r="AE65">
        <v>53.322610714509217</v>
      </c>
      <c r="AF65">
        <v>0.7857142857142857</v>
      </c>
      <c r="AG65">
        <v>-1.0000000000000011</v>
      </c>
      <c r="AH65">
        <v>-1.0000000000000011</v>
      </c>
      <c r="AI65">
        <v>-2.3146385025017728E-3</v>
      </c>
      <c r="AJ65">
        <v>0.23218307630173476</v>
      </c>
      <c r="AK65">
        <v>2.960953455101431E-2</v>
      </c>
      <c r="AL65">
        <v>7.7272055238577997E-2</v>
      </c>
      <c r="AM65">
        <v>-0.21947414328341541</v>
      </c>
      <c r="AN65">
        <v>2.9180044337070415E-2</v>
      </c>
      <c r="AO65">
        <v>-5.3388059093303166</v>
      </c>
      <c r="AP65">
        <v>1.1158613846196506</v>
      </c>
      <c r="AQ65">
        <v>45.828803895850839</v>
      </c>
      <c r="AR65">
        <v>1.1148594843649817</v>
      </c>
      <c r="AS65">
        <v>3.00308878014767</v>
      </c>
      <c r="AT65">
        <v>-1.0000000000000011</v>
      </c>
      <c r="AU65">
        <v>-1.0000000000000011</v>
      </c>
      <c r="AV65">
        <v>-0.60894253926974773</v>
      </c>
      <c r="AW65">
        <v>105.78826364938996</v>
      </c>
      <c r="AX65">
        <v>128.96027850951336</v>
      </c>
      <c r="AY65">
        <v>0.46663164511379029</v>
      </c>
      <c r="AZ65">
        <v>70.238696765626955</v>
      </c>
      <c r="BA65">
        <v>1493.9598318859248</v>
      </c>
      <c r="CU65" t="e">
        <v>#N/A</v>
      </c>
      <c r="CV65" t="e">
        <v>#N/A</v>
      </c>
    </row>
    <row r="66" spans="1:100" x14ac:dyDescent="0.25">
      <c r="A66">
        <v>6430</v>
      </c>
      <c r="B66" t="s">
        <v>3297</v>
      </c>
      <c r="C66">
        <v>3</v>
      </c>
      <c r="D66">
        <v>4.5411206204938939</v>
      </c>
      <c r="E66">
        <v>0</v>
      </c>
      <c r="F66">
        <v>-0.66906555671691925</v>
      </c>
      <c r="G66">
        <v>-0.66906555671691925</v>
      </c>
      <c r="H66">
        <v>0.15832189517571776</v>
      </c>
      <c r="I66">
        <v>0</v>
      </c>
      <c r="J66">
        <v>9.4993137105430687</v>
      </c>
      <c r="K66">
        <v>0.15832189517571776</v>
      </c>
      <c r="L66">
        <v>-0.99999999999999967</v>
      </c>
      <c r="M66">
        <v>-0.99999999999999967</v>
      </c>
      <c r="N66">
        <v>3.1664379035143555</v>
      </c>
      <c r="O66">
        <v>13.371368774320041</v>
      </c>
      <c r="P66">
        <v>-0.27857977332685535</v>
      </c>
      <c r="Q66">
        <v>0.28849779138076453</v>
      </c>
      <c r="R66">
        <v>5.2369694524267735E-2</v>
      </c>
      <c r="S66">
        <v>0.34257489263129431</v>
      </c>
      <c r="T66">
        <v>0.28976346656539936</v>
      </c>
      <c r="U66">
        <v>-0.10532071651191134</v>
      </c>
      <c r="V66">
        <v>0</v>
      </c>
      <c r="W66">
        <v>14.747829900362586</v>
      </c>
      <c r="X66">
        <v>1.169516112529196E-2</v>
      </c>
      <c r="Y66">
        <v>-0.99999999999999967</v>
      </c>
      <c r="Z66">
        <v>-0.99999999999999967</v>
      </c>
      <c r="AA66">
        <v>17.026745818616408</v>
      </c>
      <c r="AB66">
        <v>0.15745129920803583</v>
      </c>
      <c r="AC66">
        <v>-0.13908305958582803</v>
      </c>
      <c r="AD66">
        <v>2.6162684852383496E-2</v>
      </c>
      <c r="AE66">
        <v>2.2265462237295615</v>
      </c>
      <c r="AF66">
        <v>0.18181818181818182</v>
      </c>
      <c r="AG66">
        <v>-0.99999999999999967</v>
      </c>
      <c r="AH66">
        <v>-0.99999999999999967</v>
      </c>
      <c r="AI66">
        <v>-1.461257153937871E-2</v>
      </c>
      <c r="AJ66">
        <v>0</v>
      </c>
      <c r="AK66">
        <v>1.0598360616480111</v>
      </c>
      <c r="AL66">
        <v>-0.19750457717114472</v>
      </c>
      <c r="AM66">
        <v>1.4307048368776327</v>
      </c>
      <c r="AN66">
        <v>-3.0362402879087425E-2</v>
      </c>
      <c r="AO66">
        <v>41.066801230180872</v>
      </c>
      <c r="AP66">
        <v>-1.746582957832908</v>
      </c>
      <c r="AQ66">
        <v>24.247143610905656</v>
      </c>
      <c r="AR66">
        <v>0.52701764268478202</v>
      </c>
      <c r="AS66">
        <v>0.17001705630100972</v>
      </c>
      <c r="AT66">
        <v>-0.99999999999999967</v>
      </c>
      <c r="AU66">
        <v>-0.99999999999999967</v>
      </c>
      <c r="AV66">
        <v>-0.61669586219265182</v>
      </c>
      <c r="AW66">
        <v>28.651531635103513</v>
      </c>
      <c r="AX66">
        <v>28.35928020431594</v>
      </c>
      <c r="AY66">
        <v>-0.21357767687779261</v>
      </c>
      <c r="AZ66">
        <v>-94.934304866673898</v>
      </c>
      <c r="BA66">
        <v>1301.1153340416543</v>
      </c>
      <c r="CU66" t="e">
        <v>#N/A</v>
      </c>
      <c r="CV66" t="e">
        <v>#N/A</v>
      </c>
    </row>
    <row r="67" spans="1:100" x14ac:dyDescent="0.25">
      <c r="A67">
        <v>6546</v>
      </c>
      <c r="B67" t="s">
        <v>2753</v>
      </c>
      <c r="C67">
        <v>3</v>
      </c>
      <c r="D67">
        <v>6.0003478354324855</v>
      </c>
      <c r="E67">
        <v>-0.4258063938420063</v>
      </c>
      <c r="F67">
        <v>-0.74587354029312702</v>
      </c>
      <c r="G67">
        <v>-0.87615484351623718</v>
      </c>
      <c r="H67">
        <v>0.51281294904097274</v>
      </c>
      <c r="I67">
        <v>-2.5004471943843649E-2</v>
      </c>
      <c r="J67">
        <v>29.268508625827746</v>
      </c>
      <c r="K67">
        <v>0.48780847709712916</v>
      </c>
      <c r="L67">
        <v>-1</v>
      </c>
      <c r="M67">
        <v>-1</v>
      </c>
      <c r="N67">
        <v>9.7561695419425796</v>
      </c>
      <c r="O67">
        <v>34.392701617744002</v>
      </c>
      <c r="P67">
        <v>-1.0808154326255894</v>
      </c>
      <c r="Q67">
        <v>1.8976691158222485</v>
      </c>
      <c r="R67">
        <v>0.55457212842966341</v>
      </c>
      <c r="S67">
        <v>0.33333333333333326</v>
      </c>
      <c r="T67">
        <v>0.33333333333333326</v>
      </c>
      <c r="U67">
        <v>0.5517680631629055</v>
      </c>
      <c r="V67">
        <v>5.5698743021159132E-2</v>
      </c>
      <c r="W67">
        <v>31.452999830144066</v>
      </c>
      <c r="X67">
        <v>2.720122900348112</v>
      </c>
      <c r="Y67">
        <v>-1</v>
      </c>
      <c r="Z67">
        <v>-1</v>
      </c>
      <c r="AA67">
        <v>74.802795397392728</v>
      </c>
      <c r="AB67">
        <v>0.32309795028456884</v>
      </c>
      <c r="AC67">
        <v>0.34803526988103684</v>
      </c>
      <c r="AD67">
        <v>0.18477124861077351</v>
      </c>
      <c r="AE67">
        <v>42.795223438818979</v>
      </c>
      <c r="AF67">
        <v>0.69230769230769229</v>
      </c>
      <c r="AG67">
        <v>-1</v>
      </c>
      <c r="AH67">
        <v>-1</v>
      </c>
      <c r="AI67">
        <v>1.7377581514310299E-2</v>
      </c>
      <c r="AJ67">
        <v>5.5698743021159132E-2</v>
      </c>
      <c r="AK67">
        <v>-0.10578416806062277</v>
      </c>
      <c r="AL67">
        <v>7.2090101938725656E-3</v>
      </c>
      <c r="AM67">
        <v>5.9685996195517031E-2</v>
      </c>
      <c r="AN67">
        <v>-0.16857175705007377</v>
      </c>
      <c r="AO67">
        <v>0.9632290645848125</v>
      </c>
      <c r="AP67">
        <v>-4.1782488752824811</v>
      </c>
      <c r="AQ67">
        <v>60.721508455971801</v>
      </c>
      <c r="AR67">
        <v>1.2741334728507314</v>
      </c>
      <c r="AS67">
        <v>3.2079313774452425</v>
      </c>
      <c r="AT67">
        <v>-1</v>
      </c>
      <c r="AU67">
        <v>-1</v>
      </c>
      <c r="AV67">
        <v>-0.32158271508657343</v>
      </c>
      <c r="AW67">
        <v>105.01724813985419</v>
      </c>
      <c r="AX67">
        <v>110.9346740722563</v>
      </c>
      <c r="AY67">
        <v>0.20410083584776623</v>
      </c>
      <c r="AZ67">
        <v>21.198731276900006</v>
      </c>
      <c r="BA67">
        <v>1466.3498893543544</v>
      </c>
      <c r="CU67" t="e">
        <v>#N/A</v>
      </c>
      <c r="CV67" t="e">
        <v>#N/A</v>
      </c>
    </row>
    <row r="68" spans="1:100" x14ac:dyDescent="0.25">
      <c r="A68">
        <v>6652</v>
      </c>
      <c r="B68" t="s">
        <v>3475</v>
      </c>
      <c r="C68">
        <v>3</v>
      </c>
      <c r="D68">
        <v>2.1190507240902345</v>
      </c>
      <c r="E68">
        <v>-0.57957045079524572</v>
      </c>
      <c r="F68">
        <v>-9.0697927432369305E-3</v>
      </c>
      <c r="G68">
        <v>-0.18053441090349556</v>
      </c>
      <c r="H68">
        <v>-6.9297989250516209E-2</v>
      </c>
      <c r="I68">
        <v>0</v>
      </c>
      <c r="J68">
        <v>-4.1578793550309703</v>
      </c>
      <c r="K68">
        <v>-6.9297989250516209E-2</v>
      </c>
      <c r="L68">
        <v>-0.99999999999999989</v>
      </c>
      <c r="M68">
        <v>-0.99999999999999989</v>
      </c>
      <c r="N68">
        <v>-1.3859597850103238</v>
      </c>
      <c r="O68">
        <v>-2.2193630418442307</v>
      </c>
      <c r="P68">
        <v>-0.38568632541264564</v>
      </c>
      <c r="Q68">
        <v>0.87955873210566826</v>
      </c>
      <c r="R68">
        <v>0.19301468264791696</v>
      </c>
      <c r="S68">
        <v>0.33333333333333343</v>
      </c>
      <c r="T68">
        <v>0.30133063948641309</v>
      </c>
      <c r="U68">
        <v>6.9164276830632768E-2</v>
      </c>
      <c r="V68">
        <v>0</v>
      </c>
      <c r="W68">
        <v>30.925049556035823</v>
      </c>
      <c r="X68">
        <v>0.92794611677694849</v>
      </c>
      <c r="Y68">
        <v>-0.99999999999999989</v>
      </c>
      <c r="Z68">
        <v>-0.99999999999999989</v>
      </c>
      <c r="AA68">
        <v>25.403032137418428</v>
      </c>
      <c r="AB68">
        <v>-2.6805216886858937E-2</v>
      </c>
      <c r="AC68">
        <v>-0.13418336699026479</v>
      </c>
      <c r="AD68">
        <v>4.6687941851817648E-2</v>
      </c>
      <c r="AE68">
        <v>-5.7150321012653018</v>
      </c>
      <c r="AF68">
        <v>0</v>
      </c>
      <c r="AG68">
        <v>-0.99999999999999989</v>
      </c>
      <c r="AH68">
        <v>-0.99999999999999989</v>
      </c>
      <c r="AI68">
        <v>6.2798455464901136E-3</v>
      </c>
      <c r="AJ68">
        <v>0</v>
      </c>
      <c r="AK68">
        <v>0.28029246046765433</v>
      </c>
      <c r="AL68">
        <v>-0.15162168871883935</v>
      </c>
      <c r="AM68">
        <v>9.7601571842344803E-2</v>
      </c>
      <c r="AN68">
        <v>-7.5299642240612877E-2</v>
      </c>
      <c r="AO68">
        <v>3.8415015983968925</v>
      </c>
      <c r="AP68">
        <v>-2.640599499609519</v>
      </c>
      <c r="AQ68">
        <v>26.767170201004852</v>
      </c>
      <c r="AR68">
        <v>0.70382824965037882</v>
      </c>
      <c r="AS68">
        <v>0.85864812752643216</v>
      </c>
      <c r="AT68">
        <v>-0.99999999999999989</v>
      </c>
      <c r="AU68">
        <v>-0.99999999999999989</v>
      </c>
      <c r="AV68">
        <v>1.248027174442155E-2</v>
      </c>
      <c r="AW68">
        <v>20.543069595964678</v>
      </c>
      <c r="AX68">
        <v>20.668666506894478</v>
      </c>
      <c r="AY68">
        <v>-1.8067237225134758E-2</v>
      </c>
      <c r="AZ68">
        <v>-47.376451530863655</v>
      </c>
      <c r="BA68">
        <v>1318.8029343374742</v>
      </c>
      <c r="CU68" t="e">
        <v>#N/A</v>
      </c>
      <c r="CV68" t="e">
        <v>#N/A</v>
      </c>
    </row>
    <row r="69" spans="1:100" x14ac:dyDescent="0.25">
      <c r="A69">
        <v>6666</v>
      </c>
      <c r="B69" t="s">
        <v>3486</v>
      </c>
      <c r="C69">
        <v>3</v>
      </c>
      <c r="D69">
        <v>4.7714565706082013</v>
      </c>
      <c r="E69">
        <v>-3.5757812654341373E-2</v>
      </c>
      <c r="F69">
        <v>0.26395548370741162</v>
      </c>
      <c r="G69">
        <v>0.25748561248679724</v>
      </c>
      <c r="H69">
        <v>8.3868874646814376E-2</v>
      </c>
      <c r="I69">
        <v>0</v>
      </c>
      <c r="J69">
        <v>5.0321324788088626</v>
      </c>
      <c r="K69">
        <v>8.3868874646814376E-2</v>
      </c>
      <c r="L69">
        <v>-1.0000000000000004</v>
      </c>
      <c r="M69">
        <v>-1.0000000000000004</v>
      </c>
      <c r="N69">
        <v>1.6773774929362877</v>
      </c>
      <c r="O69">
        <v>10.061074661903865</v>
      </c>
      <c r="P69">
        <v>9.0265185474180082E-2</v>
      </c>
      <c r="Q69">
        <v>1.7361383373638262</v>
      </c>
      <c r="R69">
        <v>0.62108931064387141</v>
      </c>
      <c r="S69">
        <v>0.33333333333333337</v>
      </c>
      <c r="T69">
        <v>0.40166008293326627</v>
      </c>
      <c r="U69">
        <v>0.22058002320620587</v>
      </c>
      <c r="V69">
        <v>0</v>
      </c>
      <c r="W69">
        <v>34.868182593039649</v>
      </c>
      <c r="X69">
        <v>1.5969114252933081</v>
      </c>
      <c r="Y69">
        <v>-1.0000000000000004</v>
      </c>
      <c r="Z69">
        <v>-1.0000000000000004</v>
      </c>
      <c r="AA69">
        <v>49.700853356407727</v>
      </c>
      <c r="AB69">
        <v>5.4069592566247979E-2</v>
      </c>
      <c r="AC69">
        <v>-1.1167115757407938E-3</v>
      </c>
      <c r="AD69">
        <v>0.23127874806397711</v>
      </c>
      <c r="AE69">
        <v>14.211581452724209</v>
      </c>
      <c r="AF69">
        <v>0.17647058823529413</v>
      </c>
      <c r="AG69">
        <v>-1.0000000000000004</v>
      </c>
      <c r="AH69">
        <v>-1.0000000000000004</v>
      </c>
      <c r="AI69">
        <v>4.510424636891628E-2</v>
      </c>
      <c r="AJ69">
        <v>0</v>
      </c>
      <c r="AK69">
        <v>0.20117851205901721</v>
      </c>
      <c r="AL69">
        <v>0.55207221377763993</v>
      </c>
      <c r="AM69">
        <v>0.21352543831150012</v>
      </c>
      <c r="AN69">
        <v>-2.8497114925853648E-2</v>
      </c>
      <c r="AO69">
        <v>6.3440285180825891</v>
      </c>
      <c r="AP69">
        <v>2.0479331957418583</v>
      </c>
      <c r="AQ69">
        <v>39.900315071848517</v>
      </c>
      <c r="AR69">
        <v>0.95557343947280549</v>
      </c>
      <c r="AS69">
        <v>1.6807802999401218</v>
      </c>
      <c r="AT69">
        <v>-1.0000000000000004</v>
      </c>
      <c r="AU69">
        <v>-1.0000000000000004</v>
      </c>
      <c r="AV69">
        <v>0.87857492313066843</v>
      </c>
      <c r="AW69">
        <v>61.809861214053463</v>
      </c>
      <c r="AX69">
        <v>62.711946141431802</v>
      </c>
      <c r="AY69">
        <v>0.3499982550100561</v>
      </c>
      <c r="AZ69">
        <v>7.5730602250299244</v>
      </c>
      <c r="BA69">
        <v>1433.292800007167</v>
      </c>
      <c r="CU69" t="e">
        <v>#N/A</v>
      </c>
      <c r="CV69" t="e">
        <v>#N/A</v>
      </c>
    </row>
    <row r="845" spans="2:2" x14ac:dyDescent="0.25">
      <c r="B845" s="10"/>
    </row>
    <row r="1796" spans="2:2" x14ac:dyDescent="0.25">
      <c r="B1796" s="10"/>
    </row>
  </sheetData>
  <sortState ref="A3:FD160">
    <sortCondition ref="A3"/>
  </sortState>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0"/>
  <dimension ref="A1:CV3359"/>
  <sheetViews>
    <sheetView workbookViewId="0">
      <pane xSplit="2" ySplit="2" topLeftCell="C3" activePane="bottomRight" state="frozen"/>
      <selection pane="topRight" activeCell="C1" sqref="C1"/>
      <selection pane="bottomLeft" activeCell="A5" sqref="A5"/>
      <selection pane="bottomRight"/>
    </sheetView>
  </sheetViews>
  <sheetFormatPr defaultRowHeight="15" x14ac:dyDescent="0.25"/>
  <cols>
    <col min="1" max="1" width="6.28515625" customWidth="1"/>
    <col min="2" max="2" width="36.140625" customWidth="1"/>
    <col min="3" max="3" width="6.28515625" style="22" customWidth="1"/>
    <col min="4" max="52" width="6.28515625" style="17" customWidth="1"/>
    <col min="53" max="53" width="6.28515625" style="22" customWidth="1"/>
    <col min="54" max="79" width="6.28515625" customWidth="1"/>
  </cols>
  <sheetData>
    <row r="1" spans="1:100" ht="12.95" customHeight="1" x14ac:dyDescent="0.25">
      <c r="D1" s="17" t="s">
        <v>2</v>
      </c>
      <c r="P1" s="17" t="s">
        <v>12</v>
      </c>
      <c r="AB1" s="17" t="s">
        <v>28</v>
      </c>
      <c r="AF1" s="17" t="s">
        <v>42</v>
      </c>
      <c r="AI1" s="17" t="s">
        <v>33</v>
      </c>
      <c r="AQ1" s="17" t="s">
        <v>46</v>
      </c>
    </row>
    <row r="2" spans="1:100" ht="125.1" customHeight="1" x14ac:dyDescent="0.25">
      <c r="A2" s="1" t="s">
        <v>55</v>
      </c>
      <c r="B2" s="1" t="s">
        <v>56</v>
      </c>
      <c r="C2" s="24" t="s">
        <v>3580</v>
      </c>
      <c r="D2" s="25" t="s">
        <v>3</v>
      </c>
      <c r="E2" s="25" t="s">
        <v>4</v>
      </c>
      <c r="F2" s="25" t="s">
        <v>5</v>
      </c>
      <c r="G2" s="25" t="s">
        <v>6</v>
      </c>
      <c r="H2" s="25" t="s">
        <v>7</v>
      </c>
      <c r="I2" s="25" t="s">
        <v>8</v>
      </c>
      <c r="J2" s="25" t="s">
        <v>9</v>
      </c>
      <c r="K2" s="25" t="s">
        <v>16</v>
      </c>
      <c r="L2" s="25" t="s">
        <v>17</v>
      </c>
      <c r="M2" s="25" t="s">
        <v>18</v>
      </c>
      <c r="N2" s="25" t="s">
        <v>10</v>
      </c>
      <c r="O2" s="25" t="s">
        <v>11</v>
      </c>
      <c r="P2" s="25" t="s">
        <v>13</v>
      </c>
      <c r="Q2" s="25" t="s">
        <v>14</v>
      </c>
      <c r="R2" s="25" t="s">
        <v>15</v>
      </c>
      <c r="S2" s="25" t="s">
        <v>19</v>
      </c>
      <c r="T2" s="25" t="s">
        <v>20</v>
      </c>
      <c r="U2" s="25" t="s">
        <v>21</v>
      </c>
      <c r="V2" s="25" t="s">
        <v>22</v>
      </c>
      <c r="W2" s="25" t="s">
        <v>23</v>
      </c>
      <c r="X2" s="25" t="s">
        <v>24</v>
      </c>
      <c r="Y2" s="25" t="s">
        <v>25</v>
      </c>
      <c r="Z2" s="25" t="s">
        <v>26</v>
      </c>
      <c r="AA2" s="25" t="s">
        <v>27</v>
      </c>
      <c r="AB2" s="25" t="s">
        <v>29</v>
      </c>
      <c r="AC2" s="25" t="s">
        <v>30</v>
      </c>
      <c r="AD2" s="25" t="s">
        <v>31</v>
      </c>
      <c r="AE2" s="25" t="s">
        <v>32</v>
      </c>
      <c r="AF2" s="25" t="s">
        <v>3704</v>
      </c>
      <c r="AG2" s="25" t="s">
        <v>44</v>
      </c>
      <c r="AH2" s="25" t="s">
        <v>45</v>
      </c>
      <c r="AI2" s="25" t="s">
        <v>34</v>
      </c>
      <c r="AJ2" s="25" t="s">
        <v>35</v>
      </c>
      <c r="AK2" s="25" t="s">
        <v>36</v>
      </c>
      <c r="AL2" s="25" t="s">
        <v>37</v>
      </c>
      <c r="AM2" s="25" t="s">
        <v>38</v>
      </c>
      <c r="AN2" s="25" t="s">
        <v>39</v>
      </c>
      <c r="AO2" s="25" t="s">
        <v>40</v>
      </c>
      <c r="AP2" s="25" t="s">
        <v>41</v>
      </c>
      <c r="AQ2" s="25" t="s">
        <v>48</v>
      </c>
      <c r="AR2" s="25" t="s">
        <v>49</v>
      </c>
      <c r="AS2" s="25" t="s">
        <v>57</v>
      </c>
      <c r="AT2" s="25" t="s">
        <v>58</v>
      </c>
      <c r="AU2" s="25" t="s">
        <v>59</v>
      </c>
      <c r="AV2" s="25" t="s">
        <v>50</v>
      </c>
      <c r="AW2" s="25" t="s">
        <v>51</v>
      </c>
      <c r="AX2" s="25" t="s">
        <v>52</v>
      </c>
      <c r="AY2" s="25" t="s">
        <v>47</v>
      </c>
      <c r="AZ2" s="25" t="s">
        <v>54</v>
      </c>
      <c r="BA2" s="24" t="s">
        <v>53</v>
      </c>
      <c r="BB2" s="1"/>
      <c r="BC2" s="1"/>
      <c r="BD2" s="1"/>
      <c r="BE2" s="1"/>
      <c r="BF2" s="1"/>
      <c r="BG2" s="1"/>
      <c r="BH2" s="1"/>
      <c r="BI2" s="1"/>
      <c r="BJ2" s="1"/>
      <c r="BK2" s="1"/>
      <c r="BL2" s="1"/>
      <c r="BM2" s="1"/>
      <c r="BN2" s="1"/>
      <c r="BO2" s="1"/>
      <c r="BP2" s="1"/>
      <c r="BQ2" s="1"/>
      <c r="BR2" s="1"/>
      <c r="BS2" s="1"/>
      <c r="BT2" s="1"/>
      <c r="BU2" s="1"/>
      <c r="BV2" s="1"/>
      <c r="BW2" s="1"/>
      <c r="BX2" s="1"/>
      <c r="BY2" s="1"/>
      <c r="BZ2" s="1"/>
      <c r="CA2" s="1"/>
    </row>
    <row r="3" spans="1:100" x14ac:dyDescent="0.25">
      <c r="A3">
        <v>1</v>
      </c>
      <c r="B3" t="s">
        <v>442</v>
      </c>
      <c r="C3" s="22">
        <v>3</v>
      </c>
      <c r="D3" s="17">
        <v>5.1110223826416687</v>
      </c>
      <c r="E3" s="17">
        <v>-0.16272190902214731</v>
      </c>
      <c r="F3" s="17">
        <v>1.4507199842792646</v>
      </c>
      <c r="G3" s="17">
        <v>1.3762522731309332</v>
      </c>
      <c r="H3" s="17">
        <v>0.41032448571390356</v>
      </c>
      <c r="I3" s="17">
        <v>0</v>
      </c>
      <c r="J3" s="17">
        <v>24.619469142834213</v>
      </c>
      <c r="K3" s="17">
        <v>0.41032448571390356</v>
      </c>
      <c r="L3" s="17">
        <v>-0.99999999999999778</v>
      </c>
      <c r="M3" s="17">
        <v>-0.99999999999999778</v>
      </c>
      <c r="N3" s="17">
        <v>8.2064897142780762</v>
      </c>
      <c r="O3" s="17">
        <v>31.106743798606793</v>
      </c>
      <c r="P3" s="17">
        <v>2.4687238423932317E-2</v>
      </c>
      <c r="Q3" s="17">
        <v>1.8335461755848179</v>
      </c>
      <c r="R3" s="17">
        <v>0.53206127744920195</v>
      </c>
      <c r="S3" s="17">
        <v>0.33333333333333243</v>
      </c>
      <c r="T3" s="17">
        <v>0.35524922955400023</v>
      </c>
      <c r="U3" s="17">
        <v>0.3694042357518792</v>
      </c>
      <c r="V3" s="17">
        <v>-1.2797835783403747E-2</v>
      </c>
      <c r="W3" s="17">
        <v>25.394579085676199</v>
      </c>
      <c r="X3" s="17">
        <v>1.7010039017011922</v>
      </c>
      <c r="Y3" s="17">
        <v>-0.99999999999999778</v>
      </c>
      <c r="Z3" s="17">
        <v>-0.99999999999999778</v>
      </c>
      <c r="AA3" s="17">
        <v>39.390313538131295</v>
      </c>
      <c r="AB3" s="17">
        <v>0.32135656940039103</v>
      </c>
      <c r="AC3" s="17">
        <v>3.6312527346696096E-3</v>
      </c>
      <c r="AD3" s="17">
        <v>-5.5714358634943936E-2</v>
      </c>
      <c r="AE3" s="17">
        <v>13.463673175005839</v>
      </c>
      <c r="AF3" s="17">
        <v>0.42857142857142855</v>
      </c>
      <c r="AG3" s="17">
        <v>-0.99999999999999778</v>
      </c>
      <c r="AH3" s="17">
        <v>-0.99999999999999778</v>
      </c>
      <c r="AI3" s="17">
        <v>0</v>
      </c>
      <c r="AJ3" s="17">
        <v>-1.2797835783403747E-2</v>
      </c>
      <c r="AK3" s="17">
        <v>1.1577833718150146E-2</v>
      </c>
      <c r="AL3" s="17">
        <v>0.14658568590748861</v>
      </c>
      <c r="AM3" s="17">
        <v>0.34098519556824364</v>
      </c>
      <c r="AN3" s="17">
        <v>5.1054555128497714E-2</v>
      </c>
      <c r="AO3" s="17">
        <v>8.5825190577968389</v>
      </c>
      <c r="AP3" s="17">
        <v>2.0092923077498863</v>
      </c>
      <c r="AQ3" s="17">
        <v>50.01404822851039</v>
      </c>
      <c r="AR3" s="17">
        <v>1.0451889628558084</v>
      </c>
      <c r="AS3" s="17">
        <v>2.1113283874150954</v>
      </c>
      <c r="AT3" s="17">
        <v>-0.99999999999999778</v>
      </c>
      <c r="AU3" s="17">
        <v>-0.99999999999999778</v>
      </c>
      <c r="AV3" s="17">
        <v>1.9083135505801352</v>
      </c>
      <c r="AW3" s="17">
        <v>72.506349644487912</v>
      </c>
      <c r="AX3" s="17">
        <v>71.226566066147541</v>
      </c>
      <c r="AY3" s="17">
        <v>-3.7971283950624015E-3</v>
      </c>
      <c r="AZ3" s="17">
        <v>-35.162574485763031</v>
      </c>
      <c r="BA3" s="22">
        <v>1404.5247286498825</v>
      </c>
      <c r="BB3" s="17"/>
      <c r="CU3" t="e">
        <v>#N/A</v>
      </c>
      <c r="CV3" t="e">
        <v>#N/A</v>
      </c>
    </row>
    <row r="4" spans="1:100" x14ac:dyDescent="0.25">
      <c r="A4">
        <v>4</v>
      </c>
      <c r="B4" t="s">
        <v>443</v>
      </c>
      <c r="C4" s="22">
        <v>3</v>
      </c>
      <c r="D4" s="17">
        <v>4.432447445388898</v>
      </c>
      <c r="E4" s="17">
        <v>3.3499666312530305E-2</v>
      </c>
      <c r="F4" s="17">
        <v>-0.73733082685660689</v>
      </c>
      <c r="G4" s="17">
        <v>-0.7261642714190969</v>
      </c>
      <c r="H4" s="17">
        <v>0.24624996677880573</v>
      </c>
      <c r="I4" s="17">
        <v>0</v>
      </c>
      <c r="J4" s="17">
        <v>14.774998006728337</v>
      </c>
      <c r="K4" s="17">
        <v>0.24624996677880573</v>
      </c>
      <c r="L4" s="17">
        <v>-1.0000000000000007</v>
      </c>
      <c r="M4" s="17">
        <v>-1.0000000000000007</v>
      </c>
      <c r="N4" s="17">
        <v>4.924999335576115</v>
      </c>
      <c r="O4" s="17">
        <v>18.481281180698144</v>
      </c>
      <c r="P4" s="17">
        <v>0.18138192072313053</v>
      </c>
      <c r="Q4" s="17">
        <v>-3.296715339648209</v>
      </c>
      <c r="R4" s="17">
        <v>-1.0571609922353542</v>
      </c>
      <c r="S4" s="17">
        <v>0.33333333333333348</v>
      </c>
      <c r="T4" s="17">
        <v>0.2217264822742849</v>
      </c>
      <c r="U4" s="17">
        <v>0.4568366673602462</v>
      </c>
      <c r="V4" s="17">
        <v>9.7294959329695438E-2</v>
      </c>
      <c r="W4" s="17">
        <v>34.517659020750166</v>
      </c>
      <c r="X4" s="17">
        <v>2.7262453566730818</v>
      </c>
      <c r="Y4" s="17">
        <v>-1.0000000000000007</v>
      </c>
      <c r="Z4" s="17">
        <v>-1.0000000000000007</v>
      </c>
      <c r="AA4" s="17">
        <v>70.744792495494707</v>
      </c>
      <c r="AB4" s="17">
        <v>0.33969310518842782</v>
      </c>
      <c r="AC4" s="17">
        <v>4.506170192444487E-2</v>
      </c>
      <c r="AD4" s="17">
        <v>0.36093108222672465</v>
      </c>
      <c r="AE4" s="17">
        <v>37.284294466979901</v>
      </c>
      <c r="AF4" s="17">
        <v>0.72727272727272729</v>
      </c>
      <c r="AG4" s="17">
        <v>-1.0000000000000007</v>
      </c>
      <c r="AH4" s="17">
        <v>-1.0000000000000007</v>
      </c>
      <c r="AI4" s="17">
        <v>-2.8945165858259746E-2</v>
      </c>
      <c r="AJ4" s="17">
        <v>9.7294959329695438E-2</v>
      </c>
      <c r="AK4" s="17">
        <v>-7.5324812463936949E-2</v>
      </c>
      <c r="AL4" s="17">
        <v>0.35636130583473496</v>
      </c>
      <c r="AM4" s="17">
        <v>9.8926378984751526E-2</v>
      </c>
      <c r="AN4" s="17">
        <v>-6.912703651748818E-2</v>
      </c>
      <c r="AO4" s="17">
        <v>2.096535412299104</v>
      </c>
      <c r="AP4" s="17">
        <v>5.3630616236468864E-2</v>
      </c>
      <c r="AQ4" s="17">
        <v>49.292657027478526</v>
      </c>
      <c r="AR4" s="17">
        <v>1.1091914422975595</v>
      </c>
      <c r="AS4" s="17">
        <v>2.9724953234518874</v>
      </c>
      <c r="AT4" s="17">
        <v>-1.0000000000000007</v>
      </c>
      <c r="AU4" s="17">
        <v>-1.0000000000000007</v>
      </c>
      <c r="AV4" s="17">
        <v>-1.783325263654451</v>
      </c>
      <c r="AW4" s="17">
        <v>89.279704292429329</v>
      </c>
      <c r="AX4" s="17">
        <v>98.4302969082337</v>
      </c>
      <c r="AY4" s="17">
        <v>0.11852888690712454</v>
      </c>
      <c r="AZ4" s="17">
        <v>-5.9152378429087653</v>
      </c>
      <c r="BA4" s="22">
        <v>1448.189129261154</v>
      </c>
      <c r="BB4" s="17"/>
      <c r="CU4" t="e">
        <v>#N/A</v>
      </c>
      <c r="CV4" t="e">
        <v>#N/A</v>
      </c>
    </row>
    <row r="5" spans="1:100" x14ac:dyDescent="0.25">
      <c r="A5">
        <v>8</v>
      </c>
      <c r="B5" t="s">
        <v>444</v>
      </c>
      <c r="C5" s="22">
        <v>3</v>
      </c>
      <c r="D5" s="17">
        <v>5.3117382474261987</v>
      </c>
      <c r="E5" s="17">
        <v>-1.0043287860330308</v>
      </c>
      <c r="F5" s="17">
        <v>0.22218183868587124</v>
      </c>
      <c r="G5" s="17">
        <v>-7.5788745276492639E-2</v>
      </c>
      <c r="H5" s="17">
        <v>0.1413062368760109</v>
      </c>
      <c r="I5" s="17">
        <v>0</v>
      </c>
      <c r="J5" s="17">
        <v>8.4783742125606558</v>
      </c>
      <c r="K5" s="17">
        <v>0.1413062368760109</v>
      </c>
      <c r="L5" s="17">
        <v>-0.99999999999999878</v>
      </c>
      <c r="M5" s="17">
        <v>-0.99999999999999878</v>
      </c>
      <c r="N5" s="17">
        <v>2.8261247375202188</v>
      </c>
      <c r="O5" s="17">
        <v>13.71432371471035</v>
      </c>
      <c r="P5" s="17">
        <v>0.36980991580289413</v>
      </c>
      <c r="Q5" s="17">
        <v>1.6371913004080643</v>
      </c>
      <c r="R5" s="17">
        <v>0.51229667938054724</v>
      </c>
      <c r="S5" s="17">
        <v>0.34501625156009774</v>
      </c>
      <c r="T5" s="17">
        <v>0.35700261890766105</v>
      </c>
      <c r="U5" s="17">
        <v>0.55404502624630714</v>
      </c>
      <c r="V5" s="17">
        <v>0.22673239909414039</v>
      </c>
      <c r="W5" s="17">
        <v>53.659602357287817</v>
      </c>
      <c r="X5" s="17">
        <v>4.160956418716145</v>
      </c>
      <c r="Y5" s="17">
        <v>-0.99999999999999878</v>
      </c>
      <c r="Z5" s="17">
        <v>-0.99999999999999878</v>
      </c>
      <c r="AA5" s="17">
        <v>87.591789074438907</v>
      </c>
      <c r="AB5" s="17">
        <v>-5.9265593662045847E-2</v>
      </c>
      <c r="AC5" s="17">
        <v>9.0977264392777618E-2</v>
      </c>
      <c r="AD5" s="17">
        <v>0.63668613002468022</v>
      </c>
      <c r="AE5" s="17">
        <v>33.419890037770578</v>
      </c>
      <c r="AF5" s="17">
        <v>0.875</v>
      </c>
      <c r="AG5" s="17">
        <v>-0.99999999999999878</v>
      </c>
      <c r="AH5" s="17">
        <v>-0.99999999999999878</v>
      </c>
      <c r="AI5" s="17">
        <v>2.5222627804224164E-2</v>
      </c>
      <c r="AJ5" s="17">
        <v>0.22673239909414039</v>
      </c>
      <c r="AK5" s="17">
        <v>0.294744091444607</v>
      </c>
      <c r="AL5" s="17">
        <v>-4.8907484987724882E-2</v>
      </c>
      <c r="AM5" s="17">
        <v>-0.34254344414425003</v>
      </c>
      <c r="AN5" s="17">
        <v>0.11745566284680747</v>
      </c>
      <c r="AO5" s="17">
        <v>-7.0898656463832186</v>
      </c>
      <c r="AP5" s="17">
        <v>2.6918541462315626</v>
      </c>
      <c r="AQ5" s="17">
        <v>62.137976569848476</v>
      </c>
      <c r="AR5" s="17">
        <v>1.4827962958082064</v>
      </c>
      <c r="AS5" s="17">
        <v>4.3022626555921555</v>
      </c>
      <c r="AT5" s="17">
        <v>-0.99999999999999878</v>
      </c>
      <c r="AU5" s="17">
        <v>-0.99999999999999878</v>
      </c>
      <c r="AV5" s="17">
        <v>0.43650793410405353</v>
      </c>
      <c r="AW5" s="17">
        <v>103.99796693538093</v>
      </c>
      <c r="AX5" s="17">
        <v>127.1756594008793</v>
      </c>
      <c r="AY5" s="17">
        <v>-9.999348771895563E-3</v>
      </c>
      <c r="AZ5" s="17">
        <v>8.6803232230312677</v>
      </c>
      <c r="BA5" s="22">
        <v>1453.0277066668932</v>
      </c>
      <c r="BB5" s="17"/>
      <c r="CU5" t="e">
        <v>#N/A</v>
      </c>
      <c r="CV5" t="e">
        <v>#N/A</v>
      </c>
    </row>
    <row r="6" spans="1:100" x14ac:dyDescent="0.25">
      <c r="A6">
        <v>11</v>
      </c>
      <c r="B6" t="s">
        <v>445</v>
      </c>
      <c r="C6" s="22">
        <v>3</v>
      </c>
      <c r="D6" s="17">
        <v>4.2962005769956715</v>
      </c>
      <c r="E6" s="17">
        <v>0</v>
      </c>
      <c r="F6" s="17">
        <v>-1.2227388140321362</v>
      </c>
      <c r="G6" s="17">
        <v>-1.2227388140321362</v>
      </c>
      <c r="H6" s="17">
        <v>0.15549364187841838</v>
      </c>
      <c r="I6" s="17">
        <v>-1.6706890866628767E-2</v>
      </c>
      <c r="J6" s="17">
        <v>8.3272050607073798</v>
      </c>
      <c r="K6" s="17">
        <v>0.13878675101178967</v>
      </c>
      <c r="L6" s="17">
        <v>-1.0000000000000004</v>
      </c>
      <c r="M6" s="17">
        <v>-1.0000000000000004</v>
      </c>
      <c r="N6" s="17">
        <v>2.7757350202357918</v>
      </c>
      <c r="O6" s="17">
        <v>11.40066682367091</v>
      </c>
      <c r="P6" s="17">
        <v>0.80785486068771073</v>
      </c>
      <c r="Q6" s="17">
        <v>3.8483531560509863</v>
      </c>
      <c r="R6" s="17">
        <v>1.394694461981691</v>
      </c>
      <c r="S6" s="17">
        <v>0.33333333333333393</v>
      </c>
      <c r="T6" s="17">
        <v>0.33333333333333393</v>
      </c>
      <c r="U6" s="17">
        <v>0.35884111676177111</v>
      </c>
      <c r="V6" s="17">
        <v>0.3414016280683505</v>
      </c>
      <c r="W6" s="17">
        <v>49.124906419399963</v>
      </c>
      <c r="X6" s="17">
        <v>4.0116541511120651</v>
      </c>
      <c r="Y6" s="17">
        <v>-1.0000000000000004</v>
      </c>
      <c r="Z6" s="17">
        <v>-1.0000000000000004</v>
      </c>
      <c r="AA6" s="17">
        <v>90.283293831093687</v>
      </c>
      <c r="AB6" s="17">
        <v>0.28762472296829888</v>
      </c>
      <c r="AC6" s="17">
        <v>0.34089316834901939</v>
      </c>
      <c r="AD6" s="17">
        <v>0.16675596767692072</v>
      </c>
      <c r="AE6" s="17">
        <v>39.763692949711974</v>
      </c>
      <c r="AF6" s="17">
        <v>0.76923076923076927</v>
      </c>
      <c r="AG6" s="17">
        <v>-1.0000000000000004</v>
      </c>
      <c r="AH6" s="17">
        <v>-1.0000000000000004</v>
      </c>
      <c r="AI6" s="17">
        <v>1.8490138284971334E-2</v>
      </c>
      <c r="AJ6" s="17">
        <v>0.3414016280683505</v>
      </c>
      <c r="AK6" s="17">
        <v>-3.3721423404663685E-3</v>
      </c>
      <c r="AL6" s="17">
        <v>0.11544330210954408</v>
      </c>
      <c r="AM6" s="17">
        <v>4.6336967013052316E-2</v>
      </c>
      <c r="AN6" s="17">
        <v>0.29560543515895332</v>
      </c>
      <c r="AO6" s="17">
        <v>1.1415634636239769</v>
      </c>
      <c r="AP6" s="17">
        <v>7.967352389521551</v>
      </c>
      <c r="AQ6" s="17">
        <v>57.452111480107341</v>
      </c>
      <c r="AR6" s="17">
        <v>1.3669094114967888</v>
      </c>
      <c r="AS6" s="17">
        <v>4.1504409021238517</v>
      </c>
      <c r="AT6" s="17">
        <v>-1.0000000000000004</v>
      </c>
      <c r="AU6" s="17">
        <v>-1.0000000000000004</v>
      </c>
      <c r="AV6" s="17">
        <v>0.17195564794955376</v>
      </c>
      <c r="AW6" s="17">
        <v>109.65131304428606</v>
      </c>
      <c r="AX6" s="17">
        <v>144.16127861682043</v>
      </c>
      <c r="AY6" s="17">
        <v>0.27346880472686436</v>
      </c>
      <c r="AZ6" s="17">
        <v>14.451098700359651</v>
      </c>
      <c r="BA6" s="22">
        <v>1585.8045103711386</v>
      </c>
      <c r="BB6" s="17"/>
      <c r="CU6" t="e">
        <v>#N/A</v>
      </c>
      <c r="CV6" t="e">
        <v>#N/A</v>
      </c>
    </row>
    <row r="7" spans="1:100" x14ac:dyDescent="0.25">
      <c r="A7">
        <v>16</v>
      </c>
      <c r="B7" t="s">
        <v>446</v>
      </c>
      <c r="C7" s="22">
        <v>3</v>
      </c>
      <c r="D7" s="17">
        <v>4.1501384437515894</v>
      </c>
      <c r="E7" s="17">
        <v>-0.72439617302891213</v>
      </c>
      <c r="F7" s="17">
        <v>4.545919199869072</v>
      </c>
      <c r="G7" s="17">
        <v>4.3353158014267397</v>
      </c>
      <c r="H7" s="17">
        <v>0.24943824044934598</v>
      </c>
      <c r="I7" s="17">
        <v>0</v>
      </c>
      <c r="J7" s="17">
        <v>14.966294426960754</v>
      </c>
      <c r="K7" s="17">
        <v>0.24943824044934598</v>
      </c>
      <c r="L7" s="17">
        <v>-0.99999999999999867</v>
      </c>
      <c r="M7" s="17">
        <v>-0.99999999999999867</v>
      </c>
      <c r="N7" s="17">
        <v>4.9887648089869199</v>
      </c>
      <c r="O7" s="17">
        <v>23.451748672139075</v>
      </c>
      <c r="P7" s="17">
        <v>1.0021789387725339</v>
      </c>
      <c r="Q7" s="17">
        <v>10.596699325416052</v>
      </c>
      <c r="R7" s="17">
        <v>3.5370814511580937</v>
      </c>
      <c r="S7" s="17">
        <v>0.33333333333333309</v>
      </c>
      <c r="T7" s="17">
        <v>0.33333333333333309</v>
      </c>
      <c r="U7" s="17">
        <v>0.4908472665609282</v>
      </c>
      <c r="V7" s="17">
        <v>5.9800908367796758E-2</v>
      </c>
      <c r="W7" s="17">
        <v>38.715064045841821</v>
      </c>
      <c r="X7" s="17">
        <v>2.7394229426678134</v>
      </c>
      <c r="Y7" s="17">
        <v>-0.99999999999999867</v>
      </c>
      <c r="Z7" s="17">
        <v>-0.99999999999999867</v>
      </c>
      <c r="AA7" s="17">
        <v>88.870975426845121</v>
      </c>
      <c r="AB7" s="17">
        <v>0.44858723231678471</v>
      </c>
      <c r="AC7" s="17">
        <v>0.3184328468331743</v>
      </c>
      <c r="AD7" s="17">
        <v>0.16535651944694574</v>
      </c>
      <c r="AE7" s="17">
        <v>46.618829929845241</v>
      </c>
      <c r="AF7" s="17">
        <v>0.875</v>
      </c>
      <c r="AG7" s="17">
        <v>-0.99999999999999867</v>
      </c>
      <c r="AH7" s="17">
        <v>-0.99999999999999867</v>
      </c>
      <c r="AI7" s="17">
        <v>1.4574466105822576E-2</v>
      </c>
      <c r="AJ7" s="17">
        <v>5.9800908367796758E-2</v>
      </c>
      <c r="AK7" s="17">
        <v>2.4684988294884566E-2</v>
      </c>
      <c r="AL7" s="17">
        <v>0.37988649902019045</v>
      </c>
      <c r="AM7" s="17">
        <v>-0.32223144753402261</v>
      </c>
      <c r="AN7" s="17">
        <v>-2.2078409930398689E-2</v>
      </c>
      <c r="AO7" s="17">
        <v>-7.9323612468761429</v>
      </c>
      <c r="AP7" s="17">
        <v>1.3474722468409843</v>
      </c>
      <c r="AQ7" s="17">
        <v>53.681358472802557</v>
      </c>
      <c r="AR7" s="17">
        <v>1.2173148415953901</v>
      </c>
      <c r="AS7" s="17">
        <v>2.9888611831171583</v>
      </c>
      <c r="AT7" s="17">
        <v>-0.99999999999999867</v>
      </c>
      <c r="AU7" s="17">
        <v>-0.99999999999999867</v>
      </c>
      <c r="AV7" s="17">
        <v>7.8723972525848378</v>
      </c>
      <c r="AW7" s="17">
        <v>113.67019634582525</v>
      </c>
      <c r="AX7" s="17">
        <v>119.94177650472143</v>
      </c>
      <c r="AY7" s="17">
        <v>0.20542244831448836</v>
      </c>
      <c r="AZ7" s="17">
        <v>26.797288496806303</v>
      </c>
      <c r="BA7" s="22">
        <v>1646.3765316068927</v>
      </c>
      <c r="BB7" s="17"/>
      <c r="CU7" t="e">
        <v>#N/A</v>
      </c>
      <c r="CV7" t="e">
        <v>#N/A</v>
      </c>
    </row>
    <row r="8" spans="1:100" x14ac:dyDescent="0.25">
      <c r="A8">
        <v>20</v>
      </c>
      <c r="B8" t="s">
        <v>447</v>
      </c>
      <c r="C8" s="22">
        <v>3</v>
      </c>
      <c r="D8" s="17">
        <v>5.3251494562533903</v>
      </c>
      <c r="E8" s="17">
        <v>-3.9640470264973443E-2</v>
      </c>
      <c r="F8" s="17">
        <v>-0.14848126445733925</v>
      </c>
      <c r="G8" s="17">
        <v>-0.16014718815688569</v>
      </c>
      <c r="H8" s="17">
        <v>0.77396199080708283</v>
      </c>
      <c r="I8" s="17">
        <v>0</v>
      </c>
      <c r="J8" s="17">
        <v>46.437719448424971</v>
      </c>
      <c r="K8" s="17">
        <v>0.77396199080708283</v>
      </c>
      <c r="L8" s="17">
        <v>-1.0000000000000024</v>
      </c>
      <c r="M8" s="17">
        <v>-1.0000000000000024</v>
      </c>
      <c r="N8" s="17">
        <v>15.479239816141657</v>
      </c>
      <c r="O8" s="17">
        <v>51.602721716521465</v>
      </c>
      <c r="P8" s="17">
        <v>-0.52144315074185821</v>
      </c>
      <c r="Q8" s="17">
        <v>1.3147644628506332</v>
      </c>
      <c r="R8" s="17">
        <v>0.28814241344031932</v>
      </c>
      <c r="S8" s="17">
        <v>0.33469293310821047</v>
      </c>
      <c r="T8" s="17">
        <v>0.36455557618273299</v>
      </c>
      <c r="U8" s="17">
        <v>0.66976222841601019</v>
      </c>
      <c r="V8" s="17">
        <v>0.18716316958990759</v>
      </c>
      <c r="W8" s="17">
        <v>31.288476659591169</v>
      </c>
      <c r="X8" s="17">
        <v>3.7598466268619513</v>
      </c>
      <c r="Y8" s="17">
        <v>-1.0000000000000024</v>
      </c>
      <c r="Z8" s="17">
        <v>-1.0000000000000024</v>
      </c>
      <c r="AA8" s="17">
        <v>73.590883609740729</v>
      </c>
      <c r="AB8" s="17">
        <v>-4.2984080486474341E-2</v>
      </c>
      <c r="AC8" s="17">
        <v>0.65156249670107402</v>
      </c>
      <c r="AD8" s="17">
        <v>0.23170687451958549</v>
      </c>
      <c r="AE8" s="17">
        <v>42.014264536709263</v>
      </c>
      <c r="AF8" s="17">
        <v>0.8</v>
      </c>
      <c r="AG8" s="17">
        <v>-1.0000000000000024</v>
      </c>
      <c r="AH8" s="17">
        <v>-1.0000000000000024</v>
      </c>
      <c r="AI8" s="17">
        <v>0</v>
      </c>
      <c r="AJ8" s="17">
        <v>0.18716316958990759</v>
      </c>
      <c r="AK8" s="17">
        <v>-0.2665564743836128</v>
      </c>
      <c r="AL8" s="17">
        <v>0.23147942335752331</v>
      </c>
      <c r="AM8" s="17">
        <v>0.97564015989787245</v>
      </c>
      <c r="AN8" s="17">
        <v>-0.16871260228987667</v>
      </c>
      <c r="AO8" s="17">
        <v>23.058221625528745</v>
      </c>
      <c r="AP8" s="17">
        <v>-3.0604179404593008</v>
      </c>
      <c r="AQ8" s="17">
        <v>77.726196108016126</v>
      </c>
      <c r="AR8" s="17">
        <v>1.556173907296861</v>
      </c>
      <c r="AS8" s="17">
        <v>4.5338086176690346</v>
      </c>
      <c r="AT8" s="17">
        <v>-1.0000000000000024</v>
      </c>
      <c r="AU8" s="17">
        <v>-1.0000000000000024</v>
      </c>
      <c r="AV8" s="17">
        <v>0.12799522528343366</v>
      </c>
      <c r="AW8" s="17">
        <v>122.13318738580287</v>
      </c>
      <c r="AX8" s="17">
        <v>140.84950434479359</v>
      </c>
      <c r="AY8" s="17">
        <v>0.38464435763614119</v>
      </c>
      <c r="AZ8" s="17">
        <v>36.28522133421481</v>
      </c>
      <c r="BA8" s="22">
        <v>1545.5734221115331</v>
      </c>
      <c r="BB8" s="17"/>
      <c r="CU8" t="e">
        <v>#N/A</v>
      </c>
      <c r="CV8" t="e">
        <v>#N/A</v>
      </c>
    </row>
    <row r="9" spans="1:100" x14ac:dyDescent="0.25">
      <c r="A9">
        <v>21</v>
      </c>
      <c r="B9" t="s">
        <v>448</v>
      </c>
      <c r="C9" s="22">
        <v>3</v>
      </c>
      <c r="D9" s="17">
        <v>5.1148485270711328</v>
      </c>
      <c r="E9" s="17">
        <v>-0.51614476668881948</v>
      </c>
      <c r="F9" s="17">
        <v>0.36326870181885978</v>
      </c>
      <c r="G9" s="17">
        <v>0.21521123993413205</v>
      </c>
      <c r="H9" s="17">
        <v>-2.5292167876631522E-2</v>
      </c>
      <c r="I9" s="17">
        <v>0</v>
      </c>
      <c r="J9" s="17">
        <v>-1.5175300725978844</v>
      </c>
      <c r="K9" s="17">
        <v>-2.5292167876631522E-2</v>
      </c>
      <c r="L9" s="17">
        <v>-0.99999999999999867</v>
      </c>
      <c r="M9" s="17">
        <v>-0.99999999999999867</v>
      </c>
      <c r="N9" s="17">
        <v>-0.50584335753263032</v>
      </c>
      <c r="O9" s="17">
        <v>3.8125296944073765</v>
      </c>
      <c r="P9" s="17">
        <v>8.4320477529296639E-2</v>
      </c>
      <c r="Q9" s="17">
        <v>-0.60647143124946457</v>
      </c>
      <c r="R9" s="17">
        <v>-0.16268443129813726</v>
      </c>
      <c r="S9" s="17">
        <v>0.33333333333333304</v>
      </c>
      <c r="T9" s="17">
        <v>0.42754934050908933</v>
      </c>
      <c r="U9" s="17">
        <v>0.3818719429973696</v>
      </c>
      <c r="V9" s="17">
        <v>-1.7484460608460504E-2</v>
      </c>
      <c r="W9" s="17">
        <v>46.022492964318523</v>
      </c>
      <c r="X9" s="17">
        <v>2.2780473080959327</v>
      </c>
      <c r="Y9" s="17">
        <v>-0.99999999999999867</v>
      </c>
      <c r="Z9" s="17">
        <v>-0.99999999999999867</v>
      </c>
      <c r="AA9" s="17">
        <v>77.236520877881674</v>
      </c>
      <c r="AB9" s="17">
        <v>0.46112942644531096</v>
      </c>
      <c r="AC9" s="17">
        <v>0.15855292577103305</v>
      </c>
      <c r="AD9" s="17">
        <v>7.8518946808829315E-3</v>
      </c>
      <c r="AE9" s="17">
        <v>31.376712344861357</v>
      </c>
      <c r="AF9" s="17">
        <v>0.75</v>
      </c>
      <c r="AG9" s="17">
        <v>-0.99999999999999867</v>
      </c>
      <c r="AH9" s="17">
        <v>-0.99999999999999867</v>
      </c>
      <c r="AI9" s="17">
        <v>0</v>
      </c>
      <c r="AJ9" s="17">
        <v>-1.7484460608460504E-2</v>
      </c>
      <c r="AK9" s="17">
        <v>2.4572585608234145E-2</v>
      </c>
      <c r="AL9" s="17">
        <v>0.12203318380052841</v>
      </c>
      <c r="AM9" s="17">
        <v>3.2134994897962885E-2</v>
      </c>
      <c r="AN9" s="17">
        <v>0.57190738859996226</v>
      </c>
      <c r="AO9" s="17">
        <v>0.92623780049024218</v>
      </c>
      <c r="AP9" s="17">
        <v>14.907850634001697</v>
      </c>
      <c r="AQ9" s="17">
        <v>44.504962891720616</v>
      </c>
      <c r="AR9" s="17">
        <v>1.1252701562313312</v>
      </c>
      <c r="AS9" s="17">
        <v>2.2527551402193016</v>
      </c>
      <c r="AT9" s="17">
        <v>-0.99999999999999867</v>
      </c>
      <c r="AU9" s="17">
        <v>-0.99999999999999867</v>
      </c>
      <c r="AV9" s="17">
        <v>5.252680863599471E-2</v>
      </c>
      <c r="AW9" s="17">
        <v>95.956901206290794</v>
      </c>
      <c r="AX9" s="17">
        <v>94.208455145444717</v>
      </c>
      <c r="AY9" s="17">
        <v>0.20640096437894065</v>
      </c>
      <c r="AZ9" s="17">
        <v>0.20307145051758768</v>
      </c>
      <c r="BA9" s="22">
        <v>1475.232488759787</v>
      </c>
      <c r="BB9" s="17"/>
      <c r="CU9" t="e">
        <v>#N/A</v>
      </c>
      <c r="CV9" t="e">
        <v>#N/A</v>
      </c>
    </row>
    <row r="10" spans="1:100" x14ac:dyDescent="0.25">
      <c r="A10">
        <v>25</v>
      </c>
      <c r="B10" t="s">
        <v>449</v>
      </c>
      <c r="C10" s="22">
        <v>3</v>
      </c>
      <c r="D10" s="17">
        <v>4.3584980165746829</v>
      </c>
      <c r="E10" s="17">
        <v>0</v>
      </c>
      <c r="F10" s="17">
        <v>-0.80727461434397552</v>
      </c>
      <c r="G10" s="17">
        <v>-0.80727461434397552</v>
      </c>
      <c r="H10" s="17">
        <v>0.40157076465977842</v>
      </c>
      <c r="I10" s="17">
        <v>-1.9301657158646818E-2</v>
      </c>
      <c r="J10" s="17">
        <v>22.936146450067881</v>
      </c>
      <c r="K10" s="17">
        <v>0.38226910750113152</v>
      </c>
      <c r="L10" s="17">
        <v>-1.0000000000000018</v>
      </c>
      <c r="M10" s="17">
        <v>-1.0000000000000018</v>
      </c>
      <c r="N10" s="17">
        <v>7.6453821500226296</v>
      </c>
      <c r="O10" s="17">
        <v>26.487369852298585</v>
      </c>
      <c r="P10" s="17">
        <v>-6.6246476085560946E-2</v>
      </c>
      <c r="Q10" s="17">
        <v>-3.1562854224788475</v>
      </c>
      <c r="R10" s="17">
        <v>-1.1099088985621144</v>
      </c>
      <c r="S10" s="17">
        <v>0.33333333333333381</v>
      </c>
      <c r="T10" s="17">
        <v>0.33333333333333381</v>
      </c>
      <c r="U10" s="17">
        <v>0.3483602685866885</v>
      </c>
      <c r="V10" s="17">
        <v>2.7597836478236784E-2</v>
      </c>
      <c r="W10" s="17">
        <v>26.414226569218457</v>
      </c>
      <c r="X10" s="17">
        <v>1.8434256523817112</v>
      </c>
      <c r="Y10" s="17">
        <v>-1.0000000000000018</v>
      </c>
      <c r="Z10" s="17">
        <v>-1.0000000000000018</v>
      </c>
      <c r="AA10" s="17">
        <v>62.13306024068477</v>
      </c>
      <c r="AB10" s="17">
        <v>0.21760327984117211</v>
      </c>
      <c r="AC10" s="17">
        <v>0.23155794318940193</v>
      </c>
      <c r="AD10" s="17">
        <v>0.28741362836999484</v>
      </c>
      <c r="AE10" s="17">
        <v>36.828742570028439</v>
      </c>
      <c r="AF10" s="17">
        <v>0.7857142857142857</v>
      </c>
      <c r="AG10" s="17">
        <v>-1.0000000000000018</v>
      </c>
      <c r="AH10" s="17">
        <v>-1.0000000000000018</v>
      </c>
      <c r="AI10" s="17">
        <v>-5.1023461620077086E-2</v>
      </c>
      <c r="AJ10" s="17">
        <v>2.7597836478236784E-2</v>
      </c>
      <c r="AK10" s="17">
        <v>0.11005579548422942</v>
      </c>
      <c r="AL10" s="17">
        <v>0.13869305480231231</v>
      </c>
      <c r="AM10" s="17">
        <v>0.26620403586431579</v>
      </c>
      <c r="AN10" s="17">
        <v>0.20037348519572368</v>
      </c>
      <c r="AO10" s="17">
        <v>7.20537987402904</v>
      </c>
      <c r="AP10" s="17">
        <v>5.7028024039046548</v>
      </c>
      <c r="AQ10" s="17">
        <v>49.35037301928633</v>
      </c>
      <c r="AR10" s="17">
        <v>1.0426247717315935</v>
      </c>
      <c r="AS10" s="17">
        <v>2.2256947598828423</v>
      </c>
      <c r="AT10" s="17">
        <v>-1.0000000000000018</v>
      </c>
      <c r="AU10" s="17">
        <v>-1.0000000000000018</v>
      </c>
      <c r="AV10" s="17">
        <v>-1.9171835129060901</v>
      </c>
      <c r="AW10" s="17">
        <v>94.323232496887982</v>
      </c>
      <c r="AX10" s="17">
        <v>96.062546912310182</v>
      </c>
      <c r="AY10" s="17">
        <v>0.15582840658414565</v>
      </c>
      <c r="AZ10" s="17">
        <v>-2.2207627429856003</v>
      </c>
      <c r="BA10" s="22">
        <v>1588.5776521545936</v>
      </c>
      <c r="BB10" s="17"/>
      <c r="CU10" t="e">
        <v>#N/A</v>
      </c>
      <c r="CV10" t="e">
        <v>#N/A</v>
      </c>
    </row>
    <row r="11" spans="1:100" x14ac:dyDescent="0.25">
      <c r="A11">
        <v>27</v>
      </c>
      <c r="B11" t="s">
        <v>450</v>
      </c>
      <c r="C11" s="22">
        <v>3</v>
      </c>
      <c r="D11" s="17">
        <v>5.2842803772846709</v>
      </c>
      <c r="E11" s="17">
        <v>-0.10276609719886656</v>
      </c>
      <c r="F11" s="17">
        <v>4.8390060392525536</v>
      </c>
      <c r="G11" s="17">
        <v>4.8197898347125152</v>
      </c>
      <c r="H11" s="17">
        <v>0.18075846739854823</v>
      </c>
      <c r="I11" s="17">
        <v>0</v>
      </c>
      <c r="J11" s="17">
        <v>10.845508043912893</v>
      </c>
      <c r="K11" s="17">
        <v>0.18075846739854823</v>
      </c>
      <c r="L11" s="17">
        <v>-0.99999999999999911</v>
      </c>
      <c r="M11" s="17">
        <v>-0.99999999999999911</v>
      </c>
      <c r="N11" s="17">
        <v>3.6151693479709675</v>
      </c>
      <c r="O11" s="17">
        <v>20.949578255910083</v>
      </c>
      <c r="P11" s="17">
        <v>-4.157230648122192E-2</v>
      </c>
      <c r="Q11" s="17">
        <v>24.237327948184333</v>
      </c>
      <c r="R11" s="17">
        <v>7.8846288046413751</v>
      </c>
      <c r="S11" s="17">
        <v>0.33333333333333315</v>
      </c>
      <c r="T11" s="17">
        <v>0.33333333333333315</v>
      </c>
      <c r="U11" s="17">
        <v>0.34031551867274268</v>
      </c>
      <c r="V11" s="17">
        <v>0.17561926309136205</v>
      </c>
      <c r="W11" s="17">
        <v>40.073719241288892</v>
      </c>
      <c r="X11" s="17">
        <v>2.9008858525072587</v>
      </c>
      <c r="Y11" s="17">
        <v>-0.99999999999999911</v>
      </c>
      <c r="Z11" s="17">
        <v>-0.99999999999999911</v>
      </c>
      <c r="AA11" s="17">
        <v>104.97839900430931</v>
      </c>
      <c r="AB11" s="17">
        <v>0.39604848567383122</v>
      </c>
      <c r="AC11" s="17">
        <v>0.34110138411331337</v>
      </c>
      <c r="AD11" s="17">
        <v>0.40325114938043705</v>
      </c>
      <c r="AE11" s="17">
        <v>57.020050958379073</v>
      </c>
      <c r="AF11" s="17">
        <v>0.8666666666666667</v>
      </c>
      <c r="AG11" s="17">
        <v>-0.99999999999999911</v>
      </c>
      <c r="AH11" s="17">
        <v>-0.99999999999999911</v>
      </c>
      <c r="AI11" s="17">
        <v>6.9843717379615478E-2</v>
      </c>
      <c r="AJ11" s="17">
        <v>0.17561926309136205</v>
      </c>
      <c r="AK11" s="17">
        <v>0.18476941685867337</v>
      </c>
      <c r="AL11" s="17">
        <v>-0.16136664502653847</v>
      </c>
      <c r="AM11" s="17">
        <v>-0.10695416981934862</v>
      </c>
      <c r="AN11" s="17">
        <v>-5.7814377374452455E-2</v>
      </c>
      <c r="AO11" s="17">
        <v>-1.7500071611903487</v>
      </c>
      <c r="AP11" s="17">
        <v>-2.2521926594940043</v>
      </c>
      <c r="AQ11" s="17">
        <v>50.919227285201771</v>
      </c>
      <c r="AR11" s="17">
        <v>1.182601448430771</v>
      </c>
      <c r="AS11" s="17">
        <v>3.081644319905807</v>
      </c>
      <c r="AT11" s="17">
        <v>-0.99999999999999911</v>
      </c>
      <c r="AU11" s="17">
        <v>-0.99999999999999911</v>
      </c>
      <c r="AV11" s="17">
        <v>12.704418639353886</v>
      </c>
      <c r="AW11" s="17">
        <v>123.67578460072541</v>
      </c>
      <c r="AX11" s="17">
        <v>142.63458525745395</v>
      </c>
      <c r="AY11" s="17">
        <v>0.31034085886497309</v>
      </c>
      <c r="AZ11" s="17">
        <v>36.851591699888274</v>
      </c>
      <c r="BA11" s="22">
        <v>1572.3936557762481</v>
      </c>
      <c r="BB11" s="17"/>
      <c r="CU11" t="e">
        <v>#N/A</v>
      </c>
      <c r="CV11" t="e">
        <v>#N/A</v>
      </c>
    </row>
    <row r="12" spans="1:100" x14ac:dyDescent="0.25">
      <c r="A12">
        <v>28</v>
      </c>
      <c r="B12" t="s">
        <v>451</v>
      </c>
      <c r="C12" s="22">
        <v>3</v>
      </c>
      <c r="D12" s="17">
        <v>3.5464094119420553</v>
      </c>
      <c r="E12" s="17">
        <v>9.0461520993052005E-2</v>
      </c>
      <c r="F12" s="17">
        <v>1.4664592458599739</v>
      </c>
      <c r="G12" s="17">
        <v>1.5033068784847661</v>
      </c>
      <c r="H12" s="17">
        <v>-3.202679909611976E-4</v>
      </c>
      <c r="I12" s="17">
        <v>-2.2337486142537536E-3</v>
      </c>
      <c r="J12" s="17">
        <v>-0.15324099631289534</v>
      </c>
      <c r="K12" s="17">
        <v>-2.5540166052149364E-3</v>
      </c>
      <c r="L12" s="17">
        <v>-0.99999999999999956</v>
      </c>
      <c r="M12" s="17">
        <v>-0.99999999999999956</v>
      </c>
      <c r="N12" s="17">
        <v>-5.1080332104298298E-2</v>
      </c>
      <c r="O12" s="17">
        <v>4.8964752941139285</v>
      </c>
      <c r="P12" s="17">
        <v>-1.3646702588297108</v>
      </c>
      <c r="Q12" s="17">
        <v>-0.8843150603129889</v>
      </c>
      <c r="R12" s="17">
        <v>-0.37362280850496227</v>
      </c>
      <c r="S12" s="17">
        <v>0.33333333333333343</v>
      </c>
      <c r="T12" s="17">
        <v>0.34464846233990126</v>
      </c>
      <c r="U12" s="17">
        <v>0.14548084694221913</v>
      </c>
      <c r="V12" s="17">
        <v>-2.0518061240397095E-2</v>
      </c>
      <c r="W12" s="17">
        <v>32.219943919210849</v>
      </c>
      <c r="X12" s="17">
        <v>1.1506659616115109</v>
      </c>
      <c r="Y12" s="17">
        <v>-0.99999999999999956</v>
      </c>
      <c r="Z12" s="17">
        <v>-0.99999999999999956</v>
      </c>
      <c r="AA12" s="17">
        <v>48.253439280977098</v>
      </c>
      <c r="AB12" s="17">
        <v>0.21618731924524659</v>
      </c>
      <c r="AC12" s="17">
        <v>5.2615309435519168E-2</v>
      </c>
      <c r="AD12" s="17">
        <v>5.9339734724657936E-2</v>
      </c>
      <c r="AE12" s="17">
        <v>16.407118170271175</v>
      </c>
      <c r="AF12" s="17">
        <v>0.6</v>
      </c>
      <c r="AG12" s="17">
        <v>-0.99999999999999956</v>
      </c>
      <c r="AH12" s="17">
        <v>-0.99999999999999956</v>
      </c>
      <c r="AI12" s="17">
        <v>0</v>
      </c>
      <c r="AJ12" s="17">
        <v>-2.0518061240397095E-2</v>
      </c>
      <c r="AK12" s="17">
        <v>0.44977288749986993</v>
      </c>
      <c r="AL12" s="17">
        <v>-0.13364102729967248</v>
      </c>
      <c r="AM12" s="17">
        <v>0.32606768805888908</v>
      </c>
      <c r="AN12" s="17">
        <v>0.14750452016917406</v>
      </c>
      <c r="AO12" s="17">
        <v>10.400556638971576</v>
      </c>
      <c r="AP12" s="17">
        <v>3.0194078677309917</v>
      </c>
      <c r="AQ12" s="17">
        <v>32.066702922897946</v>
      </c>
      <c r="AR12" s="17">
        <v>0.80294458137505609</v>
      </c>
      <c r="AS12" s="17">
        <v>1.1481119450062962</v>
      </c>
      <c r="AT12" s="17">
        <v>-0.99999999999999956</v>
      </c>
      <c r="AU12" s="17">
        <v>-0.99999999999999956</v>
      </c>
      <c r="AV12" s="17">
        <v>1.1296840699798045</v>
      </c>
      <c r="AW12" s="17">
        <v>56.169322442822008</v>
      </c>
      <c r="AX12" s="17">
        <v>54.117516318782293</v>
      </c>
      <c r="AY12" s="17">
        <v>6.4739303787991281E-2</v>
      </c>
      <c r="AZ12" s="17">
        <v>-10.276802915432635</v>
      </c>
      <c r="BA12" s="22">
        <v>1454.3574185051375</v>
      </c>
      <c r="BB12" s="17"/>
      <c r="CU12" t="e">
        <v>#N/A</v>
      </c>
      <c r="CV12" t="e">
        <v>#N/A</v>
      </c>
    </row>
    <row r="13" spans="1:100" x14ac:dyDescent="0.25">
      <c r="A13">
        <v>31</v>
      </c>
      <c r="B13" t="s">
        <v>452</v>
      </c>
      <c r="C13" s="22">
        <v>3</v>
      </c>
      <c r="D13" s="17">
        <v>3.6312011702790921</v>
      </c>
      <c r="E13" s="17">
        <v>0</v>
      </c>
      <c r="F13" s="17">
        <v>-0.11543375602798296</v>
      </c>
      <c r="G13" s="17">
        <v>-0.11543375602798296</v>
      </c>
      <c r="H13" s="17">
        <v>0.16432572850438487</v>
      </c>
      <c r="I13" s="17">
        <v>0</v>
      </c>
      <c r="J13" s="17">
        <v>9.859543710263079</v>
      </c>
      <c r="K13" s="17">
        <v>0.16432572850438487</v>
      </c>
      <c r="L13" s="17">
        <v>-1.0000000000000007</v>
      </c>
      <c r="M13" s="17">
        <v>-1.0000000000000007</v>
      </c>
      <c r="N13" s="17">
        <v>3.2865145700876948</v>
      </c>
      <c r="O13" s="17">
        <v>13.375311124514202</v>
      </c>
      <c r="P13" s="17">
        <v>-0.58274756332558153</v>
      </c>
      <c r="Q13" s="17">
        <v>5.2541638483929516E-2</v>
      </c>
      <c r="R13" s="17">
        <v>-2.4112521765315101E-2</v>
      </c>
      <c r="S13" s="17">
        <v>0.33333333333333387</v>
      </c>
      <c r="T13" s="17">
        <v>0.23962339964748813</v>
      </c>
      <c r="U13" s="17">
        <v>-6.5509201864345654E-2</v>
      </c>
      <c r="V13" s="17">
        <v>0</v>
      </c>
      <c r="W13" s="17">
        <v>13.724872104483664</v>
      </c>
      <c r="X13" s="17">
        <v>0.1792419504245823</v>
      </c>
      <c r="Y13" s="17">
        <v>-1.0000000000000007</v>
      </c>
      <c r="Z13" s="17">
        <v>-1.0000000000000007</v>
      </c>
      <c r="AA13" s="17">
        <v>32.411888586501846</v>
      </c>
      <c r="AB13" s="17">
        <v>0.14091360673483239</v>
      </c>
      <c r="AC13" s="17">
        <v>-3.314671684303723E-2</v>
      </c>
      <c r="AD13" s="17">
        <v>0.26645569018387483</v>
      </c>
      <c r="AE13" s="17">
        <v>18.711129003783501</v>
      </c>
      <c r="AF13" s="17">
        <v>0.5</v>
      </c>
      <c r="AG13" s="17">
        <v>-1.0000000000000007</v>
      </c>
      <c r="AH13" s="17">
        <v>-1.0000000000000007</v>
      </c>
      <c r="AI13" s="17">
        <v>0</v>
      </c>
      <c r="AJ13" s="17">
        <v>0</v>
      </c>
      <c r="AK13" s="17">
        <v>0.40183915007511117</v>
      </c>
      <c r="AL13" s="17">
        <v>0.23266065556090454</v>
      </c>
      <c r="AM13" s="17">
        <v>-0.12427499263931485</v>
      </c>
      <c r="AN13" s="17">
        <v>8.2323424452471594E-2</v>
      </c>
      <c r="AO13" s="17">
        <v>-1.0976790656073172</v>
      </c>
      <c r="AP13" s="17">
        <v>3.2213888891163123</v>
      </c>
      <c r="AQ13" s="17">
        <v>23.584415814746738</v>
      </c>
      <c r="AR13" s="17">
        <v>0.50744753111647578</v>
      </c>
      <c r="AS13" s="17">
        <v>0.34356767892896672</v>
      </c>
      <c r="AT13" s="17">
        <v>-1.0000000000000007</v>
      </c>
      <c r="AU13" s="17">
        <v>-1.0000000000000007</v>
      </c>
      <c r="AV13" s="17">
        <v>-0.13954627779329803</v>
      </c>
      <c r="AW13" s="17">
        <v>49.008588600132306</v>
      </c>
      <c r="AX13" s="17">
        <v>49.008588600132306</v>
      </c>
      <c r="AY13" s="17">
        <v>0.19163568627249444</v>
      </c>
      <c r="AZ13" s="17">
        <v>-3.5382957945742208</v>
      </c>
      <c r="BA13" s="22">
        <v>1404.7227251232339</v>
      </c>
      <c r="BB13" s="17"/>
      <c r="CU13" t="e">
        <v>#N/A</v>
      </c>
      <c r="CV13" t="e">
        <v>#N/A</v>
      </c>
    </row>
    <row r="14" spans="1:100" x14ac:dyDescent="0.25">
      <c r="A14">
        <v>33</v>
      </c>
      <c r="B14" t="s">
        <v>453</v>
      </c>
      <c r="C14" s="22">
        <v>3</v>
      </c>
      <c r="D14" s="17">
        <v>4.8756148153098131</v>
      </c>
      <c r="E14" s="17">
        <v>-0.38602966774283165</v>
      </c>
      <c r="F14" s="17">
        <v>9.1884499261956396</v>
      </c>
      <c r="G14" s="17">
        <v>9.0832972587677361</v>
      </c>
      <c r="H14" s="17">
        <v>0.2689996987902451</v>
      </c>
      <c r="I14" s="17">
        <v>0</v>
      </c>
      <c r="J14" s="17">
        <v>16.139981927414702</v>
      </c>
      <c r="K14" s="17">
        <v>0.2689996987902451</v>
      </c>
      <c r="L14" s="17">
        <v>-1.0000000000000007</v>
      </c>
      <c r="M14" s="17">
        <v>-1.0000000000000007</v>
      </c>
      <c r="N14" s="17">
        <v>5.3799939758048989</v>
      </c>
      <c r="O14" s="17">
        <v>30.098894001492241</v>
      </c>
      <c r="P14" s="17">
        <v>-1.1453276546078923</v>
      </c>
      <c r="Q14" s="17">
        <v>18.247843562939146</v>
      </c>
      <c r="R14" s="17">
        <v>5.8783802651372108</v>
      </c>
      <c r="S14" s="17">
        <v>0.33333333333333331</v>
      </c>
      <c r="T14" s="17">
        <v>0.33333333333333331</v>
      </c>
      <c r="U14" s="17">
        <v>0.34437941465880345</v>
      </c>
      <c r="V14" s="17">
        <v>0.48126457081733864</v>
      </c>
      <c r="W14" s="17">
        <v>48.932438134102561</v>
      </c>
      <c r="X14" s="17">
        <v>4.6627720514156676</v>
      </c>
      <c r="Y14" s="17">
        <v>-1.0000000000000007</v>
      </c>
      <c r="Z14" s="17">
        <v>-1.0000000000000007</v>
      </c>
      <c r="AA14" s="17">
        <v>110.92248848930016</v>
      </c>
      <c r="AB14" s="17">
        <v>0.2592799220342516</v>
      </c>
      <c r="AC14" s="17">
        <v>0.4965239297284012</v>
      </c>
      <c r="AD14" s="17">
        <v>0.3664295500385551</v>
      </c>
      <c r="AE14" s="17">
        <v>56.111670090060414</v>
      </c>
      <c r="AF14" s="17">
        <v>1</v>
      </c>
      <c r="AG14" s="17">
        <v>-1.0000000000000007</v>
      </c>
      <c r="AH14" s="17">
        <v>-1.0000000000000007</v>
      </c>
      <c r="AI14" s="17">
        <v>8.7548335084360329E-2</v>
      </c>
      <c r="AJ14" s="17">
        <v>0.48126457081733864</v>
      </c>
      <c r="AK14" s="17">
        <v>0.14255599004563776</v>
      </c>
      <c r="AL14" s="17">
        <v>0.28175190265471722</v>
      </c>
      <c r="AM14" s="17">
        <v>0.17500521428822338</v>
      </c>
      <c r="AN14" s="17">
        <v>1.2133401287340896E-3</v>
      </c>
      <c r="AO14" s="17">
        <v>5.0879103074337735</v>
      </c>
      <c r="AP14" s="17">
        <v>1.439093016491938</v>
      </c>
      <c r="AQ14" s="17">
        <v>65.072420061517249</v>
      </c>
      <c r="AR14" s="17">
        <v>1.4923106521428093</v>
      </c>
      <c r="AS14" s="17">
        <v>4.9317717502059146</v>
      </c>
      <c r="AT14" s="17">
        <v>-1.0000000000000007</v>
      </c>
      <c r="AU14" s="17">
        <v>-1.0000000000000007</v>
      </c>
      <c r="AV14" s="17">
        <v>14.961677523904942</v>
      </c>
      <c r="AW14" s="17">
        <v>142.46047550728437</v>
      </c>
      <c r="AX14" s="17">
        <v>192.33789929070534</v>
      </c>
      <c r="AY14" s="17">
        <v>0.54148086923465444</v>
      </c>
      <c r="AZ14" s="17">
        <v>48.681803575931234</v>
      </c>
      <c r="BA14" s="22">
        <v>1699.7107083360261</v>
      </c>
      <c r="BB14" s="17"/>
      <c r="CU14" t="e">
        <v>#N/A</v>
      </c>
      <c r="CV14" t="e">
        <v>#N/A</v>
      </c>
    </row>
    <row r="15" spans="1:100" x14ac:dyDescent="0.25">
      <c r="A15">
        <v>34</v>
      </c>
      <c r="B15" t="s">
        <v>454</v>
      </c>
      <c r="C15" s="22">
        <v>3</v>
      </c>
      <c r="D15" s="17">
        <v>4.6964049139472657</v>
      </c>
      <c r="E15" s="17">
        <v>0.15891883679323771</v>
      </c>
      <c r="F15" s="17">
        <v>1.0627307704347664</v>
      </c>
      <c r="G15" s="17">
        <v>1.1183294002606987</v>
      </c>
      <c r="H15" s="17">
        <v>0.25158830634037643</v>
      </c>
      <c r="I15" s="17">
        <v>0</v>
      </c>
      <c r="J15" s="17">
        <v>15.095298380422582</v>
      </c>
      <c r="K15" s="17">
        <v>0.25158830634037643</v>
      </c>
      <c r="L15" s="17">
        <v>-1.0000000000000007</v>
      </c>
      <c r="M15" s="17">
        <v>-1.0000000000000007</v>
      </c>
      <c r="N15" s="17">
        <v>5.0317661268075256</v>
      </c>
      <c r="O15" s="17">
        <v>20.910032694630544</v>
      </c>
      <c r="P15" s="17">
        <v>-1.6588006469435603</v>
      </c>
      <c r="Q15" s="17">
        <v>1.638253405121513</v>
      </c>
      <c r="R15" s="17">
        <v>0.39685432448047614</v>
      </c>
      <c r="S15" s="17">
        <v>0.33333333333333365</v>
      </c>
      <c r="T15" s="17">
        <v>0.29892866673533813</v>
      </c>
      <c r="U15" s="17">
        <v>0.21278963806250864</v>
      </c>
      <c r="V15" s="17">
        <v>-9.596287328714247E-3</v>
      </c>
      <c r="W15" s="17">
        <v>23.354681778483581</v>
      </c>
      <c r="X15" s="17">
        <v>1.139849855408049</v>
      </c>
      <c r="Y15" s="17">
        <v>-1.0000000000000007</v>
      </c>
      <c r="Z15" s="17">
        <v>-1.0000000000000007</v>
      </c>
      <c r="AA15" s="17">
        <v>62.086362064119712</v>
      </c>
      <c r="AB15" s="17">
        <v>3.1196422184035261E-2</v>
      </c>
      <c r="AC15" s="17">
        <v>2.2391512347971002E-2</v>
      </c>
      <c r="AD15" s="17">
        <v>0.71310858469110694</v>
      </c>
      <c r="AE15" s="17">
        <v>38.334825961155651</v>
      </c>
      <c r="AF15" s="17">
        <v>0.66666666666666663</v>
      </c>
      <c r="AG15" s="17">
        <v>-1.0000000000000007</v>
      </c>
      <c r="AH15" s="17">
        <v>-1.0000000000000007</v>
      </c>
      <c r="AI15" s="17">
        <v>7.4640085102627388E-2</v>
      </c>
      <c r="AJ15" s="17">
        <v>-9.596287328714247E-3</v>
      </c>
      <c r="AK15" s="17">
        <v>3.6569380497900435E-2</v>
      </c>
      <c r="AL15" s="17">
        <v>-2.8393631013943162E-2</v>
      </c>
      <c r="AM15" s="17">
        <v>-3.6131017233960686E-2</v>
      </c>
      <c r="AN15" s="17">
        <v>0.13199040098235179</v>
      </c>
      <c r="AO15" s="17">
        <v>-0.7204285283595141</v>
      </c>
      <c r="AP15" s="17">
        <v>3.157791869489079</v>
      </c>
      <c r="AQ15" s="17">
        <v>38.449980158906143</v>
      </c>
      <c r="AR15" s="17">
        <v>0.83545535080246625</v>
      </c>
      <c r="AS15" s="17">
        <v>1.3914381617484248</v>
      </c>
      <c r="AT15" s="17">
        <v>-1.0000000000000007</v>
      </c>
      <c r="AU15" s="17">
        <v>-1.0000000000000007</v>
      </c>
      <c r="AV15" s="17">
        <v>1.5151837247411744</v>
      </c>
      <c r="AW15" s="17">
        <v>86.15418662823933</v>
      </c>
      <c r="AX15" s="17">
        <v>86.687359597420468</v>
      </c>
      <c r="AY15" s="17">
        <v>6.9032465187004732E-2</v>
      </c>
      <c r="AZ15" s="17">
        <v>14.060320227316273</v>
      </c>
      <c r="BA15" s="22">
        <v>1490.2931565177905</v>
      </c>
      <c r="BB15" s="17"/>
      <c r="CU15" t="e">
        <v>#N/A</v>
      </c>
      <c r="CV15" t="e">
        <v>#N/A</v>
      </c>
    </row>
    <row r="16" spans="1:100" x14ac:dyDescent="0.25">
      <c r="A16">
        <v>41</v>
      </c>
      <c r="B16" t="s">
        <v>455</v>
      </c>
      <c r="C16" s="22">
        <v>3</v>
      </c>
      <c r="D16" s="17">
        <v>2.4037246052028207</v>
      </c>
      <c r="E16" s="17">
        <v>3.040116138657252E-2</v>
      </c>
      <c r="F16" s="17">
        <v>0.77691993555144578</v>
      </c>
      <c r="G16" s="17">
        <v>0.74788935218201147</v>
      </c>
      <c r="H16" s="17">
        <v>-0.16773618894962466</v>
      </c>
      <c r="I16" s="17">
        <v>0</v>
      </c>
      <c r="J16" s="17">
        <v>-10.064171336977482</v>
      </c>
      <c r="K16" s="17">
        <v>-0.16773618894962466</v>
      </c>
      <c r="L16" s="17">
        <v>-0.99999999999999922</v>
      </c>
      <c r="M16" s="17">
        <v>-0.99999999999999922</v>
      </c>
      <c r="N16" s="17">
        <v>-3.3547237789924953</v>
      </c>
      <c r="O16" s="17">
        <v>-6.9125573795926538</v>
      </c>
      <c r="P16" s="17">
        <v>0.16956547876208605</v>
      </c>
      <c r="Q16" s="17">
        <v>0.95272101151642652</v>
      </c>
      <c r="R16" s="17">
        <v>0.27912515762554885</v>
      </c>
      <c r="S16" s="17">
        <v>0.33333333333333298</v>
      </c>
      <c r="T16" s="17">
        <v>0.30854379123129322</v>
      </c>
      <c r="U16" s="17">
        <v>0.22702529461356574</v>
      </c>
      <c r="V16" s="17">
        <v>6.605225777522504E-2</v>
      </c>
      <c r="W16" s="17">
        <v>44.107634636121674</v>
      </c>
      <c r="X16" s="17">
        <v>2.0825262082163216</v>
      </c>
      <c r="Y16" s="17">
        <v>-0.99999999999999922</v>
      </c>
      <c r="Z16" s="17">
        <v>-0.99999999999999922</v>
      </c>
      <c r="AA16" s="17">
        <v>62.267578297767464</v>
      </c>
      <c r="AB16" s="17">
        <v>0.21316944812001232</v>
      </c>
      <c r="AC16" s="17">
        <v>-0.14989925752450053</v>
      </c>
      <c r="AD16" s="17">
        <v>0.29434617948489317</v>
      </c>
      <c r="AE16" s="17">
        <v>17.880818504020247</v>
      </c>
      <c r="AF16" s="17">
        <v>0.6470588235294118</v>
      </c>
      <c r="AG16" s="17">
        <v>-0.99999999999999922</v>
      </c>
      <c r="AH16" s="17">
        <v>-0.99999999999999922</v>
      </c>
      <c r="AI16" s="17">
        <v>0</v>
      </c>
      <c r="AJ16" s="17">
        <v>6.605225777522504E-2</v>
      </c>
      <c r="AK16" s="17">
        <v>-6.7088227767520658E-2</v>
      </c>
      <c r="AL16" s="17">
        <v>5.0298391710507581E-2</v>
      </c>
      <c r="AM16" s="17">
        <v>-0.13523537240064176</v>
      </c>
      <c r="AN16" s="17">
        <v>0.14157389154698385</v>
      </c>
      <c r="AO16" s="17">
        <v>-3.7163254488536452</v>
      </c>
      <c r="AP16" s="17">
        <v>3.7908392472271331</v>
      </c>
      <c r="AQ16" s="17">
        <v>34.043463299144193</v>
      </c>
      <c r="AR16" s="17">
        <v>0.93495467695341694</v>
      </c>
      <c r="AS16" s="17">
        <v>1.9147900192666969</v>
      </c>
      <c r="AT16" s="17">
        <v>-0.99999999999999922</v>
      </c>
      <c r="AU16" s="17">
        <v>-0.99999999999999922</v>
      </c>
      <c r="AV16" s="17">
        <v>1.0270145098075605</v>
      </c>
      <c r="AW16" s="17">
        <v>59.145860165401977</v>
      </c>
      <c r="AX16" s="17">
        <v>65.751085942924433</v>
      </c>
      <c r="AY16" s="17">
        <v>-2.7223654104862632E-2</v>
      </c>
      <c r="AZ16" s="17">
        <v>-23.605274703334043</v>
      </c>
      <c r="BA16" s="22">
        <v>1465.781107623008</v>
      </c>
      <c r="BB16" s="17"/>
      <c r="CU16" t="e">
        <v>#N/A</v>
      </c>
      <c r="CV16" t="e">
        <v>#N/A</v>
      </c>
    </row>
    <row r="17" spans="1:100" x14ac:dyDescent="0.25">
      <c r="A17">
        <v>45</v>
      </c>
      <c r="B17" t="s">
        <v>456</v>
      </c>
      <c r="C17" s="22">
        <v>3</v>
      </c>
      <c r="D17" s="17">
        <v>0.52659497442772207</v>
      </c>
      <c r="E17" s="17">
        <v>0</v>
      </c>
      <c r="F17" s="17">
        <v>0.13125757142298194</v>
      </c>
      <c r="G17" s="17">
        <v>0.13125757142298194</v>
      </c>
      <c r="H17" s="17">
        <v>0.18718792478937774</v>
      </c>
      <c r="I17" s="17">
        <v>0</v>
      </c>
      <c r="J17" s="17">
        <v>11.231275487362662</v>
      </c>
      <c r="K17" s="17">
        <v>0.18718792478937774</v>
      </c>
      <c r="L17" s="17">
        <v>-0.99999999999999878</v>
      </c>
      <c r="M17" s="17">
        <v>-0.99999999999999878</v>
      </c>
      <c r="N17" s="17">
        <v>3.7437584957875547</v>
      </c>
      <c r="O17" s="17">
        <v>11.889128033213368</v>
      </c>
      <c r="P17" s="17">
        <v>-2.8865760587361934E-2</v>
      </c>
      <c r="Q17" s="17">
        <v>0.53797289189111741</v>
      </c>
      <c r="R17" s="17">
        <v>7.6878124345473697E-2</v>
      </c>
      <c r="S17" s="17">
        <v>0.33333333333333309</v>
      </c>
      <c r="T17" s="17">
        <v>0.34059336901656462</v>
      </c>
      <c r="U17" s="17">
        <v>7.402206306120529E-2</v>
      </c>
      <c r="V17" s="17">
        <v>-0.13891061729329907</v>
      </c>
      <c r="W17" s="17">
        <v>16.874008933137045</v>
      </c>
      <c r="X17" s="17">
        <v>-5.3155244206318342E-2</v>
      </c>
      <c r="Y17" s="17">
        <v>-0.99999999999999878</v>
      </c>
      <c r="Z17" s="17">
        <v>-0.99999999999999878</v>
      </c>
      <c r="AA17" s="17">
        <v>25.483601951612609</v>
      </c>
      <c r="AB17" s="17">
        <v>0.22902157780597265</v>
      </c>
      <c r="AC17" s="17">
        <v>-7.0842589820919635E-2</v>
      </c>
      <c r="AD17" s="17">
        <v>1.2475309897548914E-2</v>
      </c>
      <c r="AE17" s="17">
        <v>8.5327148941300894</v>
      </c>
      <c r="AF17" s="17">
        <v>0.41666666666666669</v>
      </c>
      <c r="AG17" s="17">
        <v>-0.99999999999999878</v>
      </c>
      <c r="AH17" s="17">
        <v>-0.99999999999999878</v>
      </c>
      <c r="AI17" s="17">
        <v>0</v>
      </c>
      <c r="AJ17" s="17">
        <v>-0.13891061729329907</v>
      </c>
      <c r="AK17" s="17">
        <v>6.1357136783131427E-2</v>
      </c>
      <c r="AL17" s="17">
        <v>0.13770820284804589</v>
      </c>
      <c r="AM17" s="17">
        <v>7.9599417400795486E-2</v>
      </c>
      <c r="AN17" s="17">
        <v>-0.13296118890323225</v>
      </c>
      <c r="AO17" s="17">
        <v>2.2967711189355429</v>
      </c>
      <c r="AP17" s="17">
        <v>-2.6354887083405756</v>
      </c>
      <c r="AQ17" s="17">
        <v>28.105284420499718</v>
      </c>
      <c r="AR17" s="17">
        <v>0.60903814811780399</v>
      </c>
      <c r="AS17" s="17">
        <v>0.13403268058305934</v>
      </c>
      <c r="AT17" s="17">
        <v>-0.99999999999999878</v>
      </c>
      <c r="AU17" s="17">
        <v>-0.99999999999999878</v>
      </c>
      <c r="AV17" s="17">
        <v>0.20813569576845525</v>
      </c>
      <c r="AW17" s="17">
        <v>34.737241276485378</v>
      </c>
      <c r="AX17" s="17">
        <v>20.846179547155529</v>
      </c>
      <c r="AY17" s="17">
        <v>-0.16340196809555255</v>
      </c>
      <c r="AZ17" s="17">
        <v>-60.705675864086153</v>
      </c>
      <c r="BA17" s="22">
        <v>1324.7241716508277</v>
      </c>
      <c r="BB17" s="17"/>
      <c r="CU17" t="e">
        <v>#N/A</v>
      </c>
      <c r="CV17" t="e">
        <v>#N/A</v>
      </c>
    </row>
    <row r="18" spans="1:100" x14ac:dyDescent="0.25">
      <c r="A18">
        <v>48</v>
      </c>
      <c r="B18" t="s">
        <v>457</v>
      </c>
      <c r="C18" s="22">
        <v>3</v>
      </c>
      <c r="D18" s="17">
        <v>5.5468410284300678</v>
      </c>
      <c r="E18" s="17">
        <v>6.3502742808006704E-2</v>
      </c>
      <c r="F18" s="17">
        <v>2.900232511725759</v>
      </c>
      <c r="G18" s="17">
        <v>2.9225171801489322</v>
      </c>
      <c r="H18" s="17">
        <v>0.26751388682450411</v>
      </c>
      <c r="I18" s="17">
        <v>0</v>
      </c>
      <c r="J18" s="17">
        <v>16.050833209470262</v>
      </c>
      <c r="K18" s="17">
        <v>0.26751388682450411</v>
      </c>
      <c r="L18" s="17">
        <v>-1.0000000000000004</v>
      </c>
      <c r="M18" s="17">
        <v>-1.0000000000000004</v>
      </c>
      <c r="N18" s="17">
        <v>5.3502777364900806</v>
      </c>
      <c r="O18" s="17">
        <v>24.520191418049233</v>
      </c>
      <c r="P18" s="17">
        <v>-1.4527232350684787</v>
      </c>
      <c r="Q18" s="17">
        <v>-8.2065109570625676</v>
      </c>
      <c r="R18" s="17">
        <v>-2.870722296042763</v>
      </c>
      <c r="S18" s="17">
        <v>0.33333333333333354</v>
      </c>
      <c r="T18" s="17">
        <v>0.33333333333333354</v>
      </c>
      <c r="U18" s="17">
        <v>0.48022083560357248</v>
      </c>
      <c r="V18" s="17">
        <v>0.3555168702060868</v>
      </c>
      <c r="W18" s="17">
        <v>49.395619426072876</v>
      </c>
      <c r="X18" s="17">
        <v>4.4531373434929709</v>
      </c>
      <c r="Y18" s="17">
        <v>-1.0000000000000004</v>
      </c>
      <c r="Z18" s="17">
        <v>-1.0000000000000004</v>
      </c>
      <c r="AA18" s="17">
        <v>57.482917963390918</v>
      </c>
      <c r="AB18" s="17">
        <v>2.7647288093338294E-2</v>
      </c>
      <c r="AC18" s="17">
        <v>5.4113950544622619E-2</v>
      </c>
      <c r="AD18" s="17">
        <v>0.1373991780292555</v>
      </c>
      <c r="AE18" s="17">
        <v>10.95802083336082</v>
      </c>
      <c r="AF18" s="17">
        <v>0.6</v>
      </c>
      <c r="AG18" s="17">
        <v>-1.0000000000000004</v>
      </c>
      <c r="AH18" s="17">
        <v>-1.0000000000000004</v>
      </c>
      <c r="AI18" s="17">
        <v>7.6252752670270471E-4</v>
      </c>
      <c r="AJ18" s="17">
        <v>0.3555168702060868</v>
      </c>
      <c r="AK18" s="17">
        <v>0.30850513267761032</v>
      </c>
      <c r="AL18" s="17">
        <v>-6.269364074634251E-2</v>
      </c>
      <c r="AM18" s="17">
        <v>8.7672658371251946E-2</v>
      </c>
      <c r="AN18" s="17">
        <v>0.19167983516388218</v>
      </c>
      <c r="AO18" s="17">
        <v>3.7343421226693518</v>
      </c>
      <c r="AP18" s="17">
        <v>4.4785276753653411</v>
      </c>
      <c r="AQ18" s="17">
        <v>65.446452635543125</v>
      </c>
      <c r="AR18" s="17">
        <v>1.5024043724763259</v>
      </c>
      <c r="AS18" s="17">
        <v>4.7206512303174764</v>
      </c>
      <c r="AT18" s="17">
        <v>-1.0000000000000004</v>
      </c>
      <c r="AU18" s="17">
        <v>-1.0000000000000004</v>
      </c>
      <c r="AV18" s="17">
        <v>5.1794884106171599E-2</v>
      </c>
      <c r="AW18" s="17">
        <v>86.481637056805525</v>
      </c>
      <c r="AX18" s="17">
        <v>122.04857462794823</v>
      </c>
      <c r="AY18" s="17">
        <v>-6.2871374849773884E-2</v>
      </c>
      <c r="AZ18" s="17">
        <v>-17.229480863582175</v>
      </c>
      <c r="BA18" s="22">
        <v>1465.4806936638693</v>
      </c>
      <c r="BB18" s="17"/>
      <c r="CU18" t="e">
        <v>#N/A</v>
      </c>
      <c r="CV18" t="e">
        <v>#N/A</v>
      </c>
    </row>
    <row r="19" spans="1:100" x14ac:dyDescent="0.25">
      <c r="A19">
        <v>51</v>
      </c>
      <c r="B19" t="s">
        <v>458</v>
      </c>
      <c r="C19" s="22">
        <v>3</v>
      </c>
      <c r="D19" s="17">
        <v>5.0698569878892163</v>
      </c>
      <c r="E19" s="17">
        <v>-5.7683667017912492E-2</v>
      </c>
      <c r="F19" s="17">
        <v>-0.36225535073985887</v>
      </c>
      <c r="G19" s="17">
        <v>-0.37288361740695297</v>
      </c>
      <c r="H19" s="17">
        <v>0.47489532891475317</v>
      </c>
      <c r="I19" s="17">
        <v>0.16427073820211183</v>
      </c>
      <c r="J19" s="17">
        <v>38.3499640270119</v>
      </c>
      <c r="K19" s="17">
        <v>0.63916606711686508</v>
      </c>
      <c r="L19" s="17">
        <v>-0.99999999999999856</v>
      </c>
      <c r="M19" s="17">
        <v>-0.99999999999999856</v>
      </c>
      <c r="N19" s="17">
        <v>12.783321342337299</v>
      </c>
      <c r="O19" s="17">
        <v>43.046937397494148</v>
      </c>
      <c r="P19" s="17">
        <v>0.72238045492361402</v>
      </c>
      <c r="Q19" s="17">
        <v>-0.54131239931047004</v>
      </c>
      <c r="R19" s="17">
        <v>-5.5839627991983401E-2</v>
      </c>
      <c r="S19" s="17">
        <v>0.33333333333333293</v>
      </c>
      <c r="T19" s="17">
        <v>0.33333333333333293</v>
      </c>
      <c r="U19" s="17">
        <v>0.27203911567884498</v>
      </c>
      <c r="V19" s="17">
        <v>0.12899414703204506</v>
      </c>
      <c r="W19" s="17">
        <v>17.141354490427641</v>
      </c>
      <c r="X19" s="17">
        <v>1.8896219444574502</v>
      </c>
      <c r="Y19" s="17">
        <v>-0.99999999999999856</v>
      </c>
      <c r="Z19" s="17">
        <v>-0.99999999999999856</v>
      </c>
      <c r="AA19" s="17">
        <v>68.817940613157788</v>
      </c>
      <c r="AB19" s="17">
        <v>0.24403370368762156</v>
      </c>
      <c r="AC19" s="17">
        <v>0.37581680911795051</v>
      </c>
      <c r="AD19" s="17">
        <v>0.41479800220887053</v>
      </c>
      <c r="AE19" s="17">
        <v>51.732425750722129</v>
      </c>
      <c r="AF19" s="17">
        <v>1</v>
      </c>
      <c r="AG19" s="17">
        <v>-0.99999999999999856</v>
      </c>
      <c r="AH19" s="17">
        <v>-0.99999999999999856</v>
      </c>
      <c r="AI19" s="17">
        <v>-6.1103054277133386E-3</v>
      </c>
      <c r="AJ19" s="17">
        <v>0.12899414703204506</v>
      </c>
      <c r="AK19" s="17">
        <v>0.12897251343318161</v>
      </c>
      <c r="AL19" s="17">
        <v>-6.5333188876250947E-2</v>
      </c>
      <c r="AM19" s="17">
        <v>5.7415785285688845E-2</v>
      </c>
      <c r="AN19" s="17">
        <v>0.17707932011029384</v>
      </c>
      <c r="AO19" s="17">
        <v>2.0802571993081296</v>
      </c>
      <c r="AP19" s="17">
        <v>4.1003170583760919</v>
      </c>
      <c r="AQ19" s="17">
        <v>55.491318517439574</v>
      </c>
      <c r="AR19" s="17">
        <v>1.0676999293775558</v>
      </c>
      <c r="AS19" s="17">
        <v>2.5287880115743167</v>
      </c>
      <c r="AT19" s="17">
        <v>-0.99999999999999856</v>
      </c>
      <c r="AU19" s="17">
        <v>-0.99999999999999856</v>
      </c>
      <c r="AV19" s="17">
        <v>-0.42872324539893647</v>
      </c>
      <c r="AW19" s="17">
        <v>115.96519506902807</v>
      </c>
      <c r="AX19" s="17">
        <v>128.74240366367829</v>
      </c>
      <c r="AY19" s="17">
        <v>0.30864715575582297</v>
      </c>
      <c r="AZ19" s="17">
        <v>28.884438983074435</v>
      </c>
      <c r="BA19" s="22">
        <v>1582.4553083073235</v>
      </c>
      <c r="BB19" s="17"/>
      <c r="CU19" t="e">
        <v>#N/A</v>
      </c>
      <c r="CV19" t="e">
        <v>#N/A</v>
      </c>
    </row>
    <row r="20" spans="1:100" x14ac:dyDescent="0.25">
      <c r="A20">
        <v>56</v>
      </c>
      <c r="B20" t="s">
        <v>459</v>
      </c>
      <c r="C20" s="22">
        <v>3</v>
      </c>
      <c r="D20" s="17">
        <v>4.1657653610742207</v>
      </c>
      <c r="E20" s="17">
        <v>0</v>
      </c>
      <c r="F20" s="17">
        <v>0.79214894700472316</v>
      </c>
      <c r="G20" s="17">
        <v>0.79214894700472316</v>
      </c>
      <c r="H20" s="17">
        <v>0.23589950856593161</v>
      </c>
      <c r="I20" s="17">
        <v>-9.8286567227966748E-3</v>
      </c>
      <c r="J20" s="17">
        <v>13.564251110588097</v>
      </c>
      <c r="K20" s="17">
        <v>0.22607085184313488</v>
      </c>
      <c r="L20" s="17">
        <v>-0.999999999999999</v>
      </c>
      <c r="M20" s="17">
        <v>-0.999999999999999</v>
      </c>
      <c r="N20" s="17">
        <v>4.5214170368627009</v>
      </c>
      <c r="O20" s="17">
        <v>18.522165418667043</v>
      </c>
      <c r="P20" s="17">
        <v>0.7915014612972836</v>
      </c>
      <c r="Q20" s="17">
        <v>3.6045729291272037</v>
      </c>
      <c r="R20" s="17">
        <v>1.3030058635925363</v>
      </c>
      <c r="S20" s="17">
        <v>0.33333333333333276</v>
      </c>
      <c r="T20" s="17">
        <v>0.33333333333333276</v>
      </c>
      <c r="U20" s="17">
        <v>0.34748258518336622</v>
      </c>
      <c r="V20" s="17">
        <v>0.10965353784799786</v>
      </c>
      <c r="W20" s="17">
        <v>35.909277514195793</v>
      </c>
      <c r="X20" s="17">
        <v>2.4884473826449836</v>
      </c>
      <c r="Y20" s="17">
        <v>-0.999999999999999</v>
      </c>
      <c r="Z20" s="17">
        <v>-0.999999999999999</v>
      </c>
      <c r="AA20" s="17">
        <v>92.278676618113082</v>
      </c>
      <c r="AB20" s="17">
        <v>0.33958348612881628</v>
      </c>
      <c r="AC20" s="17">
        <v>0.3311415658419497</v>
      </c>
      <c r="AD20" s="17">
        <v>0.43060281283572643</v>
      </c>
      <c r="AE20" s="17">
        <v>55.066393240324643</v>
      </c>
      <c r="AF20" s="17">
        <v>1</v>
      </c>
      <c r="AG20" s="17">
        <v>-0.999999999999999</v>
      </c>
      <c r="AH20" s="17">
        <v>-0.999999999999999</v>
      </c>
      <c r="AI20" s="17">
        <v>-5.3661891341149756E-3</v>
      </c>
      <c r="AJ20" s="17">
        <v>0.10965353784799786</v>
      </c>
      <c r="AK20" s="17">
        <v>-4.3004280709428595E-3</v>
      </c>
      <c r="AL20" s="17">
        <v>8.7390586523648534E-2</v>
      </c>
      <c r="AM20" s="17">
        <v>4.8280470362213307E-2</v>
      </c>
      <c r="AN20" s="17">
        <v>0.20800275010906838</v>
      </c>
      <c r="AO20" s="17">
        <v>1.1855096187006184</v>
      </c>
      <c r="AP20" s="17">
        <v>5.6370216853449522</v>
      </c>
      <c r="AQ20" s="17">
        <v>49.473528624783881</v>
      </c>
      <c r="AR20" s="17">
        <v>1.1238027896980305</v>
      </c>
      <c r="AS20" s="17">
        <v>2.7145182344881187</v>
      </c>
      <c r="AT20" s="17">
        <v>-0.999999999999999</v>
      </c>
      <c r="AU20" s="17">
        <v>-0.999999999999999</v>
      </c>
      <c r="AV20" s="17">
        <v>2.0951548105972591</v>
      </c>
      <c r="AW20" s="17">
        <v>116.43786372212492</v>
      </c>
      <c r="AX20" s="17">
        <v>127.29589372424239</v>
      </c>
      <c r="AY20" s="17">
        <v>0.31974211012261178</v>
      </c>
      <c r="AZ20" s="17">
        <v>3.8682670959745193</v>
      </c>
      <c r="BA20" s="22">
        <v>1538.22686984394</v>
      </c>
      <c r="BB20" s="17"/>
      <c r="CU20" t="e">
        <v>#N/A</v>
      </c>
      <c r="CV20" t="e">
        <v>#N/A</v>
      </c>
    </row>
    <row r="21" spans="1:100" x14ac:dyDescent="0.25">
      <c r="A21">
        <v>58</v>
      </c>
      <c r="B21" t="s">
        <v>460</v>
      </c>
      <c r="C21" s="22">
        <v>3</v>
      </c>
      <c r="D21" s="17">
        <v>4.4626315145015587</v>
      </c>
      <c r="E21" s="17">
        <v>-0.49476824434430799</v>
      </c>
      <c r="F21" s="17">
        <v>2.0124954816352072</v>
      </c>
      <c r="G21" s="17">
        <v>1.85516724741284</v>
      </c>
      <c r="H21" s="17">
        <v>0.19373616421456358</v>
      </c>
      <c r="I21" s="17">
        <v>0</v>
      </c>
      <c r="J21" s="17">
        <v>11.624169852873814</v>
      </c>
      <c r="K21" s="17">
        <v>0.19373616421456358</v>
      </c>
      <c r="L21" s="17">
        <v>-1.0000000000000018</v>
      </c>
      <c r="M21" s="17">
        <v>-1.0000000000000018</v>
      </c>
      <c r="N21" s="17">
        <v>3.8747232842912722</v>
      </c>
      <c r="O21" s="17">
        <v>17.94196861478822</v>
      </c>
      <c r="P21" s="17">
        <v>-0.45463622320467428</v>
      </c>
      <c r="Q21" s="17">
        <v>3.9570501759167799E-2</v>
      </c>
      <c r="R21" s="17">
        <v>3.1009895866384588E-2</v>
      </c>
      <c r="S21" s="17">
        <v>0.33333333333333393</v>
      </c>
      <c r="T21" s="17">
        <v>0.33333333333333393</v>
      </c>
      <c r="U21" s="17">
        <v>0.3695642058249734</v>
      </c>
      <c r="V21" s="17">
        <v>7.9001148109749175E-2</v>
      </c>
      <c r="W21" s="17">
        <v>36.859834255473018</v>
      </c>
      <c r="X21" s="17">
        <v>2.4251942144104897</v>
      </c>
      <c r="Y21" s="17">
        <v>-1.0000000000000018</v>
      </c>
      <c r="Z21" s="17">
        <v>-1.0000000000000018</v>
      </c>
      <c r="AA21" s="17">
        <v>84.022947020198956</v>
      </c>
      <c r="AB21" s="17">
        <v>0.34168976726965589</v>
      </c>
      <c r="AC21" s="17">
        <v>0.39535333205106199</v>
      </c>
      <c r="AD21" s="17">
        <v>0.20559895805647377</v>
      </c>
      <c r="AE21" s="17">
        <v>47.132102868859519</v>
      </c>
      <c r="AF21" s="17">
        <v>0.91666666666666663</v>
      </c>
      <c r="AG21" s="17">
        <v>-1.0000000000000018</v>
      </c>
      <c r="AH21" s="17">
        <v>-1.0000000000000018</v>
      </c>
      <c r="AI21" s="17">
        <v>2.6934361605608047E-3</v>
      </c>
      <c r="AJ21" s="17">
        <v>7.9001148109749175E-2</v>
      </c>
      <c r="AK21" s="17">
        <v>-9.9552163893457168E-2</v>
      </c>
      <c r="AL21" s="17">
        <v>-3.5232369381601215E-2</v>
      </c>
      <c r="AM21" s="17">
        <v>0.3586926822682755</v>
      </c>
      <c r="AN21" s="17">
        <v>0.2523706028799087</v>
      </c>
      <c r="AO21" s="17">
        <v>8.4695562372395994</v>
      </c>
      <c r="AP21" s="17">
        <v>6.1331032250897106</v>
      </c>
      <c r="AQ21" s="17">
        <v>48.484004108346817</v>
      </c>
      <c r="AR21" s="17">
        <v>1.1152320206013902</v>
      </c>
      <c r="AS21" s="17">
        <v>2.6189303786250555</v>
      </c>
      <c r="AT21" s="17">
        <v>-1.0000000000000018</v>
      </c>
      <c r="AU21" s="17">
        <v>-1.0000000000000018</v>
      </c>
      <c r="AV21" s="17">
        <v>1.8861771432792254</v>
      </c>
      <c r="AW21" s="17">
        <v>108.09801886007693</v>
      </c>
      <c r="AX21" s="17">
        <v>116.052002394263</v>
      </c>
      <c r="AY21" s="17">
        <v>0.19401432906617022</v>
      </c>
      <c r="AZ21" s="17">
        <v>1.3784076200575921</v>
      </c>
      <c r="BA21" s="22">
        <v>1480.7893444467293</v>
      </c>
      <c r="BB21" s="17"/>
      <c r="CU21" t="e">
        <v>#N/A</v>
      </c>
      <c r="CV21" t="e">
        <v>#N/A</v>
      </c>
    </row>
    <row r="22" spans="1:100" x14ac:dyDescent="0.25">
      <c r="A22">
        <v>59</v>
      </c>
      <c r="B22" t="s">
        <v>461</v>
      </c>
      <c r="C22" s="22">
        <v>3</v>
      </c>
      <c r="D22" s="17">
        <v>4.8203786051882753</v>
      </c>
      <c r="E22" s="17">
        <v>-3.2733864294386045E-2</v>
      </c>
      <c r="F22" s="17">
        <v>0.25270346054244563</v>
      </c>
      <c r="G22" s="17">
        <v>0.24476936775165159</v>
      </c>
      <c r="H22" s="17">
        <v>0.29763467565242585</v>
      </c>
      <c r="I22" s="17">
        <v>0</v>
      </c>
      <c r="J22" s="17">
        <v>17.858080539145543</v>
      </c>
      <c r="K22" s="17">
        <v>0.29763467565242585</v>
      </c>
      <c r="L22" s="17">
        <v>-1</v>
      </c>
      <c r="M22" s="17">
        <v>-1</v>
      </c>
      <c r="N22" s="17">
        <v>5.9526935130485148</v>
      </c>
      <c r="O22" s="17">
        <v>22.923228512085469</v>
      </c>
      <c r="P22" s="17">
        <v>-0.17977632158549961</v>
      </c>
      <c r="Q22" s="17">
        <v>8.078967665166795</v>
      </c>
      <c r="R22" s="17">
        <v>2.3484281625956696</v>
      </c>
      <c r="S22" s="17">
        <v>0.33333333333333315</v>
      </c>
      <c r="T22" s="17">
        <v>0.3628731128975865</v>
      </c>
      <c r="U22" s="17">
        <v>0.37929061723451429</v>
      </c>
      <c r="V22" s="17">
        <v>1.4957758208810455E-2</v>
      </c>
      <c r="W22" s="17">
        <v>31.712805840872765</v>
      </c>
      <c r="X22" s="17">
        <v>1.9869034094794487</v>
      </c>
      <c r="Y22" s="17">
        <v>-1</v>
      </c>
      <c r="Z22" s="17">
        <v>-1</v>
      </c>
      <c r="AA22" s="17">
        <v>63.018546645311844</v>
      </c>
      <c r="AB22" s="17">
        <v>-0.25945879528858468</v>
      </c>
      <c r="AC22" s="17">
        <v>0.35245474294900792</v>
      </c>
      <c r="AD22" s="17">
        <v>0.48615030517644575</v>
      </c>
      <c r="AE22" s="17">
        <v>28.957312641843448</v>
      </c>
      <c r="AF22" s="17">
        <v>0.63636363636363635</v>
      </c>
      <c r="AG22" s="17">
        <v>-1</v>
      </c>
      <c r="AH22" s="17">
        <v>-1</v>
      </c>
      <c r="AI22" s="17">
        <v>0</v>
      </c>
      <c r="AJ22" s="17">
        <v>1.4957758208810455E-2</v>
      </c>
      <c r="AK22" s="17">
        <v>-8.1802424774601756E-2</v>
      </c>
      <c r="AL22" s="17">
        <v>5.5420945070669775E-2</v>
      </c>
      <c r="AM22" s="17">
        <v>0.24165104566387199</v>
      </c>
      <c r="AN22" s="17">
        <v>0.54388914846603187</v>
      </c>
      <c r="AO22" s="17">
        <v>5.6322640177237897</v>
      </c>
      <c r="AP22" s="17">
        <v>13.874333437004147</v>
      </c>
      <c r="AQ22" s="17">
        <v>49.57088638001828</v>
      </c>
      <c r="AR22" s="17">
        <v>1.0904548216742453</v>
      </c>
      <c r="AS22" s="17">
        <v>2.2845380851318753</v>
      </c>
      <c r="AT22" s="17">
        <v>-1</v>
      </c>
      <c r="AU22" s="17">
        <v>-1</v>
      </c>
      <c r="AV22" s="17">
        <v>2.5931975303473203</v>
      </c>
      <c r="AW22" s="17">
        <v>99.81610859440147</v>
      </c>
      <c r="AX22" s="17">
        <v>101.31188441528251</v>
      </c>
      <c r="AY22" s="17">
        <v>0.37448704466687077</v>
      </c>
      <c r="AZ22" s="17">
        <v>23.130855660049004</v>
      </c>
      <c r="BA22" s="22">
        <v>1480.0036391036076</v>
      </c>
      <c r="BB22" s="17"/>
      <c r="CU22" t="e">
        <v>#N/A</v>
      </c>
      <c r="CV22" t="e">
        <v>#N/A</v>
      </c>
    </row>
    <row r="23" spans="1:100" x14ac:dyDescent="0.25">
      <c r="A23">
        <v>60</v>
      </c>
      <c r="B23" t="s">
        <v>462</v>
      </c>
      <c r="C23" s="22">
        <v>3</v>
      </c>
      <c r="D23" s="17">
        <v>4.9305765364881751</v>
      </c>
      <c r="E23" s="17">
        <v>0.32922473052374712</v>
      </c>
      <c r="F23" s="17">
        <v>5.0440378199856362E-4</v>
      </c>
      <c r="G23" s="17">
        <v>9.6100084329542645E-2</v>
      </c>
      <c r="H23" s="17">
        <v>0.29524984823599226</v>
      </c>
      <c r="I23" s="17">
        <v>1.5937405595861757E-2</v>
      </c>
      <c r="J23" s="17">
        <v>18.671235229911229</v>
      </c>
      <c r="K23" s="17">
        <v>0.31118725383185403</v>
      </c>
      <c r="L23" s="17">
        <v>-1.0000000000000007</v>
      </c>
      <c r="M23" s="17">
        <v>-1.0000000000000007</v>
      </c>
      <c r="N23" s="17">
        <v>6.2237450766370781</v>
      </c>
      <c r="O23" s="17">
        <v>23.697911850728929</v>
      </c>
      <c r="P23" s="17">
        <v>-0.47681090042300434</v>
      </c>
      <c r="Q23" s="17">
        <v>1.0721534837083013</v>
      </c>
      <c r="R23" s="17">
        <v>9.9315673829828088E-2</v>
      </c>
      <c r="S23" s="17">
        <v>0.33333333333333343</v>
      </c>
      <c r="T23" s="17">
        <v>0.33333333333333343</v>
      </c>
      <c r="U23" s="17">
        <v>0.37168715325640805</v>
      </c>
      <c r="V23" s="17">
        <v>2.7061083910939844E-2</v>
      </c>
      <c r="W23" s="17">
        <v>30.169106000086469</v>
      </c>
      <c r="X23" s="17">
        <v>2.0045945293260852</v>
      </c>
      <c r="Y23" s="17">
        <v>-1.0000000000000007</v>
      </c>
      <c r="Z23" s="17">
        <v>-1.0000000000000007</v>
      </c>
      <c r="AA23" s="17">
        <v>65.068066923401688</v>
      </c>
      <c r="AB23" s="17">
        <v>0.18871409109252985</v>
      </c>
      <c r="AC23" s="17">
        <v>0.20884150895071221</v>
      </c>
      <c r="AD23" s="17">
        <v>0.29843730494646603</v>
      </c>
      <c r="AE23" s="17">
        <v>34.799645249485422</v>
      </c>
      <c r="AF23" s="17">
        <v>1</v>
      </c>
      <c r="AG23" s="17">
        <v>-1.0000000000000007</v>
      </c>
      <c r="AH23" s="17">
        <v>-1.0000000000000007</v>
      </c>
      <c r="AI23" s="17">
        <v>3.4370557043094462E-2</v>
      </c>
      <c r="AJ23" s="17">
        <v>2.7061083910939844E-2</v>
      </c>
      <c r="AK23" s="17">
        <v>2.9198688494861607E-2</v>
      </c>
      <c r="AL23" s="17">
        <v>0.34860571603469748</v>
      </c>
      <c r="AM23" s="17">
        <v>8.4954866029354315E-2</v>
      </c>
      <c r="AN23" s="17">
        <v>0.18492131187255897</v>
      </c>
      <c r="AO23" s="17">
        <v>2.2698650932081645</v>
      </c>
      <c r="AP23" s="17">
        <v>6.3660613769874601</v>
      </c>
      <c r="AQ23" s="17">
        <v>48.840341229997705</v>
      </c>
      <c r="AR23" s="17">
        <v>1.0654149038340146</v>
      </c>
      <c r="AS23" s="17">
        <v>2.3157817831579379</v>
      </c>
      <c r="AT23" s="17">
        <v>-1.0000000000000007</v>
      </c>
      <c r="AU23" s="17">
        <v>-1.0000000000000007</v>
      </c>
      <c r="AV23" s="17">
        <v>0.19541575815937107</v>
      </c>
      <c r="AW23" s="17">
        <v>95.132040151118062</v>
      </c>
      <c r="AX23" s="17">
        <v>98.525559683073908</v>
      </c>
      <c r="AY23" s="17">
        <v>0.14585275201184403</v>
      </c>
      <c r="AZ23" s="17">
        <v>-11.062506825981707</v>
      </c>
      <c r="BA23" s="22">
        <v>1565.8791561975181</v>
      </c>
      <c r="BB23" s="17"/>
      <c r="CU23" t="e">
        <v>#N/A</v>
      </c>
      <c r="CV23" t="e">
        <v>#N/A</v>
      </c>
    </row>
    <row r="24" spans="1:100" x14ac:dyDescent="0.25">
      <c r="A24">
        <v>63</v>
      </c>
      <c r="B24" t="s">
        <v>463</v>
      </c>
      <c r="C24" s="22">
        <v>3</v>
      </c>
      <c r="D24" s="17">
        <v>5.2038111163587315</v>
      </c>
      <c r="E24" s="17">
        <v>0.62903098783287703</v>
      </c>
      <c r="F24" s="17">
        <v>-0.22072699383925462</v>
      </c>
      <c r="G24" s="17">
        <v>-3.3470128664165745E-2</v>
      </c>
      <c r="H24" s="17">
        <v>-7.1661438775727143E-2</v>
      </c>
      <c r="I24" s="17">
        <v>-1.2048252995293378E-2</v>
      </c>
      <c r="J24" s="17">
        <v>-5.0225815062612282</v>
      </c>
      <c r="K24" s="17">
        <v>-8.37096917710205E-2</v>
      </c>
      <c r="L24" s="17">
        <v>-1.0000000000000022</v>
      </c>
      <c r="M24" s="17">
        <v>-1.0000000000000022</v>
      </c>
      <c r="N24" s="17">
        <v>-1.6741938354204098</v>
      </c>
      <c r="O24" s="17">
        <v>0.14775948143333484</v>
      </c>
      <c r="P24" s="17">
        <v>1.1654161719660951</v>
      </c>
      <c r="Q24" s="17">
        <v>-0.55511785975713768</v>
      </c>
      <c r="R24" s="17">
        <v>1.4261901124161445E-2</v>
      </c>
      <c r="S24" s="17">
        <v>0.34751034541573872</v>
      </c>
      <c r="T24" s="17">
        <v>0.3677284001659526</v>
      </c>
      <c r="U24" s="17">
        <v>0.32195295193913914</v>
      </c>
      <c r="V24" s="17">
        <v>5.5117985320550884E-3</v>
      </c>
      <c r="W24" s="17">
        <v>45.056527512956222</v>
      </c>
      <c r="X24" s="17">
        <v>2.1542261031342167</v>
      </c>
      <c r="Y24" s="17">
        <v>-1.0000000000000022</v>
      </c>
      <c r="Z24" s="17">
        <v>-1.0000000000000022</v>
      </c>
      <c r="AA24" s="17">
        <v>93.026358817786289</v>
      </c>
      <c r="AB24" s="17">
        <v>0.2719397395038326</v>
      </c>
      <c r="AC24" s="17">
        <v>0.29079588599866985</v>
      </c>
      <c r="AD24" s="17">
        <v>0.396375762571614</v>
      </c>
      <c r="AE24" s="17">
        <v>47.955569403705809</v>
      </c>
      <c r="AF24" s="17">
        <v>0.8</v>
      </c>
      <c r="AG24" s="17">
        <v>-1.0000000000000022</v>
      </c>
      <c r="AH24" s="17">
        <v>-1.0000000000000022</v>
      </c>
      <c r="AI24" s="17">
        <v>0</v>
      </c>
      <c r="AJ24" s="17">
        <v>5.5117985320550884E-3</v>
      </c>
      <c r="AK24" s="17">
        <v>-7.8772620122632642E-2</v>
      </c>
      <c r="AL24" s="17">
        <v>0.2500291301993649</v>
      </c>
      <c r="AM24" s="17">
        <v>0.21513661448555493</v>
      </c>
      <c r="AN24" s="17">
        <v>2.5807757028818573E-2</v>
      </c>
      <c r="AO24" s="17">
        <v>4.9845522615257121</v>
      </c>
      <c r="AP24" s="17">
        <v>1.8953395767172891</v>
      </c>
      <c r="AQ24" s="17">
        <v>40.033946006695018</v>
      </c>
      <c r="AR24" s="17">
        <v>1.0427034960528858</v>
      </c>
      <c r="AS24" s="17">
        <v>2.0705164113631978</v>
      </c>
      <c r="AT24" s="17">
        <v>-1.0000000000000022</v>
      </c>
      <c r="AU24" s="17">
        <v>-1.0000000000000022</v>
      </c>
      <c r="AV24" s="17">
        <v>-1.9208227540004355E-2</v>
      </c>
      <c r="AW24" s="17">
        <v>95.06945787593682</v>
      </c>
      <c r="AX24" s="17">
        <v>95.620637729142345</v>
      </c>
      <c r="AY24" s="17">
        <v>0.20290638571888031</v>
      </c>
      <c r="AZ24" s="17">
        <v>36.588280491186403</v>
      </c>
      <c r="BA24" s="22">
        <v>1568.5431359119073</v>
      </c>
      <c r="BB24" s="17"/>
      <c r="CU24" t="e">
        <v>#N/A</v>
      </c>
      <c r="CV24" t="e">
        <v>#N/A</v>
      </c>
    </row>
    <row r="25" spans="1:100" x14ac:dyDescent="0.25">
      <c r="A25">
        <v>66</v>
      </c>
      <c r="B25" t="s">
        <v>464</v>
      </c>
      <c r="C25" s="22">
        <v>3</v>
      </c>
      <c r="D25" s="17">
        <v>4.6827501281919721</v>
      </c>
      <c r="E25" s="17">
        <v>0.65083261081743948</v>
      </c>
      <c r="F25" s="17">
        <v>2.0073418056644712E-2</v>
      </c>
      <c r="G25" s="17">
        <v>0.18521252916127043</v>
      </c>
      <c r="H25" s="17">
        <v>0.46814698165715102</v>
      </c>
      <c r="I25" s="17">
        <v>0</v>
      </c>
      <c r="J25" s="17">
        <v>28.088818899429079</v>
      </c>
      <c r="K25" s="17">
        <v>0.46814698165715102</v>
      </c>
      <c r="L25" s="17">
        <v>-0.99999999999999822</v>
      </c>
      <c r="M25" s="17">
        <v>-0.99999999999999822</v>
      </c>
      <c r="N25" s="17">
        <v>9.3629396331430232</v>
      </c>
      <c r="O25" s="17">
        <v>32.956781556782339</v>
      </c>
      <c r="P25" s="17">
        <v>0.29971627080382113</v>
      </c>
      <c r="Q25" s="17">
        <v>1.942769911408462</v>
      </c>
      <c r="R25" s="17">
        <v>0.72790169061011234</v>
      </c>
      <c r="S25" s="17">
        <v>0.33333333333333282</v>
      </c>
      <c r="T25" s="17">
        <v>0.33333333333333282</v>
      </c>
      <c r="U25" s="17">
        <v>0.34493819971118417</v>
      </c>
      <c r="V25" s="17">
        <v>0.19648736666765571</v>
      </c>
      <c r="W25" s="17">
        <v>29.597810055534172</v>
      </c>
      <c r="X25" s="17">
        <v>2.7571966838601876</v>
      </c>
      <c r="Y25" s="17">
        <v>-0.99999999999999822</v>
      </c>
      <c r="Z25" s="17">
        <v>-0.99999999999999822</v>
      </c>
      <c r="AA25" s="17">
        <v>44.773690242811284</v>
      </c>
      <c r="AB25" s="17">
        <v>0.18501845946960591</v>
      </c>
      <c r="AC25" s="17">
        <v>-5.5232957557503903E-2</v>
      </c>
      <c r="AD25" s="17">
        <v>0.1591740680212374</v>
      </c>
      <c r="AE25" s="17">
        <v>14.447978496666966</v>
      </c>
      <c r="AF25" s="17">
        <v>0.8</v>
      </c>
      <c r="AG25" s="17">
        <v>-0.99999999999999822</v>
      </c>
      <c r="AH25" s="17">
        <v>-0.99999999999999822</v>
      </c>
      <c r="AI25" s="17">
        <v>7.6897888939933226E-2</v>
      </c>
      <c r="AJ25" s="17">
        <v>0.19648736666765571</v>
      </c>
      <c r="AK25" s="17">
        <v>0.2400752603407551</v>
      </c>
      <c r="AL25" s="17">
        <v>0.32915050444522093</v>
      </c>
      <c r="AM25" s="17">
        <v>0.1262078798531806</v>
      </c>
      <c r="AN25" s="17">
        <v>-5.3275203022712637E-2</v>
      </c>
      <c r="AO25" s="17">
        <v>4.3555732980332911</v>
      </c>
      <c r="AP25" s="17">
        <v>0.31387244665828862</v>
      </c>
      <c r="AQ25" s="17">
        <v>57.68662895496329</v>
      </c>
      <c r="AR25" s="17">
        <v>1.2080922330455053</v>
      </c>
      <c r="AS25" s="17">
        <v>3.2253436655173373</v>
      </c>
      <c r="AT25" s="17">
        <v>-0.99999999999999822</v>
      </c>
      <c r="AU25" s="17">
        <v>-0.99999999999999822</v>
      </c>
      <c r="AV25" s="17">
        <v>0.91311421977138518</v>
      </c>
      <c r="AW25" s="17">
        <v>78.044344246251853</v>
      </c>
      <c r="AX25" s="17">
        <v>99.23103869181611</v>
      </c>
      <c r="AY25" s="17">
        <v>8.9056274982899364E-2</v>
      </c>
      <c r="AZ25" s="17">
        <v>-27.808870645541742</v>
      </c>
      <c r="BA25" s="22">
        <v>1445.7609762290085</v>
      </c>
      <c r="BB25" s="17"/>
      <c r="CU25" t="e">
        <v>#N/A</v>
      </c>
      <c r="CV25" t="e">
        <v>#N/A</v>
      </c>
    </row>
    <row r="26" spans="1:100" x14ac:dyDescent="0.25">
      <c r="A26">
        <v>67</v>
      </c>
      <c r="B26" t="s">
        <v>465</v>
      </c>
      <c r="C26" s="22">
        <v>3</v>
      </c>
      <c r="D26" s="17">
        <v>4.9124055434111007</v>
      </c>
      <c r="E26" s="17">
        <v>-0.2507458909743524</v>
      </c>
      <c r="F26" s="17">
        <v>3.2002060966074612</v>
      </c>
      <c r="G26" s="17">
        <v>3.1396861170011476</v>
      </c>
      <c r="H26" s="17">
        <v>0.3659461747267404</v>
      </c>
      <c r="I26" s="17">
        <v>0</v>
      </c>
      <c r="J26" s="17">
        <v>21.956770483604419</v>
      </c>
      <c r="K26" s="17">
        <v>0.3659461747267404</v>
      </c>
      <c r="L26" s="17">
        <v>-0.99999999999999822</v>
      </c>
      <c r="M26" s="17">
        <v>-0.99999999999999822</v>
      </c>
      <c r="N26" s="17">
        <v>7.3189234945348058</v>
      </c>
      <c r="O26" s="17">
        <v>30.008862144016671</v>
      </c>
      <c r="P26" s="17">
        <v>2.2733753680269944</v>
      </c>
      <c r="Q26" s="17">
        <v>1.6039799711698548</v>
      </c>
      <c r="R26" s="17">
        <v>0.53594912618652579</v>
      </c>
      <c r="S26" s="17">
        <v>0.33333333333333259</v>
      </c>
      <c r="T26" s="17">
        <v>0.33333333333333259</v>
      </c>
      <c r="U26" s="17">
        <v>0.35682540853798983</v>
      </c>
      <c r="V26" s="17">
        <v>0.31427094169381514</v>
      </c>
      <c r="W26" s="17">
        <v>38.872673686869213</v>
      </c>
      <c r="X26" s="17">
        <v>3.6136477762547754</v>
      </c>
      <c r="Y26" s="17">
        <v>-0.99999999999999822</v>
      </c>
      <c r="Z26" s="17">
        <v>-0.99999999999999822</v>
      </c>
      <c r="AA26" s="17">
        <v>87.541258646227135</v>
      </c>
      <c r="AB26" s="17">
        <v>0.37116594248935936</v>
      </c>
      <c r="AC26" s="17">
        <v>0.370592364138223</v>
      </c>
      <c r="AD26" s="17">
        <v>0.22089441003584664</v>
      </c>
      <c r="AE26" s="17">
        <v>48.132635833171427</v>
      </c>
      <c r="AF26" s="17">
        <v>0.78947368421052633</v>
      </c>
      <c r="AG26" s="17">
        <v>-0.99999999999999822</v>
      </c>
      <c r="AH26" s="17">
        <v>-0.99999999999999822</v>
      </c>
      <c r="AI26" s="17">
        <v>-7.6851856310083164E-2</v>
      </c>
      <c r="AJ26" s="17">
        <v>0.31427094169381514</v>
      </c>
      <c r="AK26" s="17">
        <v>7.9555571205429373E-2</v>
      </c>
      <c r="AL26" s="17">
        <v>-0.14177080896352076</v>
      </c>
      <c r="AM26" s="17">
        <v>-5.8242929220121822E-2</v>
      </c>
      <c r="AN26" s="17">
        <v>3.0378928894869692E-2</v>
      </c>
      <c r="AO26" s="17">
        <v>-1.0582953744758985</v>
      </c>
      <c r="AP26" s="17">
        <v>5.0619177554137848E-2</v>
      </c>
      <c r="AQ26" s="17">
        <v>60.829444170473586</v>
      </c>
      <c r="AR26" s="17">
        <v>1.3377630168984695</v>
      </c>
      <c r="AS26" s="17">
        <v>3.9795939509815148</v>
      </c>
      <c r="AT26" s="17">
        <v>-0.99999999999999822</v>
      </c>
      <c r="AU26" s="17">
        <v>-0.99999999999999822</v>
      </c>
      <c r="AV26" s="17">
        <v>3.6756352431876751</v>
      </c>
      <c r="AW26" s="17">
        <v>117.60073996779806</v>
      </c>
      <c r="AX26" s="17">
        <v>147.49079701097784</v>
      </c>
      <c r="AY26" s="17">
        <v>0.35965516832817146</v>
      </c>
      <c r="AZ26" s="17">
        <v>14.097052173006917</v>
      </c>
      <c r="BA26" s="22">
        <v>1581.533943596706</v>
      </c>
      <c r="BB26" s="17"/>
      <c r="CU26" t="e">
        <v>#N/A</v>
      </c>
      <c r="CV26" t="e">
        <v>#N/A</v>
      </c>
    </row>
    <row r="27" spans="1:100" x14ac:dyDescent="0.25">
      <c r="A27">
        <v>68</v>
      </c>
      <c r="B27" t="s">
        <v>466</v>
      </c>
      <c r="C27" s="22">
        <v>3</v>
      </c>
      <c r="D27" s="17">
        <v>4.2902703715306068</v>
      </c>
      <c r="E27" s="17">
        <v>-2.0040359397100679E-2</v>
      </c>
      <c r="F27" s="17">
        <v>3.0249982396052486</v>
      </c>
      <c r="G27" s="17">
        <v>3.018318119806215</v>
      </c>
      <c r="H27" s="17">
        <v>0.41129749081759481</v>
      </c>
      <c r="I27" s="17">
        <v>0</v>
      </c>
      <c r="J27" s="17">
        <v>24.677849449055678</v>
      </c>
      <c r="K27" s="17">
        <v>0.41129749081759481</v>
      </c>
      <c r="L27" s="17">
        <v>-0.999999999999998</v>
      </c>
      <c r="M27" s="17">
        <v>-0.999999999999998</v>
      </c>
      <c r="N27" s="17">
        <v>8.2259498163519016</v>
      </c>
      <c r="O27" s="17">
        <v>31.986437940392513</v>
      </c>
      <c r="P27" s="17">
        <v>-0.54295858218341742</v>
      </c>
      <c r="Q27" s="17">
        <v>0.26650352607329392</v>
      </c>
      <c r="R27" s="17">
        <v>2.5255547418179432E-3</v>
      </c>
      <c r="S27" s="17">
        <v>0.3333333333333327</v>
      </c>
      <c r="T27" s="17">
        <v>0.3333333333333327</v>
      </c>
      <c r="U27" s="17">
        <v>0.35986638904538759</v>
      </c>
      <c r="V27" s="17">
        <v>0.36173896113450987</v>
      </c>
      <c r="W27" s="17">
        <v>39.078981041158713</v>
      </c>
      <c r="X27" s="17">
        <v>3.8652684988376782</v>
      </c>
      <c r="Y27" s="17">
        <v>-0.999999999999998</v>
      </c>
      <c r="Z27" s="17">
        <v>-0.999999999999998</v>
      </c>
      <c r="AA27" s="17">
        <v>49.034135205138988</v>
      </c>
      <c r="AB27" s="17">
        <v>0.25959872932847389</v>
      </c>
      <c r="AC27" s="17">
        <v>7.92063711019452E-2</v>
      </c>
      <c r="AD27" s="17">
        <v>-0.13975252824564971</v>
      </c>
      <c r="AE27" s="17">
        <v>9.952628609238463</v>
      </c>
      <c r="AF27" s="17">
        <v>0.6</v>
      </c>
      <c r="AG27" s="17">
        <v>-0.999999999999998</v>
      </c>
      <c r="AH27" s="17">
        <v>-0.999999999999998</v>
      </c>
      <c r="AI27" s="17">
        <v>9.7478071545125181E-3</v>
      </c>
      <c r="AJ27" s="17">
        <v>0.36173896113450987</v>
      </c>
      <c r="AK27" s="17">
        <v>-0.10717751020389821</v>
      </c>
      <c r="AL27" s="17">
        <v>3.4443937111040282E-2</v>
      </c>
      <c r="AM27" s="17">
        <v>0.17835453383102692</v>
      </c>
      <c r="AN27" s="17">
        <v>0.27122828548634487</v>
      </c>
      <c r="AO27" s="17">
        <v>3.9229757947561819</v>
      </c>
      <c r="AP27" s="17">
        <v>6.9529268227138248</v>
      </c>
      <c r="AQ27" s="17">
        <v>63.756830490214412</v>
      </c>
      <c r="AR27" s="17">
        <v>1.3882720168465632</v>
      </c>
      <c r="AS27" s="17">
        <v>4.2765659896552757</v>
      </c>
      <c r="AT27" s="17">
        <v>-0.999999999999998</v>
      </c>
      <c r="AU27" s="17">
        <v>-0.999999999999998</v>
      </c>
      <c r="AV27" s="17">
        <v>3.0208436745480332</v>
      </c>
      <c r="AW27" s="17">
        <v>87.973499968245306</v>
      </c>
      <c r="AX27" s="17">
        <v>124.34235222478658</v>
      </c>
      <c r="AY27" s="17">
        <v>9.8842151481373111E-2</v>
      </c>
      <c r="AZ27" s="17">
        <v>-8.4445791512991768</v>
      </c>
      <c r="BA27" s="22">
        <v>1503.5990770924604</v>
      </c>
      <c r="BB27" s="17"/>
      <c r="CU27" t="e">
        <v>#N/A</v>
      </c>
      <c r="CV27" t="e">
        <v>#N/A</v>
      </c>
    </row>
    <row r="28" spans="1:100" x14ac:dyDescent="0.25">
      <c r="A28">
        <v>69</v>
      </c>
      <c r="B28" t="s">
        <v>467</v>
      </c>
      <c r="C28" s="22">
        <v>3</v>
      </c>
      <c r="D28" s="17">
        <v>4.4119466976841242</v>
      </c>
      <c r="E28" s="17">
        <v>0.21896095996995085</v>
      </c>
      <c r="F28" s="17">
        <v>-0.3256242248613288</v>
      </c>
      <c r="G28" s="17">
        <v>-0.26426983517031211</v>
      </c>
      <c r="H28" s="17">
        <v>0.25121948424020701</v>
      </c>
      <c r="I28" s="17">
        <v>0</v>
      </c>
      <c r="J28" s="17">
        <v>15.073169054412418</v>
      </c>
      <c r="K28" s="17">
        <v>0.25121948424020701</v>
      </c>
      <c r="L28" s="17">
        <v>-1.0000000000000002</v>
      </c>
      <c r="M28" s="17">
        <v>-1.0000000000000002</v>
      </c>
      <c r="N28" s="17">
        <v>5.0243896848041425</v>
      </c>
      <c r="O28" s="17">
        <v>19.22084591692624</v>
      </c>
      <c r="P28" s="17">
        <v>-1.0804739255388131E-2</v>
      </c>
      <c r="Q28" s="17">
        <v>0.41724099108855323</v>
      </c>
      <c r="R28" s="17">
        <v>8.324637636523749E-2</v>
      </c>
      <c r="S28" s="17">
        <v>0.33333333333333309</v>
      </c>
      <c r="T28" s="17">
        <v>0.33201771218764092</v>
      </c>
      <c r="U28" s="17">
        <v>3.3695915232526852E-2</v>
      </c>
      <c r="V28" s="17">
        <v>-5.2314489418316531E-3</v>
      </c>
      <c r="W28" s="17">
        <v>17.703841102858501</v>
      </c>
      <c r="X28" s="17">
        <v>0.51752652855988479</v>
      </c>
      <c r="Y28" s="17">
        <v>-1.0000000000000002</v>
      </c>
      <c r="Z28" s="17">
        <v>-1.0000000000000002</v>
      </c>
      <c r="AA28" s="17">
        <v>83.949542014615488</v>
      </c>
      <c r="AB28" s="17">
        <v>0.20729732516308816</v>
      </c>
      <c r="AC28" s="17">
        <v>0.49961411207200079</v>
      </c>
      <c r="AD28" s="17">
        <v>0.6163376534727466</v>
      </c>
      <c r="AE28" s="17">
        <v>66.162454535391745</v>
      </c>
      <c r="AF28" s="17">
        <v>0.9285714285714286</v>
      </c>
      <c r="AG28" s="17">
        <v>-1.0000000000000002</v>
      </c>
      <c r="AH28" s="17">
        <v>-1.0000000000000002</v>
      </c>
      <c r="AI28" s="17">
        <v>-2.6174177481519619E-2</v>
      </c>
      <c r="AJ28" s="17">
        <v>-5.2314489418316531E-3</v>
      </c>
      <c r="AK28" s="17">
        <v>4.1919677401970768E-3</v>
      </c>
      <c r="AL28" s="17">
        <v>-0.12918947048101256</v>
      </c>
      <c r="AM28" s="17">
        <v>1.7573871645834249E-2</v>
      </c>
      <c r="AN28" s="17">
        <v>-5.3953652643451033E-2</v>
      </c>
      <c r="AO28" s="17">
        <v>0.46030662984684129</v>
      </c>
      <c r="AP28" s="17">
        <v>-1.9947886684913381</v>
      </c>
      <c r="AQ28" s="17">
        <v>32.777010157270908</v>
      </c>
      <c r="AR28" s="17">
        <v>0.69381551181166956</v>
      </c>
      <c r="AS28" s="17">
        <v>0.7687460128000918</v>
      </c>
      <c r="AT28" s="17">
        <v>-1.0000000000000002</v>
      </c>
      <c r="AU28" s="17">
        <v>-1.0000000000000002</v>
      </c>
      <c r="AV28" s="17">
        <v>-0.18102345880507462</v>
      </c>
      <c r="AW28" s="17">
        <v>101.17559926305044</v>
      </c>
      <c r="AX28" s="17">
        <v>100.12897081923688</v>
      </c>
      <c r="AY28" s="17">
        <v>0.33926850047573054</v>
      </c>
      <c r="AZ28" s="17">
        <v>27.072331509434306</v>
      </c>
      <c r="BA28" s="22">
        <v>1509.3717383408471</v>
      </c>
      <c r="BB28" s="17"/>
      <c r="CU28" t="e">
        <v>#N/A</v>
      </c>
      <c r="CV28" t="e">
        <v>#N/A</v>
      </c>
    </row>
    <row r="29" spans="1:100" x14ac:dyDescent="0.25">
      <c r="A29">
        <v>70</v>
      </c>
      <c r="B29" t="s">
        <v>468</v>
      </c>
      <c r="C29" s="22">
        <v>3</v>
      </c>
      <c r="D29" s="17">
        <v>4.7973773474105377</v>
      </c>
      <c r="E29" s="17">
        <v>-0.29841859641984592</v>
      </c>
      <c r="F29" s="17">
        <v>0.46878888072810387</v>
      </c>
      <c r="G29" s="17">
        <v>0.38480435460160939</v>
      </c>
      <c r="H29" s="17">
        <v>0.26156837364680524</v>
      </c>
      <c r="I29" s="17">
        <v>0</v>
      </c>
      <c r="J29" s="17">
        <v>15.694102418808312</v>
      </c>
      <c r="K29" s="17">
        <v>0.26156837364680524</v>
      </c>
      <c r="L29" s="17">
        <v>-1.0000000000000004</v>
      </c>
      <c r="M29" s="17">
        <v>-1.0000000000000004</v>
      </c>
      <c r="N29" s="17">
        <v>5.2313674729361086</v>
      </c>
      <c r="O29" s="17">
        <v>20.876284120820454</v>
      </c>
      <c r="P29" s="17">
        <v>1.1224611778662119</v>
      </c>
      <c r="Q29" s="17">
        <v>3.6341920426377086</v>
      </c>
      <c r="R29" s="17">
        <v>1.2081872992513116</v>
      </c>
      <c r="S29" s="17">
        <v>0.33333333333333354</v>
      </c>
      <c r="T29" s="17">
        <v>0.33333333333333354</v>
      </c>
      <c r="U29" s="17">
        <v>0.32694817238073964</v>
      </c>
      <c r="V29" s="17">
        <v>0.24414696303110855</v>
      </c>
      <c r="W29" s="17">
        <v>39.047737137268385</v>
      </c>
      <c r="X29" s="17">
        <v>3.1777727607294719</v>
      </c>
      <c r="Y29" s="17">
        <v>-1.0000000000000004</v>
      </c>
      <c r="Z29" s="17">
        <v>-1.0000000000000004</v>
      </c>
      <c r="AA29" s="17">
        <v>82.552480646991867</v>
      </c>
      <c r="AB29" s="17">
        <v>0.33914179201685379</v>
      </c>
      <c r="AC29" s="17">
        <v>0.22251230701123126</v>
      </c>
      <c r="AD29" s="17">
        <v>0.284277025181358</v>
      </c>
      <c r="AE29" s="17">
        <v>42.296556210472126</v>
      </c>
      <c r="AF29" s="17">
        <v>0.8666666666666667</v>
      </c>
      <c r="AG29" s="17">
        <v>-1.0000000000000004</v>
      </c>
      <c r="AH29" s="17">
        <v>-1.0000000000000004</v>
      </c>
      <c r="AI29" s="17">
        <v>-7.228015820766702E-4</v>
      </c>
      <c r="AJ29" s="17">
        <v>0.24414696303110855</v>
      </c>
      <c r="AK29" s="17">
        <v>-1.0192499969210823E-2</v>
      </c>
      <c r="AL29" s="17">
        <v>6.4440823359433283E-2</v>
      </c>
      <c r="AM29" s="17">
        <v>0.14885789235972249</v>
      </c>
      <c r="AN29" s="17">
        <v>8.5655234460102592E-2</v>
      </c>
      <c r="AO29" s="17">
        <v>3.6704848091470064</v>
      </c>
      <c r="AP29" s="17">
        <v>2.463584978299731</v>
      </c>
      <c r="AQ29" s="17">
        <v>54.741839556076734</v>
      </c>
      <c r="AR29" s="17">
        <v>1.2377618020785148</v>
      </c>
      <c r="AS29" s="17">
        <v>3.4393411343762779</v>
      </c>
      <c r="AT29" s="17">
        <v>-1.0000000000000004</v>
      </c>
      <c r="AU29" s="17">
        <v>-1.0000000000000004</v>
      </c>
      <c r="AV29" s="17">
        <v>1.592991653852921</v>
      </c>
      <c r="AW29" s="17">
        <v>105.89234974611207</v>
      </c>
      <c r="AX29" s="17">
        <v>130.29259001758135</v>
      </c>
      <c r="AY29" s="17">
        <v>-4.8492495879080007E-2</v>
      </c>
      <c r="AZ29" s="17">
        <v>-4.0101340874639471</v>
      </c>
      <c r="BA29" s="22">
        <v>1486.0789893491435</v>
      </c>
      <c r="BB29" s="17"/>
      <c r="CU29" t="e">
        <v>#N/A</v>
      </c>
      <c r="CV29" t="e">
        <v>#N/A</v>
      </c>
    </row>
    <row r="30" spans="1:100" x14ac:dyDescent="0.25">
      <c r="A30">
        <v>71</v>
      </c>
      <c r="B30" t="s">
        <v>469</v>
      </c>
      <c r="C30" s="22">
        <v>3</v>
      </c>
      <c r="D30" s="17">
        <v>5.2752139581450344</v>
      </c>
      <c r="E30" s="17">
        <v>0</v>
      </c>
      <c r="F30" s="17">
        <v>1.0543064008132226</v>
      </c>
      <c r="G30" s="17">
        <v>1.0543064008132226</v>
      </c>
      <c r="H30" s="17">
        <v>0.29240812696840374</v>
      </c>
      <c r="I30" s="17">
        <v>0.16557133137840274</v>
      </c>
      <c r="J30" s="17">
        <v>27.478767500808399</v>
      </c>
      <c r="K30" s="17">
        <v>0.45797945834680659</v>
      </c>
      <c r="L30" s="17">
        <v>-0.99999999999999922</v>
      </c>
      <c r="M30" s="17">
        <v>-0.99999999999999922</v>
      </c>
      <c r="N30" s="17">
        <v>9.1595891669361293</v>
      </c>
      <c r="O30" s="17">
        <v>33.808287859766665</v>
      </c>
      <c r="P30" s="17">
        <v>-0.32547475838166984</v>
      </c>
      <c r="Q30" s="17">
        <v>3.8276497960489206</v>
      </c>
      <c r="R30" s="17">
        <v>1.2150821504731106</v>
      </c>
      <c r="S30" s="17">
        <v>0.33333333333333315</v>
      </c>
      <c r="T30" s="17">
        <v>0.33333333333333315</v>
      </c>
      <c r="U30" s="17">
        <v>0.34845842663517634</v>
      </c>
      <c r="V30" s="17">
        <v>0.36308518040762089</v>
      </c>
      <c r="W30" s="17">
        <v>36.809232614506264</v>
      </c>
      <c r="X30" s="17">
        <v>3.7810319973062905</v>
      </c>
      <c r="Y30" s="17">
        <v>-0.99999999999999922</v>
      </c>
      <c r="Z30" s="17">
        <v>-0.99999999999999922</v>
      </c>
      <c r="AA30" s="17">
        <v>100.76388475010671</v>
      </c>
      <c r="AB30" s="17">
        <v>0.43813710054001398</v>
      </c>
      <c r="AC30" s="17">
        <v>0.48007327867433608</v>
      </c>
      <c r="AD30" s="17">
        <v>0.33658102048819455</v>
      </c>
      <c r="AE30" s="17">
        <v>62.739569985127261</v>
      </c>
      <c r="AF30" s="17">
        <v>0.94444444444444442</v>
      </c>
      <c r="AG30" s="17">
        <v>-0.99999999999999922</v>
      </c>
      <c r="AH30" s="17">
        <v>-0.99999999999999922</v>
      </c>
      <c r="AI30" s="17">
        <v>0</v>
      </c>
      <c r="AJ30" s="17">
        <v>0.36308518040762089</v>
      </c>
      <c r="AK30" s="17">
        <v>-0.14614109504233089</v>
      </c>
      <c r="AL30" s="17">
        <v>-0.15223049857114329</v>
      </c>
      <c r="AM30" s="17">
        <v>-0.18039629925284775</v>
      </c>
      <c r="AN30" s="17">
        <v>-2.8795519312627617E-2</v>
      </c>
      <c r="AO30" s="17">
        <v>-5.2406129565328499</v>
      </c>
      <c r="AP30" s="17">
        <v>-1.4810404756714064</v>
      </c>
      <c r="AQ30" s="17">
        <v>64.288000115314674</v>
      </c>
      <c r="AR30" s="17">
        <v>1.378210273709463</v>
      </c>
      <c r="AS30" s="17">
        <v>4.2390114556530953</v>
      </c>
      <c r="AT30" s="17">
        <v>-0.99999999999999922</v>
      </c>
      <c r="AU30" s="17">
        <v>-0.99999999999999922</v>
      </c>
      <c r="AV30" s="17">
        <v>2.2693885512863337</v>
      </c>
      <c r="AW30" s="17">
        <v>133.09113213420187</v>
      </c>
      <c r="AX30" s="17">
        <v>169.39965017496394</v>
      </c>
      <c r="AY30" s="17">
        <v>0.32558210807822136</v>
      </c>
      <c r="AZ30" s="17">
        <v>45.007855436462634</v>
      </c>
      <c r="BA30" s="22">
        <v>1653.3200656842751</v>
      </c>
      <c r="BB30" s="17"/>
      <c r="CU30" t="e">
        <v>#N/A</v>
      </c>
      <c r="CV30" t="e">
        <v>#N/A</v>
      </c>
    </row>
    <row r="31" spans="1:100" x14ac:dyDescent="0.25">
      <c r="A31">
        <v>74</v>
      </c>
      <c r="B31" t="s">
        <v>470</v>
      </c>
      <c r="C31" s="22">
        <v>3</v>
      </c>
      <c r="D31" s="17">
        <v>5.1472644317702976</v>
      </c>
      <c r="E31" s="17">
        <v>-1.4623108105774645E-2</v>
      </c>
      <c r="F31" s="17">
        <v>-1.5533389381096628E-2</v>
      </c>
      <c r="G31" s="17">
        <v>-1.3605274490359774E-2</v>
      </c>
      <c r="H31" s="17">
        <v>0.26250248769436257</v>
      </c>
      <c r="I31" s="17">
        <v>0</v>
      </c>
      <c r="J31" s="17">
        <v>15.750149261661766</v>
      </c>
      <c r="K31" s="17">
        <v>0.26250248769436257</v>
      </c>
      <c r="L31" s="17">
        <v>-1.0000000000000002</v>
      </c>
      <c r="M31" s="17">
        <v>-1.0000000000000002</v>
      </c>
      <c r="N31" s="17">
        <v>5.2500497538872546</v>
      </c>
      <c r="O31" s="17">
        <v>20.88380841894169</v>
      </c>
      <c r="P31" s="17">
        <v>-2.7497120495475376E-2</v>
      </c>
      <c r="Q31" s="17">
        <v>2.2813436823051108</v>
      </c>
      <c r="R31" s="17">
        <v>0.77678905959134958</v>
      </c>
      <c r="S31" s="17">
        <v>0.33333333333333337</v>
      </c>
      <c r="T31" s="17">
        <v>0.33333333333333337</v>
      </c>
      <c r="U31" s="17">
        <v>0.33286434374711571</v>
      </c>
      <c r="V31" s="17">
        <v>0.19742030284601539</v>
      </c>
      <c r="W31" s="17">
        <v>37.377953022617433</v>
      </c>
      <c r="X31" s="17">
        <v>2.9201433710368594</v>
      </c>
      <c r="Y31" s="17">
        <v>-1.0000000000000002</v>
      </c>
      <c r="Z31" s="17">
        <v>-1.0000000000000002</v>
      </c>
      <c r="AA31" s="17">
        <v>86.013740182751448</v>
      </c>
      <c r="AB31" s="17">
        <v>0.40339711993314009</v>
      </c>
      <c r="AC31" s="17">
        <v>0.25902127822455367</v>
      </c>
      <c r="AD31" s="17">
        <v>0.29476156385315955</v>
      </c>
      <c r="AE31" s="17">
        <v>47.858998100542685</v>
      </c>
      <c r="AF31" s="17">
        <v>1</v>
      </c>
      <c r="AG31" s="17">
        <v>-1.0000000000000002</v>
      </c>
      <c r="AH31" s="17">
        <v>-1.0000000000000002</v>
      </c>
      <c r="AI31" s="17">
        <v>1.2813877977590005E-2</v>
      </c>
      <c r="AJ31" s="17">
        <v>0.19742030284601539</v>
      </c>
      <c r="AK31" s="17">
        <v>2.8450888135614815E-2</v>
      </c>
      <c r="AL31" s="17">
        <v>-6.3537935045136593E-2</v>
      </c>
      <c r="AM31" s="17">
        <v>7.0101318419024145E-2</v>
      </c>
      <c r="AN31" s="17">
        <v>0.18322980762140764</v>
      </c>
      <c r="AO31" s="17">
        <v>1.8947874011536774</v>
      </c>
      <c r="AP31" s="17">
        <v>4.2630555153095084</v>
      </c>
      <c r="AQ31" s="17">
        <v>53.128102284279201</v>
      </c>
      <c r="AR31" s="17">
        <v>1.1969513132597984</v>
      </c>
      <c r="AS31" s="17">
        <v>3.1826458587312239</v>
      </c>
      <c r="AT31" s="17">
        <v>-1.0000000000000002</v>
      </c>
      <c r="AU31" s="17">
        <v>-1.0000000000000002</v>
      </c>
      <c r="AV31" s="17">
        <v>0.76318378510098883</v>
      </c>
      <c r="AW31" s="17">
        <v>111.16060411700268</v>
      </c>
      <c r="AX31" s="17">
        <v>131.15891196115604</v>
      </c>
      <c r="AY31" s="17">
        <v>0.39587116445124171</v>
      </c>
      <c r="AZ31" s="17">
        <v>25.031709430519584</v>
      </c>
      <c r="BA31" s="22">
        <v>1610.1847890837819</v>
      </c>
      <c r="BB31" s="17"/>
      <c r="CU31" t="e">
        <v>#N/A</v>
      </c>
      <c r="CV31" t="e">
        <v>#N/A</v>
      </c>
    </row>
    <row r="32" spans="1:100" x14ac:dyDescent="0.25">
      <c r="A32">
        <v>75</v>
      </c>
      <c r="B32" t="s">
        <v>471</v>
      </c>
      <c r="C32" s="22">
        <v>3</v>
      </c>
      <c r="D32" s="17">
        <v>5.3427029793892666</v>
      </c>
      <c r="E32" s="17">
        <v>0</v>
      </c>
      <c r="F32" s="17">
        <v>0.82915711898667244</v>
      </c>
      <c r="G32" s="17">
        <v>0.82915711898667244</v>
      </c>
      <c r="H32" s="17">
        <v>0.26571655102898845</v>
      </c>
      <c r="I32" s="17">
        <v>5.9866450978645E-3</v>
      </c>
      <c r="J32" s="17">
        <v>16.302191767611163</v>
      </c>
      <c r="K32" s="17">
        <v>0.27170319612685284</v>
      </c>
      <c r="L32" s="17">
        <v>-1.0000000000000002</v>
      </c>
      <c r="M32" s="17">
        <v>-1.0000000000000002</v>
      </c>
      <c r="N32" s="17">
        <v>5.4340639225370522</v>
      </c>
      <c r="O32" s="17">
        <v>22.4740518659871</v>
      </c>
      <c r="P32" s="17">
        <v>-3.0417974323284445E-3</v>
      </c>
      <c r="Q32" s="17">
        <v>0.10216390719977875</v>
      </c>
      <c r="R32" s="17">
        <v>3.9098124753386768E-2</v>
      </c>
      <c r="S32" s="17">
        <v>0.33333333333333387</v>
      </c>
      <c r="T32" s="17">
        <v>0.33333333333333387</v>
      </c>
      <c r="U32" s="17">
        <v>0.35298831297089445</v>
      </c>
      <c r="V32" s="17">
        <v>0.20122653010051564</v>
      </c>
      <c r="W32" s="17">
        <v>37.967132544448958</v>
      </c>
      <c r="X32" s="17">
        <v>3.0142759030264847</v>
      </c>
      <c r="Y32" s="17">
        <v>-1.0000000000000002</v>
      </c>
      <c r="Z32" s="17">
        <v>-1.0000000000000002</v>
      </c>
      <c r="AA32" s="17">
        <v>88.373304172785097</v>
      </c>
      <c r="AB32" s="17">
        <v>0.33670907421977586</v>
      </c>
      <c r="AC32" s="17">
        <v>0.27813460735336482</v>
      </c>
      <c r="AD32" s="17">
        <v>0.39249778849851397</v>
      </c>
      <c r="AE32" s="17">
        <v>50.367073503582709</v>
      </c>
      <c r="AF32" s="17">
        <v>0.9285714285714286</v>
      </c>
      <c r="AG32" s="17">
        <v>-1.0000000000000002</v>
      </c>
      <c r="AH32" s="17">
        <v>-1.0000000000000002</v>
      </c>
      <c r="AI32" s="17">
        <v>1.2500638581464083E-2</v>
      </c>
      <c r="AJ32" s="17">
        <v>0.20122653010051564</v>
      </c>
      <c r="AK32" s="17">
        <v>0.29335351941790766</v>
      </c>
      <c r="AL32" s="17">
        <v>9.8382411041692819E-3</v>
      </c>
      <c r="AM32" s="17">
        <v>8.0574443390443271E-2</v>
      </c>
      <c r="AN32" s="17">
        <v>-0.10853117647098044</v>
      </c>
      <c r="AO32" s="17">
        <v>3.4811286818506204</v>
      </c>
      <c r="AP32" s="17">
        <v>-2.664088206253667</v>
      </c>
      <c r="AQ32" s="17">
        <v>54.269324312060128</v>
      </c>
      <c r="AR32" s="17">
        <v>1.2208815097380765</v>
      </c>
      <c r="AS32" s="17">
        <v>3.2859790991533377</v>
      </c>
      <c r="AT32" s="17">
        <v>-1.0000000000000002</v>
      </c>
      <c r="AU32" s="17">
        <v>-1.0000000000000002</v>
      </c>
      <c r="AV32" s="17">
        <v>0.86825524374005902</v>
      </c>
      <c r="AW32" s="17">
        <v>108.1832678325185</v>
      </c>
      <c r="AX32" s="17">
        <v>128.55593361419938</v>
      </c>
      <c r="AY32" s="17">
        <v>0.14165221052944099</v>
      </c>
      <c r="AZ32" s="17">
        <v>-17.390916091708611</v>
      </c>
      <c r="BA32" s="22">
        <v>1512.5419917255324</v>
      </c>
      <c r="BB32" s="17"/>
      <c r="CU32" t="e">
        <v>#N/A</v>
      </c>
      <c r="CV32" t="e">
        <v>#N/A</v>
      </c>
    </row>
    <row r="33" spans="1:100" x14ac:dyDescent="0.25">
      <c r="A33">
        <v>78</v>
      </c>
      <c r="B33" t="s">
        <v>472</v>
      </c>
      <c r="C33" s="22">
        <v>3</v>
      </c>
      <c r="D33" s="17">
        <v>5.7365054839318521</v>
      </c>
      <c r="E33" s="17">
        <v>0.25009398177970205</v>
      </c>
      <c r="F33" s="17">
        <v>0.45148831636268755</v>
      </c>
      <c r="G33" s="17">
        <v>0.5051335577534467</v>
      </c>
      <c r="H33" s="17">
        <v>0.45967441140127174</v>
      </c>
      <c r="I33" s="17">
        <v>0</v>
      </c>
      <c r="J33" s="17">
        <v>27.580464684076293</v>
      </c>
      <c r="K33" s="17">
        <v>0.45967441140127174</v>
      </c>
      <c r="L33" s="17">
        <v>-0.99999999999999967</v>
      </c>
      <c r="M33" s="17">
        <v>-0.99999999999999967</v>
      </c>
      <c r="N33" s="17">
        <v>9.1934882280254282</v>
      </c>
      <c r="O33" s="17">
        <v>33.822103725761593</v>
      </c>
      <c r="P33" s="17">
        <v>-0.1782871164362867</v>
      </c>
      <c r="Q33" s="17">
        <v>-1.3675292325498734</v>
      </c>
      <c r="R33" s="17">
        <v>-0.42335449681846543</v>
      </c>
      <c r="S33" s="17">
        <v>0.33333333333333298</v>
      </c>
      <c r="T33" s="17">
        <v>0.33333333333333298</v>
      </c>
      <c r="U33" s="17">
        <v>0.39226092561845755</v>
      </c>
      <c r="V33" s="17">
        <v>0.51740991317132856</v>
      </c>
      <c r="W33" s="17">
        <v>44.666523762207213</v>
      </c>
      <c r="X33" s="17">
        <v>4.8804954367671947</v>
      </c>
      <c r="Y33" s="17">
        <v>-0.99999999999999967</v>
      </c>
      <c r="Z33" s="17">
        <v>-0.99999999999999967</v>
      </c>
      <c r="AA33" s="17">
        <v>92.405092787995557</v>
      </c>
      <c r="AB33" s="17">
        <v>0.28589342739046386</v>
      </c>
      <c r="AC33" s="17">
        <v>0.39994587611853061</v>
      </c>
      <c r="AD33" s="17">
        <v>0.27739916694314154</v>
      </c>
      <c r="AE33" s="17">
        <v>48.161923522606855</v>
      </c>
      <c r="AF33" s="17">
        <v>0.94444444444444442</v>
      </c>
      <c r="AG33" s="17">
        <v>-0.99999999999999967</v>
      </c>
      <c r="AH33" s="17">
        <v>-0.99999999999999967</v>
      </c>
      <c r="AI33" s="17">
        <v>-6.7914469680571868E-2</v>
      </c>
      <c r="AJ33" s="17">
        <v>0.51740991317132856</v>
      </c>
      <c r="AK33" s="17">
        <v>1.1584395820059519E-2</v>
      </c>
      <c r="AL33" s="17">
        <v>0.21701632047694003</v>
      </c>
      <c r="AM33" s="17">
        <v>1.6141278337825811E-3</v>
      </c>
      <c r="AN33" s="17">
        <v>0.20893646641413169</v>
      </c>
      <c r="AO33" s="17">
        <v>9.8275174944862043E-2</v>
      </c>
      <c r="AP33" s="17">
        <v>6.3084932627379935</v>
      </c>
      <c r="AQ33" s="17">
        <v>72.246988446283524</v>
      </c>
      <c r="AR33" s="17">
        <v>1.5763375054564515</v>
      </c>
      <c r="AS33" s="17">
        <v>5.3401698481684665</v>
      </c>
      <c r="AT33" s="17">
        <v>-0.99999999999999967</v>
      </c>
      <c r="AU33" s="17">
        <v>-0.99999999999999967</v>
      </c>
      <c r="AV33" s="17">
        <v>8.1779060934979247E-2</v>
      </c>
      <c r="AW33" s="17">
        <v>132.53568977649516</v>
      </c>
      <c r="AX33" s="17">
        <v>182.91839170001654</v>
      </c>
      <c r="AY33" s="17">
        <v>0.44797975206030122</v>
      </c>
      <c r="AZ33" s="17">
        <v>22.7519700697258</v>
      </c>
      <c r="BA33" s="22">
        <v>1644.547901654154</v>
      </c>
      <c r="BB33" s="17"/>
      <c r="CU33" t="e">
        <v>#N/A</v>
      </c>
      <c r="CV33" t="e">
        <v>#N/A</v>
      </c>
    </row>
    <row r="34" spans="1:100" x14ac:dyDescent="0.25">
      <c r="A34">
        <v>79</v>
      </c>
      <c r="B34" t="s">
        <v>473</v>
      </c>
      <c r="C34" s="22">
        <v>3</v>
      </c>
      <c r="D34" s="17">
        <v>4.1616132669366168</v>
      </c>
      <c r="E34" s="17">
        <v>0.51369859681734553</v>
      </c>
      <c r="F34" s="17">
        <v>2.2863957664307946</v>
      </c>
      <c r="G34" s="17">
        <v>2.4363110507312422</v>
      </c>
      <c r="H34" s="17">
        <v>-0.13434006787061062</v>
      </c>
      <c r="I34" s="17">
        <v>0</v>
      </c>
      <c r="J34" s="17">
        <v>-8.0604040722366346</v>
      </c>
      <c r="K34" s="17">
        <v>-0.13434006787061062</v>
      </c>
      <c r="L34" s="17">
        <v>-1.000000000000002</v>
      </c>
      <c r="M34" s="17">
        <v>-1.000000000000002</v>
      </c>
      <c r="N34" s="17">
        <v>-2.6868013574122127</v>
      </c>
      <c r="O34" s="17">
        <v>-1.4624797545687751</v>
      </c>
      <c r="P34" s="17">
        <v>0.16445452908904534</v>
      </c>
      <c r="Q34" s="17">
        <v>3.7322340816232957</v>
      </c>
      <c r="R34" s="17">
        <v>1.2366260998949852</v>
      </c>
      <c r="S34" s="17">
        <v>0.33333333333333398</v>
      </c>
      <c r="T34" s="17">
        <v>0.37773696927140255</v>
      </c>
      <c r="U34" s="17">
        <v>0.34623079508386168</v>
      </c>
      <c r="V34" s="17">
        <v>8.8646739869912589E-2</v>
      </c>
      <c r="W34" s="17">
        <v>51.211516217164835</v>
      </c>
      <c r="X34" s="17">
        <v>2.8066176259683386</v>
      </c>
      <c r="Y34" s="17">
        <v>-1.000000000000002</v>
      </c>
      <c r="Z34" s="17">
        <v>-1.000000000000002</v>
      </c>
      <c r="AA34" s="17">
        <v>92.010069110807308</v>
      </c>
      <c r="AB34" s="17">
        <v>0.27033639754097522</v>
      </c>
      <c r="AC34" s="17">
        <v>-3.317576333311309E-2</v>
      </c>
      <c r="AD34" s="17">
        <v>0.55407790166708648</v>
      </c>
      <c r="AE34" s="17">
        <v>39.561926793747439</v>
      </c>
      <c r="AF34" s="17">
        <v>0.76470588235294112</v>
      </c>
      <c r="AG34" s="17">
        <v>-1.000000000000002</v>
      </c>
      <c r="AH34" s="17">
        <v>-1.000000000000002</v>
      </c>
      <c r="AI34" s="17">
        <v>1.8373902188334224E-2</v>
      </c>
      <c r="AJ34" s="17">
        <v>8.8646739869912589E-2</v>
      </c>
      <c r="AK34" s="17">
        <v>2.1980321553745293E-2</v>
      </c>
      <c r="AL34" s="17">
        <v>-4.7152932747073883E-2</v>
      </c>
      <c r="AM34" s="17">
        <v>-9.8324677623896267E-2</v>
      </c>
      <c r="AN34" s="17">
        <v>-3.0214760756514303E-2</v>
      </c>
      <c r="AO34" s="17">
        <v>-2.3482153328286794</v>
      </c>
      <c r="AP34" s="17">
        <v>-0.99113368264822832</v>
      </c>
      <c r="AQ34" s="17">
        <v>43.151112144928227</v>
      </c>
      <c r="AR34" s="17">
        <v>1.1459478375585106</v>
      </c>
      <c r="AS34" s="17">
        <v>2.6722775580977274</v>
      </c>
      <c r="AT34" s="17">
        <v>-1.000000000000002</v>
      </c>
      <c r="AU34" s="17">
        <v>-1.000000000000002</v>
      </c>
      <c r="AV34" s="17">
        <v>3.6729371506262267</v>
      </c>
      <c r="AW34" s="17">
        <v>89.556455673590293</v>
      </c>
      <c r="AX34" s="17">
        <v>98.788607704348237</v>
      </c>
      <c r="AY34" s="17">
        <v>0.20606332706240363</v>
      </c>
      <c r="AZ34" s="17">
        <v>29.152273788429742</v>
      </c>
      <c r="BA34" s="22">
        <v>1525.7253900597746</v>
      </c>
      <c r="BB34" s="17"/>
      <c r="CU34" t="e">
        <v>#N/A</v>
      </c>
      <c r="CV34" t="e">
        <v>#N/A</v>
      </c>
    </row>
    <row r="35" spans="1:100" x14ac:dyDescent="0.25">
      <c r="A35">
        <v>81</v>
      </c>
      <c r="B35" t="s">
        <v>474</v>
      </c>
      <c r="C35" s="22">
        <v>3</v>
      </c>
      <c r="D35" s="17">
        <v>3.2434436048808135</v>
      </c>
      <c r="E35" s="17">
        <v>0.64404504252239581</v>
      </c>
      <c r="F35" s="17">
        <v>-1.3608390202518648</v>
      </c>
      <c r="G35" s="17">
        <v>-1.171594114853258</v>
      </c>
      <c r="H35" s="17">
        <v>0.10374816180159967</v>
      </c>
      <c r="I35" s="17">
        <v>0</v>
      </c>
      <c r="J35" s="17">
        <v>6.2248897080959775</v>
      </c>
      <c r="K35" s="17">
        <v>0.10374816180159967</v>
      </c>
      <c r="L35" s="17">
        <v>-1.0000000000000011</v>
      </c>
      <c r="M35" s="17">
        <v>-1.0000000000000011</v>
      </c>
      <c r="N35" s="17">
        <v>2.0749632360319912</v>
      </c>
      <c r="O35" s="17">
        <v>8.2967391981235306</v>
      </c>
      <c r="P35" s="17">
        <v>-0.8577612883593575</v>
      </c>
      <c r="Q35" s="17">
        <v>2.3374501167557349</v>
      </c>
      <c r="R35" s="17">
        <v>0.67713545060367086</v>
      </c>
      <c r="S35" s="17">
        <v>0.33333333333333365</v>
      </c>
      <c r="T35" s="17">
        <v>0.31081530518561234</v>
      </c>
      <c r="U35" s="17">
        <v>3.5842892235713193E-2</v>
      </c>
      <c r="V35" s="17">
        <v>0</v>
      </c>
      <c r="W35" s="17">
        <v>23.049734758122369</v>
      </c>
      <c r="X35" s="17">
        <v>0.66125401751247781</v>
      </c>
      <c r="Y35" s="17">
        <v>-1.0000000000000011</v>
      </c>
      <c r="Z35" s="17">
        <v>-1.0000000000000011</v>
      </c>
      <c r="AA35" s="17">
        <v>29.025706953389736</v>
      </c>
      <c r="AB35" s="17">
        <v>-0.10542041321979738</v>
      </c>
      <c r="AC35" s="17">
        <v>0.12181949235102175</v>
      </c>
      <c r="AD35" s="17">
        <v>8.9577655762049416E-2</v>
      </c>
      <c r="AE35" s="17">
        <v>5.2988367446636957</v>
      </c>
      <c r="AF35" s="17">
        <v>0.2</v>
      </c>
      <c r="AG35" s="17">
        <v>-1.0000000000000011</v>
      </c>
      <c r="AH35" s="17">
        <v>-1.0000000000000011</v>
      </c>
      <c r="AI35" s="17">
        <v>-6.6074624577947244E-2</v>
      </c>
      <c r="AJ35" s="17">
        <v>0</v>
      </c>
      <c r="AK35" s="17">
        <v>0.23778696792656043</v>
      </c>
      <c r="AL35" s="17">
        <v>-0.11075090597694032</v>
      </c>
      <c r="AM35" s="17">
        <v>0.33202978975001396</v>
      </c>
      <c r="AN35" s="17">
        <v>0.15233370524302819</v>
      </c>
      <c r="AO35" s="17">
        <v>9.489679583383154</v>
      </c>
      <c r="AP35" s="17">
        <v>3.2545881011910049</v>
      </c>
      <c r="AQ35" s="17">
        <v>29.27462446621837</v>
      </c>
      <c r="AR35" s="17">
        <v>0.67999153075465946</v>
      </c>
      <c r="AS35" s="17">
        <v>0.76500217931407788</v>
      </c>
      <c r="AT35" s="17">
        <v>-1.0000000000000011</v>
      </c>
      <c r="AU35" s="17">
        <v>-1.0000000000000011</v>
      </c>
      <c r="AV35" s="17">
        <v>-0.49445866424958773</v>
      </c>
      <c r="AW35" s="17">
        <v>40.577034252704266</v>
      </c>
      <c r="AX35" s="17">
        <v>39.255541761145338</v>
      </c>
      <c r="AY35" s="17">
        <v>2.7544060662779174E-2</v>
      </c>
      <c r="AZ35" s="17">
        <v>-44.062437323149688</v>
      </c>
      <c r="BA35" s="22">
        <v>1387.3608481575375</v>
      </c>
      <c r="BB35" s="17"/>
      <c r="CU35" t="e">
        <v>#N/A</v>
      </c>
      <c r="CV35" t="e">
        <v>#N/A</v>
      </c>
    </row>
    <row r="36" spans="1:100" x14ac:dyDescent="0.25">
      <c r="A36">
        <v>85</v>
      </c>
      <c r="B36" t="s">
        <v>475</v>
      </c>
      <c r="C36" s="22">
        <v>3</v>
      </c>
      <c r="D36" s="17">
        <v>4.5174515470338044</v>
      </c>
      <c r="E36" s="17">
        <v>-1.8329295683675664E-2</v>
      </c>
      <c r="F36" s="17">
        <v>-1.904349162507072E-2</v>
      </c>
      <c r="G36" s="17">
        <v>-2.0210936757609689E-2</v>
      </c>
      <c r="H36" s="17">
        <v>0.30685002906918452</v>
      </c>
      <c r="I36" s="17">
        <v>-4.3545160086962027E-3</v>
      </c>
      <c r="J36" s="17">
        <v>18.149730783629298</v>
      </c>
      <c r="K36" s="17">
        <v>0.30249551306048833</v>
      </c>
      <c r="L36" s="17">
        <v>-0.99999999999999767</v>
      </c>
      <c r="M36" s="17">
        <v>-0.99999999999999767</v>
      </c>
      <c r="N36" s="17">
        <v>6.0499102612097708</v>
      </c>
      <c r="O36" s="17">
        <v>22.64697139390551</v>
      </c>
      <c r="P36" s="17">
        <v>0.18940901311934499</v>
      </c>
      <c r="Q36" s="17">
        <v>3.4218697261582141</v>
      </c>
      <c r="R36" s="17">
        <v>0.99264119342085644</v>
      </c>
      <c r="S36" s="17">
        <v>0.33333333333333243</v>
      </c>
      <c r="T36" s="17">
        <v>0.33333333333333243</v>
      </c>
      <c r="U36" s="17">
        <v>0.3575253963002083</v>
      </c>
      <c r="V36" s="17">
        <v>9.6887404218825884E-2</v>
      </c>
      <c r="W36" s="17">
        <v>32.743358165008424</v>
      </c>
      <c r="X36" s="17">
        <v>2.3755971641199634</v>
      </c>
      <c r="Y36" s="17">
        <v>-0.99999999999999767</v>
      </c>
      <c r="Z36" s="17">
        <v>-0.99999999999999767</v>
      </c>
      <c r="AA36" s="17">
        <v>74.214212593887538</v>
      </c>
      <c r="AB36" s="17">
        <v>0.30326418766297641</v>
      </c>
      <c r="AC36" s="17">
        <v>0.24231252613279933</v>
      </c>
      <c r="AD36" s="17">
        <v>0.26398755091338982</v>
      </c>
      <c r="AE36" s="17">
        <v>40.478213235458256</v>
      </c>
      <c r="AF36" s="17">
        <v>0.94736842105263153</v>
      </c>
      <c r="AG36" s="17">
        <v>-0.99999999999999767</v>
      </c>
      <c r="AH36" s="17">
        <v>-0.99999999999999767</v>
      </c>
      <c r="AI36" s="17">
        <v>-4.6206000153772393E-3</v>
      </c>
      <c r="AJ36" s="17">
        <v>9.6887404218825884E-2</v>
      </c>
      <c r="AK36" s="17">
        <v>-5.3210048601828267E-3</v>
      </c>
      <c r="AL36" s="17">
        <v>0.12618666635240711</v>
      </c>
      <c r="AM36" s="17">
        <v>0.13190114739863676</v>
      </c>
      <c r="AN36" s="17">
        <v>-8.4014288178291263E-3</v>
      </c>
      <c r="AO36" s="17">
        <v>3.2709236606650052</v>
      </c>
      <c r="AP36" s="17">
        <v>0.4208976113163071</v>
      </c>
      <c r="AQ36" s="17">
        <v>50.893088948637718</v>
      </c>
      <c r="AR36" s="17">
        <v>1.121079467185699</v>
      </c>
      <c r="AS36" s="17">
        <v>2.6780926771804521</v>
      </c>
      <c r="AT36" s="17">
        <v>-0.99999999999999767</v>
      </c>
      <c r="AU36" s="17">
        <v>-0.99999999999999767</v>
      </c>
      <c r="AV36" s="17">
        <v>0.97243025666324678</v>
      </c>
      <c r="AW36" s="17">
        <v>97.282081599109333</v>
      </c>
      <c r="AX36" s="17">
        <v>106.87841002068438</v>
      </c>
      <c r="AY36" s="17">
        <v>4.8780082949275966E-2</v>
      </c>
      <c r="AZ36" s="17">
        <v>4.6963909515914093</v>
      </c>
      <c r="BA36" s="22">
        <v>1540.8120532971293</v>
      </c>
      <c r="BB36" s="17"/>
      <c r="CU36" t="e">
        <v>#N/A</v>
      </c>
      <c r="CV36" t="e">
        <v>#N/A</v>
      </c>
    </row>
    <row r="37" spans="1:100" x14ac:dyDescent="0.25">
      <c r="A37">
        <v>86</v>
      </c>
      <c r="B37" t="s">
        <v>476</v>
      </c>
      <c r="C37" s="22">
        <v>3</v>
      </c>
      <c r="D37" s="17">
        <v>5.1854061310738118</v>
      </c>
      <c r="E37" s="17">
        <v>-0.53225647418343358</v>
      </c>
      <c r="F37" s="17">
        <v>8.3933825020055064</v>
      </c>
      <c r="G37" s="17">
        <v>8.2385041674857202</v>
      </c>
      <c r="H37" s="17">
        <v>0.11931635051253754</v>
      </c>
      <c r="I37" s="17">
        <v>0</v>
      </c>
      <c r="J37" s="17">
        <v>7.1589810307522548</v>
      </c>
      <c r="K37" s="17">
        <v>0.11931635051253754</v>
      </c>
      <c r="L37" s="17">
        <v>-0.99999999999999933</v>
      </c>
      <c r="M37" s="17">
        <v>-0.99999999999999933</v>
      </c>
      <c r="N37" s="17">
        <v>2.3863270102507514</v>
      </c>
      <c r="O37" s="17">
        <v>20.582891329311799</v>
      </c>
      <c r="P37" s="17">
        <v>1.2729462735219126</v>
      </c>
      <c r="Q37" s="17">
        <v>4.5228921506344841</v>
      </c>
      <c r="R37" s="17">
        <v>1.4070656253322669</v>
      </c>
      <c r="S37" s="17">
        <v>0.33333333333333304</v>
      </c>
      <c r="T37" s="17">
        <v>0.3696057683459808</v>
      </c>
      <c r="U37" s="17">
        <v>0.26727976428451444</v>
      </c>
      <c r="V37" s="17">
        <v>-2.836900101410747E-2</v>
      </c>
      <c r="W37" s="17">
        <v>32.901340577487325</v>
      </c>
      <c r="X37" s="17">
        <v>1.5290878629391795</v>
      </c>
      <c r="Y37" s="17">
        <v>-0.99999999999999933</v>
      </c>
      <c r="Z37" s="17">
        <v>-0.99999999999999933</v>
      </c>
      <c r="AA37" s="17">
        <v>84.17505626404494</v>
      </c>
      <c r="AB37" s="17">
        <v>0.34593093961981358</v>
      </c>
      <c r="AC37" s="17">
        <v>0.31528435132050159</v>
      </c>
      <c r="AD37" s="17">
        <v>0.33611771028419113</v>
      </c>
      <c r="AE37" s="17">
        <v>49.866650061225293</v>
      </c>
      <c r="AF37" s="17">
        <v>1</v>
      </c>
      <c r="AG37" s="17">
        <v>-0.99999999999999933</v>
      </c>
      <c r="AH37" s="17">
        <v>-0.99999999999999933</v>
      </c>
      <c r="AI37" s="17">
        <v>0</v>
      </c>
      <c r="AJ37" s="17">
        <v>-2.836900101410747E-2</v>
      </c>
      <c r="AK37" s="17">
        <v>7.8634461819234475E-2</v>
      </c>
      <c r="AL37" s="17">
        <v>-0.10415079372772003</v>
      </c>
      <c r="AM37" s="17">
        <v>0.31689892942140357</v>
      </c>
      <c r="AN37" s="17">
        <v>0.46499547967871474</v>
      </c>
      <c r="AO37" s="17">
        <v>8.3156455446312645</v>
      </c>
      <c r="AP37" s="17">
        <v>11.104133023329267</v>
      </c>
      <c r="AQ37" s="17">
        <v>40.060321608239583</v>
      </c>
      <c r="AR37" s="17">
        <v>0.94184986494972078</v>
      </c>
      <c r="AS37" s="17">
        <v>1.6484042134517176</v>
      </c>
      <c r="AT37" s="17">
        <v>-0.99999999999999933</v>
      </c>
      <c r="AU37" s="17">
        <v>-0.99999999999999933</v>
      </c>
      <c r="AV37" s="17">
        <v>9.6455697928179855</v>
      </c>
      <c r="AW37" s="17">
        <v>115.862080616686</v>
      </c>
      <c r="AX37" s="17">
        <v>113.02518051527528</v>
      </c>
      <c r="AY37" s="17">
        <v>0.44737809535572048</v>
      </c>
      <c r="AZ37" s="17">
        <v>47.255719729572725</v>
      </c>
      <c r="BA37" s="22">
        <v>1588.7384637013322</v>
      </c>
      <c r="BB37" s="17"/>
      <c r="CU37" t="e">
        <v>#N/A</v>
      </c>
      <c r="CV37" t="e">
        <v>#N/A</v>
      </c>
    </row>
    <row r="38" spans="1:100" x14ac:dyDescent="0.25">
      <c r="A38">
        <v>87</v>
      </c>
      <c r="B38" t="s">
        <v>477</v>
      </c>
      <c r="C38" s="22">
        <v>3</v>
      </c>
      <c r="D38" s="17">
        <v>4.5280997221498307</v>
      </c>
      <c r="E38" s="17">
        <v>-0.12460362909286628</v>
      </c>
      <c r="F38" s="17">
        <v>0.44880433999925229</v>
      </c>
      <c r="G38" s="17">
        <v>0.40640607616433744</v>
      </c>
      <c r="H38" s="17">
        <v>0.26024935121986947</v>
      </c>
      <c r="I38" s="17">
        <v>0</v>
      </c>
      <c r="J38" s="17">
        <v>15.614961073192157</v>
      </c>
      <c r="K38" s="17">
        <v>0.26024935121986947</v>
      </c>
      <c r="L38" s="17">
        <v>-1.0000000000000013</v>
      </c>
      <c r="M38" s="17">
        <v>-1.0000000000000013</v>
      </c>
      <c r="N38" s="17">
        <v>5.2049870243973926</v>
      </c>
      <c r="O38" s="17">
        <v>20.54946687150635</v>
      </c>
      <c r="P38" s="17">
        <v>1.7125464881054531</v>
      </c>
      <c r="Q38" s="17">
        <v>-2.5894536826116288</v>
      </c>
      <c r="R38" s="17">
        <v>-0.68890873090486981</v>
      </c>
      <c r="S38" s="17">
        <v>0.33333333333333365</v>
      </c>
      <c r="T38" s="17">
        <v>0.3312704281329259</v>
      </c>
      <c r="U38" s="17">
        <v>-8.8394389152006897E-2</v>
      </c>
      <c r="V38" s="17">
        <v>-3.5248113758560323E-2</v>
      </c>
      <c r="W38" s="17">
        <v>11.228476293432903</v>
      </c>
      <c r="X38" s="17">
        <v>-0.16277473411340737</v>
      </c>
      <c r="Y38" s="17">
        <v>-1.0000000000000013</v>
      </c>
      <c r="Z38" s="17">
        <v>-1.0000000000000013</v>
      </c>
      <c r="AA38" s="17">
        <v>30.511580605969492</v>
      </c>
      <c r="AB38" s="17">
        <v>-1.6985222918758494E-2</v>
      </c>
      <c r="AC38" s="17">
        <v>0.12345944401444869</v>
      </c>
      <c r="AD38" s="17">
        <v>0.29296603977313912</v>
      </c>
      <c r="AE38" s="17">
        <v>19.972013043441443</v>
      </c>
      <c r="AF38" s="17">
        <v>0.58333333333333337</v>
      </c>
      <c r="AG38" s="17">
        <v>-1.0000000000000013</v>
      </c>
      <c r="AH38" s="17">
        <v>-1.0000000000000013</v>
      </c>
      <c r="AI38" s="17">
        <v>0</v>
      </c>
      <c r="AJ38" s="17">
        <v>-3.5248113758560323E-2</v>
      </c>
      <c r="AK38" s="17">
        <v>0.40354209248506084</v>
      </c>
      <c r="AL38" s="17">
        <v>-0.12285891264237808</v>
      </c>
      <c r="AM38" s="17">
        <v>0.34882891181895159</v>
      </c>
      <c r="AN38" s="17">
        <v>2.1383335301145643E-2</v>
      </c>
      <c r="AO38" s="17">
        <v>10.738433257899091</v>
      </c>
      <c r="AP38" s="17">
        <v>-7.9711180683248853E-2</v>
      </c>
      <c r="AQ38" s="17">
        <v>26.843437366625057</v>
      </c>
      <c r="AR38" s="17">
        <v>0.54096125855569221</v>
      </c>
      <c r="AS38" s="17">
        <v>9.7474617106462519E-2</v>
      </c>
      <c r="AT38" s="17">
        <v>-1.0000000000000013</v>
      </c>
      <c r="AU38" s="17">
        <v>-1.0000000000000013</v>
      </c>
      <c r="AV38" s="17">
        <v>-0.2825026547405326</v>
      </c>
      <c r="AW38" s="17">
        <v>50.981336296792556</v>
      </c>
      <c r="AX38" s="17">
        <v>47.456524920936545</v>
      </c>
      <c r="AY38" s="17">
        <v>2.4331765104104154E-2</v>
      </c>
      <c r="AZ38" s="17">
        <v>-25.657516317391433</v>
      </c>
      <c r="BA38" s="22">
        <v>1370.2687368451809</v>
      </c>
      <c r="BB38" s="17"/>
      <c r="CU38" t="e">
        <v>#N/A</v>
      </c>
      <c r="CV38" t="e">
        <v>#N/A</v>
      </c>
    </row>
    <row r="39" spans="1:100" x14ac:dyDescent="0.25">
      <c r="A39">
        <v>88</v>
      </c>
      <c r="B39" t="s">
        <v>478</v>
      </c>
      <c r="C39" s="22">
        <v>3</v>
      </c>
      <c r="D39" s="17">
        <v>4.3188475953766909</v>
      </c>
      <c r="E39" s="17">
        <v>-6.7990509391856746E-2</v>
      </c>
      <c r="F39" s="17">
        <v>1.3772245647002244</v>
      </c>
      <c r="G39" s="17">
        <v>1.3606635674590064</v>
      </c>
      <c r="H39" s="17">
        <v>0.28526921723366588</v>
      </c>
      <c r="I39" s="17">
        <v>0</v>
      </c>
      <c r="J39" s="17">
        <v>17.116153034019963</v>
      </c>
      <c r="K39" s="17">
        <v>0.28526921723366588</v>
      </c>
      <c r="L39" s="17">
        <v>-0.99999999999999978</v>
      </c>
      <c r="M39" s="17">
        <v>-0.99999999999999978</v>
      </c>
      <c r="N39" s="17">
        <v>5.7053843446733215</v>
      </c>
      <c r="O39" s="17">
        <v>22.795664196855675</v>
      </c>
      <c r="P39" s="17">
        <v>2.8980478473222808</v>
      </c>
      <c r="Q39" s="17">
        <v>1.7162623018731642</v>
      </c>
      <c r="R39" s="17">
        <v>0.66870746982064433</v>
      </c>
      <c r="S39" s="17">
        <v>0.33333333333333309</v>
      </c>
      <c r="T39" s="17">
        <v>0.33333333333333309</v>
      </c>
      <c r="U39" s="17">
        <v>0.28523772992420132</v>
      </c>
      <c r="V39" s="17">
        <v>-0.18239341874898657</v>
      </c>
      <c r="W39" s="17">
        <v>19.369670424328579</v>
      </c>
      <c r="X39" s="17">
        <v>0.42798785663588557</v>
      </c>
      <c r="Y39" s="17">
        <v>-0.99999999999999978</v>
      </c>
      <c r="Z39" s="17">
        <v>-0.99999999999999978</v>
      </c>
      <c r="AA39" s="17">
        <v>56.307024671287166</v>
      </c>
      <c r="AB39" s="17">
        <v>0.23672942842562394</v>
      </c>
      <c r="AC39" s="17">
        <v>0.22389814792802348</v>
      </c>
      <c r="AD39" s="17">
        <v>0.26474535918911141</v>
      </c>
      <c r="AE39" s="17">
        <v>36.268646777137945</v>
      </c>
      <c r="AF39" s="17">
        <v>0.91666666666666663</v>
      </c>
      <c r="AG39" s="17">
        <v>-0.99999999999999978</v>
      </c>
      <c r="AH39" s="17">
        <v>-0.99999999999999978</v>
      </c>
      <c r="AI39" s="17">
        <v>-4.8076271593255067E-2</v>
      </c>
      <c r="AJ39" s="17">
        <v>-0.18239341874898657</v>
      </c>
      <c r="AK39" s="17">
        <v>-0.13565586403763744</v>
      </c>
      <c r="AL39" s="17">
        <v>-0.11618975930465718</v>
      </c>
      <c r="AM39" s="17">
        <v>-8.8048986356083936E-2</v>
      </c>
      <c r="AN39" s="17">
        <v>0.18287426882541089</v>
      </c>
      <c r="AO39" s="17">
        <v>-2.879503979090285</v>
      </c>
      <c r="AP39" s="17">
        <v>3.9909079241119851</v>
      </c>
      <c r="AQ39" s="17">
        <v>36.485823458348563</v>
      </c>
      <c r="AR39" s="17">
        <v>0.76951097784188105</v>
      </c>
      <c r="AS39" s="17">
        <v>0.71325707386955206</v>
      </c>
      <c r="AT39" s="17">
        <v>-0.99999999999999978</v>
      </c>
      <c r="AU39" s="17">
        <v>-0.99999999999999978</v>
      </c>
      <c r="AV39" s="17">
        <v>2.029371037279649</v>
      </c>
      <c r="AW39" s="17">
        <v>83.093596792254871</v>
      </c>
      <c r="AX39" s="17">
        <v>63.892729485491067</v>
      </c>
      <c r="AY39" s="17">
        <v>0.20961987615770836</v>
      </c>
      <c r="AZ39" s="17">
        <v>-2.8241579305473858</v>
      </c>
      <c r="BA39" s="22">
        <v>1519.1427245577415</v>
      </c>
      <c r="BB39" s="17"/>
      <c r="CU39" t="e">
        <v>#N/A</v>
      </c>
      <c r="CV39" t="e">
        <v>#N/A</v>
      </c>
    </row>
    <row r="40" spans="1:100" x14ac:dyDescent="0.25">
      <c r="A40">
        <v>93</v>
      </c>
      <c r="B40" t="s">
        <v>479</v>
      </c>
      <c r="C40" s="22">
        <v>3</v>
      </c>
      <c r="D40" s="17">
        <v>3.3166962459336391</v>
      </c>
      <c r="E40" s="17">
        <v>0.45181181726949182</v>
      </c>
      <c r="F40" s="17">
        <v>0.16886842061551249</v>
      </c>
      <c r="G40" s="17">
        <v>0.30918943341045857</v>
      </c>
      <c r="H40" s="17">
        <v>0.38117435158028046</v>
      </c>
      <c r="I40" s="17">
        <v>0</v>
      </c>
      <c r="J40" s="17">
        <v>22.870461094816811</v>
      </c>
      <c r="K40" s="17">
        <v>0.38117435158028046</v>
      </c>
      <c r="L40" s="17">
        <v>-1</v>
      </c>
      <c r="M40" s="17">
        <v>-1</v>
      </c>
      <c r="N40" s="17">
        <v>7.6234870316056078</v>
      </c>
      <c r="O40" s="17">
        <v>26.496346774160926</v>
      </c>
      <c r="P40" s="17">
        <v>0.13374811752655308</v>
      </c>
      <c r="Q40" s="17">
        <v>1.3904801151667037</v>
      </c>
      <c r="R40" s="17">
        <v>0.44937818736369561</v>
      </c>
      <c r="S40" s="17">
        <v>0.33333333333333343</v>
      </c>
      <c r="T40" s="17">
        <v>0.34976887976810284</v>
      </c>
      <c r="U40" s="17">
        <v>0.32296945759197171</v>
      </c>
      <c r="V40" s="17">
        <v>4.9326620849745137E-2</v>
      </c>
      <c r="W40" s="17">
        <v>26.968957598514919</v>
      </c>
      <c r="X40" s="17">
        <v>1.9062009634222823</v>
      </c>
      <c r="Y40" s="17">
        <v>-1</v>
      </c>
      <c r="Z40" s="17">
        <v>-1</v>
      </c>
      <c r="AA40" s="17">
        <v>97.650877618268652</v>
      </c>
      <c r="AB40" s="17">
        <v>0.41796496178008874</v>
      </c>
      <c r="AC40" s="17">
        <v>0.57319136004974525</v>
      </c>
      <c r="AD40" s="17">
        <v>0.41349451481796623</v>
      </c>
      <c r="AE40" s="17">
        <v>70.232541832390027</v>
      </c>
      <c r="AF40" s="17">
        <v>0.84615384615384615</v>
      </c>
      <c r="AG40" s="17">
        <v>-1</v>
      </c>
      <c r="AH40" s="17">
        <v>-1</v>
      </c>
      <c r="AI40" s="17">
        <v>0</v>
      </c>
      <c r="AJ40" s="17">
        <v>4.9326620849745137E-2</v>
      </c>
      <c r="AK40" s="17">
        <v>0.11966127468537632</v>
      </c>
      <c r="AL40" s="17">
        <v>3.9804362870160009E-2</v>
      </c>
      <c r="AM40" s="17">
        <v>0.32709951123590947</v>
      </c>
      <c r="AN40" s="17">
        <v>-2.1619840892646906E-2</v>
      </c>
      <c r="AO40" s="17">
        <v>8.7757941543246183</v>
      </c>
      <c r="AP40" s="17">
        <v>-0.34147420796537203</v>
      </c>
      <c r="AQ40" s="17">
        <v>49.839418693331709</v>
      </c>
      <c r="AR40" s="17">
        <v>1.0553982915431526</v>
      </c>
      <c r="AS40" s="17">
        <v>2.2873753150025626</v>
      </c>
      <c r="AT40" s="17">
        <v>-1</v>
      </c>
      <c r="AU40" s="17">
        <v>-1</v>
      </c>
      <c r="AV40" s="17">
        <v>0.75856762077415407</v>
      </c>
      <c r="AW40" s="17">
        <v>123.80575018446412</v>
      </c>
      <c r="AX40" s="17">
        <v>128.73841226943864</v>
      </c>
      <c r="AY40" s="17">
        <v>0.4537160754859762</v>
      </c>
      <c r="AZ40" s="17">
        <v>57.588820863959114</v>
      </c>
      <c r="BA40" s="22">
        <v>1529.3136903511131</v>
      </c>
      <c r="BB40" s="17"/>
      <c r="CU40" t="e">
        <v>#N/A</v>
      </c>
      <c r="CV40" t="e">
        <v>#N/A</v>
      </c>
    </row>
    <row r="41" spans="1:100" x14ac:dyDescent="0.25">
      <c r="A41">
        <v>94</v>
      </c>
      <c r="B41" t="s">
        <v>480</v>
      </c>
      <c r="C41" s="22">
        <v>3</v>
      </c>
      <c r="D41" s="17">
        <v>5.2469642166219979</v>
      </c>
      <c r="E41" s="17">
        <v>0</v>
      </c>
      <c r="F41" s="17">
        <v>4.3108699685746842E-2</v>
      </c>
      <c r="G41" s="17">
        <v>4.3108699685746842E-2</v>
      </c>
      <c r="H41" s="17">
        <v>0.33555887646153171</v>
      </c>
      <c r="I41" s="17">
        <v>0</v>
      </c>
      <c r="J41" s="17">
        <v>20.133532587691889</v>
      </c>
      <c r="K41" s="17">
        <v>0.33555887646153171</v>
      </c>
      <c r="L41" s="17">
        <v>-0.99999999999999956</v>
      </c>
      <c r="M41" s="17">
        <v>-0.99999999999999956</v>
      </c>
      <c r="N41" s="17">
        <v>6.7111775292306328</v>
      </c>
      <c r="O41" s="17">
        <v>25.423605503999642</v>
      </c>
      <c r="P41" s="17">
        <v>-0.12002215584722054</v>
      </c>
      <c r="Q41" s="17">
        <v>0.75397145355475859</v>
      </c>
      <c r="R41" s="17">
        <v>0.24733825639199175</v>
      </c>
      <c r="S41" s="17">
        <v>0.33333333333333293</v>
      </c>
      <c r="T41" s="17">
        <v>0.34836757776940314</v>
      </c>
      <c r="U41" s="17">
        <v>0.21344291559695389</v>
      </c>
      <c r="V41" s="17">
        <v>-1.8503073874394732E-2</v>
      </c>
      <c r="W41" s="17">
        <v>21.643275054550536</v>
      </c>
      <c r="X41" s="17">
        <v>1.1042667944733966</v>
      </c>
      <c r="Y41" s="17">
        <v>-0.99999999999999956</v>
      </c>
      <c r="Z41" s="17">
        <v>-0.99999999999999956</v>
      </c>
      <c r="AA41" s="17">
        <v>72.819716292838947</v>
      </c>
      <c r="AB41" s="17">
        <v>0.59815616989342391</v>
      </c>
      <c r="AC41" s="17">
        <v>6.89137244745191E-2</v>
      </c>
      <c r="AD41" s="17">
        <v>0.35151216526998547</v>
      </c>
      <c r="AE41" s="17">
        <v>50.929102981896456</v>
      </c>
      <c r="AF41" s="17">
        <v>0.6</v>
      </c>
      <c r="AG41" s="17">
        <v>-0.99999999999999956</v>
      </c>
      <c r="AH41" s="17">
        <v>-0.99999999999999956</v>
      </c>
      <c r="AI41" s="17">
        <v>0</v>
      </c>
      <c r="AJ41" s="17">
        <v>-1.8503073874394732E-2</v>
      </c>
      <c r="AK41" s="17">
        <v>-0.11997447473257433</v>
      </c>
      <c r="AL41" s="17">
        <v>7.7638134591804561E-2</v>
      </c>
      <c r="AM41" s="17">
        <v>-8.3586966856093417E-2</v>
      </c>
      <c r="AN41" s="17">
        <v>0.16385123048082997</v>
      </c>
      <c r="AO41" s="17">
        <v>-2.6895465450652076</v>
      </c>
      <c r="AP41" s="17">
        <v>4.4844714349797723</v>
      </c>
      <c r="AQ41" s="17">
        <v>41.776807642242439</v>
      </c>
      <c r="AR41" s="17">
        <v>0.87664075282529497</v>
      </c>
      <c r="AS41" s="17">
        <v>1.4398256709349273</v>
      </c>
      <c r="AT41" s="17">
        <v>-0.99999999999999956</v>
      </c>
      <c r="AU41" s="17">
        <v>-0.99999999999999956</v>
      </c>
      <c r="AV41" s="17">
        <v>0.29044695607773863</v>
      </c>
      <c r="AW41" s="17">
        <v>102.72779323181831</v>
      </c>
      <c r="AX41" s="17">
        <v>100.87748584437884</v>
      </c>
      <c r="AY41" s="17">
        <v>0.25935896956587584</v>
      </c>
      <c r="AZ41" s="17">
        <v>38.665148414497828</v>
      </c>
      <c r="BA41" s="22">
        <v>1535.1792633700186</v>
      </c>
      <c r="BB41" s="17"/>
      <c r="CU41" t="e">
        <v>#N/A</v>
      </c>
      <c r="CV41" t="e">
        <v>#N/A</v>
      </c>
    </row>
    <row r="42" spans="1:100" x14ac:dyDescent="0.25">
      <c r="A42">
        <v>95</v>
      </c>
      <c r="B42" t="s">
        <v>481</v>
      </c>
      <c r="C42" s="22">
        <v>3</v>
      </c>
      <c r="D42" s="17">
        <v>4.6879342280112226</v>
      </c>
      <c r="E42" s="17">
        <v>-7.8382387635783646E-3</v>
      </c>
      <c r="F42" s="17">
        <v>0.56190854475952112</v>
      </c>
      <c r="G42" s="17">
        <v>0.55797784359815061</v>
      </c>
      <c r="H42" s="17">
        <v>0.21868394313600986</v>
      </c>
      <c r="I42" s="17">
        <v>0</v>
      </c>
      <c r="J42" s="17">
        <v>13.121036588160598</v>
      </c>
      <c r="K42" s="17">
        <v>0.21868394313600986</v>
      </c>
      <c r="L42" s="17">
        <v>-1.0000000000000027</v>
      </c>
      <c r="M42" s="17">
        <v>-1.0000000000000027</v>
      </c>
      <c r="N42" s="17">
        <v>4.3736788627202001</v>
      </c>
      <c r="O42" s="17">
        <v>18.366948659769964</v>
      </c>
      <c r="P42" s="17">
        <v>-0.34413085747882527</v>
      </c>
      <c r="Q42" s="17">
        <v>-4.1938332254487358</v>
      </c>
      <c r="R42" s="17">
        <v>-1.4578289475659854</v>
      </c>
      <c r="S42" s="17">
        <v>0.33333333333333359</v>
      </c>
      <c r="T42" s="17">
        <v>0.33333333333333359</v>
      </c>
      <c r="U42" s="17">
        <v>0.31379467175114761</v>
      </c>
      <c r="V42" s="17">
        <v>0.33089635187581862</v>
      </c>
      <c r="W42" s="17">
        <v>43.706949886305011</v>
      </c>
      <c r="X42" s="17">
        <v>3.6885395217901604</v>
      </c>
      <c r="Y42" s="17">
        <v>-1.0000000000000027</v>
      </c>
      <c r="Z42" s="17">
        <v>-1.0000000000000027</v>
      </c>
      <c r="AA42" s="17">
        <v>95.620762453124385</v>
      </c>
      <c r="AB42" s="17">
        <v>0.4238755989892844</v>
      </c>
      <c r="AC42" s="17">
        <v>0.27311995972938946</v>
      </c>
      <c r="AD42" s="17">
        <v>0.37043727156903294</v>
      </c>
      <c r="AE42" s="17">
        <v>53.371641514385338</v>
      </c>
      <c r="AF42" s="17">
        <v>1</v>
      </c>
      <c r="AG42" s="17">
        <v>-1.0000000000000027</v>
      </c>
      <c r="AH42" s="17">
        <v>-1.0000000000000027</v>
      </c>
      <c r="AI42" s="17">
        <v>2.5632100110298001E-2</v>
      </c>
      <c r="AJ42" s="17">
        <v>0.33089635187581862</v>
      </c>
      <c r="AK42" s="17">
        <v>-7.9740145639016824E-2</v>
      </c>
      <c r="AL42" s="17">
        <v>-9.6860031955212811E-2</v>
      </c>
      <c r="AM42" s="17">
        <v>0.16165204373011866</v>
      </c>
      <c r="AN42" s="17">
        <v>3.4998194548022263E-2</v>
      </c>
      <c r="AO42" s="17">
        <v>3.6426003650578829</v>
      </c>
      <c r="AP42" s="17">
        <v>0.39065470392449331</v>
      </c>
      <c r="AQ42" s="17">
        <v>56.827986474465554</v>
      </c>
      <c r="AR42" s="17">
        <v>1.3113576902936359</v>
      </c>
      <c r="AS42" s="17">
        <v>3.9072234649261728</v>
      </c>
      <c r="AT42" s="17">
        <v>-1.0000000000000027</v>
      </c>
      <c r="AU42" s="17">
        <v>-1.0000000000000027</v>
      </c>
      <c r="AV42" s="17">
        <v>-0.89985110396783496</v>
      </c>
      <c r="AW42" s="17">
        <v>114.37836581681879</v>
      </c>
      <c r="AX42" s="17">
        <v>147.98064300660667</v>
      </c>
      <c r="AY42" s="17">
        <v>7.9003598933643809E-2</v>
      </c>
      <c r="AZ42" s="17">
        <v>19.334388079417625</v>
      </c>
      <c r="BA42" s="22">
        <v>1601.4001805888988</v>
      </c>
      <c r="BB42" s="17"/>
      <c r="CU42" t="e">
        <v>#N/A</v>
      </c>
      <c r="CV42" t="e">
        <v>#N/A</v>
      </c>
    </row>
    <row r="43" spans="1:100" x14ac:dyDescent="0.25">
      <c r="A43">
        <v>97</v>
      </c>
      <c r="B43" t="s">
        <v>482</v>
      </c>
      <c r="C43" s="22">
        <v>3</v>
      </c>
      <c r="D43" s="17">
        <v>2.9915902745599134</v>
      </c>
      <c r="E43" s="17">
        <v>0.60753027808547433</v>
      </c>
      <c r="F43" s="17">
        <v>-1.1454876869960198</v>
      </c>
      <c r="G43" s="17">
        <v>-0.99084973522574482</v>
      </c>
      <c r="H43" s="17">
        <v>0.27511532459925453</v>
      </c>
      <c r="I43" s="17">
        <v>0</v>
      </c>
      <c r="J43" s="17">
        <v>16.506919475955264</v>
      </c>
      <c r="K43" s="17">
        <v>0.27511532459925453</v>
      </c>
      <c r="L43" s="17">
        <v>-1.0000000000000007</v>
      </c>
      <c r="M43" s="17">
        <v>-1.0000000000000007</v>
      </c>
      <c r="N43" s="17">
        <v>5.5023064919850899</v>
      </c>
      <c r="O43" s="17">
        <v>18.507660015289439</v>
      </c>
      <c r="P43" s="17">
        <v>0.20758097183513968</v>
      </c>
      <c r="Q43" s="17">
        <v>-4.2992348516251324</v>
      </c>
      <c r="R43" s="17">
        <v>-1.432564119753271</v>
      </c>
      <c r="S43" s="17">
        <v>0.33333333333333348</v>
      </c>
      <c r="T43" s="17">
        <v>0.36513540968225899</v>
      </c>
      <c r="U43" s="17">
        <v>4.0891752687607974E-2</v>
      </c>
      <c r="V43" s="17">
        <v>-3.8844061817495792E-2</v>
      </c>
      <c r="W43" s="17">
        <v>17.016044371457994</v>
      </c>
      <c r="X43" s="17">
        <v>0.38565813461072079</v>
      </c>
      <c r="Y43" s="17">
        <v>-1.0000000000000007</v>
      </c>
      <c r="Z43" s="17">
        <v>-1.0000000000000007</v>
      </c>
      <c r="AA43" s="17">
        <v>28.378200924753621</v>
      </c>
      <c r="AB43" s="17">
        <v>0.13504744175929043</v>
      </c>
      <c r="AC43" s="17">
        <v>1.9514801363280262E-2</v>
      </c>
      <c r="AD43" s="17">
        <v>0.10133217033840708</v>
      </c>
      <c r="AE43" s="17">
        <v>12.794720673048888</v>
      </c>
      <c r="AF43" s="17">
        <v>0.44444444444444442</v>
      </c>
      <c r="AG43" s="17">
        <v>-1.0000000000000007</v>
      </c>
      <c r="AH43" s="17">
        <v>-1.0000000000000007</v>
      </c>
      <c r="AI43" s="17">
        <v>-1.7154792775903482E-2</v>
      </c>
      <c r="AJ43" s="17">
        <v>-3.8844061817495792E-2</v>
      </c>
      <c r="AK43" s="17">
        <v>-0.14030353421742381</v>
      </c>
      <c r="AL43" s="17">
        <v>1.0957204564405146E-2</v>
      </c>
      <c r="AM43" s="17">
        <v>-1.0538167274892207E-3</v>
      </c>
      <c r="AN43" s="17">
        <v>0.23309165918006672</v>
      </c>
      <c r="AO43" s="17">
        <v>-0.72786308927435051</v>
      </c>
      <c r="AP43" s="17">
        <v>5.8820775023236944</v>
      </c>
      <c r="AQ43" s="17">
        <v>33.52296384741328</v>
      </c>
      <c r="AR43" s="17">
        <v>0.70051643388570461</v>
      </c>
      <c r="AS43" s="17">
        <v>0.66077345920997532</v>
      </c>
      <c r="AT43" s="17">
        <v>-1.0000000000000007</v>
      </c>
      <c r="AU43" s="17">
        <v>-1.0000000000000007</v>
      </c>
      <c r="AV43" s="17">
        <v>-2.423413854979017</v>
      </c>
      <c r="AW43" s="17">
        <v>52.767938442366727</v>
      </c>
      <c r="AX43" s="17">
        <v>48.540436405099072</v>
      </c>
      <c r="AY43" s="17">
        <v>0.12834115834440202</v>
      </c>
      <c r="AZ43" s="17">
        <v>-21.265238917481625</v>
      </c>
      <c r="BA43" s="22">
        <v>1344.8718329297569</v>
      </c>
      <c r="BB43" s="17"/>
      <c r="CU43" t="e">
        <v>#N/A</v>
      </c>
      <c r="CV43" t="e">
        <v>#N/A</v>
      </c>
    </row>
    <row r="44" spans="1:100" x14ac:dyDescent="0.25">
      <c r="A44">
        <v>100</v>
      </c>
      <c r="B44" t="s">
        <v>483</v>
      </c>
      <c r="C44" s="22">
        <v>3</v>
      </c>
      <c r="D44" s="17">
        <v>3.3052423175662948</v>
      </c>
      <c r="E44" s="17">
        <v>0.49032516384435637</v>
      </c>
      <c r="F44" s="17">
        <v>-1.0196784234939951</v>
      </c>
      <c r="G44" s="17">
        <v>-0.86553107885237235</v>
      </c>
      <c r="H44" s="17">
        <v>0.17893722449063759</v>
      </c>
      <c r="I44" s="17">
        <v>0</v>
      </c>
      <c r="J44" s="17">
        <v>10.736233469438252</v>
      </c>
      <c r="K44" s="17">
        <v>0.17893722449063759</v>
      </c>
      <c r="L44" s="17">
        <v>-1.0000000000000002</v>
      </c>
      <c r="M44" s="17">
        <v>-1.0000000000000002</v>
      </c>
      <c r="N44" s="17">
        <v>3.5787444898127494</v>
      </c>
      <c r="O44" s="17">
        <v>13.175944708152178</v>
      </c>
      <c r="P44" s="17">
        <v>-0.96225967047557925</v>
      </c>
      <c r="Q44" s="17">
        <v>1.7723365324716684</v>
      </c>
      <c r="R44" s="17">
        <v>0.54054390507506234</v>
      </c>
      <c r="S44" s="17">
        <v>0.31759335134630562</v>
      </c>
      <c r="T44" s="17">
        <v>0.32822771588871225</v>
      </c>
      <c r="U44" s="17">
        <v>0.33126030095145736</v>
      </c>
      <c r="V44" s="17">
        <v>0.18357469120026371</v>
      </c>
      <c r="W44" s="17">
        <v>39.268753395844044</v>
      </c>
      <c r="X44" s="17">
        <v>2.8882675763071703</v>
      </c>
      <c r="Y44" s="17">
        <v>-1.0000000000000002</v>
      </c>
      <c r="Z44" s="17">
        <v>-1.0000000000000002</v>
      </c>
      <c r="AA44" s="17">
        <v>85.863455238303786</v>
      </c>
      <c r="AB44" s="17">
        <v>0.43886722413514029</v>
      </c>
      <c r="AC44" s="17">
        <v>0.27045094177845991</v>
      </c>
      <c r="AD44" s="17">
        <v>0.21176499283409433</v>
      </c>
      <c r="AE44" s="17">
        <v>46.054157937384758</v>
      </c>
      <c r="AF44" s="17">
        <v>0.92307692307692313</v>
      </c>
      <c r="AG44" s="17">
        <v>-1.0000000000000002</v>
      </c>
      <c r="AH44" s="17">
        <v>-1.0000000000000002</v>
      </c>
      <c r="AI44" s="17">
        <v>1.9755214701509399E-3</v>
      </c>
      <c r="AJ44" s="17">
        <v>0.18357469120026371</v>
      </c>
      <c r="AK44" s="17">
        <v>0.27107718105689871</v>
      </c>
      <c r="AL44" s="17">
        <v>0.10575568396865651</v>
      </c>
      <c r="AM44" s="17">
        <v>0.57412530026954345</v>
      </c>
      <c r="AN44" s="17">
        <v>0.10412806285877819</v>
      </c>
      <c r="AO44" s="17">
        <v>15.708518412023087</v>
      </c>
      <c r="AP44" s="17">
        <v>3.1319799913127357</v>
      </c>
      <c r="AQ44" s="17">
        <v>50.004986865282362</v>
      </c>
      <c r="AR44" s="17">
        <v>1.1606560593867392</v>
      </c>
      <c r="AS44" s="17">
        <v>3.0672048007978088</v>
      </c>
      <c r="AT44" s="17">
        <v>-1.0000000000000002</v>
      </c>
      <c r="AU44" s="17">
        <v>-1.0000000000000002</v>
      </c>
      <c r="AV44" s="17">
        <v>-0.3249871737773084</v>
      </c>
      <c r="AW44" s="17">
        <v>102.17137993776876</v>
      </c>
      <c r="AX44" s="17">
        <v>120.56835948719814</v>
      </c>
      <c r="AY44" s="17">
        <v>0.32302563201404955</v>
      </c>
      <c r="AZ44" s="17">
        <v>-5.4607211685037296</v>
      </c>
      <c r="BA44" s="22">
        <v>1433.672326378344</v>
      </c>
      <c r="BB44" s="17"/>
      <c r="CU44" t="e">
        <v>#N/A</v>
      </c>
      <c r="CV44" t="e">
        <v>#N/A</v>
      </c>
    </row>
    <row r="45" spans="1:100" x14ac:dyDescent="0.25">
      <c r="A45">
        <v>101</v>
      </c>
      <c r="B45" t="s">
        <v>484</v>
      </c>
      <c r="C45" s="22">
        <v>3</v>
      </c>
      <c r="D45" s="17">
        <v>4.6894591847808611</v>
      </c>
      <c r="E45" s="17">
        <v>-0.10103980336124466</v>
      </c>
      <c r="F45" s="17">
        <v>-1.3222271538165502</v>
      </c>
      <c r="G45" s="17">
        <v>-1.3581456232628493</v>
      </c>
      <c r="H45" s="17">
        <v>-6.6493204545043455E-2</v>
      </c>
      <c r="I45" s="17">
        <v>0</v>
      </c>
      <c r="J45" s="17">
        <v>-3.9895922727026054</v>
      </c>
      <c r="K45" s="17">
        <v>-6.6493204545043455E-2</v>
      </c>
      <c r="L45" s="17">
        <v>-0.999999999999999</v>
      </c>
      <c r="M45" s="17">
        <v>-0.999999999999999</v>
      </c>
      <c r="N45" s="17">
        <v>-1.3298640909008692</v>
      </c>
      <c r="O45" s="17">
        <v>-0.65827871118459547</v>
      </c>
      <c r="P45" s="17">
        <v>1.1149533056939174</v>
      </c>
      <c r="Q45" s="17">
        <v>-2.1331266423791533</v>
      </c>
      <c r="R45" s="17">
        <v>-0.63792902884396285</v>
      </c>
      <c r="S45" s="17">
        <v>0.3333333333333332</v>
      </c>
      <c r="T45" s="17">
        <v>0.3333333333333332</v>
      </c>
      <c r="U45" s="17">
        <v>0.43520247250162586</v>
      </c>
      <c r="V45" s="17">
        <v>-2.2166095273376738E-2</v>
      </c>
      <c r="W45" s="17">
        <v>45.847849937598376</v>
      </c>
      <c r="X45" s="17">
        <v>2.3409731895779529</v>
      </c>
      <c r="Y45" s="17">
        <v>-0.999999999999999</v>
      </c>
      <c r="Z45" s="17">
        <v>-0.999999999999999</v>
      </c>
      <c r="AA45" s="17">
        <v>100.07736266078271</v>
      </c>
      <c r="AB45" s="17">
        <v>0.37393397806561324</v>
      </c>
      <c r="AC45" s="17">
        <v>0.63642930244238127</v>
      </c>
      <c r="AD45" s="17">
        <v>8.6985554532571119E-2</v>
      </c>
      <c r="AE45" s="17">
        <v>54.867441752028263</v>
      </c>
      <c r="AF45" s="17">
        <v>0.88888888888888884</v>
      </c>
      <c r="AG45" s="17">
        <v>-0.999999999999999</v>
      </c>
      <c r="AH45" s="17">
        <v>-0.999999999999999</v>
      </c>
      <c r="AI45" s="17">
        <v>-7.764225419466318E-3</v>
      </c>
      <c r="AJ45" s="17">
        <v>-2.2166095273376738E-2</v>
      </c>
      <c r="AK45" s="17">
        <v>0.16120742401586582</v>
      </c>
      <c r="AL45" s="17">
        <v>-7.1336686379776887E-2</v>
      </c>
      <c r="AM45" s="17">
        <v>-0.49927542838275213</v>
      </c>
      <c r="AN45" s="17">
        <v>0.14421259857248211</v>
      </c>
      <c r="AO45" s="17">
        <v>-11.675848589489471</v>
      </c>
      <c r="AP45" s="17">
        <v>3.248631532413166</v>
      </c>
      <c r="AQ45" s="17">
        <v>41.858257664895724</v>
      </c>
      <c r="AR45" s="17">
        <v>1.0797030438949151</v>
      </c>
      <c r="AS45" s="17">
        <v>2.2744799850329089</v>
      </c>
      <c r="AT45" s="17">
        <v>-0.999999999999999</v>
      </c>
      <c r="AU45" s="17">
        <v>-0.999999999999999</v>
      </c>
      <c r="AV45" s="17">
        <v>-1.9960746521068138</v>
      </c>
      <c r="AW45" s="17">
        <v>102.66771548201123</v>
      </c>
      <c r="AX45" s="17">
        <v>100.29582144628426</v>
      </c>
      <c r="AY45" s="17">
        <v>0.36679368905558846</v>
      </c>
      <c r="AZ45" s="17">
        <v>26.948307173139206</v>
      </c>
      <c r="BA45" s="22">
        <v>1466.1822735532207</v>
      </c>
      <c r="BB45" s="17"/>
      <c r="CU45" t="e">
        <v>#N/A</v>
      </c>
      <c r="CV45" t="e">
        <v>#N/A</v>
      </c>
    </row>
    <row r="46" spans="1:100" x14ac:dyDescent="0.25">
      <c r="A46">
        <v>102</v>
      </c>
      <c r="B46" t="s">
        <v>485</v>
      </c>
      <c r="C46" s="22">
        <v>3</v>
      </c>
      <c r="D46" s="17">
        <v>5.4367388863798549</v>
      </c>
      <c r="E46" s="17">
        <v>0</v>
      </c>
      <c r="F46" s="17">
        <v>0.75290267724088977</v>
      </c>
      <c r="G46" s="17">
        <v>0.75290267724088977</v>
      </c>
      <c r="H46" s="17">
        <v>0.14902125279054812</v>
      </c>
      <c r="I46" s="17">
        <v>-3.7743881931890486E-3</v>
      </c>
      <c r="J46" s="17">
        <v>8.7148118758415443</v>
      </c>
      <c r="K46" s="17">
        <v>0.14524686459735903</v>
      </c>
      <c r="L46" s="17">
        <v>-0.999999999999999</v>
      </c>
      <c r="M46" s="17">
        <v>-0.999999999999999</v>
      </c>
      <c r="N46" s="17">
        <v>2.9049372919471832</v>
      </c>
      <c r="O46" s="17">
        <v>14.904453439462289</v>
      </c>
      <c r="P46" s="17">
        <v>4.716106775307119E-2</v>
      </c>
      <c r="Q46" s="17">
        <v>2.5125938961361203</v>
      </c>
      <c r="R46" s="17">
        <v>0.87257304681563452</v>
      </c>
      <c r="S46" s="17">
        <v>0.33333333333333298</v>
      </c>
      <c r="T46" s="17">
        <v>0.33333333333333298</v>
      </c>
      <c r="U46" s="17">
        <v>0.33580745772869797</v>
      </c>
      <c r="V46" s="17">
        <v>0.36427884889320611</v>
      </c>
      <c r="W46" s="17">
        <v>48.860244347648447</v>
      </c>
      <c r="X46" s="17">
        <v>4.0503227263433361</v>
      </c>
      <c r="Y46" s="17">
        <v>-0.999999999999999</v>
      </c>
      <c r="Z46" s="17">
        <v>-0.999999999999999</v>
      </c>
      <c r="AA46" s="17">
        <v>77.555257787915764</v>
      </c>
      <c r="AB46" s="17">
        <v>0.20683795829862139</v>
      </c>
      <c r="AC46" s="17">
        <v>0.18539827708989409</v>
      </c>
      <c r="AD46" s="17">
        <v>0.16421257248051818</v>
      </c>
      <c r="AE46" s="17">
        <v>27.822440393451686</v>
      </c>
      <c r="AF46" s="17">
        <v>0.58333333333333337</v>
      </c>
      <c r="AG46" s="17">
        <v>-0.999999999999999</v>
      </c>
      <c r="AH46" s="17">
        <v>-0.999999999999999</v>
      </c>
      <c r="AI46" s="17">
        <v>-1.6675807194074781E-3</v>
      </c>
      <c r="AJ46" s="17">
        <v>0.36427884889320611</v>
      </c>
      <c r="AK46" s="17">
        <v>0.26786085105489071</v>
      </c>
      <c r="AL46" s="17">
        <v>0.26424607199602462</v>
      </c>
      <c r="AM46" s="17">
        <v>0.10597722318669317</v>
      </c>
      <c r="AN46" s="17">
        <v>0.11622393206475019</v>
      </c>
      <c r="AO46" s="17">
        <v>3.9887348349417815</v>
      </c>
      <c r="AP46" s="17">
        <v>4.2268286615988782</v>
      </c>
      <c r="AQ46" s="17">
        <v>57.575056223489959</v>
      </c>
      <c r="AR46" s="17">
        <v>1.3667529732885695</v>
      </c>
      <c r="AS46" s="17">
        <v>4.195569590940698</v>
      </c>
      <c r="AT46" s="17">
        <v>-0.999999999999999</v>
      </c>
      <c r="AU46" s="17">
        <v>-0.999999999999999</v>
      </c>
      <c r="AV46" s="17">
        <v>1.6254757240565252</v>
      </c>
      <c r="AW46" s="17">
        <v>96.686539888976895</v>
      </c>
      <c r="AX46" s="17">
        <v>133.08107316390954</v>
      </c>
      <c r="AY46" s="17">
        <v>0.17197663822390713</v>
      </c>
      <c r="AZ46" s="17">
        <v>-9.3306174085106655</v>
      </c>
      <c r="BA46" s="22">
        <v>1533.0131601459461</v>
      </c>
      <c r="BB46" s="17"/>
      <c r="CU46" t="e">
        <v>#N/A</v>
      </c>
      <c r="CV46" t="e">
        <v>#N/A</v>
      </c>
    </row>
    <row r="47" spans="1:100" x14ac:dyDescent="0.25">
      <c r="A47">
        <v>103</v>
      </c>
      <c r="B47" t="s">
        <v>486</v>
      </c>
      <c r="C47" s="22">
        <v>3</v>
      </c>
      <c r="D47" s="17">
        <v>4.8387394788653877</v>
      </c>
      <c r="E47" s="17">
        <v>0</v>
      </c>
      <c r="F47" s="17">
        <v>0.20396253148052196</v>
      </c>
      <c r="G47" s="17">
        <v>0.20396253148052196</v>
      </c>
      <c r="H47" s="17">
        <v>0.41440905748771184</v>
      </c>
      <c r="I47" s="17">
        <v>9.4060763133674258E-2</v>
      </c>
      <c r="J47" s="17">
        <v>30.508189237283172</v>
      </c>
      <c r="K47" s="17">
        <v>0.50846982062138601</v>
      </c>
      <c r="L47" s="17">
        <v>-0.999999999999998</v>
      </c>
      <c r="M47" s="17">
        <v>-0.999999999999998</v>
      </c>
      <c r="N47" s="17">
        <v>10.169396412427723</v>
      </c>
      <c r="O47" s="17">
        <v>35.550891247629089</v>
      </c>
      <c r="P47" s="17">
        <v>-9.1999009291751865E-2</v>
      </c>
      <c r="Q47" s="17">
        <v>-2.5124337406624067</v>
      </c>
      <c r="R47" s="17">
        <v>-0.88516596256835989</v>
      </c>
      <c r="S47" s="17">
        <v>0.33333333333333243</v>
      </c>
      <c r="T47" s="17">
        <v>0.33333333333333243</v>
      </c>
      <c r="U47" s="17">
        <v>0.27536840791760098</v>
      </c>
      <c r="V47" s="17">
        <v>0.28924804076632094</v>
      </c>
      <c r="W47" s="17">
        <v>28.912531789168</v>
      </c>
      <c r="X47" s="17">
        <v>2.995158722313608</v>
      </c>
      <c r="Y47" s="17">
        <v>-0.999999999999998</v>
      </c>
      <c r="Z47" s="17">
        <v>-0.999999999999998</v>
      </c>
      <c r="AA47" s="17">
        <v>49.373649024923495</v>
      </c>
      <c r="AB47" s="17">
        <v>0.15862099358010395</v>
      </c>
      <c r="AC47" s="17">
        <v>0.33893926935608409</v>
      </c>
      <c r="AD47" s="17">
        <v>-7.0634598969711887E-2</v>
      </c>
      <c r="AE47" s="17">
        <v>21.346283198323807</v>
      </c>
      <c r="AF47" s="17">
        <v>0.66666666666666663</v>
      </c>
      <c r="AG47" s="17">
        <v>-0.999999999999998</v>
      </c>
      <c r="AH47" s="17">
        <v>-0.999999999999998</v>
      </c>
      <c r="AI47" s="17">
        <v>-1.2234835150510779E-2</v>
      </c>
      <c r="AJ47" s="17">
        <v>0.28924804076632094</v>
      </c>
      <c r="AK47" s="17">
        <v>-2.1978754881303929E-2</v>
      </c>
      <c r="AL47" s="17">
        <v>0.1475341707363782</v>
      </c>
      <c r="AM47" s="17">
        <v>-4.6190823457453976E-2</v>
      </c>
      <c r="AN47" s="17">
        <v>-8.3719252954477588E-2</v>
      </c>
      <c r="AO47" s="17">
        <v>-1.2646643608428683</v>
      </c>
      <c r="AP47" s="17">
        <v>-1.3553104701800494</v>
      </c>
      <c r="AQ47" s="17">
        <v>59.420721026451162</v>
      </c>
      <c r="AR47" s="17">
        <v>1.2312831153505865</v>
      </c>
      <c r="AS47" s="17">
        <v>3.5036285429349934</v>
      </c>
      <c r="AT47" s="17">
        <v>-0.999999999999998</v>
      </c>
      <c r="AU47" s="17">
        <v>-0.999999999999998</v>
      </c>
      <c r="AV47" s="17">
        <v>-0.68120343108783743</v>
      </c>
      <c r="AW47" s="17">
        <v>83.569229802372504</v>
      </c>
      <c r="AX47" s="17">
        <v>112.24933717599447</v>
      </c>
      <c r="AY47" s="17">
        <v>0.17911205463653135</v>
      </c>
      <c r="AZ47" s="17">
        <v>-18.142745541317588</v>
      </c>
      <c r="BA47" s="22">
        <v>1500.5275705209979</v>
      </c>
      <c r="BB47" s="17"/>
      <c r="CU47" t="e">
        <v>#N/A</v>
      </c>
      <c r="CV47" t="e">
        <v>#N/A</v>
      </c>
    </row>
    <row r="48" spans="1:100" x14ac:dyDescent="0.25">
      <c r="A48">
        <v>107</v>
      </c>
      <c r="B48" t="s">
        <v>487</v>
      </c>
      <c r="C48" s="22">
        <v>3</v>
      </c>
      <c r="D48" s="17">
        <v>4.3760506320501253</v>
      </c>
      <c r="E48" s="17">
        <v>-1.786304537538156E-2</v>
      </c>
      <c r="F48" s="17">
        <v>0.40927750925343848</v>
      </c>
      <c r="G48" s="17">
        <v>0.40332316079497793</v>
      </c>
      <c r="H48" s="17">
        <v>0.53315719188050614</v>
      </c>
      <c r="I48" s="17">
        <v>0</v>
      </c>
      <c r="J48" s="17">
        <v>31.989431512830361</v>
      </c>
      <c r="K48" s="17">
        <v>0.53315719188050614</v>
      </c>
      <c r="L48" s="17">
        <v>-1</v>
      </c>
      <c r="M48" s="17">
        <v>-1</v>
      </c>
      <c r="N48" s="17">
        <v>10.663143837610122</v>
      </c>
      <c r="O48" s="17">
        <v>36.768805305675478</v>
      </c>
      <c r="P48" s="17">
        <v>-9.2968225371348481E-2</v>
      </c>
      <c r="Q48" s="17">
        <v>1.1113456373463593</v>
      </c>
      <c r="R48" s="17">
        <v>4.6537211064782709E-2</v>
      </c>
      <c r="S48" s="17">
        <v>0.33333333333333337</v>
      </c>
      <c r="T48" s="17">
        <v>0.33333333333333337</v>
      </c>
      <c r="U48" s="17">
        <v>0.33026999096559972</v>
      </c>
      <c r="V48" s="17">
        <v>0.25282585986840578</v>
      </c>
      <c r="W48" s="17">
        <v>28.664213024806632</v>
      </c>
      <c r="X48" s="17">
        <v>2.9715445978589945</v>
      </c>
      <c r="Y48" s="17">
        <v>-1</v>
      </c>
      <c r="Z48" s="17">
        <v>-1</v>
      </c>
      <c r="AA48" s="17">
        <v>84.653726427280745</v>
      </c>
      <c r="AB48" s="17">
        <v>0.31738702303378769</v>
      </c>
      <c r="AC48" s="17">
        <v>0.37734629149078186</v>
      </c>
      <c r="AD48" s="17">
        <v>0.42412620930361744</v>
      </c>
      <c r="AE48" s="17">
        <v>55.94297619140935</v>
      </c>
      <c r="AF48" s="17">
        <v>0.9</v>
      </c>
      <c r="AG48" s="17">
        <v>-1</v>
      </c>
      <c r="AH48" s="17">
        <v>-1</v>
      </c>
      <c r="AI48" s="17">
        <v>1.4688057762248038E-2</v>
      </c>
      <c r="AJ48" s="17">
        <v>0.25282585986840578</v>
      </c>
      <c r="AK48" s="17">
        <v>0.15020319032234677</v>
      </c>
      <c r="AL48" s="17">
        <v>-0.25627136763097885</v>
      </c>
      <c r="AM48" s="17">
        <v>0.23085992733705454</v>
      </c>
      <c r="AN48" s="17">
        <v>5.244941568300511E-2</v>
      </c>
      <c r="AO48" s="17">
        <v>6.5225141350380982</v>
      </c>
      <c r="AP48" s="17">
        <v>2.9878553920233933E-2</v>
      </c>
      <c r="AQ48" s="17">
        <v>60.653644537637021</v>
      </c>
      <c r="AR48" s="17">
        <v>1.2497625175006721</v>
      </c>
      <c r="AS48" s="17">
        <v>3.504701789739503</v>
      </c>
      <c r="AT48" s="17">
        <v>-1</v>
      </c>
      <c r="AU48" s="17">
        <v>-1</v>
      </c>
      <c r="AV48" s="17">
        <v>0.4498603718597608</v>
      </c>
      <c r="AW48" s="17">
        <v>121.45241028687644</v>
      </c>
      <c r="AX48" s="17">
        <v>147.02875742896197</v>
      </c>
      <c r="AY48" s="17">
        <v>0.3469697117578518</v>
      </c>
      <c r="AZ48" s="17">
        <v>22.27938451711368</v>
      </c>
      <c r="BA48" s="22">
        <v>1505.2800561276888</v>
      </c>
      <c r="BB48" s="17"/>
      <c r="CU48" t="e">
        <v>#N/A</v>
      </c>
      <c r="CV48" t="e">
        <v>#N/A</v>
      </c>
    </row>
    <row r="49" spans="1:100" x14ac:dyDescent="0.25">
      <c r="A49">
        <v>108</v>
      </c>
      <c r="B49" t="s">
        <v>488</v>
      </c>
      <c r="C49" s="22">
        <v>3</v>
      </c>
      <c r="D49" s="17">
        <v>4.9961005119919264</v>
      </c>
      <c r="E49" s="17">
        <v>7.0806488050414118E-2</v>
      </c>
      <c r="F49" s="17">
        <v>-0.11464368726233377</v>
      </c>
      <c r="G49" s="17">
        <v>-9.4920256845531001E-2</v>
      </c>
      <c r="H49" s="17">
        <v>0.26204968863355405</v>
      </c>
      <c r="I49" s="17">
        <v>-2.7869226192385956E-3</v>
      </c>
      <c r="J49" s="17">
        <v>15.555765960858929</v>
      </c>
      <c r="K49" s="17">
        <v>0.25926276601431542</v>
      </c>
      <c r="L49" s="17">
        <v>-1.0000000000000007</v>
      </c>
      <c r="M49" s="17">
        <v>-1.0000000000000007</v>
      </c>
      <c r="N49" s="17">
        <v>5.1852553202863083</v>
      </c>
      <c r="O49" s="17">
        <v>20.456946216005321</v>
      </c>
      <c r="P49" s="17">
        <v>-0.13678182525257465</v>
      </c>
      <c r="Q49" s="17">
        <v>0.85889209457095972</v>
      </c>
      <c r="R49" s="17">
        <v>0.22217927422413997</v>
      </c>
      <c r="S49" s="17">
        <v>0.34492835862621851</v>
      </c>
      <c r="T49" s="17">
        <v>0.23329165600477555</v>
      </c>
      <c r="U49" s="17">
        <v>0.17846293895313464</v>
      </c>
      <c r="V49" s="17">
        <v>-3.2912190708902722E-2</v>
      </c>
      <c r="W49" s="17">
        <v>18.58031987443642</v>
      </c>
      <c r="X49" s="17">
        <v>0.73529418284724302</v>
      </c>
      <c r="Y49" s="17">
        <v>-1.0000000000000007</v>
      </c>
      <c r="Z49" s="17">
        <v>-1.0000000000000007</v>
      </c>
      <c r="AA49" s="17">
        <v>55.192596279306322</v>
      </c>
      <c r="AB49" s="17">
        <v>0.32826100926383417</v>
      </c>
      <c r="AC49" s="17">
        <v>0.18080424202673484</v>
      </c>
      <c r="AD49" s="17">
        <v>0.21873669132234641</v>
      </c>
      <c r="AE49" s="17">
        <v>36.390097130645742</v>
      </c>
      <c r="AF49" s="17">
        <v>0.76470588235294112</v>
      </c>
      <c r="AG49" s="17">
        <v>-1.0000000000000007</v>
      </c>
      <c r="AH49" s="17">
        <v>-1.0000000000000007</v>
      </c>
      <c r="AI49" s="17">
        <v>0</v>
      </c>
      <c r="AJ49" s="17">
        <v>-3.2912190708902722E-2</v>
      </c>
      <c r="AK49" s="17">
        <v>3.4448017035244756E-2</v>
      </c>
      <c r="AL49" s="17">
        <v>-0.11459492790304113</v>
      </c>
      <c r="AM49" s="17">
        <v>-8.5947779741729832E-2</v>
      </c>
      <c r="AN49" s="17">
        <v>0.56921605709330503</v>
      </c>
      <c r="AO49" s="17">
        <v>-1.976454408367023</v>
      </c>
      <c r="AP49" s="17">
        <v>13.657426787817425</v>
      </c>
      <c r="AQ49" s="17">
        <v>34.136085835295354</v>
      </c>
      <c r="AR49" s="17">
        <v>0.72377076287522646</v>
      </c>
      <c r="AS49" s="17">
        <v>0.99455694886155865</v>
      </c>
      <c r="AT49" s="17">
        <v>-1.0000000000000007</v>
      </c>
      <c r="AU49" s="17">
        <v>-1.0000000000000007</v>
      </c>
      <c r="AV49" s="17">
        <v>0.12725901737860898</v>
      </c>
      <c r="AW49" s="17">
        <v>89.306969283129007</v>
      </c>
      <c r="AX49" s="17">
        <v>86.015750212238743</v>
      </c>
      <c r="AY49" s="17">
        <v>0.18125709671161266</v>
      </c>
      <c r="AZ49" s="17">
        <v>34.406190734257613</v>
      </c>
      <c r="BA49" s="22">
        <v>1538.3458829594629</v>
      </c>
      <c r="BB49" s="17"/>
      <c r="CU49" t="e">
        <v>#N/A</v>
      </c>
      <c r="CV49" t="e">
        <v>#N/A</v>
      </c>
    </row>
    <row r="50" spans="1:100" x14ac:dyDescent="0.25">
      <c r="A50">
        <v>111</v>
      </c>
      <c r="B50" t="s">
        <v>489</v>
      </c>
      <c r="C50" s="22">
        <v>3</v>
      </c>
      <c r="D50" s="17">
        <v>5.1987393945996736</v>
      </c>
      <c r="E50" s="17">
        <v>-0.98258769943309587</v>
      </c>
      <c r="F50" s="17">
        <v>-0.74543857033725713</v>
      </c>
      <c r="G50" s="17">
        <v>-1.053922802285763</v>
      </c>
      <c r="H50" s="17">
        <v>0.50725360040245082</v>
      </c>
      <c r="I50" s="17">
        <v>0</v>
      </c>
      <c r="J50" s="17">
        <v>30.435216024147049</v>
      </c>
      <c r="K50" s="17">
        <v>0.50725360040245082</v>
      </c>
      <c r="L50" s="17">
        <v>-1.0000000000000018</v>
      </c>
      <c r="M50" s="17">
        <v>-1.0000000000000018</v>
      </c>
      <c r="N50" s="17">
        <v>10.145072008049018</v>
      </c>
      <c r="O50" s="17">
        <v>34.580032616460961</v>
      </c>
      <c r="P50" s="17">
        <v>-0.27063448740898699</v>
      </c>
      <c r="Q50" s="17">
        <v>7.1383591507403938</v>
      </c>
      <c r="R50" s="17">
        <v>2.2722940722320017</v>
      </c>
      <c r="S50" s="17">
        <v>0.33333333333333359</v>
      </c>
      <c r="T50" s="17">
        <v>0.33333333333333359</v>
      </c>
      <c r="U50" s="17">
        <v>0.31109792008187781</v>
      </c>
      <c r="V50" s="17">
        <v>5.4556256107350775E-3</v>
      </c>
      <c r="W50" s="17">
        <v>19.038664478273169</v>
      </c>
      <c r="X50" s="17">
        <v>1.4365385002561384</v>
      </c>
      <c r="Y50" s="17">
        <v>-1.0000000000000018</v>
      </c>
      <c r="Z50" s="17">
        <v>-1.0000000000000018</v>
      </c>
      <c r="AA50" s="17">
        <v>64.591530415274178</v>
      </c>
      <c r="AB50" s="17">
        <v>0.34791948019246938</v>
      </c>
      <c r="AC50" s="17">
        <v>0.39283517177217792</v>
      </c>
      <c r="AD50" s="17">
        <v>0.1248567853307332</v>
      </c>
      <c r="AE50" s="17">
        <v>43.280571864769037</v>
      </c>
      <c r="AF50" s="17">
        <v>0.72727272727272729</v>
      </c>
      <c r="AG50" s="17">
        <v>-1.0000000000000018</v>
      </c>
      <c r="AH50" s="17">
        <v>-1.0000000000000018</v>
      </c>
      <c r="AI50" s="17">
        <v>-1.0905627758044449E-2</v>
      </c>
      <c r="AJ50" s="17">
        <v>5.4556256107350775E-3</v>
      </c>
      <c r="AK50" s="17">
        <v>-7.5344382534983934E-2</v>
      </c>
      <c r="AL50" s="17">
        <v>-5.4100455589570995E-2</v>
      </c>
      <c r="AM50" s="17">
        <v>6.7838433013812829E-2</v>
      </c>
      <c r="AN50" s="17">
        <v>-0.28040954766791704</v>
      </c>
      <c r="AO50" s="17">
        <v>1.3192389126704001</v>
      </c>
      <c r="AP50" s="17">
        <v>-7.2807409696457785</v>
      </c>
      <c r="AQ50" s="17">
        <v>49.473880502420229</v>
      </c>
      <c r="AR50" s="17">
        <v>0.98322021235928092</v>
      </c>
      <c r="AS50" s="17">
        <v>1.9437921006585912</v>
      </c>
      <c r="AT50" s="17">
        <v>-1.0000000000000018</v>
      </c>
      <c r="AU50" s="17">
        <v>-1.0000000000000018</v>
      </c>
      <c r="AV50" s="17">
        <v>1.2183712699462395</v>
      </c>
      <c r="AW50" s="17">
        <v>91.890822062089356</v>
      </c>
      <c r="AX50" s="17">
        <v>92.21827206800198</v>
      </c>
      <c r="AY50" s="17">
        <v>0.39550390871145974</v>
      </c>
      <c r="AZ50" s="17">
        <v>18.785686578347605</v>
      </c>
      <c r="BA50" s="22">
        <v>1544.2725573832431</v>
      </c>
      <c r="BB50" s="17"/>
      <c r="CU50" t="e">
        <v>#N/A</v>
      </c>
      <c r="CV50" t="e">
        <v>#N/A</v>
      </c>
    </row>
    <row r="51" spans="1:100" x14ac:dyDescent="0.25">
      <c r="A51">
        <v>114</v>
      </c>
      <c r="B51" t="s">
        <v>490</v>
      </c>
      <c r="C51" s="22">
        <v>3</v>
      </c>
      <c r="D51" s="17">
        <v>4.7604406805867754</v>
      </c>
      <c r="E51" s="17">
        <v>-0.53322662803453691</v>
      </c>
      <c r="F51" s="17">
        <v>-2.1649969147560322</v>
      </c>
      <c r="G51" s="17">
        <v>-2.3256815763162297</v>
      </c>
      <c r="H51" s="17">
        <v>0.43160065094089478</v>
      </c>
      <c r="I51" s="17">
        <v>0</v>
      </c>
      <c r="J51" s="17">
        <v>25.896039056453684</v>
      </c>
      <c r="K51" s="17">
        <v>0.43160065094089478</v>
      </c>
      <c r="L51" s="17">
        <v>-0.99999999999999756</v>
      </c>
      <c r="M51" s="17">
        <v>-0.99999999999999756</v>
      </c>
      <c r="N51" s="17">
        <v>8.6320130188178972</v>
      </c>
      <c r="O51" s="17">
        <v>28.330798160724228</v>
      </c>
      <c r="P51" s="17">
        <v>-1.1757591239809391</v>
      </c>
      <c r="Q51" s="17">
        <v>9.0220081926688511</v>
      </c>
      <c r="R51" s="17">
        <v>2.9255820988210215</v>
      </c>
      <c r="S51" s="17">
        <v>0.31380216545086081</v>
      </c>
      <c r="T51" s="17">
        <v>0.30418360545582779</v>
      </c>
      <c r="U51" s="17">
        <v>0.49600219405337881</v>
      </c>
      <c r="V51" s="17">
        <v>3.5722375986203557E-2</v>
      </c>
      <c r="W51" s="17">
        <v>28.724387600215053</v>
      </c>
      <c r="X51" s="17">
        <v>2.3555784242190252</v>
      </c>
      <c r="Y51" s="17">
        <v>-0.99999999999999756</v>
      </c>
      <c r="Z51" s="17">
        <v>-0.99999999999999756</v>
      </c>
      <c r="AA51" s="17">
        <v>67.724578184666015</v>
      </c>
      <c r="AB51" s="17">
        <v>0.4891666387732464</v>
      </c>
      <c r="AC51" s="17">
        <v>0.20971719525079821</v>
      </c>
      <c r="AD51" s="17">
        <v>2.2608335688554131E-2</v>
      </c>
      <c r="AE51" s="17">
        <v>36.074608485629959</v>
      </c>
      <c r="AF51" s="17">
        <v>0.5</v>
      </c>
      <c r="AG51" s="17">
        <v>-0.99999999999999756</v>
      </c>
      <c r="AH51" s="17">
        <v>-0.99999999999999756</v>
      </c>
      <c r="AI51" s="17">
        <v>1.8953317130987378E-2</v>
      </c>
      <c r="AJ51" s="17">
        <v>3.5722375986203557E-2</v>
      </c>
      <c r="AK51" s="17">
        <v>8.9717113958190181E-2</v>
      </c>
      <c r="AL51" s="17">
        <v>-0.206296379346254</v>
      </c>
      <c r="AM51" s="17">
        <v>0.31713090468240007</v>
      </c>
      <c r="AN51" s="17">
        <v>0.11868690758490501</v>
      </c>
      <c r="AO51" s="17">
        <v>8.3768581868509511</v>
      </c>
      <c r="AP51" s="17">
        <v>1.9356907928913536</v>
      </c>
      <c r="AQ51" s="17">
        <v>54.620426656668755</v>
      </c>
      <c r="AR51" s="17">
        <v>1.1497103409462701</v>
      </c>
      <c r="AS51" s="17">
        <v>2.7871790751599206</v>
      </c>
      <c r="AT51" s="17">
        <v>-0.99999999999999756</v>
      </c>
      <c r="AU51" s="17">
        <v>-0.99999999999999756</v>
      </c>
      <c r="AV51" s="17">
        <v>0.59990052250479053</v>
      </c>
      <c r="AW51" s="17">
        <v>97.991067138281579</v>
      </c>
      <c r="AX51" s="17">
        <v>101.94237107952166</v>
      </c>
      <c r="AY51" s="17">
        <v>0.44487133744061474</v>
      </c>
      <c r="AZ51" s="17">
        <v>33.717146843884606</v>
      </c>
      <c r="BA51" s="22">
        <v>1490.2843709986239</v>
      </c>
      <c r="BB51" s="17"/>
      <c r="CU51" t="e">
        <v>#N/A</v>
      </c>
      <c r="CV51" t="e">
        <v>#N/A</v>
      </c>
    </row>
    <row r="52" spans="1:100" x14ac:dyDescent="0.25">
      <c r="A52">
        <v>115</v>
      </c>
      <c r="B52" t="s">
        <v>491</v>
      </c>
      <c r="C52" s="22">
        <v>3</v>
      </c>
      <c r="D52" s="17">
        <v>4.7762383770322252</v>
      </c>
      <c r="E52" s="17">
        <v>0.23369715090640197</v>
      </c>
      <c r="F52" s="17">
        <v>-0.46698659158773248</v>
      </c>
      <c r="G52" s="17">
        <v>-0.40441241719036053</v>
      </c>
      <c r="H52" s="17">
        <v>0.31911587947706987</v>
      </c>
      <c r="I52" s="17">
        <v>0</v>
      </c>
      <c r="J52" s="17">
        <v>19.1469527686242</v>
      </c>
      <c r="K52" s="17">
        <v>0.31911587947706987</v>
      </c>
      <c r="L52" s="17">
        <v>-1.0000000000000004</v>
      </c>
      <c r="M52" s="17">
        <v>-1.0000000000000004</v>
      </c>
      <c r="N52" s="17">
        <v>6.3823175895413966</v>
      </c>
      <c r="O52" s="17">
        <v>23.518778728466053</v>
      </c>
      <c r="P52" s="17">
        <v>0.77184355594615783</v>
      </c>
      <c r="Q52" s="17">
        <v>-0.56321768838824982</v>
      </c>
      <c r="R52" s="17">
        <v>-7.8215829953348914E-2</v>
      </c>
      <c r="S52" s="17">
        <v>0.34937605626773893</v>
      </c>
      <c r="T52" s="17">
        <v>0.36602451697443844</v>
      </c>
      <c r="U52" s="17">
        <v>0.36346963458560289</v>
      </c>
      <c r="V52" s="17">
        <v>0.16600870461428618</v>
      </c>
      <c r="W52" s="17">
        <v>37.030521318599867</v>
      </c>
      <c r="X52" s="17">
        <v>2.8789066434343411</v>
      </c>
      <c r="Y52" s="17">
        <v>-1.0000000000000004</v>
      </c>
      <c r="Z52" s="17">
        <v>-1.0000000000000004</v>
      </c>
      <c r="AA52" s="17">
        <v>65.570585294881724</v>
      </c>
      <c r="AB52" s="17">
        <v>0.39985187067924099</v>
      </c>
      <c r="AC52" s="17">
        <v>0.22492965912895563</v>
      </c>
      <c r="AD52" s="17">
        <v>-5.2415933683492164E-2</v>
      </c>
      <c r="AE52" s="17">
        <v>28.618279806235222</v>
      </c>
      <c r="AF52" s="17">
        <v>0.8571428571428571</v>
      </c>
      <c r="AG52" s="17">
        <v>-1.0000000000000004</v>
      </c>
      <c r="AH52" s="17">
        <v>-1.0000000000000004</v>
      </c>
      <c r="AI52" s="17">
        <v>4.0169167928925751E-3</v>
      </c>
      <c r="AJ52" s="17">
        <v>0.16600870461428618</v>
      </c>
      <c r="AK52" s="17">
        <v>-3.5149127180107778E-2</v>
      </c>
      <c r="AL52" s="17">
        <v>0.21195625549059041</v>
      </c>
      <c r="AM52" s="17">
        <v>-3.4636821412370997E-2</v>
      </c>
      <c r="AN52" s="17">
        <v>0.77063357355099404</v>
      </c>
      <c r="AO52" s="17">
        <v>-1.0416661712098096</v>
      </c>
      <c r="AP52" s="17">
        <v>20.325620616227805</v>
      </c>
      <c r="AQ52" s="17">
        <v>56.177474087224041</v>
      </c>
      <c r="AR52" s="17">
        <v>1.2448789124420661</v>
      </c>
      <c r="AS52" s="17">
        <v>3.1980225229114105</v>
      </c>
      <c r="AT52" s="17">
        <v>-1.0000000000000004</v>
      </c>
      <c r="AU52" s="17">
        <v>-1.0000000000000004</v>
      </c>
      <c r="AV52" s="17">
        <v>-0.48262824714371039</v>
      </c>
      <c r="AW52" s="17">
        <v>109.41498463957561</v>
      </c>
      <c r="AX52" s="17">
        <v>126.09619343686207</v>
      </c>
      <c r="AY52" s="17">
        <v>0.13149046354332894</v>
      </c>
      <c r="AZ52" s="17">
        <v>1.6796074663025422</v>
      </c>
      <c r="BA52" s="22">
        <v>1483.7353247962133</v>
      </c>
      <c r="BB52" s="17"/>
      <c r="CU52" t="e">
        <v>#N/A</v>
      </c>
      <c r="CV52" t="e">
        <v>#N/A</v>
      </c>
    </row>
    <row r="53" spans="1:100" x14ac:dyDescent="0.25">
      <c r="A53">
        <v>116</v>
      </c>
      <c r="B53" t="s">
        <v>492</v>
      </c>
      <c r="C53" s="22">
        <v>3</v>
      </c>
      <c r="D53" s="17">
        <v>4.6148900057607163</v>
      </c>
      <c r="E53" s="17">
        <v>-2.3439133941599147E-2</v>
      </c>
      <c r="F53" s="17">
        <v>-6.355798985981323E-2</v>
      </c>
      <c r="G53" s="17">
        <v>-6.355798985981323E-2</v>
      </c>
      <c r="H53" s="17">
        <v>0.30309931487285635</v>
      </c>
      <c r="I53" s="17">
        <v>0</v>
      </c>
      <c r="J53" s="17">
        <v>18.185958892371382</v>
      </c>
      <c r="K53" s="17">
        <v>0.30309931487285635</v>
      </c>
      <c r="L53" s="17">
        <v>-0.99999999999999933</v>
      </c>
      <c r="M53" s="17">
        <v>-0.99999999999999933</v>
      </c>
      <c r="N53" s="17">
        <v>6.0619862974571284</v>
      </c>
      <c r="O53" s="17">
        <v>22.737290908272293</v>
      </c>
      <c r="P53" s="17">
        <v>-0.77878083768882278</v>
      </c>
      <c r="Q53" s="17">
        <v>0.10444265607065692</v>
      </c>
      <c r="R53" s="17">
        <v>-6.3960519718811032E-2</v>
      </c>
      <c r="S53" s="17">
        <v>0.3333333333333332</v>
      </c>
      <c r="T53" s="17">
        <v>0.36543592417438264</v>
      </c>
      <c r="U53" s="17">
        <v>0.43985993702610676</v>
      </c>
      <c r="V53" s="17">
        <v>7.6436192047235979E-2</v>
      </c>
      <c r="W53" s="17">
        <v>36.478642868328102</v>
      </c>
      <c r="X53" s="17">
        <v>2.6458294338637516</v>
      </c>
      <c r="Y53" s="17">
        <v>-0.99999999999999933</v>
      </c>
      <c r="Z53" s="17">
        <v>-0.99999999999999933</v>
      </c>
      <c r="AA53" s="17">
        <v>71.156833251198435</v>
      </c>
      <c r="AB53" s="17">
        <v>-8.1051165217552734E-2</v>
      </c>
      <c r="AC53" s="17">
        <v>0.28180054585988296</v>
      </c>
      <c r="AD53" s="17">
        <v>0.49409363740945206</v>
      </c>
      <c r="AE53" s="17">
        <v>34.742150902589124</v>
      </c>
      <c r="AF53" s="17">
        <v>0.7857142857142857</v>
      </c>
      <c r="AG53" s="17">
        <v>-0.99999999999999933</v>
      </c>
      <c r="AH53" s="17">
        <v>-0.99999999999999933</v>
      </c>
      <c r="AI53" s="17">
        <v>0</v>
      </c>
      <c r="AJ53" s="17">
        <v>7.6436192047235979E-2</v>
      </c>
      <c r="AK53" s="17">
        <v>8.0093835643276171E-2</v>
      </c>
      <c r="AL53" s="17">
        <v>-0.11314114893813008</v>
      </c>
      <c r="AM53" s="17">
        <v>0.27823229806097172</v>
      </c>
      <c r="AN53" s="17">
        <v>3.2237423679659045E-2</v>
      </c>
      <c r="AO53" s="17">
        <v>7.3562766297406759</v>
      </c>
      <c r="AP53" s="17">
        <v>0.24022984730082664</v>
      </c>
      <c r="AQ53" s="17">
        <v>54.664601760699512</v>
      </c>
      <c r="AR53" s="17">
        <v>1.215065386581059</v>
      </c>
      <c r="AS53" s="17">
        <v>2.9489287487366083</v>
      </c>
      <c r="AT53" s="17">
        <v>-0.99999999999999933</v>
      </c>
      <c r="AU53" s="17">
        <v>-0.99999999999999933</v>
      </c>
      <c r="AV53" s="17">
        <v>-0.12751850957862423</v>
      </c>
      <c r="AW53" s="17">
        <v>94.13435400677146</v>
      </c>
      <c r="AX53" s="17">
        <v>101.77797321149508</v>
      </c>
      <c r="AY53" s="17">
        <v>0.24249443049715003</v>
      </c>
      <c r="AZ53" s="17">
        <v>18.86103839587323</v>
      </c>
      <c r="BA53" s="22">
        <v>1511.4522923321388</v>
      </c>
      <c r="BB53" s="17"/>
      <c r="CU53" t="e">
        <v>#N/A</v>
      </c>
      <c r="CV53" t="e">
        <v>#N/A</v>
      </c>
    </row>
    <row r="54" spans="1:100" x14ac:dyDescent="0.25">
      <c r="A54">
        <v>117</v>
      </c>
      <c r="B54" t="s">
        <v>493</v>
      </c>
      <c r="C54" s="22">
        <v>3</v>
      </c>
      <c r="D54" s="17">
        <v>6.0551155638734944</v>
      </c>
      <c r="E54" s="17">
        <v>-0.2186911354647022</v>
      </c>
      <c r="F54" s="17">
        <v>-0.29968911777968665</v>
      </c>
      <c r="G54" s="17">
        <v>-0.35822545263919325</v>
      </c>
      <c r="H54" s="17">
        <v>-2.927177346505026E-2</v>
      </c>
      <c r="I54" s="17">
        <v>0</v>
      </c>
      <c r="J54" s="17">
        <v>-1.7563064079030177</v>
      </c>
      <c r="K54" s="17">
        <v>-2.927177346505026E-2</v>
      </c>
      <c r="L54" s="17">
        <v>-0.99999999999999922</v>
      </c>
      <c r="M54" s="17">
        <v>-0.99999999999999922</v>
      </c>
      <c r="N54" s="17">
        <v>-0.58543546930100598</v>
      </c>
      <c r="O54" s="17">
        <v>3.9405837033312832</v>
      </c>
      <c r="P54" s="17">
        <v>0.22797134159899718</v>
      </c>
      <c r="Q54" s="17">
        <v>0.38900289318227754</v>
      </c>
      <c r="R54" s="17">
        <v>7.2657342399501487E-2</v>
      </c>
      <c r="S54" s="17">
        <v>0.33333333333333326</v>
      </c>
      <c r="T54" s="17">
        <v>0.1725218118397196</v>
      </c>
      <c r="U54" s="17">
        <v>-7.4605176307674395E-2</v>
      </c>
      <c r="V54" s="17">
        <v>-5.9721233059862305E-3</v>
      </c>
      <c r="W54" s="17">
        <v>18.181984760977695</v>
      </c>
      <c r="X54" s="17">
        <v>4.0061952077874621E-2</v>
      </c>
      <c r="Y54" s="17">
        <v>-0.99999999999999922</v>
      </c>
      <c r="Z54" s="17">
        <v>-0.99999999999999922</v>
      </c>
      <c r="AA54" s="17">
        <v>27.674786612083331</v>
      </c>
      <c r="AB54" s="17">
        <v>0.35133545774633268</v>
      </c>
      <c r="AC54" s="17">
        <v>-0.13327391440505715</v>
      </c>
      <c r="AD54" s="17">
        <v>-2.9658653167152632E-2</v>
      </c>
      <c r="AE54" s="17">
        <v>9.4201445087061497</v>
      </c>
      <c r="AF54" s="17">
        <v>9.0909090909090912E-2</v>
      </c>
      <c r="AG54" s="17">
        <v>-0.99999999999999922</v>
      </c>
      <c r="AH54" s="17">
        <v>-0.99999999999999922</v>
      </c>
      <c r="AI54" s="17">
        <v>0</v>
      </c>
      <c r="AJ54" s="17">
        <v>-5.9721233059862305E-3</v>
      </c>
      <c r="AK54" s="17">
        <v>0.32545260169877699</v>
      </c>
      <c r="AL54" s="17">
        <v>0.17208919550244373</v>
      </c>
      <c r="AM54" s="17">
        <v>0.1073506068997739</v>
      </c>
      <c r="AN54" s="17">
        <v>-5.8222004393657975E-2</v>
      </c>
      <c r="AO54" s="17">
        <v>4.3110281809882327</v>
      </c>
      <c r="AP54" s="17">
        <v>-0.59510413232923132</v>
      </c>
      <c r="AQ54" s="17">
        <v>16.42567835307468</v>
      </c>
      <c r="AR54" s="17">
        <v>0.42527784555939196</v>
      </c>
      <c r="AS54" s="17">
        <v>1.0790178612824147E-2</v>
      </c>
      <c r="AT54" s="17">
        <v>-0.99999999999999922</v>
      </c>
      <c r="AU54" s="17">
        <v>-0.99999999999999922</v>
      </c>
      <c r="AV54" s="17">
        <v>-0.28556811023969192</v>
      </c>
      <c r="AW54" s="17">
        <v>31.020266183085393</v>
      </c>
      <c r="AX54" s="17">
        <v>30.423053852486763</v>
      </c>
      <c r="AY54" s="17">
        <v>0.14310710770392668</v>
      </c>
      <c r="AZ54" s="17">
        <v>-23.142552064722082</v>
      </c>
      <c r="BA54" s="22">
        <v>1412.6278908923391</v>
      </c>
      <c r="BB54" s="17"/>
      <c r="CU54" t="e">
        <v>#N/A</v>
      </c>
      <c r="CV54" t="e">
        <v>#N/A</v>
      </c>
    </row>
    <row r="55" spans="1:100" x14ac:dyDescent="0.25">
      <c r="A55">
        <v>118</v>
      </c>
      <c r="B55" t="s">
        <v>494</v>
      </c>
      <c r="C55" s="22">
        <v>3</v>
      </c>
      <c r="D55" s="17">
        <v>5.3104872513312538</v>
      </c>
      <c r="E55" s="17">
        <v>-0.90894126796268193</v>
      </c>
      <c r="F55" s="17">
        <v>23.388023453051787</v>
      </c>
      <c r="G55" s="17">
        <v>23.105657645155638</v>
      </c>
      <c r="H55" s="17">
        <v>0.28975619432005401</v>
      </c>
      <c r="I55" s="17">
        <v>0.21911482324805953</v>
      </c>
      <c r="J55" s="17">
        <v>30.532261054086803</v>
      </c>
      <c r="K55" s="17">
        <v>0.50887101756811337</v>
      </c>
      <c r="L55" s="17">
        <v>-1.0000000000000022</v>
      </c>
      <c r="M55" s="17">
        <v>-1.0000000000000022</v>
      </c>
      <c r="N55" s="17">
        <v>10.177420351362272</v>
      </c>
      <c r="O55" s="17">
        <v>58.948405950573687</v>
      </c>
      <c r="P55" s="17">
        <v>0.1818220312283409</v>
      </c>
      <c r="Q55" s="17">
        <v>80.19993035062069</v>
      </c>
      <c r="R55" s="17">
        <v>26.487116027577894</v>
      </c>
      <c r="S55" s="17">
        <v>0.33333333333333387</v>
      </c>
      <c r="T55" s="17">
        <v>0.33333333333333387</v>
      </c>
      <c r="U55" s="17">
        <v>0.36176833937427288</v>
      </c>
      <c r="V55" s="17">
        <v>-1.6129027416505182E-3</v>
      </c>
      <c r="W55" s="17">
        <v>20.718043429247093</v>
      </c>
      <c r="X55" s="17">
        <v>1.5951915901457441</v>
      </c>
      <c r="Y55" s="17">
        <v>-1.0000000000000022</v>
      </c>
      <c r="Z55" s="17">
        <v>-1.0000000000000022</v>
      </c>
      <c r="AA55" s="17">
        <v>97.295232762675525</v>
      </c>
      <c r="AB55" s="17">
        <v>0.23937585876615872</v>
      </c>
      <c r="AC55" s="17">
        <v>0.52993957758835653</v>
      </c>
      <c r="AD55" s="17">
        <v>0.2324860297624958</v>
      </c>
      <c r="AE55" s="17">
        <v>50.090073305850552</v>
      </c>
      <c r="AF55" s="17">
        <v>0.88235294117647056</v>
      </c>
      <c r="AG55" s="17">
        <v>-1.0000000000000022</v>
      </c>
      <c r="AH55" s="17">
        <v>-1.0000000000000022</v>
      </c>
      <c r="AI55" s="17">
        <v>0.91169087220259892</v>
      </c>
      <c r="AJ55" s="17">
        <v>-1.6129027416505182E-3</v>
      </c>
      <c r="AK55" s="17">
        <v>3.7045973628552241E-2</v>
      </c>
      <c r="AL55" s="17">
        <v>0.39421802311121301</v>
      </c>
      <c r="AM55" s="17">
        <v>-1.4150320092384382E-3</v>
      </c>
      <c r="AN55" s="17">
        <v>-0.13867808496911876</v>
      </c>
      <c r="AO55" s="17">
        <v>0.14985406791179923</v>
      </c>
      <c r="AP55" s="17">
        <v>-1.4958620086719037</v>
      </c>
      <c r="AQ55" s="17">
        <v>51.250304483333871</v>
      </c>
      <c r="AR55" s="17">
        <v>1.0268221032992904</v>
      </c>
      <c r="AS55" s="17">
        <v>2.1040626077138573</v>
      </c>
      <c r="AT55" s="17">
        <v>-1.0000000000000022</v>
      </c>
      <c r="AU55" s="17">
        <v>-1.0000000000000022</v>
      </c>
      <c r="AV55" s="17">
        <v>49.592773672733522</v>
      </c>
      <c r="AW55" s="17">
        <v>154.74777670457726</v>
      </c>
      <c r="AX55" s="17">
        <v>172.82030387446432</v>
      </c>
      <c r="AY55" s="17">
        <v>0.35937031996237456</v>
      </c>
      <c r="AZ55" s="17">
        <v>59.173441419775763</v>
      </c>
      <c r="BA55" s="22">
        <v>1768.1025444298064</v>
      </c>
      <c r="BB55" s="17"/>
      <c r="CU55" t="e">
        <v>#N/A</v>
      </c>
      <c r="CV55" t="e">
        <v>#N/A</v>
      </c>
    </row>
    <row r="56" spans="1:100" x14ac:dyDescent="0.25">
      <c r="A56">
        <v>120</v>
      </c>
      <c r="B56" t="s">
        <v>495</v>
      </c>
      <c r="C56" s="22">
        <v>3</v>
      </c>
      <c r="D56" s="17">
        <v>4.6942463761830169</v>
      </c>
      <c r="E56" s="17">
        <v>-0.161326102485711</v>
      </c>
      <c r="F56" s="17">
        <v>-1.2246846815687593</v>
      </c>
      <c r="G56" s="17">
        <v>-1.2561587942425054</v>
      </c>
      <c r="H56" s="17">
        <v>0.19924300475683251</v>
      </c>
      <c r="I56" s="17">
        <v>0</v>
      </c>
      <c r="J56" s="17">
        <v>11.954580285409957</v>
      </c>
      <c r="K56" s="17">
        <v>0.19924300475683251</v>
      </c>
      <c r="L56" s="17">
        <v>-1.0000000000000007</v>
      </c>
      <c r="M56" s="17">
        <v>-1.0000000000000007</v>
      </c>
      <c r="N56" s="17">
        <v>3.9848600951366531</v>
      </c>
      <c r="O56" s="17">
        <v>15.392667867350477</v>
      </c>
      <c r="P56" s="17">
        <v>1.1653536168055028</v>
      </c>
      <c r="Q56" s="17">
        <v>3.401747151417692</v>
      </c>
      <c r="R56" s="17">
        <v>1.0680600502402888</v>
      </c>
      <c r="S56" s="17">
        <v>0.33333333333333298</v>
      </c>
      <c r="T56" s="17">
        <v>0.34148559136122175</v>
      </c>
      <c r="U56" s="17">
        <v>7.4462464586664306E-2</v>
      </c>
      <c r="V56" s="17">
        <v>6.9173923892463518E-2</v>
      </c>
      <c r="W56" s="17">
        <v>24.768492336674026</v>
      </c>
      <c r="X56" s="17">
        <v>1.196621579667051</v>
      </c>
      <c r="Y56" s="17">
        <v>-1.0000000000000007</v>
      </c>
      <c r="Z56" s="17">
        <v>-1.0000000000000007</v>
      </c>
      <c r="AA56" s="17">
        <v>60.717080205321729</v>
      </c>
      <c r="AB56" s="17">
        <v>0.20586183240327485</v>
      </c>
      <c r="AC56" s="17">
        <v>0.26485324150305534</v>
      </c>
      <c r="AD56" s="17">
        <v>0.22689548246181762</v>
      </c>
      <c r="AE56" s="17">
        <v>34.88052781840738</v>
      </c>
      <c r="AF56" s="17">
        <v>0.44444444444444442</v>
      </c>
      <c r="AG56" s="17">
        <v>-1.0000000000000007</v>
      </c>
      <c r="AH56" s="17">
        <v>-1.0000000000000007</v>
      </c>
      <c r="AI56" s="17">
        <v>-6.4109910020186955E-3</v>
      </c>
      <c r="AJ56" s="17">
        <v>6.9173923892463518E-2</v>
      </c>
      <c r="AK56" s="17">
        <v>-8.6730743433582877E-2</v>
      </c>
      <c r="AL56" s="17">
        <v>-0.13338455882539035</v>
      </c>
      <c r="AM56" s="17">
        <v>-0.25227148950321576</v>
      </c>
      <c r="AN56" s="17">
        <v>0.15485784883351628</v>
      </c>
      <c r="AO56" s="17">
        <v>-6.7404409547483093</v>
      </c>
      <c r="AP56" s="17">
        <v>3.2045234267109519</v>
      </c>
      <c r="AQ56" s="17">
        <v>36.723072622083947</v>
      </c>
      <c r="AR56" s="17">
        <v>0.81845531317368314</v>
      </c>
      <c r="AS56" s="17">
        <v>1.3958645844238835</v>
      </c>
      <c r="AT56" s="17">
        <v>-1.0000000000000007</v>
      </c>
      <c r="AU56" s="17">
        <v>-1.0000000000000007</v>
      </c>
      <c r="AV56" s="17">
        <v>-0.18809874400221666</v>
      </c>
      <c r="AW56" s="17">
        <v>79.314271499383139</v>
      </c>
      <c r="AX56" s="17">
        <v>86.103444068589098</v>
      </c>
      <c r="AY56" s="17">
        <v>0.17094977208916093</v>
      </c>
      <c r="AZ56" s="17">
        <v>16.752739429679359</v>
      </c>
      <c r="BA56" s="22">
        <v>1467.7311719518434</v>
      </c>
      <c r="BB56" s="17"/>
      <c r="CU56" t="e">
        <v>#N/A</v>
      </c>
      <c r="CV56" t="e">
        <v>#N/A</v>
      </c>
    </row>
    <row r="57" spans="1:100" x14ac:dyDescent="0.25">
      <c r="A57">
        <v>121</v>
      </c>
      <c r="B57" t="s">
        <v>496</v>
      </c>
      <c r="C57" s="22">
        <v>3</v>
      </c>
      <c r="D57" s="17">
        <v>5.801368989565459</v>
      </c>
      <c r="E57" s="17">
        <v>-0.31584455608031492</v>
      </c>
      <c r="F57" s="17">
        <v>1.486199075281549</v>
      </c>
      <c r="G57" s="17">
        <v>1.3952912588909534</v>
      </c>
      <c r="H57" s="17">
        <v>0.18039247813427275</v>
      </c>
      <c r="I57" s="17">
        <v>0</v>
      </c>
      <c r="J57" s="17">
        <v>10.823548688056359</v>
      </c>
      <c r="K57" s="17">
        <v>0.18039247813427275</v>
      </c>
      <c r="L57" s="17">
        <v>-0.99999999999999811</v>
      </c>
      <c r="M57" s="17">
        <v>-0.99999999999999811</v>
      </c>
      <c r="N57" s="17">
        <v>3.6078495626854545</v>
      </c>
      <c r="O57" s="17">
        <v>18.020208936512777</v>
      </c>
      <c r="P57" s="17">
        <v>-0.26750284158901261</v>
      </c>
      <c r="Q57" s="17">
        <v>-0.55275514451824048</v>
      </c>
      <c r="R57" s="17">
        <v>-0.2026471621749687</v>
      </c>
      <c r="S57" s="17">
        <v>0.33333333333333287</v>
      </c>
      <c r="T57" s="17">
        <v>0.34340757056214494</v>
      </c>
      <c r="U57" s="17">
        <v>0.13097968843747482</v>
      </c>
      <c r="V57" s="17">
        <v>0.12879607597428638</v>
      </c>
      <c r="W57" s="17">
        <v>30.244967606918657</v>
      </c>
      <c r="X57" s="17">
        <v>1.7930436353568233</v>
      </c>
      <c r="Y57" s="17">
        <v>-0.99999999999999811</v>
      </c>
      <c r="Z57" s="17">
        <v>-0.99999999999999811</v>
      </c>
      <c r="AA57" s="17">
        <v>76.234477651667831</v>
      </c>
      <c r="AB57" s="17">
        <v>0.23707891753810273</v>
      </c>
      <c r="AC57" s="17">
        <v>0.35930056425934953</v>
      </c>
      <c r="AD57" s="17">
        <v>0.32746366234103169</v>
      </c>
      <c r="AE57" s="17">
        <v>46.192157206924207</v>
      </c>
      <c r="AF57" s="17">
        <v>0.7857142857142857</v>
      </c>
      <c r="AG57" s="17">
        <v>-0.99999999999999811</v>
      </c>
      <c r="AH57" s="17">
        <v>-0.99999999999999811</v>
      </c>
      <c r="AI57" s="17">
        <v>4.88351891265046E-2</v>
      </c>
      <c r="AJ57" s="17">
        <v>0.12879607597428638</v>
      </c>
      <c r="AK57" s="17">
        <v>6.0039112155468588E-2</v>
      </c>
      <c r="AL57" s="17">
        <v>0.125963762332752</v>
      </c>
      <c r="AM57" s="17">
        <v>5.4426916696023356E-2</v>
      </c>
      <c r="AN57" s="17">
        <v>-0.14113633513435869</v>
      </c>
      <c r="AO57" s="17">
        <v>1.6608684781779268</v>
      </c>
      <c r="AP57" s="17">
        <v>-2.8985895666952071</v>
      </c>
      <c r="AQ57" s="17">
        <v>41.068516294975005</v>
      </c>
      <c r="AR57" s="17">
        <v>0.93651666830723868</v>
      </c>
      <c r="AS57" s="17">
        <v>1.9734361134910958</v>
      </c>
      <c r="AT57" s="17">
        <v>-0.99999999999999811</v>
      </c>
      <c r="AU57" s="17">
        <v>-0.99999999999999811</v>
      </c>
      <c r="AV57" s="17">
        <v>1.1926440967159844</v>
      </c>
      <c r="AW57" s="17">
        <v>91.356097021485425</v>
      </c>
      <c r="AX57" s="17">
        <v>105.21240840144415</v>
      </c>
      <c r="AY57" s="17">
        <v>0.16612869370984235</v>
      </c>
      <c r="AZ57" s="17">
        <v>-9.0336146973335811</v>
      </c>
      <c r="BA57" s="22">
        <v>1508.796186646784</v>
      </c>
      <c r="BB57" s="17"/>
      <c r="CU57" t="e">
        <v>#N/A</v>
      </c>
      <c r="CV57" t="e">
        <v>#N/A</v>
      </c>
    </row>
    <row r="58" spans="1:100" x14ac:dyDescent="0.25">
      <c r="A58">
        <v>123</v>
      </c>
      <c r="B58" t="s">
        <v>497</v>
      </c>
      <c r="C58" s="22">
        <v>3</v>
      </c>
      <c r="D58" s="17">
        <v>4.7866083438358649</v>
      </c>
      <c r="E58" s="17">
        <v>-0.14595478518156463</v>
      </c>
      <c r="F58" s="17">
        <v>1.9431173409183837</v>
      </c>
      <c r="G58" s="17">
        <v>1.9064943468958773</v>
      </c>
      <c r="H58" s="17">
        <v>0.54187613660637068</v>
      </c>
      <c r="I58" s="17">
        <v>0</v>
      </c>
      <c r="J58" s="17">
        <v>32.512568196382219</v>
      </c>
      <c r="K58" s="17">
        <v>0.54187613660637068</v>
      </c>
      <c r="L58" s="17">
        <v>-0.99999999999999956</v>
      </c>
      <c r="M58" s="17">
        <v>-0.99999999999999956</v>
      </c>
      <c r="N58" s="17">
        <v>10.83752273212742</v>
      </c>
      <c r="O58" s="17">
        <v>39.205670887113996</v>
      </c>
      <c r="P58" s="17">
        <v>0.6681405219902723</v>
      </c>
      <c r="Q58" s="17">
        <v>-0.72195936223226043</v>
      </c>
      <c r="R58" s="17">
        <v>-0.25049827859278118</v>
      </c>
      <c r="S58" s="17">
        <v>0.33333333333333331</v>
      </c>
      <c r="T58" s="17">
        <v>0.33333333333333331</v>
      </c>
      <c r="U58" s="17">
        <v>0.35154182282653174</v>
      </c>
      <c r="V58" s="17">
        <v>-0.13461174181417029</v>
      </c>
      <c r="W58" s="17">
        <v>13.668824442906278</v>
      </c>
      <c r="X58" s="17">
        <v>0.72328737048139913</v>
      </c>
      <c r="Y58" s="17">
        <v>-0.99999999999999956</v>
      </c>
      <c r="Z58" s="17">
        <v>-0.99999999999999956</v>
      </c>
      <c r="AA58" s="17">
        <v>64.056867591960312</v>
      </c>
      <c r="AB58" s="17">
        <v>0.3142755356687677</v>
      </c>
      <c r="AC58" s="17">
        <v>0.35472900086132514</v>
      </c>
      <c r="AD58" s="17">
        <v>0.34376629202284381</v>
      </c>
      <c r="AE58" s="17">
        <v>50.638541427646828</v>
      </c>
      <c r="AF58" s="17">
        <v>1</v>
      </c>
      <c r="AG58" s="17">
        <v>-0.99999999999999956</v>
      </c>
      <c r="AH58" s="17">
        <v>-0.99999999999999956</v>
      </c>
      <c r="AI58" s="17">
        <v>6.8646588401936378E-3</v>
      </c>
      <c r="AJ58" s="17">
        <v>-0.13461174181417029</v>
      </c>
      <c r="AK58" s="17">
        <v>-8.5691208885580114E-2</v>
      </c>
      <c r="AL58" s="17">
        <v>2.0442664587108257E-2</v>
      </c>
      <c r="AM58" s="17">
        <v>0.13015129855353641</v>
      </c>
      <c r="AN58" s="17">
        <v>9.4995923217962241E-2</v>
      </c>
      <c r="AO58" s="17">
        <v>2.8253264194105112</v>
      </c>
      <c r="AP58" s="17">
        <v>2.4771114033845976</v>
      </c>
      <c r="AQ58" s="17">
        <v>46.181392639288497</v>
      </c>
      <c r="AR58" s="17">
        <v>0.88359674767902741</v>
      </c>
      <c r="AS58" s="17">
        <v>1.2651635070877711</v>
      </c>
      <c r="AT58" s="17">
        <v>-0.99999999999999956</v>
      </c>
      <c r="AU58" s="17">
        <v>-0.99999999999999956</v>
      </c>
      <c r="AV58" s="17">
        <v>1.6559960683030965</v>
      </c>
      <c r="AW58" s="17">
        <v>105.73964988245896</v>
      </c>
      <c r="AX58" s="17">
        <v>92.415768877845764</v>
      </c>
      <c r="AY58" s="17">
        <v>2.3198202351930007E-2</v>
      </c>
      <c r="AZ58" s="17">
        <v>2.6705733720166505</v>
      </c>
      <c r="BA58" s="22">
        <v>1467.0226268263823</v>
      </c>
      <c r="BB58" s="17"/>
      <c r="CU58" t="e">
        <v>#N/A</v>
      </c>
      <c r="CV58" t="e">
        <v>#N/A</v>
      </c>
    </row>
    <row r="59" spans="1:100" x14ac:dyDescent="0.25">
      <c r="A59">
        <v>125</v>
      </c>
      <c r="B59" t="s">
        <v>498</v>
      </c>
      <c r="C59" s="22">
        <v>3</v>
      </c>
      <c r="D59" s="17">
        <v>5.056382958965961</v>
      </c>
      <c r="E59" s="17">
        <v>-0.46559822442219695</v>
      </c>
      <c r="F59" s="17">
        <v>19.856538060425063</v>
      </c>
      <c r="G59" s="17">
        <v>19.704337011801556</v>
      </c>
      <c r="H59" s="17">
        <v>0.13222200097016859</v>
      </c>
      <c r="I59" s="17">
        <v>0</v>
      </c>
      <c r="J59" s="17">
        <v>7.9333200582101151</v>
      </c>
      <c r="K59" s="17">
        <v>0.13222200097016859</v>
      </c>
      <c r="L59" s="17">
        <v>-0.99999999999999822</v>
      </c>
      <c r="M59" s="17">
        <v>-0.99999999999999822</v>
      </c>
      <c r="N59" s="17">
        <v>2.6444400194033735</v>
      </c>
      <c r="O59" s="17">
        <v>32.694040028977632</v>
      </c>
      <c r="P59" s="17">
        <v>0.27463277487804511</v>
      </c>
      <c r="Q59" s="17">
        <v>67.804873394741634</v>
      </c>
      <c r="R59" s="17">
        <v>22.343815633520244</v>
      </c>
      <c r="S59" s="17">
        <v>0.33333333333333298</v>
      </c>
      <c r="T59" s="17">
        <v>0.33333333333333298</v>
      </c>
      <c r="U59" s="17">
        <v>0.19052193751530444</v>
      </c>
      <c r="V59" s="17">
        <v>-0.16058446903125007</v>
      </c>
      <c r="W59" s="17">
        <v>22.575285367222062</v>
      </c>
      <c r="X59" s="17">
        <v>0.33302560157021438</v>
      </c>
      <c r="Y59" s="17">
        <v>-0.99999999999999822</v>
      </c>
      <c r="Z59" s="17">
        <v>-0.99999999999999822</v>
      </c>
      <c r="AA59" s="17">
        <v>86.936066293629963</v>
      </c>
      <c r="AB59" s="17">
        <v>0.2917812995199669</v>
      </c>
      <c r="AC59" s="17">
        <v>0.2528282986686326</v>
      </c>
      <c r="AD59" s="17">
        <v>0.29572970766915241</v>
      </c>
      <c r="AE59" s="17">
        <v>42.016965292887605</v>
      </c>
      <c r="AF59" s="17">
        <v>0.94117647058823528</v>
      </c>
      <c r="AG59" s="17">
        <v>-0.99999999999999822</v>
      </c>
      <c r="AH59" s="17">
        <v>-0.99999999999999822</v>
      </c>
      <c r="AI59" s="17">
        <v>0.82237242770964381</v>
      </c>
      <c r="AJ59" s="17">
        <v>-0.16058446903125007</v>
      </c>
      <c r="AK59" s="17">
        <v>7.2493614586659177E-2</v>
      </c>
      <c r="AL59" s="17">
        <v>-9.0675531667261708E-2</v>
      </c>
      <c r="AM59" s="17">
        <v>6.3937144883331978E-2</v>
      </c>
      <c r="AN59" s="17">
        <v>-0.12541165806453206</v>
      </c>
      <c r="AO59" s="17">
        <v>1.9608966950165947</v>
      </c>
      <c r="AP59" s="17">
        <v>-3.5886691099496097</v>
      </c>
      <c r="AQ59" s="17">
        <v>30.508605425432147</v>
      </c>
      <c r="AR59" s="17">
        <v>0.69660413515071995</v>
      </c>
      <c r="AS59" s="17">
        <v>0.465247602540383</v>
      </c>
      <c r="AT59" s="17">
        <v>-0.99999999999999822</v>
      </c>
      <c r="AU59" s="17">
        <v>-0.99999999999999822</v>
      </c>
      <c r="AV59" s="17">
        <v>42.048152645321807</v>
      </c>
      <c r="AW59" s="17">
        <v>116.04143721265793</v>
      </c>
      <c r="AX59" s="17">
        <v>116.4304388637258</v>
      </c>
      <c r="AY59" s="17">
        <v>0.23920295261016691</v>
      </c>
      <c r="AZ59" s="17">
        <v>26.414251970538242</v>
      </c>
      <c r="BA59" s="22">
        <v>1577.1040430417531</v>
      </c>
      <c r="BB59" s="17"/>
      <c r="CU59" t="e">
        <v>#N/A</v>
      </c>
      <c r="CV59" t="e">
        <v>#N/A</v>
      </c>
    </row>
    <row r="60" spans="1:100" x14ac:dyDescent="0.25">
      <c r="A60">
        <v>126</v>
      </c>
      <c r="B60" t="s">
        <v>499</v>
      </c>
      <c r="C60" s="22">
        <v>3</v>
      </c>
      <c r="D60" s="17">
        <v>5.386139983857972</v>
      </c>
      <c r="E60" s="17">
        <v>0.14254376469758021</v>
      </c>
      <c r="F60" s="17">
        <v>-0.6189453631440861</v>
      </c>
      <c r="G60" s="17">
        <v>-0.55099535648875975</v>
      </c>
      <c r="H60" s="17">
        <v>0.36432201157318633</v>
      </c>
      <c r="I60" s="17">
        <v>0</v>
      </c>
      <c r="J60" s="17">
        <v>21.85932069439118</v>
      </c>
      <c r="K60" s="17">
        <v>0.36432201157318633</v>
      </c>
      <c r="L60" s="17">
        <v>-1.0000000000000011</v>
      </c>
      <c r="M60" s="17">
        <v>-1.0000000000000011</v>
      </c>
      <c r="N60" s="17">
        <v>7.286440231463728</v>
      </c>
      <c r="O60" s="17">
        <v>26.694465321760404</v>
      </c>
      <c r="P60" s="17">
        <v>9.4037679467299413E-3</v>
      </c>
      <c r="Q60" s="17">
        <v>-4.3202546584564896</v>
      </c>
      <c r="R60" s="17">
        <v>-1.4084593560612766</v>
      </c>
      <c r="S60" s="17">
        <v>0.33333333333333354</v>
      </c>
      <c r="T60" s="17">
        <v>0.35110239576013863</v>
      </c>
      <c r="U60" s="17">
        <v>0.54448463985821027</v>
      </c>
      <c r="V60" s="17">
        <v>-2.0846823841796931E-2</v>
      </c>
      <c r="W60" s="17">
        <v>33.750061341467941</v>
      </c>
      <c r="X60" s="17">
        <v>2.3729713339023437</v>
      </c>
      <c r="Y60" s="17">
        <v>-1.0000000000000011</v>
      </c>
      <c r="Z60" s="17">
        <v>-1.0000000000000011</v>
      </c>
      <c r="AA60" s="17">
        <v>62.458655328454384</v>
      </c>
      <c r="AB60" s="17">
        <v>0.17011546733656507</v>
      </c>
      <c r="AC60" s="17">
        <v>0.10004848881783797</v>
      </c>
      <c r="AD60" s="17">
        <v>0.33217711070655126</v>
      </c>
      <c r="AE60" s="17">
        <v>30.117053343047726</v>
      </c>
      <c r="AF60" s="17">
        <v>0.5714285714285714</v>
      </c>
      <c r="AG60" s="17">
        <v>-1.0000000000000011</v>
      </c>
      <c r="AH60" s="17">
        <v>-1.0000000000000011</v>
      </c>
      <c r="AI60" s="17">
        <v>-3.1346115632822476E-2</v>
      </c>
      <c r="AJ60" s="17">
        <v>-2.0846823841796931E-2</v>
      </c>
      <c r="AK60" s="17">
        <v>0.3262365624692446</v>
      </c>
      <c r="AL60" s="17">
        <v>0.43932730222072036</v>
      </c>
      <c r="AM60" s="17">
        <v>2.41999429700142E-2</v>
      </c>
      <c r="AN60" s="17">
        <v>-0.11381013501575744</v>
      </c>
      <c r="AO60" s="17">
        <v>2.2361813865965776</v>
      </c>
      <c r="AP60" s="17">
        <v>-0.64861686429033383</v>
      </c>
      <c r="AQ60" s="17">
        <v>55.609382035859156</v>
      </c>
      <c r="AR60" s="17">
        <v>1.2080735451098854</v>
      </c>
      <c r="AS60" s="17">
        <v>2.737293345475531</v>
      </c>
      <c r="AT60" s="17">
        <v>-1.0000000000000011</v>
      </c>
      <c r="AU60" s="17">
        <v>-1.0000000000000011</v>
      </c>
      <c r="AV60" s="17">
        <v>-1.9594547125500361</v>
      </c>
      <c r="AW60" s="17">
        <v>88.504503785924484</v>
      </c>
      <c r="AX60" s="17">
        <v>85.792899089088337</v>
      </c>
      <c r="AY60" s="17">
        <v>0.26870525766700565</v>
      </c>
      <c r="AZ60" s="17">
        <v>8.6129546053123143</v>
      </c>
      <c r="BA60" s="22">
        <v>1455.1634132860931</v>
      </c>
      <c r="BB60" s="17"/>
      <c r="CU60" t="e">
        <v>#N/A</v>
      </c>
      <c r="CV60" t="e">
        <v>#N/A</v>
      </c>
    </row>
    <row r="61" spans="1:100" x14ac:dyDescent="0.25">
      <c r="A61">
        <v>128</v>
      </c>
      <c r="B61" t="s">
        <v>500</v>
      </c>
      <c r="C61" s="22">
        <v>3</v>
      </c>
      <c r="D61" s="17">
        <v>5.8113034418366292</v>
      </c>
      <c r="E61" s="17">
        <v>6.6265524009588614E-2</v>
      </c>
      <c r="F61" s="17">
        <v>8.4447686040903497E-2</v>
      </c>
      <c r="G61" s="17">
        <v>7.2467525037459457E-2</v>
      </c>
      <c r="H61" s="17">
        <v>-3.2182195964630199E-2</v>
      </c>
      <c r="I61" s="17">
        <v>0</v>
      </c>
      <c r="J61" s="17">
        <v>-1.9309317578778098</v>
      </c>
      <c r="K61" s="17">
        <v>-3.2182195964630199E-2</v>
      </c>
      <c r="L61" s="17">
        <v>-0.99999999999999889</v>
      </c>
      <c r="M61" s="17">
        <v>-0.99999999999999889</v>
      </c>
      <c r="N61" s="17">
        <v>-0.64364391929260345</v>
      </c>
      <c r="O61" s="17">
        <v>3.9528392089962767</v>
      </c>
      <c r="P61" s="17">
        <v>-0.29365550045640321</v>
      </c>
      <c r="Q61" s="17">
        <v>-2.4244745834576027</v>
      </c>
      <c r="R61" s="17">
        <v>-0.83544137935431073</v>
      </c>
      <c r="S61" s="17">
        <v>0.33333333333333315</v>
      </c>
      <c r="T61" s="17">
        <v>0.35829802605681549</v>
      </c>
      <c r="U61" s="17">
        <v>-7.7739374244135101E-2</v>
      </c>
      <c r="V61" s="17">
        <v>6.323595185516559E-2</v>
      </c>
      <c r="W61" s="17">
        <v>28.372405318632371</v>
      </c>
      <c r="X61" s="17">
        <v>0.81723646223271418</v>
      </c>
      <c r="Y61" s="17">
        <v>-0.99999999999999889</v>
      </c>
      <c r="Z61" s="17">
        <v>-0.99999999999999889</v>
      </c>
      <c r="AA61" s="17">
        <v>14.809883457568606</v>
      </c>
      <c r="AB61" s="17">
        <v>-0.13181291691067457</v>
      </c>
      <c r="AC61" s="17">
        <v>4.6920705522760828E-2</v>
      </c>
      <c r="AD61" s="17">
        <v>-0.16964939824627492</v>
      </c>
      <c r="AE61" s="17">
        <v>-12.727080481709438</v>
      </c>
      <c r="AF61" s="17">
        <v>0.1111111111111111</v>
      </c>
      <c r="AG61" s="17">
        <v>-0.99999999999999889</v>
      </c>
      <c r="AH61" s="17">
        <v>-0.99999999999999889</v>
      </c>
      <c r="AI61" s="17">
        <v>-8.1870221046612974E-3</v>
      </c>
      <c r="AJ61" s="17">
        <v>6.323595185516559E-2</v>
      </c>
      <c r="AK61" s="17">
        <v>9.6406763741720761E-2</v>
      </c>
      <c r="AL61" s="17">
        <v>4.9464966552766269E-2</v>
      </c>
      <c r="AM61" s="17">
        <v>0.11631926660129226</v>
      </c>
      <c r="AN61" s="17">
        <v>-0.13732098209141028</v>
      </c>
      <c r="AO61" s="17">
        <v>3.3900154837409082</v>
      </c>
      <c r="AP61" s="17">
        <v>-3.1856997195214269</v>
      </c>
      <c r="AQ61" s="17">
        <v>26.441473560754567</v>
      </c>
      <c r="AR61" s="17">
        <v>0.67712793700117868</v>
      </c>
      <c r="AS61" s="17">
        <v>0.78505426626808406</v>
      </c>
      <c r="AT61" s="17">
        <v>-0.99999999999999889</v>
      </c>
      <c r="AU61" s="17">
        <v>-0.99999999999999889</v>
      </c>
      <c r="AV61" s="17">
        <v>-0.76297385431685061</v>
      </c>
      <c r="AW61" s="17">
        <v>15.577022947043462</v>
      </c>
      <c r="AX61" s="17">
        <v>21.73687769046682</v>
      </c>
      <c r="AY61" s="17">
        <v>-0.30469436184594301</v>
      </c>
      <c r="AZ61" s="17">
        <v>-115.06183655034947</v>
      </c>
      <c r="BA61" s="22">
        <v>1299.6237634909437</v>
      </c>
      <c r="BB61" s="17"/>
      <c r="CU61" t="e">
        <v>#N/A</v>
      </c>
      <c r="CV61" t="e">
        <v>#N/A</v>
      </c>
    </row>
    <row r="62" spans="1:100" x14ac:dyDescent="0.25">
      <c r="A62">
        <v>131</v>
      </c>
      <c r="B62" t="s">
        <v>501</v>
      </c>
      <c r="C62" s="22">
        <v>3</v>
      </c>
      <c r="D62" s="17">
        <v>3.875957533358434</v>
      </c>
      <c r="E62" s="17">
        <v>1.0921353960981002</v>
      </c>
      <c r="F62" s="17">
        <v>0.55983830502302567</v>
      </c>
      <c r="G62" s="17">
        <v>0.87277383381970464</v>
      </c>
      <c r="H62" s="17">
        <v>0.37621385048458328</v>
      </c>
      <c r="I62" s="17">
        <v>0</v>
      </c>
      <c r="J62" s="17">
        <v>22.572831029074997</v>
      </c>
      <c r="K62" s="17">
        <v>0.37621385048458328</v>
      </c>
      <c r="L62" s="17">
        <v>-0.999999999999998</v>
      </c>
      <c r="M62" s="17">
        <v>-0.999999999999998</v>
      </c>
      <c r="N62" s="17">
        <v>7.5242770096916622</v>
      </c>
      <c r="O62" s="17">
        <v>27.321562396253114</v>
      </c>
      <c r="P62" s="17">
        <v>3.7975519250960157</v>
      </c>
      <c r="Q62" s="17">
        <v>6.7982496070991272E-2</v>
      </c>
      <c r="R62" s="17">
        <v>0.25207525016058374</v>
      </c>
      <c r="S62" s="17">
        <v>0.33333333333333287</v>
      </c>
      <c r="T62" s="17">
        <v>0.33333333333333287</v>
      </c>
      <c r="U62" s="17">
        <v>0.30221436533958645</v>
      </c>
      <c r="V62" s="17">
        <v>6.2176770570253462E-2</v>
      </c>
      <c r="W62" s="17">
        <v>26.193758083676887</v>
      </c>
      <c r="X62" s="17">
        <v>1.8723709009619469</v>
      </c>
      <c r="Y62" s="17">
        <v>-0.999999999999998</v>
      </c>
      <c r="Z62" s="17">
        <v>-0.999999999999998</v>
      </c>
      <c r="AA62" s="17">
        <v>59.794498791617052</v>
      </c>
      <c r="AB62" s="17">
        <v>0.29987583816254787</v>
      </c>
      <c r="AC62" s="17">
        <v>0.16476572667235501</v>
      </c>
      <c r="AD62" s="17">
        <v>0.20233174432068901</v>
      </c>
      <c r="AE62" s="17">
        <v>33.348665457779575</v>
      </c>
      <c r="AF62" s="17">
        <v>0.7142857142857143</v>
      </c>
      <c r="AG62" s="17">
        <v>-0.999999999999998</v>
      </c>
      <c r="AH62" s="17">
        <v>-0.999999999999998</v>
      </c>
      <c r="AI62" s="17">
        <v>4.1146476131868476E-2</v>
      </c>
      <c r="AJ62" s="17">
        <v>6.2176770570253462E-2</v>
      </c>
      <c r="AK62" s="17">
        <v>5.6973587465972766E-3</v>
      </c>
      <c r="AL62" s="17">
        <v>0.12284356034210231</v>
      </c>
      <c r="AM62" s="17">
        <v>3.5793564315761861E-2</v>
      </c>
      <c r="AN62" s="17">
        <v>0.3186695805522663</v>
      </c>
      <c r="AO62" s="17">
        <v>0.92332590162703287</v>
      </c>
      <c r="AP62" s="17">
        <v>8.5809573155171712</v>
      </c>
      <c r="AQ62" s="17">
        <v>48.766589112751895</v>
      </c>
      <c r="AR62" s="17">
        <v>1.0310578025765065</v>
      </c>
      <c r="AS62" s="17">
        <v>2.2485847514465309</v>
      </c>
      <c r="AT62" s="17">
        <v>-0.999999999999998</v>
      </c>
      <c r="AU62" s="17">
        <v>-0.999999999999998</v>
      </c>
      <c r="AV62" s="17">
        <v>1.1248490839802878</v>
      </c>
      <c r="AW62" s="17">
        <v>95.697018503387369</v>
      </c>
      <c r="AX62" s="17">
        <v>102.73762508305005</v>
      </c>
      <c r="AY62" s="17">
        <v>0.13368655388396328</v>
      </c>
      <c r="AZ62" s="17">
        <v>4.9739685449799778</v>
      </c>
      <c r="BA62" s="22">
        <v>1557.7261439297683</v>
      </c>
      <c r="BB62" s="17"/>
      <c r="CU62" t="e">
        <v>#N/A</v>
      </c>
      <c r="CV62" t="e">
        <v>#N/A</v>
      </c>
    </row>
    <row r="63" spans="1:100" x14ac:dyDescent="0.25">
      <c r="A63">
        <v>133</v>
      </c>
      <c r="B63" t="s">
        <v>502</v>
      </c>
      <c r="C63" s="22">
        <v>3</v>
      </c>
      <c r="D63" s="17">
        <v>5.3224270613822791</v>
      </c>
      <c r="E63" s="17">
        <v>-3.4406584602127449E-2</v>
      </c>
      <c r="F63" s="17">
        <v>0.3968320690763385</v>
      </c>
      <c r="G63" s="17">
        <v>0.38935094173578566</v>
      </c>
      <c r="H63" s="17">
        <v>0.33305888946204482</v>
      </c>
      <c r="I63" s="17">
        <v>0</v>
      </c>
      <c r="J63" s="17">
        <v>19.983533367722679</v>
      </c>
      <c r="K63" s="17">
        <v>0.33305888946204482</v>
      </c>
      <c r="L63" s="17">
        <v>-0.99999999999999878</v>
      </c>
      <c r="M63" s="17">
        <v>-0.99999999999999878</v>
      </c>
      <c r="N63" s="17">
        <v>6.6611777892408925</v>
      </c>
      <c r="O63" s="17">
        <v>25.695311370840759</v>
      </c>
      <c r="P63" s="17">
        <v>-0.1647312730808182</v>
      </c>
      <c r="Q63" s="17">
        <v>87.704058491538461</v>
      </c>
      <c r="R63" s="17">
        <v>28.838578759034561</v>
      </c>
      <c r="S63" s="17">
        <v>0.33333333333333293</v>
      </c>
      <c r="T63" s="17">
        <v>0.33333333333333293</v>
      </c>
      <c r="U63" s="17">
        <v>0.21403426094136641</v>
      </c>
      <c r="V63" s="17">
        <v>-0.31754336484451373</v>
      </c>
      <c r="W63" s="17">
        <v>9.2039469320589529</v>
      </c>
      <c r="X63" s="17">
        <v>-0.71551536809699523</v>
      </c>
      <c r="Y63" s="17">
        <v>-0.99999999999999878</v>
      </c>
      <c r="Z63" s="17">
        <v>-0.99999999999999878</v>
      </c>
      <c r="AA63" s="17">
        <v>75.992141811814903</v>
      </c>
      <c r="AB63" s="17">
        <v>0.21801072160351065</v>
      </c>
      <c r="AC63" s="17">
        <v>0.24959713287407448</v>
      </c>
      <c r="AD63" s="17">
        <v>0.29138446793684258</v>
      </c>
      <c r="AE63" s="17">
        <v>37.949616120721387</v>
      </c>
      <c r="AF63" s="17">
        <v>0.9285714285714286</v>
      </c>
      <c r="AG63" s="17">
        <v>-0.99999999999999878</v>
      </c>
      <c r="AH63" s="17">
        <v>-0.99999999999999878</v>
      </c>
      <c r="AI63" s="17">
        <v>0.51316401893392694</v>
      </c>
      <c r="AJ63" s="17">
        <v>-0.31754336484451373</v>
      </c>
      <c r="AK63" s="17">
        <v>1.7191461097508564E-3</v>
      </c>
      <c r="AL63" s="17">
        <v>0.12515429456292823</v>
      </c>
      <c r="AM63" s="17">
        <v>0.21916990855774404</v>
      </c>
      <c r="AN63" s="17">
        <v>-8.7996102436256982E-2</v>
      </c>
      <c r="AO63" s="17">
        <v>5.4878434444923521</v>
      </c>
      <c r="AP63" s="17">
        <v>-1.5741310880917825</v>
      </c>
      <c r="AQ63" s="17">
        <v>29.187480299781633</v>
      </c>
      <c r="AR63" s="17">
        <v>0.56315756276351858</v>
      </c>
      <c r="AS63" s="17">
        <v>-0.38245647863495047</v>
      </c>
      <c r="AT63" s="17">
        <v>-0.99999999999999878</v>
      </c>
      <c r="AU63" s="17">
        <v>-0.99999999999999878</v>
      </c>
      <c r="AV63" s="17">
        <v>29.227929700770332</v>
      </c>
      <c r="AW63" s="17">
        <v>100.1133220945639</v>
      </c>
      <c r="AX63" s="17">
        <v>78.622265988791</v>
      </c>
      <c r="AY63" s="17">
        <v>0.23559035918125054</v>
      </c>
      <c r="AZ63" s="17">
        <v>17.476620672628723</v>
      </c>
      <c r="BA63" s="22">
        <v>1560.1432490164311</v>
      </c>
      <c r="BB63" s="17"/>
      <c r="CU63" t="e">
        <v>#N/A</v>
      </c>
      <c r="CV63" t="e">
        <v>#N/A</v>
      </c>
    </row>
    <row r="64" spans="1:100" x14ac:dyDescent="0.25">
      <c r="A64">
        <v>135</v>
      </c>
      <c r="B64" t="s">
        <v>503</v>
      </c>
      <c r="C64" s="22">
        <v>3</v>
      </c>
      <c r="D64" s="17">
        <v>4.9730907891907608</v>
      </c>
      <c r="E64" s="17">
        <v>0</v>
      </c>
      <c r="F64" s="17">
        <v>-0.20371749013156101</v>
      </c>
      <c r="G64" s="17">
        <v>-0.20371749013156101</v>
      </c>
      <c r="H64" s="17">
        <v>0.20021881283308884</v>
      </c>
      <c r="I64" s="17">
        <v>-2.2718227328051219E-2</v>
      </c>
      <c r="J64" s="17">
        <v>10.650035130302253</v>
      </c>
      <c r="K64" s="17">
        <v>0.17750058550503758</v>
      </c>
      <c r="L64" s="17">
        <v>-0.99999999999999978</v>
      </c>
      <c r="M64" s="17">
        <v>-0.99999999999999978</v>
      </c>
      <c r="N64" s="17">
        <v>3.5500117101007524</v>
      </c>
      <c r="O64" s="17">
        <v>15.419408429361447</v>
      </c>
      <c r="P64" s="17">
        <v>-7.3687812127712846E-2</v>
      </c>
      <c r="Q64" s="17">
        <v>-0.88859605655143759</v>
      </c>
      <c r="R64" s="17">
        <v>-0.48584306099460928</v>
      </c>
      <c r="S64" s="17">
        <v>0.33333333333333348</v>
      </c>
      <c r="T64" s="17">
        <v>0.33333333333333348</v>
      </c>
      <c r="U64" s="17">
        <v>0.3713206142226016</v>
      </c>
      <c r="V64" s="17">
        <v>0.32350986952213345</v>
      </c>
      <c r="W64" s="17">
        <v>47.359862596254558</v>
      </c>
      <c r="X64" s="17">
        <v>3.9155077551848354</v>
      </c>
      <c r="Y64" s="17">
        <v>-0.99999999999999978</v>
      </c>
      <c r="Z64" s="17">
        <v>-0.99999999999999978</v>
      </c>
      <c r="AA64" s="17">
        <v>103.19638811808395</v>
      </c>
      <c r="AB64" s="17">
        <v>0.418874342057519</v>
      </c>
      <c r="AC64" s="17">
        <v>0.42306508973388274</v>
      </c>
      <c r="AD64" s="17">
        <v>0.28450793986507839</v>
      </c>
      <c r="AE64" s="17">
        <v>56.322368582824033</v>
      </c>
      <c r="AF64" s="17">
        <v>0.8666666666666667</v>
      </c>
      <c r="AG64" s="17">
        <v>-0.99999999999999978</v>
      </c>
      <c r="AH64" s="17">
        <v>-0.99999999999999978</v>
      </c>
      <c r="AI64" s="17">
        <v>0</v>
      </c>
      <c r="AJ64" s="17">
        <v>0.32350986952213345</v>
      </c>
      <c r="AK64" s="17">
        <v>-3.5897427863932289E-2</v>
      </c>
      <c r="AL64" s="17">
        <v>0.30930699966193442</v>
      </c>
      <c r="AM64" s="17">
        <v>-3.8960387057677105E-2</v>
      </c>
      <c r="AN64" s="17">
        <v>0.23461738371659668</v>
      </c>
      <c r="AO64" s="17">
        <v>-1.1534968157615899</v>
      </c>
      <c r="AP64" s="17">
        <v>7.4119695912245902</v>
      </c>
      <c r="AQ64" s="17">
        <v>58.009897726556822</v>
      </c>
      <c r="AR64" s="17">
        <v>1.3614971504114011</v>
      </c>
      <c r="AS64" s="17">
        <v>4.0930083406898721</v>
      </c>
      <c r="AT64" s="17">
        <v>-0.99999999999999978</v>
      </c>
      <c r="AU64" s="17">
        <v>-0.99999999999999978</v>
      </c>
      <c r="AV64" s="17">
        <v>-0.6895605511261701</v>
      </c>
      <c r="AW64" s="17">
        <v>126.02776613867006</v>
      </c>
      <c r="AX64" s="17">
        <v>158.37875309088332</v>
      </c>
      <c r="AY64" s="17">
        <v>0.61658512260595222</v>
      </c>
      <c r="AZ64" s="17">
        <v>56.841628035440067</v>
      </c>
      <c r="BA64" s="22">
        <v>1615.5664438124006</v>
      </c>
      <c r="BB64" s="17"/>
      <c r="CU64" t="e">
        <v>#N/A</v>
      </c>
      <c r="CV64" t="e">
        <v>#N/A</v>
      </c>
    </row>
    <row r="65" spans="1:100" x14ac:dyDescent="0.25">
      <c r="A65">
        <v>136</v>
      </c>
      <c r="B65" t="s">
        <v>504</v>
      </c>
      <c r="C65" s="22">
        <v>3</v>
      </c>
      <c r="D65" s="17">
        <v>4.1974797888988249</v>
      </c>
      <c r="E65" s="17">
        <v>-0.27466540184671473</v>
      </c>
      <c r="F65" s="17">
        <v>0.33949805191408827</v>
      </c>
      <c r="G65" s="17">
        <v>0.27464627614110954</v>
      </c>
      <c r="H65" s="17">
        <v>0.32197559763804767</v>
      </c>
      <c r="I65" s="17">
        <v>0</v>
      </c>
      <c r="J65" s="17">
        <v>19.318535858282853</v>
      </c>
      <c r="K65" s="17">
        <v>0.32197559763804767</v>
      </c>
      <c r="L65" s="17">
        <v>-0.99999999999999845</v>
      </c>
      <c r="M65" s="17">
        <v>-0.99999999999999845</v>
      </c>
      <c r="N65" s="17">
        <v>6.4395119527609497</v>
      </c>
      <c r="O65" s="17">
        <v>23.790661923322787</v>
      </c>
      <c r="P65" s="17">
        <v>-2.6213828298963038E-3</v>
      </c>
      <c r="Q65" s="17">
        <v>0.15192867580713176</v>
      </c>
      <c r="R65" s="17">
        <v>4.4819675933273212E-2</v>
      </c>
      <c r="S65" s="17">
        <v>0.33333333333333282</v>
      </c>
      <c r="T65" s="17">
        <v>0.24869502453092951</v>
      </c>
      <c r="U65" s="17">
        <v>1.0592838330677368E-2</v>
      </c>
      <c r="V65" s="17">
        <v>-0.11732522877531035</v>
      </c>
      <c r="W65" s="17">
        <v>6.1328147912632769</v>
      </c>
      <c r="X65" s="17">
        <v>-0.4861655679053411</v>
      </c>
      <c r="Y65" s="17">
        <v>-0.99999999999999845</v>
      </c>
      <c r="Z65" s="17">
        <v>-0.99999999999999845</v>
      </c>
      <c r="AA65" s="17">
        <v>10.011511013175811</v>
      </c>
      <c r="AB65" s="17">
        <v>-0.1143484775300931</v>
      </c>
      <c r="AC65" s="17">
        <v>1.3163072532221251E-2</v>
      </c>
      <c r="AD65" s="17">
        <v>0.17786293591745705</v>
      </c>
      <c r="AE65" s="17">
        <v>3.8338765459792565</v>
      </c>
      <c r="AF65" s="17">
        <v>8.3333333333333329E-2</v>
      </c>
      <c r="AG65" s="17">
        <v>-0.99999999999999845</v>
      </c>
      <c r="AH65" s="17">
        <v>-0.99999999999999845</v>
      </c>
      <c r="AI65" s="17">
        <v>-7.0811796429890821E-3</v>
      </c>
      <c r="AJ65" s="17">
        <v>-0.11732522877531035</v>
      </c>
      <c r="AK65" s="17">
        <v>-8.0302874197055049E-2</v>
      </c>
      <c r="AL65" s="17">
        <v>0.1295002647033712</v>
      </c>
      <c r="AM65" s="17">
        <v>0.38731248755761233</v>
      </c>
      <c r="AN65" s="17">
        <v>-0.31953890518126227</v>
      </c>
      <c r="AO65" s="17">
        <v>9.2812978179550392</v>
      </c>
      <c r="AP65" s="17">
        <v>-7.3409713060146968</v>
      </c>
      <c r="AQ65" s="17">
        <v>25.451350649546139</v>
      </c>
      <c r="AR65" s="17">
        <v>0.47529596741962943</v>
      </c>
      <c r="AS65" s="17">
        <v>-0.16418997026729348</v>
      </c>
      <c r="AT65" s="17">
        <v>-0.99999999999999845</v>
      </c>
      <c r="AU65" s="17">
        <v>-0.99999999999999845</v>
      </c>
      <c r="AV65" s="17">
        <v>0.31946595207438278</v>
      </c>
      <c r="AW65" s="17">
        <v>26.461201630483913</v>
      </c>
      <c r="AX65" s="17">
        <v>14.587055160093085</v>
      </c>
      <c r="AY65" s="17">
        <v>2.7949176632422107E-2</v>
      </c>
      <c r="AZ65" s="17">
        <v>-51.367353869841459</v>
      </c>
      <c r="BA65" s="22">
        <v>1283.6156779733844</v>
      </c>
      <c r="BB65" s="17"/>
      <c r="CU65" t="e">
        <v>#N/A</v>
      </c>
      <c r="CV65" t="e">
        <v>#N/A</v>
      </c>
    </row>
    <row r="66" spans="1:100" x14ac:dyDescent="0.25">
      <c r="A66">
        <v>138</v>
      </c>
      <c r="B66" t="s">
        <v>505</v>
      </c>
      <c r="C66" s="22">
        <v>3</v>
      </c>
      <c r="D66" s="17">
        <v>4.7238855256048886</v>
      </c>
      <c r="E66" s="17">
        <v>0.11137976079617976</v>
      </c>
      <c r="F66" s="17">
        <v>0.32580212038493012</v>
      </c>
      <c r="G66" s="17">
        <v>0.36049978495478696</v>
      </c>
      <c r="H66" s="17">
        <v>4.5350018757120192E-2</v>
      </c>
      <c r="I66" s="17">
        <v>0</v>
      </c>
      <c r="J66" s="17">
        <v>2.721001125427212</v>
      </c>
      <c r="K66" s="17">
        <v>4.5350018757120192E-2</v>
      </c>
      <c r="L66" s="17">
        <v>-1.0000000000000007</v>
      </c>
      <c r="M66" s="17">
        <v>-1.0000000000000007</v>
      </c>
      <c r="N66" s="17">
        <v>0.90700037514240461</v>
      </c>
      <c r="O66" s="17">
        <v>7.8053864359868896</v>
      </c>
      <c r="P66" s="17">
        <v>-0.3741133711719084</v>
      </c>
      <c r="Q66" s="17">
        <v>0.33079901149289825</v>
      </c>
      <c r="R66" s="17">
        <v>-3.5447904795351245E-2</v>
      </c>
      <c r="S66" s="17">
        <v>0.33333333333333354</v>
      </c>
      <c r="T66" s="17">
        <v>0.33958878090652833</v>
      </c>
      <c r="U66" s="17">
        <v>0.32936224107165829</v>
      </c>
      <c r="V66" s="17">
        <v>-5.8662991303651352E-2</v>
      </c>
      <c r="W66" s="17">
        <v>35.93085381002993</v>
      </c>
      <c r="X66" s="17">
        <v>1.5992985595206601</v>
      </c>
      <c r="Y66" s="17">
        <v>-1.0000000000000007</v>
      </c>
      <c r="Z66" s="17">
        <v>-1.0000000000000007</v>
      </c>
      <c r="AA66" s="17">
        <v>76.745482476744399</v>
      </c>
      <c r="AB66" s="17">
        <v>0.23004775092114296</v>
      </c>
      <c r="AC66" s="17">
        <v>0.45170892053272488</v>
      </c>
      <c r="AD66" s="17">
        <v>0.13524485997632951</v>
      </c>
      <c r="AE66" s="17">
        <v>40.850076571509867</v>
      </c>
      <c r="AF66" s="17">
        <v>0.6428571428571429</v>
      </c>
      <c r="AG66" s="17">
        <v>-1.0000000000000007</v>
      </c>
      <c r="AH66" s="17">
        <v>-1.0000000000000007</v>
      </c>
      <c r="AI66" s="17">
        <v>0</v>
      </c>
      <c r="AJ66" s="17">
        <v>-5.8662991303651352E-2</v>
      </c>
      <c r="AK66" s="17">
        <v>-0.21370493140563146</v>
      </c>
      <c r="AL66" s="17">
        <v>0.27435733929500039</v>
      </c>
      <c r="AM66" s="17">
        <v>-5.5088273651191427E-2</v>
      </c>
      <c r="AN66" s="17">
        <v>7.0733620332270944E-2</v>
      </c>
      <c r="AO66" s="17">
        <v>-2.4457314983079437</v>
      </c>
      <c r="AP66" s="17">
        <v>3.1401272047817761</v>
      </c>
      <c r="AQ66" s="17">
        <v>38.651854935457145</v>
      </c>
      <c r="AR66" s="17">
        <v>0.943621364007868</v>
      </c>
      <c r="AS66" s="17">
        <v>1.6446485782777807</v>
      </c>
      <c r="AT66" s="17">
        <v>-1.0000000000000007</v>
      </c>
      <c r="AU66" s="17">
        <v>-1.0000000000000007</v>
      </c>
      <c r="AV66" s="17">
        <v>0.3250518801594357</v>
      </c>
      <c r="AW66" s="17">
        <v>87.690996117512995</v>
      </c>
      <c r="AX66" s="17">
        <v>81.824696987147902</v>
      </c>
      <c r="AY66" s="17">
        <v>0.28861019197917603</v>
      </c>
      <c r="AZ66" s="17">
        <v>-4.2035126738219821</v>
      </c>
      <c r="BA66" s="22">
        <v>1433.5460062146028</v>
      </c>
      <c r="BB66" s="17"/>
      <c r="CU66" t="e">
        <v>#N/A</v>
      </c>
      <c r="CV66" t="e">
        <v>#N/A</v>
      </c>
    </row>
    <row r="67" spans="1:100" x14ac:dyDescent="0.25">
      <c r="A67">
        <v>141</v>
      </c>
      <c r="B67" t="s">
        <v>506</v>
      </c>
      <c r="C67" s="22">
        <v>3</v>
      </c>
      <c r="D67" s="17">
        <v>3.9379414693178818</v>
      </c>
      <c r="E67" s="17">
        <v>4.3649588991924976E-2</v>
      </c>
      <c r="F67" s="17">
        <v>2.3537152339219749</v>
      </c>
      <c r="G67" s="17">
        <v>2.3711771389874574</v>
      </c>
      <c r="H67" s="17">
        <v>0.21627950266913401</v>
      </c>
      <c r="I67" s="17">
        <v>0</v>
      </c>
      <c r="J67" s="17">
        <v>12.976770160148039</v>
      </c>
      <c r="K67" s="17">
        <v>0.21627950266913401</v>
      </c>
      <c r="L67" s="17">
        <v>-1</v>
      </c>
      <c r="M67" s="17">
        <v>-1</v>
      </c>
      <c r="N67" s="17">
        <v>4.3255900533826788</v>
      </c>
      <c r="O67" s="17">
        <v>19.285888768453383</v>
      </c>
      <c r="P67" s="17">
        <v>3.7382005896394746E-2</v>
      </c>
      <c r="Q67" s="17">
        <v>7.2104740365679474</v>
      </c>
      <c r="R67" s="17">
        <v>2.2540294188479879</v>
      </c>
      <c r="S67" s="17">
        <v>0.33333333333333331</v>
      </c>
      <c r="T67" s="17">
        <v>0.33333333333333331</v>
      </c>
      <c r="U67" s="17">
        <v>0.33968073923656755</v>
      </c>
      <c r="V67" s="17">
        <v>0.16952978526115892</v>
      </c>
      <c r="W67" s="17">
        <v>38.38390753981038</v>
      </c>
      <c r="X67" s="17">
        <v>2.8262888325107562</v>
      </c>
      <c r="Y67" s="17">
        <v>-1</v>
      </c>
      <c r="Z67" s="17">
        <v>-1</v>
      </c>
      <c r="AA67" s="17">
        <v>74.409994477447043</v>
      </c>
      <c r="AB67" s="17">
        <v>0.10387626970805018</v>
      </c>
      <c r="AC67" s="17">
        <v>0.25687587708236209</v>
      </c>
      <c r="AD67" s="17">
        <v>0.31468900358536184</v>
      </c>
      <c r="AE67" s="17">
        <v>33.772057518788706</v>
      </c>
      <c r="AF67" s="17">
        <v>0.73333333333333328</v>
      </c>
      <c r="AG67" s="17">
        <v>-1</v>
      </c>
      <c r="AH67" s="17">
        <v>-1</v>
      </c>
      <c r="AI67" s="17">
        <v>1.6503048397058177E-2</v>
      </c>
      <c r="AJ67" s="17">
        <v>0.16952978526115892</v>
      </c>
      <c r="AK67" s="17">
        <v>-9.4664676166511807E-3</v>
      </c>
      <c r="AL67" s="17">
        <v>0.34972958105123619</v>
      </c>
      <c r="AM67" s="17">
        <v>3.5164230132717696E-2</v>
      </c>
      <c r="AN67" s="17">
        <v>0.17423061873997356</v>
      </c>
      <c r="AO67" s="17">
        <v>0.83177341523468551</v>
      </c>
      <c r="AP67" s="17">
        <v>6.1044133737555208</v>
      </c>
      <c r="AQ67" s="17">
        <v>51.360677699958423</v>
      </c>
      <c r="AR67" s="17">
        <v>1.1758771911643935</v>
      </c>
      <c r="AS67" s="17">
        <v>3.0425683351798902</v>
      </c>
      <c r="AT67" s="17">
        <v>-1</v>
      </c>
      <c r="AU67" s="17">
        <v>-1</v>
      </c>
      <c r="AV67" s="17">
        <v>4.6252065578354449</v>
      </c>
      <c r="AW67" s="17">
        <v>99.800296619655953</v>
      </c>
      <c r="AX67" s="17">
        <v>117.08333611371295</v>
      </c>
      <c r="AY67" s="17">
        <v>0.31435141390428428</v>
      </c>
      <c r="AZ67" s="17">
        <v>8.4155316197550274</v>
      </c>
      <c r="BA67" s="22">
        <v>1540.2216171335269</v>
      </c>
      <c r="BB67" s="17"/>
      <c r="CU67" t="e">
        <v>#N/A</v>
      </c>
      <c r="CV67" t="e">
        <v>#N/A</v>
      </c>
    </row>
    <row r="68" spans="1:100" x14ac:dyDescent="0.25">
      <c r="A68">
        <v>144</v>
      </c>
      <c r="B68" t="s">
        <v>507</v>
      </c>
      <c r="C68" s="22">
        <v>3</v>
      </c>
      <c r="D68" s="17">
        <v>4.95131356144989</v>
      </c>
      <c r="E68" s="17">
        <v>-0.47569862855019246</v>
      </c>
      <c r="F68" s="17">
        <v>0.93087173585873495</v>
      </c>
      <c r="G68" s="17">
        <v>0.8104203710484239</v>
      </c>
      <c r="H68" s="17">
        <v>0.50707200473199021</v>
      </c>
      <c r="I68" s="17">
        <v>0</v>
      </c>
      <c r="J68" s="17">
        <v>30.424320283919407</v>
      </c>
      <c r="K68" s="17">
        <v>0.50707200473199021</v>
      </c>
      <c r="L68" s="17">
        <v>-0.99999999999999911</v>
      </c>
      <c r="M68" s="17">
        <v>-0.99999999999999911</v>
      </c>
      <c r="N68" s="17">
        <v>10.141440094639803</v>
      </c>
      <c r="O68" s="17">
        <v>36.186054216417709</v>
      </c>
      <c r="P68" s="17">
        <v>0.38572363195313875</v>
      </c>
      <c r="Q68" s="17">
        <v>1.9633844990238341</v>
      </c>
      <c r="R68" s="17">
        <v>0.61799238896183462</v>
      </c>
      <c r="S68" s="17">
        <v>0.33333333333333331</v>
      </c>
      <c r="T68" s="17">
        <v>0.33333333333333331</v>
      </c>
      <c r="U68" s="17">
        <v>0.37697554456904325</v>
      </c>
      <c r="V68" s="17">
        <v>8.1704213544786519E-2</v>
      </c>
      <c r="W68" s="17">
        <v>24.730976801940237</v>
      </c>
      <c r="X68" s="17">
        <v>2.1577221214795674</v>
      </c>
      <c r="Y68" s="17">
        <v>-0.99999999999999911</v>
      </c>
      <c r="Z68" s="17">
        <v>-0.99999999999999911</v>
      </c>
      <c r="AA68" s="17">
        <v>78.117836718014431</v>
      </c>
      <c r="AB68" s="17">
        <v>0.19279739146762936</v>
      </c>
      <c r="AC68" s="17">
        <v>0.30347551488797936</v>
      </c>
      <c r="AD68" s="17">
        <v>0.55910444418663907</v>
      </c>
      <c r="AE68" s="17">
        <v>52.76886752711242</v>
      </c>
      <c r="AF68" s="17">
        <v>0.90909090909090906</v>
      </c>
      <c r="AG68" s="17">
        <v>-0.99999999999999911</v>
      </c>
      <c r="AH68" s="17">
        <v>-0.99999999999999911</v>
      </c>
      <c r="AI68" s="17">
        <v>-5.4086633628400906E-3</v>
      </c>
      <c r="AJ68" s="17">
        <v>8.1704213544786519E-2</v>
      </c>
      <c r="AK68" s="17">
        <v>-1.3169019985498883E-2</v>
      </c>
      <c r="AL68" s="17">
        <v>7.503553526843712E-2</v>
      </c>
      <c r="AM68" s="17">
        <v>9.8869255717362048E-2</v>
      </c>
      <c r="AN68" s="17">
        <v>0.61503454423300941</v>
      </c>
      <c r="AO68" s="17">
        <v>2.4058862930065574</v>
      </c>
      <c r="AP68" s="17">
        <v>15.751041282167421</v>
      </c>
      <c r="AQ68" s="17">
        <v>55.155297085859651</v>
      </c>
      <c r="AR68" s="17">
        <v>1.1253464247804963</v>
      </c>
      <c r="AS68" s="17">
        <v>2.6647941262115582</v>
      </c>
      <c r="AT68" s="17">
        <v>-0.99999999999999911</v>
      </c>
      <c r="AU68" s="17">
        <v>-0.99999999999999911</v>
      </c>
      <c r="AV68" s="17">
        <v>1.4284127600102576</v>
      </c>
      <c r="AW68" s="17">
        <v>130.05493221659964</v>
      </c>
      <c r="AX68" s="17">
        <v>138.11718030382158</v>
      </c>
      <c r="AY68" s="17">
        <v>0.26802876218093646</v>
      </c>
      <c r="AZ68" s="17">
        <v>9.5889576165177388</v>
      </c>
      <c r="BA68" s="22">
        <v>1564.2840300872638</v>
      </c>
      <c r="BB68" s="17"/>
      <c r="CU68" t="e">
        <v>#N/A</v>
      </c>
      <c r="CV68" t="e">
        <v>#N/A</v>
      </c>
    </row>
    <row r="69" spans="1:100" x14ac:dyDescent="0.25">
      <c r="A69">
        <v>145</v>
      </c>
      <c r="B69" t="s">
        <v>508</v>
      </c>
      <c r="C69" s="22">
        <v>3</v>
      </c>
      <c r="D69" s="17">
        <v>4.81509097962536</v>
      </c>
      <c r="E69" s="17">
        <v>8.227339871404972E-2</v>
      </c>
      <c r="F69" s="17">
        <v>-0.3362938153965091</v>
      </c>
      <c r="G69" s="17">
        <v>-0.3362938153965091</v>
      </c>
      <c r="H69" s="17">
        <v>0.18304243385006652</v>
      </c>
      <c r="I69" s="17">
        <v>0</v>
      </c>
      <c r="J69" s="17">
        <v>10.98254603100399</v>
      </c>
      <c r="K69" s="17">
        <v>0.18304243385006652</v>
      </c>
      <c r="L69" s="17">
        <v>-0.99999999999999867</v>
      </c>
      <c r="M69" s="17">
        <v>-0.99999999999999867</v>
      </c>
      <c r="N69" s="17">
        <v>3.660848677001328</v>
      </c>
      <c r="O69" s="17">
        <v>15.461343195232841</v>
      </c>
      <c r="P69" s="17">
        <v>1.1409742019382374</v>
      </c>
      <c r="Q69" s="17">
        <v>9.3714819727541698E-4</v>
      </c>
      <c r="R69" s="17">
        <v>0.17118213384261499</v>
      </c>
      <c r="S69" s="17">
        <v>0.33333333333333293</v>
      </c>
      <c r="T69" s="17">
        <v>0.34496299832591648</v>
      </c>
      <c r="U69" s="17">
        <v>0.21587282167099781</v>
      </c>
      <c r="V69" s="17">
        <v>6.5990695324440601E-2</v>
      </c>
      <c r="W69" s="17">
        <v>31.084696592184873</v>
      </c>
      <c r="X69" s="17">
        <v>1.7663190214324009</v>
      </c>
      <c r="Y69" s="17">
        <v>-0.99999999999999867</v>
      </c>
      <c r="Z69" s="17">
        <v>-0.99999999999999867</v>
      </c>
      <c r="AA69" s="17">
        <v>55.829548446297345</v>
      </c>
      <c r="AB69" s="17">
        <v>-3.5242350429810089E-2</v>
      </c>
      <c r="AC69" s="17">
        <v>0.22809407208089486</v>
      </c>
      <c r="AD69" s="17">
        <v>0.29862167275431262</v>
      </c>
      <c r="AE69" s="17">
        <v>24.573669720269883</v>
      </c>
      <c r="AF69" s="17">
        <v>0.35714285714285715</v>
      </c>
      <c r="AG69" s="17">
        <v>-0.99999999999999867</v>
      </c>
      <c r="AH69" s="17">
        <v>-0.99999999999999867</v>
      </c>
      <c r="AI69" s="17">
        <v>-2.7011703239726995E-3</v>
      </c>
      <c r="AJ69" s="17">
        <v>6.5990695324440601E-2</v>
      </c>
      <c r="AK69" s="17">
        <v>5.4710887762206277E-2</v>
      </c>
      <c r="AL69" s="17">
        <v>0.15637038677234361</v>
      </c>
      <c r="AM69" s="17">
        <v>0.91164533262368153</v>
      </c>
      <c r="AN69" s="17">
        <v>4.1846259124090249E-2</v>
      </c>
      <c r="AO69" s="17">
        <v>23.064687754403071</v>
      </c>
      <c r="AP69" s="17">
        <v>1.8280084119639746</v>
      </c>
      <c r="AQ69" s="17">
        <v>42.067242623188861</v>
      </c>
      <c r="AR69" s="17">
        <v>0.96015984865468784</v>
      </c>
      <c r="AS69" s="17">
        <v>1.9493614552824703</v>
      </c>
      <c r="AT69" s="17">
        <v>-0.99999999999999867</v>
      </c>
      <c r="AU69" s="17">
        <v>-0.99999999999999867</v>
      </c>
      <c r="AV69" s="17">
        <v>-0.165111681553894</v>
      </c>
      <c r="AW69" s="17">
        <v>73.118900053494187</v>
      </c>
      <c r="AX69" s="17">
        <v>79.66394617945879</v>
      </c>
      <c r="AY69" s="17">
        <v>0.27964155453287781</v>
      </c>
      <c r="AZ69" s="17">
        <v>4.9754835275160758</v>
      </c>
      <c r="BA69" s="22">
        <v>1447.7634129018625</v>
      </c>
      <c r="BB69" s="17"/>
      <c r="CU69" t="e">
        <v>#N/A</v>
      </c>
      <c r="CV69" t="e">
        <v>#N/A</v>
      </c>
    </row>
    <row r="70" spans="1:100" x14ac:dyDescent="0.25">
      <c r="A70">
        <v>148</v>
      </c>
      <c r="B70" t="s">
        <v>509</v>
      </c>
      <c r="C70" s="22">
        <v>3</v>
      </c>
      <c r="D70" s="17">
        <v>5.3238129527707096</v>
      </c>
      <c r="E70" s="17">
        <v>-0.13106162809959399</v>
      </c>
      <c r="F70" s="17">
        <v>12.889988032784947</v>
      </c>
      <c r="G70" s="17">
        <v>12.850458289907815</v>
      </c>
      <c r="H70" s="17">
        <v>0.24804653947948835</v>
      </c>
      <c r="I70" s="17">
        <v>-2.1822626100699218E-2</v>
      </c>
      <c r="J70" s="17">
        <v>13.573434802727339</v>
      </c>
      <c r="K70" s="17">
        <v>0.22622391337878917</v>
      </c>
      <c r="L70" s="17">
        <v>-0.99999999999999789</v>
      </c>
      <c r="M70" s="17">
        <v>-0.99999999999999789</v>
      </c>
      <c r="N70" s="17">
        <v>4.5244782675757813</v>
      </c>
      <c r="O70" s="17">
        <v>31.747706045405863</v>
      </c>
      <c r="P70" s="17">
        <v>-9.1996382809259369E-2</v>
      </c>
      <c r="Q70" s="17">
        <v>-4.4557091878725386</v>
      </c>
      <c r="R70" s="17">
        <v>-1.5830057237591972</v>
      </c>
      <c r="S70" s="17">
        <v>0.33333333333333265</v>
      </c>
      <c r="T70" s="17">
        <v>0.33333333333333265</v>
      </c>
      <c r="U70" s="17">
        <v>0.5946437651107439</v>
      </c>
      <c r="V70" s="17">
        <v>0.30896971527951383</v>
      </c>
      <c r="W70" s="17">
        <v>53.762249347125355</v>
      </c>
      <c r="X70" s="17">
        <v>4.6728361054079341</v>
      </c>
      <c r="Y70" s="17">
        <v>-0.99999999999999789</v>
      </c>
      <c r="Z70" s="17">
        <v>-0.99999999999999789</v>
      </c>
      <c r="AA70" s="17">
        <v>102.60980308981816</v>
      </c>
      <c r="AB70" s="17">
        <v>0.2206636778510786</v>
      </c>
      <c r="AC70" s="17">
        <v>0.17584571282590394</v>
      </c>
      <c r="AD70" s="17">
        <v>0.61210179865205783</v>
      </c>
      <c r="AE70" s="17">
        <v>50.43055946645201</v>
      </c>
      <c r="AF70" s="17">
        <v>1</v>
      </c>
      <c r="AG70" s="17">
        <v>-0.99999999999999789</v>
      </c>
      <c r="AH70" s="17">
        <v>-0.99999999999999789</v>
      </c>
      <c r="AI70" s="17">
        <v>7.1512349940507355E-2</v>
      </c>
      <c r="AJ70" s="17">
        <v>0.30896971527951383</v>
      </c>
      <c r="AK70" s="17">
        <v>0.11229921778930298</v>
      </c>
      <c r="AL70" s="17">
        <v>0.20291054978690592</v>
      </c>
      <c r="AM70" s="17">
        <v>-3.1746503757365332E-2</v>
      </c>
      <c r="AN70" s="17">
        <v>9.80411983053429E-2</v>
      </c>
      <c r="AO70" s="17">
        <v>-0.23216650498761782</v>
      </c>
      <c r="AP70" s="17">
        <v>3.4655827065681017</v>
      </c>
      <c r="AQ70" s="17">
        <v>67.335684149852682</v>
      </c>
      <c r="AR70" s="17">
        <v>1.5702801470569234</v>
      </c>
      <c r="AS70" s="17">
        <v>4.8990600187867237</v>
      </c>
      <c r="AT70" s="17">
        <v>-0.99999999999999789</v>
      </c>
      <c r="AU70" s="17">
        <v>-0.99999999999999789</v>
      </c>
      <c r="AV70" s="17">
        <v>11.267452566148627</v>
      </c>
      <c r="AW70" s="17">
        <v>137.82309184179221</v>
      </c>
      <c r="AX70" s="17">
        <v>170.15031036855373</v>
      </c>
      <c r="AY70" s="17">
        <v>0.64679451249426234</v>
      </c>
      <c r="AZ70" s="17">
        <v>80.96134177676312</v>
      </c>
      <c r="BA70" s="22">
        <v>1663.755665507575</v>
      </c>
      <c r="BB70" s="17"/>
      <c r="CU70" t="e">
        <v>#N/A</v>
      </c>
      <c r="CV70" t="e">
        <v>#N/A</v>
      </c>
    </row>
    <row r="71" spans="1:100" x14ac:dyDescent="0.25">
      <c r="A71">
        <v>151</v>
      </c>
      <c r="B71" t="s">
        <v>510</v>
      </c>
      <c r="C71" s="22">
        <v>3</v>
      </c>
      <c r="D71" s="17">
        <v>3.1568708242381178</v>
      </c>
      <c r="E71" s="17">
        <v>-0.27437948844934806</v>
      </c>
      <c r="F71" s="17">
        <v>-0.31681732187021688</v>
      </c>
      <c r="G71" s="17">
        <v>-0.39354641501252169</v>
      </c>
      <c r="H71" s="17">
        <v>0.12643749743391536</v>
      </c>
      <c r="I71" s="17">
        <v>0</v>
      </c>
      <c r="J71" s="17">
        <v>7.5862498460349199</v>
      </c>
      <c r="K71" s="17">
        <v>0.12643749743391536</v>
      </c>
      <c r="L71" s="17">
        <v>-0.99999999999999978</v>
      </c>
      <c r="M71" s="17">
        <v>-0.99999999999999978</v>
      </c>
      <c r="N71" s="17">
        <v>2.5287499486783043</v>
      </c>
      <c r="O71" s="17">
        <v>10.349574255260521</v>
      </c>
      <c r="P71" s="17">
        <v>-1.0846604964570887</v>
      </c>
      <c r="Q71" s="17">
        <v>0.23152651894953263</v>
      </c>
      <c r="R71" s="17">
        <v>-0.14148182113807894</v>
      </c>
      <c r="S71" s="17">
        <v>0.33333333333333343</v>
      </c>
      <c r="T71" s="17">
        <v>0.33790621023049522</v>
      </c>
      <c r="U71" s="17">
        <v>9.8875771391444531E-2</v>
      </c>
      <c r="V71" s="17">
        <v>-5.1774144340454985E-2</v>
      </c>
      <c r="W71" s="17">
        <v>23.676146927236097</v>
      </c>
      <c r="X71" s="17">
        <v>0.63423314255012331</v>
      </c>
      <c r="Y71" s="17">
        <v>-0.99999999999999978</v>
      </c>
      <c r="Z71" s="17">
        <v>-0.99999999999999978</v>
      </c>
      <c r="AA71" s="17">
        <v>8.9326897706027353</v>
      </c>
      <c r="AB71" s="17">
        <v>-8.7515168931496162E-2</v>
      </c>
      <c r="AC71" s="17">
        <v>-7.2070496631029379E-2</v>
      </c>
      <c r="AD71" s="17">
        <v>-0.13245384114738029</v>
      </c>
      <c r="AE71" s="17">
        <v>-14.601975335495306</v>
      </c>
      <c r="AF71" s="17">
        <v>0</v>
      </c>
      <c r="AG71" s="17">
        <v>-0.99999999999999978</v>
      </c>
      <c r="AH71" s="17">
        <v>-0.99999999999999978</v>
      </c>
      <c r="AI71" s="17">
        <v>0</v>
      </c>
      <c r="AJ71" s="17">
        <v>-5.1774144340454985E-2</v>
      </c>
      <c r="AK71" s="17">
        <v>0.3741349549970362</v>
      </c>
      <c r="AL71" s="17">
        <v>8.9949901119442434E-3</v>
      </c>
      <c r="AM71" s="17">
        <v>0.23757073083528818</v>
      </c>
      <c r="AN71" s="17">
        <v>-4.3082885882837443E-2</v>
      </c>
      <c r="AO71" s="17">
        <v>7.8099430458673877</v>
      </c>
      <c r="AP71" s="17">
        <v>-1.0320971965112151</v>
      </c>
      <c r="AQ71" s="17">
        <v>31.262396773271035</v>
      </c>
      <c r="AR71" s="17">
        <v>0.71834117061481784</v>
      </c>
      <c r="AS71" s="17">
        <v>0.7606706399840385</v>
      </c>
      <c r="AT71" s="17">
        <v>-0.99999999999999978</v>
      </c>
      <c r="AU71" s="17">
        <v>-0.99999999999999978</v>
      </c>
      <c r="AV71" s="17">
        <v>-0.53502823615060091</v>
      </c>
      <c r="AW71" s="17">
        <v>18.250166829352032</v>
      </c>
      <c r="AX71" s="17">
        <v>13.072752395306544</v>
      </c>
      <c r="AY71" s="17">
        <v>-0.20174669044664489</v>
      </c>
      <c r="AZ71" s="17">
        <v>-58.769107774729733</v>
      </c>
      <c r="BA71" s="22">
        <v>1291.6988873633536</v>
      </c>
      <c r="BB71" s="17"/>
      <c r="CU71" t="e">
        <v>#N/A</v>
      </c>
      <c r="CV71" t="e">
        <v>#N/A</v>
      </c>
    </row>
    <row r="72" spans="1:100" x14ac:dyDescent="0.25">
      <c r="A72">
        <v>155</v>
      </c>
      <c r="B72" t="s">
        <v>511</v>
      </c>
      <c r="C72" s="22">
        <v>3</v>
      </c>
      <c r="D72" s="17">
        <v>2.176536814432835</v>
      </c>
      <c r="E72" s="17">
        <v>-0.12990260840793028</v>
      </c>
      <c r="F72" s="17">
        <v>0.51072325207155056</v>
      </c>
      <c r="G72" s="17">
        <v>0.47901263308890712</v>
      </c>
      <c r="H72" s="17">
        <v>-4.3596948756556071E-2</v>
      </c>
      <c r="I72" s="17">
        <v>0</v>
      </c>
      <c r="J72" s="17">
        <v>-2.6158169253933665</v>
      </c>
      <c r="K72" s="17">
        <v>-4.3596948756556071E-2</v>
      </c>
      <c r="L72" s="17">
        <v>-1.0000000000000013</v>
      </c>
      <c r="M72" s="17">
        <v>-1.0000000000000013</v>
      </c>
      <c r="N72" s="17">
        <v>-0.87193897513112151</v>
      </c>
      <c r="O72" s="17">
        <v>3.9732522128375608E-2</v>
      </c>
      <c r="P72" s="17">
        <v>-0.88992104070450451</v>
      </c>
      <c r="Q72" s="17">
        <v>1.8551462008975954</v>
      </c>
      <c r="R72" s="17">
        <v>0.54918163135351805</v>
      </c>
      <c r="S72" s="17">
        <v>0.33333333333333343</v>
      </c>
      <c r="T72" s="17">
        <v>0.35126166141473281</v>
      </c>
      <c r="U72" s="17">
        <v>0.17852595033427437</v>
      </c>
      <c r="V72" s="17">
        <v>-2.0798254670462799E-2</v>
      </c>
      <c r="W72" s="17">
        <v>35.436785566737363</v>
      </c>
      <c r="X72" s="17">
        <v>1.3354345449003435</v>
      </c>
      <c r="Y72" s="17">
        <v>-1.0000000000000013</v>
      </c>
      <c r="Z72" s="17">
        <v>-1.0000000000000013</v>
      </c>
      <c r="AA72" s="17">
        <v>59.267442056457114</v>
      </c>
      <c r="AB72" s="17">
        <v>0.28930321575241214</v>
      </c>
      <c r="AC72" s="17">
        <v>9.1205753132948195E-2</v>
      </c>
      <c r="AD72" s="17">
        <v>8.5120528281963911E-2</v>
      </c>
      <c r="AE72" s="17">
        <v>23.281474858366217</v>
      </c>
      <c r="AF72" s="17">
        <v>0.5714285714285714</v>
      </c>
      <c r="AG72" s="17">
        <v>-1.0000000000000013</v>
      </c>
      <c r="AH72" s="17">
        <v>-1.0000000000000013</v>
      </c>
      <c r="AI72" s="17">
        <v>4.3952748838815475E-2</v>
      </c>
      <c r="AJ72" s="17">
        <v>-2.0798254670462799E-2</v>
      </c>
      <c r="AK72" s="17">
        <v>0.11472162646549809</v>
      </c>
      <c r="AL72" s="17">
        <v>3.8901109596502677E-2</v>
      </c>
      <c r="AM72" s="17">
        <v>7.768535237106905E-2</v>
      </c>
      <c r="AN72" s="17">
        <v>-0.12182218209101749</v>
      </c>
      <c r="AO72" s="17">
        <v>2.515741941604217</v>
      </c>
      <c r="AP72" s="17">
        <v>-2.851049004292924</v>
      </c>
      <c r="AQ72" s="17">
        <v>32.820968641343995</v>
      </c>
      <c r="AR72" s="17">
        <v>0.84232269041187846</v>
      </c>
      <c r="AS72" s="17">
        <v>1.2918375961437873</v>
      </c>
      <c r="AT72" s="17">
        <v>-1.0000000000000013</v>
      </c>
      <c r="AU72" s="17">
        <v>-1.0000000000000013</v>
      </c>
      <c r="AV72" s="17">
        <v>1.0281942644424245</v>
      </c>
      <c r="AW72" s="17">
        <v>56.456125574292592</v>
      </c>
      <c r="AX72" s="17">
        <v>55.255355084022604</v>
      </c>
      <c r="AY72" s="17">
        <v>-4.2643835550352116E-2</v>
      </c>
      <c r="AZ72" s="17">
        <v>-65.448158710647419</v>
      </c>
      <c r="BA72" s="22">
        <v>1414.0744182938058</v>
      </c>
      <c r="BB72" s="17"/>
      <c r="CU72" t="e">
        <v>#N/A</v>
      </c>
      <c r="CV72" t="e">
        <v>#N/A</v>
      </c>
    </row>
    <row r="73" spans="1:100" x14ac:dyDescent="0.25">
      <c r="A73">
        <v>156</v>
      </c>
      <c r="B73" t="s">
        <v>512</v>
      </c>
      <c r="C73" s="22">
        <v>3</v>
      </c>
      <c r="D73" s="17">
        <v>4.6070676183606283</v>
      </c>
      <c r="E73" s="17">
        <v>-1.8853099216898199E-2</v>
      </c>
      <c r="F73" s="17">
        <v>-0.72918833111255121</v>
      </c>
      <c r="G73" s="17">
        <v>-0.72626948453723428</v>
      </c>
      <c r="H73" s="17">
        <v>5.6454607178895069E-2</v>
      </c>
      <c r="I73" s="17">
        <v>0</v>
      </c>
      <c r="J73" s="17">
        <v>3.3872764307337055</v>
      </c>
      <c r="K73" s="17">
        <v>5.6454607178895069E-2</v>
      </c>
      <c r="L73" s="17">
        <v>-0.99999999999999978</v>
      </c>
      <c r="M73" s="17">
        <v>-0.99999999999999978</v>
      </c>
      <c r="N73" s="17">
        <v>1.1290921435779024</v>
      </c>
      <c r="O73" s="17">
        <v>7.2680745645570983</v>
      </c>
      <c r="P73" s="17">
        <v>2.5732221084986837</v>
      </c>
      <c r="Q73" s="17">
        <v>0.43816050937238188</v>
      </c>
      <c r="R73" s="17">
        <v>0.34980488193171166</v>
      </c>
      <c r="S73" s="17">
        <v>0.33333333333333348</v>
      </c>
      <c r="T73" s="17">
        <v>0.32150312866008413</v>
      </c>
      <c r="U73" s="17">
        <v>0.22871983320705239</v>
      </c>
      <c r="V73" s="17">
        <v>-2.9413389558621245E-2</v>
      </c>
      <c r="W73" s="17">
        <v>31.907531938518137</v>
      </c>
      <c r="X73" s="17">
        <v>1.3249506456177553</v>
      </c>
      <c r="Y73" s="17">
        <v>-0.99999999999999978</v>
      </c>
      <c r="Z73" s="17">
        <v>-0.99999999999999978</v>
      </c>
      <c r="AA73" s="17">
        <v>72.38599918131392</v>
      </c>
      <c r="AB73" s="17">
        <v>0.2397683061265839</v>
      </c>
      <c r="AC73" s="17">
        <v>0.2020553302382071</v>
      </c>
      <c r="AD73" s="17">
        <v>0.36074961085249063</v>
      </c>
      <c r="AE73" s="17">
        <v>40.128662360864077</v>
      </c>
      <c r="AF73" s="17">
        <v>0.8125</v>
      </c>
      <c r="AG73" s="17">
        <v>-0.99999999999999978</v>
      </c>
      <c r="AH73" s="17">
        <v>-0.99999999999999978</v>
      </c>
      <c r="AI73" s="17">
        <v>-1.2448151630371839E-2</v>
      </c>
      <c r="AJ73" s="17">
        <v>-2.9413389558621245E-2</v>
      </c>
      <c r="AK73" s="17">
        <v>4.8062606314772105E-3</v>
      </c>
      <c r="AL73" s="17">
        <v>0.29016275775726152</v>
      </c>
      <c r="AM73" s="17">
        <v>-0.15400252907547099</v>
      </c>
      <c r="AN73" s="17">
        <v>0.11511937260970065</v>
      </c>
      <c r="AO73" s="17">
        <v>-3.8260319237293889</v>
      </c>
      <c r="AP73" s="17">
        <v>4.3287981040288237</v>
      </c>
      <c r="AQ73" s="17">
        <v>35.29480836925184</v>
      </c>
      <c r="AR73" s="17">
        <v>0.85414290564184892</v>
      </c>
      <c r="AS73" s="17">
        <v>1.3814052527966501</v>
      </c>
      <c r="AT73" s="17">
        <v>-0.99999999999999978</v>
      </c>
      <c r="AU73" s="17">
        <v>-0.99999999999999978</v>
      </c>
      <c r="AV73" s="17">
        <v>-0.37646460260552267</v>
      </c>
      <c r="AW73" s="17">
        <v>83.982871849899823</v>
      </c>
      <c r="AX73" s="17">
        <v>80.792569861430266</v>
      </c>
      <c r="AY73" s="17">
        <v>0.27752582961361655</v>
      </c>
      <c r="AZ73" s="17">
        <v>14.33081140866711</v>
      </c>
      <c r="BA73" s="22">
        <v>1515.1609702122341</v>
      </c>
      <c r="BB73" s="17"/>
      <c r="CU73" t="e">
        <v>#N/A</v>
      </c>
      <c r="CV73" t="e">
        <v>#N/A</v>
      </c>
    </row>
    <row r="74" spans="1:100" x14ac:dyDescent="0.25">
      <c r="A74">
        <v>157</v>
      </c>
      <c r="B74" t="s">
        <v>513</v>
      </c>
      <c r="C74" s="22">
        <v>3</v>
      </c>
      <c r="D74" s="17">
        <v>5.1620002174634934</v>
      </c>
      <c r="E74" s="17">
        <v>-1.8263033941132104E-2</v>
      </c>
      <c r="F74" s="17">
        <v>-0.96003224551448496</v>
      </c>
      <c r="G74" s="17">
        <v>-0.9680960658859854</v>
      </c>
      <c r="H74" s="17">
        <v>0.37041817001884791</v>
      </c>
      <c r="I74" s="17">
        <v>0</v>
      </c>
      <c r="J74" s="17">
        <v>22.225090201130882</v>
      </c>
      <c r="K74" s="17">
        <v>0.37041817001884791</v>
      </c>
      <c r="L74" s="17">
        <v>-1.0000000000000016</v>
      </c>
      <c r="M74" s="17">
        <v>-1.0000000000000016</v>
      </c>
      <c r="N74" s="17">
        <v>7.4083634003769641</v>
      </c>
      <c r="O74" s="17">
        <v>26.418994352708374</v>
      </c>
      <c r="P74" s="17">
        <v>-3.656293332011646E-2</v>
      </c>
      <c r="Q74" s="17">
        <v>-5.0649224715373613</v>
      </c>
      <c r="R74" s="17">
        <v>-1.6872060068552777</v>
      </c>
      <c r="S74" s="17">
        <v>0.3333333333333332</v>
      </c>
      <c r="T74" s="17">
        <v>0.33874646214439891</v>
      </c>
      <c r="U74" s="17">
        <v>9.4511678677179745E-2</v>
      </c>
      <c r="V74" s="17">
        <v>1.1407380586989519E-2</v>
      </c>
      <c r="W74" s="17">
        <v>16.303227388922174</v>
      </c>
      <c r="X74" s="17">
        <v>0.74815262368954139</v>
      </c>
      <c r="Y74" s="17">
        <v>-1.0000000000000016</v>
      </c>
      <c r="Z74" s="17">
        <v>-1.0000000000000016</v>
      </c>
      <c r="AA74" s="17">
        <v>44.493525404700193</v>
      </c>
      <c r="AB74" s="17">
        <v>-2.6890649795584191E-2</v>
      </c>
      <c r="AC74" s="17">
        <v>0.1892689960056459</v>
      </c>
      <c r="AD74" s="17">
        <v>0.43517173424260464</v>
      </c>
      <c r="AE74" s="17">
        <v>29.877504022633335</v>
      </c>
      <c r="AF74" s="17">
        <v>0.75</v>
      </c>
      <c r="AG74" s="17">
        <v>-1.0000000000000016</v>
      </c>
      <c r="AH74" s="17">
        <v>-1.0000000000000016</v>
      </c>
      <c r="AI74" s="17">
        <v>-3.9562870033676409E-2</v>
      </c>
      <c r="AJ74" s="17">
        <v>1.1407380586989519E-2</v>
      </c>
      <c r="AK74" s="17">
        <v>0.11426317638534164</v>
      </c>
      <c r="AL74" s="17">
        <v>6.2964492550534157E-2</v>
      </c>
      <c r="AM74" s="17">
        <v>3.4393218779686208E-2</v>
      </c>
      <c r="AN74" s="17">
        <v>0.32039768997107093</v>
      </c>
      <c r="AO74" s="17">
        <v>1.4311463514188631</v>
      </c>
      <c r="AP74" s="17">
        <v>8.3247647120294452</v>
      </c>
      <c r="AQ74" s="17">
        <v>38.528317590053042</v>
      </c>
      <c r="AR74" s="17">
        <v>0.77799885474190267</v>
      </c>
      <c r="AS74" s="17">
        <v>1.1185707937083895</v>
      </c>
      <c r="AT74" s="17">
        <v>-1.0000000000000016</v>
      </c>
      <c r="AU74" s="17">
        <v>-1.0000000000000016</v>
      </c>
      <c r="AV74" s="17">
        <v>-2.6553020727412644</v>
      </c>
      <c r="AW74" s="17">
        <v>79.237284469438052</v>
      </c>
      <c r="AX74" s="17">
        <v>79.586765127463437</v>
      </c>
      <c r="AY74" s="17">
        <v>0.1136956929906065</v>
      </c>
      <c r="AZ74" s="17">
        <v>-11.026770203865579</v>
      </c>
      <c r="BA74" s="22">
        <v>1478.1570455368878</v>
      </c>
      <c r="BB74" s="17"/>
      <c r="CU74" t="e">
        <v>#N/A</v>
      </c>
      <c r="CV74" t="e">
        <v>#N/A</v>
      </c>
    </row>
    <row r="75" spans="1:100" x14ac:dyDescent="0.25">
      <c r="A75">
        <v>159</v>
      </c>
      <c r="B75" t="s">
        <v>514</v>
      </c>
      <c r="C75" s="22">
        <v>3</v>
      </c>
      <c r="D75" s="17">
        <v>4.6961399005401141</v>
      </c>
      <c r="E75" s="17">
        <v>0.52941981312508835</v>
      </c>
      <c r="F75" s="17">
        <v>1.3452979584052907</v>
      </c>
      <c r="G75" s="17">
        <v>1.5329789282169446</v>
      </c>
      <c r="H75" s="17">
        <v>5.5624888919409754E-2</v>
      </c>
      <c r="I75" s="17">
        <v>0</v>
      </c>
      <c r="J75" s="17">
        <v>3.3374933351645883</v>
      </c>
      <c r="K75" s="17">
        <v>5.5624888919409754E-2</v>
      </c>
      <c r="L75" s="17">
        <v>-0.999999999999997</v>
      </c>
      <c r="M75" s="17">
        <v>-0.999999999999997</v>
      </c>
      <c r="N75" s="17">
        <v>1.1124977783881953</v>
      </c>
      <c r="O75" s="17">
        <v>9.5666121639216435</v>
      </c>
      <c r="P75" s="17">
        <v>3.4700812577571494</v>
      </c>
      <c r="Q75" s="17">
        <v>-3.3008485250187549</v>
      </c>
      <c r="R75" s="17">
        <v>-0.74318257363846785</v>
      </c>
      <c r="S75" s="17">
        <v>0.33333333333333243</v>
      </c>
      <c r="T75" s="17">
        <v>0.33239228478453187</v>
      </c>
      <c r="U75" s="17">
        <v>0.15275345349013242</v>
      </c>
      <c r="V75" s="17">
        <v>-7.8272253655949364E-3</v>
      </c>
      <c r="W75" s="17">
        <v>30.201078292919679</v>
      </c>
      <c r="X75" s="17">
        <v>1.1618791197192597</v>
      </c>
      <c r="Y75" s="17">
        <v>-0.999999999999997</v>
      </c>
      <c r="Z75" s="17">
        <v>-0.999999999999997</v>
      </c>
      <c r="AA75" s="17">
        <v>80.506478371882338</v>
      </c>
      <c r="AB75" s="17">
        <v>0.29094391142649539</v>
      </c>
      <c r="AC75" s="17">
        <v>0.48763888244816417</v>
      </c>
      <c r="AD75" s="17">
        <v>0.24238885917736352</v>
      </c>
      <c r="AE75" s="17">
        <v>51.048582652601127</v>
      </c>
      <c r="AF75" s="17">
        <v>0.92307692307692313</v>
      </c>
      <c r="AG75" s="17">
        <v>-0.999999999999997</v>
      </c>
      <c r="AH75" s="17">
        <v>-0.999999999999997</v>
      </c>
      <c r="AI75" s="17">
        <v>-6.6625647449630065E-2</v>
      </c>
      <c r="AJ75" s="17">
        <v>-7.8272253655949364E-3</v>
      </c>
      <c r="AK75" s="17">
        <v>-0.14489970781063172</v>
      </c>
      <c r="AL75" s="17">
        <v>0.33018560879973591</v>
      </c>
      <c r="AM75" s="17">
        <v>6.259563792953661E-2</v>
      </c>
      <c r="AN75" s="17">
        <v>0.13184101679729679</v>
      </c>
      <c r="AO75" s="17">
        <v>0.84039240918525615</v>
      </c>
      <c r="AP75" s="17">
        <v>4.9469534639310977</v>
      </c>
      <c r="AQ75" s="17">
        <v>33.538571628084284</v>
      </c>
      <c r="AR75" s="17">
        <v>0.81065184624240205</v>
      </c>
      <c r="AS75" s="17">
        <v>1.2175040086386697</v>
      </c>
      <c r="AT75" s="17">
        <v>-0.999999999999997</v>
      </c>
      <c r="AU75" s="17">
        <v>-0.999999999999997</v>
      </c>
      <c r="AV75" s="17">
        <v>0.78979635457847663</v>
      </c>
      <c r="AW75" s="17">
        <v>95.02004399973508</v>
      </c>
      <c r="AX75" s="17">
        <v>92.904808514183003</v>
      </c>
      <c r="AY75" s="17">
        <v>0.34459550978245213</v>
      </c>
      <c r="AZ75" s="17">
        <v>15.209908771965148</v>
      </c>
      <c r="BA75" s="22">
        <v>1467.9846534276321</v>
      </c>
      <c r="BB75" s="17"/>
      <c r="CU75" t="e">
        <v>#N/A</v>
      </c>
      <c r="CV75" t="e">
        <v>#N/A</v>
      </c>
    </row>
    <row r="76" spans="1:100" x14ac:dyDescent="0.25">
      <c r="A76">
        <v>166</v>
      </c>
      <c r="B76" t="s">
        <v>515</v>
      </c>
      <c r="C76" s="22">
        <v>3</v>
      </c>
      <c r="D76" s="17">
        <v>4.7725742205814816</v>
      </c>
      <c r="E76" s="17">
        <v>0.78471741785238813</v>
      </c>
      <c r="F76" s="17">
        <v>-0.43745572407652872</v>
      </c>
      <c r="G76" s="17">
        <v>-0.20379624054575704</v>
      </c>
      <c r="H76" s="17">
        <v>-1.5992772048330318E-2</v>
      </c>
      <c r="I76" s="17">
        <v>0</v>
      </c>
      <c r="J76" s="17">
        <v>-0.95956632289982013</v>
      </c>
      <c r="K76" s="17">
        <v>-1.5992772048330318E-2</v>
      </c>
      <c r="L76" s="17">
        <v>-1.0000000000000007</v>
      </c>
      <c r="M76" s="17">
        <v>-1.0000000000000007</v>
      </c>
      <c r="N76" s="17">
        <v>-0.31985544096660762</v>
      </c>
      <c r="O76" s="17">
        <v>3.6092116571358961</v>
      </c>
      <c r="P76" s="17">
        <v>0.83388740107201231</v>
      </c>
      <c r="Q76" s="17">
        <v>-3.4350268052567006</v>
      </c>
      <c r="R76" s="17">
        <v>-1.1389294379213044</v>
      </c>
      <c r="S76" s="17">
        <v>0.33343419736749552</v>
      </c>
      <c r="T76" s="17">
        <v>0.34904858696293112</v>
      </c>
      <c r="U76" s="17">
        <v>0.23288307116895524</v>
      </c>
      <c r="V76" s="17">
        <v>-2.4326621986629708E-2</v>
      </c>
      <c r="W76" s="17">
        <v>36.281280222443293</v>
      </c>
      <c r="X76" s="17">
        <v>1.4850342269578958</v>
      </c>
      <c r="Y76" s="17">
        <v>-1.0000000000000007</v>
      </c>
      <c r="Z76" s="17">
        <v>-1.0000000000000007</v>
      </c>
      <c r="AA76" s="17">
        <v>46.007894362572237</v>
      </c>
      <c r="AB76" s="17">
        <v>0.18602930835406842</v>
      </c>
      <c r="AC76" s="17">
        <v>6.5439953447810659E-2</v>
      </c>
      <c r="AD76" s="17">
        <v>-3.4158390240873859E-2</v>
      </c>
      <c r="AE76" s="17">
        <v>10.865543578050257</v>
      </c>
      <c r="AF76" s="17">
        <v>0.5714285714285714</v>
      </c>
      <c r="AG76" s="17">
        <v>-1.0000000000000007</v>
      </c>
      <c r="AH76" s="17">
        <v>-1.0000000000000007</v>
      </c>
      <c r="AI76" s="17">
        <v>-1.8921568059782949E-2</v>
      </c>
      <c r="AJ76" s="17">
        <v>-2.4326621986629708E-2</v>
      </c>
      <c r="AK76" s="17">
        <v>0.10088633951227599</v>
      </c>
      <c r="AL76" s="17">
        <v>0.12061446214657043</v>
      </c>
      <c r="AM76" s="17">
        <v>-8.6136482890354624E-2</v>
      </c>
      <c r="AN76" s="17">
        <v>0.28815667176272791</v>
      </c>
      <c r="AO76" s="17">
        <v>-1.6489803746974849</v>
      </c>
      <c r="AP76" s="17">
        <v>7.8069891048010502</v>
      </c>
      <c r="AQ76" s="17">
        <v>35.321713899543482</v>
      </c>
      <c r="AR76" s="17">
        <v>0.89103923351275194</v>
      </c>
      <c r="AS76" s="17">
        <v>1.4690414549095652</v>
      </c>
      <c r="AT76" s="17">
        <v>-1.0000000000000007</v>
      </c>
      <c r="AU76" s="17">
        <v>-1.0000000000000007</v>
      </c>
      <c r="AV76" s="17">
        <v>-1.3427256784670605</v>
      </c>
      <c r="AW76" s="17">
        <v>57.424095124509172</v>
      </c>
      <c r="AX76" s="17">
        <v>54.613001564650553</v>
      </c>
      <c r="AY76" s="17">
        <v>0.26126624437334528</v>
      </c>
      <c r="AZ76" s="17">
        <v>0.54731870165381769</v>
      </c>
      <c r="BA76" s="22">
        <v>1407.2648944847492</v>
      </c>
      <c r="BB76" s="17"/>
      <c r="CU76" t="e">
        <v>#N/A</v>
      </c>
      <c r="CV76" t="e">
        <v>#N/A</v>
      </c>
    </row>
    <row r="77" spans="1:100" x14ac:dyDescent="0.25">
      <c r="A77">
        <v>167</v>
      </c>
      <c r="B77" t="s">
        <v>516</v>
      </c>
      <c r="C77" s="22">
        <v>3</v>
      </c>
      <c r="D77" s="17">
        <v>5.5701384558054325</v>
      </c>
      <c r="E77" s="17">
        <v>0.20244131392596276</v>
      </c>
      <c r="F77" s="17">
        <v>-4.3353043339336872E-2</v>
      </c>
      <c r="G77" s="17">
        <v>1.0696540140376132E-2</v>
      </c>
      <c r="H77" s="17">
        <v>-4.7693171323642369E-2</v>
      </c>
      <c r="I77" s="17">
        <v>0</v>
      </c>
      <c r="J77" s="17">
        <v>-2.8615902794185435</v>
      </c>
      <c r="K77" s="17">
        <v>-4.7693171323642369E-2</v>
      </c>
      <c r="L77" s="17">
        <v>-1.0000000000000016</v>
      </c>
      <c r="M77" s="17">
        <v>-1.0000000000000016</v>
      </c>
      <c r="N77" s="17">
        <v>-0.95386342647284816</v>
      </c>
      <c r="O77" s="17">
        <v>2.7192447165272688</v>
      </c>
      <c r="P77" s="17">
        <v>0.51702655626105509</v>
      </c>
      <c r="Q77" s="17">
        <v>-0.12227722470966305</v>
      </c>
      <c r="R77" s="17">
        <v>2.0452016420379512E-2</v>
      </c>
      <c r="S77" s="17">
        <v>0.33333333333333387</v>
      </c>
      <c r="T77" s="17">
        <v>0.33333333333333387</v>
      </c>
      <c r="U77" s="17">
        <v>0.23964651563580913</v>
      </c>
      <c r="V77" s="17">
        <v>8.3424434088528857E-2</v>
      </c>
      <c r="W77" s="17">
        <v>41.497231508585919</v>
      </c>
      <c r="X77" s="17">
        <v>2.1734925050647198</v>
      </c>
      <c r="Y77" s="17">
        <v>-1.0000000000000016</v>
      </c>
      <c r="Z77" s="17">
        <v>-1.0000000000000016</v>
      </c>
      <c r="AA77" s="17">
        <v>84.16679291911754</v>
      </c>
      <c r="AB77" s="17">
        <v>0.15682466407808945</v>
      </c>
      <c r="AC77" s="17">
        <v>0.30382306721232949</v>
      </c>
      <c r="AD77" s="17">
        <v>0.39233445659180533</v>
      </c>
      <c r="AE77" s="17">
        <v>42.649109394111193</v>
      </c>
      <c r="AF77" s="17">
        <v>0.8</v>
      </c>
      <c r="AG77" s="17">
        <v>-1.0000000000000016</v>
      </c>
      <c r="AH77" s="17">
        <v>-1.0000000000000016</v>
      </c>
      <c r="AI77" s="17">
        <v>8.7246427140927396E-2</v>
      </c>
      <c r="AJ77" s="17">
        <v>8.3424434088528857E-2</v>
      </c>
      <c r="AK77" s="17">
        <v>-4.6061026841121969E-2</v>
      </c>
      <c r="AL77" s="17">
        <v>-7.5900100658023287E-2</v>
      </c>
      <c r="AM77" s="17">
        <v>4.9954836098086472E-2</v>
      </c>
      <c r="AN77" s="17">
        <v>-0.16132993359321351</v>
      </c>
      <c r="AO77" s="17">
        <v>1.0185657682465521</v>
      </c>
      <c r="AP77" s="17">
        <v>-4.4127488431204531</v>
      </c>
      <c r="AQ77" s="17">
        <v>38.635641229167383</v>
      </c>
      <c r="AR77" s="17">
        <v>0.98973761639100621</v>
      </c>
      <c r="AS77" s="17">
        <v>2.1257993337410781</v>
      </c>
      <c r="AT77" s="17">
        <v>-1.0000000000000016</v>
      </c>
      <c r="AU77" s="17">
        <v>-1.0000000000000016</v>
      </c>
      <c r="AV77" s="17">
        <v>3.1148556560753923E-2</v>
      </c>
      <c r="AW77" s="17">
        <v>82.473288792524357</v>
      </c>
      <c r="AX77" s="17">
        <v>92.560660744195772</v>
      </c>
      <c r="AY77" s="17">
        <v>0.12193125063374988</v>
      </c>
      <c r="AZ77" s="17">
        <v>-8.4964301698967706</v>
      </c>
      <c r="BA77" s="22">
        <v>1461.3442377225012</v>
      </c>
      <c r="BB77" s="17"/>
      <c r="CU77" t="e">
        <v>#N/A</v>
      </c>
      <c r="CV77" t="e">
        <v>#N/A</v>
      </c>
    </row>
    <row r="78" spans="1:100" x14ac:dyDescent="0.25">
      <c r="A78">
        <v>171</v>
      </c>
      <c r="B78" t="s">
        <v>517</v>
      </c>
      <c r="C78" s="22">
        <v>3</v>
      </c>
      <c r="D78" s="17">
        <v>4.9287338739084019</v>
      </c>
      <c r="E78" s="17">
        <v>-0.13068976973390439</v>
      </c>
      <c r="F78" s="17">
        <v>-0.2573911610393782</v>
      </c>
      <c r="G78" s="17">
        <v>-0.28956902277553487</v>
      </c>
      <c r="H78" s="17">
        <v>0.21138417500572768</v>
      </c>
      <c r="I78" s="17">
        <v>0</v>
      </c>
      <c r="J78" s="17">
        <v>12.683050500343667</v>
      </c>
      <c r="K78" s="17">
        <v>0.21138417500572768</v>
      </c>
      <c r="L78" s="17">
        <v>-1.0000000000000024</v>
      </c>
      <c r="M78" s="17">
        <v>-1.0000000000000024</v>
      </c>
      <c r="N78" s="17">
        <v>4.227683500114555</v>
      </c>
      <c r="O78" s="17">
        <v>17.32221535147654</v>
      </c>
      <c r="P78" s="17">
        <v>0.1504153556168461</v>
      </c>
      <c r="Q78" s="17">
        <v>-6.4403480270605096</v>
      </c>
      <c r="R78" s="17">
        <v>-2.2332029569583018</v>
      </c>
      <c r="S78" s="17">
        <v>0.33333333333333431</v>
      </c>
      <c r="T78" s="17">
        <v>0.33333333333333431</v>
      </c>
      <c r="U78" s="17">
        <v>0.37611005072674925</v>
      </c>
      <c r="V78" s="17">
        <v>-3.9252058209091521E-2</v>
      </c>
      <c r="W78" s="17">
        <v>31.685619367143914</v>
      </c>
      <c r="X78" s="17">
        <v>1.7242103453133881</v>
      </c>
      <c r="Y78" s="17">
        <v>-1.0000000000000024</v>
      </c>
      <c r="Z78" s="17">
        <v>-1.0000000000000024</v>
      </c>
      <c r="AA78" s="17">
        <v>79.471929035188012</v>
      </c>
      <c r="AB78" s="17">
        <v>0.17543892179084025</v>
      </c>
      <c r="AC78" s="17">
        <v>0.38221765829291843</v>
      </c>
      <c r="AD78" s="17">
        <v>0.44273367241628947</v>
      </c>
      <c r="AE78" s="17">
        <v>50.019512625002392</v>
      </c>
      <c r="AF78" s="17">
        <v>0.7</v>
      </c>
      <c r="AG78" s="17">
        <v>-1.0000000000000024</v>
      </c>
      <c r="AH78" s="17">
        <v>-1.0000000000000024</v>
      </c>
      <c r="AI78" s="17">
        <v>-5.9578384675381277E-2</v>
      </c>
      <c r="AJ78" s="17">
        <v>-3.9252058209091521E-2</v>
      </c>
      <c r="AK78" s="17">
        <v>4.1167123561580178E-3</v>
      </c>
      <c r="AL78" s="17">
        <v>0.25585162116800453</v>
      </c>
      <c r="AM78" s="17">
        <v>-2.5042377325862734E-2</v>
      </c>
      <c r="AN78" s="17">
        <v>7.794318579961608E-2</v>
      </c>
      <c r="AO78" s="17">
        <v>-0.60547587136577885</v>
      </c>
      <c r="AP78" s="17">
        <v>3.2278377508304259</v>
      </c>
      <c r="AQ78" s="17">
        <v>44.36866986748759</v>
      </c>
      <c r="AR78" s="17">
        <v>1.0035246591843261</v>
      </c>
      <c r="AS78" s="17">
        <v>1.9355945203191165</v>
      </c>
      <c r="AT78" s="17">
        <v>-1.0000000000000024</v>
      </c>
      <c r="AU78" s="17">
        <v>-1.0000000000000024</v>
      </c>
      <c r="AV78" s="17">
        <v>-2.5227719797338364</v>
      </c>
      <c r="AW78" s="17">
        <v>100.02198213749493</v>
      </c>
      <c r="AX78" s="17">
        <v>94.905208623078153</v>
      </c>
      <c r="AY78" s="17">
        <v>0.24218620444008312</v>
      </c>
      <c r="AZ78" s="17">
        <v>17.18137671949464</v>
      </c>
      <c r="BA78" s="22">
        <v>1467.7821593914466</v>
      </c>
      <c r="BB78" s="17"/>
      <c r="CU78" t="e">
        <v>#N/A</v>
      </c>
      <c r="CV78" t="e">
        <v>#N/A</v>
      </c>
    </row>
    <row r="79" spans="1:100" x14ac:dyDescent="0.25">
      <c r="A79">
        <v>172</v>
      </c>
      <c r="B79" t="s">
        <v>518</v>
      </c>
      <c r="C79" s="22">
        <v>3</v>
      </c>
      <c r="D79" s="17">
        <v>4.4309409740774424</v>
      </c>
      <c r="E79" s="17">
        <v>-0.36632687680550879</v>
      </c>
      <c r="F79" s="17">
        <v>-1.3385138231668181</v>
      </c>
      <c r="G79" s="17">
        <v>-1.4541858269014276</v>
      </c>
      <c r="H79" s="17">
        <v>9.8198347705885938E-2</v>
      </c>
      <c r="I79" s="17">
        <v>0</v>
      </c>
      <c r="J79" s="17">
        <v>5.8919008623531539</v>
      </c>
      <c r="K79" s="17">
        <v>9.8198347705885938E-2</v>
      </c>
      <c r="L79" s="17">
        <v>-0.99999999999999822</v>
      </c>
      <c r="M79" s="17">
        <v>-0.99999999999999822</v>
      </c>
      <c r="N79" s="17">
        <v>1.9639669541177178</v>
      </c>
      <c r="O79" s="17">
        <v>8.86865600952917</v>
      </c>
      <c r="P79" s="17">
        <v>-0.24591279149807008</v>
      </c>
      <c r="Q79" s="17">
        <v>-0.44197267954864206</v>
      </c>
      <c r="R79" s="17">
        <v>-0.28776302777487922</v>
      </c>
      <c r="S79" s="17">
        <v>0.3424683509978903</v>
      </c>
      <c r="T79" s="17">
        <v>0.26238565081988452</v>
      </c>
      <c r="U79" s="17">
        <v>0.40500087499138088</v>
      </c>
      <c r="V79" s="17">
        <v>-1.5460599323881587E-3</v>
      </c>
      <c r="W79" s="17">
        <v>36.404418766835285</v>
      </c>
      <c r="X79" s="17">
        <v>2.1280717339717885</v>
      </c>
      <c r="Y79" s="17">
        <v>-0.99999999999999822</v>
      </c>
      <c r="Z79" s="17">
        <v>-0.99999999999999822</v>
      </c>
      <c r="AA79" s="17">
        <v>97.859362016471863</v>
      </c>
      <c r="AB79" s="17">
        <v>0.32781888601533127</v>
      </c>
      <c r="AC79" s="17">
        <v>0.43234546916715921</v>
      </c>
      <c r="AD79" s="17">
        <v>0.47468977036573984</v>
      </c>
      <c r="AE79" s="17">
        <v>61.742706277411557</v>
      </c>
      <c r="AF79" s="17">
        <v>0.8571428571428571</v>
      </c>
      <c r="AG79" s="17">
        <v>-0.99999999999999822</v>
      </c>
      <c r="AH79" s="17">
        <v>-0.99999999999999822</v>
      </c>
      <c r="AI79" s="17">
        <v>-1.631937209471938E-2</v>
      </c>
      <c r="AJ79" s="17">
        <v>-1.5460599323881587E-3</v>
      </c>
      <c r="AK79" s="17">
        <v>1.0468053883300736E-2</v>
      </c>
      <c r="AL79" s="17">
        <v>-6.8019330609024459E-2</v>
      </c>
      <c r="AM79" s="17">
        <v>0.4034536922767768</v>
      </c>
      <c r="AN79" s="17">
        <v>4.9439906457560509E-2</v>
      </c>
      <c r="AO79" s="17">
        <v>10.138682576335922</v>
      </c>
      <c r="AP79" s="17">
        <v>0.89590100839389131</v>
      </c>
      <c r="AQ79" s="17">
        <v>42.296319629188432</v>
      </c>
      <c r="AR79" s="17">
        <v>1.0083088168767671</v>
      </c>
      <c r="AS79" s="17">
        <v>2.2262700816776757</v>
      </c>
      <c r="AT79" s="17">
        <v>-0.99999999999999822</v>
      </c>
      <c r="AU79" s="17">
        <v>-0.99999999999999822</v>
      </c>
      <c r="AV79" s="17">
        <v>-1.7419488546763078</v>
      </c>
      <c r="AW79" s="17">
        <v>107.62391903439494</v>
      </c>
      <c r="AX79" s="17">
        <v>107.14292559926173</v>
      </c>
      <c r="AY79" s="17">
        <v>0.25218606495809154</v>
      </c>
      <c r="AZ79" s="17">
        <v>36.731237890318297</v>
      </c>
      <c r="BA79" s="22">
        <v>1529.4177968608062</v>
      </c>
      <c r="BB79" s="17"/>
      <c r="CU79" t="e">
        <v>#N/A</v>
      </c>
      <c r="CV79" t="e">
        <v>#N/A</v>
      </c>
    </row>
    <row r="80" spans="1:100" x14ac:dyDescent="0.25">
      <c r="A80">
        <v>173</v>
      </c>
      <c r="B80" t="s">
        <v>519</v>
      </c>
      <c r="C80" s="22">
        <v>3</v>
      </c>
      <c r="D80" s="17">
        <v>5.062242978836224</v>
      </c>
      <c r="E80" s="17">
        <v>0.3880650689983558</v>
      </c>
      <c r="F80" s="17">
        <v>-1.3037753843765281</v>
      </c>
      <c r="G80" s="17">
        <v>-1.1667278657666524</v>
      </c>
      <c r="H80" s="17">
        <v>0.31614448918359139</v>
      </c>
      <c r="I80" s="17">
        <v>0</v>
      </c>
      <c r="J80" s="17">
        <v>18.968669351015496</v>
      </c>
      <c r="K80" s="17">
        <v>0.31614448918359139</v>
      </c>
      <c r="L80" s="17">
        <v>-0.99999999999999911</v>
      </c>
      <c r="M80" s="17">
        <v>-0.99999999999999911</v>
      </c>
      <c r="N80" s="17">
        <v>6.3228897836718314</v>
      </c>
      <c r="O80" s="17">
        <v>22.864184464085053</v>
      </c>
      <c r="P80" s="17">
        <v>1.1960129942710673</v>
      </c>
      <c r="Q80" s="17">
        <v>6.3727368961697133</v>
      </c>
      <c r="R80" s="17">
        <v>2.0685227712704135</v>
      </c>
      <c r="S80" s="17">
        <v>0.3333333333333332</v>
      </c>
      <c r="T80" s="17">
        <v>0.3333333333333332</v>
      </c>
      <c r="U80" s="17">
        <v>0.30538847392454399</v>
      </c>
      <c r="V80" s="17">
        <v>-9.585530754533636E-2</v>
      </c>
      <c r="W80" s="17">
        <v>22.402213754491314</v>
      </c>
      <c r="X80" s="17">
        <v>0.99694422790923265</v>
      </c>
      <c r="Y80" s="17">
        <v>-0.99999999999999911</v>
      </c>
      <c r="Z80" s="17">
        <v>-0.99999999999999911</v>
      </c>
      <c r="AA80" s="17">
        <v>75.397697381979683</v>
      </c>
      <c r="AB80" s="17">
        <v>0.44968378938167552</v>
      </c>
      <c r="AC80" s="17">
        <v>0.28152226912997375</v>
      </c>
      <c r="AD80" s="17">
        <v>0.28733315861271025</v>
      </c>
      <c r="AE80" s="17">
        <v>50.926960856217946</v>
      </c>
      <c r="AF80" s="17">
        <v>1</v>
      </c>
      <c r="AG80" s="17">
        <v>-0.99999999999999911</v>
      </c>
      <c r="AH80" s="17">
        <v>-0.99999999999999911</v>
      </c>
      <c r="AI80" s="17">
        <v>2.8631662579555864E-2</v>
      </c>
      <c r="AJ80" s="17">
        <v>-9.585530754533636E-2</v>
      </c>
      <c r="AK80" s="17">
        <v>-2.6458707116303541E-2</v>
      </c>
      <c r="AL80" s="17">
        <v>-9.1043071267952885E-3</v>
      </c>
      <c r="AM80" s="17">
        <v>-1.6158155828428441E-2</v>
      </c>
      <c r="AN80" s="17">
        <v>-5.5769622498696124E-2</v>
      </c>
      <c r="AO80" s="17">
        <v>-0.5362474312922294</v>
      </c>
      <c r="AP80" s="17">
        <v>-1.4397620981013797</v>
      </c>
      <c r="AQ80" s="17">
        <v>41.370883105506792</v>
      </c>
      <c r="AR80" s="17">
        <v>0.87619983304587457</v>
      </c>
      <c r="AS80" s="17">
        <v>1.3130887170928243</v>
      </c>
      <c r="AT80" s="17">
        <v>-0.99999999999999911</v>
      </c>
      <c r="AU80" s="17">
        <v>-0.99999999999999911</v>
      </c>
      <c r="AV80" s="17">
        <v>0.90179490550376018</v>
      </c>
      <c r="AW80" s="17">
        <v>96.822119747963384</v>
      </c>
      <c r="AX80" s="17">
        <v>87.809222245020791</v>
      </c>
      <c r="AY80" s="17">
        <v>0.14735265040022322</v>
      </c>
      <c r="AZ80" s="17">
        <v>9.4531539034370251</v>
      </c>
      <c r="BA80" s="22">
        <v>1542.6701091040177</v>
      </c>
      <c r="BB80" s="17"/>
      <c r="CU80" t="e">
        <v>#N/A</v>
      </c>
      <c r="CV80" t="e">
        <v>#N/A</v>
      </c>
    </row>
    <row r="81" spans="1:100" x14ac:dyDescent="0.25">
      <c r="A81">
        <v>174</v>
      </c>
      <c r="B81" t="s">
        <v>520</v>
      </c>
      <c r="C81" s="22">
        <v>3</v>
      </c>
      <c r="D81" s="17">
        <v>3.9072837817585562</v>
      </c>
      <c r="E81" s="17">
        <v>0.75123927212745456</v>
      </c>
      <c r="F81" s="17">
        <v>-9.0573290035394077E-2</v>
      </c>
      <c r="G81" s="17">
        <v>0.13995849941018365</v>
      </c>
      <c r="H81" s="17">
        <v>0.34653973392802789</v>
      </c>
      <c r="I81" s="17">
        <v>0</v>
      </c>
      <c r="J81" s="17">
        <v>20.792384035681675</v>
      </c>
      <c r="K81" s="17">
        <v>0.34653973392802789</v>
      </c>
      <c r="L81" s="17">
        <v>-0.99999999999999956</v>
      </c>
      <c r="M81" s="17">
        <v>-0.99999999999999956</v>
      </c>
      <c r="N81" s="17">
        <v>6.9307946785605559</v>
      </c>
      <c r="O81" s="17">
        <v>24.839626316850403</v>
      </c>
      <c r="P81" s="17">
        <v>-7.9787103916021312E-2</v>
      </c>
      <c r="Q81" s="17">
        <v>1.7461375292162586</v>
      </c>
      <c r="R81" s="17">
        <v>0.48395480790809592</v>
      </c>
      <c r="S81" s="17">
        <v>0.33333333333333315</v>
      </c>
      <c r="T81" s="17">
        <v>0.35618948960917513</v>
      </c>
      <c r="U81" s="17">
        <v>0.31856252527779072</v>
      </c>
      <c r="V81" s="17">
        <v>-2.653565960558503E-2</v>
      </c>
      <c r="W81" s="17">
        <v>25.400398187467442</v>
      </c>
      <c r="X81" s="17">
        <v>1.4808753887679753</v>
      </c>
      <c r="Y81" s="17">
        <v>-0.99999999999999956</v>
      </c>
      <c r="Z81" s="17">
        <v>-0.99999999999999956</v>
      </c>
      <c r="AA81" s="17">
        <v>75.319547701289636</v>
      </c>
      <c r="AB81" s="17">
        <v>0.21568167894356027</v>
      </c>
      <c r="AC81" s="17">
        <v>0.35024440016115299</v>
      </c>
      <c r="AD81" s="17">
        <v>0.42277781501357109</v>
      </c>
      <c r="AE81" s="17">
        <v>49.435194705914185</v>
      </c>
      <c r="AF81" s="17">
        <v>1</v>
      </c>
      <c r="AG81" s="17">
        <v>-0.99999999999999956</v>
      </c>
      <c r="AH81" s="17">
        <v>-0.99999999999999956</v>
      </c>
      <c r="AI81" s="17">
        <v>6.7632495909013112E-3</v>
      </c>
      <c r="AJ81" s="17">
        <v>-2.653565960558503E-2</v>
      </c>
      <c r="AK81" s="17">
        <v>4.4973115505184694E-2</v>
      </c>
      <c r="AL81" s="17">
        <v>-7.4384026513234794E-2</v>
      </c>
      <c r="AM81" s="17">
        <v>0.21630491653251707</v>
      </c>
      <c r="AN81" s="17">
        <v>-0.20567207940852994</v>
      </c>
      <c r="AO81" s="17">
        <v>5.6324884908388482</v>
      </c>
      <c r="AP81" s="17">
        <v>-5.5137221177794213</v>
      </c>
      <c r="AQ81" s="17">
        <v>46.192782223149095</v>
      </c>
      <c r="AR81" s="17">
        <v>0.98154968861471348</v>
      </c>
      <c r="AS81" s="17">
        <v>1.8274151226960023</v>
      </c>
      <c r="AT81" s="17">
        <v>-0.99999999999999956</v>
      </c>
      <c r="AU81" s="17">
        <v>-0.99999999999999956</v>
      </c>
      <c r="AV81" s="17">
        <v>0.62391330731827965</v>
      </c>
      <c r="AW81" s="17">
        <v>94.645451900360712</v>
      </c>
      <c r="AX81" s="17">
        <v>92.127150931620221</v>
      </c>
      <c r="AY81" s="17">
        <v>0.40751290252454098</v>
      </c>
      <c r="AZ81" s="17">
        <v>33.3320648384897</v>
      </c>
      <c r="BA81" s="22">
        <v>1484.4032961610817</v>
      </c>
      <c r="BB81" s="17"/>
      <c r="CU81" t="e">
        <v>#N/A</v>
      </c>
      <c r="CV81" t="e">
        <v>#N/A</v>
      </c>
    </row>
    <row r="82" spans="1:100" x14ac:dyDescent="0.25">
      <c r="A82">
        <v>175</v>
      </c>
      <c r="B82" t="s">
        <v>521</v>
      </c>
      <c r="C82" s="22">
        <v>3</v>
      </c>
      <c r="D82" s="17">
        <v>4.2376059206591936</v>
      </c>
      <c r="E82" s="17">
        <v>9.2859652236101028E-3</v>
      </c>
      <c r="F82" s="17">
        <v>1.5090335718937531</v>
      </c>
      <c r="G82" s="17">
        <v>1.5143036661097489</v>
      </c>
      <c r="H82" s="17">
        <v>0.15973317987205735</v>
      </c>
      <c r="I82" s="17">
        <v>0</v>
      </c>
      <c r="J82" s="17">
        <v>9.5839907923234353</v>
      </c>
      <c r="K82" s="17">
        <v>0.15973317987205735</v>
      </c>
      <c r="L82" s="17">
        <v>-0.99999999999999778</v>
      </c>
      <c r="M82" s="17">
        <v>-0.99999999999999778</v>
      </c>
      <c r="N82" s="17">
        <v>3.1946635974411453</v>
      </c>
      <c r="O82" s="17">
        <v>15.335900379092383</v>
      </c>
      <c r="P82" s="17">
        <v>-0.43555409827520236</v>
      </c>
      <c r="Q82" s="17">
        <v>1.9423306806735428</v>
      </c>
      <c r="R82" s="17">
        <v>0.51556951067183454</v>
      </c>
      <c r="S82" s="17">
        <v>0.33333333333333282</v>
      </c>
      <c r="T82" s="17">
        <v>0.33333333333333282</v>
      </c>
      <c r="U82" s="17">
        <v>0.42808716062133195</v>
      </c>
      <c r="V82" s="17">
        <v>4.8072856185914295E-2</v>
      </c>
      <c r="W82" s="17">
        <v>39.323740144074172</v>
      </c>
      <c r="X82" s="17">
        <v>2.507719266395422</v>
      </c>
      <c r="Y82" s="17">
        <v>-0.99999999999999778</v>
      </c>
      <c r="Z82" s="17">
        <v>-0.99999999999999778</v>
      </c>
      <c r="AA82" s="17">
        <v>72.041256601312327</v>
      </c>
      <c r="AB82" s="17">
        <v>0.21734927171936033</v>
      </c>
      <c r="AC82" s="17">
        <v>0.40658543052444301</v>
      </c>
      <c r="AD82" s="17">
        <v>2.0104236687522141E-2</v>
      </c>
      <c r="AE82" s="17">
        <v>32.201946946566295</v>
      </c>
      <c r="AF82" s="17">
        <v>0.8666666666666667</v>
      </c>
      <c r="AG82" s="17">
        <v>-0.99999999999999778</v>
      </c>
      <c r="AH82" s="17">
        <v>-0.99999999999999778</v>
      </c>
      <c r="AI82" s="17">
        <v>9.3759357872013477E-4</v>
      </c>
      <c r="AJ82" s="17">
        <v>4.8072856185914295E-2</v>
      </c>
      <c r="AK82" s="17">
        <v>-7.2940298967851522E-2</v>
      </c>
      <c r="AL82" s="17">
        <v>0.5356181533989256</v>
      </c>
      <c r="AM82" s="17">
        <v>-5.8578486156446376E-2</v>
      </c>
      <c r="AN82" s="17">
        <v>0.10732852475153418</v>
      </c>
      <c r="AO82" s="17">
        <v>-1.8291636487504161</v>
      </c>
      <c r="AP82" s="17">
        <v>5.3613038857829798</v>
      </c>
      <c r="AQ82" s="17">
        <v>48.90773093639762</v>
      </c>
      <c r="AR82" s="17">
        <v>1.1428266834739114</v>
      </c>
      <c r="AS82" s="17">
        <v>2.667452446267478</v>
      </c>
      <c r="AT82" s="17">
        <v>-0.99999999999999778</v>
      </c>
      <c r="AU82" s="17">
        <v>-0.99999999999999778</v>
      </c>
      <c r="AV82" s="17">
        <v>2.0298731767815834</v>
      </c>
      <c r="AW82" s="17">
        <v>92.738460866187694</v>
      </c>
      <c r="AX82" s="17">
        <v>97.564498356353525</v>
      </c>
      <c r="AY82" s="17">
        <v>0.32708146587105774</v>
      </c>
      <c r="AZ82" s="17">
        <v>38.631557461703792</v>
      </c>
      <c r="BA82" s="22">
        <v>1571.6065658695843</v>
      </c>
      <c r="BB82" s="17"/>
      <c r="CU82" t="e">
        <v>#N/A</v>
      </c>
      <c r="CV82" t="e">
        <v>#N/A</v>
      </c>
    </row>
    <row r="83" spans="1:100" x14ac:dyDescent="0.25">
      <c r="A83">
        <v>176</v>
      </c>
      <c r="B83" t="s">
        <v>522</v>
      </c>
      <c r="C83" s="22">
        <v>3</v>
      </c>
      <c r="D83" s="17">
        <v>4.7857085702229121</v>
      </c>
      <c r="E83" s="17">
        <v>-1.6689375783301746E-2</v>
      </c>
      <c r="F83" s="17">
        <v>0.41776159363076332</v>
      </c>
      <c r="G83" s="17">
        <v>0.41278539893813088</v>
      </c>
      <c r="H83" s="17">
        <v>-0.14875188406376558</v>
      </c>
      <c r="I83" s="17">
        <v>0</v>
      </c>
      <c r="J83" s="17">
        <v>-8.9251130438259327</v>
      </c>
      <c r="K83" s="17">
        <v>-0.14875188406376558</v>
      </c>
      <c r="L83" s="17">
        <v>-1</v>
      </c>
      <c r="M83" s="17">
        <v>-1</v>
      </c>
      <c r="N83" s="17">
        <v>-2.9750376812753121</v>
      </c>
      <c r="O83" s="17">
        <v>-3.7266190746648897</v>
      </c>
      <c r="P83" s="17">
        <v>-0.54599272950019895</v>
      </c>
      <c r="Q83" s="17">
        <v>1.7091999059781826</v>
      </c>
      <c r="R83" s="17">
        <v>0.46117868232919335</v>
      </c>
      <c r="S83" s="17">
        <v>0.33333333333333348</v>
      </c>
      <c r="T83" s="17">
        <v>0.34221880667339205</v>
      </c>
      <c r="U83" s="17">
        <v>0.41145124212455192</v>
      </c>
      <c r="V83" s="17">
        <v>-3.908363511826278E-2</v>
      </c>
      <c r="W83" s="17">
        <v>47.866865243071203</v>
      </c>
      <c r="X83" s="17">
        <v>2.2356071818591232</v>
      </c>
      <c r="Y83" s="17">
        <v>-1</v>
      </c>
      <c r="Z83" s="17">
        <v>-1</v>
      </c>
      <c r="AA83" s="17">
        <v>83.470138922943249</v>
      </c>
      <c r="AB83" s="17">
        <v>0.51113017934174454</v>
      </c>
      <c r="AC83" s="17">
        <v>0.31336282612154254</v>
      </c>
      <c r="AD83" s="17">
        <v>-0.12165110551242993</v>
      </c>
      <c r="AE83" s="17">
        <v>35.142094997542827</v>
      </c>
      <c r="AF83" s="17">
        <v>0.66666666666666663</v>
      </c>
      <c r="AG83" s="17">
        <v>-1</v>
      </c>
      <c r="AH83" s="17">
        <v>-1</v>
      </c>
      <c r="AI83" s="17">
        <v>1.5568182742669173E-2</v>
      </c>
      <c r="AJ83" s="17">
        <v>-3.908363511826278E-2</v>
      </c>
      <c r="AK83" s="17">
        <v>-7.5142987848710721E-2</v>
      </c>
      <c r="AL83" s="17">
        <v>0.16477141237918524</v>
      </c>
      <c r="AM83" s="17">
        <v>-0.11621077342167238</v>
      </c>
      <c r="AN83" s="17">
        <v>-2.4449402802560874E-2</v>
      </c>
      <c r="AO83" s="17">
        <v>-3.280984274785363</v>
      </c>
      <c r="AP83" s="17">
        <v>0.21262199183190356</v>
      </c>
      <c r="AQ83" s="17">
        <v>38.941752199245272</v>
      </c>
      <c r="AR83" s="17">
        <v>1.0479197470130144</v>
      </c>
      <c r="AS83" s="17">
        <v>2.0868552977953563</v>
      </c>
      <c r="AT83" s="17">
        <v>-1</v>
      </c>
      <c r="AU83" s="17">
        <v>-1</v>
      </c>
      <c r="AV83" s="17">
        <v>0.87396408126732417</v>
      </c>
      <c r="AW83" s="17">
        <v>79.956141840110277</v>
      </c>
      <c r="AX83" s="17">
        <v>76.359141983137377</v>
      </c>
      <c r="AY83" s="17">
        <v>0.1939567176221503</v>
      </c>
      <c r="AZ83" s="17">
        <v>-21.802577117261833</v>
      </c>
      <c r="BA83" s="22">
        <v>1452.5644679387563</v>
      </c>
      <c r="BB83" s="17"/>
      <c r="CU83" t="e">
        <v>#N/A</v>
      </c>
      <c r="CV83" t="e">
        <v>#N/A</v>
      </c>
    </row>
    <row r="84" spans="1:100" x14ac:dyDescent="0.25">
      <c r="A84">
        <v>177</v>
      </c>
      <c r="B84" t="s">
        <v>523</v>
      </c>
      <c r="C84" s="22">
        <v>3</v>
      </c>
      <c r="D84" s="17">
        <v>4.8633736872750264</v>
      </c>
      <c r="E84" s="17">
        <v>-0.67899642611373312</v>
      </c>
      <c r="F84" s="17">
        <v>1.3815039703973886</v>
      </c>
      <c r="G84" s="17">
        <v>1.1597707698534083</v>
      </c>
      <c r="H84" s="17">
        <v>0.18600746627364881</v>
      </c>
      <c r="I84" s="17">
        <v>0</v>
      </c>
      <c r="J84" s="17">
        <v>11.160447976418929</v>
      </c>
      <c r="K84" s="17">
        <v>0.18600746627364881</v>
      </c>
      <c r="L84" s="17">
        <v>-1.0000000000000038</v>
      </c>
      <c r="M84" s="17">
        <v>-1.0000000000000038</v>
      </c>
      <c r="N84" s="17">
        <v>3.7201493254729785</v>
      </c>
      <c r="O84" s="17">
        <v>17.183592433547375</v>
      </c>
      <c r="P84" s="17">
        <v>-0.69105340059326148</v>
      </c>
      <c r="Q84" s="17">
        <v>5.3778425398535941</v>
      </c>
      <c r="R84" s="17">
        <v>1.6521869124964683</v>
      </c>
      <c r="S84" s="17">
        <v>0.33333333333333465</v>
      </c>
      <c r="T84" s="17">
        <v>0.33333333333333465</v>
      </c>
      <c r="U84" s="17">
        <v>0.40619504444776516</v>
      </c>
      <c r="V84" s="17">
        <v>7.220804975111729E-2</v>
      </c>
      <c r="W84" s="17">
        <v>38.362491783676084</v>
      </c>
      <c r="X84" s="17">
        <v>2.5386876766907855</v>
      </c>
      <c r="Y84" s="17">
        <v>-1.0000000000000038</v>
      </c>
      <c r="Z84" s="17">
        <v>-1.0000000000000038</v>
      </c>
      <c r="AA84" s="17">
        <v>85.979929203346984</v>
      </c>
      <c r="AB84" s="17">
        <v>0.41064420027672138</v>
      </c>
      <c r="AC84" s="17">
        <v>0.39053510165206523</v>
      </c>
      <c r="AD84" s="17">
        <v>0.11812570821470224</v>
      </c>
      <c r="AE84" s="17">
        <v>45.96525050717446</v>
      </c>
      <c r="AF84" s="17">
        <v>0.93333333333333335</v>
      </c>
      <c r="AG84" s="17">
        <v>-1.0000000000000038</v>
      </c>
      <c r="AH84" s="17">
        <v>-1.0000000000000038</v>
      </c>
      <c r="AI84" s="17">
        <v>5.6744748160888536E-2</v>
      </c>
      <c r="AJ84" s="17">
        <v>7.220804975111729E-2</v>
      </c>
      <c r="AK84" s="17">
        <v>-3.6374422368563142E-2</v>
      </c>
      <c r="AL84" s="17">
        <v>0.13824205127416123</v>
      </c>
      <c r="AM84" s="17">
        <v>8.193326865161818E-2</v>
      </c>
      <c r="AN84" s="17">
        <v>0.1745587005977845</v>
      </c>
      <c r="AO84" s="17">
        <v>1.866459604447638</v>
      </c>
      <c r="AP84" s="17">
        <v>5.05517777131542</v>
      </c>
      <c r="AQ84" s="17">
        <v>49.522939760095042</v>
      </c>
      <c r="AR84" s="17">
        <v>1.1450697608655516</v>
      </c>
      <c r="AS84" s="17">
        <v>2.7246951429644373</v>
      </c>
      <c r="AT84" s="17">
        <v>-1.0000000000000038</v>
      </c>
      <c r="AU84" s="17">
        <v>-1.0000000000000038</v>
      </c>
      <c r="AV84" s="17">
        <v>2.8119576823498766</v>
      </c>
      <c r="AW84" s="17">
        <v>108.21869940820987</v>
      </c>
      <c r="AX84" s="17">
        <v>116.57439934653935</v>
      </c>
      <c r="AY84" s="17">
        <v>0.38017261886073167</v>
      </c>
      <c r="AZ84" s="17">
        <v>14.876406792546884</v>
      </c>
      <c r="BA84" s="22">
        <v>1602.8194942896557</v>
      </c>
      <c r="BB84" s="17"/>
      <c r="CU84" t="e">
        <v>#N/A</v>
      </c>
      <c r="CV84" t="e">
        <v>#N/A</v>
      </c>
    </row>
    <row r="85" spans="1:100" x14ac:dyDescent="0.25">
      <c r="A85">
        <v>178</v>
      </c>
      <c r="B85" t="s">
        <v>524</v>
      </c>
      <c r="C85" s="22">
        <v>3</v>
      </c>
      <c r="D85" s="17">
        <v>4.1737775414729743</v>
      </c>
      <c r="E85" s="17">
        <v>-1.2681768463599353E-2</v>
      </c>
      <c r="F85" s="17">
        <v>0.34065595438955287</v>
      </c>
      <c r="G85" s="17">
        <v>0.33736627474170833</v>
      </c>
      <c r="H85" s="17">
        <v>-7.3929344680581571E-2</v>
      </c>
      <c r="I85" s="17">
        <v>0</v>
      </c>
      <c r="J85" s="17">
        <v>-4.4357606808348988</v>
      </c>
      <c r="K85" s="17">
        <v>-7.3929344680581571E-2</v>
      </c>
      <c r="L85" s="17">
        <v>-0.99999999999999878</v>
      </c>
      <c r="M85" s="17">
        <v>-0.99999999999999878</v>
      </c>
      <c r="N85" s="17">
        <v>-1.4785868936116302</v>
      </c>
      <c r="O85" s="17">
        <v>7.5383135379789301E-2</v>
      </c>
      <c r="P85" s="17">
        <v>1.4198210151627846</v>
      </c>
      <c r="Q85" s="17">
        <v>-0.89343776201650593</v>
      </c>
      <c r="R85" s="17">
        <v>-0.13564885950216948</v>
      </c>
      <c r="S85" s="17">
        <v>0.33333333333333315</v>
      </c>
      <c r="T85" s="17">
        <v>0.33333333333333315</v>
      </c>
      <c r="U85" s="17">
        <v>0.40538358237252259</v>
      </c>
      <c r="V85" s="17">
        <v>3.7332078978254982E-2</v>
      </c>
      <c r="W85" s="17">
        <v>47.332466907920988</v>
      </c>
      <c r="X85" s="17">
        <v>2.5861228147068691</v>
      </c>
      <c r="Y85" s="17">
        <v>-0.99999999999999878</v>
      </c>
      <c r="Z85" s="17">
        <v>-0.99999999999999878</v>
      </c>
      <c r="AA85" s="17">
        <v>84.63285495235894</v>
      </c>
      <c r="AB85" s="17">
        <v>0.3989952063296181</v>
      </c>
      <c r="AC85" s="17">
        <v>-2.6945815891291896E-2</v>
      </c>
      <c r="AD85" s="17">
        <v>0.37667134764047477</v>
      </c>
      <c r="AE85" s="17">
        <v>37.436036903940035</v>
      </c>
      <c r="AF85" s="17">
        <v>0.66666666666666663</v>
      </c>
      <c r="AG85" s="17">
        <v>-0.99999999999999878</v>
      </c>
      <c r="AH85" s="17">
        <v>-0.99999999999999878</v>
      </c>
      <c r="AI85" s="17">
        <v>-3.5477623907831726E-4</v>
      </c>
      <c r="AJ85" s="17">
        <v>3.7332078978254982E-2</v>
      </c>
      <c r="AK85" s="17">
        <v>0.12232291721366706</v>
      </c>
      <c r="AL85" s="17">
        <v>5.895858521249147E-2</v>
      </c>
      <c r="AM85" s="17">
        <v>-9.0084801623897801E-2</v>
      </c>
      <c r="AN85" s="17">
        <v>7.8131190735524353E-2</v>
      </c>
      <c r="AO85" s="17">
        <v>-1.64050545452911</v>
      </c>
      <c r="AP85" s="17">
        <v>2.248072694450566</v>
      </c>
      <c r="AQ85" s="17">
        <v>42.896706227086099</v>
      </c>
      <c r="AR85" s="17">
        <v>1.109382328017444</v>
      </c>
      <c r="AS85" s="17">
        <v>2.5121934700262867</v>
      </c>
      <c r="AT85" s="17">
        <v>-0.99999999999999878</v>
      </c>
      <c r="AU85" s="17">
        <v>-0.99999999999999878</v>
      </c>
      <c r="AV85" s="17">
        <v>0.20171741523953896</v>
      </c>
      <c r="AW85" s="17">
        <v>86.95631078218922</v>
      </c>
      <c r="AX85" s="17">
        <v>90.682423155233195</v>
      </c>
      <c r="AY85" s="17">
        <v>0.26931630985055904</v>
      </c>
      <c r="AZ85" s="17">
        <v>30.451059673117172</v>
      </c>
      <c r="BA85" s="22">
        <v>1407.1010458498813</v>
      </c>
      <c r="BB85" s="17"/>
      <c r="CU85" t="e">
        <v>#N/A</v>
      </c>
      <c r="CV85" t="e">
        <v>#N/A</v>
      </c>
    </row>
    <row r="86" spans="1:100" x14ac:dyDescent="0.25">
      <c r="A86">
        <v>179</v>
      </c>
      <c r="B86" t="s">
        <v>525</v>
      </c>
      <c r="C86" s="22">
        <v>3</v>
      </c>
      <c r="D86" s="17">
        <v>5.6282217576636357</v>
      </c>
      <c r="E86" s="17">
        <v>0.1267522252201585</v>
      </c>
      <c r="F86" s="17">
        <v>3.5061066239580012</v>
      </c>
      <c r="G86" s="17">
        <v>3.5428252651928038</v>
      </c>
      <c r="H86" s="17">
        <v>0.11685914264950806</v>
      </c>
      <c r="I86" s="17">
        <v>0</v>
      </c>
      <c r="J86" s="17">
        <v>7.01154855897048</v>
      </c>
      <c r="K86" s="17">
        <v>0.11685914264950806</v>
      </c>
      <c r="L86" s="17">
        <v>-1.0000000000000009</v>
      </c>
      <c r="M86" s="17">
        <v>-1.0000000000000009</v>
      </c>
      <c r="N86" s="17">
        <v>2.3371828529901588</v>
      </c>
      <c r="O86" s="17">
        <v>16.182595581826924</v>
      </c>
      <c r="P86" s="17">
        <v>-1.4651301311255276</v>
      </c>
      <c r="Q86" s="17">
        <v>13.831293680507187</v>
      </c>
      <c r="R86" s="17">
        <v>4.3600342849322553</v>
      </c>
      <c r="S86" s="17">
        <v>0.33333333333333348</v>
      </c>
      <c r="T86" s="17">
        <v>0.40254293150390297</v>
      </c>
      <c r="U86" s="17">
        <v>0.30409164022327118</v>
      </c>
      <c r="V86" s="17">
        <v>7.0088270576089864E-2</v>
      </c>
      <c r="W86" s="17">
        <v>39.727881319483586</v>
      </c>
      <c r="X86" s="17">
        <v>2.3251229047079214</v>
      </c>
      <c r="Y86" s="17">
        <v>-1.0000000000000009</v>
      </c>
      <c r="Z86" s="17">
        <v>-1.0000000000000009</v>
      </c>
      <c r="AA86" s="17">
        <v>86.023876915676979</v>
      </c>
      <c r="AB86" s="17">
        <v>0.41979301022197546</v>
      </c>
      <c r="AC86" s="17">
        <v>5.5458051545987298E-2</v>
      </c>
      <c r="AD86" s="17">
        <v>0.36346816445725921</v>
      </c>
      <c r="AE86" s="17">
        <v>41.93596131126111</v>
      </c>
      <c r="AF86" s="17">
        <v>0.82352941176470584</v>
      </c>
      <c r="AG86" s="17">
        <v>-1.0000000000000009</v>
      </c>
      <c r="AH86" s="17">
        <v>-1.0000000000000009</v>
      </c>
      <c r="AI86" s="17">
        <v>6.8833099354949755E-3</v>
      </c>
      <c r="AJ86" s="17">
        <v>7.0088270576089864E-2</v>
      </c>
      <c r="AK86" s="17">
        <v>-6.2942511019734942E-2</v>
      </c>
      <c r="AL86" s="17">
        <v>-8.0703034210426156E-2</v>
      </c>
      <c r="AM86" s="17">
        <v>-5.8778481443261671E-2</v>
      </c>
      <c r="AN86" s="17">
        <v>0.13405670200591535</v>
      </c>
      <c r="AO86" s="17">
        <v>-1.7841745911802165</v>
      </c>
      <c r="AP86" s="17">
        <v>2.947902379095753</v>
      </c>
      <c r="AQ86" s="17">
        <v>46.739429878454068</v>
      </c>
      <c r="AR86" s="17">
        <v>1.1100561756365974</v>
      </c>
      <c r="AS86" s="17">
        <v>2.441982047357429</v>
      </c>
      <c r="AT86" s="17">
        <v>-1.0000000000000009</v>
      </c>
      <c r="AU86" s="17">
        <v>-1.0000000000000009</v>
      </c>
      <c r="AV86" s="17">
        <v>7.9028595501250631</v>
      </c>
      <c r="AW86" s="17">
        <v>105.15437487659962</v>
      </c>
      <c r="AX86" s="17">
        <v>112.30086813291851</v>
      </c>
      <c r="AY86" s="17">
        <v>0.30228348871125948</v>
      </c>
      <c r="AZ86" s="17">
        <v>41.580995114668319</v>
      </c>
      <c r="BA86" s="22">
        <v>1615.7284848830327</v>
      </c>
      <c r="BB86" s="17"/>
      <c r="CU86" t="e">
        <v>#N/A</v>
      </c>
      <c r="CV86" t="e">
        <v>#N/A</v>
      </c>
    </row>
    <row r="87" spans="1:100" x14ac:dyDescent="0.25">
      <c r="A87">
        <v>180</v>
      </c>
      <c r="B87" t="s">
        <v>526</v>
      </c>
      <c r="C87" s="22">
        <v>3</v>
      </c>
      <c r="D87" s="17">
        <v>5.4462939703583073</v>
      </c>
      <c r="E87" s="17">
        <v>0.20335939946992648</v>
      </c>
      <c r="F87" s="17">
        <v>-5.5089071734409314E-2</v>
      </c>
      <c r="G87" s="17">
        <v>-7.1197647265710221E-2</v>
      </c>
      <c r="H87" s="17">
        <v>0.6917220624928172</v>
      </c>
      <c r="I87" s="17">
        <v>0</v>
      </c>
      <c r="J87" s="17">
        <v>41.503323749569056</v>
      </c>
      <c r="K87" s="17">
        <v>0.6917220624928172</v>
      </c>
      <c r="L87" s="17">
        <v>-0.99999999999999978</v>
      </c>
      <c r="M87" s="17">
        <v>-0.99999999999999978</v>
      </c>
      <c r="N87" s="17">
        <v>13.834441249856347</v>
      </c>
      <c r="O87" s="17">
        <v>46.878420072661655</v>
      </c>
      <c r="P87" s="17">
        <v>9.5098884482245598</v>
      </c>
      <c r="Q87" s="17">
        <v>0.29637444756555653</v>
      </c>
      <c r="R87" s="17">
        <v>1.1313720026152947</v>
      </c>
      <c r="S87" s="17">
        <v>0.33333333333333315</v>
      </c>
      <c r="T87" s="17">
        <v>0.3869992442639752</v>
      </c>
      <c r="U87" s="17">
        <v>0.72131071745335262</v>
      </c>
      <c r="V87" s="17">
        <v>6.7404628332836503E-2</v>
      </c>
      <c r="W87" s="17">
        <v>32.693034435627204</v>
      </c>
      <c r="X87" s="17">
        <v>3.3719470658455624</v>
      </c>
      <c r="Y87" s="17">
        <v>-0.99999999999999978</v>
      </c>
      <c r="Z87" s="17">
        <v>-0.99999999999999978</v>
      </c>
      <c r="AA87" s="17">
        <v>74.448219706823011</v>
      </c>
      <c r="AB87" s="17">
        <v>0.23411641162167457</v>
      </c>
      <c r="AC87" s="17">
        <v>0.48981513212893107</v>
      </c>
      <c r="AD87" s="17">
        <v>8.8544721621004172E-2</v>
      </c>
      <c r="AE87" s="17">
        <v>40.623813268580498</v>
      </c>
      <c r="AF87" s="17">
        <v>0.88235294117647056</v>
      </c>
      <c r="AG87" s="17">
        <v>-0.99999999999999978</v>
      </c>
      <c r="AH87" s="17">
        <v>-0.99999999999999978</v>
      </c>
      <c r="AI87" s="17">
        <v>-6.2676443305024754E-3</v>
      </c>
      <c r="AJ87" s="17">
        <v>6.7404628332836503E-2</v>
      </c>
      <c r="AK87" s="17">
        <v>0.25910523336840113</v>
      </c>
      <c r="AL87" s="17">
        <v>1.4980881337833844E-3</v>
      </c>
      <c r="AM87" s="17">
        <v>0.21061064555356629</v>
      </c>
      <c r="AN87" s="17">
        <v>0.25562044320691352</v>
      </c>
      <c r="AO87" s="17">
        <v>6.5607923056811597</v>
      </c>
      <c r="AP87" s="17">
        <v>6.3980015208417571</v>
      </c>
      <c r="AQ87" s="17">
        <v>74.196358185196246</v>
      </c>
      <c r="AR87" s="17">
        <v>1.509047923383497</v>
      </c>
      <c r="AS87" s="17">
        <v>4.063669128338379</v>
      </c>
      <c r="AT87" s="17">
        <v>-0.99999999999999978</v>
      </c>
      <c r="AU87" s="17">
        <v>-0.99999999999999978</v>
      </c>
      <c r="AV87" s="17">
        <v>1.0601743553495848</v>
      </c>
      <c r="AW87" s="17">
        <v>127.7246413003264</v>
      </c>
      <c r="AX87" s="17">
        <v>134.33975124699998</v>
      </c>
      <c r="AY87" s="17">
        <v>0.51635635174412953</v>
      </c>
      <c r="AZ87" s="17">
        <v>77.681024598552426</v>
      </c>
      <c r="BA87" s="22">
        <v>1669.1295573679149</v>
      </c>
      <c r="BB87" s="17"/>
      <c r="CU87" t="e">
        <v>#N/A</v>
      </c>
      <c r="CV87" t="e">
        <v>#N/A</v>
      </c>
    </row>
    <row r="88" spans="1:100" x14ac:dyDescent="0.25">
      <c r="A88">
        <v>181</v>
      </c>
      <c r="B88" t="s">
        <v>527</v>
      </c>
      <c r="C88" s="22">
        <v>3</v>
      </c>
      <c r="D88" s="17">
        <v>5.3379869591183802</v>
      </c>
      <c r="E88" s="17">
        <v>3.1680924447117155E-2</v>
      </c>
      <c r="F88" s="17">
        <v>-0.17995191038447567</v>
      </c>
      <c r="G88" s="17">
        <v>-0.17155563999453294</v>
      </c>
      <c r="H88" s="17">
        <v>0.52487261499766447</v>
      </c>
      <c r="I88" s="17">
        <v>0</v>
      </c>
      <c r="J88" s="17">
        <v>31.492356899859928</v>
      </c>
      <c r="K88" s="17">
        <v>0.52487261499766447</v>
      </c>
      <c r="L88" s="17">
        <v>-1.0000000000000002</v>
      </c>
      <c r="M88" s="17">
        <v>-1.0000000000000002</v>
      </c>
      <c r="N88" s="17">
        <v>10.497452299953299</v>
      </c>
      <c r="O88" s="17">
        <v>36.658788218983702</v>
      </c>
      <c r="P88" s="17">
        <v>1.8780544076892204E-2</v>
      </c>
      <c r="Q88" s="17">
        <v>-6.732111511517787</v>
      </c>
      <c r="R88" s="17">
        <v>-2.2748844219381645</v>
      </c>
      <c r="S88" s="17">
        <v>0.33333333333333337</v>
      </c>
      <c r="T88" s="17">
        <v>0.33333333333333337</v>
      </c>
      <c r="U88" s="17">
        <v>0.31221234584929725</v>
      </c>
      <c r="V88" s="17">
        <v>-2.6490419867669528E-2</v>
      </c>
      <c r="W88" s="17">
        <v>17.100639106025188</v>
      </c>
      <c r="X88" s="17">
        <v>1.2317009158601746</v>
      </c>
      <c r="Y88" s="17">
        <v>-1.0000000000000002</v>
      </c>
      <c r="Z88" s="17">
        <v>-1.0000000000000002</v>
      </c>
      <c r="AA88" s="17">
        <v>38.01184919424967</v>
      </c>
      <c r="AB88" s="17">
        <v>0.22812837203262398</v>
      </c>
      <c r="AC88" s="17">
        <v>0.28536532583679186</v>
      </c>
      <c r="AD88" s="17">
        <v>-4.9771807666162265E-2</v>
      </c>
      <c r="AE88" s="17">
        <v>23.186094510162675</v>
      </c>
      <c r="AF88" s="17">
        <v>0.66666666666666663</v>
      </c>
      <c r="AG88" s="17">
        <v>-1.0000000000000002</v>
      </c>
      <c r="AH88" s="17">
        <v>-1.0000000000000002</v>
      </c>
      <c r="AI88" s="17">
        <v>-3.7644039741117685E-2</v>
      </c>
      <c r="AJ88" s="17">
        <v>-2.6490419867669528E-2</v>
      </c>
      <c r="AK88" s="17">
        <v>0.23672429430597458</v>
      </c>
      <c r="AL88" s="17">
        <v>0.28092575980956375</v>
      </c>
      <c r="AM88" s="17">
        <v>-0.15306663626911632</v>
      </c>
      <c r="AN88" s="17">
        <v>7.3381709390539646E-2</v>
      </c>
      <c r="AO88" s="17">
        <v>-2.6430444351980347</v>
      </c>
      <c r="AP88" s="17">
        <v>3.2391715338113096</v>
      </c>
      <c r="AQ88" s="17">
        <v>48.592996005885098</v>
      </c>
      <c r="AR88" s="17">
        <v>0.95238859264829456</v>
      </c>
      <c r="AS88" s="17">
        <v>1.7565735308578398</v>
      </c>
      <c r="AT88" s="17">
        <v>-1.0000000000000002</v>
      </c>
      <c r="AU88" s="17">
        <v>-1.0000000000000002</v>
      </c>
      <c r="AV88" s="17">
        <v>-2.4464400619326967</v>
      </c>
      <c r="AW88" s="17">
        <v>77.909808947044695</v>
      </c>
      <c r="AX88" s="17">
        <v>74.507886165455446</v>
      </c>
      <c r="AY88" s="17">
        <v>2.7053163750783885E-2</v>
      </c>
      <c r="AZ88" s="17">
        <v>-24.946486838267205</v>
      </c>
      <c r="BA88" s="22">
        <v>1472.9824576548065</v>
      </c>
      <c r="BB88" s="17"/>
      <c r="CU88" t="e">
        <v>#N/A</v>
      </c>
      <c r="CV88" t="e">
        <v>#N/A</v>
      </c>
    </row>
    <row r="89" spans="1:100" x14ac:dyDescent="0.25">
      <c r="A89">
        <v>188</v>
      </c>
      <c r="B89" t="s">
        <v>528</v>
      </c>
      <c r="C89" s="22">
        <v>3</v>
      </c>
      <c r="D89" s="17">
        <v>5.0521850054834401</v>
      </c>
      <c r="E89" s="17">
        <v>-0.41840751208773547</v>
      </c>
      <c r="F89" s="17">
        <v>-0.70343698025058432</v>
      </c>
      <c r="G89" s="17">
        <v>-0.81043579871129678</v>
      </c>
      <c r="H89" s="17">
        <v>0.47244057502862813</v>
      </c>
      <c r="I89" s="17">
        <v>7.5871728546033218E-2</v>
      </c>
      <c r="J89" s="17">
        <v>32.898738214479678</v>
      </c>
      <c r="K89" s="17">
        <v>0.54831230357466199</v>
      </c>
      <c r="L89" s="17">
        <v>-0.99999999999999878</v>
      </c>
      <c r="M89" s="17">
        <v>-0.99999999999999878</v>
      </c>
      <c r="N89" s="17">
        <v>10.966246071493226</v>
      </c>
      <c r="O89" s="17">
        <v>37.140487421251848</v>
      </c>
      <c r="P89" s="17">
        <v>-3.9708589853424283</v>
      </c>
      <c r="Q89" s="17">
        <v>-2.6948805127847439</v>
      </c>
      <c r="R89" s="17">
        <v>-1.2774376846466251</v>
      </c>
      <c r="S89" s="17">
        <v>0.33333333333333293</v>
      </c>
      <c r="T89" s="17">
        <v>0.34003847956553157</v>
      </c>
      <c r="U89" s="17">
        <v>0.3532426054323019</v>
      </c>
      <c r="V89" s="17">
        <v>0.29170997631719586</v>
      </c>
      <c r="W89" s="17">
        <v>30.800483642948056</v>
      </c>
      <c r="X89" s="17">
        <v>3.2949949351887868</v>
      </c>
      <c r="Y89" s="17">
        <v>-0.99999999999999878</v>
      </c>
      <c r="Z89" s="17">
        <v>-0.99999999999999878</v>
      </c>
      <c r="AA89" s="17">
        <v>75.744929159985077</v>
      </c>
      <c r="AB89" s="17">
        <v>0.48676122629492191</v>
      </c>
      <c r="AC89" s="17">
        <v>0.10207816455323798</v>
      </c>
      <c r="AD89" s="17">
        <v>0.33559827318551305</v>
      </c>
      <c r="AE89" s="17">
        <v>46.221883201683639</v>
      </c>
      <c r="AF89" s="17">
        <v>0.7857142857142857</v>
      </c>
      <c r="AG89" s="17">
        <v>-0.99999999999999878</v>
      </c>
      <c r="AH89" s="17">
        <v>-0.99999999999999878</v>
      </c>
      <c r="AI89" s="17">
        <v>-1.6955839725227809E-2</v>
      </c>
      <c r="AJ89" s="17">
        <v>0.29170997631719586</v>
      </c>
      <c r="AK89" s="17">
        <v>0.51946992794258551</v>
      </c>
      <c r="AL89" s="17">
        <v>-5.706344225140772E-2</v>
      </c>
      <c r="AM89" s="17">
        <v>-6.0855821478804743E-3</v>
      </c>
      <c r="AN89" s="17">
        <v>1.8070227517253578E-2</v>
      </c>
      <c r="AO89" s="17">
        <v>2.4452100860159143</v>
      </c>
      <c r="AP89" s="17">
        <v>0.16643847667430192</v>
      </c>
      <c r="AQ89" s="17">
        <v>63.699221857427723</v>
      </c>
      <c r="AR89" s="17">
        <v>1.3183243946483625</v>
      </c>
      <c r="AS89" s="17">
        <v>3.8433072387634479</v>
      </c>
      <c r="AT89" s="17">
        <v>-0.99999999999999878</v>
      </c>
      <c r="AU89" s="17">
        <v>-0.99999999999999878</v>
      </c>
      <c r="AV89" s="17">
        <v>-2.0878734833579218</v>
      </c>
      <c r="AW89" s="17">
        <v>113.05185505791117</v>
      </c>
      <c r="AX89" s="17">
        <v>141.88373589512625</v>
      </c>
      <c r="AY89" s="17">
        <v>0.13067831593411572</v>
      </c>
      <c r="AZ89" s="17">
        <v>4.0509604793618896</v>
      </c>
      <c r="BA89" s="22">
        <v>1525.5561704535171</v>
      </c>
      <c r="BB89" s="17"/>
      <c r="CU89" t="e">
        <v>#N/A</v>
      </c>
      <c r="CV89" t="e">
        <v>#N/A</v>
      </c>
    </row>
    <row r="90" spans="1:100" x14ac:dyDescent="0.25">
      <c r="A90">
        <v>190</v>
      </c>
      <c r="B90" t="s">
        <v>529</v>
      </c>
      <c r="C90" s="22">
        <v>3</v>
      </c>
      <c r="D90" s="17">
        <v>5.0193394443110497</v>
      </c>
      <c r="E90" s="17">
        <v>0</v>
      </c>
      <c r="F90" s="17">
        <v>-0.13777976212110898</v>
      </c>
      <c r="G90" s="17">
        <v>-0.13777976212110898</v>
      </c>
      <c r="H90" s="17">
        <v>0.52544607420001221</v>
      </c>
      <c r="I90" s="17">
        <v>0</v>
      </c>
      <c r="J90" s="17">
        <v>31.526764452000727</v>
      </c>
      <c r="K90" s="17">
        <v>0.52544607420001221</v>
      </c>
      <c r="L90" s="17">
        <v>-0.99999999999999978</v>
      </c>
      <c r="M90" s="17">
        <v>-0.99999999999999978</v>
      </c>
      <c r="N90" s="17">
        <v>10.508921484000242</v>
      </c>
      <c r="O90" s="17">
        <v>36.408324134190693</v>
      </c>
      <c r="P90" s="17">
        <v>-5.7192166905510697E-2</v>
      </c>
      <c r="Q90" s="17">
        <v>0.55899236415104636</v>
      </c>
      <c r="R90" s="17">
        <v>0.11452319812689056</v>
      </c>
      <c r="S90" s="17">
        <v>0.3333333333333332</v>
      </c>
      <c r="T90" s="17">
        <v>0.26040729642990307</v>
      </c>
      <c r="U90" s="17">
        <v>0.46159775344251414</v>
      </c>
      <c r="V90" s="17">
        <v>8.0116240283957779E-2</v>
      </c>
      <c r="W90" s="17">
        <v>24.400341971587853</v>
      </c>
      <c r="X90" s="17">
        <v>2.3224569741335963</v>
      </c>
      <c r="Y90" s="17">
        <v>-0.99999999999999978</v>
      </c>
      <c r="Z90" s="17">
        <v>-0.99999999999999978</v>
      </c>
      <c r="AA90" s="17">
        <v>76.120519281738581</v>
      </c>
      <c r="AB90" s="17">
        <v>0.53808130454633052</v>
      </c>
      <c r="AC90" s="17">
        <v>0.41255583974627696</v>
      </c>
      <c r="AD90" s="17">
        <v>8.147593794786917E-2</v>
      </c>
      <c r="AE90" s="17">
        <v>51.605654112023792</v>
      </c>
      <c r="AF90" s="17">
        <v>0.89473684210526316</v>
      </c>
      <c r="AG90" s="17">
        <v>-0.99999999999999978</v>
      </c>
      <c r="AH90" s="17">
        <v>-0.99999999999999978</v>
      </c>
      <c r="AI90" s="17">
        <v>0</v>
      </c>
      <c r="AJ90" s="17">
        <v>8.0116240283957779E-2</v>
      </c>
      <c r="AK90" s="17">
        <v>0.18887490790991648</v>
      </c>
      <c r="AL90" s="17">
        <v>0.49483829014803093</v>
      </c>
      <c r="AM90" s="17">
        <v>-0.18212996396000969</v>
      </c>
      <c r="AN90" s="17">
        <v>0.11137836815210184</v>
      </c>
      <c r="AO90" s="17">
        <v>-3.6088745594506602</v>
      </c>
      <c r="AP90" s="17">
        <v>5.2586506545427003</v>
      </c>
      <c r="AQ90" s="17">
        <v>55.927106423588569</v>
      </c>
      <c r="AR90" s="17">
        <v>1.1354546234897085</v>
      </c>
      <c r="AS90" s="17">
        <v>2.8479030483336105</v>
      </c>
      <c r="AT90" s="17">
        <v>-0.99999999999999978</v>
      </c>
      <c r="AU90" s="17">
        <v>-0.99999999999999978</v>
      </c>
      <c r="AV90" s="17">
        <v>-2.3256563994218424E-2</v>
      </c>
      <c r="AW90" s="17">
        <v>117.78749407047192</v>
      </c>
      <c r="AX90" s="17">
        <v>125.79911809886772</v>
      </c>
      <c r="AY90" s="17">
        <v>0.44794719224079377</v>
      </c>
      <c r="AZ90" s="17">
        <v>53.774037506014217</v>
      </c>
      <c r="BA90" s="22">
        <v>1526.3231701482121</v>
      </c>
      <c r="BB90" s="17"/>
      <c r="CU90" t="e">
        <v>#N/A</v>
      </c>
      <c r="CV90" t="e">
        <v>#N/A</v>
      </c>
    </row>
    <row r="91" spans="1:100" x14ac:dyDescent="0.25">
      <c r="A91">
        <v>191</v>
      </c>
      <c r="B91" t="s">
        <v>530</v>
      </c>
      <c r="C91" s="22">
        <v>3</v>
      </c>
      <c r="D91" s="17">
        <v>4.2771738932794499</v>
      </c>
      <c r="E91" s="17">
        <v>-6.3916888361818932E-3</v>
      </c>
      <c r="F91" s="17">
        <v>-1.9982049474082828</v>
      </c>
      <c r="G91" s="17">
        <v>-1.9982049474082828</v>
      </c>
      <c r="H91" s="17">
        <v>0.32833350560847396</v>
      </c>
      <c r="I91" s="17">
        <v>0</v>
      </c>
      <c r="J91" s="17">
        <v>19.700010336508427</v>
      </c>
      <c r="K91" s="17">
        <v>0.32833350560847396</v>
      </c>
      <c r="L91" s="17">
        <v>-1</v>
      </c>
      <c r="M91" s="17">
        <v>-1</v>
      </c>
      <c r="N91" s="17">
        <v>6.5666701121694775</v>
      </c>
      <c r="O91" s="17">
        <v>21.978979282379619</v>
      </c>
      <c r="P91" s="17">
        <v>1.0414186889016239</v>
      </c>
      <c r="Q91" s="17">
        <v>-0.69911494930795437</v>
      </c>
      <c r="R91" s="17">
        <v>-0.14495116774264866</v>
      </c>
      <c r="S91" s="17">
        <v>0.33333333333333309</v>
      </c>
      <c r="T91" s="17">
        <v>0.3813079301343007</v>
      </c>
      <c r="U91" s="17">
        <v>0.12372189274086709</v>
      </c>
      <c r="V91" s="17">
        <v>-7.0649340361478245E-3</v>
      </c>
      <c r="W91" s="17">
        <v>20.118588662555172</v>
      </c>
      <c r="X91" s="17">
        <v>0.87298747463786164</v>
      </c>
      <c r="Y91" s="17">
        <v>-1</v>
      </c>
      <c r="Z91" s="17">
        <v>-1</v>
      </c>
      <c r="AA91" s="17">
        <v>59.588136261216981</v>
      </c>
      <c r="AB91" s="17">
        <v>-1.8189405210295023E-3</v>
      </c>
      <c r="AC91" s="17">
        <v>0.34786681598731894</v>
      </c>
      <c r="AD91" s="17">
        <v>0.44624209986179975</v>
      </c>
      <c r="AE91" s="17">
        <v>39.614498766404452</v>
      </c>
      <c r="AF91" s="17">
        <v>0.9375</v>
      </c>
      <c r="AG91" s="17">
        <v>-1</v>
      </c>
      <c r="AH91" s="17">
        <v>-1</v>
      </c>
      <c r="AI91" s="17">
        <v>-9.2248045409988495E-3</v>
      </c>
      <c r="AJ91" s="17">
        <v>-7.0649340361478245E-3</v>
      </c>
      <c r="AK91" s="17">
        <v>-4.4868340259970205E-2</v>
      </c>
      <c r="AL91" s="17">
        <v>0.21272642558416632</v>
      </c>
      <c r="AM91" s="17">
        <v>0.17410914944081565</v>
      </c>
      <c r="AN91" s="17">
        <v>0.24876476762138028</v>
      </c>
      <c r="AO91" s="17">
        <v>4.1283870347205411</v>
      </c>
      <c r="AP91" s="17">
        <v>7.2827513184553379</v>
      </c>
      <c r="AQ91" s="17">
        <v>39.818598999063624</v>
      </c>
      <c r="AR91" s="17">
        <v>0.83129822217235338</v>
      </c>
      <c r="AS91" s="17">
        <v>1.2013209802463352</v>
      </c>
      <c r="AT91" s="17">
        <v>-1</v>
      </c>
      <c r="AU91" s="17">
        <v>-1</v>
      </c>
      <c r="AV91" s="17">
        <v>-2.1431561151509313</v>
      </c>
      <c r="AW91" s="17">
        <v>88.849866862051897</v>
      </c>
      <c r="AX91" s="17">
        <v>87.958877367617134</v>
      </c>
      <c r="AY91" s="17">
        <v>0.51548225288447413</v>
      </c>
      <c r="AZ91" s="17">
        <v>16.881695212018649</v>
      </c>
      <c r="BA91" s="22">
        <v>1543.9541874777481</v>
      </c>
      <c r="BB91" s="17"/>
      <c r="CU91" t="e">
        <v>#N/A</v>
      </c>
      <c r="CV91" t="e">
        <v>#N/A</v>
      </c>
    </row>
    <row r="92" spans="1:100" x14ac:dyDescent="0.25">
      <c r="A92">
        <v>192</v>
      </c>
      <c r="B92" t="s">
        <v>531</v>
      </c>
      <c r="C92" s="22">
        <v>3</v>
      </c>
      <c r="D92" s="17">
        <v>4.272753517047903</v>
      </c>
      <c r="E92" s="17">
        <v>-0.3193796308603003</v>
      </c>
      <c r="F92" s="17">
        <v>2.1381024635571491</v>
      </c>
      <c r="G92" s="17">
        <v>2.0603563466836183</v>
      </c>
      <c r="H92" s="17">
        <v>0.32409756221227076</v>
      </c>
      <c r="I92" s="17">
        <v>0</v>
      </c>
      <c r="J92" s="17">
        <v>19.445853732736254</v>
      </c>
      <c r="K92" s="17">
        <v>0.32409756221227076</v>
      </c>
      <c r="L92" s="17">
        <v>-0.99999999999999922</v>
      </c>
      <c r="M92" s="17">
        <v>-0.99999999999999922</v>
      </c>
      <c r="N92" s="17">
        <v>6.4819512442454155</v>
      </c>
      <c r="O92" s="17">
        <v>25.778963596467776</v>
      </c>
      <c r="P92" s="17">
        <v>-0.87423250429766819</v>
      </c>
      <c r="Q92" s="17">
        <v>-0.13753849768259768</v>
      </c>
      <c r="R92" s="17">
        <v>-0.13365616362429064</v>
      </c>
      <c r="S92" s="17">
        <v>0.31232576617893576</v>
      </c>
      <c r="T92" s="17">
        <v>0.30543297736217917</v>
      </c>
      <c r="U92" s="17">
        <v>0.22393678954314952</v>
      </c>
      <c r="V92" s="17">
        <v>6.9106205387351877E-2</v>
      </c>
      <c r="W92" s="17">
        <v>23.468167050373811</v>
      </c>
      <c r="X92" s="17">
        <v>1.5761452158543989</v>
      </c>
      <c r="Y92" s="17">
        <v>-0.99999999999999922</v>
      </c>
      <c r="Z92" s="17">
        <v>-0.99999999999999922</v>
      </c>
      <c r="AA92" s="17">
        <v>75.374907116005573</v>
      </c>
      <c r="AB92" s="17">
        <v>0.13792147323442916</v>
      </c>
      <c r="AC92" s="17">
        <v>0.50270761032439826</v>
      </c>
      <c r="AD92" s="17">
        <v>0.40017884102629436</v>
      </c>
      <c r="AE92" s="17">
        <v>52.040396229256082</v>
      </c>
      <c r="AF92" s="17">
        <v>0.7857142857142857</v>
      </c>
      <c r="AG92" s="17">
        <v>-0.99999999999999922</v>
      </c>
      <c r="AH92" s="17">
        <v>-0.99999999999999922</v>
      </c>
      <c r="AI92" s="17">
        <v>1.9860733292003066E-2</v>
      </c>
      <c r="AJ92" s="17">
        <v>6.9106205387351877E-2</v>
      </c>
      <c r="AK92" s="17">
        <v>-0.1056798824523395</v>
      </c>
      <c r="AL92" s="17">
        <v>-6.9025958949130023E-3</v>
      </c>
      <c r="AM92" s="17">
        <v>1.2667274072537849</v>
      </c>
      <c r="AN92" s="17">
        <v>0.31834176768345573</v>
      </c>
      <c r="AO92" s="17">
        <v>31.139785769082927</v>
      </c>
      <c r="AP92" s="17">
        <v>7.9240312126118324</v>
      </c>
      <c r="AQ92" s="17">
        <v>42.914020783110054</v>
      </c>
      <c r="AR92" s="17">
        <v>0.91080173847161605</v>
      </c>
      <c r="AS92" s="17">
        <v>1.9002427780666726</v>
      </c>
      <c r="AT92" s="17">
        <v>-0.99999999999999922</v>
      </c>
      <c r="AU92" s="17">
        <v>-0.99999999999999922</v>
      </c>
      <c r="AV92" s="17">
        <v>1.9267001830593267</v>
      </c>
      <c r="AW92" s="17">
        <v>109.07790192508523</v>
      </c>
      <c r="AX92" s="17">
        <v>116.38573712966047</v>
      </c>
      <c r="AY92" s="17">
        <v>0.20887678643791532</v>
      </c>
      <c r="AZ92" s="17">
        <v>-14.878418243972481</v>
      </c>
      <c r="BA92" s="22">
        <v>1506.4504087167306</v>
      </c>
      <c r="BB92" s="17"/>
      <c r="CU92" t="e">
        <v>#N/A</v>
      </c>
      <c r="CV92" t="e">
        <v>#N/A</v>
      </c>
    </row>
    <row r="93" spans="1:100" x14ac:dyDescent="0.25">
      <c r="A93">
        <v>193</v>
      </c>
      <c r="B93" t="s">
        <v>532</v>
      </c>
      <c r="C93" s="22">
        <v>3</v>
      </c>
      <c r="D93" s="17">
        <v>4.8942336267548985</v>
      </c>
      <c r="E93" s="17">
        <v>0</v>
      </c>
      <c r="F93" s="17">
        <v>-9.2240660413581574E-2</v>
      </c>
      <c r="G93" s="17">
        <v>-9.2240660413581574E-2</v>
      </c>
      <c r="H93" s="17">
        <v>6.9944058408263093E-2</v>
      </c>
      <c r="I93" s="17">
        <v>-3.3090123729389853E-2</v>
      </c>
      <c r="J93" s="17">
        <v>2.2112360807323901</v>
      </c>
      <c r="K93" s="17">
        <v>3.6853934678873157E-2</v>
      </c>
      <c r="L93" s="17">
        <v>-1.0000000000000013</v>
      </c>
      <c r="M93" s="17">
        <v>-1.0000000000000013</v>
      </c>
      <c r="N93" s="17">
        <v>0.73707869357746669</v>
      </c>
      <c r="O93" s="17">
        <v>7.0132290470737182</v>
      </c>
      <c r="P93" s="17">
        <v>-3.6315185953839896E-2</v>
      </c>
      <c r="Q93" s="17">
        <v>1.3395820898443886</v>
      </c>
      <c r="R93" s="17">
        <v>0.45141368932390136</v>
      </c>
      <c r="S93" s="17">
        <v>0.33333333333333404</v>
      </c>
      <c r="T93" s="17">
        <v>0.33333333333333404</v>
      </c>
      <c r="U93" s="17">
        <v>0.35057815499953449</v>
      </c>
      <c r="V93" s="17">
        <v>0.25863500015137608</v>
      </c>
      <c r="W93" s="17">
        <v>49.561035485548231</v>
      </c>
      <c r="X93" s="17">
        <v>3.5839353528941902</v>
      </c>
      <c r="Y93" s="17">
        <v>-1.0000000000000013</v>
      </c>
      <c r="Z93" s="17">
        <v>-1.0000000000000013</v>
      </c>
      <c r="AA93" s="17">
        <v>91.587551507440239</v>
      </c>
      <c r="AB93" s="17">
        <v>0.30819539895987258</v>
      </c>
      <c r="AC93" s="17">
        <v>0.20564772990167809</v>
      </c>
      <c r="AD93" s="17">
        <v>0.31765891778981181</v>
      </c>
      <c r="AE93" s="17">
        <v>41.575102332568122</v>
      </c>
      <c r="AF93" s="17">
        <v>0.82352941176470584</v>
      </c>
      <c r="AG93" s="17">
        <v>-1.0000000000000013</v>
      </c>
      <c r="AH93" s="17">
        <v>-1.0000000000000013</v>
      </c>
      <c r="AI93" s="17">
        <v>1.5160976089698939E-2</v>
      </c>
      <c r="AJ93" s="17">
        <v>0.25863500015137608</v>
      </c>
      <c r="AK93" s="17">
        <v>-7.7158451310411214E-2</v>
      </c>
      <c r="AL93" s="17">
        <v>0.16806172018287308</v>
      </c>
      <c r="AM93" s="17">
        <v>0.11747111506275666</v>
      </c>
      <c r="AN93" s="17">
        <v>0.14693188354249259</v>
      </c>
      <c r="AO93" s="17">
        <v>2.5509856200168599</v>
      </c>
      <c r="AP93" s="17">
        <v>4.5136056894766758</v>
      </c>
      <c r="AQ93" s="17">
        <v>51.772271566280622</v>
      </c>
      <c r="AR93" s="17">
        <v>1.2758798218175789</v>
      </c>
      <c r="AS93" s="17">
        <v>3.6207892875730603</v>
      </c>
      <c r="AT93" s="17">
        <v>-1.0000000000000013</v>
      </c>
      <c r="AU93" s="17">
        <v>-1.0000000000000013</v>
      </c>
      <c r="AV93" s="17">
        <v>0.35917302891032038</v>
      </c>
      <c r="AW93" s="17">
        <v>103.11438624399062</v>
      </c>
      <c r="AX93" s="17">
        <v>129.28110578092219</v>
      </c>
      <c r="AY93" s="17">
        <v>0.20851857672398103</v>
      </c>
      <c r="AZ93" s="17">
        <v>10.601481200520309</v>
      </c>
      <c r="BA93" s="22">
        <v>1462.8303155311844</v>
      </c>
      <c r="BB93" s="17"/>
      <c r="CU93" t="e">
        <v>#N/A</v>
      </c>
      <c r="CV93" t="e">
        <v>#N/A</v>
      </c>
    </row>
    <row r="94" spans="1:100" x14ac:dyDescent="0.25">
      <c r="A94">
        <v>195</v>
      </c>
      <c r="B94" t="s">
        <v>533</v>
      </c>
      <c r="C94" s="22">
        <v>3</v>
      </c>
      <c r="D94" s="17">
        <v>4.8817999992623573</v>
      </c>
      <c r="E94" s="17">
        <v>-0.13880715396235047</v>
      </c>
      <c r="F94" s="17">
        <v>24.869923896404686</v>
      </c>
      <c r="G94" s="17">
        <v>24.82661297285415</v>
      </c>
      <c r="H94" s="17">
        <v>0.23009001670530069</v>
      </c>
      <c r="I94" s="17">
        <v>0</v>
      </c>
      <c r="J94" s="17">
        <v>13.805401002318032</v>
      </c>
      <c r="K94" s="17">
        <v>0.23009001670530069</v>
      </c>
      <c r="L94" s="17">
        <v>-0.99999999999999856</v>
      </c>
      <c r="M94" s="17">
        <v>-0.99999999999999856</v>
      </c>
      <c r="N94" s="17">
        <v>4.6018003341060165</v>
      </c>
      <c r="O94" s="17">
        <v>43.513813974434548</v>
      </c>
      <c r="P94" s="17">
        <v>-0.18123569022506739</v>
      </c>
      <c r="Q94" s="17">
        <v>63.440765315902041</v>
      </c>
      <c r="R94" s="17">
        <v>20.879671672087941</v>
      </c>
      <c r="S94" s="17">
        <v>0.33333333333333298</v>
      </c>
      <c r="T94" s="17">
        <v>0.33333333333333298</v>
      </c>
      <c r="U94" s="17">
        <v>0.34921462908393169</v>
      </c>
      <c r="V94" s="17">
        <v>-8.9833162481056938E-2</v>
      </c>
      <c r="W94" s="17">
        <v>27.838324662569548</v>
      </c>
      <c r="X94" s="17">
        <v>1.2944361914107498</v>
      </c>
      <c r="Y94" s="17">
        <v>-0.99999999999999856</v>
      </c>
      <c r="Z94" s="17">
        <v>-0.99999999999999856</v>
      </c>
      <c r="AA94" s="17">
        <v>90.163897993690981</v>
      </c>
      <c r="AB94" s="17">
        <v>0.40466883032132039</v>
      </c>
      <c r="AC94" s="17">
        <v>0.20174739295198424</v>
      </c>
      <c r="AD94" s="17">
        <v>0.22250180990736348</v>
      </c>
      <c r="AE94" s="17">
        <v>41.445901659033403</v>
      </c>
      <c r="AF94" s="17">
        <v>0.84210526315789469</v>
      </c>
      <c r="AG94" s="17">
        <v>-0.99999999999999856</v>
      </c>
      <c r="AH94" s="17">
        <v>-0.99999999999999856</v>
      </c>
      <c r="AI94" s="17">
        <v>0.89926565155971638</v>
      </c>
      <c r="AJ94" s="17">
        <v>-8.9833162481056938E-2</v>
      </c>
      <c r="AK94" s="17">
        <v>0.22261685212668084</v>
      </c>
      <c r="AL94" s="17">
        <v>0.11332099162908993</v>
      </c>
      <c r="AM94" s="17">
        <v>0.11106370725367451</v>
      </c>
      <c r="AN94" s="17">
        <v>-0.10255332732944165</v>
      </c>
      <c r="AO94" s="17">
        <v>3.8896769419752673</v>
      </c>
      <c r="AP94" s="17">
        <v>-1.9972282250905919</v>
      </c>
      <c r="AQ94" s="17">
        <v>41.643725664887626</v>
      </c>
      <c r="AR94" s="17">
        <v>0.92604813326953994</v>
      </c>
      <c r="AS94" s="17">
        <v>1.5245262081160504</v>
      </c>
      <c r="AT94" s="17">
        <v>-0.99999999999999856</v>
      </c>
      <c r="AU94" s="17">
        <v>-0.99999999999999856</v>
      </c>
      <c r="AV94" s="17">
        <v>45.70628464494208</v>
      </c>
      <c r="AW94" s="17">
        <v>131.68048374303493</v>
      </c>
      <c r="AX94" s="17">
        <v>140.68248052612347</v>
      </c>
      <c r="AY94" s="17">
        <v>0.46848348401896445</v>
      </c>
      <c r="AZ94" s="17">
        <v>43.089935069352023</v>
      </c>
      <c r="BA94" s="22">
        <v>1736.0202743784544</v>
      </c>
      <c r="BB94" s="17"/>
      <c r="CU94" t="e">
        <v>#N/A</v>
      </c>
      <c r="CV94" t="e">
        <v>#N/A</v>
      </c>
    </row>
    <row r="95" spans="1:100" x14ac:dyDescent="0.25">
      <c r="A95">
        <v>199</v>
      </c>
      <c r="B95" t="s">
        <v>534</v>
      </c>
      <c r="C95" s="22">
        <v>3</v>
      </c>
      <c r="D95" s="17">
        <v>4.811113592563081</v>
      </c>
      <c r="E95" s="17">
        <v>-0.76424082031564822</v>
      </c>
      <c r="F95" s="17">
        <v>0.41946593203078775</v>
      </c>
      <c r="G95" s="17">
        <v>0.18390259491925828</v>
      </c>
      <c r="H95" s="17">
        <v>0.22452728285192886</v>
      </c>
      <c r="I95" s="17">
        <v>0</v>
      </c>
      <c r="J95" s="17">
        <v>13.471636971115727</v>
      </c>
      <c r="K95" s="17">
        <v>0.22452728285192886</v>
      </c>
      <c r="L95" s="17">
        <v>-0.99999999999999833</v>
      </c>
      <c r="M95" s="17">
        <v>-0.99999999999999833</v>
      </c>
      <c r="N95" s="17">
        <v>4.4905456570385764</v>
      </c>
      <c r="O95" s="17">
        <v>18.466653158598049</v>
      </c>
      <c r="P95" s="17">
        <v>-0.21550336022846139</v>
      </c>
      <c r="Q95" s="17">
        <v>0.41175079382665802</v>
      </c>
      <c r="R95" s="17">
        <v>0.1336123458204248</v>
      </c>
      <c r="S95" s="17">
        <v>0.33959326002346718</v>
      </c>
      <c r="T95" s="17">
        <v>0.35240570579633368</v>
      </c>
      <c r="U95" s="17">
        <v>-6.9796316394916527E-2</v>
      </c>
      <c r="V95" s="17">
        <v>-5.8207864872148393E-3</v>
      </c>
      <c r="W95" s="17">
        <v>15.674183203429633</v>
      </c>
      <c r="X95" s="17">
        <v>0.17243407092791826</v>
      </c>
      <c r="Y95" s="17">
        <v>-0.99999999999999833</v>
      </c>
      <c r="Z95" s="17">
        <v>-0.99999999999999833</v>
      </c>
      <c r="AA95" s="17">
        <v>51.46276582648148</v>
      </c>
      <c r="AB95" s="17">
        <v>0.32073237869085203</v>
      </c>
      <c r="AC95" s="17">
        <v>0.31852863867465503</v>
      </c>
      <c r="AD95" s="17">
        <v>7.3838388179120917E-2</v>
      </c>
      <c r="AE95" s="17">
        <v>35.654970277231421</v>
      </c>
      <c r="AF95" s="17">
        <v>0.77777777777777779</v>
      </c>
      <c r="AG95" s="17">
        <v>-0.99999999999999833</v>
      </c>
      <c r="AH95" s="17">
        <v>-0.99999999999999833</v>
      </c>
      <c r="AI95" s="17">
        <v>2.0381239820075454E-2</v>
      </c>
      <c r="AJ95" s="17">
        <v>-5.8207864872148393E-3</v>
      </c>
      <c r="AK95" s="17">
        <v>-4.9279976011850454E-2</v>
      </c>
      <c r="AL95" s="17">
        <v>0.31132144492666591</v>
      </c>
      <c r="AM95" s="17">
        <v>0.3968741270078126</v>
      </c>
      <c r="AN95" s="17">
        <v>0.17840319818099865</v>
      </c>
      <c r="AO95" s="17">
        <v>9.6754532951360623</v>
      </c>
      <c r="AP95" s="17">
        <v>6.0166871791582999</v>
      </c>
      <c r="AQ95" s="17">
        <v>29.145820174545385</v>
      </c>
      <c r="AR95" s="17">
        <v>0.61638186293766961</v>
      </c>
      <c r="AS95" s="17">
        <v>0.39696135377984654</v>
      </c>
      <c r="AT95" s="17">
        <v>-0.99999999999999833</v>
      </c>
      <c r="AU95" s="17">
        <v>-0.99999999999999833</v>
      </c>
      <c r="AV95" s="17">
        <v>0.31751494073968262</v>
      </c>
      <c r="AW95" s="17">
        <v>75.946106164237833</v>
      </c>
      <c r="AX95" s="17">
        <v>75.771652311917833</v>
      </c>
      <c r="AY95" s="17">
        <v>-0.17349920352650711</v>
      </c>
      <c r="AZ95" s="17">
        <v>-69.752729371012606</v>
      </c>
      <c r="BA95" s="22">
        <v>1361.2676900714318</v>
      </c>
      <c r="BB95" s="17"/>
      <c r="CU95" t="e">
        <v>#N/A</v>
      </c>
      <c r="CV95" t="e">
        <v>#N/A</v>
      </c>
    </row>
    <row r="96" spans="1:100" x14ac:dyDescent="0.25">
      <c r="A96">
        <v>201</v>
      </c>
      <c r="B96" t="s">
        <v>535</v>
      </c>
      <c r="C96" s="22">
        <v>3</v>
      </c>
      <c r="D96" s="17">
        <v>4.5420122384895532</v>
      </c>
      <c r="E96" s="17">
        <v>-1.6586684228652872E-2</v>
      </c>
      <c r="F96" s="17">
        <v>0.35063592703809676</v>
      </c>
      <c r="G96" s="17">
        <v>0.3451070322952125</v>
      </c>
      <c r="H96" s="17">
        <v>0.20067572981983084</v>
      </c>
      <c r="I96" s="17">
        <v>0</v>
      </c>
      <c r="J96" s="17">
        <v>12.040543789189858</v>
      </c>
      <c r="K96" s="17">
        <v>0.20067572981983084</v>
      </c>
      <c r="L96" s="17">
        <v>-0.99999999999999689</v>
      </c>
      <c r="M96" s="17">
        <v>-0.99999999999999689</v>
      </c>
      <c r="N96" s="17">
        <v>4.0135145963966146</v>
      </c>
      <c r="O96" s="17">
        <v>16.927663059974623</v>
      </c>
      <c r="P96" s="17">
        <v>1.1935654096049724</v>
      </c>
      <c r="Q96" s="17">
        <v>-1.4936474387632868</v>
      </c>
      <c r="R96" s="17">
        <v>-0.40408282447579175</v>
      </c>
      <c r="S96" s="17">
        <v>0.3333333333333322</v>
      </c>
      <c r="T96" s="17">
        <v>0.3333333333333322</v>
      </c>
      <c r="U96" s="17">
        <v>0.36331218514817776</v>
      </c>
      <c r="V96" s="17">
        <v>0.10614650586255364</v>
      </c>
      <c r="W96" s="17">
        <v>37.417985114302617</v>
      </c>
      <c r="X96" s="17">
        <v>2.5561187126148694</v>
      </c>
      <c r="Y96" s="17">
        <v>-0.99999999999999689</v>
      </c>
      <c r="Z96" s="17">
        <v>-0.99999999999999689</v>
      </c>
      <c r="AA96" s="17">
        <v>89.003173605704774</v>
      </c>
      <c r="AB96" s="17">
        <v>0.26487376776251054</v>
      </c>
      <c r="AC96" s="17">
        <v>0.40258606179832135</v>
      </c>
      <c r="AD96" s="17">
        <v>0.37232559675672694</v>
      </c>
      <c r="AE96" s="17">
        <v>51.989271315877922</v>
      </c>
      <c r="AF96" s="17">
        <v>0.90476190476190477</v>
      </c>
      <c r="AG96" s="17">
        <v>-0.99999999999999689</v>
      </c>
      <c r="AH96" s="17">
        <v>-0.99999999999999689</v>
      </c>
      <c r="AI96" s="17">
        <v>6.0895464853336816E-3</v>
      </c>
      <c r="AJ96" s="17">
        <v>0.10614650586255364</v>
      </c>
      <c r="AK96" s="17">
        <v>8.3633354856480518E-2</v>
      </c>
      <c r="AL96" s="17">
        <v>-1.2849521216192988E-2</v>
      </c>
      <c r="AM96" s="17">
        <v>0.14360243842389292</v>
      </c>
      <c r="AN96" s="17">
        <v>0.41828548818238176</v>
      </c>
      <c r="AO96" s="17">
        <v>4.0082277348797257</v>
      </c>
      <c r="AP96" s="17">
        <v>10.392889598478581</v>
      </c>
      <c r="AQ96" s="17">
        <v>49.458528903492471</v>
      </c>
      <c r="AR96" s="17">
        <v>1.136125357677396</v>
      </c>
      <c r="AS96" s="17">
        <v>2.7567944424346975</v>
      </c>
      <c r="AT96" s="17">
        <v>-0.99999999999999689</v>
      </c>
      <c r="AU96" s="17">
        <v>-0.99999999999999689</v>
      </c>
      <c r="AV96" s="17">
        <v>-5.8975792180579412E-2</v>
      </c>
      <c r="AW96" s="17">
        <v>116.323726264158</v>
      </c>
      <c r="AX96" s="17">
        <v>127.06016778012007</v>
      </c>
      <c r="AY96" s="17">
        <v>-0.11777595988717972</v>
      </c>
      <c r="AZ96" s="17">
        <v>-7.7002708670911248</v>
      </c>
      <c r="BA96" s="22">
        <v>1521.6091895862089</v>
      </c>
      <c r="BB96" s="17"/>
      <c r="CU96" t="e">
        <v>#N/A</v>
      </c>
      <c r="CV96" t="e">
        <v>#N/A</v>
      </c>
    </row>
    <row r="97" spans="1:100" x14ac:dyDescent="0.25">
      <c r="A97">
        <v>203</v>
      </c>
      <c r="B97" t="s">
        <v>536</v>
      </c>
      <c r="C97" s="22">
        <v>3</v>
      </c>
      <c r="D97" s="17">
        <v>5.2265990719700683</v>
      </c>
      <c r="E97" s="17">
        <v>0</v>
      </c>
      <c r="F97" s="17">
        <v>0.12655286134428165</v>
      </c>
      <c r="G97" s="17">
        <v>0.12655286134428165</v>
      </c>
      <c r="H97" s="17">
        <v>0.44023769822443426</v>
      </c>
      <c r="I97" s="17">
        <v>-2.5382271461691003E-2</v>
      </c>
      <c r="J97" s="17">
        <v>24.891325605764592</v>
      </c>
      <c r="K97" s="17">
        <v>0.41485542676274323</v>
      </c>
      <c r="L97" s="17">
        <v>-0.99999999999999944</v>
      </c>
      <c r="M97" s="17">
        <v>-0.99999999999999944</v>
      </c>
      <c r="N97" s="17">
        <v>8.2971085352548588</v>
      </c>
      <c r="O97" s="17">
        <v>30.244477539078929</v>
      </c>
      <c r="P97" s="17">
        <v>-3.8682778831146902E-2</v>
      </c>
      <c r="Q97" s="17">
        <v>0.35724205717758212</v>
      </c>
      <c r="R97" s="17">
        <v>-1.9818561870022219E-2</v>
      </c>
      <c r="S97" s="17">
        <v>0.33333333333333354</v>
      </c>
      <c r="T97" s="17">
        <v>0.33333333333333354</v>
      </c>
      <c r="U97" s="17">
        <v>0.37691150822019864</v>
      </c>
      <c r="V97" s="17">
        <v>0.49946416209935407</v>
      </c>
      <c r="W97" s="17">
        <v>45.127476408939053</v>
      </c>
      <c r="X97" s="17">
        <v>4.7562422453808422</v>
      </c>
      <c r="Y97" s="17">
        <v>-0.99999999999999944</v>
      </c>
      <c r="Z97" s="17">
        <v>-0.99999999999999944</v>
      </c>
      <c r="AA97" s="17">
        <v>95.400224406135777</v>
      </c>
      <c r="AB97" s="17">
        <v>0.34718292872535961</v>
      </c>
      <c r="AC97" s="17">
        <v>0.15236334362247619</v>
      </c>
      <c r="AD97" s="17">
        <v>0.50630505883349997</v>
      </c>
      <c r="AE97" s="17">
        <v>50.292566559066735</v>
      </c>
      <c r="AF97" s="17">
        <v>0.7857142857142857</v>
      </c>
      <c r="AG97" s="17">
        <v>-0.99999999999999944</v>
      </c>
      <c r="AH97" s="17">
        <v>-0.99999999999999944</v>
      </c>
      <c r="AI97" s="17">
        <v>8.6305575321619782E-3</v>
      </c>
      <c r="AJ97" s="17">
        <v>0.49946416209935407</v>
      </c>
      <c r="AK97" s="17">
        <v>0.18019671303835019</v>
      </c>
      <c r="AL97" s="17">
        <v>5.1956429743148028E-2</v>
      </c>
      <c r="AM97" s="17">
        <v>-0.1465163329926927</v>
      </c>
      <c r="AN97" s="17">
        <v>0.16582367756513744</v>
      </c>
      <c r="AO97" s="17">
        <v>-2.7619247596255669</v>
      </c>
      <c r="AP97" s="17">
        <v>4.4053740878441792</v>
      </c>
      <c r="AQ97" s="17">
        <v>70.018802014703653</v>
      </c>
      <c r="AR97" s="17">
        <v>1.5430423369862198</v>
      </c>
      <c r="AS97" s="17">
        <v>5.1710976721435857</v>
      </c>
      <c r="AT97" s="17">
        <v>-0.99999999999999944</v>
      </c>
      <c r="AU97" s="17">
        <v>-0.99999999999999944</v>
      </c>
      <c r="AV97" s="17">
        <v>0.10673429947425958</v>
      </c>
      <c r="AW97" s="17">
        <v>130.05007603305882</v>
      </c>
      <c r="AX97" s="17">
        <v>180.16910339363761</v>
      </c>
      <c r="AY97" s="17">
        <v>0.30630820289886079</v>
      </c>
      <c r="AZ97" s="17">
        <v>38.24533132125574</v>
      </c>
      <c r="BA97" s="22">
        <v>1544.4594336534308</v>
      </c>
      <c r="BB97" s="17"/>
      <c r="CU97" t="e">
        <v>#N/A</v>
      </c>
      <c r="CV97" t="e">
        <v>#N/A</v>
      </c>
    </row>
    <row r="98" spans="1:100" x14ac:dyDescent="0.25">
      <c r="A98">
        <v>204</v>
      </c>
      <c r="B98" t="s">
        <v>537</v>
      </c>
      <c r="C98" s="22">
        <v>3</v>
      </c>
      <c r="D98" s="17">
        <v>3.920949065694602</v>
      </c>
      <c r="E98" s="17">
        <v>1.8177322475208049E-2</v>
      </c>
      <c r="F98" s="17">
        <v>0.91400423898997951</v>
      </c>
      <c r="G98" s="17">
        <v>0.92449005568754006</v>
      </c>
      <c r="H98" s="17">
        <v>0.26288117583768933</v>
      </c>
      <c r="I98" s="17">
        <v>0</v>
      </c>
      <c r="J98" s="17">
        <v>15.772870550261359</v>
      </c>
      <c r="K98" s="17">
        <v>0.26288117583768933</v>
      </c>
      <c r="L98" s="17">
        <v>-1.0000000000000002</v>
      </c>
      <c r="M98" s="17">
        <v>-1.0000000000000002</v>
      </c>
      <c r="N98" s="17">
        <v>5.2576235167537879</v>
      </c>
      <c r="O98" s="17">
        <v>20.618309671643509</v>
      </c>
      <c r="P98" s="17">
        <v>-2.487004558209625</v>
      </c>
      <c r="Q98" s="17">
        <v>1.0854829383622411</v>
      </c>
      <c r="R98" s="17">
        <v>-0.12079555702158164</v>
      </c>
      <c r="S98" s="17">
        <v>0.33333333333333359</v>
      </c>
      <c r="T98" s="17">
        <v>0.33693933822830052</v>
      </c>
      <c r="U98" s="17">
        <v>2.5175425133352951E-2</v>
      </c>
      <c r="V98" s="17">
        <v>-3.0541614194825401E-2</v>
      </c>
      <c r="W98" s="17">
        <v>16.081012266498895</v>
      </c>
      <c r="X98" s="17">
        <v>0.32844951598337091</v>
      </c>
      <c r="Y98" s="17">
        <v>-1.0000000000000002</v>
      </c>
      <c r="Z98" s="17">
        <v>-1.0000000000000002</v>
      </c>
      <c r="AA98" s="17">
        <v>38.419970799795806</v>
      </c>
      <c r="AB98" s="17">
        <v>-9.5751544549516759E-2</v>
      </c>
      <c r="AC98" s="17">
        <v>0.34742158379460547</v>
      </c>
      <c r="AD98" s="17">
        <v>0.19752504256128095</v>
      </c>
      <c r="AE98" s="17">
        <v>22.459754090318494</v>
      </c>
      <c r="AF98" s="17">
        <v>0.41666666666666669</v>
      </c>
      <c r="AG98" s="17">
        <v>-1.0000000000000002</v>
      </c>
      <c r="AH98" s="17">
        <v>-1.0000000000000002</v>
      </c>
      <c r="AI98" s="17">
        <v>0</v>
      </c>
      <c r="AJ98" s="17">
        <v>-3.0541614194825401E-2</v>
      </c>
      <c r="AK98" s="17">
        <v>-6.8599189307640099E-2</v>
      </c>
      <c r="AL98" s="17">
        <v>0.14623176499718421</v>
      </c>
      <c r="AM98" s="17">
        <v>0.15641327665954274</v>
      </c>
      <c r="AN98" s="17">
        <v>-8.266618664206438E-3</v>
      </c>
      <c r="AO98" s="17">
        <v>3.5673359699503688</v>
      </c>
      <c r="AP98" s="17">
        <v>0.52449335838076061</v>
      </c>
      <c r="AQ98" s="17">
        <v>31.853882816760255</v>
      </c>
      <c r="AR98" s="17">
        <v>0.66490648250016193</v>
      </c>
      <c r="AS98" s="17">
        <v>0.59133069182106024</v>
      </c>
      <c r="AT98" s="17">
        <v>-1.0000000000000002</v>
      </c>
      <c r="AU98" s="17">
        <v>-1.0000000000000002</v>
      </c>
      <c r="AV98" s="17">
        <v>0.80369449866595821</v>
      </c>
      <c r="AW98" s="17">
        <v>59.562773829820074</v>
      </c>
      <c r="AX98" s="17">
        <v>56.508612410337534</v>
      </c>
      <c r="AY98" s="17">
        <v>5.4866036526173875E-2</v>
      </c>
      <c r="AZ98" s="17">
        <v>-29.747063429973068</v>
      </c>
      <c r="BA98" s="22">
        <v>1424.874105967745</v>
      </c>
      <c r="BB98" s="17"/>
      <c r="CU98" t="e">
        <v>#N/A</v>
      </c>
      <c r="CV98" t="e">
        <v>#N/A</v>
      </c>
    </row>
    <row r="99" spans="1:100" x14ac:dyDescent="0.25">
      <c r="A99">
        <v>207</v>
      </c>
      <c r="B99" t="s">
        <v>538</v>
      </c>
      <c r="C99" s="22">
        <v>3</v>
      </c>
      <c r="D99" s="17">
        <v>5.8200812924153951</v>
      </c>
      <c r="E99" s="17">
        <v>0</v>
      </c>
      <c r="F99" s="17">
        <v>0.40021899593115362</v>
      </c>
      <c r="G99" s="17">
        <v>0.40021899593115362</v>
      </c>
      <c r="H99" s="17">
        <v>0.21105007652741548</v>
      </c>
      <c r="I99" s="17">
        <v>0</v>
      </c>
      <c r="J99" s="17">
        <v>12.663004591644935</v>
      </c>
      <c r="K99" s="17">
        <v>0.21105007652741548</v>
      </c>
      <c r="L99" s="17">
        <v>-0.99999999999999911</v>
      </c>
      <c r="M99" s="17">
        <v>-0.99999999999999911</v>
      </c>
      <c r="N99" s="17">
        <v>4.2210015305483068</v>
      </c>
      <c r="O99" s="17">
        <v>18.883304879991474</v>
      </c>
      <c r="P99" s="17">
        <v>-0.16892899332862849</v>
      </c>
      <c r="Q99" s="17">
        <v>-1.1203347758531819</v>
      </c>
      <c r="R99" s="17">
        <v>-0.43121870885813934</v>
      </c>
      <c r="S99" s="17">
        <v>0.33333333333333298</v>
      </c>
      <c r="T99" s="17">
        <v>0.32431053913394831</v>
      </c>
      <c r="U99" s="17">
        <v>0.50462892611668397</v>
      </c>
      <c r="V99" s="17">
        <v>0.20763281875890707</v>
      </c>
      <c r="W99" s="17">
        <v>46.354221632618284</v>
      </c>
      <c r="X99" s="17">
        <v>3.7018836187606592</v>
      </c>
      <c r="Y99" s="17">
        <v>-0.99999999999999911</v>
      </c>
      <c r="Z99" s="17">
        <v>-0.99999999999999911</v>
      </c>
      <c r="AA99" s="17">
        <v>92.348076909134406</v>
      </c>
      <c r="AB99" s="17">
        <v>0.13653085908718973</v>
      </c>
      <c r="AC99" s="17">
        <v>0.4797966547549336</v>
      </c>
      <c r="AD99" s="17">
        <v>0.31217396586536195</v>
      </c>
      <c r="AE99" s="17">
        <v>46.425073985374283</v>
      </c>
      <c r="AF99" s="17">
        <v>0.7142857142857143</v>
      </c>
      <c r="AG99" s="17">
        <v>-0.99999999999999911</v>
      </c>
      <c r="AH99" s="17">
        <v>-0.99999999999999911</v>
      </c>
      <c r="AI99" s="17">
        <v>3.2455393184938813E-2</v>
      </c>
      <c r="AJ99" s="17">
        <v>0.20763281875890707</v>
      </c>
      <c r="AK99" s="17">
        <v>1.8781298247151018E-3</v>
      </c>
      <c r="AL99" s="17">
        <v>2.4293259328999405E-2</v>
      </c>
      <c r="AM99" s="17">
        <v>-9.8232187162552137E-2</v>
      </c>
      <c r="AN99" s="17">
        <v>0.27113689379912009</v>
      </c>
      <c r="AO99" s="17">
        <v>-2.4464140299402279</v>
      </c>
      <c r="AP99" s="17">
        <v>6.8998886416230016</v>
      </c>
      <c r="AQ99" s="17">
        <v>59.017226224263204</v>
      </c>
      <c r="AR99" s="17">
        <v>1.3699056173428721</v>
      </c>
      <c r="AS99" s="17">
        <v>3.9129336952880762</v>
      </c>
      <c r="AT99" s="17">
        <v>-0.99999999999999911</v>
      </c>
      <c r="AU99" s="17">
        <v>-0.99999999999999911</v>
      </c>
      <c r="AV99" s="17">
        <v>-3.0999712926985001E-2</v>
      </c>
      <c r="AW99" s="17">
        <v>118.1312704307489</v>
      </c>
      <c r="AX99" s="17">
        <v>139.54366017033837</v>
      </c>
      <c r="AY99" s="17">
        <v>0.40375344507315136</v>
      </c>
      <c r="AZ99" s="17">
        <v>65.080073926426678</v>
      </c>
      <c r="BA99" s="22">
        <v>1604.7718195045979</v>
      </c>
      <c r="BB99" s="17"/>
      <c r="CU99" t="e">
        <v>#N/A</v>
      </c>
      <c r="CV99" t="e">
        <v>#N/A</v>
      </c>
    </row>
    <row r="100" spans="1:100" x14ac:dyDescent="0.25">
      <c r="A100">
        <v>213</v>
      </c>
      <c r="B100" t="s">
        <v>539</v>
      </c>
      <c r="C100" s="22">
        <v>3</v>
      </c>
      <c r="D100" s="17">
        <v>5.060585477962281</v>
      </c>
      <c r="E100" s="17">
        <v>3.9734829301306966</v>
      </c>
      <c r="F100" s="17">
        <v>0.26904720702051649</v>
      </c>
      <c r="G100" s="17">
        <v>1.5693028156593574</v>
      </c>
      <c r="H100" s="17">
        <v>0.33167250474458182</v>
      </c>
      <c r="I100" s="17">
        <v>0</v>
      </c>
      <c r="J100" s="17">
        <v>19.900350284674914</v>
      </c>
      <c r="K100" s="17">
        <v>0.33167250474458182</v>
      </c>
      <c r="L100" s="17">
        <v>-1.000000000000002</v>
      </c>
      <c r="M100" s="17">
        <v>-1.000000000000002</v>
      </c>
      <c r="N100" s="17">
        <v>6.6334500948916357</v>
      </c>
      <c r="O100" s="17">
        <v>26.530238578296562</v>
      </c>
      <c r="P100" s="17">
        <v>-0.35457990733468869</v>
      </c>
      <c r="Q100" s="17">
        <v>-0.21761916980329743</v>
      </c>
      <c r="R100" s="17">
        <v>-5.9190654851045146E-2</v>
      </c>
      <c r="S100" s="17">
        <v>0.33333333333333404</v>
      </c>
      <c r="T100" s="17">
        <v>0.33333333333333404</v>
      </c>
      <c r="U100" s="17">
        <v>0.36528831526767042</v>
      </c>
      <c r="V100" s="17">
        <v>0.13206513073330461</v>
      </c>
      <c r="W100" s="17">
        <v>33.293904316922443</v>
      </c>
      <c r="X100" s="17">
        <v>2.5885382073925949</v>
      </c>
      <c r="Y100" s="17">
        <v>-1.000000000000002</v>
      </c>
      <c r="Z100" s="17">
        <v>-1.000000000000002</v>
      </c>
      <c r="AA100" s="17">
        <v>89.458695214316705</v>
      </c>
      <c r="AB100" s="17">
        <v>0.28724522004493713</v>
      </c>
      <c r="AC100" s="17">
        <v>0.42523988143927099</v>
      </c>
      <c r="AD100" s="17">
        <v>0.41199452956069788</v>
      </c>
      <c r="AE100" s="17">
        <v>56.22398155224532</v>
      </c>
      <c r="AF100" s="17">
        <v>0.91666666666666663</v>
      </c>
      <c r="AG100" s="17">
        <v>-1.000000000000002</v>
      </c>
      <c r="AH100" s="17">
        <v>-1.000000000000002</v>
      </c>
      <c r="AI100" s="17">
        <v>3.7913439257280055E-3</v>
      </c>
      <c r="AJ100" s="17">
        <v>0.13206513073330461</v>
      </c>
      <c r="AK100" s="17">
        <v>-1.9171587118019015E-2</v>
      </c>
      <c r="AL100" s="17">
        <v>0.17156413434951839</v>
      </c>
      <c r="AM100" s="17">
        <v>-6.1827930029472594E-2</v>
      </c>
      <c r="AN100" s="17">
        <v>9.7842751866281608E-2</v>
      </c>
      <c r="AO100" s="17">
        <v>-1.6415561863269093</v>
      </c>
      <c r="AP100" s="17">
        <v>3.3038894684046309</v>
      </c>
      <c r="AQ100" s="17">
        <v>53.194254601597351</v>
      </c>
      <c r="AR100" s="17">
        <v>1.1640201126676433</v>
      </c>
      <c r="AS100" s="17">
        <v>2.9202107121371781</v>
      </c>
      <c r="AT100" s="17">
        <v>-1.000000000000002</v>
      </c>
      <c r="AU100" s="17">
        <v>-1.000000000000002</v>
      </c>
      <c r="AV100" s="17">
        <v>1.5101121608083123</v>
      </c>
      <c r="AW100" s="17">
        <v>119.2928232610179</v>
      </c>
      <c r="AX100" s="17">
        <v>132.575163212863</v>
      </c>
      <c r="AY100" s="17">
        <v>0.21287100128106537</v>
      </c>
      <c r="AZ100" s="17">
        <v>7.1063633482086086</v>
      </c>
      <c r="BA100" s="22">
        <v>1533.1786744813744</v>
      </c>
      <c r="BB100" s="17"/>
      <c r="CU100" t="e">
        <v>#N/A</v>
      </c>
      <c r="CV100" t="e">
        <v>#N/A</v>
      </c>
    </row>
    <row r="101" spans="1:100" x14ac:dyDescent="0.25">
      <c r="A101">
        <v>216</v>
      </c>
      <c r="B101" t="s">
        <v>540</v>
      </c>
      <c r="C101" s="22">
        <v>3</v>
      </c>
      <c r="D101" s="17">
        <v>5.0824913969576464</v>
      </c>
      <c r="E101" s="17">
        <v>-0.22676813048705891</v>
      </c>
      <c r="F101" s="17">
        <v>1.9235092202258337</v>
      </c>
      <c r="G101" s="17">
        <v>1.8027156774097959</v>
      </c>
      <c r="H101" s="17">
        <v>0.18574060495260084</v>
      </c>
      <c r="I101" s="17">
        <v>0</v>
      </c>
      <c r="J101" s="17">
        <v>11.144436297156057</v>
      </c>
      <c r="K101" s="17">
        <v>0.18574060495260084</v>
      </c>
      <c r="L101" s="17">
        <v>-0.99999999999999978</v>
      </c>
      <c r="M101" s="17">
        <v>-0.99999999999999978</v>
      </c>
      <c r="N101" s="17">
        <v>3.7148120990520175</v>
      </c>
      <c r="O101" s="17">
        <v>18.029643371523495</v>
      </c>
      <c r="P101" s="17">
        <v>-2.4568538641214848</v>
      </c>
      <c r="Q101" s="17">
        <v>1.0947067249947828</v>
      </c>
      <c r="R101" s="17">
        <v>9.3240799120136719E-2</v>
      </c>
      <c r="S101" s="17">
        <v>0.33333333333333326</v>
      </c>
      <c r="T101" s="17">
        <v>0.37631646525653639</v>
      </c>
      <c r="U101" s="17">
        <v>0.31009791104653228</v>
      </c>
      <c r="V101" s="17">
        <v>-3.403958610342786E-2</v>
      </c>
      <c r="W101" s="17">
        <v>31.998700743214904</v>
      </c>
      <c r="X101" s="17">
        <v>1.6030464531260331</v>
      </c>
      <c r="Y101" s="17">
        <v>-0.99999999999999978</v>
      </c>
      <c r="Z101" s="17">
        <v>-0.99999999999999978</v>
      </c>
      <c r="AA101" s="17">
        <v>88.383207023197798</v>
      </c>
      <c r="AB101" s="17">
        <v>0.6838419069958086</v>
      </c>
      <c r="AC101" s="17">
        <v>1.5367066418713295E-2</v>
      </c>
      <c r="AD101" s="17">
        <v>0.42661633620273359</v>
      </c>
      <c r="AE101" s="17">
        <v>56.291265480862776</v>
      </c>
      <c r="AF101" s="17">
        <v>0.83333333333333337</v>
      </c>
      <c r="AG101" s="17">
        <v>-0.99999999999999978</v>
      </c>
      <c r="AH101" s="17">
        <v>-0.99999999999999978</v>
      </c>
      <c r="AI101" s="17">
        <v>2.7881141094011287E-2</v>
      </c>
      <c r="AJ101" s="17">
        <v>-3.403958610342786E-2</v>
      </c>
      <c r="AK101" s="17">
        <v>-0.12351823466766715</v>
      </c>
      <c r="AL101" s="17">
        <v>0.33707681868541184</v>
      </c>
      <c r="AM101" s="17">
        <v>-1.4303723855116312E-2</v>
      </c>
      <c r="AN101" s="17">
        <v>0.59736854836913089</v>
      </c>
      <c r="AO101" s="17">
        <v>-0.97518426971624395</v>
      </c>
      <c r="AP101" s="17">
        <v>16.619597802655328</v>
      </c>
      <c r="AQ101" s="17">
        <v>43.143137040370966</v>
      </c>
      <c r="AR101" s="17">
        <v>0.98570812353297366</v>
      </c>
      <c r="AS101" s="17">
        <v>1.7887870580786343</v>
      </c>
      <c r="AT101" s="17">
        <v>-0.99999999999999978</v>
      </c>
      <c r="AU101" s="17">
        <v>-0.99999999999999978</v>
      </c>
      <c r="AV101" s="17">
        <v>1.8959564765299324</v>
      </c>
      <c r="AW101" s="17">
        <v>123.03244819737665</v>
      </c>
      <c r="AX101" s="17">
        <v>120.18611240891406</v>
      </c>
      <c r="AY101" s="17">
        <v>0.21931866908155806</v>
      </c>
      <c r="AZ101" s="17">
        <v>38.013930689066427</v>
      </c>
      <c r="BA101" s="22">
        <v>1543.274780666462</v>
      </c>
      <c r="BB101" s="17"/>
      <c r="CU101" t="e">
        <v>#N/A</v>
      </c>
      <c r="CV101" t="e">
        <v>#N/A</v>
      </c>
    </row>
    <row r="102" spans="1:100" x14ac:dyDescent="0.25">
      <c r="A102">
        <v>217</v>
      </c>
      <c r="B102" t="s">
        <v>541</v>
      </c>
      <c r="C102" s="22">
        <v>3</v>
      </c>
      <c r="D102" s="17">
        <v>3.5968178432398306</v>
      </c>
      <c r="E102" s="17">
        <v>1.8659713744043193E-2</v>
      </c>
      <c r="F102" s="17">
        <v>5.7380995813804212</v>
      </c>
      <c r="G102" s="17">
        <v>5.7437109666589787</v>
      </c>
      <c r="H102" s="17">
        <v>0.36541558451450284</v>
      </c>
      <c r="I102" s="17">
        <v>-7.5106152475532149E-3</v>
      </c>
      <c r="J102" s="17">
        <v>21.474298156016971</v>
      </c>
      <c r="K102" s="17">
        <v>0.35790496926694959</v>
      </c>
      <c r="L102" s="17">
        <v>-1.0000000000000009</v>
      </c>
      <c r="M102" s="17">
        <v>-1.0000000000000009</v>
      </c>
      <c r="N102" s="17">
        <v>7.1580993853389883</v>
      </c>
      <c r="O102" s="17">
        <v>30.81482696591576</v>
      </c>
      <c r="P102" s="17">
        <v>0.59621544157254491</v>
      </c>
      <c r="Q102" s="17">
        <v>0.37741705741019582</v>
      </c>
      <c r="R102" s="17">
        <v>0.19588255044078143</v>
      </c>
      <c r="S102" s="17">
        <v>0.33333333333333381</v>
      </c>
      <c r="T102" s="17">
        <v>0.33333333333333381</v>
      </c>
      <c r="U102" s="17">
        <v>0.32788601661919642</v>
      </c>
      <c r="V102" s="17">
        <v>0.32988886899707531</v>
      </c>
      <c r="W102" s="17">
        <v>38.661463320639562</v>
      </c>
      <c r="X102" s="17">
        <v>3.5996389778589553</v>
      </c>
      <c r="Y102" s="17">
        <v>-1.0000000000000009</v>
      </c>
      <c r="Z102" s="17">
        <v>-1.0000000000000009</v>
      </c>
      <c r="AA102" s="17">
        <v>81.127869677520877</v>
      </c>
      <c r="AB102" s="17">
        <v>0.2482795236805449</v>
      </c>
      <c r="AC102" s="17">
        <v>0.38423009751563264</v>
      </c>
      <c r="AD102" s="17">
        <v>0.21290085493263258</v>
      </c>
      <c r="AE102" s="17">
        <v>42.270523806440487</v>
      </c>
      <c r="AF102" s="17">
        <v>0.94444444444444442</v>
      </c>
      <c r="AG102" s="17">
        <v>-1.0000000000000009</v>
      </c>
      <c r="AH102" s="17">
        <v>-1.0000000000000009</v>
      </c>
      <c r="AI102" s="17">
        <v>-1.6241170355573549E-2</v>
      </c>
      <c r="AJ102" s="17">
        <v>0.32988886899707531</v>
      </c>
      <c r="AK102" s="17">
        <v>5.4491922575365087E-2</v>
      </c>
      <c r="AL102" s="17">
        <v>-1.9185475078967382E-3</v>
      </c>
      <c r="AM102" s="17">
        <v>3.9527179542540189E-2</v>
      </c>
      <c r="AN102" s="17">
        <v>0.33653421340446915</v>
      </c>
      <c r="AO102" s="17">
        <v>1.2606391014403302</v>
      </c>
      <c r="AP102" s="17">
        <v>8.4037625975722445</v>
      </c>
      <c r="AQ102" s="17">
        <v>60.13576147665654</v>
      </c>
      <c r="AR102" s="17">
        <v>1.3244415522829389</v>
      </c>
      <c r="AS102" s="17">
        <v>3.9575439471259051</v>
      </c>
      <c r="AT102" s="17">
        <v>-1.0000000000000009</v>
      </c>
      <c r="AU102" s="17">
        <v>-1.0000000000000009</v>
      </c>
      <c r="AV102" s="17">
        <v>5.9395935170997598</v>
      </c>
      <c r="AW102" s="17">
        <v>120.3464592410089</v>
      </c>
      <c r="AX102" s="17">
        <v>153.01052273360503</v>
      </c>
      <c r="AY102" s="17">
        <v>0.45153053846635105</v>
      </c>
      <c r="AZ102" s="17">
        <v>33.777060556275543</v>
      </c>
      <c r="BA102" s="22">
        <v>1596.8125100845127</v>
      </c>
      <c r="BB102" s="17"/>
      <c r="CU102" t="e">
        <v>#N/A</v>
      </c>
      <c r="CV102" t="e">
        <v>#N/A</v>
      </c>
    </row>
    <row r="103" spans="1:100" x14ac:dyDescent="0.25">
      <c r="A103">
        <v>219</v>
      </c>
      <c r="B103" t="s">
        <v>542</v>
      </c>
      <c r="C103" s="22">
        <v>3</v>
      </c>
      <c r="D103" s="17">
        <v>4.9339655797817228</v>
      </c>
      <c r="E103" s="17">
        <v>0</v>
      </c>
      <c r="F103" s="17">
        <v>2.9686220782132566</v>
      </c>
      <c r="G103" s="17">
        <v>2.9686220782132566</v>
      </c>
      <c r="H103" s="17">
        <v>0.16809895480942627</v>
      </c>
      <c r="I103" s="17">
        <v>5.5894650823269517E-3</v>
      </c>
      <c r="J103" s="17">
        <v>10.421305193505175</v>
      </c>
      <c r="K103" s="17">
        <v>0.17368841989175324</v>
      </c>
      <c r="L103" s="17">
        <v>-1.0000000000000009</v>
      </c>
      <c r="M103" s="17">
        <v>-1.0000000000000009</v>
      </c>
      <c r="N103" s="17">
        <v>3.4737683978350606</v>
      </c>
      <c r="O103" s="17">
        <v>18.323892851500144</v>
      </c>
      <c r="P103" s="17">
        <v>0.25350404755565004</v>
      </c>
      <c r="Q103" s="17">
        <v>8.0222863038979373</v>
      </c>
      <c r="R103" s="17">
        <v>2.4659552280721111</v>
      </c>
      <c r="S103" s="17">
        <v>0.33333333333333359</v>
      </c>
      <c r="T103" s="17">
        <v>0.33333333333333359</v>
      </c>
      <c r="U103" s="17">
        <v>0.34216943334281835</v>
      </c>
      <c r="V103" s="17">
        <v>0.16287955193604034</v>
      </c>
      <c r="W103" s="17">
        <v>39.921089282150881</v>
      </c>
      <c r="X103" s="17">
        <v>2.8389332917624293</v>
      </c>
      <c r="Y103" s="17">
        <v>-1.0000000000000009</v>
      </c>
      <c r="Z103" s="17">
        <v>-1.0000000000000009</v>
      </c>
      <c r="AA103" s="17">
        <v>91.512692800470532</v>
      </c>
      <c r="AB103" s="17">
        <v>0.34428141789511413</v>
      </c>
      <c r="AC103" s="17">
        <v>0.26608832701973256</v>
      </c>
      <c r="AD103" s="17">
        <v>0.37214322089010288</v>
      </c>
      <c r="AE103" s="17">
        <v>49.125648290247462</v>
      </c>
      <c r="AF103" s="17">
        <v>0.7142857142857143</v>
      </c>
      <c r="AG103" s="17">
        <v>-1.0000000000000009</v>
      </c>
      <c r="AH103" s="17">
        <v>-1.0000000000000009</v>
      </c>
      <c r="AI103" s="17">
        <v>2.5652690937550196E-4</v>
      </c>
      <c r="AJ103" s="17">
        <v>0.16287955193604034</v>
      </c>
      <c r="AK103" s="17">
        <v>0.48613366947293185</v>
      </c>
      <c r="AL103" s="17">
        <v>-6.7355266671578082E-2</v>
      </c>
      <c r="AM103" s="17">
        <v>-0.13029488627799748</v>
      </c>
      <c r="AN103" s="17">
        <v>5.5620386879548601E-2</v>
      </c>
      <c r="AO103" s="17">
        <v>-0.82670380958527745</v>
      </c>
      <c r="AP103" s="17">
        <v>1.0537333386308236</v>
      </c>
      <c r="AQ103" s="17">
        <v>50.342394475656114</v>
      </c>
      <c r="AR103" s="17">
        <v>1.1717156519455265</v>
      </c>
      <c r="AS103" s="17">
        <v>3.0126217116541802</v>
      </c>
      <c r="AT103" s="17">
        <v>-1.0000000000000009</v>
      </c>
      <c r="AU103" s="17">
        <v>-1.0000000000000009</v>
      </c>
      <c r="AV103" s="17">
        <v>5.4345773062853659</v>
      </c>
      <c r="AW103" s="17">
        <v>110.89031899060144</v>
      </c>
      <c r="AX103" s="17">
        <v>127.18340472239299</v>
      </c>
      <c r="AY103" s="17">
        <v>6.0988080304120916E-2</v>
      </c>
      <c r="AZ103" s="17">
        <v>-7.8816524489133339</v>
      </c>
      <c r="BA103" s="22">
        <v>1521.2965946293293</v>
      </c>
      <c r="BB103" s="17"/>
      <c r="CU103" t="e">
        <v>#N/A</v>
      </c>
      <c r="CV103" t="e">
        <v>#N/A</v>
      </c>
    </row>
    <row r="104" spans="1:100" x14ac:dyDescent="0.25">
      <c r="A104">
        <v>222</v>
      </c>
      <c r="B104" t="s">
        <v>543</v>
      </c>
      <c r="C104" s="22">
        <v>3</v>
      </c>
      <c r="D104" s="17">
        <v>5.4723343144310457</v>
      </c>
      <c r="E104" s="17">
        <v>0</v>
      </c>
      <c r="F104" s="17">
        <v>1.0531196131903331</v>
      </c>
      <c r="G104" s="17">
        <v>1.0531196131903331</v>
      </c>
      <c r="H104" s="17">
        <v>0.47996168309909032</v>
      </c>
      <c r="I104" s="17">
        <v>9.9871844241519125E-2</v>
      </c>
      <c r="J104" s="17">
        <v>34.790011640436539</v>
      </c>
      <c r="K104" s="17">
        <v>0.57983352734060978</v>
      </c>
      <c r="L104" s="17">
        <v>-1.0000000000000002</v>
      </c>
      <c r="M104" s="17">
        <v>-1.0000000000000002</v>
      </c>
      <c r="N104" s="17">
        <v>11.596670546812186</v>
      </c>
      <c r="O104" s="17">
        <v>41.315465568057952</v>
      </c>
      <c r="P104" s="17">
        <v>-0.18450958976544868</v>
      </c>
      <c r="Q104" s="17">
        <v>2.0413776345090722</v>
      </c>
      <c r="R104" s="17">
        <v>0.62609587492936247</v>
      </c>
      <c r="S104" s="17">
        <v>0.33333333333333309</v>
      </c>
      <c r="T104" s="17">
        <v>0.33333333333333309</v>
      </c>
      <c r="U104" s="17">
        <v>0.37969842218839217</v>
      </c>
      <c r="V104" s="17">
        <v>0.40475037283067944</v>
      </c>
      <c r="W104" s="17">
        <v>34.851277373805168</v>
      </c>
      <c r="X104" s="17">
        <v>4.0341290650637038</v>
      </c>
      <c r="Y104" s="17">
        <v>-1.0000000000000002</v>
      </c>
      <c r="Z104" s="17">
        <v>-1.0000000000000002</v>
      </c>
      <c r="AA104" s="17">
        <v>78.614347649615169</v>
      </c>
      <c r="AB104" s="17">
        <v>0.26780443837329054</v>
      </c>
      <c r="AC104" s="17">
        <v>0.25926906806463718</v>
      </c>
      <c r="AD104" s="17">
        <v>0.33566598157968497</v>
      </c>
      <c r="AE104" s="17">
        <v>43.136974400880604</v>
      </c>
      <c r="AF104" s="17">
        <v>0.8125</v>
      </c>
      <c r="AG104" s="17">
        <v>-1.0000000000000002</v>
      </c>
      <c r="AH104" s="17">
        <v>-1.0000000000000002</v>
      </c>
      <c r="AI104" s="17">
        <v>-6.6367634553637395E-2</v>
      </c>
      <c r="AJ104" s="17">
        <v>0.40475037283067944</v>
      </c>
      <c r="AK104" s="17">
        <v>2.6250285251078073E-2</v>
      </c>
      <c r="AL104" s="17">
        <v>0.24243661376652903</v>
      </c>
      <c r="AM104" s="17">
        <v>9.512221294414562E-2</v>
      </c>
      <c r="AN104" s="17">
        <v>-4.7042936334093066E-2</v>
      </c>
      <c r="AO104" s="17">
        <v>2.5093067498590309</v>
      </c>
      <c r="AP104" s="17">
        <v>3.6109660480317579E-2</v>
      </c>
      <c r="AQ104" s="17">
        <v>69.641289014241735</v>
      </c>
      <c r="AR104" s="17">
        <v>1.4511154616857387</v>
      </c>
      <c r="AS104" s="17">
        <v>4.6139625924043113</v>
      </c>
      <c r="AT104" s="17">
        <v>-1.0000000000000002</v>
      </c>
      <c r="AU104" s="17">
        <v>-1.0000000000000002</v>
      </c>
      <c r="AV104" s="17">
        <v>1.6792154881196946</v>
      </c>
      <c r="AW104" s="17">
        <v>119.96592287815345</v>
      </c>
      <c r="AX104" s="17">
        <v>159.11360747014854</v>
      </c>
      <c r="AY104" s="17">
        <v>0.20792373313805385</v>
      </c>
      <c r="AZ104" s="17">
        <v>20.084251207020102</v>
      </c>
      <c r="BA104" s="22">
        <v>1617.2237952649252</v>
      </c>
      <c r="BB104" s="17"/>
      <c r="CU104" t="e">
        <v>#N/A</v>
      </c>
      <c r="CV104" t="e">
        <v>#N/A</v>
      </c>
    </row>
    <row r="105" spans="1:100" x14ac:dyDescent="0.25">
      <c r="A105">
        <v>223</v>
      </c>
      <c r="B105" t="s">
        <v>544</v>
      </c>
      <c r="C105" s="22">
        <v>3</v>
      </c>
      <c r="D105" s="17">
        <v>4.8005055435279571</v>
      </c>
      <c r="E105" s="17">
        <v>0</v>
      </c>
      <c r="F105" s="17">
        <v>1.3972023166742458</v>
      </c>
      <c r="G105" s="17">
        <v>1.3972023166742458</v>
      </c>
      <c r="H105" s="17">
        <v>0.11304795548760176</v>
      </c>
      <c r="I105" s="17">
        <v>6.5856298062791363E-2</v>
      </c>
      <c r="J105" s="17">
        <v>10.734255213023586</v>
      </c>
      <c r="K105" s="17">
        <v>0.17890425355039305</v>
      </c>
      <c r="L105" s="17">
        <v>-1.0000000000000031</v>
      </c>
      <c r="M105" s="17">
        <v>-1.0000000000000031</v>
      </c>
      <c r="N105" s="17">
        <v>3.5780850710078602</v>
      </c>
      <c r="O105" s="17">
        <v>16.931963073225759</v>
      </c>
      <c r="P105" s="17">
        <v>-6.4835281404728745E-2</v>
      </c>
      <c r="Q105" s="17">
        <v>-1.6013936498392771</v>
      </c>
      <c r="R105" s="17">
        <v>-0.59251725683744905</v>
      </c>
      <c r="S105" s="17">
        <v>0.33333333333333426</v>
      </c>
      <c r="T105" s="17">
        <v>0.33333333333333426</v>
      </c>
      <c r="U105" s="17">
        <v>0.38395818657161596</v>
      </c>
      <c r="V105" s="17">
        <v>0.11641152893295373</v>
      </c>
      <c r="W105" s="17">
        <v>39.525285144833809</v>
      </c>
      <c r="X105" s="17">
        <v>2.7220643330004615</v>
      </c>
      <c r="Y105" s="17">
        <v>-1.0000000000000031</v>
      </c>
      <c r="Z105" s="17">
        <v>-1.0000000000000031</v>
      </c>
      <c r="AA105" s="17">
        <v>55.98340595626302</v>
      </c>
      <c r="AB105" s="17">
        <v>1.4845684393649406E-2</v>
      </c>
      <c r="AC105" s="17">
        <v>6.8976438390883091E-2</v>
      </c>
      <c r="AD105" s="17">
        <v>0.25719063858080043</v>
      </c>
      <c r="AE105" s="17">
        <v>17.050638068266633</v>
      </c>
      <c r="AF105" s="17">
        <v>0.83333333333333337</v>
      </c>
      <c r="AG105" s="17">
        <v>-1.0000000000000031</v>
      </c>
      <c r="AH105" s="17">
        <v>-1.0000000000000031</v>
      </c>
      <c r="AI105" s="17">
        <v>1.75959720059254E-2</v>
      </c>
      <c r="AJ105" s="17">
        <v>0.11641152893295373</v>
      </c>
      <c r="AK105" s="17">
        <v>-3.2310208274373815E-2</v>
      </c>
      <c r="AL105" s="17">
        <v>0.14016997034622566</v>
      </c>
      <c r="AM105" s="17">
        <v>0.28950072482526512</v>
      </c>
      <c r="AN105" s="17">
        <v>-0.12198725862233056</v>
      </c>
      <c r="AO105" s="17">
        <v>7.0759670792597591</v>
      </c>
      <c r="AP105" s="17">
        <v>-2.3488316138271363</v>
      </c>
      <c r="AQ105" s="17">
        <v>50.259540357857425</v>
      </c>
      <c r="AR105" s="17">
        <v>1.1670363821712386</v>
      </c>
      <c r="AS105" s="17">
        <v>2.9009685865508557</v>
      </c>
      <c r="AT105" s="17">
        <v>-1.0000000000000031</v>
      </c>
      <c r="AU105" s="17">
        <v>-1.0000000000000031</v>
      </c>
      <c r="AV105" s="17">
        <v>0.80468505983679572</v>
      </c>
      <c r="AW105" s="17">
        <v>70.566537415661671</v>
      </c>
      <c r="AX105" s="17">
        <v>82.559609749075506</v>
      </c>
      <c r="AY105" s="17">
        <v>-5.3090406150253663E-2</v>
      </c>
      <c r="AZ105" s="17">
        <v>-36.385856075977074</v>
      </c>
      <c r="BA105" s="22">
        <v>1449.1720996530801</v>
      </c>
      <c r="BB105" s="17"/>
      <c r="CU105" t="e">
        <v>#N/A</v>
      </c>
      <c r="CV105" t="e">
        <v>#N/A</v>
      </c>
    </row>
    <row r="106" spans="1:100" x14ac:dyDescent="0.25">
      <c r="A106">
        <v>224</v>
      </c>
      <c r="B106" t="s">
        <v>545</v>
      </c>
      <c r="C106" s="22">
        <v>3</v>
      </c>
      <c r="D106" s="17">
        <v>5.1556278767749228</v>
      </c>
      <c r="E106" s="17">
        <v>-3.4493247785396343E-2</v>
      </c>
      <c r="F106" s="17">
        <v>-0.39156095035718264</v>
      </c>
      <c r="G106" s="17">
        <v>-0.40056771680692305</v>
      </c>
      <c r="H106" s="17">
        <v>0.14336060629567485</v>
      </c>
      <c r="I106" s="17">
        <v>0</v>
      </c>
      <c r="J106" s="17">
        <v>8.6016363777404887</v>
      </c>
      <c r="K106" s="17">
        <v>0.14336060629567485</v>
      </c>
      <c r="L106" s="17">
        <v>-1</v>
      </c>
      <c r="M106" s="17">
        <v>-1</v>
      </c>
      <c r="N106" s="17">
        <v>2.8672121259134959</v>
      </c>
      <c r="O106" s="17">
        <v>13.356696537708489</v>
      </c>
      <c r="P106" s="17">
        <v>0.12651339520356938</v>
      </c>
      <c r="Q106" s="17">
        <v>0.27787996487400785</v>
      </c>
      <c r="R106" s="17">
        <v>0.1406464863571526</v>
      </c>
      <c r="S106" s="17">
        <v>0.33333333333333326</v>
      </c>
      <c r="T106" s="17">
        <v>0.34004894175923828</v>
      </c>
      <c r="U106" s="17">
        <v>9.7826942693563429E-2</v>
      </c>
      <c r="V106" s="17">
        <v>6.1400346726487129E-2</v>
      </c>
      <c r="W106" s="17">
        <v>27.569958328677885</v>
      </c>
      <c r="X106" s="17">
        <v>1.2964471283559778</v>
      </c>
      <c r="Y106" s="17">
        <v>-1</v>
      </c>
      <c r="Z106" s="17">
        <v>-1</v>
      </c>
      <c r="AA106" s="17">
        <v>41.603853387629627</v>
      </c>
      <c r="AB106" s="17">
        <v>9.8116754122073963E-2</v>
      </c>
      <c r="AC106" s="17">
        <v>7.4558192339672869E-2</v>
      </c>
      <c r="AD106" s="17">
        <v>0.10519002499014493</v>
      </c>
      <c r="AE106" s="17">
        <v>13.89324857259459</v>
      </c>
      <c r="AF106" s="17">
        <v>0.33333333333333331</v>
      </c>
      <c r="AG106" s="17">
        <v>-1</v>
      </c>
      <c r="AH106" s="17">
        <v>-1</v>
      </c>
      <c r="AI106" s="17">
        <v>0</v>
      </c>
      <c r="AJ106" s="17">
        <v>6.1400346726487129E-2</v>
      </c>
      <c r="AK106" s="17">
        <v>6.1701320716120625E-2</v>
      </c>
      <c r="AL106" s="17">
        <v>0.10550523610653237</v>
      </c>
      <c r="AM106" s="17">
        <v>7.1743050159799038E-4</v>
      </c>
      <c r="AN106" s="17">
        <v>-1.3772921157739031E-2</v>
      </c>
      <c r="AO106" s="17">
        <v>0.32644236612055344</v>
      </c>
      <c r="AP106" s="17">
        <v>0.18320315158918554</v>
      </c>
      <c r="AQ106" s="17">
        <v>36.171594706418375</v>
      </c>
      <c r="AR106" s="17">
        <v>0.83260956451262225</v>
      </c>
      <c r="AS106" s="17">
        <v>1.4398077346516529</v>
      </c>
      <c r="AT106" s="17">
        <v>-1</v>
      </c>
      <c r="AU106" s="17">
        <v>-1</v>
      </c>
      <c r="AV106" s="17">
        <v>-0.25992123044976989</v>
      </c>
      <c r="AW106" s="17">
        <v>55.143753076927339</v>
      </c>
      <c r="AX106" s="17">
        <v>61.283787749576042</v>
      </c>
      <c r="AY106" s="17">
        <v>7.9164614388864324E-2</v>
      </c>
      <c r="AZ106" s="17">
        <v>-27.341941557405281</v>
      </c>
      <c r="BA106" s="22">
        <v>1345.2959358851485</v>
      </c>
      <c r="BB106" s="17"/>
      <c r="CU106" t="e">
        <v>#N/A</v>
      </c>
      <c r="CV106" t="e">
        <v>#N/A</v>
      </c>
    </row>
    <row r="107" spans="1:100" x14ac:dyDescent="0.25">
      <c r="A107">
        <v>225</v>
      </c>
      <c r="B107" t="s">
        <v>546</v>
      </c>
      <c r="C107" s="22">
        <v>3</v>
      </c>
      <c r="D107" s="17">
        <v>4.0953077274195504</v>
      </c>
      <c r="E107" s="17">
        <v>0</v>
      </c>
      <c r="F107" s="17">
        <v>19.314243134722282</v>
      </c>
      <c r="G107" s="17">
        <v>19.314243134722282</v>
      </c>
      <c r="H107" s="17">
        <v>0.15420348988939664</v>
      </c>
      <c r="I107" s="17">
        <v>-1.5428527220695924E-3</v>
      </c>
      <c r="J107" s="17">
        <v>9.1596382300396257</v>
      </c>
      <c r="K107" s="17">
        <v>0.15266063716732703</v>
      </c>
      <c r="L107" s="17">
        <v>-1.000000000000002</v>
      </c>
      <c r="M107" s="17">
        <v>-1.000000000000002</v>
      </c>
      <c r="N107" s="17">
        <v>3.0532127433465419</v>
      </c>
      <c r="O107" s="17">
        <v>32.569189092181425</v>
      </c>
      <c r="P107" s="17">
        <v>0.14160771767960884</v>
      </c>
      <c r="Q107" s="17">
        <v>59.451063620671292</v>
      </c>
      <c r="R107" s="17">
        <v>19.573700202827546</v>
      </c>
      <c r="S107" s="17">
        <v>0.33333333333333398</v>
      </c>
      <c r="T107" s="17">
        <v>0.33333333333333398</v>
      </c>
      <c r="U107" s="17">
        <v>0.36427988380299642</v>
      </c>
      <c r="V107" s="17">
        <v>-9.286645010880662E-2</v>
      </c>
      <c r="W107" s="17">
        <v>31.416778527741222</v>
      </c>
      <c r="X107" s="17">
        <v>1.4139268640584868</v>
      </c>
      <c r="Y107" s="17">
        <v>-1.000000000000002</v>
      </c>
      <c r="Z107" s="17">
        <v>-1.000000000000002</v>
      </c>
      <c r="AA107" s="17">
        <v>88.80234167026768</v>
      </c>
      <c r="AB107" s="17">
        <v>0.3496764965648409</v>
      </c>
      <c r="AC107" s="17">
        <v>0.155014390770016</v>
      </c>
      <c r="AD107" s="17">
        <v>0.25154637145912273</v>
      </c>
      <c r="AE107" s="17">
        <v>37.811862939698976</v>
      </c>
      <c r="AF107" s="17">
        <v>0.75</v>
      </c>
      <c r="AG107" s="17">
        <v>-1.000000000000002</v>
      </c>
      <c r="AH107" s="17">
        <v>-1.000000000000002</v>
      </c>
      <c r="AI107" s="17">
        <v>0.74723360802639827</v>
      </c>
      <c r="AJ107" s="17">
        <v>-9.286645010880662E-2</v>
      </c>
      <c r="AK107" s="17">
        <v>7.6852674076419783E-2</v>
      </c>
      <c r="AL107" s="17">
        <v>-5.008335372383374E-2</v>
      </c>
      <c r="AM107" s="17">
        <v>-0.14156686567579824</v>
      </c>
      <c r="AN107" s="17">
        <v>0.29788438825006197</v>
      </c>
      <c r="AO107" s="17">
        <v>-3.1549082715128556</v>
      </c>
      <c r="AP107" s="17">
        <v>7.1966929376323838</v>
      </c>
      <c r="AQ107" s="17">
        <v>40.576416757780855</v>
      </c>
      <c r="AR107" s="17">
        <v>0.93808010036085743</v>
      </c>
      <c r="AS107" s="17">
        <v>1.5665875012258137</v>
      </c>
      <c r="AT107" s="17">
        <v>-1.000000000000002</v>
      </c>
      <c r="AU107" s="17">
        <v>-1.000000000000002</v>
      </c>
      <c r="AV107" s="17">
        <v>38.887943337549821</v>
      </c>
      <c r="AW107" s="17">
        <v>128.56822370008155</v>
      </c>
      <c r="AX107" s="17">
        <v>134.22625084972893</v>
      </c>
      <c r="AY107" s="17">
        <v>0.1505734136519758</v>
      </c>
      <c r="AZ107" s="17">
        <v>6.0122994162087187</v>
      </c>
      <c r="BA107" s="22">
        <v>1564.8620883551205</v>
      </c>
      <c r="BB107" s="17"/>
      <c r="CU107" t="e">
        <v>#N/A</v>
      </c>
      <c r="CV107" t="e">
        <v>#N/A</v>
      </c>
    </row>
    <row r="108" spans="1:100" x14ac:dyDescent="0.25">
      <c r="A108">
        <v>226</v>
      </c>
      <c r="B108" t="s">
        <v>547</v>
      </c>
      <c r="C108" s="22">
        <v>3</v>
      </c>
      <c r="D108" s="17">
        <v>4.7705729924151434</v>
      </c>
      <c r="E108" s="17">
        <v>-2.7863625817322123E-2</v>
      </c>
      <c r="F108" s="17">
        <v>-4.890659877546355E-2</v>
      </c>
      <c r="G108" s="17">
        <v>-5.5960523455331312E-2</v>
      </c>
      <c r="H108" s="17">
        <v>0.42106498867754838</v>
      </c>
      <c r="I108" s="17">
        <v>0</v>
      </c>
      <c r="J108" s="17">
        <v>25.263899320652904</v>
      </c>
      <c r="K108" s="17">
        <v>0.42106498867754838</v>
      </c>
      <c r="L108" s="17">
        <v>-0.99999999999999933</v>
      </c>
      <c r="M108" s="17">
        <v>-0.99999999999999933</v>
      </c>
      <c r="N108" s="17">
        <v>8.4212997735509649</v>
      </c>
      <c r="O108" s="17">
        <v>29.978511789612696</v>
      </c>
      <c r="P108" s="17">
        <v>0.1195112958362126</v>
      </c>
      <c r="Q108" s="17">
        <v>8.8895193067132734</v>
      </c>
      <c r="R108" s="17">
        <v>2.8360906878840573</v>
      </c>
      <c r="S108" s="17">
        <v>0.3333333333333332</v>
      </c>
      <c r="T108" s="17">
        <v>0.3333333333333332</v>
      </c>
      <c r="U108" s="17">
        <v>0.2525218009169381</v>
      </c>
      <c r="V108" s="17">
        <v>4.6666338282072672E-2</v>
      </c>
      <c r="W108" s="17">
        <v>21.791592687525164</v>
      </c>
      <c r="X108" s="17">
        <v>1.5356869113493068</v>
      </c>
      <c r="Y108" s="17">
        <v>-0.99999999999999933</v>
      </c>
      <c r="Z108" s="17">
        <v>-0.99999999999999933</v>
      </c>
      <c r="AA108" s="17">
        <v>49.660565804371672</v>
      </c>
      <c r="AB108" s="17">
        <v>3.4837580140292874E-2</v>
      </c>
      <c r="AC108" s="17">
        <v>0.27136204090328847</v>
      </c>
      <c r="AD108" s="17">
        <v>0.19445802753566735</v>
      </c>
      <c r="AE108" s="17">
        <v>25.032882428962452</v>
      </c>
      <c r="AF108" s="17">
        <v>0.73333333333333328</v>
      </c>
      <c r="AG108" s="17">
        <v>-0.99999999999999933</v>
      </c>
      <c r="AH108" s="17">
        <v>-0.99999999999999933</v>
      </c>
      <c r="AI108" s="17">
        <v>9.1237629407316889E-2</v>
      </c>
      <c r="AJ108" s="17">
        <v>4.6666338282072672E-2</v>
      </c>
      <c r="AK108" s="17">
        <v>0.20133176175263764</v>
      </c>
      <c r="AL108" s="17">
        <v>-1.2675272264366383E-2</v>
      </c>
      <c r="AM108" s="17">
        <v>0.36857051689288434</v>
      </c>
      <c r="AN108" s="17">
        <v>5.7374316304351587E-2</v>
      </c>
      <c r="AO108" s="17">
        <v>10.220921731085296</v>
      </c>
      <c r="AP108" s="17">
        <v>1.3709815462869581</v>
      </c>
      <c r="AQ108" s="17">
        <v>47.055492008178078</v>
      </c>
      <c r="AR108" s="17">
        <v>0.96585480586567751</v>
      </c>
      <c r="AS108" s="17">
        <v>1.9567519000268563</v>
      </c>
      <c r="AT108" s="17">
        <v>-0.99999999999999933</v>
      </c>
      <c r="AU108" s="17">
        <v>-0.99999999999999933</v>
      </c>
      <c r="AV108" s="17">
        <v>2.7801301644287246</v>
      </c>
      <c r="AW108" s="17">
        <v>81.010059140271295</v>
      </c>
      <c r="AX108" s="17">
        <v>87.501445556624915</v>
      </c>
      <c r="AY108" s="17">
        <v>0.13224884298264836</v>
      </c>
      <c r="AZ108" s="17">
        <v>-18.029567759332711</v>
      </c>
      <c r="BA108" s="22">
        <v>1514.4216277084815</v>
      </c>
      <c r="BB108" s="17"/>
      <c r="CU108" t="e">
        <v>#N/A</v>
      </c>
      <c r="CV108" t="e">
        <v>#N/A</v>
      </c>
    </row>
    <row r="109" spans="1:100" x14ac:dyDescent="0.25">
      <c r="A109">
        <v>228</v>
      </c>
      <c r="B109" t="s">
        <v>548</v>
      </c>
      <c r="C109" s="22">
        <v>3</v>
      </c>
      <c r="D109" s="17">
        <v>4.949283802378365</v>
      </c>
      <c r="E109" s="17">
        <v>-0.12137437234924053</v>
      </c>
      <c r="F109" s="17">
        <v>1.5849374347633634</v>
      </c>
      <c r="G109" s="17">
        <v>1.5523374963771639</v>
      </c>
      <c r="H109" s="17">
        <v>0.5429469817738567</v>
      </c>
      <c r="I109" s="17">
        <v>0</v>
      </c>
      <c r="J109" s="17">
        <v>32.576818906431406</v>
      </c>
      <c r="K109" s="17">
        <v>0.5429469817738567</v>
      </c>
      <c r="L109" s="17">
        <v>-0.99999999999999967</v>
      </c>
      <c r="M109" s="17">
        <v>-0.99999999999999967</v>
      </c>
      <c r="N109" s="17">
        <v>10.858939635477137</v>
      </c>
      <c r="O109" s="17">
        <v>39.078440205186936</v>
      </c>
      <c r="P109" s="17">
        <v>-0.22111223588062914</v>
      </c>
      <c r="Q109" s="17">
        <v>2.4319223180671368</v>
      </c>
      <c r="R109" s="17">
        <v>0.57311942206381516</v>
      </c>
      <c r="S109" s="17">
        <v>0.33333333333333298</v>
      </c>
      <c r="T109" s="17">
        <v>0.33333333333333298</v>
      </c>
      <c r="U109" s="17">
        <v>0.39740507132825736</v>
      </c>
      <c r="V109" s="17">
        <v>-4.0985746163477527E-2</v>
      </c>
      <c r="W109" s="17">
        <v>19.205560402303561</v>
      </c>
      <c r="X109" s="17">
        <v>1.4674254932249735</v>
      </c>
      <c r="Y109" s="17">
        <v>-0.99999999999999967</v>
      </c>
      <c r="Z109" s="17">
        <v>-0.99999999999999967</v>
      </c>
      <c r="AA109" s="17">
        <v>65.683056470741604</v>
      </c>
      <c r="AB109" s="17">
        <v>0.42170180985598815</v>
      </c>
      <c r="AC109" s="17">
        <v>0.24132199932970547</v>
      </c>
      <c r="AD109" s="17">
        <v>0.25506372374179043</v>
      </c>
      <c r="AE109" s="17">
        <v>45.904376646374203</v>
      </c>
      <c r="AF109" s="17">
        <v>0.875</v>
      </c>
      <c r="AG109" s="17">
        <v>-0.99999999999999967</v>
      </c>
      <c r="AH109" s="17">
        <v>-0.99999999999999967</v>
      </c>
      <c r="AI109" s="17">
        <v>1.0188425544237637E-3</v>
      </c>
      <c r="AJ109" s="17">
        <v>-4.0985746163477527E-2</v>
      </c>
      <c r="AK109" s="17">
        <v>-0.16223455741542436</v>
      </c>
      <c r="AL109" s="17">
        <v>-3.8789053897565824E-2</v>
      </c>
      <c r="AM109" s="17">
        <v>-0.14221001159572005</v>
      </c>
      <c r="AN109" s="17">
        <v>1.1626502335363862E-2</v>
      </c>
      <c r="AO109" s="17">
        <v>-4.3664230769701229</v>
      </c>
      <c r="AP109" s="17">
        <v>9.6717288896267697E-2</v>
      </c>
      <c r="AQ109" s="17">
        <v>51.782379308734988</v>
      </c>
      <c r="AR109" s="17">
        <v>1.0230859918314461</v>
      </c>
      <c r="AS109" s="17">
        <v>2.0103724749988316</v>
      </c>
      <c r="AT109" s="17">
        <v>-0.99999999999999967</v>
      </c>
      <c r="AU109" s="17">
        <v>-0.99999999999999967</v>
      </c>
      <c r="AV109" s="17">
        <v>2.1254569184409786</v>
      </c>
      <c r="AW109" s="17">
        <v>104.85821396482484</v>
      </c>
      <c r="AX109" s="17">
        <v>100.78001619956554</v>
      </c>
      <c r="AY109" s="17">
        <v>0.26109962777715257</v>
      </c>
      <c r="AZ109" s="17">
        <v>20.778588426742175</v>
      </c>
      <c r="BA109" s="22">
        <v>1539.0628532905423</v>
      </c>
      <c r="BB109" s="17"/>
      <c r="CU109" t="e">
        <v>#N/A</v>
      </c>
      <c r="CV109" t="e">
        <v>#N/A</v>
      </c>
    </row>
    <row r="110" spans="1:100" x14ac:dyDescent="0.25">
      <c r="A110">
        <v>229</v>
      </c>
      <c r="B110" t="s">
        <v>549</v>
      </c>
      <c r="C110" s="22">
        <v>3</v>
      </c>
      <c r="D110" s="17">
        <v>5.2746868738933221</v>
      </c>
      <c r="E110" s="17">
        <v>-6.9126015969674789E-3</v>
      </c>
      <c r="F110" s="17">
        <v>0.12614452022360406</v>
      </c>
      <c r="G110" s="17">
        <v>0.12341955642200347</v>
      </c>
      <c r="H110" s="17">
        <v>0.2618551722021088</v>
      </c>
      <c r="I110" s="17">
        <v>0</v>
      </c>
      <c r="J110" s="17">
        <v>15.711310332126528</v>
      </c>
      <c r="K110" s="17">
        <v>0.2618551722021088</v>
      </c>
      <c r="L110" s="17">
        <v>-0.99999999999999889</v>
      </c>
      <c r="M110" s="17">
        <v>-0.99999999999999889</v>
      </c>
      <c r="N110" s="17">
        <v>5.2371034440421749</v>
      </c>
      <c r="O110" s="17">
        <v>21.109416762441857</v>
      </c>
      <c r="P110" s="17">
        <v>0.77042904220233144</v>
      </c>
      <c r="Q110" s="17">
        <v>0.7342131883173284</v>
      </c>
      <c r="R110" s="17">
        <v>0.25473323579716428</v>
      </c>
      <c r="S110" s="17">
        <v>0.33333333333333326</v>
      </c>
      <c r="T110" s="17">
        <v>0.43432426746286545</v>
      </c>
      <c r="U110" s="17">
        <v>0.5384770083269389</v>
      </c>
      <c r="V110" s="17">
        <v>0</v>
      </c>
      <c r="W110" s="17">
        <v>41.77117747684116</v>
      </c>
      <c r="X110" s="17">
        <v>2.7341085160453411</v>
      </c>
      <c r="Y110" s="17">
        <v>-0.99999999999999889</v>
      </c>
      <c r="Z110" s="17">
        <v>-0.99999999999999889</v>
      </c>
      <c r="AA110" s="17">
        <v>81.543446124668876</v>
      </c>
      <c r="AB110" s="17">
        <v>0.26382098575236601</v>
      </c>
      <c r="AC110" s="17">
        <v>0.12753728727161109</v>
      </c>
      <c r="AD110" s="17">
        <v>0.39899243521663452</v>
      </c>
      <c r="AE110" s="17">
        <v>39.517535412030583</v>
      </c>
      <c r="AF110" s="17">
        <v>0.8666666666666667</v>
      </c>
      <c r="AG110" s="17">
        <v>-0.99999999999999889</v>
      </c>
      <c r="AH110" s="17">
        <v>-0.99999999999999889</v>
      </c>
      <c r="AI110" s="17">
        <v>-3.3494875178432387E-3</v>
      </c>
      <c r="AJ110" s="17">
        <v>0</v>
      </c>
      <c r="AK110" s="17">
        <v>-5.0012654032995152E-2</v>
      </c>
      <c r="AL110" s="17">
        <v>-2.0196120014963789E-2</v>
      </c>
      <c r="AM110" s="17">
        <v>-0.38471616140518994</v>
      </c>
      <c r="AN110" s="17">
        <v>0.41544412915131923</v>
      </c>
      <c r="AO110" s="17">
        <v>-9.8679673052947194</v>
      </c>
      <c r="AP110" s="17">
        <v>10.285122628708162</v>
      </c>
      <c r="AQ110" s="17">
        <v>57.482487808967655</v>
      </c>
      <c r="AR110" s="17">
        <v>1.3061346091231376</v>
      </c>
      <c r="AS110" s="17">
        <v>2.9959636882474499</v>
      </c>
      <c r="AT110" s="17">
        <v>-0.99999999999999889</v>
      </c>
      <c r="AU110" s="17">
        <v>-0.99999999999999889</v>
      </c>
      <c r="AV110" s="17">
        <v>0.37815279221916764</v>
      </c>
      <c r="AW110" s="17">
        <v>112.93798551581887</v>
      </c>
      <c r="AX110" s="17">
        <v>112.870995765462</v>
      </c>
      <c r="AY110" s="17">
        <v>0.52281239269770929</v>
      </c>
      <c r="AZ110" s="17">
        <v>75.846925416098941</v>
      </c>
      <c r="BA110" s="22">
        <v>1576.652824485506</v>
      </c>
      <c r="BB110" s="17"/>
      <c r="CU110" t="e">
        <v>#N/A</v>
      </c>
      <c r="CV110" t="e">
        <v>#N/A</v>
      </c>
    </row>
    <row r="111" spans="1:100" x14ac:dyDescent="0.25">
      <c r="A111">
        <v>230</v>
      </c>
      <c r="B111" t="s">
        <v>550</v>
      </c>
      <c r="C111" s="22">
        <v>3</v>
      </c>
      <c r="D111" s="17">
        <v>5.294515462261554</v>
      </c>
      <c r="E111" s="17">
        <v>-7.3673360570349414E-2</v>
      </c>
      <c r="F111" s="17">
        <v>3.0436975954527128</v>
      </c>
      <c r="G111" s="17">
        <v>3.024881315406839</v>
      </c>
      <c r="H111" s="17">
        <v>0.50098015437598986</v>
      </c>
      <c r="I111" s="17">
        <v>0</v>
      </c>
      <c r="J111" s="17">
        <v>30.058809262559379</v>
      </c>
      <c r="K111" s="17">
        <v>0.50098015437598986</v>
      </c>
      <c r="L111" s="17">
        <v>-1.0000000000000009</v>
      </c>
      <c r="M111" s="17">
        <v>-1.0000000000000009</v>
      </c>
      <c r="N111" s="17">
        <v>10.019603087519803</v>
      </c>
      <c r="O111" s="17">
        <v>38.378206040227809</v>
      </c>
      <c r="P111" s="17">
        <v>-1.0279812300690154</v>
      </c>
      <c r="Q111" s="17">
        <v>5.7772458443357264</v>
      </c>
      <c r="R111" s="17">
        <v>1.7377201061206391</v>
      </c>
      <c r="S111" s="17">
        <v>0.3333333333333337</v>
      </c>
      <c r="T111" s="17">
        <v>0.3333333333333337</v>
      </c>
      <c r="U111" s="17">
        <v>0.37264390449113877</v>
      </c>
      <c r="V111" s="17">
        <v>0.49980960113765249</v>
      </c>
      <c r="W111" s="17">
        <v>41.52560071677874</v>
      </c>
      <c r="X111" s="17">
        <v>4.6551197370811455</v>
      </c>
      <c r="Y111" s="17">
        <v>-1.0000000000000009</v>
      </c>
      <c r="Z111" s="17">
        <v>-1.0000000000000009</v>
      </c>
      <c r="AA111" s="17">
        <v>103.15353763371218</v>
      </c>
      <c r="AB111" s="17">
        <v>0.39626717179834564</v>
      </c>
      <c r="AC111" s="17">
        <v>0.39708225741423203</v>
      </c>
      <c r="AD111" s="17">
        <v>0.40445490700367759</v>
      </c>
      <c r="AE111" s="17">
        <v>59.890216810812845</v>
      </c>
      <c r="AF111" s="17">
        <v>0.93333333333333335</v>
      </c>
      <c r="AG111" s="17">
        <v>-1.0000000000000009</v>
      </c>
      <c r="AH111" s="17">
        <v>-1.0000000000000009</v>
      </c>
      <c r="AI111" s="17">
        <v>8.1539288849470967E-2</v>
      </c>
      <c r="AJ111" s="17">
        <v>0.49980960113765249</v>
      </c>
      <c r="AK111" s="17">
        <v>0.23720869468452746</v>
      </c>
      <c r="AL111" s="17">
        <v>-0.16378903271843681</v>
      </c>
      <c r="AM111" s="17">
        <v>0.26858591048512204</v>
      </c>
      <c r="AN111" s="17">
        <v>-0.13574690300068726</v>
      </c>
      <c r="AO111" s="17">
        <v>7.9006912355506884</v>
      </c>
      <c r="AP111" s="17">
        <v>-4.2126177386093673</v>
      </c>
      <c r="AQ111" s="17">
        <v>71.584409979338147</v>
      </c>
      <c r="AR111" s="17">
        <v>1.5391201722954591</v>
      </c>
      <c r="AS111" s="17">
        <v>5.1560998914571412</v>
      </c>
      <c r="AT111" s="17">
        <v>-1.0000000000000009</v>
      </c>
      <c r="AU111" s="17">
        <v>-1.0000000000000009</v>
      </c>
      <c r="AV111" s="17">
        <v>4.7626014215274743</v>
      </c>
      <c r="AW111" s="17">
        <v>137.31912593533059</v>
      </c>
      <c r="AX111" s="17">
        <v>188.93087182608528</v>
      </c>
      <c r="AY111" s="17">
        <v>0.14842047111474957</v>
      </c>
      <c r="AZ111" s="17">
        <v>10.344917461605883</v>
      </c>
      <c r="BA111" s="22">
        <v>1562.8498442711175</v>
      </c>
      <c r="BB111" s="17"/>
      <c r="CU111" t="e">
        <v>#N/A</v>
      </c>
      <c r="CV111" t="e">
        <v>#N/A</v>
      </c>
    </row>
    <row r="112" spans="1:100" x14ac:dyDescent="0.25">
      <c r="A112">
        <v>231</v>
      </c>
      <c r="B112" t="s">
        <v>551</v>
      </c>
      <c r="C112" s="22">
        <v>3</v>
      </c>
      <c r="D112" s="17">
        <v>4.7443707174654977</v>
      </c>
      <c r="E112" s="17">
        <v>-0.16908053342535329</v>
      </c>
      <c r="F112" s="17">
        <v>0.18784891528020997</v>
      </c>
      <c r="G112" s="17">
        <v>0.14078291535459431</v>
      </c>
      <c r="H112" s="17">
        <v>0.60007970434618407</v>
      </c>
      <c r="I112" s="17">
        <v>0</v>
      </c>
      <c r="J112" s="17">
        <v>36.004782260771066</v>
      </c>
      <c r="K112" s="17">
        <v>0.60007970434618407</v>
      </c>
      <c r="L112" s="17">
        <v>-1.0000000000000009</v>
      </c>
      <c r="M112" s="17">
        <v>-1.0000000000000009</v>
      </c>
      <c r="N112" s="17">
        <v>12.001594086923694</v>
      </c>
      <c r="O112" s="17">
        <v>40.889935893591144</v>
      </c>
      <c r="P112" s="17">
        <v>9.9945420643879341</v>
      </c>
      <c r="Q112" s="17">
        <v>2.8589540695719395E-2</v>
      </c>
      <c r="R112" s="17">
        <v>0.9388348624791466</v>
      </c>
      <c r="S112" s="17">
        <v>0.3333333333333337</v>
      </c>
      <c r="T112" s="17">
        <v>0.40961505527347919</v>
      </c>
      <c r="U112" s="17">
        <v>0.76026250795214467</v>
      </c>
      <c r="V112" s="17">
        <v>0</v>
      </c>
      <c r="W112" s="17">
        <v>36.125247688510946</v>
      </c>
      <c r="X112" s="17">
        <v>3.2329203085443958</v>
      </c>
      <c r="Y112" s="17">
        <v>-1.0000000000000009</v>
      </c>
      <c r="Z112" s="17">
        <v>-1.0000000000000009</v>
      </c>
      <c r="AA112" s="17">
        <v>95.699116808974864</v>
      </c>
      <c r="AB112" s="17">
        <v>0.52291475788597075</v>
      </c>
      <c r="AC112" s="17">
        <v>0.14803624177840824</v>
      </c>
      <c r="AD112" s="17">
        <v>0.50174968549531618</v>
      </c>
      <c r="AE112" s="17">
        <v>58.635034257984756</v>
      </c>
      <c r="AF112" s="17">
        <v>0.88235294117647056</v>
      </c>
      <c r="AG112" s="17">
        <v>-1.0000000000000009</v>
      </c>
      <c r="AH112" s="17">
        <v>-1.0000000000000009</v>
      </c>
      <c r="AI112" s="17">
        <v>0</v>
      </c>
      <c r="AJ112" s="17">
        <v>0</v>
      </c>
      <c r="AK112" s="17">
        <v>-0.14773923046360043</v>
      </c>
      <c r="AL112" s="17">
        <v>3.3908605666315844E-2</v>
      </c>
      <c r="AM112" s="17">
        <v>-6.5399258654439893E-2</v>
      </c>
      <c r="AN112" s="17">
        <v>-0.21248035535355358</v>
      </c>
      <c r="AO112" s="17">
        <v>-2.3736776186790007</v>
      </c>
      <c r="AP112" s="17">
        <v>-5.1424658555072611</v>
      </c>
      <c r="AQ112" s="17">
        <v>72.130029949282019</v>
      </c>
      <c r="AR112" s="17">
        <v>1.5032108965589575</v>
      </c>
      <c r="AS112" s="17">
        <v>3.8330000128905795</v>
      </c>
      <c r="AT112" s="17">
        <v>-1.0000000000000009</v>
      </c>
      <c r="AU112" s="17">
        <v>-1.0000000000000009</v>
      </c>
      <c r="AV112" s="17">
        <v>1.0796177778337412</v>
      </c>
      <c r="AW112" s="17">
        <v>131.4465868470588</v>
      </c>
      <c r="AX112" s="17">
        <v>131.4465868470588</v>
      </c>
      <c r="AY112" s="17">
        <v>0.2199873378706082</v>
      </c>
      <c r="AZ112" s="17">
        <v>29.444964260928984</v>
      </c>
      <c r="BA112" s="22">
        <v>1509.2813921944269</v>
      </c>
      <c r="BB112" s="17"/>
      <c r="CU112" t="e">
        <v>#N/A</v>
      </c>
      <c r="CV112" t="e">
        <v>#N/A</v>
      </c>
    </row>
    <row r="113" spans="1:100" x14ac:dyDescent="0.25">
      <c r="A113">
        <v>233</v>
      </c>
      <c r="B113" t="s">
        <v>552</v>
      </c>
      <c r="C113" s="22">
        <v>3</v>
      </c>
      <c r="D113" s="17">
        <v>4.6859194802027364</v>
      </c>
      <c r="E113" s="17">
        <v>0.15811963826843228</v>
      </c>
      <c r="F113" s="17">
        <v>2.2382013782273908</v>
      </c>
      <c r="G113" s="17">
        <v>2.2852685725998905</v>
      </c>
      <c r="H113" s="17">
        <v>0.35292662264609592</v>
      </c>
      <c r="I113" s="17">
        <v>0</v>
      </c>
      <c r="J113" s="17">
        <v>21.175597358765756</v>
      </c>
      <c r="K113" s="17">
        <v>0.35292662264609592</v>
      </c>
      <c r="L113" s="17">
        <v>-1.0000000000000016</v>
      </c>
      <c r="M113" s="17">
        <v>-1.0000000000000016</v>
      </c>
      <c r="N113" s="17">
        <v>7.0585324529219182</v>
      </c>
      <c r="O113" s="17">
        <v>28.146785411568374</v>
      </c>
      <c r="P113" s="17">
        <v>-3.7676265680201597E-2</v>
      </c>
      <c r="Q113" s="17">
        <v>0.80031153519048948</v>
      </c>
      <c r="R113" s="17">
        <v>0.32870232963855273</v>
      </c>
      <c r="S113" s="17">
        <v>0.33333333333333398</v>
      </c>
      <c r="T113" s="17">
        <v>0.30970718942327286</v>
      </c>
      <c r="U113" s="17">
        <v>0.4352611214922868</v>
      </c>
      <c r="V113" s="17">
        <v>1.4531516615872807E-2</v>
      </c>
      <c r="W113" s="17">
        <v>29.596261528746815</v>
      </c>
      <c r="X113" s="17">
        <v>2.179644910560119</v>
      </c>
      <c r="Y113" s="17">
        <v>-1.0000000000000016</v>
      </c>
      <c r="Z113" s="17">
        <v>-1.0000000000000016</v>
      </c>
      <c r="AA113" s="17">
        <v>68.321807179209046</v>
      </c>
      <c r="AB113" s="17">
        <v>0.14717136282267723</v>
      </c>
      <c r="AC113" s="17">
        <v>7.8383109801594894E-3</v>
      </c>
      <c r="AD113" s="17">
        <v>0.61292719261363693</v>
      </c>
      <c r="AE113" s="17">
        <v>38.396843320823677</v>
      </c>
      <c r="AF113" s="17">
        <v>0.81818181818181823</v>
      </c>
      <c r="AG113" s="17">
        <v>-1.0000000000000016</v>
      </c>
      <c r="AH113" s="17">
        <v>-1.0000000000000016</v>
      </c>
      <c r="AI113" s="17">
        <v>0</v>
      </c>
      <c r="AJ113" s="17">
        <v>1.4531516615872807E-2</v>
      </c>
      <c r="AK113" s="17">
        <v>-4.8287581968382107E-2</v>
      </c>
      <c r="AL113" s="17">
        <v>4.8527424757213139E-2</v>
      </c>
      <c r="AM113" s="17">
        <v>-0.4223155572485886</v>
      </c>
      <c r="AN113" s="17">
        <v>3.1654495959877696E-2</v>
      </c>
      <c r="AO113" s="17">
        <v>-10.799326841056624</v>
      </c>
      <c r="AP113" s="17">
        <v>1.0339995227830081</v>
      </c>
      <c r="AQ113" s="17">
        <v>50.771858887512572</v>
      </c>
      <c r="AR113" s="17">
        <v>1.0928331608647666</v>
      </c>
      <c r="AS113" s="17">
        <v>2.5325715332062129</v>
      </c>
      <c r="AT113" s="17">
        <v>-1.0000000000000016</v>
      </c>
      <c r="AU113" s="17">
        <v>-1.0000000000000016</v>
      </c>
      <c r="AV113" s="17">
        <v>2.6139709022384436</v>
      </c>
      <c r="AW113" s="17">
        <v>97.502592113560411</v>
      </c>
      <c r="AX113" s="17">
        <v>98.955743775147681</v>
      </c>
      <c r="AY113" s="17">
        <v>0.277571887611895</v>
      </c>
      <c r="AZ113" s="17">
        <v>55.083815534820616</v>
      </c>
      <c r="BA113" s="22">
        <v>1580.8990628890822</v>
      </c>
      <c r="BB113" s="17"/>
      <c r="CU113" t="e">
        <v>#N/A</v>
      </c>
      <c r="CV113" t="e">
        <v>#N/A</v>
      </c>
    </row>
    <row r="114" spans="1:100" x14ac:dyDescent="0.25">
      <c r="A114">
        <v>234</v>
      </c>
      <c r="B114" t="s">
        <v>553</v>
      </c>
      <c r="C114" s="22">
        <v>3</v>
      </c>
      <c r="D114" s="17">
        <v>4.868834782020782</v>
      </c>
      <c r="E114" s="17">
        <v>0</v>
      </c>
      <c r="F114" s="17">
        <v>-0.22227628493752916</v>
      </c>
      <c r="G114" s="17">
        <v>-0.22227628493752916</v>
      </c>
      <c r="H114" s="17">
        <v>0.45575110405690794</v>
      </c>
      <c r="I114" s="17">
        <v>-7.8952487440603937E-3</v>
      </c>
      <c r="J114" s="17">
        <v>26.871351318770845</v>
      </c>
      <c r="K114" s="17">
        <v>0.44785585531284761</v>
      </c>
      <c r="L114" s="17">
        <v>-1.0000000000000011</v>
      </c>
      <c r="M114" s="17">
        <v>-1.0000000000000011</v>
      </c>
      <c r="N114" s="17">
        <v>8.9571171062569483</v>
      </c>
      <c r="O114" s="17">
        <v>31.517909815854111</v>
      </c>
      <c r="P114" s="17">
        <v>4.2059880782418535</v>
      </c>
      <c r="Q114" s="17">
        <v>-1.903309875043901</v>
      </c>
      <c r="R114" s="17">
        <v>-0.20522429426857028</v>
      </c>
      <c r="S114" s="17">
        <v>0.33333333333333387</v>
      </c>
      <c r="T114" s="17">
        <v>0.33333333333333387</v>
      </c>
      <c r="U114" s="17">
        <v>0.36831606077061535</v>
      </c>
      <c r="V114" s="17">
        <v>0.26109532297969507</v>
      </c>
      <c r="W114" s="17">
        <v>33.928887804165214</v>
      </c>
      <c r="X114" s="17">
        <v>3.2586469923144503</v>
      </c>
      <c r="Y114" s="17">
        <v>-1.0000000000000011</v>
      </c>
      <c r="Z114" s="17">
        <v>-1.0000000000000011</v>
      </c>
      <c r="AA114" s="17">
        <v>67.990450016781949</v>
      </c>
      <c r="AB114" s="17">
        <v>0.28667877077312393</v>
      </c>
      <c r="AC114" s="17">
        <v>8.8307932440776352E-2</v>
      </c>
      <c r="AD114" s="17">
        <v>0.31034902692380506</v>
      </c>
      <c r="AE114" s="17">
        <v>34.266786506885296</v>
      </c>
      <c r="AF114" s="17">
        <v>0.8666666666666667</v>
      </c>
      <c r="AG114" s="17">
        <v>-1.0000000000000011</v>
      </c>
      <c r="AH114" s="17">
        <v>-1.0000000000000011</v>
      </c>
      <c r="AI114" s="17">
        <v>0</v>
      </c>
      <c r="AJ114" s="17">
        <v>0.26109532297969507</v>
      </c>
      <c r="AK114" s="17">
        <v>4.682763852266502E-2</v>
      </c>
      <c r="AL114" s="17">
        <v>3.6031148642633799E-2</v>
      </c>
      <c r="AM114" s="17">
        <v>6.6897548689290126E-2</v>
      </c>
      <c r="AN114" s="17">
        <v>1.0019798088605745</v>
      </c>
      <c r="AO114" s="17">
        <v>1.9065769098455783</v>
      </c>
      <c r="AP114" s="17">
        <v>25.229650964727544</v>
      </c>
      <c r="AQ114" s="17">
        <v>60.800239122936084</v>
      </c>
      <c r="AR114" s="17">
        <v>1.2960780504169771</v>
      </c>
      <c r="AS114" s="17">
        <v>3.7065028476272976</v>
      </c>
      <c r="AT114" s="17">
        <v>-1.0000000000000011</v>
      </c>
      <c r="AU114" s="17">
        <v>-1.0000000000000011</v>
      </c>
      <c r="AV114" s="17">
        <v>-0.42750057920609946</v>
      </c>
      <c r="AW114" s="17">
        <v>124.73801079736353</v>
      </c>
      <c r="AX114" s="17">
        <v>150.84754309533312</v>
      </c>
      <c r="AY114" s="17">
        <v>0.25366519176356661</v>
      </c>
      <c r="AZ114" s="17">
        <v>38.184177552727732</v>
      </c>
      <c r="BA114" s="22">
        <v>1576.2693892419072</v>
      </c>
      <c r="BB114" s="17"/>
      <c r="CU114" t="e">
        <v>#N/A</v>
      </c>
      <c r="CV114" t="e">
        <v>#N/A</v>
      </c>
    </row>
    <row r="115" spans="1:100" x14ac:dyDescent="0.25">
      <c r="A115">
        <v>236</v>
      </c>
      <c r="B115" t="s">
        <v>554</v>
      </c>
      <c r="C115" s="22">
        <v>3</v>
      </c>
      <c r="D115" s="17">
        <v>4.3296734930098832</v>
      </c>
      <c r="E115" s="17">
        <v>0.2400743467446747</v>
      </c>
      <c r="F115" s="17">
        <v>7.9778655401496756E-2</v>
      </c>
      <c r="G115" s="17">
        <v>0.12916790423816277</v>
      </c>
      <c r="H115" s="17">
        <v>0.44757817000814176</v>
      </c>
      <c r="I115" s="17">
        <v>0</v>
      </c>
      <c r="J115" s="17">
        <v>26.854690200488498</v>
      </c>
      <c r="K115" s="17">
        <v>0.44757817000814176</v>
      </c>
      <c r="L115" s="17">
        <v>-1.0000000000000031</v>
      </c>
      <c r="M115" s="17">
        <v>-1.0000000000000031</v>
      </c>
      <c r="N115" s="17">
        <v>8.9515634001628364</v>
      </c>
      <c r="O115" s="17">
        <v>31.313531597736564</v>
      </c>
      <c r="P115" s="17">
        <v>-0.24556532530530198</v>
      </c>
      <c r="Q115" s="17">
        <v>2.9118072941294275</v>
      </c>
      <c r="R115" s="17">
        <v>0.92811785423004522</v>
      </c>
      <c r="S115" s="17">
        <v>0.33333333333333443</v>
      </c>
      <c r="T115" s="17">
        <v>0.33333333333333443</v>
      </c>
      <c r="U115" s="17">
        <v>0.39665109284060313</v>
      </c>
      <c r="V115" s="17">
        <v>-3.4057277803546934E-2</v>
      </c>
      <c r="W115" s="17">
        <v>23.267292467823328</v>
      </c>
      <c r="X115" s="17">
        <v>1.6013492011996577</v>
      </c>
      <c r="Y115" s="17">
        <v>-1.0000000000000031</v>
      </c>
      <c r="Z115" s="17">
        <v>-1.0000000000000031</v>
      </c>
      <c r="AA115" s="17">
        <v>51.030329518549571</v>
      </c>
      <c r="AB115" s="17">
        <v>3.2870253802228924E-2</v>
      </c>
      <c r="AC115" s="17">
        <v>0.27069933204595675</v>
      </c>
      <c r="AD115" s="17">
        <v>0.23312879808173848</v>
      </c>
      <c r="AE115" s="17">
        <v>26.834919196496205</v>
      </c>
      <c r="AF115" s="17">
        <v>0.6875</v>
      </c>
      <c r="AG115" s="17">
        <v>-1.0000000000000031</v>
      </c>
      <c r="AH115" s="17">
        <v>-1.0000000000000031</v>
      </c>
      <c r="AI115" s="17">
        <v>5.1753351386054844E-4</v>
      </c>
      <c r="AJ115" s="17">
        <v>-3.4057277803546934E-2</v>
      </c>
      <c r="AK115" s="17">
        <v>-6.5361952119725834E-4</v>
      </c>
      <c r="AL115" s="17">
        <v>5.6870302656397129E-2</v>
      </c>
      <c r="AM115" s="17">
        <v>8.8906839211130281E-2</v>
      </c>
      <c r="AN115" s="17">
        <v>0.10489366894493718</v>
      </c>
      <c r="AO115" s="17">
        <v>2.21940288267227</v>
      </c>
      <c r="AP115" s="17">
        <v>2.9066932369054137</v>
      </c>
      <c r="AQ115" s="17">
        <v>50.12198266831183</v>
      </c>
      <c r="AR115" s="17">
        <v>1.0292604817037247</v>
      </c>
      <c r="AS115" s="17">
        <v>2.0489273712077996</v>
      </c>
      <c r="AT115" s="17">
        <v>-1.0000000000000031</v>
      </c>
      <c r="AU115" s="17">
        <v>-1.0000000000000031</v>
      </c>
      <c r="AV115" s="17">
        <v>1.0572857584682074</v>
      </c>
      <c r="AW115" s="17">
        <v>85.250554353191589</v>
      </c>
      <c r="AX115" s="17">
        <v>81.855177243114099</v>
      </c>
      <c r="AY115" s="17">
        <v>0.13587147055955356</v>
      </c>
      <c r="AZ115" s="17">
        <v>0.39292978568606052</v>
      </c>
      <c r="BA115" s="22">
        <v>1565.7099873867601</v>
      </c>
      <c r="BB115" s="17"/>
      <c r="CU115" t="e">
        <v>#N/A</v>
      </c>
      <c r="CV115" t="e">
        <v>#N/A</v>
      </c>
    </row>
    <row r="116" spans="1:100" x14ac:dyDescent="0.25">
      <c r="A116">
        <v>237</v>
      </c>
      <c r="B116" t="s">
        <v>555</v>
      </c>
      <c r="C116" s="22">
        <v>3</v>
      </c>
      <c r="D116" s="17">
        <v>3.9938714247165539</v>
      </c>
      <c r="E116" s="17">
        <v>-5.8848223583774534E-2</v>
      </c>
      <c r="F116" s="17">
        <v>-1.2187330832474546</v>
      </c>
      <c r="G116" s="17">
        <v>-1.2320895463668056</v>
      </c>
      <c r="H116" s="17">
        <v>0.24840305969015408</v>
      </c>
      <c r="I116" s="17">
        <v>0</v>
      </c>
      <c r="J116" s="17">
        <v>14.904183581409249</v>
      </c>
      <c r="K116" s="17">
        <v>0.24840305969015408</v>
      </c>
      <c r="L116" s="17">
        <v>-0.99999999999999889</v>
      </c>
      <c r="M116" s="17">
        <v>-0.99999999999999889</v>
      </c>
      <c r="N116" s="17">
        <v>4.9680611938030834</v>
      </c>
      <c r="O116" s="17">
        <v>17.665965459758993</v>
      </c>
      <c r="P116" s="17">
        <v>6.3718740494571671E-4</v>
      </c>
      <c r="Q116" s="17">
        <v>-0.60346025029884909</v>
      </c>
      <c r="R116" s="17">
        <v>-0.15992846468292343</v>
      </c>
      <c r="S116" s="17">
        <v>0.33333333333333282</v>
      </c>
      <c r="T116" s="17">
        <v>0.35706111113103622</v>
      </c>
      <c r="U116" s="17">
        <v>-1.9328354529096599E-2</v>
      </c>
      <c r="V116" s="17">
        <v>-2.2955614089076391E-2</v>
      </c>
      <c r="W116" s="17">
        <v>15.988296646241698</v>
      </c>
      <c r="X116" s="17">
        <v>0.25067205992107378</v>
      </c>
      <c r="Y116" s="17">
        <v>-0.99999999999999889</v>
      </c>
      <c r="Z116" s="17">
        <v>-0.99999999999999889</v>
      </c>
      <c r="AA116" s="17">
        <v>35.856727986389927</v>
      </c>
      <c r="AB116" s="17">
        <v>0.16338597579902397</v>
      </c>
      <c r="AC116" s="17">
        <v>3.4894336738207986E-2</v>
      </c>
      <c r="AD116" s="17">
        <v>0.20228688355939151</v>
      </c>
      <c r="AE116" s="17">
        <v>20.028359804831183</v>
      </c>
      <c r="AF116" s="17">
        <v>0.42857142857142855</v>
      </c>
      <c r="AG116" s="17">
        <v>-0.99999999999999889</v>
      </c>
      <c r="AH116" s="17">
        <v>-0.99999999999999889</v>
      </c>
      <c r="AI116" s="17">
        <v>-4.2835817850818733E-2</v>
      </c>
      <c r="AJ116" s="17">
        <v>-2.2955614089076391E-2</v>
      </c>
      <c r="AK116" s="17">
        <v>9.6908831386018524E-2</v>
      </c>
      <c r="AL116" s="17">
        <v>0.16805687006804554</v>
      </c>
      <c r="AM116" s="17">
        <v>-9.6382952930248275E-2</v>
      </c>
      <c r="AN116" s="17">
        <v>0.19017293890734632</v>
      </c>
      <c r="AO116" s="17">
        <v>-1.9250296663261142</v>
      </c>
      <c r="AP116" s="17">
        <v>5.5946078230238845</v>
      </c>
      <c r="AQ116" s="17">
        <v>30.892480227650953</v>
      </c>
      <c r="AR116" s="17">
        <v>0.6481104758461963</v>
      </c>
      <c r="AS116" s="17">
        <v>0.49907511961122791</v>
      </c>
      <c r="AT116" s="17">
        <v>-0.99999999999999889</v>
      </c>
      <c r="AU116" s="17">
        <v>-0.99999999999999889</v>
      </c>
      <c r="AV116" s="17">
        <v>-1.3920180110497284</v>
      </c>
      <c r="AW116" s="17">
        <v>59.117301269172835</v>
      </c>
      <c r="AX116" s="17">
        <v>55.965023503248815</v>
      </c>
      <c r="AY116" s="17">
        <v>0.36076027815555417</v>
      </c>
      <c r="AZ116" s="17">
        <v>17.01234155746446</v>
      </c>
      <c r="BA116" s="22">
        <v>1489.8578362932953</v>
      </c>
      <c r="BB116" s="17"/>
      <c r="CU116" t="e">
        <v>#N/A</v>
      </c>
      <c r="CV116" t="e">
        <v>#N/A</v>
      </c>
    </row>
    <row r="117" spans="1:100" x14ac:dyDescent="0.25">
      <c r="A117">
        <v>238</v>
      </c>
      <c r="B117" t="s">
        <v>556</v>
      </c>
      <c r="C117" s="22">
        <v>3</v>
      </c>
      <c r="D117" s="17">
        <v>5.2860200200278467</v>
      </c>
      <c r="E117" s="17">
        <v>-8.6089697528720671E-2</v>
      </c>
      <c r="F117" s="17">
        <v>1.9424001949701044</v>
      </c>
      <c r="G117" s="17">
        <v>1.9145595044249022</v>
      </c>
      <c r="H117" s="17">
        <v>7.7148481703758362E-2</v>
      </c>
      <c r="I117" s="17">
        <v>0</v>
      </c>
      <c r="J117" s="17">
        <v>4.6289089022255014</v>
      </c>
      <c r="K117" s="17">
        <v>7.7148481703758362E-2</v>
      </c>
      <c r="L117" s="17">
        <v>-0.99999999999999811</v>
      </c>
      <c r="M117" s="17">
        <v>-0.99999999999999811</v>
      </c>
      <c r="N117" s="17">
        <v>1.5429696340751677</v>
      </c>
      <c r="O117" s="17">
        <v>11.829488426678267</v>
      </c>
      <c r="P117" s="17">
        <v>1.9486954097198974</v>
      </c>
      <c r="Q117" s="17">
        <v>3.4410388375915688</v>
      </c>
      <c r="R117" s="17">
        <v>1.1894828359904364</v>
      </c>
      <c r="S117" s="17">
        <v>0.33333333333333259</v>
      </c>
      <c r="T117" s="17">
        <v>0.33333333333333259</v>
      </c>
      <c r="U117" s="17">
        <v>0.32628773528795252</v>
      </c>
      <c r="V117" s="17">
        <v>2.9905228317080011E-2</v>
      </c>
      <c r="W117" s="17">
        <v>37.828445942717572</v>
      </c>
      <c r="X117" s="17">
        <v>2.0741004960171976</v>
      </c>
      <c r="Y117" s="17">
        <v>-0.99999999999999811</v>
      </c>
      <c r="Z117" s="17">
        <v>-0.99999999999999811</v>
      </c>
      <c r="AA117" s="17">
        <v>62.563718176302935</v>
      </c>
      <c r="AB117" s="17">
        <v>8.8920336741805009E-2</v>
      </c>
      <c r="AC117" s="17">
        <v>0.22005101055632031</v>
      </c>
      <c r="AD117" s="17">
        <v>0.16194444065377425</v>
      </c>
      <c r="AE117" s="17">
        <v>23.545789397594966</v>
      </c>
      <c r="AF117" s="17">
        <v>0.75</v>
      </c>
      <c r="AG117" s="17">
        <v>-0.99999999999999811</v>
      </c>
      <c r="AH117" s="17">
        <v>-0.99999999999999811</v>
      </c>
      <c r="AI117" s="17">
        <v>4.5892302260036044E-3</v>
      </c>
      <c r="AJ117" s="17">
        <v>2.9905228317080011E-2</v>
      </c>
      <c r="AK117" s="17">
        <v>0.12899833810095973</v>
      </c>
      <c r="AL117" s="17">
        <v>0.12465608040548252</v>
      </c>
      <c r="AM117" s="17">
        <v>-9.2004381548676795E-2</v>
      </c>
      <c r="AN117" s="17">
        <v>-9.1039220496456547E-2</v>
      </c>
      <c r="AO117" s="17">
        <v>-1.6551178482121212</v>
      </c>
      <c r="AP117" s="17">
        <v>-1.6527001103840004</v>
      </c>
      <c r="AQ117" s="17">
        <v>42.457354844943069</v>
      </c>
      <c r="AR117" s="17">
        <v>1.0228596302716975</v>
      </c>
      <c r="AS117" s="17">
        <v>2.1512489777209538</v>
      </c>
      <c r="AT117" s="17">
        <v>-0.99999999999999811</v>
      </c>
      <c r="AU117" s="17">
        <v>-0.99999999999999811</v>
      </c>
      <c r="AV117" s="17">
        <v>3.1040423404153383</v>
      </c>
      <c r="AW117" s="17">
        <v>72.740506492597234</v>
      </c>
      <c r="AX117" s="17">
        <v>75.822813928825241</v>
      </c>
      <c r="AY117" s="17">
        <v>-0.18108767162663728</v>
      </c>
      <c r="AZ117" s="17">
        <v>-54.501859598355338</v>
      </c>
      <c r="BA117" s="22">
        <v>1467.1188118654018</v>
      </c>
      <c r="BB117" s="17"/>
      <c r="CU117" t="e">
        <v>#N/A</v>
      </c>
      <c r="CV117" t="e">
        <v>#N/A</v>
      </c>
    </row>
    <row r="118" spans="1:100" x14ac:dyDescent="0.25">
      <c r="A118">
        <v>240</v>
      </c>
      <c r="B118" t="s">
        <v>557</v>
      </c>
      <c r="C118" s="22">
        <v>3</v>
      </c>
      <c r="D118" s="17">
        <v>4.8995559441546463</v>
      </c>
      <c r="E118" s="17">
        <v>-0.10663927628819603</v>
      </c>
      <c r="F118" s="17">
        <v>0.27181581979419589</v>
      </c>
      <c r="G118" s="17">
        <v>0.24026407876676728</v>
      </c>
      <c r="H118" s="17">
        <v>0.27816332629214818</v>
      </c>
      <c r="I118" s="17">
        <v>0</v>
      </c>
      <c r="J118" s="17">
        <v>16.689799577528895</v>
      </c>
      <c r="K118" s="17">
        <v>0.27816332629214818</v>
      </c>
      <c r="L118" s="17">
        <v>-1.0000000000000022</v>
      </c>
      <c r="M118" s="17">
        <v>-1.0000000000000022</v>
      </c>
      <c r="N118" s="17">
        <v>5.5632665258429626</v>
      </c>
      <c r="O118" s="17">
        <v>21.8296196004503</v>
      </c>
      <c r="P118" s="17">
        <v>-0.9571510399617591</v>
      </c>
      <c r="Q118" s="17">
        <v>-0.4304301988942148</v>
      </c>
      <c r="R118" s="17">
        <v>-0.21053831721661939</v>
      </c>
      <c r="S118" s="17">
        <v>0.33333333333333387</v>
      </c>
      <c r="T118" s="17">
        <v>0.26809133090575965</v>
      </c>
      <c r="U118" s="17">
        <v>0.23341735922028012</v>
      </c>
      <c r="V118" s="17">
        <v>0</v>
      </c>
      <c r="W118" s="17">
        <v>22.267147886689031</v>
      </c>
      <c r="X118" s="17">
        <v>1.1761860432724225</v>
      </c>
      <c r="Y118" s="17">
        <v>-1.0000000000000022</v>
      </c>
      <c r="Z118" s="17">
        <v>-1.0000000000000022</v>
      </c>
      <c r="AA118" s="17">
        <v>46.079864703419034</v>
      </c>
      <c r="AB118" s="17">
        <v>-6.3327795708497545E-2</v>
      </c>
      <c r="AC118" s="17">
        <v>0.13361529947509079</v>
      </c>
      <c r="AD118" s="17">
        <v>0.4101775989123394</v>
      </c>
      <c r="AE118" s="17">
        <v>24.023255133946627</v>
      </c>
      <c r="AF118" s="17">
        <v>0.7857142857142857</v>
      </c>
      <c r="AG118" s="17">
        <v>-1.0000000000000022</v>
      </c>
      <c r="AH118" s="17">
        <v>-1.0000000000000022</v>
      </c>
      <c r="AI118" s="17">
        <v>0</v>
      </c>
      <c r="AJ118" s="17">
        <v>0</v>
      </c>
      <c r="AK118" s="17">
        <v>4.5410699258249365E-2</v>
      </c>
      <c r="AL118" s="17">
        <v>-6.4338649994720762E-2</v>
      </c>
      <c r="AM118" s="17">
        <v>2.1058100058812999E-2</v>
      </c>
      <c r="AN118" s="17">
        <v>4.4306369792205827E-2</v>
      </c>
      <c r="AO118" s="17">
        <v>0.7535059977615719</v>
      </c>
      <c r="AP118" s="17">
        <v>0.78596599483154261</v>
      </c>
      <c r="AQ118" s="17">
        <v>38.95694746421789</v>
      </c>
      <c r="AR118" s="17">
        <v>0.83484202345937397</v>
      </c>
      <c r="AS118" s="17">
        <v>1.4543493695645706</v>
      </c>
      <c r="AT118" s="17">
        <v>-1.0000000000000022</v>
      </c>
      <c r="AU118" s="17">
        <v>-1.0000000000000022</v>
      </c>
      <c r="AV118" s="17">
        <v>2.9725761550147799E-2</v>
      </c>
      <c r="AW118" s="17">
        <v>68.695450298700877</v>
      </c>
      <c r="AX118" s="17">
        <v>68.695450298700877</v>
      </c>
      <c r="AY118" s="17">
        <v>5.4990764103471396E-2</v>
      </c>
      <c r="AZ118" s="17">
        <v>-19.3885436367515</v>
      </c>
      <c r="BA118" s="22">
        <v>1413.4995935963725</v>
      </c>
      <c r="BB118" s="17"/>
      <c r="CU118" t="e">
        <v>#N/A</v>
      </c>
      <c r="CV118" t="e">
        <v>#N/A</v>
      </c>
    </row>
    <row r="119" spans="1:100" x14ac:dyDescent="0.25">
      <c r="A119">
        <v>244</v>
      </c>
      <c r="B119" t="s">
        <v>558</v>
      </c>
      <c r="C119" s="22">
        <v>3</v>
      </c>
      <c r="D119" s="17">
        <v>5.0829467835962872</v>
      </c>
      <c r="E119" s="17">
        <v>-2.1205964124323406E-3</v>
      </c>
      <c r="F119" s="17">
        <v>-0.38014004880718266</v>
      </c>
      <c r="G119" s="17">
        <v>-0.35841992229706349</v>
      </c>
      <c r="H119" s="17">
        <v>0.24288906591078635</v>
      </c>
      <c r="I119" s="17">
        <v>0</v>
      </c>
      <c r="J119" s="17">
        <v>14.57334395464718</v>
      </c>
      <c r="K119" s="17">
        <v>0.24288906591078635</v>
      </c>
      <c r="L119" s="17">
        <v>-0.99999999999999845</v>
      </c>
      <c r="M119" s="17">
        <v>-0.99999999999999845</v>
      </c>
      <c r="N119" s="17">
        <v>4.857781318215725</v>
      </c>
      <c r="O119" s="17">
        <v>19.297870815946396</v>
      </c>
      <c r="P119" s="17">
        <v>3.770466029926836</v>
      </c>
      <c r="Q119" s="17">
        <v>0.1649513034492934</v>
      </c>
      <c r="R119" s="17">
        <v>0.4098960444789973</v>
      </c>
      <c r="S119" s="17">
        <v>0.33333333333333265</v>
      </c>
      <c r="T119" s="17">
        <v>0.30565826403635521</v>
      </c>
      <c r="U119" s="17">
        <v>0.44473374428678875</v>
      </c>
      <c r="V119" s="17">
        <v>8.53344789567827E-2</v>
      </c>
      <c r="W119" s="17">
        <v>37.046830188098895</v>
      </c>
      <c r="X119" s="17">
        <v>2.6593693130497762</v>
      </c>
      <c r="Y119" s="17">
        <v>-0.99999999999999845</v>
      </c>
      <c r="Z119" s="17">
        <v>-0.99999999999999845</v>
      </c>
      <c r="AA119" s="17">
        <v>83.496614934822361</v>
      </c>
      <c r="AB119" s="17">
        <v>0.45962962846986949</v>
      </c>
      <c r="AC119" s="17">
        <v>-3.8982501776369805E-2</v>
      </c>
      <c r="AD119" s="17">
        <v>0.50015064735138903</v>
      </c>
      <c r="AE119" s="17">
        <v>46.039888702244397</v>
      </c>
      <c r="AF119" s="17">
        <v>0.82352941176470584</v>
      </c>
      <c r="AG119" s="17">
        <v>-0.99999999999999845</v>
      </c>
      <c r="AH119" s="17">
        <v>-0.99999999999999845</v>
      </c>
      <c r="AI119" s="17">
        <v>-2.8415407366705933E-2</v>
      </c>
      <c r="AJ119" s="17">
        <v>8.53344789567827E-2</v>
      </c>
      <c r="AK119" s="17">
        <v>3.4253111551803869E-2</v>
      </c>
      <c r="AL119" s="17">
        <v>-0.15626283478953798</v>
      </c>
      <c r="AM119" s="17">
        <v>7.0792714210166752E-2</v>
      </c>
      <c r="AN119" s="17">
        <v>0.40382909034984332</v>
      </c>
      <c r="AO119" s="17">
        <v>1.941083413013188</v>
      </c>
      <c r="AP119" s="17">
        <v>9.3144130847983906</v>
      </c>
      <c r="AQ119" s="17">
        <v>51.620174142746109</v>
      </c>
      <c r="AR119" s="17">
        <v>1.1690598206132596</v>
      </c>
      <c r="AS119" s="17">
        <v>2.9022583789605632</v>
      </c>
      <c r="AT119" s="17">
        <v>-0.99999999999999845</v>
      </c>
      <c r="AU119" s="17">
        <v>-0.99999999999999845</v>
      </c>
      <c r="AV119" s="17">
        <v>5.1476122181933787E-2</v>
      </c>
      <c r="AW119" s="17">
        <v>112.10889883556715</v>
      </c>
      <c r="AX119" s="17">
        <v>120.07403858391129</v>
      </c>
      <c r="AY119" s="17">
        <v>0.51159476230549339</v>
      </c>
      <c r="AZ119" s="17">
        <v>61.969116150613061</v>
      </c>
      <c r="BA119" s="22">
        <v>1522.3137546287671</v>
      </c>
      <c r="CU119" t="e">
        <v>#N/A</v>
      </c>
      <c r="CV119" t="e">
        <v>#N/A</v>
      </c>
    </row>
    <row r="120" spans="1:100" x14ac:dyDescent="0.25">
      <c r="A120">
        <v>245</v>
      </c>
      <c r="B120" t="s">
        <v>559</v>
      </c>
      <c r="C120" s="22">
        <v>3</v>
      </c>
      <c r="D120" s="17">
        <v>5.404791887403686</v>
      </c>
      <c r="E120" s="17">
        <v>2.7390618507719928</v>
      </c>
      <c r="F120" s="17">
        <v>-0.5846410878916648</v>
      </c>
      <c r="G120" s="17">
        <v>0.17064481630406725</v>
      </c>
      <c r="H120" s="17">
        <v>0.2804475163223818</v>
      </c>
      <c r="I120" s="17">
        <v>0</v>
      </c>
      <c r="J120" s="17">
        <v>16.826850979342904</v>
      </c>
      <c r="K120" s="17">
        <v>0.2804475163223818</v>
      </c>
      <c r="L120" s="17">
        <v>-1.0000000000000004</v>
      </c>
      <c r="M120" s="17">
        <v>-1.0000000000000004</v>
      </c>
      <c r="N120" s="17">
        <v>5.6089503264476326</v>
      </c>
      <c r="O120" s="17">
        <v>22.402287683050655</v>
      </c>
      <c r="P120" s="17">
        <v>7.9206386544238594</v>
      </c>
      <c r="Q120" s="17">
        <v>-0.87847493714967517</v>
      </c>
      <c r="R120" s="17">
        <v>0.51860994713322883</v>
      </c>
      <c r="S120" s="17">
        <v>0.33333333333333354</v>
      </c>
      <c r="T120" s="17">
        <v>0.33333333333333354</v>
      </c>
      <c r="U120" s="17">
        <v>0.342797253681903</v>
      </c>
      <c r="V120" s="17">
        <v>-0.1350682096555636</v>
      </c>
      <c r="W120" s="17">
        <v>23.757927774824982</v>
      </c>
      <c r="X120" s="17">
        <v>0.94699890713851498</v>
      </c>
      <c r="Y120" s="17">
        <v>-1.0000000000000004</v>
      </c>
      <c r="Z120" s="17">
        <v>-1.0000000000000004</v>
      </c>
      <c r="AA120" s="17">
        <v>52.985197499181162</v>
      </c>
      <c r="AB120" s="17">
        <v>8.7665355751996354E-2</v>
      </c>
      <c r="AC120" s="17">
        <v>0.31029000166527348</v>
      </c>
      <c r="AD120" s="17">
        <v>0.17621783812718844</v>
      </c>
      <c r="AE120" s="17">
        <v>28.708659777222923</v>
      </c>
      <c r="AF120" s="17">
        <v>0.58823529411764708</v>
      </c>
      <c r="AG120" s="17">
        <v>-1.0000000000000004</v>
      </c>
      <c r="AH120" s="17">
        <v>-1.0000000000000004</v>
      </c>
      <c r="AI120" s="17">
        <v>-5.4127676285345514E-3</v>
      </c>
      <c r="AJ120" s="17">
        <v>-0.1350682096555636</v>
      </c>
      <c r="AK120" s="17">
        <v>-0.11976371323711474</v>
      </c>
      <c r="AL120" s="17">
        <v>0.10279610563789016</v>
      </c>
      <c r="AM120" s="17">
        <v>5.2999974073956402E-2</v>
      </c>
      <c r="AN120" s="17">
        <v>3.4774266818597549E-2</v>
      </c>
      <c r="AO120" s="17">
        <v>0.72618078566333621</v>
      </c>
      <c r="AP120" s="17">
        <v>1.3833371986543894</v>
      </c>
      <c r="AQ120" s="17">
        <v>40.584778754167885</v>
      </c>
      <c r="AR120" s="17">
        <v>0.87439571069300626</v>
      </c>
      <c r="AS120" s="17">
        <v>1.2274464234608966</v>
      </c>
      <c r="AT120" s="17">
        <v>-1.0000000000000004</v>
      </c>
      <c r="AU120" s="17">
        <v>-1.0000000000000004</v>
      </c>
      <c r="AV120" s="17">
        <v>0.68925476343729619</v>
      </c>
      <c r="AW120" s="17">
        <v>76.770822380886202</v>
      </c>
      <c r="AX120" s="17">
        <v>63.155746062759128</v>
      </c>
      <c r="AY120" s="17">
        <v>-9.8119555223022785E-3</v>
      </c>
      <c r="AZ120" s="17">
        <v>-42.694431723056375</v>
      </c>
      <c r="BA120" s="22">
        <v>1427.6799776767418</v>
      </c>
      <c r="CU120" t="e">
        <v>#N/A</v>
      </c>
      <c r="CV120" t="e">
        <v>#N/A</v>
      </c>
    </row>
    <row r="121" spans="1:100" x14ac:dyDescent="0.25">
      <c r="A121">
        <v>246</v>
      </c>
      <c r="B121" t="s">
        <v>560</v>
      </c>
      <c r="C121" s="22">
        <v>3</v>
      </c>
      <c r="D121" s="17">
        <v>4.4756215265904249</v>
      </c>
      <c r="E121" s="17">
        <v>-0.15085368905167185</v>
      </c>
      <c r="F121" s="17">
        <v>4.3008775111409471E-2</v>
      </c>
      <c r="G121" s="17">
        <v>1.0656510536238145E-3</v>
      </c>
      <c r="H121" s="17">
        <v>0.15635278226691923</v>
      </c>
      <c r="I121" s="17">
        <v>0</v>
      </c>
      <c r="J121" s="17">
        <v>9.3811669360151573</v>
      </c>
      <c r="K121" s="17">
        <v>0.15635278226691923</v>
      </c>
      <c r="L121" s="17">
        <v>-1.0000000000000004</v>
      </c>
      <c r="M121" s="17">
        <v>-1.0000000000000004</v>
      </c>
      <c r="N121" s="17">
        <v>3.1270556453383831</v>
      </c>
      <c r="O121" s="17">
        <v>13.857854113659213</v>
      </c>
      <c r="P121" s="17">
        <v>0.27445186895699769</v>
      </c>
      <c r="Q121" s="17">
        <v>2.5230891455434445</v>
      </c>
      <c r="R121" s="17">
        <v>0.77173855657271473</v>
      </c>
      <c r="S121" s="17">
        <v>0.33333333333333337</v>
      </c>
      <c r="T121" s="17">
        <v>0.43400164224589188</v>
      </c>
      <c r="U121" s="17">
        <v>0.11799992016318993</v>
      </c>
      <c r="V121" s="17">
        <v>-1.3409072965755253E-2</v>
      </c>
      <c r="W121" s="17">
        <v>28.622921620389633</v>
      </c>
      <c r="X121" s="17">
        <v>1.0882448659053556</v>
      </c>
      <c r="Y121" s="17">
        <v>-1.0000000000000004</v>
      </c>
      <c r="Z121" s="17">
        <v>-1.0000000000000004</v>
      </c>
      <c r="AA121" s="17">
        <v>46.99193722125743</v>
      </c>
      <c r="AB121" s="17">
        <v>8.4177274527165655E-2</v>
      </c>
      <c r="AC121" s="17">
        <v>0.16681927183520318</v>
      </c>
      <c r="AD121" s="17">
        <v>0.10094899452353277</v>
      </c>
      <c r="AE121" s="17">
        <v>17.597277044295083</v>
      </c>
      <c r="AF121" s="17">
        <v>0.6</v>
      </c>
      <c r="AG121" s="17">
        <v>-1.0000000000000004</v>
      </c>
      <c r="AH121" s="17">
        <v>-1.0000000000000004</v>
      </c>
      <c r="AI121" s="17">
        <v>4.9254279935982831E-3</v>
      </c>
      <c r="AJ121" s="17">
        <v>-1.3409072965755253E-2</v>
      </c>
      <c r="AK121" s="17">
        <v>0.16235082186251654</v>
      </c>
      <c r="AL121" s="17">
        <v>-0.14718533436884446</v>
      </c>
      <c r="AM121" s="17">
        <v>-6.1042995747308773E-2</v>
      </c>
      <c r="AN121" s="17">
        <v>0.49321710304978372</v>
      </c>
      <c r="AO121" s="17">
        <v>-0.71432078437013669</v>
      </c>
      <c r="AP121" s="17">
        <v>11.594500904400372</v>
      </c>
      <c r="AQ121" s="17">
        <v>38.004088556404781</v>
      </c>
      <c r="AR121" s="17">
        <v>0.87192582277665998</v>
      </c>
      <c r="AS121" s="17">
        <v>1.2445976481722754</v>
      </c>
      <c r="AT121" s="17">
        <v>-1.0000000000000004</v>
      </c>
      <c r="AU121" s="17">
        <v>-1.0000000000000004</v>
      </c>
      <c r="AV121" s="17">
        <v>0.77280420762633861</v>
      </c>
      <c r="AW121" s="17">
        <v>72.444292239316951</v>
      </c>
      <c r="AX121" s="17">
        <v>71.201893502613387</v>
      </c>
      <c r="AY121" s="17">
        <v>0.42087811987750479</v>
      </c>
      <c r="AZ121" s="17">
        <v>28.379603341659227</v>
      </c>
      <c r="BA121" s="22">
        <v>1459.3280907530309</v>
      </c>
      <c r="CU121" t="e">
        <v>#N/A</v>
      </c>
      <c r="CV121" t="e">
        <v>#N/A</v>
      </c>
    </row>
    <row r="122" spans="1:100" x14ac:dyDescent="0.25">
      <c r="A122">
        <v>247</v>
      </c>
      <c r="B122" t="s">
        <v>561</v>
      </c>
      <c r="C122" s="22">
        <v>3</v>
      </c>
      <c r="D122" s="17">
        <v>4.8660205657013886</v>
      </c>
      <c r="E122" s="17">
        <v>-1.3765423403395718E-2</v>
      </c>
      <c r="F122" s="17">
        <v>0.34186825464198878</v>
      </c>
      <c r="G122" s="17">
        <v>0.33720825568363377</v>
      </c>
      <c r="H122" s="17">
        <v>0.1525041290273389</v>
      </c>
      <c r="I122" s="17">
        <v>0</v>
      </c>
      <c r="J122" s="17">
        <v>9.1502477416403298</v>
      </c>
      <c r="K122" s="17">
        <v>0.1525041290273389</v>
      </c>
      <c r="L122" s="17">
        <v>-1.0000000000000004</v>
      </c>
      <c r="M122" s="17">
        <v>-1.0000000000000004</v>
      </c>
      <c r="N122" s="17">
        <v>3.0500825805467779</v>
      </c>
      <c r="O122" s="17">
        <v>14.35347656302535</v>
      </c>
      <c r="P122" s="17">
        <v>-0.84913842907882475</v>
      </c>
      <c r="Q122" s="17">
        <v>4.0087215319945457</v>
      </c>
      <c r="R122" s="17">
        <v>1.097683615115963</v>
      </c>
      <c r="S122" s="17">
        <v>0.33333333333333326</v>
      </c>
      <c r="T122" s="17">
        <v>0.34991120488098715</v>
      </c>
      <c r="U122" s="17">
        <v>0.42448765817535039</v>
      </c>
      <c r="V122" s="17">
        <v>-4.6815395411339597E-2</v>
      </c>
      <c r="W122" s="17">
        <v>36.336506878039714</v>
      </c>
      <c r="X122" s="17">
        <v>1.9643765409680005</v>
      </c>
      <c r="Y122" s="17">
        <v>-1.0000000000000004</v>
      </c>
      <c r="Z122" s="17">
        <v>-1.0000000000000004</v>
      </c>
      <c r="AA122" s="17">
        <v>74.711861531330527</v>
      </c>
      <c r="AB122" s="17">
        <v>0.38881610056969595</v>
      </c>
      <c r="AC122" s="17">
        <v>0.2530595434458503</v>
      </c>
      <c r="AD122" s="17">
        <v>0.10367777674795084</v>
      </c>
      <c r="AE122" s="17">
        <v>37.277671038174837</v>
      </c>
      <c r="AF122" s="17">
        <v>0.76470588235294112</v>
      </c>
      <c r="AG122" s="17">
        <v>-1.0000000000000004</v>
      </c>
      <c r="AH122" s="17">
        <v>-1.0000000000000004</v>
      </c>
      <c r="AI122" s="17">
        <v>6.8157448065709544E-2</v>
      </c>
      <c r="AJ122" s="17">
        <v>-4.6815395411339597E-2</v>
      </c>
      <c r="AK122" s="17">
        <v>0.15304435166495056</v>
      </c>
      <c r="AL122" s="17">
        <v>-0.1821121915650605</v>
      </c>
      <c r="AM122" s="17">
        <v>-8.0582610299667415E-3</v>
      </c>
      <c r="AN122" s="17">
        <v>7.7098028245913885E-2</v>
      </c>
      <c r="AO122" s="17">
        <v>0.56376523257558464</v>
      </c>
      <c r="AP122" s="17">
        <v>1.0168897483225448</v>
      </c>
      <c r="AQ122" s="17">
        <v>45.486754619680049</v>
      </c>
      <c r="AR122" s="17">
        <v>1.0609168009783316</v>
      </c>
      <c r="AS122" s="17">
        <v>2.1168806699953406</v>
      </c>
      <c r="AT122" s="17">
        <v>-1.0000000000000004</v>
      </c>
      <c r="AU122" s="17">
        <v>-1.0000000000000004</v>
      </c>
      <c r="AV122" s="17">
        <v>1.4348918707995963</v>
      </c>
      <c r="AW122" s="17">
        <v>90.082227842678407</v>
      </c>
      <c r="AX122" s="17">
        <v>86.763837262858672</v>
      </c>
      <c r="AY122" s="17">
        <v>0.41819087250090486</v>
      </c>
      <c r="AZ122" s="17">
        <v>39.989781126937352</v>
      </c>
      <c r="BA122" s="22">
        <v>1504.6910538800353</v>
      </c>
      <c r="CU122" t="e">
        <v>#N/A</v>
      </c>
      <c r="CV122" t="e">
        <v>#N/A</v>
      </c>
    </row>
    <row r="123" spans="1:100" x14ac:dyDescent="0.25">
      <c r="A123">
        <v>250</v>
      </c>
      <c r="B123" t="s">
        <v>562</v>
      </c>
      <c r="C123" s="22">
        <v>3</v>
      </c>
      <c r="D123" s="17">
        <v>5.2425089115021315</v>
      </c>
      <c r="E123" s="17">
        <v>-0.33921038285319655</v>
      </c>
      <c r="F123" s="17">
        <v>-1.9536258049837885E-3</v>
      </c>
      <c r="G123" s="17">
        <v>-0.12061376533846274</v>
      </c>
      <c r="H123" s="17">
        <v>0.34373713097710429</v>
      </c>
      <c r="I123" s="17">
        <v>0</v>
      </c>
      <c r="J123" s="17">
        <v>20.624227858626242</v>
      </c>
      <c r="K123" s="17">
        <v>0.34373713097710429</v>
      </c>
      <c r="L123" s="17">
        <v>-1</v>
      </c>
      <c r="M123" s="17">
        <v>-1</v>
      </c>
      <c r="N123" s="17">
        <v>6.8747426195420838</v>
      </c>
      <c r="O123" s="17">
        <v>25.746123004789926</v>
      </c>
      <c r="P123" s="17">
        <v>0.96066126551835374</v>
      </c>
      <c r="Q123" s="17">
        <v>0.75463163269480704</v>
      </c>
      <c r="R123" s="17">
        <v>0.31332968491725172</v>
      </c>
      <c r="S123" s="17">
        <v>0.32578839935664922</v>
      </c>
      <c r="T123" s="17">
        <v>0.37018379405658314</v>
      </c>
      <c r="U123" s="17">
        <v>0.41344040464050907</v>
      </c>
      <c r="V123" s="17">
        <v>6.0089783492446709E-2</v>
      </c>
      <c r="W123" s="17">
        <v>33.030610022763355</v>
      </c>
      <c r="X123" s="17">
        <v>2.3998841088621017</v>
      </c>
      <c r="Y123" s="17">
        <v>-1</v>
      </c>
      <c r="Z123" s="17">
        <v>-1</v>
      </c>
      <c r="AA123" s="17">
        <v>99.539997069156925</v>
      </c>
      <c r="AB123" s="17">
        <v>0.4400843320965841</v>
      </c>
      <c r="AC123" s="17">
        <v>0.63559666211497412</v>
      </c>
      <c r="AD123" s="17">
        <v>0.24824015301796876</v>
      </c>
      <c r="AE123" s="17">
        <v>66.196057361476363</v>
      </c>
      <c r="AF123" s="17">
        <v>0.84615384615384615</v>
      </c>
      <c r="AG123" s="17">
        <v>-1</v>
      </c>
      <c r="AH123" s="17">
        <v>-1</v>
      </c>
      <c r="AI123" s="17">
        <v>0</v>
      </c>
      <c r="AJ123" s="17">
        <v>6.0089783492446709E-2</v>
      </c>
      <c r="AK123" s="17">
        <v>-0.1894093799656581</v>
      </c>
      <c r="AL123" s="17">
        <v>0.24359197125390608</v>
      </c>
      <c r="AM123" s="17">
        <v>0.11044709737110871</v>
      </c>
      <c r="AN123" s="17">
        <v>-0.31375581023708465</v>
      </c>
      <c r="AO123" s="17">
        <v>1.8141305344494263</v>
      </c>
      <c r="AP123" s="17">
        <v>-6.6259353996575863</v>
      </c>
      <c r="AQ123" s="17">
        <v>53.654837881389611</v>
      </c>
      <c r="AR123" s="17">
        <v>1.1695023815461891</v>
      </c>
      <c r="AS123" s="17">
        <v>2.7436212398392086</v>
      </c>
      <c r="AT123" s="17">
        <v>-1</v>
      </c>
      <c r="AU123" s="17">
        <v>-1</v>
      </c>
      <c r="AV123" s="17">
        <v>0.19271591957878909</v>
      </c>
      <c r="AW123" s="17">
        <v>118.66018467428927</v>
      </c>
      <c r="AX123" s="17">
        <v>124.66916302353397</v>
      </c>
      <c r="AY123" s="17">
        <v>0.56405539440910513</v>
      </c>
      <c r="AZ123" s="17">
        <v>74.872289064473605</v>
      </c>
      <c r="BA123" s="22">
        <v>1580.9006790697811</v>
      </c>
      <c r="CU123" t="e">
        <v>#N/A</v>
      </c>
      <c r="CV123" t="e">
        <v>#N/A</v>
      </c>
    </row>
    <row r="124" spans="1:100" x14ac:dyDescent="0.25">
      <c r="A124">
        <v>253</v>
      </c>
      <c r="B124" t="s">
        <v>563</v>
      </c>
      <c r="C124" s="22">
        <v>3</v>
      </c>
      <c r="D124" s="17">
        <v>5.017809818534908</v>
      </c>
      <c r="E124" s="17">
        <v>0.2600074124357733</v>
      </c>
      <c r="F124" s="17">
        <v>-0.27646350068892123</v>
      </c>
      <c r="G124" s="17">
        <v>-0.1814451462463503</v>
      </c>
      <c r="H124" s="17">
        <v>0.17034544220663406</v>
      </c>
      <c r="I124" s="17">
        <v>0</v>
      </c>
      <c r="J124" s="17">
        <v>10.220726532398036</v>
      </c>
      <c r="K124" s="17">
        <v>0.17034544220663406</v>
      </c>
      <c r="L124" s="17">
        <v>-1.0000000000000029</v>
      </c>
      <c r="M124" s="17">
        <v>-1.0000000000000029</v>
      </c>
      <c r="N124" s="17">
        <v>3.4069088441326785</v>
      </c>
      <c r="O124" s="17">
        <v>15.057091204686596</v>
      </c>
      <c r="P124" s="17">
        <v>0.60885480274252779</v>
      </c>
      <c r="Q124" s="17">
        <v>-0.9445844197128217</v>
      </c>
      <c r="R124" s="17">
        <v>-0.26532080424652027</v>
      </c>
      <c r="S124" s="17">
        <v>0.34612392540406117</v>
      </c>
      <c r="T124" s="17">
        <v>0.35445109776818778</v>
      </c>
      <c r="U124" s="17">
        <v>0.20874864982451447</v>
      </c>
      <c r="V124" s="17">
        <v>2.3816564219135569E-2</v>
      </c>
      <c r="W124" s="17">
        <v>30.511791800370613</v>
      </c>
      <c r="X124" s="17">
        <v>1.5292413300133405</v>
      </c>
      <c r="Y124" s="17">
        <v>-1.0000000000000029</v>
      </c>
      <c r="Z124" s="17">
        <v>-1.0000000000000029</v>
      </c>
      <c r="AA124" s="17">
        <v>39.839214254728532</v>
      </c>
      <c r="AB124" s="17">
        <v>0.21775174871710937</v>
      </c>
      <c r="AC124" s="17">
        <v>5.8518098646937036E-2</v>
      </c>
      <c r="AD124" s="17">
        <v>-8.4414982191957144E-2</v>
      </c>
      <c r="AE124" s="17">
        <v>9.5927432586044539</v>
      </c>
      <c r="AF124" s="17">
        <v>0.44444444444444442</v>
      </c>
      <c r="AG124" s="17">
        <v>-1.0000000000000029</v>
      </c>
      <c r="AH124" s="17">
        <v>-1.0000000000000029</v>
      </c>
      <c r="AI124" s="17">
        <v>-1.8719473323931216E-2</v>
      </c>
      <c r="AJ124" s="17">
        <v>2.3816564219135569E-2</v>
      </c>
      <c r="AK124" s="17">
        <v>7.718264760333586E-2</v>
      </c>
      <c r="AL124" s="17">
        <v>0.11966780020724853</v>
      </c>
      <c r="AM124" s="17">
        <v>0.3180764715072032</v>
      </c>
      <c r="AN124" s="17">
        <v>0.24152342550642303</v>
      </c>
      <c r="AO124" s="17">
        <v>8.3378250256967572</v>
      </c>
      <c r="AP124" s="17">
        <v>6.6364246386968198</v>
      </c>
      <c r="AQ124" s="17">
        <v>40.732518332768628</v>
      </c>
      <c r="AR124" s="17">
        <v>0.933140237215899</v>
      </c>
      <c r="AS124" s="17">
        <v>1.6995867722199742</v>
      </c>
      <c r="AT124" s="17">
        <v>-1.0000000000000029</v>
      </c>
      <c r="AU124" s="17">
        <v>-1.0000000000000029</v>
      </c>
      <c r="AV124" s="17">
        <v>-0.44676595049287071</v>
      </c>
      <c r="AW124" s="17">
        <v>61.532730098111948</v>
      </c>
      <c r="AX124" s="17">
        <v>63.53999705354687</v>
      </c>
      <c r="AY124" s="17">
        <v>-3.1229643424731994E-2</v>
      </c>
      <c r="AZ124" s="17">
        <v>-28.426571529892456</v>
      </c>
      <c r="BA124" s="22">
        <v>1397.3096663793549</v>
      </c>
      <c r="CU124" t="e">
        <v>#N/A</v>
      </c>
      <c r="CV124" t="e">
        <v>#N/A</v>
      </c>
    </row>
    <row r="125" spans="1:100" x14ac:dyDescent="0.25">
      <c r="A125">
        <v>254</v>
      </c>
      <c r="B125" t="s">
        <v>564</v>
      </c>
      <c r="C125" s="22">
        <v>3</v>
      </c>
      <c r="D125" s="17">
        <v>3.6498737073940535</v>
      </c>
      <c r="E125" s="17">
        <v>-0.70016497823824797</v>
      </c>
      <c r="F125" s="17">
        <v>30.030507072868119</v>
      </c>
      <c r="G125" s="17">
        <v>29.829270188598294</v>
      </c>
      <c r="H125" s="17">
        <v>0.54351169909197206</v>
      </c>
      <c r="I125" s="17">
        <v>0</v>
      </c>
      <c r="J125" s="17">
        <v>32.610701945518322</v>
      </c>
      <c r="K125" s="17">
        <v>0.54351169909197206</v>
      </c>
      <c r="L125" s="17">
        <v>-1.0000000000000002</v>
      </c>
      <c r="M125" s="17">
        <v>-1.0000000000000002</v>
      </c>
      <c r="N125" s="17">
        <v>10.870233981839448</v>
      </c>
      <c r="O125" s="17">
        <v>66.089845841510666</v>
      </c>
      <c r="P125" s="17">
        <v>-1.3073679635718118</v>
      </c>
      <c r="Q125" s="17">
        <v>51.424774329731299</v>
      </c>
      <c r="R125" s="17">
        <v>16.790894296322808</v>
      </c>
      <c r="S125" s="17">
        <v>0.34733935269899036</v>
      </c>
      <c r="T125" s="17">
        <v>0.33833083453095508</v>
      </c>
      <c r="U125" s="17">
        <v>0.22945236471539268</v>
      </c>
      <c r="V125" s="17">
        <v>0.23503934765825066</v>
      </c>
      <c r="W125" s="17">
        <v>24.266008020464682</v>
      </c>
      <c r="X125" s="17">
        <v>2.4752015341466711</v>
      </c>
      <c r="Y125" s="17">
        <v>-1.0000000000000002</v>
      </c>
      <c r="Z125" s="17">
        <v>-1.0000000000000002</v>
      </c>
      <c r="AA125" s="17">
        <v>108.38001358286421</v>
      </c>
      <c r="AB125" s="17">
        <v>0.642737048685457</v>
      </c>
      <c r="AC125" s="17">
        <v>0.21523074052785146</v>
      </c>
      <c r="AD125" s="17">
        <v>0.48849443610822529</v>
      </c>
      <c r="AE125" s="17">
        <v>67.323111266076708</v>
      </c>
      <c r="AF125" s="17">
        <v>1</v>
      </c>
      <c r="AG125" s="17">
        <v>-1.0000000000000002</v>
      </c>
      <c r="AH125" s="17">
        <v>-1.0000000000000002</v>
      </c>
      <c r="AI125" s="17">
        <v>0.98135285231082336</v>
      </c>
      <c r="AJ125" s="17">
        <v>0.23503934765825066</v>
      </c>
      <c r="AK125" s="17">
        <v>-5.7514734087247034E-2</v>
      </c>
      <c r="AL125" s="17">
        <v>-3.16681556519837E-2</v>
      </c>
      <c r="AM125" s="17">
        <v>0.40335355651403321</v>
      </c>
      <c r="AN125" s="17">
        <v>0.28867522624093683</v>
      </c>
      <c r="AO125" s="17">
        <v>9.7962652424146039</v>
      </c>
      <c r="AP125" s="17">
        <v>7.058539877763506</v>
      </c>
      <c r="AQ125" s="17">
        <v>56.876709965983011</v>
      </c>
      <c r="AR125" s="17">
        <v>1.1501618996035896</v>
      </c>
      <c r="AS125" s="17">
        <v>3.0187132332386444</v>
      </c>
      <c r="AT125" s="17">
        <v>-1.0000000000000002</v>
      </c>
      <c r="AU125" s="17">
        <v>-1.0000000000000002</v>
      </c>
      <c r="AV125" s="17">
        <v>46.620164484921077</v>
      </c>
      <c r="AW125" s="17">
        <v>181.52839930213838</v>
      </c>
      <c r="AX125" s="17">
        <v>224.65939111417993</v>
      </c>
      <c r="AY125" s="17">
        <v>0.56085893570695089</v>
      </c>
      <c r="AZ125" s="17">
        <v>137.27885203217068</v>
      </c>
      <c r="BA125" s="22">
        <v>1883.1840877044963</v>
      </c>
      <c r="CU125" t="e">
        <v>#N/A</v>
      </c>
      <c r="CV125" t="e">
        <v>#N/A</v>
      </c>
    </row>
    <row r="126" spans="1:100" x14ac:dyDescent="0.25">
      <c r="A126">
        <v>256</v>
      </c>
      <c r="B126" t="s">
        <v>565</v>
      </c>
      <c r="C126" s="22">
        <v>3</v>
      </c>
      <c r="D126" s="17">
        <v>4.6318816011035411</v>
      </c>
      <c r="E126" s="17">
        <v>0.51996198741179644</v>
      </c>
      <c r="F126" s="17">
        <v>-0.44346442969908251</v>
      </c>
      <c r="G126" s="17">
        <v>-0.24961571829260476</v>
      </c>
      <c r="H126" s="17">
        <v>0.16975121902220003</v>
      </c>
      <c r="I126" s="17">
        <v>0</v>
      </c>
      <c r="J126" s="17">
        <v>10.185073141331998</v>
      </c>
      <c r="K126" s="17">
        <v>0.16975121902220003</v>
      </c>
      <c r="L126" s="17">
        <v>-1.0000000000000022</v>
      </c>
      <c r="M126" s="17">
        <v>-1.0000000000000022</v>
      </c>
      <c r="N126" s="17">
        <v>3.3950243804440001</v>
      </c>
      <c r="O126" s="17">
        <v>14.567339024142941</v>
      </c>
      <c r="P126" s="17">
        <v>1.4719786933009749</v>
      </c>
      <c r="Q126" s="17">
        <v>-0.35915116290596127</v>
      </c>
      <c r="R126" s="17">
        <v>-3.8256546519496643E-2</v>
      </c>
      <c r="S126" s="17">
        <v>0.33435127627305183</v>
      </c>
      <c r="T126" s="17">
        <v>0.35882301141996009</v>
      </c>
      <c r="U126" s="17">
        <v>3.4331084194336767E-2</v>
      </c>
      <c r="V126" s="17">
        <v>-1.4768543367833974E-2</v>
      </c>
      <c r="W126" s="17">
        <v>21.719424379892558</v>
      </c>
      <c r="X126" s="17">
        <v>0.59762582332778103</v>
      </c>
      <c r="Y126" s="17">
        <v>-1.0000000000000022</v>
      </c>
      <c r="Z126" s="17">
        <v>-1.0000000000000022</v>
      </c>
      <c r="AA126" s="17">
        <v>57.507025084082933</v>
      </c>
      <c r="AB126" s="17">
        <v>0.37321152848057948</v>
      </c>
      <c r="AC126" s="17">
        <v>0.35141498945229205</v>
      </c>
      <c r="AD126" s="17">
        <v>-8.1093729186742861E-3</v>
      </c>
      <c r="AE126" s="17">
        <v>35.825857250709845</v>
      </c>
      <c r="AF126" s="17">
        <v>0.33333333333333331</v>
      </c>
      <c r="AG126" s="17">
        <v>-1.0000000000000022</v>
      </c>
      <c r="AH126" s="17">
        <v>-1.0000000000000022</v>
      </c>
      <c r="AI126" s="17">
        <v>-2.2381746260291869E-2</v>
      </c>
      <c r="AJ126" s="17">
        <v>-1.4768543367833974E-2</v>
      </c>
      <c r="AK126" s="17">
        <v>8.3515648724422714E-2</v>
      </c>
      <c r="AL126" s="17">
        <v>0.2134373939192743</v>
      </c>
      <c r="AM126" s="17">
        <v>0.11447956153229336</v>
      </c>
      <c r="AN126" s="17">
        <v>-0.23580494545140773</v>
      </c>
      <c r="AO126" s="17">
        <v>3.279567281929447</v>
      </c>
      <c r="AP126" s="17">
        <v>-4.8279366666888217</v>
      </c>
      <c r="AQ126" s="17">
        <v>31.904497521224567</v>
      </c>
      <c r="AR126" s="17">
        <v>0.71273682851951425</v>
      </c>
      <c r="AS126" s="17">
        <v>0.76737704234997983</v>
      </c>
      <c r="AT126" s="17">
        <v>-1.0000000000000022</v>
      </c>
      <c r="AU126" s="17">
        <v>-1.0000000000000022</v>
      </c>
      <c r="AV126" s="17">
        <v>-0.28787226481210121</v>
      </c>
      <c r="AW126" s="17">
        <v>67.246427441537051</v>
      </c>
      <c r="AX126" s="17">
        <v>65.3219381795478</v>
      </c>
      <c r="AY126" s="17">
        <v>0.22593816746716541</v>
      </c>
      <c r="AZ126" s="17">
        <v>-5.9320833254536423</v>
      </c>
      <c r="BA126" s="22">
        <v>1372.3320612264504</v>
      </c>
      <c r="CU126" t="e">
        <v>#N/A</v>
      </c>
      <c r="CV126" t="e">
        <v>#N/A</v>
      </c>
    </row>
    <row r="127" spans="1:100" x14ac:dyDescent="0.25">
      <c r="A127">
        <v>263</v>
      </c>
      <c r="B127" t="s">
        <v>566</v>
      </c>
      <c r="C127" s="22">
        <v>3</v>
      </c>
      <c r="D127" s="17">
        <v>5.1654805484577766</v>
      </c>
      <c r="E127" s="17">
        <v>0.21055973628623653</v>
      </c>
      <c r="F127" s="17">
        <v>-0.29556480818766695</v>
      </c>
      <c r="G127" s="17">
        <v>-0.19325872351073572</v>
      </c>
      <c r="H127" s="17">
        <v>-0.2919689931800582</v>
      </c>
      <c r="I127" s="17">
        <v>-4.4895014560820505E-3</v>
      </c>
      <c r="J127" s="17">
        <v>-17.787509678168423</v>
      </c>
      <c r="K127" s="17">
        <v>-0.29645849463614027</v>
      </c>
      <c r="L127" s="17">
        <v>-1.0000000000000018</v>
      </c>
      <c r="M127" s="17">
        <v>-1.0000000000000018</v>
      </c>
      <c r="N127" s="17">
        <v>-5.9291698927228085</v>
      </c>
      <c r="O127" s="17">
        <v>-12.815287853221378</v>
      </c>
      <c r="P127" s="17">
        <v>-0.26129109465661249</v>
      </c>
      <c r="Q127" s="17">
        <v>-1.2170819913041404</v>
      </c>
      <c r="R127" s="17">
        <v>-0.46441787567771725</v>
      </c>
      <c r="S127" s="17">
        <v>0.33333333333333376</v>
      </c>
      <c r="T127" s="17">
        <v>0.35411013146424414</v>
      </c>
      <c r="U127" s="17">
        <v>0.23574401482902546</v>
      </c>
      <c r="V127" s="17">
        <v>-2.6267100196738953E-3</v>
      </c>
      <c r="W127" s="17">
        <v>48.680770569722768</v>
      </c>
      <c r="X127" s="17">
        <v>1.9318945567626875</v>
      </c>
      <c r="Y127" s="17">
        <v>-1.0000000000000018</v>
      </c>
      <c r="Z127" s="17">
        <v>-1.0000000000000018</v>
      </c>
      <c r="AA127" s="17">
        <v>100.33114943662773</v>
      </c>
      <c r="AB127" s="17">
        <v>0.17069611206758689</v>
      </c>
      <c r="AC127" s="17">
        <v>0.44582285221272644</v>
      </c>
      <c r="AD127" s="17">
        <v>0.42577697057133995</v>
      </c>
      <c r="AE127" s="17">
        <v>52.114796742582669</v>
      </c>
      <c r="AF127" s="17">
        <v>0.88888888888888884</v>
      </c>
      <c r="AG127" s="17">
        <v>-1.0000000000000018</v>
      </c>
      <c r="AH127" s="17">
        <v>-1.0000000000000018</v>
      </c>
      <c r="AI127" s="17">
        <v>0</v>
      </c>
      <c r="AJ127" s="17">
        <v>-2.6267100196738953E-3</v>
      </c>
      <c r="AK127" s="17">
        <v>0.16301676114141486</v>
      </c>
      <c r="AL127" s="17">
        <v>-0.27219192273577797</v>
      </c>
      <c r="AM127" s="17">
        <v>-8.7150676258747201E-2</v>
      </c>
      <c r="AN127" s="17">
        <v>0.96213810375663622</v>
      </c>
      <c r="AO127" s="17">
        <v>-1.3636831007616064</v>
      </c>
      <c r="AP127" s="17">
        <v>22.692492980237013</v>
      </c>
      <c r="AQ127" s="17">
        <v>30.89326089155437</v>
      </c>
      <c r="AR127" s="17">
        <v>0.92056076960692956</v>
      </c>
      <c r="AS127" s="17">
        <v>1.6354360621265478</v>
      </c>
      <c r="AT127" s="17">
        <v>-1.0000000000000018</v>
      </c>
      <c r="AU127" s="17">
        <v>-1.0000000000000018</v>
      </c>
      <c r="AV127" s="17">
        <v>-0.65767659918845289</v>
      </c>
      <c r="AW127" s="17">
        <v>110.20835456364331</v>
      </c>
      <c r="AX127" s="17">
        <v>109.94568356167589</v>
      </c>
      <c r="AY127" s="17">
        <v>0.46276658447797037</v>
      </c>
      <c r="AZ127" s="17">
        <v>57.773996594562576</v>
      </c>
      <c r="BA127" s="22">
        <v>1602.4048648197404</v>
      </c>
      <c r="CU127" t="e">
        <v>#N/A</v>
      </c>
      <c r="CV127" t="e">
        <v>#N/A</v>
      </c>
    </row>
    <row r="128" spans="1:100" x14ac:dyDescent="0.25">
      <c r="A128">
        <v>265</v>
      </c>
      <c r="B128" t="s">
        <v>567</v>
      </c>
      <c r="C128" s="22">
        <v>3</v>
      </c>
      <c r="D128" s="17">
        <v>4.8266386688694034</v>
      </c>
      <c r="E128" s="17">
        <v>-0.26299006431643646</v>
      </c>
      <c r="F128" s="17">
        <v>1.5017653249239742E-2</v>
      </c>
      <c r="G128" s="17">
        <v>-5.5172358389691159E-2</v>
      </c>
      <c r="H128" s="17">
        <v>-4.8796150208196699E-2</v>
      </c>
      <c r="I128" s="17">
        <v>0</v>
      </c>
      <c r="J128" s="17">
        <v>-2.9277690124918019</v>
      </c>
      <c r="K128" s="17">
        <v>-4.8796150208196699E-2</v>
      </c>
      <c r="L128" s="17">
        <v>-0.99999999999999967</v>
      </c>
      <c r="M128" s="17">
        <v>-0.99999999999999967</v>
      </c>
      <c r="N128" s="17">
        <v>-0.97592300416393363</v>
      </c>
      <c r="O128" s="17">
        <v>1.8436972979879098</v>
      </c>
      <c r="P128" s="17">
        <v>6.8075109499865935E-2</v>
      </c>
      <c r="Q128" s="17">
        <v>2.8215713324400307</v>
      </c>
      <c r="R128" s="17">
        <v>0.91689073753337036</v>
      </c>
      <c r="S128" s="17">
        <v>0.33333333333333326</v>
      </c>
      <c r="T128" s="17">
        <v>0.34390994014776666</v>
      </c>
      <c r="U128" s="17">
        <v>-1.2721805977781522E-2</v>
      </c>
      <c r="V128" s="17">
        <v>-6.3329232002932181E-2</v>
      </c>
      <c r="W128" s="17">
        <v>25.999535428343318</v>
      </c>
      <c r="X128" s="17">
        <v>0.3057534145750111</v>
      </c>
      <c r="Y128" s="17">
        <v>-0.99999999999999967</v>
      </c>
      <c r="Z128" s="17">
        <v>-0.99999999999999967</v>
      </c>
      <c r="AA128" s="17">
        <v>45.728946140436328</v>
      </c>
      <c r="AB128" s="17">
        <v>0.12325135473385444</v>
      </c>
      <c r="AC128" s="17">
        <v>0.17535960601253708</v>
      </c>
      <c r="AD128" s="17">
        <v>7.7639438744801059E-2</v>
      </c>
      <c r="AE128" s="17">
        <v>18.812519974559631</v>
      </c>
      <c r="AF128" s="17">
        <v>0.33333333333333331</v>
      </c>
      <c r="AG128" s="17">
        <v>-0.99999999999999967</v>
      </c>
      <c r="AH128" s="17">
        <v>-0.99999999999999967</v>
      </c>
      <c r="AI128" s="17">
        <v>-1.1402258535168124E-2</v>
      </c>
      <c r="AJ128" s="17">
        <v>-6.3329232002932181E-2</v>
      </c>
      <c r="AK128" s="17">
        <v>-9.0622572401401799E-2</v>
      </c>
      <c r="AL128" s="17">
        <v>-8.7022986232136043E-2</v>
      </c>
      <c r="AM128" s="17">
        <v>0.20193955895688623</v>
      </c>
      <c r="AN128" s="17">
        <v>0.1538796080306282</v>
      </c>
      <c r="AO128" s="17">
        <v>4.5953761119151473</v>
      </c>
      <c r="AP128" s="17">
        <v>3.4118752696050265</v>
      </c>
      <c r="AQ128" s="17">
        <v>23.071766415851531</v>
      </c>
      <c r="AR128" s="17">
        <v>0.60119223550038647</v>
      </c>
      <c r="AS128" s="17">
        <v>0.25695726436681443</v>
      </c>
      <c r="AT128" s="17">
        <v>-0.99999999999999967</v>
      </c>
      <c r="AU128" s="17">
        <v>-0.99999999999999967</v>
      </c>
      <c r="AV128" s="17">
        <v>0.86171837914367921</v>
      </c>
      <c r="AW128" s="17">
        <v>50.984518708029292</v>
      </c>
      <c r="AX128" s="17">
        <v>44.423550337032708</v>
      </c>
      <c r="AY128" s="17">
        <v>-9.2163614819924591E-2</v>
      </c>
      <c r="AZ128" s="17">
        <v>-43.796432676777329</v>
      </c>
      <c r="BA128" s="22">
        <v>1316.4976109208578</v>
      </c>
      <c r="CU128" t="e">
        <v>#N/A</v>
      </c>
      <c r="CV128" t="e">
        <v>#N/A</v>
      </c>
    </row>
    <row r="129" spans="1:100" x14ac:dyDescent="0.25">
      <c r="A129">
        <v>269</v>
      </c>
      <c r="B129" t="s">
        <v>568</v>
      </c>
      <c r="C129" s="22">
        <v>3</v>
      </c>
      <c r="D129" s="17">
        <v>6.059012542303396</v>
      </c>
      <c r="E129" s="17">
        <v>-0.41854529223262116</v>
      </c>
      <c r="F129" s="17">
        <v>1.2998565662814641</v>
      </c>
      <c r="G129" s="17">
        <v>1.1981788647104277</v>
      </c>
      <c r="H129" s="17">
        <v>0.69024668633480324</v>
      </c>
      <c r="I129" s="17">
        <v>0</v>
      </c>
      <c r="J129" s="17">
        <v>41.414801180088197</v>
      </c>
      <c r="K129" s="17">
        <v>0.69024668633480324</v>
      </c>
      <c r="L129" s="17">
        <v>-1.0000000000000013</v>
      </c>
      <c r="M129" s="17">
        <v>-1.0000000000000013</v>
      </c>
      <c r="N129" s="17">
        <v>13.804933726696062</v>
      </c>
      <c r="O129" s="17">
        <v>48.671992587102032</v>
      </c>
      <c r="P129" s="17">
        <v>-0.43790652504084659</v>
      </c>
      <c r="Q129" s="17">
        <v>15.817995172907008</v>
      </c>
      <c r="R129" s="17">
        <v>5.052676541932775</v>
      </c>
      <c r="S129" s="17">
        <v>0.33333333333333387</v>
      </c>
      <c r="T129" s="17">
        <v>0.33333333333333387</v>
      </c>
      <c r="U129" s="17">
        <v>0.36931903288927559</v>
      </c>
      <c r="V129" s="17">
        <v>2.9236153464449882E-2</v>
      </c>
      <c r="W129" s="17">
        <v>14.99900666742359</v>
      </c>
      <c r="X129" s="17">
        <v>1.6291130326756651</v>
      </c>
      <c r="Y129" s="17">
        <v>-1.0000000000000013</v>
      </c>
      <c r="Z129" s="17">
        <v>-1.0000000000000013</v>
      </c>
      <c r="AA129" s="17">
        <v>50.48028051945505</v>
      </c>
      <c r="AB129" s="17">
        <v>0.15543003286485782</v>
      </c>
      <c r="AC129" s="17">
        <v>0.25715040396564248</v>
      </c>
      <c r="AD129" s="17">
        <v>0.19599150937147386</v>
      </c>
      <c r="AE129" s="17">
        <v>30.428597310098688</v>
      </c>
      <c r="AF129" s="17">
        <v>0.58333333333333337</v>
      </c>
      <c r="AG129" s="17">
        <v>-1.0000000000000013</v>
      </c>
      <c r="AH129" s="17">
        <v>-1.0000000000000013</v>
      </c>
      <c r="AI129" s="17">
        <v>-2.742907433681939E-2</v>
      </c>
      <c r="AJ129" s="17">
        <v>2.9236153464449882E-2</v>
      </c>
      <c r="AK129" s="17">
        <v>1.4222990496837798E-3</v>
      </c>
      <c r="AL129" s="17">
        <v>8.2339902351248925E-2</v>
      </c>
      <c r="AM129" s="17">
        <v>-8.5792890918580278E-2</v>
      </c>
      <c r="AN129" s="17">
        <v>8.9204320087091948E-2</v>
      </c>
      <c r="AO129" s="17">
        <v>-2.1377107777160895</v>
      </c>
      <c r="AP129" s="17">
        <v>2.6418075139335429</v>
      </c>
      <c r="AQ129" s="17">
        <v>56.413807847511769</v>
      </c>
      <c r="AR129" s="17">
        <v>1.065221853020393</v>
      </c>
      <c r="AS129" s="17">
        <v>2.3193597190104693</v>
      </c>
      <c r="AT129" s="17">
        <v>-1.0000000000000013</v>
      </c>
      <c r="AU129" s="17">
        <v>-1.0000000000000013</v>
      </c>
      <c r="AV129" s="17">
        <v>6.2508554066432023</v>
      </c>
      <c r="AW129" s="17">
        <v>101.7940806204906</v>
      </c>
      <c r="AX129" s="17">
        <v>104.16911448019921</v>
      </c>
      <c r="AY129" s="17">
        <v>0.21832105717585068</v>
      </c>
      <c r="AZ129" s="17">
        <v>42.140249415483815</v>
      </c>
      <c r="BA129" s="22">
        <v>1533.7332613514097</v>
      </c>
      <c r="CU129" t="e">
        <v>#N/A</v>
      </c>
      <c r="CV129" t="e">
        <v>#N/A</v>
      </c>
    </row>
    <row r="130" spans="1:100" x14ac:dyDescent="0.25">
      <c r="A130">
        <v>271</v>
      </c>
      <c r="B130" t="s">
        <v>569</v>
      </c>
      <c r="C130" s="22">
        <v>3</v>
      </c>
      <c r="D130" s="17">
        <v>3.8153021611237081</v>
      </c>
      <c r="E130" s="17">
        <v>-0.84354301205348703</v>
      </c>
      <c r="F130" s="17">
        <v>0.18617774074737345</v>
      </c>
      <c r="G130" s="17">
        <v>-0.10872650500714562</v>
      </c>
      <c r="H130" s="17">
        <v>-0.18841129753136704</v>
      </c>
      <c r="I130" s="17">
        <v>-2.1941503803186895E-3</v>
      </c>
      <c r="J130" s="17">
        <v>-11.436326874701152</v>
      </c>
      <c r="K130" s="17">
        <v>-0.19060544791168577</v>
      </c>
      <c r="L130" s="17">
        <v>-0.99999999999999944</v>
      </c>
      <c r="M130" s="17">
        <v>-0.99999999999999944</v>
      </c>
      <c r="N130" s="17">
        <v>-3.8121089582337131</v>
      </c>
      <c r="O130" s="17">
        <v>-7.7297512185845827</v>
      </c>
      <c r="P130" s="17">
        <v>-0.74077287124234048</v>
      </c>
      <c r="Q130" s="17">
        <v>0.79205717992234215</v>
      </c>
      <c r="R130" s="17">
        <v>0.24272137939593644</v>
      </c>
      <c r="S130" s="17">
        <v>0.33333333333333315</v>
      </c>
      <c r="T130" s="17">
        <v>0.34776974370593638</v>
      </c>
      <c r="U130" s="17">
        <v>0.39668271113579429</v>
      </c>
      <c r="V130" s="17">
        <v>-3.0798157353026389E-2</v>
      </c>
      <c r="W130" s="17">
        <v>49.503723149348929</v>
      </c>
      <c r="X130" s="17">
        <v>2.2880868357485773</v>
      </c>
      <c r="Y130" s="17">
        <v>-0.99999999999999944</v>
      </c>
      <c r="Z130" s="17">
        <v>-0.99999999999999944</v>
      </c>
      <c r="AA130" s="17">
        <v>91.767462734756307</v>
      </c>
      <c r="AB130" s="17">
        <v>0.33933731682822815</v>
      </c>
      <c r="AC130" s="17">
        <v>0.3021395968388812</v>
      </c>
      <c r="AD130" s="17">
        <v>0.19894345045311942</v>
      </c>
      <c r="AE130" s="17">
        <v>42.021018206011433</v>
      </c>
      <c r="AF130" s="17">
        <v>0.91666666666666663</v>
      </c>
      <c r="AG130" s="17">
        <v>-0.99999999999999944</v>
      </c>
      <c r="AH130" s="17">
        <v>-0.99999999999999944</v>
      </c>
      <c r="AI130" s="17">
        <v>0</v>
      </c>
      <c r="AJ130" s="17">
        <v>-3.0798157353026389E-2</v>
      </c>
      <c r="AK130" s="17">
        <v>0.14808637600104296</v>
      </c>
      <c r="AL130" s="17">
        <v>0.50407775363967922</v>
      </c>
      <c r="AM130" s="17">
        <v>-0.2773390896311832</v>
      </c>
      <c r="AN130" s="17">
        <v>-0.21167442255488653</v>
      </c>
      <c r="AO130" s="17">
        <v>-6.1930453607743665</v>
      </c>
      <c r="AP130" s="17">
        <v>-2.7714717956737664</v>
      </c>
      <c r="AQ130" s="17">
        <v>38.067396274647777</v>
      </c>
      <c r="AR130" s="17">
        <v>1.0469876308220378</v>
      </c>
      <c r="AS130" s="17">
        <v>2.0974813878368925</v>
      </c>
      <c r="AT130" s="17">
        <v>-0.99999999999999944</v>
      </c>
      <c r="AU130" s="17">
        <v>-0.99999999999999944</v>
      </c>
      <c r="AV130" s="17">
        <v>0.13399487438879093</v>
      </c>
      <c r="AW130" s="17">
        <v>81.266239720497964</v>
      </c>
      <c r="AX130" s="17">
        <v>78.186423985195319</v>
      </c>
      <c r="AY130" s="17">
        <v>0.233875028034084</v>
      </c>
      <c r="AZ130" s="17">
        <v>8.2990620514692175</v>
      </c>
      <c r="BA130" s="22">
        <v>1454.3606090107528</v>
      </c>
      <c r="CU130" t="e">
        <v>#N/A</v>
      </c>
      <c r="CV130" t="e">
        <v>#N/A</v>
      </c>
    </row>
    <row r="131" spans="1:100" x14ac:dyDescent="0.25">
      <c r="A131">
        <v>272</v>
      </c>
      <c r="B131" t="s">
        <v>570</v>
      </c>
      <c r="C131" s="22">
        <v>3</v>
      </c>
      <c r="D131" s="17">
        <v>5.0478719330435053</v>
      </c>
      <c r="E131" s="17">
        <v>0</v>
      </c>
      <c r="F131" s="17">
        <v>0.23828509415901802</v>
      </c>
      <c r="G131" s="17">
        <v>0.23828509415901802</v>
      </c>
      <c r="H131" s="17">
        <v>0.17497968848620424</v>
      </c>
      <c r="I131" s="17">
        <v>-1.6299252147419258E-2</v>
      </c>
      <c r="J131" s="17">
        <v>9.5208261803270897</v>
      </c>
      <c r="K131" s="17">
        <v>0.15868043633878495</v>
      </c>
      <c r="L131" s="17">
        <v>-0.99999999999999989</v>
      </c>
      <c r="M131" s="17">
        <v>-0.99999999999999989</v>
      </c>
      <c r="N131" s="17">
        <v>3.1736087267756989</v>
      </c>
      <c r="O131" s="17">
        <v>14.806983207529623</v>
      </c>
      <c r="P131" s="17">
        <v>-5.7376455911469417E-3</v>
      </c>
      <c r="Q131" s="17">
        <v>0.85777871533009942</v>
      </c>
      <c r="R131" s="17">
        <v>0.19891385820921742</v>
      </c>
      <c r="S131" s="17">
        <v>0.33333333333333315</v>
      </c>
      <c r="T131" s="17">
        <v>0.33333333333333315</v>
      </c>
      <c r="U131" s="17">
        <v>0.34958806719798108</v>
      </c>
      <c r="V131" s="17">
        <v>0.14449929985131577</v>
      </c>
      <c r="W131" s="17">
        <v>40.082943895087162</v>
      </c>
      <c r="X131" s="17">
        <v>2.7733342982277027</v>
      </c>
      <c r="Y131" s="17">
        <v>-0.99999999999999989</v>
      </c>
      <c r="Z131" s="17">
        <v>-0.99999999999999989</v>
      </c>
      <c r="AA131" s="17">
        <v>90.941522132190428</v>
      </c>
      <c r="AB131" s="17">
        <v>0.42362318307388575</v>
      </c>
      <c r="AC131" s="17">
        <v>0.24270081725399223</v>
      </c>
      <c r="AD131" s="17">
        <v>0.3468692872500046</v>
      </c>
      <c r="AE131" s="17">
        <v>50.659664378894156</v>
      </c>
      <c r="AF131" s="17">
        <v>0.89473684210526316</v>
      </c>
      <c r="AG131" s="17">
        <v>-0.99999999999999989</v>
      </c>
      <c r="AH131" s="17">
        <v>-0.99999999999999989</v>
      </c>
      <c r="AI131" s="17">
        <v>1.8166707628295826E-2</v>
      </c>
      <c r="AJ131" s="17">
        <v>0.14449929985131577</v>
      </c>
      <c r="AK131" s="17">
        <v>9.7971244861665183E-2</v>
      </c>
      <c r="AL131" s="17">
        <v>8.8906243410024177E-2</v>
      </c>
      <c r="AM131" s="17">
        <v>-1.8584861782479549E-3</v>
      </c>
      <c r="AN131" s="17">
        <v>-6.6972936363244992E-3</v>
      </c>
      <c r="AO131" s="17">
        <v>0.44339406985212715</v>
      </c>
      <c r="AP131" s="17">
        <v>0.27709887614200834</v>
      </c>
      <c r="AQ131" s="17">
        <v>49.603770075414246</v>
      </c>
      <c r="AR131" s="17">
        <v>1.1607540337159634</v>
      </c>
      <c r="AS131" s="17">
        <v>2.9320147345664878</v>
      </c>
      <c r="AT131" s="17">
        <v>-0.99999999999999989</v>
      </c>
      <c r="AU131" s="17">
        <v>-0.99999999999999989</v>
      </c>
      <c r="AV131" s="17">
        <v>0.43719895236823508</v>
      </c>
      <c r="AW131" s="17">
        <v>106.02560421586213</v>
      </c>
      <c r="AX131" s="17">
        <v>120.83886835355963</v>
      </c>
      <c r="AY131" s="17">
        <v>0.28981234719651622</v>
      </c>
      <c r="AZ131" s="17">
        <v>24.490795056039868</v>
      </c>
      <c r="BA131" s="22">
        <v>1618.6869080390209</v>
      </c>
      <c r="CU131" t="e">
        <v>#N/A</v>
      </c>
      <c r="CV131" t="e">
        <v>#N/A</v>
      </c>
    </row>
    <row r="132" spans="1:100" x14ac:dyDescent="0.25">
      <c r="A132">
        <v>279</v>
      </c>
      <c r="B132" t="s">
        <v>571</v>
      </c>
      <c r="C132" s="22">
        <v>3</v>
      </c>
      <c r="D132" s="17">
        <v>5.3793585883509047</v>
      </c>
      <c r="E132" s="17">
        <v>7.5511220594912123E-2</v>
      </c>
      <c r="F132" s="17">
        <v>-0.19948682260457815</v>
      </c>
      <c r="G132" s="17">
        <v>-0.17512534964929519</v>
      </c>
      <c r="H132" s="17">
        <v>0.52725142942684378</v>
      </c>
      <c r="I132" s="17">
        <v>-2.8014166191038584E-2</v>
      </c>
      <c r="J132" s="17">
        <v>29.954235794148303</v>
      </c>
      <c r="K132" s="17">
        <v>0.49923726323580525</v>
      </c>
      <c r="L132" s="17">
        <v>-0.99999999999999967</v>
      </c>
      <c r="M132" s="17">
        <v>-0.99999999999999967</v>
      </c>
      <c r="N132" s="17">
        <v>9.9847452647161052</v>
      </c>
      <c r="O132" s="17">
        <v>35.158469032849901</v>
      </c>
      <c r="P132" s="17">
        <v>-0.70647440763741531</v>
      </c>
      <c r="Q132" s="17">
        <v>-0.26889476858951455</v>
      </c>
      <c r="R132" s="17">
        <v>-0.13688723725285773</v>
      </c>
      <c r="S132" s="17">
        <v>0.33490649819179885</v>
      </c>
      <c r="T132" s="17">
        <v>0.2538076113095919</v>
      </c>
      <c r="U132" s="17">
        <v>0.29762537546218976</v>
      </c>
      <c r="V132" s="17">
        <v>8.6393635248453414E-3</v>
      </c>
      <c r="W132" s="17">
        <v>15.829663410104825</v>
      </c>
      <c r="X132" s="17">
        <v>1.252288807239675</v>
      </c>
      <c r="Y132" s="17">
        <v>-0.99999999999999967</v>
      </c>
      <c r="Z132" s="17">
        <v>-0.99999999999999967</v>
      </c>
      <c r="AA132" s="17">
        <v>51.814043704080618</v>
      </c>
      <c r="AB132" s="17">
        <v>0.43329971742766288</v>
      </c>
      <c r="AC132" s="17">
        <v>0.28030372444534762</v>
      </c>
      <c r="AD132" s="17">
        <v>8.8219087515628482E-3</v>
      </c>
      <c r="AE132" s="17">
        <v>36.121267531228661</v>
      </c>
      <c r="AF132" s="17">
        <v>0.7</v>
      </c>
      <c r="AG132" s="17">
        <v>-0.99999999999999967</v>
      </c>
      <c r="AH132" s="17">
        <v>-0.99999999999999967</v>
      </c>
      <c r="AI132" s="17">
        <v>0</v>
      </c>
      <c r="AJ132" s="17">
        <v>8.6393635248453414E-3</v>
      </c>
      <c r="AK132" s="17">
        <v>-0.10848002092209248</v>
      </c>
      <c r="AL132" s="17">
        <v>8.3278860410544733E-2</v>
      </c>
      <c r="AM132" s="17">
        <v>0.11759723785337285</v>
      </c>
      <c r="AN132" s="17">
        <v>-9.6836351997658859E-2</v>
      </c>
      <c r="AO132" s="17">
        <v>2.3975308417238574</v>
      </c>
      <c r="AP132" s="17">
        <v>-2.0045144978887461</v>
      </c>
      <c r="AQ132" s="17">
        <v>45.783899204253125</v>
      </c>
      <c r="AR132" s="17">
        <v>0.89497884848842524</v>
      </c>
      <c r="AS132" s="17">
        <v>1.7515260704754794</v>
      </c>
      <c r="AT132" s="17">
        <v>-0.99999999999999967</v>
      </c>
      <c r="AU132" s="17">
        <v>-0.99999999999999967</v>
      </c>
      <c r="AV132" s="17">
        <v>-0.31201258690215289</v>
      </c>
      <c r="AW132" s="17">
        <v>84.967998239041833</v>
      </c>
      <c r="AX132" s="17">
        <v>85.831934591526391</v>
      </c>
      <c r="AY132" s="17">
        <v>0.24399115736461896</v>
      </c>
      <c r="AZ132" s="17">
        <v>-3.0623258185620195</v>
      </c>
      <c r="BA132" s="22">
        <v>1426.5834357420301</v>
      </c>
      <c r="CU132" t="e">
        <v>#N/A</v>
      </c>
      <c r="CV132" t="e">
        <v>#N/A</v>
      </c>
    </row>
    <row r="133" spans="1:100" x14ac:dyDescent="0.25">
      <c r="A133">
        <v>280</v>
      </c>
      <c r="B133" t="s">
        <v>572</v>
      </c>
      <c r="C133" s="22">
        <v>3</v>
      </c>
      <c r="D133" s="17">
        <v>5.4170005443031801</v>
      </c>
      <c r="E133" s="17">
        <v>-3.0670949785785984E-2</v>
      </c>
      <c r="F133" s="17">
        <v>-0.28623073160623735</v>
      </c>
      <c r="G133" s="17">
        <v>-0.29253704460186597</v>
      </c>
      <c r="H133" s="17">
        <v>0.2486343258140688</v>
      </c>
      <c r="I133" s="17">
        <v>0</v>
      </c>
      <c r="J133" s="17">
        <v>14.918059548844131</v>
      </c>
      <c r="K133" s="17">
        <v>0.2486343258140688</v>
      </c>
      <c r="L133" s="17">
        <v>-1.0000000000000009</v>
      </c>
      <c r="M133" s="17">
        <v>-1.0000000000000009</v>
      </c>
      <c r="N133" s="17">
        <v>4.9726865162813763</v>
      </c>
      <c r="O133" s="17">
        <v>20.042523048545441</v>
      </c>
      <c r="P133" s="17">
        <v>-0.84897779067210521</v>
      </c>
      <c r="Q133" s="17">
        <v>-1.098380710019925</v>
      </c>
      <c r="R133" s="17">
        <v>-0.55801977960156324</v>
      </c>
      <c r="S133" s="17">
        <v>0.33803392606010674</v>
      </c>
      <c r="T133" s="17">
        <v>0.3245658980008776</v>
      </c>
      <c r="U133" s="17">
        <v>0.21726233130817535</v>
      </c>
      <c r="V133" s="17">
        <v>-3.6406211200849095E-2</v>
      </c>
      <c r="W133" s="17">
        <v>23.792864734169662</v>
      </c>
      <c r="X133" s="17">
        <v>1.0558101209420667</v>
      </c>
      <c r="Y133" s="17">
        <v>-1.0000000000000009</v>
      </c>
      <c r="Z133" s="17">
        <v>-1.0000000000000009</v>
      </c>
      <c r="AA133" s="17">
        <v>64.753701487097061</v>
      </c>
      <c r="AB133" s="17">
        <v>0.13169294174608145</v>
      </c>
      <c r="AC133" s="17">
        <v>0.56794591078669787</v>
      </c>
      <c r="AD133" s="17">
        <v>0.13073827811780003</v>
      </c>
      <c r="AE133" s="17">
        <v>41.518856532528993</v>
      </c>
      <c r="AF133" s="17">
        <v>0.7857142857142857</v>
      </c>
      <c r="AG133" s="17">
        <v>-1.0000000000000009</v>
      </c>
      <c r="AH133" s="17">
        <v>-1.0000000000000009</v>
      </c>
      <c r="AI133" s="17">
        <v>-3.4161139150670587E-2</v>
      </c>
      <c r="AJ133" s="17">
        <v>-3.6406211200849095E-2</v>
      </c>
      <c r="AK133" s="17">
        <v>6.1504630121168261E-2</v>
      </c>
      <c r="AL133" s="17">
        <v>-0.22922372906275859</v>
      </c>
      <c r="AM133" s="17">
        <v>0.15858902196745819</v>
      </c>
      <c r="AN133" s="17">
        <v>-0.27976631469359375</v>
      </c>
      <c r="AO133" s="17">
        <v>4.2722486997922964</v>
      </c>
      <c r="AP133" s="17">
        <v>-8.1402765126536352</v>
      </c>
      <c r="AQ133" s="17">
        <v>38.710924283013824</v>
      </c>
      <c r="AR133" s="17">
        <v>0.84345594416831071</v>
      </c>
      <c r="AS133" s="17">
        <v>1.3044444467561358</v>
      </c>
      <c r="AT133" s="17">
        <v>-1.0000000000000009</v>
      </c>
      <c r="AU133" s="17">
        <v>-1.0000000000000009</v>
      </c>
      <c r="AV133" s="17">
        <v>-0.85055682420342915</v>
      </c>
      <c r="AW133" s="17">
        <v>76.655948022988923</v>
      </c>
      <c r="AX133" s="17">
        <v>72.33210411989063</v>
      </c>
      <c r="AY133" s="17">
        <v>0.12964395944326815</v>
      </c>
      <c r="AZ133" s="17">
        <v>5.2923239588342881</v>
      </c>
      <c r="BA133" s="22">
        <v>1441.9977312867015</v>
      </c>
      <c r="CU133" t="e">
        <v>#N/A</v>
      </c>
      <c r="CV133" t="e">
        <v>#N/A</v>
      </c>
    </row>
    <row r="134" spans="1:100" x14ac:dyDescent="0.25">
      <c r="A134">
        <v>281</v>
      </c>
      <c r="B134" t="s">
        <v>573</v>
      </c>
      <c r="C134" s="22">
        <v>3</v>
      </c>
      <c r="D134" s="17">
        <v>3.3318015776509751</v>
      </c>
      <c r="E134" s="17">
        <v>-2.7364751391785173E-2</v>
      </c>
      <c r="F134" s="17">
        <v>1.9694944087166535</v>
      </c>
      <c r="G134" s="17">
        <v>1.9694944087166535</v>
      </c>
      <c r="H134" s="17">
        <v>0.11026360887092217</v>
      </c>
      <c r="I134" s="17">
        <v>0</v>
      </c>
      <c r="J134" s="17">
        <v>6.6158165322553275</v>
      </c>
      <c r="K134" s="17">
        <v>0.11026360887092217</v>
      </c>
      <c r="L134" s="17">
        <v>-1</v>
      </c>
      <c r="M134" s="17">
        <v>-1</v>
      </c>
      <c r="N134" s="17">
        <v>2.2052721774184434</v>
      </c>
      <c r="O134" s="17">
        <v>11.917112518622966</v>
      </c>
      <c r="P134" s="17">
        <v>0.19953492073141915</v>
      </c>
      <c r="Q134" s="17">
        <v>-0.32400127184188221</v>
      </c>
      <c r="R134" s="17">
        <v>-7.3770610614587062E-2</v>
      </c>
      <c r="S134" s="17">
        <v>0.33333333333333265</v>
      </c>
      <c r="T134" s="17">
        <v>0.19889139958992869</v>
      </c>
      <c r="U134" s="17">
        <v>0.2886651846728463</v>
      </c>
      <c r="V134" s="17">
        <v>-3.895789027229539E-2</v>
      </c>
      <c r="W134" s="17">
        <v>26.866736738115634</v>
      </c>
      <c r="X134" s="17">
        <v>1.2084325873665496</v>
      </c>
      <c r="Y134" s="17">
        <v>-1</v>
      </c>
      <c r="Z134" s="17">
        <v>-1</v>
      </c>
      <c r="AA134" s="17">
        <v>97.425429749688547</v>
      </c>
      <c r="AB134" s="17">
        <v>0.70858634385616837</v>
      </c>
      <c r="AC134" s="17">
        <v>0.49853657547530217</v>
      </c>
      <c r="AD134" s="17">
        <v>0.20552635311228057</v>
      </c>
      <c r="AE134" s="17">
        <v>70.632463622187529</v>
      </c>
      <c r="AF134" s="17">
        <v>1</v>
      </c>
      <c r="AG134" s="17">
        <v>-1</v>
      </c>
      <c r="AH134" s="17">
        <v>-1</v>
      </c>
      <c r="AI134" s="17">
        <v>0</v>
      </c>
      <c r="AJ134" s="17">
        <v>-3.895789027229539E-2</v>
      </c>
      <c r="AK134" s="17">
        <v>0.10499891144555415</v>
      </c>
      <c r="AL134" s="17">
        <v>0.36096410206575058</v>
      </c>
      <c r="AM134" s="17">
        <v>0.14557098989263731</v>
      </c>
      <c r="AN134" s="17">
        <v>9.2486751781611823E-2</v>
      </c>
      <c r="AO134" s="17">
        <v>4.164269304543704</v>
      </c>
      <c r="AP134" s="17">
        <v>4.1169893048690476</v>
      </c>
      <c r="AQ134" s="17">
        <v>33.482553270370964</v>
      </c>
      <c r="AR134" s="17">
        <v>0.78193202732381328</v>
      </c>
      <c r="AS134" s="17">
        <v>1.3186961962374717</v>
      </c>
      <c r="AT134" s="17">
        <v>-1</v>
      </c>
      <c r="AU134" s="17">
        <v>-1</v>
      </c>
      <c r="AV134" s="17">
        <v>1.895723798102066</v>
      </c>
      <c r="AW134" s="17">
        <v>113.45953157318064</v>
      </c>
      <c r="AX134" s="17">
        <v>109.56374254595107</v>
      </c>
      <c r="AY134" s="17">
        <v>0.25134265871761802</v>
      </c>
      <c r="AZ134" s="17">
        <v>56.031413127130136</v>
      </c>
      <c r="BA134" s="22">
        <v>1558.5338865785086</v>
      </c>
      <c r="CU134" t="e">
        <v>#N/A</v>
      </c>
      <c r="CV134" t="e">
        <v>#N/A</v>
      </c>
    </row>
    <row r="135" spans="1:100" x14ac:dyDescent="0.25">
      <c r="A135">
        <v>283</v>
      </c>
      <c r="B135" t="s">
        <v>574</v>
      </c>
      <c r="C135" s="22">
        <v>3</v>
      </c>
      <c r="D135" s="17">
        <v>5.7482383064860523</v>
      </c>
      <c r="E135" s="17">
        <v>2.6273187435620678E-2</v>
      </c>
      <c r="F135" s="17">
        <v>0.33347987126319772</v>
      </c>
      <c r="G135" s="17">
        <v>0.33347987126319772</v>
      </c>
      <c r="H135" s="17">
        <v>0.41634938461259352</v>
      </c>
      <c r="I135" s="17">
        <v>0</v>
      </c>
      <c r="J135" s="17">
        <v>24.980963076755604</v>
      </c>
      <c r="K135" s="17">
        <v>0.41634938461259352</v>
      </c>
      <c r="L135" s="17">
        <v>-0.99999999999999967</v>
      </c>
      <c r="M135" s="17">
        <v>-0.99999999999999967</v>
      </c>
      <c r="N135" s="17">
        <v>8.3269876922518691</v>
      </c>
      <c r="O135" s="17">
        <v>31.062681254504856</v>
      </c>
      <c r="P135" s="17">
        <v>-0.26156933248098713</v>
      </c>
      <c r="Q135" s="17">
        <v>-1.0313936953556919</v>
      </c>
      <c r="R135" s="17">
        <v>-0.56214127072572517</v>
      </c>
      <c r="S135" s="17">
        <v>0.33333333333333331</v>
      </c>
      <c r="T135" s="17">
        <v>0.33424700221418085</v>
      </c>
      <c r="U135" s="17">
        <v>0.68111649127863638</v>
      </c>
      <c r="V135" s="17">
        <v>3.1263576006721437E-3</v>
      </c>
      <c r="W135" s="17">
        <v>37.418951992569184</v>
      </c>
      <c r="X135" s="17">
        <v>2.9953687305343468</v>
      </c>
      <c r="Y135" s="17">
        <v>-0.99999999999999967</v>
      </c>
      <c r="Z135" s="17">
        <v>-0.99999999999999967</v>
      </c>
      <c r="AA135" s="17">
        <v>83.377014593471714</v>
      </c>
      <c r="AB135" s="17">
        <v>0.20240784037430912</v>
      </c>
      <c r="AC135" s="17">
        <v>0.43663613642396887</v>
      </c>
      <c r="AD135" s="17">
        <v>0.29136010063428708</v>
      </c>
      <c r="AE135" s="17">
        <v>46.520203871628269</v>
      </c>
      <c r="AF135" s="17">
        <v>1</v>
      </c>
      <c r="AG135" s="17">
        <v>-0.99999999999999967</v>
      </c>
      <c r="AH135" s="17">
        <v>-0.99999999999999967</v>
      </c>
      <c r="AI135" s="17">
        <v>0</v>
      </c>
      <c r="AJ135" s="17">
        <v>3.1263576006721437E-3</v>
      </c>
      <c r="AK135" s="17">
        <v>0.20846985509230154</v>
      </c>
      <c r="AL135" s="17">
        <v>0.11768648952490426</v>
      </c>
      <c r="AM135" s="17">
        <v>-0.22576369057281442</v>
      </c>
      <c r="AN135" s="17">
        <v>0.72671377479246302</v>
      </c>
      <c r="AO135" s="17">
        <v>-4.6017429888588515</v>
      </c>
      <c r="AP135" s="17">
        <v>18.756276817436085</v>
      </c>
      <c r="AQ135" s="17">
        <v>62.39991506932477</v>
      </c>
      <c r="AR135" s="17">
        <v>1.3518231844268223</v>
      </c>
      <c r="AS135" s="17">
        <v>3.4117181151469405</v>
      </c>
      <c r="AT135" s="17">
        <v>-0.99999999999999967</v>
      </c>
      <c r="AU135" s="17">
        <v>-0.99999999999999967</v>
      </c>
      <c r="AV135" s="17">
        <v>-0.22866139946252773</v>
      </c>
      <c r="AW135" s="17">
        <v>133.19597266541263</v>
      </c>
      <c r="AX135" s="17">
        <v>133.50860842547985</v>
      </c>
      <c r="AY135" s="17">
        <v>0.34570147034121174</v>
      </c>
      <c r="AZ135" s="17">
        <v>55.891495477300801</v>
      </c>
      <c r="BA135" s="22">
        <v>1574.9540488952155</v>
      </c>
      <c r="CU135" t="e">
        <v>#N/A</v>
      </c>
      <c r="CV135" t="e">
        <v>#N/A</v>
      </c>
    </row>
    <row r="136" spans="1:100" x14ac:dyDescent="0.25">
      <c r="A136">
        <v>287</v>
      </c>
      <c r="B136" t="s">
        <v>575</v>
      </c>
      <c r="C136" s="22">
        <v>3</v>
      </c>
      <c r="D136" s="17">
        <v>4.1301027105444641</v>
      </c>
      <c r="E136" s="17">
        <v>0.34863606095908861</v>
      </c>
      <c r="F136" s="17">
        <v>0.23336651388827645</v>
      </c>
      <c r="G136" s="17">
        <v>0.38889464680582586</v>
      </c>
      <c r="H136" s="17">
        <v>0.14583454142090763</v>
      </c>
      <c r="I136" s="17">
        <v>-6.9227208517247917E-4</v>
      </c>
      <c r="J136" s="17">
        <v>8.7085361601441083</v>
      </c>
      <c r="K136" s="17">
        <v>0.14514226933573515</v>
      </c>
      <c r="L136" s="17">
        <v>-1.0000000000000007</v>
      </c>
      <c r="M136" s="17">
        <v>-1.0000000000000007</v>
      </c>
      <c r="N136" s="17">
        <v>2.9028453867147022</v>
      </c>
      <c r="O136" s="17">
        <v>13.227533517494392</v>
      </c>
      <c r="P136" s="17">
        <v>-0.59724163314407985</v>
      </c>
      <c r="Q136" s="17">
        <v>0.14873708847363154</v>
      </c>
      <c r="R136" s="17">
        <v>7.559566489298758E-3</v>
      </c>
      <c r="S136" s="17">
        <v>0.33333333333333354</v>
      </c>
      <c r="T136" s="17">
        <v>0.36296277286402295</v>
      </c>
      <c r="U136" s="17">
        <v>0.55843979463710725</v>
      </c>
      <c r="V136" s="17">
        <v>3.569809863371734E-2</v>
      </c>
      <c r="W136" s="17">
        <v>45.811669205297861</v>
      </c>
      <c r="X136" s="17">
        <v>3.0287310467430442</v>
      </c>
      <c r="Y136" s="17">
        <v>-1.0000000000000007</v>
      </c>
      <c r="Z136" s="17">
        <v>-1.0000000000000007</v>
      </c>
      <c r="AA136" s="17">
        <v>97.250278687379634</v>
      </c>
      <c r="AB136" s="17">
        <v>0.30916540720141161</v>
      </c>
      <c r="AC136" s="17">
        <v>0.38799236833620654</v>
      </c>
      <c r="AD136" s="17">
        <v>0.3314632227742324</v>
      </c>
      <c r="AE136" s="17">
        <v>51.43104991559251</v>
      </c>
      <c r="AF136" s="17">
        <v>0.91666666666666663</v>
      </c>
      <c r="AG136" s="17">
        <v>-1.0000000000000007</v>
      </c>
      <c r="AH136" s="17">
        <v>-1.0000000000000007</v>
      </c>
      <c r="AI136" s="17">
        <v>0</v>
      </c>
      <c r="AJ136" s="17">
        <v>3.569809863371734E-2</v>
      </c>
      <c r="AK136" s="17">
        <v>-0.21468304016250306</v>
      </c>
      <c r="AL136" s="17">
        <v>3.4536087999195608E-2</v>
      </c>
      <c r="AM136" s="17">
        <v>0.28822484388715602</v>
      </c>
      <c r="AN136" s="17">
        <v>0.21524362002174655</v>
      </c>
      <c r="AO136" s="17">
        <v>6.1322058963663837</v>
      </c>
      <c r="AP136" s="17">
        <v>5.5537709405396418</v>
      </c>
      <c r="AQ136" s="17">
        <v>54.520205365441932</v>
      </c>
      <c r="AR136" s="17">
        <v>1.2904339994681806</v>
      </c>
      <c r="AS136" s="17">
        <v>3.1738733160787769</v>
      </c>
      <c r="AT136" s="17">
        <v>-1.0000000000000007</v>
      </c>
      <c r="AU136" s="17">
        <v>-1.0000000000000007</v>
      </c>
      <c r="AV136" s="17">
        <v>0.39645421329512431</v>
      </c>
      <c r="AW136" s="17">
        <v>116.03158314541369</v>
      </c>
      <c r="AX136" s="17">
        <v>119.60139300878544</v>
      </c>
      <c r="AY136" s="17">
        <v>0.48913381641225034</v>
      </c>
      <c r="AZ136" s="17">
        <v>54.852390839941009</v>
      </c>
      <c r="BA136" s="22">
        <v>1535.0622450282699</v>
      </c>
      <c r="CU136" t="e">
        <v>#N/A</v>
      </c>
      <c r="CV136" t="e">
        <v>#N/A</v>
      </c>
    </row>
    <row r="137" spans="1:100" x14ac:dyDescent="0.25">
      <c r="A137">
        <v>288</v>
      </c>
      <c r="B137" t="s">
        <v>576</v>
      </c>
      <c r="C137" s="22">
        <v>3</v>
      </c>
      <c r="D137" s="17">
        <v>4.0575569719639493</v>
      </c>
      <c r="E137" s="17">
        <v>3.6380691112179106E-2</v>
      </c>
      <c r="F137" s="17">
        <v>1.2301358156503237</v>
      </c>
      <c r="G137" s="17">
        <v>1.2280271054455285</v>
      </c>
      <c r="H137" s="17">
        <v>0.37304246784166317</v>
      </c>
      <c r="I137" s="17">
        <v>0</v>
      </c>
      <c r="J137" s="17">
        <v>22.38254807049978</v>
      </c>
      <c r="K137" s="17">
        <v>0.37304246784166317</v>
      </c>
      <c r="L137" s="17">
        <v>-1.0000000000000002</v>
      </c>
      <c r="M137" s="17">
        <v>-1.0000000000000002</v>
      </c>
      <c r="N137" s="17">
        <v>7.4608493568332648</v>
      </c>
      <c r="O137" s="17">
        <v>27.668132147909276</v>
      </c>
      <c r="P137" s="17">
        <v>-5.6461494786587734</v>
      </c>
      <c r="Q137" s="17">
        <v>-1.1487429779450955</v>
      </c>
      <c r="R137" s="17">
        <v>-1.0418771283603729</v>
      </c>
      <c r="S137" s="17">
        <v>0.33333333333333315</v>
      </c>
      <c r="T137" s="17">
        <v>0.42024260310222106</v>
      </c>
      <c r="U137" s="17">
        <v>0.36060749310380125</v>
      </c>
      <c r="V137" s="17">
        <v>2.5202664321747822E-2</v>
      </c>
      <c r="W137" s="17">
        <v>30.653745040777615</v>
      </c>
      <c r="X137" s="17">
        <v>2.0610886967084716</v>
      </c>
      <c r="Y137" s="17">
        <v>-1.0000000000000002</v>
      </c>
      <c r="Z137" s="17">
        <v>-1.0000000000000002</v>
      </c>
      <c r="AA137" s="17">
        <v>69.148387307838533</v>
      </c>
      <c r="AB137" s="17">
        <v>0.17059734841807001</v>
      </c>
      <c r="AC137" s="17">
        <v>0.35073787412644952</v>
      </c>
      <c r="AD137" s="17">
        <v>0.2693951653639054</v>
      </c>
      <c r="AE137" s="17">
        <v>39.53651939542128</v>
      </c>
      <c r="AF137" s="17">
        <v>0.91666666666666663</v>
      </c>
      <c r="AG137" s="17">
        <v>-1.0000000000000002</v>
      </c>
      <c r="AH137" s="17">
        <v>-1.0000000000000002</v>
      </c>
      <c r="AI137" s="17">
        <v>5.7784881963343818E-2</v>
      </c>
      <c r="AJ137" s="17">
        <v>2.5202664321747822E-2</v>
      </c>
      <c r="AK137" s="17">
        <v>4.9703500932619923E-2</v>
      </c>
      <c r="AL137" s="17">
        <v>-9.265726812119901E-2</v>
      </c>
      <c r="AM137" s="17">
        <v>-3.6779132472823661E-3</v>
      </c>
      <c r="AN137" s="17">
        <v>0.23644748331046744</v>
      </c>
      <c r="AO137" s="17">
        <v>0.1565696734810392</v>
      </c>
      <c r="AP137" s="17">
        <v>5.4479007421556931</v>
      </c>
      <c r="AQ137" s="17">
        <v>53.036293111277416</v>
      </c>
      <c r="AR137" s="17">
        <v>1.1393860938611038</v>
      </c>
      <c r="AS137" s="17">
        <v>2.4341311645501351</v>
      </c>
      <c r="AT137" s="17">
        <v>-1.0000000000000002</v>
      </c>
      <c r="AU137" s="17">
        <v>-1.0000000000000002</v>
      </c>
      <c r="AV137" s="17">
        <v>0.18614997708515654</v>
      </c>
      <c r="AW137" s="17">
        <v>102.26442019790346</v>
      </c>
      <c r="AX137" s="17">
        <v>105.94038426934509</v>
      </c>
      <c r="AY137" s="17">
        <v>0.38022328615178091</v>
      </c>
      <c r="AZ137" s="17">
        <v>51.90700088686755</v>
      </c>
      <c r="BA137" s="22">
        <v>1451.1495529164549</v>
      </c>
      <c r="CU137" t="e">
        <v>#N/A</v>
      </c>
      <c r="CV137" t="e">
        <v>#N/A</v>
      </c>
    </row>
    <row r="138" spans="1:100" x14ac:dyDescent="0.25">
      <c r="A138">
        <v>291</v>
      </c>
      <c r="B138" t="s">
        <v>577</v>
      </c>
      <c r="C138" s="22">
        <v>3</v>
      </c>
      <c r="D138" s="17">
        <v>4.9519129719540205</v>
      </c>
      <c r="E138" s="17">
        <v>8.8384110531229007E-2</v>
      </c>
      <c r="F138" s="17">
        <v>0.24634756867787883</v>
      </c>
      <c r="G138" s="17">
        <v>0.28441290541216818</v>
      </c>
      <c r="H138" s="17">
        <v>-0.14445858383941171</v>
      </c>
      <c r="I138" s="17">
        <v>0</v>
      </c>
      <c r="J138" s="17">
        <v>-8.6675150303647079</v>
      </c>
      <c r="K138" s="17">
        <v>-0.14445858383941171</v>
      </c>
      <c r="L138" s="17">
        <v>-0.99999999999999911</v>
      </c>
      <c r="M138" s="17">
        <v>-0.99999999999999911</v>
      </c>
      <c r="N138" s="17">
        <v>-2.8891716767882349</v>
      </c>
      <c r="O138" s="17">
        <v>-3.4311891529985168</v>
      </c>
      <c r="P138" s="17">
        <v>-0.30647316973396932</v>
      </c>
      <c r="Q138" s="17">
        <v>4.1216212719162773</v>
      </c>
      <c r="R138" s="17">
        <v>1.1949522526860297</v>
      </c>
      <c r="S138" s="17">
        <v>0.33333333333333304</v>
      </c>
      <c r="T138" s="17">
        <v>0.34738872922663144</v>
      </c>
      <c r="U138" s="17">
        <v>0.57329355602806253</v>
      </c>
      <c r="V138" s="17">
        <v>-4.9850681591150275E-2</v>
      </c>
      <c r="W138" s="17">
        <v>53.94494083345154</v>
      </c>
      <c r="X138" s="17">
        <v>2.8333061768580245</v>
      </c>
      <c r="Y138" s="17">
        <v>-0.99999999999999911</v>
      </c>
      <c r="Z138" s="17">
        <v>-0.99999999999999911</v>
      </c>
      <c r="AA138" s="17">
        <v>111.98694446562513</v>
      </c>
      <c r="AB138" s="17">
        <v>0.3045952399495746</v>
      </c>
      <c r="AC138" s="17">
        <v>0.55816467195700636</v>
      </c>
      <c r="AD138" s="17">
        <v>0.27418111568317183</v>
      </c>
      <c r="AE138" s="17">
        <v>56.847051379487624</v>
      </c>
      <c r="AF138" s="17">
        <v>0.93333333333333335</v>
      </c>
      <c r="AG138" s="17">
        <v>-0.99999999999999911</v>
      </c>
      <c r="AH138" s="17">
        <v>-0.99999999999999911</v>
      </c>
      <c r="AI138" s="17">
        <v>6.4865131435256504E-2</v>
      </c>
      <c r="AJ138" s="17">
        <v>-4.9850681591150275E-2</v>
      </c>
      <c r="AK138" s="17">
        <v>-0.1123783358568007</v>
      </c>
      <c r="AL138" s="17">
        <v>-3.7132052191206175E-2</v>
      </c>
      <c r="AM138" s="17">
        <v>0.28909015423924361</v>
      </c>
      <c r="AN138" s="17">
        <v>0.18011513304724089</v>
      </c>
      <c r="AO138" s="17">
        <v>6.6653621766970881</v>
      </c>
      <c r="AP138" s="17">
        <v>4.3172180652249903</v>
      </c>
      <c r="AQ138" s="17">
        <v>45.277425803086814</v>
      </c>
      <c r="AR138" s="17">
        <v>1.2041649369968768</v>
      </c>
      <c r="AS138" s="17">
        <v>2.6888475930186124</v>
      </c>
      <c r="AT138" s="17">
        <v>-0.99999999999999911</v>
      </c>
      <c r="AU138" s="17">
        <v>-0.99999999999999911</v>
      </c>
      <c r="AV138" s="17">
        <v>1.4793651580981972</v>
      </c>
      <c r="AW138" s="17">
        <v>112.87297337785172</v>
      </c>
      <c r="AX138" s="17">
        <v>109.18520784744184</v>
      </c>
      <c r="AY138" s="17">
        <v>0.44146207611476135</v>
      </c>
      <c r="AZ138" s="17">
        <v>26.649673716510328</v>
      </c>
      <c r="BA138" s="22">
        <v>1494.6466688275407</v>
      </c>
      <c r="CU138" t="e">
        <v>#N/A</v>
      </c>
      <c r="CV138" t="e">
        <v>#N/A</v>
      </c>
    </row>
    <row r="139" spans="1:100" x14ac:dyDescent="0.25">
      <c r="A139">
        <v>292</v>
      </c>
      <c r="B139" t="s">
        <v>578</v>
      </c>
      <c r="C139" s="22">
        <v>3</v>
      </c>
      <c r="D139" s="17">
        <v>4.8450942146789222</v>
      </c>
      <c r="E139" s="17">
        <v>0</v>
      </c>
      <c r="F139" s="17">
        <v>-1.0229276279619803</v>
      </c>
      <c r="G139" s="17">
        <v>-1.0229276279619803</v>
      </c>
      <c r="H139" s="17">
        <v>0.17122991496780168</v>
      </c>
      <c r="I139" s="17">
        <v>-2.6486061913403608E-2</v>
      </c>
      <c r="J139" s="17">
        <v>8.6846311832638818</v>
      </c>
      <c r="K139" s="17">
        <v>0.1447438530543981</v>
      </c>
      <c r="L139" s="17">
        <v>-1.0000000000000002</v>
      </c>
      <c r="M139" s="17">
        <v>-1.0000000000000002</v>
      </c>
      <c r="N139" s="17">
        <v>2.8948770610879619</v>
      </c>
      <c r="O139" s="17">
        <v>12.506797769980825</v>
      </c>
      <c r="P139" s="17">
        <v>0.88611566739951775</v>
      </c>
      <c r="Q139" s="17">
        <v>-1.2555253811512008</v>
      </c>
      <c r="R139" s="17">
        <v>-0.36217983006896037</v>
      </c>
      <c r="S139" s="17">
        <v>0.33333333333333365</v>
      </c>
      <c r="T139" s="17">
        <v>0.33333333333333365</v>
      </c>
      <c r="U139" s="17">
        <v>0.26124132632254721</v>
      </c>
      <c r="V139" s="17">
        <v>0.18234308132174754</v>
      </c>
      <c r="W139" s="17">
        <v>38.620288850262568</v>
      </c>
      <c r="X139" s="17">
        <v>2.660946606832943</v>
      </c>
      <c r="Y139" s="17">
        <v>-1.0000000000000002</v>
      </c>
      <c r="Z139" s="17">
        <v>-1.0000000000000002</v>
      </c>
      <c r="AA139" s="17">
        <v>101.97356175049367</v>
      </c>
      <c r="AB139" s="17">
        <v>0.35093157582314305</v>
      </c>
      <c r="AC139" s="17">
        <v>0.44920665711325725</v>
      </c>
      <c r="AD139" s="17">
        <v>0.47417082166960206</v>
      </c>
      <c r="AE139" s="17">
        <v>63.715452730300072</v>
      </c>
      <c r="AF139" s="17">
        <v>0.95</v>
      </c>
      <c r="AG139" s="17">
        <v>-1.0000000000000002</v>
      </c>
      <c r="AH139" s="17">
        <v>-1.0000000000000002</v>
      </c>
      <c r="AI139" s="17">
        <v>0</v>
      </c>
      <c r="AJ139" s="17">
        <v>0.18234308132174754</v>
      </c>
      <c r="AK139" s="17">
        <v>0.10100178451146934</v>
      </c>
      <c r="AL139" s="17">
        <v>0.25724309145773189</v>
      </c>
      <c r="AM139" s="17">
        <v>0.11397064722755464</v>
      </c>
      <c r="AN139" s="17">
        <v>-4.2504252100504229E-2</v>
      </c>
      <c r="AO139" s="17">
        <v>3.3542751032462124</v>
      </c>
      <c r="AP139" s="17">
        <v>0.22360915477605287</v>
      </c>
      <c r="AQ139" s="17">
        <v>47.3049200335264</v>
      </c>
      <c r="AR139" s="17">
        <v>1.1102510743109619</v>
      </c>
      <c r="AS139" s="17">
        <v>2.8056904598873404</v>
      </c>
      <c r="AT139" s="17">
        <v>-1.0000000000000002</v>
      </c>
      <c r="AU139" s="17">
        <v>-1.0000000000000002</v>
      </c>
      <c r="AV139" s="17">
        <v>-1.3851074580309408</v>
      </c>
      <c r="AW139" s="17">
        <v>114.70396867525059</v>
      </c>
      <c r="AX139" s="17">
        <v>132.9382768074253</v>
      </c>
      <c r="AY139" s="17">
        <v>0.27329961495614158</v>
      </c>
      <c r="AZ139" s="17">
        <v>10.960605848898416</v>
      </c>
      <c r="BA139" s="22">
        <v>1561.9993302948824</v>
      </c>
      <c r="CU139" t="e">
        <v>#N/A</v>
      </c>
      <c r="CV139" t="e">
        <v>#N/A</v>
      </c>
    </row>
    <row r="140" spans="1:100" x14ac:dyDescent="0.25">
      <c r="A140">
        <v>293</v>
      </c>
      <c r="B140" t="s">
        <v>579</v>
      </c>
      <c r="C140" s="22">
        <v>3</v>
      </c>
      <c r="D140" s="17">
        <v>5.1834732924620646</v>
      </c>
      <c r="E140" s="17">
        <v>0</v>
      </c>
      <c r="F140" s="17">
        <v>-0.30729749811885626</v>
      </c>
      <c r="G140" s="17">
        <v>-0.30729749811885626</v>
      </c>
      <c r="H140" s="17">
        <v>0.43525347733708242</v>
      </c>
      <c r="I140" s="17">
        <v>1.3369645719035579E-3</v>
      </c>
      <c r="J140" s="17">
        <v>26.195426514539168</v>
      </c>
      <c r="K140" s="17">
        <v>0.43659044190898588</v>
      </c>
      <c r="L140" s="17">
        <v>-0.99999999999999767</v>
      </c>
      <c r="M140" s="17">
        <v>-0.99999999999999767</v>
      </c>
      <c r="N140" s="17">
        <v>8.7318088381797168</v>
      </c>
      <c r="O140" s="17">
        <v>31.071602308882373</v>
      </c>
      <c r="P140" s="17">
        <v>-0.10720504774963963</v>
      </c>
      <c r="Q140" s="17">
        <v>-1.2686320736769974</v>
      </c>
      <c r="R140" s="17">
        <v>-0.36405311965554743</v>
      </c>
      <c r="S140" s="17">
        <v>0.33333333333333243</v>
      </c>
      <c r="T140" s="17">
        <v>0.33333333333333243</v>
      </c>
      <c r="U140" s="17">
        <v>0.26846561659198515</v>
      </c>
      <c r="V140" s="17">
        <v>8.5729557134964066E-2</v>
      </c>
      <c r="W140" s="17">
        <v>23.370855939385141</v>
      </c>
      <c r="X140" s="17">
        <v>1.818316033935405</v>
      </c>
      <c r="Y140" s="17">
        <v>-0.99999999999999767</v>
      </c>
      <c r="Z140" s="17">
        <v>-0.99999999999999767</v>
      </c>
      <c r="AA140" s="17">
        <v>41.765797980047886</v>
      </c>
      <c r="AB140" s="17">
        <v>-0.13030890931422448</v>
      </c>
      <c r="AC140" s="17">
        <v>0.38054222145733435</v>
      </c>
      <c r="AD140" s="17">
        <v>0.12494659106325633</v>
      </c>
      <c r="AE140" s="17">
        <v>18.758995160318289</v>
      </c>
      <c r="AF140" s="17">
        <v>0.75</v>
      </c>
      <c r="AG140" s="17">
        <v>-0.99999999999999767</v>
      </c>
      <c r="AH140" s="17">
        <v>-0.99999999999999767</v>
      </c>
      <c r="AI140" s="17">
        <v>-7.5188869372704989E-3</v>
      </c>
      <c r="AJ140" s="17">
        <v>8.5729557134964066E-2</v>
      </c>
      <c r="AK140" s="17">
        <v>0.11067539416203609</v>
      </c>
      <c r="AL140" s="17">
        <v>2.9443672898018733E-4</v>
      </c>
      <c r="AM140" s="17">
        <v>0.1100629580816158</v>
      </c>
      <c r="AN140" s="17">
        <v>0.23207798476538238</v>
      </c>
      <c r="AO140" s="17">
        <v>3.304950922850574</v>
      </c>
      <c r="AP140" s="17">
        <v>5.8034218027794608</v>
      </c>
      <c r="AQ140" s="17">
        <v>49.566282453924288</v>
      </c>
      <c r="AR140" s="17">
        <v>1.0208618403936143</v>
      </c>
      <c r="AS140" s="17">
        <v>2.2549064758443893</v>
      </c>
      <c r="AT140" s="17">
        <v>-0.99999999999999767</v>
      </c>
      <c r="AU140" s="17">
        <v>-0.99999999999999767</v>
      </c>
      <c r="AV140" s="17">
        <v>-0.67135061777440397</v>
      </c>
      <c r="AW140" s="17">
        <v>78.640822091709637</v>
      </c>
      <c r="AX140" s="17">
        <v>87.06340006646063</v>
      </c>
      <c r="AY140" s="17">
        <v>7.7705202839769366E-2</v>
      </c>
      <c r="AZ140" s="17">
        <v>-17.850238350727381</v>
      </c>
      <c r="BA140" s="22">
        <v>1537.7470635900038</v>
      </c>
      <c r="CU140" t="e">
        <v>#N/A</v>
      </c>
      <c r="CV140" t="e">
        <v>#N/A</v>
      </c>
    </row>
    <row r="141" spans="1:100" x14ac:dyDescent="0.25">
      <c r="A141">
        <v>294</v>
      </c>
      <c r="B141" t="s">
        <v>580</v>
      </c>
      <c r="C141" s="22">
        <v>3</v>
      </c>
      <c r="D141" s="17">
        <v>5.4486274101376297</v>
      </c>
      <c r="E141" s="17">
        <v>0.27281896493472169</v>
      </c>
      <c r="F141" s="17">
        <v>0.26304596070851827</v>
      </c>
      <c r="G141" s="17">
        <v>0.35398561568675896</v>
      </c>
      <c r="H141" s="17">
        <v>0.24708764795655336</v>
      </c>
      <c r="I141" s="17">
        <v>0</v>
      </c>
      <c r="J141" s="17">
        <v>14.825258877393205</v>
      </c>
      <c r="K141" s="17">
        <v>0.24708764795655336</v>
      </c>
      <c r="L141" s="17">
        <v>-1.0000000000000013</v>
      </c>
      <c r="M141" s="17">
        <v>-1.0000000000000013</v>
      </c>
      <c r="N141" s="17">
        <v>4.9417529591310672</v>
      </c>
      <c r="O141" s="17">
        <v>20.627871903217592</v>
      </c>
      <c r="P141" s="17">
        <v>-1.9564864474424124</v>
      </c>
      <c r="Q141" s="17">
        <v>22.199714830283902</v>
      </c>
      <c r="R141" s="17">
        <v>6.9625245638376407</v>
      </c>
      <c r="S141" s="17">
        <v>0.33333333333333359</v>
      </c>
      <c r="T141" s="17">
        <v>0.36346743065344872</v>
      </c>
      <c r="U141" s="17">
        <v>9.6276743851079746E-2</v>
      </c>
      <c r="V141" s="17">
        <v>1.2765157184257463E-2</v>
      </c>
      <c r="W141" s="17">
        <v>22.350200682622653</v>
      </c>
      <c r="X141" s="17">
        <v>0.95725464858177634</v>
      </c>
      <c r="Y141" s="17">
        <v>-1.0000000000000013</v>
      </c>
      <c r="Z141" s="17">
        <v>-1.0000000000000013</v>
      </c>
      <c r="AA141" s="17">
        <v>61.284072785769631</v>
      </c>
      <c r="AB141" s="17">
        <v>0.20507721901455084</v>
      </c>
      <c r="AC141" s="17">
        <v>8.1338572017362692E-2</v>
      </c>
      <c r="AD141" s="17">
        <v>0.35301115975427316</v>
      </c>
      <c r="AE141" s="17">
        <v>31.971347539309317</v>
      </c>
      <c r="AF141" s="17">
        <v>0.63636363636363635</v>
      </c>
      <c r="AG141" s="17">
        <v>-1.0000000000000013</v>
      </c>
      <c r="AH141" s="17">
        <v>-1.0000000000000013</v>
      </c>
      <c r="AI141" s="17">
        <v>-7.541692600425734E-2</v>
      </c>
      <c r="AJ141" s="17">
        <v>1.2765157184257463E-2</v>
      </c>
      <c r="AK141" s="17">
        <v>-4.1554608030986061E-2</v>
      </c>
      <c r="AL141" s="17">
        <v>-2.6903459132478286E-2</v>
      </c>
      <c r="AM141" s="17">
        <v>7.3477405271829471E-2</v>
      </c>
      <c r="AN141" s="17">
        <v>-0.22689151577977848</v>
      </c>
      <c r="AO141" s="17">
        <v>1.6291620916408087</v>
      </c>
      <c r="AP141" s="17">
        <v>-5.8068051901568536</v>
      </c>
      <c r="AQ141" s="17">
        <v>37.175459560015867</v>
      </c>
      <c r="AR141" s="17">
        <v>0.80584266502211976</v>
      </c>
      <c r="AS141" s="17">
        <v>1.2043422965383295</v>
      </c>
      <c r="AT141" s="17">
        <v>-1.0000000000000013</v>
      </c>
      <c r="AU141" s="17">
        <v>-1.0000000000000013</v>
      </c>
      <c r="AV141" s="17">
        <v>7.3165101795243999</v>
      </c>
      <c r="AW141" s="17">
        <v>76.105139498830425</v>
      </c>
      <c r="AX141" s="17">
        <v>75.873316697170992</v>
      </c>
      <c r="AY141" s="17">
        <v>-9.7820960585220551E-2</v>
      </c>
      <c r="AZ141" s="17">
        <v>-4.7707144649614666</v>
      </c>
      <c r="BA141" s="22">
        <v>1557.5145816425529</v>
      </c>
      <c r="CU141" t="e">
        <v>#N/A</v>
      </c>
      <c r="CV141" t="e">
        <v>#N/A</v>
      </c>
    </row>
    <row r="142" spans="1:100" x14ac:dyDescent="0.25">
      <c r="A142">
        <v>295</v>
      </c>
      <c r="B142" t="s">
        <v>581</v>
      </c>
      <c r="C142" s="22">
        <v>3</v>
      </c>
      <c r="D142" s="17">
        <v>4.8205316200735648</v>
      </c>
      <c r="E142" s="17">
        <v>0.31514784492854148</v>
      </c>
      <c r="F142" s="17">
        <v>-2.7550464077754024</v>
      </c>
      <c r="G142" s="17">
        <v>-2.6548969562545732</v>
      </c>
      <c r="H142" s="17">
        <v>0.45116037040144541</v>
      </c>
      <c r="I142" s="17">
        <v>-3.0606985046095984E-2</v>
      </c>
      <c r="J142" s="17">
        <v>25.233203121320944</v>
      </c>
      <c r="K142" s="17">
        <v>0.42055338535534925</v>
      </c>
      <c r="L142" s="17">
        <v>-0.99999999999999944</v>
      </c>
      <c r="M142" s="17">
        <v>-0.99999999999999944</v>
      </c>
      <c r="N142" s="17">
        <v>8.4110677071069837</v>
      </c>
      <c r="O142" s="17">
        <v>27.398837785139939</v>
      </c>
      <c r="P142" s="17">
        <v>-0.26560091740481884</v>
      </c>
      <c r="Q142" s="17">
        <v>0.65340636264181939</v>
      </c>
      <c r="R142" s="17">
        <v>0.16516791897442618</v>
      </c>
      <c r="S142" s="17">
        <v>0.33333333333333354</v>
      </c>
      <c r="T142" s="17">
        <v>0.33333333333333354</v>
      </c>
      <c r="U142" s="17">
        <v>0.49475814814164937</v>
      </c>
      <c r="V142" s="17">
        <v>0.15130450639652357</v>
      </c>
      <c r="W142" s="17">
        <v>35.687037433979597</v>
      </c>
      <c r="X142" s="17">
        <v>3.1329729122570544</v>
      </c>
      <c r="Y142" s="17">
        <v>-0.99999999999999944</v>
      </c>
      <c r="Z142" s="17">
        <v>-0.99999999999999944</v>
      </c>
      <c r="AA142" s="17">
        <v>76.534923850639544</v>
      </c>
      <c r="AB142" s="17">
        <v>0.34232178361866039</v>
      </c>
      <c r="AC142" s="17">
        <v>2.9861191032993593E-2</v>
      </c>
      <c r="AD142" s="17">
        <v>0.44147139530205748</v>
      </c>
      <c r="AE142" s="17">
        <v>40.68271849768557</v>
      </c>
      <c r="AF142" s="17">
        <v>0.63636363636363635</v>
      </c>
      <c r="AG142" s="17">
        <v>-0.99999999999999944</v>
      </c>
      <c r="AH142" s="17">
        <v>-0.99999999999999944</v>
      </c>
      <c r="AI142" s="17">
        <v>2.8477138645094838E-2</v>
      </c>
      <c r="AJ142" s="17">
        <v>0.15130450639652357</v>
      </c>
      <c r="AK142" s="17">
        <v>0.17341899038655537</v>
      </c>
      <c r="AL142" s="17">
        <v>-0.11257841875984859</v>
      </c>
      <c r="AM142" s="17">
        <v>-9.8570841625450017E-2</v>
      </c>
      <c r="AN142" s="17">
        <v>0.20497921337359959</v>
      </c>
      <c r="AO142" s="17">
        <v>-1.5971760887034738</v>
      </c>
      <c r="AP142" s="17">
        <v>4.561588240540746</v>
      </c>
      <c r="AQ142" s="17">
        <v>60.920240555300524</v>
      </c>
      <c r="AR142" s="17">
        <v>1.3127293212048394</v>
      </c>
      <c r="AS142" s="17">
        <v>3.5535262976124051</v>
      </c>
      <c r="AT142" s="17">
        <v>-0.99999999999999944</v>
      </c>
      <c r="AU142" s="17">
        <v>-0.99999999999999944</v>
      </c>
      <c r="AV142" s="17">
        <v>-2.4897290372801493</v>
      </c>
      <c r="AW142" s="17">
        <v>108.49534987632028</v>
      </c>
      <c r="AX142" s="17">
        <v>124.19534328887451</v>
      </c>
      <c r="AY142" s="17">
        <v>0.2358930424854597</v>
      </c>
      <c r="AZ142" s="17">
        <v>20.861391347936049</v>
      </c>
      <c r="BA142" s="22">
        <v>1436.2036871129203</v>
      </c>
      <c r="CU142" t="e">
        <v>#N/A</v>
      </c>
      <c r="CV142" t="e">
        <v>#N/A</v>
      </c>
    </row>
    <row r="143" spans="1:100" x14ac:dyDescent="0.25">
      <c r="A143">
        <v>296</v>
      </c>
      <c r="B143" t="s">
        <v>582</v>
      </c>
      <c r="C143" s="22">
        <v>3</v>
      </c>
      <c r="D143" s="17">
        <v>3.6565612662385529</v>
      </c>
      <c r="E143" s="17">
        <v>-7.3394722094697273E-2</v>
      </c>
      <c r="F143" s="17">
        <v>0.52857889315362117</v>
      </c>
      <c r="G143" s="17">
        <v>0.51514831517472359</v>
      </c>
      <c r="H143" s="17">
        <v>2.3317676254782583E-2</v>
      </c>
      <c r="I143" s="17">
        <v>0</v>
      </c>
      <c r="J143" s="17">
        <v>1.3990605752869554</v>
      </c>
      <c r="K143" s="17">
        <v>2.3317676254782583E-2</v>
      </c>
      <c r="L143" s="17">
        <v>-1.0000000000000016</v>
      </c>
      <c r="M143" s="17">
        <v>-1.0000000000000016</v>
      </c>
      <c r="N143" s="17">
        <v>0.46635352509565126</v>
      </c>
      <c r="O143" s="17">
        <v>5.5707701567002346</v>
      </c>
      <c r="P143" s="17">
        <v>-0.1695625045223636</v>
      </c>
      <c r="Q143" s="17">
        <v>0.33817787048004544</v>
      </c>
      <c r="R143" s="17">
        <v>0.1026446215866208</v>
      </c>
      <c r="S143" s="17">
        <v>0.33333333333333409</v>
      </c>
      <c r="T143" s="17">
        <v>0.3204499152541565</v>
      </c>
      <c r="U143" s="17">
        <v>-4.7682314168699974E-2</v>
      </c>
      <c r="V143" s="17">
        <v>0</v>
      </c>
      <c r="W143" s="17">
        <v>23.311330326560306</v>
      </c>
      <c r="X143" s="17">
        <v>0.42498897511257494</v>
      </c>
      <c r="Y143" s="17">
        <v>-1.0000000000000016</v>
      </c>
      <c r="Z143" s="17">
        <v>-1.0000000000000016</v>
      </c>
      <c r="AA143" s="17">
        <v>34.131127086728334</v>
      </c>
      <c r="AB143" s="17">
        <v>9.351098393637651E-2</v>
      </c>
      <c r="AC143" s="17">
        <v>0.16106564255409703</v>
      </c>
      <c r="AD143" s="17">
        <v>-4.0233583718845764E-2</v>
      </c>
      <c r="AE143" s="17">
        <v>10.717152138581392</v>
      </c>
      <c r="AF143" s="17">
        <v>0.33333333333333331</v>
      </c>
      <c r="AG143" s="17">
        <v>-1.0000000000000016</v>
      </c>
      <c r="AH143" s="17">
        <v>-1.0000000000000016</v>
      </c>
      <c r="AI143" s="17">
        <v>1.1461090329418021E-2</v>
      </c>
      <c r="AJ143" s="17">
        <v>0</v>
      </c>
      <c r="AK143" s="17">
        <v>-3.1485981048919844E-2</v>
      </c>
      <c r="AL143" s="17">
        <v>8.5013407960843626E-2</v>
      </c>
      <c r="AM143" s="17">
        <v>1.9496051355524041E-2</v>
      </c>
      <c r="AN143" s="17">
        <v>-8.7250099337670153E-2</v>
      </c>
      <c r="AO143" s="17">
        <v>0.32997137864350057</v>
      </c>
      <c r="AP143" s="17">
        <v>-1.7561854436375361</v>
      </c>
      <c r="AQ143" s="17">
        <v>24.710390901847276</v>
      </c>
      <c r="AR143" s="17">
        <v>0.60610093441879065</v>
      </c>
      <c r="AS143" s="17">
        <v>0.44830665136735748</v>
      </c>
      <c r="AT143" s="17">
        <v>-1.0000000000000016</v>
      </c>
      <c r="AU143" s="17">
        <v>-1.0000000000000016</v>
      </c>
      <c r="AV143" s="17">
        <v>0.61779293676134428</v>
      </c>
      <c r="AW143" s="17">
        <v>37.945711799791013</v>
      </c>
      <c r="AX143" s="17">
        <v>38.174933606379376</v>
      </c>
      <c r="AY143" s="17">
        <v>-0.23809737103051584</v>
      </c>
      <c r="AZ143" s="17">
        <v>-43.862422176792698</v>
      </c>
      <c r="BA143" s="22">
        <v>1365.8436311417331</v>
      </c>
      <c r="CU143" t="e">
        <v>#N/A</v>
      </c>
      <c r="CV143" t="e">
        <v>#N/A</v>
      </c>
    </row>
    <row r="144" spans="1:100" x14ac:dyDescent="0.25">
      <c r="A144">
        <v>299</v>
      </c>
      <c r="B144" t="s">
        <v>583</v>
      </c>
      <c r="C144" s="22">
        <v>3</v>
      </c>
      <c r="D144" s="17">
        <v>5.8186003921052212</v>
      </c>
      <c r="E144" s="17">
        <v>-9.2281905794226071E-2</v>
      </c>
      <c r="F144" s="17">
        <v>0.44440196149443434</v>
      </c>
      <c r="G144" s="17">
        <v>0.43566076367826867</v>
      </c>
      <c r="H144" s="17">
        <v>0.37513186314871338</v>
      </c>
      <c r="I144" s="17">
        <v>0</v>
      </c>
      <c r="J144" s="17">
        <v>22.507911788922801</v>
      </c>
      <c r="K144" s="17">
        <v>0.37513186314871338</v>
      </c>
      <c r="L144" s="17">
        <v>-1.0000000000000016</v>
      </c>
      <c r="M144" s="17">
        <v>-1.0000000000000016</v>
      </c>
      <c r="N144" s="17">
        <v>7.5026372629742637</v>
      </c>
      <c r="O144" s="17">
        <v>28.7621729447063</v>
      </c>
      <c r="P144" s="17">
        <v>-0.45476342964496352</v>
      </c>
      <c r="Q144" s="17">
        <v>-1.4742612039343559</v>
      </c>
      <c r="R144" s="17">
        <v>-0.51235549315488427</v>
      </c>
      <c r="S144" s="17">
        <v>0.31608532258909133</v>
      </c>
      <c r="T144" s="17">
        <v>0.30460490562340631</v>
      </c>
      <c r="U144" s="17">
        <v>0.37353358817702614</v>
      </c>
      <c r="V144" s="17">
        <v>1.1803402967997402E-2</v>
      </c>
      <c r="W144" s="17">
        <v>25.235814248352316</v>
      </c>
      <c r="X144" s="17">
        <v>1.7817847078699458</v>
      </c>
      <c r="Y144" s="17">
        <v>-1.0000000000000016</v>
      </c>
      <c r="Z144" s="17">
        <v>-1.0000000000000016</v>
      </c>
      <c r="AA144" s="17">
        <v>43.128158840040612</v>
      </c>
      <c r="AB144" s="17">
        <v>-0.15580658606969591</v>
      </c>
      <c r="AC144" s="17">
        <v>0.17889613577288169</v>
      </c>
      <c r="AD144" s="17">
        <v>0.3450044519936783</v>
      </c>
      <c r="AE144" s="17">
        <v>18.40470008484321</v>
      </c>
      <c r="AF144" s="17">
        <v>0.55555555555555558</v>
      </c>
      <c r="AG144" s="17">
        <v>-1.0000000000000016</v>
      </c>
      <c r="AH144" s="17">
        <v>-1.0000000000000016</v>
      </c>
      <c r="AI144" s="17">
        <v>6.8564788911659336E-3</v>
      </c>
      <c r="AJ144" s="17">
        <v>1.1803402967997402E-2</v>
      </c>
      <c r="AK144" s="17">
        <v>0.35472960227475514</v>
      </c>
      <c r="AL144" s="17">
        <v>0.26506726691075649</v>
      </c>
      <c r="AM144" s="17">
        <v>-5.2157998477389111E-2</v>
      </c>
      <c r="AN144" s="17">
        <v>2.7372492645997473E-2</v>
      </c>
      <c r="AO144" s="17">
        <v>0.46969804943904703</v>
      </c>
      <c r="AP144" s="17">
        <v>2.0096486507037215</v>
      </c>
      <c r="AQ144" s="17">
        <v>47.743726037275117</v>
      </c>
      <c r="AR144" s="17">
        <v>1.0060272193575217</v>
      </c>
      <c r="AS144" s="17">
        <v>2.1569165710186575</v>
      </c>
      <c r="AT144" s="17">
        <v>-1.0000000000000016</v>
      </c>
      <c r="AU144" s="17">
        <v>-1.0000000000000016</v>
      </c>
      <c r="AV144" s="17">
        <v>-7.6694729476616846E-2</v>
      </c>
      <c r="AW144" s="17">
        <v>73.899980435450658</v>
      </c>
      <c r="AX144" s="17">
        <v>75.217450310073701</v>
      </c>
      <c r="AY144" s="17">
        <v>0.14741150048869078</v>
      </c>
      <c r="AZ144" s="17">
        <v>-40.89079167466695</v>
      </c>
      <c r="BA144" s="22">
        <v>1342.0639413748543</v>
      </c>
      <c r="CU144" t="e">
        <v>#N/A</v>
      </c>
      <c r="CV144" t="e">
        <v>#N/A</v>
      </c>
    </row>
    <row r="145" spans="1:100" x14ac:dyDescent="0.25">
      <c r="A145">
        <v>302</v>
      </c>
      <c r="B145" t="s">
        <v>584</v>
      </c>
      <c r="C145" s="22">
        <v>3</v>
      </c>
      <c r="D145" s="17">
        <v>4.6099033204897601</v>
      </c>
      <c r="E145" s="17">
        <v>-0.10647873987195332</v>
      </c>
      <c r="F145" s="17">
        <v>2.2002747554487079</v>
      </c>
      <c r="G145" s="17">
        <v>2.1752832368791095</v>
      </c>
      <c r="H145" s="17">
        <v>0.30894000565815849</v>
      </c>
      <c r="I145" s="17">
        <v>-1.3228527931720028E-2</v>
      </c>
      <c r="J145" s="17">
        <v>17.742688663586328</v>
      </c>
      <c r="K145" s="17">
        <v>0.29571147772643847</v>
      </c>
      <c r="L145" s="17">
        <v>-1.0000000000000024</v>
      </c>
      <c r="M145" s="17">
        <v>-1.0000000000000024</v>
      </c>
      <c r="N145" s="17">
        <v>5.9142295545287764</v>
      </c>
      <c r="O145" s="17">
        <v>24.527875220955185</v>
      </c>
      <c r="P145" s="17">
        <v>0.75725602287000848</v>
      </c>
      <c r="Q145" s="17">
        <v>0.50550543449699803</v>
      </c>
      <c r="R145" s="17">
        <v>0.19155561867084597</v>
      </c>
      <c r="S145" s="17">
        <v>0.33333333333333393</v>
      </c>
      <c r="T145" s="17">
        <v>0.33333333333333393</v>
      </c>
      <c r="U145" s="17">
        <v>0.17807617911157489</v>
      </c>
      <c r="V145" s="17">
        <v>0.11024468924722723</v>
      </c>
      <c r="W145" s="17">
        <v>26.37104229196126</v>
      </c>
      <c r="X145" s="17">
        <v>1.7447280408698935</v>
      </c>
      <c r="Y145" s="17">
        <v>-1.0000000000000024</v>
      </c>
      <c r="Z145" s="17">
        <v>-1.0000000000000024</v>
      </c>
      <c r="AA145" s="17">
        <v>72.183605135581701</v>
      </c>
      <c r="AB145" s="17">
        <v>0.33664110951591453</v>
      </c>
      <c r="AC145" s="17">
        <v>0.31164765946645889</v>
      </c>
      <c r="AD145" s="17">
        <v>0.26413137551661747</v>
      </c>
      <c r="AE145" s="17">
        <v>45.621007224949594</v>
      </c>
      <c r="AF145" s="17">
        <v>0.9285714285714286</v>
      </c>
      <c r="AG145" s="17">
        <v>-1.0000000000000024</v>
      </c>
      <c r="AH145" s="17">
        <v>-1.0000000000000024</v>
      </c>
      <c r="AI145" s="17">
        <v>3.979290922398375E-4</v>
      </c>
      <c r="AJ145" s="17">
        <v>0.11024468924722723</v>
      </c>
      <c r="AK145" s="17">
        <v>-4.6280601695823632E-2</v>
      </c>
      <c r="AL145" s="17">
        <v>7.7916031394910067E-3</v>
      </c>
      <c r="AM145" s="17">
        <v>2.2699247593089583E-2</v>
      </c>
      <c r="AN145" s="17">
        <v>1.1022053125989716E-2</v>
      </c>
      <c r="AO145" s="17">
        <v>0.33607818134812129</v>
      </c>
      <c r="AP145" s="17">
        <v>0.31450934384719731</v>
      </c>
      <c r="AQ145" s="17">
        <v>44.113730955547595</v>
      </c>
      <c r="AR145" s="17">
        <v>0.95498753502546985</v>
      </c>
      <c r="AS145" s="17">
        <v>2.04043951859633</v>
      </c>
      <c r="AT145" s="17">
        <v>-1.0000000000000024</v>
      </c>
      <c r="AU145" s="17">
        <v>-1.0000000000000024</v>
      </c>
      <c r="AV145" s="17">
        <v>2.3668388555499553</v>
      </c>
      <c r="AW145" s="17">
        <v>97.025989700384073</v>
      </c>
      <c r="AX145" s="17">
        <v>108.05841720695152</v>
      </c>
      <c r="AY145" s="17">
        <v>0.14649025747469208</v>
      </c>
      <c r="AZ145" s="17">
        <v>1.2572296882108909</v>
      </c>
      <c r="BA145" s="22">
        <v>1526.4400339580991</v>
      </c>
      <c r="CU145" t="e">
        <v>#N/A</v>
      </c>
      <c r="CV145" t="e">
        <v>#N/A</v>
      </c>
    </row>
    <row r="146" spans="1:100" x14ac:dyDescent="0.25">
      <c r="A146">
        <v>303</v>
      </c>
      <c r="B146" t="s">
        <v>585</v>
      </c>
      <c r="C146" s="22">
        <v>3</v>
      </c>
      <c r="D146" s="17">
        <v>4.496753949559217</v>
      </c>
      <c r="E146" s="17">
        <v>0</v>
      </c>
      <c r="F146" s="17">
        <v>2.5936163088484885</v>
      </c>
      <c r="G146" s="17">
        <v>2.5936163088484885</v>
      </c>
      <c r="H146" s="17">
        <v>0.36881980449342133</v>
      </c>
      <c r="I146" s="17">
        <v>-4.0601940986837629E-2</v>
      </c>
      <c r="J146" s="17">
        <v>19.693071810395029</v>
      </c>
      <c r="K146" s="17">
        <v>0.32821786350658377</v>
      </c>
      <c r="L146" s="17">
        <v>-1</v>
      </c>
      <c r="M146" s="17">
        <v>-1</v>
      </c>
      <c r="N146" s="17">
        <v>6.5643572701316799</v>
      </c>
      <c r="O146" s="17">
        <v>26.783442068802749</v>
      </c>
      <c r="P146" s="17">
        <v>0.16495835885157029</v>
      </c>
      <c r="Q146" s="17">
        <v>0.36369200802776191</v>
      </c>
      <c r="R146" s="17">
        <v>6.7286620785878701E-2</v>
      </c>
      <c r="S146" s="17">
        <v>0.33333333333333348</v>
      </c>
      <c r="T146" s="17">
        <v>0.33333333333333348</v>
      </c>
      <c r="U146" s="17">
        <v>0.37309079196460598</v>
      </c>
      <c r="V146" s="17">
        <v>0.20185128253242823</v>
      </c>
      <c r="W146" s="17">
        <v>36.535635106284651</v>
      </c>
      <c r="X146" s="17">
        <v>3.0419196662130767</v>
      </c>
      <c r="Y146" s="17">
        <v>-1</v>
      </c>
      <c r="Z146" s="17">
        <v>-1</v>
      </c>
      <c r="AA146" s="17">
        <v>83.664200867801114</v>
      </c>
      <c r="AB146" s="17">
        <v>0.19933313523078233</v>
      </c>
      <c r="AC146" s="17">
        <v>0.40548090987770319</v>
      </c>
      <c r="AD146" s="17">
        <v>0.33641153770612631</v>
      </c>
      <c r="AE146" s="17">
        <v>47.061279140730605</v>
      </c>
      <c r="AF146" s="17">
        <v>0.875</v>
      </c>
      <c r="AG146" s="17">
        <v>-1</v>
      </c>
      <c r="AH146" s="17">
        <v>-1</v>
      </c>
      <c r="AI146" s="17">
        <v>8.2495812457185399E-3</v>
      </c>
      <c r="AJ146" s="17">
        <v>0.20185128253242823</v>
      </c>
      <c r="AK146" s="17">
        <v>-0.10663890115439292</v>
      </c>
      <c r="AL146" s="17">
        <v>-5.2496735564879486E-2</v>
      </c>
      <c r="AM146" s="17">
        <v>-5.5505757862677446E-2</v>
      </c>
      <c r="AN146" s="17">
        <v>0.2213017292453312</v>
      </c>
      <c r="AO146" s="17">
        <v>-1.9208384523389008</v>
      </c>
      <c r="AP146" s="17">
        <v>5.2700595533088821</v>
      </c>
      <c r="AQ146" s="17">
        <v>56.22870691667972</v>
      </c>
      <c r="AR146" s="17">
        <v>1.2416087411637013</v>
      </c>
      <c r="AS146" s="17">
        <v>3.3701375297196603</v>
      </c>
      <c r="AT146" s="17">
        <v>-1</v>
      </c>
      <c r="AU146" s="17">
        <v>-1</v>
      </c>
      <c r="AV146" s="17">
        <v>2.6609029296343674</v>
      </c>
      <c r="AW146" s="17">
        <v>115.71770248991282</v>
      </c>
      <c r="AX146" s="17">
        <v>136.0678223680699</v>
      </c>
      <c r="AY146" s="17">
        <v>0.42024063649126481</v>
      </c>
      <c r="AZ146" s="17">
        <v>58.301944255754755</v>
      </c>
      <c r="BA146" s="22">
        <v>1679.9710094501581</v>
      </c>
      <c r="CU146" t="e">
        <v>#N/A</v>
      </c>
      <c r="CV146" t="e">
        <v>#N/A</v>
      </c>
    </row>
    <row r="147" spans="1:100" x14ac:dyDescent="0.25">
      <c r="A147">
        <v>304</v>
      </c>
      <c r="B147" t="s">
        <v>586</v>
      </c>
      <c r="C147" s="22">
        <v>3</v>
      </c>
      <c r="D147" s="17">
        <v>3.8687540164948468</v>
      </c>
      <c r="E147" s="17">
        <v>0</v>
      </c>
      <c r="F147" s="17">
        <v>-0.10916667221816875</v>
      </c>
      <c r="G147" s="17">
        <v>-0.10916667221816875</v>
      </c>
      <c r="H147" s="17">
        <v>0.1472274612470704</v>
      </c>
      <c r="I147" s="17">
        <v>0</v>
      </c>
      <c r="J147" s="17">
        <v>8.8336476748242241</v>
      </c>
      <c r="K147" s="17">
        <v>0.1472274612470704</v>
      </c>
      <c r="L147" s="17">
        <v>-1.0000000000000004</v>
      </c>
      <c r="M147" s="17">
        <v>-1.0000000000000004</v>
      </c>
      <c r="N147" s="17">
        <v>2.944549224941408</v>
      </c>
      <c r="O147" s="17">
        <v>12.5932350191009</v>
      </c>
      <c r="P147" s="17">
        <v>0.47850684945836558</v>
      </c>
      <c r="Q147" s="17">
        <v>0.14150765885461458</v>
      </c>
      <c r="R147" s="17">
        <v>-4.8663361229650828E-2</v>
      </c>
      <c r="S147" s="17">
        <v>0.33333333333333359</v>
      </c>
      <c r="T147" s="17">
        <v>0.37920080065896522</v>
      </c>
      <c r="U147" s="17">
        <v>7.7392910945122823E-2</v>
      </c>
      <c r="V147" s="17">
        <v>-3.3989612180242044E-3</v>
      </c>
      <c r="W147" s="17">
        <v>25.57202489889308</v>
      </c>
      <c r="X147" s="17">
        <v>0.88857739375149269</v>
      </c>
      <c r="Y147" s="17">
        <v>-1.0000000000000004</v>
      </c>
      <c r="Z147" s="17">
        <v>-1.0000000000000004</v>
      </c>
      <c r="AA147" s="17">
        <v>26.410097343714938</v>
      </c>
      <c r="AB147" s="17">
        <v>-9.6056270131016419E-2</v>
      </c>
      <c r="AC147" s="17">
        <v>8.8287385914827654E-2</v>
      </c>
      <c r="AD147" s="17">
        <v>2.5503600337219452E-2</v>
      </c>
      <c r="AE147" s="17">
        <v>0.88673580605153002</v>
      </c>
      <c r="AF147" s="17">
        <v>0.21428571428571427</v>
      </c>
      <c r="AG147" s="17">
        <v>-1.0000000000000004</v>
      </c>
      <c r="AH147" s="17">
        <v>-1.0000000000000004</v>
      </c>
      <c r="AI147" s="17">
        <v>-1.3462118413908545E-2</v>
      </c>
      <c r="AJ147" s="17">
        <v>-3.3989612180242044E-3</v>
      </c>
      <c r="AK147" s="17">
        <v>0.11981615621483691</v>
      </c>
      <c r="AL147" s="17">
        <v>3.4507630426665076E-2</v>
      </c>
      <c r="AM147" s="17">
        <v>4.5962590486508359E-2</v>
      </c>
      <c r="AN147" s="17">
        <v>-5.546294256842197E-2</v>
      </c>
      <c r="AO147" s="17">
        <v>1.748145543236894</v>
      </c>
      <c r="AP147" s="17">
        <v>-1.2140354120772243</v>
      </c>
      <c r="AQ147" s="17">
        <v>34.405672573717304</v>
      </c>
      <c r="AR147" s="17">
        <v>0.7865280837193972</v>
      </c>
      <c r="AS147" s="17">
        <v>1.0358048549985632</v>
      </c>
      <c r="AT147" s="17">
        <v>-1.0000000000000004</v>
      </c>
      <c r="AU147" s="17">
        <v>-1.0000000000000004</v>
      </c>
      <c r="AV147" s="17">
        <v>-0.1578300334478196</v>
      </c>
      <c r="AW147" s="17">
        <v>37.789296950738631</v>
      </c>
      <c r="AX147" s="17">
        <v>37.180158460658063</v>
      </c>
      <c r="AY147" s="17">
        <v>-0.27650927524392149</v>
      </c>
      <c r="AZ147" s="17">
        <v>-65.558990602437348</v>
      </c>
      <c r="BA147" s="22">
        <v>1347.3722803979847</v>
      </c>
      <c r="CU147" t="e">
        <v>#N/A</v>
      </c>
      <c r="CV147" t="e">
        <v>#N/A</v>
      </c>
    </row>
    <row r="148" spans="1:100" x14ac:dyDescent="0.25">
      <c r="A148">
        <v>308</v>
      </c>
      <c r="B148" t="s">
        <v>587</v>
      </c>
      <c r="C148" s="22">
        <v>3</v>
      </c>
      <c r="D148" s="17">
        <v>5.0597379497190991</v>
      </c>
      <c r="E148" s="17">
        <v>3.6001060203896589E-2</v>
      </c>
      <c r="F148" s="17">
        <v>1.1122260874338099</v>
      </c>
      <c r="G148" s="17">
        <v>1.1196785983220956</v>
      </c>
      <c r="H148" s="17">
        <v>0.15246405518208114</v>
      </c>
      <c r="I148" s="17">
        <v>-2.1141073701442963E-2</v>
      </c>
      <c r="J148" s="17">
        <v>7.879378888838291</v>
      </c>
      <c r="K148" s="17">
        <v>0.13132298148063823</v>
      </c>
      <c r="L148" s="17">
        <v>-1</v>
      </c>
      <c r="M148" s="17">
        <v>-1</v>
      </c>
      <c r="N148" s="17">
        <v>2.6264596296127642</v>
      </c>
      <c r="O148" s="17">
        <v>14.058795436879484</v>
      </c>
      <c r="P148" s="17">
        <v>-6.8265259310448217E-2</v>
      </c>
      <c r="Q148" s="17">
        <v>5.1818335783172147</v>
      </c>
      <c r="R148" s="17">
        <v>1.7146611707248101</v>
      </c>
      <c r="S148" s="17">
        <v>0.33333333333333331</v>
      </c>
      <c r="T148" s="17">
        <v>0.33333333333333331</v>
      </c>
      <c r="U148" s="17">
        <v>0.17342791058076368</v>
      </c>
      <c r="V148" s="17">
        <v>-0.15006969374169873</v>
      </c>
      <c r="W148" s="17">
        <v>22.348076081003732</v>
      </c>
      <c r="X148" s="17">
        <v>0.32863716505889023</v>
      </c>
      <c r="Y148" s="17">
        <v>-1</v>
      </c>
      <c r="Z148" s="17">
        <v>-1</v>
      </c>
      <c r="AA148" s="17">
        <v>63.13474310639554</v>
      </c>
      <c r="AB148" s="17">
        <v>6.3352225387050931E-2</v>
      </c>
      <c r="AC148" s="17">
        <v>0.322018216272416</v>
      </c>
      <c r="AD148" s="17">
        <v>0.39606967543387261</v>
      </c>
      <c r="AE148" s="17">
        <v>39.072005854667012</v>
      </c>
      <c r="AF148" s="17">
        <v>0.75</v>
      </c>
      <c r="AG148" s="17">
        <v>-1</v>
      </c>
      <c r="AH148" s="17">
        <v>-1</v>
      </c>
      <c r="AI148" s="17">
        <v>-1.6209495855829523E-2</v>
      </c>
      <c r="AJ148" s="17">
        <v>-0.15006969374169873</v>
      </c>
      <c r="AK148" s="17">
        <v>-2.6933348304324731E-3</v>
      </c>
      <c r="AL148" s="17">
        <v>-7.8426643965853693E-2</v>
      </c>
      <c r="AM148" s="17">
        <v>0.10280131173439157</v>
      </c>
      <c r="AN148" s="17">
        <v>-0.12914557959985432</v>
      </c>
      <c r="AO148" s="17">
        <v>2.5565661192076279</v>
      </c>
      <c r="AP148" s="17">
        <v>-3.620772709825625</v>
      </c>
      <c r="AQ148" s="17">
        <v>30.227454969842029</v>
      </c>
      <c r="AR148" s="17">
        <v>0.69002488350573166</v>
      </c>
      <c r="AS148" s="17">
        <v>0.45996014653952932</v>
      </c>
      <c r="AT148" s="17">
        <v>-1</v>
      </c>
      <c r="AU148" s="17">
        <v>-1</v>
      </c>
      <c r="AV148" s="17">
        <v>2.8343397690469057</v>
      </c>
      <c r="AW148" s="17">
        <v>73.572765833449395</v>
      </c>
      <c r="AX148" s="17">
        <v>58.241606542162934</v>
      </c>
      <c r="AY148" s="17">
        <v>-0.17689657202885214</v>
      </c>
      <c r="AZ148" s="17">
        <v>-39.497805451197998</v>
      </c>
      <c r="BA148" s="22">
        <v>1424.2803460199134</v>
      </c>
      <c r="CU148" t="e">
        <v>#N/A</v>
      </c>
      <c r="CV148" t="e">
        <v>#N/A</v>
      </c>
    </row>
    <row r="149" spans="1:100" x14ac:dyDescent="0.25">
      <c r="A149">
        <v>313</v>
      </c>
      <c r="B149" t="s">
        <v>588</v>
      </c>
      <c r="C149" s="22">
        <v>3</v>
      </c>
      <c r="D149" s="17">
        <v>5.4270926407160518</v>
      </c>
      <c r="E149" s="17">
        <v>-8.4362450797040058E-3</v>
      </c>
      <c r="F149" s="17">
        <v>3.239439244480237E-2</v>
      </c>
      <c r="G149" s="17">
        <v>2.7807149688152163E-2</v>
      </c>
      <c r="H149" s="17">
        <v>0.12350138823685888</v>
      </c>
      <c r="I149" s="17">
        <v>0</v>
      </c>
      <c r="J149" s="17">
        <v>7.4100832942115344</v>
      </c>
      <c r="K149" s="17">
        <v>0.12350138823685888</v>
      </c>
      <c r="L149" s="17">
        <v>-0.99999999999999878</v>
      </c>
      <c r="M149" s="17">
        <v>-0.99999999999999878</v>
      </c>
      <c r="N149" s="17">
        <v>2.4700277647371784</v>
      </c>
      <c r="O149" s="17">
        <v>12.86498308461573</v>
      </c>
      <c r="P149" s="17">
        <v>-0.60838488296881144</v>
      </c>
      <c r="Q149" s="17">
        <v>-0.46267320004426116</v>
      </c>
      <c r="R149" s="17">
        <v>-0.14871263803090726</v>
      </c>
      <c r="S149" s="17">
        <v>0.33333333333333287</v>
      </c>
      <c r="T149" s="17">
        <v>0.33757356747712391</v>
      </c>
      <c r="U149" s="17">
        <v>-0.19666284807286055</v>
      </c>
      <c r="V149" s="17">
        <v>0</v>
      </c>
      <c r="W149" s="17">
        <v>14.029706580029497</v>
      </c>
      <c r="X149" s="17">
        <v>-0.2417823480402771</v>
      </c>
      <c r="Y149" s="17">
        <v>-0.99999999999999878</v>
      </c>
      <c r="Z149" s="17">
        <v>-0.99999999999999878</v>
      </c>
      <c r="AA149" s="17">
        <v>10.618106051637337</v>
      </c>
      <c r="AB149" s="17">
        <v>5.7576585219757184E-2</v>
      </c>
      <c r="AC149" s="17">
        <v>-6.0979385921484983E-2</v>
      </c>
      <c r="AD149" s="17">
        <v>-6.1854957105496926E-2</v>
      </c>
      <c r="AE149" s="17">
        <v>-3.2628878903612351</v>
      </c>
      <c r="AF149" s="17">
        <v>0</v>
      </c>
      <c r="AG149" s="17">
        <v>-0.99999999999999878</v>
      </c>
      <c r="AH149" s="17">
        <v>-0.99999999999999878</v>
      </c>
      <c r="AI149" s="17">
        <v>0</v>
      </c>
      <c r="AJ149" s="17">
        <v>0</v>
      </c>
      <c r="AK149" s="17">
        <v>-5.2113039730542404E-2</v>
      </c>
      <c r="AL149" s="17">
        <v>0.13280489311323426</v>
      </c>
      <c r="AM149" s="17">
        <v>-0.13549838552885457</v>
      </c>
      <c r="AN149" s="17">
        <v>-5.2440772454410228E-2</v>
      </c>
      <c r="AO149" s="17">
        <v>-3.6480248368740762</v>
      </c>
      <c r="AP149" s="17">
        <v>-0.64699484579408395</v>
      </c>
      <c r="AQ149" s="17">
        <v>21.439789874241018</v>
      </c>
      <c r="AR149" s="17">
        <v>0.47424405273759618</v>
      </c>
      <c r="AS149" s="17">
        <v>-0.11828095980341809</v>
      </c>
      <c r="AT149" s="17">
        <v>-0.99999999999999878</v>
      </c>
      <c r="AU149" s="17">
        <v>-0.99999999999999878</v>
      </c>
      <c r="AV149" s="17">
        <v>-0.12090548834275494</v>
      </c>
      <c r="AW149" s="17">
        <v>22.836094290459005</v>
      </c>
      <c r="AX149" s="17">
        <v>22.836094290459005</v>
      </c>
      <c r="AY149" s="17">
        <v>-0.11802487850123304</v>
      </c>
      <c r="AZ149" s="17">
        <v>-54.184265236817041</v>
      </c>
      <c r="BA149" s="22">
        <v>1307.0626748531754</v>
      </c>
      <c r="CU149" t="e">
        <v>#N/A</v>
      </c>
      <c r="CV149" t="e">
        <v>#N/A</v>
      </c>
    </row>
    <row r="150" spans="1:100" x14ac:dyDescent="0.25">
      <c r="A150">
        <v>314</v>
      </c>
      <c r="B150" t="s">
        <v>589</v>
      </c>
      <c r="C150" s="22">
        <v>3</v>
      </c>
      <c r="D150" s="17">
        <v>5.2894707477654306</v>
      </c>
      <c r="E150" s="17">
        <v>-0.10991318817866656</v>
      </c>
      <c r="F150" s="17">
        <v>13.062532959785747</v>
      </c>
      <c r="G150" s="17">
        <v>13.038157677161317</v>
      </c>
      <c r="H150" s="17">
        <v>0.16958711108144092</v>
      </c>
      <c r="I150" s="17">
        <v>0</v>
      </c>
      <c r="J150" s="17">
        <v>10.175226664886456</v>
      </c>
      <c r="K150" s="17">
        <v>0.16958711108144092</v>
      </c>
      <c r="L150" s="17">
        <v>-0.999999999999998</v>
      </c>
      <c r="M150" s="17">
        <v>-0.999999999999998</v>
      </c>
      <c r="N150" s="17">
        <v>3.3917422216288196</v>
      </c>
      <c r="O150" s="17">
        <v>28.502855089813202</v>
      </c>
      <c r="P150" s="17">
        <v>8.07700959316143E-2</v>
      </c>
      <c r="Q150" s="17">
        <v>10.775045675521856</v>
      </c>
      <c r="R150" s="17">
        <v>3.4994337415246428</v>
      </c>
      <c r="S150" s="17">
        <v>0.33333333333333298</v>
      </c>
      <c r="T150" s="17">
        <v>0.33333333333333298</v>
      </c>
      <c r="U150" s="17">
        <v>0.33098720426888723</v>
      </c>
      <c r="V150" s="17">
        <v>0.40306028699917895</v>
      </c>
      <c r="W150" s="17">
        <v>49.245081874131664</v>
      </c>
      <c r="X150" s="17">
        <v>4.2393900946558496</v>
      </c>
      <c r="Y150" s="17">
        <v>-0.999999999999998</v>
      </c>
      <c r="Z150" s="17">
        <v>-0.999999999999998</v>
      </c>
      <c r="AA150" s="17">
        <v>89.702112180605852</v>
      </c>
      <c r="AB150" s="17">
        <v>0.21963187742792026</v>
      </c>
      <c r="AC150" s="17">
        <v>0.39596131760587694</v>
      </c>
      <c r="AD150" s="17">
        <v>0.12355873626519515</v>
      </c>
      <c r="AE150" s="17">
        <v>36.957596564949618</v>
      </c>
      <c r="AF150" s="17">
        <v>0.8666666666666667</v>
      </c>
      <c r="AG150" s="17">
        <v>-0.999999999999998</v>
      </c>
      <c r="AH150" s="17">
        <v>-0.999999999999998</v>
      </c>
      <c r="AI150" s="17">
        <v>0.10191027157697623</v>
      </c>
      <c r="AJ150" s="17">
        <v>0.40306028699917895</v>
      </c>
      <c r="AK150" s="17">
        <v>0.11672840090901188</v>
      </c>
      <c r="AL150" s="17">
        <v>-6.8295181476997396E-2</v>
      </c>
      <c r="AM150" s="17">
        <v>-0.1013278636133956</v>
      </c>
      <c r="AN150" s="17">
        <v>-9.1283986868460731E-2</v>
      </c>
      <c r="AO150" s="17">
        <v>-1.9495545857898309</v>
      </c>
      <c r="AP150" s="17">
        <v>-2.6235755790965052</v>
      </c>
      <c r="AQ150" s="17">
        <v>59.420308539018073</v>
      </c>
      <c r="AR150" s="17">
        <v>1.4007141579347318</v>
      </c>
      <c r="AS150" s="17">
        <v>4.408977205737286</v>
      </c>
      <c r="AT150" s="17">
        <v>-0.999999999999998</v>
      </c>
      <c r="AU150" s="17">
        <v>-0.999999999999998</v>
      </c>
      <c r="AV150" s="17">
        <v>16.537591418685953</v>
      </c>
      <c r="AW150" s="17">
        <v>115.58139169132255</v>
      </c>
      <c r="AX150" s="17">
        <v>157.92562582278001</v>
      </c>
      <c r="AY150" s="17">
        <v>0.51339046523714538</v>
      </c>
      <c r="AZ150" s="17">
        <v>32.385331938737174</v>
      </c>
      <c r="BA150" s="22">
        <v>1546.0281685644948</v>
      </c>
      <c r="CU150" t="e">
        <v>#N/A</v>
      </c>
      <c r="CV150" t="e">
        <v>#N/A</v>
      </c>
    </row>
    <row r="151" spans="1:100" x14ac:dyDescent="0.25">
      <c r="A151">
        <v>316</v>
      </c>
      <c r="B151" t="s">
        <v>590</v>
      </c>
      <c r="C151" s="22">
        <v>3</v>
      </c>
      <c r="D151" s="17">
        <v>4.699476229947293</v>
      </c>
      <c r="E151" s="17">
        <v>0</v>
      </c>
      <c r="F151" s="17">
        <v>-0.393358918704723</v>
      </c>
      <c r="G151" s="17">
        <v>-0.393358918704723</v>
      </c>
      <c r="H151" s="17">
        <v>0.11707554239016874</v>
      </c>
      <c r="I151" s="17">
        <v>-2.5460477470468642E-2</v>
      </c>
      <c r="J151" s="17">
        <v>5.4969038951820046</v>
      </c>
      <c r="K151" s="17">
        <v>9.161506491970009E-2</v>
      </c>
      <c r="L151" s="17">
        <v>-1.0000000000000024</v>
      </c>
      <c r="M151" s="17">
        <v>-1.0000000000000024</v>
      </c>
      <c r="N151" s="17">
        <v>1.8323012983940021</v>
      </c>
      <c r="O151" s="17">
        <v>9.803021206424571</v>
      </c>
      <c r="P151" s="17">
        <v>6.4530043705304324E-2</v>
      </c>
      <c r="Q151" s="17">
        <v>0.42608153737529608</v>
      </c>
      <c r="R151" s="17">
        <v>0.17586165897979397</v>
      </c>
      <c r="S151" s="17">
        <v>0.33333333333333404</v>
      </c>
      <c r="T151" s="17">
        <v>0.33333333333333404</v>
      </c>
      <c r="U151" s="17">
        <v>0.27498654763414754</v>
      </c>
      <c r="V151" s="17">
        <v>0.2029044442880345</v>
      </c>
      <c r="W151" s="17">
        <v>42.117703746766018</v>
      </c>
      <c r="X151" s="17">
        <v>2.8924244580117673</v>
      </c>
      <c r="Y151" s="17">
        <v>-1.0000000000000024</v>
      </c>
      <c r="Z151" s="17">
        <v>-1.0000000000000024</v>
      </c>
      <c r="AA151" s="17">
        <v>90.99659986899654</v>
      </c>
      <c r="AB151" s="17">
        <v>0.4385702045036447</v>
      </c>
      <c r="AC151" s="17">
        <v>0.19330498684299685</v>
      </c>
      <c r="AD151" s="17">
        <v>0.34218549791837388</v>
      </c>
      <c r="AE151" s="17">
        <v>48.703034463250773</v>
      </c>
      <c r="AF151" s="17">
        <v>1</v>
      </c>
      <c r="AG151" s="17">
        <v>-1.0000000000000024</v>
      </c>
      <c r="AH151" s="17">
        <v>-1.0000000000000024</v>
      </c>
      <c r="AI151" s="17">
        <v>1.1969273931515602E-2</v>
      </c>
      <c r="AJ151" s="17">
        <v>0.2029044442880345</v>
      </c>
      <c r="AK151" s="17">
        <v>0.27024827031758142</v>
      </c>
      <c r="AL151" s="17">
        <v>-2.0764184058830269E-3</v>
      </c>
      <c r="AM151" s="17">
        <v>0.11792974448291818</v>
      </c>
      <c r="AN151" s="17">
        <v>-7.9902058350831903E-2</v>
      </c>
      <c r="AO151" s="17">
        <v>4.299484963660861</v>
      </c>
      <c r="AP151" s="17">
        <v>-2.007933550800213</v>
      </c>
      <c r="AQ151" s="17">
        <v>47.614607641947998</v>
      </c>
      <c r="AR151" s="17">
        <v>1.1445576585888508</v>
      </c>
      <c r="AS151" s="17">
        <v>2.984039522931464</v>
      </c>
      <c r="AT151" s="17">
        <v>-1.0000000000000024</v>
      </c>
      <c r="AU151" s="17">
        <v>-1.0000000000000024</v>
      </c>
      <c r="AV151" s="17">
        <v>-0.21749725972492934</v>
      </c>
      <c r="AW151" s="17">
        <v>98.79168752462094</v>
      </c>
      <c r="AX151" s="17">
        <v>119.32151743205469</v>
      </c>
      <c r="AY151" s="17">
        <v>-3.4489648224068949E-2</v>
      </c>
      <c r="AZ151" s="17">
        <v>-13.367426869495976</v>
      </c>
      <c r="BA151" s="22">
        <v>1491.6011221958051</v>
      </c>
      <c r="CU151" t="e">
        <v>#N/A</v>
      </c>
      <c r="CV151" t="e">
        <v>#N/A</v>
      </c>
    </row>
    <row r="152" spans="1:100" x14ac:dyDescent="0.25">
      <c r="A152">
        <v>319</v>
      </c>
      <c r="B152" t="s">
        <v>591</v>
      </c>
      <c r="C152" s="22">
        <v>3</v>
      </c>
      <c r="D152" s="17">
        <v>4.39120718382964</v>
      </c>
      <c r="E152" s="17">
        <v>-0.11900988457862098</v>
      </c>
      <c r="F152" s="17">
        <v>0.18515302736214045</v>
      </c>
      <c r="G152" s="17">
        <v>0.15566785546030082</v>
      </c>
      <c r="H152" s="17">
        <v>-5.7872390846518559E-2</v>
      </c>
      <c r="I152" s="17">
        <v>0</v>
      </c>
      <c r="J152" s="17">
        <v>-3.4723434507911128</v>
      </c>
      <c r="K152" s="17">
        <v>-5.7872390846518559E-2</v>
      </c>
      <c r="L152" s="17">
        <v>-1.0000000000000007</v>
      </c>
      <c r="M152" s="17">
        <v>-1.0000000000000007</v>
      </c>
      <c r="N152" s="17">
        <v>-1.1574478169303712</v>
      </c>
      <c r="O152" s="17">
        <v>1.0745315884988262</v>
      </c>
      <c r="P152" s="17">
        <v>0.29674306005671225</v>
      </c>
      <c r="Q152" s="17">
        <v>16.082106040754962</v>
      </c>
      <c r="R152" s="17">
        <v>5.17686940222434</v>
      </c>
      <c r="S152" s="17">
        <v>0.33333333333333359</v>
      </c>
      <c r="T152" s="17">
        <v>0.25953769723882519</v>
      </c>
      <c r="U152" s="17">
        <v>0.34530200052600785</v>
      </c>
      <c r="V152" s="17">
        <v>-1.4472578059727546E-2</v>
      </c>
      <c r="W152" s="17">
        <v>39.26291375539828</v>
      </c>
      <c r="X152" s="17">
        <v>1.8621308634071496</v>
      </c>
      <c r="Y152" s="17">
        <v>-1.0000000000000007</v>
      </c>
      <c r="Z152" s="17">
        <v>-1.0000000000000007</v>
      </c>
      <c r="AA152" s="17">
        <v>83.329337692110087</v>
      </c>
      <c r="AB152" s="17">
        <v>0.18661018929189346</v>
      </c>
      <c r="AC152" s="17">
        <v>0.43469293670335657</v>
      </c>
      <c r="AD152" s="17">
        <v>0.15648796469449916</v>
      </c>
      <c r="AE152" s="17">
        <v>38.889554534487438</v>
      </c>
      <c r="AF152" s="17">
        <v>0.73333333333333328</v>
      </c>
      <c r="AG152" s="17">
        <v>-1.0000000000000007</v>
      </c>
      <c r="AH152" s="17">
        <v>-1.0000000000000007</v>
      </c>
      <c r="AI152" s="17">
        <v>1.0247561653455346E-2</v>
      </c>
      <c r="AJ152" s="17">
        <v>-1.4472578059727546E-2</v>
      </c>
      <c r="AK152" s="17">
        <v>0.26078825047021148</v>
      </c>
      <c r="AL152" s="17">
        <v>0.16176727155354012</v>
      </c>
      <c r="AM152" s="17">
        <v>9.5975725976185006E-2</v>
      </c>
      <c r="AN152" s="17">
        <v>-4.8624685767254761E-2</v>
      </c>
      <c r="AO152" s="17">
        <v>3.7033344017556873</v>
      </c>
      <c r="AP152" s="17">
        <v>-0.40678078641366916</v>
      </c>
      <c r="AQ152" s="17">
        <v>35.790570304607179</v>
      </c>
      <c r="AR152" s="17">
        <v>0.92370045303843917</v>
      </c>
      <c r="AS152" s="17">
        <v>1.8042584725606323</v>
      </c>
      <c r="AT152" s="17">
        <v>-1.0000000000000007</v>
      </c>
      <c r="AU152" s="17">
        <v>-1.0000000000000007</v>
      </c>
      <c r="AV152" s="17">
        <v>5.3325372576846393</v>
      </c>
      <c r="AW152" s="17">
        <v>83.997088494195225</v>
      </c>
      <c r="AX152" s="17">
        <v>82.754781921291567</v>
      </c>
      <c r="AY152" s="17">
        <v>0.14960883582362405</v>
      </c>
      <c r="AZ152" s="17">
        <v>-5.2184657510548842</v>
      </c>
      <c r="BA152" s="22">
        <v>1499.5647103014608</v>
      </c>
      <c r="CU152" t="e">
        <v>#N/A</v>
      </c>
      <c r="CV152" t="e">
        <v>#N/A</v>
      </c>
    </row>
    <row r="153" spans="1:100" x14ac:dyDescent="0.25">
      <c r="A153">
        <v>321</v>
      </c>
      <c r="B153" t="s">
        <v>592</v>
      </c>
      <c r="C153" s="22">
        <v>3</v>
      </c>
      <c r="D153" s="17">
        <v>4.9109402718250994</v>
      </c>
      <c r="E153" s="17">
        <v>0</v>
      </c>
      <c r="F153" s="17">
        <v>-0.24567427084997351</v>
      </c>
      <c r="G153" s="17">
        <v>-0.24567427084997351</v>
      </c>
      <c r="H153" s="17">
        <v>0.21482110738293805</v>
      </c>
      <c r="I153" s="17">
        <v>0</v>
      </c>
      <c r="J153" s="17">
        <v>12.889266442976281</v>
      </c>
      <c r="K153" s="17">
        <v>0.21482110738293805</v>
      </c>
      <c r="L153" s="17">
        <v>-0.99999999999999967</v>
      </c>
      <c r="M153" s="17">
        <v>-0.99999999999999967</v>
      </c>
      <c r="N153" s="17">
        <v>4.2964221476587596</v>
      </c>
      <c r="O153" s="17">
        <v>17.554532443951409</v>
      </c>
      <c r="P153" s="17">
        <v>-7.5659989036528208E-2</v>
      </c>
      <c r="Q153" s="17">
        <v>-1.5053531496681458</v>
      </c>
      <c r="R153" s="17">
        <v>-0.56632486019177708</v>
      </c>
      <c r="S153" s="17">
        <v>0.33333333333333309</v>
      </c>
      <c r="T153" s="17">
        <v>0.29908974613547451</v>
      </c>
      <c r="U153" s="17">
        <v>0.2712451355989795</v>
      </c>
      <c r="V153" s="17">
        <v>-1.1077305834762142E-2</v>
      </c>
      <c r="W153" s="17">
        <v>27.110792074003498</v>
      </c>
      <c r="X153" s="17">
        <v>1.3893011474285724</v>
      </c>
      <c r="Y153" s="17">
        <v>-0.99999999999999967</v>
      </c>
      <c r="Z153" s="17">
        <v>-0.99999999999999967</v>
      </c>
      <c r="AA153" s="17">
        <v>36.050019655463664</v>
      </c>
      <c r="AB153" s="17">
        <v>8.1581786267993603E-2</v>
      </c>
      <c r="AC153" s="17">
        <v>-2.1414899927593462E-2</v>
      </c>
      <c r="AD153" s="17">
        <v>0.12994416249263885</v>
      </c>
      <c r="AE153" s="17">
        <v>9.5055524416519521</v>
      </c>
      <c r="AF153" s="17">
        <v>0.33333333333333331</v>
      </c>
      <c r="AG153" s="17">
        <v>-0.99999999999999967</v>
      </c>
      <c r="AH153" s="17">
        <v>-0.99999999999999967</v>
      </c>
      <c r="AI153" s="17">
        <v>-1.250703239047378E-2</v>
      </c>
      <c r="AJ153" s="17">
        <v>-1.1077305834762142E-2</v>
      </c>
      <c r="AK153" s="17">
        <v>-0.10939216141286082</v>
      </c>
      <c r="AL153" s="17">
        <v>-5.0168937828507024E-3</v>
      </c>
      <c r="AM153" s="17">
        <v>-9.8533928594545378E-2</v>
      </c>
      <c r="AN153" s="17">
        <v>0.20021911597441452</v>
      </c>
      <c r="AO153" s="17">
        <v>-3.0103090219279389</v>
      </c>
      <c r="AP153" s="17">
        <v>4.9803934304461093</v>
      </c>
      <c r="AQ153" s="17">
        <v>40.00005851697977</v>
      </c>
      <c r="AR153" s="17">
        <v>0.89259090923302564</v>
      </c>
      <c r="AS153" s="17">
        <v>1.6041222548115106</v>
      </c>
      <c r="AT153" s="17">
        <v>-0.99999999999999967</v>
      </c>
      <c r="AU153" s="17">
        <v>-0.99999999999999967</v>
      </c>
      <c r="AV153" s="17">
        <v>-0.81199913104175048</v>
      </c>
      <c r="AW153" s="17">
        <v>58.584945529861152</v>
      </c>
      <c r="AX153" s="17">
        <v>57.227074298575474</v>
      </c>
      <c r="AY153" s="17">
        <v>0.11327301568246403</v>
      </c>
      <c r="AZ153" s="17">
        <v>-9.7046310721785893</v>
      </c>
      <c r="BA153" s="22">
        <v>1445.1712546369383</v>
      </c>
      <c r="CU153" t="e">
        <v>#N/A</v>
      </c>
      <c r="CV153" t="e">
        <v>#N/A</v>
      </c>
    </row>
    <row r="154" spans="1:100" x14ac:dyDescent="0.25">
      <c r="A154">
        <v>322</v>
      </c>
      <c r="B154" t="s">
        <v>593</v>
      </c>
      <c r="C154" s="22">
        <v>3</v>
      </c>
      <c r="D154" s="17">
        <v>3.1939604922143965</v>
      </c>
      <c r="E154" s="17">
        <v>-5.4691353873923994E-3</v>
      </c>
      <c r="F154" s="17">
        <v>0.20585244752170473</v>
      </c>
      <c r="G154" s="17">
        <v>0.20585244752170473</v>
      </c>
      <c r="H154" s="17">
        <v>0.21193513449458667</v>
      </c>
      <c r="I154" s="17">
        <v>0</v>
      </c>
      <c r="J154" s="17">
        <v>12.716108069675213</v>
      </c>
      <c r="K154" s="17">
        <v>0.21193513449458667</v>
      </c>
      <c r="L154" s="17">
        <v>-1.0000000000000002</v>
      </c>
      <c r="M154" s="17">
        <v>-1.0000000000000002</v>
      </c>
      <c r="N154" s="17">
        <v>4.2387026898917375</v>
      </c>
      <c r="O154" s="17">
        <v>16.115921009411299</v>
      </c>
      <c r="P154" s="17">
        <v>5.5188218864192775</v>
      </c>
      <c r="Q154" s="17">
        <v>8.5942575777247732E-2</v>
      </c>
      <c r="R154" s="17">
        <v>0.5964536806668147</v>
      </c>
      <c r="S154" s="17">
        <v>0.33333333333333359</v>
      </c>
      <c r="T154" s="17">
        <v>0.34647315446513516</v>
      </c>
      <c r="U154" s="17">
        <v>-3.808079913860464E-2</v>
      </c>
      <c r="V154" s="17">
        <v>-1.3862375953619692E-2</v>
      </c>
      <c r="W154" s="17">
        <v>16.637127128466297</v>
      </c>
      <c r="X154" s="17">
        <v>0.24691172008713397</v>
      </c>
      <c r="Y154" s="17">
        <v>-1.0000000000000002</v>
      </c>
      <c r="Z154" s="17">
        <v>-1.0000000000000002</v>
      </c>
      <c r="AA154" s="17">
        <v>27.38770924326889</v>
      </c>
      <c r="AB154" s="17">
        <v>2.336526276254813E-2</v>
      </c>
      <c r="AC154" s="17">
        <v>0.1921091689973847</v>
      </c>
      <c r="AD154" s="17">
        <v>-1.2391863077217576E-2</v>
      </c>
      <c r="AE154" s="17">
        <v>10.154128434135766</v>
      </c>
      <c r="AF154" s="17">
        <v>0.33333333333333331</v>
      </c>
      <c r="AG154" s="17">
        <v>-1.0000000000000002</v>
      </c>
      <c r="AH154" s="17">
        <v>-1.0000000000000002</v>
      </c>
      <c r="AI154" s="17">
        <v>0</v>
      </c>
      <c r="AJ154" s="17">
        <v>-1.3862375953619692E-2</v>
      </c>
      <c r="AK154" s="17">
        <v>9.6137246837295104E-2</v>
      </c>
      <c r="AL154" s="17">
        <v>-2.3051087670308501E-2</v>
      </c>
      <c r="AM154" s="17">
        <v>8.2274394417051991E-2</v>
      </c>
      <c r="AN154" s="17">
        <v>2.6453404840800551E-2</v>
      </c>
      <c r="AO154" s="17">
        <v>2.5375460946127775</v>
      </c>
      <c r="AP154" s="17">
        <v>0.54607968266847062</v>
      </c>
      <c r="AQ154" s="17">
        <v>29.353235198141505</v>
      </c>
      <c r="AR154" s="17">
        <v>0.62786331270624385</v>
      </c>
      <c r="AS154" s="17">
        <v>0.45884685458172098</v>
      </c>
      <c r="AT154" s="17">
        <v>-1.0000000000000002</v>
      </c>
      <c r="AU154" s="17">
        <v>-1.0000000000000002</v>
      </c>
      <c r="AV154" s="17">
        <v>0.80230612818851932</v>
      </c>
      <c r="AW154" s="17">
        <v>44.049709935348666</v>
      </c>
      <c r="AX154" s="17">
        <v>42.66347233998669</v>
      </c>
      <c r="AY154" s="17">
        <v>-5.3350754582813156E-3</v>
      </c>
      <c r="AZ154" s="17">
        <v>-35.189499176433337</v>
      </c>
      <c r="BA154" s="22">
        <v>1354.0738718606372</v>
      </c>
      <c r="CU154" t="e">
        <v>#N/A</v>
      </c>
      <c r="CV154" t="e">
        <v>#N/A</v>
      </c>
    </row>
    <row r="155" spans="1:100" x14ac:dyDescent="0.25">
      <c r="A155">
        <v>329</v>
      </c>
      <c r="B155" t="s">
        <v>594</v>
      </c>
      <c r="C155" s="22">
        <v>3</v>
      </c>
      <c r="D155" s="17">
        <v>5.2688090518148689</v>
      </c>
      <c r="E155" s="17">
        <v>4.0832982139264846E-2</v>
      </c>
      <c r="F155" s="17">
        <v>3.676628351246463</v>
      </c>
      <c r="G155" s="17">
        <v>3.6847238148113384</v>
      </c>
      <c r="H155" s="17">
        <v>0.10669340499504444</v>
      </c>
      <c r="I155" s="17">
        <v>-2.2063238653501179E-2</v>
      </c>
      <c r="J155" s="17">
        <v>5.0778099804925958</v>
      </c>
      <c r="K155" s="17">
        <v>8.4630166341543245E-2</v>
      </c>
      <c r="L155" s="17">
        <v>-0.99999999999999967</v>
      </c>
      <c r="M155" s="17">
        <v>-0.99999999999999967</v>
      </c>
      <c r="N155" s="17">
        <v>1.6926033268308651</v>
      </c>
      <c r="O155" s="17">
        <v>14.031342847118792</v>
      </c>
      <c r="P155" s="17">
        <v>0.42137641106349055</v>
      </c>
      <c r="Q155" s="17">
        <v>-0.54427590515491753</v>
      </c>
      <c r="R155" s="17">
        <v>-0.1415092484886552</v>
      </c>
      <c r="S155" s="17">
        <v>0.33333333333333354</v>
      </c>
      <c r="T155" s="17">
        <v>0.31763629392846598</v>
      </c>
      <c r="U155" s="17">
        <v>0.21504852684501105</v>
      </c>
      <c r="V155" s="17">
        <v>-5.7917136115023554E-2</v>
      </c>
      <c r="W155" s="17">
        <v>28.93883406600974</v>
      </c>
      <c r="X155" s="17">
        <v>1.0633337122052919</v>
      </c>
      <c r="Y155" s="17">
        <v>-0.99999999999999967</v>
      </c>
      <c r="Z155" s="17">
        <v>-0.99999999999999967</v>
      </c>
      <c r="AA155" s="17">
        <v>81.734940831539433</v>
      </c>
      <c r="AB155" s="17">
        <v>0.36589088383880691</v>
      </c>
      <c r="AC155" s="17">
        <v>0.36179761777231367</v>
      </c>
      <c r="AD155" s="17">
        <v>0.33106381866924667</v>
      </c>
      <c r="AE155" s="17">
        <v>52.93761601401836</v>
      </c>
      <c r="AF155" s="17">
        <v>0.94444444444444442</v>
      </c>
      <c r="AG155" s="17">
        <v>-0.99999999999999967</v>
      </c>
      <c r="AH155" s="17">
        <v>-0.99999999999999967</v>
      </c>
      <c r="AI155" s="17">
        <v>0</v>
      </c>
      <c r="AJ155" s="17">
        <v>-5.7917136115023554E-2</v>
      </c>
      <c r="AK155" s="17">
        <v>0.75324719846785571</v>
      </c>
      <c r="AL155" s="17">
        <v>-0.10651300922407494</v>
      </c>
      <c r="AM155" s="17">
        <v>4.7518454269079927E-2</v>
      </c>
      <c r="AN155" s="17">
        <v>0.22373836351261833</v>
      </c>
      <c r="AO155" s="17">
        <v>4.9541973490662734</v>
      </c>
      <c r="AP155" s="17">
        <v>5.0608940416950849</v>
      </c>
      <c r="AQ155" s="17">
        <v>34.016644046502329</v>
      </c>
      <c r="AR155" s="17">
        <v>0.80810101799178691</v>
      </c>
      <c r="AS155" s="17">
        <v>1.1479638785468356</v>
      </c>
      <c r="AT155" s="17">
        <v>-0.99999999999999967</v>
      </c>
      <c r="AU155" s="17">
        <v>-0.99999999999999967</v>
      </c>
      <c r="AV155" s="17">
        <v>3.5432145663226828</v>
      </c>
      <c r="AW155" s="17">
        <v>100.82717772035326</v>
      </c>
      <c r="AX155" s="17">
        <v>95.035464108850931</v>
      </c>
      <c r="AY155" s="17">
        <v>0.15303851137573804</v>
      </c>
      <c r="AZ155" s="17">
        <v>-6.6859588253999371</v>
      </c>
      <c r="BA155" s="22">
        <v>1525.4780135084684</v>
      </c>
      <c r="CU155" t="e">
        <v>#N/A</v>
      </c>
      <c r="CV155" t="e">
        <v>#N/A</v>
      </c>
    </row>
    <row r="156" spans="1:100" x14ac:dyDescent="0.25">
      <c r="A156">
        <v>330</v>
      </c>
      <c r="B156" t="s">
        <v>595</v>
      </c>
      <c r="C156" s="22">
        <v>3</v>
      </c>
      <c r="D156" s="17">
        <v>4.5030135347451514</v>
      </c>
      <c r="E156" s="17">
        <v>0</v>
      </c>
      <c r="F156" s="17">
        <v>14.430229286944957</v>
      </c>
      <c r="G156" s="17">
        <v>14.430229286944957</v>
      </c>
      <c r="H156" s="17">
        <v>5.2520560282359983E-3</v>
      </c>
      <c r="I156" s="17">
        <v>0</v>
      </c>
      <c r="J156" s="17">
        <v>0.31512336169415334</v>
      </c>
      <c r="K156" s="17">
        <v>5.2520560282359983E-3</v>
      </c>
      <c r="L156" s="17">
        <v>-0.99999999999999944</v>
      </c>
      <c r="M156" s="17">
        <v>-0.99999999999999944</v>
      </c>
      <c r="N156" s="17">
        <v>0.10504112056471833</v>
      </c>
      <c r="O156" s="17">
        <v>19.24836618338426</v>
      </c>
      <c r="P156" s="17">
        <v>-0.80128931970487527</v>
      </c>
      <c r="Q156" s="17">
        <v>29.276571693943549</v>
      </c>
      <c r="R156" s="17">
        <v>9.4449742024522951</v>
      </c>
      <c r="S156" s="17">
        <v>0.33333333333333315</v>
      </c>
      <c r="T156" s="17">
        <v>0.38394100362342132</v>
      </c>
      <c r="U156" s="17">
        <v>0.49532168819300432</v>
      </c>
      <c r="V156" s="17">
        <v>0.19220150763879834</v>
      </c>
      <c r="W156" s="17">
        <v>55.981819070412854</v>
      </c>
      <c r="X156" s="17">
        <v>3.8953893497910621</v>
      </c>
      <c r="Y156" s="17">
        <v>-0.99999999999999944</v>
      </c>
      <c r="Z156" s="17">
        <v>-0.99999999999999944</v>
      </c>
      <c r="AA156" s="17">
        <v>101.37585888360692</v>
      </c>
      <c r="AB156" s="17">
        <v>0.46222320636561898</v>
      </c>
      <c r="AC156" s="17">
        <v>9.2593530372043514E-2</v>
      </c>
      <c r="AD156" s="17">
        <v>0.16416457547717242</v>
      </c>
      <c r="AE156" s="17">
        <v>35.949065610741762</v>
      </c>
      <c r="AF156" s="17">
        <v>0.83333333333333337</v>
      </c>
      <c r="AG156" s="17">
        <v>-0.99999999999999944</v>
      </c>
      <c r="AH156" s="17">
        <v>-0.99999999999999944</v>
      </c>
      <c r="AI156" s="17">
        <v>0.36529834960963364</v>
      </c>
      <c r="AJ156" s="17">
        <v>0.19220150763879834</v>
      </c>
      <c r="AK156" s="17">
        <v>0.16633755177306586</v>
      </c>
      <c r="AL156" s="17">
        <v>-8.0720770646304701E-2</v>
      </c>
      <c r="AM156" s="17">
        <v>9.0084712590909749E-2</v>
      </c>
      <c r="AN156" s="17">
        <v>-0.11218475858280436</v>
      </c>
      <c r="AO156" s="17">
        <v>3.0838055736380734</v>
      </c>
      <c r="AP156" s="17">
        <v>-3.2082228178016328</v>
      </c>
      <c r="AQ156" s="17">
        <v>56.296942432107038</v>
      </c>
      <c r="AR156" s="17">
        <v>1.4047975327885576</v>
      </c>
      <c r="AS156" s="17">
        <v>3.9006414058192989</v>
      </c>
      <c r="AT156" s="17">
        <v>-0.99999999999999944</v>
      </c>
      <c r="AU156" s="17">
        <v>-0.99999999999999944</v>
      </c>
      <c r="AV156" s="17">
        <v>23.875203489397258</v>
      </c>
      <c r="AW156" s="17">
        <v>117.41600224918948</v>
      </c>
      <c r="AX156" s="17">
        <v>143.94212000526201</v>
      </c>
      <c r="AY156" s="17">
        <v>0.43660365625871339</v>
      </c>
      <c r="AZ156" s="17">
        <v>65.192736088405653</v>
      </c>
      <c r="BA156" s="22">
        <v>1697.808508932435</v>
      </c>
      <c r="CU156" t="e">
        <v>#N/A</v>
      </c>
      <c r="CV156" t="e">
        <v>#N/A</v>
      </c>
    </row>
    <row r="157" spans="1:100" x14ac:dyDescent="0.25">
      <c r="A157">
        <v>333</v>
      </c>
      <c r="B157" t="s">
        <v>596</v>
      </c>
      <c r="C157" s="22">
        <v>3</v>
      </c>
      <c r="D157" s="17">
        <v>4.8280742484872388</v>
      </c>
      <c r="E157" s="17">
        <v>-4.5819755267775118E-2</v>
      </c>
      <c r="F157" s="17">
        <v>-0.67339795393916613</v>
      </c>
      <c r="G157" s="17">
        <v>-0.67339795393916613</v>
      </c>
      <c r="H157" s="17">
        <v>0.37882836307835116</v>
      </c>
      <c r="I157" s="17">
        <v>0</v>
      </c>
      <c r="J157" s="17">
        <v>22.729701784701071</v>
      </c>
      <c r="K157" s="17">
        <v>0.37882836307835116</v>
      </c>
      <c r="L157" s="17">
        <v>-1</v>
      </c>
      <c r="M157" s="17">
        <v>-1</v>
      </c>
      <c r="N157" s="17">
        <v>7.5765672615670239</v>
      </c>
      <c r="O157" s="17">
        <v>26.884378079249139</v>
      </c>
      <c r="P157" s="17">
        <v>-0.23046457852027494</v>
      </c>
      <c r="Q157" s="17">
        <v>-6.9680973568847868</v>
      </c>
      <c r="R157" s="17">
        <v>-2.3494446015545871</v>
      </c>
      <c r="S157" s="17">
        <v>0.33333333333333337</v>
      </c>
      <c r="T157" s="17">
        <v>0.28864921734002053</v>
      </c>
      <c r="U157" s="17">
        <v>0.42297435757202967</v>
      </c>
      <c r="V157" s="17">
        <v>9.0968956958272507E-2</v>
      </c>
      <c r="W157" s="17">
        <v>30.283900085012185</v>
      </c>
      <c r="X157" s="17">
        <v>2.5240231871162391</v>
      </c>
      <c r="Y157" s="17">
        <v>-1</v>
      </c>
      <c r="Z157" s="17">
        <v>-1</v>
      </c>
      <c r="AA157" s="17">
        <v>56.40622185998896</v>
      </c>
      <c r="AB157" s="17">
        <v>9.3357698259714461E-2</v>
      </c>
      <c r="AC157" s="17">
        <v>0.35654333106681546</v>
      </c>
      <c r="AD157" s="17">
        <v>0.11953429820409628</v>
      </c>
      <c r="AE157" s="17">
        <v>28.471766376531317</v>
      </c>
      <c r="AF157" s="17">
        <v>0.88888888888888884</v>
      </c>
      <c r="AG157" s="17">
        <v>-1</v>
      </c>
      <c r="AH157" s="17">
        <v>-1</v>
      </c>
      <c r="AI157" s="17">
        <v>-5.4505004819255146E-2</v>
      </c>
      <c r="AJ157" s="17">
        <v>9.0968956958272507E-2</v>
      </c>
      <c r="AK157" s="17">
        <v>-0.13557844977593078</v>
      </c>
      <c r="AL157" s="17">
        <v>-0.22228927087854572</v>
      </c>
      <c r="AM157" s="17">
        <v>-0.12537137543437304</v>
      </c>
      <c r="AN157" s="17">
        <v>1.1247684181540314</v>
      </c>
      <c r="AO157" s="17">
        <v>-3.8121766347389809</v>
      </c>
      <c r="AP157" s="17">
        <v>27.007764099458058</v>
      </c>
      <c r="AQ157" s="17">
        <v>53.01360186971327</v>
      </c>
      <c r="AR157" s="17">
        <v>1.1359258652036563</v>
      </c>
      <c r="AS157" s="17">
        <v>2.9028515501945908</v>
      </c>
      <c r="AT157" s="17">
        <v>-1</v>
      </c>
      <c r="AU157" s="17">
        <v>-1</v>
      </c>
      <c r="AV157" s="17">
        <v>-3.0228425554937521</v>
      </c>
      <c r="AW157" s="17">
        <v>110.29836403869616</v>
      </c>
      <c r="AX157" s="17">
        <v>118.30515963813833</v>
      </c>
      <c r="AY157" s="17">
        <v>0.35258360861142535</v>
      </c>
      <c r="AZ157" s="17">
        <v>39.223014768283647</v>
      </c>
      <c r="BA157" s="22">
        <v>1619.4877674800905</v>
      </c>
      <c r="CU157" t="e">
        <v>#N/A</v>
      </c>
      <c r="CV157" t="e">
        <v>#N/A</v>
      </c>
    </row>
    <row r="158" spans="1:100" x14ac:dyDescent="0.25">
      <c r="A158">
        <v>334</v>
      </c>
      <c r="B158" t="s">
        <v>597</v>
      </c>
      <c r="C158" s="22">
        <v>3</v>
      </c>
      <c r="D158" s="17">
        <v>4.7797272917309161</v>
      </c>
      <c r="E158" s="17">
        <v>-1.1513237839980452E-2</v>
      </c>
      <c r="F158" s="17">
        <v>-0.43478472887455016</v>
      </c>
      <c r="G158" s="17">
        <v>-0.43478472887455016</v>
      </c>
      <c r="H158" s="17">
        <v>0.26225930113325852</v>
      </c>
      <c r="I158" s="17">
        <v>0</v>
      </c>
      <c r="J158" s="17">
        <v>15.735558067995509</v>
      </c>
      <c r="K158" s="17">
        <v>0.26225930113325852</v>
      </c>
      <c r="L158" s="17">
        <v>-1</v>
      </c>
      <c r="M158" s="17">
        <v>-1</v>
      </c>
      <c r="N158" s="17">
        <v>5.2451860226651696</v>
      </c>
      <c r="O158" s="17">
        <v>20.080500630851866</v>
      </c>
      <c r="P158" s="17">
        <v>-3.6203993953205893E-2</v>
      </c>
      <c r="Q158" s="17">
        <v>-1.072153927868768</v>
      </c>
      <c r="R158" s="17">
        <v>-0.39025225964120203</v>
      </c>
      <c r="S158" s="17">
        <v>0.33333333333333331</v>
      </c>
      <c r="T158" s="17">
        <v>0.28060275601100299</v>
      </c>
      <c r="U158" s="17">
        <v>0.15589815037242316</v>
      </c>
      <c r="V158" s="17">
        <v>-1.0342997052206881E-2</v>
      </c>
      <c r="W158" s="17">
        <v>19.889277661251775</v>
      </c>
      <c r="X158" s="17">
        <v>0.96252118175788015</v>
      </c>
      <c r="Y158" s="17">
        <v>-1</v>
      </c>
      <c r="Z158" s="17">
        <v>-1</v>
      </c>
      <c r="AA158" s="17">
        <v>36.163508223134031</v>
      </c>
      <c r="AB158" s="17">
        <v>0.22811454506643913</v>
      </c>
      <c r="AC158" s="17">
        <v>7.7241082033826625E-2</v>
      </c>
      <c r="AD158" s="17">
        <v>2.7934029330203437E-2</v>
      </c>
      <c r="AE158" s="17">
        <v>16.664482821523467</v>
      </c>
      <c r="AF158" s="17">
        <v>0.375</v>
      </c>
      <c r="AG158" s="17">
        <v>-1</v>
      </c>
      <c r="AH158" s="17">
        <v>-1</v>
      </c>
      <c r="AI158" s="17">
        <v>-6.0132345483997152E-2</v>
      </c>
      <c r="AJ158" s="17">
        <v>-1.0342997052206881E-2</v>
      </c>
      <c r="AK158" s="17">
        <v>5.2752625572731159E-2</v>
      </c>
      <c r="AL158" s="17">
        <v>0.54911310341777619</v>
      </c>
      <c r="AM158" s="17">
        <v>0.34335541565806188</v>
      </c>
      <c r="AN158" s="17">
        <v>1.2101826181049415</v>
      </c>
      <c r="AO158" s="17">
        <v>8.8476485193151984</v>
      </c>
      <c r="AP158" s="17">
        <v>33.000130969712416</v>
      </c>
      <c r="AQ158" s="17">
        <v>35.624835729247252</v>
      </c>
      <c r="AR158" s="17">
        <v>0.75949124266455259</v>
      </c>
      <c r="AS158" s="17">
        <v>1.2247804828911386</v>
      </c>
      <c r="AT158" s="17">
        <v>-1</v>
      </c>
      <c r="AU158" s="17">
        <v>-1</v>
      </c>
      <c r="AV158" s="17">
        <v>-0.82503698851575391</v>
      </c>
      <c r="AW158" s="17">
        <v>89.244139823698248</v>
      </c>
      <c r="AX158" s="17">
        <v>87.007193208797631</v>
      </c>
      <c r="AY158" s="17">
        <v>0.17360114838946089</v>
      </c>
      <c r="AZ158" s="17">
        <v>43.298405378613097</v>
      </c>
      <c r="BA158" s="22">
        <v>1524.0509915206228</v>
      </c>
      <c r="CU158" t="e">
        <v>#N/A</v>
      </c>
      <c r="CV158" t="e">
        <v>#N/A</v>
      </c>
    </row>
    <row r="159" spans="1:100" x14ac:dyDescent="0.25">
      <c r="A159">
        <v>335</v>
      </c>
      <c r="B159" t="s">
        <v>598</v>
      </c>
      <c r="C159" s="22">
        <v>3</v>
      </c>
      <c r="D159" s="17">
        <v>3.9934926649791347</v>
      </c>
      <c r="E159" s="17">
        <v>-1.3244787265885136E-2</v>
      </c>
      <c r="F159" s="17">
        <v>-0.21309918764129848</v>
      </c>
      <c r="G159" s="17">
        <v>-0.21309918764129848</v>
      </c>
      <c r="H159" s="17">
        <v>-1.3060499064921561E-2</v>
      </c>
      <c r="I159" s="17">
        <v>0</v>
      </c>
      <c r="J159" s="17">
        <v>-0.78362994389529272</v>
      </c>
      <c r="K159" s="17">
        <v>-1.3060499064921561E-2</v>
      </c>
      <c r="L159" s="17">
        <v>-1.0000000000000007</v>
      </c>
      <c r="M159" s="17">
        <v>-1.0000000000000007</v>
      </c>
      <c r="N159" s="17">
        <v>-0.26120998129843132</v>
      </c>
      <c r="O159" s="17">
        <v>2.9967635334425422</v>
      </c>
      <c r="P159" s="17">
        <v>1.0348438864882329E-2</v>
      </c>
      <c r="Q159" s="17">
        <v>0.89222440835382599</v>
      </c>
      <c r="R159" s="17">
        <v>0.33311500274783418</v>
      </c>
      <c r="S159" s="17">
        <v>0.33333333333333365</v>
      </c>
      <c r="T159" s="17">
        <v>0.39900812661387236</v>
      </c>
      <c r="U159" s="17">
        <v>-0.1101436935591275</v>
      </c>
      <c r="V159" s="17">
        <v>-1.1460619723963684E-2</v>
      </c>
      <c r="W159" s="17">
        <v>24.951905829161458</v>
      </c>
      <c r="X159" s="17">
        <v>0.28468834361414019</v>
      </c>
      <c r="Y159" s="17">
        <v>-1.0000000000000007</v>
      </c>
      <c r="Z159" s="17">
        <v>-1.0000000000000007</v>
      </c>
      <c r="AA159" s="17">
        <v>29.536322205619751</v>
      </c>
      <c r="AB159" s="17">
        <v>0.24195414060077736</v>
      </c>
      <c r="AC159" s="17">
        <v>-0.18407394155313969</v>
      </c>
      <c r="AD159" s="17">
        <v>2.7145828426571077E-2</v>
      </c>
      <c r="AE159" s="17">
        <v>4.2513013737104295</v>
      </c>
      <c r="AF159" s="17">
        <v>9.0909090909090912E-2</v>
      </c>
      <c r="AG159" s="17">
        <v>-1.0000000000000007</v>
      </c>
      <c r="AH159" s="17">
        <v>-1.0000000000000007</v>
      </c>
      <c r="AI159" s="17">
        <v>-5.3035238306782195E-2</v>
      </c>
      <c r="AJ159" s="17">
        <v>-1.1460619723963684E-2</v>
      </c>
      <c r="AK159" s="17">
        <v>0.75392065411116305</v>
      </c>
      <c r="AL159" s="17">
        <v>0.45441643292065614</v>
      </c>
      <c r="AM159" s="17">
        <v>-0.20614527947866701</v>
      </c>
      <c r="AN159" s="17">
        <v>1.0396142503189505E-2</v>
      </c>
      <c r="AO159" s="17">
        <v>-1.3840287164108607</v>
      </c>
      <c r="AP159" s="17">
        <v>2.5319857271830188</v>
      </c>
      <c r="AQ159" s="17">
        <v>24.168275885266169</v>
      </c>
      <c r="AR159" s="17">
        <v>0.61073714666411505</v>
      </c>
      <c r="AS159" s="17">
        <v>0.27162784454921873</v>
      </c>
      <c r="AT159" s="17">
        <v>-1.0000000000000007</v>
      </c>
      <c r="AU159" s="17">
        <v>-1.0000000000000007</v>
      </c>
      <c r="AV159" s="17">
        <v>0.12001581510653536</v>
      </c>
      <c r="AW159" s="17">
        <v>35.065071466245293</v>
      </c>
      <c r="AX159" s="17">
        <v>32.858304727713289</v>
      </c>
      <c r="AY159" s="17">
        <v>0.30508171859272554</v>
      </c>
      <c r="AZ159" s="17">
        <v>-14.278117561686747</v>
      </c>
      <c r="BA159" s="22">
        <v>1368.1258955340909</v>
      </c>
      <c r="CU159" t="e">
        <v>#N/A</v>
      </c>
      <c r="CV159" t="e">
        <v>#N/A</v>
      </c>
    </row>
    <row r="160" spans="1:100" x14ac:dyDescent="0.25">
      <c r="A160">
        <v>337</v>
      </c>
      <c r="B160" t="s">
        <v>599</v>
      </c>
      <c r="C160" s="22">
        <v>3</v>
      </c>
      <c r="D160" s="17">
        <v>5.493926155119369</v>
      </c>
      <c r="E160" s="17">
        <v>-0.44746373971559089</v>
      </c>
      <c r="F160" s="17">
        <v>-9.3113289624624312E-2</v>
      </c>
      <c r="G160" s="17">
        <v>-0.22893611817016468</v>
      </c>
      <c r="H160" s="17">
        <v>5.5969320710435838E-2</v>
      </c>
      <c r="I160" s="17">
        <v>-1.4831700452319315E-2</v>
      </c>
      <c r="J160" s="17">
        <v>2.4682572154870011</v>
      </c>
      <c r="K160" s="17">
        <v>4.113762025811657E-2</v>
      </c>
      <c r="L160" s="17">
        <v>-1.0000000000000011</v>
      </c>
      <c r="M160" s="17">
        <v>-1.0000000000000011</v>
      </c>
      <c r="N160" s="17">
        <v>0.82275240516233428</v>
      </c>
      <c r="O160" s="17">
        <v>7.7332472524362021</v>
      </c>
      <c r="P160" s="17">
        <v>-1.12824874447172</v>
      </c>
      <c r="Q160" s="17">
        <v>-0.76207652283415017</v>
      </c>
      <c r="R160" s="17">
        <v>-0.26624047551516278</v>
      </c>
      <c r="S160" s="17">
        <v>0.3366410000086999</v>
      </c>
      <c r="T160" s="17">
        <v>0.42215191415915632</v>
      </c>
      <c r="U160" s="17">
        <v>0.37743388401796607</v>
      </c>
      <c r="V160" s="17">
        <v>-9.7199422447992925E-3</v>
      </c>
      <c r="W160" s="17">
        <v>43.414769427316266</v>
      </c>
      <c r="X160" s="17">
        <v>2.2578897573386292</v>
      </c>
      <c r="Y160" s="17">
        <v>-1.0000000000000011</v>
      </c>
      <c r="Z160" s="17">
        <v>-1.0000000000000011</v>
      </c>
      <c r="AA160" s="17">
        <v>85.867870280605189</v>
      </c>
      <c r="AB160" s="17">
        <v>0.6005191508941411</v>
      </c>
      <c r="AC160" s="17">
        <v>0.15920332110308585</v>
      </c>
      <c r="AD160" s="17">
        <v>9.466435457885547E-2</v>
      </c>
      <c r="AE160" s="17">
        <v>42.719341328804106</v>
      </c>
      <c r="AF160" s="17">
        <v>0.91666666666666663</v>
      </c>
      <c r="AG160" s="17">
        <v>-1.0000000000000011</v>
      </c>
      <c r="AH160" s="17">
        <v>-1.0000000000000011</v>
      </c>
      <c r="AI160" s="17">
        <v>0</v>
      </c>
      <c r="AJ160" s="17">
        <v>-9.7199422447992925E-3</v>
      </c>
      <c r="AK160" s="17">
        <v>5.5926245062008571E-2</v>
      </c>
      <c r="AL160" s="17">
        <v>6.0677390358759416E-2</v>
      </c>
      <c r="AM160" s="17">
        <v>0.59988761060414419</v>
      </c>
      <c r="AN160" s="17">
        <v>0.26422152984964775</v>
      </c>
      <c r="AO160" s="17">
        <v>15.276821490413649</v>
      </c>
      <c r="AP160" s="17">
        <v>6.9089251980349893</v>
      </c>
      <c r="AQ160" s="17">
        <v>45.883026642803244</v>
      </c>
      <c r="AR160" s="17">
        <v>1.1265068559410236</v>
      </c>
      <c r="AS160" s="17">
        <v>2.2990273775967478</v>
      </c>
      <c r="AT160" s="17">
        <v>-1.0000000000000011</v>
      </c>
      <c r="AU160" s="17">
        <v>-1.0000000000000011</v>
      </c>
      <c r="AV160" s="17">
        <v>-0.49517659368532746</v>
      </c>
      <c r="AW160" s="17">
        <v>100.5100427310764</v>
      </c>
      <c r="AX160" s="17">
        <v>99.538048506596482</v>
      </c>
      <c r="AY160" s="17">
        <v>0.10857298071510121</v>
      </c>
      <c r="AZ160" s="17">
        <v>-5.2348939557098486</v>
      </c>
      <c r="BA160" s="22">
        <v>1409.4232894841707</v>
      </c>
      <c r="CU160" t="e">
        <v>#N/A</v>
      </c>
      <c r="CV160" t="e">
        <v>#N/A</v>
      </c>
    </row>
    <row r="161" spans="1:100" x14ac:dyDescent="0.25">
      <c r="A161">
        <v>339</v>
      </c>
      <c r="B161" t="s">
        <v>600</v>
      </c>
      <c r="C161" s="22">
        <v>3</v>
      </c>
      <c r="D161" s="17">
        <v>3.8596418922717186</v>
      </c>
      <c r="E161" s="17">
        <v>7.1160089531004458E-4</v>
      </c>
      <c r="F161" s="17">
        <v>4.2047041050859739E-3</v>
      </c>
      <c r="G161" s="17">
        <v>4.2047041050859739E-3</v>
      </c>
      <c r="H161" s="17">
        <v>3.7490945212636934E-3</v>
      </c>
      <c r="I161" s="17">
        <v>0</v>
      </c>
      <c r="J161" s="17">
        <v>0.22494567127582155</v>
      </c>
      <c r="K161" s="17">
        <v>3.7490945212636934E-3</v>
      </c>
      <c r="L161" s="17">
        <v>-1.0000000000000004</v>
      </c>
      <c r="M161" s="17">
        <v>-1.0000000000000004</v>
      </c>
      <c r="N161" s="17">
        <v>7.4981890425274117E-2</v>
      </c>
      <c r="O161" s="17">
        <v>4.088792267652626</v>
      </c>
      <c r="P161" s="17">
        <v>0.11146135170907079</v>
      </c>
      <c r="Q161" s="17">
        <v>-3.7290189109064439E-2</v>
      </c>
      <c r="R161" s="17">
        <v>3.8991139052601001E-2</v>
      </c>
      <c r="S161" s="17">
        <v>0.33333333333333381</v>
      </c>
      <c r="T161" s="17">
        <v>0.37368952189759491</v>
      </c>
      <c r="U161" s="17">
        <v>0.23763452729161652</v>
      </c>
      <c r="V161" s="17">
        <v>-1.4724555969915631E-2</v>
      </c>
      <c r="W161" s="17">
        <v>37.047349281254618</v>
      </c>
      <c r="X161" s="17">
        <v>1.6058207226208971</v>
      </c>
      <c r="Y161" s="17">
        <v>-1.0000000000000004</v>
      </c>
      <c r="Z161" s="17">
        <v>-1.0000000000000004</v>
      </c>
      <c r="AA161" s="17">
        <v>44.627619509406117</v>
      </c>
      <c r="AB161" s="17">
        <v>1.0884708668793857E-2</v>
      </c>
      <c r="AC161" s="17">
        <v>0.10318829730233531</v>
      </c>
      <c r="AD161" s="17">
        <v>3.6752575810848849E-2</v>
      </c>
      <c r="AE161" s="17">
        <v>7.5412790890988974</v>
      </c>
      <c r="AF161" s="17">
        <v>0.41666666666666669</v>
      </c>
      <c r="AG161" s="17">
        <v>-1.0000000000000004</v>
      </c>
      <c r="AH161" s="17">
        <v>-1.0000000000000004</v>
      </c>
      <c r="AI161" s="17">
        <v>0</v>
      </c>
      <c r="AJ161" s="17">
        <v>-1.4724555969915631E-2</v>
      </c>
      <c r="AK161" s="17">
        <v>9.5166718138214937E-2</v>
      </c>
      <c r="AL161" s="17">
        <v>-8.0761514337773371E-2</v>
      </c>
      <c r="AM161" s="17">
        <v>4.9681456231560103E-2</v>
      </c>
      <c r="AN161" s="17">
        <v>0.6853853407415873</v>
      </c>
      <c r="AO161" s="17">
        <v>1.7178699964800763</v>
      </c>
      <c r="AP161" s="17">
        <v>16.73082594685081</v>
      </c>
      <c r="AQ161" s="17">
        <v>37.272294952530444</v>
      </c>
      <c r="AR161" s="17">
        <v>0.92993282655262921</v>
      </c>
      <c r="AS161" s="17">
        <v>1.6095698171421609</v>
      </c>
      <c r="AT161" s="17">
        <v>-1.0000000000000004</v>
      </c>
      <c r="AU161" s="17">
        <v>-1.0000000000000004</v>
      </c>
      <c r="AV161" s="17">
        <v>4.3195843157686979E-2</v>
      </c>
      <c r="AW161" s="17">
        <v>65.447237723909566</v>
      </c>
      <c r="AX161" s="17">
        <v>63.974782126918015</v>
      </c>
      <c r="AY161" s="17">
        <v>0.11175348397378959</v>
      </c>
      <c r="AZ161" s="17">
        <v>3.9221578571460087</v>
      </c>
      <c r="BA161" s="22">
        <v>1382.8431223700736</v>
      </c>
      <c r="CU161" t="e">
        <v>#N/A</v>
      </c>
      <c r="CV161" t="e">
        <v>#N/A</v>
      </c>
    </row>
    <row r="162" spans="1:100" x14ac:dyDescent="0.25">
      <c r="A162">
        <v>340</v>
      </c>
      <c r="B162" t="s">
        <v>601</v>
      </c>
      <c r="C162" s="22">
        <v>3</v>
      </c>
      <c r="D162" s="17">
        <v>5.1235260355402472</v>
      </c>
      <c r="E162" s="17">
        <v>-0.150201594533387</v>
      </c>
      <c r="F162" s="17">
        <v>-0.75803955169858184</v>
      </c>
      <c r="G162" s="17">
        <v>-0.79234599609587331</v>
      </c>
      <c r="H162" s="17">
        <v>0.41622611389725817</v>
      </c>
      <c r="I162" s="17">
        <v>0</v>
      </c>
      <c r="J162" s="17">
        <v>24.973566833835491</v>
      </c>
      <c r="K162" s="17">
        <v>0.41622611389725817</v>
      </c>
      <c r="L162" s="17">
        <v>-1.0000000000000009</v>
      </c>
      <c r="M162" s="17">
        <v>-1.0000000000000009</v>
      </c>
      <c r="N162" s="17">
        <v>8.324522277945162</v>
      </c>
      <c r="O162" s="17">
        <v>29.304746873279878</v>
      </c>
      <c r="P162" s="17">
        <v>-9.0757398160511774E-2</v>
      </c>
      <c r="Q162" s="17">
        <v>-2.6098800590659956</v>
      </c>
      <c r="R162" s="17">
        <v>-0.75972391491858793</v>
      </c>
      <c r="S162" s="17">
        <v>0.33333333333333298</v>
      </c>
      <c r="T162" s="17">
        <v>0.32977453485453007</v>
      </c>
      <c r="U162" s="17">
        <v>0.41220175086567512</v>
      </c>
      <c r="V162" s="17">
        <v>0.45966628991748798</v>
      </c>
      <c r="W162" s="17">
        <v>44.74999180295076</v>
      </c>
      <c r="X162" s="17">
        <v>4.6501276987794311</v>
      </c>
      <c r="Y162" s="17">
        <v>-1.0000000000000009</v>
      </c>
      <c r="Z162" s="17">
        <v>-1.0000000000000009</v>
      </c>
      <c r="AA162" s="17">
        <v>81.378323310400702</v>
      </c>
      <c r="AB162" s="17">
        <v>0.22747006020882873</v>
      </c>
      <c r="AC162" s="17">
        <v>0.10883761030555367</v>
      </c>
      <c r="AD162" s="17">
        <v>0.411453437932989</v>
      </c>
      <c r="AE162" s="17">
        <v>37.388055422368588</v>
      </c>
      <c r="AF162" s="17">
        <v>1</v>
      </c>
      <c r="AG162" s="17">
        <v>-1.0000000000000009</v>
      </c>
      <c r="AH162" s="17">
        <v>-1.0000000000000009</v>
      </c>
      <c r="AI162" s="17">
        <v>-1.2079617377450081E-2</v>
      </c>
      <c r="AJ162" s="17">
        <v>0.45966628991748798</v>
      </c>
      <c r="AK162" s="17">
        <v>0.33894148162336224</v>
      </c>
      <c r="AL162" s="17">
        <v>0.14307748909062976</v>
      </c>
      <c r="AM162" s="17">
        <v>-8.2838934921600188E-2</v>
      </c>
      <c r="AN162" s="17">
        <v>0.18964502199051841</v>
      </c>
      <c r="AO162" s="17">
        <v>-0.37626596492319497</v>
      </c>
      <c r="AP162" s="17">
        <v>5.4565129952161087</v>
      </c>
      <c r="AQ162" s="17">
        <v>69.723558636786208</v>
      </c>
      <c r="AR162" s="17">
        <v>1.5349759089710271</v>
      </c>
      <c r="AS162" s="17">
        <v>5.0663538126766907</v>
      </c>
      <c r="AT162" s="17">
        <v>-1.0000000000000009</v>
      </c>
      <c r="AU162" s="17">
        <v>-1.0000000000000009</v>
      </c>
      <c r="AV162" s="17">
        <v>-1.5520699110144616</v>
      </c>
      <c r="AW162" s="17">
        <v>116.13958317889666</v>
      </c>
      <c r="AX162" s="17">
        <v>161.86461982309643</v>
      </c>
      <c r="AY162" s="17">
        <v>0.1108436417935634</v>
      </c>
      <c r="AZ162" s="17">
        <v>49.974745595964066</v>
      </c>
      <c r="BA162" s="22">
        <v>1618.1923767430608</v>
      </c>
      <c r="CU162" t="e">
        <v>#N/A</v>
      </c>
      <c r="CV162" t="e">
        <v>#N/A</v>
      </c>
    </row>
    <row r="163" spans="1:100" x14ac:dyDescent="0.25">
      <c r="A163">
        <v>341</v>
      </c>
      <c r="B163" t="s">
        <v>602</v>
      </c>
      <c r="C163" s="22">
        <v>3</v>
      </c>
      <c r="D163" s="17">
        <v>5.0408276449293981</v>
      </c>
      <c r="E163" s="17">
        <v>0</v>
      </c>
      <c r="F163" s="17">
        <v>2.9476101480271524</v>
      </c>
      <c r="G163" s="17">
        <v>2.9476101480271524</v>
      </c>
      <c r="H163" s="17">
        <v>0.11841613714903471</v>
      </c>
      <c r="I163" s="17">
        <v>-1.3072320843803231E-2</v>
      </c>
      <c r="J163" s="17">
        <v>6.3206289783138887</v>
      </c>
      <c r="K163" s="17">
        <v>0.10534381630523143</v>
      </c>
      <c r="L163" s="17">
        <v>-1.0000000000000036</v>
      </c>
      <c r="M163" s="17">
        <v>-1.0000000000000036</v>
      </c>
      <c r="N163" s="17">
        <v>2.1068763261046293</v>
      </c>
      <c r="O163" s="17">
        <v>14.309066771270441</v>
      </c>
      <c r="P163" s="17">
        <v>-9.7487817301556146E-2</v>
      </c>
      <c r="Q163" s="17">
        <v>8.2631573859852878</v>
      </c>
      <c r="R163" s="17">
        <v>2.6300853588507382</v>
      </c>
      <c r="S163" s="17">
        <v>0.33333333333333448</v>
      </c>
      <c r="T163" s="17">
        <v>0.33333333333333448</v>
      </c>
      <c r="U163" s="17">
        <v>0.34604545507429219</v>
      </c>
      <c r="V163" s="17">
        <v>0.12049525390471752</v>
      </c>
      <c r="W163" s="17">
        <v>41.114542373617873</v>
      </c>
      <c r="X163" s="17">
        <v>2.6684761940869115</v>
      </c>
      <c r="Y163" s="17">
        <v>-1.0000000000000036</v>
      </c>
      <c r="Z163" s="17">
        <v>-1.0000000000000036</v>
      </c>
      <c r="AA163" s="17">
        <v>71.559762066724502</v>
      </c>
      <c r="AB163" s="17">
        <v>0.20943753386948857</v>
      </c>
      <c r="AC163" s="17">
        <v>0.42341837916822489</v>
      </c>
      <c r="AD163" s="17">
        <v>-7.6553226352595857E-2</v>
      </c>
      <c r="AE163" s="17">
        <v>27.815134334255866</v>
      </c>
      <c r="AF163" s="17">
        <v>0.8</v>
      </c>
      <c r="AG163" s="17">
        <v>-1.0000000000000036</v>
      </c>
      <c r="AH163" s="17">
        <v>-1.0000000000000036</v>
      </c>
      <c r="AI163" s="17">
        <v>2.3477575966135464E-2</v>
      </c>
      <c r="AJ163" s="17">
        <v>0.12049525390471752</v>
      </c>
      <c r="AK163" s="17">
        <v>0.39073960685807846</v>
      </c>
      <c r="AL163" s="17">
        <v>9.7981367386451496E-2</v>
      </c>
      <c r="AM163" s="17">
        <v>0.31403272315507175</v>
      </c>
      <c r="AN163" s="17">
        <v>-9.4828517935712314E-2</v>
      </c>
      <c r="AO163" s="17">
        <v>9.8045161131671836</v>
      </c>
      <c r="AP163" s="17">
        <v>-1.8808061114605505</v>
      </c>
      <c r="AQ163" s="17">
        <v>47.435171351931736</v>
      </c>
      <c r="AR163" s="17">
        <v>1.1332073756456786</v>
      </c>
      <c r="AS163" s="17">
        <v>2.7738200103921415</v>
      </c>
      <c r="AT163" s="17">
        <v>-1.0000000000000036</v>
      </c>
      <c r="AU163" s="17">
        <v>-1.0000000000000036</v>
      </c>
      <c r="AV163" s="17">
        <v>5.5776955068778857</v>
      </c>
      <c r="AW163" s="17">
        <v>83.98802272653441</v>
      </c>
      <c r="AX163" s="17">
        <v>96.507099636328817</v>
      </c>
      <c r="AY163" s="17">
        <v>5.9602689748248942E-2</v>
      </c>
      <c r="AZ163" s="17">
        <v>-7.0063921369622921</v>
      </c>
      <c r="BA163" s="22">
        <v>1552.3960119516264</v>
      </c>
      <c r="CU163" t="e">
        <v>#N/A</v>
      </c>
      <c r="CV163" t="e">
        <v>#N/A</v>
      </c>
    </row>
    <row r="164" spans="1:100" x14ac:dyDescent="0.25">
      <c r="A164">
        <v>342</v>
      </c>
      <c r="B164" t="s">
        <v>603</v>
      </c>
      <c r="C164" s="22">
        <v>3</v>
      </c>
      <c r="D164" s="17">
        <v>5.3864346362428259</v>
      </c>
      <c r="E164" s="17">
        <v>0.29228970037830732</v>
      </c>
      <c r="F164" s="17">
        <v>0.70751320629943126</v>
      </c>
      <c r="G164" s="17">
        <v>0.76794937421492004</v>
      </c>
      <c r="H164" s="17">
        <v>0.12941981896099256</v>
      </c>
      <c r="I164" s="17">
        <v>-5.0635412990441813E-3</v>
      </c>
      <c r="J164" s="17">
        <v>7.4613766597168993</v>
      </c>
      <c r="K164" s="17">
        <v>0.12435627766194837</v>
      </c>
      <c r="L164" s="17">
        <v>-0.99999999999999678</v>
      </c>
      <c r="M164" s="17">
        <v>-0.99999999999999678</v>
      </c>
      <c r="N164" s="17">
        <v>2.4871255532389673</v>
      </c>
      <c r="O164" s="17">
        <v>13.61576067017465</v>
      </c>
      <c r="P164" s="17">
        <v>0.66264042925438904</v>
      </c>
      <c r="Q164" s="17">
        <v>0.57070975737641938</v>
      </c>
      <c r="R164" s="17">
        <v>0.2974127263043439</v>
      </c>
      <c r="S164" s="17">
        <v>0.3391917725206991</v>
      </c>
      <c r="T164" s="17">
        <v>0.42066709646786427</v>
      </c>
      <c r="U164" s="17">
        <v>0.3389355469601516</v>
      </c>
      <c r="V164" s="17">
        <v>-1.3935908544219713E-2</v>
      </c>
      <c r="W164" s="17">
        <v>38.420089189701905</v>
      </c>
      <c r="X164" s="17">
        <v>1.9949630910364362</v>
      </c>
      <c r="Y164" s="17">
        <v>-0.99999999999999678</v>
      </c>
      <c r="Z164" s="17">
        <v>-0.99999999999999678</v>
      </c>
      <c r="AA164" s="17">
        <v>91.755265488363236</v>
      </c>
      <c r="AB164" s="17">
        <v>0.31303221093384881</v>
      </c>
      <c r="AC164" s="17">
        <v>0.27917653716039975</v>
      </c>
      <c r="AD164" s="17">
        <v>0.46854652335289193</v>
      </c>
      <c r="AE164" s="17">
        <v>53.037763572357015</v>
      </c>
      <c r="AF164" s="17">
        <v>0.83333333333333337</v>
      </c>
      <c r="AG164" s="17">
        <v>-0.99999999999999678</v>
      </c>
      <c r="AH164" s="17">
        <v>-0.99999999999999678</v>
      </c>
      <c r="AI164" s="17">
        <v>0</v>
      </c>
      <c r="AJ164" s="17">
        <v>-1.3935908544219713E-2</v>
      </c>
      <c r="AK164" s="17">
        <v>-9.5556494490593905E-2</v>
      </c>
      <c r="AL164" s="17">
        <v>0.4219037886759458</v>
      </c>
      <c r="AM164" s="17">
        <v>0.20624668260570428</v>
      </c>
      <c r="AN164" s="17">
        <v>-2.4053242203168131E-2</v>
      </c>
      <c r="AO164" s="17">
        <v>4.6783845926896364</v>
      </c>
      <c r="AP164" s="17">
        <v>1.5081878883005264</v>
      </c>
      <c r="AQ164" s="17">
        <v>45.881465849418802</v>
      </c>
      <c r="AR164" s="17">
        <v>1.0848585074044954</v>
      </c>
      <c r="AS164" s="17">
        <v>2.1193193686983851</v>
      </c>
      <c r="AT164" s="17">
        <v>-0.99999999999999678</v>
      </c>
      <c r="AU164" s="17">
        <v>-0.99999999999999678</v>
      </c>
      <c r="AV164" s="17">
        <v>1.0653621005192637</v>
      </c>
      <c r="AW164" s="17">
        <v>106.8792140468385</v>
      </c>
      <c r="AX164" s="17">
        <v>105.48562319241653</v>
      </c>
      <c r="AY164" s="17">
        <v>0.16865653230685107</v>
      </c>
      <c r="AZ164" s="17">
        <v>27.620683976296853</v>
      </c>
      <c r="BA164" s="22">
        <v>1448.4536524002613</v>
      </c>
      <c r="CU164" t="e">
        <v>#N/A</v>
      </c>
      <c r="CV164" t="e">
        <v>#N/A</v>
      </c>
    </row>
    <row r="165" spans="1:100" x14ac:dyDescent="0.25">
      <c r="A165">
        <v>343</v>
      </c>
      <c r="B165" t="s">
        <v>604</v>
      </c>
      <c r="C165" s="22">
        <v>3</v>
      </c>
      <c r="D165" s="17">
        <v>3.3067546803835439</v>
      </c>
      <c r="E165" s="17">
        <v>0.13737079778477149</v>
      </c>
      <c r="F165" s="17">
        <v>0.97218873843148645</v>
      </c>
      <c r="G165" s="17">
        <v>1.0081431239284726</v>
      </c>
      <c r="H165" s="17">
        <v>0.27403638727587298</v>
      </c>
      <c r="I165" s="17">
        <v>0</v>
      </c>
      <c r="J165" s="17">
        <v>16.442183236552378</v>
      </c>
      <c r="K165" s="17">
        <v>0.27403638727587298</v>
      </c>
      <c r="L165" s="17">
        <v>-0.99999999999999933</v>
      </c>
      <c r="M165" s="17">
        <v>-0.99999999999999933</v>
      </c>
      <c r="N165" s="17">
        <v>5.4807277455174619</v>
      </c>
      <c r="O165" s="17">
        <v>20.75708104086441</v>
      </c>
      <c r="P165" s="17">
        <v>1.783346047482582</v>
      </c>
      <c r="Q165" s="17">
        <v>-5.2837525043653271</v>
      </c>
      <c r="R165" s="17">
        <v>-1.4447800774436559</v>
      </c>
      <c r="S165" s="17">
        <v>0.33333333333333304</v>
      </c>
      <c r="T165" s="17">
        <v>0.41482560999988827</v>
      </c>
      <c r="U165" s="17">
        <v>0.40006748046643881</v>
      </c>
      <c r="V165" s="17">
        <v>1.6823946380200693E-2</v>
      </c>
      <c r="W165" s="17">
        <v>35.640559316159518</v>
      </c>
      <c r="X165" s="17">
        <v>2.2568284328708623</v>
      </c>
      <c r="Y165" s="17">
        <v>-0.99999999999999933</v>
      </c>
      <c r="Z165" s="17">
        <v>-0.99999999999999933</v>
      </c>
      <c r="AA165" s="17">
        <v>81.342838267551727</v>
      </c>
      <c r="AB165" s="17">
        <v>0.31936791167478262</v>
      </c>
      <c r="AC165" s="17">
        <v>0.42591603782410059</v>
      </c>
      <c r="AD165" s="17">
        <v>0.19765723107783431</v>
      </c>
      <c r="AE165" s="17">
        <v>47.147059028835876</v>
      </c>
      <c r="AF165" s="17">
        <v>0.92307692307692313</v>
      </c>
      <c r="AG165" s="17">
        <v>-0.99999999999999933</v>
      </c>
      <c r="AH165" s="17">
        <v>-0.99999999999999933</v>
      </c>
      <c r="AI165" s="17">
        <v>5.8502247028695803E-2</v>
      </c>
      <c r="AJ165" s="17">
        <v>1.6823946380200693E-2</v>
      </c>
      <c r="AK165" s="17">
        <v>1.509707906423596E-2</v>
      </c>
      <c r="AL165" s="17">
        <v>9.7920796807766955E-2</v>
      </c>
      <c r="AM165" s="17">
        <v>0.1444400765628579</v>
      </c>
      <c r="AN165" s="17">
        <v>0.23311614143147863</v>
      </c>
      <c r="AO165" s="17">
        <v>3.6864873093926267</v>
      </c>
      <c r="AP165" s="17">
        <v>6.3175075198258046</v>
      </c>
      <c r="AQ165" s="17">
        <v>52.082742552711885</v>
      </c>
      <c r="AR165" s="17">
        <v>1.1650503701798602</v>
      </c>
      <c r="AS165" s="17">
        <v>2.5308648201467365</v>
      </c>
      <c r="AT165" s="17">
        <v>-0.99999999999999933</v>
      </c>
      <c r="AU165" s="17">
        <v>-0.99999999999999933</v>
      </c>
      <c r="AV165" s="17">
        <v>-0.43663695351518078</v>
      </c>
      <c r="AW165" s="17">
        <v>108.41742682824194</v>
      </c>
      <c r="AX165" s="17">
        <v>111.26986640683594</v>
      </c>
      <c r="AY165" s="17">
        <v>0.20411585090404122</v>
      </c>
      <c r="AZ165" s="17">
        <v>9.7638504987080879</v>
      </c>
      <c r="BA165" s="22">
        <v>1516.9713222654771</v>
      </c>
      <c r="CU165" t="e">
        <v>#N/A</v>
      </c>
      <c r="CV165" t="e">
        <v>#N/A</v>
      </c>
    </row>
    <row r="166" spans="1:100" x14ac:dyDescent="0.25">
      <c r="A166">
        <v>346</v>
      </c>
      <c r="B166" t="s">
        <v>605</v>
      </c>
      <c r="C166" s="22">
        <v>3</v>
      </c>
      <c r="D166" s="17">
        <v>4.3599808953586141</v>
      </c>
      <c r="E166" s="17">
        <v>-0.32861938386356038</v>
      </c>
      <c r="F166" s="17">
        <v>3.4697993837503391</v>
      </c>
      <c r="G166" s="17">
        <v>3.3728761562764014</v>
      </c>
      <c r="H166" s="17">
        <v>8.7074753398719423E-2</v>
      </c>
      <c r="I166" s="17">
        <v>1.2228148303156444E-3</v>
      </c>
      <c r="J166" s="17">
        <v>5.2978540937421039</v>
      </c>
      <c r="K166" s="17">
        <v>8.8297568229035076E-2</v>
      </c>
      <c r="L166" s="17">
        <v>-0.99999999999999856</v>
      </c>
      <c r="M166" s="17">
        <v>-0.99999999999999856</v>
      </c>
      <c r="N166" s="17">
        <v>1.7659513645807023</v>
      </c>
      <c r="O166" s="17">
        <v>13.030711145377108</v>
      </c>
      <c r="P166" s="17">
        <v>-0.18109725188139641</v>
      </c>
      <c r="Q166" s="17">
        <v>72.641901491120507</v>
      </c>
      <c r="R166" s="17">
        <v>23.921933241629336</v>
      </c>
      <c r="S166" s="17">
        <v>0.33333333333333293</v>
      </c>
      <c r="T166" s="17">
        <v>0.33333333333333293</v>
      </c>
      <c r="U166" s="17">
        <v>0.28577106337101504</v>
      </c>
      <c r="V166" s="17">
        <v>-0.15310890922277226</v>
      </c>
      <c r="W166" s="17">
        <v>28.441250103434957</v>
      </c>
      <c r="X166" s="17">
        <v>0.80279989658505824</v>
      </c>
      <c r="Y166" s="17">
        <v>-0.99999999999999856</v>
      </c>
      <c r="Z166" s="17">
        <v>-0.99999999999999856</v>
      </c>
      <c r="AA166" s="17">
        <v>97.965557689669922</v>
      </c>
      <c r="AB166" s="17">
        <v>0.27090858032038645</v>
      </c>
      <c r="AC166" s="17">
        <v>0.30388410492971685</v>
      </c>
      <c r="AD166" s="17">
        <v>0.33725480164200888</v>
      </c>
      <c r="AE166" s="17">
        <v>45.60237434460565</v>
      </c>
      <c r="AF166" s="17">
        <v>0.8571428571428571</v>
      </c>
      <c r="AG166" s="17">
        <v>-0.99999999999999856</v>
      </c>
      <c r="AH166" s="17">
        <v>-0.99999999999999856</v>
      </c>
      <c r="AI166" s="17">
        <v>0.25157985137809036</v>
      </c>
      <c r="AJ166" s="17">
        <v>-0.15310890922277226</v>
      </c>
      <c r="AK166" s="17">
        <v>1.7693632161465975E-3</v>
      </c>
      <c r="AL166" s="17">
        <v>0.15586180189897025</v>
      </c>
      <c r="AM166" s="17">
        <v>3.9969786073288299E-2</v>
      </c>
      <c r="AN166" s="17">
        <v>-0.21985433224177281</v>
      </c>
      <c r="AO166" s="17">
        <v>1.008091467912942</v>
      </c>
      <c r="AP166" s="17">
        <v>-4.7170492965494697</v>
      </c>
      <c r="AQ166" s="17">
        <v>33.739104197177042</v>
      </c>
      <c r="AR166" s="17">
        <v>0.79932882081490852</v>
      </c>
      <c r="AS166" s="17">
        <v>0.89109746481409213</v>
      </c>
      <c r="AT166" s="17">
        <v>-0.99999999999999856</v>
      </c>
      <c r="AU166" s="17">
        <v>-0.99999999999999856</v>
      </c>
      <c r="AV166" s="17">
        <v>27.294809397905741</v>
      </c>
      <c r="AW166" s="17">
        <v>106.27921953849754</v>
      </c>
      <c r="AX166" s="17">
        <v>95.999925643782106</v>
      </c>
      <c r="AY166" s="17">
        <v>0.31036304228737138</v>
      </c>
      <c r="AZ166" s="17">
        <v>19.706294173587938</v>
      </c>
      <c r="BA166" s="22">
        <v>1538.2308979738743</v>
      </c>
      <c r="CU166" t="e">
        <v>#N/A</v>
      </c>
      <c r="CV166" t="e">
        <v>#N/A</v>
      </c>
    </row>
    <row r="167" spans="1:100" x14ac:dyDescent="0.25">
      <c r="A167">
        <v>348</v>
      </c>
      <c r="B167" t="s">
        <v>606</v>
      </c>
      <c r="C167" s="22">
        <v>3</v>
      </c>
      <c r="D167" s="17">
        <v>4.9603595571924446</v>
      </c>
      <c r="E167" s="17">
        <v>-5.2698550641349123E-2</v>
      </c>
      <c r="F167" s="17">
        <v>0.77991205173282119</v>
      </c>
      <c r="G167" s="17">
        <v>0.76357805317952876</v>
      </c>
      <c r="H167" s="17">
        <v>0.47548371525567856</v>
      </c>
      <c r="I167" s="17">
        <v>0</v>
      </c>
      <c r="J167" s="17">
        <v>28.529022915340711</v>
      </c>
      <c r="K167" s="17">
        <v>0.47548371525567856</v>
      </c>
      <c r="L167" s="17">
        <v>-0.99999999999999989</v>
      </c>
      <c r="M167" s="17">
        <v>-0.99999999999999989</v>
      </c>
      <c r="N167" s="17">
        <v>9.509674305113565</v>
      </c>
      <c r="O167" s="17">
        <v>34.252960525712702</v>
      </c>
      <c r="P167" s="17">
        <v>-0.24702604399087891</v>
      </c>
      <c r="Q167" s="17">
        <v>4.8805819105348753</v>
      </c>
      <c r="R167" s="17">
        <v>1.5534983260113346</v>
      </c>
      <c r="S167" s="17">
        <v>0.33333333333333348</v>
      </c>
      <c r="T167" s="17">
        <v>0.33333333333333348</v>
      </c>
      <c r="U167" s="17">
        <v>0.19990968207959803</v>
      </c>
      <c r="V167" s="17">
        <v>0.12283465987221326</v>
      </c>
      <c r="W167" s="17">
        <v>20.557091734511982</v>
      </c>
      <c r="X167" s="17">
        <v>1.72782963896266</v>
      </c>
      <c r="Y167" s="17">
        <v>-0.99999999999999989</v>
      </c>
      <c r="Z167" s="17">
        <v>-0.99999999999999989</v>
      </c>
      <c r="AA167" s="17">
        <v>56.664019130202377</v>
      </c>
      <c r="AB167" s="17">
        <v>0.19635769219029314</v>
      </c>
      <c r="AC167" s="17">
        <v>0.13685330857926248</v>
      </c>
      <c r="AD167" s="17">
        <v>0.35785758062402584</v>
      </c>
      <c r="AE167" s="17">
        <v>34.553429069679069</v>
      </c>
      <c r="AF167" s="17">
        <v>0.83333333333333337</v>
      </c>
      <c r="AG167" s="17">
        <v>-0.99999999999999989</v>
      </c>
      <c r="AH167" s="17">
        <v>-0.99999999999999989</v>
      </c>
      <c r="AI167" s="17">
        <v>3.4333241261753744E-2</v>
      </c>
      <c r="AJ167" s="17">
        <v>0.12283465987221326</v>
      </c>
      <c r="AK167" s="17">
        <v>-0.14464925048332952</v>
      </c>
      <c r="AL167" s="17">
        <v>-2.284141139209498E-2</v>
      </c>
      <c r="AM167" s="17">
        <v>-0.17507513707559447</v>
      </c>
      <c r="AN167" s="17">
        <v>0.13695514492040373</v>
      </c>
      <c r="AO167" s="17">
        <v>-5.1001246793065116</v>
      </c>
      <c r="AP167" s="17">
        <v>3.3096715660496181</v>
      </c>
      <c r="AQ167" s="17">
        <v>49.086114649852661</v>
      </c>
      <c r="AR167" s="17">
        <v>0.98941100861847819</v>
      </c>
      <c r="AS167" s="17">
        <v>2.2033133542183392</v>
      </c>
      <c r="AT167" s="17">
        <v>-0.99999999999999989</v>
      </c>
      <c r="AU167" s="17">
        <v>-0.99999999999999989</v>
      </c>
      <c r="AV167" s="17">
        <v>2.3170763791908633</v>
      </c>
      <c r="AW167" s="17">
        <v>94.226651221964659</v>
      </c>
      <c r="AX167" s="17">
        <v>107.19678203442102</v>
      </c>
      <c r="AY167" s="17">
        <v>0.18448639592634442</v>
      </c>
      <c r="AZ167" s="17">
        <v>-4.6472138599714086</v>
      </c>
      <c r="BA167" s="22">
        <v>1519.9820880417278</v>
      </c>
      <c r="CU167" t="e">
        <v>#N/A</v>
      </c>
      <c r="CV167" t="e">
        <v>#N/A</v>
      </c>
    </row>
    <row r="168" spans="1:100" x14ac:dyDescent="0.25">
      <c r="A168">
        <v>352</v>
      </c>
      <c r="B168" t="s">
        <v>607</v>
      </c>
      <c r="C168" s="22">
        <v>3</v>
      </c>
      <c r="D168" s="17">
        <v>4.9003612514224661</v>
      </c>
      <c r="E168" s="17">
        <v>-0.43434996155034611</v>
      </c>
      <c r="F168" s="17">
        <v>-0.55706338568202385</v>
      </c>
      <c r="G168" s="17">
        <v>-0.6816451369616392</v>
      </c>
      <c r="H168" s="17">
        <v>-6.01686340745013E-3</v>
      </c>
      <c r="I168" s="17">
        <v>-1.3356534069065194E-2</v>
      </c>
      <c r="J168" s="17">
        <v>-1.1624038485909149</v>
      </c>
      <c r="K168" s="17">
        <v>-1.93733974765153E-2</v>
      </c>
      <c r="L168" s="17">
        <v>-1.0000000000000024</v>
      </c>
      <c r="M168" s="17">
        <v>-1.0000000000000024</v>
      </c>
      <c r="N168" s="17">
        <v>-0.3874679495303065</v>
      </c>
      <c r="O168" s="17">
        <v>3.0563122658699058</v>
      </c>
      <c r="P168" s="17">
        <v>1.3151701875770139E-2</v>
      </c>
      <c r="Q168" s="17">
        <v>0.28175584936742987</v>
      </c>
      <c r="R168" s="17">
        <v>0.10960966327917741</v>
      </c>
      <c r="S168" s="17">
        <v>0.33333333333333404</v>
      </c>
      <c r="T168" s="17">
        <v>0.36863661842920903</v>
      </c>
      <c r="U168" s="17">
        <v>0.36692227449515719</v>
      </c>
      <c r="V168" s="17">
        <v>-7.7180665491771591E-2</v>
      </c>
      <c r="W168" s="17">
        <v>40.443398329697771</v>
      </c>
      <c r="X168" s="17">
        <v>1.761251739364933</v>
      </c>
      <c r="Y168" s="17">
        <v>-1.0000000000000024</v>
      </c>
      <c r="Z168" s="17">
        <v>-1.0000000000000024</v>
      </c>
      <c r="AA168" s="17">
        <v>56.756937545113608</v>
      </c>
      <c r="AB168" s="17">
        <v>-2.3192088226269038E-2</v>
      </c>
      <c r="AC168" s="17">
        <v>0.23128916167212402</v>
      </c>
      <c r="AD168" s="17">
        <v>0.11598151759687747</v>
      </c>
      <c r="AE168" s="17">
        <v>16.203929552136625</v>
      </c>
      <c r="AF168" s="17">
        <v>0.5</v>
      </c>
      <c r="AG168" s="17">
        <v>-1.0000000000000024</v>
      </c>
      <c r="AH168" s="17">
        <v>-1.0000000000000024</v>
      </c>
      <c r="AI168" s="17">
        <v>0</v>
      </c>
      <c r="AJ168" s="17">
        <v>-7.7180665491771591E-2</v>
      </c>
      <c r="AK168" s="17">
        <v>-0.16098925122572019</v>
      </c>
      <c r="AL168" s="17">
        <v>0.88246956294193479</v>
      </c>
      <c r="AM168" s="17">
        <v>0.71773635177567108</v>
      </c>
      <c r="AN168" s="17">
        <v>0.38853648757639686</v>
      </c>
      <c r="AO168" s="17">
        <v>17.138462538263177</v>
      </c>
      <c r="AP168" s="17">
        <v>14.125760004119604</v>
      </c>
      <c r="AQ168" s="17">
        <v>39.280994481106852</v>
      </c>
      <c r="AR168" s="17">
        <v>0.99171156076592881</v>
      </c>
      <c r="AS168" s="17">
        <v>1.7418783418884178</v>
      </c>
      <c r="AT168" s="17">
        <v>-1.0000000000000024</v>
      </c>
      <c r="AU168" s="17">
        <v>-1.0000000000000024</v>
      </c>
      <c r="AV168" s="17">
        <v>-0.57203547368246199</v>
      </c>
      <c r="AW168" s="17">
        <v>73.939009815103034</v>
      </c>
      <c r="AX168" s="17">
        <v>66.220943265925882</v>
      </c>
      <c r="AY168" s="17">
        <v>0.25838946996993212</v>
      </c>
      <c r="AZ168" s="17">
        <v>8.4974279936493815</v>
      </c>
      <c r="BA168" s="22">
        <v>1379.7021142588726</v>
      </c>
      <c r="CU168" t="e">
        <v>#N/A</v>
      </c>
      <c r="CV168" t="e">
        <v>#N/A</v>
      </c>
    </row>
    <row r="169" spans="1:100" x14ac:dyDescent="0.25">
      <c r="A169">
        <v>353</v>
      </c>
      <c r="B169" t="s">
        <v>608</v>
      </c>
      <c r="C169" s="22">
        <v>3</v>
      </c>
      <c r="D169" s="17">
        <v>4.1029076696996718</v>
      </c>
      <c r="E169" s="17">
        <v>-3.7756397527388297E-2</v>
      </c>
      <c r="F169" s="17">
        <v>0.25460049527736844</v>
      </c>
      <c r="G169" s="17">
        <v>0.25176612385205444</v>
      </c>
      <c r="H169" s="17">
        <v>0.39515973208630967</v>
      </c>
      <c r="I169" s="17">
        <v>-7.2273165163303866E-4</v>
      </c>
      <c r="J169" s="17">
        <v>23.666220026080588</v>
      </c>
      <c r="K169" s="17">
        <v>0.39443700043467661</v>
      </c>
      <c r="L169" s="17">
        <v>-1.0000000000000036</v>
      </c>
      <c r="M169" s="17">
        <v>-1.0000000000000036</v>
      </c>
      <c r="N169" s="17">
        <v>7.8887400086935262</v>
      </c>
      <c r="O169" s="17">
        <v>28.020893819632295</v>
      </c>
      <c r="P169" s="17">
        <v>3.4720315865490941</v>
      </c>
      <c r="Q169" s="17">
        <v>0.29327064864845431</v>
      </c>
      <c r="R169" s="17">
        <v>0.31504281297501313</v>
      </c>
      <c r="S169" s="17">
        <v>0.33333333333333409</v>
      </c>
      <c r="T169" s="17">
        <v>0.36400955143942015</v>
      </c>
      <c r="U169" s="17">
        <v>4.4719623333107375E-2</v>
      </c>
      <c r="V169" s="17">
        <v>1.461505838841594E-2</v>
      </c>
      <c r="W169" s="17">
        <v>14.489622642384042</v>
      </c>
      <c r="X169" s="17">
        <v>0.60015094610708863</v>
      </c>
      <c r="Y169" s="17">
        <v>-1.0000000000000036</v>
      </c>
      <c r="Z169" s="17">
        <v>-1.0000000000000036</v>
      </c>
      <c r="AA169" s="17">
        <v>64.289449508611483</v>
      </c>
      <c r="AB169" s="17">
        <v>0.13358081995540619</v>
      </c>
      <c r="AC169" s="17">
        <v>0.52397746464225192</v>
      </c>
      <c r="AD169" s="17">
        <v>0.33213739646739066</v>
      </c>
      <c r="AE169" s="17">
        <v>49.484784053252412</v>
      </c>
      <c r="AF169" s="17">
        <v>0.9</v>
      </c>
      <c r="AG169" s="17">
        <v>-1.0000000000000036</v>
      </c>
      <c r="AH169" s="17">
        <v>-1.0000000000000036</v>
      </c>
      <c r="AI169" s="17">
        <v>0</v>
      </c>
      <c r="AJ169" s="17">
        <v>1.461505838841594E-2</v>
      </c>
      <c r="AK169" s="17">
        <v>8.3644105255245391E-2</v>
      </c>
      <c r="AL169" s="17">
        <v>6.6159927287011006E-2</v>
      </c>
      <c r="AM169" s="17">
        <v>-0.3067196254506559</v>
      </c>
      <c r="AN169" s="17">
        <v>-3.6865326938341249E-2</v>
      </c>
      <c r="AO169" s="17">
        <v>-7.2497701099901688</v>
      </c>
      <c r="AP169" s="17">
        <v>-0.59083353702347685</v>
      </c>
      <c r="AQ169" s="17">
        <v>38.155842668464629</v>
      </c>
      <c r="AR169" s="17">
        <v>0.75667756649427764</v>
      </c>
      <c r="AS169" s="17">
        <v>0.9945879465417653</v>
      </c>
      <c r="AT169" s="17">
        <v>-1.0000000000000036</v>
      </c>
      <c r="AU169" s="17">
        <v>-1.0000000000000036</v>
      </c>
      <c r="AV169" s="17">
        <v>0.56680893682706768</v>
      </c>
      <c r="AW169" s="17">
        <v>91.719509791220318</v>
      </c>
      <c r="AX169" s="17">
        <v>93.181015630061935</v>
      </c>
      <c r="AY169" s="17">
        <v>0.43767385469761394</v>
      </c>
      <c r="AZ169" s="17">
        <v>34.483080799354099</v>
      </c>
      <c r="BA169" s="22">
        <v>1531.0081125353447</v>
      </c>
      <c r="CU169" t="e">
        <v>#N/A</v>
      </c>
      <c r="CV169" t="e">
        <v>#N/A</v>
      </c>
    </row>
    <row r="170" spans="1:100" x14ac:dyDescent="0.25">
      <c r="A170">
        <v>354</v>
      </c>
      <c r="B170" t="s">
        <v>609</v>
      </c>
      <c r="C170" s="22">
        <v>3</v>
      </c>
      <c r="D170" s="17">
        <v>5.0778895933338761</v>
      </c>
      <c r="E170" s="17">
        <v>-3.7229481882733118E-2</v>
      </c>
      <c r="F170" s="17">
        <v>-0.46011444851334982</v>
      </c>
      <c r="G170" s="17">
        <v>-0.46011444851334982</v>
      </c>
      <c r="H170" s="17">
        <v>0.20481559131284394</v>
      </c>
      <c r="I170" s="17">
        <v>0</v>
      </c>
      <c r="J170" s="17">
        <v>12.28893547877064</v>
      </c>
      <c r="K170" s="17">
        <v>0.20481559131284394</v>
      </c>
      <c r="L170" s="17">
        <v>-1.0000000000000004</v>
      </c>
      <c r="M170" s="17">
        <v>-1.0000000000000004</v>
      </c>
      <c r="N170" s="17">
        <v>4.0963118262568781</v>
      </c>
      <c r="O170" s="17">
        <v>16.90671062359116</v>
      </c>
      <c r="P170" s="17">
        <v>-0.29555381326367347</v>
      </c>
      <c r="Q170" s="17">
        <v>-9.7557824140883103</v>
      </c>
      <c r="R170" s="17">
        <v>-3.3374380229327745</v>
      </c>
      <c r="S170" s="17">
        <v>0.33333333333333348</v>
      </c>
      <c r="T170" s="17">
        <v>0.41236613179594861</v>
      </c>
      <c r="U170" s="17">
        <v>0.13164888531956859</v>
      </c>
      <c r="V170" s="17">
        <v>1.2800794598798798E-2</v>
      </c>
      <c r="W170" s="17">
        <v>27.413342149392225</v>
      </c>
      <c r="X170" s="17">
        <v>1.2283521246396225</v>
      </c>
      <c r="Y170" s="17">
        <v>-1.0000000000000004</v>
      </c>
      <c r="Z170" s="17">
        <v>-1.0000000000000004</v>
      </c>
      <c r="AA170" s="17">
        <v>44.471094075826656</v>
      </c>
      <c r="AB170" s="17">
        <v>0.18760898216978933</v>
      </c>
      <c r="AC170" s="17">
        <v>0.24765859131402351</v>
      </c>
      <c r="AD170" s="17">
        <v>-2.7363774496469782E-2</v>
      </c>
      <c r="AE170" s="17">
        <v>20.39518994936715</v>
      </c>
      <c r="AF170" s="17">
        <v>0.6</v>
      </c>
      <c r="AG170" s="17">
        <v>-1.0000000000000004</v>
      </c>
      <c r="AH170" s="17">
        <v>-1.0000000000000004</v>
      </c>
      <c r="AI170" s="17">
        <v>-6.1523937672863911E-2</v>
      </c>
      <c r="AJ170" s="17">
        <v>1.2800794598798798E-2</v>
      </c>
      <c r="AK170" s="17">
        <v>0.93840049312966445</v>
      </c>
      <c r="AL170" s="17">
        <v>-0.20483992540048193</v>
      </c>
      <c r="AM170" s="17">
        <v>2.4660488887223733E-2</v>
      </c>
      <c r="AN170" s="17">
        <v>7.6271169953258788E-3</v>
      </c>
      <c r="AO170" s="17">
        <v>5.3085146878289171</v>
      </c>
      <c r="AP170" s="17">
        <v>-0.83352170211926258</v>
      </c>
      <c r="AQ170" s="17">
        <v>39.702277628162861</v>
      </c>
      <c r="AR170" s="17">
        <v>0.89014914504764953</v>
      </c>
      <c r="AS170" s="17">
        <v>1.4331677159524667</v>
      </c>
      <c r="AT170" s="17">
        <v>-1.0000000000000004</v>
      </c>
      <c r="AU170" s="17">
        <v>-1.0000000000000004</v>
      </c>
      <c r="AV170" s="17">
        <v>-3.7975524714461248</v>
      </c>
      <c r="AW170" s="17">
        <v>60.544282997298502</v>
      </c>
      <c r="AX170" s="17">
        <v>60.593883703721112</v>
      </c>
      <c r="AY170" s="17">
        <v>0.28119288478936166</v>
      </c>
      <c r="AZ170" s="17">
        <v>2.4222402164490395</v>
      </c>
      <c r="BA170" s="22">
        <v>1443.4673881281542</v>
      </c>
      <c r="CU170" t="e">
        <v>#N/A</v>
      </c>
      <c r="CV170" t="e">
        <v>#N/A</v>
      </c>
    </row>
    <row r="171" spans="1:100" x14ac:dyDescent="0.25">
      <c r="A171">
        <v>358</v>
      </c>
      <c r="B171" t="s">
        <v>610</v>
      </c>
      <c r="C171" s="22">
        <v>3</v>
      </c>
      <c r="D171" s="17">
        <v>5.3914769653848609</v>
      </c>
      <c r="E171" s="17">
        <v>0.44540861584821323</v>
      </c>
      <c r="F171" s="17">
        <v>-0.13498517227260801</v>
      </c>
      <c r="G171" s="17">
        <v>2.3517495760437872E-2</v>
      </c>
      <c r="H171" s="17">
        <v>2.6714033844112889E-2</v>
      </c>
      <c r="I171" s="17">
        <v>-8.0808720377567658E-3</v>
      </c>
      <c r="J171" s="17">
        <v>1.1179897083813668</v>
      </c>
      <c r="K171" s="17">
        <v>1.8633161806356123E-2</v>
      </c>
      <c r="L171" s="17">
        <v>-1.0000000000000011</v>
      </c>
      <c r="M171" s="17">
        <v>-1.0000000000000011</v>
      </c>
      <c r="N171" s="17">
        <v>0.37266323612712315</v>
      </c>
      <c r="O171" s="17">
        <v>6.5329841695266619</v>
      </c>
      <c r="P171" s="17">
        <v>-0.2413834656636929</v>
      </c>
      <c r="Q171" s="17">
        <v>-1.4371067591172353</v>
      </c>
      <c r="R171" s="17">
        <v>-0.50812356133221948</v>
      </c>
      <c r="S171" s="17">
        <v>0.33333333333333354</v>
      </c>
      <c r="T171" s="17">
        <v>0.32745467646495402</v>
      </c>
      <c r="U171" s="17">
        <v>0.45469164332112622</v>
      </c>
      <c r="V171" s="17">
        <v>8.6935144420246552E-2</v>
      </c>
      <c r="W171" s="17">
        <v>47.351265429332173</v>
      </c>
      <c r="X171" s="17">
        <v>2.9766536309295373</v>
      </c>
      <c r="Y171" s="17">
        <v>-1.0000000000000011</v>
      </c>
      <c r="Z171" s="17">
        <v>-1.0000000000000011</v>
      </c>
      <c r="AA171" s="17">
        <v>66.615632431549201</v>
      </c>
      <c r="AB171" s="17">
        <v>0.31161155805575053</v>
      </c>
      <c r="AC171" s="17">
        <v>-1.9701408859729069E-2</v>
      </c>
      <c r="AD171" s="17">
        <v>0.10353966207496332</v>
      </c>
      <c r="AE171" s="17">
        <v>19.772490563549226</v>
      </c>
      <c r="AF171" s="17">
        <v>0.7</v>
      </c>
      <c r="AG171" s="17">
        <v>-1.0000000000000011</v>
      </c>
      <c r="AH171" s="17">
        <v>-1.0000000000000011</v>
      </c>
      <c r="AI171" s="17">
        <v>0</v>
      </c>
      <c r="AJ171" s="17">
        <v>8.6935144420246552E-2</v>
      </c>
      <c r="AK171" s="17">
        <v>4.4274297414703956E-2</v>
      </c>
      <c r="AL171" s="17">
        <v>-0.1020892492928812</v>
      </c>
      <c r="AM171" s="17">
        <v>-3.0627030292916149E-2</v>
      </c>
      <c r="AN171" s="17">
        <v>0.19933792602690373</v>
      </c>
      <c r="AO171" s="17">
        <v>-0.54430427024938399</v>
      </c>
      <c r="AP171" s="17">
        <v>4.4730019042081883</v>
      </c>
      <c r="AQ171" s="17">
        <v>48.469255137713517</v>
      </c>
      <c r="AR171" s="17">
        <v>1.2024147975396606</v>
      </c>
      <c r="AS171" s="17">
        <v>2.9952867927358926</v>
      </c>
      <c r="AT171" s="17">
        <v>-1.0000000000000011</v>
      </c>
      <c r="AU171" s="17">
        <v>-1.0000000000000011</v>
      </c>
      <c r="AV171" s="17">
        <v>-0.48460606557178171</v>
      </c>
      <c r="AW171" s="17">
        <v>77.621618505284047</v>
      </c>
      <c r="AX171" s="17">
        <v>86.315132947308697</v>
      </c>
      <c r="AY171" s="17">
        <v>-3.4398916894479298E-3</v>
      </c>
      <c r="AZ171" s="17">
        <v>0.61461020166717439</v>
      </c>
      <c r="BA171" s="22">
        <v>1505.3171860819855</v>
      </c>
      <c r="CU171" t="e">
        <v>#N/A</v>
      </c>
      <c r="CV171" t="e">
        <v>#N/A</v>
      </c>
    </row>
    <row r="172" spans="1:100" x14ac:dyDescent="0.25">
      <c r="A172">
        <v>359</v>
      </c>
      <c r="B172" t="s">
        <v>611</v>
      </c>
      <c r="C172" s="22">
        <v>3</v>
      </c>
      <c r="D172" s="17">
        <v>5.4329692852789613</v>
      </c>
      <c r="E172" s="17">
        <v>0</v>
      </c>
      <c r="F172" s="17">
        <v>2.9951617948023568</v>
      </c>
      <c r="G172" s="17">
        <v>2.9951617948023568</v>
      </c>
      <c r="H172" s="17">
        <v>0.35464094225632592</v>
      </c>
      <c r="I172" s="17">
        <v>0</v>
      </c>
      <c r="J172" s="17">
        <v>21.278456535379561</v>
      </c>
      <c r="K172" s="17">
        <v>0.35464094225632592</v>
      </c>
      <c r="L172" s="17">
        <v>-0.99999999999999845</v>
      </c>
      <c r="M172" s="17">
        <v>-0.99999999999999845</v>
      </c>
      <c r="N172" s="17">
        <v>7.0928188451265175</v>
      </c>
      <c r="O172" s="17">
        <v>29.706587615460879</v>
      </c>
      <c r="P172" s="17">
        <v>0.10622358780846948</v>
      </c>
      <c r="Q172" s="17">
        <v>29.494039885367751</v>
      </c>
      <c r="R172" s="17">
        <v>9.7313890055093228</v>
      </c>
      <c r="S172" s="17">
        <v>0.24099435572880232</v>
      </c>
      <c r="T172" s="17">
        <v>0.28483727650678942</v>
      </c>
      <c r="U172" s="17">
        <v>4.2916272366221475E-2</v>
      </c>
      <c r="V172" s="17">
        <v>-1.1372252412170316E-2</v>
      </c>
      <c r="W172" s="17">
        <v>8.1093883973326726</v>
      </c>
      <c r="X172" s="17">
        <v>0.22612620814458592</v>
      </c>
      <c r="Y172" s="17">
        <v>-0.99999999999999845</v>
      </c>
      <c r="Z172" s="17">
        <v>-0.99999999999999845</v>
      </c>
      <c r="AA172" s="17">
        <v>50.935279953062953</v>
      </c>
      <c r="AB172" s="17">
        <v>0.17365388680890986</v>
      </c>
      <c r="AC172" s="17">
        <v>0.30595951452065401</v>
      </c>
      <c r="AD172" s="17">
        <v>0.18227664967485488</v>
      </c>
      <c r="AE172" s="17">
        <v>33.094502550220923</v>
      </c>
      <c r="AF172" s="17">
        <v>0.625</v>
      </c>
      <c r="AG172" s="17">
        <v>-0.99999999999999845</v>
      </c>
      <c r="AH172" s="17">
        <v>-0.99999999999999845</v>
      </c>
      <c r="AI172" s="17">
        <v>0.18801879129773133</v>
      </c>
      <c r="AJ172" s="17">
        <v>-1.1372252412170316E-2</v>
      </c>
      <c r="AK172" s="17">
        <v>-9.8135092340459251E-2</v>
      </c>
      <c r="AL172" s="17">
        <v>0.20363936409371519</v>
      </c>
      <c r="AM172" s="17">
        <v>-0.14040967467924625</v>
      </c>
      <c r="AN172" s="17">
        <v>0.25941622917095097</v>
      </c>
      <c r="AO172" s="17">
        <v>-4.0009173286834532</v>
      </c>
      <c r="AP172" s="17">
        <v>7.5036025497423493</v>
      </c>
      <c r="AQ172" s="17">
        <v>29.387844932712234</v>
      </c>
      <c r="AR172" s="17">
        <v>0.55737565218964302</v>
      </c>
      <c r="AS172" s="17">
        <v>0.58076715040091187</v>
      </c>
      <c r="AT172" s="17">
        <v>-0.99999999999999845</v>
      </c>
      <c r="AU172" s="17">
        <v>-0.99999999999999845</v>
      </c>
      <c r="AV172" s="17">
        <v>12.726550800311683</v>
      </c>
      <c r="AW172" s="17">
        <v>88.145470118266147</v>
      </c>
      <c r="AX172" s="17">
        <v>90.76862070300372</v>
      </c>
      <c r="AY172" s="17">
        <v>0.20040422704061617</v>
      </c>
      <c r="AZ172" s="17">
        <v>48.059682265219166</v>
      </c>
      <c r="BA172" s="22">
        <v>1589.1338387387123</v>
      </c>
      <c r="CU172" t="e">
        <v>#N/A</v>
      </c>
      <c r="CV172" t="e">
        <v>#N/A</v>
      </c>
    </row>
    <row r="173" spans="1:100" x14ac:dyDescent="0.25">
      <c r="A173">
        <v>360</v>
      </c>
      <c r="B173" t="s">
        <v>612</v>
      </c>
      <c r="C173" s="22">
        <v>3</v>
      </c>
      <c r="D173" s="17">
        <v>4.7495847537012512</v>
      </c>
      <c r="E173" s="17">
        <v>-2.2129692383174551E-3</v>
      </c>
      <c r="F173" s="17">
        <v>0.50526562721354928</v>
      </c>
      <c r="G173" s="17">
        <v>0.50526562721354928</v>
      </c>
      <c r="H173" s="17">
        <v>0.40228478928245348</v>
      </c>
      <c r="I173" s="17">
        <v>0</v>
      </c>
      <c r="J173" s="17">
        <v>24.137087356947216</v>
      </c>
      <c r="K173" s="17">
        <v>0.40228478928245348</v>
      </c>
      <c r="L173" s="17">
        <v>-0.99999999999999944</v>
      </c>
      <c r="M173" s="17">
        <v>-0.99999999999999944</v>
      </c>
      <c r="N173" s="17">
        <v>8.0456957856490678</v>
      </c>
      <c r="O173" s="17">
        <v>29.391937737862023</v>
      </c>
      <c r="P173" s="17">
        <v>-2.8417127427506361E-2</v>
      </c>
      <c r="Q173" s="17">
        <v>9.4759654509488414</v>
      </c>
      <c r="R173" s="17">
        <v>3.0586013977145217</v>
      </c>
      <c r="S173" s="17">
        <v>0.33333333333333298</v>
      </c>
      <c r="T173" s="17">
        <v>0.33730137524766418</v>
      </c>
      <c r="U173" s="17">
        <v>0.5222615173721652</v>
      </c>
      <c r="V173" s="17">
        <v>0.1344950957714709</v>
      </c>
      <c r="W173" s="17">
        <v>37.004261297687215</v>
      </c>
      <c r="X173" s="17">
        <v>3.1683346053303625</v>
      </c>
      <c r="Y173" s="17">
        <v>-0.99999999999999944</v>
      </c>
      <c r="Z173" s="17">
        <v>-0.99999999999999944</v>
      </c>
      <c r="AA173" s="17">
        <v>53.315686274037503</v>
      </c>
      <c r="AB173" s="17">
        <v>-1.5681432883086897E-2</v>
      </c>
      <c r="AC173" s="17">
        <v>0.23298560340484012</v>
      </c>
      <c r="AD173" s="17">
        <v>4.7752301050962509E-2</v>
      </c>
      <c r="AE173" s="17">
        <v>13.252823578635784</v>
      </c>
      <c r="AF173" s="17">
        <v>0.6428571428571429</v>
      </c>
      <c r="AG173" s="17">
        <v>-0.99999999999999944</v>
      </c>
      <c r="AH173" s="17">
        <v>-0.99999999999999944</v>
      </c>
      <c r="AI173" s="17">
        <v>7.7267917713851317E-2</v>
      </c>
      <c r="AJ173" s="17">
        <v>0.1344950957714709</v>
      </c>
      <c r="AK173" s="17">
        <v>0.33622554741649696</v>
      </c>
      <c r="AL173" s="17">
        <v>-0.1047329863406829</v>
      </c>
      <c r="AM173" s="17">
        <v>1.7174121265624537E-2</v>
      </c>
      <c r="AN173" s="17">
        <v>4.3823056492083665E-2</v>
      </c>
      <c r="AO173" s="17">
        <v>2.1104807687230984</v>
      </c>
      <c r="AP173" s="17">
        <v>0.57191148059867691</v>
      </c>
      <c r="AQ173" s="17">
        <v>61.14134865463442</v>
      </c>
      <c r="AR173" s="17">
        <v>1.327391321724634</v>
      </c>
      <c r="AS173" s="17">
        <v>3.5706193946128164</v>
      </c>
      <c r="AT173" s="17">
        <v>-0.99999999999999944</v>
      </c>
      <c r="AU173" s="17">
        <v>-0.99999999999999944</v>
      </c>
      <c r="AV173" s="17">
        <v>3.5638670249280708</v>
      </c>
      <c r="AW173" s="17">
        <v>83.279535492498155</v>
      </c>
      <c r="AX173" s="17">
        <v>98.274403423922251</v>
      </c>
      <c r="AY173" s="17">
        <v>0.13676750366873641</v>
      </c>
      <c r="AZ173" s="17">
        <v>-9.4668277107289143</v>
      </c>
      <c r="BA173" s="22">
        <v>1460.8284275390843</v>
      </c>
      <c r="CU173" t="e">
        <v>#N/A</v>
      </c>
      <c r="CV173" t="e">
        <v>#N/A</v>
      </c>
    </row>
    <row r="174" spans="1:100" x14ac:dyDescent="0.25">
      <c r="A174">
        <v>364</v>
      </c>
      <c r="B174" t="s">
        <v>613</v>
      </c>
      <c r="C174" s="22">
        <v>3</v>
      </c>
      <c r="D174" s="17">
        <v>3.2176041531078652</v>
      </c>
      <c r="E174" s="17">
        <v>-3.0702470329393799E-2</v>
      </c>
      <c r="F174" s="17">
        <v>-0.26908202844370122</v>
      </c>
      <c r="G174" s="17">
        <v>-0.26908202844370122</v>
      </c>
      <c r="H174" s="17">
        <v>9.2256716094206603E-2</v>
      </c>
      <c r="I174" s="17">
        <v>0</v>
      </c>
      <c r="J174" s="17">
        <v>5.5354029656523949</v>
      </c>
      <c r="K174" s="17">
        <v>9.2256716094206603E-2</v>
      </c>
      <c r="L174" s="17">
        <v>-0.99999999999999878</v>
      </c>
      <c r="M174" s="17">
        <v>-0.99999999999999878</v>
      </c>
      <c r="N174" s="17">
        <v>1.8451343218841316</v>
      </c>
      <c r="O174" s="17">
        <v>8.4839250903165659</v>
      </c>
      <c r="P174" s="17">
        <v>-0.7721462074362464</v>
      </c>
      <c r="Q174" s="17">
        <v>-0.38310041906273223</v>
      </c>
      <c r="R174" s="17">
        <v>-0.26688602188691568</v>
      </c>
      <c r="S174" s="17">
        <v>0.33333333333333298</v>
      </c>
      <c r="T174" s="17">
        <v>0.43434937457029416</v>
      </c>
      <c r="U174" s="17">
        <v>0.56264106133572322</v>
      </c>
      <c r="V174" s="17">
        <v>1.0203847334062576E-3</v>
      </c>
      <c r="W174" s="17">
        <v>49.563497515142025</v>
      </c>
      <c r="X174" s="17">
        <v>3.0331285867897102</v>
      </c>
      <c r="Y174" s="17">
        <v>-0.99999999999999878</v>
      </c>
      <c r="Z174" s="17">
        <v>-0.99999999999999878</v>
      </c>
      <c r="AA174" s="17">
        <v>96.156211221591533</v>
      </c>
      <c r="AB174" s="17">
        <v>-1.858151152081659E-2</v>
      </c>
      <c r="AC174" s="17">
        <v>0.48052539575960457</v>
      </c>
      <c r="AD174" s="17">
        <v>0.47524811032794073</v>
      </c>
      <c r="AE174" s="17">
        <v>46.85959972833642</v>
      </c>
      <c r="AF174" s="17">
        <v>0.7</v>
      </c>
      <c r="AG174" s="17">
        <v>-0.99999999999999878</v>
      </c>
      <c r="AH174" s="17">
        <v>-0.99999999999999878</v>
      </c>
      <c r="AI174" s="17">
        <v>0</v>
      </c>
      <c r="AJ174" s="17">
        <v>1.0203847334062576E-3</v>
      </c>
      <c r="AK174" s="17">
        <v>9.7028916038259444E-2</v>
      </c>
      <c r="AL174" s="17">
        <v>-0.19177566637633026</v>
      </c>
      <c r="AM174" s="17">
        <v>-6.9349717976585581E-2</v>
      </c>
      <c r="AN174" s="17">
        <v>-2.2900809055145022E-2</v>
      </c>
      <c r="AO174" s="17">
        <v>-1.2485983692233422</v>
      </c>
      <c r="AP174" s="17">
        <v>-1.5313985582602769</v>
      </c>
      <c r="AQ174" s="17">
        <v>55.098900480794399</v>
      </c>
      <c r="AR174" s="17">
        <v>1.3313441539727562</v>
      </c>
      <c r="AS174" s="17">
        <v>3.1253853028839167</v>
      </c>
      <c r="AT174" s="17">
        <v>-0.99999999999999878</v>
      </c>
      <c r="AU174" s="17">
        <v>-0.99999999999999878</v>
      </c>
      <c r="AV174" s="17">
        <v>-0.5359680503306169</v>
      </c>
      <c r="AW174" s="17">
        <v>103.10873775364779</v>
      </c>
      <c r="AX174" s="17">
        <v>103.21077622698841</v>
      </c>
      <c r="AY174" s="17">
        <v>0.45562476695003595</v>
      </c>
      <c r="AZ174" s="17">
        <v>2.1644041769312712</v>
      </c>
      <c r="BA174" s="22">
        <v>1483.1430170700191</v>
      </c>
      <c r="CU174" t="e">
        <v>#N/A</v>
      </c>
      <c r="CV174" t="e">
        <v>#N/A</v>
      </c>
    </row>
    <row r="175" spans="1:100" x14ac:dyDescent="0.25">
      <c r="A175">
        <v>365</v>
      </c>
      <c r="B175" t="s">
        <v>614</v>
      </c>
      <c r="C175" s="22">
        <v>3</v>
      </c>
      <c r="D175" s="17">
        <v>4.3725035908838077</v>
      </c>
      <c r="E175" s="17">
        <v>0</v>
      </c>
      <c r="F175" s="17">
        <v>3.8024258170188934</v>
      </c>
      <c r="G175" s="17">
        <v>3.8024258170188934</v>
      </c>
      <c r="H175" s="17">
        <v>0.43703912946768519</v>
      </c>
      <c r="I175" s="17">
        <v>-3.864711374278202E-3</v>
      </c>
      <c r="J175" s="17">
        <v>25.990465085604441</v>
      </c>
      <c r="K175" s="17">
        <v>0.43317441809340707</v>
      </c>
      <c r="L175" s="17">
        <v>-1</v>
      </c>
      <c r="M175" s="17">
        <v>-1</v>
      </c>
      <c r="N175" s="17">
        <v>8.6634883618681453</v>
      </c>
      <c r="O175" s="17">
        <v>34.165394493507144</v>
      </c>
      <c r="P175" s="17">
        <v>8.8024399937681672E-2</v>
      </c>
      <c r="Q175" s="17">
        <v>4.0824689947851667</v>
      </c>
      <c r="R175" s="17">
        <v>1.028479035812994</v>
      </c>
      <c r="S175" s="17">
        <v>0.33333333333333304</v>
      </c>
      <c r="T175" s="17">
        <v>0.33333333333333304</v>
      </c>
      <c r="U175" s="17">
        <v>0.33377333277960097</v>
      </c>
      <c r="V175" s="17">
        <v>0.21879759497393711</v>
      </c>
      <c r="W175" s="17">
        <v>31.442527053071903</v>
      </c>
      <c r="X175" s="17">
        <v>2.8813711495352865</v>
      </c>
      <c r="Y175" s="17">
        <v>-1</v>
      </c>
      <c r="Z175" s="17">
        <v>-1</v>
      </c>
      <c r="AA175" s="17">
        <v>83.446618085797482</v>
      </c>
      <c r="AB175" s="17">
        <v>0.45386237409160746</v>
      </c>
      <c r="AC175" s="17">
        <v>7.4132896158915801E-2</v>
      </c>
      <c r="AD175" s="17">
        <v>0.49151696968772862</v>
      </c>
      <c r="AE175" s="17">
        <v>50.975611996912647</v>
      </c>
      <c r="AF175" s="17">
        <v>1</v>
      </c>
      <c r="AG175" s="17">
        <v>-1</v>
      </c>
      <c r="AH175" s="17">
        <v>-1</v>
      </c>
      <c r="AI175" s="17">
        <v>1.3973674513672749E-2</v>
      </c>
      <c r="AJ175" s="17">
        <v>0.21879759497393711</v>
      </c>
      <c r="AK175" s="17">
        <v>7.804365372506776E-2</v>
      </c>
      <c r="AL175" s="17">
        <v>3.8097771846738487E-2</v>
      </c>
      <c r="AM175" s="17">
        <v>-6.0925486571462177E-2</v>
      </c>
      <c r="AN175" s="17">
        <v>4.9877760818855435E-2</v>
      </c>
      <c r="AO175" s="17">
        <v>-1.1329188956612157</v>
      </c>
      <c r="AP175" s="17">
        <v>1.4374328797050777</v>
      </c>
      <c r="AQ175" s="17">
        <v>57.43299213867634</v>
      </c>
      <c r="AR175" s="17">
        <v>1.219237594420205</v>
      </c>
      <c r="AS175" s="17">
        <v>3.3145455676286928</v>
      </c>
      <c r="AT175" s="17">
        <v>-1</v>
      </c>
      <c r="AU175" s="17">
        <v>-1</v>
      </c>
      <c r="AV175" s="17">
        <v>4.8309048528318863</v>
      </c>
      <c r="AW175" s="17">
        <v>119.04944545900966</v>
      </c>
      <c r="AX175" s="17">
        <v>141.20867844667683</v>
      </c>
      <c r="AY175" s="17">
        <v>0.29150222422876337</v>
      </c>
      <c r="AZ175" s="17">
        <v>16.206659389717625</v>
      </c>
      <c r="BA175" s="22">
        <v>1598.5637776680619</v>
      </c>
      <c r="CU175" t="e">
        <v>#N/A</v>
      </c>
      <c r="CV175" t="e">
        <v>#N/A</v>
      </c>
    </row>
    <row r="176" spans="1:100" x14ac:dyDescent="0.25">
      <c r="A176">
        <v>368</v>
      </c>
      <c r="B176" t="s">
        <v>615</v>
      </c>
      <c r="C176" s="22">
        <v>3</v>
      </c>
      <c r="D176" s="17">
        <v>4.0493916994563932</v>
      </c>
      <c r="E176" s="17">
        <v>0</v>
      </c>
      <c r="F176" s="17">
        <v>1.6276073020312714</v>
      </c>
      <c r="G176" s="17">
        <v>1.6276073020312714</v>
      </c>
      <c r="H176" s="17">
        <v>6.4124709909966077E-3</v>
      </c>
      <c r="I176" s="17">
        <v>0</v>
      </c>
      <c r="J176" s="17">
        <v>0.38474825945979951</v>
      </c>
      <c r="K176" s="17">
        <v>6.4124709909966077E-3</v>
      </c>
      <c r="L176" s="17">
        <v>-1.0000000000000007</v>
      </c>
      <c r="M176" s="17">
        <v>-1.0000000000000007</v>
      </c>
      <c r="N176" s="17">
        <v>0.12824941981993265</v>
      </c>
      <c r="O176" s="17">
        <v>6.061747260947465</v>
      </c>
      <c r="P176" s="17">
        <v>-5.4384243529972565E-2</v>
      </c>
      <c r="Q176" s="17">
        <v>5.245112364169394</v>
      </c>
      <c r="R176" s="17">
        <v>1.6793588118584881</v>
      </c>
      <c r="S176" s="17">
        <v>0.33093776316822637</v>
      </c>
      <c r="T176" s="17">
        <v>0.30644857523035679</v>
      </c>
      <c r="U176" s="17">
        <v>0.22935937590089822</v>
      </c>
      <c r="V176" s="17">
        <v>3.3439650660118041E-3</v>
      </c>
      <c r="W176" s="17">
        <v>34.547088334979861</v>
      </c>
      <c r="X176" s="17">
        <v>1.5415904033042729</v>
      </c>
      <c r="Y176" s="17">
        <v>-1.0000000000000007</v>
      </c>
      <c r="Z176" s="17">
        <v>-1.0000000000000007</v>
      </c>
      <c r="AA176" s="17">
        <v>70.85760364815566</v>
      </c>
      <c r="AB176" s="17">
        <v>0.21400201047113304</v>
      </c>
      <c r="AC176" s="17">
        <v>5.5642644803561576E-2</v>
      </c>
      <c r="AD176" s="17">
        <v>0.42297847475165123</v>
      </c>
      <c r="AE176" s="17">
        <v>34.6311565013173</v>
      </c>
      <c r="AF176" s="17">
        <v>0.5</v>
      </c>
      <c r="AG176" s="17">
        <v>-1.0000000000000007</v>
      </c>
      <c r="AH176" s="17">
        <v>-1.0000000000000007</v>
      </c>
      <c r="AI176" s="17">
        <v>3.3925815877187723E-2</v>
      </c>
      <c r="AJ176" s="17">
        <v>3.3439650660118041E-3</v>
      </c>
      <c r="AK176" s="17">
        <v>-7.5317377316925907E-2</v>
      </c>
      <c r="AL176" s="17">
        <v>-1.7564471230345886E-2</v>
      </c>
      <c r="AM176" s="17">
        <v>0.2748673853281744</v>
      </c>
      <c r="AN176" s="17">
        <v>9.3805719015138136E-2</v>
      </c>
      <c r="AO176" s="17">
        <v>6.4950977466197317</v>
      </c>
      <c r="AP176" s="17">
        <v>2.2573206192267241</v>
      </c>
      <c r="AQ176" s="17">
        <v>34.931836594439659</v>
      </c>
      <c r="AR176" s="17">
        <v>0.87008967936549264</v>
      </c>
      <c r="AS176" s="17">
        <v>1.5480028742952696</v>
      </c>
      <c r="AT176" s="17">
        <v>-1.0000000000000007</v>
      </c>
      <c r="AU176" s="17">
        <v>-1.0000000000000007</v>
      </c>
      <c r="AV176" s="17">
        <v>3.306966113889759</v>
      </c>
      <c r="AW176" s="17">
        <v>79.176671528329848</v>
      </c>
      <c r="AX176" s="17">
        <v>80.189584352474768</v>
      </c>
      <c r="AY176" s="17">
        <v>0.2823603782164073</v>
      </c>
      <c r="AZ176" s="17">
        <v>4.6419944209544308</v>
      </c>
      <c r="BA176" s="22">
        <v>1497.243738185671</v>
      </c>
      <c r="CU176" t="e">
        <v>#N/A</v>
      </c>
      <c r="CV176" t="e">
        <v>#N/A</v>
      </c>
    </row>
    <row r="177" spans="1:100" x14ac:dyDescent="0.25">
      <c r="A177">
        <v>369</v>
      </c>
      <c r="B177" t="s">
        <v>616</v>
      </c>
      <c r="C177" s="22">
        <v>3</v>
      </c>
      <c r="D177" s="17">
        <v>3.5456701485234015</v>
      </c>
      <c r="E177" s="17">
        <v>-1.5392586696063278E-2</v>
      </c>
      <c r="F177" s="17">
        <v>-3.6224383055808794E-2</v>
      </c>
      <c r="G177" s="17">
        <v>-3.6224383055808794E-2</v>
      </c>
      <c r="H177" s="17">
        <v>-0.1194694763013632</v>
      </c>
      <c r="I177" s="17">
        <v>0</v>
      </c>
      <c r="J177" s="17">
        <v>-7.1681685780817919</v>
      </c>
      <c r="K177" s="17">
        <v>-0.1194694763013632</v>
      </c>
      <c r="L177" s="17">
        <v>-1.0000000000000004</v>
      </c>
      <c r="M177" s="17">
        <v>-1.0000000000000004</v>
      </c>
      <c r="N177" s="17">
        <v>-2.3893895260272648</v>
      </c>
      <c r="O177" s="17">
        <v>-3.6587228126142053</v>
      </c>
      <c r="P177" s="17">
        <v>0.23887935707994734</v>
      </c>
      <c r="Q177" s="17">
        <v>1.3987380340444433</v>
      </c>
      <c r="R177" s="17">
        <v>0.44821377676898938</v>
      </c>
      <c r="S177" s="17">
        <v>0.33333333333333348</v>
      </c>
      <c r="T177" s="17">
        <v>0.31541390465976565</v>
      </c>
      <c r="U177" s="17">
        <v>0.48844169880155874</v>
      </c>
      <c r="V177" s="17">
        <v>0.18784739570520528</v>
      </c>
      <c r="W177" s="17">
        <v>57.780232352049076</v>
      </c>
      <c r="X177" s="17">
        <v>3.818840274291381</v>
      </c>
      <c r="Y177" s="17">
        <v>-1.0000000000000004</v>
      </c>
      <c r="Z177" s="17">
        <v>-1.0000000000000004</v>
      </c>
      <c r="AA177" s="17">
        <v>82.628053170220795</v>
      </c>
      <c r="AB177" s="17">
        <v>6.435367377883966E-2</v>
      </c>
      <c r="AC177" s="17">
        <v>0.32355172294922074</v>
      </c>
      <c r="AD177" s="17">
        <v>0.10008674409999316</v>
      </c>
      <c r="AE177" s="17">
        <v>24.399607041402675</v>
      </c>
      <c r="AF177" s="17">
        <v>0.46153846153846156</v>
      </c>
      <c r="AG177" s="17">
        <v>-1.0000000000000004</v>
      </c>
      <c r="AH177" s="17">
        <v>-1.0000000000000004</v>
      </c>
      <c r="AI177" s="17">
        <v>1.1188052082945033E-2</v>
      </c>
      <c r="AJ177" s="17">
        <v>0.18784739570520528</v>
      </c>
      <c r="AK177" s="17">
        <v>-0.14523811256554539</v>
      </c>
      <c r="AL177" s="17">
        <v>-0.34004639148591487</v>
      </c>
      <c r="AM177" s="17">
        <v>1.0279602964252958</v>
      </c>
      <c r="AN177" s="17">
        <v>-0.1315443414498518</v>
      </c>
      <c r="AO177" s="17">
        <v>24.97281684780468</v>
      </c>
      <c r="AP177" s="17">
        <v>-4.988840493675867</v>
      </c>
      <c r="AQ177" s="17">
        <v>50.612063773967279</v>
      </c>
      <c r="AR177" s="17">
        <v>1.325036332499864</v>
      </c>
      <c r="AS177" s="17">
        <v>3.6993707979900172</v>
      </c>
      <c r="AT177" s="17">
        <v>-1.0000000000000004</v>
      </c>
      <c r="AU177" s="17">
        <v>-1.0000000000000004</v>
      </c>
      <c r="AV177" s="17">
        <v>0.4119893937131805</v>
      </c>
      <c r="AW177" s="17">
        <v>73.980489863930657</v>
      </c>
      <c r="AX177" s="17">
        <v>92.988990476110118</v>
      </c>
      <c r="AY177" s="17">
        <v>0.10324492377497321</v>
      </c>
      <c r="AZ177" s="17">
        <v>-31.419594268788355</v>
      </c>
      <c r="BA177" s="22">
        <v>1529.8828662490162</v>
      </c>
      <c r="CU177" t="e">
        <v>#N/A</v>
      </c>
      <c r="CV177" t="e">
        <v>#N/A</v>
      </c>
    </row>
    <row r="178" spans="1:100" x14ac:dyDescent="0.25">
      <c r="A178">
        <v>371</v>
      </c>
      <c r="B178" t="s">
        <v>617</v>
      </c>
      <c r="C178" s="22">
        <v>3</v>
      </c>
      <c r="D178" s="17">
        <v>6.0363481339005602</v>
      </c>
      <c r="E178" s="17">
        <v>-4.1157729853531985E-2</v>
      </c>
      <c r="F178" s="17">
        <v>0.14863381388487523</v>
      </c>
      <c r="G178" s="17">
        <v>0.14863381388487523</v>
      </c>
      <c r="H178" s="17">
        <v>0.1801276184483688</v>
      </c>
      <c r="I178" s="17">
        <v>0</v>
      </c>
      <c r="J178" s="17">
        <v>10.807657106902122</v>
      </c>
      <c r="K178" s="17">
        <v>0.1801276184483688</v>
      </c>
      <c r="L178" s="17">
        <v>-1.0000000000000004</v>
      </c>
      <c r="M178" s="17">
        <v>-1.0000000000000004</v>
      </c>
      <c r="N178" s="17">
        <v>3.6025523689673746</v>
      </c>
      <c r="O178" s="17">
        <v>16.992639054687544</v>
      </c>
      <c r="P178" s="17">
        <v>0.34898952972542785</v>
      </c>
      <c r="Q178" s="17">
        <v>4.3188358339937363</v>
      </c>
      <c r="R178" s="17">
        <v>1.4448812744176975</v>
      </c>
      <c r="S178" s="17">
        <v>0.33333333333333343</v>
      </c>
      <c r="T178" s="17">
        <v>0.17923925568878879</v>
      </c>
      <c r="U178" s="17">
        <v>7.4901343635357623E-2</v>
      </c>
      <c r="V178" s="17">
        <v>-7.9189442833872518E-3</v>
      </c>
      <c r="W178" s="17">
        <v>15.977094797028954</v>
      </c>
      <c r="X178" s="17">
        <v>0.44174571638579574</v>
      </c>
      <c r="Y178" s="17">
        <v>-1.0000000000000004</v>
      </c>
      <c r="Z178" s="17">
        <v>-1.0000000000000004</v>
      </c>
      <c r="AA178" s="17">
        <v>42.731025572164128</v>
      </c>
      <c r="AB178" s="17">
        <v>0.2442157100825032</v>
      </c>
      <c r="AC178" s="17">
        <v>6.8774148247899985E-2</v>
      </c>
      <c r="AD178" s="17">
        <v>0.1931911316839463</v>
      </c>
      <c r="AE178" s="17">
        <v>25.309049500717478</v>
      </c>
      <c r="AF178" s="17">
        <v>0.3</v>
      </c>
      <c r="AG178" s="17">
        <v>-1.0000000000000004</v>
      </c>
      <c r="AH178" s="17">
        <v>-1.0000000000000004</v>
      </c>
      <c r="AI178" s="17">
        <v>4.9237990536755705E-2</v>
      </c>
      <c r="AJ178" s="17">
        <v>-7.9189442833872518E-3</v>
      </c>
      <c r="AK178" s="17">
        <v>0.37193129635150074</v>
      </c>
      <c r="AL178" s="17">
        <v>-0.12524526136706696</v>
      </c>
      <c r="AM178" s="17">
        <v>-0.12710655826028588</v>
      </c>
      <c r="AN178" s="17">
        <v>-8.5523448595760776E-2</v>
      </c>
      <c r="AO178" s="17">
        <v>-1.3180074747496395</v>
      </c>
      <c r="AP178" s="17">
        <v>-2.764312521729352</v>
      </c>
      <c r="AQ178" s="17">
        <v>26.78475190393107</v>
      </c>
      <c r="AR178" s="17">
        <v>0.57955498837409203</v>
      </c>
      <c r="AS178" s="17">
        <v>0.62187333483416452</v>
      </c>
      <c r="AT178" s="17">
        <v>-1.0000000000000004</v>
      </c>
      <c r="AU178" s="17">
        <v>-1.0000000000000004</v>
      </c>
      <c r="AV178" s="17">
        <v>1.5935150883025735</v>
      </c>
      <c r="AW178" s="17">
        <v>56.959352105122349</v>
      </c>
      <c r="AX178" s="17">
        <v>57.152217487518726</v>
      </c>
      <c r="AY178" s="17">
        <v>-0.26590789811545312</v>
      </c>
      <c r="AZ178" s="17">
        <v>-49.953116422380283</v>
      </c>
      <c r="BA178" s="22">
        <v>1347.1842861119424</v>
      </c>
      <c r="CU178" t="e">
        <v>#N/A</v>
      </c>
      <c r="CV178" t="e">
        <v>#N/A</v>
      </c>
    </row>
    <row r="179" spans="1:100" x14ac:dyDescent="0.25">
      <c r="A179">
        <v>378</v>
      </c>
      <c r="B179" t="s">
        <v>618</v>
      </c>
      <c r="C179" s="22">
        <v>3</v>
      </c>
      <c r="D179" s="17">
        <v>5.1590380728023923</v>
      </c>
      <c r="E179" s="17">
        <v>0.15183056569246262</v>
      </c>
      <c r="F179" s="17">
        <v>-0.36196376419543769</v>
      </c>
      <c r="G179" s="17">
        <v>-0.30400241822224555</v>
      </c>
      <c r="H179" s="17">
        <v>0.18598418698035676</v>
      </c>
      <c r="I179" s="17">
        <v>0</v>
      </c>
      <c r="J179" s="17">
        <v>11.159051218821402</v>
      </c>
      <c r="K179" s="17">
        <v>0.18598418698035676</v>
      </c>
      <c r="L179" s="17">
        <v>-0.99999999999999956</v>
      </c>
      <c r="M179" s="17">
        <v>-0.99999999999999956</v>
      </c>
      <c r="N179" s="17">
        <v>3.7196837396071332</v>
      </c>
      <c r="O179" s="17">
        <v>16.014086873401546</v>
      </c>
      <c r="P179" s="17">
        <v>9.3421898571574125E-2</v>
      </c>
      <c r="Q179" s="17">
        <v>-0.82625145701942926</v>
      </c>
      <c r="R179" s="17">
        <v>-0.25618518643324195</v>
      </c>
      <c r="S179" s="17">
        <v>0.3333333333333332</v>
      </c>
      <c r="T179" s="17">
        <v>0.32042467016679849</v>
      </c>
      <c r="U179" s="17">
        <v>0.43069599348312843</v>
      </c>
      <c r="V179" s="17">
        <v>-7.8231782935225813E-3</v>
      </c>
      <c r="W179" s="17">
        <v>35.625865268375215</v>
      </c>
      <c r="X179" s="17">
        <v>2.1307100575246172</v>
      </c>
      <c r="Y179" s="17">
        <v>-0.99999999999999956</v>
      </c>
      <c r="Z179" s="17">
        <v>-0.99999999999999956</v>
      </c>
      <c r="AA179" s="17">
        <v>67.06409110601642</v>
      </c>
      <c r="AB179" s="17">
        <v>0.29850279252733408</v>
      </c>
      <c r="AC179" s="17">
        <v>3.6226260166291956E-2</v>
      </c>
      <c r="AD179" s="17">
        <v>0.29915916778786233</v>
      </c>
      <c r="AE179" s="17">
        <v>31.69441102407443</v>
      </c>
      <c r="AF179" s="17">
        <v>0.66666666666666663</v>
      </c>
      <c r="AG179" s="17">
        <v>-0.99999999999999956</v>
      </c>
      <c r="AH179" s="17">
        <v>-0.99999999999999956</v>
      </c>
      <c r="AI179" s="17">
        <v>1.8471243754008028E-2</v>
      </c>
      <c r="AJ179" s="17">
        <v>-7.8231782935225813E-3</v>
      </c>
      <c r="AK179" s="17">
        <v>0.17051514962700035</v>
      </c>
      <c r="AL179" s="17">
        <v>3.4172356711464711E-3</v>
      </c>
      <c r="AM179" s="17">
        <v>3.4077918563853227E-2</v>
      </c>
      <c r="AN179" s="17">
        <v>-0.17724810405339839</v>
      </c>
      <c r="AO179" s="17">
        <v>1.7045237122313339</v>
      </c>
      <c r="AP179" s="17">
        <v>-4.4141164229792267</v>
      </c>
      <c r="AQ179" s="17">
        <v>46.784916487196611</v>
      </c>
      <c r="AR179" s="17">
        <v>1.0766308186897375</v>
      </c>
      <c r="AS179" s="17">
        <v>2.3166942445049732</v>
      </c>
      <c r="AT179" s="17">
        <v>-0.99999999999999956</v>
      </c>
      <c r="AU179" s="17">
        <v>-0.99999999999999956</v>
      </c>
      <c r="AV179" s="17">
        <v>-0.56018760465548767</v>
      </c>
      <c r="AW179" s="17">
        <v>78.664061556438696</v>
      </c>
      <c r="AX179" s="17">
        <v>78.251168602166587</v>
      </c>
      <c r="AY179" s="17">
        <v>4.9744965625073169E-3</v>
      </c>
      <c r="AZ179" s="17">
        <v>-33.57183393016733</v>
      </c>
      <c r="BA179" s="22">
        <v>1435.1064720720633</v>
      </c>
      <c r="CU179" t="e">
        <v>#N/A</v>
      </c>
      <c r="CV179" t="e">
        <v>#N/A</v>
      </c>
    </row>
    <row r="180" spans="1:100" x14ac:dyDescent="0.25">
      <c r="A180">
        <v>379</v>
      </c>
      <c r="B180" t="s">
        <v>619</v>
      </c>
      <c r="C180" s="22">
        <v>3</v>
      </c>
      <c r="D180" s="17">
        <v>4.775807279198637</v>
      </c>
      <c r="E180" s="17">
        <v>-0.19526894685086654</v>
      </c>
      <c r="F180" s="17">
        <v>1.0555490959076805</v>
      </c>
      <c r="G180" s="17">
        <v>0.98912758554543023</v>
      </c>
      <c r="H180" s="17">
        <v>0.37874048693407747</v>
      </c>
      <c r="I180" s="17">
        <v>0</v>
      </c>
      <c r="J180" s="17">
        <v>22.724429216044651</v>
      </c>
      <c r="K180" s="17">
        <v>0.37874048693407747</v>
      </c>
      <c r="L180" s="17">
        <v>-1.0000000000000011</v>
      </c>
      <c r="M180" s="17">
        <v>-1.0000000000000011</v>
      </c>
      <c r="N180" s="17">
        <v>7.5748097386815463</v>
      </c>
      <c r="O180" s="17">
        <v>28.489364080788697</v>
      </c>
      <c r="P180" s="17">
        <v>6.357624325190589E-3</v>
      </c>
      <c r="Q180" s="17">
        <v>3.0790486102805454</v>
      </c>
      <c r="R180" s="17">
        <v>0.9893478127160007</v>
      </c>
      <c r="S180" s="17">
        <v>0.3333333333333337</v>
      </c>
      <c r="T180" s="17">
        <v>0.35154900776100406</v>
      </c>
      <c r="U180" s="17">
        <v>0.34958177276455088</v>
      </c>
      <c r="V180" s="17">
        <v>3.1232421222031952E-2</v>
      </c>
      <c r="W180" s="17">
        <v>27.478241925873732</v>
      </c>
      <c r="X180" s="17">
        <v>1.9100791469783263</v>
      </c>
      <c r="Y180" s="17">
        <v>-1.0000000000000011</v>
      </c>
      <c r="Z180" s="17">
        <v>-1.0000000000000011</v>
      </c>
      <c r="AA180" s="17">
        <v>75.513788157593055</v>
      </c>
      <c r="AB180" s="17">
        <v>0.34513956165733251</v>
      </c>
      <c r="AC180" s="17">
        <v>0.57386992567542072</v>
      </c>
      <c r="AD180" s="17">
        <v>2.1914481047313299E-2</v>
      </c>
      <c r="AE180" s="17">
        <v>47.046198419003318</v>
      </c>
      <c r="AF180" s="17">
        <v>1</v>
      </c>
      <c r="AG180" s="17">
        <v>-1.0000000000000011</v>
      </c>
      <c r="AH180" s="17">
        <v>-1.0000000000000011</v>
      </c>
      <c r="AI180" s="17">
        <v>6.2495492381987261E-2</v>
      </c>
      <c r="AJ180" s="17">
        <v>3.1232421222031952E-2</v>
      </c>
      <c r="AK180" s="17">
        <v>0.49953672624272821</v>
      </c>
      <c r="AL180" s="17">
        <v>0.33227806167280061</v>
      </c>
      <c r="AM180" s="17">
        <v>-0.25382859293028798</v>
      </c>
      <c r="AN180" s="17">
        <v>6.3323352237171657E-2</v>
      </c>
      <c r="AO180" s="17">
        <v>-3.8480311920435573</v>
      </c>
      <c r="AP180" s="17">
        <v>3.244474114293296</v>
      </c>
      <c r="AQ180" s="17">
        <v>50.202671141918337</v>
      </c>
      <c r="AR180" s="17">
        <v>1.0656965350809204</v>
      </c>
      <c r="AS180" s="17">
        <v>2.2888196339124036</v>
      </c>
      <c r="AT180" s="17">
        <v>-1.0000000000000011</v>
      </c>
      <c r="AU180" s="17">
        <v>-1.0000000000000011</v>
      </c>
      <c r="AV180" s="17">
        <v>1.9784753982614307</v>
      </c>
      <c r="AW180" s="17">
        <v>107.24762635267498</v>
      </c>
      <c r="AX180" s="17">
        <v>111.62077832251794</v>
      </c>
      <c r="AY180" s="17">
        <v>0.52805905743883508</v>
      </c>
      <c r="AZ180" s="17">
        <v>57.878403518115093</v>
      </c>
      <c r="BA180" s="22">
        <v>1612.4305043763798</v>
      </c>
      <c r="CU180" t="e">
        <v>#N/A</v>
      </c>
      <c r="CV180" t="e">
        <v>#N/A</v>
      </c>
    </row>
    <row r="181" spans="1:100" x14ac:dyDescent="0.25">
      <c r="A181">
        <v>383</v>
      </c>
      <c r="B181" t="s">
        <v>620</v>
      </c>
      <c r="C181" s="22">
        <v>3</v>
      </c>
      <c r="D181" s="17">
        <v>4.4486636737740293</v>
      </c>
      <c r="E181" s="17">
        <v>-0.68991716052216834</v>
      </c>
      <c r="F181" s="17">
        <v>0.74531161180392391</v>
      </c>
      <c r="G181" s="17">
        <v>0.53366160240753002</v>
      </c>
      <c r="H181" s="17">
        <v>0.55750053833242152</v>
      </c>
      <c r="I181" s="17">
        <v>0</v>
      </c>
      <c r="J181" s="17">
        <v>33.450032299945306</v>
      </c>
      <c r="K181" s="17">
        <v>0.55750053833242152</v>
      </c>
      <c r="L181" s="17">
        <v>-1.0000000000000018</v>
      </c>
      <c r="M181" s="17">
        <v>-1.0000000000000018</v>
      </c>
      <c r="N181" s="17">
        <v>11.15001076664843</v>
      </c>
      <c r="O181" s="17">
        <v>38.432357576126861</v>
      </c>
      <c r="P181" s="17">
        <v>5.4555952775648482</v>
      </c>
      <c r="Q181" s="17">
        <v>0.3318562916447611</v>
      </c>
      <c r="R181" s="17">
        <v>0.65987183079874012</v>
      </c>
      <c r="S181" s="17">
        <v>0.33333333333333409</v>
      </c>
      <c r="T181" s="17">
        <v>0.33333333333333409</v>
      </c>
      <c r="U181" s="17">
        <v>0.48403921438718195</v>
      </c>
      <c r="V181" s="17">
        <v>0.1055616439187621</v>
      </c>
      <c r="W181" s="17">
        <v>27.950679465607621</v>
      </c>
      <c r="X181" s="17">
        <v>2.6786928493955471</v>
      </c>
      <c r="Y181" s="17">
        <v>-1.0000000000000018</v>
      </c>
      <c r="Z181" s="17">
        <v>-1.0000000000000018</v>
      </c>
      <c r="AA181" s="17">
        <v>63.112449463537153</v>
      </c>
      <c r="AB181" s="17">
        <v>0.21582195920281783</v>
      </c>
      <c r="AC181" s="17">
        <v>7.5431352756435158E-2</v>
      </c>
      <c r="AD181" s="17">
        <v>0.39878465138336244</v>
      </c>
      <c r="AE181" s="17">
        <v>34.501898167130776</v>
      </c>
      <c r="AF181" s="17">
        <v>0.55555555555555558</v>
      </c>
      <c r="AG181" s="17">
        <v>-1.0000000000000018</v>
      </c>
      <c r="AH181" s="17">
        <v>-1.0000000000000018</v>
      </c>
      <c r="AI181" s="17">
        <v>1.3051193660342878E-2</v>
      </c>
      <c r="AJ181" s="17">
        <v>0.1055616439187621</v>
      </c>
      <c r="AK181" s="17">
        <v>-5.7700319536070604E-2</v>
      </c>
      <c r="AL181" s="17">
        <v>-0.13864434254855543</v>
      </c>
      <c r="AM181" s="17">
        <v>0.87320971720179796</v>
      </c>
      <c r="AN181" s="17">
        <v>-5.67367211682277E-2</v>
      </c>
      <c r="AO181" s="17">
        <v>21.541741332364591</v>
      </c>
      <c r="AP181" s="17">
        <v>-2.1116397419484709</v>
      </c>
      <c r="AQ181" s="17">
        <v>61.400711765552906</v>
      </c>
      <c r="AR181" s="17">
        <v>1.2562675249726118</v>
      </c>
      <c r="AS181" s="17">
        <v>3.2361933877279663</v>
      </c>
      <c r="AT181" s="17">
        <v>-1.0000000000000018</v>
      </c>
      <c r="AU181" s="17">
        <v>-1.0000000000000018</v>
      </c>
      <c r="AV181" s="17">
        <v>1.1935334332062699</v>
      </c>
      <c r="AW181" s="17">
        <v>99.433167297715528</v>
      </c>
      <c r="AX181" s="17">
        <v>110.25035556279863</v>
      </c>
      <c r="AY181" s="17">
        <v>1.5058437989409965E-3</v>
      </c>
      <c r="AZ181" s="17">
        <v>-18.290476196349076</v>
      </c>
      <c r="BA181" s="22">
        <v>1460.0256640495843</v>
      </c>
      <c r="CU181" t="e">
        <v>#N/A</v>
      </c>
      <c r="CV181" t="e">
        <v>#N/A</v>
      </c>
    </row>
    <row r="182" spans="1:100" x14ac:dyDescent="0.25">
      <c r="A182">
        <v>384</v>
      </c>
      <c r="B182" t="s">
        <v>621</v>
      </c>
      <c r="C182" s="22">
        <v>3</v>
      </c>
      <c r="D182" s="17">
        <v>4.391956157827301</v>
      </c>
      <c r="E182" s="17">
        <v>0.25499358716815457</v>
      </c>
      <c r="F182" s="17">
        <v>0.17111479430462356</v>
      </c>
      <c r="G182" s="17">
        <v>0.26561226077459166</v>
      </c>
      <c r="H182" s="17">
        <v>0.51000737005269681</v>
      </c>
      <c r="I182" s="17">
        <v>8.4283390651863133E-2</v>
      </c>
      <c r="J182" s="17">
        <v>35.657445642273608</v>
      </c>
      <c r="K182" s="17">
        <v>0.59429076070455999</v>
      </c>
      <c r="L182" s="17">
        <v>-1.0000000000000009</v>
      </c>
      <c r="M182" s="17">
        <v>-1.0000000000000009</v>
      </c>
      <c r="N182" s="17">
        <v>11.885815214091208</v>
      </c>
      <c r="O182" s="17">
        <v>40.31501406087547</v>
      </c>
      <c r="P182" s="17">
        <v>-0.10981658705339283</v>
      </c>
      <c r="Q182" s="17">
        <v>1.9570336814131724</v>
      </c>
      <c r="R182" s="17">
        <v>0.59197924071981056</v>
      </c>
      <c r="S182" s="17">
        <v>0.33333333333333381</v>
      </c>
      <c r="T182" s="17">
        <v>0.33333333333333381</v>
      </c>
      <c r="U182" s="17">
        <v>0.35906107434645879</v>
      </c>
      <c r="V182" s="17">
        <v>0.42848678136280349</v>
      </c>
      <c r="W182" s="17">
        <v>34.396950466854761</v>
      </c>
      <c r="X182" s="17">
        <v>4.0795408915247631</v>
      </c>
      <c r="Y182" s="17">
        <v>-1.0000000000000009</v>
      </c>
      <c r="Z182" s="17">
        <v>-1.0000000000000009</v>
      </c>
      <c r="AA182" s="17">
        <v>74.463436301822469</v>
      </c>
      <c r="AB182" s="17">
        <v>0.38342979747140149</v>
      </c>
      <c r="AC182" s="17">
        <v>0.14113213281300177</v>
      </c>
      <c r="AD182" s="17">
        <v>0.26492820160055414</v>
      </c>
      <c r="AE182" s="17">
        <v>39.474506594247849</v>
      </c>
      <c r="AF182" s="17">
        <v>1</v>
      </c>
      <c r="AG182" s="17">
        <v>-1.0000000000000009</v>
      </c>
      <c r="AH182" s="17">
        <v>-1.0000000000000009</v>
      </c>
      <c r="AI182" s="17">
        <v>3.1419104207458318E-3</v>
      </c>
      <c r="AJ182" s="17">
        <v>0.42848678136280349</v>
      </c>
      <c r="AK182" s="17">
        <v>0.23929446365374812</v>
      </c>
      <c r="AL182" s="17">
        <v>-1.7226823519789818E-2</v>
      </c>
      <c r="AM182" s="17">
        <v>-0.13896457234848342</v>
      </c>
      <c r="AN182" s="17">
        <v>0.15632004313599607</v>
      </c>
      <c r="AO182" s="17">
        <v>-2.2776419904433456</v>
      </c>
      <c r="AP182" s="17">
        <v>3.8218669608009543</v>
      </c>
      <c r="AQ182" s="17">
        <v>70.054396109128405</v>
      </c>
      <c r="AR182" s="17">
        <v>1.4542145223759302</v>
      </c>
      <c r="AS182" s="17">
        <v>4.6738316522293246</v>
      </c>
      <c r="AT182" s="17">
        <v>-1.0000000000000009</v>
      </c>
      <c r="AU182" s="17">
        <v>-1.0000000000000009</v>
      </c>
      <c r="AV182" s="17">
        <v>0.857591501494402</v>
      </c>
      <c r="AW182" s="17">
        <v>118.60031732349893</v>
      </c>
      <c r="AX182" s="17">
        <v>161.51183366819424</v>
      </c>
      <c r="AY182" s="17">
        <v>0.38699907196261807</v>
      </c>
      <c r="AZ182" s="17">
        <v>25.577894744163192</v>
      </c>
      <c r="BA182" s="22">
        <v>1656.0018264064897</v>
      </c>
      <c r="CU182" t="e">
        <v>#N/A</v>
      </c>
      <c r="CV182" t="e">
        <v>#N/A</v>
      </c>
    </row>
    <row r="183" spans="1:100" x14ac:dyDescent="0.25">
      <c r="A183">
        <v>386</v>
      </c>
      <c r="B183" t="s">
        <v>622</v>
      </c>
      <c r="C183" s="22">
        <v>3</v>
      </c>
      <c r="D183" s="17">
        <v>4.3274633373907205</v>
      </c>
      <c r="E183" s="17">
        <v>-0.34349793996242872</v>
      </c>
      <c r="F183" s="17">
        <v>0.88461076031528207</v>
      </c>
      <c r="G183" s="17">
        <v>0.79329331868315811</v>
      </c>
      <c r="H183" s="17">
        <v>0.53909440147910981</v>
      </c>
      <c r="I183" s="17">
        <v>0</v>
      </c>
      <c r="J183" s="17">
        <v>32.345664088746581</v>
      </c>
      <c r="K183" s="17">
        <v>0.53909440147910981</v>
      </c>
      <c r="L183" s="17">
        <v>-1.0000000000000002</v>
      </c>
      <c r="M183" s="17">
        <v>-1.0000000000000002</v>
      </c>
      <c r="N183" s="17">
        <v>10.781888029582198</v>
      </c>
      <c r="O183" s="17">
        <v>37.466420744820461</v>
      </c>
      <c r="P183" s="17">
        <v>1.7971318698064513</v>
      </c>
      <c r="Q183" s="17">
        <v>0.94260871519659684</v>
      </c>
      <c r="R183" s="17">
        <v>0.54540869067397613</v>
      </c>
      <c r="S183" s="17">
        <v>0.33333333333333354</v>
      </c>
      <c r="T183" s="17">
        <v>0.416734587486213</v>
      </c>
      <c r="U183" s="17">
        <v>0.39944513487564093</v>
      </c>
      <c r="V183" s="17">
        <v>-1.6434076813729773E-2</v>
      </c>
      <c r="W183" s="17">
        <v>23.759383096093881</v>
      </c>
      <c r="X183" s="17">
        <v>1.7452510257069525</v>
      </c>
      <c r="Y183" s="17">
        <v>-1.0000000000000002</v>
      </c>
      <c r="Z183" s="17">
        <v>-1.0000000000000002</v>
      </c>
      <c r="AA183" s="17">
        <v>54.989384097377325</v>
      </c>
      <c r="AB183" s="17">
        <v>0.15625088880631635</v>
      </c>
      <c r="AC183" s="17">
        <v>0.31634274803121931</v>
      </c>
      <c r="AD183" s="17">
        <v>0.14109820937465364</v>
      </c>
      <c r="AE183" s="17">
        <v>30.684592310609471</v>
      </c>
      <c r="AF183" s="17">
        <v>0.8</v>
      </c>
      <c r="AG183" s="17">
        <v>-1.0000000000000002</v>
      </c>
      <c r="AH183" s="17">
        <v>-1.0000000000000002</v>
      </c>
      <c r="AI183" s="17">
        <v>0</v>
      </c>
      <c r="AJ183" s="17">
        <v>-1.6434076813729773E-2</v>
      </c>
      <c r="AK183" s="17">
        <v>0.13263831357429964</v>
      </c>
      <c r="AL183" s="17">
        <v>5.6094252720915332E-2</v>
      </c>
      <c r="AM183" s="17">
        <v>-6.8859126905003953E-2</v>
      </c>
      <c r="AN183" s="17">
        <v>0.49869199222186478</v>
      </c>
      <c r="AO183" s="17">
        <v>-1.0582866047536015</v>
      </c>
      <c r="AP183" s="17">
        <v>12.747771069151195</v>
      </c>
      <c r="AQ183" s="17">
        <v>56.105047184840529</v>
      </c>
      <c r="AR183" s="17">
        <v>1.133078978881457</v>
      </c>
      <c r="AS183" s="17">
        <v>2.284345427186063</v>
      </c>
      <c r="AT183" s="17">
        <v>-1.0000000000000002</v>
      </c>
      <c r="AU183" s="17">
        <v>-1.0000000000000002</v>
      </c>
      <c r="AV183" s="17">
        <v>1.3387020093571342</v>
      </c>
      <c r="AW183" s="17">
        <v>105.20357591134896</v>
      </c>
      <c r="AX183" s="17">
        <v>103.56016822997597</v>
      </c>
      <c r="AY183" s="17">
        <v>0.29717809678775647</v>
      </c>
      <c r="AZ183" s="17">
        <v>44.173463521474304</v>
      </c>
      <c r="BA183" s="22">
        <v>1581.2712922256719</v>
      </c>
      <c r="CU183" t="e">
        <v>#N/A</v>
      </c>
      <c r="CV183" t="e">
        <v>#N/A</v>
      </c>
    </row>
    <row r="184" spans="1:100" x14ac:dyDescent="0.25">
      <c r="A184">
        <v>395</v>
      </c>
      <c r="B184" t="s">
        <v>623</v>
      </c>
      <c r="C184" s="22">
        <v>3</v>
      </c>
      <c r="D184" s="17">
        <v>3.2601578900838075</v>
      </c>
      <c r="E184" s="17">
        <v>-2.9362873562209638E-2</v>
      </c>
      <c r="F184" s="17">
        <v>5.2743254183734337E-2</v>
      </c>
      <c r="G184" s="17">
        <v>5.2743254183734337E-2</v>
      </c>
      <c r="H184" s="17">
        <v>9.1608613496634225E-3</v>
      </c>
      <c r="I184" s="17">
        <v>0</v>
      </c>
      <c r="J184" s="17">
        <v>0.5496516809798011</v>
      </c>
      <c r="K184" s="17">
        <v>9.1608613496634225E-3</v>
      </c>
      <c r="L184" s="17">
        <v>-0.99999999999999911</v>
      </c>
      <c r="M184" s="17">
        <v>-0.99999999999999911</v>
      </c>
      <c r="N184" s="17">
        <v>0.18321722699326756</v>
      </c>
      <c r="O184" s="17">
        <v>3.862552825247346</v>
      </c>
      <c r="P184" s="17">
        <v>0.24912756384060614</v>
      </c>
      <c r="Q184" s="17">
        <v>-0.57478292239421958</v>
      </c>
      <c r="R184" s="17">
        <v>-0.15575775856833668</v>
      </c>
      <c r="S184" s="17">
        <v>0.3333333333333332</v>
      </c>
      <c r="T184" s="17">
        <v>0.39829067884820213</v>
      </c>
      <c r="U184" s="17">
        <v>0.41104583417944907</v>
      </c>
      <c r="V184" s="17">
        <v>-1.7689154164623039E-2</v>
      </c>
      <c r="W184" s="17">
        <v>44.632793233867908</v>
      </c>
      <c r="X184" s="17">
        <v>2.32618668190959</v>
      </c>
      <c r="Y184" s="17">
        <v>-0.99999999999999911</v>
      </c>
      <c r="Z184" s="17">
        <v>-0.99999999999999911</v>
      </c>
      <c r="AA184" s="17">
        <v>79.403863961125936</v>
      </c>
      <c r="AB184" s="17">
        <v>0.36862856688008983</v>
      </c>
      <c r="AC184" s="17">
        <v>-7.8565307806104517E-2</v>
      </c>
      <c r="AD184" s="17">
        <v>0.40847331064254189</v>
      </c>
      <c r="AE184" s="17">
        <v>34.926828485826363</v>
      </c>
      <c r="AF184" s="17">
        <v>0.53846153846153844</v>
      </c>
      <c r="AG184" s="17">
        <v>-0.99999999999999911</v>
      </c>
      <c r="AH184" s="17">
        <v>-0.99999999999999911</v>
      </c>
      <c r="AI184" s="17">
        <v>-5.0081542404949962E-2</v>
      </c>
      <c r="AJ184" s="17">
        <v>-1.7689154164623039E-2</v>
      </c>
      <c r="AK184" s="17">
        <v>5.0324561311232328E-2</v>
      </c>
      <c r="AL184" s="17">
        <v>0.30015934024381552</v>
      </c>
      <c r="AM184" s="17">
        <v>1.0771900529622063</v>
      </c>
      <c r="AN184" s="17">
        <v>0.69194908426170654</v>
      </c>
      <c r="AO184" s="17">
        <v>27.181374130611314</v>
      </c>
      <c r="AP184" s="17">
        <v>18.799523807761737</v>
      </c>
      <c r="AQ184" s="17">
        <v>45.182444914847736</v>
      </c>
      <c r="AR184" s="17">
        <v>1.1249806921963608</v>
      </c>
      <c r="AS184" s="17">
        <v>2.3353475432592536</v>
      </c>
      <c r="AT184" s="17">
        <v>-0.99999999999999911</v>
      </c>
      <c r="AU184" s="17">
        <v>-0.99999999999999911</v>
      </c>
      <c r="AV184" s="17">
        <v>-0.10301450438460237</v>
      </c>
      <c r="AW184" s="17">
        <v>102.065940594135</v>
      </c>
      <c r="AX184" s="17">
        <v>99.295394329573682</v>
      </c>
      <c r="AY184" s="17">
        <v>0.10770773097635698</v>
      </c>
      <c r="AZ184" s="17">
        <v>7.8649271152751972</v>
      </c>
      <c r="BA184" s="22">
        <v>1467.7679894273533</v>
      </c>
      <c r="CU184" t="e">
        <v>#N/A</v>
      </c>
      <c r="CV184" t="e">
        <v>#N/A</v>
      </c>
    </row>
    <row r="185" spans="1:100" x14ac:dyDescent="0.25">
      <c r="A185">
        <v>399</v>
      </c>
      <c r="B185" t="s">
        <v>624</v>
      </c>
      <c r="C185" s="22">
        <v>3</v>
      </c>
      <c r="D185" s="17">
        <v>4.2037148700179809</v>
      </c>
      <c r="E185" s="17">
        <v>3.5241173702451674</v>
      </c>
      <c r="F185" s="17">
        <v>-0.62327072322687926</v>
      </c>
      <c r="G185" s="17">
        <v>0.46120081312896344</v>
      </c>
      <c r="H185" s="17">
        <v>8.4948269992762018E-2</v>
      </c>
      <c r="I185" s="17">
        <v>9.2281402006470156E-2</v>
      </c>
      <c r="J185" s="17">
        <v>10.633780319953932</v>
      </c>
      <c r="K185" s="17">
        <v>0.1772296719992322</v>
      </c>
      <c r="L185" s="17">
        <v>-1.0000000000000007</v>
      </c>
      <c r="M185" s="17">
        <v>-1.0000000000000007</v>
      </c>
      <c r="N185" s="17">
        <v>3.5445934399846442</v>
      </c>
      <c r="O185" s="17">
        <v>15.298696003100874</v>
      </c>
      <c r="P185" s="17">
        <v>14.018944204395183</v>
      </c>
      <c r="Q185" s="17">
        <v>1.8316671590619766</v>
      </c>
      <c r="R185" s="17">
        <v>2.0374693545643039</v>
      </c>
      <c r="S185" s="17">
        <v>0.33333333333333348</v>
      </c>
      <c r="T185" s="17">
        <v>0.33333333333333348</v>
      </c>
      <c r="U185" s="17">
        <v>0.36814419135785342</v>
      </c>
      <c r="V185" s="17">
        <v>2.7135470442847431E-2</v>
      </c>
      <c r="W185" s="17">
        <v>35.388666258725443</v>
      </c>
      <c r="X185" s="17">
        <v>2.1248265827559329</v>
      </c>
      <c r="Y185" s="17">
        <v>-1.0000000000000007</v>
      </c>
      <c r="Z185" s="17">
        <v>-1.0000000000000007</v>
      </c>
      <c r="AA185" s="17">
        <v>73.054216480729238</v>
      </c>
      <c r="AB185" s="17">
        <v>0.30046538107169835</v>
      </c>
      <c r="AC185" s="17">
        <v>3.7948870204873253E-2</v>
      </c>
      <c r="AD185" s="17">
        <v>0.37414736607221943</v>
      </c>
      <c r="AE185" s="17">
        <v>35.62808086743955</v>
      </c>
      <c r="AF185" s="17">
        <v>0.84210526315789469</v>
      </c>
      <c r="AG185" s="17">
        <v>-1.0000000000000007</v>
      </c>
      <c r="AH185" s="17">
        <v>-1.0000000000000007</v>
      </c>
      <c r="AI185" s="17">
        <v>1.2490110173317158E-2</v>
      </c>
      <c r="AJ185" s="17">
        <v>2.7135470442847431E-2</v>
      </c>
      <c r="AK185" s="17">
        <v>-0.12296853263784464</v>
      </c>
      <c r="AL185" s="17">
        <v>0.11837663104418741</v>
      </c>
      <c r="AM185" s="17">
        <v>-4.4416086121958062E-2</v>
      </c>
      <c r="AN185" s="17">
        <v>0.63929101345562744</v>
      </c>
      <c r="AO185" s="17">
        <v>-1.7252448162381735</v>
      </c>
      <c r="AP185" s="17">
        <v>16.574158491611623</v>
      </c>
      <c r="AQ185" s="17">
        <v>46.022446578679357</v>
      </c>
      <c r="AR185" s="17">
        <v>1.0619463284673676</v>
      </c>
      <c r="AS185" s="17">
        <v>2.3020562547551644</v>
      </c>
      <c r="AT185" s="17">
        <v>-1.0000000000000007</v>
      </c>
      <c r="AU185" s="17">
        <v>-1.0000000000000007</v>
      </c>
      <c r="AV185" s="17">
        <v>2.498670167693267</v>
      </c>
      <c r="AW185" s="17">
        <v>104.92707097544172</v>
      </c>
      <c r="AX185" s="17">
        <v>107.89042022319278</v>
      </c>
      <c r="AY185" s="17">
        <v>0.35871804663984652</v>
      </c>
      <c r="AZ185" s="17">
        <v>42.578380073285821</v>
      </c>
      <c r="BA185" s="22">
        <v>1645.3730118969065</v>
      </c>
      <c r="CU185" t="e">
        <v>#N/A</v>
      </c>
      <c r="CV185" t="e">
        <v>#N/A</v>
      </c>
    </row>
    <row r="186" spans="1:100" x14ac:dyDescent="0.25">
      <c r="A186">
        <v>401</v>
      </c>
      <c r="B186" t="s">
        <v>625</v>
      </c>
      <c r="C186" s="22">
        <v>3</v>
      </c>
      <c r="D186" s="17">
        <v>4.5437400253306119</v>
      </c>
      <c r="E186" s="17">
        <v>6.3979451296495446E-2</v>
      </c>
      <c r="F186" s="17">
        <v>-3.7858972545116727E-2</v>
      </c>
      <c r="G186" s="17">
        <v>-2.5503971427066792E-3</v>
      </c>
      <c r="H186" s="17">
        <v>-2.6470747124784373E-2</v>
      </c>
      <c r="I186" s="17">
        <v>-2.9993937254432865E-4</v>
      </c>
      <c r="J186" s="17">
        <v>-1.6062411898397218</v>
      </c>
      <c r="K186" s="17">
        <v>-2.6770686497328701E-2</v>
      </c>
      <c r="L186" s="17">
        <v>-0.99999999999999956</v>
      </c>
      <c r="M186" s="17">
        <v>-0.99999999999999956</v>
      </c>
      <c r="N186" s="17">
        <v>-0.53541372994657299</v>
      </c>
      <c r="O186" s="17">
        <v>2.9349484383481812</v>
      </c>
      <c r="P186" s="17">
        <v>-4.1211499335084167E-2</v>
      </c>
      <c r="Q186" s="17">
        <v>1.2176477064821263</v>
      </c>
      <c r="R186" s="17">
        <v>0.32927339846060555</v>
      </c>
      <c r="S186" s="17">
        <v>0.3333333333333332</v>
      </c>
      <c r="T186" s="17">
        <v>0.3333333333333332</v>
      </c>
      <c r="U186" s="17">
        <v>0.29289132191630951</v>
      </c>
      <c r="V186" s="17">
        <v>-0.18804048359704398</v>
      </c>
      <c r="W186" s="17">
        <v>31.93152765933041</v>
      </c>
      <c r="X186" s="17">
        <v>0.73675973924696714</v>
      </c>
      <c r="Y186" s="17">
        <v>-0.99999999999999956</v>
      </c>
      <c r="Z186" s="17">
        <v>-0.99999999999999956</v>
      </c>
      <c r="AA186" s="17">
        <v>74.831198486440343</v>
      </c>
      <c r="AB186" s="17">
        <v>0.28250291193901478</v>
      </c>
      <c r="AC186" s="17">
        <v>0.40564774322654351</v>
      </c>
      <c r="AD186" s="17">
        <v>0.16325729340742898</v>
      </c>
      <c r="AE186" s="17">
        <v>42.570397428649365</v>
      </c>
      <c r="AF186" s="17">
        <v>0.75</v>
      </c>
      <c r="AG186" s="17">
        <v>-0.99999999999999956</v>
      </c>
      <c r="AH186" s="17">
        <v>-0.99999999999999956</v>
      </c>
      <c r="AI186" s="17">
        <v>-4.1345009191707778E-3</v>
      </c>
      <c r="AJ186" s="17">
        <v>-0.18804048359704398</v>
      </c>
      <c r="AK186" s="17">
        <v>-3.0538935394360256E-2</v>
      </c>
      <c r="AL186" s="17">
        <v>0.17587929849558473</v>
      </c>
      <c r="AM186" s="17">
        <v>0.14323812140152883</v>
      </c>
      <c r="AN186" s="17">
        <v>3.8170375293265684E-3</v>
      </c>
      <c r="AO186" s="17">
        <v>3.4282583580664192</v>
      </c>
      <c r="AP186" s="17">
        <v>0.97482243071108754</v>
      </c>
      <c r="AQ186" s="17">
        <v>30.325286469490681</v>
      </c>
      <c r="AR186" s="17">
        <v>0.77151750498593119</v>
      </c>
      <c r="AS186" s="17">
        <v>0.70998905274963942</v>
      </c>
      <c r="AT186" s="17">
        <v>-0.99999999999999956</v>
      </c>
      <c r="AU186" s="17">
        <v>-0.99999999999999956</v>
      </c>
      <c r="AV186" s="17">
        <v>0.32672300131789866</v>
      </c>
      <c r="AW186" s="17">
        <v>78.740969355499672</v>
      </c>
      <c r="AX186" s="17">
        <v>59.854230977411859</v>
      </c>
      <c r="AY186" s="17">
        <v>0.14163218792583562</v>
      </c>
      <c r="AZ186" s="17">
        <v>-23.084192066197502</v>
      </c>
      <c r="BA186" s="22">
        <v>1461.3172438813706</v>
      </c>
      <c r="CU186" t="e">
        <v>#N/A</v>
      </c>
      <c r="CV186" t="e">
        <v>#N/A</v>
      </c>
    </row>
    <row r="187" spans="1:100" x14ac:dyDescent="0.25">
      <c r="A187">
        <v>418</v>
      </c>
      <c r="B187" t="s">
        <v>626</v>
      </c>
      <c r="C187" s="22">
        <v>3</v>
      </c>
      <c r="D187" s="17">
        <v>5.8032734662583305</v>
      </c>
      <c r="E187" s="17">
        <v>0</v>
      </c>
      <c r="F187" s="17">
        <v>7.239865120399222E-2</v>
      </c>
      <c r="G187" s="17">
        <v>7.239865120399222E-2</v>
      </c>
      <c r="H187" s="17">
        <v>0.35148703113922558</v>
      </c>
      <c r="I187" s="17">
        <v>0</v>
      </c>
      <c r="J187" s="17">
        <v>21.089221868353551</v>
      </c>
      <c r="K187" s="17">
        <v>0.35148703113922558</v>
      </c>
      <c r="L187" s="17">
        <v>-0.99999999999999889</v>
      </c>
      <c r="M187" s="17">
        <v>-0.99999999999999889</v>
      </c>
      <c r="N187" s="17">
        <v>7.0297406227845123</v>
      </c>
      <c r="O187" s="17">
        <v>26.964893985815859</v>
      </c>
      <c r="P187" s="17">
        <v>-0.36973619759886833</v>
      </c>
      <c r="Q187" s="17">
        <v>-0.48141565265788322</v>
      </c>
      <c r="R187" s="17">
        <v>-0.18911522268760084</v>
      </c>
      <c r="S187" s="17">
        <v>0.33333333333333309</v>
      </c>
      <c r="T187" s="17">
        <v>0.38168545321231045</v>
      </c>
      <c r="U187" s="17">
        <v>0.58957170025374783</v>
      </c>
      <c r="V187" s="17">
        <v>4.2408960950448576E-2</v>
      </c>
      <c r="W187" s="17">
        <v>39.820496664424567</v>
      </c>
      <c r="X187" s="17">
        <v>3.0088775785224744</v>
      </c>
      <c r="Y187" s="17">
        <v>-0.99999999999999889</v>
      </c>
      <c r="Z187" s="17">
        <v>-0.99999999999999889</v>
      </c>
      <c r="AA187" s="17">
        <v>80.679649494741</v>
      </c>
      <c r="AB187" s="17">
        <v>0.16293275895501602</v>
      </c>
      <c r="AC187" s="17">
        <v>0.35729179558006013</v>
      </c>
      <c r="AD187" s="17">
        <v>0.30074080652500446</v>
      </c>
      <c r="AE187" s="17">
        <v>41.048268053004008</v>
      </c>
      <c r="AF187" s="17">
        <v>0.76923076923076927</v>
      </c>
      <c r="AG187" s="17">
        <v>-0.99999999999999889</v>
      </c>
      <c r="AH187" s="17">
        <v>-0.99999999999999889</v>
      </c>
      <c r="AI187" s="17">
        <v>0</v>
      </c>
      <c r="AJ187" s="17">
        <v>4.2408960950448576E-2</v>
      </c>
      <c r="AK187" s="17">
        <v>0.37314988111948139</v>
      </c>
      <c r="AL187" s="17">
        <v>-0.12021991386193934</v>
      </c>
      <c r="AM187" s="17">
        <v>0.12370908425867783</v>
      </c>
      <c r="AN187" s="17">
        <v>-6.4761096411821442E-2</v>
      </c>
      <c r="AO187" s="17">
        <v>4.9584765120643519</v>
      </c>
      <c r="AP187" s="17">
        <v>-2.2201269796052321</v>
      </c>
      <c r="AQ187" s="17">
        <v>60.909718532778136</v>
      </c>
      <c r="AR187" s="17">
        <v>1.3469994477498402</v>
      </c>
      <c r="AS187" s="17">
        <v>3.3603646096617013</v>
      </c>
      <c r="AT187" s="17">
        <v>-0.99999999999999889</v>
      </c>
      <c r="AU187" s="17">
        <v>-0.99999999999999889</v>
      </c>
      <c r="AV187" s="17">
        <v>-0.11671657148360863</v>
      </c>
      <c r="AW187" s="17">
        <v>105.42441650095161</v>
      </c>
      <c r="AX187" s="17">
        <v>109.66531259599648</v>
      </c>
      <c r="AY187" s="17">
        <v>0.12997682071727909</v>
      </c>
      <c r="AZ187" s="17">
        <v>1.8626714022029547</v>
      </c>
      <c r="BA187" s="22">
        <v>1483.2552610759401</v>
      </c>
      <c r="CU187" t="e">
        <v>#N/A</v>
      </c>
      <c r="CV187" t="e">
        <v>#N/A</v>
      </c>
    </row>
    <row r="188" spans="1:100" x14ac:dyDescent="0.25">
      <c r="A188">
        <v>422</v>
      </c>
      <c r="B188" t="s">
        <v>627</v>
      </c>
      <c r="C188" s="22">
        <v>3</v>
      </c>
      <c r="D188" s="17">
        <v>5.2834744071210098</v>
      </c>
      <c r="E188" s="17">
        <v>1.4557911983038285</v>
      </c>
      <c r="F188" s="17">
        <v>0.16016533319898968</v>
      </c>
      <c r="G188" s="17">
        <v>0.5338804541139861</v>
      </c>
      <c r="H188" s="17">
        <v>0.10321844053063339</v>
      </c>
      <c r="I188" s="17">
        <v>-1.3891516611907232E-3</v>
      </c>
      <c r="J188" s="17">
        <v>6.109757332166561</v>
      </c>
      <c r="K188" s="17">
        <v>0.10182928886944266</v>
      </c>
      <c r="L188" s="17">
        <v>-1</v>
      </c>
      <c r="M188" s="17">
        <v>-1</v>
      </c>
      <c r="N188" s="17">
        <v>2.0365857773888543</v>
      </c>
      <c r="O188" s="17">
        <v>11.927112193401554</v>
      </c>
      <c r="P188" s="17">
        <v>0.53427833675721748</v>
      </c>
      <c r="Q188" s="17">
        <v>1.4986253384759149</v>
      </c>
      <c r="R188" s="17">
        <v>0.36069893562084449</v>
      </c>
      <c r="S188" s="17">
        <v>0.33333333333333315</v>
      </c>
      <c r="T188" s="17">
        <v>0.33333333333333315</v>
      </c>
      <c r="U188" s="17">
        <v>0.12664206328666516</v>
      </c>
      <c r="V188" s="17">
        <v>-8.6314055677033409E-3</v>
      </c>
      <c r="W188" s="17">
        <v>27.313921420647429</v>
      </c>
      <c r="X188" s="17">
        <v>1.0196171975376642</v>
      </c>
      <c r="Y188" s="17">
        <v>-1</v>
      </c>
      <c r="Z188" s="17">
        <v>-1</v>
      </c>
      <c r="AA188" s="17">
        <v>65.203217731159171</v>
      </c>
      <c r="AB188" s="17">
        <v>0.19541817475488429</v>
      </c>
      <c r="AC188" s="17">
        <v>0.290901374583178</v>
      </c>
      <c r="AD188" s="17">
        <v>0.26425239815975649</v>
      </c>
      <c r="AE188" s="17">
        <v>37.528597374890936</v>
      </c>
      <c r="AF188" s="17">
        <v>0.83333333333333337</v>
      </c>
      <c r="AG188" s="17">
        <v>-1</v>
      </c>
      <c r="AH188" s="17">
        <v>-1</v>
      </c>
      <c r="AI188" s="17">
        <v>1.4340577002654988E-2</v>
      </c>
      <c r="AJ188" s="17">
        <v>-8.6314055677033409E-3</v>
      </c>
      <c r="AK188" s="17">
        <v>-1.1608969010627083E-2</v>
      </c>
      <c r="AL188" s="17">
        <v>3.0134153756181521E-2</v>
      </c>
      <c r="AM188" s="17">
        <v>0.16793333050266296</v>
      </c>
      <c r="AN188" s="17">
        <v>2.0663442808697484E-3</v>
      </c>
      <c r="AO188" s="17">
        <v>4.1402884175134416</v>
      </c>
      <c r="AP188" s="17">
        <v>0.20232937580265073</v>
      </c>
      <c r="AQ188" s="17">
        <v>33.42367875281402</v>
      </c>
      <c r="AR188" s="17">
        <v>0.78467732438562843</v>
      </c>
      <c r="AS188" s="17">
        <v>1.1214464864071061</v>
      </c>
      <c r="AT188" s="17">
        <v>-1</v>
      </c>
      <c r="AU188" s="17">
        <v>-1</v>
      </c>
      <c r="AV188" s="17">
        <v>0.89457938973483075</v>
      </c>
      <c r="AW188" s="17">
        <v>77.332659300363446</v>
      </c>
      <c r="AX188" s="17">
        <v>76.756330283646165</v>
      </c>
      <c r="AY188" s="17">
        <v>-1.5289386362287249E-2</v>
      </c>
      <c r="AZ188" s="17">
        <v>-22.42595404202476</v>
      </c>
      <c r="BA188" s="22">
        <v>1454.1392269430064</v>
      </c>
      <c r="CU188" t="e">
        <v>#N/A</v>
      </c>
      <c r="CV188" t="e">
        <v>#N/A</v>
      </c>
    </row>
    <row r="189" spans="1:100" x14ac:dyDescent="0.25">
      <c r="A189">
        <v>423</v>
      </c>
      <c r="B189" t="s">
        <v>628</v>
      </c>
      <c r="C189" s="22">
        <v>3</v>
      </c>
      <c r="D189" s="17">
        <v>4.3880968850019455</v>
      </c>
      <c r="E189" s="17">
        <v>0</v>
      </c>
      <c r="F189" s="17">
        <v>-4.3987476310892941E-2</v>
      </c>
      <c r="G189" s="17">
        <v>-4.3987476310892941E-2</v>
      </c>
      <c r="H189" s="17">
        <v>5.4176920907728854E-2</v>
      </c>
      <c r="I189" s="17">
        <v>0</v>
      </c>
      <c r="J189" s="17">
        <v>3.2506152544637343</v>
      </c>
      <c r="K189" s="17">
        <v>5.4176920907728854E-2</v>
      </c>
      <c r="L189" s="17">
        <v>-1</v>
      </c>
      <c r="M189" s="17">
        <v>-1</v>
      </c>
      <c r="N189" s="17">
        <v>1.0835384181545775</v>
      </c>
      <c r="O189" s="17">
        <v>7.5947246631547847</v>
      </c>
      <c r="P189" s="17">
        <v>-7.8987781371596899E-2</v>
      </c>
      <c r="Q189" s="17">
        <v>-1.7875461888075699</v>
      </c>
      <c r="R189" s="17">
        <v>-0.63327673597974665</v>
      </c>
      <c r="S189" s="17">
        <v>0.33333333333333315</v>
      </c>
      <c r="T189" s="17">
        <v>0.35271481037121621</v>
      </c>
      <c r="U189" s="17">
        <v>-5.5949967102511919E-2</v>
      </c>
      <c r="V189" s="17">
        <v>6.4090886759178125E-3</v>
      </c>
      <c r="W189" s="17">
        <v>23.293213774809058</v>
      </c>
      <c r="X189" s="17">
        <v>0.46023918885871967</v>
      </c>
      <c r="Y189" s="17">
        <v>-1</v>
      </c>
      <c r="Z189" s="17">
        <v>-1</v>
      </c>
      <c r="AA189" s="17">
        <v>58.212718198522808</v>
      </c>
      <c r="AB189" s="17">
        <v>0.13681959616130482</v>
      </c>
      <c r="AC189" s="17">
        <v>0.14446129379843439</v>
      </c>
      <c r="AD189" s="17">
        <v>0.42977473323413029</v>
      </c>
      <c r="AE189" s="17">
        <v>35.552781159693467</v>
      </c>
      <c r="AF189" s="17">
        <v>0.7142857142857143</v>
      </c>
      <c r="AG189" s="17">
        <v>-1</v>
      </c>
      <c r="AH189" s="17">
        <v>-1</v>
      </c>
      <c r="AI189" s="17">
        <v>-9.0944031995804295E-3</v>
      </c>
      <c r="AJ189" s="17">
        <v>6.4090886759178125E-3</v>
      </c>
      <c r="AK189" s="17">
        <v>8.6775867415754396E-2</v>
      </c>
      <c r="AL189" s="17">
        <v>3.4498637885077843E-2</v>
      </c>
      <c r="AM189" s="17">
        <v>0.22685716681327459</v>
      </c>
      <c r="AN189" s="17">
        <v>-0.11052200474406321</v>
      </c>
      <c r="AO189" s="17">
        <v>6.1053085074106379</v>
      </c>
      <c r="AP189" s="17">
        <v>-2.5905569291761914</v>
      </c>
      <c r="AQ189" s="17">
        <v>26.543829029272786</v>
      </c>
      <c r="AR189" s="17">
        <v>0.63650726527795509</v>
      </c>
      <c r="AS189" s="17">
        <v>0.51441610976644903</v>
      </c>
      <c r="AT189" s="17">
        <v>-1</v>
      </c>
      <c r="AU189" s="17">
        <v>-1</v>
      </c>
      <c r="AV189" s="17">
        <v>-0.6772642122906396</v>
      </c>
      <c r="AW189" s="17">
        <v>63.216885932501384</v>
      </c>
      <c r="AX189" s="17">
        <v>63.67590673610156</v>
      </c>
      <c r="AY189" s="17">
        <v>9.8955718599330653E-2</v>
      </c>
      <c r="AZ189" s="17">
        <v>-13.04993273184366</v>
      </c>
      <c r="BA189" s="22">
        <v>1428.9191490517178</v>
      </c>
      <c r="CU189" t="e">
        <v>#N/A</v>
      </c>
      <c r="CV189" t="e">
        <v>#N/A</v>
      </c>
    </row>
    <row r="190" spans="1:100" x14ac:dyDescent="0.25">
      <c r="A190">
        <v>433</v>
      </c>
      <c r="B190" t="s">
        <v>629</v>
      </c>
      <c r="C190" s="22">
        <v>3</v>
      </c>
      <c r="D190" s="17">
        <v>4.4004730084474142</v>
      </c>
      <c r="E190" s="17">
        <v>0</v>
      </c>
      <c r="F190" s="17">
        <v>-1.0847642973350133</v>
      </c>
      <c r="G190" s="17">
        <v>-1.0847642973350133</v>
      </c>
      <c r="H190" s="17">
        <v>0.26261953156707901</v>
      </c>
      <c r="I190" s="17">
        <v>-2.8942286241785541E-2</v>
      </c>
      <c r="J190" s="17">
        <v>14.020634719517616</v>
      </c>
      <c r="K190" s="17">
        <v>0.23367724532529352</v>
      </c>
      <c r="L190" s="17">
        <v>-1.0000000000000013</v>
      </c>
      <c r="M190" s="17">
        <v>-1.0000000000000013</v>
      </c>
      <c r="N190" s="17">
        <v>4.6735449065058692</v>
      </c>
      <c r="O190" s="17">
        <v>17.336343430630006</v>
      </c>
      <c r="P190" s="17">
        <v>-3.2086816146328301E-2</v>
      </c>
      <c r="Q190" s="17">
        <v>-0.20315871215568088</v>
      </c>
      <c r="R190" s="17">
        <v>-8.1620228944424902E-3</v>
      </c>
      <c r="S190" s="17">
        <v>0.33333333333333359</v>
      </c>
      <c r="T190" s="17">
        <v>0.33333333333333359</v>
      </c>
      <c r="U190" s="17">
        <v>0.37600245626695139</v>
      </c>
      <c r="V190" s="17">
        <v>-3.4109468347963454E-2</v>
      </c>
      <c r="W190" s="17">
        <v>30.995296370414493</v>
      </c>
      <c r="X190" s="17">
        <v>1.7323424363213984</v>
      </c>
      <c r="Y190" s="17">
        <v>-1.0000000000000013</v>
      </c>
      <c r="Z190" s="17">
        <v>-1.0000000000000013</v>
      </c>
      <c r="AA190" s="17">
        <v>68.397162196654477</v>
      </c>
      <c r="AB190" s="17">
        <v>0.35446213917376362</v>
      </c>
      <c r="AC190" s="17">
        <v>0.1562671226782584</v>
      </c>
      <c r="AD190" s="17">
        <v>0.23747129513066664</v>
      </c>
      <c r="AE190" s="17">
        <v>37.410027849134408</v>
      </c>
      <c r="AF190" s="17">
        <v>0.66666666666666663</v>
      </c>
      <c r="AG190" s="17">
        <v>-1.0000000000000013</v>
      </c>
      <c r="AH190" s="17">
        <v>-1.0000000000000013</v>
      </c>
      <c r="AI190" s="17">
        <v>2.6692300999839269E-2</v>
      </c>
      <c r="AJ190" s="17">
        <v>-3.4109468347963454E-2</v>
      </c>
      <c r="AK190" s="17">
        <v>-2.8167973724256175E-3</v>
      </c>
      <c r="AL190" s="17">
        <v>0.33761005463636529</v>
      </c>
      <c r="AM190" s="17">
        <v>-2.8263709594595232E-2</v>
      </c>
      <c r="AN190" s="17">
        <v>-6.1709759296238134E-2</v>
      </c>
      <c r="AO190" s="17">
        <v>-0.72067672672700889</v>
      </c>
      <c r="AP190" s="17">
        <v>0.14530629077587393</v>
      </c>
      <c r="AQ190" s="17">
        <v>45.015931089932074</v>
      </c>
      <c r="AR190" s="17">
        <v>1.0085596545856557</v>
      </c>
      <c r="AS190" s="17">
        <v>1.9660196816466922</v>
      </c>
      <c r="AT190" s="17">
        <v>-1.0000000000000013</v>
      </c>
      <c r="AU190" s="17">
        <v>-1.0000000000000013</v>
      </c>
      <c r="AV190" s="17">
        <v>-1.0929263202294552</v>
      </c>
      <c r="AW190" s="17">
        <v>85.878811918060308</v>
      </c>
      <c r="AX190" s="17">
        <v>83.00171110326076</v>
      </c>
      <c r="AY190" s="17">
        <v>2.6271726208901301E-2</v>
      </c>
      <c r="AZ190" s="17">
        <v>-13.32063401637259</v>
      </c>
      <c r="BA190" s="22">
        <v>1501.9363520763957</v>
      </c>
      <c r="CU190" t="e">
        <v>#N/A</v>
      </c>
      <c r="CV190" t="e">
        <v>#N/A</v>
      </c>
    </row>
    <row r="191" spans="1:100" x14ac:dyDescent="0.25">
      <c r="A191">
        <v>435</v>
      </c>
      <c r="B191" t="s">
        <v>630</v>
      </c>
      <c r="C191" s="22">
        <v>3</v>
      </c>
      <c r="D191" s="17">
        <v>4.6550414103255644</v>
      </c>
      <c r="E191" s="17">
        <v>-1.372061251732359E-2</v>
      </c>
      <c r="F191" s="17">
        <v>0.87671265887602623</v>
      </c>
      <c r="G191" s="17">
        <v>0.87671265887602623</v>
      </c>
      <c r="H191" s="17">
        <v>0.51364133348122765</v>
      </c>
      <c r="I191" s="17">
        <v>0</v>
      </c>
      <c r="J191" s="17">
        <v>30.818480008873664</v>
      </c>
      <c r="K191" s="17">
        <v>0.51364133348122765</v>
      </c>
      <c r="L191" s="17">
        <v>-0.99999999999999933</v>
      </c>
      <c r="M191" s="17">
        <v>-0.99999999999999933</v>
      </c>
      <c r="N191" s="17">
        <v>10.272826669624555</v>
      </c>
      <c r="O191" s="17">
        <v>36.35023407807526</v>
      </c>
      <c r="P191" s="17">
        <v>2.1443199511527955E-2</v>
      </c>
      <c r="Q191" s="17">
        <v>1.384131424250526</v>
      </c>
      <c r="R191" s="17">
        <v>0.44455238252819679</v>
      </c>
      <c r="S191" s="17">
        <v>0.33333333333333315</v>
      </c>
      <c r="T191" s="17">
        <v>0.33333333333333315</v>
      </c>
      <c r="U191" s="17">
        <v>0.30825231268818565</v>
      </c>
      <c r="V191" s="17">
        <v>0.22047554822390472</v>
      </c>
      <c r="W191" s="17">
        <v>27.270127763901161</v>
      </c>
      <c r="X191" s="17">
        <v>2.7088878732816108</v>
      </c>
      <c r="Y191" s="17">
        <v>-0.99999999999999933</v>
      </c>
      <c r="Z191" s="17">
        <v>-0.99999999999999933</v>
      </c>
      <c r="AA191" s="17">
        <v>71.057453552111667</v>
      </c>
      <c r="AB191" s="17">
        <v>0.32429122115600395</v>
      </c>
      <c r="AC191" s="17">
        <v>0.23731774632840577</v>
      </c>
      <c r="AD191" s="17">
        <v>0.30524650062923697</v>
      </c>
      <c r="AE191" s="17">
        <v>43.342773405682351</v>
      </c>
      <c r="AF191" s="17">
        <v>0.76470588235294112</v>
      </c>
      <c r="AG191" s="17">
        <v>-0.99999999999999933</v>
      </c>
      <c r="AH191" s="17">
        <v>-0.99999999999999933</v>
      </c>
      <c r="AI191" s="17">
        <v>4.3262532341232611E-2</v>
      </c>
      <c r="AJ191" s="17">
        <v>0.22047554822390472</v>
      </c>
      <c r="AK191" s="17">
        <v>-0.10191403121654113</v>
      </c>
      <c r="AL191" s="17">
        <v>-6.0977829750807821E-3</v>
      </c>
      <c r="AM191" s="17">
        <v>0.24996746910652959</v>
      </c>
      <c r="AN191" s="17">
        <v>8.220546263168918E-2</v>
      </c>
      <c r="AO191" s="17">
        <v>5.739616571580533</v>
      </c>
      <c r="AP191" s="17">
        <v>2.0246476509168261</v>
      </c>
      <c r="AQ191" s="17">
        <v>58.088607772774836</v>
      </c>
      <c r="AR191" s="17">
        <v>1.195394527578757</v>
      </c>
      <c r="AS191" s="17">
        <v>3.2225292067628359</v>
      </c>
      <c r="AT191" s="17">
        <v>-0.99999999999999933</v>
      </c>
      <c r="AU191" s="17">
        <v>-0.99999999999999933</v>
      </c>
      <c r="AV191" s="17">
        <v>1.3212650414042235</v>
      </c>
      <c r="AW191" s="17">
        <v>109.43233528110379</v>
      </c>
      <c r="AX191" s="17">
        <v>132.34514075031893</v>
      </c>
      <c r="AY191" s="17">
        <v>0.4654149822820467</v>
      </c>
      <c r="AZ191" s="17">
        <v>34.548752696052517</v>
      </c>
      <c r="BA191" s="22">
        <v>1545.0156529622318</v>
      </c>
      <c r="CU191" t="e">
        <v>#N/A</v>
      </c>
      <c r="CV191" t="e">
        <v>#N/A</v>
      </c>
    </row>
    <row r="192" spans="1:100" x14ac:dyDescent="0.25">
      <c r="A192">
        <v>441</v>
      </c>
      <c r="B192" t="s">
        <v>631</v>
      </c>
      <c r="C192" s="22">
        <v>3</v>
      </c>
      <c r="D192" s="17">
        <v>3.9567302283356431</v>
      </c>
      <c r="E192" s="17">
        <v>0</v>
      </c>
      <c r="F192" s="17">
        <v>-1.6469084366152464E-3</v>
      </c>
      <c r="G192" s="17">
        <v>-1.6469084366152464E-3</v>
      </c>
      <c r="H192" s="17">
        <v>1.7368742037565808E-2</v>
      </c>
      <c r="I192" s="17">
        <v>0</v>
      </c>
      <c r="J192" s="17">
        <v>1.0421245222539484</v>
      </c>
      <c r="K192" s="17">
        <v>1.7368742037565808E-2</v>
      </c>
      <c r="L192" s="17">
        <v>-1</v>
      </c>
      <c r="M192" s="17">
        <v>-1</v>
      </c>
      <c r="N192" s="17">
        <v>0.34737484075131536</v>
      </c>
      <c r="O192" s="17">
        <v>4.9972078421529806</v>
      </c>
      <c r="P192" s="17">
        <v>2.0045242107752641E-3</v>
      </c>
      <c r="Q192" s="17">
        <v>-2.2893997398797756</v>
      </c>
      <c r="R192" s="17">
        <v>-0.74446529160932184</v>
      </c>
      <c r="S192" s="17">
        <v>0.33333333333333309</v>
      </c>
      <c r="T192" s="17">
        <v>0.33333333333333309</v>
      </c>
      <c r="U192" s="17">
        <v>0.17179427649663648</v>
      </c>
      <c r="V192" s="17">
        <v>5.4130757610569749E-2</v>
      </c>
      <c r="W192" s="17">
        <v>35.008918349452273</v>
      </c>
      <c r="X192" s="17">
        <v>1.6612595762790652</v>
      </c>
      <c r="Y192" s="17">
        <v>-1</v>
      </c>
      <c r="Z192" s="17">
        <v>-1</v>
      </c>
      <c r="AA192" s="17">
        <v>80.289082462080358</v>
      </c>
      <c r="AB192" s="17">
        <v>0.4474848092126647</v>
      </c>
      <c r="AC192" s="17">
        <v>0.10234965066285054</v>
      </c>
      <c r="AD192" s="17">
        <v>0.37065812820923222</v>
      </c>
      <c r="AE192" s="17">
        <v>46.024629404237388</v>
      </c>
      <c r="AF192" s="17">
        <v>0.7857142857142857</v>
      </c>
      <c r="AG192" s="17">
        <v>-1</v>
      </c>
      <c r="AH192" s="17">
        <v>-1</v>
      </c>
      <c r="AI192" s="17">
        <v>-6.1417189833284881E-3</v>
      </c>
      <c r="AJ192" s="17">
        <v>5.4130757610569749E-2</v>
      </c>
      <c r="AK192" s="17">
        <v>0.42376572096120818</v>
      </c>
      <c r="AL192" s="17">
        <v>3.5666321834141868E-2</v>
      </c>
      <c r="AM192" s="17">
        <v>-8.3867402114245638E-3</v>
      </c>
      <c r="AN192" s="17">
        <v>8.0390454397955474E-2</v>
      </c>
      <c r="AO192" s="17">
        <v>1.909160099520427</v>
      </c>
      <c r="AP192" s="17">
        <v>2.1880929691195958</v>
      </c>
      <c r="AQ192" s="17">
        <v>36.051042871706215</v>
      </c>
      <c r="AR192" s="17">
        <v>0.8925917007738724</v>
      </c>
      <c r="AS192" s="17">
        <v>1.6786283183166313</v>
      </c>
      <c r="AT192" s="17">
        <v>-1</v>
      </c>
      <c r="AU192" s="17">
        <v>-1</v>
      </c>
      <c r="AV192" s="17">
        <v>-0.74611220004593692</v>
      </c>
      <c r="AW192" s="17">
        <v>87.474383273352885</v>
      </c>
      <c r="AX192" s="17">
        <v>92.764624654743301</v>
      </c>
      <c r="AY192" s="17">
        <v>0.33276666642571273</v>
      </c>
      <c r="AZ192" s="17">
        <v>53.189407027586284</v>
      </c>
      <c r="BA192" s="22">
        <v>1495.4656632313479</v>
      </c>
      <c r="CU192" t="e">
        <v>#N/A</v>
      </c>
      <c r="CV192" t="e">
        <v>#N/A</v>
      </c>
    </row>
    <row r="193" spans="1:100" x14ac:dyDescent="0.25">
      <c r="A193">
        <v>442</v>
      </c>
      <c r="B193" t="s">
        <v>632</v>
      </c>
      <c r="C193" s="22">
        <v>3</v>
      </c>
      <c r="D193" s="17">
        <v>4.6586355327323554</v>
      </c>
      <c r="E193" s="17">
        <v>-0.10325004452039646</v>
      </c>
      <c r="F193" s="17">
        <v>-0.82967962960649366</v>
      </c>
      <c r="G193" s="17">
        <v>-0.83708537817617135</v>
      </c>
      <c r="H193" s="17">
        <v>0.16288614175389832</v>
      </c>
      <c r="I193" s="17">
        <v>0</v>
      </c>
      <c r="J193" s="17">
        <v>9.7731685052338957</v>
      </c>
      <c r="K193" s="17">
        <v>0.16288614175389832</v>
      </c>
      <c r="L193" s="17">
        <v>-0.99999999999999833</v>
      </c>
      <c r="M193" s="17">
        <v>-0.99999999999999833</v>
      </c>
      <c r="N193" s="17">
        <v>3.2577228350779661</v>
      </c>
      <c r="O193" s="17">
        <v>13.594718659790081</v>
      </c>
      <c r="P193" s="17">
        <v>1.5186686669200993</v>
      </c>
      <c r="Q193" s="17">
        <v>2.6196732079947571</v>
      </c>
      <c r="R193" s="17">
        <v>0.98535317014323109</v>
      </c>
      <c r="S193" s="17">
        <v>0.33333333333333276</v>
      </c>
      <c r="T193" s="17">
        <v>0.33302775441476756</v>
      </c>
      <c r="U193" s="17">
        <v>0.1430606699488004</v>
      </c>
      <c r="V193" s="17">
        <v>3.6214298675154646E-3</v>
      </c>
      <c r="W193" s="17">
        <v>26.006281832420701</v>
      </c>
      <c r="X193" s="17">
        <v>1.0971406260759309</v>
      </c>
      <c r="Y193" s="17">
        <v>-0.99999999999999833</v>
      </c>
      <c r="Z193" s="17">
        <v>-0.99999999999999833</v>
      </c>
      <c r="AA193" s="17">
        <v>28.622029884446899</v>
      </c>
      <c r="AB193" s="17">
        <v>0.2050493981370361</v>
      </c>
      <c r="AC193" s="17">
        <v>-0.21616886874415511</v>
      </c>
      <c r="AD193" s="17">
        <v>4.3727368244778471E-2</v>
      </c>
      <c r="AE193" s="17">
        <v>1.630394881882969</v>
      </c>
      <c r="AF193" s="17">
        <v>9.0909090909090912E-2</v>
      </c>
      <c r="AG193" s="17">
        <v>-0.99999999999999833</v>
      </c>
      <c r="AH193" s="17">
        <v>-0.99999999999999833</v>
      </c>
      <c r="AI193" s="17">
        <v>-1.6098688766207646E-2</v>
      </c>
      <c r="AJ193" s="17">
        <v>3.6214298675154646E-3</v>
      </c>
      <c r="AK193" s="17">
        <v>-3.6733445722619176E-2</v>
      </c>
      <c r="AL193" s="17">
        <v>7.9593162142233387E-2</v>
      </c>
      <c r="AM193" s="17">
        <v>0.22047212145927303</v>
      </c>
      <c r="AN193" s="17">
        <v>-0.24701724701476982</v>
      </c>
      <c r="AO193" s="17">
        <v>5.3281358078687315</v>
      </c>
      <c r="AP193" s="17">
        <v>-5.7774653646580711</v>
      </c>
      <c r="AQ193" s="17">
        <v>35.779450337654609</v>
      </c>
      <c r="AR193" s="17">
        <v>0.81304318756441563</v>
      </c>
      <c r="AS193" s="17">
        <v>1.2600267678298285</v>
      </c>
      <c r="AT193" s="17">
        <v>-0.99999999999999833</v>
      </c>
      <c r="AU193" s="17">
        <v>-0.99999999999999833</v>
      </c>
      <c r="AV193" s="17">
        <v>0.1482677919670595</v>
      </c>
      <c r="AW193" s="17">
        <v>36.439283179578915</v>
      </c>
      <c r="AX193" s="17">
        <v>36.479452391006305</v>
      </c>
      <c r="AY193" s="17">
        <v>0.14596795927734751</v>
      </c>
      <c r="AZ193" s="17">
        <v>-33.825870354389544</v>
      </c>
      <c r="BA193" s="22">
        <v>1380.0882737844208</v>
      </c>
      <c r="CU193" t="e">
        <v>#N/A</v>
      </c>
      <c r="CV193" t="e">
        <v>#N/A</v>
      </c>
    </row>
    <row r="194" spans="1:100" x14ac:dyDescent="0.25">
      <c r="A194">
        <v>447</v>
      </c>
      <c r="B194" t="s">
        <v>633</v>
      </c>
      <c r="C194" s="22">
        <v>3</v>
      </c>
      <c r="D194" s="17">
        <v>4.0143066939489094</v>
      </c>
      <c r="E194" s="17">
        <v>0</v>
      </c>
      <c r="F194" s="17">
        <v>0.41817755504221238</v>
      </c>
      <c r="G194" s="17">
        <v>0.41817755504221238</v>
      </c>
      <c r="H194" s="17">
        <v>0.30940597390790153</v>
      </c>
      <c r="I194" s="17">
        <v>-8.2370597283617716E-3</v>
      </c>
      <c r="J194" s="17">
        <v>18.070134850772384</v>
      </c>
      <c r="K194" s="17">
        <v>0.30116891417953978</v>
      </c>
      <c r="L194" s="17">
        <v>-0.99999999999999933</v>
      </c>
      <c r="M194" s="17">
        <v>-0.99999999999999933</v>
      </c>
      <c r="N194" s="17">
        <v>6.0233782835907936</v>
      </c>
      <c r="O194" s="17">
        <v>22.5026190997635</v>
      </c>
      <c r="P194" s="17">
        <v>-0.38916079845162554</v>
      </c>
      <c r="Q194" s="17">
        <v>-0.45128386307819907</v>
      </c>
      <c r="R194" s="17">
        <v>-0.32020814146494198</v>
      </c>
      <c r="S194" s="17">
        <v>0.33333333333333343</v>
      </c>
      <c r="T194" s="17">
        <v>0.33333333333333343</v>
      </c>
      <c r="U194" s="17">
        <v>0.2591012118605624</v>
      </c>
      <c r="V194" s="17">
        <v>-0.17762051417446245</v>
      </c>
      <c r="W194" s="17">
        <v>17.879138006929093</v>
      </c>
      <c r="X194" s="17">
        <v>0.33617951488260139</v>
      </c>
      <c r="Y194" s="17">
        <v>-0.99999999999999933</v>
      </c>
      <c r="Z194" s="17">
        <v>-0.99999999999999933</v>
      </c>
      <c r="AA194" s="17">
        <v>37.184456396729651</v>
      </c>
      <c r="AB194" s="17">
        <v>0.26176875222482826</v>
      </c>
      <c r="AC194" s="17">
        <v>4.3869039062112848E-2</v>
      </c>
      <c r="AD194" s="17">
        <v>8.6872739338368962E-2</v>
      </c>
      <c r="AE194" s="17">
        <v>19.625526531265514</v>
      </c>
      <c r="AF194" s="17">
        <v>0.41666666666666669</v>
      </c>
      <c r="AG194" s="17">
        <v>-0.99999999999999933</v>
      </c>
      <c r="AH194" s="17">
        <v>-0.99999999999999933</v>
      </c>
      <c r="AI194" s="17">
        <v>0</v>
      </c>
      <c r="AJ194" s="17">
        <v>-0.17762051417446245</v>
      </c>
      <c r="AK194" s="17">
        <v>5.9382868940537611E-2</v>
      </c>
      <c r="AL194" s="17">
        <v>9.5781917760341964E-2</v>
      </c>
      <c r="AM194" s="17">
        <v>3.7297794726168301E-2</v>
      </c>
      <c r="AN194" s="17">
        <v>0.13834130559443961</v>
      </c>
      <c r="AO194" s="17">
        <v>1.2293592128568955</v>
      </c>
      <c r="AP194" s="17">
        <v>3.9374422286627011</v>
      </c>
      <c r="AQ194" s="17">
        <v>35.94927285770148</v>
      </c>
      <c r="AR194" s="17">
        <v>0.74814736435276641</v>
      </c>
      <c r="AS194" s="17">
        <v>0.63734842906214184</v>
      </c>
      <c r="AT194" s="17">
        <v>-0.99999999999999933</v>
      </c>
      <c r="AU194" s="17">
        <v>-0.99999999999999933</v>
      </c>
      <c r="AV194" s="17">
        <v>9.7969413577269959E-2</v>
      </c>
      <c r="AW194" s="17">
        <v>63.624517725155847</v>
      </c>
      <c r="AX194" s="17">
        <v>45.862466307709575</v>
      </c>
      <c r="AY194" s="17">
        <v>-4.1127729507101737E-2</v>
      </c>
      <c r="AZ194" s="17">
        <v>-43.705523120030016</v>
      </c>
      <c r="BA194" s="22">
        <v>1389.6838533608523</v>
      </c>
      <c r="CU194" t="e">
        <v>#N/A</v>
      </c>
      <c r="CV194" t="e">
        <v>#N/A</v>
      </c>
    </row>
    <row r="195" spans="1:100" x14ac:dyDescent="0.25">
      <c r="A195">
        <v>449</v>
      </c>
      <c r="B195" t="s">
        <v>634</v>
      </c>
      <c r="C195" s="22">
        <v>3</v>
      </c>
      <c r="D195" s="17">
        <v>4.2866142726889178</v>
      </c>
      <c r="E195" s="17">
        <v>7.424137356942688E-2</v>
      </c>
      <c r="F195" s="17">
        <v>0.16065582994529931</v>
      </c>
      <c r="G195" s="17">
        <v>0.22583527275459442</v>
      </c>
      <c r="H195" s="17">
        <v>0.27072196779956814</v>
      </c>
      <c r="I195" s="17">
        <v>-9.3846188432446381E-3</v>
      </c>
      <c r="J195" s="17">
        <v>15.680240937379416</v>
      </c>
      <c r="K195" s="17">
        <v>0.26133734895632355</v>
      </c>
      <c r="L195" s="17">
        <v>-0.99999999999999978</v>
      </c>
      <c r="M195" s="17">
        <v>-0.99999999999999978</v>
      </c>
      <c r="N195" s="17">
        <v>5.22674697912647</v>
      </c>
      <c r="O195" s="17">
        <v>20.192690482822922</v>
      </c>
      <c r="P195" s="17">
        <v>-0.36283794718981321</v>
      </c>
      <c r="Q195" s="17">
        <v>5.5372309669205991E-2</v>
      </c>
      <c r="R195" s="17">
        <v>4.1622956206127444E-2</v>
      </c>
      <c r="S195" s="17">
        <v>0.33333333333333348</v>
      </c>
      <c r="T195" s="17">
        <v>0.33333333333333348</v>
      </c>
      <c r="U195" s="17">
        <v>0.2279733213881649</v>
      </c>
      <c r="V195" s="17">
        <v>-2.1852697241375486E-2</v>
      </c>
      <c r="W195" s="17">
        <v>24.457997674285298</v>
      </c>
      <c r="X195" s="17">
        <v>1.1861064198147491</v>
      </c>
      <c r="Y195" s="17">
        <v>-0.99999999999999978</v>
      </c>
      <c r="Z195" s="17">
        <v>-0.99999999999999978</v>
      </c>
      <c r="AA195" s="17">
        <v>56.444446358960086</v>
      </c>
      <c r="AB195" s="17">
        <v>0.20232845633897573</v>
      </c>
      <c r="AC195" s="17">
        <v>8.2429597745384289E-2</v>
      </c>
      <c r="AD195" s="17">
        <v>0.35413846048501263</v>
      </c>
      <c r="AE195" s="17">
        <v>31.944825728468633</v>
      </c>
      <c r="AF195" s="17">
        <v>0.78947368421052633</v>
      </c>
      <c r="AG195" s="17">
        <v>-0.99999999999999978</v>
      </c>
      <c r="AH195" s="17">
        <v>-0.99999999999999978</v>
      </c>
      <c r="AI195" s="17">
        <v>1.5404473478616716E-2</v>
      </c>
      <c r="AJ195" s="17">
        <v>-2.1852697241375486E-2</v>
      </c>
      <c r="AK195" s="17">
        <v>-3.2631674977003367E-2</v>
      </c>
      <c r="AL195" s="17">
        <v>-0.1109792400380662</v>
      </c>
      <c r="AM195" s="17">
        <v>6.2679762559872704E-2</v>
      </c>
      <c r="AN195" s="17">
        <v>-0.17396516724081845</v>
      </c>
      <c r="AO195" s="17">
        <v>1.4038356891118005</v>
      </c>
      <c r="AP195" s="17">
        <v>-4.904025381210789</v>
      </c>
      <c r="AQ195" s="17">
        <v>40.138238611664704</v>
      </c>
      <c r="AR195" s="17">
        <v>0.87278729081345618</v>
      </c>
      <c r="AS195" s="17">
        <v>1.4474437687710739</v>
      </c>
      <c r="AT195" s="17">
        <v>-0.99999999999999978</v>
      </c>
      <c r="AU195" s="17">
        <v>-0.99999999999999978</v>
      </c>
      <c r="AV195" s="17">
        <v>0.26745822896072186</v>
      </c>
      <c r="AW195" s="17">
        <v>71.733111460572218</v>
      </c>
      <c r="AX195" s="17">
        <v>69.855931206006986</v>
      </c>
      <c r="AY195" s="17">
        <v>-1.5372377473184162E-2</v>
      </c>
      <c r="AZ195" s="17">
        <v>-35.066532741613258</v>
      </c>
      <c r="BA195" s="22">
        <v>1466.9071663149782</v>
      </c>
      <c r="CU195" t="e">
        <v>#N/A</v>
      </c>
      <c r="CV195" t="e">
        <v>#N/A</v>
      </c>
    </row>
    <row r="196" spans="1:100" x14ac:dyDescent="0.25">
      <c r="A196">
        <v>451</v>
      </c>
      <c r="B196" t="s">
        <v>635</v>
      </c>
      <c r="C196" s="22">
        <v>3</v>
      </c>
      <c r="D196" s="17">
        <v>4.1280330043241413</v>
      </c>
      <c r="E196" s="17">
        <v>0.50247597893289875</v>
      </c>
      <c r="F196" s="17">
        <v>-1.1420731540464524</v>
      </c>
      <c r="G196" s="17">
        <v>-1.0480172046126961</v>
      </c>
      <c r="H196" s="17">
        <v>0.22407842877516404</v>
      </c>
      <c r="I196" s="17">
        <v>0</v>
      </c>
      <c r="J196" s="17">
        <v>13.444705726509836</v>
      </c>
      <c r="K196" s="17">
        <v>0.22407842877516404</v>
      </c>
      <c r="L196" s="17">
        <v>-1.0000000000000004</v>
      </c>
      <c r="M196" s="17">
        <v>-1.0000000000000004</v>
      </c>
      <c r="N196" s="17">
        <v>4.4815685755032799</v>
      </c>
      <c r="O196" s="17">
        <v>16.524721526221274</v>
      </c>
      <c r="P196" s="17">
        <v>0.50553144214722534</v>
      </c>
      <c r="Q196" s="17">
        <v>-4.2785908174146776</v>
      </c>
      <c r="R196" s="17">
        <v>-1.3425271325503854</v>
      </c>
      <c r="S196" s="17">
        <v>0.33333333333333326</v>
      </c>
      <c r="T196" s="17">
        <v>0.33435848155249914</v>
      </c>
      <c r="U196" s="17">
        <v>0.15312037910931858</v>
      </c>
      <c r="V196" s="17">
        <v>-4.3232312791347829E-2</v>
      </c>
      <c r="W196" s="17">
        <v>22.140058097145562</v>
      </c>
      <c r="X196" s="17">
        <v>0.79772617401902168</v>
      </c>
      <c r="Y196" s="17">
        <v>-1.0000000000000004</v>
      </c>
      <c r="Z196" s="17">
        <v>-1.0000000000000004</v>
      </c>
      <c r="AA196" s="17">
        <v>53.052275004278421</v>
      </c>
      <c r="AB196" s="17">
        <v>0.33504358150399366</v>
      </c>
      <c r="AC196" s="17">
        <v>0.18973105649004007</v>
      </c>
      <c r="AD196" s="17">
        <v>0.12032024279963101</v>
      </c>
      <c r="AE196" s="17">
        <v>32.254744039683253</v>
      </c>
      <c r="AF196" s="17">
        <v>0.55555555555555558</v>
      </c>
      <c r="AG196" s="17">
        <v>-1.0000000000000004</v>
      </c>
      <c r="AH196" s="17">
        <v>-1.0000000000000004</v>
      </c>
      <c r="AI196" s="17">
        <v>-4.2599275699003819E-2</v>
      </c>
      <c r="AJ196" s="17">
        <v>-4.3232312791347829E-2</v>
      </c>
      <c r="AK196" s="17">
        <v>0.17531516743146772</v>
      </c>
      <c r="AL196" s="17">
        <v>-4.747628005876206E-2</v>
      </c>
      <c r="AM196" s="17">
        <v>-0.34512783219025817</v>
      </c>
      <c r="AN196" s="17">
        <v>0.10007273592240561</v>
      </c>
      <c r="AO196" s="17">
        <v>-7.751619967599118</v>
      </c>
      <c r="AP196" s="17">
        <v>2.2644369977663308</v>
      </c>
      <c r="AQ196" s="17">
        <v>35.584763823655408</v>
      </c>
      <c r="AR196" s="17">
        <v>0.77757988120380317</v>
      </c>
      <c r="AS196" s="17">
        <v>1.0218046027941858</v>
      </c>
      <c r="AT196" s="17">
        <v>-1.0000000000000004</v>
      </c>
      <c r="AU196" s="17">
        <v>-1.0000000000000004</v>
      </c>
      <c r="AV196" s="17">
        <v>-2.3905443371630803</v>
      </c>
      <c r="AW196" s="17">
        <v>71.841433528266023</v>
      </c>
      <c r="AX196" s="17">
        <v>66.666216735151167</v>
      </c>
      <c r="AY196" s="17">
        <v>0.12573205827020267</v>
      </c>
      <c r="AZ196" s="17">
        <v>2.1919075982582239</v>
      </c>
      <c r="BA196" s="22">
        <v>1449.7877462244805</v>
      </c>
      <c r="CU196" t="e">
        <v>#N/A</v>
      </c>
      <c r="CV196" t="e">
        <v>#N/A</v>
      </c>
    </row>
    <row r="197" spans="1:100" x14ac:dyDescent="0.25">
      <c r="A197">
        <v>453</v>
      </c>
      <c r="B197" t="s">
        <v>636</v>
      </c>
      <c r="C197" s="22">
        <v>3</v>
      </c>
      <c r="D197" s="17">
        <v>6.275240762257706</v>
      </c>
      <c r="E197" s="17">
        <v>0</v>
      </c>
      <c r="F197" s="17">
        <v>0</v>
      </c>
      <c r="G197" s="17">
        <v>0</v>
      </c>
      <c r="H197" s="17">
        <v>0.31960509051089081</v>
      </c>
      <c r="I197" s="17">
        <v>0</v>
      </c>
      <c r="J197" s="17">
        <v>19.176305430653443</v>
      </c>
      <c r="K197" s="17">
        <v>0.31960509051089081</v>
      </c>
      <c r="L197" s="17">
        <v>-0.99999999999999911</v>
      </c>
      <c r="M197" s="17">
        <v>-0.99999999999999911</v>
      </c>
      <c r="N197" s="17">
        <v>6.3921018102178149</v>
      </c>
      <c r="O197" s="17">
        <v>25.451546192911167</v>
      </c>
      <c r="P197" s="17">
        <v>0.13913844610141737</v>
      </c>
      <c r="Q197" s="17">
        <v>4.1594920822429673E-2</v>
      </c>
      <c r="R197" s="17">
        <v>-2.0906625409963693E-2</v>
      </c>
      <c r="S197" s="17">
        <v>0.3556708067320089</v>
      </c>
      <c r="T197" s="17">
        <v>0.13509515959659024</v>
      </c>
      <c r="U197" s="17">
        <v>-1.8244481402358882E-2</v>
      </c>
      <c r="V197" s="17">
        <v>0</v>
      </c>
      <c r="W197" s="17">
        <v>6.11665577661398</v>
      </c>
      <c r="X197" s="17">
        <v>-1.7912038731104578E-2</v>
      </c>
      <c r="Y197" s="17">
        <v>-0.99999999999999911</v>
      </c>
      <c r="Z197" s="17">
        <v>-0.99999999999999911</v>
      </c>
      <c r="AA197" s="17">
        <v>9.1362531885588911</v>
      </c>
      <c r="AB197" s="17">
        <v>4.7321938083162473E-3</v>
      </c>
      <c r="AC197" s="17">
        <v>-8.7541201077236619E-2</v>
      </c>
      <c r="AD197" s="17">
        <v>0.1436190880160178</v>
      </c>
      <c r="AE197" s="17">
        <v>3.0405040373548693</v>
      </c>
      <c r="AF197" s="17">
        <v>0.35714285714285715</v>
      </c>
      <c r="AG197" s="17">
        <v>-0.99999999999999911</v>
      </c>
      <c r="AH197" s="17">
        <v>-0.99999999999999911</v>
      </c>
      <c r="AI197" s="17">
        <v>0</v>
      </c>
      <c r="AJ197" s="17">
        <v>0</v>
      </c>
      <c r="AK197" s="17">
        <v>-6.2086884665545398E-2</v>
      </c>
      <c r="AL197" s="17">
        <v>-0.13271560960686557</v>
      </c>
      <c r="AM197" s="17">
        <v>-0.16691894942672708</v>
      </c>
      <c r="AN197" s="17">
        <v>0.8073384996200893</v>
      </c>
      <c r="AO197" s="17">
        <v>-4.4834081589959052</v>
      </c>
      <c r="AP197" s="17">
        <v>19.519884442467905</v>
      </c>
      <c r="AQ197" s="17">
        <v>25.292961207267414</v>
      </c>
      <c r="AR197" s="17">
        <v>0.47252148492624058</v>
      </c>
      <c r="AS197" s="17">
        <v>0.30169305177978656</v>
      </c>
      <c r="AT197" s="17">
        <v>-0.99999999999999911</v>
      </c>
      <c r="AU197" s="17">
        <v>-0.99999999999999911</v>
      </c>
      <c r="AV197" s="17">
        <v>-2.0906625409963693E-2</v>
      </c>
      <c r="AW197" s="17">
        <v>54.107683823937961</v>
      </c>
      <c r="AX197" s="17">
        <v>54.107683823937961</v>
      </c>
      <c r="AY197" s="17">
        <v>0.21329957260235372</v>
      </c>
      <c r="AZ197" s="17">
        <v>3.5786889146910594</v>
      </c>
      <c r="BA197" s="22">
        <v>1430.9537126043404</v>
      </c>
      <c r="CU197" t="e">
        <v>#N/A</v>
      </c>
      <c r="CV197" t="e">
        <v>#N/A</v>
      </c>
    </row>
    <row r="198" spans="1:100" x14ac:dyDescent="0.25">
      <c r="A198">
        <v>456</v>
      </c>
      <c r="B198" t="s">
        <v>637</v>
      </c>
      <c r="C198" s="22">
        <v>3</v>
      </c>
      <c r="D198" s="17">
        <v>3.7346657724104073</v>
      </c>
      <c r="E198" s="17">
        <v>1.9293678133082352E-2</v>
      </c>
      <c r="F198" s="17">
        <v>5.7529921139682652E-2</v>
      </c>
      <c r="G198" s="17">
        <v>5.7529921139682652E-2</v>
      </c>
      <c r="H198" s="17">
        <v>0.2395214861514583</v>
      </c>
      <c r="I198" s="17">
        <v>0</v>
      </c>
      <c r="J198" s="17">
        <v>14.371289169087499</v>
      </c>
      <c r="K198" s="17">
        <v>0.2395214861514583</v>
      </c>
      <c r="L198" s="17">
        <v>-0.99999999999999922</v>
      </c>
      <c r="M198" s="17">
        <v>-0.99999999999999922</v>
      </c>
      <c r="N198" s="17">
        <v>4.7904297230291677</v>
      </c>
      <c r="O198" s="17">
        <v>18.163484862637585</v>
      </c>
      <c r="P198" s="17">
        <v>-0.88803362642995132</v>
      </c>
      <c r="Q198" s="17">
        <v>-0.76614521919752276</v>
      </c>
      <c r="R198" s="17">
        <v>-0.28758947233075566</v>
      </c>
      <c r="S198" s="17">
        <v>0.33333333333333337</v>
      </c>
      <c r="T198" s="17">
        <v>0.37877982734862325</v>
      </c>
      <c r="U198" s="17">
        <v>0.1912140678441567</v>
      </c>
      <c r="V198" s="17">
        <v>0.24720198131253784</v>
      </c>
      <c r="W198" s="17">
        <v>36.440308947487722</v>
      </c>
      <c r="X198" s="17">
        <v>2.7661063277976417</v>
      </c>
      <c r="Y198" s="17">
        <v>-0.99999999999999922</v>
      </c>
      <c r="Z198" s="17">
        <v>-0.99999999999999922</v>
      </c>
      <c r="AA198" s="17">
        <v>76.659505170604206</v>
      </c>
      <c r="AB198" s="17">
        <v>2.3396814803058323E-2</v>
      </c>
      <c r="AC198" s="17">
        <v>0.24251891075660204</v>
      </c>
      <c r="AD198" s="17">
        <v>0.54421998834928453</v>
      </c>
      <c r="AE198" s="17">
        <v>40.506785695447235</v>
      </c>
      <c r="AF198" s="17">
        <v>0.9</v>
      </c>
      <c r="AG198" s="17">
        <v>-0.99999999999999922</v>
      </c>
      <c r="AH198" s="17">
        <v>-0.99999999999999922</v>
      </c>
      <c r="AI198" s="17">
        <v>0</v>
      </c>
      <c r="AJ198" s="17">
        <v>0.24720198131253784</v>
      </c>
      <c r="AK198" s="17">
        <v>0.16023974215152728</v>
      </c>
      <c r="AL198" s="17">
        <v>-4.6835985579246897E-2</v>
      </c>
      <c r="AM198" s="17">
        <v>0.29232974784680976</v>
      </c>
      <c r="AN198" s="17">
        <v>0.1035312014974531</v>
      </c>
      <c r="AO198" s="17">
        <v>8.1094424069278812</v>
      </c>
      <c r="AP198" s="17">
        <v>2.3541001095400933</v>
      </c>
      <c r="AQ198" s="17">
        <v>50.811598116575226</v>
      </c>
      <c r="AR198" s="17">
        <v>1.1505292098386506</v>
      </c>
      <c r="AS198" s="17">
        <v>3.0056278139491006</v>
      </c>
      <c r="AT198" s="17">
        <v>-0.99999999999999922</v>
      </c>
      <c r="AU198" s="17">
        <v>-0.99999999999999922</v>
      </c>
      <c r="AV198" s="17">
        <v>-0.23005955119107327</v>
      </c>
      <c r="AW198" s="17">
        <v>97.177090142781879</v>
      </c>
      <c r="AX198" s="17">
        <v>121.89728827403566</v>
      </c>
      <c r="AY198" s="17">
        <v>3.1536655052923572E-2</v>
      </c>
      <c r="AZ198" s="17">
        <v>8.2996467564689276</v>
      </c>
      <c r="BA198" s="22">
        <v>1557.0816292098041</v>
      </c>
      <c r="CU198" t="e">
        <v>#N/A</v>
      </c>
      <c r="CV198" t="e">
        <v>#N/A</v>
      </c>
    </row>
    <row r="199" spans="1:100" x14ac:dyDescent="0.25">
      <c r="A199">
        <v>457</v>
      </c>
      <c r="B199" t="s">
        <v>638</v>
      </c>
      <c r="C199" s="22">
        <v>3</v>
      </c>
      <c r="D199" s="17">
        <v>5.1077794402742311</v>
      </c>
      <c r="E199" s="17">
        <v>-0.26158665621534577</v>
      </c>
      <c r="F199" s="17">
        <v>-0.12270615951911154</v>
      </c>
      <c r="G199" s="17">
        <v>-0.20166869706310692</v>
      </c>
      <c r="H199" s="17">
        <v>0.12754560773255169</v>
      </c>
      <c r="I199" s="17">
        <v>0</v>
      </c>
      <c r="J199" s="17">
        <v>7.6527364639531141</v>
      </c>
      <c r="K199" s="17">
        <v>0.12754560773255169</v>
      </c>
      <c r="L199" s="17">
        <v>-1</v>
      </c>
      <c r="M199" s="17">
        <v>-1</v>
      </c>
      <c r="N199" s="17">
        <v>2.5509121546510389</v>
      </c>
      <c r="O199" s="17">
        <v>12.55884720716422</v>
      </c>
      <c r="P199" s="17">
        <v>-1.0877515466181336</v>
      </c>
      <c r="Q199" s="17">
        <v>0.34157531747040404</v>
      </c>
      <c r="R199" s="17">
        <v>-2.1187177372988419E-2</v>
      </c>
      <c r="S199" s="17">
        <v>0.33333333333333354</v>
      </c>
      <c r="T199" s="17">
        <v>0.34418647409600384</v>
      </c>
      <c r="U199" s="17">
        <v>-1.4228382060544414E-2</v>
      </c>
      <c r="V199" s="17">
        <v>0</v>
      </c>
      <c r="W199" s="17">
        <v>21.429832705449648</v>
      </c>
      <c r="X199" s="17">
        <v>0.48386506240139654</v>
      </c>
      <c r="Y199" s="17">
        <v>-1</v>
      </c>
      <c r="Z199" s="17">
        <v>-1</v>
      </c>
      <c r="AA199" s="17">
        <v>78.472498102865842</v>
      </c>
      <c r="AB199" s="17">
        <v>0.43536921781682564</v>
      </c>
      <c r="AC199" s="17">
        <v>0.3231865151177275</v>
      </c>
      <c r="AD199" s="17">
        <v>0.38272131856123037</v>
      </c>
      <c r="AE199" s="17">
        <v>57.06385257478918</v>
      </c>
      <c r="AF199" s="17">
        <v>1</v>
      </c>
      <c r="AG199" s="17">
        <v>-1</v>
      </c>
      <c r="AH199" s="17">
        <v>-1</v>
      </c>
      <c r="AI199" s="17">
        <v>0</v>
      </c>
      <c r="AJ199" s="17">
        <v>0</v>
      </c>
      <c r="AK199" s="17">
        <v>-0.10031324321509399</v>
      </c>
      <c r="AL199" s="17">
        <v>0.33082480402502085</v>
      </c>
      <c r="AM199" s="17">
        <v>0.37619423332058544</v>
      </c>
      <c r="AN199" s="17">
        <v>-0.22793760529646351</v>
      </c>
      <c r="AO199" s="17">
        <v>8.9032896169391638</v>
      </c>
      <c r="AP199" s="17">
        <v>-4.0443161122864835</v>
      </c>
      <c r="AQ199" s="17">
        <v>29.08256916940276</v>
      </c>
      <c r="AR199" s="17">
        <v>0.66329142536879326</v>
      </c>
      <c r="AS199" s="17">
        <v>0.61141067013394856</v>
      </c>
      <c r="AT199" s="17">
        <v>-1</v>
      </c>
      <c r="AU199" s="17">
        <v>-1</v>
      </c>
      <c r="AV199" s="17">
        <v>-0.22285587443609534</v>
      </c>
      <c r="AW199" s="17">
        <v>86.98702919774351</v>
      </c>
      <c r="AX199" s="17">
        <v>86.98702919774351</v>
      </c>
      <c r="AY199" s="17">
        <v>0.22131600946970953</v>
      </c>
      <c r="AZ199" s="17">
        <v>-6.7862316254775967</v>
      </c>
      <c r="BA199" s="22">
        <v>1414.0990035758721</v>
      </c>
      <c r="CU199" t="e">
        <v>#N/A</v>
      </c>
      <c r="CV199" t="e">
        <v>#N/A</v>
      </c>
    </row>
    <row r="200" spans="1:100" x14ac:dyDescent="0.25">
      <c r="A200">
        <v>461</v>
      </c>
      <c r="B200" t="s">
        <v>639</v>
      </c>
      <c r="C200" s="22">
        <v>3</v>
      </c>
      <c r="D200" s="17">
        <v>5.1979698912398469</v>
      </c>
      <c r="E200" s="17">
        <v>0</v>
      </c>
      <c r="F200" s="17">
        <v>-0.32388160373419628</v>
      </c>
      <c r="G200" s="17">
        <v>-0.32388160373419628</v>
      </c>
      <c r="H200" s="17">
        <v>0.26685239915891529</v>
      </c>
      <c r="I200" s="17">
        <v>2.5282886588223787E-3</v>
      </c>
      <c r="J200" s="17">
        <v>16.162841269064266</v>
      </c>
      <c r="K200" s="17">
        <v>0.26938068781773766</v>
      </c>
      <c r="L200" s="17">
        <v>-1.0000000000000013</v>
      </c>
      <c r="M200" s="17">
        <v>-1.0000000000000013</v>
      </c>
      <c r="N200" s="17">
        <v>5.3876137563547566</v>
      </c>
      <c r="O200" s="17">
        <v>21.03692955656992</v>
      </c>
      <c r="P200" s="17">
        <v>-0.63531752746393755</v>
      </c>
      <c r="Q200" s="17">
        <v>1.5200165373387031</v>
      </c>
      <c r="R200" s="17">
        <v>0.36372468892460758</v>
      </c>
      <c r="S200" s="17">
        <v>0.33333333333333381</v>
      </c>
      <c r="T200" s="17">
        <v>0.33333333333333381</v>
      </c>
      <c r="U200" s="17">
        <v>0.36359235466431322</v>
      </c>
      <c r="V200" s="17">
        <v>-3.3954718108797008E-4</v>
      </c>
      <c r="W200" s="17">
        <v>30.421551453286217</v>
      </c>
      <c r="X200" s="17">
        <v>1.8496181144196557</v>
      </c>
      <c r="Y200" s="17">
        <v>-1.0000000000000013</v>
      </c>
      <c r="Z200" s="17">
        <v>-1.0000000000000013</v>
      </c>
      <c r="AA200" s="17">
        <v>48.985830184346504</v>
      </c>
      <c r="AB200" s="17">
        <v>0.33751341654566297</v>
      </c>
      <c r="AC200" s="17">
        <v>0.14704858289005715</v>
      </c>
      <c r="AD200" s="17">
        <v>-0.12055091859300629</v>
      </c>
      <c r="AE200" s="17">
        <v>18.200554042135689</v>
      </c>
      <c r="AF200" s="17">
        <v>0.58333333333333337</v>
      </c>
      <c r="AG200" s="17">
        <v>-1.0000000000000013</v>
      </c>
      <c r="AH200" s="17">
        <v>-1.0000000000000013</v>
      </c>
      <c r="AI200" s="17">
        <v>0</v>
      </c>
      <c r="AJ200" s="17">
        <v>-3.3954718108797008E-4</v>
      </c>
      <c r="AK200" s="17">
        <v>-0.20577188370287555</v>
      </c>
      <c r="AL200" s="17">
        <v>6.1388456385732312E-4</v>
      </c>
      <c r="AM200" s="17">
        <v>-3.7060572280402868E-2</v>
      </c>
      <c r="AN200" s="17">
        <v>-0.1370223920514301</v>
      </c>
      <c r="AO200" s="17">
        <v>-1.9553737255244492</v>
      </c>
      <c r="AP200" s="17">
        <v>-3.4224903784664651</v>
      </c>
      <c r="AQ200" s="17">
        <v>46.584392722350479</v>
      </c>
      <c r="AR200" s="17">
        <v>1.0299194741498929</v>
      </c>
      <c r="AS200" s="17">
        <v>2.1189988022373925</v>
      </c>
      <c r="AT200" s="17">
        <v>-1.0000000000000013</v>
      </c>
      <c r="AU200" s="17">
        <v>-1.0000000000000013</v>
      </c>
      <c r="AV200" s="17">
        <v>3.984308519041177E-2</v>
      </c>
      <c r="AW200" s="17">
        <v>66.600269362449978</v>
      </c>
      <c r="AX200" s="17">
        <v>66.566314644341148</v>
      </c>
      <c r="AY200" s="17">
        <v>3.8470875557774349E-2</v>
      </c>
      <c r="AZ200" s="17">
        <v>-45.955512710734489</v>
      </c>
      <c r="BA200" s="22">
        <v>1455.6327189426061</v>
      </c>
      <c r="CU200" t="e">
        <v>#N/A</v>
      </c>
      <c r="CV200" t="e">
        <v>#N/A</v>
      </c>
    </row>
    <row r="201" spans="1:100" x14ac:dyDescent="0.25">
      <c r="A201">
        <v>467</v>
      </c>
      <c r="B201" t="s">
        <v>640</v>
      </c>
      <c r="C201" s="22">
        <v>3</v>
      </c>
      <c r="D201" s="17">
        <v>3.8516249276355743</v>
      </c>
      <c r="E201" s="17">
        <v>0.25637301848060923</v>
      </c>
      <c r="F201" s="17">
        <v>-0.45630035734551466</v>
      </c>
      <c r="G201" s="17">
        <v>-0.38394935649644146</v>
      </c>
      <c r="H201" s="17">
        <v>5.3513452877106793E-2</v>
      </c>
      <c r="I201" s="17">
        <v>0</v>
      </c>
      <c r="J201" s="17">
        <v>3.2108071726264091</v>
      </c>
      <c r="K201" s="17">
        <v>5.3513452877106793E-2</v>
      </c>
      <c r="L201" s="17">
        <v>-1.0000000000000024</v>
      </c>
      <c r="M201" s="17">
        <v>-1.0000000000000024</v>
      </c>
      <c r="N201" s="17">
        <v>1.0702690575421365</v>
      </c>
      <c r="O201" s="17">
        <v>6.6784827437655423</v>
      </c>
      <c r="P201" s="17">
        <v>-0.13881199208886857</v>
      </c>
      <c r="Q201" s="17">
        <v>-2.3512333422730038</v>
      </c>
      <c r="R201" s="17">
        <v>-0.8437444321561075</v>
      </c>
      <c r="S201" s="17">
        <v>0.33333333333333398</v>
      </c>
      <c r="T201" s="17">
        <v>0.32270074779318075</v>
      </c>
      <c r="U201" s="17">
        <v>0.19007232134011318</v>
      </c>
      <c r="V201" s="17">
        <v>7.1802689791306863E-4</v>
      </c>
      <c r="W201" s="17">
        <v>31.732439059497366</v>
      </c>
      <c r="X201" s="17">
        <v>1.3671180749973393</v>
      </c>
      <c r="Y201" s="17">
        <v>-1.0000000000000024</v>
      </c>
      <c r="Z201" s="17">
        <v>-1.0000000000000024</v>
      </c>
      <c r="AA201" s="17">
        <v>46.682901178519231</v>
      </c>
      <c r="AB201" s="17">
        <v>0.12773646103293465</v>
      </c>
      <c r="AC201" s="17">
        <v>1.7677725108728212E-2</v>
      </c>
      <c r="AD201" s="17">
        <v>0.1704699448818961</v>
      </c>
      <c r="AE201" s="17">
        <v>15.794206551177957</v>
      </c>
      <c r="AF201" s="17">
        <v>0.41666666666666669</v>
      </c>
      <c r="AG201" s="17">
        <v>-1.0000000000000024</v>
      </c>
      <c r="AH201" s="17">
        <v>-1.0000000000000024</v>
      </c>
      <c r="AI201" s="17">
        <v>-3.3599752421137004E-2</v>
      </c>
      <c r="AJ201" s="17">
        <v>7.1802689791306863E-4</v>
      </c>
      <c r="AK201" s="17">
        <v>0.30522372405468001</v>
      </c>
      <c r="AL201" s="17">
        <v>-0.14321339364595295</v>
      </c>
      <c r="AM201" s="17">
        <v>-2.4122825115000066E-2</v>
      </c>
      <c r="AN201" s="17">
        <v>0.12697159631385341</v>
      </c>
      <c r="AO201" s="17">
        <v>0.92304799239839763</v>
      </c>
      <c r="AP201" s="17">
        <v>2.4582229396165705</v>
      </c>
      <c r="AQ201" s="17">
        <v>34.943246232123769</v>
      </c>
      <c r="AR201" s="17">
        <v>0.84682442936454116</v>
      </c>
      <c r="AS201" s="17">
        <v>1.4206315278744455</v>
      </c>
      <c r="AT201" s="17">
        <v>-1.0000000000000024</v>
      </c>
      <c r="AU201" s="17">
        <v>-1.0000000000000024</v>
      </c>
      <c r="AV201" s="17">
        <v>-1.2276937886525492</v>
      </c>
      <c r="AW201" s="17">
        <v>55.819606861901335</v>
      </c>
      <c r="AX201" s="17">
        <v>55.219414503269896</v>
      </c>
      <c r="AY201" s="17">
        <v>6.3743425723945785E-2</v>
      </c>
      <c r="AZ201" s="17">
        <v>-6.8248293043221446</v>
      </c>
      <c r="BA201" s="22">
        <v>1443.0786674002507</v>
      </c>
      <c r="CU201" t="e">
        <v>#N/A</v>
      </c>
      <c r="CV201" t="e">
        <v>#N/A</v>
      </c>
    </row>
    <row r="202" spans="1:100" x14ac:dyDescent="0.25">
      <c r="A202">
        <v>468</v>
      </c>
      <c r="B202" t="s">
        <v>641</v>
      </c>
      <c r="C202" s="22">
        <v>3</v>
      </c>
      <c r="D202" s="17">
        <v>5.1727896099576416</v>
      </c>
      <c r="E202" s="17">
        <v>0</v>
      </c>
      <c r="F202" s="17">
        <v>0.8864768347239822</v>
      </c>
      <c r="G202" s="17">
        <v>0.8864768347239822</v>
      </c>
      <c r="H202" s="17">
        <v>-5.8787889339751688E-2</v>
      </c>
      <c r="I202" s="17">
        <v>0</v>
      </c>
      <c r="J202" s="17">
        <v>-3.5272733603850988</v>
      </c>
      <c r="K202" s="17">
        <v>-5.8787889339751688E-2</v>
      </c>
      <c r="L202" s="17">
        <v>-0.999999999999998</v>
      </c>
      <c r="M202" s="17">
        <v>-0.999999999999998</v>
      </c>
      <c r="N202" s="17">
        <v>-1.175757786795034</v>
      </c>
      <c r="O202" s="17">
        <v>2.5319930842965239</v>
      </c>
      <c r="P202" s="17">
        <v>-0.67108057153164613</v>
      </c>
      <c r="Q202" s="17">
        <v>1.8712353598039551</v>
      </c>
      <c r="R202" s="17">
        <v>0.54883018313697263</v>
      </c>
      <c r="S202" s="17">
        <v>0.33333333333333287</v>
      </c>
      <c r="T202" s="17">
        <v>0.33122838896103812</v>
      </c>
      <c r="U202" s="17">
        <v>-8.3430529640005344E-2</v>
      </c>
      <c r="V202" s="17">
        <v>-8.4668362676181483E-2</v>
      </c>
      <c r="W202" s="17">
        <v>22.210028772717429</v>
      </c>
      <c r="X202" s="17">
        <v>-0.12048762735528284</v>
      </c>
      <c r="Y202" s="17">
        <v>-0.999999999999998</v>
      </c>
      <c r="Z202" s="17">
        <v>-0.999999999999998</v>
      </c>
      <c r="AA202" s="17">
        <v>24.466708240619766</v>
      </c>
      <c r="AB202" s="17">
        <v>6.1707739639879113E-4</v>
      </c>
      <c r="AC202" s="17">
        <v>-0.14225506970505564</v>
      </c>
      <c r="AD202" s="17">
        <v>0.17579497800396438</v>
      </c>
      <c r="AE202" s="17">
        <v>1.7078492847653779</v>
      </c>
      <c r="AF202" s="17">
        <v>0.5</v>
      </c>
      <c r="AG202" s="17">
        <v>-0.999999999999998</v>
      </c>
      <c r="AH202" s="17">
        <v>-0.999999999999998</v>
      </c>
      <c r="AI202" s="17">
        <v>0</v>
      </c>
      <c r="AJ202" s="17">
        <v>-8.4668362676181483E-2</v>
      </c>
      <c r="AK202" s="17">
        <v>0.32040849989747633</v>
      </c>
      <c r="AL202" s="17">
        <v>0.25528960543398438</v>
      </c>
      <c r="AM202" s="17">
        <v>2.4817738440145037E-3</v>
      </c>
      <c r="AN202" s="17">
        <v>-0.22719828801146455</v>
      </c>
      <c r="AO202" s="17">
        <v>1.6640868455877442</v>
      </c>
      <c r="AP202" s="17">
        <v>-4.4035091731166895</v>
      </c>
      <c r="AQ202" s="17">
        <v>18.682755412332313</v>
      </c>
      <c r="AR202" s="17">
        <v>0.49646282997818364</v>
      </c>
      <c r="AS202" s="17">
        <v>-0.17927551669503472</v>
      </c>
      <c r="AT202" s="17">
        <v>-0.999999999999998</v>
      </c>
      <c r="AU202" s="17">
        <v>-0.999999999999998</v>
      </c>
      <c r="AV202" s="17">
        <v>1.4353070178609546</v>
      </c>
      <c r="AW202" s="17">
        <v>22.595192151799594</v>
      </c>
      <c r="AX202" s="17">
        <v>14.128355884181451</v>
      </c>
      <c r="AY202" s="17">
        <v>-0.20171006665498317</v>
      </c>
      <c r="AZ202" s="17">
        <v>-59.966921452330858</v>
      </c>
      <c r="BA202" s="22">
        <v>1314.4758958836692</v>
      </c>
      <c r="CU202" t="e">
        <v>#N/A</v>
      </c>
      <c r="CV202" t="e">
        <v>#N/A</v>
      </c>
    </row>
    <row r="203" spans="1:100" x14ac:dyDescent="0.25">
      <c r="A203">
        <v>469</v>
      </c>
      <c r="B203" t="s">
        <v>642</v>
      </c>
      <c r="C203" s="22">
        <v>3</v>
      </c>
      <c r="D203" s="17">
        <v>4.8864660398504007</v>
      </c>
      <c r="E203" s="17">
        <v>-8.1504330505894562E-2</v>
      </c>
      <c r="F203" s="17">
        <v>1.19299647244297</v>
      </c>
      <c r="G203" s="17">
        <v>1.1681105582801565</v>
      </c>
      <c r="H203" s="17">
        <v>0.30105965746627311</v>
      </c>
      <c r="I203" s="17">
        <v>0</v>
      </c>
      <c r="J203" s="17">
        <v>18.063579447976394</v>
      </c>
      <c r="K203" s="17">
        <v>0.30105965746627311</v>
      </c>
      <c r="L203" s="17">
        <v>-1.0000000000000011</v>
      </c>
      <c r="M203" s="17">
        <v>-1.0000000000000011</v>
      </c>
      <c r="N203" s="17">
        <v>6.0211931493254616</v>
      </c>
      <c r="O203" s="17">
        <v>24.118156046106947</v>
      </c>
      <c r="P203" s="17">
        <v>-0.74925631153780681</v>
      </c>
      <c r="Q203" s="17">
        <v>6.0497531878924073</v>
      </c>
      <c r="R203" s="17">
        <v>1.9470148473356288</v>
      </c>
      <c r="S203" s="17">
        <v>0.33333333333333381</v>
      </c>
      <c r="T203" s="17">
        <v>0.33333333333333381</v>
      </c>
      <c r="U203" s="17">
        <v>0.26350176467327863</v>
      </c>
      <c r="V203" s="17">
        <v>3.9722498391555408E-2</v>
      </c>
      <c r="W203" s="17">
        <v>26.753250890609145</v>
      </c>
      <c r="X203" s="17">
        <v>1.6579490582428411</v>
      </c>
      <c r="Y203" s="17">
        <v>-1.0000000000000011</v>
      </c>
      <c r="Z203" s="17">
        <v>-1.0000000000000011</v>
      </c>
      <c r="AA203" s="17">
        <v>81.77732067924255</v>
      </c>
      <c r="AB203" s="17">
        <v>0.33395747256046909</v>
      </c>
      <c r="AC203" s="17">
        <v>0.44621217055102502</v>
      </c>
      <c r="AD203" s="17">
        <v>0.28137145571446187</v>
      </c>
      <c r="AE203" s="17">
        <v>53.077054941297803</v>
      </c>
      <c r="AF203" s="17">
        <v>1</v>
      </c>
      <c r="AG203" s="17">
        <v>-1.0000000000000011</v>
      </c>
      <c r="AH203" s="17">
        <v>-1.0000000000000011</v>
      </c>
      <c r="AI203" s="17">
        <v>1.6778413001194585E-2</v>
      </c>
      <c r="AJ203" s="17">
        <v>3.9722498391555408E-2</v>
      </c>
      <c r="AK203" s="17">
        <v>4.099535840436723E-2</v>
      </c>
      <c r="AL203" s="17">
        <v>-6.4624104238956634E-2</v>
      </c>
      <c r="AM203" s="17">
        <v>7.9113405625732214E-2</v>
      </c>
      <c r="AN203" s="17">
        <v>0.1291744725898725</v>
      </c>
      <c r="AO203" s="17">
        <v>2.1828119326651412</v>
      </c>
      <c r="AP203" s="17">
        <v>2.9062412935520299</v>
      </c>
      <c r="AQ203" s="17">
        <v>44.816830338585532</v>
      </c>
      <c r="AR203" s="17">
        <v>0.96989092973150126</v>
      </c>
      <c r="AS203" s="17">
        <v>1.9590087157091145</v>
      </c>
      <c r="AT203" s="17">
        <v>-1.0000000000000011</v>
      </c>
      <c r="AU203" s="17">
        <v>-1.0000000000000011</v>
      </c>
      <c r="AV203" s="17">
        <v>3.1151254056157862</v>
      </c>
      <c r="AW203" s="17">
        <v>108.80171801890155</v>
      </c>
      <c r="AX203" s="17">
        <v>113.109536118081</v>
      </c>
      <c r="AY203" s="17">
        <v>0.16669061460118667</v>
      </c>
      <c r="AZ203" s="17">
        <v>11.787711755164914</v>
      </c>
      <c r="BA203" s="22">
        <v>1628.173608052113</v>
      </c>
      <c r="CU203" t="e">
        <v>#N/A</v>
      </c>
      <c r="CV203" t="e">
        <v>#N/A</v>
      </c>
    </row>
    <row r="204" spans="1:100" x14ac:dyDescent="0.25">
      <c r="A204">
        <v>470</v>
      </c>
      <c r="B204" t="s">
        <v>464</v>
      </c>
      <c r="C204" s="22">
        <v>3</v>
      </c>
      <c r="D204" s="17">
        <v>4.459700808393845</v>
      </c>
      <c r="E204" s="17">
        <v>-3.4014527335942693E-2</v>
      </c>
      <c r="F204" s="17">
        <v>-3.2995552684113964E-2</v>
      </c>
      <c r="G204" s="17">
        <v>-4.1448686914628156E-2</v>
      </c>
      <c r="H204" s="17">
        <v>0.35354109253462113</v>
      </c>
      <c r="I204" s="17">
        <v>8.0776911958898981E-2</v>
      </c>
      <c r="J204" s="17">
        <v>26.059080269611197</v>
      </c>
      <c r="K204" s="17">
        <v>0.43431800449352015</v>
      </c>
      <c r="L204" s="17">
        <v>-1.0000000000000002</v>
      </c>
      <c r="M204" s="17">
        <v>-1.0000000000000002</v>
      </c>
      <c r="N204" s="17">
        <v>8.6863600898703908</v>
      </c>
      <c r="O204" s="17">
        <v>30.477332391090421</v>
      </c>
      <c r="P204" s="17">
        <v>6.4962416720950739E-2</v>
      </c>
      <c r="Q204" s="17">
        <v>0.31968335535299736</v>
      </c>
      <c r="R204" s="17">
        <v>5.390266060162853E-2</v>
      </c>
      <c r="S204" s="17">
        <v>0.33333333333333343</v>
      </c>
      <c r="T204" s="17">
        <v>0.33333333333333343</v>
      </c>
      <c r="U204" s="17">
        <v>0.33809747305349647</v>
      </c>
      <c r="V204" s="17">
        <v>0.13443140929261002</v>
      </c>
      <c r="W204" s="17">
        <v>28.195101780770131</v>
      </c>
      <c r="X204" s="17">
        <v>2.3913270101427919</v>
      </c>
      <c r="Y204" s="17">
        <v>-1.0000000000000002</v>
      </c>
      <c r="Z204" s="17">
        <v>-1.0000000000000002</v>
      </c>
      <c r="AA204" s="17">
        <v>84.950311438982382</v>
      </c>
      <c r="AB204" s="17">
        <v>0.45021315304386494</v>
      </c>
      <c r="AC204" s="17">
        <v>0.34026033218426049</v>
      </c>
      <c r="AD204" s="17">
        <v>0.34355265472408753</v>
      </c>
      <c r="AE204" s="17">
        <v>56.701306997610651</v>
      </c>
      <c r="AF204" s="17">
        <v>0.8571428571428571</v>
      </c>
      <c r="AG204" s="17">
        <v>-1.0000000000000002</v>
      </c>
      <c r="AH204" s="17">
        <v>-1.0000000000000002</v>
      </c>
      <c r="AI204" s="17">
        <v>2.5451189296591681E-3</v>
      </c>
      <c r="AJ204" s="17">
        <v>0.13443140929261002</v>
      </c>
      <c r="AK204" s="17">
        <v>-8.6657416496922005E-2</v>
      </c>
      <c r="AL204" s="17">
        <v>-6.0858025389798065E-2</v>
      </c>
      <c r="AM204" s="17">
        <v>0.38616344938736979</v>
      </c>
      <c r="AN204" s="17">
        <v>-8.0571228594217434E-2</v>
      </c>
      <c r="AO204" s="17">
        <v>9.2207991521996355</v>
      </c>
      <c r="AP204" s="17">
        <v>-2.3185708418044255</v>
      </c>
      <c r="AQ204" s="17">
        <v>54.254182050381331</v>
      </c>
      <c r="AR204" s="17">
        <v>1.1391955490127732</v>
      </c>
      <c r="AS204" s="17">
        <v>2.8256450146363128</v>
      </c>
      <c r="AT204" s="17">
        <v>-1.0000000000000002</v>
      </c>
      <c r="AU204" s="17">
        <v>-1.0000000000000002</v>
      </c>
      <c r="AV204" s="17">
        <v>1.2453973687000332E-2</v>
      </c>
      <c r="AW204" s="17">
        <v>113.10907298826841</v>
      </c>
      <c r="AX204" s="17">
        <v>126.60311629612258</v>
      </c>
      <c r="AY204" s="17">
        <v>0.10849610429753058</v>
      </c>
      <c r="AZ204" s="17">
        <v>9.8628738184464311</v>
      </c>
      <c r="BA204" s="22">
        <v>1515.8282433985687</v>
      </c>
      <c r="CU204" t="e">
        <v>#N/A</v>
      </c>
      <c r="CV204" t="e">
        <v>#N/A</v>
      </c>
    </row>
    <row r="205" spans="1:100" x14ac:dyDescent="0.25">
      <c r="A205">
        <v>484</v>
      </c>
      <c r="B205" t="s">
        <v>643</v>
      </c>
      <c r="C205" s="22">
        <v>3</v>
      </c>
      <c r="D205" s="17">
        <v>4.852389492123188</v>
      </c>
      <c r="E205" s="17">
        <v>0</v>
      </c>
      <c r="F205" s="17">
        <v>-2.0142322587547973E-2</v>
      </c>
      <c r="G205" s="17">
        <v>-2.0142322587547973E-2</v>
      </c>
      <c r="H205" s="17">
        <v>0.39449532006011323</v>
      </c>
      <c r="I205" s="17">
        <v>0</v>
      </c>
      <c r="J205" s="17">
        <v>23.669719203606785</v>
      </c>
      <c r="K205" s="17">
        <v>0.39449532006011323</v>
      </c>
      <c r="L205" s="17">
        <v>-0.999999999999999</v>
      </c>
      <c r="M205" s="17">
        <v>-0.999999999999999</v>
      </c>
      <c r="N205" s="17">
        <v>7.8899064012022651</v>
      </c>
      <c r="O205" s="17">
        <v>28.501966373142441</v>
      </c>
      <c r="P205" s="17">
        <v>0.37631027586098659</v>
      </c>
      <c r="Q205" s="17">
        <v>0.23906483517548394</v>
      </c>
      <c r="R205" s="17">
        <v>0.18033065863715286</v>
      </c>
      <c r="S205" s="17">
        <v>0.33333333333333315</v>
      </c>
      <c r="T205" s="17">
        <v>0.36058303553381732</v>
      </c>
      <c r="U205" s="17">
        <v>0.3587885118543146</v>
      </c>
      <c r="V205" s="17">
        <v>-1.4007715538614513E-2</v>
      </c>
      <c r="W205" s="17">
        <v>25.768073804909474</v>
      </c>
      <c r="X205" s="17">
        <v>1.6735600607223216</v>
      </c>
      <c r="Y205" s="17">
        <v>-0.999999999999999</v>
      </c>
      <c r="Z205" s="17">
        <v>-0.999999999999999</v>
      </c>
      <c r="AA205" s="17">
        <v>60.681789811467979</v>
      </c>
      <c r="AB205" s="17">
        <v>2.6933556601410138E-2</v>
      </c>
      <c r="AC205" s="17">
        <v>0.38692799835318581</v>
      </c>
      <c r="AD205" s="17">
        <v>0.28080615200383108</v>
      </c>
      <c r="AE205" s="17">
        <v>34.733385347921356</v>
      </c>
      <c r="AF205" s="17">
        <v>0.5625</v>
      </c>
      <c r="AG205" s="17">
        <v>-0.999999999999999</v>
      </c>
      <c r="AH205" s="17">
        <v>-0.999999999999999</v>
      </c>
      <c r="AI205" s="17">
        <v>3.2184129811975203E-3</v>
      </c>
      <c r="AJ205" s="17">
        <v>-1.4007715538614513E-2</v>
      </c>
      <c r="AK205" s="17">
        <v>0.21531513597270646</v>
      </c>
      <c r="AL205" s="17">
        <v>0.15608837124186156</v>
      </c>
      <c r="AM205" s="17">
        <v>0.24241671991120778</v>
      </c>
      <c r="AN205" s="17">
        <v>0.2355870135854489</v>
      </c>
      <c r="AO205" s="17">
        <v>7.1369936776437291</v>
      </c>
      <c r="AP205" s="17">
        <v>6.6701171958455303</v>
      </c>
      <c r="AQ205" s="17">
        <v>49.43779300851628</v>
      </c>
      <c r="AR205" s="17">
        <v>1.0386971651828503</v>
      </c>
      <c r="AS205" s="17">
        <v>2.0680553807824347</v>
      </c>
      <c r="AT205" s="17">
        <v>-0.999999999999999</v>
      </c>
      <c r="AU205" s="17">
        <v>-0.999999999999999</v>
      </c>
      <c r="AV205" s="17">
        <v>0.16018833604960492</v>
      </c>
      <c r="AW205" s="17">
        <v>95.853873380455894</v>
      </c>
      <c r="AX205" s="17">
        <v>94.51747008621841</v>
      </c>
      <c r="AY205" s="17">
        <v>0.47811795997939205</v>
      </c>
      <c r="AZ205" s="17">
        <v>30.942750432956622</v>
      </c>
      <c r="BA205" s="22">
        <v>1482.5430849837385</v>
      </c>
      <c r="CU205" t="e">
        <v>#N/A</v>
      </c>
      <c r="CV205" t="e">
        <v>#N/A</v>
      </c>
    </row>
    <row r="206" spans="1:100" x14ac:dyDescent="0.25">
      <c r="A206">
        <v>486</v>
      </c>
      <c r="B206" t="s">
        <v>644</v>
      </c>
      <c r="C206" s="22">
        <v>3</v>
      </c>
      <c r="D206" s="17">
        <v>4.5097020464618867</v>
      </c>
      <c r="E206" s="17">
        <v>0</v>
      </c>
      <c r="F206" s="17">
        <v>0.37298969859043463</v>
      </c>
      <c r="G206" s="17">
        <v>0.37298969859043463</v>
      </c>
      <c r="H206" s="17">
        <v>0.22159534045181431</v>
      </c>
      <c r="I206" s="17">
        <v>-8.6814480768254727E-3</v>
      </c>
      <c r="J206" s="17">
        <v>12.774833542499335</v>
      </c>
      <c r="K206" s="17">
        <v>0.21291389237498895</v>
      </c>
      <c r="L206" s="17">
        <v>-1.0000000000000002</v>
      </c>
      <c r="M206" s="17">
        <v>-1.0000000000000002</v>
      </c>
      <c r="N206" s="17">
        <v>4.2582778474997767</v>
      </c>
      <c r="O206" s="17">
        <v>17.657525287551671</v>
      </c>
      <c r="P206" s="17">
        <v>-4.5493401068613812E-2</v>
      </c>
      <c r="Q206" s="17">
        <v>0.39036249137779006</v>
      </c>
      <c r="R206" s="17">
        <v>0.10203936393123096</v>
      </c>
      <c r="S206" s="17">
        <v>0.33333333333333331</v>
      </c>
      <c r="T206" s="17">
        <v>0.33333333333333331</v>
      </c>
      <c r="U206" s="17">
        <v>0.27601933159141684</v>
      </c>
      <c r="V206" s="17">
        <v>0.11018419575018173</v>
      </c>
      <c r="W206" s="17">
        <v>33.598252065331081</v>
      </c>
      <c r="X206" s="17">
        <v>2.2189352751584344</v>
      </c>
      <c r="Y206" s="17">
        <v>-1.0000000000000002</v>
      </c>
      <c r="Z206" s="17">
        <v>-1.0000000000000002</v>
      </c>
      <c r="AA206" s="17">
        <v>54.215981840596662</v>
      </c>
      <c r="AB206" s="17">
        <v>0.1847052524914716</v>
      </c>
      <c r="AC206" s="17">
        <v>0.20613862927464749</v>
      </c>
      <c r="AD206" s="17">
        <v>1.9469926460568408E-2</v>
      </c>
      <c r="AE206" s="17">
        <v>20.515690411334379</v>
      </c>
      <c r="AF206" s="17">
        <v>0.41666666666666669</v>
      </c>
      <c r="AG206" s="17">
        <v>-1.0000000000000002</v>
      </c>
      <c r="AH206" s="17">
        <v>-1.0000000000000002</v>
      </c>
      <c r="AI206" s="17">
        <v>-6.5772000297740552E-2</v>
      </c>
      <c r="AJ206" s="17">
        <v>0.11018419575018173</v>
      </c>
      <c r="AK206" s="17">
        <v>-0.13293002127080972</v>
      </c>
      <c r="AL206" s="17">
        <v>0.24358403312391572</v>
      </c>
      <c r="AM206" s="17">
        <v>0.1771695678911821</v>
      </c>
      <c r="AN206" s="17">
        <v>1.0657631080674728E-2</v>
      </c>
      <c r="AO206" s="17">
        <v>3.7645890909255035</v>
      </c>
      <c r="AP206" s="17">
        <v>1.4843609426364475</v>
      </c>
      <c r="AQ206" s="17">
        <v>46.37308560783039</v>
      </c>
      <c r="AR206" s="17">
        <v>1.0528701940082659</v>
      </c>
      <c r="AS206" s="17">
        <v>2.4318491675334237</v>
      </c>
      <c r="AT206" s="17">
        <v>-1.0000000000000002</v>
      </c>
      <c r="AU206" s="17">
        <v>-1.0000000000000002</v>
      </c>
      <c r="AV206" s="17">
        <v>0.47502906252166521</v>
      </c>
      <c r="AW206" s="17">
        <v>73.357868070784747</v>
      </c>
      <c r="AX206" s="17">
        <v>83.060847639848063</v>
      </c>
      <c r="AY206" s="17">
        <v>0.2365954708331944</v>
      </c>
      <c r="AZ206" s="17">
        <v>-11.552197949001727</v>
      </c>
      <c r="BA206" s="22">
        <v>1485.5476060137607</v>
      </c>
      <c r="CU206" t="e">
        <v>#N/A</v>
      </c>
      <c r="CV206" t="e">
        <v>#N/A</v>
      </c>
    </row>
    <row r="207" spans="1:100" x14ac:dyDescent="0.25">
      <c r="A207">
        <v>488</v>
      </c>
      <c r="B207" t="s">
        <v>645</v>
      </c>
      <c r="C207" s="22">
        <v>3</v>
      </c>
      <c r="D207" s="17">
        <v>4.9992551053425087</v>
      </c>
      <c r="E207" s="17">
        <v>-8.5344659351442465E-3</v>
      </c>
      <c r="F207" s="17">
        <v>6.530360713853864</v>
      </c>
      <c r="G207" s="17">
        <v>6.530360713853864</v>
      </c>
      <c r="H207" s="17">
        <v>0.13217311126964482</v>
      </c>
      <c r="I207" s="17">
        <v>0</v>
      </c>
      <c r="J207" s="17">
        <v>7.9303866761786912</v>
      </c>
      <c r="K207" s="17">
        <v>0.13217311126964482</v>
      </c>
      <c r="L207" s="17">
        <v>-0.99999999999999856</v>
      </c>
      <c r="M207" s="17">
        <v>-0.99999999999999856</v>
      </c>
      <c r="N207" s="17">
        <v>2.6434622253928972</v>
      </c>
      <c r="O207" s="17">
        <v>19.460002495375065</v>
      </c>
      <c r="P207" s="17">
        <v>-0.24284694454899464</v>
      </c>
      <c r="Q207" s="17">
        <v>53.11985441206312</v>
      </c>
      <c r="R207" s="17">
        <v>17.51374016735117</v>
      </c>
      <c r="S207" s="17">
        <v>0.33333333333333287</v>
      </c>
      <c r="T207" s="17">
        <v>0.34636200799502176</v>
      </c>
      <c r="U207" s="17">
        <v>0.2036487298299372</v>
      </c>
      <c r="V207" s="17">
        <v>-0.23694490461491957</v>
      </c>
      <c r="W207" s="17">
        <v>20.5690422109491</v>
      </c>
      <c r="X207" s="17">
        <v>-4.6523603649370068E-2</v>
      </c>
      <c r="Y207" s="17">
        <v>-0.99999999999999856</v>
      </c>
      <c r="Z207" s="17">
        <v>-0.99999999999999856</v>
      </c>
      <c r="AA207" s="17">
        <v>86.846620354037867</v>
      </c>
      <c r="AB207" s="17">
        <v>0.31116622591094706</v>
      </c>
      <c r="AC207" s="17">
        <v>0.41493075766171256</v>
      </c>
      <c r="AD207" s="17">
        <v>0.24917977594209181</v>
      </c>
      <c r="AE207" s="17">
        <v>48.763837975737587</v>
      </c>
      <c r="AF207" s="17">
        <v>0.8</v>
      </c>
      <c r="AG207" s="17">
        <v>-0.99999999999999856</v>
      </c>
      <c r="AH207" s="17">
        <v>-0.99999999999999856</v>
      </c>
      <c r="AI207" s="17">
        <v>0.35337916790336393</v>
      </c>
      <c r="AJ207" s="17">
        <v>-0.23694490461491957</v>
      </c>
      <c r="AK207" s="17">
        <v>-0.12449656398007572</v>
      </c>
      <c r="AL207" s="17">
        <v>0.2287705783671459</v>
      </c>
      <c r="AM207" s="17">
        <v>0.13709028902569043</v>
      </c>
      <c r="AN207" s="17">
        <v>0.1331658869666634</v>
      </c>
      <c r="AO207" s="17">
        <v>2.8047744057418829</v>
      </c>
      <c r="AP207" s="17">
        <v>4.4730000660023146</v>
      </c>
      <c r="AQ207" s="17">
        <v>28.499428887127802</v>
      </c>
      <c r="AR207" s="17">
        <v>0.64639916654337182</v>
      </c>
      <c r="AS207" s="17">
        <v>8.5649507620275386E-2</v>
      </c>
      <c r="AT207" s="17">
        <v>-0.99999999999999856</v>
      </c>
      <c r="AU207" s="17">
        <v>-0.99999999999999856</v>
      </c>
      <c r="AV207" s="17">
        <v>24.044100881205022</v>
      </c>
      <c r="AW207" s="17">
        <v>110.77962291541523</v>
      </c>
      <c r="AX207" s="17">
        <v>94.152715811990532</v>
      </c>
      <c r="AY207" s="17">
        <v>0.37321489653995021</v>
      </c>
      <c r="AZ207" s="17">
        <v>15.723424092681121</v>
      </c>
      <c r="BA207" s="22">
        <v>1515.3356297010962</v>
      </c>
      <c r="CU207" t="e">
        <v>#N/A</v>
      </c>
      <c r="CV207" t="e">
        <v>#N/A</v>
      </c>
    </row>
    <row r="208" spans="1:100" x14ac:dyDescent="0.25">
      <c r="A208">
        <v>492</v>
      </c>
      <c r="B208" t="s">
        <v>646</v>
      </c>
      <c r="C208" s="22">
        <v>3</v>
      </c>
      <c r="D208" s="17">
        <v>5.3550962009268881</v>
      </c>
      <c r="E208" s="17">
        <v>7.4715409074167906E-3</v>
      </c>
      <c r="F208" s="17">
        <v>-4.6885684615173645E-2</v>
      </c>
      <c r="G208" s="17">
        <v>-4.6885684615173645E-2</v>
      </c>
      <c r="H208" s="17">
        <v>0.48542024077093554</v>
      </c>
      <c r="I208" s="17">
        <v>0</v>
      </c>
      <c r="J208" s="17">
        <v>29.12521444625612</v>
      </c>
      <c r="K208" s="17">
        <v>0.48542024077093554</v>
      </c>
      <c r="L208" s="17">
        <v>-1.0000000000000024</v>
      </c>
      <c r="M208" s="17">
        <v>-1.0000000000000024</v>
      </c>
      <c r="N208" s="17">
        <v>9.7084048154187172</v>
      </c>
      <c r="O208" s="17">
        <v>34.433424962567855</v>
      </c>
      <c r="P208" s="17">
        <v>8.45589597811615E-2</v>
      </c>
      <c r="Q208" s="17">
        <v>2.3611947640061506</v>
      </c>
      <c r="R208" s="17">
        <v>0.74214362002019552</v>
      </c>
      <c r="S208" s="17">
        <v>0.33333333333333398</v>
      </c>
      <c r="T208" s="17">
        <v>0.3243154463602243</v>
      </c>
      <c r="U208" s="17">
        <v>0.29788919666516245</v>
      </c>
      <c r="V208" s="17">
        <v>0.31640586913092716</v>
      </c>
      <c r="W208" s="17">
        <v>31.460944188748499</v>
      </c>
      <c r="X208" s="17">
        <v>3.2532026533957281</v>
      </c>
      <c r="Y208" s="17">
        <v>-1.0000000000000024</v>
      </c>
      <c r="Z208" s="17">
        <v>-1.0000000000000024</v>
      </c>
      <c r="AA208" s="17">
        <v>69.719454143196344</v>
      </c>
      <c r="AB208" s="17">
        <v>0.34790454692129297</v>
      </c>
      <c r="AC208" s="17">
        <v>0.19914683837756003</v>
      </c>
      <c r="AD208" s="17">
        <v>0.20327594138969962</v>
      </c>
      <c r="AE208" s="17">
        <v>37.516366334427651</v>
      </c>
      <c r="AF208" s="17">
        <v>0.75</v>
      </c>
      <c r="AG208" s="17">
        <v>-1.0000000000000024</v>
      </c>
      <c r="AH208" s="17">
        <v>-1.0000000000000024</v>
      </c>
      <c r="AI208" s="17">
        <v>2.7652484974016449E-2</v>
      </c>
      <c r="AJ208" s="17">
        <v>0.31640586913092716</v>
      </c>
      <c r="AK208" s="17">
        <v>0.20749752347223449</v>
      </c>
      <c r="AL208" s="17">
        <v>4.3909999748640301E-2</v>
      </c>
      <c r="AM208" s="17">
        <v>0.24574567846667361</v>
      </c>
      <c r="AN208" s="17">
        <v>-0.1263290351126746</v>
      </c>
      <c r="AO208" s="17">
        <v>7.181129579028017</v>
      </c>
      <c r="AP208" s="17">
        <v>-2.9386758790736636</v>
      </c>
      <c r="AQ208" s="17">
        <v>60.586158635004658</v>
      </c>
      <c r="AR208" s="17">
        <v>1.271943845489649</v>
      </c>
      <c r="AS208" s="17">
        <v>3.7386228941666628</v>
      </c>
      <c r="AT208" s="17">
        <v>-1.0000000000000024</v>
      </c>
      <c r="AU208" s="17">
        <v>-1.0000000000000024</v>
      </c>
      <c r="AV208" s="17">
        <v>0.69525793540502212</v>
      </c>
      <c r="AW208" s="17">
        <v>101.21420322669053</v>
      </c>
      <c r="AX208" s="17">
        <v>133.4078398392636</v>
      </c>
      <c r="AY208" s="17">
        <v>0.13258551647887812</v>
      </c>
      <c r="AZ208" s="17">
        <v>-6.4483750650274567</v>
      </c>
      <c r="BA208" s="22">
        <v>1554.9746076291567</v>
      </c>
      <c r="CU208" t="e">
        <v>#N/A</v>
      </c>
      <c r="CV208" t="e">
        <v>#N/A</v>
      </c>
    </row>
    <row r="209" spans="1:100" x14ac:dyDescent="0.25">
      <c r="A209">
        <v>494</v>
      </c>
      <c r="B209" t="s">
        <v>647</v>
      </c>
      <c r="C209" s="22">
        <v>3</v>
      </c>
      <c r="D209" s="17">
        <v>4.7989770075928408</v>
      </c>
      <c r="E209" s="17">
        <v>-7.5749511576688411E-2</v>
      </c>
      <c r="F209" s="17">
        <v>4.4533915407081732</v>
      </c>
      <c r="G209" s="17">
        <v>4.4342595491176331</v>
      </c>
      <c r="H209" s="17">
        <v>0.51195795846836178</v>
      </c>
      <c r="I209" s="17">
        <v>0</v>
      </c>
      <c r="J209" s="17">
        <v>30.717477508101709</v>
      </c>
      <c r="K209" s="17">
        <v>0.51195795846836178</v>
      </c>
      <c r="L209" s="17">
        <v>-1.0000000000000022</v>
      </c>
      <c r="M209" s="17">
        <v>-1.0000000000000022</v>
      </c>
      <c r="N209" s="17">
        <v>10.239159169367232</v>
      </c>
      <c r="O209" s="17">
        <v>39.950714064812175</v>
      </c>
      <c r="P209" s="17">
        <v>0.42617181062975346</v>
      </c>
      <c r="Q209" s="17">
        <v>6.2006775912074357</v>
      </c>
      <c r="R209" s="17">
        <v>2.0406868611161699</v>
      </c>
      <c r="S209" s="17">
        <v>0.33333333333333404</v>
      </c>
      <c r="T209" s="17">
        <v>0.33333333333333404</v>
      </c>
      <c r="U209" s="17">
        <v>0.34425685442171816</v>
      </c>
      <c r="V209" s="17">
        <v>0.52866589004290487</v>
      </c>
      <c r="W209" s="17">
        <v>41.105258106517141</v>
      </c>
      <c r="X209" s="17">
        <v>4.7037314661426093</v>
      </c>
      <c r="Y209" s="17">
        <v>-1.0000000000000022</v>
      </c>
      <c r="Z209" s="17">
        <v>-1.0000000000000022</v>
      </c>
      <c r="AA209" s="17">
        <v>90.05609444926894</v>
      </c>
      <c r="AB209" s="17">
        <v>0.23098206080016517</v>
      </c>
      <c r="AC209" s="17">
        <v>0.29118434196260978</v>
      </c>
      <c r="AD209" s="17">
        <v>0.416036586869938</v>
      </c>
      <c r="AE209" s="17">
        <v>46.910149481635635</v>
      </c>
      <c r="AF209" s="17">
        <v>0.8666666666666667</v>
      </c>
      <c r="AG209" s="17">
        <v>-1.0000000000000022</v>
      </c>
      <c r="AH209" s="17">
        <v>-1.0000000000000022</v>
      </c>
      <c r="AI209" s="17">
        <v>2.6058521440241934E-2</v>
      </c>
      <c r="AJ209" s="17">
        <v>0.52866589004290487</v>
      </c>
      <c r="AK209" s="17">
        <v>2.1691818700475346E-2</v>
      </c>
      <c r="AL209" s="17">
        <v>2.6539467678741581E-2</v>
      </c>
      <c r="AM209" s="17">
        <v>-0.14851450899851951</v>
      </c>
      <c r="AN209" s="17">
        <v>4.7002107891799941E-2</v>
      </c>
      <c r="AO209" s="17">
        <v>-3.6044036314606087</v>
      </c>
      <c r="AP209" s="17">
        <v>1.3077500356887062</v>
      </c>
      <c r="AQ209" s="17">
        <v>71.822735614618807</v>
      </c>
      <c r="AR209" s="17">
        <v>1.5395894111312907</v>
      </c>
      <c r="AS209" s="17">
        <v>5.2156894246109688</v>
      </c>
      <c r="AT209" s="17">
        <v>-1.0000000000000022</v>
      </c>
      <c r="AU209" s="17">
        <v>-1.0000000000000022</v>
      </c>
      <c r="AV209" s="17">
        <v>6.4749464102338008</v>
      </c>
      <c r="AW209" s="17">
        <v>131.31455854976983</v>
      </c>
      <c r="AX209" s="17">
        <v>184.70231798286517</v>
      </c>
      <c r="AY209" s="17">
        <v>0.44984359049143313</v>
      </c>
      <c r="AZ209" s="17">
        <v>41.761870932924303</v>
      </c>
      <c r="BA209" s="22">
        <v>1620.7943998355099</v>
      </c>
      <c r="CU209" t="e">
        <v>#N/A</v>
      </c>
      <c r="CV209" t="e">
        <v>#N/A</v>
      </c>
    </row>
    <row r="210" spans="1:100" x14ac:dyDescent="0.25">
      <c r="A210">
        <v>496</v>
      </c>
      <c r="B210" t="s">
        <v>648</v>
      </c>
      <c r="C210" s="22">
        <v>3</v>
      </c>
      <c r="D210" s="17">
        <v>5.1210431779796579</v>
      </c>
      <c r="E210" s="17">
        <v>-0.53591293770404191</v>
      </c>
      <c r="F210" s="17">
        <v>-5.300062722633507E-2</v>
      </c>
      <c r="G210" s="17">
        <v>-0.21651341056944717</v>
      </c>
      <c r="H210" s="17">
        <v>0.18111227222392282</v>
      </c>
      <c r="I210" s="17">
        <v>-5.0021714132773565E-3</v>
      </c>
      <c r="J210" s="17">
        <v>10.566606048638723</v>
      </c>
      <c r="K210" s="17">
        <v>0.17611010081064543</v>
      </c>
      <c r="L210" s="17">
        <v>-0.99999999999999856</v>
      </c>
      <c r="M210" s="17">
        <v>-0.99999999999999856</v>
      </c>
      <c r="N210" s="17">
        <v>3.5222020162129071</v>
      </c>
      <c r="O210" s="17">
        <v>15.471135816048941</v>
      </c>
      <c r="P210" s="17">
        <v>-4.0044660338006549E-3</v>
      </c>
      <c r="Q210" s="17">
        <v>1.4486456189012802</v>
      </c>
      <c r="R210" s="17">
        <v>0.43011712446343742</v>
      </c>
      <c r="S210" s="17">
        <v>0.33333333333333309</v>
      </c>
      <c r="T210" s="17">
        <v>0.3433328464378394</v>
      </c>
      <c r="U210" s="17">
        <v>-1.7127834698917592E-2</v>
      </c>
      <c r="V210" s="17">
        <v>-3.4116306977713416E-2</v>
      </c>
      <c r="W210" s="17">
        <v>17.972477491355818</v>
      </c>
      <c r="X210" s="17">
        <v>0.23734641140308207</v>
      </c>
      <c r="Y210" s="17">
        <v>-0.99999999999999856</v>
      </c>
      <c r="Z210" s="17">
        <v>-0.99999999999999856</v>
      </c>
      <c r="AA210" s="17">
        <v>54.373124894385086</v>
      </c>
      <c r="AB210" s="17">
        <v>0.23177694752340108</v>
      </c>
      <c r="AC210" s="17">
        <v>0.18524173961927412</v>
      </c>
      <c r="AD210" s="17">
        <v>0.30239191842864105</v>
      </c>
      <c r="AE210" s="17">
        <v>35.970530278565803</v>
      </c>
      <c r="AF210" s="17">
        <v>0.7</v>
      </c>
      <c r="AG210" s="17">
        <v>-0.99999999999999856</v>
      </c>
      <c r="AH210" s="17">
        <v>-0.99999999999999856</v>
      </c>
      <c r="AI210" s="17">
        <v>0</v>
      </c>
      <c r="AJ210" s="17">
        <v>-3.4116306977713416E-2</v>
      </c>
      <c r="AK210" s="17">
        <v>0.3973649054146331</v>
      </c>
      <c r="AL210" s="17">
        <v>0.2707532980350732</v>
      </c>
      <c r="AM210" s="17">
        <v>1.1868982594313477E-2</v>
      </c>
      <c r="AN210" s="17">
        <v>1.1588678399489689</v>
      </c>
      <c r="AO210" s="17">
        <v>2.2835490919310026</v>
      </c>
      <c r="AP210" s="17">
        <v>30.325462488899586</v>
      </c>
      <c r="AQ210" s="17">
        <v>28.53908353999455</v>
      </c>
      <c r="AR210" s="17">
        <v>0.62542203809454133</v>
      </c>
      <c r="AS210" s="17">
        <v>0.41345651221372703</v>
      </c>
      <c r="AT210" s="17">
        <v>-0.99999999999999856</v>
      </c>
      <c r="AU210" s="17">
        <v>-0.99999999999999856</v>
      </c>
      <c r="AV210" s="17">
        <v>0.21360371389399016</v>
      </c>
      <c r="AW210" s="17">
        <v>100.16972319933356</v>
      </c>
      <c r="AX210" s="17">
        <v>96.758092501562203</v>
      </c>
      <c r="AY210" s="17">
        <v>0.21336164001638599</v>
      </c>
      <c r="AZ210" s="17">
        <v>30.263392252514635</v>
      </c>
      <c r="BA210" s="22">
        <v>1439.1936785560833</v>
      </c>
      <c r="CU210" t="e">
        <v>#N/A</v>
      </c>
      <c r="CV210" t="e">
        <v>#N/A</v>
      </c>
    </row>
    <row r="211" spans="1:100" x14ac:dyDescent="0.25">
      <c r="A211">
        <v>498</v>
      </c>
      <c r="B211" t="s">
        <v>649</v>
      </c>
      <c r="C211" s="22">
        <v>3</v>
      </c>
      <c r="D211" s="17">
        <v>5.0468420212759213</v>
      </c>
      <c r="E211" s="17">
        <v>0</v>
      </c>
      <c r="F211" s="17">
        <v>-1.557158353407559</v>
      </c>
      <c r="G211" s="17">
        <v>-1.557158353407559</v>
      </c>
      <c r="H211" s="17">
        <v>0.59772646481484026</v>
      </c>
      <c r="I211" s="17">
        <v>0</v>
      </c>
      <c r="J211" s="17">
        <v>35.863587888890414</v>
      </c>
      <c r="K211" s="17">
        <v>0.59772646481484026</v>
      </c>
      <c r="L211" s="17">
        <v>-0.99999999999999833</v>
      </c>
      <c r="M211" s="17">
        <v>-0.99999999999999833</v>
      </c>
      <c r="N211" s="17">
        <v>11.954529296296808</v>
      </c>
      <c r="O211" s="17">
        <v>39.353271556758813</v>
      </c>
      <c r="P211" s="17">
        <v>-0.37443579196710708</v>
      </c>
      <c r="Q211" s="17">
        <v>-2.78246380919692</v>
      </c>
      <c r="R211" s="17">
        <v>-0.87930802155946308</v>
      </c>
      <c r="S211" s="17">
        <v>0.33333333333333282</v>
      </c>
      <c r="T211" s="17">
        <v>0.34349267800616889</v>
      </c>
      <c r="U211" s="17">
        <v>0.27085890630354642</v>
      </c>
      <c r="V211" s="17">
        <v>0.18160601362586776</v>
      </c>
      <c r="W211" s="17">
        <v>21.262578658163012</v>
      </c>
      <c r="X211" s="17">
        <v>2.2582754072188584</v>
      </c>
      <c r="Y211" s="17">
        <v>-0.99999999999999833</v>
      </c>
      <c r="Z211" s="17">
        <v>-0.99999999999999833</v>
      </c>
      <c r="AA211" s="17">
        <v>79.004763651568169</v>
      </c>
      <c r="AB211" s="17">
        <v>0.4064091038973715</v>
      </c>
      <c r="AC211" s="17">
        <v>0.31067144813060005</v>
      </c>
      <c r="AD211" s="17">
        <v>0.4553493082713217</v>
      </c>
      <c r="AE211" s="17">
        <v>58.62149301496467</v>
      </c>
      <c r="AF211" s="17">
        <v>0.75</v>
      </c>
      <c r="AG211" s="17">
        <v>-0.99999999999999833</v>
      </c>
      <c r="AH211" s="17">
        <v>-0.99999999999999833</v>
      </c>
      <c r="AI211" s="17">
        <v>-3.8977889340589295E-2</v>
      </c>
      <c r="AJ211" s="17">
        <v>0.18160601362586776</v>
      </c>
      <c r="AK211" s="17">
        <v>2.3050070243918617E-2</v>
      </c>
      <c r="AL211" s="17">
        <v>0.35407160076841193</v>
      </c>
      <c r="AM211" s="17">
        <v>6.5394160366834278E-2</v>
      </c>
      <c r="AN211" s="17">
        <v>0.20042820738924025</v>
      </c>
      <c r="AO211" s="17">
        <v>1.7501043603904498</v>
      </c>
      <c r="AP211" s="17">
        <v>6.7810631885730643</v>
      </c>
      <c r="AQ211" s="17">
        <v>57.126166547053444</v>
      </c>
      <c r="AR211" s="17">
        <v>1.1292909312689159</v>
      </c>
      <c r="AS211" s="17">
        <v>2.8560018720337013</v>
      </c>
      <c r="AT211" s="17">
        <v>-0.99999999999999833</v>
      </c>
      <c r="AU211" s="17">
        <v>-0.99999999999999833</v>
      </c>
      <c r="AV211" s="17">
        <v>-2.4364663749670217</v>
      </c>
      <c r="AW211" s="17">
        <v>125.1390983969001</v>
      </c>
      <c r="AX211" s="17">
        <v>142.52014197267508</v>
      </c>
      <c r="AY211" s="17">
        <v>0.4041988792640272</v>
      </c>
      <c r="AZ211" s="17">
        <v>30.044166320561928</v>
      </c>
      <c r="BA211" s="22">
        <v>1581.7153373131071</v>
      </c>
      <c r="CU211" t="e">
        <v>#N/A</v>
      </c>
      <c r="CV211" t="e">
        <v>#N/A</v>
      </c>
    </row>
    <row r="212" spans="1:100" x14ac:dyDescent="0.25">
      <c r="A212">
        <v>501</v>
      </c>
      <c r="B212" t="s">
        <v>650</v>
      </c>
      <c r="C212" s="22">
        <v>3</v>
      </c>
      <c r="D212" s="17">
        <v>4.2593099630677411</v>
      </c>
      <c r="E212" s="17">
        <v>9.0697729243954306E-2</v>
      </c>
      <c r="F212" s="17">
        <v>0.82836470106602056</v>
      </c>
      <c r="G212" s="17">
        <v>0.86056806835262589</v>
      </c>
      <c r="H212" s="17">
        <v>-0.13693177803825016</v>
      </c>
      <c r="I212" s="17">
        <v>0</v>
      </c>
      <c r="J212" s="17">
        <v>-8.2159066822950102</v>
      </c>
      <c r="K212" s="17">
        <v>-0.13693177803825016</v>
      </c>
      <c r="L212" s="17">
        <v>-1.0000000000000022</v>
      </c>
      <c r="M212" s="17">
        <v>-1.0000000000000022</v>
      </c>
      <c r="N212" s="17">
        <v>-2.7386355607650041</v>
      </c>
      <c r="O212" s="17">
        <v>-3.0960286508746497</v>
      </c>
      <c r="P212" s="17">
        <v>9.9053175754928238E-2</v>
      </c>
      <c r="Q212" s="17">
        <v>1.7426696584458519</v>
      </c>
      <c r="R212" s="17">
        <v>0.53699157470061043</v>
      </c>
      <c r="S212" s="17">
        <v>0.33333333333333443</v>
      </c>
      <c r="T212" s="17">
        <v>0.33333333333333443</v>
      </c>
      <c r="U212" s="17">
        <v>0.40956539605405112</v>
      </c>
      <c r="V212" s="17">
        <v>0.23496028939687053</v>
      </c>
      <c r="W212" s="17">
        <v>57.924965206233573</v>
      </c>
      <c r="X212" s="17">
        <v>3.8516217653023452</v>
      </c>
      <c r="Y212" s="17">
        <v>-1.0000000000000022</v>
      </c>
      <c r="Z212" s="17">
        <v>-1.0000000000000022</v>
      </c>
      <c r="AA212" s="17">
        <v>95.767278953438137</v>
      </c>
      <c r="AB212" s="17">
        <v>0.22987283207254106</v>
      </c>
      <c r="AC212" s="17">
        <v>0.4362444735149511</v>
      </c>
      <c r="AD212" s="17">
        <v>7.9989137862588156E-2</v>
      </c>
      <c r="AE212" s="17">
        <v>37.305322172503978</v>
      </c>
      <c r="AF212" s="17">
        <v>0.7857142857142857</v>
      </c>
      <c r="AG212" s="17">
        <v>-1.0000000000000022</v>
      </c>
      <c r="AH212" s="17">
        <v>-1.0000000000000022</v>
      </c>
      <c r="AI212" s="17">
        <v>8.2556988635564682E-2</v>
      </c>
      <c r="AJ212" s="17">
        <v>0.23496028939687053</v>
      </c>
      <c r="AK212" s="17">
        <v>4.8453298449517887E-2</v>
      </c>
      <c r="AL212" s="17">
        <v>0.1687328931122577</v>
      </c>
      <c r="AM212" s="17">
        <v>-6.5688346023784636E-2</v>
      </c>
      <c r="AN212" s="17">
        <v>-4.8881019653756325E-3</v>
      </c>
      <c r="AO212" s="17">
        <v>-1.3999421583470264</v>
      </c>
      <c r="AP212" s="17">
        <v>0.72146191642689761</v>
      </c>
      <c r="AQ212" s="17">
        <v>49.709058523938523</v>
      </c>
      <c r="AR212" s="17">
        <v>1.3111923521175897</v>
      </c>
      <c r="AS212" s="17">
        <v>3.7146899872640948</v>
      </c>
      <c r="AT212" s="17">
        <v>-1.0000000000000022</v>
      </c>
      <c r="AU212" s="17">
        <v>-1.0000000000000022</v>
      </c>
      <c r="AV212" s="17">
        <v>1.3975596430532362</v>
      </c>
      <c r="AW212" s="17">
        <v>93.392712218990454</v>
      </c>
      <c r="AX212" s="17">
        <v>118.53988093138871</v>
      </c>
      <c r="AY212" s="17">
        <v>0.29116384903817977</v>
      </c>
      <c r="AZ212" s="17">
        <v>2.4153567450289883</v>
      </c>
      <c r="BA212" s="22">
        <v>1563.9507070099403</v>
      </c>
      <c r="CU212" t="e">
        <v>#N/A</v>
      </c>
      <c r="CV212" t="e">
        <v>#N/A</v>
      </c>
    </row>
    <row r="213" spans="1:100" x14ac:dyDescent="0.25">
      <c r="A213">
        <v>503</v>
      </c>
      <c r="B213" t="s">
        <v>651</v>
      </c>
      <c r="C213" s="22">
        <v>3</v>
      </c>
      <c r="D213" s="17">
        <v>5.1761595700257459</v>
      </c>
      <c r="E213" s="17">
        <v>3.3102531637944632E-3</v>
      </c>
      <c r="F213" s="17">
        <v>3.7391865903037793</v>
      </c>
      <c r="G213" s="17">
        <v>3.7359934436818465</v>
      </c>
      <c r="H213" s="17">
        <v>0.10950710421982324</v>
      </c>
      <c r="I213" s="17">
        <v>0</v>
      </c>
      <c r="J213" s="17">
        <v>6.5704262531893951</v>
      </c>
      <c r="K213" s="17">
        <v>0.10950710421982324</v>
      </c>
      <c r="L213" s="17">
        <v>-0.99999999999999933</v>
      </c>
      <c r="M213" s="17">
        <v>-0.99999999999999933</v>
      </c>
      <c r="N213" s="17">
        <v>2.1901420843964647</v>
      </c>
      <c r="O213" s="17">
        <v>15.482579266896984</v>
      </c>
      <c r="P213" s="17">
        <v>-7.8083604323006851E-3</v>
      </c>
      <c r="Q213" s="17">
        <v>9.1745032043130514</v>
      </c>
      <c r="R213" s="17">
        <v>2.8420170886807448</v>
      </c>
      <c r="S213" s="17">
        <v>0.33333333333333309</v>
      </c>
      <c r="T213" s="17">
        <v>0.33333333333333309</v>
      </c>
      <c r="U213" s="17">
        <v>0.33993451983868173</v>
      </c>
      <c r="V213" s="17">
        <v>0.34219847024992278</v>
      </c>
      <c r="W213" s="17">
        <v>49.571702101417912</v>
      </c>
      <c r="X213" s="17">
        <v>3.9700884633011078</v>
      </c>
      <c r="Y213" s="17">
        <v>-0.99999999999999933</v>
      </c>
      <c r="Z213" s="17">
        <v>-0.99999999999999933</v>
      </c>
      <c r="AA213" s="17">
        <v>108.5415041266828</v>
      </c>
      <c r="AB213" s="17">
        <v>0.30778405392492847</v>
      </c>
      <c r="AC213" s="17">
        <v>0.39996143577813226</v>
      </c>
      <c r="AD213" s="17">
        <v>0.41481020902862004</v>
      </c>
      <c r="AE213" s="17">
        <v>56.127784936584085</v>
      </c>
      <c r="AF213" s="17">
        <v>0.9</v>
      </c>
      <c r="AG213" s="17">
        <v>-0.99999999999999933</v>
      </c>
      <c r="AH213" s="17">
        <v>-0.99999999999999933</v>
      </c>
      <c r="AI213" s="17">
        <v>-1.0509292277619514E-2</v>
      </c>
      <c r="AJ213" s="17">
        <v>0.34219847024992278</v>
      </c>
      <c r="AK213" s="17">
        <v>9.3832265602432505E-2</v>
      </c>
      <c r="AL213" s="17">
        <v>-3.4637058267150793E-2</v>
      </c>
      <c r="AM213" s="17">
        <v>5.1062500871768876E-2</v>
      </c>
      <c r="AN213" s="17">
        <v>2.1147437649711213E-2</v>
      </c>
      <c r="AO213" s="17">
        <v>1.7457238498063834</v>
      </c>
      <c r="AP213" s="17">
        <v>0.35550064990702634</v>
      </c>
      <c r="AQ213" s="17">
        <v>56.142128354607323</v>
      </c>
      <c r="AR213" s="17">
        <v>1.3487996567552707</v>
      </c>
      <c r="AS213" s="17">
        <v>4.0795955675209319</v>
      </c>
      <c r="AT213" s="17">
        <v>-0.99999999999999933</v>
      </c>
      <c r="AU213" s="17">
        <v>-0.99999999999999933</v>
      </c>
      <c r="AV213" s="17">
        <v>6.5780105323625948</v>
      </c>
      <c r="AW213" s="17">
        <v>124.37958404348667</v>
      </c>
      <c r="AX213" s="17">
        <v>158.38924522292675</v>
      </c>
      <c r="AY213" s="17">
        <v>0.1939609787832908</v>
      </c>
      <c r="AZ213" s="17">
        <v>16.815980822446395</v>
      </c>
      <c r="BA213" s="22">
        <v>1523.1235508040602</v>
      </c>
      <c r="CU213" t="e">
        <v>#N/A</v>
      </c>
      <c r="CV213" t="e">
        <v>#N/A</v>
      </c>
    </row>
    <row r="214" spans="1:100" x14ac:dyDescent="0.25">
      <c r="A214">
        <v>509</v>
      </c>
      <c r="B214" t="s">
        <v>652</v>
      </c>
      <c r="C214" s="22">
        <v>3</v>
      </c>
      <c r="D214" s="17">
        <v>4.7856189985553694</v>
      </c>
      <c r="E214" s="17">
        <v>-0.19154407429594045</v>
      </c>
      <c r="F214" s="17">
        <v>-2.8987441609473266E-3</v>
      </c>
      <c r="G214" s="17">
        <v>-4.5261052250597636E-2</v>
      </c>
      <c r="H214" s="17">
        <v>0.23261067689200157</v>
      </c>
      <c r="I214" s="17">
        <v>0</v>
      </c>
      <c r="J214" s="17">
        <v>13.956640613520094</v>
      </c>
      <c r="K214" s="17">
        <v>0.23261067689200157</v>
      </c>
      <c r="L214" s="17">
        <v>-1.0000000000000018</v>
      </c>
      <c r="M214" s="17">
        <v>-1.0000000000000018</v>
      </c>
      <c r="N214" s="17">
        <v>4.6522135378400318</v>
      </c>
      <c r="O214" s="17">
        <v>18.696998559824866</v>
      </c>
      <c r="P214" s="17">
        <v>2.3365590233324181</v>
      </c>
      <c r="Q214" s="17">
        <v>-0.47774003422606437</v>
      </c>
      <c r="R214" s="17">
        <v>9.1965120251775098E-2</v>
      </c>
      <c r="S214" s="17">
        <v>0.33333333333333359</v>
      </c>
      <c r="T214" s="17">
        <v>0.34204781287980879</v>
      </c>
      <c r="U214" s="17">
        <v>9.8578656457186276E-2</v>
      </c>
      <c r="V214" s="17">
        <v>-3.447732836073205E-2</v>
      </c>
      <c r="W214" s="17">
        <v>20.274871896703814</v>
      </c>
      <c r="X214" s="17">
        <v>0.63893560453196863</v>
      </c>
      <c r="Y214" s="17">
        <v>-1.0000000000000018</v>
      </c>
      <c r="Z214" s="17">
        <v>-1.0000000000000018</v>
      </c>
      <c r="AA214" s="17">
        <v>53.04696659927253</v>
      </c>
      <c r="AB214" s="17">
        <v>0.13807300625171914</v>
      </c>
      <c r="AC214" s="17">
        <v>0.30930780077780407</v>
      </c>
      <c r="AD214" s="17">
        <v>0.2062217846168152</v>
      </c>
      <c r="AE214" s="17">
        <v>32.680129582316901</v>
      </c>
      <c r="AF214" s="17">
        <v>0.66666666666666663</v>
      </c>
      <c r="AG214" s="17">
        <v>-1.0000000000000018</v>
      </c>
      <c r="AH214" s="17">
        <v>-1.0000000000000018</v>
      </c>
      <c r="AI214" s="17">
        <v>0</v>
      </c>
      <c r="AJ214" s="17">
        <v>-3.447732836073205E-2</v>
      </c>
      <c r="AK214" s="17">
        <v>0.24752341698104527</v>
      </c>
      <c r="AL214" s="17">
        <v>-3.1968221143423769E-3</v>
      </c>
      <c r="AM214" s="17">
        <v>-9.7498700685367395E-2</v>
      </c>
      <c r="AN214" s="17">
        <v>-2.1498901079656657E-2</v>
      </c>
      <c r="AO214" s="17">
        <v>-1.19985043222896</v>
      </c>
      <c r="AP214" s="17">
        <v>-0.55345663756312846</v>
      </c>
      <c r="AQ214" s="17">
        <v>34.231512510223894</v>
      </c>
      <c r="AR214" s="17">
        <v>0.73948247430959679</v>
      </c>
      <c r="AS214" s="17">
        <v>0.87154628142397073</v>
      </c>
      <c r="AT214" s="17">
        <v>-1.0000000000000018</v>
      </c>
      <c r="AU214" s="17">
        <v>-1.0000000000000018</v>
      </c>
      <c r="AV214" s="17">
        <v>4.6704068001177504E-2</v>
      </c>
      <c r="AW214" s="17">
        <v>71.190508521534255</v>
      </c>
      <c r="AX214" s="17">
        <v>67.742775685461055</v>
      </c>
      <c r="AY214" s="17">
        <v>5.332647232956499E-3</v>
      </c>
      <c r="AZ214" s="17">
        <v>-17.434200624789845</v>
      </c>
      <c r="BA214" s="22">
        <v>1400.186625015893</v>
      </c>
      <c r="CU214" t="e">
        <v>#N/A</v>
      </c>
      <c r="CV214" t="e">
        <v>#N/A</v>
      </c>
    </row>
    <row r="215" spans="1:100" x14ac:dyDescent="0.25">
      <c r="A215">
        <v>514</v>
      </c>
      <c r="B215" t="s">
        <v>653</v>
      </c>
      <c r="C215" s="22">
        <v>3</v>
      </c>
      <c r="D215" s="17">
        <v>5.1722446715058705</v>
      </c>
      <c r="E215" s="17">
        <v>3.2825664818781949E-2</v>
      </c>
      <c r="F215" s="17">
        <v>-0.46946887529764653</v>
      </c>
      <c r="G215" s="17">
        <v>-0.46212651097455609</v>
      </c>
      <c r="H215" s="17">
        <v>0.11650029024584695</v>
      </c>
      <c r="I215" s="17">
        <v>-5.6564262817435842E-3</v>
      </c>
      <c r="J215" s="17">
        <v>6.6506318378461975</v>
      </c>
      <c r="K215" s="17">
        <v>0.11084386396410333</v>
      </c>
      <c r="L215" s="17">
        <v>-1.0000000000000033</v>
      </c>
      <c r="M215" s="17">
        <v>-1.0000000000000033</v>
      </c>
      <c r="N215" s="17">
        <v>2.2168772792820666</v>
      </c>
      <c r="O215" s="17">
        <v>11.360749998377512</v>
      </c>
      <c r="P215" s="17">
        <v>-0.3531520718189704</v>
      </c>
      <c r="Q215" s="17">
        <v>-0.11776522082729268</v>
      </c>
      <c r="R215" s="17">
        <v>-0.10820816070239292</v>
      </c>
      <c r="S215" s="17">
        <v>0.33333333333333404</v>
      </c>
      <c r="T215" s="17">
        <v>0.35832771912353312</v>
      </c>
      <c r="U215" s="17">
        <v>0.27915987524199759</v>
      </c>
      <c r="V215" s="17">
        <v>8.5993634196927043E-2</v>
      </c>
      <c r="W215" s="17">
        <v>37.838827917267572</v>
      </c>
      <c r="X215" s="17">
        <v>2.238412880432517</v>
      </c>
      <c r="Y215" s="17">
        <v>-1.0000000000000033</v>
      </c>
      <c r="Z215" s="17">
        <v>-1.0000000000000033</v>
      </c>
      <c r="AA215" s="17">
        <v>77.474355507610895</v>
      </c>
      <c r="AB215" s="17">
        <v>0.24005237818860611</v>
      </c>
      <c r="AC215" s="17">
        <v>0.46098846921340964</v>
      </c>
      <c r="AD215" s="17">
        <v>9.3833867618899294E-2</v>
      </c>
      <c r="AE215" s="17">
        <v>39.743735751045776</v>
      </c>
      <c r="AF215" s="17">
        <v>0.75</v>
      </c>
      <c r="AG215" s="17">
        <v>-1.0000000000000033</v>
      </c>
      <c r="AH215" s="17">
        <v>-1.0000000000000033</v>
      </c>
      <c r="AI215" s="17">
        <v>0</v>
      </c>
      <c r="AJ215" s="17">
        <v>8.5993634196927043E-2</v>
      </c>
      <c r="AK215" s="17">
        <v>0.29729721668224729</v>
      </c>
      <c r="AL215" s="17">
        <v>-0.11572693491602354</v>
      </c>
      <c r="AM215" s="17">
        <v>0.73645287579138807</v>
      </c>
      <c r="AN215" s="17">
        <v>0.30120414505065957</v>
      </c>
      <c r="AO215" s="17">
        <v>19.897807978195932</v>
      </c>
      <c r="AP215" s="17">
        <v>6.9514689516863708</v>
      </c>
      <c r="AQ215" s="17">
        <v>44.489459755113764</v>
      </c>
      <c r="AR215" s="17">
        <v>1.0568145618957934</v>
      </c>
      <c r="AS215" s="17">
        <v>2.3492567443966204</v>
      </c>
      <c r="AT215" s="17">
        <v>-1.0000000000000033</v>
      </c>
      <c r="AU215" s="17">
        <v>-1.0000000000000033</v>
      </c>
      <c r="AV215" s="17">
        <v>-0.57033467167694918</v>
      </c>
      <c r="AW215" s="17">
        <v>95.786574457674774</v>
      </c>
      <c r="AX215" s="17">
        <v>104.38593787736748</v>
      </c>
      <c r="AY215" s="17">
        <v>0.31354975899359272</v>
      </c>
      <c r="AZ215" s="17">
        <v>24.411470346486979</v>
      </c>
      <c r="BA215" s="22">
        <v>1455.4000792502341</v>
      </c>
      <c r="CU215" t="e">
        <v>#N/A</v>
      </c>
      <c r="CV215" t="e">
        <v>#N/A</v>
      </c>
    </row>
    <row r="216" spans="1:100" x14ac:dyDescent="0.25">
      <c r="A216">
        <v>525</v>
      </c>
      <c r="B216" t="s">
        <v>654</v>
      </c>
      <c r="C216" s="22">
        <v>3</v>
      </c>
      <c r="D216" s="17">
        <v>3.0517356159983486</v>
      </c>
      <c r="E216" s="17">
        <v>1.227832035983112E-3</v>
      </c>
      <c r="F216" s="17">
        <v>3.2098722503964436E-2</v>
      </c>
      <c r="G216" s="17">
        <v>3.2098722503964436E-2</v>
      </c>
      <c r="H216" s="17">
        <v>0.4120504188694426</v>
      </c>
      <c r="I216" s="17">
        <v>0</v>
      </c>
      <c r="J216" s="17">
        <v>24.723025132166558</v>
      </c>
      <c r="K216" s="17">
        <v>0.4120504188694426</v>
      </c>
      <c r="L216" s="17">
        <v>-0.99999999999999922</v>
      </c>
      <c r="M216" s="17">
        <v>-0.99999999999999922</v>
      </c>
      <c r="N216" s="17">
        <v>8.2410083773888498</v>
      </c>
      <c r="O216" s="17">
        <v>27.80685947066884</v>
      </c>
      <c r="P216" s="17">
        <v>-0.46140953346703528</v>
      </c>
      <c r="Q216" s="17">
        <v>0.21008864162343144</v>
      </c>
      <c r="R216" s="17">
        <v>3.141285180745931E-3</v>
      </c>
      <c r="S216" s="17">
        <v>0.33333333333333298</v>
      </c>
      <c r="T216" s="17">
        <v>0.3905505161396941</v>
      </c>
      <c r="U216" s="17">
        <v>0.49509863136085697</v>
      </c>
      <c r="V216" s="17">
        <v>3.2334302811639383E-2</v>
      </c>
      <c r="W216" s="17">
        <v>33.570654591043265</v>
      </c>
      <c r="X216" s="17">
        <v>2.540501722594164</v>
      </c>
      <c r="Y216" s="17">
        <v>-0.99999999999999922</v>
      </c>
      <c r="Z216" s="17">
        <v>-0.99999999999999922</v>
      </c>
      <c r="AA216" s="17">
        <v>46.296146797657038</v>
      </c>
      <c r="AB216" s="17">
        <v>0.38525356281589285</v>
      </c>
      <c r="AC216" s="17">
        <v>-0.27203785249974399</v>
      </c>
      <c r="AD216" s="17">
        <v>0.14123130811251194</v>
      </c>
      <c r="AE216" s="17">
        <v>12.722350921433037</v>
      </c>
      <c r="AF216" s="17">
        <v>0.63636363636363635</v>
      </c>
      <c r="AG216" s="17">
        <v>-0.99999999999999922</v>
      </c>
      <c r="AH216" s="17">
        <v>-0.99999999999999922</v>
      </c>
      <c r="AI216" s="17">
        <v>0</v>
      </c>
      <c r="AJ216" s="17">
        <v>3.2334302811639383E-2</v>
      </c>
      <c r="AK216" s="17">
        <v>3.8124042962685289E-3</v>
      </c>
      <c r="AL216" s="17">
        <v>7.518453901336386E-2</v>
      </c>
      <c r="AM216" s="17">
        <v>-0.11375586683746992</v>
      </c>
      <c r="AN216" s="17">
        <v>0.1083093233674474</v>
      </c>
      <c r="AO216" s="17">
        <v>-2.8248346494554042</v>
      </c>
      <c r="AP216" s="17">
        <v>3.0836557792530046</v>
      </c>
      <c r="AQ216" s="17">
        <v>58.293679723209785</v>
      </c>
      <c r="AR216" s="17">
        <v>1.2513167836455235</v>
      </c>
      <c r="AS216" s="17">
        <v>2.952552141463606</v>
      </c>
      <c r="AT216" s="17">
        <v>-0.99999999999999922</v>
      </c>
      <c r="AU216" s="17">
        <v>-0.99999999999999922</v>
      </c>
      <c r="AV216" s="17">
        <v>3.5240007684710153E-2</v>
      </c>
      <c r="AW216" s="17">
        <v>77.186662047578906</v>
      </c>
      <c r="AX216" s="17">
        <v>80.420092328742854</v>
      </c>
      <c r="AY216" s="17">
        <v>0.21566034283147423</v>
      </c>
      <c r="AZ216" s="17">
        <v>3.2432713986197017</v>
      </c>
      <c r="BA216" s="22">
        <v>1592.1539798485715</v>
      </c>
      <c r="CU216" t="e">
        <v>#N/A</v>
      </c>
      <c r="CV216" t="e">
        <v>#N/A</v>
      </c>
    </row>
    <row r="217" spans="1:100" x14ac:dyDescent="0.25">
      <c r="A217">
        <v>527</v>
      </c>
      <c r="B217" t="s">
        <v>655</v>
      </c>
      <c r="C217" s="22">
        <v>3</v>
      </c>
      <c r="D217" s="17">
        <v>5.1709124975602254</v>
      </c>
      <c r="E217" s="17">
        <v>0.36201872876099783</v>
      </c>
      <c r="F217" s="17">
        <v>-0.16442640579739526</v>
      </c>
      <c r="G217" s="17">
        <v>-2.3390548300260175E-2</v>
      </c>
      <c r="H217" s="17">
        <v>9.1845492681086216E-2</v>
      </c>
      <c r="I217" s="17">
        <v>-1.0020854330340875E-2</v>
      </c>
      <c r="J217" s="17">
        <v>4.9094783010447243</v>
      </c>
      <c r="K217" s="17">
        <v>8.1824638350745327E-2</v>
      </c>
      <c r="L217" s="17">
        <v>-0.99999999999999967</v>
      </c>
      <c r="M217" s="17">
        <v>-0.99999999999999967</v>
      </c>
      <c r="N217" s="17">
        <v>1.6364927670149096</v>
      </c>
      <c r="O217" s="17">
        <v>10.0570002503047</v>
      </c>
      <c r="P217" s="17">
        <v>-1.1446097360776897E-2</v>
      </c>
      <c r="Q217" s="17">
        <v>-1.0412654747597974</v>
      </c>
      <c r="R217" s="17">
        <v>-0.45804350283918327</v>
      </c>
      <c r="S217" s="17">
        <v>0.3333333333333332</v>
      </c>
      <c r="T217" s="17">
        <v>0.34419066508787516</v>
      </c>
      <c r="U217" s="17">
        <v>0.16519760673429451</v>
      </c>
      <c r="V217" s="17">
        <v>3.158468423134024E-2</v>
      </c>
      <c r="W217" s="17">
        <v>31.699266041443909</v>
      </c>
      <c r="X217" s="17">
        <v>1.4568552241502244</v>
      </c>
      <c r="Y217" s="17">
        <v>-0.99999999999999967</v>
      </c>
      <c r="Z217" s="17">
        <v>-0.99999999999999967</v>
      </c>
      <c r="AA217" s="17">
        <v>47.640635670530727</v>
      </c>
      <c r="AB217" s="17">
        <v>0.14207937146480776</v>
      </c>
      <c r="AC217" s="17">
        <v>-4.253326953120861E-2</v>
      </c>
      <c r="AD217" s="17">
        <v>0.2284421607049209</v>
      </c>
      <c r="AE217" s="17">
        <v>16.399413131925993</v>
      </c>
      <c r="AF217" s="17">
        <v>0.82352941176470584</v>
      </c>
      <c r="AG217" s="17">
        <v>-0.99999999999999967</v>
      </c>
      <c r="AH217" s="17">
        <v>-0.99999999999999967</v>
      </c>
      <c r="AI217" s="17">
        <v>0</v>
      </c>
      <c r="AJ217" s="17">
        <v>3.158468423134024E-2</v>
      </c>
      <c r="AK217" s="17">
        <v>7.9567952701312769E-2</v>
      </c>
      <c r="AL217" s="17">
        <v>-0.31654324943568168</v>
      </c>
      <c r="AM217" s="17">
        <v>-3.0264174141231254E-2</v>
      </c>
      <c r="AN217" s="17">
        <v>0.12834605737983551</v>
      </c>
      <c r="AO217" s="17">
        <v>-0.35876459002422056</v>
      </c>
      <c r="AP217" s="17">
        <v>1.6259351873174803</v>
      </c>
      <c r="AQ217" s="17">
        <v>36.608744342488635</v>
      </c>
      <c r="AR217" s="17">
        <v>0.87430628938684296</v>
      </c>
      <c r="AS217" s="17">
        <v>1.5386798625009703</v>
      </c>
      <c r="AT217" s="17">
        <v>-0.99999999999999967</v>
      </c>
      <c r="AU217" s="17">
        <v>-0.99999999999999967</v>
      </c>
      <c r="AV217" s="17">
        <v>-0.48143405113944338</v>
      </c>
      <c r="AW217" s="17">
        <v>59.323571108152905</v>
      </c>
      <c r="AX217" s="17">
        <v>62.482039531286908</v>
      </c>
      <c r="AY217" s="17">
        <v>-0.2456699719759341</v>
      </c>
      <c r="AZ217" s="17">
        <v>-69.694045232744571</v>
      </c>
      <c r="BA217" s="22">
        <v>1435.1537854656749</v>
      </c>
      <c r="CU217" t="e">
        <v>#N/A</v>
      </c>
      <c r="CV217" t="e">
        <v>#N/A</v>
      </c>
    </row>
    <row r="218" spans="1:100" x14ac:dyDescent="0.25">
      <c r="A218">
        <v>533</v>
      </c>
      <c r="B218" t="s">
        <v>656</v>
      </c>
      <c r="C218" s="22">
        <v>3</v>
      </c>
      <c r="D218" s="17">
        <v>4.9047167381621319</v>
      </c>
      <c r="E218" s="17">
        <v>0.6979604486537363</v>
      </c>
      <c r="F218" s="17">
        <v>0.59147297283895595</v>
      </c>
      <c r="G218" s="17">
        <v>0.82298756724223188</v>
      </c>
      <c r="H218" s="17">
        <v>0.28987421228106236</v>
      </c>
      <c r="I218" s="17">
        <v>8.9507211720711646E-3</v>
      </c>
      <c r="J218" s="17">
        <v>17.929496007188</v>
      </c>
      <c r="K218" s="17">
        <v>0.29882493345313349</v>
      </c>
      <c r="L218" s="17">
        <v>-1.0000000000000027</v>
      </c>
      <c r="M218" s="17">
        <v>-1.0000000000000027</v>
      </c>
      <c r="N218" s="17">
        <v>5.9764986690626669</v>
      </c>
      <c r="O218" s="17">
        <v>23.657200312592359</v>
      </c>
      <c r="P218" s="17">
        <v>2.2863942082681068</v>
      </c>
      <c r="Q218" s="17">
        <v>-0.69841704961991324</v>
      </c>
      <c r="R218" s="17">
        <v>-6.000008819060286E-2</v>
      </c>
      <c r="S218" s="17">
        <v>0.33333333333333404</v>
      </c>
      <c r="T218" s="17">
        <v>0.24705170876218296</v>
      </c>
      <c r="U218" s="17">
        <v>0.21683589702027123</v>
      </c>
      <c r="V218" s="17">
        <v>-2.1544904249024204E-2</v>
      </c>
      <c r="W218" s="17">
        <v>19.07404405654523</v>
      </c>
      <c r="X218" s="17">
        <v>0.93335264665817197</v>
      </c>
      <c r="Y218" s="17">
        <v>-1.0000000000000027</v>
      </c>
      <c r="Z218" s="17">
        <v>-1.0000000000000027</v>
      </c>
      <c r="AA218" s="17">
        <v>54.894491139621458</v>
      </c>
      <c r="AB218" s="17">
        <v>0.36468172152514622</v>
      </c>
      <c r="AC218" s="17">
        <v>0.26735296838664602</v>
      </c>
      <c r="AD218" s="17">
        <v>8.5574253513544057E-2</v>
      </c>
      <c r="AE218" s="17">
        <v>35.880447171266795</v>
      </c>
      <c r="AF218" s="17">
        <v>0.9</v>
      </c>
      <c r="AG218" s="17">
        <v>-1.0000000000000027</v>
      </c>
      <c r="AH218" s="17">
        <v>-1.0000000000000027</v>
      </c>
      <c r="AI218" s="17">
        <v>0</v>
      </c>
      <c r="AJ218" s="17">
        <v>-2.1544904249024204E-2</v>
      </c>
      <c r="AK218" s="17">
        <v>-0.47149590038255423</v>
      </c>
      <c r="AL218" s="17">
        <v>0.86548803039942257</v>
      </c>
      <c r="AM218" s="17">
        <v>0.91688298143466052</v>
      </c>
      <c r="AN218" s="17">
        <v>1.5258590376919026E-2</v>
      </c>
      <c r="AO218" s="17">
        <v>20.564595033953751</v>
      </c>
      <c r="AP218" s="17">
        <v>4.7089049114200892</v>
      </c>
      <c r="AQ218" s="17">
        <v>37.003540063733197</v>
      </c>
      <c r="AR218" s="17">
        <v>0.77567603486676362</v>
      </c>
      <c r="AS218" s="17">
        <v>1.2321775801113048</v>
      </c>
      <c r="AT218" s="17">
        <v>-1.0000000000000027</v>
      </c>
      <c r="AU218" s="17">
        <v>-1.0000000000000027</v>
      </c>
      <c r="AV218" s="17">
        <v>0.76298747905162945</v>
      </c>
      <c r="AW218" s="17">
        <v>83.260596363633837</v>
      </c>
      <c r="AX218" s="17">
        <v>81.106105938731403</v>
      </c>
      <c r="AY218" s="17">
        <v>0.23574534642072745</v>
      </c>
      <c r="AZ218" s="17">
        <v>-13.918317370836062</v>
      </c>
      <c r="BA218" s="22">
        <v>1415.2034504885735</v>
      </c>
      <c r="CU218" t="e">
        <v>#N/A</v>
      </c>
      <c r="CV218" t="e">
        <v>#N/A</v>
      </c>
    </row>
    <row r="219" spans="1:100" x14ac:dyDescent="0.25">
      <c r="A219">
        <v>537</v>
      </c>
      <c r="B219" t="s">
        <v>657</v>
      </c>
      <c r="C219" s="22">
        <v>3</v>
      </c>
      <c r="D219" s="17">
        <v>3.3013251974851006</v>
      </c>
      <c r="E219" s="17">
        <v>-0.15972732342967411</v>
      </c>
      <c r="F219" s="17">
        <v>2.5789624678634535</v>
      </c>
      <c r="G219" s="17">
        <v>2.5034418445688864</v>
      </c>
      <c r="H219" s="17">
        <v>0.17732025747511199</v>
      </c>
      <c r="I219" s="17">
        <v>0</v>
      </c>
      <c r="J219" s="17">
        <v>10.639215448506715</v>
      </c>
      <c r="K219" s="17">
        <v>0.17732025747511199</v>
      </c>
      <c r="L219" s="17">
        <v>-0.99999999999999922</v>
      </c>
      <c r="M219" s="17">
        <v>-0.99999999999999922</v>
      </c>
      <c r="N219" s="17">
        <v>3.5464051495022382</v>
      </c>
      <c r="O219" s="17">
        <v>16.44398249056071</v>
      </c>
      <c r="P219" s="17">
        <v>-4.976737654643959E-2</v>
      </c>
      <c r="Q219" s="17">
        <v>22.448830152448934</v>
      </c>
      <c r="R219" s="17">
        <v>7.2871664758838239</v>
      </c>
      <c r="S219" s="17">
        <v>0.33333333333333293</v>
      </c>
      <c r="T219" s="17">
        <v>5.2069479291359834E-2</v>
      </c>
      <c r="U219" s="17">
        <v>-0.18469834016066736</v>
      </c>
      <c r="V219" s="17">
        <v>-3.0593234674247141E-2</v>
      </c>
      <c r="W219" s="17">
        <v>-0.28836078741334781</v>
      </c>
      <c r="X219" s="17">
        <v>-0.99553406758054497</v>
      </c>
      <c r="Y219" s="17">
        <v>-0.99999999999999922</v>
      </c>
      <c r="Z219" s="17">
        <v>-0.99999999999999922</v>
      </c>
      <c r="AA219" s="17">
        <v>48.969375028179918</v>
      </c>
      <c r="AB219" s="17">
        <v>4.3900400653095806E-2</v>
      </c>
      <c r="AC219" s="17">
        <v>0.28386022811527611</v>
      </c>
      <c r="AD219" s="17">
        <v>0.51165075802581672</v>
      </c>
      <c r="AE219" s="17">
        <v>41.970569339709435</v>
      </c>
      <c r="AF219" s="17">
        <v>0.89473684210526316</v>
      </c>
      <c r="AG219" s="17">
        <v>-0.99999999999999922</v>
      </c>
      <c r="AH219" s="17">
        <v>-0.99999999999999922</v>
      </c>
      <c r="AI219" s="17">
        <v>0</v>
      </c>
      <c r="AJ219" s="17">
        <v>-3.0593234674247141E-2</v>
      </c>
      <c r="AK219" s="17">
        <v>-0.11625313904009121</v>
      </c>
      <c r="AL219" s="17">
        <v>8.95939664005794E-2</v>
      </c>
      <c r="AM219" s="17">
        <v>-0.19485982003993052</v>
      </c>
      <c r="AN219" s="17">
        <v>-0.21359227843958892</v>
      </c>
      <c r="AO219" s="17">
        <v>-5.4527611961987166</v>
      </c>
      <c r="AP219" s="17">
        <v>-4.8918371289868245</v>
      </c>
      <c r="AQ219" s="17">
        <v>10.350854661093376</v>
      </c>
      <c r="AR219" s="17">
        <v>0.17011123778977846</v>
      </c>
      <c r="AS219" s="17">
        <v>-0.81821381010543259</v>
      </c>
      <c r="AT219" s="17">
        <v>-0.99999999999999922</v>
      </c>
      <c r="AU219" s="17">
        <v>-0.99999999999999922</v>
      </c>
      <c r="AV219" s="17">
        <v>9.7906083204527139</v>
      </c>
      <c r="AW219" s="17">
        <v>60.521520389753782</v>
      </c>
      <c r="AX219" s="17">
        <v>57.462196922329049</v>
      </c>
      <c r="AY219" s="17">
        <v>0.29079313744903268</v>
      </c>
      <c r="AZ219" s="17">
        <v>-2.1243609843100142</v>
      </c>
      <c r="BA219" s="22">
        <v>1499.7109514733811</v>
      </c>
      <c r="CU219" t="e">
        <v>#N/A</v>
      </c>
      <c r="CV219" t="e">
        <v>#N/A</v>
      </c>
    </row>
    <row r="220" spans="1:100" x14ac:dyDescent="0.25">
      <c r="A220">
        <v>538</v>
      </c>
      <c r="B220" t="s">
        <v>658</v>
      </c>
      <c r="C220" s="22">
        <v>3</v>
      </c>
      <c r="D220" s="17">
        <v>4.8939242915404266</v>
      </c>
      <c r="E220" s="17">
        <v>-1.0794097013332931E-2</v>
      </c>
      <c r="F220" s="17">
        <v>-1.5807177221407489</v>
      </c>
      <c r="G220" s="17">
        <v>-1.5750968434372621</v>
      </c>
      <c r="H220" s="17">
        <v>-0.11975706914269457</v>
      </c>
      <c r="I220" s="17">
        <v>0</v>
      </c>
      <c r="J220" s="17">
        <v>-7.1854241485616743</v>
      </c>
      <c r="K220" s="17">
        <v>-0.11975706914269457</v>
      </c>
      <c r="L220" s="17">
        <v>-1.0000000000000004</v>
      </c>
      <c r="M220" s="17">
        <v>-1.0000000000000004</v>
      </c>
      <c r="N220" s="17">
        <v>-2.3951413828538919</v>
      </c>
      <c r="O220" s="17">
        <v>-3.8665967004585102</v>
      </c>
      <c r="P220" s="17">
        <v>-2.4276422345266746</v>
      </c>
      <c r="Q220" s="17">
        <v>8.2196073920728132</v>
      </c>
      <c r="R220" s="17">
        <v>2.3663530520480323</v>
      </c>
      <c r="S220" s="17">
        <v>0.33333333333333354</v>
      </c>
      <c r="T220" s="17">
        <v>0.19811197222914659</v>
      </c>
      <c r="U220" s="17">
        <v>2.6028874241615946E-3</v>
      </c>
      <c r="V220" s="17">
        <v>-7.2867977602830494E-3</v>
      </c>
      <c r="W220" s="17">
        <v>25.860738574762134</v>
      </c>
      <c r="X220" s="17">
        <v>0.48267177673593642</v>
      </c>
      <c r="Y220" s="17">
        <v>-1.0000000000000004</v>
      </c>
      <c r="Z220" s="17">
        <v>-1.0000000000000004</v>
      </c>
      <c r="AA220" s="17">
        <v>65.875274143964603</v>
      </c>
      <c r="AB220" s="17">
        <v>0.15689701407766238</v>
      </c>
      <c r="AC220" s="17">
        <v>0.25421413189338549</v>
      </c>
      <c r="AD220" s="17">
        <v>0.34185250437204112</v>
      </c>
      <c r="AE220" s="17">
        <v>37.648182517154453</v>
      </c>
      <c r="AF220" s="17">
        <v>0.6</v>
      </c>
      <c r="AG220" s="17">
        <v>-1.0000000000000004</v>
      </c>
      <c r="AH220" s="17">
        <v>-1.0000000000000004</v>
      </c>
      <c r="AI220" s="17">
        <v>-7.1660993453537367E-2</v>
      </c>
      <c r="AJ220" s="17">
        <v>-7.2867977602830494E-3</v>
      </c>
      <c r="AK220" s="17">
        <v>-0.12701239423458471</v>
      </c>
      <c r="AL220" s="17">
        <v>0.18611244119207543</v>
      </c>
      <c r="AM220" s="17">
        <v>9.2179781246058967E-3</v>
      </c>
      <c r="AN220" s="17">
        <v>1.4186970842355557E-2</v>
      </c>
      <c r="AO220" s="17">
        <v>-0.40461251805777626</v>
      </c>
      <c r="AP220" s="17">
        <v>1.2852364770192672</v>
      </c>
      <c r="AQ220" s="17">
        <v>18.675314426200462</v>
      </c>
      <c r="AR220" s="17">
        <v>0.5267613952263589</v>
      </c>
      <c r="AS220" s="17">
        <v>0.36291470759324146</v>
      </c>
      <c r="AT220" s="17">
        <v>-1.0000000000000004</v>
      </c>
      <c r="AU220" s="17">
        <v>-1.0000000000000004</v>
      </c>
      <c r="AV220" s="17">
        <v>0.79125620861076973</v>
      </c>
      <c r="AW220" s="17">
        <v>63.293913920525384</v>
      </c>
      <c r="AX220" s="17">
        <v>61.132014275426343</v>
      </c>
      <c r="AY220" s="17">
        <v>0.20624543388034836</v>
      </c>
      <c r="AZ220" s="17">
        <v>-30.72966817529581</v>
      </c>
      <c r="BA220" s="22">
        <v>1359.7812488378449</v>
      </c>
      <c r="CU220" t="e">
        <v>#N/A</v>
      </c>
      <c r="CV220" t="e">
        <v>#N/A</v>
      </c>
    </row>
    <row r="221" spans="1:100" x14ac:dyDescent="0.25">
      <c r="A221">
        <v>539</v>
      </c>
      <c r="B221" t="s">
        <v>659</v>
      </c>
      <c r="C221" s="22">
        <v>3</v>
      </c>
      <c r="D221" s="17">
        <v>3.8327142639664253</v>
      </c>
      <c r="E221" s="17">
        <v>-0.38081658042600636</v>
      </c>
      <c r="F221" s="17">
        <v>8.2445502039526108E-2</v>
      </c>
      <c r="G221" s="17">
        <v>-1.0598128167409019E-2</v>
      </c>
      <c r="H221" s="17">
        <v>0.16741703501493949</v>
      </c>
      <c r="I221" s="17">
        <v>0</v>
      </c>
      <c r="J221" s="17">
        <v>10.045022100896377</v>
      </c>
      <c r="K221" s="17">
        <v>0.16741703501493949</v>
      </c>
      <c r="L221" s="17">
        <v>-1.0000000000000013</v>
      </c>
      <c r="M221" s="17">
        <v>-1.0000000000000013</v>
      </c>
      <c r="N221" s="17">
        <v>3.3483407002987922</v>
      </c>
      <c r="O221" s="17">
        <v>13.8671382366954</v>
      </c>
      <c r="P221" s="17">
        <v>-0.80997717778721534</v>
      </c>
      <c r="Q221" s="17">
        <v>3.2211049967927798</v>
      </c>
      <c r="R221" s="17">
        <v>0.93955689332213066</v>
      </c>
      <c r="S221" s="17">
        <v>0.33333333333333381</v>
      </c>
      <c r="T221" s="17">
        <v>8.79245637340305E-2</v>
      </c>
      <c r="U221" s="17">
        <v>4.2293583854935771E-4</v>
      </c>
      <c r="V221" s="17">
        <v>-1.8581842190893226E-2</v>
      </c>
      <c r="W221" s="17">
        <v>9.4272782280032388</v>
      </c>
      <c r="X221" s="17">
        <v>-2.2539740613230969E-2</v>
      </c>
      <c r="Y221" s="17">
        <v>-1.0000000000000013</v>
      </c>
      <c r="Z221" s="17">
        <v>-1.0000000000000013</v>
      </c>
      <c r="AA221" s="17">
        <v>20.111800374340891</v>
      </c>
      <c r="AB221" s="17">
        <v>-9.5610490874963681E-3</v>
      </c>
      <c r="AC221" s="17">
        <v>0.16841602897423735</v>
      </c>
      <c r="AD221" s="17">
        <v>3.6044325173569466E-2</v>
      </c>
      <c r="AE221" s="17">
        <v>9.744965253015522</v>
      </c>
      <c r="AF221" s="17">
        <v>8.3333333333333329E-2</v>
      </c>
      <c r="AG221" s="17">
        <v>-1.0000000000000013</v>
      </c>
      <c r="AH221" s="17">
        <v>-1.0000000000000013</v>
      </c>
      <c r="AI221" s="17">
        <v>0</v>
      </c>
      <c r="AJ221" s="17">
        <v>-1.8581842190893226E-2</v>
      </c>
      <c r="AK221" s="17">
        <v>0.16143852011089704</v>
      </c>
      <c r="AL221" s="17">
        <v>-3.4932349404513813E-2</v>
      </c>
      <c r="AM221" s="17">
        <v>-1.2538345180770516E-2</v>
      </c>
      <c r="AN221" s="17">
        <v>-4.6912641622834615E-2</v>
      </c>
      <c r="AO221" s="17">
        <v>0.49373397103522276</v>
      </c>
      <c r="AP221" s="17">
        <v>-1.3474777875934341</v>
      </c>
      <c r="AQ221" s="17">
        <v>19.472300328899603</v>
      </c>
      <c r="AR221" s="17">
        <v>0.40309899071502037</v>
      </c>
      <c r="AS221" s="17">
        <v>0.14487729440170904</v>
      </c>
      <c r="AT221" s="17">
        <v>-1.0000000000000013</v>
      </c>
      <c r="AU221" s="17">
        <v>-1.0000000000000013</v>
      </c>
      <c r="AV221" s="17">
        <v>0.92895876515472176</v>
      </c>
      <c r="AW221" s="17">
        <v>32.631460823442858</v>
      </c>
      <c r="AX221" s="17">
        <v>30.773276604353544</v>
      </c>
      <c r="AY221" s="17">
        <v>-0.1386336726930015</v>
      </c>
      <c r="AZ221" s="17">
        <v>-66.824307800157541</v>
      </c>
      <c r="BA221" s="22">
        <v>1299.3168773168259</v>
      </c>
      <c r="CU221" t="e">
        <v>#N/A</v>
      </c>
      <c r="CV221" t="e">
        <v>#N/A</v>
      </c>
    </row>
    <row r="222" spans="1:100" x14ac:dyDescent="0.25">
      <c r="A222">
        <v>540</v>
      </c>
      <c r="B222" t="s">
        <v>660</v>
      </c>
      <c r="C222" s="22">
        <v>3</v>
      </c>
      <c r="D222" s="17">
        <v>5.1169796609199834</v>
      </c>
      <c r="E222" s="17">
        <v>0.30749477483768334</v>
      </c>
      <c r="F222" s="17">
        <v>1.9771460120155494E-2</v>
      </c>
      <c r="G222" s="17">
        <v>8.3002020325187748E-2</v>
      </c>
      <c r="H222" s="17">
        <v>0.43703161589724809</v>
      </c>
      <c r="I222" s="17">
        <v>-3.3095483530282306E-3</v>
      </c>
      <c r="J222" s="17">
        <v>26.023324052653173</v>
      </c>
      <c r="K222" s="17">
        <v>0.43372206754421982</v>
      </c>
      <c r="L222" s="17">
        <v>-0.999999999999999</v>
      </c>
      <c r="M222" s="17">
        <v>-0.999999999999999</v>
      </c>
      <c r="N222" s="17">
        <v>8.6744413508843952</v>
      </c>
      <c r="O222" s="17">
        <v>31.223305733898357</v>
      </c>
      <c r="P222" s="17">
        <v>0.49201884179789851</v>
      </c>
      <c r="Q222" s="17">
        <v>0.14718385429555031</v>
      </c>
      <c r="R222" s="17">
        <v>4.7071861279679127E-3</v>
      </c>
      <c r="S222" s="17">
        <v>0.33333333333333309</v>
      </c>
      <c r="T222" s="17">
        <v>0.33333333333333309</v>
      </c>
      <c r="U222" s="17">
        <v>0.31347169228543964</v>
      </c>
      <c r="V222" s="17">
        <v>2.8600913984136809E-2</v>
      </c>
      <c r="W222" s="17">
        <v>23.000688215680896</v>
      </c>
      <c r="X222" s="17">
        <v>1.6584368521690245</v>
      </c>
      <c r="Y222" s="17">
        <v>-0.999999999999999</v>
      </c>
      <c r="Z222" s="17">
        <v>-0.999999999999999</v>
      </c>
      <c r="AA222" s="17">
        <v>51.050347445109487</v>
      </c>
      <c r="AB222" s="17">
        <v>0.22498579987678272</v>
      </c>
      <c r="AC222" s="17">
        <v>0.36398997526473187</v>
      </c>
      <c r="AD222" s="17">
        <v>-2.8076734275502471E-2</v>
      </c>
      <c r="AE222" s="17">
        <v>28.044952043300579</v>
      </c>
      <c r="AF222" s="17">
        <v>0.66666666666666663</v>
      </c>
      <c r="AG222" s="17">
        <v>-0.999999999999999</v>
      </c>
      <c r="AH222" s="17">
        <v>-0.999999999999999</v>
      </c>
      <c r="AI222" s="17">
        <v>-3.2158005940411622E-3</v>
      </c>
      <c r="AJ222" s="17">
        <v>2.8600913984136809E-2</v>
      </c>
      <c r="AK222" s="17">
        <v>-7.3827209232148611E-3</v>
      </c>
      <c r="AL222" s="17">
        <v>0.12673756230273242</v>
      </c>
      <c r="AM222" s="17">
        <v>-0.11785739441877351</v>
      </c>
      <c r="AN222" s="17">
        <v>5.8319071441925038E-2</v>
      </c>
      <c r="AO222" s="17">
        <v>-2.9833484650854123</v>
      </c>
      <c r="AP222" s="17">
        <v>2.0916645975617882</v>
      </c>
      <c r="AQ222" s="17">
        <v>49.02401226833404</v>
      </c>
      <c r="AR222" s="17">
        <v>1.0087392729362421</v>
      </c>
      <c r="AS222" s="17">
        <v>2.0921589197132442</v>
      </c>
      <c r="AT222" s="17">
        <v>-0.999999999999999</v>
      </c>
      <c r="AU222" s="17">
        <v>-0.999999999999999</v>
      </c>
      <c r="AV222" s="17">
        <v>8.7709206453155636E-2</v>
      </c>
      <c r="AW222" s="17">
        <v>84.365317776569626</v>
      </c>
      <c r="AX222" s="17">
        <v>87.161093163102507</v>
      </c>
      <c r="AY222" s="17">
        <v>-2.1680319431339598E-3</v>
      </c>
      <c r="AZ222" s="17">
        <v>-15.368898590505793</v>
      </c>
      <c r="BA222" s="22">
        <v>1454.9562860327012</v>
      </c>
      <c r="CU222" t="e">
        <v>#N/A</v>
      </c>
      <c r="CV222" t="e">
        <v>#N/A</v>
      </c>
    </row>
    <row r="223" spans="1:100" x14ac:dyDescent="0.25">
      <c r="A223">
        <v>545</v>
      </c>
      <c r="B223" t="s">
        <v>661</v>
      </c>
      <c r="C223" s="22">
        <v>3</v>
      </c>
      <c r="D223" s="17">
        <v>4.4046848796215272</v>
      </c>
      <c r="E223" s="17">
        <v>0.23175009170289096</v>
      </c>
      <c r="F223" s="17">
        <v>0.21076271589357851</v>
      </c>
      <c r="G223" s="17">
        <v>0.29229058646221873</v>
      </c>
      <c r="H223" s="17">
        <v>0.20288449352911433</v>
      </c>
      <c r="I223" s="17">
        <v>-1.3137389974251582E-2</v>
      </c>
      <c r="J223" s="17">
        <v>11.384826213291772</v>
      </c>
      <c r="K223" s="17">
        <v>0.18974710355486277</v>
      </c>
      <c r="L223" s="17">
        <v>-0.99999999999999944</v>
      </c>
      <c r="M223" s="17">
        <v>-0.99999999999999944</v>
      </c>
      <c r="N223" s="17">
        <v>3.7949420710972568</v>
      </c>
      <c r="O223" s="17">
        <v>16.08180167937552</v>
      </c>
      <c r="P223" s="17">
        <v>5.6413401077829828E-2</v>
      </c>
      <c r="Q223" s="17">
        <v>-1.4295424142874724</v>
      </c>
      <c r="R223" s="17">
        <v>-0.44967941748144036</v>
      </c>
      <c r="S223" s="17">
        <v>0.33333333333333309</v>
      </c>
      <c r="T223" s="17">
        <v>0.19686104346667543</v>
      </c>
      <c r="U223" s="17">
        <v>-5.7627863858994807E-2</v>
      </c>
      <c r="V223" s="17">
        <v>-4.5663973463826599E-2</v>
      </c>
      <c r="W223" s="17">
        <v>9.4862174368929804</v>
      </c>
      <c r="X223" s="17">
        <v>-0.30052031284045078</v>
      </c>
      <c r="Y223" s="17">
        <v>-0.99999999999999944</v>
      </c>
      <c r="Z223" s="17">
        <v>-0.99999999999999944</v>
      </c>
      <c r="AA223" s="17">
        <v>27.104414167143261</v>
      </c>
      <c r="AB223" s="17">
        <v>5.498941384897902E-2</v>
      </c>
      <c r="AC223" s="17">
        <v>0.21960485855864173</v>
      </c>
      <c r="AD223" s="17">
        <v>8.676325054701392E-2</v>
      </c>
      <c r="AE223" s="17">
        <v>18.067876147731734</v>
      </c>
      <c r="AF223" s="17">
        <v>0.7</v>
      </c>
      <c r="AG223" s="17">
        <v>-0.99999999999999944</v>
      </c>
      <c r="AH223" s="17">
        <v>-0.99999999999999944</v>
      </c>
      <c r="AI223" s="17">
        <v>0</v>
      </c>
      <c r="AJ223" s="17">
        <v>-4.5663973463826599E-2</v>
      </c>
      <c r="AK223" s="17">
        <v>2.7127715024293356E-2</v>
      </c>
      <c r="AL223" s="17">
        <v>0.3862993752443889</v>
      </c>
      <c r="AM223" s="17">
        <v>-0.40822603493306309</v>
      </c>
      <c r="AN223" s="17">
        <v>-0.27087236582601826</v>
      </c>
      <c r="AO223" s="17">
        <v>-10.070012298205105</v>
      </c>
      <c r="AP223" s="17">
        <v>-4.8403122694285088</v>
      </c>
      <c r="AQ223" s="17">
        <v>20.871043650184742</v>
      </c>
      <c r="AR223" s="17">
        <v>0.42690253947718709</v>
      </c>
      <c r="AS223" s="17">
        <v>-0.11077320928558806</v>
      </c>
      <c r="AT223" s="17">
        <v>-0.99999999999999944</v>
      </c>
      <c r="AU223" s="17">
        <v>-0.99999999999999944</v>
      </c>
      <c r="AV223" s="17">
        <v>-0.15738883101922183</v>
      </c>
      <c r="AW223" s="17">
        <v>38.345903577090269</v>
      </c>
      <c r="AX223" s="17">
        <v>33.779506230707611</v>
      </c>
      <c r="AY223" s="17">
        <v>7.6980078076346256E-2</v>
      </c>
      <c r="AZ223" s="17">
        <v>-2.9953629073285568</v>
      </c>
      <c r="BA223" s="22">
        <v>1470.0735079000201</v>
      </c>
      <c r="CU223" t="e">
        <v>#N/A</v>
      </c>
      <c r="CV223" t="e">
        <v>#N/A</v>
      </c>
    </row>
    <row r="224" spans="1:100" x14ac:dyDescent="0.25">
      <c r="A224">
        <v>547</v>
      </c>
      <c r="B224" t="s">
        <v>662</v>
      </c>
      <c r="C224" s="22">
        <v>3</v>
      </c>
      <c r="D224" s="17">
        <v>4.0452658458066164</v>
      </c>
      <c r="E224" s="17">
        <v>-0.59931799228517657</v>
      </c>
      <c r="F224" s="17">
        <v>0.14921626588415815</v>
      </c>
      <c r="G224" s="17">
        <v>-2.4639671126902615E-2</v>
      </c>
      <c r="H224" s="17">
        <v>0.12753885883540561</v>
      </c>
      <c r="I224" s="17">
        <v>0</v>
      </c>
      <c r="J224" s="17">
        <v>7.6523315301243358</v>
      </c>
      <c r="K224" s="17">
        <v>0.12753885883540561</v>
      </c>
      <c r="L224" s="17">
        <v>-0.99999999999999911</v>
      </c>
      <c r="M224" s="17">
        <v>-0.99999999999999911</v>
      </c>
      <c r="N224" s="17">
        <v>2.5507771767081122</v>
      </c>
      <c r="O224" s="17">
        <v>11.672957704804054</v>
      </c>
      <c r="P224" s="17">
        <v>12.243483557206046</v>
      </c>
      <c r="Q224" s="17">
        <v>-1.5111531483493779</v>
      </c>
      <c r="R224" s="17">
        <v>0.82933398220671073</v>
      </c>
      <c r="S224" s="17">
        <v>0.33333333333333315</v>
      </c>
      <c r="T224" s="17">
        <v>0.30019439599539482</v>
      </c>
      <c r="U224" s="17">
        <v>2.1001569798950605E-2</v>
      </c>
      <c r="V224" s="17">
        <v>-1.3401564759444779E-2</v>
      </c>
      <c r="W224" s="17">
        <v>20.543555021313129</v>
      </c>
      <c r="X224" s="17">
        <v>0.47644682379451758</v>
      </c>
      <c r="Y224" s="17">
        <v>-0.99999999999999911</v>
      </c>
      <c r="Z224" s="17">
        <v>-0.99999999999999911</v>
      </c>
      <c r="AA224" s="17">
        <v>38.602669309318649</v>
      </c>
      <c r="AB224" s="17">
        <v>0.26258092771717406</v>
      </c>
      <c r="AC224" s="17">
        <v>7.1545009385613895E-2</v>
      </c>
      <c r="AD224" s="17">
        <v>1.0469669013188023E-2</v>
      </c>
      <c r="AE224" s="17">
        <v>17.229780305798812</v>
      </c>
      <c r="AF224" s="17">
        <v>0.2</v>
      </c>
      <c r="AG224" s="17">
        <v>-0.99999999999999911</v>
      </c>
      <c r="AH224" s="17">
        <v>-0.99999999999999911</v>
      </c>
      <c r="AI224" s="17">
        <v>9.5347519773156253E-3</v>
      </c>
      <c r="AJ224" s="17">
        <v>-1.3401564759444779E-2</v>
      </c>
      <c r="AK224" s="17">
        <v>-0.10856802353462072</v>
      </c>
      <c r="AL224" s="17">
        <v>-2.9566991330787266E-2</v>
      </c>
      <c r="AM224" s="17">
        <v>0.13275776054830507</v>
      </c>
      <c r="AN224" s="17">
        <v>-6.1598895353973941E-2</v>
      </c>
      <c r="AO224" s="17">
        <v>2.7761038960345226</v>
      </c>
      <c r="AP224" s="17">
        <v>-1.6878073405032856</v>
      </c>
      <c r="AQ224" s="17">
        <v>28.195886551437464</v>
      </c>
      <c r="AR224" s="17">
        <v>0.64112773436823389</v>
      </c>
      <c r="AS224" s="17">
        <v>0.60398568262992292</v>
      </c>
      <c r="AT224" s="17">
        <v>-0.99999999999999911</v>
      </c>
      <c r="AU224" s="17">
        <v>-0.99999999999999911</v>
      </c>
      <c r="AV224" s="17">
        <v>0.80469431107980827</v>
      </c>
      <c r="AW224" s="17">
        <v>48.587819673619386</v>
      </c>
      <c r="AX224" s="17">
        <v>47.438358237221237</v>
      </c>
      <c r="AY224" s="17">
        <v>-4.4275420251235487E-2</v>
      </c>
      <c r="AZ224" s="17">
        <v>-31.536602600195142</v>
      </c>
      <c r="BA224" s="22">
        <v>1387.2076488707198</v>
      </c>
      <c r="CU224" t="e">
        <v>#N/A</v>
      </c>
      <c r="CV224" t="e">
        <v>#N/A</v>
      </c>
    </row>
    <row r="225" spans="1:100" x14ac:dyDescent="0.25">
      <c r="A225">
        <v>548</v>
      </c>
      <c r="B225" t="s">
        <v>663</v>
      </c>
      <c r="C225" s="22">
        <v>3</v>
      </c>
      <c r="D225" s="17">
        <v>4.6556008599925951</v>
      </c>
      <c r="E225" s="17">
        <v>-4.1534418601503316E-2</v>
      </c>
      <c r="F225" s="17">
        <v>1.2900503921923892</v>
      </c>
      <c r="G225" s="17">
        <v>1.2762055859918879</v>
      </c>
      <c r="H225" s="17">
        <v>0.22696299575102735</v>
      </c>
      <c r="I225" s="17">
        <v>0</v>
      </c>
      <c r="J225" s="17">
        <v>13.617779745061636</v>
      </c>
      <c r="K225" s="17">
        <v>0.22696299575102735</v>
      </c>
      <c r="L225" s="17">
        <v>-1.0000000000000004</v>
      </c>
      <c r="M225" s="17">
        <v>-1.0000000000000004</v>
      </c>
      <c r="N225" s="17">
        <v>4.5392599150205486</v>
      </c>
      <c r="O225" s="17">
        <v>19.549586191046121</v>
      </c>
      <c r="P225" s="17">
        <v>-0.50611183953157579</v>
      </c>
      <c r="Q225" s="17">
        <v>2.9305819836396956</v>
      </c>
      <c r="R225" s="17">
        <v>0.86672869942490038</v>
      </c>
      <c r="S225" s="17">
        <v>0.33333333333333343</v>
      </c>
      <c r="T225" s="17">
        <v>0.33333333333333343</v>
      </c>
      <c r="U225" s="17">
        <v>0.36786383404112905</v>
      </c>
      <c r="V225" s="17">
        <v>9.7467518505340162E-2</v>
      </c>
      <c r="W225" s="17">
        <v>36.201400938484348</v>
      </c>
      <c r="X225" s="17">
        <v>2.4959641181121968</v>
      </c>
      <c r="Y225" s="17">
        <v>-1.0000000000000004</v>
      </c>
      <c r="Z225" s="17">
        <v>-1.0000000000000004</v>
      </c>
      <c r="AA225" s="17">
        <v>88.655739164777074</v>
      </c>
      <c r="AB225" s="17">
        <v>0.35423780108298919</v>
      </c>
      <c r="AC225" s="17">
        <v>0.34752959883530865</v>
      </c>
      <c r="AD225" s="17">
        <v>0.32998479061905867</v>
      </c>
      <c r="AE225" s="17">
        <v>51.58760952686783</v>
      </c>
      <c r="AF225" s="17">
        <v>0.8571428571428571</v>
      </c>
      <c r="AG225" s="17">
        <v>-1.0000000000000004</v>
      </c>
      <c r="AH225" s="17">
        <v>-1.0000000000000004</v>
      </c>
      <c r="AI225" s="17">
        <v>3.1625516289931113E-2</v>
      </c>
      <c r="AJ225" s="17">
        <v>9.7467518505340162E-2</v>
      </c>
      <c r="AK225" s="17">
        <v>-0.22798148769500887</v>
      </c>
      <c r="AL225" s="17">
        <v>-0.15062963344876651</v>
      </c>
      <c r="AM225" s="17">
        <v>9.5400892192708239E-2</v>
      </c>
      <c r="AN225" s="17">
        <v>0.17167582680784318</v>
      </c>
      <c r="AO225" s="17">
        <v>1.2451148663426632</v>
      </c>
      <c r="AP225" s="17">
        <v>3.5387475029522468</v>
      </c>
      <c r="AQ225" s="17">
        <v>49.819180683546008</v>
      </c>
      <c r="AR225" s="17">
        <v>1.1319980192131363</v>
      </c>
      <c r="AS225" s="17">
        <v>2.7229271138632241</v>
      </c>
      <c r="AT225" s="17">
        <v>-1.0000000000000004</v>
      </c>
      <c r="AU225" s="17">
        <v>-1.0000000000000004</v>
      </c>
      <c r="AV225" s="17">
        <v>2.1429342854167883</v>
      </c>
      <c r="AW225" s="17">
        <v>111.7440728587755</v>
      </c>
      <c r="AX225" s="17">
        <v>122.1233350351082</v>
      </c>
      <c r="AY225" s="17">
        <v>0.10756890803652093</v>
      </c>
      <c r="AZ225" s="17">
        <v>16.044998703068742</v>
      </c>
      <c r="BA225" s="22">
        <v>1528.0198265875597</v>
      </c>
      <c r="CU225" t="e">
        <v>#N/A</v>
      </c>
      <c r="CV225" t="e">
        <v>#N/A</v>
      </c>
    </row>
    <row r="226" spans="1:100" x14ac:dyDescent="0.25">
      <c r="A226">
        <v>554</v>
      </c>
      <c r="B226" t="s">
        <v>664</v>
      </c>
      <c r="C226" s="22">
        <v>3</v>
      </c>
      <c r="D226" s="17">
        <v>4.2113158319802473</v>
      </c>
      <c r="E226" s="17">
        <v>0</v>
      </c>
      <c r="F226" s="17">
        <v>0.86087585623127982</v>
      </c>
      <c r="G226" s="17">
        <v>0.86087585623127982</v>
      </c>
      <c r="H226" s="17">
        <v>-0.16225430421552853</v>
      </c>
      <c r="I226" s="17">
        <v>0</v>
      </c>
      <c r="J226" s="17">
        <v>-9.7352582529317093</v>
      </c>
      <c r="K226" s="17">
        <v>-0.16225430421552853</v>
      </c>
      <c r="L226" s="17">
        <v>-0.99999999999999856</v>
      </c>
      <c r="M226" s="17">
        <v>-0.99999999999999856</v>
      </c>
      <c r="N226" s="17">
        <v>-3.2450860843105684</v>
      </c>
      <c r="O226" s="17">
        <v>-4.6630665647201823</v>
      </c>
      <c r="P226" s="17">
        <v>-2.6076681542517535E-2</v>
      </c>
      <c r="Q226" s="17">
        <v>1.4335542893412636</v>
      </c>
      <c r="R226" s="17">
        <v>0.37978693212097486</v>
      </c>
      <c r="S226" s="17">
        <v>0.33333333333333276</v>
      </c>
      <c r="T226" s="17">
        <v>0.33579618568351133</v>
      </c>
      <c r="U226" s="17">
        <v>4.6455669518172975E-2</v>
      </c>
      <c r="V226" s="17">
        <v>4.6255268788073754E-3</v>
      </c>
      <c r="W226" s="17">
        <v>35.298600785174109</v>
      </c>
      <c r="X226" s="17">
        <v>1.0469942270124635</v>
      </c>
      <c r="Y226" s="17">
        <v>-0.99999999999999856</v>
      </c>
      <c r="Z226" s="17">
        <v>-0.99999999999999856</v>
      </c>
      <c r="AA226" s="17">
        <v>57.391799287189215</v>
      </c>
      <c r="AB226" s="17">
        <v>0.18444560562955489</v>
      </c>
      <c r="AC226" s="17">
        <v>0.28187501000659754</v>
      </c>
      <c r="AD226" s="17">
        <v>-3.2052384238270365E-2</v>
      </c>
      <c r="AE226" s="17">
        <v>21.713411569894099</v>
      </c>
      <c r="AF226" s="17">
        <v>0.7</v>
      </c>
      <c r="AG226" s="17">
        <v>-0.99999999999999856</v>
      </c>
      <c r="AH226" s="17">
        <v>-0.99999999999999856</v>
      </c>
      <c r="AI226" s="17">
        <v>0</v>
      </c>
      <c r="AJ226" s="17">
        <v>4.6255268788073754E-3</v>
      </c>
      <c r="AK226" s="17">
        <v>4.1469857683765791E-3</v>
      </c>
      <c r="AL226" s="17">
        <v>-0.18256262167075113</v>
      </c>
      <c r="AM226" s="17">
        <v>0.83114618601711132</v>
      </c>
      <c r="AN226" s="17">
        <v>8.4882537795166468E-2</v>
      </c>
      <c r="AO226" s="17">
        <v>20.799389579269668</v>
      </c>
      <c r="AP226" s="17">
        <v>1.2092503365254053</v>
      </c>
      <c r="AQ226" s="17">
        <v>25.563342532242402</v>
      </c>
      <c r="AR226" s="17">
        <v>0.72021071541382464</v>
      </c>
      <c r="AS226" s="17">
        <v>0.88473992279693536</v>
      </c>
      <c r="AT226" s="17">
        <v>-0.99999999999999856</v>
      </c>
      <c r="AU226" s="17">
        <v>-0.99999999999999856</v>
      </c>
      <c r="AV226" s="17">
        <v>1.2406627883522547</v>
      </c>
      <c r="AW226" s="17">
        <v>53.93798305899444</v>
      </c>
      <c r="AX226" s="17">
        <v>54.400535746875164</v>
      </c>
      <c r="AY226" s="17">
        <v>6.1211970512976881E-2</v>
      </c>
      <c r="AZ226" s="17">
        <v>-31.919383668729456</v>
      </c>
      <c r="BA226" s="22">
        <v>1439.1969744460907</v>
      </c>
      <c r="CU226" t="e">
        <v>#N/A</v>
      </c>
      <c r="CV226" t="e">
        <v>#N/A</v>
      </c>
    </row>
    <row r="227" spans="1:100" x14ac:dyDescent="0.25">
      <c r="A227">
        <v>555</v>
      </c>
      <c r="B227" t="s">
        <v>665</v>
      </c>
      <c r="C227" s="22">
        <v>3</v>
      </c>
      <c r="D227" s="17">
        <v>3.9431853896473004</v>
      </c>
      <c r="E227" s="17">
        <v>0</v>
      </c>
      <c r="F227" s="17">
        <v>0.84253556291897436</v>
      </c>
      <c r="G227" s="17">
        <v>0.84253556291897436</v>
      </c>
      <c r="H227" s="17">
        <v>0.17931790288572175</v>
      </c>
      <c r="I227" s="17">
        <v>-2.0634186538563651E-2</v>
      </c>
      <c r="J227" s="17">
        <v>9.5210229808294891</v>
      </c>
      <c r="K227" s="17">
        <v>0.15868371634715817</v>
      </c>
      <c r="L227" s="17">
        <v>-0.99999999999999789</v>
      </c>
      <c r="M227" s="17">
        <v>-0.99999999999999789</v>
      </c>
      <c r="N227" s="17">
        <v>3.1736743269431629</v>
      </c>
      <c r="O227" s="17">
        <v>14.306743933395758</v>
      </c>
      <c r="P227" s="17">
        <v>-1.4781240790420484E-2</v>
      </c>
      <c r="Q227" s="17">
        <v>-1.7505564286855966</v>
      </c>
      <c r="R227" s="17">
        <v>-0.5811573264874359</v>
      </c>
      <c r="S227" s="17">
        <v>0.33333333333333298</v>
      </c>
      <c r="T227" s="17">
        <v>0.33333333333333298</v>
      </c>
      <c r="U227" s="17">
        <v>0.40006204035589538</v>
      </c>
      <c r="V227" s="17">
        <v>1.2822061584352892E-2</v>
      </c>
      <c r="W227" s="17">
        <v>36.834682090390245</v>
      </c>
      <c r="X227" s="17">
        <v>2.1851634812492056</v>
      </c>
      <c r="Y227" s="17">
        <v>-0.99999999999999789</v>
      </c>
      <c r="Z227" s="17">
        <v>-0.99999999999999789</v>
      </c>
      <c r="AA227" s="17">
        <v>81.428548403751719</v>
      </c>
      <c r="AB227" s="17">
        <v>0.39425969761287016</v>
      </c>
      <c r="AC227" s="17">
        <v>0.29956109573536666</v>
      </c>
      <c r="AD227" s="17">
        <v>0.20967967944874102</v>
      </c>
      <c r="AE227" s="17">
        <v>45.175023639848874</v>
      </c>
      <c r="AF227" s="17">
        <v>1</v>
      </c>
      <c r="AG227" s="17">
        <v>-0.99999999999999789</v>
      </c>
      <c r="AH227" s="17">
        <v>-0.99999999999999789</v>
      </c>
      <c r="AI227" s="17">
        <v>-1.2908819292663219E-2</v>
      </c>
      <c r="AJ227" s="17">
        <v>1.2822061584352892E-2</v>
      </c>
      <c r="AK227" s="17">
        <v>-2.6163343894526164E-2</v>
      </c>
      <c r="AL227" s="17">
        <v>-7.1097207434941884E-2</v>
      </c>
      <c r="AM227" s="17">
        <v>0.14921109355541384</v>
      </c>
      <c r="AN227" s="17">
        <v>0.15781245546063252</v>
      </c>
      <c r="AO227" s="17">
        <v>3.5994606194127146</v>
      </c>
      <c r="AP227" s="17">
        <v>3.5898253493411025</v>
      </c>
      <c r="AQ227" s="17">
        <v>46.35570507121971</v>
      </c>
      <c r="AR227" s="17">
        <v>1.0795507686069141</v>
      </c>
      <c r="AS227" s="17">
        <v>2.3438471975963635</v>
      </c>
      <c r="AT227" s="17">
        <v>-0.99999999999999789</v>
      </c>
      <c r="AU227" s="17">
        <v>-0.99999999999999789</v>
      </c>
      <c r="AV227" s="17">
        <v>0.2613782364315379</v>
      </c>
      <c r="AW227" s="17">
        <v>99.325117686488582</v>
      </c>
      <c r="AX227" s="17">
        <v>100.34914745907064</v>
      </c>
      <c r="AY227" s="17">
        <v>-0.13204799343038748</v>
      </c>
      <c r="AZ227" s="17">
        <v>-19.972263171024263</v>
      </c>
      <c r="BA227" s="22">
        <v>1474.2593815527985</v>
      </c>
      <c r="CU227" t="e">
        <v>#N/A</v>
      </c>
      <c r="CV227" t="e">
        <v>#N/A</v>
      </c>
    </row>
    <row r="228" spans="1:100" x14ac:dyDescent="0.25">
      <c r="A228">
        <v>558</v>
      </c>
      <c r="B228" t="s">
        <v>666</v>
      </c>
      <c r="C228" s="22">
        <v>3</v>
      </c>
      <c r="D228" s="17">
        <v>4.9125457749779189</v>
      </c>
      <c r="E228" s="17">
        <v>-0.22047733708990469</v>
      </c>
      <c r="F228" s="17">
        <v>0.18302106559072384</v>
      </c>
      <c r="G228" s="17">
        <v>0.11312815617348025</v>
      </c>
      <c r="H228" s="17">
        <v>0.29407319789570374</v>
      </c>
      <c r="I228" s="17">
        <v>0</v>
      </c>
      <c r="J228" s="17">
        <v>17.644391873742236</v>
      </c>
      <c r="K228" s="17">
        <v>0.29407319789570374</v>
      </c>
      <c r="L228" s="17">
        <v>-0.99999999999999867</v>
      </c>
      <c r="M228" s="17">
        <v>-0.99999999999999867</v>
      </c>
      <c r="N228" s="17">
        <v>5.8814639579140771</v>
      </c>
      <c r="O228" s="17">
        <v>22.670065804893635</v>
      </c>
      <c r="P228" s="17">
        <v>5.6248110464375799E-2</v>
      </c>
      <c r="Q228" s="17">
        <v>-1.5788758089173451</v>
      </c>
      <c r="R228" s="17">
        <v>-0.52151521878760587</v>
      </c>
      <c r="S228" s="17">
        <v>0.33333333333333287</v>
      </c>
      <c r="T228" s="17">
        <v>0.33333333333333287</v>
      </c>
      <c r="U228" s="17">
        <v>0.37597718503691019</v>
      </c>
      <c r="V228" s="17">
        <v>0.36698803079408654</v>
      </c>
      <c r="W228" s="17">
        <v>44.62234738407836</v>
      </c>
      <c r="X228" s="17">
        <v>4.0784303936831234</v>
      </c>
      <c r="Y228" s="17">
        <v>-0.99999999999999867</v>
      </c>
      <c r="Z228" s="17">
        <v>-0.99999999999999867</v>
      </c>
      <c r="AA228" s="17">
        <v>86.606002297778247</v>
      </c>
      <c r="AB228" s="17">
        <v>0.32807501873065908</v>
      </c>
      <c r="AC228" s="17">
        <v>0.24851817102781432</v>
      </c>
      <c r="AD228" s="17">
        <v>0.27351021289127619</v>
      </c>
      <c r="AE228" s="17">
        <v>42.505170132487443</v>
      </c>
      <c r="AF228" s="17">
        <v>0.82352941176470584</v>
      </c>
      <c r="AG228" s="17">
        <v>-0.99999999999999867</v>
      </c>
      <c r="AH228" s="17">
        <v>-0.99999999999999867</v>
      </c>
      <c r="AI228" s="17">
        <v>-5.9308616188543148E-2</v>
      </c>
      <c r="AJ228" s="17">
        <v>0.36698803079408654</v>
      </c>
      <c r="AK228" s="17">
        <v>-0.12529280652506034</v>
      </c>
      <c r="AL228" s="17">
        <v>-0.12970959217032715</v>
      </c>
      <c r="AM228" s="17">
        <v>0.18448961912439715</v>
      </c>
      <c r="AN228" s="17">
        <v>9.6686356879320062E-2</v>
      </c>
      <c r="AO228" s="17">
        <v>3.9857764454846252</v>
      </c>
      <c r="AP228" s="17">
        <v>1.7686109611313658</v>
      </c>
      <c r="AQ228" s="17">
        <v>62.266739257820568</v>
      </c>
      <c r="AR228" s="17">
        <v>1.409631882497663</v>
      </c>
      <c r="AS228" s="17">
        <v>4.3725035915788268</v>
      </c>
      <c r="AT228" s="17">
        <v>-0.99999999999999867</v>
      </c>
      <c r="AU228" s="17">
        <v>-0.99999999999999867</v>
      </c>
      <c r="AV228" s="17">
        <v>-0.40838706261412627</v>
      </c>
      <c r="AW228" s="17">
        <v>111.04467906380327</v>
      </c>
      <c r="AX228" s="17">
        <v>146.55730981944106</v>
      </c>
      <c r="AY228" s="17">
        <v>-0.17023721747794171</v>
      </c>
      <c r="AZ228" s="17">
        <v>-27.282289743425601</v>
      </c>
      <c r="BA228" s="22">
        <v>1523.4809506104234</v>
      </c>
      <c r="CU228" t="e">
        <v>#N/A</v>
      </c>
      <c r="CV228" t="e">
        <v>#N/A</v>
      </c>
    </row>
    <row r="229" spans="1:100" x14ac:dyDescent="0.25">
      <c r="A229">
        <v>564</v>
      </c>
      <c r="B229" t="s">
        <v>667</v>
      </c>
      <c r="C229" s="22">
        <v>3</v>
      </c>
      <c r="D229" s="17">
        <v>4.7628156043583747</v>
      </c>
      <c r="E229" s="17">
        <v>1.273238707600417</v>
      </c>
      <c r="F229" s="17">
        <v>-0.25522112795531704</v>
      </c>
      <c r="G229" s="17">
        <v>8.1786285830260361E-2</v>
      </c>
      <c r="H229" s="17">
        <v>0.24607928338880902</v>
      </c>
      <c r="I229" s="17">
        <v>-2.8364984572281184E-2</v>
      </c>
      <c r="J229" s="17">
        <v>13.062857928991676</v>
      </c>
      <c r="K229" s="17">
        <v>0.21771429881652782</v>
      </c>
      <c r="L229" s="17">
        <v>-1.0000000000000016</v>
      </c>
      <c r="M229" s="17">
        <v>-1.0000000000000016</v>
      </c>
      <c r="N229" s="17">
        <v>4.3542859763305568</v>
      </c>
      <c r="O229" s="17">
        <v>17.907459819180307</v>
      </c>
      <c r="P229" s="17">
        <v>3.6472104214259513</v>
      </c>
      <c r="Q229" s="17">
        <v>0.20852215942226254</v>
      </c>
      <c r="R229" s="17">
        <v>0.37697249351896245</v>
      </c>
      <c r="S229" s="17">
        <v>0.33333333333333376</v>
      </c>
      <c r="T229" s="17">
        <v>0.25299858619680865</v>
      </c>
      <c r="U229" s="17">
        <v>-0.12060537682715496</v>
      </c>
      <c r="V229" s="17">
        <v>7.5774365348147792E-3</v>
      </c>
      <c r="W229" s="17">
        <v>10.223587216850976</v>
      </c>
      <c r="X229" s="17">
        <v>-0.14867401452264126</v>
      </c>
      <c r="Y229" s="17">
        <v>-1.0000000000000016</v>
      </c>
      <c r="Z229" s="17">
        <v>-1.0000000000000016</v>
      </c>
      <c r="AA229" s="17">
        <v>51.263334304602445</v>
      </c>
      <c r="AB229" s="17">
        <v>0.1102043902876411</v>
      </c>
      <c r="AC229" s="17">
        <v>0.41688687521521894</v>
      </c>
      <c r="AD229" s="17">
        <v>0.2861642263817904</v>
      </c>
      <c r="AE229" s="17">
        <v>40.662774594232523</v>
      </c>
      <c r="AF229" s="17">
        <v>0.7</v>
      </c>
      <c r="AG229" s="17">
        <v>-1.0000000000000016</v>
      </c>
      <c r="AH229" s="17">
        <v>-1.0000000000000016</v>
      </c>
      <c r="AI229" s="17">
        <v>0</v>
      </c>
      <c r="AJ229" s="17">
        <v>7.5774365348147792E-3</v>
      </c>
      <c r="AK229" s="17">
        <v>-0.15273327145667032</v>
      </c>
      <c r="AL229" s="17">
        <v>0.19222571040941275</v>
      </c>
      <c r="AM229" s="17">
        <v>0.39039897667544515</v>
      </c>
      <c r="AN229" s="17">
        <v>0.16971307129096974</v>
      </c>
      <c r="AO229" s="17">
        <v>8.9963080596027805</v>
      </c>
      <c r="AP229" s="17">
        <v>5.2039553343213116</v>
      </c>
      <c r="AQ229" s="17">
        <v>23.286445145842674</v>
      </c>
      <c r="AR229" s="17">
        <v>0.47330397923780254</v>
      </c>
      <c r="AS229" s="17">
        <v>6.90402842938862E-2</v>
      </c>
      <c r="AT229" s="17">
        <v>-1.0000000000000016</v>
      </c>
      <c r="AU229" s="17">
        <v>-1.0000000000000016</v>
      </c>
      <c r="AV229" s="17">
        <v>0.45875877934922316</v>
      </c>
      <c r="AW229" s="17">
        <v>74.37474945810412</v>
      </c>
      <c r="AX229" s="17">
        <v>75.132493111585589</v>
      </c>
      <c r="AY229" s="17">
        <v>0.16415381826482878</v>
      </c>
      <c r="AZ229" s="17">
        <v>-14.440035543967316</v>
      </c>
      <c r="BA229" s="22">
        <v>1417.8415485719102</v>
      </c>
      <c r="CU229" t="e">
        <v>#N/A</v>
      </c>
      <c r="CV229" t="e">
        <v>#N/A</v>
      </c>
    </row>
    <row r="230" spans="1:100" x14ac:dyDescent="0.25">
      <c r="A230">
        <v>568</v>
      </c>
      <c r="B230" t="s">
        <v>668</v>
      </c>
      <c r="C230" s="22">
        <v>3</v>
      </c>
      <c r="D230" s="17">
        <v>4.6531418744441542</v>
      </c>
      <c r="E230" s="17">
        <v>0</v>
      </c>
      <c r="F230" s="17">
        <v>-0.1012650202613761</v>
      </c>
      <c r="G230" s="17">
        <v>-0.1012650202613761</v>
      </c>
      <c r="H230" s="17">
        <v>-9.4972336968050658E-3</v>
      </c>
      <c r="I230" s="17">
        <v>0</v>
      </c>
      <c r="J230" s="17">
        <v>-0.56983402180830189</v>
      </c>
      <c r="K230" s="17">
        <v>-9.4972336968050658E-3</v>
      </c>
      <c r="L230" s="17">
        <v>-0.99999999999999967</v>
      </c>
      <c r="M230" s="17">
        <v>-0.99999999999999967</v>
      </c>
      <c r="N230" s="17">
        <v>-0.1899446739361009</v>
      </c>
      <c r="O230" s="17">
        <v>3.9820428323744763</v>
      </c>
      <c r="P230" s="17">
        <v>-0.10469238138173903</v>
      </c>
      <c r="Q230" s="17">
        <v>0.30829394065400073</v>
      </c>
      <c r="R230" s="17">
        <v>4.7920580209924776E-2</v>
      </c>
      <c r="S230" s="17">
        <v>0.33333333333333331</v>
      </c>
      <c r="T230" s="17">
        <v>0.2665173278070096</v>
      </c>
      <c r="U230" s="17">
        <v>8.0037504388820499E-2</v>
      </c>
      <c r="V230" s="17">
        <v>-1.3877617109002725E-2</v>
      </c>
      <c r="W230" s="17">
        <v>27.020311284678634</v>
      </c>
      <c r="X230" s="17">
        <v>0.77941620421209001</v>
      </c>
      <c r="Y230" s="17">
        <v>-0.99999999999999967</v>
      </c>
      <c r="Z230" s="17">
        <v>-0.99999999999999967</v>
      </c>
      <c r="AA230" s="17">
        <v>33.408838625491612</v>
      </c>
      <c r="AB230" s="17">
        <v>-1.83005980841267E-2</v>
      </c>
      <c r="AC230" s="17">
        <v>2.4391827680178883E-2</v>
      </c>
      <c r="AD230" s="17">
        <v>0.12072090561600866</v>
      </c>
      <c r="AE230" s="17">
        <v>6.340606760603043</v>
      </c>
      <c r="AF230" s="17">
        <v>0.33333333333333331</v>
      </c>
      <c r="AG230" s="17">
        <v>-0.99999999999999967</v>
      </c>
      <c r="AH230" s="17">
        <v>-0.99999999999999967</v>
      </c>
      <c r="AI230" s="17">
        <v>0</v>
      </c>
      <c r="AJ230" s="17">
        <v>-1.3877617109002725E-2</v>
      </c>
      <c r="AK230" s="17">
        <v>6.8382396883927013E-2</v>
      </c>
      <c r="AL230" s="17">
        <v>9.2973550545359107E-3</v>
      </c>
      <c r="AM230" s="17">
        <v>0.18617996106773732</v>
      </c>
      <c r="AN230" s="17">
        <v>6.0540288866045684E-2</v>
      </c>
      <c r="AO230" s="17">
        <v>4.996411011113068</v>
      </c>
      <c r="AP230" s="17">
        <v>1.5599939969238212</v>
      </c>
      <c r="AQ230" s="17">
        <v>26.450477262870322</v>
      </c>
      <c r="AR230" s="17">
        <v>0.66601054842016061</v>
      </c>
      <c r="AS230" s="17">
        <v>0.76991897051528491</v>
      </c>
      <c r="AT230" s="17">
        <v>-0.99999999999999967</v>
      </c>
      <c r="AU230" s="17">
        <v>-0.99999999999999967</v>
      </c>
      <c r="AV230" s="17">
        <v>-5.3344440051451392E-2</v>
      </c>
      <c r="AW230" s="17">
        <v>38.95087545478988</v>
      </c>
      <c r="AX230" s="17">
        <v>37.563113743889609</v>
      </c>
      <c r="AY230" s="17">
        <v>4.1245084831014918E-2</v>
      </c>
      <c r="AZ230" s="17">
        <v>-34.837705737155034</v>
      </c>
      <c r="BA230" s="22">
        <v>1329.2574841448079</v>
      </c>
      <c r="CU230" t="e">
        <v>#N/A</v>
      </c>
      <c r="CV230" t="e">
        <v>#N/A</v>
      </c>
    </row>
    <row r="231" spans="1:100" x14ac:dyDescent="0.25">
      <c r="A231">
        <v>569</v>
      </c>
      <c r="B231" t="s">
        <v>669</v>
      </c>
      <c r="C231" s="22">
        <v>3</v>
      </c>
      <c r="D231" s="17">
        <v>3.1073502034767877</v>
      </c>
      <c r="E231" s="17">
        <v>2.941120141553907</v>
      </c>
      <c r="F231" s="17">
        <v>1.3883874907218211E-2</v>
      </c>
      <c r="G231" s="17">
        <v>0.88744043274226048</v>
      </c>
      <c r="H231" s="17">
        <v>0.11875561627094269</v>
      </c>
      <c r="I231" s="17">
        <v>-4.8533232479835231E-3</v>
      </c>
      <c r="J231" s="17">
        <v>6.834137581377556</v>
      </c>
      <c r="K231" s="17">
        <v>0.11390229302295921</v>
      </c>
      <c r="L231" s="17">
        <v>-1.0000000000000016</v>
      </c>
      <c r="M231" s="17">
        <v>-1.0000000000000016</v>
      </c>
      <c r="N231" s="17">
        <v>2.278045860459184</v>
      </c>
      <c r="O231" s="17">
        <v>10.828928217596605</v>
      </c>
      <c r="P231" s="17">
        <v>4.454284514933228</v>
      </c>
      <c r="Q231" s="17">
        <v>3.9387579012360036E-2</v>
      </c>
      <c r="R231" s="17">
        <v>0.41706765166049126</v>
      </c>
      <c r="S231" s="17">
        <v>0.33333333333333387</v>
      </c>
      <c r="T231" s="17">
        <v>0.19320021087930717</v>
      </c>
      <c r="U231" s="17">
        <v>-0.39275869595241508</v>
      </c>
      <c r="V231" s="17">
        <v>-1.2043435980609586E-2</v>
      </c>
      <c r="W231" s="17">
        <v>0.31316477026629252</v>
      </c>
      <c r="X231" s="17">
        <v>-1.3707972709576621</v>
      </c>
      <c r="Y231" s="17">
        <v>-1.0000000000000016</v>
      </c>
      <c r="Z231" s="17">
        <v>-1.0000000000000016</v>
      </c>
      <c r="AA231" s="17">
        <v>22.897209251157353</v>
      </c>
      <c r="AB231" s="17">
        <v>-3.9575544518001791E-3</v>
      </c>
      <c r="AC231" s="17">
        <v>0.37709942353916864</v>
      </c>
      <c r="AD231" s="17">
        <v>7.0197667497242766E-2</v>
      </c>
      <c r="AE231" s="17">
        <v>22.166976829230574</v>
      </c>
      <c r="AF231" s="17">
        <v>0.6</v>
      </c>
      <c r="AG231" s="17">
        <v>-1.0000000000000016</v>
      </c>
      <c r="AH231" s="17">
        <v>-1.0000000000000016</v>
      </c>
      <c r="AI231" s="17">
        <v>0</v>
      </c>
      <c r="AJ231" s="17">
        <v>-1.2043435980609586E-2</v>
      </c>
      <c r="AK231" s="17">
        <v>0.72443828690697454</v>
      </c>
      <c r="AL231" s="17">
        <v>-3.7934916220105599E-2</v>
      </c>
      <c r="AM231" s="17">
        <v>-0.17562339346146383</v>
      </c>
      <c r="AN231" s="17">
        <v>0.17161655917176202</v>
      </c>
      <c r="AO231" s="17">
        <v>-0.7683934020017249</v>
      </c>
      <c r="AP231" s="17">
        <v>4.1007393981935234</v>
      </c>
      <c r="AQ231" s="17">
        <v>7.147302351643841</v>
      </c>
      <c r="AR231" s="17">
        <v>0.12173141227961656</v>
      </c>
      <c r="AS231" s="17">
        <v>-1.2568949779347032</v>
      </c>
      <c r="AT231" s="17">
        <v>-1.0000000000000016</v>
      </c>
      <c r="AU231" s="17">
        <v>-1.0000000000000016</v>
      </c>
      <c r="AV231" s="17">
        <v>1.3045080844027515</v>
      </c>
      <c r="AW231" s="17">
        <v>37.82687686694748</v>
      </c>
      <c r="AX231" s="17">
        <v>36.622533268886521</v>
      </c>
      <c r="AY231" s="17">
        <v>-0.20291299882040106</v>
      </c>
      <c r="AZ231" s="17">
        <v>-52.506355401162281</v>
      </c>
      <c r="BA231" s="22">
        <v>1395.8143191254196</v>
      </c>
      <c r="CU231" t="e">
        <v>#N/A</v>
      </c>
      <c r="CV231" t="e">
        <v>#N/A</v>
      </c>
    </row>
    <row r="232" spans="1:100" x14ac:dyDescent="0.25">
      <c r="A232">
        <v>571</v>
      </c>
      <c r="B232" t="s">
        <v>670</v>
      </c>
      <c r="C232" s="22">
        <v>3</v>
      </c>
      <c r="D232" s="17">
        <v>4.9548585220096095</v>
      </c>
      <c r="E232" s="17">
        <v>0.14568722357304545</v>
      </c>
      <c r="F232" s="17">
        <v>0.54142445347996582</v>
      </c>
      <c r="G232" s="17">
        <v>0.5723234696174736</v>
      </c>
      <c r="H232" s="17">
        <v>0.3212387097480443</v>
      </c>
      <c r="I232" s="17">
        <v>0</v>
      </c>
      <c r="J232" s="17">
        <v>19.274322584882654</v>
      </c>
      <c r="K232" s="17">
        <v>0.3212387097480443</v>
      </c>
      <c r="L232" s="17">
        <v>-0.99999999999999967</v>
      </c>
      <c r="M232" s="17">
        <v>-0.99999999999999967</v>
      </c>
      <c r="N232" s="17">
        <v>6.424774194960885</v>
      </c>
      <c r="O232" s="17">
        <v>24.801504576509746</v>
      </c>
      <c r="P232" s="17">
        <v>-0.10414364204509315</v>
      </c>
      <c r="Q232" s="17">
        <v>-3.0775168926843373</v>
      </c>
      <c r="R232" s="17">
        <v>-1.0211091424660057</v>
      </c>
      <c r="S232" s="17">
        <v>0.33333333333333337</v>
      </c>
      <c r="T232" s="17">
        <v>0.33333333333333337</v>
      </c>
      <c r="U232" s="17">
        <v>0.14212689002499429</v>
      </c>
      <c r="V232" s="17">
        <v>-5.8357563896656774E-3</v>
      </c>
      <c r="W232" s="17">
        <v>19.268763622158037</v>
      </c>
      <c r="X232" s="17">
        <v>0.87892097868060537</v>
      </c>
      <c r="Y232" s="17">
        <v>-0.99999999999999967</v>
      </c>
      <c r="Z232" s="17">
        <v>-0.99999999999999967</v>
      </c>
      <c r="AA232" s="17">
        <v>21.829207269127906</v>
      </c>
      <c r="AB232" s="17">
        <v>0.11108996530093011</v>
      </c>
      <c r="AC232" s="17">
        <v>-8.4025399985813362E-2</v>
      </c>
      <c r="AD232" s="17">
        <v>4.4566490473601027E-2</v>
      </c>
      <c r="AE232" s="17">
        <v>3.5815527894358876</v>
      </c>
      <c r="AF232" s="17">
        <v>0.33333333333333331</v>
      </c>
      <c r="AG232" s="17">
        <v>-0.99999999999999967</v>
      </c>
      <c r="AH232" s="17">
        <v>-0.99999999999999967</v>
      </c>
      <c r="AI232" s="17">
        <v>6.3319538303745317E-3</v>
      </c>
      <c r="AJ232" s="17">
        <v>-5.8357563896656774E-3</v>
      </c>
      <c r="AK232" s="17">
        <v>0.16374126940059167</v>
      </c>
      <c r="AL232" s="17">
        <v>0.17804524886818365</v>
      </c>
      <c r="AM232" s="17">
        <v>-0.12289758913698823</v>
      </c>
      <c r="AN232" s="17">
        <v>0.65052118242838131</v>
      </c>
      <c r="AO232" s="17">
        <v>-2.2537333814217457</v>
      </c>
      <c r="AP232" s="17">
        <v>17.15325580505046</v>
      </c>
      <c r="AQ232" s="17">
        <v>38.543086207040673</v>
      </c>
      <c r="AR232" s="17">
        <v>0.80295780030199471</v>
      </c>
      <c r="AS232" s="17">
        <v>1.2001596884286492</v>
      </c>
      <c r="AT232" s="17">
        <v>-0.99999999999999967</v>
      </c>
      <c r="AU232" s="17">
        <v>-0.99999999999999967</v>
      </c>
      <c r="AV232" s="17">
        <v>-0.4487856728485321</v>
      </c>
      <c r="AW232" s="17">
        <v>63.783967650688098</v>
      </c>
      <c r="AX232" s="17">
        <v>63.327031088329001</v>
      </c>
      <c r="AY232" s="17">
        <v>-0.12349362556149396</v>
      </c>
      <c r="AZ232" s="17">
        <v>-14.515751283604523</v>
      </c>
      <c r="BA232" s="22">
        <v>1397.6224636042343</v>
      </c>
      <c r="CU232" t="e">
        <v>#N/A</v>
      </c>
      <c r="CV232" t="e">
        <v>#N/A</v>
      </c>
    </row>
    <row r="233" spans="1:100" x14ac:dyDescent="0.25">
      <c r="A233">
        <v>573</v>
      </c>
      <c r="B233" t="s">
        <v>671</v>
      </c>
      <c r="C233" s="22">
        <v>3</v>
      </c>
      <c r="D233" s="17">
        <v>4.0921380064779456</v>
      </c>
      <c r="E233" s="17">
        <v>7.7391840189464083E-3</v>
      </c>
      <c r="F233" s="17">
        <v>1.2317186528928159</v>
      </c>
      <c r="G233" s="17">
        <v>1.2342983808991315</v>
      </c>
      <c r="H233" s="17">
        <v>0.34422289993114707</v>
      </c>
      <c r="I233" s="17">
        <v>0</v>
      </c>
      <c r="J233" s="17">
        <v>20.653373995868836</v>
      </c>
      <c r="K233" s="17">
        <v>0.34422289993114707</v>
      </c>
      <c r="L233" s="17">
        <v>-0.99999999999999944</v>
      </c>
      <c r="M233" s="17">
        <v>-0.99999999999999944</v>
      </c>
      <c r="N233" s="17">
        <v>6.8844579986229446</v>
      </c>
      <c r="O233" s="17">
        <v>25.979810383245905</v>
      </c>
      <c r="P233" s="17">
        <v>1.1453565803140813</v>
      </c>
      <c r="Q233" s="17">
        <v>-2.1321697430935704</v>
      </c>
      <c r="R233" s="17">
        <v>-0.52899361157272351</v>
      </c>
      <c r="S233" s="17">
        <v>0.3333333333333332</v>
      </c>
      <c r="T233" s="17">
        <v>0.3333333333333332</v>
      </c>
      <c r="U233" s="17">
        <v>0.27037745406486252</v>
      </c>
      <c r="V233" s="17">
        <v>0.14124377121858214</v>
      </c>
      <c r="W233" s="17">
        <v>29.362599680758553</v>
      </c>
      <c r="X233" s="17">
        <v>2.251416210306461</v>
      </c>
      <c r="Y233" s="17">
        <v>-0.99999999999999944</v>
      </c>
      <c r="Z233" s="17">
        <v>-0.99999999999999944</v>
      </c>
      <c r="AA233" s="17">
        <v>62.602909513668628</v>
      </c>
      <c r="AB233" s="17">
        <v>0.232590585778465</v>
      </c>
      <c r="AC233" s="17">
        <v>0.37227045307861112</v>
      </c>
      <c r="AD233" s="17">
        <v>7.0525030032580399E-2</v>
      </c>
      <c r="AE233" s="17">
        <v>33.769303444482823</v>
      </c>
      <c r="AF233" s="17">
        <v>0.75</v>
      </c>
      <c r="AG233" s="17">
        <v>-0.99999999999999944</v>
      </c>
      <c r="AH233" s="17">
        <v>-0.99999999999999944</v>
      </c>
      <c r="AI233" s="17">
        <v>-7.7723005389115918E-2</v>
      </c>
      <c r="AJ233" s="17">
        <v>0.14124377121858214</v>
      </c>
      <c r="AK233" s="17">
        <v>-6.8089063509859368E-2</v>
      </c>
      <c r="AL233" s="17">
        <v>-4.1836691727797887E-2</v>
      </c>
      <c r="AM233" s="17">
        <v>0.50095648340117238</v>
      </c>
      <c r="AN233" s="17">
        <v>0.26732127346824308</v>
      </c>
      <c r="AO233" s="17">
        <v>12.183466767480013</v>
      </c>
      <c r="AP233" s="17">
        <v>6.4738483780670908</v>
      </c>
      <c r="AQ233" s="17">
        <v>50.015973676627368</v>
      </c>
      <c r="AR233" s="17">
        <v>1.0782878919501109</v>
      </c>
      <c r="AS233" s="17">
        <v>2.5956391102376104</v>
      </c>
      <c r="AT233" s="17">
        <v>-0.99999999999999944</v>
      </c>
      <c r="AU233" s="17">
        <v>-0.99999999999999944</v>
      </c>
      <c r="AV233" s="17">
        <v>0.70530476932640984</v>
      </c>
      <c r="AW233" s="17">
        <v>95.056568274981586</v>
      </c>
      <c r="AX233" s="17">
        <v>107.62648528905756</v>
      </c>
      <c r="AY233" s="17">
        <v>7.4883036251334981E-2</v>
      </c>
      <c r="AZ233" s="17">
        <v>-16.92443891411795</v>
      </c>
      <c r="BA233" s="22">
        <v>1465.742426804798</v>
      </c>
      <c r="CU233" t="e">
        <v>#N/A</v>
      </c>
      <c r="CV233" t="e">
        <v>#N/A</v>
      </c>
    </row>
    <row r="234" spans="1:100" x14ac:dyDescent="0.25">
      <c r="A234">
        <v>578</v>
      </c>
      <c r="B234" t="s">
        <v>672</v>
      </c>
      <c r="C234" s="22">
        <v>3</v>
      </c>
      <c r="D234" s="17">
        <v>4.7902542614039509</v>
      </c>
      <c r="E234" s="17">
        <v>-0.10283745738855145</v>
      </c>
      <c r="F234" s="17">
        <v>0.83294236900375873</v>
      </c>
      <c r="G234" s="17">
        <v>0.79994271652054283</v>
      </c>
      <c r="H234" s="17">
        <v>0.60383748779849045</v>
      </c>
      <c r="I234" s="17">
        <v>0</v>
      </c>
      <c r="J234" s="17">
        <v>36.230249267909414</v>
      </c>
      <c r="K234" s="17">
        <v>0.60383748779849045</v>
      </c>
      <c r="L234" s="17">
        <v>-0.99999999999999789</v>
      </c>
      <c r="M234" s="17">
        <v>-0.99999999999999789</v>
      </c>
      <c r="N234" s="17">
        <v>12.076749755969805</v>
      </c>
      <c r="O234" s="17">
        <v>41.820446245833907</v>
      </c>
      <c r="P234" s="17">
        <v>0.24387390829006605</v>
      </c>
      <c r="Q234" s="17">
        <v>-1.8758458423555757</v>
      </c>
      <c r="R234" s="17">
        <v>-0.77577331139346939</v>
      </c>
      <c r="S234" s="17">
        <v>0.33333333333333254</v>
      </c>
      <c r="T234" s="17">
        <v>0.33224253685041133</v>
      </c>
      <c r="U234" s="17">
        <v>0.57780767618263074</v>
      </c>
      <c r="V234" s="17">
        <v>6.8754907691730704E-2</v>
      </c>
      <c r="W234" s="17">
        <v>28.332038650384568</v>
      </c>
      <c r="X234" s="17">
        <v>2.7844077367832392</v>
      </c>
      <c r="Y234" s="17">
        <v>-0.99999999999999789</v>
      </c>
      <c r="Z234" s="17">
        <v>-0.99999999999999789</v>
      </c>
      <c r="AA234" s="17">
        <v>71.882163287406044</v>
      </c>
      <c r="AB234" s="17">
        <v>9.1796691016870657E-2</v>
      </c>
      <c r="AC234" s="17">
        <v>0.18806666161271743</v>
      </c>
      <c r="AD234" s="17">
        <v>0.6066546063387096</v>
      </c>
      <c r="AE234" s="17">
        <v>44.325897948414948</v>
      </c>
      <c r="AF234" s="17">
        <v>0.81818181818181823</v>
      </c>
      <c r="AG234" s="17">
        <v>-0.99999999999999789</v>
      </c>
      <c r="AH234" s="17">
        <v>-0.99999999999999789</v>
      </c>
      <c r="AI234" s="17">
        <v>-5.6384929252892332E-2</v>
      </c>
      <c r="AJ234" s="17">
        <v>6.8754907691730704E-2</v>
      </c>
      <c r="AK234" s="17">
        <v>-7.819322214271715E-2</v>
      </c>
      <c r="AL234" s="17">
        <v>0.22241030576968387</v>
      </c>
      <c r="AM234" s="17">
        <v>7.6831081697881484E-2</v>
      </c>
      <c r="AN234" s="17">
        <v>0.37027128378800594</v>
      </c>
      <c r="AO234" s="17">
        <v>1.5298109317334525</v>
      </c>
      <c r="AP234" s="17">
        <v>10.368833623548564</v>
      </c>
      <c r="AQ234" s="17">
        <v>64.562287918294018</v>
      </c>
      <c r="AR234" s="17">
        <v>1.3121384540581051</v>
      </c>
      <c r="AS234" s="17">
        <v>3.3882452245817292</v>
      </c>
      <c r="AT234" s="17">
        <v>-0.99999999999999789</v>
      </c>
      <c r="AU234" s="17">
        <v>-0.99999999999999789</v>
      </c>
      <c r="AV234" s="17">
        <v>2.4169405127072718E-2</v>
      </c>
      <c r="AW234" s="17">
        <v>124.0714431567885</v>
      </c>
      <c r="AX234" s="17">
        <v>129.81923534090376</v>
      </c>
      <c r="AY234" s="17">
        <v>0.58980484925491317</v>
      </c>
      <c r="AZ234" s="17">
        <v>52.233105573713502</v>
      </c>
      <c r="BA234" s="22">
        <v>1523.6037407500767</v>
      </c>
      <c r="CU234" t="e">
        <v>#N/A</v>
      </c>
      <c r="CV234" t="e">
        <v>#N/A</v>
      </c>
    </row>
    <row r="235" spans="1:100" x14ac:dyDescent="0.25">
      <c r="A235">
        <v>580</v>
      </c>
      <c r="B235" t="s">
        <v>673</v>
      </c>
      <c r="C235" s="22">
        <v>3</v>
      </c>
      <c r="D235" s="17">
        <v>6.1863348068964754</v>
      </c>
      <c r="E235" s="17">
        <v>1.3407776657871674E-2</v>
      </c>
      <c r="F235" s="17">
        <v>4.2990585918356049E-2</v>
      </c>
      <c r="G235" s="17">
        <v>4.7459844804313332E-2</v>
      </c>
      <c r="H235" s="17">
        <v>0.5922468598578402</v>
      </c>
      <c r="I235" s="17">
        <v>0</v>
      </c>
      <c r="J235" s="17">
        <v>35.534811591470408</v>
      </c>
      <c r="K235" s="17">
        <v>0.5922468598578402</v>
      </c>
      <c r="L235" s="17">
        <v>-1.0000000000000002</v>
      </c>
      <c r="M235" s="17">
        <v>-1.0000000000000002</v>
      </c>
      <c r="N235" s="17">
        <v>11.844937197156804</v>
      </c>
      <c r="O235" s="17">
        <v>41.768606243171199</v>
      </c>
      <c r="P235" s="17">
        <v>-1.2022100039982904</v>
      </c>
      <c r="Q235" s="17">
        <v>5.5261506989496132</v>
      </c>
      <c r="R235" s="17">
        <v>1.5901042621709691</v>
      </c>
      <c r="S235" s="17">
        <v>0.33333333333333343</v>
      </c>
      <c r="T235" s="17">
        <v>0.40644222345808251</v>
      </c>
      <c r="U235" s="17">
        <v>0.49518746947246622</v>
      </c>
      <c r="V235" s="17">
        <v>-2.7658421325247869E-2</v>
      </c>
      <c r="W235" s="17">
        <v>24.602309803231766</v>
      </c>
      <c r="X235" s="17">
        <v>2.0080622441030855</v>
      </c>
      <c r="Y235" s="17">
        <v>-1.0000000000000002</v>
      </c>
      <c r="Z235" s="17">
        <v>-1.0000000000000002</v>
      </c>
      <c r="AA235" s="17">
        <v>23.156181331979589</v>
      </c>
      <c r="AB235" s="17">
        <v>-2.4201581185009553E-2</v>
      </c>
      <c r="AC235" s="17">
        <v>-0.15049206902699305</v>
      </c>
      <c r="AD235" s="17">
        <v>0.11396899554353959</v>
      </c>
      <c r="AE235" s="17">
        <v>-3.036232733423148</v>
      </c>
      <c r="AF235" s="17">
        <v>0.21428571428571427</v>
      </c>
      <c r="AG235" s="17">
        <v>-1.0000000000000002</v>
      </c>
      <c r="AH235" s="17">
        <v>-1.0000000000000002</v>
      </c>
      <c r="AI235" s="17">
        <v>1.9073463447460578E-2</v>
      </c>
      <c r="AJ235" s="17">
        <v>-2.7658421325247869E-2</v>
      </c>
      <c r="AK235" s="17">
        <v>0.32474757885323002</v>
      </c>
      <c r="AL235" s="17">
        <v>0.13006562204496094</v>
      </c>
      <c r="AM235" s="17">
        <v>0.23205763932988394</v>
      </c>
      <c r="AN235" s="17">
        <v>0.54883876400995479</v>
      </c>
      <c r="AO235" s="17">
        <v>7.4251788775132468</v>
      </c>
      <c r="AP235" s="17">
        <v>14.371297210473678</v>
      </c>
      <c r="AQ235" s="17">
        <v>60.13712139470222</v>
      </c>
      <c r="AR235" s="17">
        <v>1.2073046049386338</v>
      </c>
      <c r="AS235" s="17">
        <v>2.6003091039609267</v>
      </c>
      <c r="AT235" s="17">
        <v>-1.0000000000000002</v>
      </c>
      <c r="AU235" s="17">
        <v>-1.0000000000000002</v>
      </c>
      <c r="AV235" s="17">
        <v>1.6375641069752824</v>
      </c>
      <c r="AW235" s="17">
        <v>79.296084785624487</v>
      </c>
      <c r="AX235" s="17">
        <v>76.91171192204888</v>
      </c>
      <c r="AY235" s="17">
        <v>0.49427898825646138</v>
      </c>
      <c r="AZ235" s="17">
        <v>57.402410415476574</v>
      </c>
      <c r="BA235" s="22">
        <v>1511.5103086539634</v>
      </c>
      <c r="CU235" t="e">
        <v>#N/A</v>
      </c>
      <c r="CV235" t="e">
        <v>#N/A</v>
      </c>
    </row>
    <row r="236" spans="1:100" x14ac:dyDescent="0.25">
      <c r="A236">
        <v>581</v>
      </c>
      <c r="B236" t="s">
        <v>674</v>
      </c>
      <c r="C236" s="22">
        <v>3</v>
      </c>
      <c r="D236" s="17">
        <v>4.7384408409791003</v>
      </c>
      <c r="E236" s="17">
        <v>-0.51870757625178243</v>
      </c>
      <c r="F236" s="17">
        <v>1.7954948789091207E-3</v>
      </c>
      <c r="G236" s="17">
        <v>-0.14950898174838181</v>
      </c>
      <c r="H236" s="17">
        <v>0.20345598322433275</v>
      </c>
      <c r="I236" s="17">
        <v>0</v>
      </c>
      <c r="J236" s="17">
        <v>12.207358993459966</v>
      </c>
      <c r="K236" s="17">
        <v>0.20345598322433275</v>
      </c>
      <c r="L236" s="17">
        <v>-1.0000000000000004</v>
      </c>
      <c r="M236" s="17">
        <v>-1.0000000000000004</v>
      </c>
      <c r="N236" s="17">
        <v>4.0691196644866547</v>
      </c>
      <c r="O236" s="17">
        <v>16.796290852690678</v>
      </c>
      <c r="P236" s="17">
        <v>0.65828707808034415</v>
      </c>
      <c r="Q236" s="17">
        <v>0.40979098151724769</v>
      </c>
      <c r="R236" s="17">
        <v>0.2346502988826476</v>
      </c>
      <c r="S236" s="17">
        <v>0.33224421819244093</v>
      </c>
      <c r="T236" s="17">
        <v>0.34071204372174363</v>
      </c>
      <c r="U236" s="17">
        <v>0.21917210671985721</v>
      </c>
      <c r="V236" s="17">
        <v>0.21756480187922306</v>
      </c>
      <c r="W236" s="17">
        <v>36.249487491557296</v>
      </c>
      <c r="X236" s="17">
        <v>2.6589562272330287</v>
      </c>
      <c r="Y236" s="17">
        <v>-1.0000000000000004</v>
      </c>
      <c r="Z236" s="17">
        <v>-1.0000000000000004</v>
      </c>
      <c r="AA236" s="17">
        <v>79.724504038962493</v>
      </c>
      <c r="AB236" s="17">
        <v>0.29678326060342064</v>
      </c>
      <c r="AC236" s="17">
        <v>0.10208023300274391</v>
      </c>
      <c r="AD236" s="17">
        <v>0.46594383136428669</v>
      </c>
      <c r="AE236" s="17">
        <v>43.240366248522534</v>
      </c>
      <c r="AF236" s="17">
        <v>0.66666666666666663</v>
      </c>
      <c r="AG236" s="17">
        <v>-1.0000000000000004</v>
      </c>
      <c r="AH236" s="17">
        <v>-1.0000000000000004</v>
      </c>
      <c r="AI236" s="17">
        <v>-1.9527031007827707E-2</v>
      </c>
      <c r="AJ236" s="17">
        <v>0.21756480187922306</v>
      </c>
      <c r="AK236" s="17">
        <v>1.0878253023237399E-2</v>
      </c>
      <c r="AL236" s="17">
        <v>-8.4163856533495493E-2</v>
      </c>
      <c r="AM236" s="17">
        <v>0.29519068609637622</v>
      </c>
      <c r="AN236" s="17">
        <v>8.2453360809844806E-2</v>
      </c>
      <c r="AO236" s="17">
        <v>7.4341584175255901</v>
      </c>
      <c r="AP236" s="17">
        <v>1.6405147375786417</v>
      </c>
      <c r="AQ236" s="17">
        <v>48.456846485017266</v>
      </c>
      <c r="AR236" s="17">
        <v>1.1096931705132653</v>
      </c>
      <c r="AS236" s="17">
        <v>2.8624122104573608</v>
      </c>
      <c r="AT236" s="17">
        <v>-1.0000000000000004</v>
      </c>
      <c r="AU236" s="17">
        <v>-1.0000000000000004</v>
      </c>
      <c r="AV236" s="17">
        <v>8.5141317134265843E-2</v>
      </c>
      <c r="AW236" s="17">
        <v>98.161309629231852</v>
      </c>
      <c r="AX236" s="17">
        <v>119.52724919699757</v>
      </c>
      <c r="AY236" s="17">
        <v>3.7852859851885093E-2</v>
      </c>
      <c r="AZ236" s="17">
        <v>35.061317842085217</v>
      </c>
      <c r="BA236" s="22">
        <v>1503.7216757758474</v>
      </c>
      <c r="CU236" t="e">
        <v>#N/A</v>
      </c>
      <c r="CV236" t="e">
        <v>#N/A</v>
      </c>
    </row>
    <row r="237" spans="1:100" x14ac:dyDescent="0.25">
      <c r="A237">
        <v>585</v>
      </c>
      <c r="B237" t="s">
        <v>675</v>
      </c>
      <c r="C237" s="22">
        <v>3</v>
      </c>
      <c r="D237" s="17">
        <v>5.3812722079322288</v>
      </c>
      <c r="E237" s="17">
        <v>0.16646824019554057</v>
      </c>
      <c r="F237" s="17">
        <v>1.4695910247349455</v>
      </c>
      <c r="G237" s="17">
        <v>1.5519560497589666</v>
      </c>
      <c r="H237" s="17">
        <v>-0.14204864863828909</v>
      </c>
      <c r="I237" s="17">
        <v>6.2193565855179177E-4</v>
      </c>
      <c r="J237" s="17">
        <v>-8.485602778784239</v>
      </c>
      <c r="K237" s="17">
        <v>-0.14142671297973736</v>
      </c>
      <c r="L237" s="17">
        <v>-1.0000000000000002</v>
      </c>
      <c r="M237" s="17">
        <v>-1.0000000000000002</v>
      </c>
      <c r="N237" s="17">
        <v>-2.8285342595947469</v>
      </c>
      <c r="O237" s="17">
        <v>-1.5523745210930411</v>
      </c>
      <c r="P237" s="17">
        <v>-0.17821981908089818</v>
      </c>
      <c r="Q237" s="17">
        <v>3.6589288366087827</v>
      </c>
      <c r="R237" s="17">
        <v>1.2018996852163961</v>
      </c>
      <c r="S237" s="17">
        <v>0.33333333333333359</v>
      </c>
      <c r="T237" s="17">
        <v>0.33333333333333359</v>
      </c>
      <c r="U237" s="17">
        <v>-0.22043851851817403</v>
      </c>
      <c r="V237" s="17">
        <v>-8.2312613554787722E-2</v>
      </c>
      <c r="W237" s="17">
        <v>20.213689902937706</v>
      </c>
      <c r="X237" s="17">
        <v>-0.5675363757550187</v>
      </c>
      <c r="Y237" s="17">
        <v>-1.0000000000000002</v>
      </c>
      <c r="Z237" s="17">
        <v>-1.0000000000000002</v>
      </c>
      <c r="AA237" s="17">
        <v>61.174746096061057</v>
      </c>
      <c r="AB237" s="17">
        <v>0.34801056134161196</v>
      </c>
      <c r="AC237" s="17">
        <v>0.20086557094729632</v>
      </c>
      <c r="AD237" s="17">
        <v>0.24630699786923041</v>
      </c>
      <c r="AE237" s="17">
        <v>39.759156507906951</v>
      </c>
      <c r="AF237" s="17">
        <v>0.44444444444444442</v>
      </c>
      <c r="AG237" s="17">
        <v>-1.0000000000000002</v>
      </c>
      <c r="AH237" s="17">
        <v>-1.0000000000000002</v>
      </c>
      <c r="AI237" s="17">
        <v>9.5837272037255269E-2</v>
      </c>
      <c r="AJ237" s="17">
        <v>-8.2312613554787722E-2</v>
      </c>
      <c r="AK237" s="17">
        <v>0.40394859903051111</v>
      </c>
      <c r="AL237" s="17">
        <v>-2.0075871793158315E-2</v>
      </c>
      <c r="AM237" s="17">
        <v>0.12762603736320338</v>
      </c>
      <c r="AN237" s="17">
        <v>-3.6896208165057898E-2</v>
      </c>
      <c r="AO237" s="17">
        <v>5.21039392923264</v>
      </c>
      <c r="AP237" s="17">
        <v>-1.0227845630922388</v>
      </c>
      <c r="AQ237" s="17">
        <v>11.728087124153465</v>
      </c>
      <c r="AR237" s="17">
        <v>0.36391553459370524</v>
      </c>
      <c r="AS237" s="17">
        <v>-0.70896308873475622</v>
      </c>
      <c r="AT237" s="17">
        <v>-1.0000000000000002</v>
      </c>
      <c r="AU237" s="17">
        <v>-1.0000000000000002</v>
      </c>
      <c r="AV237" s="17">
        <v>2.7538557349753621</v>
      </c>
      <c r="AW237" s="17">
        <v>58.599587011875755</v>
      </c>
      <c r="AX237" s="17">
        <v>52.285071097142094</v>
      </c>
      <c r="AY237" s="17">
        <v>-4.2835238052680413E-2</v>
      </c>
      <c r="AZ237" s="17">
        <v>-36.464613328220587</v>
      </c>
      <c r="BA237" s="22">
        <v>1357.6126889216087</v>
      </c>
      <c r="CU237" t="e">
        <v>#N/A</v>
      </c>
      <c r="CV237" t="e">
        <v>#N/A</v>
      </c>
    </row>
    <row r="238" spans="1:100" x14ac:dyDescent="0.25">
      <c r="A238">
        <v>587</v>
      </c>
      <c r="B238" t="s">
        <v>676</v>
      </c>
      <c r="C238" s="22">
        <v>3</v>
      </c>
      <c r="D238" s="17">
        <v>4.9044491734367117</v>
      </c>
      <c r="E238" s="17">
        <v>-1.9000926628403431E-2</v>
      </c>
      <c r="F238" s="17">
        <v>0.60306489198461732</v>
      </c>
      <c r="G238" s="17">
        <v>0.60306489198461732</v>
      </c>
      <c r="H238" s="17">
        <v>0.3988460615190319</v>
      </c>
      <c r="I238" s="17">
        <v>0</v>
      </c>
      <c r="J238" s="17">
        <v>23.930763691141905</v>
      </c>
      <c r="K238" s="17">
        <v>0.3988460615190319</v>
      </c>
      <c r="L238" s="17">
        <v>-1.0000000000000009</v>
      </c>
      <c r="M238" s="17">
        <v>-1.0000000000000009</v>
      </c>
      <c r="N238" s="17">
        <v>7.9769212303806407</v>
      </c>
      <c r="O238" s="17">
        <v>29.438277756563235</v>
      </c>
      <c r="P238" s="17">
        <v>0.1518020911695806</v>
      </c>
      <c r="Q238" s="17">
        <v>1.5048523946595753</v>
      </c>
      <c r="R238" s="17">
        <v>0.45152274177316859</v>
      </c>
      <c r="S238" s="17">
        <v>0.33333333333333359</v>
      </c>
      <c r="T238" s="17">
        <v>0.33333333333333359</v>
      </c>
      <c r="U238" s="17">
        <v>0.39398885897689973</v>
      </c>
      <c r="V238" s="17">
        <v>0.24644144980111454</v>
      </c>
      <c r="W238" s="17">
        <v>36.330036557025984</v>
      </c>
      <c r="X238" s="17">
        <v>3.3224247398619209</v>
      </c>
      <c r="Y238" s="17">
        <v>-1.0000000000000009</v>
      </c>
      <c r="Z238" s="17">
        <v>-1.0000000000000009</v>
      </c>
      <c r="AA238" s="17">
        <v>91.055746264229185</v>
      </c>
      <c r="AB238" s="17">
        <v>0.18010597627915417</v>
      </c>
      <c r="AC238" s="17">
        <v>0.36486523635056123</v>
      </c>
      <c r="AD238" s="17">
        <v>0.54051252667888461</v>
      </c>
      <c r="AE238" s="17">
        <v>54.274186965430005</v>
      </c>
      <c r="AF238" s="17">
        <v>0.94117647058823528</v>
      </c>
      <c r="AG238" s="17">
        <v>-1.0000000000000009</v>
      </c>
      <c r="AH238" s="17">
        <v>-1.0000000000000009</v>
      </c>
      <c r="AI238" s="17">
        <v>1.3971681122845084E-2</v>
      </c>
      <c r="AJ238" s="17">
        <v>0.24644144980111454</v>
      </c>
      <c r="AK238" s="17">
        <v>7.5402998853360201E-3</v>
      </c>
      <c r="AL238" s="17">
        <v>-2.119301930242674E-2</v>
      </c>
      <c r="AM238" s="17">
        <v>-0.20410947914076397</v>
      </c>
      <c r="AN238" s="17">
        <v>0.16296198068263523</v>
      </c>
      <c r="AO238" s="17">
        <v>-5.0650354790924172</v>
      </c>
      <c r="AP238" s="17">
        <v>3.968084420553748</v>
      </c>
      <c r="AQ238" s="17">
        <v>60.260800248167897</v>
      </c>
      <c r="AR238" s="17">
        <v>1.3070969754446815</v>
      </c>
      <c r="AS238" s="17">
        <v>3.7212708013809541</v>
      </c>
      <c r="AT238" s="17">
        <v>-1.0000000000000009</v>
      </c>
      <c r="AU238" s="17">
        <v>-1.0000000000000009</v>
      </c>
      <c r="AV238" s="17">
        <v>1.0545876337577857</v>
      </c>
      <c r="AW238" s="17">
        <v>124.46210844134627</v>
      </c>
      <c r="AX238" s="17">
        <v>149.38568704391452</v>
      </c>
      <c r="AY238" s="17">
        <v>0.17263396010684756</v>
      </c>
      <c r="AZ238" s="17">
        <v>33.647437875984807</v>
      </c>
      <c r="BA238" s="22">
        <v>1606.8514588896091</v>
      </c>
      <c r="CU238" t="e">
        <v>#N/A</v>
      </c>
      <c r="CV238" t="e">
        <v>#N/A</v>
      </c>
    </row>
    <row r="239" spans="1:100" x14ac:dyDescent="0.25">
      <c r="A239">
        <v>589</v>
      </c>
      <c r="B239" t="s">
        <v>677</v>
      </c>
      <c r="C239" s="22">
        <v>3</v>
      </c>
      <c r="D239" s="17">
        <v>5.0667135226991542</v>
      </c>
      <c r="E239" s="17">
        <v>0</v>
      </c>
      <c r="F239" s="17">
        <v>-0.8327267270343065</v>
      </c>
      <c r="G239" s="17">
        <v>-0.8327267270343065</v>
      </c>
      <c r="H239" s="17">
        <v>0.16464701314437213</v>
      </c>
      <c r="I239" s="17">
        <v>0</v>
      </c>
      <c r="J239" s="17">
        <v>9.8788207886623205</v>
      </c>
      <c r="K239" s="17">
        <v>0.16464701314437213</v>
      </c>
      <c r="L239" s="17">
        <v>-1.0000000000000007</v>
      </c>
      <c r="M239" s="17">
        <v>-1.0000000000000007</v>
      </c>
      <c r="N239" s="17">
        <v>3.2929402628874405</v>
      </c>
      <c r="O239" s="17">
        <v>14.112807584327168</v>
      </c>
      <c r="P239" s="17">
        <v>0.43829990115393269</v>
      </c>
      <c r="Q239" s="17">
        <v>-1.806535079532934</v>
      </c>
      <c r="R239" s="17">
        <v>-0.55066783443868583</v>
      </c>
      <c r="S239" s="17">
        <v>0.3333333333333337</v>
      </c>
      <c r="T239" s="17">
        <v>0.35037240755012189</v>
      </c>
      <c r="U239" s="17">
        <v>0.31915076311800528</v>
      </c>
      <c r="V239" s="17">
        <v>3.6749018045945575E-2</v>
      </c>
      <c r="W239" s="17">
        <v>34.998340356121368</v>
      </c>
      <c r="X239" s="17">
        <v>2.0331949627035661</v>
      </c>
      <c r="Y239" s="17">
        <v>-1.0000000000000007</v>
      </c>
      <c r="Z239" s="17">
        <v>-1.0000000000000007</v>
      </c>
      <c r="AA239" s="17">
        <v>10.184850046726442</v>
      </c>
      <c r="AB239" s="17">
        <v>4.6131135715422374E-3</v>
      </c>
      <c r="AC239" s="17">
        <v>-0.36712229666116714</v>
      </c>
      <c r="AD239" s="17">
        <v>-0.12274726640950012</v>
      </c>
      <c r="AE239" s="17">
        <v>-24.262822474956231</v>
      </c>
      <c r="AF239" s="17">
        <v>0.2</v>
      </c>
      <c r="AG239" s="17">
        <v>-1.0000000000000007</v>
      </c>
      <c r="AH239" s="17">
        <v>-1.0000000000000007</v>
      </c>
      <c r="AI239" s="17">
        <v>-9.3769252678546008E-3</v>
      </c>
      <c r="AJ239" s="17">
        <v>3.6749018045945575E-2</v>
      </c>
      <c r="AK239" s="17">
        <v>7.8957612432575375E-2</v>
      </c>
      <c r="AL239" s="17">
        <v>-9.9311395906928654E-2</v>
      </c>
      <c r="AM239" s="17">
        <v>0.1810130218577306</v>
      </c>
      <c r="AN239" s="17">
        <v>0.35263167919314437</v>
      </c>
      <c r="AO239" s="17">
        <v>4.9201136086061412</v>
      </c>
      <c r="AP239" s="17">
        <v>8.3192350002939648</v>
      </c>
      <c r="AQ239" s="17">
        <v>44.877161144783713</v>
      </c>
      <c r="AR239" s="17">
        <v>1.0396055220474063</v>
      </c>
      <c r="AS239" s="17">
        <v>2.1978419758479371</v>
      </c>
      <c r="AT239" s="17">
        <v>-1.0000000000000007</v>
      </c>
      <c r="AU239" s="17">
        <v>-1.0000000000000007</v>
      </c>
      <c r="AV239" s="17">
        <v>-1.383394561472993</v>
      </c>
      <c r="AW239" s="17">
        <v>32.616892631347582</v>
      </c>
      <c r="AX239" s="17">
        <v>36.104255930585047</v>
      </c>
      <c r="AY239" s="17">
        <v>-4.3882965519862947E-2</v>
      </c>
      <c r="AZ239" s="17">
        <v>-24.920303944126729</v>
      </c>
      <c r="BA239" s="22">
        <v>1397.6653413351714</v>
      </c>
      <c r="CU239" t="e">
        <v>#N/A</v>
      </c>
      <c r="CV239" t="e">
        <v>#N/A</v>
      </c>
    </row>
    <row r="240" spans="1:100" x14ac:dyDescent="0.25">
      <c r="A240">
        <v>590</v>
      </c>
      <c r="B240" t="s">
        <v>678</v>
      </c>
      <c r="C240" s="22">
        <v>3</v>
      </c>
      <c r="D240" s="17">
        <v>2.2000762986381228</v>
      </c>
      <c r="E240" s="17">
        <v>0.12209885079750306</v>
      </c>
      <c r="F240" s="17">
        <v>-0.69666960224497876</v>
      </c>
      <c r="G240" s="17">
        <v>-0.69666960224497876</v>
      </c>
      <c r="H240" s="17">
        <v>3.587078920535703E-2</v>
      </c>
      <c r="I240" s="17">
        <v>0</v>
      </c>
      <c r="J240" s="17">
        <v>2.1522473523214232</v>
      </c>
      <c r="K240" s="17">
        <v>3.587078920535703E-2</v>
      </c>
      <c r="L240" s="17">
        <v>-0.99999999999999933</v>
      </c>
      <c r="M240" s="17">
        <v>-0.99999999999999933</v>
      </c>
      <c r="N240" s="17">
        <v>0.71741578410714102</v>
      </c>
      <c r="O240" s="17">
        <v>3.655654048714565</v>
      </c>
      <c r="P240" s="17">
        <v>9.3663886605288535</v>
      </c>
      <c r="Q240" s="17">
        <v>-4.2680161936205545</v>
      </c>
      <c r="R240" s="17">
        <v>-0.5475203558104984</v>
      </c>
      <c r="S240" s="17">
        <v>0.33333333333333315</v>
      </c>
      <c r="T240" s="17">
        <v>0.27070088312004731</v>
      </c>
      <c r="U240" s="17">
        <v>5.2384027232186471E-2</v>
      </c>
      <c r="V240" s="17">
        <v>-2.8067131964321576E-2</v>
      </c>
      <c r="W240" s="17">
        <v>23.699212900635533</v>
      </c>
      <c r="X240" s="17">
        <v>0.54666429417755413</v>
      </c>
      <c r="Y240" s="17">
        <v>-0.99999999999999933</v>
      </c>
      <c r="Z240" s="17">
        <v>-0.99999999999999933</v>
      </c>
      <c r="AA240" s="17">
        <v>15.108200907494091</v>
      </c>
      <c r="AB240" s="17">
        <v>7.5706654740937407E-3</v>
      </c>
      <c r="AC240" s="17">
        <v>-9.1724420871736767E-2</v>
      </c>
      <c r="AD240" s="17">
        <v>-7.6716077348975661E-2</v>
      </c>
      <c r="AE240" s="17">
        <v>-8.043491637330936</v>
      </c>
      <c r="AF240" s="17">
        <v>0</v>
      </c>
      <c r="AG240" s="17">
        <v>-0.99999999999999933</v>
      </c>
      <c r="AH240" s="17">
        <v>-0.99999999999999933</v>
      </c>
      <c r="AI240" s="17">
        <v>0</v>
      </c>
      <c r="AJ240" s="17">
        <v>-2.8067131964321576E-2</v>
      </c>
      <c r="AK240" s="17">
        <v>-9.6601875085462488E-2</v>
      </c>
      <c r="AL240" s="17">
        <v>-7.4265540019279472E-2</v>
      </c>
      <c r="AM240" s="17">
        <v>-0.15799724946555069</v>
      </c>
      <c r="AN240" s="17">
        <v>0.21557657915248704</v>
      </c>
      <c r="AO240" s="17">
        <v>-4.432940612066079</v>
      </c>
      <c r="AP240" s="17">
        <v>5.0180867787157757</v>
      </c>
      <c r="AQ240" s="17">
        <v>25.851460252956951</v>
      </c>
      <c r="AR240" s="17">
        <v>0.62835111172124525</v>
      </c>
      <c r="AS240" s="17">
        <v>0.58253508338291093</v>
      </c>
      <c r="AT240" s="17">
        <v>-0.99999999999999933</v>
      </c>
      <c r="AU240" s="17">
        <v>-0.99999999999999933</v>
      </c>
      <c r="AV240" s="17">
        <v>-1.2441899580554774</v>
      </c>
      <c r="AW240" s="17">
        <v>23.781941734924427</v>
      </c>
      <c r="AX240" s="17">
        <v>20.975228538492271</v>
      </c>
      <c r="AY240" s="17">
        <v>0.31607427504494068</v>
      </c>
      <c r="AZ240" s="17">
        <v>5.4434344748682113</v>
      </c>
      <c r="BA240" s="22">
        <v>1358.0960069639639</v>
      </c>
      <c r="CU240" t="e">
        <v>#N/A</v>
      </c>
      <c r="CV240" t="e">
        <v>#N/A</v>
      </c>
    </row>
    <row r="241" spans="1:100" x14ac:dyDescent="0.25">
      <c r="A241">
        <v>597</v>
      </c>
      <c r="B241" t="s">
        <v>679</v>
      </c>
      <c r="C241" s="22">
        <v>3</v>
      </c>
      <c r="D241" s="17">
        <v>6.2011920363065887</v>
      </c>
      <c r="E241" s="17">
        <v>0</v>
      </c>
      <c r="F241" s="17">
        <v>0.10507834726487392</v>
      </c>
      <c r="G241" s="17">
        <v>0.10507834726487392</v>
      </c>
      <c r="H241" s="17">
        <v>0.56953999297713542</v>
      </c>
      <c r="I241" s="17">
        <v>0</v>
      </c>
      <c r="J241" s="17">
        <v>34.172399578628131</v>
      </c>
      <c r="K241" s="17">
        <v>0.56953999297713542</v>
      </c>
      <c r="L241" s="17">
        <v>-0.99999999999999867</v>
      </c>
      <c r="M241" s="17">
        <v>-0.99999999999999867</v>
      </c>
      <c r="N241" s="17">
        <v>11.390799859542712</v>
      </c>
      <c r="O241" s="17">
        <v>40.478669962199604</v>
      </c>
      <c r="P241" s="17">
        <v>4.1366346900415412</v>
      </c>
      <c r="Q241" s="17">
        <v>2.5868314748992076</v>
      </c>
      <c r="R241" s="17">
        <v>1.0310377336770271</v>
      </c>
      <c r="S241" s="17">
        <v>0.33333333333333298</v>
      </c>
      <c r="T241" s="17">
        <v>0.33084758147280086</v>
      </c>
      <c r="U241" s="17">
        <v>0.70389135874483866</v>
      </c>
      <c r="V241" s="17">
        <v>-5.1740927861799832E-2</v>
      </c>
      <c r="W241" s="17">
        <v>29.87165410848149</v>
      </c>
      <c r="X241" s="17">
        <v>2.5972750377770222</v>
      </c>
      <c r="Y241" s="17">
        <v>-0.99999999999999867</v>
      </c>
      <c r="Z241" s="17">
        <v>-0.99999999999999867</v>
      </c>
      <c r="AA241" s="17">
        <v>81.439730187886397</v>
      </c>
      <c r="AB241" s="17">
        <v>0.33009520665695496</v>
      </c>
      <c r="AC241" s="17">
        <v>0.26409056784530732</v>
      </c>
      <c r="AD241" s="17">
        <v>0.41655499241229615</v>
      </c>
      <c r="AE241" s="17">
        <v>50.537038345727879</v>
      </c>
      <c r="AF241" s="17">
        <v>0.83333333333333337</v>
      </c>
      <c r="AG241" s="17">
        <v>-0.99999999999999867</v>
      </c>
      <c r="AH241" s="17">
        <v>-0.99999999999999867</v>
      </c>
      <c r="AI241" s="17">
        <v>2.9415379736341552E-2</v>
      </c>
      <c r="AJ241" s="17">
        <v>-5.1740927861799832E-2</v>
      </c>
      <c r="AK241" s="17">
        <v>-3.4932702117091444E-2</v>
      </c>
      <c r="AL241" s="17">
        <v>-5.6054287872768428E-2</v>
      </c>
      <c r="AM241" s="17">
        <v>3.9580535021927044E-2</v>
      </c>
      <c r="AN241" s="17">
        <v>1.9836066534801286E-2</v>
      </c>
      <c r="AO241" s="17">
        <v>0.81484986496271805</v>
      </c>
      <c r="AP241" s="17">
        <v>0.21563022400619086</v>
      </c>
      <c r="AQ241" s="17">
        <v>64.044053687109653</v>
      </c>
      <c r="AR241" s="17">
        <v>1.3163313456891721</v>
      </c>
      <c r="AS241" s="17">
        <v>3.166815030754158</v>
      </c>
      <c r="AT241" s="17">
        <v>-0.99999999999999867</v>
      </c>
      <c r="AU241" s="17">
        <v>-0.99999999999999867</v>
      </c>
      <c r="AV241" s="17">
        <v>1.1361160809419</v>
      </c>
      <c r="AW241" s="17">
        <v>122.13403037409223</v>
      </c>
      <c r="AX241" s="17">
        <v>117.54824518263906</v>
      </c>
      <c r="AY241" s="17">
        <v>0.43694595461208918</v>
      </c>
      <c r="AZ241" s="17">
        <v>65.460619245068514</v>
      </c>
      <c r="BA241" s="22">
        <v>1557.2739347599897</v>
      </c>
      <c r="CU241" t="e">
        <v>#N/A</v>
      </c>
      <c r="CV241" t="e">
        <v>#N/A</v>
      </c>
    </row>
    <row r="242" spans="1:100" x14ac:dyDescent="0.25">
      <c r="A242">
        <v>599</v>
      </c>
      <c r="B242" t="s">
        <v>680</v>
      </c>
      <c r="C242" s="22">
        <v>3</v>
      </c>
      <c r="D242" s="17">
        <v>5.9841282484779708</v>
      </c>
      <c r="E242" s="17">
        <v>0</v>
      </c>
      <c r="F242" s="17">
        <v>-0.68347525052790137</v>
      </c>
      <c r="G242" s="17">
        <v>-0.68347525052790137</v>
      </c>
      <c r="H242" s="17">
        <v>0.59451469487622177</v>
      </c>
      <c r="I242" s="17">
        <v>0</v>
      </c>
      <c r="J242" s="17">
        <v>35.670881692573317</v>
      </c>
      <c r="K242" s="17">
        <v>0.59451469487622177</v>
      </c>
      <c r="L242" s="17">
        <v>-1.0000000000000016</v>
      </c>
      <c r="M242" s="17">
        <v>-1.0000000000000016</v>
      </c>
      <c r="N242" s="17">
        <v>11.89029389752443</v>
      </c>
      <c r="O242" s="17">
        <v>40.971534690523391</v>
      </c>
      <c r="P242" s="17">
        <v>-0.7640124030936345</v>
      </c>
      <c r="Q242" s="17">
        <v>1.2331100376364013</v>
      </c>
      <c r="R242" s="17">
        <v>0.4197037481302574</v>
      </c>
      <c r="S242" s="17">
        <v>0.33333333333333387</v>
      </c>
      <c r="T242" s="17">
        <v>0.36958543931099658</v>
      </c>
      <c r="U242" s="17">
        <v>0.44897261301364338</v>
      </c>
      <c r="V242" s="17">
        <v>3.4634298228363614E-2</v>
      </c>
      <c r="W242" s="17">
        <v>23.680439560404622</v>
      </c>
      <c r="X242" s="17">
        <v>2.1483524251705273</v>
      </c>
      <c r="Y242" s="17">
        <v>-1.0000000000000016</v>
      </c>
      <c r="Z242" s="17">
        <v>-1.0000000000000016</v>
      </c>
      <c r="AA242" s="17">
        <v>65.064399417794689</v>
      </c>
      <c r="AB242" s="17">
        <v>0.39385321370630799</v>
      </c>
      <c r="AC242" s="17">
        <v>-7.8451630184744353E-2</v>
      </c>
      <c r="AD242" s="17">
        <v>0.50388353866363178</v>
      </c>
      <c r="AE242" s="17">
        <v>40.964256109259807</v>
      </c>
      <c r="AF242" s="17">
        <v>0.72222222222222221</v>
      </c>
      <c r="AG242" s="17">
        <v>-1.0000000000000016</v>
      </c>
      <c r="AH242" s="17">
        <v>-1.0000000000000016</v>
      </c>
      <c r="AI242" s="17">
        <v>-5.1191648833807998E-3</v>
      </c>
      <c r="AJ242" s="17">
        <v>3.4634298228363614E-2</v>
      </c>
      <c r="AK242" s="17">
        <v>2.0987589176158599E-2</v>
      </c>
      <c r="AL242" s="17">
        <v>0.17396026042759349</v>
      </c>
      <c r="AM242" s="17">
        <v>0.4804998836988601</v>
      </c>
      <c r="AN242" s="17">
        <v>0.24524496414786326</v>
      </c>
      <c r="AO242" s="17">
        <v>12.117435038352294</v>
      </c>
      <c r="AP242" s="17">
        <v>7.0009254058345487</v>
      </c>
      <c r="AQ242" s="17">
        <v>59.35132125297789</v>
      </c>
      <c r="AR242" s="17">
        <v>1.1865256838863372</v>
      </c>
      <c r="AS242" s="17">
        <v>2.7428671200467449</v>
      </c>
      <c r="AT242" s="17">
        <v>-1.0000000000000016</v>
      </c>
      <c r="AU242" s="17">
        <v>-1.0000000000000016</v>
      </c>
      <c r="AV242" s="17">
        <v>-0.26377150239764369</v>
      </c>
      <c r="AW242" s="17">
        <v>113.03685951415262</v>
      </c>
      <c r="AX242" s="17">
        <v>116.39790603932138</v>
      </c>
      <c r="AY242" s="17">
        <v>0.28403063355374308</v>
      </c>
      <c r="AZ242" s="17">
        <v>46.385622193147256</v>
      </c>
      <c r="BA242" s="22">
        <v>1569.7633858806009</v>
      </c>
      <c r="CU242" t="e">
        <v>#N/A</v>
      </c>
      <c r="CV242" t="e">
        <v>#N/A</v>
      </c>
    </row>
    <row r="243" spans="1:100" x14ac:dyDescent="0.25">
      <c r="A243">
        <v>601</v>
      </c>
      <c r="B243" t="s">
        <v>681</v>
      </c>
      <c r="C243" s="22">
        <v>3</v>
      </c>
      <c r="D243" s="17">
        <v>5.8577479778897059</v>
      </c>
      <c r="E243" s="17">
        <v>0.45553559931318832</v>
      </c>
      <c r="F243" s="17">
        <v>-0.47567597735927486</v>
      </c>
      <c r="G243" s="17">
        <v>-0.35481531942352124</v>
      </c>
      <c r="H243" s="17">
        <v>0.26309344833833842</v>
      </c>
      <c r="I243" s="17">
        <v>1.051002959820724E-2</v>
      </c>
      <c r="J243" s="17">
        <v>16.416208676192742</v>
      </c>
      <c r="K243" s="17">
        <v>0.27360347793654555</v>
      </c>
      <c r="L243" s="17">
        <v>-1.0000000000000007</v>
      </c>
      <c r="M243" s="17">
        <v>-1.0000000000000007</v>
      </c>
      <c r="N243" s="17">
        <v>5.4720695587309116</v>
      </c>
      <c r="O243" s="17">
        <v>21.919141334658942</v>
      </c>
      <c r="P243" s="17">
        <v>0.65663324615587604</v>
      </c>
      <c r="Q243" s="17">
        <v>-0.34138060777749618</v>
      </c>
      <c r="R243" s="17">
        <v>-1.2839369060639663E-2</v>
      </c>
      <c r="S243" s="17">
        <v>0.33333333333333348</v>
      </c>
      <c r="T243" s="17">
        <v>0.3200054672348942</v>
      </c>
      <c r="U243" s="17">
        <v>0.17180024137650204</v>
      </c>
      <c r="V243" s="17">
        <v>-2.9158808442814869E-2</v>
      </c>
      <c r="W243" s="17">
        <v>20.89507022261477</v>
      </c>
      <c r="X243" s="17">
        <v>0.87865557138236194</v>
      </c>
      <c r="Y243" s="17">
        <v>-1.0000000000000007</v>
      </c>
      <c r="Z243" s="17">
        <v>-1.0000000000000007</v>
      </c>
      <c r="AA243" s="17">
        <v>58.05913091229138</v>
      </c>
      <c r="AB243" s="17">
        <v>0.33329142662236305</v>
      </c>
      <c r="AC243" s="17">
        <v>0.52124619952447526</v>
      </c>
      <c r="AD243" s="17">
        <v>-0.11099962497209309</v>
      </c>
      <c r="AE243" s="17">
        <v>37.176900058737267</v>
      </c>
      <c r="AF243" s="17">
        <v>0.91666666666666663</v>
      </c>
      <c r="AG243" s="17">
        <v>-1.0000000000000007</v>
      </c>
      <c r="AH243" s="17">
        <v>-1.0000000000000007</v>
      </c>
      <c r="AI243" s="17">
        <v>0</v>
      </c>
      <c r="AJ243" s="17">
        <v>-2.9158808442814869E-2</v>
      </c>
      <c r="AK243" s="17">
        <v>-1.8737306461864636E-2</v>
      </c>
      <c r="AL243" s="17">
        <v>7.6122658419629993E-2</v>
      </c>
      <c r="AM243" s="17">
        <v>-0.31324747032893407</v>
      </c>
      <c r="AN243" s="17">
        <v>-0.20268053179827583</v>
      </c>
      <c r="AO243" s="17">
        <v>-7.9248732905326777</v>
      </c>
      <c r="AP243" s="17">
        <v>-4.6864000028587451</v>
      </c>
      <c r="AQ243" s="17">
        <v>37.311278898807501</v>
      </c>
      <c r="AR243" s="17">
        <v>0.79598023350191505</v>
      </c>
      <c r="AS243" s="17">
        <v>1.1522590493189069</v>
      </c>
      <c r="AT243" s="17">
        <v>-1.0000000000000007</v>
      </c>
      <c r="AU243" s="17">
        <v>-1.0000000000000007</v>
      </c>
      <c r="AV243" s="17">
        <v>-0.36765468848416072</v>
      </c>
      <c r="AW243" s="17">
        <v>75.29187224409155</v>
      </c>
      <c r="AX243" s="17">
        <v>72.375991399810076</v>
      </c>
      <c r="AY243" s="17">
        <v>0.24537022403748049</v>
      </c>
      <c r="AZ243" s="17">
        <v>17.161696223175202</v>
      </c>
      <c r="BA243" s="22">
        <v>1467.1697790484209</v>
      </c>
      <c r="CU243" t="e">
        <v>#N/A</v>
      </c>
      <c r="CV243" t="e">
        <v>#N/A</v>
      </c>
    </row>
    <row r="244" spans="1:100" x14ac:dyDescent="0.25">
      <c r="A244">
        <v>604</v>
      </c>
      <c r="B244" t="s">
        <v>682</v>
      </c>
      <c r="C244" s="22">
        <v>3</v>
      </c>
      <c r="D244" s="17">
        <v>6.0973208039081381</v>
      </c>
      <c r="E244" s="17">
        <v>9.0046826742146424E-3</v>
      </c>
      <c r="F244" s="17">
        <v>1.7920632504592957</v>
      </c>
      <c r="G244" s="17">
        <v>1.7866466861854955</v>
      </c>
      <c r="H244" s="17">
        <v>0.21982401191111645</v>
      </c>
      <c r="I244" s="17">
        <v>0</v>
      </c>
      <c r="J244" s="17">
        <v>13.18944071466699</v>
      </c>
      <c r="K244" s="17">
        <v>0.21982401191111645</v>
      </c>
      <c r="L244" s="17">
        <v>-1.0000000000000016</v>
      </c>
      <c r="M244" s="17">
        <v>-1.0000000000000016</v>
      </c>
      <c r="N244" s="17">
        <v>4.396480238222332</v>
      </c>
      <c r="O244" s="17">
        <v>21.073408204760621</v>
      </c>
      <c r="P244" s="17">
        <v>2.3016770482797795</v>
      </c>
      <c r="Q244" s="17">
        <v>-5.3895600526671341</v>
      </c>
      <c r="R244" s="17">
        <v>-1.5751085995610405</v>
      </c>
      <c r="S244" s="17">
        <v>0.32575982065136</v>
      </c>
      <c r="T244" s="17">
        <v>0.33270938949624407</v>
      </c>
      <c r="U244" s="17">
        <v>0.50056770608499102</v>
      </c>
      <c r="V244" s="17">
        <v>0.38778851116527274</v>
      </c>
      <c r="W244" s="17">
        <v>53.080056619469993</v>
      </c>
      <c r="X244" s="17">
        <v>4.7670231457309988</v>
      </c>
      <c r="Y244" s="17">
        <v>-1.0000000000000016</v>
      </c>
      <c r="Z244" s="17">
        <v>-1.0000000000000016</v>
      </c>
      <c r="AA244" s="17">
        <v>86.987235899836165</v>
      </c>
      <c r="AB244" s="17">
        <v>0.33531997706297528</v>
      </c>
      <c r="AC244" s="17">
        <v>0.28884128321058072</v>
      </c>
      <c r="AD244" s="17">
        <v>8.5484497324986711E-2</v>
      </c>
      <c r="AE244" s="17">
        <v>35.482287879927149</v>
      </c>
      <c r="AF244" s="17">
        <v>0.8666666666666667</v>
      </c>
      <c r="AG244" s="17">
        <v>-1.0000000000000016</v>
      </c>
      <c r="AH244" s="17">
        <v>-1.0000000000000016</v>
      </c>
      <c r="AI244" s="17">
        <v>1.9496844243291588E-2</v>
      </c>
      <c r="AJ244" s="17">
        <v>0.38778851116527274</v>
      </c>
      <c r="AK244" s="17">
        <v>-2.7073576137144059E-2</v>
      </c>
      <c r="AL244" s="17">
        <v>1.7396137054636419E-2</v>
      </c>
      <c r="AM244" s="17">
        <v>-0.28169072119772842</v>
      </c>
      <c r="AN244" s="17">
        <v>0.39711917171421079</v>
      </c>
      <c r="AO244" s="17">
        <v>-7.1776359106289345</v>
      </c>
      <c r="AP244" s="17">
        <v>10.014959978128443</v>
      </c>
      <c r="AQ244" s="17">
        <v>66.269497334136958</v>
      </c>
      <c r="AR244" s="17">
        <v>1.5468254273978679</v>
      </c>
      <c r="AS244" s="17">
        <v>4.9868471576421136</v>
      </c>
      <c r="AT244" s="17">
        <v>-1.0000000000000016</v>
      </c>
      <c r="AU244" s="17">
        <v>-1.0000000000000016</v>
      </c>
      <c r="AV244" s="17">
        <v>0.21153808662445606</v>
      </c>
      <c r="AW244" s="17">
        <v>118.07560408272518</v>
      </c>
      <c r="AX244" s="17">
        <v>157.24439208411823</v>
      </c>
      <c r="AY244" s="17">
        <v>0.48400691519212607</v>
      </c>
      <c r="AZ244" s="17">
        <v>73.973370029499904</v>
      </c>
      <c r="BA244" s="22">
        <v>1677.3200015608491</v>
      </c>
      <c r="CU244" t="e">
        <v>#N/A</v>
      </c>
      <c r="CV244" t="e">
        <v>#N/A</v>
      </c>
    </row>
    <row r="245" spans="1:100" x14ac:dyDescent="0.25">
      <c r="A245">
        <v>606</v>
      </c>
      <c r="B245" t="s">
        <v>683</v>
      </c>
      <c r="C245" s="22">
        <v>3</v>
      </c>
      <c r="D245" s="17">
        <v>2.9894912171911368</v>
      </c>
      <c r="E245" s="17">
        <v>-3.3635954861105724E-2</v>
      </c>
      <c r="F245" s="17">
        <v>-0.4153664949010884</v>
      </c>
      <c r="G245" s="17">
        <v>-0.4265784798547903</v>
      </c>
      <c r="H245" s="17">
        <v>1.6578254861005812E-2</v>
      </c>
      <c r="I245" s="17">
        <v>0</v>
      </c>
      <c r="J245" s="17">
        <v>0.9946952916603452</v>
      </c>
      <c r="K245" s="17">
        <v>1.6578254861005812E-2</v>
      </c>
      <c r="L245" s="17">
        <v>-1.0000000000000029</v>
      </c>
      <c r="M245" s="17">
        <v>-1.0000000000000029</v>
      </c>
      <c r="N245" s="17">
        <v>0.33156509722011418</v>
      </c>
      <c r="O245" s="17">
        <v>3.5576080289966963</v>
      </c>
      <c r="P245" s="17">
        <v>0.8604427710554855</v>
      </c>
      <c r="Q245" s="17">
        <v>-2.4832140347307061</v>
      </c>
      <c r="R245" s="17">
        <v>-0.78805434591013979</v>
      </c>
      <c r="S245" s="17">
        <v>0.33333333333333437</v>
      </c>
      <c r="T245" s="17">
        <v>5.944638733483476E-2</v>
      </c>
      <c r="U245" s="17">
        <v>-4.6794986063852746E-2</v>
      </c>
      <c r="V245" s="17">
        <v>-4.4659234824209141E-3</v>
      </c>
      <c r="W245" s="17">
        <v>12.99762225043559</v>
      </c>
      <c r="X245" s="17">
        <v>-0.11781991423282825</v>
      </c>
      <c r="Y245" s="17">
        <v>-1.0000000000000029</v>
      </c>
      <c r="Z245" s="17">
        <v>-1.0000000000000029</v>
      </c>
      <c r="AA245" s="17">
        <v>5.0159521912619294</v>
      </c>
      <c r="AB245" s="17">
        <v>-7.8374645286320349E-2</v>
      </c>
      <c r="AC245" s="17">
        <v>1.960495341258478E-2</v>
      </c>
      <c r="AD245" s="17">
        <v>-8.510262239153514E-2</v>
      </c>
      <c r="AE245" s="17">
        <v>-7.1936157132635303</v>
      </c>
      <c r="AF245" s="17">
        <v>0</v>
      </c>
      <c r="AG245" s="17">
        <v>-1.0000000000000029</v>
      </c>
      <c r="AH245" s="17">
        <v>-1.0000000000000029</v>
      </c>
      <c r="AI245" s="17">
        <v>-2.7631144098933521E-2</v>
      </c>
      <c r="AJ245" s="17">
        <v>-4.4659234824209141E-3</v>
      </c>
      <c r="AK245" s="17">
        <v>-4.2863748532045193E-2</v>
      </c>
      <c r="AL245" s="17">
        <v>-0.12352030914570565</v>
      </c>
      <c r="AM245" s="17">
        <v>4.6380714921097313E-2</v>
      </c>
      <c r="AN245" s="17">
        <v>0.31430338682884018</v>
      </c>
      <c r="AO245" s="17">
        <v>0.9451991303672056</v>
      </c>
      <c r="AP245" s="17">
        <v>7.2399831249924773</v>
      </c>
      <c r="AQ245" s="17">
        <v>13.992317542095936</v>
      </c>
      <c r="AR245" s="17">
        <v>0.34151881112189564</v>
      </c>
      <c r="AS245" s="17">
        <v>-0.10124165937182171</v>
      </c>
      <c r="AT245" s="17">
        <v>-1.0000000000000029</v>
      </c>
      <c r="AU245" s="17">
        <v>-1.0000000000000029</v>
      </c>
      <c r="AV245" s="17">
        <v>-1.2146328257649301</v>
      </c>
      <c r="AW245" s="17">
        <v>15.813543345251095</v>
      </c>
      <c r="AX245" s="17">
        <v>14.814328115030328</v>
      </c>
      <c r="AY245" s="17">
        <v>-9.5346781983994447E-2</v>
      </c>
      <c r="AZ245" s="17">
        <v>-63.413217581727366</v>
      </c>
      <c r="BA245" s="22">
        <v>1323.1553831642007</v>
      </c>
      <c r="CU245" t="e">
        <v>#N/A</v>
      </c>
      <c r="CV245" t="e">
        <v>#N/A</v>
      </c>
    </row>
    <row r="246" spans="1:100" x14ac:dyDescent="0.25">
      <c r="A246">
        <v>610</v>
      </c>
      <c r="B246" t="s">
        <v>684</v>
      </c>
      <c r="C246" s="22">
        <v>3</v>
      </c>
      <c r="D246" s="17">
        <v>5.1376242076162599</v>
      </c>
      <c r="E246" s="17">
        <v>-0.1820420911405537</v>
      </c>
      <c r="F246" s="17">
        <v>1.2096564681351805</v>
      </c>
      <c r="G246" s="17">
        <v>1.1532686240101617</v>
      </c>
      <c r="H246" s="17">
        <v>0.28592578354740256</v>
      </c>
      <c r="I246" s="17">
        <v>9.4532175784972944E-2</v>
      </c>
      <c r="J246" s="17">
        <v>22.82747755994254</v>
      </c>
      <c r="K246" s="17">
        <v>0.38045795933237542</v>
      </c>
      <c r="L246" s="17">
        <v>-0.99999999999999911</v>
      </c>
      <c r="M246" s="17">
        <v>-0.99999999999999911</v>
      </c>
      <c r="N246" s="17">
        <v>7.6091591866475081</v>
      </c>
      <c r="O246" s="17">
        <v>29.118370391568941</v>
      </c>
      <c r="P246" s="17">
        <v>1.420748527295242</v>
      </c>
      <c r="Q246" s="17">
        <v>1.2097062342146709</v>
      </c>
      <c r="R246" s="17">
        <v>0.51811646768358821</v>
      </c>
      <c r="S246" s="17">
        <v>0.33333333333333287</v>
      </c>
      <c r="T246" s="17">
        <v>0.32997909936191999</v>
      </c>
      <c r="U246" s="17">
        <v>0.34094599568663736</v>
      </c>
      <c r="V246" s="17">
        <v>0.58251445853018946</v>
      </c>
      <c r="W246" s="17">
        <v>48.252597103188265</v>
      </c>
      <c r="X246" s="17">
        <v>5.138370973319156</v>
      </c>
      <c r="Y246" s="17">
        <v>-0.99999999999999911</v>
      </c>
      <c r="Z246" s="17">
        <v>-0.99999999999999911</v>
      </c>
      <c r="AA246" s="17">
        <v>110.69062233093844</v>
      </c>
      <c r="AB246" s="17">
        <v>0.40070120032263867</v>
      </c>
      <c r="AC246" s="17">
        <v>0.37661981791702509</v>
      </c>
      <c r="AD246" s="17">
        <v>0.46107715696166823</v>
      </c>
      <c r="AE246" s="17">
        <v>61.919908760066576</v>
      </c>
      <c r="AF246" s="17">
        <v>0.88235294117647056</v>
      </c>
      <c r="AG246" s="17">
        <v>-0.99999999999999911</v>
      </c>
      <c r="AH246" s="17">
        <v>-0.99999999999999911</v>
      </c>
      <c r="AI246" s="17">
        <v>-5.9864119811096898E-2</v>
      </c>
      <c r="AJ246" s="17">
        <v>0.58251445853018946</v>
      </c>
      <c r="AK246" s="17">
        <v>3.4419423190798409E-2</v>
      </c>
      <c r="AL246" s="17">
        <v>8.8063817632510047E-2</v>
      </c>
      <c r="AM246" s="17">
        <v>4.4424370565573912E-4</v>
      </c>
      <c r="AN246" s="17">
        <v>4.142978726166853E-2</v>
      </c>
      <c r="AO246" s="17">
        <v>0.18320320859538525</v>
      </c>
      <c r="AP246" s="17">
        <v>1.4760637697042633</v>
      </c>
      <c r="AQ246" s="17">
        <v>71.080074663130702</v>
      </c>
      <c r="AR246" s="17">
        <v>1.5867728869120805</v>
      </c>
      <c r="AS246" s="17">
        <v>5.5188289326515294</v>
      </c>
      <c r="AT246" s="17">
        <v>-0.99999999999999911</v>
      </c>
      <c r="AU246" s="17">
        <v>-0.99999999999999911</v>
      </c>
      <c r="AV246" s="17">
        <v>1.6713850916937494</v>
      </c>
      <c r="AW246" s="17">
        <v>141.28505649221154</v>
      </c>
      <c r="AX246" s="17">
        <v>198.33921994900862</v>
      </c>
      <c r="AY246" s="17">
        <v>0.37412623178859955</v>
      </c>
      <c r="AZ246" s="17">
        <v>43.829617317478714</v>
      </c>
      <c r="BA246" s="22">
        <v>1669.7447200611564</v>
      </c>
      <c r="CU246" t="e">
        <v>#N/A</v>
      </c>
      <c r="CV246" t="e">
        <v>#N/A</v>
      </c>
    </row>
    <row r="247" spans="1:100" x14ac:dyDescent="0.25">
      <c r="A247">
        <v>611</v>
      </c>
      <c r="B247" t="s">
        <v>685</v>
      </c>
      <c r="C247" s="22">
        <v>3</v>
      </c>
      <c r="D247" s="17">
        <v>5.0744723597866122</v>
      </c>
      <c r="E247" s="17">
        <v>8.1886352141267368E-3</v>
      </c>
      <c r="F247" s="17">
        <v>0.4116131808894764</v>
      </c>
      <c r="G247" s="17">
        <v>0.4116131808894764</v>
      </c>
      <c r="H247" s="17">
        <v>0.20044651755261306</v>
      </c>
      <c r="I247" s="17">
        <v>0</v>
      </c>
      <c r="J247" s="17">
        <v>12.026791053156785</v>
      </c>
      <c r="K247" s="17">
        <v>0.20044651755261306</v>
      </c>
      <c r="L247" s="17">
        <v>-1.0000000000000004</v>
      </c>
      <c r="M247" s="17">
        <v>-1.0000000000000004</v>
      </c>
      <c r="N247" s="17">
        <v>4.0089303510522623</v>
      </c>
      <c r="O247" s="17">
        <v>17.512876593832882</v>
      </c>
      <c r="P247" s="17">
        <v>0.13257192378741903</v>
      </c>
      <c r="Q247" s="17">
        <v>-8.9441731067320812E-2</v>
      </c>
      <c r="R247" s="17">
        <v>-3.171899534111703E-2</v>
      </c>
      <c r="S247" s="17">
        <v>0.33333333333333359</v>
      </c>
      <c r="T247" s="17">
        <v>0.265949381732969</v>
      </c>
      <c r="U247" s="17">
        <v>2.3219861085710752E-2</v>
      </c>
      <c r="V247" s="17">
        <v>-1.1666073344820529E-2</v>
      </c>
      <c r="W247" s="17">
        <v>16.415599410183184</v>
      </c>
      <c r="X247" s="17">
        <v>0.35433525018724493</v>
      </c>
      <c r="Y247" s="17">
        <v>-1.0000000000000004</v>
      </c>
      <c r="Z247" s="17">
        <v>-1.0000000000000004</v>
      </c>
      <c r="AA247" s="17">
        <v>44.726880331988589</v>
      </c>
      <c r="AB247" s="17">
        <v>-1.4140546063462142E-4</v>
      </c>
      <c r="AC247" s="17">
        <v>0.1473272834016614</v>
      </c>
      <c r="AD247" s="17">
        <v>0.41967412040190366</v>
      </c>
      <c r="AE247" s="17">
        <v>28.342999917146503</v>
      </c>
      <c r="AF247" s="17">
        <v>0.35714285714285715</v>
      </c>
      <c r="AG247" s="17">
        <v>-1.0000000000000004</v>
      </c>
      <c r="AH247" s="17">
        <v>-1.0000000000000004</v>
      </c>
      <c r="AI247" s="17">
        <v>0</v>
      </c>
      <c r="AJ247" s="17">
        <v>-1.1666073344820529E-2</v>
      </c>
      <c r="AK247" s="17">
        <v>0.10355015922005274</v>
      </c>
      <c r="AL247" s="17">
        <v>0.23235546901008544</v>
      </c>
      <c r="AM247" s="17">
        <v>9.6274494105926492E-2</v>
      </c>
      <c r="AN247" s="17">
        <v>0.54912150839410179</v>
      </c>
      <c r="AO247" s="17">
        <v>2.9246131487484268</v>
      </c>
      <c r="AP247" s="17">
        <v>14.889815054902972</v>
      </c>
      <c r="AQ247" s="17">
        <v>28.442390463339951</v>
      </c>
      <c r="AR247" s="17">
        <v>0.61083650280719248</v>
      </c>
      <c r="AS247" s="17">
        <v>0.5547817677398581</v>
      </c>
      <c r="AT247" s="17">
        <v>-1.0000000000000004</v>
      </c>
      <c r="AU247" s="17">
        <v>-1.0000000000000004</v>
      </c>
      <c r="AV247" s="17">
        <v>0.37989418554835935</v>
      </c>
      <c r="AW247" s="17">
        <v>77.129571980724364</v>
      </c>
      <c r="AX247" s="17">
        <v>75.962964646242327</v>
      </c>
      <c r="AY247" s="17">
        <v>0.2711501631635973</v>
      </c>
      <c r="AZ247" s="17">
        <v>24.809387192763264</v>
      </c>
      <c r="BA247" s="22">
        <v>1436.0529936653991</v>
      </c>
      <c r="CU247" t="e">
        <v>#N/A</v>
      </c>
      <c r="CV247" t="e">
        <v>#N/A</v>
      </c>
    </row>
    <row r="248" spans="1:100" x14ac:dyDescent="0.25">
      <c r="A248">
        <v>612</v>
      </c>
      <c r="B248" t="s">
        <v>686</v>
      </c>
      <c r="C248" s="22">
        <v>3</v>
      </c>
      <c r="D248" s="17">
        <v>1.8963952526769632</v>
      </c>
      <c r="E248" s="17">
        <v>0.541934314146997</v>
      </c>
      <c r="F248" s="17">
        <v>-5.727449815443969E-2</v>
      </c>
      <c r="G248" s="17">
        <v>0.10168277016502809</v>
      </c>
      <c r="H248" s="17">
        <v>0.30511992101750979</v>
      </c>
      <c r="I248" s="17">
        <v>-8.8678680118882049E-3</v>
      </c>
      <c r="J248" s="17">
        <v>17.775123180337289</v>
      </c>
      <c r="K248" s="17">
        <v>0.29625205300562157</v>
      </c>
      <c r="L248" s="17">
        <v>-1.0000000000000042</v>
      </c>
      <c r="M248" s="17">
        <v>-1.0000000000000042</v>
      </c>
      <c r="N248" s="17">
        <v>5.925041060112429</v>
      </c>
      <c r="O248" s="17">
        <v>19.773201203179276</v>
      </c>
      <c r="P248" s="17">
        <v>-0.37166313985557059</v>
      </c>
      <c r="Q248" s="17">
        <v>2.7376037585288193</v>
      </c>
      <c r="R248" s="17">
        <v>0.83783931540116452</v>
      </c>
      <c r="S248" s="17">
        <v>0.33333333333333498</v>
      </c>
      <c r="T248" s="17">
        <v>0.33333333333333498</v>
      </c>
      <c r="U248" s="17">
        <v>2.9849141339305808E-2</v>
      </c>
      <c r="V248" s="17">
        <v>-0.14597235750269202</v>
      </c>
      <c r="W248" s="17">
        <v>10.171655899906479</v>
      </c>
      <c r="X248" s="17">
        <v>-0.38602296599788011</v>
      </c>
      <c r="Y248" s="17">
        <v>-1.0000000000000042</v>
      </c>
      <c r="Z248" s="17">
        <v>-1.0000000000000042</v>
      </c>
      <c r="AA248" s="17">
        <v>45.774805102018178</v>
      </c>
      <c r="AB248" s="17">
        <v>0.21706994211950142</v>
      </c>
      <c r="AC248" s="17">
        <v>4.5246859242697557E-2</v>
      </c>
      <c r="AD248" s="17">
        <v>0.43298939637201256</v>
      </c>
      <c r="AE248" s="17">
        <v>34.765309886710568</v>
      </c>
      <c r="AF248" s="17">
        <v>0.58333333333333337</v>
      </c>
      <c r="AG248" s="17">
        <v>-1.0000000000000042</v>
      </c>
      <c r="AH248" s="17">
        <v>-1.0000000000000042</v>
      </c>
      <c r="AI248" s="17">
        <v>-2.4773557169768472E-2</v>
      </c>
      <c r="AJ248" s="17">
        <v>-0.14597235750269202</v>
      </c>
      <c r="AK248" s="17">
        <v>0.15315817940332443</v>
      </c>
      <c r="AL248" s="17">
        <v>0.25937295061279375</v>
      </c>
      <c r="AM248" s="17">
        <v>4.8924154727933204E-2</v>
      </c>
      <c r="AN248" s="17">
        <v>-8.3434836412119781E-2</v>
      </c>
      <c r="AO248" s="17">
        <v>1.9888947652149533</v>
      </c>
      <c r="AP248" s="17">
        <v>-0.78900615723902556</v>
      </c>
      <c r="AQ248" s="17">
        <v>27.946779080243761</v>
      </c>
      <c r="AR248" s="17">
        <v>0.55054345050328324</v>
      </c>
      <c r="AS248" s="17">
        <v>-8.9770912992258575E-2</v>
      </c>
      <c r="AT248" s="17">
        <v>-1.0000000000000042</v>
      </c>
      <c r="AU248" s="17">
        <v>-1.0000000000000042</v>
      </c>
      <c r="AV248" s="17">
        <v>0.93952208556619254</v>
      </c>
      <c r="AW248" s="17">
        <v>64.759000147958488</v>
      </c>
      <c r="AX248" s="17">
        <v>49.666293254293848</v>
      </c>
      <c r="AY248" s="17">
        <v>0.11917369415514602</v>
      </c>
      <c r="AZ248" s="17">
        <v>1.2923063645414539</v>
      </c>
      <c r="BA248" s="22">
        <v>1456.5219672642963</v>
      </c>
      <c r="CU248" t="e">
        <v>#N/A</v>
      </c>
      <c r="CV248" t="e">
        <v>#N/A</v>
      </c>
    </row>
    <row r="249" spans="1:100" x14ac:dyDescent="0.25">
      <c r="A249">
        <v>614</v>
      </c>
      <c r="B249" t="s">
        <v>687</v>
      </c>
      <c r="C249" s="22">
        <v>3</v>
      </c>
      <c r="D249" s="17">
        <v>4.7281773839891317</v>
      </c>
      <c r="E249" s="17">
        <v>6.700525754202641E-3</v>
      </c>
      <c r="F249" s="17">
        <v>-1.3230422437533022E-3</v>
      </c>
      <c r="G249" s="17">
        <v>-1.3230422437533022E-3</v>
      </c>
      <c r="H249" s="17">
        <v>0.24221104829744747</v>
      </c>
      <c r="I249" s="17">
        <v>0</v>
      </c>
      <c r="J249" s="17">
        <v>14.532662897846841</v>
      </c>
      <c r="K249" s="17">
        <v>0.24221104829744747</v>
      </c>
      <c r="L249" s="17">
        <v>-1.0000000000000009</v>
      </c>
      <c r="M249" s="17">
        <v>-1.0000000000000009</v>
      </c>
      <c r="N249" s="17">
        <v>4.8442209659489475</v>
      </c>
      <c r="O249" s="17">
        <v>19.259517239592213</v>
      </c>
      <c r="P249" s="17">
        <v>-0.37836616625430841</v>
      </c>
      <c r="Q249" s="17">
        <v>-8.9651337460818527E-3</v>
      </c>
      <c r="R249" s="17">
        <v>-3.9998355342830506E-2</v>
      </c>
      <c r="S249" s="17">
        <v>0.33333333333333365</v>
      </c>
      <c r="T249" s="17">
        <v>0.38554900926558139</v>
      </c>
      <c r="U249" s="17">
        <v>0.24054928108763238</v>
      </c>
      <c r="V249" s="17">
        <v>7.6196117461266796E-2</v>
      </c>
      <c r="W249" s="17">
        <v>31.736667714014693</v>
      </c>
      <c r="X249" s="17">
        <v>1.948260799351845</v>
      </c>
      <c r="Y249" s="17">
        <v>-1.0000000000000009</v>
      </c>
      <c r="Z249" s="17">
        <v>-1.0000000000000009</v>
      </c>
      <c r="AA249" s="17">
        <v>83.241717634450424</v>
      </c>
      <c r="AB249" s="17">
        <v>0.10467258140476357</v>
      </c>
      <c r="AC249" s="17">
        <v>0.46871562156965135</v>
      </c>
      <c r="AD249" s="17">
        <v>0.4575127625411573</v>
      </c>
      <c r="AE249" s="17">
        <v>51.545048275778569</v>
      </c>
      <c r="AF249" s="17">
        <v>0.8571428571428571</v>
      </c>
      <c r="AG249" s="17">
        <v>-1.0000000000000009</v>
      </c>
      <c r="AH249" s="17">
        <v>-1.0000000000000009</v>
      </c>
      <c r="AI249" s="17">
        <v>0</v>
      </c>
      <c r="AJ249" s="17">
        <v>7.6196117461266796E-2</v>
      </c>
      <c r="AK249" s="17">
        <v>-0.17585893389901927</v>
      </c>
      <c r="AL249" s="17">
        <v>0.159495890093901</v>
      </c>
      <c r="AM249" s="17">
        <v>0.16443398253497443</v>
      </c>
      <c r="AN249" s="17">
        <v>-0.20658495776381589</v>
      </c>
      <c r="AO249" s="17">
        <v>3.2315548938792644</v>
      </c>
      <c r="AP249" s="17">
        <v>-4.3671444936258927</v>
      </c>
      <c r="AQ249" s="17">
        <v>46.26933061186152</v>
      </c>
      <c r="AR249" s="17">
        <v>1.0356277411478141</v>
      </c>
      <c r="AS249" s="17">
        <v>2.1904718476492921</v>
      </c>
      <c r="AT249" s="17">
        <v>-1.0000000000000009</v>
      </c>
      <c r="AU249" s="17">
        <v>-1.0000000000000009</v>
      </c>
      <c r="AV249" s="17">
        <v>-4.1321397586583805E-2</v>
      </c>
      <c r="AW249" s="17">
        <v>98.134090380416765</v>
      </c>
      <c r="AX249" s="17">
        <v>105.75370212654347</v>
      </c>
      <c r="AY249" s="17">
        <v>0.30087016716498133</v>
      </c>
      <c r="AZ249" s="17">
        <v>46.601178442790577</v>
      </c>
      <c r="BA249" s="22">
        <v>1530.3891638660309</v>
      </c>
      <c r="CU249" t="e">
        <v>#N/A</v>
      </c>
      <c r="CV249" t="e">
        <v>#N/A</v>
      </c>
    </row>
    <row r="250" spans="1:100" x14ac:dyDescent="0.25">
      <c r="A250">
        <v>615</v>
      </c>
      <c r="B250" t="s">
        <v>688</v>
      </c>
      <c r="C250" s="22">
        <v>3</v>
      </c>
      <c r="D250" s="17">
        <v>1.9456908217823174</v>
      </c>
      <c r="E250" s="17">
        <v>3.5367557728984568E-2</v>
      </c>
      <c r="F250" s="17">
        <v>0.3508641933301897</v>
      </c>
      <c r="G250" s="17">
        <v>0.36463370530137196</v>
      </c>
      <c r="H250" s="17">
        <v>9.5862296491149301E-2</v>
      </c>
      <c r="I250" s="17">
        <v>0</v>
      </c>
      <c r="J250" s="17">
        <v>5.751737789468967</v>
      </c>
      <c r="K250" s="17">
        <v>9.5862296491149301E-2</v>
      </c>
      <c r="L250" s="17">
        <v>-1.0000000000000009</v>
      </c>
      <c r="M250" s="17">
        <v>-1.0000000000000009</v>
      </c>
      <c r="N250" s="17">
        <v>1.9172459298229878</v>
      </c>
      <c r="O250" s="17">
        <v>8.0620623165526499</v>
      </c>
      <c r="P250" s="17">
        <v>-1.4620094829072852E-2</v>
      </c>
      <c r="Q250" s="17">
        <v>2.3226313472143296</v>
      </c>
      <c r="R250" s="17">
        <v>0.55236524230394679</v>
      </c>
      <c r="S250" s="17">
        <v>0.33333333333333359</v>
      </c>
      <c r="T250" s="17">
        <v>0.3050867213880698</v>
      </c>
      <c r="U250" s="17">
        <v>-9.8422659558990183E-2</v>
      </c>
      <c r="V250" s="17">
        <v>-3.5140119888313294E-3</v>
      </c>
      <c r="W250" s="17">
        <v>17.62484346729731</v>
      </c>
      <c r="X250" s="17">
        <v>9.953643611604146E-2</v>
      </c>
      <c r="Y250" s="17">
        <v>-1.0000000000000009</v>
      </c>
      <c r="Z250" s="17">
        <v>-1.0000000000000009</v>
      </c>
      <c r="AA250" s="17">
        <v>16.943719594906074</v>
      </c>
      <c r="AB250" s="17">
        <v>-6.8096465706219508E-2</v>
      </c>
      <c r="AC250" s="17">
        <v>4.0079502467982947E-2</v>
      </c>
      <c r="AD250" s="17">
        <v>3.3471809443331082E-3</v>
      </c>
      <c r="AE250" s="17">
        <v>-1.2334891146951754</v>
      </c>
      <c r="AF250" s="17">
        <v>0</v>
      </c>
      <c r="AG250" s="17">
        <v>-1.0000000000000009</v>
      </c>
      <c r="AH250" s="17">
        <v>-1.0000000000000009</v>
      </c>
      <c r="AI250" s="17">
        <v>-7.5342109552199981E-3</v>
      </c>
      <c r="AJ250" s="17">
        <v>-3.5140119888313294E-3</v>
      </c>
      <c r="AK250" s="17">
        <v>0.32134570327359285</v>
      </c>
      <c r="AL250" s="17">
        <v>-1.9961450027882598E-2</v>
      </c>
      <c r="AM250" s="17">
        <v>8.1077801860088228E-2</v>
      </c>
      <c r="AN250" s="17">
        <v>6.1937150444453651E-2</v>
      </c>
      <c r="AO250" s="17">
        <v>3.6336735628701708</v>
      </c>
      <c r="AP250" s="17">
        <v>1.4486215109719283</v>
      </c>
      <c r="AQ250" s="17">
        <v>23.376581256766258</v>
      </c>
      <c r="AR250" s="17">
        <v>0.53648338317358202</v>
      </c>
      <c r="AS250" s="17">
        <v>0.19539873260719112</v>
      </c>
      <c r="AT250" s="17">
        <v>-1.0000000000000009</v>
      </c>
      <c r="AU250" s="17">
        <v>-1.0000000000000009</v>
      </c>
      <c r="AV250" s="17">
        <v>0.91699894760531886</v>
      </c>
      <c r="AW250" s="17">
        <v>26.454403422430655</v>
      </c>
      <c r="AX250" s="17">
        <v>25.952318004443111</v>
      </c>
      <c r="AY250" s="17">
        <v>-1.7517597022293677E-2</v>
      </c>
      <c r="AZ250" s="17">
        <v>-47.72730748298369</v>
      </c>
      <c r="BA250" s="22">
        <v>1325.0767686806566</v>
      </c>
      <c r="CU250" t="e">
        <v>#N/A</v>
      </c>
      <c r="CV250" t="e">
        <v>#N/A</v>
      </c>
    </row>
    <row r="251" spans="1:100" x14ac:dyDescent="0.25">
      <c r="A251">
        <v>617</v>
      </c>
      <c r="B251" t="s">
        <v>689</v>
      </c>
      <c r="C251" s="22">
        <v>3</v>
      </c>
      <c r="D251" s="17">
        <v>4.2865060278195566</v>
      </c>
      <c r="E251" s="17">
        <v>0.40864915766232535</v>
      </c>
      <c r="F251" s="17">
        <v>9.2307922656868213E-2</v>
      </c>
      <c r="G251" s="17">
        <v>0.14406844966510421</v>
      </c>
      <c r="H251" s="17">
        <v>8.4128173918044308E-2</v>
      </c>
      <c r="I251" s="17">
        <v>0</v>
      </c>
      <c r="J251" s="17">
        <v>5.0476904350826617</v>
      </c>
      <c r="K251" s="17">
        <v>8.4128173918044308E-2</v>
      </c>
      <c r="L251" s="17">
        <v>-1.0000000000000009</v>
      </c>
      <c r="M251" s="17">
        <v>-1.0000000000000009</v>
      </c>
      <c r="N251" s="17">
        <v>1.6825634783608883</v>
      </c>
      <c r="O251" s="17">
        <v>9.4782649125673313</v>
      </c>
      <c r="P251" s="17">
        <v>0.80899101159658648</v>
      </c>
      <c r="Q251" s="17">
        <v>-0.92306116724215548</v>
      </c>
      <c r="R251" s="17">
        <v>-0.17977156979924833</v>
      </c>
      <c r="S251" s="17">
        <v>0.33333333333333326</v>
      </c>
      <c r="T251" s="17">
        <v>0.34633978878549021</v>
      </c>
      <c r="U251" s="17">
        <v>-0.10469886909089104</v>
      </c>
      <c r="V251" s="17">
        <v>-1.6926810508565499E-2</v>
      </c>
      <c r="W251" s="17">
        <v>18.9567707440529</v>
      </c>
      <c r="X251" s="17">
        <v>8.54511875757447E-2</v>
      </c>
      <c r="Y251" s="17">
        <v>-1.0000000000000009</v>
      </c>
      <c r="Z251" s="17">
        <v>-1.0000000000000009</v>
      </c>
      <c r="AA251" s="17">
        <v>47.374304507039248</v>
      </c>
      <c r="AB251" s="17">
        <v>0.35971077957483816</v>
      </c>
      <c r="AC251" s="17">
        <v>-0.11203796658475373</v>
      </c>
      <c r="AD251" s="17">
        <v>0.32427329366562768</v>
      </c>
      <c r="AE251" s="17">
        <v>28.597305332785613</v>
      </c>
      <c r="AF251" s="17">
        <v>0.41666666666666669</v>
      </c>
      <c r="AG251" s="17">
        <v>-1.0000000000000009</v>
      </c>
      <c r="AH251" s="17">
        <v>-1.0000000000000009</v>
      </c>
      <c r="AI251" s="17">
        <v>0</v>
      </c>
      <c r="AJ251" s="17">
        <v>-1.6926810508565499E-2</v>
      </c>
      <c r="AK251" s="17">
        <v>-9.5234674714043871E-2</v>
      </c>
      <c r="AL251" s="17">
        <v>8.914492131867055E-3</v>
      </c>
      <c r="AM251" s="17">
        <v>-9.3371105301258348E-2</v>
      </c>
      <c r="AN251" s="17">
        <v>-0.10821222409956094</v>
      </c>
      <c r="AO251" s="17">
        <v>-2.8104510061016779</v>
      </c>
      <c r="AP251" s="17">
        <v>-2.6607331418296885</v>
      </c>
      <c r="AQ251" s="17">
        <v>24.004461179135578</v>
      </c>
      <c r="AR251" s="17">
        <v>0.55804744251936744</v>
      </c>
      <c r="AS251" s="17">
        <v>0.16957936149378883</v>
      </c>
      <c r="AT251" s="17">
        <v>-1.0000000000000009</v>
      </c>
      <c r="AU251" s="17">
        <v>-1.0000000000000009</v>
      </c>
      <c r="AV251" s="17">
        <v>-3.5703120134144117E-2</v>
      </c>
      <c r="AW251" s="17">
        <v>54.191836277776908</v>
      </c>
      <c r="AX251" s="17">
        <v>52.499155226920365</v>
      </c>
      <c r="AY251" s="17">
        <v>0.26705190251244043</v>
      </c>
      <c r="AZ251" s="17">
        <v>-18.560612421621784</v>
      </c>
      <c r="BA251" s="22">
        <v>1360.8412567381306</v>
      </c>
      <c r="CU251" t="e">
        <v>#N/A</v>
      </c>
      <c r="CV251" t="e">
        <v>#N/A</v>
      </c>
    </row>
    <row r="252" spans="1:100" x14ac:dyDescent="0.25">
      <c r="A252">
        <v>619</v>
      </c>
      <c r="B252" t="s">
        <v>690</v>
      </c>
      <c r="C252" s="22">
        <v>3</v>
      </c>
      <c r="D252" s="17">
        <v>4.1860921934269717</v>
      </c>
      <c r="E252" s="17">
        <v>0.21654795549929351</v>
      </c>
      <c r="F252" s="17">
        <v>-0.10961628074890406</v>
      </c>
      <c r="G252" s="17">
        <v>-4.644082820666158E-2</v>
      </c>
      <c r="H252" s="17">
        <v>0.32380546784251341</v>
      </c>
      <c r="I252" s="17">
        <v>-4.9255843597822615E-3</v>
      </c>
      <c r="J252" s="17">
        <v>19.132793008963855</v>
      </c>
      <c r="K252" s="17">
        <v>0.31887988348273111</v>
      </c>
      <c r="L252" s="17">
        <v>-0.99999999999999956</v>
      </c>
      <c r="M252" s="17">
        <v>-0.99999999999999956</v>
      </c>
      <c r="N252" s="17">
        <v>6.3775976696546177</v>
      </c>
      <c r="O252" s="17">
        <v>23.272444374184161</v>
      </c>
      <c r="P252" s="17">
        <v>-0.55838491143677016</v>
      </c>
      <c r="Q252" s="17">
        <v>5.2946317135570879</v>
      </c>
      <c r="R252" s="17">
        <v>1.7707403155210348</v>
      </c>
      <c r="S252" s="17">
        <v>0.33333333333333315</v>
      </c>
      <c r="T252" s="17">
        <v>0.33333333333333315</v>
      </c>
      <c r="U252" s="17">
        <v>0.38723883329999775</v>
      </c>
      <c r="V252" s="17">
        <v>-5.0377435569665639E-2</v>
      </c>
      <c r="W252" s="17">
        <v>27.385927236570691</v>
      </c>
      <c r="X252" s="17">
        <v>1.5944775029659306</v>
      </c>
      <c r="Y252" s="17">
        <v>-0.99999999999999956</v>
      </c>
      <c r="Z252" s="17">
        <v>-0.99999999999999956</v>
      </c>
      <c r="AA252" s="17">
        <v>74.849569674038264</v>
      </c>
      <c r="AB252" s="17">
        <v>0.28636165123781249</v>
      </c>
      <c r="AC252" s="17">
        <v>0.22883126646079582</v>
      </c>
      <c r="AD252" s="17">
        <v>0.39866512474032156</v>
      </c>
      <c r="AE252" s="17">
        <v>45.692902121946474</v>
      </c>
      <c r="AF252" s="17">
        <v>0.75</v>
      </c>
      <c r="AG252" s="17">
        <v>-0.99999999999999956</v>
      </c>
      <c r="AH252" s="17">
        <v>-0.99999999999999956</v>
      </c>
      <c r="AI252" s="17">
        <v>7.5156921473578636E-2</v>
      </c>
      <c r="AJ252" s="17">
        <v>-5.0377435569665639E-2</v>
      </c>
      <c r="AK252" s="17">
        <v>0.16110167385992433</v>
      </c>
      <c r="AL252" s="17">
        <v>-0.11414748057950136</v>
      </c>
      <c r="AM252" s="17">
        <v>6.5301231741587973E-2</v>
      </c>
      <c r="AN252" s="17">
        <v>0.12637897316147942</v>
      </c>
      <c r="AO252" s="17">
        <v>2.4380391628393205</v>
      </c>
      <c r="AP252" s="17">
        <v>2.5887369261394797</v>
      </c>
      <c r="AQ252" s="17">
        <v>46.518720245534539</v>
      </c>
      <c r="AR252" s="17">
        <v>1.0035280643969982</v>
      </c>
      <c r="AS252" s="17">
        <v>1.9133573864486633</v>
      </c>
      <c r="AT252" s="17">
        <v>-0.99999999999999956</v>
      </c>
      <c r="AU252" s="17">
        <v>-0.99999999999999956</v>
      </c>
      <c r="AV252" s="17">
        <v>1.7242994873143747</v>
      </c>
      <c r="AW252" s="17">
        <v>100.7107509743619</v>
      </c>
      <c r="AX252" s="17">
        <v>97.176145846866817</v>
      </c>
      <c r="AY252" s="17">
        <v>0.12429926321854003</v>
      </c>
      <c r="AZ252" s="17">
        <v>-4.8696900323104213</v>
      </c>
      <c r="BA252" s="22">
        <v>1462.9538832019666</v>
      </c>
      <c r="CU252" t="e">
        <v>#N/A</v>
      </c>
      <c r="CV252" t="e">
        <v>#N/A</v>
      </c>
    </row>
    <row r="253" spans="1:100" x14ac:dyDescent="0.25">
      <c r="A253">
        <v>620</v>
      </c>
      <c r="B253" t="s">
        <v>691</v>
      </c>
      <c r="C253" s="22">
        <v>3</v>
      </c>
      <c r="D253" s="17">
        <v>4.9362713411006514</v>
      </c>
      <c r="E253" s="17">
        <v>-0.61820266279163472</v>
      </c>
      <c r="F253" s="17">
        <v>-0.32605609764150367</v>
      </c>
      <c r="G253" s="17">
        <v>-0.50161201777819542</v>
      </c>
      <c r="H253" s="17">
        <v>0.2061369905175133</v>
      </c>
      <c r="I253" s="17">
        <v>-1.625208970135828E-3</v>
      </c>
      <c r="J253" s="17">
        <v>12.270706892842641</v>
      </c>
      <c r="K253" s="17">
        <v>0.20451178154737748</v>
      </c>
      <c r="L253" s="17">
        <v>-0.99999999999999878</v>
      </c>
      <c r="M253" s="17">
        <v>-0.99999999999999878</v>
      </c>
      <c r="N253" s="17">
        <v>4.0902356309475483</v>
      </c>
      <c r="O253" s="17">
        <v>16.705366216165114</v>
      </c>
      <c r="P253" s="17">
        <v>5.2057250430589068</v>
      </c>
      <c r="Q253" s="17">
        <v>-2.6967911487457932</v>
      </c>
      <c r="R253" s="17">
        <v>-0.36210408352774098</v>
      </c>
      <c r="S253" s="17">
        <v>0.33333333333333282</v>
      </c>
      <c r="T253" s="17">
        <v>0.33333333333333282</v>
      </c>
      <c r="U253" s="17">
        <v>0.33945872559303725</v>
      </c>
      <c r="V253" s="17">
        <v>0.16986081532764252</v>
      </c>
      <c r="W253" s="17">
        <v>38.858977041598735</v>
      </c>
      <c r="X253" s="17">
        <v>2.8391546794572933</v>
      </c>
      <c r="Y253" s="17">
        <v>-0.99999999999999878</v>
      </c>
      <c r="Z253" s="17">
        <v>-0.99999999999999878</v>
      </c>
      <c r="AA253" s="17">
        <v>83.084406682677596</v>
      </c>
      <c r="AB253" s="17">
        <v>0.33044948144904496</v>
      </c>
      <c r="AC253" s="17">
        <v>0.2485402458200475</v>
      </c>
      <c r="AD253" s="17">
        <v>0.31276094722303965</v>
      </c>
      <c r="AE253" s="17">
        <v>44.587533724606644</v>
      </c>
      <c r="AF253" s="17">
        <v>0.83333333333333337</v>
      </c>
      <c r="AG253" s="17">
        <v>-0.99999999999999878</v>
      </c>
      <c r="AH253" s="17">
        <v>-0.99999999999999878</v>
      </c>
      <c r="AI253" s="17">
        <v>-8.8382404492238463E-3</v>
      </c>
      <c r="AJ253" s="17">
        <v>0.16986081532764252</v>
      </c>
      <c r="AK253" s="17">
        <v>-3.8775825493679403E-2</v>
      </c>
      <c r="AL253" s="17">
        <v>-3.0375623040701821E-2</v>
      </c>
      <c r="AM253" s="17">
        <v>0.35057287027687767</v>
      </c>
      <c r="AN253" s="17">
        <v>5.7414014845829239E-2</v>
      </c>
      <c r="AO253" s="17">
        <v>8.5704426294535434</v>
      </c>
      <c r="AP253" s="17">
        <v>1.2834722559422214</v>
      </c>
      <c r="AQ253" s="17">
        <v>51.129683934441367</v>
      </c>
      <c r="AR253" s="17">
        <v>1.1759862075873457</v>
      </c>
      <c r="AS253" s="17">
        <v>3.04366646100467</v>
      </c>
      <c r="AT253" s="17">
        <v>-0.99999999999999878</v>
      </c>
      <c r="AU253" s="17">
        <v>-0.99999999999999878</v>
      </c>
      <c r="AV253" s="17">
        <v>-0.86371610130593623</v>
      </c>
      <c r="AW253" s="17">
        <v>101.07324515478493</v>
      </c>
      <c r="AX253" s="17">
        <v>117.8825618785648</v>
      </c>
      <c r="AY253" s="17">
        <v>0.17126197223268502</v>
      </c>
      <c r="AZ253" s="17">
        <v>-7.1846562034622723</v>
      </c>
      <c r="BA253" s="22">
        <v>1467.3644747380035</v>
      </c>
      <c r="CU253" t="e">
        <v>#N/A</v>
      </c>
      <c r="CV253" t="e">
        <v>#N/A</v>
      </c>
    </row>
    <row r="254" spans="1:100" x14ac:dyDescent="0.25">
      <c r="A254">
        <v>623</v>
      </c>
      <c r="B254" t="s">
        <v>692</v>
      </c>
      <c r="C254" s="22">
        <v>3</v>
      </c>
      <c r="D254" s="17">
        <v>5.3950757065816735</v>
      </c>
      <c r="E254" s="17">
        <v>1.1137979023562108</v>
      </c>
      <c r="F254" s="17">
        <v>-0.27395966437566599</v>
      </c>
      <c r="G254" s="17">
        <v>9.8196096992942725E-2</v>
      </c>
      <c r="H254" s="17">
        <v>0.47089932075218666</v>
      </c>
      <c r="I254" s="17">
        <v>8.2794869801977436E-2</v>
      </c>
      <c r="J254" s="17">
        <v>33.22165143324986</v>
      </c>
      <c r="K254" s="17">
        <v>0.55369419055416413</v>
      </c>
      <c r="L254" s="17">
        <v>-1</v>
      </c>
      <c r="M254" s="17">
        <v>-1</v>
      </c>
      <c r="N254" s="17">
        <v>11.073883811083281</v>
      </c>
      <c r="O254" s="17">
        <v>38.714923236824468</v>
      </c>
      <c r="P254" s="17">
        <v>0.39999560242822729</v>
      </c>
      <c r="Q254" s="17">
        <v>-0.3901149819115185</v>
      </c>
      <c r="R254" s="17">
        <v>-0.11905121455536762</v>
      </c>
      <c r="S254" s="17">
        <v>0.33333333333333343</v>
      </c>
      <c r="T254" s="17">
        <v>0.33333333333333343</v>
      </c>
      <c r="U254" s="17">
        <v>0.33925244587016251</v>
      </c>
      <c r="V254" s="17">
        <v>6.9654237870654279E-2</v>
      </c>
      <c r="W254" s="17">
        <v>20.875166394132776</v>
      </c>
      <c r="X254" s="17">
        <v>1.8879076868170792</v>
      </c>
      <c r="Y254" s="17">
        <v>-1</v>
      </c>
      <c r="Z254" s="17">
        <v>-1</v>
      </c>
      <c r="AA254" s="17">
        <v>67.339361932835942</v>
      </c>
      <c r="AB254" s="17">
        <v>0.14772660456493131</v>
      </c>
      <c r="AC254" s="17">
        <v>0.45341689296358911</v>
      </c>
      <c r="AD254" s="17">
        <v>0.33052143753665009</v>
      </c>
      <c r="AE254" s="17">
        <v>46.583246753258535</v>
      </c>
      <c r="AF254" s="17">
        <v>1</v>
      </c>
      <c r="AG254" s="17">
        <v>-1</v>
      </c>
      <c r="AH254" s="17">
        <v>-1</v>
      </c>
      <c r="AI254" s="17">
        <v>5.6171872796396127E-3</v>
      </c>
      <c r="AJ254" s="17">
        <v>6.9654237870654279E-2</v>
      </c>
      <c r="AK254" s="17">
        <v>0.20600502158434877</v>
      </c>
      <c r="AL254" s="17">
        <v>7.3904303356282881E-3</v>
      </c>
      <c r="AM254" s="17">
        <v>-3.0560429197742177E-2</v>
      </c>
      <c r="AN254" s="17">
        <v>-0.10684964544617084</v>
      </c>
      <c r="AO254" s="17">
        <v>0.26601437797818839</v>
      </c>
      <c r="AP254" s="17">
        <v>-2.634288984476131</v>
      </c>
      <c r="AQ254" s="17">
        <v>54.096817827382623</v>
      </c>
      <c r="AR254" s="17">
        <v>1.0755733504074836</v>
      </c>
      <c r="AS254" s="17">
        <v>2.4416018773712422</v>
      </c>
      <c r="AT254" s="17">
        <v>-1</v>
      </c>
      <c r="AU254" s="17">
        <v>-1</v>
      </c>
      <c r="AV254" s="17">
        <v>-2.0855117562424794E-2</v>
      </c>
      <c r="AW254" s="17">
        <v>103.41999618518419</v>
      </c>
      <c r="AX254" s="17">
        <v>110.49776371784243</v>
      </c>
      <c r="AY254" s="17">
        <v>7.3153086759250807E-2</v>
      </c>
      <c r="AZ254" s="17">
        <v>12.212283496631553</v>
      </c>
      <c r="BA254" s="22">
        <v>1492.6678474296803</v>
      </c>
      <c r="CU254" t="e">
        <v>#N/A</v>
      </c>
      <c r="CV254" t="e">
        <v>#N/A</v>
      </c>
    </row>
    <row r="255" spans="1:100" x14ac:dyDescent="0.25">
      <c r="A255">
        <v>624</v>
      </c>
      <c r="B255" t="s">
        <v>693</v>
      </c>
      <c r="C255" s="22">
        <v>3</v>
      </c>
      <c r="D255" s="17">
        <v>4.5213827476634361</v>
      </c>
      <c r="E255" s="17">
        <v>0</v>
      </c>
      <c r="F255" s="17">
        <v>1.409234761798446</v>
      </c>
      <c r="G255" s="17">
        <v>1.409234761798446</v>
      </c>
      <c r="H255" s="17">
        <v>0.48684819178188671</v>
      </c>
      <c r="I255" s="17">
        <v>0</v>
      </c>
      <c r="J255" s="17">
        <v>29.210891506913207</v>
      </c>
      <c r="K255" s="17">
        <v>0.48684819178188671</v>
      </c>
      <c r="L255" s="17">
        <v>-1.0000000000000002</v>
      </c>
      <c r="M255" s="17">
        <v>-1.0000000000000002</v>
      </c>
      <c r="N255" s="17">
        <v>9.7369638356377344</v>
      </c>
      <c r="O255" s="17">
        <v>35.141509016375075</v>
      </c>
      <c r="P255" s="17">
        <v>-7.0879120513013417E-3</v>
      </c>
      <c r="Q255" s="17">
        <v>8.3921411742369365</v>
      </c>
      <c r="R255" s="17">
        <v>2.6094908430417436</v>
      </c>
      <c r="S255" s="17">
        <v>0.33333333333333331</v>
      </c>
      <c r="T255" s="17">
        <v>0.33333333333333331</v>
      </c>
      <c r="U255" s="17">
        <v>0.44952103510374997</v>
      </c>
      <c r="V255" s="17">
        <v>4.2289692401112675E-2</v>
      </c>
      <c r="W255" s="17">
        <v>26.86516809558568</v>
      </c>
      <c r="X255" s="17">
        <v>2.2316407697064551</v>
      </c>
      <c r="Y255" s="17">
        <v>-1.0000000000000002</v>
      </c>
      <c r="Z255" s="17">
        <v>-1.0000000000000002</v>
      </c>
      <c r="AA255" s="17">
        <v>69.74496348290927</v>
      </c>
      <c r="AB255" s="17">
        <v>0.34100977127211002</v>
      </c>
      <c r="AC255" s="17">
        <v>0.1443549696837563</v>
      </c>
      <c r="AD255" s="17">
        <v>0.3200413499297699</v>
      </c>
      <c r="AE255" s="17">
        <v>40.270304544281842</v>
      </c>
      <c r="AF255" s="17">
        <v>0.75</v>
      </c>
      <c r="AG255" s="17">
        <v>-1.0000000000000002</v>
      </c>
      <c r="AH255" s="17">
        <v>-1.0000000000000002</v>
      </c>
      <c r="AI255" s="17">
        <v>-1.1473996438776638E-2</v>
      </c>
      <c r="AJ255" s="17">
        <v>4.2289692401112675E-2</v>
      </c>
      <c r="AK255" s="17">
        <v>0.14012125987626434</v>
      </c>
      <c r="AL255" s="17">
        <v>0.39902972180217394</v>
      </c>
      <c r="AM255" s="17">
        <v>0.3689400023879793</v>
      </c>
      <c r="AN255" s="17">
        <v>-0.11998417468409023</v>
      </c>
      <c r="AO255" s="17">
        <v>9.9241063590808025</v>
      </c>
      <c r="AP255" s="17">
        <v>-1.0044557580913855</v>
      </c>
      <c r="AQ255" s="17">
        <v>56.07605960249888</v>
      </c>
      <c r="AR255" s="17">
        <v>1.158477394171529</v>
      </c>
      <c r="AS255" s="17">
        <v>2.7184889614883425</v>
      </c>
      <c r="AT255" s="17">
        <v>-1.0000000000000002</v>
      </c>
      <c r="AU255" s="17">
        <v>-1.0000000000000002</v>
      </c>
      <c r="AV255" s="17">
        <v>4.0187256048401894</v>
      </c>
      <c r="AW255" s="17">
        <v>103.88201674119291</v>
      </c>
      <c r="AX255" s="17">
        <v>107.88150605252862</v>
      </c>
      <c r="AY255" s="17">
        <v>0.22443695530618285</v>
      </c>
      <c r="AZ255" s="17">
        <v>20.910722669179599</v>
      </c>
      <c r="BA255" s="22">
        <v>1573.3966204849883</v>
      </c>
      <c r="CU255" t="e">
        <v>#N/A</v>
      </c>
      <c r="CV255" t="e">
        <v>#N/A</v>
      </c>
    </row>
    <row r="256" spans="1:100" x14ac:dyDescent="0.25">
      <c r="A256">
        <v>639</v>
      </c>
      <c r="B256" t="s">
        <v>694</v>
      </c>
      <c r="C256" s="22">
        <v>3</v>
      </c>
      <c r="D256" s="17">
        <v>5.3423872076318011</v>
      </c>
      <c r="E256" s="17">
        <v>2.3417763875935041E-2</v>
      </c>
      <c r="F256" s="17">
        <v>9.8191032227555652E-2</v>
      </c>
      <c r="G256" s="17">
        <v>0.10230753311835492</v>
      </c>
      <c r="H256" s="17">
        <v>0.13884985588659651</v>
      </c>
      <c r="I256" s="17">
        <v>0</v>
      </c>
      <c r="J256" s="17">
        <v>8.3309913531957918</v>
      </c>
      <c r="K256" s="17">
        <v>0.13884985588659651</v>
      </c>
      <c r="L256" s="17">
        <v>-0.99999999999999778</v>
      </c>
      <c r="M256" s="17">
        <v>-0.99999999999999778</v>
      </c>
      <c r="N256" s="17">
        <v>2.7769971177319297</v>
      </c>
      <c r="O256" s="17">
        <v>13.775686093945948</v>
      </c>
      <c r="P256" s="17">
        <v>0.7848137805989136</v>
      </c>
      <c r="Q256" s="17">
        <v>1.1774532321057989</v>
      </c>
      <c r="R256" s="17">
        <v>0.25656401500903192</v>
      </c>
      <c r="S256" s="17">
        <v>0.32427324251086942</v>
      </c>
      <c r="T256" s="17">
        <v>0.33645378882465349</v>
      </c>
      <c r="U256" s="17">
        <v>0.36038115658199865</v>
      </c>
      <c r="V256" s="17">
        <v>-3.560113502839965E-2</v>
      </c>
      <c r="W256" s="17">
        <v>33.866287880101027</v>
      </c>
      <c r="X256" s="17">
        <v>1.7660697726384789</v>
      </c>
      <c r="Y256" s="17">
        <v>-0.99999999999999778</v>
      </c>
      <c r="Z256" s="17">
        <v>-0.99999999999999778</v>
      </c>
      <c r="AA256" s="17">
        <v>63.007752624247416</v>
      </c>
      <c r="AB256" s="17">
        <v>0.43880957724905789</v>
      </c>
      <c r="AC256" s="17">
        <v>0.10233700608860274</v>
      </c>
      <c r="AD256" s="17">
        <v>3.6551431245086877E-2</v>
      </c>
      <c r="AE256" s="17">
        <v>28.88490072913736</v>
      </c>
      <c r="AF256" s="17">
        <v>0.76470588235294112</v>
      </c>
      <c r="AG256" s="17">
        <v>-0.99999999999999778</v>
      </c>
      <c r="AH256" s="17">
        <v>-0.99999999999999778</v>
      </c>
      <c r="AI256" s="17">
        <v>0</v>
      </c>
      <c r="AJ256" s="17">
        <v>-3.560113502839965E-2</v>
      </c>
      <c r="AK256" s="17">
        <v>7.9911483045961393E-2</v>
      </c>
      <c r="AL256" s="17">
        <v>0.15717564742794715</v>
      </c>
      <c r="AM256" s="17">
        <v>6.9904153949586684E-2</v>
      </c>
      <c r="AN256" s="17">
        <v>0.88102934015459344</v>
      </c>
      <c r="AO256" s="17">
        <v>2.147161263969473</v>
      </c>
      <c r="AP256" s="17">
        <v>22.811611741004572</v>
      </c>
      <c r="AQ256" s="17">
        <v>42.197279233296811</v>
      </c>
      <c r="AR256" s="17">
        <v>0.98550705288912166</v>
      </c>
      <c r="AS256" s="17">
        <v>1.9049196285250749</v>
      </c>
      <c r="AT256" s="17">
        <v>-0.99999999999999778</v>
      </c>
      <c r="AU256" s="17">
        <v>-0.99999999999999778</v>
      </c>
      <c r="AV256" s="17">
        <v>0.35887154812738692</v>
      </c>
      <c r="AW256" s="17">
        <v>99.595050459197878</v>
      </c>
      <c r="AX256" s="17">
        <v>96.034936956357896</v>
      </c>
      <c r="AY256" s="17">
        <v>0.20978605952576398</v>
      </c>
      <c r="AZ256" s="17">
        <v>36.563525794349864</v>
      </c>
      <c r="BA256" s="22">
        <v>1585.4389039507175</v>
      </c>
      <c r="CU256" t="e">
        <v>#N/A</v>
      </c>
      <c r="CV256" t="e">
        <v>#N/A</v>
      </c>
    </row>
    <row r="257" spans="1:100" x14ac:dyDescent="0.25">
      <c r="A257">
        <v>640</v>
      </c>
      <c r="B257" t="s">
        <v>695</v>
      </c>
      <c r="C257" s="22">
        <v>3</v>
      </c>
      <c r="D257" s="17">
        <v>1.1985499298244904</v>
      </c>
      <c r="E257" s="17">
        <v>-2.2954617527708696E-2</v>
      </c>
      <c r="F257" s="17">
        <v>-0.1639220738190415</v>
      </c>
      <c r="G257" s="17">
        <v>-0.1639220738190415</v>
      </c>
      <c r="H257" s="17">
        <v>7.6198067851730777E-2</v>
      </c>
      <c r="I257" s="17">
        <v>0</v>
      </c>
      <c r="J257" s="17">
        <v>4.5718840711038471</v>
      </c>
      <c r="K257" s="17">
        <v>7.6198067851730777E-2</v>
      </c>
      <c r="L257" s="17">
        <v>-0.99999999999999933</v>
      </c>
      <c r="M257" s="17">
        <v>-0.99999999999999933</v>
      </c>
      <c r="N257" s="17">
        <v>1.5239613570346164</v>
      </c>
      <c r="O257" s="17">
        <v>5.60651192710929</v>
      </c>
      <c r="P257" s="17">
        <v>0.12933039349688552</v>
      </c>
      <c r="Q257" s="17">
        <v>2.7585852304920784</v>
      </c>
      <c r="R257" s="17">
        <v>0.85911040726674226</v>
      </c>
      <c r="S257" s="17">
        <v>0.33333333333333365</v>
      </c>
      <c r="T257" s="17">
        <v>0.28521519162971515</v>
      </c>
      <c r="U257" s="17">
        <v>-0.19170712693946262</v>
      </c>
      <c r="V257" s="17">
        <v>-2.0776090994413946E-3</v>
      </c>
      <c r="W257" s="17">
        <v>13.942628842896543</v>
      </c>
      <c r="X257" s="17">
        <v>-0.29427678248986455</v>
      </c>
      <c r="Y257" s="17">
        <v>-0.99999999999999933</v>
      </c>
      <c r="Z257" s="17">
        <v>-0.99999999999999933</v>
      </c>
      <c r="AA257" s="17">
        <v>17.1712067697053</v>
      </c>
      <c r="AB257" s="17">
        <v>0.28632935167211465</v>
      </c>
      <c r="AC257" s="17">
        <v>-8.1720678446493458E-2</v>
      </c>
      <c r="AD257" s="17">
        <v>-0.15721932283478091</v>
      </c>
      <c r="AE257" s="17">
        <v>2.3694675195420132</v>
      </c>
      <c r="AF257" s="17">
        <v>0.1</v>
      </c>
      <c r="AG257" s="17">
        <v>-0.99999999999999933</v>
      </c>
      <c r="AH257" s="17">
        <v>-0.99999999999999933</v>
      </c>
      <c r="AI257" s="17">
        <v>-7.1042084900951402E-2</v>
      </c>
      <c r="AJ257" s="17">
        <v>-2.0776090994413946E-3</v>
      </c>
      <c r="AK257" s="17">
        <v>0.48937523242194408</v>
      </c>
      <c r="AL257" s="17">
        <v>-0.58817424586707467</v>
      </c>
      <c r="AM257" s="17">
        <v>0.35135575799116259</v>
      </c>
      <c r="AN257" s="17">
        <v>-0.35895185070653629</v>
      </c>
      <c r="AO257" s="17">
        <v>11.230770111888784</v>
      </c>
      <c r="AP257" s="17">
        <v>-11.914667496998783</v>
      </c>
      <c r="AQ257" s="17">
        <v>18.514512914000399</v>
      </c>
      <c r="AR257" s="17">
        <v>0.42476378892414446</v>
      </c>
      <c r="AS257" s="17">
        <v>-0.21807871463813353</v>
      </c>
      <c r="AT257" s="17">
        <v>-0.99999999999999933</v>
      </c>
      <c r="AU257" s="17">
        <v>-0.99999999999999933</v>
      </c>
      <c r="AV257" s="17">
        <v>0.6951883334477007</v>
      </c>
      <c r="AW257" s="17">
        <v>10.863051199815832</v>
      </c>
      <c r="AX257" s="17">
        <v>9.234448591852658</v>
      </c>
      <c r="AY257" s="17">
        <v>-8.8187778287318344E-2</v>
      </c>
      <c r="AZ257" s="17">
        <v>-84.894135199041671</v>
      </c>
      <c r="BA257" s="22">
        <v>1305.807493306495</v>
      </c>
      <c r="CU257" t="e">
        <v>#N/A</v>
      </c>
      <c r="CV257" t="e">
        <v>#N/A</v>
      </c>
    </row>
    <row r="258" spans="1:100" x14ac:dyDescent="0.25">
      <c r="A258">
        <v>647</v>
      </c>
      <c r="B258" t="s">
        <v>696</v>
      </c>
      <c r="C258" s="22">
        <v>3</v>
      </c>
      <c r="D258" s="17">
        <v>3.5153341707805694</v>
      </c>
      <c r="E258" s="17">
        <v>0</v>
      </c>
      <c r="F258" s="17">
        <v>-0.14514191022225731</v>
      </c>
      <c r="G258" s="17">
        <v>-0.14514191022225731</v>
      </c>
      <c r="H258" s="17">
        <v>0.28565801600548729</v>
      </c>
      <c r="I258" s="17">
        <v>0</v>
      </c>
      <c r="J258" s="17">
        <v>17.139480960329241</v>
      </c>
      <c r="K258" s="17">
        <v>0.28565801600548729</v>
      </c>
      <c r="L258" s="17">
        <v>-0.99999999999999867</v>
      </c>
      <c r="M258" s="17">
        <v>-0.99999999999999867</v>
      </c>
      <c r="N258" s="17">
        <v>5.7131603201097434</v>
      </c>
      <c r="O258" s="17">
        <v>20.509673220887549</v>
      </c>
      <c r="P258" s="17">
        <v>-2.1847392170627616E-3</v>
      </c>
      <c r="Q258" s="17">
        <v>-1.4400527343563518</v>
      </c>
      <c r="R258" s="17">
        <v>-0.44417961966737562</v>
      </c>
      <c r="S258" s="17">
        <v>0.33333333333333298</v>
      </c>
      <c r="T258" s="17">
        <v>0.26199490396331115</v>
      </c>
      <c r="U258" s="17">
        <v>0.23217689664997462</v>
      </c>
      <c r="V258" s="17">
        <v>-5.8255359329028748E-2</v>
      </c>
      <c r="W258" s="17">
        <v>19.34367034448411</v>
      </c>
      <c r="X258" s="17">
        <v>0.82885390337878218</v>
      </c>
      <c r="Y258" s="17">
        <v>-0.99999999999999867</v>
      </c>
      <c r="Z258" s="17">
        <v>-0.99999999999999867</v>
      </c>
      <c r="AA258" s="17">
        <v>32.296334067460194</v>
      </c>
      <c r="AB258" s="17">
        <v>0.11242825934255135</v>
      </c>
      <c r="AC258" s="17">
        <v>0.2575070589031036</v>
      </c>
      <c r="AD258" s="17">
        <v>-0.1019984513927859</v>
      </c>
      <c r="AE258" s="17">
        <v>13.396843342643447</v>
      </c>
      <c r="AF258" s="17">
        <v>0.36363636363636365</v>
      </c>
      <c r="AG258" s="17">
        <v>-0.99999999999999867</v>
      </c>
      <c r="AH258" s="17">
        <v>-0.99999999999999867</v>
      </c>
      <c r="AI258" s="17">
        <v>0</v>
      </c>
      <c r="AJ258" s="17">
        <v>-5.8255359329028748E-2</v>
      </c>
      <c r="AK258" s="17">
        <v>3.9591736258765865E-2</v>
      </c>
      <c r="AL258" s="17">
        <v>-6.1406123461329516E-2</v>
      </c>
      <c r="AM258" s="17">
        <v>4.7982980655218978E-2</v>
      </c>
      <c r="AN258" s="17">
        <v>2.5826933802479392E-2</v>
      </c>
      <c r="AO258" s="17">
        <v>1.397533197674304</v>
      </c>
      <c r="AP258" s="17">
        <v>0.33864272775533732</v>
      </c>
      <c r="AQ258" s="17">
        <v>36.483151304813333</v>
      </c>
      <c r="AR258" s="17">
        <v>0.76924977461759014</v>
      </c>
      <c r="AS258" s="17">
        <v>1.1145119193842696</v>
      </c>
      <c r="AT258" s="17">
        <v>-0.99999999999999867</v>
      </c>
      <c r="AU258" s="17">
        <v>-0.99999999999999867</v>
      </c>
      <c r="AV258" s="17">
        <v>-0.58932152988963282</v>
      </c>
      <c r="AW258" s="17">
        <v>53.1446500161031</v>
      </c>
      <c r="AX258" s="17">
        <v>47.319114083200219</v>
      </c>
      <c r="AY258" s="17">
        <v>-4.1508872890136363E-2</v>
      </c>
      <c r="AZ258" s="17">
        <v>-53.763192913601763</v>
      </c>
      <c r="BA258" s="22">
        <v>1306.4616717139099</v>
      </c>
      <c r="CU258" t="e">
        <v>#N/A</v>
      </c>
      <c r="CV258" t="e">
        <v>#N/A</v>
      </c>
    </row>
    <row r="259" spans="1:100" x14ac:dyDescent="0.25">
      <c r="A259">
        <v>648</v>
      </c>
      <c r="B259" t="s">
        <v>697</v>
      </c>
      <c r="C259" s="22">
        <v>3</v>
      </c>
      <c r="D259" s="17">
        <v>5.5425083246572679</v>
      </c>
      <c r="E259" s="17">
        <v>-2.6884428888684187E-2</v>
      </c>
      <c r="F259" s="17">
        <v>-6.1248614273158614E-2</v>
      </c>
      <c r="G259" s="17">
        <v>-6.1248614273158614E-2</v>
      </c>
      <c r="H259" s="17">
        <v>4.8512880568601272E-2</v>
      </c>
      <c r="I259" s="17">
        <v>0</v>
      </c>
      <c r="J259" s="17">
        <v>2.9107728341160755</v>
      </c>
      <c r="K259" s="17">
        <v>4.8512880568601272E-2</v>
      </c>
      <c r="L259" s="17">
        <v>-0.99999999999999967</v>
      </c>
      <c r="M259" s="17">
        <v>-0.99999999999999967</v>
      </c>
      <c r="N259" s="17">
        <v>0.97025761137202493</v>
      </c>
      <c r="O259" s="17">
        <v>8.3920325445001893</v>
      </c>
      <c r="P259" s="17">
        <v>-0.52298044908874597</v>
      </c>
      <c r="Q259" s="17">
        <v>4.8156575408976422E-2</v>
      </c>
      <c r="R259" s="17">
        <v>-5.1845226459085701E-2</v>
      </c>
      <c r="S259" s="17">
        <v>0.33333333333333315</v>
      </c>
      <c r="T259" s="17">
        <v>0.38701954530027138</v>
      </c>
      <c r="U259" s="17">
        <v>6.5715079238139323E-2</v>
      </c>
      <c r="V259" s="17">
        <v>-3.6187412351853798E-2</v>
      </c>
      <c r="W259" s="17">
        <v>28.054706598051553</v>
      </c>
      <c r="X259" s="17">
        <v>0.74034522411046955</v>
      </c>
      <c r="Y259" s="17">
        <v>-0.99999999999999967</v>
      </c>
      <c r="Z259" s="17">
        <v>-0.99999999999999967</v>
      </c>
      <c r="AA259" s="17">
        <v>78.849971504260353</v>
      </c>
      <c r="AB259" s="17">
        <v>0.62775840348967682</v>
      </c>
      <c r="AC259" s="17">
        <v>3.772766861120963E-2</v>
      </c>
      <c r="AD259" s="17">
        <v>0.35145613055246966</v>
      </c>
      <c r="AE259" s="17">
        <v>50.847110132667794</v>
      </c>
      <c r="AF259" s="17">
        <v>0.77777777777777779</v>
      </c>
      <c r="AG259" s="17">
        <v>-0.99999999999999967</v>
      </c>
      <c r="AH259" s="17">
        <v>-0.99999999999999967</v>
      </c>
      <c r="AI259" s="17">
        <v>0</v>
      </c>
      <c r="AJ259" s="17">
        <v>-3.6187412351853798E-2</v>
      </c>
      <c r="AK259" s="17">
        <v>-1.3482551432029493E-2</v>
      </c>
      <c r="AL259" s="17">
        <v>-2.696816813972017E-2</v>
      </c>
      <c r="AM259" s="17">
        <v>-0.21733061698617867</v>
      </c>
      <c r="AN259" s="17">
        <v>0.11983336273069135</v>
      </c>
      <c r="AO259" s="17">
        <v>-5.5006781818146173</v>
      </c>
      <c r="AP259" s="17">
        <v>2.8609932275686849</v>
      </c>
      <c r="AQ259" s="17">
        <v>30.965479432167598</v>
      </c>
      <c r="AR259" s="17">
        <v>0.74988054551989047</v>
      </c>
      <c r="AS259" s="17">
        <v>0.78885810467907191</v>
      </c>
      <c r="AT259" s="17">
        <v>-0.99999999999999967</v>
      </c>
      <c r="AU259" s="17">
        <v>-0.99999999999999967</v>
      </c>
      <c r="AV259" s="17">
        <v>-0.11309384073224428</v>
      </c>
      <c r="AW259" s="17">
        <v>90.102997276329106</v>
      </c>
      <c r="AX259" s="17">
        <v>86.484256041143738</v>
      </c>
      <c r="AY259" s="17">
        <v>0.14531490011585613</v>
      </c>
      <c r="AZ259" s="17">
        <v>23.880590055372231</v>
      </c>
      <c r="BA259" s="22">
        <v>1520.2089511122099</v>
      </c>
      <c r="CU259" t="e">
        <v>#N/A</v>
      </c>
      <c r="CV259" t="e">
        <v>#N/A</v>
      </c>
    </row>
    <row r="260" spans="1:100" x14ac:dyDescent="0.25">
      <c r="A260">
        <v>649</v>
      </c>
      <c r="B260" t="s">
        <v>698</v>
      </c>
      <c r="C260" s="22">
        <v>3</v>
      </c>
      <c r="D260" s="17">
        <v>5.0756171390715235</v>
      </c>
      <c r="E260" s="17">
        <v>4.3952332896319946E-2</v>
      </c>
      <c r="F260" s="17">
        <v>0.53529563922026036</v>
      </c>
      <c r="G260" s="17">
        <v>0.53134437786053912</v>
      </c>
      <c r="H260" s="17">
        <v>0.15852164079927455</v>
      </c>
      <c r="I260" s="17">
        <v>-1.1303785545628577E-2</v>
      </c>
      <c r="J260" s="17">
        <v>8.8330713152187581</v>
      </c>
      <c r="K260" s="17">
        <v>0.14721785525364597</v>
      </c>
      <c r="L260" s="17">
        <v>-0.999999999999999</v>
      </c>
      <c r="M260" s="17">
        <v>-0.999999999999999</v>
      </c>
      <c r="N260" s="17">
        <v>2.9443571050729203</v>
      </c>
      <c r="O260" s="17">
        <v>14.440032832150823</v>
      </c>
      <c r="P260" s="17">
        <v>-0.57019243913114315</v>
      </c>
      <c r="Q260" s="17">
        <v>1.8311007806279116</v>
      </c>
      <c r="R260" s="17">
        <v>0.54521610539288934</v>
      </c>
      <c r="S260" s="17">
        <v>0.33333333333333331</v>
      </c>
      <c r="T260" s="17">
        <v>0.33333333333333331</v>
      </c>
      <c r="U260" s="17">
        <v>0.42957147979129806</v>
      </c>
      <c r="V260" s="17">
        <v>0.43296490032337531</v>
      </c>
      <c r="W260" s="17">
        <v>55.279407661107747</v>
      </c>
      <c r="X260" s="17">
        <v>4.8355241325184659</v>
      </c>
      <c r="Y260" s="17">
        <v>-0.999999999999999</v>
      </c>
      <c r="Z260" s="17">
        <v>-0.999999999999999</v>
      </c>
      <c r="AA260" s="17">
        <v>89.679879337275636</v>
      </c>
      <c r="AB260" s="17">
        <v>0.23350997053464276</v>
      </c>
      <c r="AC260" s="17">
        <v>0.32195177744784836</v>
      </c>
      <c r="AD260" s="17">
        <v>0.12164336343300891</v>
      </c>
      <c r="AE260" s="17">
        <v>33.855255570774993</v>
      </c>
      <c r="AF260" s="17">
        <v>0.8666666666666667</v>
      </c>
      <c r="AG260" s="17">
        <v>-0.999999999999999</v>
      </c>
      <c r="AH260" s="17">
        <v>-0.999999999999999</v>
      </c>
      <c r="AI260" s="17">
        <v>9.8087739996512449E-2</v>
      </c>
      <c r="AJ260" s="17">
        <v>0.43296490032337531</v>
      </c>
      <c r="AK260" s="17">
        <v>0.48881978422613731</v>
      </c>
      <c r="AL260" s="17">
        <v>8.9329677474933075E-2</v>
      </c>
      <c r="AM260" s="17">
        <v>0.19849866293975418</v>
      </c>
      <c r="AN260" s="17">
        <v>2.4675433334187008E-2</v>
      </c>
      <c r="AO260" s="17">
        <v>7.4065654946245409</v>
      </c>
      <c r="AP260" s="17">
        <v>1.0635342207293408</v>
      </c>
      <c r="AQ260" s="17">
        <v>64.112478976326486</v>
      </c>
      <c r="AR260" s="17">
        <v>1.5292030467813384</v>
      </c>
      <c r="AS260" s="17">
        <v>4.9827419877721093</v>
      </c>
      <c r="AT260" s="17">
        <v>-0.999999999999999</v>
      </c>
      <c r="AU260" s="17">
        <v>-0.999999999999999</v>
      </c>
      <c r="AV260" s="17">
        <v>1.0765604832534277</v>
      </c>
      <c r="AW260" s="17">
        <v>105.18344639015578</v>
      </c>
      <c r="AX260" s="17">
        <v>150.44169122242357</v>
      </c>
      <c r="AY260" s="17">
        <v>0.30902609833060118</v>
      </c>
      <c r="AZ260" s="17">
        <v>17.820033808016916</v>
      </c>
      <c r="BA260" s="22">
        <v>1554.9591848173568</v>
      </c>
      <c r="CU260" t="e">
        <v>#N/A</v>
      </c>
      <c r="CV260" t="e">
        <v>#N/A</v>
      </c>
    </row>
    <row r="261" spans="1:100" x14ac:dyDescent="0.25">
      <c r="A261">
        <v>653</v>
      </c>
      <c r="B261" t="s">
        <v>699</v>
      </c>
      <c r="C261" s="22">
        <v>3</v>
      </c>
      <c r="D261" s="17">
        <v>-0.27762712199965955</v>
      </c>
      <c r="E261" s="17">
        <v>0.12744929633207575</v>
      </c>
      <c r="F261" s="17">
        <v>0.27086201517559777</v>
      </c>
      <c r="G261" s="17">
        <v>0.27754247831975104</v>
      </c>
      <c r="H261" s="17">
        <v>0.10049012728512971</v>
      </c>
      <c r="I261" s="17">
        <v>0</v>
      </c>
      <c r="J261" s="17">
        <v>6.0294076371077807</v>
      </c>
      <c r="K261" s="17">
        <v>0.10049012728512971</v>
      </c>
      <c r="L261" s="17">
        <v>-0.99999999999999778</v>
      </c>
      <c r="M261" s="17">
        <v>-0.99999999999999778</v>
      </c>
      <c r="N261" s="17">
        <v>2.0098025457025925</v>
      </c>
      <c r="O261" s="17">
        <v>6.029322993427872</v>
      </c>
      <c r="P261" s="17">
        <v>-1.384580106735861</v>
      </c>
      <c r="Q261" s="17">
        <v>1.149981359629483</v>
      </c>
      <c r="R261" s="17">
        <v>0.20912003265393386</v>
      </c>
      <c r="S261" s="17">
        <v>0.3333333333333327</v>
      </c>
      <c r="T261" s="17">
        <v>0.37390480165101458</v>
      </c>
      <c r="U261" s="17">
        <v>4.0084277156277326E-3</v>
      </c>
      <c r="V261" s="17">
        <v>0</v>
      </c>
      <c r="W261" s="17">
        <v>24.430257416593804</v>
      </c>
      <c r="X261" s="17">
        <v>0.65159831444757277</v>
      </c>
      <c r="Y261" s="17">
        <v>-0.99999999999999778</v>
      </c>
      <c r="Z261" s="17">
        <v>-0.99999999999999778</v>
      </c>
      <c r="AA261" s="17">
        <v>30.907901725506484</v>
      </c>
      <c r="AB261" s="17">
        <v>-1.9443637182868415E-2</v>
      </c>
      <c r="AC261" s="17">
        <v>0.37499282358435143</v>
      </c>
      <c r="AD261" s="17">
        <v>-0.2301787008763086</v>
      </c>
      <c r="AE261" s="17">
        <v>6.2685242762587299</v>
      </c>
      <c r="AF261" s="17">
        <v>0.1</v>
      </c>
      <c r="AG261" s="17">
        <v>-0.99999999999999778</v>
      </c>
      <c r="AH261" s="17">
        <v>-0.99999999999999778</v>
      </c>
      <c r="AI261" s="17">
        <v>0</v>
      </c>
      <c r="AJ261" s="17">
        <v>0</v>
      </c>
      <c r="AK261" s="17">
        <v>0.23740771973285185</v>
      </c>
      <c r="AL261" s="17">
        <v>-0.11501918508235802</v>
      </c>
      <c r="AM261" s="17">
        <v>0.31676180814213795</v>
      </c>
      <c r="AN261" s="17">
        <v>-5.063272287023389E-2</v>
      </c>
      <c r="AO261" s="17">
        <v>9.1060838022177073</v>
      </c>
      <c r="AP261" s="17">
        <v>-1.8409139971676396</v>
      </c>
      <c r="AQ261" s="17">
        <v>30.459665053701585</v>
      </c>
      <c r="AR261" s="17">
        <v>0.71124656269997499</v>
      </c>
      <c r="AS261" s="17">
        <v>0.7520884417327024</v>
      </c>
      <c r="AT261" s="17">
        <v>-0.99999999999999778</v>
      </c>
      <c r="AU261" s="17">
        <v>-0.99999999999999778</v>
      </c>
      <c r="AV261" s="17">
        <v>0.48666251097368501</v>
      </c>
      <c r="AW261" s="17">
        <v>35.096310721766713</v>
      </c>
      <c r="AX261" s="17">
        <v>35.096310721766713</v>
      </c>
      <c r="AY261" s="17">
        <v>1.6729997962433713E-2</v>
      </c>
      <c r="AZ261" s="17">
        <v>-24.052390370743922</v>
      </c>
      <c r="BA261" s="22">
        <v>1356.1206755889968</v>
      </c>
      <c r="CU261" t="e">
        <v>#N/A</v>
      </c>
      <c r="CV261" t="e">
        <v>#N/A</v>
      </c>
    </row>
    <row r="262" spans="1:100" x14ac:dyDescent="0.25">
      <c r="A262">
        <v>662</v>
      </c>
      <c r="B262" t="s">
        <v>700</v>
      </c>
      <c r="C262" s="22">
        <v>3</v>
      </c>
      <c r="D262" s="17">
        <v>4.6566148563318555</v>
      </c>
      <c r="E262" s="17">
        <v>-0.19201536550470333</v>
      </c>
      <c r="F262" s="17">
        <v>-0.32115598390516459</v>
      </c>
      <c r="G262" s="17">
        <v>-0.37610456190142971</v>
      </c>
      <c r="H262" s="17">
        <v>1.9982976405574518E-2</v>
      </c>
      <c r="I262" s="17">
        <v>0</v>
      </c>
      <c r="J262" s="17">
        <v>1.1989785843344758</v>
      </c>
      <c r="K262" s="17">
        <v>1.9982976405574518E-2</v>
      </c>
      <c r="L262" s="17">
        <v>-1.0000000000000004</v>
      </c>
      <c r="M262" s="17">
        <v>-1.0000000000000004</v>
      </c>
      <c r="N262" s="17">
        <v>0.39965952811149202</v>
      </c>
      <c r="O262" s="17">
        <v>5.4794888787648928</v>
      </c>
      <c r="P262" s="17">
        <v>-0.76280775242703092</v>
      </c>
      <c r="Q262" s="17">
        <v>-0.1750538404947079</v>
      </c>
      <c r="R262" s="17">
        <v>-0.1366685409843931</v>
      </c>
      <c r="S262" s="17">
        <v>0.33333333333333348</v>
      </c>
      <c r="T262" s="17">
        <v>0.36882968991361625</v>
      </c>
      <c r="U262" s="17">
        <v>-3.297436167086485E-2</v>
      </c>
      <c r="V262" s="17">
        <v>-2.0576756997974085E-4</v>
      </c>
      <c r="W262" s="17">
        <v>25.959996704021219</v>
      </c>
      <c r="X262" s="17">
        <v>0.58412459802295635</v>
      </c>
      <c r="Y262" s="17">
        <v>-1.0000000000000004</v>
      </c>
      <c r="Z262" s="17">
        <v>-1.0000000000000004</v>
      </c>
      <c r="AA262" s="17">
        <v>77.548276381689632</v>
      </c>
      <c r="AB262" s="17">
        <v>0.26185760151414811</v>
      </c>
      <c r="AC262" s="17">
        <v>0.36533266473300291</v>
      </c>
      <c r="AD262" s="17">
        <v>0.40730869812590453</v>
      </c>
      <c r="AE262" s="17">
        <v>51.724948218652791</v>
      </c>
      <c r="AF262" s="17">
        <v>0.69230769230769229</v>
      </c>
      <c r="AG262" s="17">
        <v>-1.0000000000000004</v>
      </c>
      <c r="AH262" s="17">
        <v>-1.0000000000000004</v>
      </c>
      <c r="AI262" s="17">
        <v>-5.7488802328545851E-3</v>
      </c>
      <c r="AJ262" s="17">
        <v>-2.0576756997974085E-4</v>
      </c>
      <c r="AK262" s="17">
        <v>-1.2092233880022826E-2</v>
      </c>
      <c r="AL262" s="17">
        <v>0.33272559351638886</v>
      </c>
      <c r="AM262" s="17">
        <v>-5.6953873589765697E-2</v>
      </c>
      <c r="AN262" s="17">
        <v>9.3896388683336982E-2</v>
      </c>
      <c r="AO262" s="17">
        <v>-1.4843080091442573</v>
      </c>
      <c r="AP262" s="17">
        <v>4.0110376846653697</v>
      </c>
      <c r="AQ262" s="17">
        <v>27.158975288355705</v>
      </c>
      <c r="AR262" s="17">
        <v>0.66898289400610511</v>
      </c>
      <c r="AS262" s="17">
        <v>0.60410757442853102</v>
      </c>
      <c r="AT262" s="17">
        <v>-1.0000000000000004</v>
      </c>
      <c r="AU262" s="17">
        <v>-1.0000000000000004</v>
      </c>
      <c r="AV262" s="17">
        <v>-0.5127731028858229</v>
      </c>
      <c r="AW262" s="17">
        <v>87.038802945119841</v>
      </c>
      <c r="AX262" s="17">
        <v>86.903248583464759</v>
      </c>
      <c r="AY262" s="17">
        <v>0.34632013887579977</v>
      </c>
      <c r="AZ262" s="17">
        <v>42.836974311976796</v>
      </c>
      <c r="BA262" s="22">
        <v>1581.8253226147333</v>
      </c>
      <c r="CU262" t="e">
        <v>#N/A</v>
      </c>
      <c r="CV262" t="e">
        <v>#N/A</v>
      </c>
    </row>
    <row r="263" spans="1:100" x14ac:dyDescent="0.25">
      <c r="A263">
        <v>663</v>
      </c>
      <c r="B263" t="s">
        <v>494</v>
      </c>
      <c r="C263" s="22">
        <v>3</v>
      </c>
      <c r="D263" s="17">
        <v>5.4864409479368357</v>
      </c>
      <c r="E263" s="17">
        <v>0.36085344426976396</v>
      </c>
      <c r="F263" s="17">
        <v>-0.35886868023083129</v>
      </c>
      <c r="G263" s="17">
        <v>-0.23545807752915329</v>
      </c>
      <c r="H263" s="17">
        <v>0.13517833411425387</v>
      </c>
      <c r="I263" s="17">
        <v>0</v>
      </c>
      <c r="J263" s="17">
        <v>8.110700046855241</v>
      </c>
      <c r="K263" s="17">
        <v>0.13517833411425387</v>
      </c>
      <c r="L263" s="17">
        <v>-1.0000000000000013</v>
      </c>
      <c r="M263" s="17">
        <v>-1.0000000000000013</v>
      </c>
      <c r="N263" s="17">
        <v>2.7035666822850786</v>
      </c>
      <c r="O263" s="17">
        <v>13.361682917262918</v>
      </c>
      <c r="P263" s="17">
        <v>-0.92435510327822301</v>
      </c>
      <c r="Q263" s="17">
        <v>-3.6582904255215354</v>
      </c>
      <c r="R263" s="17">
        <v>-1.2991401539344689</v>
      </c>
      <c r="S263" s="17">
        <v>0.34255732448074405</v>
      </c>
      <c r="T263" s="17">
        <v>0.35514049940342501</v>
      </c>
      <c r="U263" s="17">
        <v>0.38285272602283899</v>
      </c>
      <c r="V263" s="17">
        <v>-5.8479904595295749E-3</v>
      </c>
      <c r="W263" s="17">
        <v>37.580969013328975</v>
      </c>
      <c r="X263" s="17">
        <v>2.0748759922869335</v>
      </c>
      <c r="Y263" s="17">
        <v>-1.0000000000000013</v>
      </c>
      <c r="Z263" s="17">
        <v>-1.0000000000000013</v>
      </c>
      <c r="AA263" s="17">
        <v>77.635113613463375</v>
      </c>
      <c r="AB263" s="17">
        <v>0.16043965329401394</v>
      </c>
      <c r="AC263" s="17">
        <v>0.46392498656948217</v>
      </c>
      <c r="AD263" s="17">
        <v>0.2027010552178817</v>
      </c>
      <c r="AE263" s="17">
        <v>41.353284754068895</v>
      </c>
      <c r="AF263" s="17">
        <v>0.9</v>
      </c>
      <c r="AG263" s="17">
        <v>-1.0000000000000013</v>
      </c>
      <c r="AH263" s="17">
        <v>-1.0000000000000013</v>
      </c>
      <c r="AI263" s="17">
        <v>-3.3541460149822969E-2</v>
      </c>
      <c r="AJ263" s="17">
        <v>-5.8479904595295749E-3</v>
      </c>
      <c r="AK263" s="17">
        <v>8.7450094211269952E-2</v>
      </c>
      <c r="AL263" s="17">
        <v>0.26233630926362811</v>
      </c>
      <c r="AM263" s="17">
        <v>0.29459933892646994</v>
      </c>
      <c r="AN263" s="17">
        <v>0.56564840781331649</v>
      </c>
      <c r="AO263" s="17">
        <v>7.8022339442180977</v>
      </c>
      <c r="AP263" s="17">
        <v>15.452891741651046</v>
      </c>
      <c r="AQ263" s="17">
        <v>45.691669060184225</v>
      </c>
      <c r="AR263" s="17">
        <v>1.0747025594474784</v>
      </c>
      <c r="AS263" s="17">
        <v>2.2100543264011878</v>
      </c>
      <c r="AT263" s="17">
        <v>-1.0000000000000013</v>
      </c>
      <c r="AU263" s="17">
        <v>-1.0000000000000013</v>
      </c>
      <c r="AV263" s="17">
        <v>-1.5345982314636224</v>
      </c>
      <c r="AW263" s="17">
        <v>106.44968827237732</v>
      </c>
      <c r="AX263" s="17">
        <v>105.19406002342795</v>
      </c>
      <c r="AY263" s="17">
        <v>0.20952690532034424</v>
      </c>
      <c r="AZ263" s="17">
        <v>11.69122961849537</v>
      </c>
      <c r="BA263" s="22">
        <v>1477.3245697837399</v>
      </c>
      <c r="CU263" t="e">
        <v>#N/A</v>
      </c>
      <c r="CV263" t="e">
        <v>#N/A</v>
      </c>
    </row>
    <row r="264" spans="1:100" x14ac:dyDescent="0.25">
      <c r="A264">
        <v>668</v>
      </c>
      <c r="B264" t="s">
        <v>701</v>
      </c>
      <c r="C264" s="22">
        <v>3</v>
      </c>
      <c r="D264" s="17">
        <v>4.5651212528978151</v>
      </c>
      <c r="E264" s="17">
        <v>0.68232488991632878</v>
      </c>
      <c r="F264" s="17">
        <v>5.094773664729757E-2</v>
      </c>
      <c r="G264" s="17">
        <v>0.20285244078321693</v>
      </c>
      <c r="H264" s="17">
        <v>0.26146916778671503</v>
      </c>
      <c r="I264" s="17">
        <v>0</v>
      </c>
      <c r="J264" s="17">
        <v>15.688150067202905</v>
      </c>
      <c r="K264" s="17">
        <v>0.26146916778671503</v>
      </c>
      <c r="L264" s="17">
        <v>-0.99999999999999811</v>
      </c>
      <c r="M264" s="17">
        <v>-0.99999999999999811</v>
      </c>
      <c r="N264" s="17">
        <v>5.2293833557342992</v>
      </c>
      <c r="O264" s="17">
        <v>20.456123760883944</v>
      </c>
      <c r="P264" s="17">
        <v>1.3027263347875435</v>
      </c>
      <c r="Q264" s="17">
        <v>-0.38703348798752091</v>
      </c>
      <c r="R264" s="17">
        <v>0.10239238897523237</v>
      </c>
      <c r="S264" s="17">
        <v>0.34815789331550295</v>
      </c>
      <c r="T264" s="17">
        <v>0.37103216765087921</v>
      </c>
      <c r="U264" s="17">
        <v>9.9380230267768405E-2</v>
      </c>
      <c r="V264" s="17">
        <v>-9.2116985334613363E-2</v>
      </c>
      <c r="W264" s="17">
        <v>18.599365524512898</v>
      </c>
      <c r="X264" s="17">
        <v>0.34023873656060721</v>
      </c>
      <c r="Y264" s="17">
        <v>-0.99999999999999811</v>
      </c>
      <c r="Z264" s="17">
        <v>-0.99999999999999811</v>
      </c>
      <c r="AA264" s="17">
        <v>63.776810709389949</v>
      </c>
      <c r="AB264" s="17">
        <v>0.38724458647774201</v>
      </c>
      <c r="AC264" s="17">
        <v>0.36502378737451235</v>
      </c>
      <c r="AD264" s="17">
        <v>0.14923268206578105</v>
      </c>
      <c r="AE264" s="17">
        <v>45.075052795901776</v>
      </c>
      <c r="AF264" s="17">
        <v>0.55555555555555558</v>
      </c>
      <c r="AG264" s="17">
        <v>-0.99999999999999811</v>
      </c>
      <c r="AH264" s="17">
        <v>-0.99999999999999811</v>
      </c>
      <c r="AI264" s="17">
        <v>-9.0093692558880448E-3</v>
      </c>
      <c r="AJ264" s="17">
        <v>-9.2116985334613363E-2</v>
      </c>
      <c r="AK264" s="17">
        <v>2.4981341136273615E-2</v>
      </c>
      <c r="AL264" s="17">
        <v>0.50449705809417256</v>
      </c>
      <c r="AM264" s="17">
        <v>-4.5307723920587101E-2</v>
      </c>
      <c r="AN264" s="17">
        <v>0.70052702970521852</v>
      </c>
      <c r="AO264" s="17">
        <v>-1.0077863923333101</v>
      </c>
      <c r="AP264" s="17">
        <v>20.035661033101327</v>
      </c>
      <c r="AQ264" s="17">
        <v>34.287515591715788</v>
      </c>
      <c r="AR264" s="17">
        <v>0.72645330589953749</v>
      </c>
      <c r="AS264" s="17">
        <v>0.60170790434732235</v>
      </c>
      <c r="AT264" s="17">
        <v>-0.99999999999999811</v>
      </c>
      <c r="AU264" s="17">
        <v>-0.99999999999999811</v>
      </c>
      <c r="AV264" s="17">
        <v>0.30524482975844924</v>
      </c>
      <c r="AW264" s="17">
        <v>104.26859550337518</v>
      </c>
      <c r="AX264" s="17">
        <v>94.876709584796089</v>
      </c>
      <c r="AY264" s="17">
        <v>0.25703618373223336</v>
      </c>
      <c r="AZ264" s="17">
        <v>58.074860012086994</v>
      </c>
      <c r="BA264" s="22">
        <v>1495.8349822222017</v>
      </c>
      <c r="CU264" t="e">
        <v>#N/A</v>
      </c>
      <c r="CV264" t="e">
        <v>#N/A</v>
      </c>
    </row>
    <row r="265" spans="1:100" x14ac:dyDescent="0.25">
      <c r="A265">
        <v>670</v>
      </c>
      <c r="B265" t="s">
        <v>702</v>
      </c>
      <c r="C265" s="22">
        <v>3</v>
      </c>
      <c r="D265" s="17">
        <v>4.4684097113982455</v>
      </c>
      <c r="E265" s="17">
        <v>5.6423600333617694</v>
      </c>
      <c r="F265" s="17">
        <v>4.2993150179774203E-2</v>
      </c>
      <c r="G265" s="17">
        <v>1.6861789981506909</v>
      </c>
      <c r="H265" s="17">
        <v>0.14874785245355804</v>
      </c>
      <c r="I265" s="17">
        <v>0</v>
      </c>
      <c r="J265" s="17">
        <v>8.924871147213489</v>
      </c>
      <c r="K265" s="17">
        <v>0.14874785245355804</v>
      </c>
      <c r="L265" s="17">
        <v>-0.99999999999999889</v>
      </c>
      <c r="M265" s="17">
        <v>-0.99999999999999889</v>
      </c>
      <c r="N265" s="17">
        <v>2.9749570490711594</v>
      </c>
      <c r="O265" s="17">
        <v>15.079459856762417</v>
      </c>
      <c r="P265" s="17">
        <v>6.3145442098382496</v>
      </c>
      <c r="Q265" s="17">
        <v>-1.7105896434390075</v>
      </c>
      <c r="R265" s="17">
        <v>4.4542171164464156E-2</v>
      </c>
      <c r="S265" s="17">
        <v>0.3458310753075246</v>
      </c>
      <c r="T265" s="17">
        <v>0.34144595711669107</v>
      </c>
      <c r="U265" s="17">
        <v>0.44360014874019699</v>
      </c>
      <c r="V265" s="17">
        <v>-0.10814080685768158</v>
      </c>
      <c r="W265" s="17">
        <v>34.959540874126866</v>
      </c>
      <c r="X265" s="17">
        <v>1.6721975575687127</v>
      </c>
      <c r="Y265" s="17">
        <v>-0.99999999999999889</v>
      </c>
      <c r="Z265" s="17">
        <v>-0.99999999999999889</v>
      </c>
      <c r="AA265" s="17">
        <v>41.524973951833282</v>
      </c>
      <c r="AB265" s="17">
        <v>2.5313321032894055E-2</v>
      </c>
      <c r="AC265" s="17">
        <v>-0.11122346151903151</v>
      </c>
      <c r="AD265" s="17">
        <v>0.21632795861697543</v>
      </c>
      <c r="AE265" s="17">
        <v>6.5208909065419123</v>
      </c>
      <c r="AF265" s="17">
        <v>0.55555555555555558</v>
      </c>
      <c r="AG265" s="17">
        <v>-0.99999999999999889</v>
      </c>
      <c r="AH265" s="17">
        <v>-0.99999999999999889</v>
      </c>
      <c r="AI265" s="17">
        <v>2.8886999307064454E-2</v>
      </c>
      <c r="AJ265" s="17">
        <v>-0.10814080685768158</v>
      </c>
      <c r="AK265" s="17">
        <v>0.22255681655221993</v>
      </c>
      <c r="AL265" s="17">
        <v>0.20782211599435521</v>
      </c>
      <c r="AM265" s="17">
        <v>-0.14474183994238826</v>
      </c>
      <c r="AN265" s="17">
        <v>5.5664546985854359E-2</v>
      </c>
      <c r="AO265" s="17">
        <v>-2.5057619157986051</v>
      </c>
      <c r="AP265" s="17">
        <v>2.4307242546181338</v>
      </c>
      <c r="AQ265" s="17">
        <v>43.884412021340346</v>
      </c>
      <c r="AR265" s="17">
        <v>1.0227363743067306</v>
      </c>
      <c r="AS265" s="17">
        <v>1.8209454100222713</v>
      </c>
      <c r="AT265" s="17">
        <v>-0.99999999999999889</v>
      </c>
      <c r="AU265" s="17">
        <v>-0.99999999999999889</v>
      </c>
      <c r="AV265" s="17">
        <v>1.7307211693151545</v>
      </c>
      <c r="AW265" s="17">
        <v>59.035158063213821</v>
      </c>
      <c r="AX265" s="17">
        <v>48.798817363586984</v>
      </c>
      <c r="AY265" s="17">
        <v>0.16046947338186388</v>
      </c>
      <c r="AZ265" s="17">
        <v>-5.9054313739955164</v>
      </c>
      <c r="BA265" s="22">
        <v>1461.006160450986</v>
      </c>
      <c r="CU265" t="e">
        <v>#N/A</v>
      </c>
      <c r="CV265" t="e">
        <v>#N/A</v>
      </c>
    </row>
    <row r="266" spans="1:100" x14ac:dyDescent="0.25">
      <c r="A266">
        <v>677</v>
      </c>
      <c r="B266" t="s">
        <v>703</v>
      </c>
      <c r="C266" s="22">
        <v>3</v>
      </c>
      <c r="D266" s="17">
        <v>1.918153906854617</v>
      </c>
      <c r="E266" s="17">
        <v>0.1328511982073573</v>
      </c>
      <c r="F266" s="17">
        <v>0.19762795018375151</v>
      </c>
      <c r="G266" s="17">
        <v>0.2704221657905797</v>
      </c>
      <c r="H266" s="17">
        <v>-0.19033558892139321</v>
      </c>
      <c r="I266" s="17">
        <v>0</v>
      </c>
      <c r="J266" s="17">
        <v>-11.420135335283589</v>
      </c>
      <c r="K266" s="17">
        <v>-0.19033558892139321</v>
      </c>
      <c r="L266" s="17">
        <v>-1.0000000000000013</v>
      </c>
      <c r="M266" s="17">
        <v>-1.0000000000000013</v>
      </c>
      <c r="N266" s="17">
        <v>-3.8067117784278617</v>
      </c>
      <c r="O266" s="17">
        <v>-9.23155926263839</v>
      </c>
      <c r="P266" s="17">
        <v>4.284691340445459</v>
      </c>
      <c r="Q266" s="17">
        <v>0.72080662371333015</v>
      </c>
      <c r="R266" s="17">
        <v>0.56304992126973941</v>
      </c>
      <c r="S266" s="17">
        <v>0.33333333333333381</v>
      </c>
      <c r="T266" s="17">
        <v>0.34418741105157791</v>
      </c>
      <c r="U266" s="17">
        <v>0.23335037368466099</v>
      </c>
      <c r="V266" s="17">
        <v>-9.6314894952857985E-3</v>
      </c>
      <c r="W266" s="17">
        <v>43.663008699827188</v>
      </c>
      <c r="X266" s="17">
        <v>1.7543229687914772</v>
      </c>
      <c r="Y266" s="17">
        <v>-1.0000000000000013</v>
      </c>
      <c r="Z266" s="17">
        <v>-1.0000000000000013</v>
      </c>
      <c r="AA266" s="17">
        <v>29.50712181998227</v>
      </c>
      <c r="AB266" s="17">
        <v>4.0371262248174791E-2</v>
      </c>
      <c r="AC266" s="17">
        <v>-0.22349465480294436</v>
      </c>
      <c r="AD266" s="17">
        <v>-0.11125534346752403</v>
      </c>
      <c r="AE266" s="17">
        <v>-14.71893680111468</v>
      </c>
      <c r="AF266" s="17">
        <v>0</v>
      </c>
      <c r="AG266" s="17">
        <v>-1.0000000000000013</v>
      </c>
      <c r="AH266" s="17">
        <v>-1.0000000000000013</v>
      </c>
      <c r="AI266" s="17">
        <v>7.4498322986778463E-3</v>
      </c>
      <c r="AJ266" s="17">
        <v>-9.6314894952857985E-3</v>
      </c>
      <c r="AK266" s="17">
        <v>6.1565799340031771E-2</v>
      </c>
      <c r="AL266" s="17">
        <v>3.6619451633324293E-2</v>
      </c>
      <c r="AM266" s="17">
        <v>0.90806648567673365</v>
      </c>
      <c r="AN266" s="17">
        <v>-0.26938572289414237</v>
      </c>
      <c r="AO266" s="17">
        <v>23.009491138618504</v>
      </c>
      <c r="AP266" s="17">
        <v>-6.5515458141869365</v>
      </c>
      <c r="AQ266" s="17">
        <v>32.242873364543634</v>
      </c>
      <c r="AR266" s="17">
        <v>0.90123962857428641</v>
      </c>
      <c r="AS266" s="17">
        <v>1.5639873798700845</v>
      </c>
      <c r="AT266" s="17">
        <v>-1.0000000000000013</v>
      </c>
      <c r="AU266" s="17">
        <v>-1.0000000000000013</v>
      </c>
      <c r="AV266" s="17">
        <v>0.83347208706031972</v>
      </c>
      <c r="AW266" s="17">
        <v>13.724016743156907</v>
      </c>
      <c r="AX266" s="17">
        <v>12.909864439601909</v>
      </c>
      <c r="AY266" s="17">
        <v>-0.38334010347043312</v>
      </c>
      <c r="AZ266" s="17">
        <v>-105.98804224504924</v>
      </c>
      <c r="BA266" s="22">
        <v>1317.9480149379835</v>
      </c>
      <c r="CU266" t="e">
        <v>#N/A</v>
      </c>
      <c r="CV266" t="e">
        <v>#N/A</v>
      </c>
    </row>
    <row r="267" spans="1:100" x14ac:dyDescent="0.25">
      <c r="A267">
        <v>686</v>
      </c>
      <c r="B267" t="s">
        <v>704</v>
      </c>
      <c r="C267" s="22">
        <v>3</v>
      </c>
      <c r="D267" s="17">
        <v>3.8040649805527726</v>
      </c>
      <c r="E267" s="17">
        <v>-9.480210709143623E-2</v>
      </c>
      <c r="F267" s="17">
        <v>-4.479450195836723E-3</v>
      </c>
      <c r="G267" s="17">
        <v>-4.1730652341619053E-2</v>
      </c>
      <c r="H267" s="17">
        <v>0.15706683517524467</v>
      </c>
      <c r="I267" s="17">
        <v>0</v>
      </c>
      <c r="J267" s="17">
        <v>9.424010110514681</v>
      </c>
      <c r="K267" s="17">
        <v>0.15706683517524467</v>
      </c>
      <c r="L267" s="17">
        <v>-0.99999999999999944</v>
      </c>
      <c r="M267" s="17">
        <v>-0.99999999999999944</v>
      </c>
      <c r="N267" s="17">
        <v>3.1413367035048929</v>
      </c>
      <c r="O267" s="17">
        <v>13.186344438725838</v>
      </c>
      <c r="P267" s="17">
        <v>-0.39703282927973127</v>
      </c>
      <c r="Q267" s="17">
        <v>-1.4847816887027656E-2</v>
      </c>
      <c r="R267" s="17">
        <v>-1.8659201037732193E-2</v>
      </c>
      <c r="S267" s="17">
        <v>0.34850289127509676</v>
      </c>
      <c r="T267" s="17">
        <v>0.22891824466805491</v>
      </c>
      <c r="U267" s="17">
        <v>0.23006516005530891</v>
      </c>
      <c r="V267" s="17">
        <v>0</v>
      </c>
      <c r="W267" s="17">
        <v>26.016778432928636</v>
      </c>
      <c r="X267" s="17">
        <v>1.2079341192741793</v>
      </c>
      <c r="Y267" s="17">
        <v>-0.99999999999999944</v>
      </c>
      <c r="Z267" s="17">
        <v>-0.99999999999999944</v>
      </c>
      <c r="AA267" s="17">
        <v>42.343715025827777</v>
      </c>
      <c r="AB267" s="17">
        <v>4.1675979615960493E-2</v>
      </c>
      <c r="AC267" s="17">
        <v>0.16086678776937754</v>
      </c>
      <c r="AD267" s="17">
        <v>0.12436914849339939</v>
      </c>
      <c r="AE267" s="17">
        <v>16.345595793936866</v>
      </c>
      <c r="AF267" s="17">
        <v>0.82352941176470584</v>
      </c>
      <c r="AG267" s="17">
        <v>-0.99999999999999944</v>
      </c>
      <c r="AH267" s="17">
        <v>-0.99999999999999944</v>
      </c>
      <c r="AI267" s="17">
        <v>0</v>
      </c>
      <c r="AJ267" s="17">
        <v>0</v>
      </c>
      <c r="AK267" s="17">
        <v>1.2774426958726902E-2</v>
      </c>
      <c r="AL267" s="17">
        <v>0.19066567090471223</v>
      </c>
      <c r="AM267" s="17">
        <v>4.6966046801845338E-2</v>
      </c>
      <c r="AN267" s="17">
        <v>-0.20679532458246783</v>
      </c>
      <c r="AO267" s="17">
        <v>1.2380233048397684</v>
      </c>
      <c r="AP267" s="17">
        <v>-4.2165547600381386</v>
      </c>
      <c r="AQ267" s="17">
        <v>35.440788543443325</v>
      </c>
      <c r="AR267" s="17">
        <v>0.80748629599846089</v>
      </c>
      <c r="AS267" s="17">
        <v>1.365000954449423</v>
      </c>
      <c r="AT267" s="17">
        <v>-0.99999999999999944</v>
      </c>
      <c r="AU267" s="17">
        <v>-0.99999999999999944</v>
      </c>
      <c r="AV267" s="17">
        <v>-6.0389853379351259E-2</v>
      </c>
      <c r="AW267" s="17">
        <v>51.313504704515488</v>
      </c>
      <c r="AX267" s="17">
        <v>51.313504704515488</v>
      </c>
      <c r="AY267" s="17">
        <v>0.18127734267377107</v>
      </c>
      <c r="AZ267" s="17">
        <v>-2.9335856552956288</v>
      </c>
      <c r="BA267" s="22">
        <v>1455.0338488837672</v>
      </c>
      <c r="CU267" t="e">
        <v>#N/A</v>
      </c>
      <c r="CV267" t="e">
        <v>#N/A</v>
      </c>
    </row>
    <row r="268" spans="1:100" x14ac:dyDescent="0.25">
      <c r="A268">
        <v>687</v>
      </c>
      <c r="B268" t="s">
        <v>705</v>
      </c>
      <c r="C268" s="22">
        <v>3</v>
      </c>
      <c r="D268" s="17">
        <v>5.349218900289058</v>
      </c>
      <c r="E268" s="17">
        <v>6.4082768953615393E-2</v>
      </c>
      <c r="F268" s="17">
        <v>-0.21279943875706997</v>
      </c>
      <c r="G268" s="17">
        <v>-0.1914385157725314</v>
      </c>
      <c r="H268" s="17">
        <v>-0.16226268421434045</v>
      </c>
      <c r="I268" s="17">
        <v>0</v>
      </c>
      <c r="J268" s="17">
        <v>-9.735761052860429</v>
      </c>
      <c r="K268" s="17">
        <v>-0.16226268421434045</v>
      </c>
      <c r="L268" s="17">
        <v>-1.0000000000000011</v>
      </c>
      <c r="M268" s="17">
        <v>-1.0000000000000011</v>
      </c>
      <c r="N268" s="17">
        <v>-3.2452536842868085</v>
      </c>
      <c r="O268" s="17">
        <v>-4.5779806683439022</v>
      </c>
      <c r="P268" s="17">
        <v>-0.7549261061197392</v>
      </c>
      <c r="Q268" s="17">
        <v>3.163832223169567</v>
      </c>
      <c r="R268" s="17">
        <v>0.96584270405463313</v>
      </c>
      <c r="S268" s="17">
        <v>0.3333333333333337</v>
      </c>
      <c r="T268" s="17">
        <v>0.37213411153968284</v>
      </c>
      <c r="U268" s="17">
        <v>-3.2217802678289643E-2</v>
      </c>
      <c r="V268" s="17">
        <v>-1.7560428654281736E-2</v>
      </c>
      <c r="W268" s="17">
        <v>32.718075910191438</v>
      </c>
      <c r="X268" s="17">
        <v>0.67568559370420656</v>
      </c>
      <c r="Y268" s="17">
        <v>-1.0000000000000011</v>
      </c>
      <c r="Z268" s="17">
        <v>-1.0000000000000011</v>
      </c>
      <c r="AA268" s="17">
        <v>53.200179308621301</v>
      </c>
      <c r="AB268" s="17">
        <v>7.6709515278077428E-2</v>
      </c>
      <c r="AC268" s="17">
        <v>0.21405040388676255</v>
      </c>
      <c r="AD268" s="17">
        <v>9.9565294722664482E-2</v>
      </c>
      <c r="AE268" s="17">
        <v>19.516260694375241</v>
      </c>
      <c r="AF268" s="17">
        <v>0.22222222222222221</v>
      </c>
      <c r="AG268" s="17">
        <v>-1.0000000000000011</v>
      </c>
      <c r="AH268" s="17">
        <v>-1.0000000000000011</v>
      </c>
      <c r="AI268" s="17">
        <v>1.2056550472843522E-2</v>
      </c>
      <c r="AJ268" s="17">
        <v>-1.7560428654281736E-2</v>
      </c>
      <c r="AK268" s="17">
        <v>5.2360220915984107E-2</v>
      </c>
      <c r="AL268" s="17">
        <v>0.4100728220566745</v>
      </c>
      <c r="AM268" s="17">
        <v>0.3393089540099265</v>
      </c>
      <c r="AN268" s="17">
        <v>-0.23640714534804613</v>
      </c>
      <c r="AO268" s="17">
        <v>8.7445249548280817</v>
      </c>
      <c r="AP268" s="17">
        <v>-3.8598145234177794</v>
      </c>
      <c r="AQ268" s="17">
        <v>22.982314857331005</v>
      </c>
      <c r="AR268" s="17">
        <v>0.65568921354044485</v>
      </c>
      <c r="AS268" s="17">
        <v>0.51342290948986546</v>
      </c>
      <c r="AT268" s="17">
        <v>-1.0000000000000011</v>
      </c>
      <c r="AU268" s="17">
        <v>-1.0000000000000011</v>
      </c>
      <c r="AV268" s="17">
        <v>0.77440418828210122</v>
      </c>
      <c r="AW268" s="17">
        <v>44.762384116859565</v>
      </c>
      <c r="AX268" s="17">
        <v>43.247472260888252</v>
      </c>
      <c r="AY268" s="17">
        <v>0.18574334952084379</v>
      </c>
      <c r="AZ268" s="17">
        <v>-7.8192136374913428</v>
      </c>
      <c r="BA268" s="22">
        <v>1391.5206134612431</v>
      </c>
      <c r="CU268" t="e">
        <v>#N/A</v>
      </c>
      <c r="CV268" t="e">
        <v>#N/A</v>
      </c>
    </row>
    <row r="269" spans="1:100" x14ac:dyDescent="0.25">
      <c r="A269">
        <v>691</v>
      </c>
      <c r="B269" t="s">
        <v>706</v>
      </c>
      <c r="C269" s="22">
        <v>3</v>
      </c>
      <c r="D269" s="17">
        <v>5.5239111803942418</v>
      </c>
      <c r="E269" s="17">
        <v>-0.14601093867765186</v>
      </c>
      <c r="F269" s="17">
        <v>-0.74977492610342489</v>
      </c>
      <c r="G269" s="17">
        <v>-0.79543774528415168</v>
      </c>
      <c r="H269" s="17">
        <v>0.40082295894676684</v>
      </c>
      <c r="I269" s="17">
        <v>-1.0654686585759025E-2</v>
      </c>
      <c r="J269" s="17">
        <v>23.41009634166047</v>
      </c>
      <c r="K269" s="17">
        <v>0.39016827236100776</v>
      </c>
      <c r="L269" s="17">
        <v>-1.0000000000000004</v>
      </c>
      <c r="M269" s="17">
        <v>-1.0000000000000004</v>
      </c>
      <c r="N269" s="17">
        <v>7.8033654472201537</v>
      </c>
      <c r="O269" s="17">
        <v>28.138569776770542</v>
      </c>
      <c r="P269" s="17">
        <v>-0.25937961999187342</v>
      </c>
      <c r="Q269" s="17">
        <v>6.4143956175132901</v>
      </c>
      <c r="R269" s="17">
        <v>1.9507434910024979</v>
      </c>
      <c r="S269" s="17">
        <v>0.33333333333333348</v>
      </c>
      <c r="T269" s="17">
        <v>0.33333333333333348</v>
      </c>
      <c r="U269" s="17">
        <v>0.26255715386355782</v>
      </c>
      <c r="V269" s="17">
        <v>6.8155655658728304E-2</v>
      </c>
      <c r="W269" s="17">
        <v>24.28844815311782</v>
      </c>
      <c r="X269" s="17">
        <v>1.7356609437122617</v>
      </c>
      <c r="Y269" s="17">
        <v>-1.0000000000000004</v>
      </c>
      <c r="Z269" s="17">
        <v>-1.0000000000000004</v>
      </c>
      <c r="AA269" s="17">
        <v>42.539723349364571</v>
      </c>
      <c r="AB269" s="17">
        <v>-0.22170527624270084</v>
      </c>
      <c r="AC269" s="17">
        <v>0.38591504277600186</v>
      </c>
      <c r="AD269" s="17">
        <v>0.16180086757158349</v>
      </c>
      <c r="AE269" s="17">
        <v>16.300531705244229</v>
      </c>
      <c r="AF269" s="17">
        <v>0.22222222222222221</v>
      </c>
      <c r="AG269" s="17">
        <v>-1.0000000000000004</v>
      </c>
      <c r="AH269" s="17">
        <v>-1.0000000000000004</v>
      </c>
      <c r="AI269" s="17">
        <v>1.6117169679128268E-2</v>
      </c>
      <c r="AJ269" s="17">
        <v>6.8155655658728304E-2</v>
      </c>
      <c r="AK269" s="17">
        <v>-0.17329949222162266</v>
      </c>
      <c r="AL269" s="17">
        <v>0.14955056118025023</v>
      </c>
      <c r="AM269" s="17">
        <v>-9.2819724461864733E-2</v>
      </c>
      <c r="AN269" s="17">
        <v>0.32902560793406183</v>
      </c>
      <c r="AO269" s="17">
        <v>-3.1869905726547327</v>
      </c>
      <c r="AP269" s="17">
        <v>8.9733930042527934</v>
      </c>
      <c r="AQ269" s="17">
        <v>47.698544494778297</v>
      </c>
      <c r="AR269" s="17">
        <v>0.99737947618895351</v>
      </c>
      <c r="AS269" s="17">
        <v>2.1258292160732686</v>
      </c>
      <c r="AT269" s="17">
        <v>-1.0000000000000004</v>
      </c>
      <c r="AU269" s="17">
        <v>-1.0000000000000004</v>
      </c>
      <c r="AV269" s="17">
        <v>1.1553057457183462</v>
      </c>
      <c r="AW269" s="17">
        <v>79.651686130387915</v>
      </c>
      <c r="AX269" s="17">
        <v>86.789595089843303</v>
      </c>
      <c r="AY269" s="17">
        <v>0.28319095556038409</v>
      </c>
      <c r="AZ269" s="17">
        <v>2.3068358830355948</v>
      </c>
      <c r="BA269" s="22">
        <v>1413.1235580757966</v>
      </c>
      <c r="CU269" t="e">
        <v>#N/A</v>
      </c>
      <c r="CV269" t="e">
        <v>#N/A</v>
      </c>
    </row>
    <row r="270" spans="1:100" x14ac:dyDescent="0.25">
      <c r="A270">
        <v>692</v>
      </c>
      <c r="B270" t="s">
        <v>707</v>
      </c>
      <c r="C270" s="22">
        <v>3</v>
      </c>
      <c r="D270" s="17">
        <v>3.1389638310114787</v>
      </c>
      <c r="E270" s="17">
        <v>0.16200276780348496</v>
      </c>
      <c r="F270" s="17">
        <v>-0.31047679443048282</v>
      </c>
      <c r="G270" s="17">
        <v>-0.3001698516506579</v>
      </c>
      <c r="H270" s="17">
        <v>0.20045180532453785</v>
      </c>
      <c r="I270" s="17">
        <v>0</v>
      </c>
      <c r="J270" s="17">
        <v>12.027108319472266</v>
      </c>
      <c r="K270" s="17">
        <v>0.20045180532453785</v>
      </c>
      <c r="L270" s="17">
        <v>-0.99999999999999933</v>
      </c>
      <c r="M270" s="17">
        <v>-0.99999999999999933</v>
      </c>
      <c r="N270" s="17">
        <v>4.0090361064907576</v>
      </c>
      <c r="O270" s="17">
        <v>14.865902298833092</v>
      </c>
      <c r="P270" s="17">
        <v>0.27985987226260811</v>
      </c>
      <c r="Q270" s="17">
        <v>-0.78128477414852548</v>
      </c>
      <c r="R270" s="17">
        <v>-9.0792319714075781E-2</v>
      </c>
      <c r="S270" s="17">
        <v>0.33333333333333337</v>
      </c>
      <c r="T270" s="17">
        <v>0.42654923197191713</v>
      </c>
      <c r="U270" s="17">
        <v>-0.18515704566783439</v>
      </c>
      <c r="V270" s="17">
        <v>0</v>
      </c>
      <c r="W270" s="17">
        <v>14.970948572515129</v>
      </c>
      <c r="X270" s="17">
        <v>-0.11851090524360483</v>
      </c>
      <c r="Y270" s="17">
        <v>-0.99999999999999933</v>
      </c>
      <c r="Z270" s="17">
        <v>-0.99999999999999933</v>
      </c>
      <c r="AA270" s="17">
        <v>27.335020583724251</v>
      </c>
      <c r="AB270" s="17">
        <v>0.23016785454868974</v>
      </c>
      <c r="AC270" s="17">
        <v>8.4845849439470933E-2</v>
      </c>
      <c r="AD270" s="17">
        <v>-6.591641736969614E-2</v>
      </c>
      <c r="AE270" s="17">
        <v>12.454864330923225</v>
      </c>
      <c r="AF270" s="17">
        <v>0.33333333333333331</v>
      </c>
      <c r="AG270" s="17">
        <v>-0.99999999999999933</v>
      </c>
      <c r="AH270" s="17">
        <v>-0.99999999999999933</v>
      </c>
      <c r="AI270" s="17">
        <v>-1.6751902205192421E-2</v>
      </c>
      <c r="AJ270" s="17">
        <v>0</v>
      </c>
      <c r="AK270" s="17">
        <v>-0.18543706619770248</v>
      </c>
      <c r="AL270" s="17">
        <v>0.44752450524227233</v>
      </c>
      <c r="AM270" s="17">
        <v>0.51141304775426877</v>
      </c>
      <c r="AN270" s="17">
        <v>-8.387880866311781E-2</v>
      </c>
      <c r="AO270" s="17">
        <v>11.858140862868211</v>
      </c>
      <c r="AP270" s="17">
        <v>0.14065230963341444</v>
      </c>
      <c r="AQ270" s="17">
        <v>26.998056891987382</v>
      </c>
      <c r="AR270" s="17">
        <v>0.57472551963741614</v>
      </c>
      <c r="AS270" s="17">
        <v>8.1940900080932827E-2</v>
      </c>
      <c r="AT270" s="17">
        <v>-0.99999999999999933</v>
      </c>
      <c r="AU270" s="17">
        <v>-0.99999999999999933</v>
      </c>
      <c r="AV270" s="17">
        <v>-0.39096217136473377</v>
      </c>
      <c r="AW270" s="17">
        <v>42.341575192190767</v>
      </c>
      <c r="AX270" s="17">
        <v>42.006537148086913</v>
      </c>
      <c r="AY270" s="17">
        <v>0.20282778144756916</v>
      </c>
      <c r="AZ270" s="17">
        <v>-41.103951589469645</v>
      </c>
      <c r="BA270" s="22">
        <v>1361.9692404922632</v>
      </c>
      <c r="CU270" t="e">
        <v>#N/A</v>
      </c>
      <c r="CV270" t="e">
        <v>#N/A</v>
      </c>
    </row>
    <row r="271" spans="1:100" x14ac:dyDescent="0.25">
      <c r="A271">
        <v>694</v>
      </c>
      <c r="B271" t="s">
        <v>708</v>
      </c>
      <c r="C271" s="22">
        <v>3</v>
      </c>
      <c r="D271" s="17">
        <v>5.0827214184129996</v>
      </c>
      <c r="E271" s="17">
        <v>7.7744483967649589E-2</v>
      </c>
      <c r="F271" s="17">
        <v>0.45757086798323932</v>
      </c>
      <c r="G271" s="17">
        <v>0.45757086798323932</v>
      </c>
      <c r="H271" s="17">
        <v>0.7327504483939441</v>
      </c>
      <c r="I271" s="17">
        <v>0</v>
      </c>
      <c r="J271" s="17">
        <v>43.965026903636655</v>
      </c>
      <c r="K271" s="17">
        <v>0.7327504483939441</v>
      </c>
      <c r="L271" s="17">
        <v>-1.0000000000000007</v>
      </c>
      <c r="M271" s="17">
        <v>-1.0000000000000007</v>
      </c>
      <c r="N271" s="17">
        <v>14.655008967878882</v>
      </c>
      <c r="O271" s="17">
        <v>49.505319190032893</v>
      </c>
      <c r="P271" s="17">
        <v>-0.12384702263311442</v>
      </c>
      <c r="Q271" s="17">
        <v>-2.7047515952717411</v>
      </c>
      <c r="R271" s="17">
        <v>-0.90669223453408843</v>
      </c>
      <c r="S271" s="17">
        <v>0.3333333333333337</v>
      </c>
      <c r="T271" s="17">
        <v>0.38756084511775346</v>
      </c>
      <c r="U271" s="17">
        <v>0.60839627082959047</v>
      </c>
      <c r="V271" s="17">
        <v>0.16900955908247706</v>
      </c>
      <c r="W271" s="17">
        <v>30.621982398768424</v>
      </c>
      <c r="X271" s="17">
        <v>3.4654527325276483</v>
      </c>
      <c r="Y271" s="17">
        <v>-1.0000000000000007</v>
      </c>
      <c r="Z271" s="17">
        <v>-1.0000000000000007</v>
      </c>
      <c r="AA271" s="17">
        <v>62.317284477609299</v>
      </c>
      <c r="AB271" s="17">
        <v>0.30603061233599704</v>
      </c>
      <c r="AC271" s="17">
        <v>3.8709983855269331E-2</v>
      </c>
      <c r="AD271" s="17">
        <v>0.30729929007623263</v>
      </c>
      <c r="AE271" s="17">
        <v>32.601994313374959</v>
      </c>
      <c r="AF271" s="17">
        <v>0.66666666666666663</v>
      </c>
      <c r="AG271" s="17">
        <v>-1.0000000000000007</v>
      </c>
      <c r="AH271" s="17">
        <v>-1.0000000000000007</v>
      </c>
      <c r="AI271" s="17">
        <v>7.6226967939249199E-2</v>
      </c>
      <c r="AJ271" s="17">
        <v>0.16900955908247706</v>
      </c>
      <c r="AK271" s="17">
        <v>0.68167838490299293</v>
      </c>
      <c r="AL271" s="17">
        <v>0.78319024500019829</v>
      </c>
      <c r="AM271" s="17">
        <v>1.8207144343662732E-3</v>
      </c>
      <c r="AN271" s="17">
        <v>0.21925661747958208</v>
      </c>
      <c r="AO271" s="17">
        <v>3.4539097853741216</v>
      </c>
      <c r="AP271" s="17">
        <v>9.3973666619905423</v>
      </c>
      <c r="AQ271" s="17">
        <v>74.587009302405065</v>
      </c>
      <c r="AR271" s="17">
        <v>1.4983000083631552</v>
      </c>
      <c r="AS271" s="17">
        <v>4.1982031809215927</v>
      </c>
      <c r="AT271" s="17">
        <v>-1.0000000000000007</v>
      </c>
      <c r="AU271" s="17">
        <v>-1.0000000000000007</v>
      </c>
      <c r="AV271" s="17">
        <v>-0.44912136655084911</v>
      </c>
      <c r="AW271" s="17">
        <v>121.21997032963274</v>
      </c>
      <c r="AX271" s="17">
        <v>139.64546559666539</v>
      </c>
      <c r="AY271" s="17">
        <v>0.33698455235083963</v>
      </c>
      <c r="AZ271" s="17">
        <v>66.275506052013228</v>
      </c>
      <c r="BA271" s="22">
        <v>1625.9295959113749</v>
      </c>
      <c r="CU271" t="e">
        <v>#N/A</v>
      </c>
      <c r="CV271" t="e">
        <v>#N/A</v>
      </c>
    </row>
    <row r="272" spans="1:100" x14ac:dyDescent="0.25">
      <c r="A272">
        <v>695</v>
      </c>
      <c r="B272" t="s">
        <v>709</v>
      </c>
      <c r="C272" s="22">
        <v>3</v>
      </c>
      <c r="D272" s="17">
        <v>5.4834911358070553</v>
      </c>
      <c r="E272" s="17">
        <v>9.7262347229755922E-2</v>
      </c>
      <c r="F272" s="17">
        <v>-0.89102957514246373</v>
      </c>
      <c r="G272" s="17">
        <v>-0.89102957514246373</v>
      </c>
      <c r="H272" s="17">
        <v>0.17500641153215221</v>
      </c>
      <c r="I272" s="17">
        <v>0</v>
      </c>
      <c r="J272" s="17">
        <v>10.500384691929128</v>
      </c>
      <c r="K272" s="17">
        <v>0.17500641153215221</v>
      </c>
      <c r="L272" s="17">
        <v>-0.99999999999999878</v>
      </c>
      <c r="M272" s="17">
        <v>-0.99999999999999878</v>
      </c>
      <c r="N272" s="17">
        <v>3.500128230643043</v>
      </c>
      <c r="O272" s="17">
        <v>15.09284625259372</v>
      </c>
      <c r="P272" s="17">
        <v>7.4266168865476184E-2</v>
      </c>
      <c r="Q272" s="17">
        <v>-1.8374182787868898</v>
      </c>
      <c r="R272" s="17">
        <v>-0.59608204385518482</v>
      </c>
      <c r="S272" s="17">
        <v>0.33333333333333287</v>
      </c>
      <c r="T272" s="17">
        <v>0.25965080648927913</v>
      </c>
      <c r="U272" s="17">
        <v>9.4112148494420678E-2</v>
      </c>
      <c r="V272" s="17">
        <v>-2.543704069881185E-3</v>
      </c>
      <c r="W272" s="17">
        <v>20.381846908599982</v>
      </c>
      <c r="X272" s="17">
        <v>0.70367790561861321</v>
      </c>
      <c r="Y272" s="17">
        <v>-0.99999999999999878</v>
      </c>
      <c r="Z272" s="17">
        <v>-0.99999999999999878</v>
      </c>
      <c r="AA272" s="17">
        <v>33.883362208888109</v>
      </c>
      <c r="AB272" s="17">
        <v>8.4411786611853796E-3</v>
      </c>
      <c r="AC272" s="17">
        <v>0.23766243881172588</v>
      </c>
      <c r="AD272" s="17">
        <v>3.5848329409955297E-2</v>
      </c>
      <c r="AE272" s="17">
        <v>14.09759734414331</v>
      </c>
      <c r="AF272" s="17">
        <v>0.4</v>
      </c>
      <c r="AG272" s="17">
        <v>-0.99999999999999878</v>
      </c>
      <c r="AH272" s="17">
        <v>-0.99999999999999878</v>
      </c>
      <c r="AI272" s="17">
        <v>-1.3207520579931197E-2</v>
      </c>
      <c r="AJ272" s="17">
        <v>-2.543704069881185E-3</v>
      </c>
      <c r="AK272" s="17">
        <v>-5.7386468540942252E-2</v>
      </c>
      <c r="AL272" s="17">
        <v>6.1354575282985609E-2</v>
      </c>
      <c r="AM272" s="17">
        <v>0.25311416759712702</v>
      </c>
      <c r="AN272" s="17">
        <v>0.17276655629217438</v>
      </c>
      <c r="AO272" s="17">
        <v>6.040921847223462</v>
      </c>
      <c r="AP272" s="17">
        <v>4.625936783719288</v>
      </c>
      <c r="AQ272" s="17">
        <v>30.882231600529096</v>
      </c>
      <c r="AR272" s="17">
        <v>0.68455258424715137</v>
      </c>
      <c r="AS272" s="17">
        <v>0.87868431715076556</v>
      </c>
      <c r="AT272" s="17">
        <v>-0.99999999999999878</v>
      </c>
      <c r="AU272" s="17">
        <v>-0.99999999999999878</v>
      </c>
      <c r="AV272" s="17">
        <v>-1.4871116189976483</v>
      </c>
      <c r="AW272" s="17">
        <v>53.602145245201108</v>
      </c>
      <c r="AX272" s="17">
        <v>53.083624426614371</v>
      </c>
      <c r="AY272" s="17">
        <v>-4.6329004929100914E-2</v>
      </c>
      <c r="AZ272" s="17">
        <v>-13.173046583088935</v>
      </c>
      <c r="BA272" s="22">
        <v>1459.6568364332988</v>
      </c>
      <c r="CU272" t="e">
        <v>#N/A</v>
      </c>
      <c r="CV272" t="e">
        <v>#N/A</v>
      </c>
    </row>
    <row r="273" spans="1:100" x14ac:dyDescent="0.25">
      <c r="A273">
        <v>696</v>
      </c>
      <c r="B273" t="s">
        <v>710</v>
      </c>
      <c r="C273" s="22">
        <v>3</v>
      </c>
      <c r="D273" s="17">
        <v>5.4644063948370531</v>
      </c>
      <c r="E273" s="17">
        <v>0</v>
      </c>
      <c r="F273" s="17">
        <v>-0.27791396981460714</v>
      </c>
      <c r="G273" s="17">
        <v>-0.27791396981460714</v>
      </c>
      <c r="H273" s="17">
        <v>0.64916591571121762</v>
      </c>
      <c r="I273" s="17">
        <v>0</v>
      </c>
      <c r="J273" s="17">
        <v>38.949954942673052</v>
      </c>
      <c r="K273" s="17">
        <v>0.64916591571121762</v>
      </c>
      <c r="L273" s="17">
        <v>-1.0000000000000009</v>
      </c>
      <c r="M273" s="17">
        <v>-1.0000000000000009</v>
      </c>
      <c r="N273" s="17">
        <v>12.983318314224357</v>
      </c>
      <c r="O273" s="17">
        <v>44.136447367695531</v>
      </c>
      <c r="P273" s="17">
        <v>3.3036444066837097E-2</v>
      </c>
      <c r="Q273" s="17">
        <v>-1.3032232641358501</v>
      </c>
      <c r="R273" s="17">
        <v>-0.455169596631533</v>
      </c>
      <c r="S273" s="17">
        <v>0.33333333333333348</v>
      </c>
      <c r="T273" s="17">
        <v>0.37673250486437104</v>
      </c>
      <c r="U273" s="17">
        <v>0.42900417711367866</v>
      </c>
      <c r="V273" s="17">
        <v>7.7716038303289145E-2</v>
      </c>
      <c r="W273" s="17">
        <v>22.704805516138208</v>
      </c>
      <c r="X273" s="17">
        <v>2.2752264016371417</v>
      </c>
      <c r="Y273" s="17">
        <v>-1.0000000000000009</v>
      </c>
      <c r="Z273" s="17">
        <v>-1.0000000000000009</v>
      </c>
      <c r="AA273" s="17">
        <v>61.700547060514488</v>
      </c>
      <c r="AB273" s="17">
        <v>0.37245455433163688</v>
      </c>
      <c r="AC273" s="17">
        <v>0.20783578093467767</v>
      </c>
      <c r="AD273" s="17">
        <v>0.20872788755384175</v>
      </c>
      <c r="AE273" s="17">
        <v>39.450911141007808</v>
      </c>
      <c r="AF273" s="17">
        <v>0.8125</v>
      </c>
      <c r="AG273" s="17">
        <v>-1.0000000000000009</v>
      </c>
      <c r="AH273" s="17">
        <v>-1.0000000000000009</v>
      </c>
      <c r="AI273" s="17">
        <v>-2.414281460085518E-2</v>
      </c>
      <c r="AJ273" s="17">
        <v>7.7716038303289145E-2</v>
      </c>
      <c r="AK273" s="17">
        <v>-0.17990030419180439</v>
      </c>
      <c r="AL273" s="17">
        <v>3.2518247768374593E-2</v>
      </c>
      <c r="AM273" s="17">
        <v>0.20410944856035762</v>
      </c>
      <c r="AN273" s="17">
        <v>0.12524880855365192</v>
      </c>
      <c r="AO273" s="17">
        <v>4.2032346930499189</v>
      </c>
      <c r="AP273" s="17">
        <v>3.2938114526831699</v>
      </c>
      <c r="AQ273" s="17">
        <v>61.654760458811232</v>
      </c>
      <c r="AR273" s="17">
        <v>1.2167860536146724</v>
      </c>
      <c r="AS273" s="17">
        <v>2.9243923173483584</v>
      </c>
      <c r="AT273" s="17">
        <v>-1.0000000000000009</v>
      </c>
      <c r="AU273" s="17">
        <v>-1.0000000000000009</v>
      </c>
      <c r="AV273" s="17">
        <v>-0.73308356644613992</v>
      </c>
      <c r="AW273" s="17">
        <v>109.13080588089322</v>
      </c>
      <c r="AX273" s="17">
        <v>116.41955341920507</v>
      </c>
      <c r="AY273" s="17">
        <v>-2.005383420803037E-2</v>
      </c>
      <c r="AZ273" s="17">
        <v>4.6341759127898152</v>
      </c>
      <c r="BA273" s="22">
        <v>1546.426788314453</v>
      </c>
      <c r="CU273" t="e">
        <v>#N/A</v>
      </c>
      <c r="CV273" t="e">
        <v>#N/A</v>
      </c>
    </row>
    <row r="274" spans="1:100" x14ac:dyDescent="0.25">
      <c r="A274">
        <v>698</v>
      </c>
      <c r="B274" t="s">
        <v>711</v>
      </c>
      <c r="C274" s="22">
        <v>3</v>
      </c>
      <c r="D274" s="17">
        <v>5.3031052887800074</v>
      </c>
      <c r="E274" s="17">
        <v>0</v>
      </c>
      <c r="F274" s="17">
        <v>-0.34244157958745258</v>
      </c>
      <c r="G274" s="17">
        <v>-0.34244157958745258</v>
      </c>
      <c r="H274" s="17">
        <v>0.11712312566593597</v>
      </c>
      <c r="I274" s="17">
        <v>0</v>
      </c>
      <c r="J274" s="17">
        <v>7.0273875399561643</v>
      </c>
      <c r="K274" s="17">
        <v>0.11712312566593597</v>
      </c>
      <c r="L274" s="17">
        <v>-1.0000000000000016</v>
      </c>
      <c r="M274" s="17">
        <v>-1.0000000000000016</v>
      </c>
      <c r="N274" s="17">
        <v>2.3424625133187211</v>
      </c>
      <c r="O274" s="17">
        <v>11.988051249148718</v>
      </c>
      <c r="P274" s="17">
        <v>-0.23430173457572209</v>
      </c>
      <c r="Q274" s="17">
        <v>-0.50080328361145354</v>
      </c>
      <c r="R274" s="17">
        <v>-0.13248267257607493</v>
      </c>
      <c r="S274" s="17">
        <v>0.33333333333333381</v>
      </c>
      <c r="T274" s="17">
        <v>0.28236258025513078</v>
      </c>
      <c r="U274" s="17">
        <v>0.44506027325075886</v>
      </c>
      <c r="V274" s="17">
        <v>-1.2632738261397675E-2</v>
      </c>
      <c r="W274" s="17">
        <v>37.240012916475578</v>
      </c>
      <c r="X274" s="17">
        <v>2.1287632725627259</v>
      </c>
      <c r="Y274" s="17">
        <v>-1.0000000000000016</v>
      </c>
      <c r="Z274" s="17">
        <v>-1.0000000000000016</v>
      </c>
      <c r="AA274" s="17">
        <v>78.86854667556743</v>
      </c>
      <c r="AB274" s="17">
        <v>0.34686206530251662</v>
      </c>
      <c r="AC274" s="17">
        <v>0.26121751920541253</v>
      </c>
      <c r="AD274" s="17">
        <v>0.2271407441254284</v>
      </c>
      <c r="AE274" s="17">
        <v>41.76101643166789</v>
      </c>
      <c r="AF274" s="17">
        <v>0.6875</v>
      </c>
      <c r="AG274" s="17">
        <v>-1.0000000000000016</v>
      </c>
      <c r="AH274" s="17">
        <v>-1.0000000000000016</v>
      </c>
      <c r="AI274" s="17">
        <v>-1.9229285389192042E-2</v>
      </c>
      <c r="AJ274" s="17">
        <v>-1.2632738261397675E-2</v>
      </c>
      <c r="AK274" s="17">
        <v>0.13873544068278953</v>
      </c>
      <c r="AL274" s="17">
        <v>0.2821389019205085</v>
      </c>
      <c r="AM274" s="17">
        <v>0.28344770632417854</v>
      </c>
      <c r="AN274" s="17">
        <v>0.13226207529015285</v>
      </c>
      <c r="AO274" s="17">
        <v>7.779869861518411</v>
      </c>
      <c r="AP274" s="17">
        <v>4.7172463918563619</v>
      </c>
      <c r="AQ274" s="17">
        <v>44.267400456431773</v>
      </c>
      <c r="AR274" s="17">
        <v>1.0481234485778264</v>
      </c>
      <c r="AS274" s="17">
        <v>2.2458863982286621</v>
      </c>
      <c r="AT274" s="17">
        <v>-1.0000000000000016</v>
      </c>
      <c r="AU274" s="17">
        <v>-1.0000000000000016</v>
      </c>
      <c r="AV274" s="17">
        <v>-0.47492425216352768</v>
      </c>
      <c r="AW274" s="17">
        <v>95.573844316572561</v>
      </c>
      <c r="AX274" s="17">
        <v>93.925984782648925</v>
      </c>
      <c r="AY274" s="17">
        <v>0.26828744473892124</v>
      </c>
      <c r="AZ274" s="17">
        <v>7.9050947275144656</v>
      </c>
      <c r="BA274" s="22">
        <v>1502.3719300954863</v>
      </c>
      <c r="CU274" t="e">
        <v>#N/A</v>
      </c>
      <c r="CV274" t="e">
        <v>#N/A</v>
      </c>
    </row>
    <row r="275" spans="1:100" x14ac:dyDescent="0.25">
      <c r="A275">
        <v>701</v>
      </c>
      <c r="B275" t="s">
        <v>712</v>
      </c>
      <c r="C275" s="22">
        <v>3</v>
      </c>
      <c r="D275" s="17">
        <v>4.7974491569578053</v>
      </c>
      <c r="E275" s="17">
        <v>-0.21647764669422959</v>
      </c>
      <c r="F275" s="17">
        <v>0.99964292557846668</v>
      </c>
      <c r="G275" s="17">
        <v>0.92954249841534453</v>
      </c>
      <c r="H275" s="17">
        <v>0.4350059657173076</v>
      </c>
      <c r="I275" s="17">
        <v>7.8683107114995404E-2</v>
      </c>
      <c r="J275" s="17">
        <v>30.821344369938185</v>
      </c>
      <c r="K275" s="17">
        <v>0.51368907283230258</v>
      </c>
      <c r="L275" s="17">
        <v>-1.0000000000000013</v>
      </c>
      <c r="M275" s="17">
        <v>-1.0000000000000013</v>
      </c>
      <c r="N275" s="17">
        <v>10.273781456646061</v>
      </c>
      <c r="O275" s="17">
        <v>36.548336025311322</v>
      </c>
      <c r="P275" s="17">
        <v>-0.23647436062652108</v>
      </c>
      <c r="Q275" s="17">
        <v>-0.90147063954433204</v>
      </c>
      <c r="R275" s="17">
        <v>-0.35107745353328973</v>
      </c>
      <c r="S275" s="17">
        <v>0.33333333333333404</v>
      </c>
      <c r="T275" s="17">
        <v>0.33333333333333404</v>
      </c>
      <c r="U275" s="17">
        <v>0.43908033031660515</v>
      </c>
      <c r="V275" s="17">
        <v>0.14130136124341355</v>
      </c>
      <c r="W275" s="17">
        <v>29.334371415775333</v>
      </c>
      <c r="X275" s="17">
        <v>2.757107082561268</v>
      </c>
      <c r="Y275" s="17">
        <v>-1.0000000000000013</v>
      </c>
      <c r="Z275" s="17">
        <v>-1.0000000000000013</v>
      </c>
      <c r="AA275" s="17">
        <v>81.440569511337387</v>
      </c>
      <c r="AB275" s="17">
        <v>0.27500526197588071</v>
      </c>
      <c r="AC275" s="17">
        <v>0.39873812426414146</v>
      </c>
      <c r="AD275" s="17">
        <v>0.37540212474188439</v>
      </c>
      <c r="AE275" s="17">
        <v>52.457275549095293</v>
      </c>
      <c r="AF275" s="17">
        <v>0.6875</v>
      </c>
      <c r="AG275" s="17">
        <v>-1.0000000000000013</v>
      </c>
      <c r="AH275" s="17">
        <v>-1.0000000000000013</v>
      </c>
      <c r="AI275" s="17">
        <v>1.7019833737311932E-2</v>
      </c>
      <c r="AJ275" s="17">
        <v>0.14130136124341355</v>
      </c>
      <c r="AK275" s="17">
        <v>-2.4636369286315182E-2</v>
      </c>
      <c r="AL275" s="17">
        <v>0.19608783268491645</v>
      </c>
      <c r="AM275" s="17">
        <v>0.15168273474084826</v>
      </c>
      <c r="AN275" s="17">
        <v>0.23359500886034179</v>
      </c>
      <c r="AO275" s="17">
        <v>3.6688865220896294</v>
      </c>
      <c r="AP275" s="17">
        <v>6.8203143849331278</v>
      </c>
      <c r="AQ275" s="17">
        <v>60.155715785713518</v>
      </c>
      <c r="AR275" s="17">
        <v>1.2470483582266867</v>
      </c>
      <c r="AS275" s="17">
        <v>3.2707961553935698</v>
      </c>
      <c r="AT275" s="17">
        <v>-1.0000000000000013</v>
      </c>
      <c r="AU275" s="17">
        <v>-1.0000000000000013</v>
      </c>
      <c r="AV275" s="17">
        <v>0.5784650448820563</v>
      </c>
      <c r="AW275" s="17">
        <v>124.80921992158179</v>
      </c>
      <c r="AX275" s="17">
        <v>139.27975272066931</v>
      </c>
      <c r="AY275" s="17">
        <v>0.40289422181965601</v>
      </c>
      <c r="AZ275" s="17">
        <v>42.698563695030764</v>
      </c>
      <c r="BA275" s="22">
        <v>1543.1607601435887</v>
      </c>
      <c r="CU275" t="e">
        <v>#N/A</v>
      </c>
      <c r="CV275" t="e">
        <v>#N/A</v>
      </c>
    </row>
    <row r="276" spans="1:100" x14ac:dyDescent="0.25">
      <c r="A276">
        <v>702</v>
      </c>
      <c r="B276" t="s">
        <v>713</v>
      </c>
      <c r="C276" s="22">
        <v>3</v>
      </c>
      <c r="D276" s="17">
        <v>5.3273716799675954</v>
      </c>
      <c r="E276" s="17">
        <v>-8.0824426219362394E-2</v>
      </c>
      <c r="F276" s="17">
        <v>0.72452265485839062</v>
      </c>
      <c r="G276" s="17">
        <v>0.69758117945193654</v>
      </c>
      <c r="H276" s="17">
        <v>0.28511443137295067</v>
      </c>
      <c r="I276" s="17">
        <v>0</v>
      </c>
      <c r="J276" s="17">
        <v>17.106865882377051</v>
      </c>
      <c r="K276" s="17">
        <v>0.28511443137295067</v>
      </c>
      <c r="L276" s="17">
        <v>-0.99999999999999967</v>
      </c>
      <c r="M276" s="17">
        <v>-0.99999999999999967</v>
      </c>
      <c r="N276" s="17">
        <v>5.7022886274590165</v>
      </c>
      <c r="O276" s="17">
        <v>23.131818741796568</v>
      </c>
      <c r="P276" s="17">
        <v>0.82991570789711211</v>
      </c>
      <c r="Q276" s="17">
        <v>2.0288469895520511</v>
      </c>
      <c r="R276" s="17">
        <v>0.84282517029179171</v>
      </c>
      <c r="S276" s="17">
        <v>0.33333333333333315</v>
      </c>
      <c r="T276" s="17">
        <v>0.40537796985043612</v>
      </c>
      <c r="U276" s="17">
        <v>1.9071685484274691E-2</v>
      </c>
      <c r="V276" s="17">
        <v>1.1620986130113364E-4</v>
      </c>
      <c r="W276" s="17">
        <v>18.911390686255775</v>
      </c>
      <c r="X276" s="17">
        <v>0.605166468653768</v>
      </c>
      <c r="Y276" s="17">
        <v>-0.99999999999999967</v>
      </c>
      <c r="Z276" s="17">
        <v>-0.99999999999999967</v>
      </c>
      <c r="AA276" s="17">
        <v>40.064395336218027</v>
      </c>
      <c r="AB276" s="17">
        <v>-0.18800613958305398</v>
      </c>
      <c r="AC276" s="17">
        <v>0.1990800484791708</v>
      </c>
      <c r="AD276" s="17">
        <v>0.39512968069729248</v>
      </c>
      <c r="AE276" s="17">
        <v>20.310179479670467</v>
      </c>
      <c r="AF276" s="17">
        <v>0.66666666666666663</v>
      </c>
      <c r="AG276" s="17">
        <v>-0.99999999999999967</v>
      </c>
      <c r="AH276" s="17">
        <v>-0.99999999999999967</v>
      </c>
      <c r="AI276" s="17">
        <v>7.6888269737688225E-2</v>
      </c>
      <c r="AJ276" s="17">
        <v>1.1620986130113364E-4</v>
      </c>
      <c r="AK276" s="17">
        <v>-8.4382698543697919E-3</v>
      </c>
      <c r="AL276" s="17">
        <v>0.13658203829256765</v>
      </c>
      <c r="AM276" s="17">
        <v>0.11519092544000324</v>
      </c>
      <c r="AN276" s="17">
        <v>0.29513319655644754</v>
      </c>
      <c r="AO276" s="17">
        <v>2.8375817867282302</v>
      </c>
      <c r="AP276" s="17">
        <v>8.0612401053740257</v>
      </c>
      <c r="AQ276" s="17">
        <v>36.018256568632843</v>
      </c>
      <c r="AR276" s="17">
        <v>0.7578991985293454</v>
      </c>
      <c r="AS276" s="17">
        <v>0.89028090002671945</v>
      </c>
      <c r="AT276" s="17">
        <v>-0.99999999999999967</v>
      </c>
      <c r="AU276" s="17">
        <v>-0.99999999999999967</v>
      </c>
      <c r="AV276" s="17">
        <v>1.5404063497437286</v>
      </c>
      <c r="AW276" s="17">
        <v>71.25745418338866</v>
      </c>
      <c r="AX276" s="17">
        <v>72.806840564272548</v>
      </c>
      <c r="AY276" s="17">
        <v>0.2045125317741471</v>
      </c>
      <c r="AZ276" s="17">
        <v>15.766666300357802</v>
      </c>
      <c r="BA276" s="22">
        <v>1543.3896814878501</v>
      </c>
      <c r="CU276" t="e">
        <v>#N/A</v>
      </c>
      <c r="CV276" t="e">
        <v>#N/A</v>
      </c>
    </row>
    <row r="277" spans="1:100" x14ac:dyDescent="0.25">
      <c r="A277">
        <v>703</v>
      </c>
      <c r="B277" t="s">
        <v>714</v>
      </c>
      <c r="C277" s="22">
        <v>3</v>
      </c>
      <c r="D277" s="17">
        <v>5.2313389191575483</v>
      </c>
      <c r="E277" s="17">
        <v>5.6322527438222428E-2</v>
      </c>
      <c r="F277" s="17">
        <v>-1.6415795157494209E-2</v>
      </c>
      <c r="G277" s="17">
        <v>9.7465231982271153E-3</v>
      </c>
      <c r="H277" s="17">
        <v>0.35451748426262303</v>
      </c>
      <c r="I277" s="17">
        <v>0</v>
      </c>
      <c r="J277" s="17">
        <v>21.271049055757388</v>
      </c>
      <c r="K277" s="17">
        <v>0.35451748426262303</v>
      </c>
      <c r="L277" s="17">
        <v>-1.0000000000000009</v>
      </c>
      <c r="M277" s="17">
        <v>-1.0000000000000009</v>
      </c>
      <c r="N277" s="17">
        <v>7.0903496852524608</v>
      </c>
      <c r="O277" s="17">
        <v>26.512134498113173</v>
      </c>
      <c r="P277" s="17">
        <v>-9.6730722329902066E-3</v>
      </c>
      <c r="Q277" s="17">
        <v>-0.42069708492416052</v>
      </c>
      <c r="R277" s="17">
        <v>-0.25663409824139399</v>
      </c>
      <c r="S277" s="17">
        <v>0.33333333333333331</v>
      </c>
      <c r="T277" s="17">
        <v>0.33248011174041053</v>
      </c>
      <c r="U277" s="17">
        <v>0.31084095556160901</v>
      </c>
      <c r="V277" s="17">
        <v>-3.7375974380505373E-3</v>
      </c>
      <c r="W277" s="17">
        <v>24.735972757387191</v>
      </c>
      <c r="X277" s="17">
        <v>1.531380976836332</v>
      </c>
      <c r="Y277" s="17">
        <v>-1.0000000000000009</v>
      </c>
      <c r="Z277" s="17">
        <v>-1.0000000000000009</v>
      </c>
      <c r="AA277" s="17">
        <v>51.419863414462753</v>
      </c>
      <c r="AB277" s="17">
        <v>2.5113520701579371E-2</v>
      </c>
      <c r="AC277" s="17">
        <v>0.353417306996828</v>
      </c>
      <c r="AD277" s="17">
        <v>0.16027966740793181</v>
      </c>
      <c r="AE277" s="17">
        <v>26.940524755316961</v>
      </c>
      <c r="AF277" s="17">
        <v>0.93333333333333335</v>
      </c>
      <c r="AG277" s="17">
        <v>-1.0000000000000009</v>
      </c>
      <c r="AH277" s="17">
        <v>-1.0000000000000009</v>
      </c>
      <c r="AI277" s="17">
        <v>0</v>
      </c>
      <c r="AJ277" s="17">
        <v>-3.7375974380505373E-3</v>
      </c>
      <c r="AK277" s="17">
        <v>0.19016655796984808</v>
      </c>
      <c r="AL277" s="17">
        <v>-9.2165854130160568E-2</v>
      </c>
      <c r="AM277" s="17">
        <v>8.7123536395152967E-2</v>
      </c>
      <c r="AN277" s="17">
        <v>-7.2912182985217441E-2</v>
      </c>
      <c r="AO277" s="17">
        <v>3.1289211997280657</v>
      </c>
      <c r="AP277" s="17">
        <v>-2.2836338452812392</v>
      </c>
      <c r="AQ277" s="17">
        <v>46.00702181314459</v>
      </c>
      <c r="AR277" s="17">
        <v>0.97291680319730323</v>
      </c>
      <c r="AS277" s="17">
        <v>1.8858984610989542</v>
      </c>
      <c r="AT277" s="17">
        <v>-1.0000000000000009</v>
      </c>
      <c r="AU277" s="17">
        <v>-1.0000000000000009</v>
      </c>
      <c r="AV277" s="17">
        <v>-0.24688757504316688</v>
      </c>
      <c r="AW277" s="17">
        <v>75.648364067294722</v>
      </c>
      <c r="AX277" s="17">
        <v>75.274604323489669</v>
      </c>
      <c r="AY277" s="17">
        <v>-9.0774564150934794E-2</v>
      </c>
      <c r="AZ277" s="17">
        <v>-17.362745338840657</v>
      </c>
      <c r="BA277" s="22">
        <v>1430.834023843275</v>
      </c>
      <c r="CU277" t="e">
        <v>#N/A</v>
      </c>
      <c r="CV277" t="e">
        <v>#N/A</v>
      </c>
    </row>
    <row r="278" spans="1:100" x14ac:dyDescent="0.25">
      <c r="A278">
        <v>704</v>
      </c>
      <c r="B278" t="s">
        <v>715</v>
      </c>
      <c r="C278" s="22">
        <v>3</v>
      </c>
      <c r="D278" s="17">
        <v>5.2739308927679698</v>
      </c>
      <c r="E278" s="17">
        <v>0</v>
      </c>
      <c r="F278" s="17">
        <v>0.13695188039413511</v>
      </c>
      <c r="G278" s="17">
        <v>0.13695188039413511</v>
      </c>
      <c r="H278" s="17">
        <v>0.48075256660943982</v>
      </c>
      <c r="I278" s="17">
        <v>0</v>
      </c>
      <c r="J278" s="17">
        <v>28.845153996566381</v>
      </c>
      <c r="K278" s="17">
        <v>0.48075256660943982</v>
      </c>
      <c r="L278" s="17">
        <v>-0.99999999999999889</v>
      </c>
      <c r="M278" s="17">
        <v>-0.99999999999999889</v>
      </c>
      <c r="N278" s="17">
        <v>9.6150513321887914</v>
      </c>
      <c r="O278" s="17">
        <v>34.256036769728475</v>
      </c>
      <c r="P278" s="17">
        <v>-0.14623947045405905</v>
      </c>
      <c r="Q278" s="17">
        <v>-0.75883170882319695</v>
      </c>
      <c r="R278" s="17">
        <v>-0.33527700061367888</v>
      </c>
      <c r="S278" s="17">
        <v>0.33333333333333331</v>
      </c>
      <c r="T278" s="17">
        <v>0.34398656710426417</v>
      </c>
      <c r="U278" s="17">
        <v>0.29436087142134909</v>
      </c>
      <c r="V278" s="17">
        <v>-5.0203147480650939E-2</v>
      </c>
      <c r="W278" s="17">
        <v>17.629002310754231</v>
      </c>
      <c r="X278" s="17">
        <v>1.0929605331107992</v>
      </c>
      <c r="Y278" s="17">
        <v>-0.99999999999999889</v>
      </c>
      <c r="Z278" s="17">
        <v>-0.99999999999999889</v>
      </c>
      <c r="AA278" s="17">
        <v>47.568057931996421</v>
      </c>
      <c r="AB278" s="17">
        <v>0.3010931367143706</v>
      </c>
      <c r="AC278" s="17">
        <v>0.21649936327681235</v>
      </c>
      <c r="AD278" s="17">
        <v>8.7894152445935042E-2</v>
      </c>
      <c r="AE278" s="17">
        <v>30.274332621855891</v>
      </c>
      <c r="AF278" s="17">
        <v>0.83333333333333337</v>
      </c>
      <c r="AG278" s="17">
        <v>-0.99999999999999889</v>
      </c>
      <c r="AH278" s="17">
        <v>-0.99999999999999889</v>
      </c>
      <c r="AI278" s="17">
        <v>0</v>
      </c>
      <c r="AJ278" s="17">
        <v>-5.0203147480650939E-2</v>
      </c>
      <c r="AK278" s="17">
        <v>5.2920067182805022E-2</v>
      </c>
      <c r="AL278" s="17">
        <v>-3.4936644077153786E-2</v>
      </c>
      <c r="AM278" s="17">
        <v>0.10404951691644267</v>
      </c>
      <c r="AN278" s="17">
        <v>0.94387440061714123</v>
      </c>
      <c r="AO278" s="17">
        <v>2.8658382588250881</v>
      </c>
      <c r="AP278" s="17">
        <v>23.422176795042763</v>
      </c>
      <c r="AQ278" s="17">
        <v>46.474156307320605</v>
      </c>
      <c r="AR278" s="17">
        <v>0.92147762437829506</v>
      </c>
      <c r="AS278" s="17">
        <v>1.5737130997202382</v>
      </c>
      <c r="AT278" s="17">
        <v>-0.99999999999999889</v>
      </c>
      <c r="AU278" s="17">
        <v>-0.99999999999999889</v>
      </c>
      <c r="AV278" s="17">
        <v>-0.19832512021954374</v>
      </c>
      <c r="AW278" s="17">
        <v>105.24627149676776</v>
      </c>
      <c r="AX278" s="17">
        <v>100.22595674870267</v>
      </c>
      <c r="AY278" s="17">
        <v>0.52684163587807165</v>
      </c>
      <c r="AZ278" s="17">
        <v>45.314213369098006</v>
      </c>
      <c r="BA278" s="22">
        <v>1577.1022889296851</v>
      </c>
      <c r="CU278" t="e">
        <v>#N/A</v>
      </c>
      <c r="CV278" t="e">
        <v>#N/A</v>
      </c>
    </row>
    <row r="279" spans="1:100" x14ac:dyDescent="0.25">
      <c r="A279">
        <v>706</v>
      </c>
      <c r="B279" t="s">
        <v>716</v>
      </c>
      <c r="C279" s="22">
        <v>3</v>
      </c>
      <c r="D279" s="17">
        <v>4.9972376887897534</v>
      </c>
      <c r="E279" s="17">
        <v>0.94589892915386153</v>
      </c>
      <c r="F279" s="17">
        <v>0.19597075749512455</v>
      </c>
      <c r="G279" s="17">
        <v>0.48861362224239824</v>
      </c>
      <c r="H279" s="17">
        <v>0.53924787959660359</v>
      </c>
      <c r="I279" s="17">
        <v>0</v>
      </c>
      <c r="J279" s="17">
        <v>32.354872775796217</v>
      </c>
      <c r="K279" s="17">
        <v>0.53924787959660359</v>
      </c>
      <c r="L279" s="17">
        <v>-1.0000000000000002</v>
      </c>
      <c r="M279" s="17">
        <v>-1.0000000000000002</v>
      </c>
      <c r="N279" s="17">
        <v>10.784957591932073</v>
      </c>
      <c r="O279" s="17">
        <v>37.840724086828395</v>
      </c>
      <c r="P279" s="17">
        <v>3.7297977844767227</v>
      </c>
      <c r="Q279" s="17">
        <v>-3.641452251522169</v>
      </c>
      <c r="R279" s="17">
        <v>-0.8291384078289763</v>
      </c>
      <c r="S279" s="17">
        <v>0.33333333333333343</v>
      </c>
      <c r="T279" s="17">
        <v>0.33256831550008398</v>
      </c>
      <c r="U279" s="17">
        <v>0.21509486267558597</v>
      </c>
      <c r="V279" s="17">
        <v>-0.14091023377240014</v>
      </c>
      <c r="W279" s="17">
        <v>8.033535925599983</v>
      </c>
      <c r="X279" s="17">
        <v>0.14080679947150718</v>
      </c>
      <c r="Y279" s="17">
        <v>-1.0000000000000002</v>
      </c>
      <c r="Z279" s="17">
        <v>-1.0000000000000002</v>
      </c>
      <c r="AA279" s="17">
        <v>73.450357531052376</v>
      </c>
      <c r="AB279" s="17">
        <v>0.58305908532895889</v>
      </c>
      <c r="AC279" s="17">
        <v>0.33567803020195164</v>
      </c>
      <c r="AD279" s="17">
        <v>0.4061820847347169</v>
      </c>
      <c r="AE279" s="17">
        <v>66.245960013281405</v>
      </c>
      <c r="AF279" s="17">
        <v>0.91666666666666663</v>
      </c>
      <c r="AG279" s="17">
        <v>-1.0000000000000002</v>
      </c>
      <c r="AH279" s="17">
        <v>-1.0000000000000002</v>
      </c>
      <c r="AI279" s="17">
        <v>0</v>
      </c>
      <c r="AJ279" s="17">
        <v>-0.14091023377240014</v>
      </c>
      <c r="AK279" s="17">
        <v>-2.3082616592951345E-2</v>
      </c>
      <c r="AL279" s="17">
        <v>-0.11860336311133818</v>
      </c>
      <c r="AM279" s="17">
        <v>0.4025754104225992</v>
      </c>
      <c r="AN279" s="17">
        <v>-0.23551154065681174</v>
      </c>
      <c r="AO279" s="17">
        <v>9.9489721776002238</v>
      </c>
      <c r="AP279" s="17">
        <v>-6.4808053319769838</v>
      </c>
      <c r="AQ279" s="17">
        <v>40.388408701396187</v>
      </c>
      <c r="AR279" s="17">
        <v>0.74008627773660352</v>
      </c>
      <c r="AS279" s="17">
        <v>0.68005467906811079</v>
      </c>
      <c r="AT279" s="17">
        <v>-1.0000000000000002</v>
      </c>
      <c r="AU279" s="17">
        <v>-1.0000000000000002</v>
      </c>
      <c r="AV279" s="17">
        <v>-0.34052478558657762</v>
      </c>
      <c r="AW279" s="17">
        <v>104.81027628590378</v>
      </c>
      <c r="AX279" s="17">
        <v>90.719252908663734</v>
      </c>
      <c r="AY279" s="17">
        <v>0.30811313374144278</v>
      </c>
      <c r="AZ279" s="17">
        <v>10.124214182960623</v>
      </c>
      <c r="BA279" s="22">
        <v>1562.3858949421174</v>
      </c>
      <c r="CU279" t="e">
        <v>#N/A</v>
      </c>
      <c r="CV279" t="e">
        <v>#N/A</v>
      </c>
    </row>
    <row r="280" spans="1:100" x14ac:dyDescent="0.25">
      <c r="A280">
        <v>708</v>
      </c>
      <c r="B280" t="s">
        <v>717</v>
      </c>
      <c r="C280" s="22">
        <v>3</v>
      </c>
      <c r="D280" s="17">
        <v>4.2047921769359942</v>
      </c>
      <c r="E280" s="17">
        <v>0</v>
      </c>
      <c r="F280" s="17">
        <v>6.0418474515775158E-2</v>
      </c>
      <c r="G280" s="17">
        <v>6.0418474515775158E-2</v>
      </c>
      <c r="H280" s="17">
        <v>0.37485209566038458</v>
      </c>
      <c r="I280" s="17">
        <v>8.7952818955760625E-2</v>
      </c>
      <c r="J280" s="17">
        <v>27.768294876968696</v>
      </c>
      <c r="K280" s="17">
        <v>0.46280491461614526</v>
      </c>
      <c r="L280" s="17">
        <v>-1.0000000000000009</v>
      </c>
      <c r="M280" s="17">
        <v>-1.0000000000000009</v>
      </c>
      <c r="N280" s="17">
        <v>9.2560982923228998</v>
      </c>
      <c r="O280" s="17">
        <v>32.033505528420505</v>
      </c>
      <c r="P280" s="17">
        <v>-8.5683248099511777E-2</v>
      </c>
      <c r="Q280" s="17">
        <v>8.1796166103204602</v>
      </c>
      <c r="R280" s="17">
        <v>2.6234790498755931</v>
      </c>
      <c r="S280" s="17">
        <v>0.3333333333333337</v>
      </c>
      <c r="T280" s="17">
        <v>0.3333333333333337</v>
      </c>
      <c r="U280" s="17">
        <v>0.33446777598138122</v>
      </c>
      <c r="V280" s="17">
        <v>0.3371963911411488</v>
      </c>
      <c r="W280" s="17">
        <v>35.021036766922059</v>
      </c>
      <c r="X280" s="17">
        <v>3.5649112028229379</v>
      </c>
      <c r="Y280" s="17">
        <v>-1.0000000000000009</v>
      </c>
      <c r="Z280" s="17">
        <v>-1.0000000000000009</v>
      </c>
      <c r="AA280" s="17">
        <v>92.529184105185664</v>
      </c>
      <c r="AB280" s="17">
        <v>0.57339931036029923</v>
      </c>
      <c r="AC280" s="17">
        <v>0.19259383386139789</v>
      </c>
      <c r="AD280" s="17">
        <v>0.33170022154606243</v>
      </c>
      <c r="AE280" s="17">
        <v>54.88466828838795</v>
      </c>
      <c r="AF280" s="17">
        <v>0.91666666666666663</v>
      </c>
      <c r="AG280" s="17">
        <v>-1.0000000000000009</v>
      </c>
      <c r="AH280" s="17">
        <v>-1.0000000000000009</v>
      </c>
      <c r="AI280" s="17">
        <v>4.51677376487198E-3</v>
      </c>
      <c r="AJ280" s="17">
        <v>0.3371963911411488</v>
      </c>
      <c r="AK280" s="17">
        <v>5.1068301355451304E-2</v>
      </c>
      <c r="AL280" s="17">
        <v>0.30487756907529989</v>
      </c>
      <c r="AM280" s="17">
        <v>-0.1107005288259621</v>
      </c>
      <c r="AN280" s="17">
        <v>0.13824339508229253</v>
      </c>
      <c r="AO280" s="17">
        <v>-2.5121717138717958</v>
      </c>
      <c r="AP280" s="17">
        <v>4.9804727224338103</v>
      </c>
      <c r="AQ280" s="17">
        <v>62.789331643890776</v>
      </c>
      <c r="AR280" s="17">
        <v>1.338330833789197</v>
      </c>
      <c r="AS280" s="17">
        <v>4.0277161174390832</v>
      </c>
      <c r="AT280" s="17">
        <v>-1.0000000000000009</v>
      </c>
      <c r="AU280" s="17">
        <v>-1.0000000000000009</v>
      </c>
      <c r="AV280" s="17">
        <v>2.6838975243913672</v>
      </c>
      <c r="AW280" s="17">
        <v>129.54316235603986</v>
      </c>
      <c r="AX280" s="17">
        <v>163.35313694545215</v>
      </c>
      <c r="AY280" s="17">
        <v>0.39216043118623456</v>
      </c>
      <c r="AZ280" s="17">
        <v>8.6171659242703917</v>
      </c>
      <c r="BA280" s="22">
        <v>1558.602419906206</v>
      </c>
      <c r="CU280" t="e">
        <v>#N/A</v>
      </c>
      <c r="CV280" t="e">
        <v>#N/A</v>
      </c>
    </row>
    <row r="281" spans="1:100" x14ac:dyDescent="0.25">
      <c r="A281">
        <v>709</v>
      </c>
      <c r="B281" t="s">
        <v>718</v>
      </c>
      <c r="C281" s="22">
        <v>3</v>
      </c>
      <c r="D281" s="17">
        <v>5.2146977619111148</v>
      </c>
      <c r="E281" s="17">
        <v>-0.1284642362055326</v>
      </c>
      <c r="F281" s="17">
        <v>-5.138784477017104E-2</v>
      </c>
      <c r="G281" s="17">
        <v>-9.1554379724251983E-2</v>
      </c>
      <c r="H281" s="17">
        <v>0.16662771376431085</v>
      </c>
      <c r="I281" s="17">
        <v>0</v>
      </c>
      <c r="J281" s="17">
        <v>9.9976628258586473</v>
      </c>
      <c r="K281" s="17">
        <v>0.16662771376431085</v>
      </c>
      <c r="L281" s="17">
        <v>-1.0000000000000004</v>
      </c>
      <c r="M281" s="17">
        <v>-1.0000000000000004</v>
      </c>
      <c r="N281" s="17">
        <v>3.3325542752862161</v>
      </c>
      <c r="O281" s="17">
        <v>15.12080620804551</v>
      </c>
      <c r="P281" s="17">
        <v>-0.50365513738914869</v>
      </c>
      <c r="Q281" s="17">
        <v>-0.42469559512699812</v>
      </c>
      <c r="R281" s="17">
        <v>-0.19972298549746051</v>
      </c>
      <c r="S281" s="17">
        <v>0.33333333333333354</v>
      </c>
      <c r="T281" s="17">
        <v>0.24917311996833497</v>
      </c>
      <c r="U281" s="17">
        <v>0.26892282920136734</v>
      </c>
      <c r="V281" s="17">
        <v>-2.4675236484021975E-2</v>
      </c>
      <c r="W281" s="17">
        <v>26.405053290188121</v>
      </c>
      <c r="X281" s="17">
        <v>1.2593584240736964</v>
      </c>
      <c r="Y281" s="17">
        <v>-1.0000000000000004</v>
      </c>
      <c r="Z281" s="17">
        <v>-1.0000000000000004</v>
      </c>
      <c r="AA281" s="17">
        <v>46.543375120144972</v>
      </c>
      <c r="AB281" s="17">
        <v>0.18900792476205033</v>
      </c>
      <c r="AC281" s="17">
        <v>0.17779380926657093</v>
      </c>
      <c r="AD281" s="17">
        <v>3.9959162280464415E-2</v>
      </c>
      <c r="AE281" s="17">
        <v>20.338044815454275</v>
      </c>
      <c r="AF281" s="17">
        <v>0.41666666666666669</v>
      </c>
      <c r="AG281" s="17">
        <v>-1.0000000000000004</v>
      </c>
      <c r="AH281" s="17">
        <v>-1.0000000000000004</v>
      </c>
      <c r="AI281" s="17">
        <v>0</v>
      </c>
      <c r="AJ281" s="17">
        <v>-2.4675236484021975E-2</v>
      </c>
      <c r="AK281" s="17">
        <v>9.5155352051924144E-2</v>
      </c>
      <c r="AL281" s="17">
        <v>-0.11144169871668611</v>
      </c>
      <c r="AM281" s="17">
        <v>0.12761991786972027</v>
      </c>
      <c r="AN281" s="17">
        <v>-0.12606616708097931</v>
      </c>
      <c r="AO281" s="17">
        <v>3.6662747070026311</v>
      </c>
      <c r="AP281" s="17">
        <v>-3.7088626706079135</v>
      </c>
      <c r="AQ281" s="17">
        <v>36.402716116046754</v>
      </c>
      <c r="AR281" s="17">
        <v>0.82675404601901392</v>
      </c>
      <c r="AS281" s="17">
        <v>1.4259861378380079</v>
      </c>
      <c r="AT281" s="17">
        <v>-1.0000000000000004</v>
      </c>
      <c r="AU281" s="17">
        <v>-1.0000000000000004</v>
      </c>
      <c r="AV281" s="17">
        <v>-0.29127736522171271</v>
      </c>
      <c r="AW281" s="17">
        <v>57.955318657582559</v>
      </c>
      <c r="AX281" s="17">
        <v>55.487795009180367</v>
      </c>
      <c r="AY281" s="17">
        <v>-0.11972375006687828</v>
      </c>
      <c r="AZ281" s="17">
        <v>-36.363825257618629</v>
      </c>
      <c r="BA281" s="22">
        <v>1395.1408372288547</v>
      </c>
      <c r="CU281" t="e">
        <v>#N/A</v>
      </c>
      <c r="CV281" t="e">
        <v>#N/A</v>
      </c>
    </row>
    <row r="282" spans="1:100" x14ac:dyDescent="0.25">
      <c r="A282">
        <v>714</v>
      </c>
      <c r="B282" t="s">
        <v>719</v>
      </c>
      <c r="C282" s="22">
        <v>3</v>
      </c>
      <c r="D282" s="17">
        <v>4.6258519392979602</v>
      </c>
      <c r="E282" s="17">
        <v>2.6690158767573021E-2</v>
      </c>
      <c r="F282" s="17">
        <v>0.65127342039571934</v>
      </c>
      <c r="G282" s="17">
        <v>0.63205434400713845</v>
      </c>
      <c r="H282" s="17">
        <v>0.11136243706753657</v>
      </c>
      <c r="I282" s="17">
        <v>0</v>
      </c>
      <c r="J282" s="17">
        <v>6.6817462240521941</v>
      </c>
      <c r="K282" s="17">
        <v>0.11136243706753657</v>
      </c>
      <c r="L282" s="17">
        <v>-0.99999999999999878</v>
      </c>
      <c r="M282" s="17">
        <v>-0.99999999999999878</v>
      </c>
      <c r="N282" s="17">
        <v>2.2272487413507305</v>
      </c>
      <c r="O282" s="17">
        <v>11.9396525073573</v>
      </c>
      <c r="P282" s="17">
        <v>-2.5874161270035237E-2</v>
      </c>
      <c r="Q282" s="17">
        <v>0.65272981129611218</v>
      </c>
      <c r="R282" s="17">
        <v>0.21926379904400956</v>
      </c>
      <c r="S282" s="17">
        <v>0.33333333333333298</v>
      </c>
      <c r="T282" s="17">
        <v>0.3402948437593934</v>
      </c>
      <c r="U282" s="17">
        <v>0.29575638372451202</v>
      </c>
      <c r="V282" s="17">
        <v>0.15690144814724497</v>
      </c>
      <c r="W282" s="17">
        <v>40.596942875877893</v>
      </c>
      <c r="X282" s="17">
        <v>2.6936614742327687</v>
      </c>
      <c r="Y282" s="17">
        <v>-0.99999999999999878</v>
      </c>
      <c r="Z282" s="17">
        <v>-0.99999999999999878</v>
      </c>
      <c r="AA282" s="17">
        <v>72.922156420882828</v>
      </c>
      <c r="AB282" s="17">
        <v>0.16931782320796937</v>
      </c>
      <c r="AC282" s="17">
        <v>0.25760496821770013</v>
      </c>
      <c r="AD282" s="17">
        <v>0.2151962034935489</v>
      </c>
      <c r="AE282" s="17">
        <v>32.105949745960928</v>
      </c>
      <c r="AF282" s="17">
        <v>0.58333333333333337</v>
      </c>
      <c r="AG282" s="17">
        <v>-0.99999999999999878</v>
      </c>
      <c r="AH282" s="17">
        <v>-0.99999999999999878</v>
      </c>
      <c r="AI282" s="17">
        <v>-3.4741516902196037E-3</v>
      </c>
      <c r="AJ282" s="17">
        <v>0.15690144814724497</v>
      </c>
      <c r="AK282" s="17">
        <v>-7.7024840345199699E-2</v>
      </c>
      <c r="AL282" s="17">
        <v>0.19133123851528788</v>
      </c>
      <c r="AM282" s="17">
        <v>0.55231955444167691</v>
      </c>
      <c r="AN282" s="17">
        <v>0.13063259190246984</v>
      </c>
      <c r="AO282" s="17">
        <v>13.422864659315922</v>
      </c>
      <c r="AP282" s="17">
        <v>4.2224709901381861</v>
      </c>
      <c r="AQ282" s="17">
        <v>47.278689099930048</v>
      </c>
      <c r="AR282" s="17">
        <v>1.1262860089644833</v>
      </c>
      <c r="AS282" s="17">
        <v>2.8050239113003048</v>
      </c>
      <c r="AT282" s="17">
        <v>-0.99999999999999878</v>
      </c>
      <c r="AU282" s="17">
        <v>-0.99999999999999878</v>
      </c>
      <c r="AV282" s="17">
        <v>0.85131814305114895</v>
      </c>
      <c r="AW282" s="17">
        <v>89.084279918378257</v>
      </c>
      <c r="AX282" s="17">
        <v>104.70494169929842</v>
      </c>
      <c r="AY282" s="17">
        <v>0.13632245071760524</v>
      </c>
      <c r="AZ282" s="17">
        <v>2.0586486053380919</v>
      </c>
      <c r="BA282" s="22">
        <v>1420.6578743762627</v>
      </c>
      <c r="CU282" t="e">
        <v>#N/A</v>
      </c>
      <c r="CV282" t="e">
        <v>#N/A</v>
      </c>
    </row>
    <row r="283" spans="1:100" x14ac:dyDescent="0.25">
      <c r="A283">
        <v>716</v>
      </c>
      <c r="B283" t="s">
        <v>720</v>
      </c>
      <c r="C283" s="22">
        <v>3</v>
      </c>
      <c r="D283" s="17">
        <v>4.8752973628247851</v>
      </c>
      <c r="E283" s="17">
        <v>0.58354608661136387</v>
      </c>
      <c r="F283" s="17">
        <v>1.0328184391230819</v>
      </c>
      <c r="G283" s="17">
        <v>1.2010426214294212</v>
      </c>
      <c r="H283" s="17">
        <v>0.2868448205169512</v>
      </c>
      <c r="I283" s="17">
        <v>0</v>
      </c>
      <c r="J283" s="17">
        <v>17.210689231017071</v>
      </c>
      <c r="K283" s="17">
        <v>0.2868448205169512</v>
      </c>
      <c r="L283" s="17">
        <v>-0.99999999999999911</v>
      </c>
      <c r="M283" s="17">
        <v>-0.99999999999999911</v>
      </c>
      <c r="N283" s="17">
        <v>5.7368964103390168</v>
      </c>
      <c r="O283" s="17">
        <v>23.287029215271261</v>
      </c>
      <c r="P283" s="17">
        <v>0.42637347132840014</v>
      </c>
      <c r="Q283" s="17">
        <v>-17.418176030137602</v>
      </c>
      <c r="R283" s="17">
        <v>-5.7264606817837747</v>
      </c>
      <c r="S283" s="17">
        <v>0.33333333333333298</v>
      </c>
      <c r="T283" s="17">
        <v>0.33333333333333298</v>
      </c>
      <c r="U283" s="17">
        <v>0.24705475993212872</v>
      </c>
      <c r="V283" s="17">
        <v>-3.3337887467792413E-2</v>
      </c>
      <c r="W283" s="17">
        <v>23.741548744562039</v>
      </c>
      <c r="X283" s="17">
        <v>1.1680135610714755</v>
      </c>
      <c r="Y283" s="17">
        <v>-0.99999999999999911</v>
      </c>
      <c r="Z283" s="17">
        <v>-0.99999999999999911</v>
      </c>
      <c r="AA283" s="17">
        <v>51.698164087205086</v>
      </c>
      <c r="AB283" s="17">
        <v>0.17781754990174672</v>
      </c>
      <c r="AC283" s="17">
        <v>0.18875601342798268</v>
      </c>
      <c r="AD283" s="17">
        <v>0.30708795715880588</v>
      </c>
      <c r="AE283" s="17">
        <v>33.68307602442674</v>
      </c>
      <c r="AF283" s="17">
        <v>0.83333333333333337</v>
      </c>
      <c r="AG283" s="17">
        <v>-0.99999999999999911</v>
      </c>
      <c r="AH283" s="17">
        <v>-0.99999999999999911</v>
      </c>
      <c r="AI283" s="17">
        <v>-7.2574717279088277E-2</v>
      </c>
      <c r="AJ283" s="17">
        <v>-3.3337887467792413E-2</v>
      </c>
      <c r="AK283" s="17">
        <v>0.36524834001898132</v>
      </c>
      <c r="AL283" s="17">
        <v>0.21763969350072929</v>
      </c>
      <c r="AM283" s="17">
        <v>9.6630305175451486E-2</v>
      </c>
      <c r="AN283" s="17">
        <v>0.20661465969393938</v>
      </c>
      <c r="AO283" s="17">
        <v>4.241999329481196</v>
      </c>
      <c r="AP283" s="17">
        <v>6.2535649598521292</v>
      </c>
      <c r="AQ283" s="17">
        <v>40.952237975579102</v>
      </c>
      <c r="AR283" s="17">
        <v>0.88038353913100198</v>
      </c>
      <c r="AS283" s="17">
        <v>1.4548583815884266</v>
      </c>
      <c r="AT283" s="17">
        <v>-0.99999999999999911</v>
      </c>
      <c r="AU283" s="17">
        <v>-0.99999999999999911</v>
      </c>
      <c r="AV283" s="17">
        <v>-4.525418060354351</v>
      </c>
      <c r="AW283" s="17">
        <v>81.238758262328432</v>
      </c>
      <c r="AX283" s="17">
        <v>76.453475169967447</v>
      </c>
      <c r="AY283" s="17">
        <v>-5.7909641514129313E-2</v>
      </c>
      <c r="AZ283" s="17">
        <v>-43.061799153981205</v>
      </c>
      <c r="BA283" s="22">
        <v>1398.3662619702134</v>
      </c>
      <c r="CU283" t="e">
        <v>#N/A</v>
      </c>
      <c r="CV283" t="e">
        <v>#N/A</v>
      </c>
    </row>
    <row r="284" spans="1:100" x14ac:dyDescent="0.25">
      <c r="A284">
        <v>743</v>
      </c>
      <c r="B284" t="s">
        <v>721</v>
      </c>
      <c r="C284" s="22">
        <v>3</v>
      </c>
      <c r="D284" s="17">
        <v>4.8743657014950887</v>
      </c>
      <c r="E284" s="17">
        <v>2.3346658342458235E-2</v>
      </c>
      <c r="F284" s="17">
        <v>1.0447583679196473</v>
      </c>
      <c r="G284" s="17">
        <v>1.0447583679196473</v>
      </c>
      <c r="H284" s="17">
        <v>0.36901469801733444</v>
      </c>
      <c r="I284" s="17">
        <v>0</v>
      </c>
      <c r="J284" s="17">
        <v>22.140881881040062</v>
      </c>
      <c r="K284" s="17">
        <v>0.36901469801733444</v>
      </c>
      <c r="L284" s="17">
        <v>-0.99999999999999933</v>
      </c>
      <c r="M284" s="17">
        <v>-0.99999999999999933</v>
      </c>
      <c r="N284" s="17">
        <v>7.3802939603466911</v>
      </c>
      <c r="O284" s="17">
        <v>28.060005950454808</v>
      </c>
      <c r="P284" s="17">
        <v>8.6858830268008155E-2</v>
      </c>
      <c r="Q284" s="17">
        <v>2.5411275770817197</v>
      </c>
      <c r="R284" s="17">
        <v>0.85520491112197417</v>
      </c>
      <c r="S284" s="17">
        <v>0.33333333333333315</v>
      </c>
      <c r="T284" s="17">
        <v>0.36137464950196885</v>
      </c>
      <c r="U284" s="17">
        <v>-2.2732000200027056E-2</v>
      </c>
      <c r="V284" s="17">
        <v>-4.9234071980610861E-2</v>
      </c>
      <c r="W284" s="17">
        <v>10.149088505493179</v>
      </c>
      <c r="X284" s="17">
        <v>-5.5541300561605431E-2</v>
      </c>
      <c r="Y284" s="17">
        <v>-0.99999999999999933</v>
      </c>
      <c r="Z284" s="17">
        <v>-0.99999999999999933</v>
      </c>
      <c r="AA284" s="17">
        <v>40.550489023138908</v>
      </c>
      <c r="AB284" s="17">
        <v>0.26502084322092107</v>
      </c>
      <c r="AC284" s="17">
        <v>0.28361714235567476</v>
      </c>
      <c r="AD284" s="17">
        <v>4.2285926553879936E-2</v>
      </c>
      <c r="AE284" s="17">
        <v>29.546195606523803</v>
      </c>
      <c r="AF284" s="17">
        <v>0.58333333333333337</v>
      </c>
      <c r="AG284" s="17">
        <v>-0.99999999999999933</v>
      </c>
      <c r="AH284" s="17">
        <v>-0.99999999999999933</v>
      </c>
      <c r="AI284" s="17">
        <v>3.1752697892603043E-2</v>
      </c>
      <c r="AJ284" s="17">
        <v>-4.9234071980610861E-2</v>
      </c>
      <c r="AK284" s="17">
        <v>0.38608353859256472</v>
      </c>
      <c r="AL284" s="17">
        <v>0.36701701839231465</v>
      </c>
      <c r="AM284" s="17">
        <v>0.12101455315456276</v>
      </c>
      <c r="AN284" s="17">
        <v>4.8256328021161768E-2</v>
      </c>
      <c r="AO284" s="17">
        <v>4.9557815218268955</v>
      </c>
      <c r="AP284" s="17">
        <v>3.0414932924906197</v>
      </c>
      <c r="AQ284" s="17">
        <v>32.289970386533248</v>
      </c>
      <c r="AR284" s="17">
        <v>0.62274191065466378</v>
      </c>
      <c r="AS284" s="17">
        <v>0.31347339745572883</v>
      </c>
      <c r="AT284" s="17">
        <v>-0.99999999999999933</v>
      </c>
      <c r="AU284" s="17">
        <v>-0.99999999999999933</v>
      </c>
      <c r="AV284" s="17">
        <v>1.8999632790416219</v>
      </c>
      <c r="AW284" s="17">
        <v>71.651988266084373</v>
      </c>
      <c r="AX284" s="17">
        <v>67.36363502587534</v>
      </c>
      <c r="AY284" s="17">
        <v>0.36183590977383456</v>
      </c>
      <c r="AZ284" s="17">
        <v>20.895069817454832</v>
      </c>
      <c r="BA284" s="22">
        <v>1462.5961625609232</v>
      </c>
      <c r="CU284" t="e">
        <v>#N/A</v>
      </c>
      <c r="CV284" t="e">
        <v>#N/A</v>
      </c>
    </row>
    <row r="285" spans="1:100" x14ac:dyDescent="0.25">
      <c r="A285">
        <v>744</v>
      </c>
      <c r="B285" t="s">
        <v>722</v>
      </c>
      <c r="C285" s="22">
        <v>3</v>
      </c>
      <c r="D285" s="17">
        <v>4.5624360863072306</v>
      </c>
      <c r="E285" s="17">
        <v>-1.9762397681794708E-2</v>
      </c>
      <c r="F285" s="17">
        <v>-4.274088806425614E-2</v>
      </c>
      <c r="G285" s="17">
        <v>-4.9598246719391149E-2</v>
      </c>
      <c r="H285" s="17">
        <v>0.61307404565012003</v>
      </c>
      <c r="I285" s="17">
        <v>-3.5742257153878959E-3</v>
      </c>
      <c r="J285" s="17">
        <v>36.569989196083938</v>
      </c>
      <c r="K285" s="17">
        <v>0.60949981993473212</v>
      </c>
      <c r="L285" s="17">
        <v>-1.0000000000000016</v>
      </c>
      <c r="M285" s="17">
        <v>-1.0000000000000016</v>
      </c>
      <c r="N285" s="17">
        <v>12.189996398694642</v>
      </c>
      <c r="O285" s="17">
        <v>41.082827035671798</v>
      </c>
      <c r="P285" s="17">
        <v>-0.40803516502397974</v>
      </c>
      <c r="Q285" s="17">
        <v>5.4806528332751814</v>
      </c>
      <c r="R285" s="17">
        <v>1.6728572521319325</v>
      </c>
      <c r="S285" s="17">
        <v>0.34846110298209398</v>
      </c>
      <c r="T285" s="17">
        <v>0.30324503957137855</v>
      </c>
      <c r="U285" s="17">
        <v>0.52282594621219414</v>
      </c>
      <c r="V285" s="17">
        <v>-2.0324718077691477E-3</v>
      </c>
      <c r="W285" s="17">
        <v>22.519991880926597</v>
      </c>
      <c r="X285" s="17">
        <v>2.0912269828589465</v>
      </c>
      <c r="Y285" s="17">
        <v>-1.0000000000000016</v>
      </c>
      <c r="Z285" s="17">
        <v>-1.0000000000000016</v>
      </c>
      <c r="AA285" s="17">
        <v>57.912074290480746</v>
      </c>
      <c r="AB285" s="17">
        <v>0.1213346711587439</v>
      </c>
      <c r="AC285" s="17">
        <v>0.12074145192145648</v>
      </c>
      <c r="AD285" s="17">
        <v>0.4323083800682439</v>
      </c>
      <c r="AE285" s="17">
        <v>33.719225157422201</v>
      </c>
      <c r="AF285" s="17">
        <v>0.72222222222222221</v>
      </c>
      <c r="AG285" s="17">
        <v>-1.0000000000000016</v>
      </c>
      <c r="AH285" s="17">
        <v>-1.0000000000000016</v>
      </c>
      <c r="AI285" s="17">
        <v>0</v>
      </c>
      <c r="AJ285" s="17">
        <v>-2.0324718077691477E-3</v>
      </c>
      <c r="AK285" s="17">
        <v>9.674488057972172E-2</v>
      </c>
      <c r="AL285" s="17">
        <v>6.6391927252777191E-2</v>
      </c>
      <c r="AM285" s="17">
        <v>-3.2912833899674823E-2</v>
      </c>
      <c r="AN285" s="17">
        <v>8.6808681957782324E-2</v>
      </c>
      <c r="AO285" s="17">
        <v>-0.33909644459326149</v>
      </c>
      <c r="AP285" s="17">
        <v>2.5021766852084455</v>
      </c>
      <c r="AQ285" s="17">
        <v>59.089981077010535</v>
      </c>
      <c r="AR285" s="17">
        <v>1.1724996169578985</v>
      </c>
      <c r="AS285" s="17">
        <v>2.7007268027936822</v>
      </c>
      <c r="AT285" s="17">
        <v>-1.0000000000000016</v>
      </c>
      <c r="AU285" s="17">
        <v>-1.0000000000000016</v>
      </c>
      <c r="AV285" s="17">
        <v>1.6232590054125415</v>
      </c>
      <c r="AW285" s="17">
        <v>101.49707801136098</v>
      </c>
      <c r="AX285" s="17">
        <v>101.29383083058404</v>
      </c>
      <c r="AY285" s="17">
        <v>0.251764452537867</v>
      </c>
      <c r="AZ285" s="17">
        <v>25.285504525603692</v>
      </c>
      <c r="BA285" s="22">
        <v>1578.3681530229605</v>
      </c>
      <c r="CU285" t="e">
        <v>#N/A</v>
      </c>
      <c r="CV285" t="e">
        <v>#N/A</v>
      </c>
    </row>
    <row r="286" spans="1:100" x14ac:dyDescent="0.25">
      <c r="A286">
        <v>746</v>
      </c>
      <c r="B286" t="s">
        <v>723</v>
      </c>
      <c r="C286" s="22">
        <v>3</v>
      </c>
      <c r="D286" s="17">
        <v>4.9608683086028806</v>
      </c>
      <c r="E286" s="17">
        <v>0</v>
      </c>
      <c r="F286" s="17">
        <v>-0.36277333156829517</v>
      </c>
      <c r="G286" s="17">
        <v>-0.36277333156829517</v>
      </c>
      <c r="H286" s="17">
        <v>0.14446131844080298</v>
      </c>
      <c r="I286" s="17">
        <v>0</v>
      </c>
      <c r="J286" s="17">
        <v>8.6676791064481797</v>
      </c>
      <c r="K286" s="17">
        <v>0.14446131844080298</v>
      </c>
      <c r="L286" s="17">
        <v>-1.0000000000000004</v>
      </c>
      <c r="M286" s="17">
        <v>-1.0000000000000004</v>
      </c>
      <c r="N286" s="17">
        <v>2.8892263688160602</v>
      </c>
      <c r="O286" s="17">
        <v>13.265774083482757</v>
      </c>
      <c r="P286" s="17">
        <v>-0.36269685514104749</v>
      </c>
      <c r="Q286" s="17">
        <v>0.43565546803466187</v>
      </c>
      <c r="R286" s="17">
        <v>6.4519326906209942E-2</v>
      </c>
      <c r="S286" s="17">
        <v>0.33333333333333354</v>
      </c>
      <c r="T286" s="17">
        <v>0.28364496887123641</v>
      </c>
      <c r="U286" s="17">
        <v>8.1559030436329075E-2</v>
      </c>
      <c r="V286" s="17">
        <v>0</v>
      </c>
      <c r="W286" s="17">
        <v>22.163040568003829</v>
      </c>
      <c r="X286" s="17">
        <v>0.74906474104698606</v>
      </c>
      <c r="Y286" s="17">
        <v>-1.0000000000000004</v>
      </c>
      <c r="Z286" s="17">
        <v>-1.0000000000000004</v>
      </c>
      <c r="AA286" s="17">
        <v>52.324720191475095</v>
      </c>
      <c r="AB286" s="17">
        <v>2.4913368989372898E-2</v>
      </c>
      <c r="AC286" s="17">
        <v>0.13060054393894349</v>
      </c>
      <c r="AD286" s="17">
        <v>0.44642929300298517</v>
      </c>
      <c r="AE286" s="17">
        <v>30.097160296565072</v>
      </c>
      <c r="AF286" s="17">
        <v>0.6428571428571429</v>
      </c>
      <c r="AG286" s="17">
        <v>-1.0000000000000004</v>
      </c>
      <c r="AH286" s="17">
        <v>-1.0000000000000004</v>
      </c>
      <c r="AI286" s="17">
        <v>0</v>
      </c>
      <c r="AJ286" s="17">
        <v>0</v>
      </c>
      <c r="AK286" s="17">
        <v>-0.16033673758165395</v>
      </c>
      <c r="AL286" s="17">
        <v>0.69765041425041696</v>
      </c>
      <c r="AM286" s="17">
        <v>-0.11742679865408709</v>
      </c>
      <c r="AN286" s="17">
        <v>0.13648186748278088</v>
      </c>
      <c r="AO286" s="17">
        <v>-3.7373536542604464</v>
      </c>
      <c r="AP286" s="17">
        <v>6.9002987583216076</v>
      </c>
      <c r="AQ286" s="17">
        <v>30.830719674452002</v>
      </c>
      <c r="AR286" s="17">
        <v>0.69853733264089912</v>
      </c>
      <c r="AS286" s="17">
        <v>0.89352605948778885</v>
      </c>
      <c r="AT286" s="17">
        <v>-1.0000000000000004</v>
      </c>
      <c r="AU286" s="17">
        <v>-1.0000000000000004</v>
      </c>
      <c r="AV286" s="17">
        <v>-0.29825400466208518</v>
      </c>
      <c r="AW286" s="17">
        <v>72.490793033279488</v>
      </c>
      <c r="AX286" s="17">
        <v>72.490793033279488</v>
      </c>
      <c r="AY286" s="17">
        <v>0.11032156462642678</v>
      </c>
      <c r="AZ286" s="17">
        <v>18.139264872639128</v>
      </c>
      <c r="BA286" s="22">
        <v>1392.5602067183117</v>
      </c>
      <c r="CU286" t="e">
        <v>#N/A</v>
      </c>
      <c r="CV286" t="e">
        <v>#N/A</v>
      </c>
    </row>
    <row r="287" spans="1:100" x14ac:dyDescent="0.25">
      <c r="A287">
        <v>747</v>
      </c>
      <c r="B287" t="s">
        <v>724</v>
      </c>
      <c r="C287" s="22">
        <v>3</v>
      </c>
      <c r="D287" s="17">
        <v>3.4364698456343294</v>
      </c>
      <c r="E287" s="17">
        <v>0</v>
      </c>
      <c r="F287" s="17">
        <v>2.0527401770369638</v>
      </c>
      <c r="G287" s="17">
        <v>2.0527401770369638</v>
      </c>
      <c r="H287" s="17">
        <v>0.1652560215375003</v>
      </c>
      <c r="I287" s="17">
        <v>-2.9944629983936346E-2</v>
      </c>
      <c r="J287" s="17">
        <v>8.1186834932138403</v>
      </c>
      <c r="K287" s="17">
        <v>0.13531139155356392</v>
      </c>
      <c r="L287" s="17">
        <v>-0.99999999999999856</v>
      </c>
      <c r="M287" s="17">
        <v>-0.99999999999999856</v>
      </c>
      <c r="N287" s="17">
        <v>2.7062278310712791</v>
      </c>
      <c r="O287" s="17">
        <v>13.607893515885118</v>
      </c>
      <c r="P287" s="17">
        <v>0.7323903136711819</v>
      </c>
      <c r="Q287" s="17">
        <v>20.819724435590636</v>
      </c>
      <c r="R287" s="17">
        <v>6.8355071427612071</v>
      </c>
      <c r="S287" s="17">
        <v>0.33333333333333298</v>
      </c>
      <c r="T287" s="17">
        <v>0.33333333333333298</v>
      </c>
      <c r="U287" s="17">
        <v>0.26134381214898206</v>
      </c>
      <c r="V287" s="17">
        <v>6.9977339720723626E-3</v>
      </c>
      <c r="W287" s="17">
        <v>31.987872849366259</v>
      </c>
      <c r="X287" s="17">
        <v>1.6187169275414643</v>
      </c>
      <c r="Y287" s="17">
        <v>-0.99999999999999856</v>
      </c>
      <c r="Z287" s="17">
        <v>-0.99999999999999856</v>
      </c>
      <c r="AA287" s="17">
        <v>93.547225467898656</v>
      </c>
      <c r="AB287" s="17">
        <v>0.36974009249334266</v>
      </c>
      <c r="AC287" s="17">
        <v>0.29197234590419135</v>
      </c>
      <c r="AD287" s="17">
        <v>0.4327644711178899</v>
      </c>
      <c r="AE287" s="17">
        <v>54.723845475771178</v>
      </c>
      <c r="AF287" s="17">
        <v>0.83333333333333337</v>
      </c>
      <c r="AG287" s="17">
        <v>-0.99999999999999856</v>
      </c>
      <c r="AH287" s="17">
        <v>-0.99999999999999856</v>
      </c>
      <c r="AI287" s="17">
        <v>3.2887697660320181E-2</v>
      </c>
      <c r="AJ287" s="17">
        <v>6.9977339720723626E-3</v>
      </c>
      <c r="AK287" s="17">
        <v>-0.13857939235609115</v>
      </c>
      <c r="AL287" s="17">
        <v>-8.1429360247819729E-2</v>
      </c>
      <c r="AM287" s="17">
        <v>0.14967274694958957</v>
      </c>
      <c r="AN287" s="17">
        <v>3.1141220746764686E-2</v>
      </c>
      <c r="AO287" s="17">
        <v>3.0489217119592826</v>
      </c>
      <c r="AP287" s="17">
        <v>0.37138371743001886</v>
      </c>
      <c r="AQ287" s="17">
        <v>40.106556342580078</v>
      </c>
      <c r="AR287" s="17">
        <v>0.93500821278772062</v>
      </c>
      <c r="AS287" s="17">
        <v>1.7540283190950292</v>
      </c>
      <c r="AT287" s="17">
        <v>-0.99999999999999856</v>
      </c>
      <c r="AU287" s="17">
        <v>-0.99999999999999856</v>
      </c>
      <c r="AV287" s="17">
        <v>8.8882473197981664</v>
      </c>
      <c r="AW287" s="17">
        <v>107.52650270121379</v>
      </c>
      <c r="AX287" s="17">
        <v>108.88403005162748</v>
      </c>
      <c r="AY287" s="17">
        <v>0.10028648186632824</v>
      </c>
      <c r="AZ287" s="17">
        <v>4.0040309559158258</v>
      </c>
      <c r="BA287" s="22">
        <v>1506.3893645150213</v>
      </c>
      <c r="CU287" t="e">
        <v>#N/A</v>
      </c>
      <c r="CV287" t="e">
        <v>#N/A</v>
      </c>
    </row>
    <row r="288" spans="1:100" x14ac:dyDescent="0.25">
      <c r="A288">
        <v>751</v>
      </c>
      <c r="B288" t="s">
        <v>725</v>
      </c>
      <c r="C288" s="22">
        <v>3</v>
      </c>
      <c r="D288" s="17">
        <v>5.2776068636636646</v>
      </c>
      <c r="E288" s="17">
        <v>-0.36468078770733536</v>
      </c>
      <c r="F288" s="17">
        <v>-0.35338267471581053</v>
      </c>
      <c r="G288" s="17">
        <v>-0.45662339309682398</v>
      </c>
      <c r="H288" s="17">
        <v>0.33110707346799795</v>
      </c>
      <c r="I288" s="17">
        <v>0</v>
      </c>
      <c r="J288" s="17">
        <v>19.866424408079883</v>
      </c>
      <c r="K288" s="17">
        <v>0.33110707346799795</v>
      </c>
      <c r="L288" s="17">
        <v>-0.99999999999999856</v>
      </c>
      <c r="M288" s="17">
        <v>-0.99999999999999856</v>
      </c>
      <c r="N288" s="17">
        <v>6.6221414693599607</v>
      </c>
      <c r="O288" s="17">
        <v>24.687407878646727</v>
      </c>
      <c r="P288" s="17">
        <v>-5.0031181223671478E-2</v>
      </c>
      <c r="Q288" s="17">
        <v>-1.0829628194839875</v>
      </c>
      <c r="R288" s="17">
        <v>-0.45141487619137038</v>
      </c>
      <c r="S288" s="17">
        <v>0.34565536163168575</v>
      </c>
      <c r="T288" s="17">
        <v>0.34647362127592041</v>
      </c>
      <c r="U288" s="17">
        <v>0.56906747983943207</v>
      </c>
      <c r="V288" s="17">
        <v>0.28184238304665982</v>
      </c>
      <c r="W288" s="17">
        <v>48.477270893028027</v>
      </c>
      <c r="X288" s="17">
        <v>4.3414864150198857</v>
      </c>
      <c r="Y288" s="17">
        <v>-0.99999999999999856</v>
      </c>
      <c r="Z288" s="17">
        <v>-0.99999999999999856</v>
      </c>
      <c r="AA288" s="17">
        <v>82.123755369423733</v>
      </c>
      <c r="AB288" s="17">
        <v>0.11335109054318708</v>
      </c>
      <c r="AC288" s="17">
        <v>0.34281455898604918</v>
      </c>
      <c r="AD288" s="17">
        <v>0.2257923375225053</v>
      </c>
      <c r="AE288" s="17">
        <v>34.097899352587092</v>
      </c>
      <c r="AF288" s="17">
        <v>0.66666666666666663</v>
      </c>
      <c r="AG288" s="17">
        <v>-0.99999999999999856</v>
      </c>
      <c r="AH288" s="17">
        <v>-0.99999999999999856</v>
      </c>
      <c r="AI288" s="17">
        <v>1.0746946118502337E-2</v>
      </c>
      <c r="AJ288" s="17">
        <v>0.28184238304665982</v>
      </c>
      <c r="AK288" s="17">
        <v>0.34276115691755382</v>
      </c>
      <c r="AL288" s="17">
        <v>-2.6187640983269637E-2</v>
      </c>
      <c r="AM288" s="17">
        <v>0.14670067118284677</v>
      </c>
      <c r="AN288" s="17">
        <v>-0.16757599746712593</v>
      </c>
      <c r="AO288" s="17">
        <v>5.3813225641589382</v>
      </c>
      <c r="AP288" s="17">
        <v>-4.3203381415944957</v>
      </c>
      <c r="AQ288" s="17">
        <v>68.343695301107914</v>
      </c>
      <c r="AR288" s="17">
        <v>1.5430388457936992</v>
      </c>
      <c r="AS288" s="17">
        <v>4.672593488487883</v>
      </c>
      <c r="AT288" s="17">
        <v>-0.99999999999999856</v>
      </c>
      <c r="AU288" s="17">
        <v>-0.99999999999999856</v>
      </c>
      <c r="AV288" s="17">
        <v>-0.90803826928819598</v>
      </c>
      <c r="AW288" s="17">
        <v>102.49082510647597</v>
      </c>
      <c r="AX288" s="17">
        <v>130.89000233351203</v>
      </c>
      <c r="AY288" s="17">
        <v>8.8213443748132961E-2</v>
      </c>
      <c r="AZ288" s="17">
        <v>-9.784005249074518</v>
      </c>
      <c r="BA288" s="22">
        <v>1479.3615737631583</v>
      </c>
      <c r="CU288" t="e">
        <v>#N/A</v>
      </c>
      <c r="CV288" t="e">
        <v>#N/A</v>
      </c>
    </row>
    <row r="289" spans="1:100" x14ac:dyDescent="0.25">
      <c r="A289">
        <v>752</v>
      </c>
      <c r="B289" t="s">
        <v>726</v>
      </c>
      <c r="C289" s="22">
        <v>3</v>
      </c>
      <c r="D289" s="17">
        <v>3.9255401662296419</v>
      </c>
      <c r="E289" s="17">
        <v>0.45970893358677162</v>
      </c>
      <c r="F289" s="17">
        <v>-0.40682746255822549</v>
      </c>
      <c r="G289" s="17">
        <v>-0.26116719184851822</v>
      </c>
      <c r="H289" s="17">
        <v>0.14111703406462939</v>
      </c>
      <c r="I289" s="17">
        <v>0</v>
      </c>
      <c r="J289" s="17">
        <v>8.4670220438777672</v>
      </c>
      <c r="K289" s="17">
        <v>0.14111703406462939</v>
      </c>
      <c r="L289" s="17">
        <v>-1</v>
      </c>
      <c r="M289" s="17">
        <v>-1</v>
      </c>
      <c r="N289" s="17">
        <v>2.8223406812925877</v>
      </c>
      <c r="O289" s="17">
        <v>12.131395018258885</v>
      </c>
      <c r="P289" s="17">
        <v>0.2969830660595485</v>
      </c>
      <c r="Q289" s="17">
        <v>1.3902208013551665</v>
      </c>
      <c r="R289" s="17">
        <v>0.42510283899886625</v>
      </c>
      <c r="S289" s="17">
        <v>0.33333333333333337</v>
      </c>
      <c r="T289" s="17">
        <v>0.26963456966485888</v>
      </c>
      <c r="U289" s="17">
        <v>-1.3468306396288609E-2</v>
      </c>
      <c r="V289" s="17">
        <v>-1.1630534634927163E-3</v>
      </c>
      <c r="W289" s="17">
        <v>17.888780362951259</v>
      </c>
      <c r="X289" s="17">
        <v>0.34391536133207956</v>
      </c>
      <c r="Y289" s="17">
        <v>-1</v>
      </c>
      <c r="Z289" s="17">
        <v>-1</v>
      </c>
      <c r="AA289" s="17">
        <v>28.787243473876593</v>
      </c>
      <c r="AB289" s="17">
        <v>-0.13175498070216551</v>
      </c>
      <c r="AC289" s="17">
        <v>6.3109914460686339E-2</v>
      </c>
      <c r="AD289" s="17">
        <v>0.2781122716800084</v>
      </c>
      <c r="AE289" s="17">
        <v>10.473360271926467</v>
      </c>
      <c r="AF289" s="17">
        <v>0.3888888888888889</v>
      </c>
      <c r="AG289" s="17">
        <v>-1</v>
      </c>
      <c r="AH289" s="17">
        <v>-1</v>
      </c>
      <c r="AI289" s="17">
        <v>0</v>
      </c>
      <c r="AJ289" s="17">
        <v>-1.1630534634927163E-3</v>
      </c>
      <c r="AK289" s="17">
        <v>0.13463172095138881</v>
      </c>
      <c r="AL289" s="17">
        <v>7.8133309106228913E-2</v>
      </c>
      <c r="AM289" s="17">
        <v>-3.6958693894403115E-2</v>
      </c>
      <c r="AN289" s="17">
        <v>-0.10884908643331184</v>
      </c>
      <c r="AO289" s="17">
        <v>-0.25080874260313346</v>
      </c>
      <c r="AP289" s="17">
        <v>-2.3305606153016507</v>
      </c>
      <c r="AQ289" s="17">
        <v>26.355802406829017</v>
      </c>
      <c r="AR289" s="17">
        <v>0.58833654313841077</v>
      </c>
      <c r="AS289" s="17">
        <v>0.48503239539670917</v>
      </c>
      <c r="AT289" s="17">
        <v>-1</v>
      </c>
      <c r="AU289" s="17">
        <v>-1</v>
      </c>
      <c r="AV289" s="17">
        <v>0.163935647150348</v>
      </c>
      <c r="AW289" s="17">
        <v>38.58807787683385</v>
      </c>
      <c r="AX289" s="17">
        <v>38.471772530484571</v>
      </c>
      <c r="AY289" s="17">
        <v>3.6360830964278501E-2</v>
      </c>
      <c r="AZ289" s="17">
        <v>-37.664340280281664</v>
      </c>
      <c r="BA289" s="22">
        <v>1404.9730665700981</v>
      </c>
      <c r="CU289" t="e">
        <v>#N/A</v>
      </c>
      <c r="CV289" t="e">
        <v>#N/A</v>
      </c>
    </row>
    <row r="290" spans="1:100" x14ac:dyDescent="0.25">
      <c r="A290">
        <v>753</v>
      </c>
      <c r="B290" t="s">
        <v>727</v>
      </c>
      <c r="C290" s="22">
        <v>3</v>
      </c>
      <c r="D290" s="17">
        <v>3.48923544175921</v>
      </c>
      <c r="E290" s="17">
        <v>8.2235201224680615E-2</v>
      </c>
      <c r="F290" s="17">
        <v>0.37140175974562079</v>
      </c>
      <c r="G290" s="17">
        <v>0.37140175974562079</v>
      </c>
      <c r="H290" s="17">
        <v>3.3638674067552783E-2</v>
      </c>
      <c r="I290" s="17">
        <v>0</v>
      </c>
      <c r="J290" s="17">
        <v>2.0183204440531601</v>
      </c>
      <c r="K290" s="17">
        <v>3.3638674067552783E-2</v>
      </c>
      <c r="L290" s="17">
        <v>-1.0000000000000002</v>
      </c>
      <c r="M290" s="17">
        <v>-1.0000000000000002</v>
      </c>
      <c r="N290" s="17">
        <v>0.67277348135105541</v>
      </c>
      <c r="O290" s="17">
        <v>5.8789576455580006</v>
      </c>
      <c r="P290" s="17">
        <v>0.20771777185155413</v>
      </c>
      <c r="Q290" s="17">
        <v>28.048728924364642</v>
      </c>
      <c r="R290" s="17">
        <v>9.0139115661698597</v>
      </c>
      <c r="S290" s="17">
        <v>0.33333333333333331</v>
      </c>
      <c r="T290" s="17">
        <v>0.3348255942355724</v>
      </c>
      <c r="U290" s="17">
        <v>0.22122189895647335</v>
      </c>
      <c r="V290" s="17">
        <v>-0.1623909131824211</v>
      </c>
      <c r="W290" s="17">
        <v>27.734049571016172</v>
      </c>
      <c r="X290" s="17">
        <v>0.54655463113495861</v>
      </c>
      <c r="Y290" s="17">
        <v>-1.0000000000000002</v>
      </c>
      <c r="Z290" s="17">
        <v>-1.0000000000000002</v>
      </c>
      <c r="AA290" s="17">
        <v>87.653041752892705</v>
      </c>
      <c r="AB290" s="17">
        <v>0.5271574958855948</v>
      </c>
      <c r="AC290" s="17">
        <v>0.30174965017588423</v>
      </c>
      <c r="AD290" s="17">
        <v>0.18919446625265357</v>
      </c>
      <c r="AE290" s="17">
        <v>50.905080615706616</v>
      </c>
      <c r="AF290" s="17">
        <v>0.91666666666666663</v>
      </c>
      <c r="AG290" s="17">
        <v>-1.0000000000000002</v>
      </c>
      <c r="AH290" s="17">
        <v>-1.0000000000000002</v>
      </c>
      <c r="AI290" s="17">
        <v>2.4465080197717579E-2</v>
      </c>
      <c r="AJ290" s="17">
        <v>-0.1623909131824211</v>
      </c>
      <c r="AK290" s="17">
        <v>-2.244894111318943E-2</v>
      </c>
      <c r="AL290" s="17">
        <v>3.7254082543830697E-2</v>
      </c>
      <c r="AM290" s="17">
        <v>-0.11852163101130973</v>
      </c>
      <c r="AN290" s="17">
        <v>9.4036269143587675E-2</v>
      </c>
      <c r="AO290" s="17">
        <v>-3.0752854808486898</v>
      </c>
      <c r="AP290" s="17">
        <v>2.5371771413088462</v>
      </c>
      <c r="AQ290" s="17">
        <v>29.752370015069392</v>
      </c>
      <c r="AR290" s="17">
        <v>0.72698991334295848</v>
      </c>
      <c r="AS290" s="17">
        <v>0.58019330520251122</v>
      </c>
      <c r="AT290" s="17">
        <v>-1.0000000000000002</v>
      </c>
      <c r="AU290" s="17">
        <v>-1.0000000000000002</v>
      </c>
      <c r="AV290" s="17">
        <v>9.3853133259154742</v>
      </c>
      <c r="AW290" s="17">
        <v>96.069176539759525</v>
      </c>
      <c r="AX290" s="17">
        <v>80.319386825471739</v>
      </c>
      <c r="AY290" s="17">
        <v>0.22110896110000577</v>
      </c>
      <c r="AZ290" s="17">
        <v>0.67952547634649085</v>
      </c>
      <c r="BA290" s="22">
        <v>1464.855166262995</v>
      </c>
      <c r="CU290" t="e">
        <v>#N/A</v>
      </c>
      <c r="CV290" t="e">
        <v>#N/A</v>
      </c>
    </row>
    <row r="291" spans="1:100" x14ac:dyDescent="0.25">
      <c r="A291">
        <v>766</v>
      </c>
      <c r="B291" t="s">
        <v>728</v>
      </c>
      <c r="C291" s="22">
        <v>3</v>
      </c>
      <c r="D291" s="17">
        <v>4.871329066546755</v>
      </c>
      <c r="E291" s="17">
        <v>-0.14701908554090121</v>
      </c>
      <c r="F291" s="17">
        <v>-0.21302816550879478</v>
      </c>
      <c r="G291" s="17">
        <v>-0.26227857616979111</v>
      </c>
      <c r="H291" s="17">
        <v>0.3374834388883014</v>
      </c>
      <c r="I291" s="17">
        <v>0</v>
      </c>
      <c r="J291" s="17">
        <v>20.249006333298077</v>
      </c>
      <c r="K291" s="17">
        <v>0.3374834388883014</v>
      </c>
      <c r="L291" s="17">
        <v>-0.999999999999999</v>
      </c>
      <c r="M291" s="17">
        <v>-0.999999999999999</v>
      </c>
      <c r="N291" s="17">
        <v>6.7496687777660282</v>
      </c>
      <c r="O291" s="17">
        <v>24.858056823675049</v>
      </c>
      <c r="P291" s="17">
        <v>0.68752971282164721</v>
      </c>
      <c r="Q291" s="17">
        <v>-0.69281503003582023</v>
      </c>
      <c r="R291" s="17">
        <v>-0.13499878300647111</v>
      </c>
      <c r="S291" s="17">
        <v>0.33878188786275421</v>
      </c>
      <c r="T291" s="17">
        <v>0.33114403220567412</v>
      </c>
      <c r="U291" s="17">
        <v>0.58442834887816719</v>
      </c>
      <c r="V291" s="17">
        <v>-7.0488490819531582E-2</v>
      </c>
      <c r="W291" s="17">
        <v>33.855293569550511</v>
      </c>
      <c r="X291" s="17">
        <v>2.2450356306479478</v>
      </c>
      <c r="Y291" s="17">
        <v>-0.999999999999999</v>
      </c>
      <c r="Z291" s="17">
        <v>-0.999999999999999</v>
      </c>
      <c r="AA291" s="17">
        <v>67.058027117481132</v>
      </c>
      <c r="AB291" s="17">
        <v>0.20873643752159135</v>
      </c>
      <c r="AC291" s="17">
        <v>0.415682832659727</v>
      </c>
      <c r="AD291" s="17">
        <v>4.2335376437423633E-2</v>
      </c>
      <c r="AE291" s="17">
        <v>33.337732330937072</v>
      </c>
      <c r="AF291" s="17">
        <v>0.66666666666666663</v>
      </c>
      <c r="AG291" s="17">
        <v>-0.999999999999999</v>
      </c>
      <c r="AH291" s="17">
        <v>-0.999999999999999</v>
      </c>
      <c r="AI291" s="17">
        <v>9.7808647954863333E-3</v>
      </c>
      <c r="AJ291" s="17">
        <v>-7.0488490819531582E-2</v>
      </c>
      <c r="AK291" s="17">
        <v>-0.11538449348390509</v>
      </c>
      <c r="AL291" s="17">
        <v>-5.3237547818126792E-2</v>
      </c>
      <c r="AM291" s="17">
        <v>-0.16342327262564102</v>
      </c>
      <c r="AN291" s="17">
        <v>-0.13532944207822054</v>
      </c>
      <c r="AO291" s="17">
        <v>-4.6625042830605494</v>
      </c>
      <c r="AP291" s="17">
        <v>-3.649423791046146</v>
      </c>
      <c r="AQ291" s="17">
        <v>54.104299902848595</v>
      </c>
      <c r="AR291" s="17">
        <v>1.1838657781270641</v>
      </c>
      <c r="AS291" s="17">
        <v>2.5825190695362505</v>
      </c>
      <c r="AT291" s="17">
        <v>-0.999999999999999</v>
      </c>
      <c r="AU291" s="17">
        <v>-0.999999999999999</v>
      </c>
      <c r="AV291" s="17">
        <v>-0.397277359176262</v>
      </c>
      <c r="AW291" s="17">
        <v>88.266660150110027</v>
      </c>
      <c r="AX291" s="17">
        <v>81.41342836406659</v>
      </c>
      <c r="AY291" s="17">
        <v>0.20908769596399562</v>
      </c>
      <c r="AZ291" s="17">
        <v>-5.38596222064439</v>
      </c>
      <c r="BA291" s="22">
        <v>1397.797531468535</v>
      </c>
      <c r="CU291" t="e">
        <v>#N/A</v>
      </c>
      <c r="CV291" t="e">
        <v>#N/A</v>
      </c>
    </row>
    <row r="292" spans="1:100" x14ac:dyDescent="0.25">
      <c r="A292">
        <v>771</v>
      </c>
      <c r="B292" t="s">
        <v>729</v>
      </c>
      <c r="C292" s="22">
        <v>3</v>
      </c>
      <c r="D292" s="17">
        <v>4.6006745137485199</v>
      </c>
      <c r="E292" s="17">
        <v>-9.6770071671981126E-4</v>
      </c>
      <c r="F292" s="17">
        <v>-1.4405962270691064</v>
      </c>
      <c r="G292" s="17">
        <v>-1.4408727129881695</v>
      </c>
      <c r="H292" s="17">
        <v>9.100846809847607E-2</v>
      </c>
      <c r="I292" s="17">
        <v>-7.9441503079161584E-3</v>
      </c>
      <c r="J292" s="17">
        <v>4.9838590674335919</v>
      </c>
      <c r="K292" s="17">
        <v>8.3064317790559894E-2</v>
      </c>
      <c r="L292" s="17">
        <v>-1.0000000000000007</v>
      </c>
      <c r="M292" s="17">
        <v>-1.0000000000000007</v>
      </c>
      <c r="N292" s="17">
        <v>1.6612863558111981</v>
      </c>
      <c r="O292" s="17">
        <v>8.1436608681939457</v>
      </c>
      <c r="P292" s="17">
        <v>-1.8299673415420097E-2</v>
      </c>
      <c r="Q292" s="17">
        <v>-3.1543654713967055</v>
      </c>
      <c r="R292" s="17">
        <v>-0.97996715127417355</v>
      </c>
      <c r="S292" s="17">
        <v>0.33333333333333337</v>
      </c>
      <c r="T292" s="17">
        <v>0.33333333333333337</v>
      </c>
      <c r="U292" s="17">
        <v>0.23099310575799187</v>
      </c>
      <c r="V292" s="17">
        <v>7.2549806723137794E-2</v>
      </c>
      <c r="W292" s="17">
        <v>35.485810454289478</v>
      </c>
      <c r="X292" s="17">
        <v>1.9428736122469015</v>
      </c>
      <c r="Y292" s="17">
        <v>-1.0000000000000007</v>
      </c>
      <c r="Z292" s="17">
        <v>-1.0000000000000007</v>
      </c>
      <c r="AA292" s="17">
        <v>48.650028204714047</v>
      </c>
      <c r="AB292" s="17">
        <v>0.23601694072291121</v>
      </c>
      <c r="AC292" s="17">
        <v>-2.2781140431625997E-3</v>
      </c>
      <c r="AD292" s="17">
        <v>4.914487135422782E-2</v>
      </c>
      <c r="AE292" s="17">
        <v>14.144184901698825</v>
      </c>
      <c r="AF292" s="17">
        <v>0.16666666666666666</v>
      </c>
      <c r="AG292" s="17">
        <v>-1.0000000000000007</v>
      </c>
      <c r="AH292" s="17">
        <v>-1.0000000000000007</v>
      </c>
      <c r="AI292" s="17">
        <v>-1.7406229119077125E-2</v>
      </c>
      <c r="AJ292" s="17">
        <v>7.2549806723137794E-2</v>
      </c>
      <c r="AK292" s="17">
        <v>0.19974319795294881</v>
      </c>
      <c r="AL292" s="17">
        <v>-0.1814700251171075</v>
      </c>
      <c r="AM292" s="17">
        <v>0.21791461894228148</v>
      </c>
      <c r="AN292" s="17">
        <v>-7.8735477832047401E-2</v>
      </c>
      <c r="AO292" s="17">
        <v>6.4465814633217802</v>
      </c>
      <c r="AP292" s="17">
        <v>-2.8757370713867223</v>
      </c>
      <c r="AQ292" s="17">
        <v>40.469669521723077</v>
      </c>
      <c r="AR292" s="17">
        <v>0.97020957914779749</v>
      </c>
      <c r="AS292" s="17">
        <v>2.0259379300374616</v>
      </c>
      <c r="AT292" s="17">
        <v>-1.0000000000000007</v>
      </c>
      <c r="AU292" s="17">
        <v>-1.0000000000000007</v>
      </c>
      <c r="AV292" s="17">
        <v>-2.420839864262343</v>
      </c>
      <c r="AW292" s="17">
        <v>53.917952001521357</v>
      </c>
      <c r="AX292" s="17">
        <v>60.824808091453612</v>
      </c>
      <c r="AY292" s="17">
        <v>6.6950265704535097E-3</v>
      </c>
      <c r="AZ292" s="17">
        <v>-36.908119771419337</v>
      </c>
      <c r="BA292" s="22">
        <v>1328.770372374963</v>
      </c>
      <c r="CU292" t="e">
        <v>#N/A</v>
      </c>
      <c r="CV292" t="e">
        <v>#N/A</v>
      </c>
    </row>
    <row r="293" spans="1:100" x14ac:dyDescent="0.25">
      <c r="A293">
        <v>772</v>
      </c>
      <c r="B293" t="s">
        <v>730</v>
      </c>
      <c r="C293" s="22">
        <v>3</v>
      </c>
      <c r="D293" s="17">
        <v>4.2550321143639893</v>
      </c>
      <c r="E293" s="17">
        <v>-3.0182492252579171E-2</v>
      </c>
      <c r="F293" s="17">
        <v>-0.20017976458509279</v>
      </c>
      <c r="G293" s="17">
        <v>-0.20172043564424957</v>
      </c>
      <c r="H293" s="17">
        <v>0.23273536802753875</v>
      </c>
      <c r="I293" s="17">
        <v>2.9026941433954265E-3</v>
      </c>
      <c r="J293" s="17">
        <v>14.138283730256045</v>
      </c>
      <c r="K293" s="17">
        <v>0.23563806217093419</v>
      </c>
      <c r="L293" s="17">
        <v>-0.99999999999999956</v>
      </c>
      <c r="M293" s="17">
        <v>-0.99999999999999956</v>
      </c>
      <c r="N293" s="17">
        <v>4.7127612434186839</v>
      </c>
      <c r="O293" s="17">
        <v>18.19159540897579</v>
      </c>
      <c r="P293" s="17">
        <v>0.30559296562789351</v>
      </c>
      <c r="Q293" s="17">
        <v>1.7025426857076702</v>
      </c>
      <c r="R293" s="17">
        <v>0.42776757673081689</v>
      </c>
      <c r="S293" s="17">
        <v>0.33333333333333331</v>
      </c>
      <c r="T293" s="17">
        <v>0.33154184930798036</v>
      </c>
      <c r="U293" s="17">
        <v>0.32707060179399705</v>
      </c>
      <c r="V293" s="17">
        <v>0.30789286495756768</v>
      </c>
      <c r="W293" s="17">
        <v>42.568023488877806</v>
      </c>
      <c r="X293" s="17">
        <v>3.58308523336642</v>
      </c>
      <c r="Y293" s="17">
        <v>-0.99999999999999956</v>
      </c>
      <c r="Z293" s="17">
        <v>-0.99999999999999956</v>
      </c>
      <c r="AA293" s="17">
        <v>76.641061122485738</v>
      </c>
      <c r="AB293" s="17">
        <v>0.22725722274865146</v>
      </c>
      <c r="AC293" s="17">
        <v>0.25958100145992208</v>
      </c>
      <c r="AD293" s="17">
        <v>0.18606717692896907</v>
      </c>
      <c r="AE293" s="17">
        <v>33.645270056877152</v>
      </c>
      <c r="AF293" s="17">
        <v>0.81818181818181823</v>
      </c>
      <c r="AG293" s="17">
        <v>-0.99999999999999956</v>
      </c>
      <c r="AH293" s="17">
        <v>-0.99999999999999956</v>
      </c>
      <c r="AI293" s="17">
        <v>-2.3956142011601955E-2</v>
      </c>
      <c r="AJ293" s="17">
        <v>0.30789286495756768</v>
      </c>
      <c r="AK293" s="17">
        <v>0.29390375848140093</v>
      </c>
      <c r="AL293" s="17">
        <v>5.0492794995052818E-2</v>
      </c>
      <c r="AM293" s="17">
        <v>-8.4033534722781175E-2</v>
      </c>
      <c r="AN293" s="17">
        <v>-6.7920198163329837E-2</v>
      </c>
      <c r="AO293" s="17">
        <v>-0.63131957566252472</v>
      </c>
      <c r="AP293" s="17">
        <v>-1.4455409791079832</v>
      </c>
      <c r="AQ293" s="17">
        <v>56.706307219133784</v>
      </c>
      <c r="AR293" s="17">
        <v>1.2998386493928786</v>
      </c>
      <c r="AS293" s="17">
        <v>3.818723295537354</v>
      </c>
      <c r="AT293" s="17">
        <v>-0.99999999999999956</v>
      </c>
      <c r="AU293" s="17">
        <v>-0.99999999999999956</v>
      </c>
      <c r="AV293" s="17">
        <v>0.22604714108656729</v>
      </c>
      <c r="AW293" s="17">
        <v>93.387115552353535</v>
      </c>
      <c r="AX293" s="17">
        <v>123.69727920787832</v>
      </c>
      <c r="AY293" s="17">
        <v>-6.3721450360596274E-2</v>
      </c>
      <c r="AZ293" s="17">
        <v>-31.883738547088726</v>
      </c>
      <c r="BA293" s="22">
        <v>1503.8486513027958</v>
      </c>
      <c r="CU293" t="e">
        <v>#N/A</v>
      </c>
      <c r="CV293" t="e">
        <v>#N/A</v>
      </c>
    </row>
    <row r="294" spans="1:100" x14ac:dyDescent="0.25">
      <c r="A294">
        <v>773</v>
      </c>
      <c r="B294" t="s">
        <v>731</v>
      </c>
      <c r="C294" s="22">
        <v>3</v>
      </c>
      <c r="D294" s="17">
        <v>5.2563188968370147</v>
      </c>
      <c r="E294" s="17">
        <v>-5.2701572481082357E-2</v>
      </c>
      <c r="F294" s="17">
        <v>0.96107312292181146</v>
      </c>
      <c r="G294" s="17">
        <v>0.9460155307843594</v>
      </c>
      <c r="H294" s="17">
        <v>0.23567241181644832</v>
      </c>
      <c r="I294" s="17">
        <v>8.1526071733532518E-2</v>
      </c>
      <c r="J294" s="17">
        <v>19.031909012998838</v>
      </c>
      <c r="K294" s="17">
        <v>0.31719848354998081</v>
      </c>
      <c r="L294" s="17">
        <v>-0.99999999999999889</v>
      </c>
      <c r="M294" s="17">
        <v>-0.99999999999999889</v>
      </c>
      <c r="N294" s="17">
        <v>6.3439696709996154</v>
      </c>
      <c r="O294" s="17">
        <v>25.234243440620208</v>
      </c>
      <c r="P294" s="17">
        <v>4.9946248269881283E-2</v>
      </c>
      <c r="Q294" s="17">
        <v>0.89604120150597888</v>
      </c>
      <c r="R294" s="17">
        <v>0.2426212038900383</v>
      </c>
      <c r="S294" s="17">
        <v>0.33333333333333293</v>
      </c>
      <c r="T294" s="17">
        <v>0.33333333333333293</v>
      </c>
      <c r="U294" s="17">
        <v>-2.3774581646100065E-2</v>
      </c>
      <c r="V294" s="17">
        <v>1.593127895746501E-3</v>
      </c>
      <c r="W294" s="17">
        <v>13.091469174653263</v>
      </c>
      <c r="X294" s="17">
        <v>0.26392862390676375</v>
      </c>
      <c r="Y294" s="17">
        <v>-0.99999999999999889</v>
      </c>
      <c r="Z294" s="17">
        <v>-0.99999999999999889</v>
      </c>
      <c r="AA294" s="17">
        <v>13.608313971700817</v>
      </c>
      <c r="AB294" s="17">
        <v>-1.7207667801699772E-2</v>
      </c>
      <c r="AC294" s="17">
        <v>-4.8811025217848449E-2</v>
      </c>
      <c r="AD294" s="17">
        <v>7.1503164882698644E-2</v>
      </c>
      <c r="AE294" s="17">
        <v>0.27422359315752115</v>
      </c>
      <c r="AF294" s="17">
        <v>8.3333333333333329E-2</v>
      </c>
      <c r="AG294" s="17">
        <v>-0.99999999999999889</v>
      </c>
      <c r="AH294" s="17">
        <v>-0.99999999999999889</v>
      </c>
      <c r="AI294" s="17">
        <v>-8.5088979771125867E-3</v>
      </c>
      <c r="AJ294" s="17">
        <v>1.593127895746501E-3</v>
      </c>
      <c r="AK294" s="17">
        <v>-4.5746934563611161E-2</v>
      </c>
      <c r="AL294" s="17">
        <v>0.58712987255852389</v>
      </c>
      <c r="AM294" s="17">
        <v>8.3806636148424221E-2</v>
      </c>
      <c r="AN294" s="17">
        <v>-0.14063320734452683</v>
      </c>
      <c r="AO294" s="17">
        <v>1.8664312308925501</v>
      </c>
      <c r="AP294" s="17">
        <v>-0.58018082082055278</v>
      </c>
      <c r="AQ294" s="17">
        <v>32.123378187652108</v>
      </c>
      <c r="AR294" s="17">
        <v>0.64448521291631256</v>
      </c>
      <c r="AS294" s="17">
        <v>0.58112710745674478</v>
      </c>
      <c r="AT294" s="17">
        <v>-0.99999999999999889</v>
      </c>
      <c r="AU294" s="17">
        <v>-0.99999999999999889</v>
      </c>
      <c r="AV294" s="17">
        <v>1.1886367346743976</v>
      </c>
      <c r="AW294" s="17">
        <v>38.262376591500505</v>
      </c>
      <c r="AX294" s="17">
        <v>38.251511421532882</v>
      </c>
      <c r="AY294" s="17">
        <v>0.16585673616291857</v>
      </c>
      <c r="AZ294" s="17">
        <v>-14.862189670198667</v>
      </c>
      <c r="BA294" s="22">
        <v>1386.389356034239</v>
      </c>
      <c r="CU294" t="e">
        <v>#N/A</v>
      </c>
      <c r="CV294" t="e">
        <v>#N/A</v>
      </c>
    </row>
    <row r="295" spans="1:100" x14ac:dyDescent="0.25">
      <c r="A295">
        <v>781</v>
      </c>
      <c r="B295" t="s">
        <v>732</v>
      </c>
      <c r="C295" s="22">
        <v>3</v>
      </c>
      <c r="D295" s="17">
        <v>5.4037235108416892</v>
      </c>
      <c r="E295" s="17">
        <v>-8.1600237972367901E-2</v>
      </c>
      <c r="F295" s="17">
        <v>1.2374229032819084</v>
      </c>
      <c r="G295" s="17">
        <v>1.1557344589367324</v>
      </c>
      <c r="H295" s="17">
        <v>7.1764346745850957E-2</v>
      </c>
      <c r="I295" s="17">
        <v>2.2537101460599646E-2</v>
      </c>
      <c r="J295" s="17">
        <v>5.6580868923870336</v>
      </c>
      <c r="K295" s="17">
        <v>9.430144820645063E-2</v>
      </c>
      <c r="L295" s="17">
        <v>-1</v>
      </c>
      <c r="M295" s="17">
        <v>-1</v>
      </c>
      <c r="N295" s="17">
        <v>1.8860289641290116</v>
      </c>
      <c r="O295" s="17">
        <v>12.217544862165457</v>
      </c>
      <c r="P295" s="17">
        <v>-4.4805485521126256</v>
      </c>
      <c r="Q295" s="17">
        <v>0.46583990765363459</v>
      </c>
      <c r="R295" s="17">
        <v>-0.3952369459541748</v>
      </c>
      <c r="S295" s="17">
        <v>0.33333333333333381</v>
      </c>
      <c r="T295" s="17">
        <v>0.32267667371176789</v>
      </c>
      <c r="U295" s="17">
        <v>0.31582891639627192</v>
      </c>
      <c r="V295" s="17">
        <v>6.1405370784315301E-2</v>
      </c>
      <c r="W295" s="17">
        <v>37.557713840769509</v>
      </c>
      <c r="X295" s="17">
        <v>2.1827997895080644</v>
      </c>
      <c r="Y295" s="17">
        <v>-1</v>
      </c>
      <c r="Z295" s="17">
        <v>-1</v>
      </c>
      <c r="AA295" s="17">
        <v>84.683150545293159</v>
      </c>
      <c r="AB295" s="17">
        <v>0.30733938012919243</v>
      </c>
      <c r="AC295" s="17">
        <v>0.33890733906970605</v>
      </c>
      <c r="AD295" s="17">
        <v>0.30416675381065694</v>
      </c>
      <c r="AE295" s="17">
        <v>47.520673650477761</v>
      </c>
      <c r="AF295" s="17">
        <v>0.81818181818181823</v>
      </c>
      <c r="AG295" s="17">
        <v>-1</v>
      </c>
      <c r="AH295" s="17">
        <v>-1</v>
      </c>
      <c r="AI295" s="17">
        <v>-1.1158689951191104E-2</v>
      </c>
      <c r="AJ295" s="17">
        <v>6.1405370784315301E-2</v>
      </c>
      <c r="AK295" s="17">
        <v>8.3270793617355676E-2</v>
      </c>
      <c r="AL295" s="17">
        <v>0.10930710915323905</v>
      </c>
      <c r="AM295" s="17">
        <v>0.3238583733839171</v>
      </c>
      <c r="AN295" s="17">
        <v>-8.3466196177989227E-2</v>
      </c>
      <c r="AO295" s="17">
        <v>8.5128133026847088</v>
      </c>
      <c r="AP295" s="17">
        <v>-1.5401193586835364</v>
      </c>
      <c r="AQ295" s="17">
        <v>43.215800733156527</v>
      </c>
      <c r="AR295" s="17">
        <v>1.0332442942256885</v>
      </c>
      <c r="AS295" s="17">
        <v>2.2771012377145143</v>
      </c>
      <c r="AT295" s="17">
        <v>-1</v>
      </c>
      <c r="AU295" s="17">
        <v>-1</v>
      </c>
      <c r="AV295" s="17">
        <v>0.76049751298255941</v>
      </c>
      <c r="AW295" s="17">
        <v>95.360576048774973</v>
      </c>
      <c r="AX295" s="17">
        <v>101.27793932818274</v>
      </c>
      <c r="AY295" s="17">
        <v>-8.7459291582905593E-2</v>
      </c>
      <c r="AZ295" s="17">
        <v>-29.229800369548261</v>
      </c>
      <c r="BA295" s="22">
        <v>1463.2266606829432</v>
      </c>
      <c r="CU295" t="e">
        <v>#N/A</v>
      </c>
      <c r="CV295" t="e">
        <v>#N/A</v>
      </c>
    </row>
    <row r="296" spans="1:100" x14ac:dyDescent="0.25">
      <c r="A296">
        <v>801</v>
      </c>
      <c r="B296" t="s">
        <v>733</v>
      </c>
      <c r="C296" s="22">
        <v>3</v>
      </c>
      <c r="D296" s="17">
        <v>5.1824714606022484</v>
      </c>
      <c r="E296" s="17">
        <v>0.44848892456239153</v>
      </c>
      <c r="F296" s="17">
        <v>6.8800401718290514E-5</v>
      </c>
      <c r="G296" s="17">
        <v>0.12803339975774308</v>
      </c>
      <c r="H296" s="17">
        <v>-7.2087851682104964E-2</v>
      </c>
      <c r="I296" s="17">
        <v>-2.1369506666247016E-2</v>
      </c>
      <c r="J296" s="17">
        <v>-5.607441500901122</v>
      </c>
      <c r="K296" s="17">
        <v>-9.3457358348352004E-2</v>
      </c>
      <c r="L296" s="17">
        <v>-1.0000000000000002</v>
      </c>
      <c r="M296" s="17">
        <v>-1.0000000000000002</v>
      </c>
      <c r="N296" s="17">
        <v>-1.8691471669670399</v>
      </c>
      <c r="O296" s="17">
        <v>-0.29693664054113167</v>
      </c>
      <c r="P296" s="17">
        <v>0.6997610130553813</v>
      </c>
      <c r="Q296" s="17">
        <v>6.1256440891775142E-2</v>
      </c>
      <c r="R296" s="17">
        <v>-4.7915350379802386E-2</v>
      </c>
      <c r="S296" s="17">
        <v>0.33053139252967328</v>
      </c>
      <c r="T296" s="17">
        <v>0.38657499052509497</v>
      </c>
      <c r="U296" s="17">
        <v>2.4998297710343492E-2</v>
      </c>
      <c r="V296" s="17">
        <v>-1.600452610727612E-2</v>
      </c>
      <c r="W296" s="17">
        <v>32.782300520247517</v>
      </c>
      <c r="X296" s="17">
        <v>0.86777143279259927</v>
      </c>
      <c r="Y296" s="17">
        <v>-1.0000000000000002</v>
      </c>
      <c r="Z296" s="17">
        <v>-1.0000000000000002</v>
      </c>
      <c r="AA296" s="17">
        <v>87.982649246556704</v>
      </c>
      <c r="AB296" s="17">
        <v>0.51595183058978733</v>
      </c>
      <c r="AC296" s="17">
        <v>0.49048298883666547</v>
      </c>
      <c r="AD296" s="17">
        <v>9.8530462107325037E-2</v>
      </c>
      <c r="AE296" s="17">
        <v>55.24826407668894</v>
      </c>
      <c r="AF296" s="17">
        <v>0.93333333333333335</v>
      </c>
      <c r="AG296" s="17">
        <v>-1.0000000000000002</v>
      </c>
      <c r="AH296" s="17">
        <v>-1.0000000000000002</v>
      </c>
      <c r="AI296" s="17">
        <v>0</v>
      </c>
      <c r="AJ296" s="17">
        <v>-1.600452610727612E-2</v>
      </c>
      <c r="AK296" s="17">
        <v>0.24477680448172176</v>
      </c>
      <c r="AL296" s="17">
        <v>-0.17155310722698752</v>
      </c>
      <c r="AM296" s="17">
        <v>0.15617581002749428</v>
      </c>
      <c r="AN296" s="17">
        <v>9.8790060867508578E-2</v>
      </c>
      <c r="AO296" s="17">
        <v>5.1282792730959672</v>
      </c>
      <c r="AP296" s="17">
        <v>1.6119859855527778</v>
      </c>
      <c r="AQ296" s="17">
        <v>27.174859019346403</v>
      </c>
      <c r="AR296" s="17">
        <v>0.72610015465783551</v>
      </c>
      <c r="AS296" s="17">
        <v>0.77431407444424716</v>
      </c>
      <c r="AT296" s="17">
        <v>-1.0000000000000002</v>
      </c>
      <c r="AU296" s="17">
        <v>-1.0000000000000002</v>
      </c>
      <c r="AV296" s="17">
        <v>8.0118049377940745E-2</v>
      </c>
      <c r="AW296" s="17">
        <v>89.297698591568349</v>
      </c>
      <c r="AX296" s="17">
        <v>87.697245980840705</v>
      </c>
      <c r="AY296" s="17">
        <v>0.27854226019275613</v>
      </c>
      <c r="AZ296" s="17">
        <v>1.9662142915315142</v>
      </c>
      <c r="BA296" s="22">
        <v>1469.0048224374032</v>
      </c>
      <c r="CU296" t="e">
        <v>#N/A</v>
      </c>
      <c r="CV296" t="e">
        <v>#N/A</v>
      </c>
    </row>
    <row r="297" spans="1:100" x14ac:dyDescent="0.25">
      <c r="A297">
        <v>806</v>
      </c>
      <c r="B297" t="s">
        <v>734</v>
      </c>
      <c r="C297" s="22">
        <v>3</v>
      </c>
      <c r="D297" s="17">
        <v>3.5940917003554382</v>
      </c>
      <c r="E297" s="17">
        <v>-3.1849961706423872E-3</v>
      </c>
      <c r="F297" s="17">
        <v>-0.30727910100037337</v>
      </c>
      <c r="G297" s="17">
        <v>-0.30727910100037337</v>
      </c>
      <c r="H297" s="17">
        <v>-9.2804223220511309E-2</v>
      </c>
      <c r="I297" s="17">
        <v>0</v>
      </c>
      <c r="J297" s="17">
        <v>-5.5682533932306759</v>
      </c>
      <c r="K297" s="17">
        <v>-9.2804223220511309E-2</v>
      </c>
      <c r="L297" s="17">
        <v>-1.0000000000000009</v>
      </c>
      <c r="M297" s="17">
        <v>-1.0000000000000009</v>
      </c>
      <c r="N297" s="17">
        <v>-1.8560844644102257</v>
      </c>
      <c r="O297" s="17">
        <v>-2.2814407938756092</v>
      </c>
      <c r="P297" s="17">
        <v>2.5041228895003265E-2</v>
      </c>
      <c r="Q297" s="17">
        <v>-2.4209783442295656</v>
      </c>
      <c r="R297" s="17">
        <v>-0.95199168938925072</v>
      </c>
      <c r="S297" s="17">
        <v>0.33333333333333387</v>
      </c>
      <c r="T297" s="17">
        <v>0.37407070775176954</v>
      </c>
      <c r="U297" s="17">
        <v>-0.10916646888841534</v>
      </c>
      <c r="V297" s="17">
        <v>-1.0595700989148553E-2</v>
      </c>
      <c r="W297" s="17">
        <v>27.21784377712202</v>
      </c>
      <c r="X297" s="17">
        <v>0.32654747186667976</v>
      </c>
      <c r="Y297" s="17">
        <v>-1.0000000000000009</v>
      </c>
      <c r="Z297" s="17">
        <v>-1.0000000000000009</v>
      </c>
      <c r="AA297" s="17">
        <v>15.729589345087891</v>
      </c>
      <c r="AB297" s="17">
        <v>-0.11958482380196607</v>
      </c>
      <c r="AC297" s="17">
        <v>-2.710144348035232E-2</v>
      </c>
      <c r="AD297" s="17">
        <v>-6.4038987570579353E-2</v>
      </c>
      <c r="AE297" s="17">
        <v>-10.53626274264489</v>
      </c>
      <c r="AF297" s="17">
        <v>0.2</v>
      </c>
      <c r="AG297" s="17">
        <v>-1.0000000000000009</v>
      </c>
      <c r="AH297" s="17">
        <v>-1.0000000000000009</v>
      </c>
      <c r="AI297" s="17">
        <v>3.9399476418469845E-3</v>
      </c>
      <c r="AJ297" s="17">
        <v>-1.0595700989148553E-2</v>
      </c>
      <c r="AK297" s="17">
        <v>1.4227469984234862E-3</v>
      </c>
      <c r="AL297" s="17">
        <v>-0.21682636622032719</v>
      </c>
      <c r="AM297" s="17">
        <v>0.72815934830249451</v>
      </c>
      <c r="AN297" s="17">
        <v>-0.18435762757384522</v>
      </c>
      <c r="AO297" s="17">
        <v>18.211097442554475</v>
      </c>
      <c r="AP297" s="17">
        <v>-5.6930725204477675</v>
      </c>
      <c r="AQ297" s="17">
        <v>21.649590383891343</v>
      </c>
      <c r="AR297" s="17">
        <v>0.5876418712075393</v>
      </c>
      <c r="AS297" s="17">
        <v>0.23374324864616799</v>
      </c>
      <c r="AT297" s="17">
        <v>-1.0000000000000009</v>
      </c>
      <c r="AU297" s="17">
        <v>-1.0000000000000009</v>
      </c>
      <c r="AV297" s="17">
        <v>-1.2592707903896243</v>
      </c>
      <c r="AW297" s="17">
        <v>7.755076030764509</v>
      </c>
      <c r="AX297" s="17">
        <v>6.7743048846866012</v>
      </c>
      <c r="AY297" s="17">
        <v>-0.23015589067218131</v>
      </c>
      <c r="AZ297" s="17">
        <v>-59.194739693893837</v>
      </c>
      <c r="BA297" s="22">
        <v>1384.2958010670745</v>
      </c>
      <c r="CU297" t="e">
        <v>#N/A</v>
      </c>
      <c r="CV297" t="e">
        <v>#N/A</v>
      </c>
    </row>
    <row r="298" spans="1:100" x14ac:dyDescent="0.25">
      <c r="A298">
        <v>810</v>
      </c>
      <c r="B298" t="s">
        <v>735</v>
      </c>
      <c r="C298" s="22">
        <v>3</v>
      </c>
      <c r="D298" s="17">
        <v>6.2804931134292072</v>
      </c>
      <c r="E298" s="17">
        <v>0.36486143929335585</v>
      </c>
      <c r="F298" s="17">
        <v>-0.57163110723832011</v>
      </c>
      <c r="G298" s="17">
        <v>-0.47600183213602593</v>
      </c>
      <c r="H298" s="17">
        <v>0.19627916047991317</v>
      </c>
      <c r="I298" s="17">
        <v>0.10251603735283839</v>
      </c>
      <c r="J298" s="17">
        <v>17.927711869965087</v>
      </c>
      <c r="K298" s="17">
        <v>0.29879519783275149</v>
      </c>
      <c r="L298" s="17">
        <v>-1.0000000000000009</v>
      </c>
      <c r="M298" s="17">
        <v>-1.0000000000000009</v>
      </c>
      <c r="N298" s="17">
        <v>5.9759039566550305</v>
      </c>
      <c r="O298" s="17">
        <v>23.732203151258279</v>
      </c>
      <c r="P298" s="17">
        <v>0.12007786692565042</v>
      </c>
      <c r="Q298" s="17">
        <v>0.29309004176072123</v>
      </c>
      <c r="R298" s="17">
        <v>0.11335102200906783</v>
      </c>
      <c r="S298" s="17">
        <v>0.3333333333333337</v>
      </c>
      <c r="T298" s="17">
        <v>0.32488602572461478</v>
      </c>
      <c r="U298" s="17">
        <v>0.16727643354929586</v>
      </c>
      <c r="V298" s="17">
        <v>-3.2763359735030452E-2</v>
      </c>
      <c r="W298" s="17">
        <v>19.757489401578475</v>
      </c>
      <c r="X298" s="17">
        <v>0.82350242940347806</v>
      </c>
      <c r="Y298" s="17">
        <v>-1.0000000000000009</v>
      </c>
      <c r="Z298" s="17">
        <v>-1.0000000000000009</v>
      </c>
      <c r="AA298" s="17">
        <v>63.469880920479632</v>
      </c>
      <c r="AB298" s="17">
        <v>0.24619057332659355</v>
      </c>
      <c r="AC298" s="17">
        <v>0.19281145259140597</v>
      </c>
      <c r="AD298" s="17">
        <v>0.4329787840198418</v>
      </c>
      <c r="AE298" s="17">
        <v>43.599040496892037</v>
      </c>
      <c r="AF298" s="17">
        <v>0.8</v>
      </c>
      <c r="AG298" s="17">
        <v>-1.0000000000000009</v>
      </c>
      <c r="AH298" s="17">
        <v>-1.0000000000000009</v>
      </c>
      <c r="AI298" s="17">
        <v>0</v>
      </c>
      <c r="AJ298" s="17">
        <v>-3.2763359735030452E-2</v>
      </c>
      <c r="AK298" s="17">
        <v>0.38590668332581896</v>
      </c>
      <c r="AL298" s="17">
        <v>-0.12677585900943045</v>
      </c>
      <c r="AM298" s="17">
        <v>-5.8346687751700335E-2</v>
      </c>
      <c r="AN298" s="17">
        <v>-0.22676097205539766</v>
      </c>
      <c r="AO298" s="17">
        <v>0.47086622283658519</v>
      </c>
      <c r="AP298" s="17">
        <v>-6.3029035964320963</v>
      </c>
      <c r="AQ298" s="17">
        <v>37.685201271543548</v>
      </c>
      <c r="AR298" s="17">
        <v>0.79273243287221373</v>
      </c>
      <c r="AS298" s="17">
        <v>1.1222976272362293</v>
      </c>
      <c r="AT298" s="17">
        <v>-1.0000000000000009</v>
      </c>
      <c r="AU298" s="17">
        <v>-1.0000000000000009</v>
      </c>
      <c r="AV298" s="17">
        <v>-0.36265081012695838</v>
      </c>
      <c r="AW298" s="17">
        <v>80.899180475305698</v>
      </c>
      <c r="AX298" s="17">
        <v>77.62284450180266</v>
      </c>
      <c r="AY298" s="17">
        <v>0.19885929612361844</v>
      </c>
      <c r="AZ298" s="17">
        <v>14.453884038748726</v>
      </c>
      <c r="BA298" s="22">
        <v>1390.8041507398675</v>
      </c>
      <c r="CU298" t="e">
        <v>#N/A</v>
      </c>
      <c r="CV298" t="e">
        <v>#N/A</v>
      </c>
    </row>
    <row r="299" spans="1:100" x14ac:dyDescent="0.25">
      <c r="A299">
        <v>811</v>
      </c>
      <c r="B299" t="s">
        <v>736</v>
      </c>
      <c r="C299" s="22">
        <v>3</v>
      </c>
      <c r="D299" s="17">
        <v>5.0432906450232382</v>
      </c>
      <c r="E299" s="17">
        <v>0.67739348574215286</v>
      </c>
      <c r="F299" s="17">
        <v>-2.5369327819789268E-2</v>
      </c>
      <c r="G299" s="17">
        <v>0.21955038296324231</v>
      </c>
      <c r="H299" s="17">
        <v>0.27053727394226257</v>
      </c>
      <c r="I299" s="17">
        <v>0</v>
      </c>
      <c r="J299" s="17">
        <v>16.232236436535764</v>
      </c>
      <c r="K299" s="17">
        <v>0.27053727394226257</v>
      </c>
      <c r="L299" s="17">
        <v>-1.0000000000000007</v>
      </c>
      <c r="M299" s="17">
        <v>-1.0000000000000007</v>
      </c>
      <c r="N299" s="17">
        <v>5.4107454788452509</v>
      </c>
      <c r="O299" s="17">
        <v>21.495077464522243</v>
      </c>
      <c r="P299" s="17">
        <v>-0.38772975313335162</v>
      </c>
      <c r="Q299" s="17">
        <v>0.16938100063763495</v>
      </c>
      <c r="R299" s="17">
        <v>-2.293054516539168E-2</v>
      </c>
      <c r="S299" s="17">
        <v>0.33333333333333376</v>
      </c>
      <c r="T299" s="17">
        <v>0.33963587948325363</v>
      </c>
      <c r="U299" s="17">
        <v>0.45284793685136548</v>
      </c>
      <c r="V299" s="17">
        <v>2.4717308945254052E-2</v>
      </c>
      <c r="W299" s="17">
        <v>35.199887386837766</v>
      </c>
      <c r="X299" s="17">
        <v>2.3684300861012306</v>
      </c>
      <c r="Y299" s="17">
        <v>-1.0000000000000007</v>
      </c>
      <c r="Z299" s="17">
        <v>-1.0000000000000007</v>
      </c>
      <c r="AA299" s="17">
        <v>44.288088567347934</v>
      </c>
      <c r="AB299" s="17">
        <v>3.7596690577413716E-2</v>
      </c>
      <c r="AC299" s="17">
        <v>5.2302535692731897E-2</v>
      </c>
      <c r="AD299" s="17">
        <v>9.2323408243365684E-2</v>
      </c>
      <c r="AE299" s="17">
        <v>9.1111317256755626</v>
      </c>
      <c r="AF299" s="17">
        <v>0.16666666666666666</v>
      </c>
      <c r="AG299" s="17">
        <v>-1.0000000000000007</v>
      </c>
      <c r="AH299" s="17">
        <v>-1.0000000000000007</v>
      </c>
      <c r="AI299" s="17">
        <v>0</v>
      </c>
      <c r="AJ299" s="17">
        <v>2.4717308945254052E-2</v>
      </c>
      <c r="AK299" s="17">
        <v>0.20072368596140563</v>
      </c>
      <c r="AL299" s="17">
        <v>0.19509352692787385</v>
      </c>
      <c r="AM299" s="17">
        <v>-0.19861337069002488</v>
      </c>
      <c r="AN299" s="17">
        <v>-0.18279167618202974</v>
      </c>
      <c r="AO299" s="17">
        <v>-3.961715837443597</v>
      </c>
      <c r="AP299" s="17">
        <v>-3.5943242699113762</v>
      </c>
      <c r="AQ299" s="17">
        <v>51.432123823373487</v>
      </c>
      <c r="AR299" s="17">
        <v>1.1505344586132065</v>
      </c>
      <c r="AS299" s="17">
        <v>2.6389673600434951</v>
      </c>
      <c r="AT299" s="17">
        <v>-1.0000000000000007</v>
      </c>
      <c r="AU299" s="17">
        <v>-1.0000000000000007</v>
      </c>
      <c r="AV299" s="17">
        <v>0.19661983779785086</v>
      </c>
      <c r="AW299" s="17">
        <v>62.188841761958784</v>
      </c>
      <c r="AX299" s="17">
        <v>64.660572656484163</v>
      </c>
      <c r="AY299" s="17">
        <v>-8.9685871475363887E-2</v>
      </c>
      <c r="AZ299" s="17">
        <v>-21.581729406401312</v>
      </c>
      <c r="BA299" s="22">
        <v>1360.5009348020128</v>
      </c>
      <c r="CU299" t="e">
        <v>#N/A</v>
      </c>
      <c r="CV299" t="e">
        <v>#N/A</v>
      </c>
    </row>
    <row r="300" spans="1:100" x14ac:dyDescent="0.25">
      <c r="A300">
        <v>812</v>
      </c>
      <c r="B300" t="s">
        <v>737</v>
      </c>
      <c r="C300" s="22">
        <v>3</v>
      </c>
      <c r="D300" s="17">
        <v>4.2236129857040794</v>
      </c>
      <c r="E300" s="17">
        <v>-1.1090038246927376E-3</v>
      </c>
      <c r="F300" s="17">
        <v>1.1324941309001291</v>
      </c>
      <c r="G300" s="17">
        <v>1.1324941309001291</v>
      </c>
      <c r="H300" s="17">
        <v>0.11963240922782982</v>
      </c>
      <c r="I300" s="17">
        <v>0</v>
      </c>
      <c r="J300" s="17">
        <v>7.1779445536697981</v>
      </c>
      <c r="K300" s="17">
        <v>0.11963240922782982</v>
      </c>
      <c r="L300" s="17">
        <v>-1.0000000000000004</v>
      </c>
      <c r="M300" s="17">
        <v>-1.0000000000000004</v>
      </c>
      <c r="N300" s="17">
        <v>2.3926481845565957</v>
      </c>
      <c r="O300" s="17">
        <v>12.534051670273993</v>
      </c>
      <c r="P300" s="17">
        <v>0.18509129815481185</v>
      </c>
      <c r="Q300" s="17">
        <v>3.5812008521786032</v>
      </c>
      <c r="R300" s="17">
        <v>1.22973606773366</v>
      </c>
      <c r="S300" s="17">
        <v>0.34895357115737052</v>
      </c>
      <c r="T300" s="17">
        <v>0.41363852990506239</v>
      </c>
      <c r="U300" s="17">
        <v>0.46262514183006953</v>
      </c>
      <c r="V300" s="17">
        <v>0</v>
      </c>
      <c r="W300" s="17">
        <v>44.223393346586882</v>
      </c>
      <c r="X300" s="17">
        <v>2.573765455726611</v>
      </c>
      <c r="Y300" s="17">
        <v>-1.0000000000000004</v>
      </c>
      <c r="Z300" s="17">
        <v>-1.0000000000000004</v>
      </c>
      <c r="AA300" s="17">
        <v>92.662302980429502</v>
      </c>
      <c r="AB300" s="17">
        <v>0.45546236720608274</v>
      </c>
      <c r="AC300" s="17">
        <v>0.16186534598143282</v>
      </c>
      <c r="AD300" s="17">
        <v>0.32685575813466455</v>
      </c>
      <c r="AE300" s="17">
        <v>47.209173566108973</v>
      </c>
      <c r="AF300" s="17">
        <v>0.9285714285714286</v>
      </c>
      <c r="AG300" s="17">
        <v>-1.0000000000000004</v>
      </c>
      <c r="AH300" s="17">
        <v>-1.0000000000000004</v>
      </c>
      <c r="AI300" s="17">
        <v>4.3738082784724235E-2</v>
      </c>
      <c r="AJ300" s="17">
        <v>0</v>
      </c>
      <c r="AK300" s="17">
        <v>-0.15624431392689803</v>
      </c>
      <c r="AL300" s="17">
        <v>8.5511486148195578E-3</v>
      </c>
      <c r="AM300" s="17">
        <v>4.0328863625250781E-2</v>
      </c>
      <c r="AN300" s="17">
        <v>0.18284496273665413</v>
      </c>
      <c r="AO300" s="17">
        <v>0.22700002099677974</v>
      </c>
      <c r="AP300" s="17">
        <v>4.6138798114904533</v>
      </c>
      <c r="AQ300" s="17">
        <v>51.401337900256678</v>
      </c>
      <c r="AR300" s="17">
        <v>1.2252172428925017</v>
      </c>
      <c r="AS300" s="17">
        <v>2.6933978649544392</v>
      </c>
      <c r="AT300" s="17">
        <v>-1.0000000000000004</v>
      </c>
      <c r="AU300" s="17">
        <v>-1.0000000000000004</v>
      </c>
      <c r="AV300" s="17">
        <v>2.3622301986337884</v>
      </c>
      <c r="AW300" s="17">
        <v>109.81023446219399</v>
      </c>
      <c r="AX300" s="17">
        <v>110.68499611788849</v>
      </c>
      <c r="AY300" s="17">
        <v>0.5323747489185473</v>
      </c>
      <c r="AZ300" s="17">
        <v>44.28118161079319</v>
      </c>
      <c r="BA300" s="22">
        <v>1502.0645651394848</v>
      </c>
      <c r="CU300" t="e">
        <v>#N/A</v>
      </c>
      <c r="CV300" t="e">
        <v>#N/A</v>
      </c>
    </row>
    <row r="301" spans="1:100" x14ac:dyDescent="0.25">
      <c r="A301">
        <v>815</v>
      </c>
      <c r="B301" t="s">
        <v>738</v>
      </c>
      <c r="C301" s="22">
        <v>3</v>
      </c>
      <c r="D301" s="17">
        <v>4.6667527770853434</v>
      </c>
      <c r="E301" s="17">
        <v>-3.3342163232434628E-2</v>
      </c>
      <c r="F301" s="17">
        <v>0.5380074486355837</v>
      </c>
      <c r="G301" s="17">
        <v>0.53274966817641789</v>
      </c>
      <c r="H301" s="17">
        <v>0.35258956903424121</v>
      </c>
      <c r="I301" s="17">
        <v>0</v>
      </c>
      <c r="J301" s="17">
        <v>21.155374142054484</v>
      </c>
      <c r="K301" s="17">
        <v>0.35258956903424121</v>
      </c>
      <c r="L301" s="17">
        <v>-0.99999999999999922</v>
      </c>
      <c r="M301" s="17">
        <v>-0.99999999999999922</v>
      </c>
      <c r="N301" s="17">
        <v>7.0517913806848265</v>
      </c>
      <c r="O301" s="17">
        <v>26.35487658731623</v>
      </c>
      <c r="P301" s="17">
        <v>-1.1946832516419048</v>
      </c>
      <c r="Q301" s="17">
        <v>0.38527556616391351</v>
      </c>
      <c r="R301" s="17">
        <v>5.1087860360587767E-2</v>
      </c>
      <c r="S301" s="17">
        <v>0.33333333333333293</v>
      </c>
      <c r="T301" s="17">
        <v>0.30365071093150087</v>
      </c>
      <c r="U301" s="17">
        <v>0.17517740155810002</v>
      </c>
      <c r="V301" s="17">
        <v>0</v>
      </c>
      <c r="W301" s="17">
        <v>18.382875071547705</v>
      </c>
      <c r="X301" s="17">
        <v>1.0273205845655533</v>
      </c>
      <c r="Y301" s="17">
        <v>-0.99999999999999922</v>
      </c>
      <c r="Z301" s="17">
        <v>-0.99999999999999922</v>
      </c>
      <c r="AA301" s="17">
        <v>52.882406636932927</v>
      </c>
      <c r="AB301" s="17">
        <v>0.21658050709971893</v>
      </c>
      <c r="AC301" s="17">
        <v>0.22759457211121925</v>
      </c>
      <c r="AD301" s="17">
        <v>0.24479379488955405</v>
      </c>
      <c r="AE301" s="17">
        <v>34.448443705024637</v>
      </c>
      <c r="AF301" s="17">
        <v>0.8666666666666667</v>
      </c>
      <c r="AG301" s="17">
        <v>-0.99999999999999922</v>
      </c>
      <c r="AH301" s="17">
        <v>-0.99999999999999922</v>
      </c>
      <c r="AI301" s="17">
        <v>0</v>
      </c>
      <c r="AJ301" s="17">
        <v>0</v>
      </c>
      <c r="AK301" s="17">
        <v>-8.8687425551650448E-3</v>
      </c>
      <c r="AL301" s="17">
        <v>1.7784992661031736E-2</v>
      </c>
      <c r="AM301" s="17">
        <v>0.15552848021500748</v>
      </c>
      <c r="AN301" s="17">
        <v>0.24516777921737579</v>
      </c>
      <c r="AO301" s="17">
        <v>3.8438682925993604</v>
      </c>
      <c r="AP301" s="17">
        <v>6.2181194437395524</v>
      </c>
      <c r="AQ301" s="17">
        <v>39.538249213602178</v>
      </c>
      <c r="AR301" s="17">
        <v>0.81216144582293404</v>
      </c>
      <c r="AS301" s="17">
        <v>1.3799101535997944</v>
      </c>
      <c r="AT301" s="17">
        <v>-0.99999999999999922</v>
      </c>
      <c r="AU301" s="17">
        <v>-0.99999999999999922</v>
      </c>
      <c r="AV301" s="17">
        <v>0.58383752853700555</v>
      </c>
      <c r="AW301" s="17">
        <v>85.455402667988665</v>
      </c>
      <c r="AX301" s="17">
        <v>85.455402667988665</v>
      </c>
      <c r="AY301" s="17">
        <v>0.131531994776656</v>
      </c>
      <c r="AZ301" s="17">
        <v>12.372346805961689</v>
      </c>
      <c r="BA301" s="22">
        <v>1442.7943749406033</v>
      </c>
      <c r="CU301" t="e">
        <v>#N/A</v>
      </c>
      <c r="CV301" t="e">
        <v>#N/A</v>
      </c>
    </row>
    <row r="302" spans="1:100" x14ac:dyDescent="0.25">
      <c r="A302">
        <v>816</v>
      </c>
      <c r="B302" t="s">
        <v>739</v>
      </c>
      <c r="C302" s="22">
        <v>3</v>
      </c>
      <c r="D302" s="17">
        <v>5.8892719338760182</v>
      </c>
      <c r="E302" s="17">
        <v>0</v>
      </c>
      <c r="F302" s="17">
        <v>-6.4872834573470664E-2</v>
      </c>
      <c r="G302" s="17">
        <v>-6.4872834573470664E-2</v>
      </c>
      <c r="H302" s="17">
        <v>0.38694178295514364</v>
      </c>
      <c r="I302" s="17">
        <v>9.3018942484764555E-2</v>
      </c>
      <c r="J302" s="17">
        <v>28.797643526394467</v>
      </c>
      <c r="K302" s="17">
        <v>0.47996072543990836</v>
      </c>
      <c r="L302" s="17">
        <v>-1.0000000000000018</v>
      </c>
      <c r="M302" s="17">
        <v>-1.0000000000000018</v>
      </c>
      <c r="N302" s="17">
        <v>9.599214508798168</v>
      </c>
      <c r="O302" s="17">
        <v>34.622042625697041</v>
      </c>
      <c r="P302" s="17">
        <v>-0.14380561589994506</v>
      </c>
      <c r="Q302" s="17">
        <v>3.7049518690117167</v>
      </c>
      <c r="R302" s="17">
        <v>1.1333770469210336</v>
      </c>
      <c r="S302" s="17">
        <v>0.33333333333333376</v>
      </c>
      <c r="T302" s="17">
        <v>0.33333333333333376</v>
      </c>
      <c r="U302" s="17">
        <v>0.30296284544986896</v>
      </c>
      <c r="V302" s="17">
        <v>3.907591011980735E-2</v>
      </c>
      <c r="W302" s="17">
        <v>21.149787871857416</v>
      </c>
      <c r="X302" s="17">
        <v>1.633012783745079</v>
      </c>
      <c r="Y302" s="17">
        <v>-1.0000000000000018</v>
      </c>
      <c r="Z302" s="17">
        <v>-1.0000000000000018</v>
      </c>
      <c r="AA302" s="17">
        <v>47.332451543098408</v>
      </c>
      <c r="AB302" s="17">
        <v>0.15148930011439693</v>
      </c>
      <c r="AC302" s="17">
        <v>0.21774672358039379</v>
      </c>
      <c r="AD302" s="17">
        <v>0.13174970879160888</v>
      </c>
      <c r="AE302" s="17">
        <v>25.049286624320015</v>
      </c>
      <c r="AF302" s="17">
        <v>0.58333333333333337</v>
      </c>
      <c r="AG302" s="17">
        <v>-1.0000000000000018</v>
      </c>
      <c r="AH302" s="17">
        <v>-1.0000000000000018</v>
      </c>
      <c r="AI302" s="17">
        <v>-3.3147998896498714E-4</v>
      </c>
      <c r="AJ302" s="17">
        <v>3.907591011980735E-2</v>
      </c>
      <c r="AK302" s="17">
        <v>0.11423944490440535</v>
      </c>
      <c r="AL302" s="17">
        <v>0.15119570756808265</v>
      </c>
      <c r="AM302" s="17">
        <v>1.482658176161341E-2</v>
      </c>
      <c r="AN302" s="17">
        <v>0.55279200543912177</v>
      </c>
      <c r="AO302" s="17">
        <v>0.94186176856236248</v>
      </c>
      <c r="AP302" s="17">
        <v>14.575778673818455</v>
      </c>
      <c r="AQ302" s="17">
        <v>49.947431398251901</v>
      </c>
      <c r="AR302" s="17">
        <v>1.0087054222363434</v>
      </c>
      <c r="AS302" s="17">
        <v>2.1129735091849873</v>
      </c>
      <c r="AT302" s="17">
        <v>-1.0000000000000018</v>
      </c>
      <c r="AU302" s="17">
        <v>-1.0000000000000018</v>
      </c>
      <c r="AV302" s="17">
        <v>1.068504212347563</v>
      </c>
      <c r="AW302" s="17">
        <v>96.530272842613925</v>
      </c>
      <c r="AX302" s="17">
        <v>100.43123425481535</v>
      </c>
      <c r="AY302" s="17">
        <v>-0.25062515776305044</v>
      </c>
      <c r="AZ302" s="17">
        <v>-41.802495848354582</v>
      </c>
      <c r="BA302" s="22">
        <v>1451.2490146445687</v>
      </c>
      <c r="CU302" t="e">
        <v>#N/A</v>
      </c>
      <c r="CV302" t="e">
        <v>#N/A</v>
      </c>
    </row>
    <row r="303" spans="1:100" x14ac:dyDescent="0.25">
      <c r="A303">
        <v>818</v>
      </c>
      <c r="B303" t="s">
        <v>740</v>
      </c>
      <c r="C303" s="22">
        <v>3</v>
      </c>
      <c r="D303" s="17">
        <v>4.8722145940628128</v>
      </c>
      <c r="E303" s="17">
        <v>-2.4443193536355483E-2</v>
      </c>
      <c r="F303" s="17">
        <v>0.95203193389822471</v>
      </c>
      <c r="G303" s="17">
        <v>0.94388420271943951</v>
      </c>
      <c r="H303" s="17">
        <v>0.11639750765173359</v>
      </c>
      <c r="I303" s="17">
        <v>0</v>
      </c>
      <c r="J303" s="17">
        <v>6.9838504591040129</v>
      </c>
      <c r="K303" s="17">
        <v>0.11639750765173359</v>
      </c>
      <c r="L303" s="17">
        <v>-1.0000000000000018</v>
      </c>
      <c r="M303" s="17">
        <v>-1.0000000000000018</v>
      </c>
      <c r="N303" s="17">
        <v>2.3279501530346707</v>
      </c>
      <c r="O303" s="17">
        <v>12.799949255886268</v>
      </c>
      <c r="P303" s="17">
        <v>5.691631781331715</v>
      </c>
      <c r="Q303" s="17">
        <v>-0.62195629138284703</v>
      </c>
      <c r="R303" s="17">
        <v>0.31534470178277324</v>
      </c>
      <c r="S303" s="17">
        <v>0.33333333333333381</v>
      </c>
      <c r="T303" s="17">
        <v>0.33333333333333381</v>
      </c>
      <c r="U303" s="17">
        <v>0.27911884683864607</v>
      </c>
      <c r="V303" s="17">
        <v>-7.6895409995712094E-2</v>
      </c>
      <c r="W303" s="17">
        <v>30.099703834314706</v>
      </c>
      <c r="X303" s="17">
        <v>1.2053720863952446</v>
      </c>
      <c r="Y303" s="17">
        <v>-1.0000000000000018</v>
      </c>
      <c r="Z303" s="17">
        <v>-1.0000000000000018</v>
      </c>
      <c r="AA303" s="17">
        <v>62.021605104892977</v>
      </c>
      <c r="AB303" s="17">
        <v>0.20822897297211065</v>
      </c>
      <c r="AC303" s="17">
        <v>0.22389202575307043</v>
      </c>
      <c r="AD303" s="17">
        <v>0.20001013265072837</v>
      </c>
      <c r="AE303" s="17">
        <v>31.606556568795465</v>
      </c>
      <c r="AF303" s="17">
        <v>0.66666666666666663</v>
      </c>
      <c r="AG303" s="17">
        <v>-1.0000000000000018</v>
      </c>
      <c r="AH303" s="17">
        <v>-1.0000000000000018</v>
      </c>
      <c r="AI303" s="17">
        <v>2.0356358870484724E-2</v>
      </c>
      <c r="AJ303" s="17">
        <v>-7.6895409995712094E-2</v>
      </c>
      <c r="AK303" s="17">
        <v>-9.1523987203627283E-2</v>
      </c>
      <c r="AL303" s="17">
        <v>-0.14852388991514562</v>
      </c>
      <c r="AM303" s="17">
        <v>0.31479950910398879</v>
      </c>
      <c r="AN303" s="17">
        <v>-4.8474792740087071E-2</v>
      </c>
      <c r="AO303" s="17">
        <v>7.4123677915815849</v>
      </c>
      <c r="AP303" s="17">
        <v>-1.9544892680779056</v>
      </c>
      <c r="AQ303" s="17">
        <v>37.08355429341875</v>
      </c>
      <c r="AR303" s="17">
        <v>0.86889010350960161</v>
      </c>
      <c r="AS303" s="17">
        <v>1.3217695940469796</v>
      </c>
      <c r="AT303" s="17">
        <v>-1.0000000000000018</v>
      </c>
      <c r="AU303" s="17">
        <v>-1.0000000000000018</v>
      </c>
      <c r="AV303" s="17">
        <v>1.2592289045022125</v>
      </c>
      <c r="AW303" s="17">
        <v>72.867065092701338</v>
      </c>
      <c r="AX303" s="17">
        <v>65.584651270539823</v>
      </c>
      <c r="AY303" s="17">
        <v>2.89758895755537E-2</v>
      </c>
      <c r="AZ303" s="17">
        <v>-25.136069737311061</v>
      </c>
      <c r="BA303" s="22">
        <v>1458.8308653076872</v>
      </c>
      <c r="CU303" t="e">
        <v>#N/A</v>
      </c>
      <c r="CV303" t="e">
        <v>#N/A</v>
      </c>
    </row>
    <row r="304" spans="1:100" x14ac:dyDescent="0.25">
      <c r="A304">
        <v>829</v>
      </c>
      <c r="B304" t="s">
        <v>741</v>
      </c>
      <c r="C304" s="22">
        <v>3</v>
      </c>
      <c r="D304" s="17">
        <v>4.9046251753142105</v>
      </c>
      <c r="E304" s="17">
        <v>0</v>
      </c>
      <c r="F304" s="17">
        <v>1.4491437672747385</v>
      </c>
      <c r="G304" s="17">
        <v>1.4491437672747385</v>
      </c>
      <c r="H304" s="17">
        <v>0.16275542471732912</v>
      </c>
      <c r="I304" s="17">
        <v>-1.8016359256520689E-2</v>
      </c>
      <c r="J304" s="17">
        <v>8.6843439276485093</v>
      </c>
      <c r="K304" s="17">
        <v>0.14473906546080845</v>
      </c>
      <c r="L304" s="17">
        <v>-0.99999999999999978</v>
      </c>
      <c r="M304" s="17">
        <v>-0.99999999999999978</v>
      </c>
      <c r="N304" s="17">
        <v>2.8947813092161678</v>
      </c>
      <c r="O304" s="17">
        <v>15.038112870237445</v>
      </c>
      <c r="P304" s="17">
        <v>-0.43892616856607447</v>
      </c>
      <c r="Q304" s="17">
        <v>0.38718168361689526</v>
      </c>
      <c r="R304" s="17">
        <v>7.7288961885311258E-2</v>
      </c>
      <c r="S304" s="17">
        <v>0.33333333333333326</v>
      </c>
      <c r="T304" s="17">
        <v>0.33333333333333326</v>
      </c>
      <c r="U304" s="17">
        <v>0.36610585150533087</v>
      </c>
      <c r="V304" s="17">
        <v>0.25556125012370801</v>
      </c>
      <c r="W304" s="17">
        <v>45.74378811339588</v>
      </c>
      <c r="X304" s="17">
        <v>3.5197185079694298</v>
      </c>
      <c r="Y304" s="17">
        <v>-0.99999999999999978</v>
      </c>
      <c r="Z304" s="17">
        <v>-0.99999999999999978</v>
      </c>
      <c r="AA304" s="17">
        <v>89.612786975320674</v>
      </c>
      <c r="AB304" s="17">
        <v>9.0402841577448351E-2</v>
      </c>
      <c r="AC304" s="17">
        <v>0.39318199221761135</v>
      </c>
      <c r="AD304" s="17">
        <v>0.39224936420573103</v>
      </c>
      <c r="AE304" s="17">
        <v>43.791709900039535</v>
      </c>
      <c r="AF304" s="17">
        <v>0.85</v>
      </c>
      <c r="AG304" s="17">
        <v>-0.99999999999999978</v>
      </c>
      <c r="AH304" s="17">
        <v>-0.99999999999999978</v>
      </c>
      <c r="AI304" s="17">
        <v>0</v>
      </c>
      <c r="AJ304" s="17">
        <v>0.25556125012370801</v>
      </c>
      <c r="AK304" s="17">
        <v>0.12616439683500255</v>
      </c>
      <c r="AL304" s="17">
        <v>0.13538452442071358</v>
      </c>
      <c r="AM304" s="17">
        <v>0.27746598509844222</v>
      </c>
      <c r="AN304" s="17">
        <v>0.25188133885299335</v>
      </c>
      <c r="AO304" s="17">
        <v>7.5674716116360647</v>
      </c>
      <c r="AP304" s="17">
        <v>6.9739560934284031</v>
      </c>
      <c r="AQ304" s="17">
        <v>54.428132041044393</v>
      </c>
      <c r="AR304" s="17">
        <v>1.2883337682957059</v>
      </c>
      <c r="AS304" s="17">
        <v>3.6644575734302385</v>
      </c>
      <c r="AT304" s="17">
        <v>-0.99999999999999978</v>
      </c>
      <c r="AU304" s="17">
        <v>-0.99999999999999978</v>
      </c>
      <c r="AV304" s="17">
        <v>1.5264327291600499</v>
      </c>
      <c r="AW304" s="17">
        <v>111.62485593898654</v>
      </c>
      <c r="AX304" s="17">
        <v>137.18098095135733</v>
      </c>
      <c r="AY304" s="17">
        <v>0.17518886895927122</v>
      </c>
      <c r="AZ304" s="17">
        <v>2.2825275014015682</v>
      </c>
      <c r="BA304" s="22">
        <v>1568.7723031666947</v>
      </c>
      <c r="CU304" t="e">
        <v>#N/A</v>
      </c>
      <c r="CV304" t="e">
        <v>#N/A</v>
      </c>
    </row>
    <row r="305" spans="1:100" x14ac:dyDescent="0.25">
      <c r="A305">
        <v>830</v>
      </c>
      <c r="B305" t="s">
        <v>742</v>
      </c>
      <c r="C305" s="22">
        <v>3</v>
      </c>
      <c r="D305" s="17">
        <v>5.0322184616617189</v>
      </c>
      <c r="E305" s="17">
        <v>9.2574952765390212E-2</v>
      </c>
      <c r="F305" s="17">
        <v>3.2440470408635708E-2</v>
      </c>
      <c r="G305" s="17">
        <v>4.5525177712685078E-2</v>
      </c>
      <c r="H305" s="17">
        <v>0.38979227794595656</v>
      </c>
      <c r="I305" s="17">
        <v>0</v>
      </c>
      <c r="J305" s="17">
        <v>23.387536676757382</v>
      </c>
      <c r="K305" s="17">
        <v>0.38979227794595656</v>
      </c>
      <c r="L305" s="17">
        <v>-0.99999999999999933</v>
      </c>
      <c r="M305" s="17">
        <v>-0.99999999999999933</v>
      </c>
      <c r="N305" s="17">
        <v>7.7958455589191296</v>
      </c>
      <c r="O305" s="17">
        <v>28.465280316131789</v>
      </c>
      <c r="P305" s="17">
        <v>0.6882603776219729</v>
      </c>
      <c r="Q305" s="17">
        <v>-0.52993661700299499</v>
      </c>
      <c r="R305" s="17">
        <v>-0.11457321482517537</v>
      </c>
      <c r="S305" s="17">
        <v>0.33333333333333287</v>
      </c>
      <c r="T305" s="17">
        <v>0.34691876460510146</v>
      </c>
      <c r="U305" s="17">
        <v>0.57687552136189169</v>
      </c>
      <c r="V305" s="17">
        <v>-6.9742705179022032E-3</v>
      </c>
      <c r="W305" s="17">
        <v>34.414442833458715</v>
      </c>
      <c r="X305" s="17">
        <v>2.5697017136044007</v>
      </c>
      <c r="Y305" s="17">
        <v>-0.99999999999999933</v>
      </c>
      <c r="Z305" s="17">
        <v>-0.99999999999999933</v>
      </c>
      <c r="AA305" s="17">
        <v>63.659178904912977</v>
      </c>
      <c r="AB305" s="17">
        <v>0.15175365053410683</v>
      </c>
      <c r="AC305" s="17">
        <v>0.13388053840869074</v>
      </c>
      <c r="AD305" s="17">
        <v>0.30155199678279071</v>
      </c>
      <c r="AE305" s="17">
        <v>29.359309286279405</v>
      </c>
      <c r="AF305" s="17">
        <v>0.8571428571428571</v>
      </c>
      <c r="AG305" s="17">
        <v>-0.99999999999999933</v>
      </c>
      <c r="AH305" s="17">
        <v>-0.99999999999999933</v>
      </c>
      <c r="AI305" s="17">
        <v>0</v>
      </c>
      <c r="AJ305" s="17">
        <v>-6.9742705179022032E-3</v>
      </c>
      <c r="AK305" s="17">
        <v>9.9524739636536963E-2</v>
      </c>
      <c r="AL305" s="17">
        <v>8.8112762489141933E-2</v>
      </c>
      <c r="AM305" s="17">
        <v>3.2023051079478802E-2</v>
      </c>
      <c r="AN305" s="17">
        <v>5.9328773807487314E-2</v>
      </c>
      <c r="AO305" s="17">
        <v>1.2981999751696549</v>
      </c>
      <c r="AP305" s="17">
        <v>1.9237831576328919</v>
      </c>
      <c r="AQ305" s="17">
        <v>57.801979510216071</v>
      </c>
      <c r="AR305" s="17">
        <v>1.2501533487824243</v>
      </c>
      <c r="AS305" s="17">
        <v>2.9594939915503575</v>
      </c>
      <c r="AT305" s="17">
        <v>-0.99999999999999933</v>
      </c>
      <c r="AU305" s="17">
        <v>-0.99999999999999933</v>
      </c>
      <c r="AV305" s="17">
        <v>-6.9048037112490329E-2</v>
      </c>
      <c r="AW305" s="17">
        <v>94.0482423786776</v>
      </c>
      <c r="AX305" s="17">
        <v>93.350815326887385</v>
      </c>
      <c r="AY305" s="17">
        <v>0.19124635784537444</v>
      </c>
      <c r="AZ305" s="17">
        <v>-0.18695256264958537</v>
      </c>
      <c r="BA305" s="22">
        <v>1516.0413898762122</v>
      </c>
      <c r="CU305" t="e">
        <v>#N/A</v>
      </c>
      <c r="CV305" t="e">
        <v>#N/A</v>
      </c>
    </row>
    <row r="306" spans="1:100" x14ac:dyDescent="0.25">
      <c r="A306">
        <v>832</v>
      </c>
      <c r="B306" t="s">
        <v>743</v>
      </c>
      <c r="C306" s="22">
        <v>3</v>
      </c>
      <c r="D306" s="17">
        <v>5.0114199707414686</v>
      </c>
      <c r="E306" s="17">
        <v>0.3782005873405187</v>
      </c>
      <c r="F306" s="17">
        <v>-9.7444314597680826E-3</v>
      </c>
      <c r="G306" s="17">
        <v>9.7778469990543793E-2</v>
      </c>
      <c r="H306" s="17">
        <v>0.37881400389918501</v>
      </c>
      <c r="I306" s="17">
        <v>0</v>
      </c>
      <c r="J306" s="17">
        <v>22.728840233951104</v>
      </c>
      <c r="K306" s="17">
        <v>0.37881400389918501</v>
      </c>
      <c r="L306" s="17">
        <v>-1.0000000000000011</v>
      </c>
      <c r="M306" s="17">
        <v>-1.0000000000000011</v>
      </c>
      <c r="N306" s="17">
        <v>7.5762800779837054</v>
      </c>
      <c r="O306" s="17">
        <v>27.838038674683123</v>
      </c>
      <c r="P306" s="17">
        <v>-5.9371417546054434E-2</v>
      </c>
      <c r="Q306" s="17">
        <v>0.15682064659799819</v>
      </c>
      <c r="R306" s="17">
        <v>7.61665784075619E-2</v>
      </c>
      <c r="S306" s="17">
        <v>0.33333333333333393</v>
      </c>
      <c r="T306" s="17">
        <v>0.34370048561269728</v>
      </c>
      <c r="U306" s="17">
        <v>0.24715997734456013</v>
      </c>
      <c r="V306" s="17">
        <v>9.2424327390462538E-2</v>
      </c>
      <c r="W306" s="17">
        <v>25.512164791274742</v>
      </c>
      <c r="X306" s="17">
        <v>1.8517728410472249</v>
      </c>
      <c r="Y306" s="17">
        <v>-1.0000000000000011</v>
      </c>
      <c r="Z306" s="17">
        <v>-1.0000000000000011</v>
      </c>
      <c r="AA306" s="17">
        <v>73.706023781930355</v>
      </c>
      <c r="AB306" s="17">
        <v>0.3180413995174815</v>
      </c>
      <c r="AC306" s="17">
        <v>0.26176548152500351</v>
      </c>
      <c r="AD306" s="17">
        <v>0.38254696720247455</v>
      </c>
      <c r="AE306" s="17">
        <v>48.117692412247969</v>
      </c>
      <c r="AF306" s="17">
        <v>0.8666666666666667</v>
      </c>
      <c r="AG306" s="17">
        <v>-1.0000000000000011</v>
      </c>
      <c r="AH306" s="17">
        <v>-1.0000000000000011</v>
      </c>
      <c r="AI306" s="17">
        <v>0</v>
      </c>
      <c r="AJ306" s="17">
        <v>9.2424327390462538E-2</v>
      </c>
      <c r="AK306" s="17">
        <v>4.2250310034152097E-2</v>
      </c>
      <c r="AL306" s="17">
        <v>-8.0887859045863653E-2</v>
      </c>
      <c r="AM306" s="17">
        <v>-0.12063228379803377</v>
      </c>
      <c r="AN306" s="17">
        <v>0.19335085996674398</v>
      </c>
      <c r="AO306" s="17">
        <v>-2.8045555447800838</v>
      </c>
      <c r="AP306" s="17">
        <v>4.429332203939282</v>
      </c>
      <c r="AQ306" s="17">
        <v>48.241005025225881</v>
      </c>
      <c r="AR306" s="17">
        <v>1.0166181236810536</v>
      </c>
      <c r="AS306" s="17">
        <v>2.2305868449464095</v>
      </c>
      <c r="AT306" s="17">
        <v>-1.0000000000000011</v>
      </c>
      <c r="AU306" s="17">
        <v>-1.0000000000000011</v>
      </c>
      <c r="AV306" s="17">
        <v>0.17394504839810548</v>
      </c>
      <c r="AW306" s="17">
        <v>105.97339466055276</v>
      </c>
      <c r="AX306" s="17">
        <v>115.21582739959901</v>
      </c>
      <c r="AY306" s="17">
        <v>0.4908013607083313</v>
      </c>
      <c r="AZ306" s="17">
        <v>50.149080862564617</v>
      </c>
      <c r="BA306" s="22">
        <v>1516.8178497945119</v>
      </c>
      <c r="CU306" t="e">
        <v>#N/A</v>
      </c>
      <c r="CV306" t="e">
        <v>#N/A</v>
      </c>
    </row>
    <row r="307" spans="1:100" x14ac:dyDescent="0.25">
      <c r="A307">
        <v>834</v>
      </c>
      <c r="B307" t="s">
        <v>744</v>
      </c>
      <c r="C307" s="22">
        <v>3</v>
      </c>
      <c r="D307" s="17">
        <v>3.9583187172744672</v>
      </c>
      <c r="E307" s="17">
        <v>0</v>
      </c>
      <c r="F307" s="17">
        <v>0.35819627600531206</v>
      </c>
      <c r="G307" s="17">
        <v>0.35819627600531206</v>
      </c>
      <c r="H307" s="17">
        <v>5.6302020674600793E-2</v>
      </c>
      <c r="I307" s="17">
        <v>-6.9657266329801364E-4</v>
      </c>
      <c r="J307" s="17">
        <v>3.3363268806781625</v>
      </c>
      <c r="K307" s="17">
        <v>5.5605448011302759E-2</v>
      </c>
      <c r="L307" s="17">
        <v>-0.99999999999999789</v>
      </c>
      <c r="M307" s="17">
        <v>-0.99999999999999789</v>
      </c>
      <c r="N307" s="17">
        <v>1.1121089602260532</v>
      </c>
      <c r="O307" s="17">
        <v>7.6528418739579438</v>
      </c>
      <c r="P307" s="17">
        <v>0.82998897300160013</v>
      </c>
      <c r="Q307" s="17">
        <v>-0.50389102772104999</v>
      </c>
      <c r="R307" s="17">
        <v>-0.12878044138047023</v>
      </c>
      <c r="S307" s="17">
        <v>0.33333333333333237</v>
      </c>
      <c r="T307" s="17">
        <v>0.33333333333333237</v>
      </c>
      <c r="U307" s="17">
        <v>0.3351454369047534</v>
      </c>
      <c r="V307" s="17">
        <v>0.24631141657468014</v>
      </c>
      <c r="W307" s="17">
        <v>47.700722885391841</v>
      </c>
      <c r="X307" s="17">
        <v>3.4295114657224559</v>
      </c>
      <c r="Y307" s="17">
        <v>-0.99999999999999789</v>
      </c>
      <c r="Z307" s="17">
        <v>-0.99999999999999789</v>
      </c>
      <c r="AA307" s="17">
        <v>101.28982920065701</v>
      </c>
      <c r="AB307" s="17">
        <v>0.32237886704638596</v>
      </c>
      <c r="AC307" s="17">
        <v>0.32523771404917051</v>
      </c>
      <c r="AD307" s="17">
        <v>0.42674115403735752</v>
      </c>
      <c r="AE307" s="17">
        <v>53.717886756645697</v>
      </c>
      <c r="AF307" s="17">
        <v>0.93333333333333335</v>
      </c>
      <c r="AG307" s="17">
        <v>-0.99999999999999789</v>
      </c>
      <c r="AH307" s="17">
        <v>-0.99999999999999789</v>
      </c>
      <c r="AI307" s="17">
        <v>-1.6135888031213819E-3</v>
      </c>
      <c r="AJ307" s="17">
        <v>0.24631141657468014</v>
      </c>
      <c r="AK307" s="17">
        <v>-6.9636261681315953E-2</v>
      </c>
      <c r="AL307" s="17">
        <v>-0.17797993156480887</v>
      </c>
      <c r="AM307" s="17">
        <v>-1.1422146838182063E-2</v>
      </c>
      <c r="AN307" s="17">
        <v>6.517892341775755E-2</v>
      </c>
      <c r="AO307" s="17">
        <v>-0.63373497936113321</v>
      </c>
      <c r="AP307" s="17">
        <v>0.73957342761989431</v>
      </c>
      <c r="AQ307" s="17">
        <v>51.037049766069998</v>
      </c>
      <c r="AR307" s="17">
        <v>1.2481235201460987</v>
      </c>
      <c r="AS307" s="17">
        <v>3.4851169137337599</v>
      </c>
      <c r="AT307" s="17">
        <v>-0.99999999999999789</v>
      </c>
      <c r="AU307" s="17">
        <v>-0.99999999999999789</v>
      </c>
      <c r="AV307" s="17">
        <v>0.22941583462484125</v>
      </c>
      <c r="AW307" s="17">
        <v>109.68224450223491</v>
      </c>
      <c r="AX307" s="17">
        <v>134.2811143836405</v>
      </c>
      <c r="AY307" s="17">
        <v>0.41090230444759573</v>
      </c>
      <c r="AZ307" s="17">
        <v>25.830150355481454</v>
      </c>
      <c r="BA307" s="22">
        <v>1604.6704146372908</v>
      </c>
      <c r="CU307" t="e">
        <v>#N/A</v>
      </c>
      <c r="CV307" t="e">
        <v>#N/A</v>
      </c>
    </row>
    <row r="308" spans="1:100" x14ac:dyDescent="0.25">
      <c r="A308">
        <v>835</v>
      </c>
      <c r="B308" t="s">
        <v>745</v>
      </c>
      <c r="C308" s="22">
        <v>3</v>
      </c>
      <c r="D308" s="17">
        <v>2.0826143252392884</v>
      </c>
      <c r="E308" s="17">
        <v>0</v>
      </c>
      <c r="F308" s="17">
        <v>-0.95664973643904494</v>
      </c>
      <c r="G308" s="17">
        <v>-0.95664973643904494</v>
      </c>
      <c r="H308" s="17">
        <v>7.1991144204016422E-2</v>
      </c>
      <c r="I308" s="17">
        <v>0</v>
      </c>
      <c r="J308" s="17">
        <v>4.3194686522409862</v>
      </c>
      <c r="K308" s="17">
        <v>7.1991144204016422E-2</v>
      </c>
      <c r="L308" s="17">
        <v>-1.0000000000000029</v>
      </c>
      <c r="M308" s="17">
        <v>-1.0000000000000029</v>
      </c>
      <c r="N308" s="17">
        <v>1.4398228840803284</v>
      </c>
      <c r="O308" s="17">
        <v>5.4454332410412301</v>
      </c>
      <c r="P308" s="17">
        <v>0.82993265569559105</v>
      </c>
      <c r="Q308" s="17">
        <v>0.38326983281482119</v>
      </c>
      <c r="R308" s="17">
        <v>0.11050723834608972</v>
      </c>
      <c r="S308" s="17">
        <v>0.3381371404811741</v>
      </c>
      <c r="T308" s="17">
        <v>0.2706589180072444</v>
      </c>
      <c r="U308" s="17">
        <v>-3.3704593441607797E-2</v>
      </c>
      <c r="V308" s="17">
        <v>0</v>
      </c>
      <c r="W308" s="17">
        <v>20.124012833711774</v>
      </c>
      <c r="X308" s="17">
        <v>0.32293477966804218</v>
      </c>
      <c r="Y308" s="17">
        <v>-1.0000000000000029</v>
      </c>
      <c r="Z308" s="17">
        <v>-1.0000000000000029</v>
      </c>
      <c r="AA308" s="17">
        <v>41.701849801964762</v>
      </c>
      <c r="AB308" s="17">
        <v>0.19968178859982239</v>
      </c>
      <c r="AC308" s="17">
        <v>5.3578185871721938E-2</v>
      </c>
      <c r="AD308" s="17">
        <v>0.17608662012659407</v>
      </c>
      <c r="AE308" s="17">
        <v>21.467329729906922</v>
      </c>
      <c r="AF308" s="17">
        <v>0.33333333333333331</v>
      </c>
      <c r="AG308" s="17">
        <v>-1.0000000000000029</v>
      </c>
      <c r="AH308" s="17">
        <v>-1.0000000000000029</v>
      </c>
      <c r="AI308" s="17">
        <v>0</v>
      </c>
      <c r="AJ308" s="17">
        <v>0</v>
      </c>
      <c r="AK308" s="17">
        <v>0.32533005718574731</v>
      </c>
      <c r="AL308" s="17">
        <v>-9.2265703961859985E-2</v>
      </c>
      <c r="AM308" s="17">
        <v>0.22772333566509045</v>
      </c>
      <c r="AN308" s="17">
        <v>0.12615487076817464</v>
      </c>
      <c r="AO308" s="17">
        <v>7.3197336775559956</v>
      </c>
      <c r="AP308" s="17">
        <v>2.6925432493950661</v>
      </c>
      <c r="AQ308" s="17">
        <v>24.443481485952777</v>
      </c>
      <c r="AR308" s="17">
        <v>0.57509146504681097</v>
      </c>
      <c r="AS308" s="17">
        <v>0.39492592387205905</v>
      </c>
      <c r="AT308" s="17">
        <v>-1.0000000000000029</v>
      </c>
      <c r="AU308" s="17">
        <v>-1.0000000000000029</v>
      </c>
      <c r="AV308" s="17">
        <v>-0.84614249809295505</v>
      </c>
      <c r="AW308" s="17">
        <v>49.839826292401092</v>
      </c>
      <c r="AX308" s="17">
        <v>49.839826292401092</v>
      </c>
      <c r="AY308" s="17">
        <v>2.1681091350268723E-2</v>
      </c>
      <c r="AZ308" s="17">
        <v>-35.718406689739929</v>
      </c>
      <c r="BA308" s="22">
        <v>1399.1073198090698</v>
      </c>
      <c r="CU308" t="e">
        <v>#N/A</v>
      </c>
      <c r="CV308" t="e">
        <v>#N/A</v>
      </c>
    </row>
    <row r="309" spans="1:100" x14ac:dyDescent="0.25">
      <c r="A309">
        <v>836</v>
      </c>
      <c r="B309" t="s">
        <v>746</v>
      </c>
      <c r="C309" s="22">
        <v>3</v>
      </c>
      <c r="D309" s="17">
        <v>5.0964134413372602</v>
      </c>
      <c r="E309" s="17">
        <v>-0.75430269536329764</v>
      </c>
      <c r="F309" s="17">
        <v>1.2734512284641568</v>
      </c>
      <c r="G309" s="17">
        <v>1.0425431338275217</v>
      </c>
      <c r="H309" s="17">
        <v>0.52782133068386561</v>
      </c>
      <c r="I309" s="17">
        <v>-6.9672892550808104E-3</v>
      </c>
      <c r="J309" s="17">
        <v>31.251242485727115</v>
      </c>
      <c r="K309" s="17">
        <v>0.52085404142878478</v>
      </c>
      <c r="L309" s="17">
        <v>-0.99999999999999978</v>
      </c>
      <c r="M309" s="17">
        <v>-0.99999999999999978</v>
      </c>
      <c r="N309" s="17">
        <v>10.417080828575692</v>
      </c>
      <c r="O309" s="17">
        <v>37.390199060891902</v>
      </c>
      <c r="P309" s="17">
        <v>-0.34715352683206191</v>
      </c>
      <c r="Q309" s="17">
        <v>2.2480588821125846</v>
      </c>
      <c r="R309" s="17">
        <v>0.3975197643590917</v>
      </c>
      <c r="S309" s="17">
        <v>0.3333333333333332</v>
      </c>
      <c r="T309" s="17">
        <v>0.3333333333333332</v>
      </c>
      <c r="U309" s="17">
        <v>0.3232268709325799</v>
      </c>
      <c r="V309" s="17">
        <v>0.46109997149139964</v>
      </c>
      <c r="W309" s="17">
        <v>37.205578706474434</v>
      </c>
      <c r="X309" s="17">
        <v>4.205319937916598</v>
      </c>
      <c r="Y309" s="17">
        <v>-0.99999999999999978</v>
      </c>
      <c r="Z309" s="17">
        <v>-0.99999999999999978</v>
      </c>
      <c r="AA309" s="17">
        <v>62.23249823249315</v>
      </c>
      <c r="AB309" s="17">
        <v>0.1595714715651225</v>
      </c>
      <c r="AC309" s="17">
        <v>9.2530149394019268E-2</v>
      </c>
      <c r="AD309" s="17">
        <v>0.24048637427405192</v>
      </c>
      <c r="AE309" s="17">
        <v>24.62939976165967</v>
      </c>
      <c r="AF309" s="17">
        <v>0.7857142857142857</v>
      </c>
      <c r="AG309" s="17">
        <v>-0.99999999999999978</v>
      </c>
      <c r="AH309" s="17">
        <v>-0.99999999999999978</v>
      </c>
      <c r="AI309" s="17">
        <v>1.1026704338007936E-2</v>
      </c>
      <c r="AJ309" s="17">
        <v>0.46109997149139964</v>
      </c>
      <c r="AK309" s="17">
        <v>-5.0371833691367371E-2</v>
      </c>
      <c r="AL309" s="17">
        <v>0.22894904401323163</v>
      </c>
      <c r="AM309" s="17">
        <v>0.28143292416998311</v>
      </c>
      <c r="AN309" s="17">
        <v>0.13215999604402329</v>
      </c>
      <c r="AO309" s="17">
        <v>6.7839639357927428</v>
      </c>
      <c r="AP309" s="17">
        <v>4.4487451211667395</v>
      </c>
      <c r="AQ309" s="17">
        <v>68.456821192201502</v>
      </c>
      <c r="AR309" s="17">
        <v>1.450993509090645</v>
      </c>
      <c r="AS309" s="17">
        <v>4.7261739793453836</v>
      </c>
      <c r="AT309" s="17">
        <v>-0.99999999999999978</v>
      </c>
      <c r="AU309" s="17">
        <v>-0.99999999999999978</v>
      </c>
      <c r="AV309" s="17">
        <v>1.4400628981866133</v>
      </c>
      <c r="AW309" s="17">
        <v>104.07144241455181</v>
      </c>
      <c r="AX309" s="17">
        <v>150.40197365045188</v>
      </c>
      <c r="AY309" s="17">
        <v>0.15971092431174547</v>
      </c>
      <c r="AZ309" s="17">
        <v>-12.1334832081073</v>
      </c>
      <c r="BA309" s="22">
        <v>1513.4772287595724</v>
      </c>
      <c r="CU309" t="e">
        <v>#N/A</v>
      </c>
      <c r="CV309" t="e">
        <v>#N/A</v>
      </c>
    </row>
    <row r="310" spans="1:100" x14ac:dyDescent="0.25">
      <c r="A310">
        <v>839</v>
      </c>
      <c r="B310" t="s">
        <v>747</v>
      </c>
      <c r="C310" s="22">
        <v>3</v>
      </c>
      <c r="D310" s="17">
        <v>2.0221852709379888</v>
      </c>
      <c r="E310" s="17">
        <v>-0.19553034466991362</v>
      </c>
      <c r="F310" s="17">
        <v>0.16194805856124994</v>
      </c>
      <c r="G310" s="17">
        <v>0.10392433401633255</v>
      </c>
      <c r="H310" s="17">
        <v>0.15166733735297561</v>
      </c>
      <c r="I310" s="17">
        <v>0</v>
      </c>
      <c r="J310" s="17">
        <v>9.1000402411785348</v>
      </c>
      <c r="K310" s="17">
        <v>0.15166733735297561</v>
      </c>
      <c r="L310" s="17">
        <v>-0.99999999999999878</v>
      </c>
      <c r="M310" s="17">
        <v>-0.99999999999999878</v>
      </c>
      <c r="N310" s="17">
        <v>3.0333467470595146</v>
      </c>
      <c r="O310" s="17">
        <v>11.226149846132863</v>
      </c>
      <c r="P310" s="17">
        <v>-9.8094753310892971E-2</v>
      </c>
      <c r="Q310" s="17">
        <v>1.1360917039117111</v>
      </c>
      <c r="R310" s="17">
        <v>0.3402910263885579</v>
      </c>
      <c r="S310" s="17">
        <v>0.33333333333333304</v>
      </c>
      <c r="T310" s="17">
        <v>0.33333333333333304</v>
      </c>
      <c r="U310" s="17">
        <v>0.1945788001075153</v>
      </c>
      <c r="V310" s="17">
        <v>-2.2467562711988615E-3</v>
      </c>
      <c r="W310" s="17">
        <v>28.293254926000291</v>
      </c>
      <c r="X310" s="17">
        <v>1.2798339921165593</v>
      </c>
      <c r="Y310" s="17">
        <v>-0.99999999999999878</v>
      </c>
      <c r="Z310" s="17">
        <v>-0.99999999999999878</v>
      </c>
      <c r="AA310" s="17">
        <v>64.172012166906342</v>
      </c>
      <c r="AB310" s="17">
        <v>0.10001644624875446</v>
      </c>
      <c r="AC310" s="17">
        <v>0.29237943339433331</v>
      </c>
      <c r="AD310" s="17">
        <v>0.31837344464726292</v>
      </c>
      <c r="AE310" s="17">
        <v>35.53846621451757</v>
      </c>
      <c r="AF310" s="17">
        <v>0.8571428571428571</v>
      </c>
      <c r="AG310" s="17">
        <v>-0.99999999999999878</v>
      </c>
      <c r="AH310" s="17">
        <v>-0.99999999999999878</v>
      </c>
      <c r="AI310" s="17">
        <v>8.6336664645273904E-3</v>
      </c>
      <c r="AJ310" s="17">
        <v>-2.2467562711988615E-3</v>
      </c>
      <c r="AK310" s="17">
        <v>-9.0897891467703926E-2</v>
      </c>
      <c r="AL310" s="17">
        <v>-2.8173110703367941E-2</v>
      </c>
      <c r="AM310" s="17">
        <v>-1.6473147105609043E-2</v>
      </c>
      <c r="AN310" s="17">
        <v>-0.10010965731971128</v>
      </c>
      <c r="AO310" s="17">
        <v>-0.86631813497874466</v>
      </c>
      <c r="AP310" s="17">
        <v>-2.6436069865096221</v>
      </c>
      <c r="AQ310" s="17">
        <v>37.393295167178806</v>
      </c>
      <c r="AR310" s="17">
        <v>0.85899871050298293</v>
      </c>
      <c r="AS310" s="17">
        <v>1.4315013294695345</v>
      </c>
      <c r="AT310" s="17">
        <v>-0.99999999999999878</v>
      </c>
      <c r="AU310" s="17">
        <v>-0.99999999999999878</v>
      </c>
      <c r="AV310" s="17">
        <v>0.44421536040489018</v>
      </c>
      <c r="AW310" s="17">
        <v>72.754555026529658</v>
      </c>
      <c r="AX310" s="17">
        <v>72.702552728700326</v>
      </c>
      <c r="AY310" s="17">
        <v>0.3997324187007853</v>
      </c>
      <c r="AZ310" s="17">
        <v>14.607572438654501</v>
      </c>
      <c r="BA310" s="22">
        <v>1443.59021855165</v>
      </c>
      <c r="CU310" t="e">
        <v>#N/A</v>
      </c>
      <c r="CV310" t="e">
        <v>#N/A</v>
      </c>
    </row>
    <row r="311" spans="1:100" x14ac:dyDescent="0.25">
      <c r="A311">
        <v>841</v>
      </c>
      <c r="B311" t="s">
        <v>748</v>
      </c>
      <c r="C311" s="22">
        <v>3</v>
      </c>
      <c r="D311" s="17">
        <v>6.0372933170768839</v>
      </c>
      <c r="E311" s="17">
        <v>-0.30080097012432727</v>
      </c>
      <c r="F311" s="17">
        <v>-1.2890483085350375</v>
      </c>
      <c r="G311" s="17">
        <v>-1.3768669496740653</v>
      </c>
      <c r="H311" s="17">
        <v>-8.1048276741704714E-2</v>
      </c>
      <c r="I311" s="17">
        <v>0</v>
      </c>
      <c r="J311" s="17">
        <v>-4.8628966045022821</v>
      </c>
      <c r="K311" s="17">
        <v>-8.1048276741704714E-2</v>
      </c>
      <c r="L311" s="17">
        <v>-0.99999999999999922</v>
      </c>
      <c r="M311" s="17">
        <v>-0.99999999999999922</v>
      </c>
      <c r="N311" s="17">
        <v>-1.6209655348340943</v>
      </c>
      <c r="O311" s="17">
        <v>-0.20247023709946982</v>
      </c>
      <c r="P311" s="17">
        <v>2.9186426650730084</v>
      </c>
      <c r="Q311" s="17">
        <v>0.77703352475917065</v>
      </c>
      <c r="R311" s="17">
        <v>0.57268183811300877</v>
      </c>
      <c r="S311" s="17">
        <v>0.31407839796976234</v>
      </c>
      <c r="T311" s="17">
        <v>0.33589625799991557</v>
      </c>
      <c r="U311" s="17">
        <v>0.15472260334514343</v>
      </c>
      <c r="V311" s="17">
        <v>0.21456880637950063</v>
      </c>
      <c r="W311" s="17">
        <v>44.012573697441077</v>
      </c>
      <c r="X311" s="17">
        <v>2.6398891090355447</v>
      </c>
      <c r="Y311" s="17">
        <v>-0.99999999999999922</v>
      </c>
      <c r="Z311" s="17">
        <v>-0.99999999999999922</v>
      </c>
      <c r="AA311" s="17">
        <v>77.123489724697151</v>
      </c>
      <c r="AB311" s="17">
        <v>8.8253225656613796E-2</v>
      </c>
      <c r="AC311" s="17">
        <v>0.40408419110750898</v>
      </c>
      <c r="AD311" s="17">
        <v>0.1584272670187393</v>
      </c>
      <c r="AE311" s="17">
        <v>32.538234189143125</v>
      </c>
      <c r="AF311" s="17">
        <v>0.63636363636363635</v>
      </c>
      <c r="AG311" s="17">
        <v>-0.99999999999999922</v>
      </c>
      <c r="AH311" s="17">
        <v>-0.99999999999999922</v>
      </c>
      <c r="AI311" s="17">
        <v>1.3356438323697595E-2</v>
      </c>
      <c r="AJ311" s="17">
        <v>0.21456880637950063</v>
      </c>
      <c r="AK311" s="17">
        <v>-0.15333923958639104</v>
      </c>
      <c r="AL311" s="17">
        <v>5.05400188858037E-2</v>
      </c>
      <c r="AM311" s="17">
        <v>-0.28317572105657252</v>
      </c>
      <c r="AN311" s="17">
        <v>8.413769954669853E-2</v>
      </c>
      <c r="AO311" s="17">
        <v>-7.846089224346275</v>
      </c>
      <c r="AP311" s="17">
        <v>2.3561425830964815</v>
      </c>
      <c r="AQ311" s="17">
        <v>39.149677092938795</v>
      </c>
      <c r="AR311" s="17">
        <v>1.0192660656943229</v>
      </c>
      <c r="AS311" s="17">
        <v>2.5588408322938405</v>
      </c>
      <c r="AT311" s="17">
        <v>-0.99999999999999922</v>
      </c>
      <c r="AU311" s="17">
        <v>-0.99999999999999922</v>
      </c>
      <c r="AV311" s="17">
        <v>-0.80418511156105621</v>
      </c>
      <c r="AW311" s="17">
        <v>79.277162070694274</v>
      </c>
      <c r="AX311" s="17">
        <v>101.00117147511823</v>
      </c>
      <c r="AY311" s="17">
        <v>0.40118303491781659</v>
      </c>
      <c r="AZ311" s="17">
        <v>-2.4613472040266124</v>
      </c>
      <c r="BA311" s="22">
        <v>1399.1737876995505</v>
      </c>
      <c r="CU311" t="e">
        <v>#N/A</v>
      </c>
      <c r="CV311" t="e">
        <v>#N/A</v>
      </c>
    </row>
    <row r="312" spans="1:100" x14ac:dyDescent="0.25">
      <c r="A312">
        <v>842</v>
      </c>
      <c r="B312" t="s">
        <v>749</v>
      </c>
      <c r="C312" s="22">
        <v>3</v>
      </c>
      <c r="D312" s="17">
        <v>4.1002459928814137</v>
      </c>
      <c r="E312" s="17">
        <v>-0.21675518407967195</v>
      </c>
      <c r="F312" s="17">
        <v>5.7656315107466209</v>
      </c>
      <c r="G312" s="17">
        <v>5.7014768299445864</v>
      </c>
      <c r="H312" s="17">
        <v>0.10710348838618713</v>
      </c>
      <c r="I312" s="17">
        <v>-1.8741417869970786E-2</v>
      </c>
      <c r="J312" s="17">
        <v>5.3017242309729804</v>
      </c>
      <c r="K312" s="17">
        <v>8.8362070516216362E-2</v>
      </c>
      <c r="L312" s="17">
        <v>-1.0000000000000027</v>
      </c>
      <c r="M312" s="17">
        <v>-1.0000000000000027</v>
      </c>
      <c r="N312" s="17">
        <v>1.7672414103243268</v>
      </c>
      <c r="O312" s="17">
        <v>15.103447053798975</v>
      </c>
      <c r="P312" s="17">
        <v>1.7745708641906277</v>
      </c>
      <c r="Q312" s="17">
        <v>16.045378157492003</v>
      </c>
      <c r="R312" s="17">
        <v>5.3893410574536667</v>
      </c>
      <c r="S312" s="17">
        <v>0.3333333333333342</v>
      </c>
      <c r="T312" s="17">
        <v>0.3333333333333342</v>
      </c>
      <c r="U312" s="17">
        <v>0.30531923195992544</v>
      </c>
      <c r="V312" s="17">
        <v>5.4243053754468654E-2</v>
      </c>
      <c r="W312" s="17">
        <v>37.514675274593863</v>
      </c>
      <c r="X312" s="17">
        <v>2.1250398465169664</v>
      </c>
      <c r="Y312" s="17">
        <v>-1.0000000000000027</v>
      </c>
      <c r="Z312" s="17">
        <v>-1.0000000000000027</v>
      </c>
      <c r="AA312" s="17">
        <v>89.453618979376046</v>
      </c>
      <c r="AB312" s="17">
        <v>0.13874034235234142</v>
      </c>
      <c r="AC312" s="17">
        <v>0.3705084765656958</v>
      </c>
      <c r="AD312" s="17">
        <v>0.42174323402853198</v>
      </c>
      <c r="AE312" s="17">
        <v>46.549602647328484</v>
      </c>
      <c r="AF312" s="17">
        <v>0.8666666666666667</v>
      </c>
      <c r="AG312" s="17">
        <v>-1.0000000000000027</v>
      </c>
      <c r="AH312" s="17">
        <v>-1.0000000000000027</v>
      </c>
      <c r="AI312" s="17">
        <v>1.3761493437510621E-2</v>
      </c>
      <c r="AJ312" s="17">
        <v>5.4243053754468654E-2</v>
      </c>
      <c r="AK312" s="17">
        <v>0.39342202986622093</v>
      </c>
      <c r="AL312" s="17">
        <v>2.9996605235648899E-2</v>
      </c>
      <c r="AM312" s="17">
        <v>0.32208360503521172</v>
      </c>
      <c r="AN312" s="17">
        <v>-4.9656510056934951E-2</v>
      </c>
      <c r="AO312" s="17">
        <v>10.019200275211396</v>
      </c>
      <c r="AP312" s="17">
        <v>-1.0914297252451286</v>
      </c>
      <c r="AQ312" s="17">
        <v>42.816399505566849</v>
      </c>
      <c r="AR312" s="17">
        <v>1.0262289523810628</v>
      </c>
      <c r="AS312" s="17">
        <v>2.2134019170331829</v>
      </c>
      <c r="AT312" s="17">
        <v>-1.0000000000000027</v>
      </c>
      <c r="AU312" s="17">
        <v>-1.0000000000000027</v>
      </c>
      <c r="AV312" s="17">
        <v>11.090817887398254</v>
      </c>
      <c r="AW312" s="17">
        <v>103.46563630792988</v>
      </c>
      <c r="AX312" s="17">
        <v>109.16517155212689</v>
      </c>
      <c r="AY312" s="17">
        <v>0.2581617056242313</v>
      </c>
      <c r="AZ312" s="17">
        <v>4.9654275157344738</v>
      </c>
      <c r="BA312" s="22">
        <v>1560.8023670969571</v>
      </c>
      <c r="CU312" t="e">
        <v>#N/A</v>
      </c>
      <c r="CV312" t="e">
        <v>#N/A</v>
      </c>
    </row>
    <row r="313" spans="1:100" x14ac:dyDescent="0.25">
      <c r="A313">
        <v>846</v>
      </c>
      <c r="B313" t="s">
        <v>750</v>
      </c>
      <c r="C313" s="22">
        <v>3</v>
      </c>
      <c r="D313" s="17">
        <v>5.6170638194475959</v>
      </c>
      <c r="E313" s="17">
        <v>-0.92715743030972952</v>
      </c>
      <c r="F313" s="17">
        <v>1.1616965365189427</v>
      </c>
      <c r="G313" s="17">
        <v>0.89711509675355561</v>
      </c>
      <c r="H313" s="17">
        <v>0.21858225455392477</v>
      </c>
      <c r="I313" s="17">
        <v>0</v>
      </c>
      <c r="J313" s="17">
        <v>13.114935273235488</v>
      </c>
      <c r="K313" s="17">
        <v>0.21858225455392477</v>
      </c>
      <c r="L313" s="17">
        <v>-1.0000000000000013</v>
      </c>
      <c r="M313" s="17">
        <v>-1.0000000000000013</v>
      </c>
      <c r="N313" s="17">
        <v>4.3716450910784967</v>
      </c>
      <c r="O313" s="17">
        <v>19.629114189436638</v>
      </c>
      <c r="P313" s="17">
        <v>0.22286104986321792</v>
      </c>
      <c r="Q313" s="17">
        <v>-1.2876165933965105</v>
      </c>
      <c r="R313" s="17">
        <v>-0.59806649580965465</v>
      </c>
      <c r="S313" s="17">
        <v>0.34378534993117749</v>
      </c>
      <c r="T313" s="17">
        <v>0.36030847716134029</v>
      </c>
      <c r="U313" s="17">
        <v>0.64626700189805186</v>
      </c>
      <c r="V313" s="17">
        <v>4.3628583650302366E-2</v>
      </c>
      <c r="W313" s="17">
        <v>47.0162863234779</v>
      </c>
      <c r="X313" s="17">
        <v>3.3593262258606269</v>
      </c>
      <c r="Y313" s="17">
        <v>-1.0000000000000013</v>
      </c>
      <c r="Z313" s="17">
        <v>-1.0000000000000013</v>
      </c>
      <c r="AA313" s="17">
        <v>83.984134459879087</v>
      </c>
      <c r="AB313" s="17">
        <v>4.2896621549816633E-2</v>
      </c>
      <c r="AC313" s="17">
        <v>0.52664014473039977</v>
      </c>
      <c r="AD313" s="17">
        <v>0.18178152636399905</v>
      </c>
      <c r="AE313" s="17">
        <v>37.565914632210735</v>
      </c>
      <c r="AF313" s="17">
        <v>0.72727272727272729</v>
      </c>
      <c r="AG313" s="17">
        <v>-1.0000000000000013</v>
      </c>
      <c r="AH313" s="17">
        <v>-1.0000000000000013</v>
      </c>
      <c r="AI313" s="17">
        <v>-2.2672990858262076E-3</v>
      </c>
      <c r="AJ313" s="17">
        <v>4.3628583650302366E-2</v>
      </c>
      <c r="AK313" s="17">
        <v>-5.6324122481983957E-2</v>
      </c>
      <c r="AL313" s="17">
        <v>9.0790018143163717E-2</v>
      </c>
      <c r="AM313" s="17">
        <v>4.2897214333812661E-2</v>
      </c>
      <c r="AN313" s="17">
        <v>2.5084655991891198E-3</v>
      </c>
      <c r="AO313" s="17">
        <v>0.79080974593539666</v>
      </c>
      <c r="AP313" s="17">
        <v>0.51666173069554633</v>
      </c>
      <c r="AQ313" s="17">
        <v>60.131221596713374</v>
      </c>
      <c r="AR313" s="17">
        <v>1.3939894126408729</v>
      </c>
      <c r="AS313" s="17">
        <v>3.5779084804145485</v>
      </c>
      <c r="AT313" s="17">
        <v>-1.0000000000000013</v>
      </c>
      <c r="AU313" s="17">
        <v>-1.0000000000000013</v>
      </c>
      <c r="AV313" s="17">
        <v>0.2990486009439014</v>
      </c>
      <c r="AW313" s="17">
        <v>104.12991038001122</v>
      </c>
      <c r="AX313" s="17">
        <v>108.44742276332495</v>
      </c>
      <c r="AY313" s="17">
        <v>0.11851962580899279</v>
      </c>
      <c r="AZ313" s="17">
        <v>34.790377286203515</v>
      </c>
      <c r="BA313" s="22">
        <v>1497.1792357877227</v>
      </c>
      <c r="CU313" t="e">
        <v>#N/A</v>
      </c>
      <c r="CV313" t="e">
        <v>#N/A</v>
      </c>
    </row>
    <row r="314" spans="1:100" x14ac:dyDescent="0.25">
      <c r="A314">
        <v>847</v>
      </c>
      <c r="B314" t="s">
        <v>751</v>
      </c>
      <c r="C314" s="22">
        <v>3</v>
      </c>
      <c r="D314" s="17">
        <v>5.3558480511447071</v>
      </c>
      <c r="E314" s="17">
        <v>0</v>
      </c>
      <c r="F314" s="17">
        <v>0.87664736930876774</v>
      </c>
      <c r="G314" s="17">
        <v>0.87664736930876774</v>
      </c>
      <c r="H314" s="17">
        <v>0.27199286843379833</v>
      </c>
      <c r="I314" s="17">
        <v>0</v>
      </c>
      <c r="J314" s="17">
        <v>16.319572106027898</v>
      </c>
      <c r="K314" s="17">
        <v>0.27199286843379833</v>
      </c>
      <c r="L314" s="17">
        <v>-0.999999999999998</v>
      </c>
      <c r="M314" s="17">
        <v>-0.999999999999998</v>
      </c>
      <c r="N314" s="17">
        <v>5.4398573686759661</v>
      </c>
      <c r="O314" s="17">
        <v>22.552067526481366</v>
      </c>
      <c r="P314" s="17">
        <v>1.8419711910901679E-2</v>
      </c>
      <c r="Q314" s="17">
        <v>-0.812929198124967</v>
      </c>
      <c r="R314" s="17">
        <v>-0.28863339359106122</v>
      </c>
      <c r="S314" s="17">
        <v>0.34818572216829519</v>
      </c>
      <c r="T314" s="17">
        <v>0.37593516078129086</v>
      </c>
      <c r="U314" s="17">
        <v>0.15817312421477586</v>
      </c>
      <c r="V314" s="17">
        <v>7.2924564952862578E-2</v>
      </c>
      <c r="W314" s="17">
        <v>27.329028147337059</v>
      </c>
      <c r="X314" s="17">
        <v>1.5649697285400244</v>
      </c>
      <c r="Y314" s="17">
        <v>-0.999999999999998</v>
      </c>
      <c r="Z314" s="17">
        <v>-0.999999999999998</v>
      </c>
      <c r="AA314" s="17">
        <v>58.746506813035523</v>
      </c>
      <c r="AB314" s="17">
        <v>5.5635041058451885E-2</v>
      </c>
      <c r="AC314" s="17">
        <v>0.31509370247110763</v>
      </c>
      <c r="AD314" s="17">
        <v>0.26339349765623143</v>
      </c>
      <c r="AE314" s="17">
        <v>31.706112059289563</v>
      </c>
      <c r="AF314" s="17">
        <v>0.66666666666666663</v>
      </c>
      <c r="AG314" s="17">
        <v>-0.999999999999998</v>
      </c>
      <c r="AH314" s="17">
        <v>-0.999999999999998</v>
      </c>
      <c r="AI314" s="17">
        <v>0</v>
      </c>
      <c r="AJ314" s="17">
        <v>7.2924564952862578E-2</v>
      </c>
      <c r="AK314" s="17">
        <v>9.0159327975696466E-2</v>
      </c>
      <c r="AL314" s="17">
        <v>-6.3596501356292301E-2</v>
      </c>
      <c r="AM314" s="17">
        <v>-0.20131068905842073</v>
      </c>
      <c r="AN314" s="17">
        <v>7.0545007121459918E-2</v>
      </c>
      <c r="AO314" s="17">
        <v>-4.5819705865820364</v>
      </c>
      <c r="AP314" s="17">
        <v>1.4456426712550356</v>
      </c>
      <c r="AQ314" s="17">
        <v>43.648600253364954</v>
      </c>
      <c r="AR314" s="17">
        <v>0.95521857211722461</v>
      </c>
      <c r="AS314" s="17">
        <v>1.8369625969738226</v>
      </c>
      <c r="AT314" s="17">
        <v>-0.999999999999998</v>
      </c>
      <c r="AU314" s="17">
        <v>-0.999999999999998</v>
      </c>
      <c r="AV314" s="17">
        <v>0.58801397571770675</v>
      </c>
      <c r="AW314" s="17">
        <v>82.744217010771976</v>
      </c>
      <c r="AX314" s="17">
        <v>90.036673506058264</v>
      </c>
      <c r="AY314" s="17">
        <v>0.42280076602455241</v>
      </c>
      <c r="AZ314" s="17">
        <v>53.249160924000279</v>
      </c>
      <c r="BA314" s="22">
        <v>1522.0931603510292</v>
      </c>
      <c r="CU314" t="e">
        <v>#N/A</v>
      </c>
      <c r="CV314" t="e">
        <v>#N/A</v>
      </c>
    </row>
    <row r="315" spans="1:100" x14ac:dyDescent="0.25">
      <c r="A315">
        <v>848</v>
      </c>
      <c r="B315" t="s">
        <v>752</v>
      </c>
      <c r="C315" s="22">
        <v>3</v>
      </c>
      <c r="D315" s="17">
        <v>4.6175333156212748</v>
      </c>
      <c r="E315" s="17">
        <v>2.66866100227174E-2</v>
      </c>
      <c r="F315" s="17">
        <v>0.72136365083200138</v>
      </c>
      <c r="G315" s="17">
        <v>0.73025918750624053</v>
      </c>
      <c r="H315" s="17">
        <v>0.27162723473181388</v>
      </c>
      <c r="I315" s="17">
        <v>0</v>
      </c>
      <c r="J315" s="17">
        <v>16.297634083908836</v>
      </c>
      <c r="K315" s="17">
        <v>0.27162723473181388</v>
      </c>
      <c r="L315" s="17">
        <v>-0.99999999999999645</v>
      </c>
      <c r="M315" s="17">
        <v>-0.99999999999999645</v>
      </c>
      <c r="N315" s="17">
        <v>5.4325446946362765</v>
      </c>
      <c r="O315" s="17">
        <v>21.645426587036347</v>
      </c>
      <c r="P315" s="17">
        <v>-0.81513620098434814</v>
      </c>
      <c r="Q315" s="17">
        <v>4.4898232865826095</v>
      </c>
      <c r="R315" s="17">
        <v>1.2477640188627881</v>
      </c>
      <c r="S315" s="17">
        <v>0.3333333333333322</v>
      </c>
      <c r="T315" s="17">
        <v>0.35756892307056504</v>
      </c>
      <c r="U315" s="17">
        <v>0.26802346631659857</v>
      </c>
      <c r="V315" s="17">
        <v>-6.1027401621954178E-2</v>
      </c>
      <c r="W315" s="17">
        <v>25.050843454669131</v>
      </c>
      <c r="X315" s="17">
        <v>1.2573484964727375</v>
      </c>
      <c r="Y315" s="17">
        <v>-0.99999999999999645</v>
      </c>
      <c r="Z315" s="17">
        <v>-0.99999999999999645</v>
      </c>
      <c r="AA315" s="17">
        <v>55.403688143025455</v>
      </c>
      <c r="AB315" s="17">
        <v>6.2052120120970652E-2</v>
      </c>
      <c r="AC315" s="17">
        <v>0.43317409850416067</v>
      </c>
      <c r="AD315" s="17">
        <v>8.687539476473978E-2</v>
      </c>
      <c r="AE315" s="17">
        <v>29.105080669493564</v>
      </c>
      <c r="AF315" s="17">
        <v>0.22222222222222221</v>
      </c>
      <c r="AG315" s="17">
        <v>-0.99999999999999645</v>
      </c>
      <c r="AH315" s="17">
        <v>-0.99999999999999645</v>
      </c>
      <c r="AI315" s="17">
        <v>3.6194790525580396E-2</v>
      </c>
      <c r="AJ315" s="17">
        <v>-6.1027401621954178E-2</v>
      </c>
      <c r="AK315" s="17">
        <v>0.15827656402924467</v>
      </c>
      <c r="AL315" s="17">
        <v>-3.8614546602172881E-2</v>
      </c>
      <c r="AM315" s="17">
        <v>0.12355126207175582</v>
      </c>
      <c r="AN315" s="17">
        <v>-0.1139579041638151</v>
      </c>
      <c r="AO315" s="17">
        <v>3.8801643719401189</v>
      </c>
      <c r="AP315" s="17">
        <v>-3.0420203371062433</v>
      </c>
      <c r="AQ315" s="17">
        <v>41.348477538577953</v>
      </c>
      <c r="AR315" s="17">
        <v>0.89789832109854228</v>
      </c>
      <c r="AS315" s="17">
        <v>1.5289757312045515</v>
      </c>
      <c r="AT315" s="17">
        <v>-0.99999999999999645</v>
      </c>
      <c r="AU315" s="17">
        <v>-0.99999999999999645</v>
      </c>
      <c r="AV315" s="17">
        <v>1.9780232063690293</v>
      </c>
      <c r="AW315" s="17">
        <v>74.007094392955551</v>
      </c>
      <c r="AX315" s="17">
        <v>68.628250041271741</v>
      </c>
      <c r="AY315" s="17">
        <v>0.27506859997853789</v>
      </c>
      <c r="AZ315" s="17">
        <v>2.0699460632241484</v>
      </c>
      <c r="BA315" s="22">
        <v>1428.9246300200764</v>
      </c>
      <c r="CU315" t="e">
        <v>#N/A</v>
      </c>
      <c r="CV315" t="e">
        <v>#N/A</v>
      </c>
    </row>
    <row r="316" spans="1:100" x14ac:dyDescent="0.25">
      <c r="A316">
        <v>852</v>
      </c>
      <c r="B316" t="s">
        <v>753</v>
      </c>
      <c r="C316" s="22">
        <v>3</v>
      </c>
      <c r="D316" s="17">
        <v>4.6611871067984563</v>
      </c>
      <c r="E316" s="17">
        <v>0.36846922144875927</v>
      </c>
      <c r="F316" s="17">
        <v>1.85412472534078</v>
      </c>
      <c r="G316" s="17">
        <v>1.9948676156822238</v>
      </c>
      <c r="H316" s="17">
        <v>0.25969751005741654</v>
      </c>
      <c r="I316" s="17">
        <v>0</v>
      </c>
      <c r="J316" s="17">
        <v>15.581850603445</v>
      </c>
      <c r="K316" s="17">
        <v>0.25969751005741654</v>
      </c>
      <c r="L316" s="17">
        <v>-1.0000000000000004</v>
      </c>
      <c r="M316" s="17">
        <v>-1.0000000000000004</v>
      </c>
      <c r="N316" s="17">
        <v>5.1939502011483354</v>
      </c>
      <c r="O316" s="17">
        <v>22.237905325925677</v>
      </c>
      <c r="P316" s="17">
        <v>-1.2727802617908279</v>
      </c>
      <c r="Q316" s="17">
        <v>-3.3304392292255254</v>
      </c>
      <c r="R316" s="17">
        <v>-1.2558802475761048</v>
      </c>
      <c r="S316" s="17">
        <v>0.32116046656903391</v>
      </c>
      <c r="T316" s="17">
        <v>0.31092748216485638</v>
      </c>
      <c r="U316" s="17">
        <v>0.17100140965974431</v>
      </c>
      <c r="V316" s="17">
        <v>-7.372921722000686E-2</v>
      </c>
      <c r="W316" s="17">
        <v>18.786505244648453</v>
      </c>
      <c r="X316" s="17">
        <v>0.59161492282693229</v>
      </c>
      <c r="Y316" s="17">
        <v>-1.0000000000000004</v>
      </c>
      <c r="Z316" s="17">
        <v>-1.0000000000000004</v>
      </c>
      <c r="AA316" s="17">
        <v>52.004927530133195</v>
      </c>
      <c r="AB316" s="17">
        <v>0.25137697550132554</v>
      </c>
      <c r="AC316" s="17">
        <v>0.1036943303698859</v>
      </c>
      <c r="AD316" s="17">
        <v>0.3344147447900056</v>
      </c>
      <c r="AE316" s="17">
        <v>34.474302533060843</v>
      </c>
      <c r="AF316" s="17">
        <v>0.44444444444444442</v>
      </c>
      <c r="AG316" s="17">
        <v>-1.0000000000000004</v>
      </c>
      <c r="AH316" s="17">
        <v>-1.0000000000000004</v>
      </c>
      <c r="AI316" s="17">
        <v>1.6145955949066485E-2</v>
      </c>
      <c r="AJ316" s="17">
        <v>-7.372921722000686E-2</v>
      </c>
      <c r="AK316" s="17">
        <v>-0.24188950999200365</v>
      </c>
      <c r="AL316" s="17">
        <v>0.34368776688934249</v>
      </c>
      <c r="AM316" s="17">
        <v>0.12812680442705474</v>
      </c>
      <c r="AN316" s="17">
        <v>1.0081271234679079</v>
      </c>
      <c r="AO316" s="17">
        <v>1.9937225607163491</v>
      </c>
      <c r="AP316" s="17">
        <v>26.921616921144402</v>
      </c>
      <c r="AQ316" s="17">
        <v>34.368355848093451</v>
      </c>
      <c r="AR316" s="17">
        <v>0.72936014117362791</v>
      </c>
      <c r="AS316" s="17">
        <v>0.85131243288434955</v>
      </c>
      <c r="AT316" s="17">
        <v>-1.0000000000000004</v>
      </c>
      <c r="AU316" s="17">
        <v>-1.0000000000000004</v>
      </c>
      <c r="AV316" s="17">
        <v>0.73898736810611731</v>
      </c>
      <c r="AW316" s="17">
        <v>101.16444977720326</v>
      </c>
      <c r="AX316" s="17">
        <v>94.11444717418388</v>
      </c>
      <c r="AY316" s="17">
        <v>0.25856469888022654</v>
      </c>
      <c r="AZ316" s="17">
        <v>38.572466582350401</v>
      </c>
      <c r="BA316" s="22">
        <v>1529.7902743415295</v>
      </c>
      <c r="CU316" t="e">
        <v>#N/A</v>
      </c>
      <c r="CV316" t="e">
        <v>#N/A</v>
      </c>
    </row>
    <row r="317" spans="1:100" x14ac:dyDescent="0.25">
      <c r="A317">
        <v>854</v>
      </c>
      <c r="B317" t="s">
        <v>754</v>
      </c>
      <c r="C317" s="22">
        <v>3</v>
      </c>
      <c r="D317" s="17">
        <v>5.1391625402544197</v>
      </c>
      <c r="E317" s="17">
        <v>-2.7791518271123403E-2</v>
      </c>
      <c r="F317" s="17">
        <v>0.12899949066889077</v>
      </c>
      <c r="G317" s="17">
        <v>0.13039890760277001</v>
      </c>
      <c r="H317" s="17">
        <v>0.52383637149579343</v>
      </c>
      <c r="I317" s="17">
        <v>-2.1998151900797767E-2</v>
      </c>
      <c r="J317" s="17">
        <v>30.110293175699766</v>
      </c>
      <c r="K317" s="17">
        <v>0.50183821959499608</v>
      </c>
      <c r="L317" s="17">
        <v>-1.0000000000000004</v>
      </c>
      <c r="M317" s="17">
        <v>-1.0000000000000004</v>
      </c>
      <c r="N317" s="17">
        <v>10.036764391899919</v>
      </c>
      <c r="O317" s="17">
        <v>35.379854623556952</v>
      </c>
      <c r="P317" s="17">
        <v>-0.13901524899384046</v>
      </c>
      <c r="Q317" s="17">
        <v>0.70790464029619726</v>
      </c>
      <c r="R317" s="17">
        <v>7.0969487731435854E-2</v>
      </c>
      <c r="S317" s="17">
        <v>0.33333333333333381</v>
      </c>
      <c r="T317" s="17">
        <v>0.3416569217127724</v>
      </c>
      <c r="U317" s="17">
        <v>0.36931526694893213</v>
      </c>
      <c r="V317" s="17">
        <v>0.11012508595689136</v>
      </c>
      <c r="W317" s="17">
        <v>26.103695534277335</v>
      </c>
      <c r="X317" s="17">
        <v>2.3194872073676245</v>
      </c>
      <c r="Y317" s="17">
        <v>-1.0000000000000004</v>
      </c>
      <c r="Z317" s="17">
        <v>-1.0000000000000004</v>
      </c>
      <c r="AA317" s="17">
        <v>87.222690541858299</v>
      </c>
      <c r="AB317" s="17">
        <v>0.31457861264203324</v>
      </c>
      <c r="AC317" s="17">
        <v>0.49061308078421756</v>
      </c>
      <c r="AD317" s="17">
        <v>0.41576881697073986</v>
      </c>
      <c r="AE317" s="17">
        <v>61.048025519849531</v>
      </c>
      <c r="AF317" s="17">
        <v>0.81818181818181823</v>
      </c>
      <c r="AG317" s="17">
        <v>-1.0000000000000004</v>
      </c>
      <c r="AH317" s="17">
        <v>-1.0000000000000004</v>
      </c>
      <c r="AI317" s="17">
        <v>1.7942611308999872E-2</v>
      </c>
      <c r="AJ317" s="17">
        <v>0.11012508595689136</v>
      </c>
      <c r="AK317" s="17">
        <v>-1.9219514269376608E-2</v>
      </c>
      <c r="AL317" s="17">
        <v>-0.12635514811457474</v>
      </c>
      <c r="AM317" s="17">
        <v>-7.0692866461805198E-3</v>
      </c>
      <c r="AN317" s="17">
        <v>-6.5308706912763498E-2</v>
      </c>
      <c r="AO317" s="17">
        <v>-0.27282973750139528</v>
      </c>
      <c r="AP317" s="17">
        <v>-2.2644934133919619</v>
      </c>
      <c r="AQ317" s="17">
        <v>56.213988709977116</v>
      </c>
      <c r="AR317" s="17">
        <v>1.15443060795193</v>
      </c>
      <c r="AS317" s="17">
        <v>2.8213254269626207</v>
      </c>
      <c r="AT317" s="17">
        <v>-1.0000000000000004</v>
      </c>
      <c r="AU317" s="17">
        <v>-1.0000000000000004</v>
      </c>
      <c r="AV317" s="17">
        <v>0.20136839533420425</v>
      </c>
      <c r="AW317" s="17">
        <v>120.33805175202326</v>
      </c>
      <c r="AX317" s="17">
        <v>131.70941257389242</v>
      </c>
      <c r="AY317" s="17">
        <v>6.6075754734959816E-2</v>
      </c>
      <c r="AZ317" s="17">
        <v>10.68195181602826</v>
      </c>
      <c r="BA317" s="22">
        <v>1484.3185787152938</v>
      </c>
      <c r="CU317" t="e">
        <v>#N/A</v>
      </c>
      <c r="CV317" t="e">
        <v>#N/A</v>
      </c>
    </row>
    <row r="318" spans="1:100" x14ac:dyDescent="0.25">
      <c r="A318">
        <v>857</v>
      </c>
      <c r="B318" t="s">
        <v>755</v>
      </c>
      <c r="C318" s="22">
        <v>3</v>
      </c>
      <c r="D318" s="17">
        <v>5.3064319022874713</v>
      </c>
      <c r="E318" s="17">
        <v>7.6604154173194119E-3</v>
      </c>
      <c r="F318" s="17">
        <v>-1.0616194933121137</v>
      </c>
      <c r="G318" s="17">
        <v>-1.0590660215063405</v>
      </c>
      <c r="H318" s="17">
        <v>6.1896052039361528E-2</v>
      </c>
      <c r="I318" s="17">
        <v>0</v>
      </c>
      <c r="J318" s="17">
        <v>3.7137631223616907</v>
      </c>
      <c r="K318" s="17">
        <v>6.1896052039361528E-2</v>
      </c>
      <c r="L318" s="17">
        <v>-0.99999999999999889</v>
      </c>
      <c r="M318" s="17">
        <v>-0.99999999999999889</v>
      </c>
      <c r="N318" s="17">
        <v>1.2379210407872303</v>
      </c>
      <c r="O318" s="17">
        <v>7.9611290031428297</v>
      </c>
      <c r="P318" s="17">
        <v>-0.49278933390132346</v>
      </c>
      <c r="Q318" s="17">
        <v>1.6495401088044197</v>
      </c>
      <c r="R318" s="17">
        <v>0.59595723184367688</v>
      </c>
      <c r="S318" s="17">
        <v>0.33333333333333276</v>
      </c>
      <c r="T318" s="17">
        <v>0.33333333333333276</v>
      </c>
      <c r="U318" s="17">
        <v>0.34059563355753869</v>
      </c>
      <c r="V318" s="17">
        <v>0.26844191644637533</v>
      </c>
      <c r="W318" s="17">
        <v>48.552326585248736</v>
      </c>
      <c r="X318" s="17">
        <v>3.5778046475357099</v>
      </c>
      <c r="Y318" s="17">
        <v>-0.99999999999999889</v>
      </c>
      <c r="Z318" s="17">
        <v>-0.99999999999999889</v>
      </c>
      <c r="AA318" s="17">
        <v>90.568340131068638</v>
      </c>
      <c r="AB318" s="17">
        <v>0.54045397468545375</v>
      </c>
      <c r="AC318" s="17">
        <v>0.14994887910721383</v>
      </c>
      <c r="AD318" s="17">
        <v>0.1379982724868587</v>
      </c>
      <c r="AE318" s="17">
        <v>41.420056313976318</v>
      </c>
      <c r="AF318" s="17">
        <v>0.91666666666666663</v>
      </c>
      <c r="AG318" s="17">
        <v>-0.99999999999999889</v>
      </c>
      <c r="AH318" s="17">
        <v>-0.99999999999999889</v>
      </c>
      <c r="AI318" s="17">
        <v>-6.909973911007028E-2</v>
      </c>
      <c r="AJ318" s="17">
        <v>0.26844191644637533</v>
      </c>
      <c r="AK318" s="17">
        <v>0.10717692914400023</v>
      </c>
      <c r="AL318" s="17">
        <v>0.20041916126158341</v>
      </c>
      <c r="AM318" s="17">
        <v>-0.18832970440577468</v>
      </c>
      <c r="AN318" s="17">
        <v>0.26717616353422896</v>
      </c>
      <c r="AO318" s="17">
        <v>-4.172357964424366</v>
      </c>
      <c r="AP318" s="17">
        <v>7.6814998946636459</v>
      </c>
      <c r="AQ318" s="17">
        <v>52.266089707610405</v>
      </c>
      <c r="AR318" s="17">
        <v>1.2757042166705801</v>
      </c>
      <c r="AS318" s="17">
        <v>3.6397006995750729</v>
      </c>
      <c r="AT318" s="17">
        <v>-0.99999999999999889</v>
      </c>
      <c r="AU318" s="17">
        <v>-0.99999999999999889</v>
      </c>
      <c r="AV318" s="17">
        <v>-0.46310878966266317</v>
      </c>
      <c r="AW318" s="17">
        <v>106.21096902887523</v>
      </c>
      <c r="AX318" s="17">
        <v>131.67316589131127</v>
      </c>
      <c r="AY318" s="17">
        <v>7.3830379629167553E-2</v>
      </c>
      <c r="AZ318" s="17">
        <v>2.8454036884071692</v>
      </c>
      <c r="BA318" s="22">
        <v>1528.889607020574</v>
      </c>
      <c r="CU318" t="e">
        <v>#N/A</v>
      </c>
      <c r="CV318" t="e">
        <v>#N/A</v>
      </c>
    </row>
    <row r="319" spans="1:100" x14ac:dyDescent="0.25">
      <c r="A319">
        <v>858</v>
      </c>
      <c r="B319" t="s">
        <v>756</v>
      </c>
      <c r="C319" s="22">
        <v>3</v>
      </c>
      <c r="D319" s="17">
        <v>4.0912428898848425</v>
      </c>
      <c r="E319" s="17">
        <v>7.8643747332598407E-2</v>
      </c>
      <c r="F319" s="17">
        <v>0.33038755807287279</v>
      </c>
      <c r="G319" s="17">
        <v>0.35167584402306762</v>
      </c>
      <c r="H319" s="17">
        <v>0.48537212102031951</v>
      </c>
      <c r="I319" s="17">
        <v>0</v>
      </c>
      <c r="J319" s="17">
        <v>29.122327261219173</v>
      </c>
      <c r="K319" s="17">
        <v>0.48537212102031951</v>
      </c>
      <c r="L319" s="17">
        <v>-1.0000000000000022</v>
      </c>
      <c r="M319" s="17">
        <v>-1.0000000000000022</v>
      </c>
      <c r="N319" s="17">
        <v>9.7074424204063909</v>
      </c>
      <c r="O319" s="17">
        <v>33.565245995127079</v>
      </c>
      <c r="P319" s="17">
        <v>3.8057089302989779</v>
      </c>
      <c r="Q319" s="17">
        <v>5.2917934182776358</v>
      </c>
      <c r="R319" s="17">
        <v>1.9708711974771371</v>
      </c>
      <c r="S319" s="17">
        <v>0.33333333333333387</v>
      </c>
      <c r="T319" s="17">
        <v>0.32119177326418075</v>
      </c>
      <c r="U319" s="17">
        <v>0.29009045770719777</v>
      </c>
      <c r="V319" s="17">
        <v>-5.4351134962934179E-3</v>
      </c>
      <c r="W319" s="17">
        <v>18.152333191523986</v>
      </c>
      <c r="X319" s="17">
        <v>1.2847625753590721</v>
      </c>
      <c r="Y319" s="17">
        <v>-1.0000000000000022</v>
      </c>
      <c r="Z319" s="17">
        <v>-1.0000000000000022</v>
      </c>
      <c r="AA319" s="17">
        <v>72.177675511555279</v>
      </c>
      <c r="AB319" s="17">
        <v>0.28748954836044016</v>
      </c>
      <c r="AC319" s="17">
        <v>0.31833838373800727</v>
      </c>
      <c r="AD319" s="17">
        <v>0.43526149035263673</v>
      </c>
      <c r="AE319" s="17">
        <v>52.054471122554219</v>
      </c>
      <c r="AF319" s="17">
        <v>0.94117647058823528</v>
      </c>
      <c r="AG319" s="17">
        <v>-1.0000000000000022</v>
      </c>
      <c r="AH319" s="17">
        <v>-1.0000000000000022</v>
      </c>
      <c r="AI319" s="17">
        <v>5.3591414768852631E-2</v>
      </c>
      <c r="AJ319" s="17">
        <v>-5.4351134962934179E-3</v>
      </c>
      <c r="AK319" s="17">
        <v>-0.11095722037860434</v>
      </c>
      <c r="AL319" s="17">
        <v>3.9087932569184039E-2</v>
      </c>
      <c r="AM319" s="17">
        <v>0.31495100255514114</v>
      </c>
      <c r="AN319" s="17">
        <v>-0.10972678403424531</v>
      </c>
      <c r="AO319" s="17">
        <v>7.3189889619855073</v>
      </c>
      <c r="AP319" s="17">
        <v>-2.547729938010213</v>
      </c>
      <c r="AQ319" s="17">
        <v>47.274660452743163</v>
      </c>
      <c r="AR319" s="17">
        <v>0.93918045080841861</v>
      </c>
      <c r="AS319" s="17">
        <v>1.7701346963793914</v>
      </c>
      <c r="AT319" s="17">
        <v>-1.0000000000000022</v>
      </c>
      <c r="AU319" s="17">
        <v>-1.0000000000000022</v>
      </c>
      <c r="AV319" s="17">
        <v>2.3225470415002056</v>
      </c>
      <c r="AW319" s="17">
        <v>103.19519156867219</v>
      </c>
      <c r="AX319" s="17">
        <v>103.72350851441988</v>
      </c>
      <c r="AY319" s="17">
        <v>0.31633992505677755</v>
      </c>
      <c r="AZ319" s="17">
        <v>3.0710575850422019</v>
      </c>
      <c r="BA319" s="22">
        <v>1401.939754371896</v>
      </c>
      <c r="CU319" t="e">
        <v>#N/A</v>
      </c>
      <c r="CV319" t="e">
        <v>#N/A</v>
      </c>
    </row>
    <row r="320" spans="1:100" x14ac:dyDescent="0.25">
      <c r="A320">
        <v>862</v>
      </c>
      <c r="B320" t="s">
        <v>757</v>
      </c>
      <c r="C320" s="22">
        <v>3</v>
      </c>
      <c r="D320" s="17">
        <v>5.1324104072887797</v>
      </c>
      <c r="E320" s="17">
        <v>-1.5966388238011074E-2</v>
      </c>
      <c r="F320" s="17">
        <v>-1.1681804761181536</v>
      </c>
      <c r="G320" s="17">
        <v>-1.1708175379411117</v>
      </c>
      <c r="H320" s="17">
        <v>0.40153740841205349</v>
      </c>
      <c r="I320" s="17">
        <v>1.0867299267221502E-4</v>
      </c>
      <c r="J320" s="17">
        <v>24.098764884283526</v>
      </c>
      <c r="K320" s="17">
        <v>0.40164608140472569</v>
      </c>
      <c r="L320" s="17">
        <v>-0.99999999999999933</v>
      </c>
      <c r="M320" s="17">
        <v>-0.99999999999999933</v>
      </c>
      <c r="N320" s="17">
        <v>8.0329216280945115</v>
      </c>
      <c r="O320" s="17">
        <v>28.060357753631202</v>
      </c>
      <c r="P320" s="17">
        <v>-0.23830343220795652</v>
      </c>
      <c r="Q320" s="17">
        <v>-0.20845874813315987</v>
      </c>
      <c r="R320" s="17">
        <v>-7.1397845395541795E-2</v>
      </c>
      <c r="S320" s="17">
        <v>0.3333333333333332</v>
      </c>
      <c r="T320" s="17">
        <v>0.3333333333333332</v>
      </c>
      <c r="U320" s="17">
        <v>0.34635589466331651</v>
      </c>
      <c r="V320" s="17">
        <v>0.33586960279621519</v>
      </c>
      <c r="W320" s="17">
        <v>37.889843308858886</v>
      </c>
      <c r="X320" s="17">
        <v>3.6656617806924991</v>
      </c>
      <c r="Y320" s="17">
        <v>-0.99999999999999933</v>
      </c>
      <c r="Z320" s="17">
        <v>-0.99999999999999933</v>
      </c>
      <c r="AA320" s="17">
        <v>90.014938883683968</v>
      </c>
      <c r="AB320" s="17">
        <v>0.42848108379202837</v>
      </c>
      <c r="AC320" s="17">
        <v>0.3389600562233121</v>
      </c>
      <c r="AD320" s="17">
        <v>0.27648872838907285</v>
      </c>
      <c r="AE320" s="17">
        <v>52.196493420220655</v>
      </c>
      <c r="AF320" s="17">
        <v>0.94117647058823528</v>
      </c>
      <c r="AG320" s="17">
        <v>-0.99999999999999933</v>
      </c>
      <c r="AH320" s="17">
        <v>-0.99999999999999933</v>
      </c>
      <c r="AI320" s="17">
        <v>4.4865126301604514E-4</v>
      </c>
      <c r="AJ320" s="17">
        <v>0.33586960279621519</v>
      </c>
      <c r="AK320" s="17">
        <v>5.0613403452616279E-2</v>
      </c>
      <c r="AL320" s="17">
        <v>4.9607780138796909E-2</v>
      </c>
      <c r="AM320" s="17">
        <v>4.2069969726367312E-2</v>
      </c>
      <c r="AN320" s="17">
        <v>0.17895144816458586</v>
      </c>
      <c r="AO320" s="17">
        <v>1.3048162604222631</v>
      </c>
      <c r="AP320" s="17">
        <v>4.721825104808631</v>
      </c>
      <c r="AQ320" s="17">
        <v>61.988608193142412</v>
      </c>
      <c r="AR320" s="17">
        <v>1.3488921641261975</v>
      </c>
      <c r="AS320" s="17">
        <v>4.0673078620972243</v>
      </c>
      <c r="AT320" s="17">
        <v>-0.99999999999999933</v>
      </c>
      <c r="AU320" s="17">
        <v>-0.99999999999999933</v>
      </c>
      <c r="AV320" s="17">
        <v>-1.2422153833366534</v>
      </c>
      <c r="AW320" s="17">
        <v>122.79712174212388</v>
      </c>
      <c r="AX320" s="17">
        <v>156.39305504700567</v>
      </c>
      <c r="AY320" s="17">
        <v>0.50969826078285774</v>
      </c>
      <c r="AZ320" s="17">
        <v>34.17574771175655</v>
      </c>
      <c r="BA320" s="22">
        <v>1598.8354504478486</v>
      </c>
      <c r="CU320" t="e">
        <v>#N/A</v>
      </c>
      <c r="CV320" t="e">
        <v>#N/A</v>
      </c>
    </row>
    <row r="321" spans="1:100" x14ac:dyDescent="0.25">
      <c r="A321">
        <v>865</v>
      </c>
      <c r="B321" t="s">
        <v>758</v>
      </c>
      <c r="C321" s="22">
        <v>3</v>
      </c>
      <c r="D321" s="17">
        <v>3.9904378109343339</v>
      </c>
      <c r="E321" s="17">
        <v>-0.40723083192195791</v>
      </c>
      <c r="F321" s="17">
        <v>0.4149942693566403</v>
      </c>
      <c r="G321" s="17">
        <v>0.31833108296098922</v>
      </c>
      <c r="H321" s="17">
        <v>0.14832153880378876</v>
      </c>
      <c r="I321" s="17">
        <v>-3.1849140493670103E-2</v>
      </c>
      <c r="J321" s="17">
        <v>6.9883438986071171</v>
      </c>
      <c r="K321" s="17">
        <v>0.11647239831011869</v>
      </c>
      <c r="L321" s="17">
        <v>-1.0000000000000002</v>
      </c>
      <c r="M321" s="17">
        <v>-1.0000000000000002</v>
      </c>
      <c r="N321" s="17">
        <v>2.3294479662023733</v>
      </c>
      <c r="O321" s="17">
        <v>11.297112792502435</v>
      </c>
      <c r="P321" s="17">
        <v>0.66264936186886547</v>
      </c>
      <c r="Q321" s="17">
        <v>1.6019795411048365</v>
      </c>
      <c r="R321" s="17">
        <v>0.45041384831351527</v>
      </c>
      <c r="S321" s="17">
        <v>0.33333333333333315</v>
      </c>
      <c r="T321" s="17">
        <v>0.34192826653832403</v>
      </c>
      <c r="U321" s="17">
        <v>0.3291744182874457</v>
      </c>
      <c r="V321" s="17">
        <v>1.9111031951034085E-2</v>
      </c>
      <c r="W321" s="17">
        <v>36.282986072000767</v>
      </c>
      <c r="X321" s="17">
        <v>1.9987479996225166</v>
      </c>
      <c r="Y321" s="17">
        <v>-1.0000000000000002</v>
      </c>
      <c r="Z321" s="17">
        <v>-1.0000000000000002</v>
      </c>
      <c r="AA321" s="17">
        <v>87.000763006010047</v>
      </c>
      <c r="AB321" s="17">
        <v>0.38059146075108119</v>
      </c>
      <c r="AC321" s="17">
        <v>0.33018676066031494</v>
      </c>
      <c r="AD321" s="17">
        <v>0.29456904030252046</v>
      </c>
      <c r="AE321" s="17">
        <v>50.267363085695862</v>
      </c>
      <c r="AF321" s="17">
        <v>0.90909090909090906</v>
      </c>
      <c r="AG321" s="17">
        <v>-1.0000000000000002</v>
      </c>
      <c r="AH321" s="17">
        <v>-1.0000000000000002</v>
      </c>
      <c r="AI321" s="17">
        <v>-1.956237923869332E-2</v>
      </c>
      <c r="AJ321" s="17">
        <v>1.9111031951034085E-2</v>
      </c>
      <c r="AK321" s="17">
        <v>-4.8009144130675689E-2</v>
      </c>
      <c r="AL321" s="17">
        <v>0.19964624021949767</v>
      </c>
      <c r="AM321" s="17">
        <v>-6.9381840658418403E-2</v>
      </c>
      <c r="AN321" s="17">
        <v>1.2991660959335061E-2</v>
      </c>
      <c r="AO321" s="17">
        <v>-1.9745917371138395</v>
      </c>
      <c r="AP321" s="17">
        <v>1.323022725080865</v>
      </c>
      <c r="AQ321" s="17">
        <v>43.271329970607901</v>
      </c>
      <c r="AR321" s="17">
        <v>1.0235470501101374</v>
      </c>
      <c r="AS321" s="17">
        <v>2.1152203979326365</v>
      </c>
      <c r="AT321" s="17">
        <v>-1.0000000000000002</v>
      </c>
      <c r="AU321" s="17">
        <v>-1.0000000000000002</v>
      </c>
      <c r="AV321" s="17">
        <v>0.76874493127450538</v>
      </c>
      <c r="AW321" s="17">
        <v>99.620898523593482</v>
      </c>
      <c r="AX321" s="17">
        <v>101.14075413392291</v>
      </c>
      <c r="AY321" s="17">
        <v>0.32107198025005407</v>
      </c>
      <c r="AZ321" s="17">
        <v>36.892470985775475</v>
      </c>
      <c r="BA321" s="22">
        <v>1562.3119879068656</v>
      </c>
      <c r="CU321" t="e">
        <v>#N/A</v>
      </c>
      <c r="CV321" t="e">
        <v>#N/A</v>
      </c>
    </row>
    <row r="322" spans="1:100" x14ac:dyDescent="0.25">
      <c r="A322">
        <v>867</v>
      </c>
      <c r="B322" t="s">
        <v>759</v>
      </c>
      <c r="C322" s="22">
        <v>3</v>
      </c>
      <c r="D322" s="17">
        <v>3.0452791786512954</v>
      </c>
      <c r="E322" s="17">
        <v>-0.15058807885875661</v>
      </c>
      <c r="F322" s="17">
        <v>-0.50896591447486006</v>
      </c>
      <c r="G322" s="17">
        <v>-0.55916194076111225</v>
      </c>
      <c r="H322" s="17">
        <v>0.24770763991329045</v>
      </c>
      <c r="I322" s="17">
        <v>0</v>
      </c>
      <c r="J322" s="17">
        <v>14.862458394797429</v>
      </c>
      <c r="K322" s="17">
        <v>0.24770763991329045</v>
      </c>
      <c r="L322" s="17">
        <v>-1.0000000000000038</v>
      </c>
      <c r="M322" s="17">
        <v>-1.0000000000000038</v>
      </c>
      <c r="N322" s="17">
        <v>4.9541527982658096</v>
      </c>
      <c r="O322" s="17">
        <v>17.34857563268762</v>
      </c>
      <c r="P322" s="17">
        <v>3.8306329040703337</v>
      </c>
      <c r="Q322" s="17">
        <v>-3.4784530813848598</v>
      </c>
      <c r="R322" s="17">
        <v>-0.74899121319592499</v>
      </c>
      <c r="S322" s="17">
        <v>0.33333333333333454</v>
      </c>
      <c r="T322" s="17">
        <v>0.18293844466325412</v>
      </c>
      <c r="U322" s="17">
        <v>5.0514928079597982E-2</v>
      </c>
      <c r="V322" s="17">
        <v>2.6025203507489089E-2</v>
      </c>
      <c r="W322" s="17">
        <v>13.804170786815405</v>
      </c>
      <c r="X322" s="17">
        <v>0.59527978800145409</v>
      </c>
      <c r="Y322" s="17">
        <v>-1.0000000000000038</v>
      </c>
      <c r="Z322" s="17">
        <v>-1.0000000000000038</v>
      </c>
      <c r="AA322" s="17">
        <v>22.510687643982425</v>
      </c>
      <c r="AB322" s="17">
        <v>-3.9448558060593747E-2</v>
      </c>
      <c r="AC322" s="17">
        <v>-9.4241869282511159E-2</v>
      </c>
      <c r="AD322" s="17">
        <v>0.32280058875036399</v>
      </c>
      <c r="AE322" s="17">
        <v>9.4555080703629564</v>
      </c>
      <c r="AF322" s="17">
        <v>0.1111111111111111</v>
      </c>
      <c r="AG322" s="17">
        <v>-1.0000000000000038</v>
      </c>
      <c r="AH322" s="17">
        <v>-1.0000000000000038</v>
      </c>
      <c r="AI322" s="17">
        <v>-4.8524419541778593E-2</v>
      </c>
      <c r="AJ322" s="17">
        <v>2.6025203507489089E-2</v>
      </c>
      <c r="AK322" s="17">
        <v>7.5768869531419231E-2</v>
      </c>
      <c r="AL322" s="17">
        <v>9.2129007935412247E-2</v>
      </c>
      <c r="AM322" s="17">
        <v>-6.4781265372092389E-2</v>
      </c>
      <c r="AN322" s="17">
        <v>4.2216655850328313E-2</v>
      </c>
      <c r="AO322" s="17">
        <v>-1.2406872866452148</v>
      </c>
      <c r="AP322" s="17">
        <v>1.5160614359352673</v>
      </c>
      <c r="AQ322" s="17">
        <v>28.666629181612834</v>
      </c>
      <c r="AR322" s="17">
        <v>0.59281190958367569</v>
      </c>
      <c r="AS322" s="17">
        <v>0.84298742791474468</v>
      </c>
      <c r="AT322" s="17">
        <v>-1.0000000000000038</v>
      </c>
      <c r="AU322" s="17">
        <v>-1.0000000000000038</v>
      </c>
      <c r="AV322" s="17">
        <v>-1.3081531539570377</v>
      </c>
      <c r="AW322" s="17">
        <v>41.375324712605298</v>
      </c>
      <c r="AX322" s="17">
        <v>43.00735667251864</v>
      </c>
      <c r="AY322" s="17">
        <v>0.11489712359924627</v>
      </c>
      <c r="AZ322" s="17">
        <v>-8.653397164655555</v>
      </c>
      <c r="BA322" s="22">
        <v>1454.7937941000448</v>
      </c>
      <c r="CU322" t="e">
        <v>#N/A</v>
      </c>
      <c r="CV322" t="e">
        <v>#N/A</v>
      </c>
    </row>
    <row r="323" spans="1:100" x14ac:dyDescent="0.25">
      <c r="A323">
        <v>868</v>
      </c>
      <c r="B323" t="s">
        <v>760</v>
      </c>
      <c r="C323" s="22">
        <v>3</v>
      </c>
      <c r="D323" s="17">
        <v>5.0114317922494855</v>
      </c>
      <c r="E323" s="17">
        <v>0</v>
      </c>
      <c r="F323" s="17">
        <v>1.9751630179626072</v>
      </c>
      <c r="G323" s="17">
        <v>1.9751630179626072</v>
      </c>
      <c r="H323" s="17">
        <v>0.25846059980445552</v>
      </c>
      <c r="I323" s="17">
        <v>7.2937636605903758E-2</v>
      </c>
      <c r="J323" s="17">
        <v>19.883894184621553</v>
      </c>
      <c r="K323" s="17">
        <v>0.3313982364103592</v>
      </c>
      <c r="L323" s="17">
        <v>-0.99999999999999922</v>
      </c>
      <c r="M323" s="17">
        <v>-0.99999999999999922</v>
      </c>
      <c r="N323" s="17">
        <v>6.6279647282071883</v>
      </c>
      <c r="O323" s="17">
        <v>26.870488994833668</v>
      </c>
      <c r="P323" s="17">
        <v>-0.28885269366177274</v>
      </c>
      <c r="Q323" s="17">
        <v>-1.4427606159999891</v>
      </c>
      <c r="R323" s="17">
        <v>-0.43519410904712491</v>
      </c>
      <c r="S323" s="17">
        <v>0.33333333333333315</v>
      </c>
      <c r="T323" s="17">
        <v>0.33333333333333315</v>
      </c>
      <c r="U323" s="17">
        <v>0.32850117301259996</v>
      </c>
      <c r="V323" s="17">
        <v>0.12897638729409122</v>
      </c>
      <c r="W323" s="17">
        <v>31.709839622519951</v>
      </c>
      <c r="X323" s="17">
        <v>2.4231314460712543</v>
      </c>
      <c r="Y323" s="17">
        <v>-0.99999999999999922</v>
      </c>
      <c r="Z323" s="17">
        <v>-0.99999999999999922</v>
      </c>
      <c r="AA323" s="17">
        <v>76.715293182194841</v>
      </c>
      <c r="AB323" s="17">
        <v>0.1309931390055657</v>
      </c>
      <c r="AC323" s="17">
        <v>0.37465460001337647</v>
      </c>
      <c r="AD323" s="17">
        <v>0.40316521435549885</v>
      </c>
      <c r="AE323" s="17">
        <v>45.440647668722079</v>
      </c>
      <c r="AF323" s="17">
        <v>0.8571428571428571</v>
      </c>
      <c r="AG323" s="17">
        <v>-0.99999999999999922</v>
      </c>
      <c r="AH323" s="17">
        <v>-0.99999999999999922</v>
      </c>
      <c r="AI323" s="17">
        <v>0</v>
      </c>
      <c r="AJ323" s="17">
        <v>0.12897638729409122</v>
      </c>
      <c r="AK323" s="17">
        <v>-0.18107838161230658</v>
      </c>
      <c r="AL323" s="17">
        <v>4.2155620630484752E-2</v>
      </c>
      <c r="AM323" s="17">
        <v>5.0419202444712902E-2</v>
      </c>
      <c r="AN323" s="17">
        <v>0.64392157220595869</v>
      </c>
      <c r="AO323" s="17">
        <v>0.3550881530562906</v>
      </c>
      <c r="AP323" s="17">
        <v>16.308817408301387</v>
      </c>
      <c r="AQ323" s="17">
        <v>51.593733807141504</v>
      </c>
      <c r="AR323" s="17">
        <v>1.1241442269733577</v>
      </c>
      <c r="AS323" s="17">
        <v>2.7545296824816137</v>
      </c>
      <c r="AT323" s="17">
        <v>-0.99999999999999922</v>
      </c>
      <c r="AU323" s="17">
        <v>-0.99999999999999922</v>
      </c>
      <c r="AV323" s="17">
        <v>1.5399689089154815</v>
      </c>
      <c r="AW323" s="17">
        <v>119.89459958532986</v>
      </c>
      <c r="AX323" s="17">
        <v>132.79223831473902</v>
      </c>
      <c r="AY323" s="17">
        <v>0.4052433576198321</v>
      </c>
      <c r="AZ323" s="17">
        <v>31.098534706883612</v>
      </c>
      <c r="BA323" s="22">
        <v>1524.529150791675</v>
      </c>
      <c r="CU323" t="e">
        <v>#N/A</v>
      </c>
      <c r="CV323" t="e">
        <v>#N/A</v>
      </c>
    </row>
    <row r="324" spans="1:100" x14ac:dyDescent="0.25">
      <c r="A324">
        <v>870</v>
      </c>
      <c r="B324" t="s">
        <v>761</v>
      </c>
      <c r="C324" s="22">
        <v>3</v>
      </c>
      <c r="D324" s="17">
        <v>4.2364710474368739</v>
      </c>
      <c r="E324" s="17">
        <v>-7.5194577887810671E-2</v>
      </c>
      <c r="F324" s="17">
        <v>-0.34911889619790709</v>
      </c>
      <c r="G324" s="17">
        <v>-0.3665478777208766</v>
      </c>
      <c r="H324" s="17">
        <v>0.69694450772711514</v>
      </c>
      <c r="I324" s="17">
        <v>-4.0203340235405761E-5</v>
      </c>
      <c r="J324" s="17">
        <v>41.814258263212793</v>
      </c>
      <c r="K324" s="17">
        <v>0.69690430438687978</v>
      </c>
      <c r="L324" s="17">
        <v>-0.99999999999999967</v>
      </c>
      <c r="M324" s="17">
        <v>-0.99999999999999967</v>
      </c>
      <c r="N324" s="17">
        <v>13.938086087737606</v>
      </c>
      <c r="O324" s="17">
        <v>45.684181432928803</v>
      </c>
      <c r="P324" s="17">
        <v>2.6151543468088279</v>
      </c>
      <c r="Q324" s="17">
        <v>-0.73639454029758511</v>
      </c>
      <c r="R324" s="17">
        <v>-7.2812929806260224E-2</v>
      </c>
      <c r="S324" s="17">
        <v>0.33333333333333315</v>
      </c>
      <c r="T324" s="17">
        <v>0.35092064416564328</v>
      </c>
      <c r="U324" s="17">
        <v>0.72062095674175319</v>
      </c>
      <c r="V324" s="17">
        <v>6.0667212463743958E-2</v>
      </c>
      <c r="W324" s="17">
        <v>30.745513692703749</v>
      </c>
      <c r="X324" s="17">
        <v>3.2514240856938854</v>
      </c>
      <c r="Y324" s="17">
        <v>-0.99999999999999967</v>
      </c>
      <c r="Z324" s="17">
        <v>-0.99999999999999967</v>
      </c>
      <c r="AA324" s="17">
        <v>83.816409257136385</v>
      </c>
      <c r="AB324" s="17">
        <v>0.23313612608351614</v>
      </c>
      <c r="AC324" s="17">
        <v>0.31784992788673821</v>
      </c>
      <c r="AD324" s="17">
        <v>0.51188811591452288</v>
      </c>
      <c r="AE324" s="17">
        <v>53.143708494238872</v>
      </c>
      <c r="AF324" s="17">
        <v>0.91666666666666663</v>
      </c>
      <c r="AG324" s="17">
        <v>-0.99999999999999967</v>
      </c>
      <c r="AH324" s="17">
        <v>-0.99999999999999967</v>
      </c>
      <c r="AI324" s="17">
        <v>0</v>
      </c>
      <c r="AJ324" s="17">
        <v>6.0667212463743958E-2</v>
      </c>
      <c r="AK324" s="17">
        <v>0.21090666865989091</v>
      </c>
      <c r="AL324" s="17">
        <v>0.21758290898091151</v>
      </c>
      <c r="AM324" s="17">
        <v>3.972369114420933E-2</v>
      </c>
      <c r="AN324" s="17">
        <v>0.78836958539848223</v>
      </c>
      <c r="AO324" s="17">
        <v>2.0476256219046891</v>
      </c>
      <c r="AP324" s="17">
        <v>20.797154179866627</v>
      </c>
      <c r="AQ324" s="17">
        <v>72.559771955916531</v>
      </c>
      <c r="AR324" s="17">
        <v>1.4655421467044731</v>
      </c>
      <c r="AS324" s="17">
        <v>3.9483283900807646</v>
      </c>
      <c r="AT324" s="17">
        <v>-0.99999999999999967</v>
      </c>
      <c r="AU324" s="17">
        <v>-0.99999999999999967</v>
      </c>
      <c r="AV324" s="17">
        <v>-0.43936080752713691</v>
      </c>
      <c r="AW324" s="17">
        <v>150.29774486993176</v>
      </c>
      <c r="AX324" s="17">
        <v>156.36446611630618</v>
      </c>
      <c r="AY324" s="17">
        <v>0.34758651952212327</v>
      </c>
      <c r="AZ324" s="17">
        <v>56.537122639817049</v>
      </c>
      <c r="BA324" s="22">
        <v>1573.3038218037866</v>
      </c>
      <c r="CU324" t="e">
        <v>#N/A</v>
      </c>
      <c r="CV324" t="e">
        <v>#N/A</v>
      </c>
    </row>
    <row r="325" spans="1:100" x14ac:dyDescent="0.25">
      <c r="A325">
        <v>871</v>
      </c>
      <c r="B325" t="s">
        <v>762</v>
      </c>
      <c r="C325" s="22">
        <v>3</v>
      </c>
      <c r="D325" s="17">
        <v>2.8235577560124807</v>
      </c>
      <c r="E325" s="17">
        <v>0.12863021248767773</v>
      </c>
      <c r="F325" s="17">
        <v>-0.65900971548938581</v>
      </c>
      <c r="G325" s="17">
        <v>-0.60808682287981142</v>
      </c>
      <c r="H325" s="17">
        <v>0.21312485499665412</v>
      </c>
      <c r="I325" s="17">
        <v>-2.4648606864604385E-2</v>
      </c>
      <c r="J325" s="17">
        <v>11.308574887922983</v>
      </c>
      <c r="K325" s="17">
        <v>0.18847624813204972</v>
      </c>
      <c r="L325" s="17">
        <v>-1.0000000000000007</v>
      </c>
      <c r="M325" s="17">
        <v>-1.0000000000000007</v>
      </c>
      <c r="N325" s="17">
        <v>3.7695249626409941</v>
      </c>
      <c r="O325" s="17">
        <v>13.524045821055653</v>
      </c>
      <c r="P325" s="17">
        <v>1.528210162127204</v>
      </c>
      <c r="Q325" s="17">
        <v>-0.17903060199999032</v>
      </c>
      <c r="R325" s="17">
        <v>2.4147593185088204E-2</v>
      </c>
      <c r="S325" s="17">
        <v>0.33333333333333387</v>
      </c>
      <c r="T325" s="17">
        <v>0.34192057310675877</v>
      </c>
      <c r="U325" s="17">
        <v>-0.10477493904517314</v>
      </c>
      <c r="V325" s="17">
        <v>-1.7495323184765106E-3</v>
      </c>
      <c r="W325" s="17">
        <v>15.210127477775707</v>
      </c>
      <c r="X325" s="17">
        <v>6.5767947989915893E-2</v>
      </c>
      <c r="Y325" s="17">
        <v>-1.0000000000000007</v>
      </c>
      <c r="Z325" s="17">
        <v>-1.0000000000000007</v>
      </c>
      <c r="AA325" s="17">
        <v>65.664716151357126</v>
      </c>
      <c r="AB325" s="17">
        <v>0.35148664229249005</v>
      </c>
      <c r="AC325" s="17">
        <v>0.21178696765668367</v>
      </c>
      <c r="AD325" s="17">
        <v>0.44533521165875373</v>
      </c>
      <c r="AE325" s="17">
        <v>50.430441080396342</v>
      </c>
      <c r="AF325" s="17">
        <v>1</v>
      </c>
      <c r="AG325" s="17">
        <v>-1.0000000000000007</v>
      </c>
      <c r="AH325" s="17">
        <v>-1.0000000000000007</v>
      </c>
      <c r="AI325" s="17">
        <v>0</v>
      </c>
      <c r="AJ325" s="17">
        <v>-1.7495323184765106E-3</v>
      </c>
      <c r="AK325" s="17">
        <v>0.10081293397936895</v>
      </c>
      <c r="AL325" s="17">
        <v>0.45121856481231215</v>
      </c>
      <c r="AM325" s="17">
        <v>-0.40741423561546736</v>
      </c>
      <c r="AN325" s="17">
        <v>-5.8564346027330988E-2</v>
      </c>
      <c r="AO325" s="17">
        <v>-9.6812912204898467</v>
      </c>
      <c r="AP325" s="17">
        <v>0.79198417337828841</v>
      </c>
      <c r="AQ325" s="17">
        <v>26.518702365698704</v>
      </c>
      <c r="AR325" s="17">
        <v>0.56872943507644236</v>
      </c>
      <c r="AS325" s="17">
        <v>0.25424419612196514</v>
      </c>
      <c r="AT325" s="17">
        <v>-1.0000000000000007</v>
      </c>
      <c r="AU325" s="17">
        <v>-1.0000000000000007</v>
      </c>
      <c r="AV325" s="17">
        <v>-0.58393922969472312</v>
      </c>
      <c r="AW325" s="17">
        <v>79.980746145791059</v>
      </c>
      <c r="AX325" s="17">
        <v>79.805792913943392</v>
      </c>
      <c r="AY325" s="17">
        <v>0.24243999170437183</v>
      </c>
      <c r="AZ325" s="17">
        <v>20.060136841125981</v>
      </c>
      <c r="BA325" s="22">
        <v>1463.2387630817893</v>
      </c>
      <c r="CU325" t="e">
        <v>#N/A</v>
      </c>
      <c r="CV325" t="e">
        <v>#N/A</v>
      </c>
    </row>
    <row r="326" spans="1:100" x14ac:dyDescent="0.25">
      <c r="A326">
        <v>876</v>
      </c>
      <c r="B326" t="s">
        <v>763</v>
      </c>
      <c r="C326" s="22">
        <v>3</v>
      </c>
      <c r="D326" s="17">
        <v>4.1707647991476522</v>
      </c>
      <c r="E326" s="17">
        <v>8.418138552672233E-2</v>
      </c>
      <c r="F326" s="17">
        <v>0.79985045949045708</v>
      </c>
      <c r="G326" s="17">
        <v>0.79985045949045708</v>
      </c>
      <c r="H326" s="17">
        <v>0.47468618062613593</v>
      </c>
      <c r="I326" s="17">
        <v>0</v>
      </c>
      <c r="J326" s="17">
        <v>28.481170837568154</v>
      </c>
      <c r="K326" s="17">
        <v>0.47468618062613593</v>
      </c>
      <c r="L326" s="17">
        <v>-0.99999999999999944</v>
      </c>
      <c r="M326" s="17">
        <v>-0.99999999999999944</v>
      </c>
      <c r="N326" s="17">
        <v>9.4937236125227162</v>
      </c>
      <c r="O326" s="17">
        <v>33.451786096206284</v>
      </c>
      <c r="P326" s="17">
        <v>-0.27802057599538499</v>
      </c>
      <c r="Q326" s="17">
        <v>-7.6617056478897036E-2</v>
      </c>
      <c r="R326" s="17">
        <v>-2.3309605127485887E-2</v>
      </c>
      <c r="S326" s="17">
        <v>0.33333333333333315</v>
      </c>
      <c r="T326" s="17">
        <v>0.34121805137904421</v>
      </c>
      <c r="U326" s="17">
        <v>0.40533823174113631</v>
      </c>
      <c r="V326" s="17">
        <v>0.29165670788846743</v>
      </c>
      <c r="W326" s="17">
        <v>35.874405748633805</v>
      </c>
      <c r="X326" s="17">
        <v>3.5491127313090938</v>
      </c>
      <c r="Y326" s="17">
        <v>-0.99999999999999944</v>
      </c>
      <c r="Z326" s="17">
        <v>-0.99999999999999944</v>
      </c>
      <c r="AA326" s="17">
        <v>85.950275125155983</v>
      </c>
      <c r="AB326" s="17">
        <v>0.12910957146650226</v>
      </c>
      <c r="AC326" s="17">
        <v>0.47585250537593266</v>
      </c>
      <c r="AD326" s="17">
        <v>0.39702150279055848</v>
      </c>
      <c r="AE326" s="17">
        <v>50.099178981649672</v>
      </c>
      <c r="AF326" s="17">
        <v>0.875</v>
      </c>
      <c r="AG326" s="17">
        <v>-0.99999999999999944</v>
      </c>
      <c r="AH326" s="17">
        <v>-0.99999999999999944</v>
      </c>
      <c r="AI326" s="17">
        <v>0</v>
      </c>
      <c r="AJ326" s="17">
        <v>0.29165670788846743</v>
      </c>
      <c r="AK326" s="17">
        <v>0.11611595463174468</v>
      </c>
      <c r="AL326" s="17">
        <v>0.46101564741187201</v>
      </c>
      <c r="AM326" s="17">
        <v>0.25696419126936709</v>
      </c>
      <c r="AN326" s="17">
        <v>1.083959865287188</v>
      </c>
      <c r="AO326" s="17">
        <v>7.0046845548929006</v>
      </c>
      <c r="AP326" s="17">
        <v>29.404074869239064</v>
      </c>
      <c r="AQ326" s="17">
        <v>64.355576586201991</v>
      </c>
      <c r="AR326" s="17">
        <v>1.3715463243419814</v>
      </c>
      <c r="AS326" s="17">
        <v>4.0237989119352306</v>
      </c>
      <c r="AT326" s="17">
        <v>-0.99999999999999944</v>
      </c>
      <c r="AU326" s="17">
        <v>-0.99999999999999944</v>
      </c>
      <c r="AV326" s="17">
        <v>0.77654085436297127</v>
      </c>
      <c r="AW326" s="17">
        <v>148.80613609060137</v>
      </c>
      <c r="AX326" s="17">
        <v>177.97180687944805</v>
      </c>
      <c r="AY326" s="17">
        <v>0.60414009569159899</v>
      </c>
      <c r="AZ326" s="17">
        <v>99.459652829127734</v>
      </c>
      <c r="BA326" s="22">
        <v>1660.3080611796481</v>
      </c>
      <c r="CU326" t="e">
        <v>#N/A</v>
      </c>
      <c r="CV326" t="e">
        <v>#N/A</v>
      </c>
    </row>
    <row r="327" spans="1:100" x14ac:dyDescent="0.25">
      <c r="A327">
        <v>877</v>
      </c>
      <c r="B327" t="s">
        <v>764</v>
      </c>
      <c r="C327" s="22">
        <v>3</v>
      </c>
      <c r="D327" s="17">
        <v>5.1991753903544762</v>
      </c>
      <c r="E327" s="17">
        <v>0</v>
      </c>
      <c r="F327" s="17">
        <v>-0.12055085592827905</v>
      </c>
      <c r="G327" s="17">
        <v>-0.12055085592827905</v>
      </c>
      <c r="H327" s="17">
        <v>-0.16865248442405484</v>
      </c>
      <c r="I327" s="17">
        <v>0</v>
      </c>
      <c r="J327" s="17">
        <v>-10.11914906544329</v>
      </c>
      <c r="K327" s="17">
        <v>-0.16865248442405484</v>
      </c>
      <c r="L327" s="17">
        <v>-1.0000000000000007</v>
      </c>
      <c r="M327" s="17">
        <v>-1.0000000000000007</v>
      </c>
      <c r="N327" s="17">
        <v>-3.3730496884810961</v>
      </c>
      <c r="O327" s="17">
        <v>-5.0405245310170823</v>
      </c>
      <c r="P327" s="17">
        <v>-0.39359678038493728</v>
      </c>
      <c r="Q327" s="17">
        <v>1.5793971382242757</v>
      </c>
      <c r="R327" s="17">
        <v>0.44658798271523192</v>
      </c>
      <c r="S327" s="17">
        <v>0.3333333333333337</v>
      </c>
      <c r="T327" s="17">
        <v>0.47033671663906629</v>
      </c>
      <c r="U327" s="17">
        <v>0.202013669739292</v>
      </c>
      <c r="V327" s="17">
        <v>-2.2788609695285407E-2</v>
      </c>
      <c r="W327" s="17">
        <v>46.061903777618447</v>
      </c>
      <c r="X327" s="17">
        <v>1.7311926612052679</v>
      </c>
      <c r="Y327" s="17">
        <v>-1.0000000000000007</v>
      </c>
      <c r="Z327" s="17">
        <v>-1.0000000000000007</v>
      </c>
      <c r="AA327" s="17">
        <v>88.685179826025802</v>
      </c>
      <c r="AB327" s="17">
        <v>0.22635188257061456</v>
      </c>
      <c r="AC327" s="17">
        <v>0.37931631039190089</v>
      </c>
      <c r="AD327" s="17">
        <v>0.23786556835132644</v>
      </c>
      <c r="AE327" s="17">
        <v>42.176688065692069</v>
      </c>
      <c r="AF327" s="17">
        <v>0.7</v>
      </c>
      <c r="AG327" s="17">
        <v>-1.0000000000000007</v>
      </c>
      <c r="AH327" s="17">
        <v>-1.0000000000000007</v>
      </c>
      <c r="AI327" s="17">
        <v>0</v>
      </c>
      <c r="AJ327" s="17">
        <v>-2.2788609695285407E-2</v>
      </c>
      <c r="AK327" s="17">
        <v>0.10300477465625421</v>
      </c>
      <c r="AL327" s="17">
        <v>0.11872644300703741</v>
      </c>
      <c r="AM327" s="17">
        <v>0.12075695927978296</v>
      </c>
      <c r="AN327" s="17">
        <v>0.29219348699538061</v>
      </c>
      <c r="AO327" s="17">
        <v>3.5339478552758465</v>
      </c>
      <c r="AP327" s="17">
        <v>7.8984693899197049</v>
      </c>
      <c r="AQ327" s="17">
        <v>35.942754712175159</v>
      </c>
      <c r="AR327" s="17">
        <v>0.98289511001640606</v>
      </c>
      <c r="AS327" s="17">
        <v>1.5625401767812133</v>
      </c>
      <c r="AT327" s="17">
        <v>-1.0000000000000007</v>
      </c>
      <c r="AU327" s="17">
        <v>-1.0000000000000007</v>
      </c>
      <c r="AV327" s="17">
        <v>0.32603712678695218</v>
      </c>
      <c r="AW327" s="17">
        <v>91.543124684928415</v>
      </c>
      <c r="AX327" s="17">
        <v>89.264263715399863</v>
      </c>
      <c r="AY327" s="17">
        <v>0.38499262292877406</v>
      </c>
      <c r="AZ327" s="17">
        <v>6.0581394623212317</v>
      </c>
      <c r="BA327" s="22">
        <v>1421.4139095331875</v>
      </c>
      <c r="CU327" t="e">
        <v>#N/A</v>
      </c>
      <c r="CV327" t="e">
        <v>#N/A</v>
      </c>
    </row>
    <row r="328" spans="1:100" x14ac:dyDescent="0.25">
      <c r="A328">
        <v>884</v>
      </c>
      <c r="B328" t="s">
        <v>765</v>
      </c>
      <c r="C328" s="22">
        <v>3</v>
      </c>
      <c r="D328" s="17">
        <v>5.8475250755279093</v>
      </c>
      <c r="E328" s="17">
        <v>-4.191567319168274E-2</v>
      </c>
      <c r="F328" s="17">
        <v>-2.4124901871389097E-2</v>
      </c>
      <c r="G328" s="17">
        <v>-5.584784009940464E-2</v>
      </c>
      <c r="H328" s="17">
        <v>0.16756602660188338</v>
      </c>
      <c r="I328" s="17">
        <v>1.1842750349466967E-2</v>
      </c>
      <c r="J328" s="17">
        <v>10.764526617081025</v>
      </c>
      <c r="K328" s="17">
        <v>0.17940877695135041</v>
      </c>
      <c r="L328" s="17">
        <v>-1.0000000000000024</v>
      </c>
      <c r="M328" s="17">
        <v>-1.0000000000000024</v>
      </c>
      <c r="N328" s="17">
        <v>3.5881755390270085</v>
      </c>
      <c r="O328" s="17">
        <v>16.556203852509526</v>
      </c>
      <c r="P328" s="17">
        <v>-5.4076102602790388E-2</v>
      </c>
      <c r="Q328" s="17">
        <v>-0.29203014078039735</v>
      </c>
      <c r="R328" s="17">
        <v>-4.2318609362637954E-2</v>
      </c>
      <c r="S328" s="17">
        <v>0.33333333333333404</v>
      </c>
      <c r="T328" s="17">
        <v>0.23914188266153136</v>
      </c>
      <c r="U328" s="17">
        <v>0.26225931125339907</v>
      </c>
      <c r="V328" s="17">
        <v>-3.4173651665200332E-2</v>
      </c>
      <c r="W328" s="17">
        <v>24.846083945268546</v>
      </c>
      <c r="X328" s="17">
        <v>1.1428703233941062</v>
      </c>
      <c r="Y328" s="17">
        <v>-1.0000000000000024</v>
      </c>
      <c r="Z328" s="17">
        <v>-1.0000000000000024</v>
      </c>
      <c r="AA328" s="17">
        <v>80.004496606135561</v>
      </c>
      <c r="AB328" s="17">
        <v>0.22179048558530243</v>
      </c>
      <c r="AC328" s="17">
        <v>0.56508924824287077</v>
      </c>
      <c r="AD328" s="17">
        <v>0.31713489157642072</v>
      </c>
      <c r="AE328" s="17">
        <v>55.200731270229696</v>
      </c>
      <c r="AF328" s="17">
        <v>0.9</v>
      </c>
      <c r="AG328" s="17">
        <v>-1.0000000000000024</v>
      </c>
      <c r="AH328" s="17">
        <v>-1.0000000000000024</v>
      </c>
      <c r="AI328" s="17">
        <v>0</v>
      </c>
      <c r="AJ328" s="17">
        <v>-3.4173651665200332E-2</v>
      </c>
      <c r="AK328" s="17">
        <v>-0.19984569777628641</v>
      </c>
      <c r="AL328" s="17">
        <v>0.37746054710961341</v>
      </c>
      <c r="AM328" s="17">
        <v>-3.6108512760416323E-3</v>
      </c>
      <c r="AN328" s="17">
        <v>-0.11352845532730249</v>
      </c>
      <c r="AO328" s="17">
        <v>-1.0894997707824738</v>
      </c>
      <c r="AP328" s="17">
        <v>-0.95090864763449423</v>
      </c>
      <c r="AQ328" s="17">
        <v>35.610610562349557</v>
      </c>
      <c r="AR328" s="17">
        <v>0.80056087558306432</v>
      </c>
      <c r="AS328" s="17">
        <v>1.322279100345457</v>
      </c>
      <c r="AT328" s="17">
        <v>-1.0000000000000024</v>
      </c>
      <c r="AU328" s="17">
        <v>-1.0000000000000024</v>
      </c>
      <c r="AV328" s="17">
        <v>-9.8166449462042615E-2</v>
      </c>
      <c r="AW328" s="17">
        <v>95.609791811010638</v>
      </c>
      <c r="AX328" s="17">
        <v>92.19242664449061</v>
      </c>
      <c r="AY328" s="17">
        <v>0.11640867889365551</v>
      </c>
      <c r="AZ328" s="17">
        <v>13.815520553192236</v>
      </c>
      <c r="BA328" s="22">
        <v>1518.9336736442851</v>
      </c>
      <c r="CU328" t="e">
        <v>#N/A</v>
      </c>
      <c r="CV328" t="e">
        <v>#N/A</v>
      </c>
    </row>
    <row r="329" spans="1:100" x14ac:dyDescent="0.25">
      <c r="A329">
        <v>885</v>
      </c>
      <c r="B329" t="s">
        <v>766</v>
      </c>
      <c r="C329" s="22">
        <v>3</v>
      </c>
      <c r="D329" s="17">
        <v>5.2902710788453895</v>
      </c>
      <c r="E329" s="17">
        <v>0.61150124308236931</v>
      </c>
      <c r="F329" s="17">
        <v>0.39565284411701429</v>
      </c>
      <c r="G329" s="17">
        <v>0.61852502777507645</v>
      </c>
      <c r="H329" s="17">
        <v>9.2098370588734726E-2</v>
      </c>
      <c r="I329" s="17">
        <v>0</v>
      </c>
      <c r="J329" s="17">
        <v>5.5259022353240823</v>
      </c>
      <c r="K329" s="17">
        <v>9.2098370588734726E-2</v>
      </c>
      <c r="L329" s="17">
        <v>-0.99999999999999967</v>
      </c>
      <c r="M329" s="17">
        <v>-0.99999999999999967</v>
      </c>
      <c r="N329" s="17">
        <v>1.8419674117746945</v>
      </c>
      <c r="O329" s="17">
        <v>11.43469834194455</v>
      </c>
      <c r="P329" s="17">
        <v>3.1112984852553653</v>
      </c>
      <c r="Q329" s="17">
        <v>-0.47734309054936347</v>
      </c>
      <c r="R329" s="17">
        <v>0.10652605720099931</v>
      </c>
      <c r="S329" s="17">
        <v>0.33333333333333326</v>
      </c>
      <c r="T329" s="17">
        <v>0.33161496705048377</v>
      </c>
      <c r="U329" s="17">
        <v>0.17612373070227039</v>
      </c>
      <c r="V329" s="17">
        <v>6.4224089148886679E-2</v>
      </c>
      <c r="W329" s="17">
        <v>32.527909985849575</v>
      </c>
      <c r="X329" s="17">
        <v>1.6609710212146354</v>
      </c>
      <c r="Y329" s="17">
        <v>-0.99999999999999967</v>
      </c>
      <c r="Z329" s="17">
        <v>-0.99999999999999967</v>
      </c>
      <c r="AA329" s="17">
        <v>80.702514828827745</v>
      </c>
      <c r="AB329" s="17">
        <v>0.3625053347790369</v>
      </c>
      <c r="AC329" s="17">
        <v>0.47838043640451094</v>
      </c>
      <c r="AD329" s="17">
        <v>0.12047580453199506</v>
      </c>
      <c r="AE329" s="17">
        <v>48.068078785777146</v>
      </c>
      <c r="AF329" s="17">
        <v>0.9285714285714286</v>
      </c>
      <c r="AG329" s="17">
        <v>-0.99999999999999967</v>
      </c>
      <c r="AH329" s="17">
        <v>-0.99999999999999967</v>
      </c>
      <c r="AI329" s="17">
        <v>0</v>
      </c>
      <c r="AJ329" s="17">
        <v>6.4224089148886679E-2</v>
      </c>
      <c r="AK329" s="17">
        <v>0.25360746298958464</v>
      </c>
      <c r="AL329" s="17">
        <v>-0.22343624164731515</v>
      </c>
      <c r="AM329" s="17">
        <v>-0.14822512538741567</v>
      </c>
      <c r="AN329" s="17">
        <v>0.17157031199143052</v>
      </c>
      <c r="AO329" s="17">
        <v>-2.4375908197374718</v>
      </c>
      <c r="AP329" s="17">
        <v>3.1720765915491875</v>
      </c>
      <c r="AQ329" s="17">
        <v>38.053812221173658</v>
      </c>
      <c r="AR329" s="17">
        <v>0.90529612023497374</v>
      </c>
      <c r="AS329" s="17">
        <v>1.7530693918033682</v>
      </c>
      <c r="AT329" s="17">
        <v>-0.99999999999999967</v>
      </c>
      <c r="AU329" s="17">
        <v>-0.99999999999999967</v>
      </c>
      <c r="AV329" s="17">
        <v>0.72505108497607584</v>
      </c>
      <c r="AW329" s="17">
        <v>95.30928976232147</v>
      </c>
      <c r="AX329" s="17">
        <v>101.73169867721018</v>
      </c>
      <c r="AY329" s="17">
        <v>0.19391774597960898</v>
      </c>
      <c r="AZ329" s="17">
        <v>38.617542355033947</v>
      </c>
      <c r="BA329" s="22">
        <v>1471.1622652136823</v>
      </c>
      <c r="CU329" t="e">
        <v>#N/A</v>
      </c>
      <c r="CV329" t="e">
        <v>#N/A</v>
      </c>
    </row>
    <row r="330" spans="1:100" x14ac:dyDescent="0.25">
      <c r="A330">
        <v>888</v>
      </c>
      <c r="B330" t="s">
        <v>767</v>
      </c>
      <c r="C330" s="22">
        <v>3</v>
      </c>
      <c r="D330" s="17">
        <v>4.1968762850998376</v>
      </c>
      <c r="E330" s="17">
        <v>6.0316534581614113E-3</v>
      </c>
      <c r="F330" s="17">
        <v>0.40208369301447999</v>
      </c>
      <c r="G330" s="17">
        <v>0.40208369301447999</v>
      </c>
      <c r="H330" s="17">
        <v>0.15765632278047248</v>
      </c>
      <c r="I330" s="17">
        <v>0</v>
      </c>
      <c r="J330" s="17">
        <v>9.4593793668283475</v>
      </c>
      <c r="K330" s="17">
        <v>0.15765632278047248</v>
      </c>
      <c r="L330" s="17">
        <v>-0.99999999999999911</v>
      </c>
      <c r="M330" s="17">
        <v>-0.99999999999999911</v>
      </c>
      <c r="N330" s="17">
        <v>3.1531264556094496</v>
      </c>
      <c r="O330" s="17">
        <v>14.058339344942667</v>
      </c>
      <c r="P330" s="17">
        <v>0.46776945932850011</v>
      </c>
      <c r="Q330" s="17">
        <v>-4.3023244206757891E-2</v>
      </c>
      <c r="R330" s="17">
        <v>6.8015545435415395E-2</v>
      </c>
      <c r="S330" s="17">
        <v>0.33333333333333315</v>
      </c>
      <c r="T330" s="17">
        <v>0.29747894448274742</v>
      </c>
      <c r="U330" s="17">
        <v>6.1559939111230526E-2</v>
      </c>
      <c r="V330" s="17">
        <v>2.4924443508759385E-3</v>
      </c>
      <c r="W330" s="17">
        <v>21.488333539908563</v>
      </c>
      <c r="X330" s="17">
        <v>0.69849598873519991</v>
      </c>
      <c r="Y330" s="17">
        <v>-0.99999999999999911</v>
      </c>
      <c r="Z330" s="17">
        <v>-0.99999999999999911</v>
      </c>
      <c r="AA330" s="17">
        <v>34.848413146492547</v>
      </c>
      <c r="AB330" s="17">
        <v>0.19014347794385791</v>
      </c>
      <c r="AC330" s="17">
        <v>0.15507267950579701</v>
      </c>
      <c r="AD330" s="17">
        <v>-7.937487622668403E-2</v>
      </c>
      <c r="AE330" s="17">
        <v>13.29206406114854</v>
      </c>
      <c r="AF330" s="17">
        <v>0.41176470588235292</v>
      </c>
      <c r="AG330" s="17">
        <v>-0.99999999999999911</v>
      </c>
      <c r="AH330" s="17">
        <v>-0.99999999999999911</v>
      </c>
      <c r="AI330" s="17">
        <v>0</v>
      </c>
      <c r="AJ330" s="17">
        <v>2.4924443508759385E-3</v>
      </c>
      <c r="AK330" s="17">
        <v>-8.8166218495022916E-2</v>
      </c>
      <c r="AL330" s="17">
        <v>-9.1871649426082419E-2</v>
      </c>
      <c r="AM330" s="17">
        <v>0.37261165459836371</v>
      </c>
      <c r="AN330" s="17">
        <v>6.6671636031372425E-2</v>
      </c>
      <c r="AO330" s="17">
        <v>8.8744602724839758</v>
      </c>
      <c r="AP330" s="17">
        <v>1.2074326536538975</v>
      </c>
      <c r="AQ330" s="17">
        <v>30.947712906736935</v>
      </c>
      <c r="AR330" s="17">
        <v>0.69486466127818713</v>
      </c>
      <c r="AS330" s="17">
        <v>0.8561523115156725</v>
      </c>
      <c r="AT330" s="17">
        <v>-0.99999999999999911</v>
      </c>
      <c r="AU330" s="17">
        <v>-0.99999999999999911</v>
      </c>
      <c r="AV330" s="17">
        <v>0.47009923844989537</v>
      </c>
      <c r="AW330" s="17">
        <v>50.114185145089102</v>
      </c>
      <c r="AX330" s="17">
        <v>50.3634295801767</v>
      </c>
      <c r="AY330" s="17">
        <v>0.23555226967724821</v>
      </c>
      <c r="AZ330" s="17">
        <v>-15.647900245751408</v>
      </c>
      <c r="BA330" s="22">
        <v>1416.0027815528765</v>
      </c>
      <c r="CU330" t="e">
        <v>#N/A</v>
      </c>
      <c r="CV330" t="e">
        <v>#N/A</v>
      </c>
    </row>
    <row r="331" spans="1:100" x14ac:dyDescent="0.25">
      <c r="A331">
        <v>894</v>
      </c>
      <c r="B331" t="s">
        <v>768</v>
      </c>
      <c r="C331" s="22">
        <v>3</v>
      </c>
      <c r="D331" s="17">
        <v>4.3623352164483213</v>
      </c>
      <c r="E331" s="17">
        <v>-5.2024330203382124E-2</v>
      </c>
      <c r="F331" s="17">
        <v>2.8062555846222161</v>
      </c>
      <c r="G331" s="17">
        <v>2.7889141412210887</v>
      </c>
      <c r="H331" s="17">
        <v>0.45582857082174488</v>
      </c>
      <c r="I331" s="17">
        <v>0</v>
      </c>
      <c r="J331" s="17">
        <v>27.349714249304693</v>
      </c>
      <c r="K331" s="17">
        <v>0.45582857082174488</v>
      </c>
      <c r="L331" s="17">
        <v>-1.0000000000000004</v>
      </c>
      <c r="M331" s="17">
        <v>-1.0000000000000004</v>
      </c>
      <c r="N331" s="17">
        <v>9.1165714164348994</v>
      </c>
      <c r="O331" s="17">
        <v>34.500963606974125</v>
      </c>
      <c r="P331" s="17">
        <v>-0.19751798592688971</v>
      </c>
      <c r="Q331" s="17">
        <v>-0.35409623445052024</v>
      </c>
      <c r="R331" s="17">
        <v>-6.3854046142388515E-2</v>
      </c>
      <c r="S331" s="17">
        <v>0.33333333333333359</v>
      </c>
      <c r="T331" s="17">
        <v>0.33333333333333359</v>
      </c>
      <c r="U331" s="17">
        <v>0.38109914592089633</v>
      </c>
      <c r="V331" s="17">
        <v>0.15707292687639954</v>
      </c>
      <c r="W331" s="17">
        <v>29.960406745688701</v>
      </c>
      <c r="X331" s="17">
        <v>2.6776722407869036</v>
      </c>
      <c r="Y331" s="17">
        <v>-1.0000000000000004</v>
      </c>
      <c r="Z331" s="17">
        <v>-1.0000000000000004</v>
      </c>
      <c r="AA331" s="17">
        <v>63.822550425086973</v>
      </c>
      <c r="AB331" s="17">
        <v>0.26996968886451039</v>
      </c>
      <c r="AC331" s="17">
        <v>8.7208954228546243E-2</v>
      </c>
      <c r="AD331" s="17">
        <v>0.32134131141775668</v>
      </c>
      <c r="AE331" s="17">
        <v>33.925997725540661</v>
      </c>
      <c r="AF331" s="17">
        <v>0.9285714285714286</v>
      </c>
      <c r="AG331" s="17">
        <v>-1.0000000000000004</v>
      </c>
      <c r="AH331" s="17">
        <v>-1.0000000000000004</v>
      </c>
      <c r="AI331" s="17">
        <v>1.1789499539418234E-3</v>
      </c>
      <c r="AJ331" s="17">
        <v>0.15707292687639954</v>
      </c>
      <c r="AK331" s="17">
        <v>-4.5459201249381714E-2</v>
      </c>
      <c r="AL331" s="17">
        <v>-0.19357203615205046</v>
      </c>
      <c r="AM331" s="17">
        <v>-0.10014996685970674</v>
      </c>
      <c r="AN331" s="17">
        <v>0.28942163923578795</v>
      </c>
      <c r="AO331" s="17">
        <v>-2.7310451777395786</v>
      </c>
      <c r="AP331" s="17">
        <v>6.2676808001344479</v>
      </c>
      <c r="AQ331" s="17">
        <v>57.310120994993405</v>
      </c>
      <c r="AR331" s="17">
        <v>1.2048387394639628</v>
      </c>
      <c r="AS331" s="17">
        <v>3.133500811608648</v>
      </c>
      <c r="AT331" s="17">
        <v>-1.0000000000000004</v>
      </c>
      <c r="AU331" s="17">
        <v>-1.0000000000000004</v>
      </c>
      <c r="AV331" s="17">
        <v>2.7250600950786992</v>
      </c>
      <c r="AW331" s="17">
        <v>104.59119483219555</v>
      </c>
      <c r="AX331" s="17">
        <v>120.32206651891434</v>
      </c>
      <c r="AY331" s="17">
        <v>0.29755140409705916</v>
      </c>
      <c r="AZ331" s="17">
        <v>20.83082992102247</v>
      </c>
      <c r="BA331" s="22">
        <v>1583.3275361907679</v>
      </c>
      <c r="CU331" t="e">
        <v>#N/A</v>
      </c>
      <c r="CV331" t="e">
        <v>#N/A</v>
      </c>
    </row>
    <row r="332" spans="1:100" x14ac:dyDescent="0.25">
      <c r="A332">
        <v>900</v>
      </c>
      <c r="B332" t="s">
        <v>769</v>
      </c>
      <c r="C332" s="22">
        <v>3</v>
      </c>
      <c r="D332" s="17">
        <v>4.2827184506125935</v>
      </c>
      <c r="E332" s="17">
        <v>-1.7923617087594785E-2</v>
      </c>
      <c r="F332" s="17">
        <v>13.149171164083986</v>
      </c>
      <c r="G332" s="17">
        <v>13.149171164083986</v>
      </c>
      <c r="H332" s="17">
        <v>0.28952737648649424</v>
      </c>
      <c r="I332" s="17">
        <v>0</v>
      </c>
      <c r="J332" s="17">
        <v>17.371642589189669</v>
      </c>
      <c r="K332" s="17">
        <v>0.28952737648649424</v>
      </c>
      <c r="L332" s="17">
        <v>-0.99999999999999867</v>
      </c>
      <c r="M332" s="17">
        <v>-0.99999999999999867</v>
      </c>
      <c r="N332" s="17">
        <v>5.7905475297298885</v>
      </c>
      <c r="O332" s="17">
        <v>34.803532203886228</v>
      </c>
      <c r="P332" s="17">
        <v>-0.19981265479461247</v>
      </c>
      <c r="Q332" s="17">
        <v>81.035620881651113</v>
      </c>
      <c r="R332" s="17">
        <v>26.726914769970168</v>
      </c>
      <c r="S332" s="17">
        <v>0.33333333333333282</v>
      </c>
      <c r="T332" s="17">
        <v>0.33333333333333282</v>
      </c>
      <c r="U332" s="17">
        <v>6.7408455048706031E-2</v>
      </c>
      <c r="V332" s="17">
        <v>-0.1181510098476877</v>
      </c>
      <c r="W332" s="17">
        <v>13.055869415247605</v>
      </c>
      <c r="X332" s="17">
        <v>-6.2132948711129773E-2</v>
      </c>
      <c r="Y332" s="17">
        <v>-0.99999999999999867</v>
      </c>
      <c r="Z332" s="17">
        <v>-0.99999999999999867</v>
      </c>
      <c r="AA332" s="17">
        <v>87.948534761730045</v>
      </c>
      <c r="AB332" s="17">
        <v>0.34804422156927245</v>
      </c>
      <c r="AC332" s="17">
        <v>0.19193845257508876</v>
      </c>
      <c r="AD332" s="17">
        <v>0.42333233738588449</v>
      </c>
      <c r="AE332" s="17">
        <v>48.165750576512281</v>
      </c>
      <c r="AF332" s="17">
        <v>0.78947368421052633</v>
      </c>
      <c r="AG332" s="17">
        <v>-0.99999999999999867</v>
      </c>
      <c r="AH332" s="17">
        <v>-0.99999999999999867</v>
      </c>
      <c r="AI332" s="17">
        <v>0.66803899746310735</v>
      </c>
      <c r="AJ332" s="17">
        <v>-0.1181510098476877</v>
      </c>
      <c r="AK332" s="17">
        <v>-8.2477483836353546E-2</v>
      </c>
      <c r="AL332" s="17">
        <v>6.5541875543966538E-2</v>
      </c>
      <c r="AM332" s="17">
        <v>0.16842689441582145</v>
      </c>
      <c r="AN332" s="17">
        <v>7.2329287417520732E-2</v>
      </c>
      <c r="AO332" s="17">
        <v>3.7982849412137694</v>
      </c>
      <c r="AP332" s="17">
        <v>2.1359415631578513</v>
      </c>
      <c r="AQ332" s="17">
        <v>30.42751200443724</v>
      </c>
      <c r="AR332" s="17">
        <v>0.61592411186768425</v>
      </c>
      <c r="AS332" s="17">
        <v>0.2273944277753645</v>
      </c>
      <c r="AT332" s="17">
        <v>-0.99999999999999867</v>
      </c>
      <c r="AU332" s="17">
        <v>-0.99999999999999867</v>
      </c>
      <c r="AV332" s="17">
        <v>39.876085934054146</v>
      </c>
      <c r="AW332" s="17">
        <v>124.88800852877411</v>
      </c>
      <c r="AX332" s="17">
        <v>126.4336874932675</v>
      </c>
      <c r="AY332" s="17">
        <v>0.38814908312971713</v>
      </c>
      <c r="AZ332" s="17">
        <v>45.922160676416333</v>
      </c>
      <c r="BA332" s="22">
        <v>1521.5831750387854</v>
      </c>
      <c r="CU332" t="e">
        <v>#N/A</v>
      </c>
      <c r="CV332" t="e">
        <v>#N/A</v>
      </c>
    </row>
    <row r="333" spans="1:100" x14ac:dyDescent="0.25">
      <c r="A333">
        <v>904</v>
      </c>
      <c r="B333" t="s">
        <v>770</v>
      </c>
      <c r="C333" s="22">
        <v>3</v>
      </c>
      <c r="D333" s="17">
        <v>5.3431182376439859</v>
      </c>
      <c r="E333" s="17">
        <v>-1.700386397634587E-2</v>
      </c>
      <c r="F333" s="17">
        <v>-1.0897229832872655</v>
      </c>
      <c r="G333" s="17">
        <v>-1.0953909379460476</v>
      </c>
      <c r="H333" s="17">
        <v>0.52222067920805959</v>
      </c>
      <c r="I333" s="17">
        <v>0</v>
      </c>
      <c r="J333" s="17">
        <v>31.333240752483569</v>
      </c>
      <c r="K333" s="17">
        <v>0.52222067920805959</v>
      </c>
      <c r="L333" s="17">
        <v>-0.99999999999999889</v>
      </c>
      <c r="M333" s="17">
        <v>-0.99999999999999889</v>
      </c>
      <c r="N333" s="17">
        <v>10.444413584161195</v>
      </c>
      <c r="O333" s="17">
        <v>35.580968052181547</v>
      </c>
      <c r="P333" s="17">
        <v>1.4710645834817018</v>
      </c>
      <c r="Q333" s="17">
        <v>1.32304475297693</v>
      </c>
      <c r="R333" s="17">
        <v>0.48198507491047382</v>
      </c>
      <c r="S333" s="17">
        <v>0.33333333333333304</v>
      </c>
      <c r="T333" s="17">
        <v>0.33333333333333304</v>
      </c>
      <c r="U333" s="17">
        <v>0.35960600380104746</v>
      </c>
      <c r="V333" s="17">
        <v>-0.15046411309312568</v>
      </c>
      <c r="W333" s="17">
        <v>14.143515126661132</v>
      </c>
      <c r="X333" s="17">
        <v>0.68008532410404299</v>
      </c>
      <c r="Y333" s="17">
        <v>-0.99999999999999889</v>
      </c>
      <c r="Z333" s="17">
        <v>-0.99999999999999889</v>
      </c>
      <c r="AA333" s="17">
        <v>58.175605959044006</v>
      </c>
      <c r="AB333" s="17">
        <v>0.23432147636890188</v>
      </c>
      <c r="AC333" s="17">
        <v>0.33823100632420183</v>
      </c>
      <c r="AD333" s="17">
        <v>0.29844963245634404</v>
      </c>
      <c r="AE333" s="17">
        <v>43.550105757472409</v>
      </c>
      <c r="AF333" s="17">
        <v>0.66666666666666663</v>
      </c>
      <c r="AG333" s="17">
        <v>-0.99999999999999889</v>
      </c>
      <c r="AH333" s="17">
        <v>-0.99999999999999889</v>
      </c>
      <c r="AI333" s="17">
        <v>3.6372521839871427E-2</v>
      </c>
      <c r="AJ333" s="17">
        <v>-0.15046411309312568</v>
      </c>
      <c r="AK333" s="17">
        <v>0.3725041633822197</v>
      </c>
      <c r="AL333" s="17">
        <v>0.13746957508147845</v>
      </c>
      <c r="AM333" s="17">
        <v>0.27808028845555405</v>
      </c>
      <c r="AN333" s="17">
        <v>-0.24291207671255752</v>
      </c>
      <c r="AO333" s="17">
        <v>8.8145280282999483</v>
      </c>
      <c r="AP333" s="17">
        <v>-5.3854540424065487</v>
      </c>
      <c r="AQ333" s="17">
        <v>45.476755879144697</v>
      </c>
      <c r="AR333" s="17">
        <v>0.87580855737458774</v>
      </c>
      <c r="AS333" s="17">
        <v>1.2023060033121027</v>
      </c>
      <c r="AT333" s="17">
        <v>-0.99999999999999889</v>
      </c>
      <c r="AU333" s="17">
        <v>-0.99999999999999889</v>
      </c>
      <c r="AV333" s="17">
        <v>-0.61340586303557398</v>
      </c>
      <c r="AW333" s="17">
        <v>88.371119968818888</v>
      </c>
      <c r="AX333" s="17">
        <v>74.052159096303825</v>
      </c>
      <c r="AY333" s="17">
        <v>0.22569629027325747</v>
      </c>
      <c r="AZ333" s="17">
        <v>-8.2826059089320818</v>
      </c>
      <c r="BA333" s="22">
        <v>1451.3666433244819</v>
      </c>
      <c r="CU333" t="e">
        <v>#N/A</v>
      </c>
      <c r="CV333" t="e">
        <v>#N/A</v>
      </c>
    </row>
    <row r="334" spans="1:100" x14ac:dyDescent="0.25">
      <c r="A334">
        <v>907</v>
      </c>
      <c r="B334" t="s">
        <v>771</v>
      </c>
      <c r="C334" s="22">
        <v>3</v>
      </c>
      <c r="D334" s="17">
        <v>4.3700386236693092</v>
      </c>
      <c r="E334" s="17">
        <v>3.243196301448426E-3</v>
      </c>
      <c r="F334" s="17">
        <v>0.94515289928662793</v>
      </c>
      <c r="G334" s="17">
        <v>0.94607952680132745</v>
      </c>
      <c r="H334" s="17">
        <v>0.23287863640787146</v>
      </c>
      <c r="I334" s="17">
        <v>-4.3727484471798423E-4</v>
      </c>
      <c r="J334" s="17">
        <v>13.946481693789213</v>
      </c>
      <c r="K334" s="17">
        <v>0.23244136156315345</v>
      </c>
      <c r="L334" s="17">
        <v>-1.0000000000000004</v>
      </c>
      <c r="M334" s="17">
        <v>-1.0000000000000004</v>
      </c>
      <c r="N334" s="17">
        <v>4.6488272312630698</v>
      </c>
      <c r="O334" s="17">
        <v>19.262599844259849</v>
      </c>
      <c r="P334" s="17">
        <v>-4.5326464232473301E-2</v>
      </c>
      <c r="Q334" s="17">
        <v>-1.0876375670367515</v>
      </c>
      <c r="R334" s="17">
        <v>-0.36410590921610592</v>
      </c>
      <c r="S334" s="17">
        <v>0.33333333333333315</v>
      </c>
      <c r="T334" s="17">
        <v>0.33333333333333315</v>
      </c>
      <c r="U334" s="17">
        <v>0.39764496396536803</v>
      </c>
      <c r="V334" s="17">
        <v>-3.7904748693057297E-3</v>
      </c>
      <c r="W334" s="17">
        <v>33.123191767983037</v>
      </c>
      <c r="X334" s="17">
        <v>2.0020623117491505</v>
      </c>
      <c r="Y334" s="17">
        <v>-1.0000000000000004</v>
      </c>
      <c r="Z334" s="17">
        <v>-1.0000000000000004</v>
      </c>
      <c r="AA334" s="17">
        <v>86.168563791641233</v>
      </c>
      <c r="AB334" s="17">
        <v>0.14976847945786681</v>
      </c>
      <c r="AC334" s="17">
        <v>0.48377638981865784</v>
      </c>
      <c r="AD334" s="17">
        <v>0.43464468938095996</v>
      </c>
      <c r="AE334" s="17">
        <v>53.409477932874204</v>
      </c>
      <c r="AF334" s="17">
        <v>0.8571428571428571</v>
      </c>
      <c r="AG334" s="17">
        <v>-1.0000000000000004</v>
      </c>
      <c r="AH334" s="17">
        <v>-1.0000000000000004</v>
      </c>
      <c r="AI334" s="17">
        <v>-2.331469836651918E-3</v>
      </c>
      <c r="AJ334" s="17">
        <v>-3.7904748693057297E-3</v>
      </c>
      <c r="AK334" s="17">
        <v>0.12654614622932309</v>
      </c>
      <c r="AL334" s="17">
        <v>-0.10671744189061985</v>
      </c>
      <c r="AM334" s="17">
        <v>0.21526527539316909</v>
      </c>
      <c r="AN334" s="17">
        <v>-0.19776525978929638</v>
      </c>
      <c r="AO334" s="17">
        <v>6.014362615975843</v>
      </c>
      <c r="AP334" s="17">
        <v>-5.4777187041855084</v>
      </c>
      <c r="AQ334" s="17">
        <v>47.069673461772219</v>
      </c>
      <c r="AR334" s="17">
        <v>1.060521155762729</v>
      </c>
      <c r="AS334" s="17">
        <v>2.2345036733123051</v>
      </c>
      <c r="AT334" s="17">
        <v>-1.0000000000000004</v>
      </c>
      <c r="AU334" s="17">
        <v>-1.0000000000000004</v>
      </c>
      <c r="AV334" s="17">
        <v>0.58197361758522137</v>
      </c>
      <c r="AW334" s="17">
        <v>99.953444931715495</v>
      </c>
      <c r="AX334" s="17">
        <v>99.527768048051911</v>
      </c>
      <c r="AY334" s="17">
        <v>0.30754175041566667</v>
      </c>
      <c r="AZ334" s="17">
        <v>29.990717924899389</v>
      </c>
      <c r="BA334" s="22">
        <v>1406.0690843438658</v>
      </c>
      <c r="CU334" t="e">
        <v>#N/A</v>
      </c>
      <c r="CV334" t="e">
        <v>#N/A</v>
      </c>
    </row>
    <row r="335" spans="1:100" x14ac:dyDescent="0.25">
      <c r="A335">
        <v>910</v>
      </c>
      <c r="B335" t="s">
        <v>772</v>
      </c>
      <c r="C335" s="22">
        <v>3</v>
      </c>
      <c r="D335" s="17">
        <v>4.9522797436450103</v>
      </c>
      <c r="E335" s="17">
        <v>0.11922093841372833</v>
      </c>
      <c r="F335" s="17">
        <v>6.9967156407631972</v>
      </c>
      <c r="G335" s="17">
        <v>7.0050754418988381</v>
      </c>
      <c r="H335" s="17">
        <v>-5.9584821668403253E-2</v>
      </c>
      <c r="I335" s="17">
        <v>3.667523127450647E-3</v>
      </c>
      <c r="J335" s="17">
        <v>-3.3550379124571537</v>
      </c>
      <c r="K335" s="17">
        <v>-5.5917298540952586E-2</v>
      </c>
      <c r="L335" s="17">
        <v>-0.99999999999999811</v>
      </c>
      <c r="M335" s="17">
        <v>-0.99999999999999811</v>
      </c>
      <c r="N335" s="17">
        <v>-1.1183459708190502</v>
      </c>
      <c r="O335" s="17">
        <v>8.6023172730866886</v>
      </c>
      <c r="P335" s="17">
        <v>1.7589410847080197E-2</v>
      </c>
      <c r="Q335" s="17">
        <v>36.151831553581133</v>
      </c>
      <c r="R335" s="17">
        <v>11.927183779397685</v>
      </c>
      <c r="S335" s="17">
        <v>0.33333333333333276</v>
      </c>
      <c r="T335" s="17">
        <v>0.33333333333333276</v>
      </c>
      <c r="U335" s="17">
        <v>0.34944772549693465</v>
      </c>
      <c r="V335" s="17">
        <v>2.3606984604641303E-2</v>
      </c>
      <c r="W335" s="17">
        <v>43.825547012367764</v>
      </c>
      <c r="X335" s="17">
        <v>2.2620167748232034</v>
      </c>
      <c r="Y335" s="17">
        <v>-0.99999999999999811</v>
      </c>
      <c r="Z335" s="17">
        <v>-0.99999999999999811</v>
      </c>
      <c r="AA335" s="17">
        <v>88.181979808282819</v>
      </c>
      <c r="AB335" s="17">
        <v>5.594340216939462E-2</v>
      </c>
      <c r="AC335" s="17">
        <v>0.31453281659376303</v>
      </c>
      <c r="AD335" s="17">
        <v>0.278108761567189</v>
      </c>
      <c r="AE335" s="17">
        <v>32.429249016517339</v>
      </c>
      <c r="AF335" s="17">
        <v>0.72222222222222221</v>
      </c>
      <c r="AG335" s="17">
        <v>-0.99999999999999811</v>
      </c>
      <c r="AH335" s="17">
        <v>-0.99999999999999811</v>
      </c>
      <c r="AI335" s="17">
        <v>8.3752309179234818E-2</v>
      </c>
      <c r="AJ335" s="17">
        <v>2.3606984604641303E-2</v>
      </c>
      <c r="AK335" s="17">
        <v>-4.7443852640972277E-2</v>
      </c>
      <c r="AL335" s="17">
        <v>1.5266422748240818E-3</v>
      </c>
      <c r="AM335" s="17">
        <v>-3.3616497232146395E-2</v>
      </c>
      <c r="AN335" s="17">
        <v>-4.8678238313415549E-2</v>
      </c>
      <c r="AO335" s="17">
        <v>-1.0776316940085211</v>
      </c>
      <c r="AP335" s="17">
        <v>-1.2093227464612681</v>
      </c>
      <c r="AQ335" s="17">
        <v>40.470509099910586</v>
      </c>
      <c r="AR335" s="17">
        <v>1.0397213767682414</v>
      </c>
      <c r="AS335" s="17">
        <v>2.2060994762822519</v>
      </c>
      <c r="AT335" s="17">
        <v>-0.99999999999999811</v>
      </c>
      <c r="AU335" s="17">
        <v>-0.99999999999999811</v>
      </c>
      <c r="AV335" s="17">
        <v>18.932259221296523</v>
      </c>
      <c r="AW335" s="17">
        <v>95.574974334908191</v>
      </c>
      <c r="AX335" s="17">
        <v>99.610718978956967</v>
      </c>
      <c r="AY335" s="17">
        <v>0.40974629637322729</v>
      </c>
      <c r="AZ335" s="17">
        <v>10.655733123815443</v>
      </c>
      <c r="BA335" s="22">
        <v>1544.7631259598902</v>
      </c>
      <c r="CU335" t="e">
        <v>#N/A</v>
      </c>
      <c r="CV335" t="e">
        <v>#N/A</v>
      </c>
    </row>
    <row r="336" spans="1:100" x14ac:dyDescent="0.25">
      <c r="A336">
        <v>919</v>
      </c>
      <c r="B336" t="s">
        <v>773</v>
      </c>
      <c r="C336" s="22">
        <v>3</v>
      </c>
      <c r="D336" s="17">
        <v>4.3674915803743195</v>
      </c>
      <c r="E336" s="17">
        <v>0</v>
      </c>
      <c r="F336" s="17">
        <v>-0.20633848158497264</v>
      </c>
      <c r="G336" s="17">
        <v>-0.20633848158497264</v>
      </c>
      <c r="H336" s="17">
        <v>-1.0908075258148868E-2</v>
      </c>
      <c r="I336" s="17">
        <v>0</v>
      </c>
      <c r="J336" s="17">
        <v>-0.65448451548893283</v>
      </c>
      <c r="K336" s="17">
        <v>-1.0908075258148868E-2</v>
      </c>
      <c r="L336" s="17">
        <v>-0.99999999999999767</v>
      </c>
      <c r="M336" s="17">
        <v>-0.99999999999999767</v>
      </c>
      <c r="N336" s="17">
        <v>-0.21816150516297725</v>
      </c>
      <c r="O336" s="17">
        <v>3.506668583300415</v>
      </c>
      <c r="P336" s="17">
        <v>3.4977943568338832</v>
      </c>
      <c r="Q336" s="17">
        <v>-0.4121375833481406</v>
      </c>
      <c r="R336" s="17">
        <v>0.10969959518030792</v>
      </c>
      <c r="S336" s="17">
        <v>0.33333333333333265</v>
      </c>
      <c r="T336" s="17">
        <v>0.28762494829217061</v>
      </c>
      <c r="U336" s="17">
        <v>-5.0702288410108376E-2</v>
      </c>
      <c r="V336" s="17">
        <v>0</v>
      </c>
      <c r="W336" s="17">
        <v>23.246562738941751</v>
      </c>
      <c r="X336" s="17">
        <v>0.38334881820205674</v>
      </c>
      <c r="Y336" s="17">
        <v>-0.99999999999999767</v>
      </c>
      <c r="Z336" s="17">
        <v>-0.99999999999999767</v>
      </c>
      <c r="AA336" s="17">
        <v>16.624495879997919</v>
      </c>
      <c r="AB336" s="17">
        <v>-3.582895201790505E-2</v>
      </c>
      <c r="AC336" s="17">
        <v>-4.3680137182110571E-2</v>
      </c>
      <c r="AD336" s="17">
        <v>-5.512623988246719E-2</v>
      </c>
      <c r="AE336" s="17">
        <v>-6.7317664541241431</v>
      </c>
      <c r="AF336" s="17">
        <v>0</v>
      </c>
      <c r="AG336" s="17">
        <v>-0.99999999999999767</v>
      </c>
      <c r="AH336" s="17">
        <v>-0.99999999999999767</v>
      </c>
      <c r="AI336" s="17">
        <v>0</v>
      </c>
      <c r="AJ336" s="17">
        <v>0</v>
      </c>
      <c r="AK336" s="17">
        <v>0.53753862295637234</v>
      </c>
      <c r="AL336" s="17">
        <v>-0.24654310498819904</v>
      </c>
      <c r="AM336" s="17">
        <v>0.53728213535992597</v>
      </c>
      <c r="AN336" s="17">
        <v>-0.19122247419257896</v>
      </c>
      <c r="AO336" s="17">
        <v>16.11974649878001</v>
      </c>
      <c r="AP336" s="17">
        <v>-6.0132773797554693</v>
      </c>
      <c r="AQ336" s="17">
        <v>22.59207822345282</v>
      </c>
      <c r="AR336" s="17">
        <v>0.57025599321539533</v>
      </c>
      <c r="AS336" s="17">
        <v>0.37244074294390805</v>
      </c>
      <c r="AT336" s="17">
        <v>-0.99999999999999767</v>
      </c>
      <c r="AU336" s="17">
        <v>-0.99999999999999767</v>
      </c>
      <c r="AV336" s="17">
        <v>-9.6638886404664753E-2</v>
      </c>
      <c r="AW336" s="17">
        <v>14.117887083542866</v>
      </c>
      <c r="AX336" s="17">
        <v>14.117887083542866</v>
      </c>
      <c r="AY336" s="17">
        <v>-0.17916939205729027</v>
      </c>
      <c r="AZ336" s="17">
        <v>-101.56804227045811</v>
      </c>
      <c r="BA336" s="22">
        <v>1194.4293694763528</v>
      </c>
      <c r="CU336" t="e">
        <v>#N/A</v>
      </c>
      <c r="CV336" t="e">
        <v>#N/A</v>
      </c>
    </row>
    <row r="337" spans="1:100" x14ac:dyDescent="0.25">
      <c r="A337">
        <v>930</v>
      </c>
      <c r="B337" t="s">
        <v>774</v>
      </c>
      <c r="C337" s="22">
        <v>3</v>
      </c>
      <c r="D337" s="17">
        <v>4.2318501163043987</v>
      </c>
      <c r="E337" s="17">
        <v>-0.35807480372614509</v>
      </c>
      <c r="F337" s="17">
        <v>2.1273344905155747</v>
      </c>
      <c r="G337" s="17">
        <v>1.9863344344458809</v>
      </c>
      <c r="H337" s="17">
        <v>0.21722257710292595</v>
      </c>
      <c r="I337" s="17">
        <v>0</v>
      </c>
      <c r="J337" s="17">
        <v>13.033354626175555</v>
      </c>
      <c r="K337" s="17">
        <v>0.21722257710292595</v>
      </c>
      <c r="L337" s="17">
        <v>-1.0000000000000013</v>
      </c>
      <c r="M337" s="17">
        <v>-1.0000000000000013</v>
      </c>
      <c r="N337" s="17">
        <v>4.3444515420585192</v>
      </c>
      <c r="O337" s="17">
        <v>19.251539176925821</v>
      </c>
      <c r="P337" s="17">
        <v>2.5080446758391077</v>
      </c>
      <c r="Q337" s="17">
        <v>63.964962312946369</v>
      </c>
      <c r="R337" s="17">
        <v>21.403224160754537</v>
      </c>
      <c r="S337" s="17">
        <v>0.33333333333333381</v>
      </c>
      <c r="T337" s="17">
        <v>0.33333333333333381</v>
      </c>
      <c r="U337" s="17">
        <v>0.22182041710369285</v>
      </c>
      <c r="V337" s="17">
        <v>-6.1725674621007323E-2</v>
      </c>
      <c r="W337" s="17">
        <v>24.381553281857119</v>
      </c>
      <c r="X337" s="17">
        <v>0.96637171025246915</v>
      </c>
      <c r="Y337" s="17">
        <v>-1.0000000000000013</v>
      </c>
      <c r="Z337" s="17">
        <v>-1.0000000000000013</v>
      </c>
      <c r="AA337" s="17">
        <v>94.921514136966479</v>
      </c>
      <c r="AB337" s="17">
        <v>0.31434505156318421</v>
      </c>
      <c r="AC337" s="17">
        <v>0.16372715453482486</v>
      </c>
      <c r="AD337" s="17">
        <v>0.5046625277890876</v>
      </c>
      <c r="AE337" s="17">
        <v>49.136736694354845</v>
      </c>
      <c r="AF337" s="17">
        <v>0.91666666666666663</v>
      </c>
      <c r="AG337" s="17">
        <v>-1.0000000000000013</v>
      </c>
      <c r="AH337" s="17">
        <v>-1.0000000000000013</v>
      </c>
      <c r="AI337" s="17">
        <v>0.30471596657750771</v>
      </c>
      <c r="AJ337" s="17">
        <v>-6.1725674621007323E-2</v>
      </c>
      <c r="AK337" s="17">
        <v>0.10214022009300924</v>
      </c>
      <c r="AL337" s="17">
        <v>0.29330883007292152</v>
      </c>
      <c r="AM337" s="17">
        <v>3.6482130878332596E-2</v>
      </c>
      <c r="AN337" s="17">
        <v>6.3979928246821527E-2</v>
      </c>
      <c r="AO337" s="17">
        <v>1.4227543724233622</v>
      </c>
      <c r="AP337" s="17">
        <v>3.0660423565351458</v>
      </c>
      <c r="AQ337" s="17">
        <v>37.414907908032653</v>
      </c>
      <c r="AR337" s="17">
        <v>0.82676140914935259</v>
      </c>
      <c r="AS337" s="17">
        <v>1.183594287355394</v>
      </c>
      <c r="AT337" s="17">
        <v>-1.0000000000000013</v>
      </c>
      <c r="AU337" s="17">
        <v>-1.0000000000000013</v>
      </c>
      <c r="AV337" s="17">
        <v>23.389558595200423</v>
      </c>
      <c r="AW337" s="17">
        <v>117.2390956704275</v>
      </c>
      <c r="AX337" s="17">
        <v>117.16084753987688</v>
      </c>
      <c r="AY337" s="17">
        <v>0.34864743070010384</v>
      </c>
      <c r="AZ337" s="17">
        <v>17.46273088535273</v>
      </c>
      <c r="BA337" s="22">
        <v>1547.5390356066514</v>
      </c>
      <c r="CU337" t="e">
        <v>#N/A</v>
      </c>
      <c r="CV337" t="e">
        <v>#N/A</v>
      </c>
    </row>
    <row r="338" spans="1:100" x14ac:dyDescent="0.25">
      <c r="A338">
        <v>931</v>
      </c>
      <c r="B338" t="s">
        <v>775</v>
      </c>
      <c r="C338" s="22">
        <v>3</v>
      </c>
      <c r="D338" s="17">
        <v>6.020164651276553</v>
      </c>
      <c r="E338" s="17">
        <v>-4.2788479312918645E-3</v>
      </c>
      <c r="F338" s="17">
        <v>-1.5304354981243238</v>
      </c>
      <c r="G338" s="17">
        <v>-1.5304354981243238</v>
      </c>
      <c r="H338" s="17">
        <v>0.11701442827060932</v>
      </c>
      <c r="I338" s="17">
        <v>0</v>
      </c>
      <c r="J338" s="17">
        <v>7.0208656962365588</v>
      </c>
      <c r="K338" s="17">
        <v>0.11701442827060932</v>
      </c>
      <c r="L338" s="17">
        <v>-0.99999999999999989</v>
      </c>
      <c r="M338" s="17">
        <v>-0.99999999999999989</v>
      </c>
      <c r="N338" s="17">
        <v>2.340288565412187</v>
      </c>
      <c r="O338" s="17">
        <v>11.51059484938879</v>
      </c>
      <c r="P338" s="17">
        <v>8.4197627587680665E-2</v>
      </c>
      <c r="Q338" s="17">
        <v>0.12486879844073639</v>
      </c>
      <c r="R338" s="17">
        <v>-2.2749547586063901E-2</v>
      </c>
      <c r="S338" s="17">
        <v>0.34865305603640268</v>
      </c>
      <c r="T338" s="17">
        <v>0.3926481810713438</v>
      </c>
      <c r="U338" s="17">
        <v>0.26551207784484882</v>
      </c>
      <c r="V338" s="17">
        <v>-6.7231686534229181E-4</v>
      </c>
      <c r="W338" s="17">
        <v>35.565062792665763</v>
      </c>
      <c r="X338" s="17">
        <v>1.7167052933388129</v>
      </c>
      <c r="Y338" s="17">
        <v>-0.99999999999999989</v>
      </c>
      <c r="Z338" s="17">
        <v>-0.99999999999999989</v>
      </c>
      <c r="AA338" s="17">
        <v>45.229456836834643</v>
      </c>
      <c r="AB338" s="17">
        <v>-0.15155626964393307</v>
      </c>
      <c r="AC338" s="17">
        <v>-0.15989549898565283</v>
      </c>
      <c r="AD338" s="17">
        <v>0.50519464046468532</v>
      </c>
      <c r="AE338" s="17">
        <v>9.6871435917549675</v>
      </c>
      <c r="AF338" s="17">
        <v>0.4</v>
      </c>
      <c r="AG338" s="17">
        <v>-0.99999999999999989</v>
      </c>
      <c r="AH338" s="17">
        <v>-0.99999999999999989</v>
      </c>
      <c r="AI338" s="17">
        <v>-5.2904438312150817E-2</v>
      </c>
      <c r="AJ338" s="17">
        <v>-6.7231686534229181E-4</v>
      </c>
      <c r="AK338" s="17">
        <v>0.23070620629486535</v>
      </c>
      <c r="AL338" s="17">
        <v>1.5154914702203402E-2</v>
      </c>
      <c r="AM338" s="17">
        <v>-0.20063259162461633</v>
      </c>
      <c r="AN338" s="17">
        <v>-0.1651586768049377</v>
      </c>
      <c r="AO338" s="17">
        <v>-3.8622837591410812</v>
      </c>
      <c r="AP338" s="17">
        <v>-4.0531923466124251</v>
      </c>
      <c r="AQ338" s="17">
        <v>42.585928488902312</v>
      </c>
      <c r="AR338" s="17">
        <v>1.0061409980872531</v>
      </c>
      <c r="AS338" s="17">
        <v>1.8337197216094219</v>
      </c>
      <c r="AT338" s="17">
        <v>-0.99999999999999989</v>
      </c>
      <c r="AU338" s="17">
        <v>-0.99999999999999989</v>
      </c>
      <c r="AV338" s="17">
        <v>-1.5531850457103871</v>
      </c>
      <c r="AW338" s="17">
        <v>52.686859339610997</v>
      </c>
      <c r="AX338" s="17">
        <v>51.561538886833752</v>
      </c>
      <c r="AY338" s="17">
        <v>0.11229666925566491</v>
      </c>
      <c r="AZ338" s="17">
        <v>-3.034744314017904</v>
      </c>
      <c r="BA338" s="22">
        <v>1451.1557968461375</v>
      </c>
      <c r="CU338" t="e">
        <v>#N/A</v>
      </c>
      <c r="CV338" t="e">
        <v>#N/A</v>
      </c>
    </row>
    <row r="339" spans="1:100" x14ac:dyDescent="0.25">
      <c r="A339">
        <v>932</v>
      </c>
      <c r="B339" t="s">
        <v>776</v>
      </c>
      <c r="C339" s="22">
        <v>3</v>
      </c>
      <c r="D339" s="17">
        <v>2.5336865276696967</v>
      </c>
      <c r="E339" s="17">
        <v>0</v>
      </c>
      <c r="F339" s="17">
        <v>-6.2586203126696383E-2</v>
      </c>
      <c r="G339" s="17">
        <v>-6.2586203126696383E-2</v>
      </c>
      <c r="H339" s="17">
        <v>0.51910471519822166</v>
      </c>
      <c r="I339" s="17">
        <v>0</v>
      </c>
      <c r="J339" s="17">
        <v>31.146282911893305</v>
      </c>
      <c r="K339" s="17">
        <v>0.51910471519822166</v>
      </c>
      <c r="L339" s="17">
        <v>-0.99999999999999833</v>
      </c>
      <c r="M339" s="17">
        <v>-0.99999999999999833</v>
      </c>
      <c r="N339" s="17">
        <v>10.382094303964434</v>
      </c>
      <c r="O339" s="17">
        <v>33.617383236436304</v>
      </c>
      <c r="P339" s="17">
        <v>-0.19766823625723251</v>
      </c>
      <c r="Q339" s="17">
        <v>-0.11767586307006528</v>
      </c>
      <c r="R339" s="17">
        <v>-3.2642329998637629E-2</v>
      </c>
      <c r="S339" s="17">
        <v>0.33333333333333304</v>
      </c>
      <c r="T339" s="17">
        <v>0.29173985294788929</v>
      </c>
      <c r="U339" s="17">
        <v>0.34223489008702129</v>
      </c>
      <c r="V339" s="17">
        <v>0</v>
      </c>
      <c r="W339" s="17">
        <v>17.928134446800868</v>
      </c>
      <c r="X339" s="17">
        <v>1.4533150569208586</v>
      </c>
      <c r="Y339" s="17">
        <v>-0.99999999999999833</v>
      </c>
      <c r="Z339" s="17">
        <v>-0.99999999999999833</v>
      </c>
      <c r="AA339" s="17">
        <v>58.028639336381509</v>
      </c>
      <c r="AB339" s="17">
        <v>0.6685750011925462</v>
      </c>
      <c r="AC339" s="17">
        <v>0.10535866989321854</v>
      </c>
      <c r="AD339" s="17">
        <v>2.8729273305821281E-2</v>
      </c>
      <c r="AE339" s="17">
        <v>40.1331472195793</v>
      </c>
      <c r="AF339" s="17">
        <v>0.6875</v>
      </c>
      <c r="AG339" s="17">
        <v>-0.99999999999999833</v>
      </c>
      <c r="AH339" s="17">
        <v>-0.99999999999999833</v>
      </c>
      <c r="AI339" s="17">
        <v>0</v>
      </c>
      <c r="AJ339" s="17">
        <v>0</v>
      </c>
      <c r="AK339" s="17">
        <v>2.8616954067453283E-2</v>
      </c>
      <c r="AL339" s="17">
        <v>0.20093023967943496</v>
      </c>
      <c r="AM339" s="17">
        <v>-3.5113033451393022E-2</v>
      </c>
      <c r="AN339" s="17">
        <v>6.3125143709864107E-2</v>
      </c>
      <c r="AO339" s="17">
        <v>-0.73474106594755961</v>
      </c>
      <c r="AP339" s="17">
        <v>2.5827797911437762</v>
      </c>
      <c r="AQ339" s="17">
        <v>49.074417358694177</v>
      </c>
      <c r="AR339" s="17">
        <v>0.96730807636824367</v>
      </c>
      <c r="AS339" s="17">
        <v>1.9724197721190806</v>
      </c>
      <c r="AT339" s="17">
        <v>-0.99999999999999833</v>
      </c>
      <c r="AU339" s="17">
        <v>-0.99999999999999833</v>
      </c>
      <c r="AV339" s="17">
        <v>-9.5228533125334011E-2</v>
      </c>
      <c r="AW339" s="17">
        <v>94.228802363961606</v>
      </c>
      <c r="AX339" s="17">
        <v>94.228802363961606</v>
      </c>
      <c r="AY339" s="17">
        <v>9.7532456921466074E-2</v>
      </c>
      <c r="AZ339" s="17">
        <v>20.15581842025388</v>
      </c>
      <c r="BA339" s="22">
        <v>1514.5412662213246</v>
      </c>
      <c r="CU339" t="e">
        <v>#N/A</v>
      </c>
      <c r="CV339" t="e">
        <v>#N/A</v>
      </c>
    </row>
    <row r="340" spans="1:100" x14ac:dyDescent="0.25">
      <c r="A340">
        <v>935</v>
      </c>
      <c r="B340" t="s">
        <v>777</v>
      </c>
      <c r="C340" s="22">
        <v>3</v>
      </c>
      <c r="D340" s="17">
        <v>5.5339039994804322</v>
      </c>
      <c r="E340" s="17">
        <v>0</v>
      </c>
      <c r="F340" s="17">
        <v>-2.2484484895893039E-2</v>
      </c>
      <c r="G340" s="17">
        <v>-2.2484484895893039E-2</v>
      </c>
      <c r="H340" s="17">
        <v>0.40919916264876427</v>
      </c>
      <c r="I340" s="17">
        <v>0</v>
      </c>
      <c r="J340" s="17">
        <v>24.551949758925861</v>
      </c>
      <c r="K340" s="17">
        <v>0.40919916264876427</v>
      </c>
      <c r="L340" s="17">
        <v>-0.99999999999999911</v>
      </c>
      <c r="M340" s="17">
        <v>-0.99999999999999911</v>
      </c>
      <c r="N340" s="17">
        <v>8.1839832529752847</v>
      </c>
      <c r="O340" s="17">
        <v>30.063369273510428</v>
      </c>
      <c r="P340" s="17">
        <v>0.38851435952237634</v>
      </c>
      <c r="Q340" s="17">
        <v>-2.1653515327460502</v>
      </c>
      <c r="R340" s="17">
        <v>-0.62876831647166964</v>
      </c>
      <c r="S340" s="17">
        <v>0.3333333333333332</v>
      </c>
      <c r="T340" s="17">
        <v>0.32715210303427372</v>
      </c>
      <c r="U340" s="17">
        <v>0.17021573405398824</v>
      </c>
      <c r="V340" s="17">
        <v>-6.0258997178424353E-2</v>
      </c>
      <c r="W340" s="17">
        <v>14.449720423776258</v>
      </c>
      <c r="X340" s="17">
        <v>0.56441399656519009</v>
      </c>
      <c r="Y340" s="17">
        <v>-0.99999999999999911</v>
      </c>
      <c r="Z340" s="17">
        <v>-0.99999999999999911</v>
      </c>
      <c r="AA340" s="17">
        <v>71.075893930144161</v>
      </c>
      <c r="AB340" s="17">
        <v>0.47255612558680449</v>
      </c>
      <c r="AC340" s="17">
        <v>0.28854427958882661</v>
      </c>
      <c r="AD340" s="17">
        <v>0.38399843128116062</v>
      </c>
      <c r="AE340" s="17">
        <v>57.254941822839591</v>
      </c>
      <c r="AF340" s="17">
        <v>0.88235294117647056</v>
      </c>
      <c r="AG340" s="17">
        <v>-0.99999999999999911</v>
      </c>
      <c r="AH340" s="17">
        <v>-0.99999999999999911</v>
      </c>
      <c r="AI340" s="17">
        <v>-1.3899899667893619E-2</v>
      </c>
      <c r="AJ340" s="17">
        <v>-6.0258997178424353E-2</v>
      </c>
      <c r="AK340" s="17">
        <v>4.0371090374458872E-2</v>
      </c>
      <c r="AL340" s="17">
        <v>3.3906855473416993E-2</v>
      </c>
      <c r="AM340" s="17">
        <v>0.3220525044733249</v>
      </c>
      <c r="AN340" s="17">
        <v>-2.8764997497716556E-2</v>
      </c>
      <c r="AO340" s="17">
        <v>8.2531680637054166</v>
      </c>
      <c r="AP340" s="17">
        <v>-0.54959066007582902</v>
      </c>
      <c r="AQ340" s="17">
        <v>39.001670182702114</v>
      </c>
      <c r="AR340" s="17">
        <v>0.77044217324317055</v>
      </c>
      <c r="AS340" s="17">
        <v>0.97361315921395397</v>
      </c>
      <c r="AT340" s="17">
        <v>-0.99999999999999911</v>
      </c>
      <c r="AU340" s="17">
        <v>-0.99999999999999911</v>
      </c>
      <c r="AV340" s="17">
        <v>-0.65125280136756292</v>
      </c>
      <c r="AW340" s="17">
        <v>100.5896725435787</v>
      </c>
      <c r="AX340" s="17">
        <v>94.285774832378408</v>
      </c>
      <c r="AY340" s="17">
        <v>0.21497987983511799</v>
      </c>
      <c r="AZ340" s="17">
        <v>6.564784503245197</v>
      </c>
      <c r="BA340" s="22">
        <v>1519.9250118083075</v>
      </c>
      <c r="CU340" t="e">
        <v>#N/A</v>
      </c>
      <c r="CV340" t="e">
        <v>#N/A</v>
      </c>
    </row>
    <row r="341" spans="1:100" x14ac:dyDescent="0.25">
      <c r="A341">
        <v>937</v>
      </c>
      <c r="B341" t="s">
        <v>778</v>
      </c>
      <c r="C341" s="22">
        <v>3</v>
      </c>
      <c r="D341" s="17">
        <v>3.9299196648357113</v>
      </c>
      <c r="E341" s="17">
        <v>0</v>
      </c>
      <c r="F341" s="17">
        <v>0.21838401218515258</v>
      </c>
      <c r="G341" s="17">
        <v>0.21838401218515258</v>
      </c>
      <c r="H341" s="17">
        <v>-6.1699360919293234E-2</v>
      </c>
      <c r="I341" s="17">
        <v>0</v>
      </c>
      <c r="J341" s="17">
        <v>-3.7019616551575956</v>
      </c>
      <c r="K341" s="17">
        <v>-6.1699360919293234E-2</v>
      </c>
      <c r="L341" s="17">
        <v>-0.99999999999999989</v>
      </c>
      <c r="M341" s="17">
        <v>-0.99999999999999989</v>
      </c>
      <c r="N341" s="17">
        <v>-1.2339872183858644</v>
      </c>
      <c r="O341" s="17">
        <v>0.4463420218632671</v>
      </c>
      <c r="P341" s="17">
        <v>1.5004450514304053</v>
      </c>
      <c r="Q341" s="17">
        <v>1.2390574302431621</v>
      </c>
      <c r="R341" s="17">
        <v>0.42403382403932766</v>
      </c>
      <c r="S341" s="17">
        <v>0.33333333333333365</v>
      </c>
      <c r="T341" s="17">
        <v>0.27799045825036189</v>
      </c>
      <c r="U341" s="17">
        <v>-0.17251146295120623</v>
      </c>
      <c r="V341" s="17">
        <v>2.3367296572757761E-2</v>
      </c>
      <c r="W341" s="17">
        <v>20.955159444981586</v>
      </c>
      <c r="X341" s="17">
        <v>6.7838205051738015E-2</v>
      </c>
      <c r="Y341" s="17">
        <v>-0.99999999999999989</v>
      </c>
      <c r="Z341" s="17">
        <v>-0.99999999999999989</v>
      </c>
      <c r="AA341" s="17">
        <v>20.231085249310873</v>
      </c>
      <c r="AB341" s="17">
        <v>6.8083488789868751E-2</v>
      </c>
      <c r="AC341" s="17">
        <v>1.0751255475856581E-2</v>
      </c>
      <c r="AD341" s="17">
        <v>-0.10179690465992652</v>
      </c>
      <c r="AE341" s="17">
        <v>-1.1481080197100653</v>
      </c>
      <c r="AF341" s="17">
        <v>0.1111111111111111</v>
      </c>
      <c r="AG341" s="17">
        <v>-0.99999999999999989</v>
      </c>
      <c r="AH341" s="17">
        <v>-0.99999999999999989</v>
      </c>
      <c r="AI341" s="17">
        <v>-2.8946915297969229E-3</v>
      </c>
      <c r="AJ341" s="17">
        <v>2.3367296572757761E-2</v>
      </c>
      <c r="AK341" s="17">
        <v>0.16599358894923166</v>
      </c>
      <c r="AL341" s="17">
        <v>0.59437411491838477</v>
      </c>
      <c r="AM341" s="17">
        <v>-0.24359054468117752</v>
      </c>
      <c r="AN341" s="17">
        <v>-8.8119027169198796E-2</v>
      </c>
      <c r="AO341" s="17">
        <v>-5.2597956722832819</v>
      </c>
      <c r="AP341" s="17">
        <v>0.76889489536195232</v>
      </c>
      <c r="AQ341" s="17">
        <v>17.253197789823997</v>
      </c>
      <c r="AR341" s="17">
        <v>0.46217962520524641</v>
      </c>
      <c r="AS341" s="17">
        <v>6.1388441324444487E-3</v>
      </c>
      <c r="AT341" s="17">
        <v>-0.99999999999999989</v>
      </c>
      <c r="AU341" s="17">
        <v>-0.99999999999999989</v>
      </c>
      <c r="AV341" s="17">
        <v>0.64241783622448012</v>
      </c>
      <c r="AW341" s="17">
        <v>21.446322166536081</v>
      </c>
      <c r="AX341" s="17">
        <v>23.725157993215934</v>
      </c>
      <c r="AY341" s="17">
        <v>-8.3253681676497479E-2</v>
      </c>
      <c r="AZ341" s="17">
        <v>-51.45449550916392</v>
      </c>
      <c r="BA341" s="22">
        <v>1313.1680824024095</v>
      </c>
      <c r="CU341" t="e">
        <v>#N/A</v>
      </c>
      <c r="CV341" t="e">
        <v>#N/A</v>
      </c>
    </row>
    <row r="342" spans="1:100" x14ac:dyDescent="0.25">
      <c r="A342">
        <v>938</v>
      </c>
      <c r="B342" t="s">
        <v>779</v>
      </c>
      <c r="C342" s="22">
        <v>3</v>
      </c>
      <c r="D342" s="17">
        <v>5.297121229748492</v>
      </c>
      <c r="E342" s="17">
        <v>0</v>
      </c>
      <c r="F342" s="17">
        <v>-6.7570477525052922E-2</v>
      </c>
      <c r="G342" s="17">
        <v>-6.7570477525052922E-2</v>
      </c>
      <c r="H342" s="17">
        <v>0.16518707579065436</v>
      </c>
      <c r="I342" s="17">
        <v>0</v>
      </c>
      <c r="J342" s="17">
        <v>9.9112245474392644</v>
      </c>
      <c r="K342" s="17">
        <v>0.16518707579065436</v>
      </c>
      <c r="L342" s="17">
        <v>-1.0000000000000016</v>
      </c>
      <c r="M342" s="17">
        <v>-1.0000000000000016</v>
      </c>
      <c r="N342" s="17">
        <v>3.3037415158130909</v>
      </c>
      <c r="O342" s="17">
        <v>15.140775299662719</v>
      </c>
      <c r="P342" s="17">
        <v>-0.69824125085222943</v>
      </c>
      <c r="Q342" s="17">
        <v>-0.28623337314113756</v>
      </c>
      <c r="R342" s="17">
        <v>-0.10673573443276678</v>
      </c>
      <c r="S342" s="17">
        <v>0.33333333333333393</v>
      </c>
      <c r="T342" s="17">
        <v>0.200566762555552</v>
      </c>
      <c r="U342" s="17">
        <v>5.7339318066807241E-2</v>
      </c>
      <c r="V342" s="17">
        <v>-2.1106574669953491E-2</v>
      </c>
      <c r="W342" s="17">
        <v>16.197830539803412</v>
      </c>
      <c r="X342" s="17">
        <v>0.33866427356795759</v>
      </c>
      <c r="Y342" s="17">
        <v>-1.0000000000000016</v>
      </c>
      <c r="Z342" s="17">
        <v>-1.0000000000000016</v>
      </c>
      <c r="AA342" s="17">
        <v>17.290794397181273</v>
      </c>
      <c r="AB342" s="17">
        <v>7.5808160076356428E-3</v>
      </c>
      <c r="AC342" s="17">
        <v>0.14452671294953845</v>
      </c>
      <c r="AD342" s="17">
        <v>-0.12811353712096171</v>
      </c>
      <c r="AE342" s="17">
        <v>1.1996995918106137</v>
      </c>
      <c r="AF342" s="17">
        <v>0</v>
      </c>
      <c r="AG342" s="17">
        <v>-1.0000000000000016</v>
      </c>
      <c r="AH342" s="17">
        <v>-1.0000000000000016</v>
      </c>
      <c r="AI342" s="17">
        <v>1.9664099190762726E-2</v>
      </c>
      <c r="AJ342" s="17">
        <v>-2.1106574669953491E-2</v>
      </c>
      <c r="AK342" s="17">
        <v>0.21478865213627607</v>
      </c>
      <c r="AL342" s="17">
        <v>-3.7212271614881665E-2</v>
      </c>
      <c r="AM342" s="17">
        <v>-0.14946103211154785</v>
      </c>
      <c r="AN342" s="17">
        <v>-1.1017325807106678E-2</v>
      </c>
      <c r="AO342" s="17">
        <v>-2.662582542107315</v>
      </c>
      <c r="AP342" s="17">
        <v>-0.46149450325207381</v>
      </c>
      <c r="AQ342" s="17">
        <v>26.109055087242698</v>
      </c>
      <c r="AR342" s="17">
        <v>0.57013283928573988</v>
      </c>
      <c r="AS342" s="17">
        <v>0.50385134935861198</v>
      </c>
      <c r="AT342" s="17">
        <v>-1.0000000000000016</v>
      </c>
      <c r="AU342" s="17">
        <v>-1.0000000000000016</v>
      </c>
      <c r="AV342" s="17">
        <v>-0.17430621195781995</v>
      </c>
      <c r="AW342" s="17">
        <v>31.970075193591896</v>
      </c>
      <c r="AX342" s="17">
        <v>30.252699710411797</v>
      </c>
      <c r="AY342" s="17">
        <v>2.8229844690086207E-3</v>
      </c>
      <c r="AZ342" s="17">
        <v>-36.290333765654751</v>
      </c>
      <c r="BA342" s="22">
        <v>1335.2513804410896</v>
      </c>
      <c r="CU342" t="e">
        <v>#N/A</v>
      </c>
      <c r="CV342" t="e">
        <v>#N/A</v>
      </c>
    </row>
    <row r="343" spans="1:100" x14ac:dyDescent="0.25">
      <c r="A343">
        <v>945</v>
      </c>
      <c r="B343" t="s">
        <v>780</v>
      </c>
      <c r="C343" s="22">
        <v>3</v>
      </c>
      <c r="D343" s="17">
        <v>5.9692564046159804</v>
      </c>
      <c r="E343" s="17">
        <v>-0.26003803834124667</v>
      </c>
      <c r="F343" s="17">
        <v>0.68517995731011339</v>
      </c>
      <c r="G343" s="17">
        <v>0.60540708591441339</v>
      </c>
      <c r="H343" s="17">
        <v>0.23762464614144632</v>
      </c>
      <c r="I343" s="17">
        <v>0</v>
      </c>
      <c r="J343" s="17">
        <v>14.257478768486786</v>
      </c>
      <c r="K343" s="17">
        <v>0.23762464614144632</v>
      </c>
      <c r="L343" s="17">
        <v>-0.99999999999999822</v>
      </c>
      <c r="M343" s="17">
        <v>-0.99999999999999822</v>
      </c>
      <c r="N343" s="17">
        <v>4.7524929228289272</v>
      </c>
      <c r="O343" s="17">
        <v>20.832142259017168</v>
      </c>
      <c r="P343" s="17">
        <v>4.4894993931575877</v>
      </c>
      <c r="Q343" s="17">
        <v>-1.8592059207681564</v>
      </c>
      <c r="R343" s="17">
        <v>-0.12904980293088136</v>
      </c>
      <c r="S343" s="17">
        <v>0.33333333333333298</v>
      </c>
      <c r="T343" s="17">
        <v>0.41600835326532387</v>
      </c>
      <c r="U343" s="17">
        <v>0.13421858944479387</v>
      </c>
      <c r="V343" s="17">
        <v>4.7500365095047266E-3</v>
      </c>
      <c r="W343" s="17">
        <v>26.027426656460367</v>
      </c>
      <c r="X343" s="17">
        <v>1.1683145698669792</v>
      </c>
      <c r="Y343" s="17">
        <v>-0.99999999999999822</v>
      </c>
      <c r="Z343" s="17">
        <v>-0.99999999999999822</v>
      </c>
      <c r="AA343" s="17">
        <v>52.405639381924821</v>
      </c>
      <c r="AB343" s="17">
        <v>-8.6465580302264644E-2</v>
      </c>
      <c r="AC343" s="17">
        <v>0.39500648169909208</v>
      </c>
      <c r="AD343" s="17">
        <v>0.22160434917107957</v>
      </c>
      <c r="AE343" s="17">
        <v>26.507262528395341</v>
      </c>
      <c r="AF343" s="17">
        <v>0.5</v>
      </c>
      <c r="AG343" s="17">
        <v>-0.99999999999999822</v>
      </c>
      <c r="AH343" s="17">
        <v>-0.99999999999999822</v>
      </c>
      <c r="AI343" s="17">
        <v>0</v>
      </c>
      <c r="AJ343" s="17">
        <v>4.7500365095047266E-3</v>
      </c>
      <c r="AK343" s="17">
        <v>-7.9867358868174115E-2</v>
      </c>
      <c r="AL343" s="17">
        <v>8.9718256289847323E-2</v>
      </c>
      <c r="AM343" s="17">
        <v>5.1188290815085358E-2</v>
      </c>
      <c r="AN343" s="17">
        <v>-0.31668501927611442</v>
      </c>
      <c r="AO343" s="17">
        <v>0.88037047603626384</v>
      </c>
      <c r="AP343" s="17">
        <v>-7.4685342004536217</v>
      </c>
      <c r="AQ343" s="17">
        <v>40.284905424947134</v>
      </c>
      <c r="AR343" s="17">
        <v>0.88831031255295523</v>
      </c>
      <c r="AS343" s="17">
        <v>1.4059392160084254</v>
      </c>
      <c r="AT343" s="17">
        <v>-0.99999999999999822</v>
      </c>
      <c r="AU343" s="17">
        <v>-0.99999999999999822</v>
      </c>
      <c r="AV343" s="17">
        <v>0.47635728298353186</v>
      </c>
      <c r="AW343" s="17">
        <v>65.769247440488357</v>
      </c>
      <c r="AX343" s="17">
        <v>66.244251091438855</v>
      </c>
      <c r="AY343" s="17">
        <v>-6.8455459510578825E-2</v>
      </c>
      <c r="AZ343" s="17">
        <v>-11.936966473067699</v>
      </c>
      <c r="BA343" s="22">
        <v>1444.0410010784076</v>
      </c>
      <c r="CU343" t="e">
        <v>#N/A</v>
      </c>
      <c r="CV343" t="e">
        <v>#N/A</v>
      </c>
    </row>
    <row r="344" spans="1:100" x14ac:dyDescent="0.25">
      <c r="A344">
        <v>948</v>
      </c>
      <c r="B344" t="s">
        <v>781</v>
      </c>
      <c r="C344" s="22">
        <v>3</v>
      </c>
      <c r="D344" s="17">
        <v>4.1827187204327281</v>
      </c>
      <c r="E344" s="17">
        <v>-7.4508760567771441E-3</v>
      </c>
      <c r="F344" s="17">
        <v>-7.5260199361643534E-2</v>
      </c>
      <c r="G344" s="17">
        <v>-7.5260199361643534E-2</v>
      </c>
      <c r="H344" s="17">
        <v>0.49461172177082241</v>
      </c>
      <c r="I344" s="17">
        <v>0</v>
      </c>
      <c r="J344" s="17">
        <v>29.676703306249362</v>
      </c>
      <c r="K344" s="17">
        <v>0.49461172177082241</v>
      </c>
      <c r="L344" s="17">
        <v>-0.99999999999999967</v>
      </c>
      <c r="M344" s="17">
        <v>-0.99999999999999967</v>
      </c>
      <c r="N344" s="17">
        <v>9.892234435416448</v>
      </c>
      <c r="O344" s="17">
        <v>33.784161827320425</v>
      </c>
      <c r="P344" s="17">
        <v>3.2845169426408971E-3</v>
      </c>
      <c r="Q344" s="17">
        <v>2.3583811071470469</v>
      </c>
      <c r="R344" s="17">
        <v>0.73262072380194465</v>
      </c>
      <c r="S344" s="17">
        <v>0.33333333333333304</v>
      </c>
      <c r="T344" s="17">
        <v>0.34010388151940085</v>
      </c>
      <c r="U344" s="17">
        <v>0.43175527611560255</v>
      </c>
      <c r="V344" s="17">
        <v>0.24039177970873421</v>
      </c>
      <c r="W344" s="17">
        <v>34.03890195624993</v>
      </c>
      <c r="X344" s="17">
        <v>3.3549678239827934</v>
      </c>
      <c r="Y344" s="17">
        <v>-0.99999999999999967</v>
      </c>
      <c r="Z344" s="17">
        <v>-0.99999999999999967</v>
      </c>
      <c r="AA344" s="17">
        <v>84.171782195490906</v>
      </c>
      <c r="AB344" s="17">
        <v>0.17605552245470052</v>
      </c>
      <c r="AC344" s="17">
        <v>0.36891104498697386</v>
      </c>
      <c r="AD344" s="17">
        <v>0.4430386228671056</v>
      </c>
      <c r="AE344" s="17">
        <v>49.400259515438989</v>
      </c>
      <c r="AF344" s="17">
        <v>0.8666666666666667</v>
      </c>
      <c r="AG344" s="17">
        <v>-0.99999999999999967</v>
      </c>
      <c r="AH344" s="17">
        <v>-0.99999999999999967</v>
      </c>
      <c r="AI344" s="17">
        <v>-9.3386815533943041E-2</v>
      </c>
      <c r="AJ344" s="17">
        <v>0.24039177970873421</v>
      </c>
      <c r="AK344" s="17">
        <v>-8.1198836792596069E-2</v>
      </c>
      <c r="AL344" s="17">
        <v>6.356571201323627E-2</v>
      </c>
      <c r="AM344" s="17">
        <v>2.8260128324274054E-2</v>
      </c>
      <c r="AN344" s="17">
        <v>0.24649986098021759</v>
      </c>
      <c r="AO344" s="17">
        <v>0.30050902414387104</v>
      </c>
      <c r="AP344" s="17">
        <v>6.4803250845716205</v>
      </c>
      <c r="AQ344" s="17">
        <v>63.715605262499253</v>
      </c>
      <c r="AR344" s="17">
        <v>1.3455842706770706</v>
      </c>
      <c r="AS344" s="17">
        <v>3.8495795457536168</v>
      </c>
      <c r="AT344" s="17">
        <v>-0.99999999999999967</v>
      </c>
      <c r="AU344" s="17">
        <v>-0.99999999999999967</v>
      </c>
      <c r="AV344" s="17">
        <v>0.65736052444030146</v>
      </c>
      <c r="AW344" s="17">
        <v>124.4362691073829</v>
      </c>
      <c r="AX344" s="17">
        <v>146.60771076757757</v>
      </c>
      <c r="AY344" s="17">
        <v>0.48004133733962762</v>
      </c>
      <c r="AZ344" s="17">
        <v>68.278942092212887</v>
      </c>
      <c r="BA344" s="22">
        <v>1664.5253469553484</v>
      </c>
      <c r="CU344" t="e">
        <v>#N/A</v>
      </c>
      <c r="CV344" t="e">
        <v>#N/A</v>
      </c>
    </row>
    <row r="345" spans="1:100" x14ac:dyDescent="0.25">
      <c r="A345">
        <v>949</v>
      </c>
      <c r="B345" t="s">
        <v>782</v>
      </c>
      <c r="C345" s="22">
        <v>3</v>
      </c>
      <c r="D345" s="17">
        <v>4.5066093224741293</v>
      </c>
      <c r="E345" s="17">
        <v>8.4578695899640094E-2</v>
      </c>
      <c r="F345" s="17">
        <v>-0.24043118271222963</v>
      </c>
      <c r="G345" s="17">
        <v>-0.24043118271222963</v>
      </c>
      <c r="H345" s="17">
        <v>5.9402703460376988E-2</v>
      </c>
      <c r="I345" s="17">
        <v>0</v>
      </c>
      <c r="J345" s="17">
        <v>3.56416220762262</v>
      </c>
      <c r="K345" s="17">
        <v>5.9402703460376988E-2</v>
      </c>
      <c r="L345" s="17">
        <v>-0.999999999999999</v>
      </c>
      <c r="M345" s="17">
        <v>-0.999999999999999</v>
      </c>
      <c r="N345" s="17">
        <v>1.1880540692075401</v>
      </c>
      <c r="O345" s="17">
        <v>7.8303403473845163</v>
      </c>
      <c r="P345" s="17">
        <v>3.7683397344897049E-2</v>
      </c>
      <c r="Q345" s="17">
        <v>0.22879340183001595</v>
      </c>
      <c r="R345" s="17">
        <v>4.8807263424522962E-2</v>
      </c>
      <c r="S345" s="17">
        <v>0.33151385462716548</v>
      </c>
      <c r="T345" s="17">
        <v>0.24613632685256995</v>
      </c>
      <c r="U345" s="17">
        <v>-3.0145547141735934E-2</v>
      </c>
      <c r="V345" s="17">
        <v>-1.9591804267913356E-2</v>
      </c>
      <c r="W345" s="17">
        <v>18.740405064388369</v>
      </c>
      <c r="X345" s="17">
        <v>0.19291745736417115</v>
      </c>
      <c r="Y345" s="17">
        <v>-0.999999999999999</v>
      </c>
      <c r="Z345" s="17">
        <v>-0.999999999999999</v>
      </c>
      <c r="AA345" s="17">
        <v>24.874288605970897</v>
      </c>
      <c r="AB345" s="17">
        <v>9.9065177369315416E-2</v>
      </c>
      <c r="AC345" s="17">
        <v>-9.2243148033342492E-2</v>
      </c>
      <c r="AD345" s="17">
        <v>0.11487949622718739</v>
      </c>
      <c r="AE345" s="17">
        <v>6.0850762781580121</v>
      </c>
      <c r="AF345" s="17">
        <v>8.3333333333333329E-2</v>
      </c>
      <c r="AG345" s="17">
        <v>-0.999999999999999</v>
      </c>
      <c r="AH345" s="17">
        <v>-0.999999999999999</v>
      </c>
      <c r="AI345" s="17">
        <v>0</v>
      </c>
      <c r="AJ345" s="17">
        <v>-1.9591804267913356E-2</v>
      </c>
      <c r="AK345" s="17">
        <v>0.36403742104334458</v>
      </c>
      <c r="AL345" s="17">
        <v>-3.5707367977525141E-2</v>
      </c>
      <c r="AM345" s="17">
        <v>0.13656092193956326</v>
      </c>
      <c r="AN345" s="17">
        <v>0.12069454836833401</v>
      </c>
      <c r="AO345" s="17">
        <v>5.2342101537058037</v>
      </c>
      <c r="AP345" s="17">
        <v>2.8388268693207244</v>
      </c>
      <c r="AQ345" s="17">
        <v>22.304567272010996</v>
      </c>
      <c r="AR345" s="17">
        <v>0.52791283007008627</v>
      </c>
      <c r="AS345" s="17">
        <v>0.25232016082454817</v>
      </c>
      <c r="AT345" s="17">
        <v>-0.999999999999999</v>
      </c>
      <c r="AU345" s="17">
        <v>-0.999999999999999</v>
      </c>
      <c r="AV345" s="17">
        <v>-0.19162391928770622</v>
      </c>
      <c r="AW345" s="17">
        <v>35.543455822676158</v>
      </c>
      <c r="AX345" s="17">
        <v>33.584275395884816</v>
      </c>
      <c r="AY345" s="17">
        <v>-0.17022994891972779</v>
      </c>
      <c r="AZ345" s="17">
        <v>-66.873693835139633</v>
      </c>
      <c r="BA345" s="22">
        <v>1362.5666191915345</v>
      </c>
      <c r="CU345" t="e">
        <v>#N/A</v>
      </c>
      <c r="CV345" t="e">
        <v>#N/A</v>
      </c>
    </row>
    <row r="346" spans="1:100" x14ac:dyDescent="0.25">
      <c r="A346">
        <v>955</v>
      </c>
      <c r="B346" t="s">
        <v>783</v>
      </c>
      <c r="C346" s="22">
        <v>3</v>
      </c>
      <c r="D346" s="17">
        <v>5.1256818344157287</v>
      </c>
      <c r="E346" s="17">
        <v>-3.2520768320740221E-4</v>
      </c>
      <c r="F346" s="17">
        <v>-0.15814590880947701</v>
      </c>
      <c r="G346" s="17">
        <v>-0.15814590880947701</v>
      </c>
      <c r="H346" s="17">
        <v>5.2833289923362892E-2</v>
      </c>
      <c r="I346" s="17">
        <v>0</v>
      </c>
      <c r="J346" s="17">
        <v>3.1699973954017744</v>
      </c>
      <c r="K346" s="17">
        <v>5.2833289923362892E-2</v>
      </c>
      <c r="L346" s="17">
        <v>-1.0000000000000013</v>
      </c>
      <c r="M346" s="17">
        <v>-1.0000000000000013</v>
      </c>
      <c r="N346" s="17">
        <v>1.0566657984672587</v>
      </c>
      <c r="O346" s="17">
        <v>8.1375333210080285</v>
      </c>
      <c r="P346" s="17">
        <v>5.5525576880257568E-2</v>
      </c>
      <c r="Q346" s="17">
        <v>0.85810839012409501</v>
      </c>
      <c r="R346" s="17">
        <v>0.30048995566252479</v>
      </c>
      <c r="S346" s="17">
        <v>0.33333333333333359</v>
      </c>
      <c r="T346" s="17">
        <v>0.34418221158249374</v>
      </c>
      <c r="U346" s="17">
        <v>0.10744923509163512</v>
      </c>
      <c r="V346" s="17">
        <v>5.3849280487084837E-2</v>
      </c>
      <c r="W346" s="17">
        <v>31.439230822847367</v>
      </c>
      <c r="X346" s="17">
        <v>1.3884237565306734</v>
      </c>
      <c r="Y346" s="17">
        <v>-1.0000000000000013</v>
      </c>
      <c r="Z346" s="17">
        <v>-1.0000000000000013</v>
      </c>
      <c r="AA346" s="17">
        <v>86.308567473879847</v>
      </c>
      <c r="AB346" s="17">
        <v>0.15381723130521752</v>
      </c>
      <c r="AC346" s="17">
        <v>0.4794541241824124</v>
      </c>
      <c r="AD346" s="17">
        <v>0.45810557841976896</v>
      </c>
      <c r="AE346" s="17">
        <v>54.56884669536992</v>
      </c>
      <c r="AF346" s="17">
        <v>0.83333333333333337</v>
      </c>
      <c r="AG346" s="17">
        <v>-1.0000000000000013</v>
      </c>
      <c r="AH346" s="17">
        <v>-1.0000000000000013</v>
      </c>
      <c r="AI346" s="17">
        <v>2.0593552673672071E-2</v>
      </c>
      <c r="AJ346" s="17">
        <v>5.3849280487084837E-2</v>
      </c>
      <c r="AK346" s="17">
        <v>7.768253651668941E-2</v>
      </c>
      <c r="AL346" s="17">
        <v>-0.11919240187231057</v>
      </c>
      <c r="AM346" s="17">
        <v>0.28551381825432554</v>
      </c>
      <c r="AN346" s="17">
        <v>0.30596818207556642</v>
      </c>
      <c r="AO346" s="17">
        <v>7.526258138941583</v>
      </c>
      <c r="AP346" s="17">
        <v>7.0532425425276095</v>
      </c>
      <c r="AQ346" s="17">
        <v>34.609228218249157</v>
      </c>
      <c r="AR346" s="17">
        <v>0.8388140604945471</v>
      </c>
      <c r="AS346" s="17">
        <v>1.4412570464540346</v>
      </c>
      <c r="AT346" s="17">
        <v>-1.0000000000000013</v>
      </c>
      <c r="AU346" s="17">
        <v>-1.0000000000000013</v>
      </c>
      <c r="AV346" s="17">
        <v>0.1423440468530478</v>
      </c>
      <c r="AW346" s="17">
        <v>101.49934333741544</v>
      </c>
      <c r="AX346" s="17">
        <v>107.29614243959735</v>
      </c>
      <c r="AY346" s="17">
        <v>7.7641565857472922E-2</v>
      </c>
      <c r="AZ346" s="17">
        <v>-17.119004466237691</v>
      </c>
      <c r="BA346" s="22">
        <v>1477.5693698496816</v>
      </c>
      <c r="CU346" t="e">
        <v>#N/A</v>
      </c>
      <c r="CV346" t="e">
        <v>#N/A</v>
      </c>
    </row>
    <row r="347" spans="1:100" x14ac:dyDescent="0.25">
      <c r="A347">
        <v>957</v>
      </c>
      <c r="B347" t="s">
        <v>784</v>
      </c>
      <c r="C347" s="22">
        <v>3</v>
      </c>
      <c r="D347" s="17">
        <v>5.07520142908787</v>
      </c>
      <c r="E347" s="17">
        <v>4.1472246236928662E-3</v>
      </c>
      <c r="F347" s="17">
        <v>0.51269980631001</v>
      </c>
      <c r="G347" s="17">
        <v>0.51269980631001</v>
      </c>
      <c r="H347" s="17">
        <v>0.28847350182801873</v>
      </c>
      <c r="I347" s="17">
        <v>0</v>
      </c>
      <c r="J347" s="17">
        <v>17.308410109681127</v>
      </c>
      <c r="K347" s="17">
        <v>0.28847350182801873</v>
      </c>
      <c r="L347" s="17">
        <v>-1.0000000000000007</v>
      </c>
      <c r="M347" s="17">
        <v>-1.0000000000000007</v>
      </c>
      <c r="N347" s="17">
        <v>5.7694700365603744</v>
      </c>
      <c r="O347" s="17">
        <v>22.896311345079003</v>
      </c>
      <c r="P347" s="17">
        <v>0.90222700271995304</v>
      </c>
      <c r="Q347" s="17">
        <v>3.6324968264673236</v>
      </c>
      <c r="R347" s="17">
        <v>1.3495466193556254</v>
      </c>
      <c r="S347" s="17">
        <v>0.33333333333333337</v>
      </c>
      <c r="T347" s="17">
        <v>0.35038046062764883</v>
      </c>
      <c r="U347" s="17">
        <v>0.20531696293650253</v>
      </c>
      <c r="V347" s="17">
        <v>-1.2302197207035685E-2</v>
      </c>
      <c r="W347" s="17">
        <v>23.53020231449722</v>
      </c>
      <c r="X347" s="17">
        <v>1.1597420879310749</v>
      </c>
      <c r="Y347" s="17">
        <v>-1.0000000000000007</v>
      </c>
      <c r="Z347" s="17">
        <v>-1.0000000000000007</v>
      </c>
      <c r="AA347" s="17">
        <v>72.573341244224508</v>
      </c>
      <c r="AB347" s="17">
        <v>0.43976450806831463</v>
      </c>
      <c r="AC347" s="17">
        <v>0.34727178404214343</v>
      </c>
      <c r="AD347" s="17">
        <v>0.16683555409697548</v>
      </c>
      <c r="AE347" s="17">
        <v>47.69359231037167</v>
      </c>
      <c r="AF347" s="17">
        <v>0.66666666666666663</v>
      </c>
      <c r="AG347" s="17">
        <v>-1.0000000000000007</v>
      </c>
      <c r="AH347" s="17">
        <v>-1.0000000000000007</v>
      </c>
      <c r="AI347" s="17">
        <v>5.3361710899683279E-2</v>
      </c>
      <c r="AJ347" s="17">
        <v>-1.2302197207035685E-2</v>
      </c>
      <c r="AK347" s="17">
        <v>0.10653751085988532</v>
      </c>
      <c r="AL347" s="17">
        <v>7.5008696470084402E-2</v>
      </c>
      <c r="AM347" s="17">
        <v>-4.5695313781679604E-2</v>
      </c>
      <c r="AN347" s="17">
        <v>2.3900906844777935E-2</v>
      </c>
      <c r="AO347" s="17">
        <v>-0.60969529024256397</v>
      </c>
      <c r="AP347" s="17">
        <v>0.97256615346987063</v>
      </c>
      <c r="AQ347" s="17">
        <v>40.838612424178336</v>
      </c>
      <c r="AR347" s="17">
        <v>0.87672855969044927</v>
      </c>
      <c r="AS347" s="17">
        <v>1.4482155897590943</v>
      </c>
      <c r="AT347" s="17">
        <v>-1.0000000000000007</v>
      </c>
      <c r="AU347" s="17">
        <v>-1.0000000000000007</v>
      </c>
      <c r="AV347" s="17">
        <v>1.8622464256656348</v>
      </c>
      <c r="AW347" s="17">
        <v>96.442218742773449</v>
      </c>
      <c r="AX347" s="17">
        <v>96.279233240063405</v>
      </c>
      <c r="AY347" s="17">
        <v>0.31533967833227255</v>
      </c>
      <c r="AZ347" s="17">
        <v>14.891594127750295</v>
      </c>
      <c r="BA347" s="22">
        <v>1559.6421671671551</v>
      </c>
      <c r="CU347" t="e">
        <v>#N/A</v>
      </c>
      <c r="CV347" t="e">
        <v>#N/A</v>
      </c>
    </row>
    <row r="348" spans="1:100" x14ac:dyDescent="0.25">
      <c r="A348">
        <v>967</v>
      </c>
      <c r="B348" t="s">
        <v>785</v>
      </c>
      <c r="C348" s="22">
        <v>3</v>
      </c>
      <c r="D348" s="17">
        <v>5.2238660424382042</v>
      </c>
      <c r="E348" s="17">
        <v>6.5927209507890827E-2</v>
      </c>
      <c r="F348" s="17">
        <v>0.73569857157135521</v>
      </c>
      <c r="G348" s="17">
        <v>0.75050835112258818</v>
      </c>
      <c r="H348" s="17">
        <v>0.40305694306940498</v>
      </c>
      <c r="I348" s="17">
        <v>0</v>
      </c>
      <c r="J348" s="17">
        <v>24.183416584164299</v>
      </c>
      <c r="K348" s="17">
        <v>0.40305694306940498</v>
      </c>
      <c r="L348" s="17">
        <v>-1.0000000000000018</v>
      </c>
      <c r="M348" s="17">
        <v>-1.0000000000000018</v>
      </c>
      <c r="N348" s="17">
        <v>8.0611388613881001</v>
      </c>
      <c r="O348" s="17">
        <v>30.157790977725089</v>
      </c>
      <c r="P348" s="17">
        <v>-0.59326576298610134</v>
      </c>
      <c r="Q348" s="17">
        <v>4.9120284268486998</v>
      </c>
      <c r="R348" s="17">
        <v>1.5295180107007038</v>
      </c>
      <c r="S348" s="17">
        <v>0.33333333333333398</v>
      </c>
      <c r="T348" s="17">
        <v>0.33333333333333398</v>
      </c>
      <c r="U348" s="17">
        <v>0.34562819288589075</v>
      </c>
      <c r="V348" s="17">
        <v>-9.2034422465818985E-2</v>
      </c>
      <c r="W348" s="17">
        <v>20.688139760693371</v>
      </c>
      <c r="X348" s="17">
        <v>1.0939159603459128</v>
      </c>
      <c r="Y348" s="17">
        <v>-1.0000000000000018</v>
      </c>
      <c r="Z348" s="17">
        <v>-1.0000000000000018</v>
      </c>
      <c r="AA348" s="17">
        <v>52.190102611249614</v>
      </c>
      <c r="AB348" s="17">
        <v>0.24561667986514696</v>
      </c>
      <c r="AC348" s="17">
        <v>4.9108662896791909E-2</v>
      </c>
      <c r="AD348" s="17">
        <v>0.30472355403517121</v>
      </c>
      <c r="AE348" s="17">
        <v>29.972444839855505</v>
      </c>
      <c r="AF348" s="17">
        <v>0.66666666666666663</v>
      </c>
      <c r="AG348" s="17">
        <v>-1.0000000000000018</v>
      </c>
      <c r="AH348" s="17">
        <v>-1.0000000000000018</v>
      </c>
      <c r="AI348" s="17">
        <v>9.0938016469986283E-2</v>
      </c>
      <c r="AJ348" s="17">
        <v>-9.2034422465818985E-2</v>
      </c>
      <c r="AK348" s="17">
        <v>4.03629939897511E-2</v>
      </c>
      <c r="AL348" s="17">
        <v>-8.9056543735850396E-2</v>
      </c>
      <c r="AM348" s="17">
        <v>0.11915270524820254</v>
      </c>
      <c r="AN348" s="17">
        <v>-3.1592929659673183E-2</v>
      </c>
      <c r="AO348" s="17">
        <v>3.1806326011538202</v>
      </c>
      <c r="AP348" s="17">
        <v>-1.2351059601710814</v>
      </c>
      <c r="AQ348" s="17">
        <v>44.871556344857687</v>
      </c>
      <c r="AR348" s="17">
        <v>0.92026043708673988</v>
      </c>
      <c r="AS348" s="17">
        <v>1.4969729034153174</v>
      </c>
      <c r="AT348" s="17">
        <v>-1.0000000000000018</v>
      </c>
      <c r="AU348" s="17">
        <v>-1.0000000000000018</v>
      </c>
      <c r="AV348" s="17">
        <v>2.2800263618232917</v>
      </c>
      <c r="AW348" s="17">
        <v>81.112787628803559</v>
      </c>
      <c r="AX348" s="17">
        <v>73.728105711621438</v>
      </c>
      <c r="AY348" s="17">
        <v>5.2004537739682874E-2</v>
      </c>
      <c r="AZ348" s="17">
        <v>-20.361097534179066</v>
      </c>
      <c r="BA348" s="22">
        <v>1446.3988460382639</v>
      </c>
      <c r="CU348" t="e">
        <v>#N/A</v>
      </c>
      <c r="CV348" t="e">
        <v>#N/A</v>
      </c>
    </row>
    <row r="349" spans="1:100" x14ac:dyDescent="0.25">
      <c r="A349">
        <v>968</v>
      </c>
      <c r="B349" t="s">
        <v>786</v>
      </c>
      <c r="C349" s="22">
        <v>3</v>
      </c>
      <c r="D349" s="17">
        <v>4.701523896490353</v>
      </c>
      <c r="E349" s="17">
        <v>4.5081015399459599E-2</v>
      </c>
      <c r="F349" s="17">
        <v>-0.78560802228942661</v>
      </c>
      <c r="G349" s="17">
        <v>-0.78007653992841774</v>
      </c>
      <c r="H349" s="17">
        <v>1.2013556495940344E-2</v>
      </c>
      <c r="I349" s="17">
        <v>7.9016275836379796E-3</v>
      </c>
      <c r="J349" s="17">
        <v>1.1949110447746984</v>
      </c>
      <c r="K349" s="17">
        <v>1.9915184079578339E-2</v>
      </c>
      <c r="L349" s="17">
        <v>-1.0000000000000016</v>
      </c>
      <c r="M349" s="17">
        <v>-1.0000000000000016</v>
      </c>
      <c r="N349" s="17">
        <v>0.39830368159156515</v>
      </c>
      <c r="O349" s="17">
        <v>5.1163584013366297</v>
      </c>
      <c r="P349" s="17">
        <v>0.22722782874052688</v>
      </c>
      <c r="Q349" s="17">
        <v>-2.6794418150639658</v>
      </c>
      <c r="R349" s="17">
        <v>-0.85797808891227223</v>
      </c>
      <c r="S349" s="17">
        <v>0.33333333333333393</v>
      </c>
      <c r="T349" s="17">
        <v>0.33333333333333393</v>
      </c>
      <c r="U349" s="17">
        <v>0.38548489542336062</v>
      </c>
      <c r="V349" s="17">
        <v>-4.0270767290142423E-2</v>
      </c>
      <c r="W349" s="17">
        <v>39.678624428812292</v>
      </c>
      <c r="X349" s="17">
        <v>1.9470664605396775</v>
      </c>
      <c r="Y349" s="17">
        <v>-1.0000000000000016</v>
      </c>
      <c r="Z349" s="17">
        <v>-1.0000000000000016</v>
      </c>
      <c r="AA349" s="17">
        <v>51.204904910851845</v>
      </c>
      <c r="AB349" s="17">
        <v>0.20670478831405942</v>
      </c>
      <c r="AC349" s="17">
        <v>-0.1046974367079145</v>
      </c>
      <c r="AD349" s="17">
        <v>0.14567781981289091</v>
      </c>
      <c r="AE349" s="17">
        <v>12.384258570951795</v>
      </c>
      <c r="AF349" s="17">
        <v>0.58823529411764708</v>
      </c>
      <c r="AG349" s="17">
        <v>-1.0000000000000016</v>
      </c>
      <c r="AH349" s="17">
        <v>-1.0000000000000016</v>
      </c>
      <c r="AI349" s="17">
        <v>-2.4890273563336812E-2</v>
      </c>
      <c r="AJ349" s="17">
        <v>-4.0270767290142423E-2</v>
      </c>
      <c r="AK349" s="17">
        <v>-4.0737709531964858E-2</v>
      </c>
      <c r="AL349" s="17">
        <v>2.1052555973583964E-2</v>
      </c>
      <c r="AM349" s="17">
        <v>-3.0066003712366313E-2</v>
      </c>
      <c r="AN349" s="17">
        <v>9.5827978094451313E-3</v>
      </c>
      <c r="AO349" s="17">
        <v>-0.95533864046898176</v>
      </c>
      <c r="AP349" s="17">
        <v>0.34483272510404789</v>
      </c>
      <c r="AQ349" s="17">
        <v>40.873535473587005</v>
      </c>
      <c r="AR349" s="17">
        <v>1.011880794799886</v>
      </c>
      <c r="AS349" s="17">
        <v>1.9669816446192556</v>
      </c>
      <c r="AT349" s="17">
        <v>-1.0000000000000016</v>
      </c>
      <c r="AU349" s="17">
        <v>-1.0000000000000016</v>
      </c>
      <c r="AV349" s="17">
        <v>-1.6380546288406901</v>
      </c>
      <c r="AW349" s="17">
        <v>56.666096037292512</v>
      </c>
      <c r="AX349" s="17">
        <v>52.141213837011506</v>
      </c>
      <c r="AY349" s="17">
        <v>6.517134797086431E-2</v>
      </c>
      <c r="AZ349" s="17">
        <v>-41.682390105052093</v>
      </c>
      <c r="BA349" s="22">
        <v>1465.6376457403294</v>
      </c>
      <c r="CU349" t="e">
        <v>#N/A</v>
      </c>
      <c r="CV349" t="e">
        <v>#N/A</v>
      </c>
    </row>
    <row r="350" spans="1:100" x14ac:dyDescent="0.25">
      <c r="A350">
        <v>971</v>
      </c>
      <c r="B350" t="s">
        <v>787</v>
      </c>
      <c r="C350" s="22">
        <v>3</v>
      </c>
      <c r="D350" s="17">
        <v>3.6542676460852763</v>
      </c>
      <c r="E350" s="17">
        <v>-0.88682790019347491</v>
      </c>
      <c r="F350" s="17">
        <v>26.288502095235206</v>
      </c>
      <c r="G350" s="17">
        <v>26.021912234113795</v>
      </c>
      <c r="H350" s="17">
        <v>-0.22954307473229568</v>
      </c>
      <c r="I350" s="17">
        <v>0</v>
      </c>
      <c r="J350" s="17">
        <v>-13.77258448393774</v>
      </c>
      <c r="K350" s="17">
        <v>-0.22954307473229568</v>
      </c>
      <c r="L350" s="17">
        <v>-1.0000000000000007</v>
      </c>
      <c r="M350" s="17">
        <v>-1.0000000000000007</v>
      </c>
      <c r="N350" s="17">
        <v>-4.590861494645913</v>
      </c>
      <c r="O350" s="17">
        <v>15.903595396261327</v>
      </c>
      <c r="P350" s="17">
        <v>3.4036617141788397</v>
      </c>
      <c r="Q350" s="17">
        <v>46.193017803179032</v>
      </c>
      <c r="R350" s="17">
        <v>15.580869440155546</v>
      </c>
      <c r="S350" s="17">
        <v>0.36338324750415718</v>
      </c>
      <c r="T350" s="17">
        <v>0.38517173042674757</v>
      </c>
      <c r="U350" s="17">
        <v>0.29906034390374364</v>
      </c>
      <c r="V350" s="17">
        <v>-8.7090458166847781E-2</v>
      </c>
      <c r="W350" s="17">
        <v>47.602717536003865</v>
      </c>
      <c r="X350" s="17">
        <v>1.703635076370503</v>
      </c>
      <c r="Y350" s="17">
        <v>-1.0000000000000007</v>
      </c>
      <c r="Z350" s="17">
        <v>-1.0000000000000007</v>
      </c>
      <c r="AA350" s="17">
        <v>115.10539849421392</v>
      </c>
      <c r="AB350" s="17">
        <v>0.13671655642250863</v>
      </c>
      <c r="AC350" s="17">
        <v>0.35156037110638361</v>
      </c>
      <c r="AD350" s="17">
        <v>0.55015930283219805</v>
      </c>
      <c r="AE350" s="17">
        <v>51.921811518054561</v>
      </c>
      <c r="AF350" s="17">
        <v>0.91666666666666663</v>
      </c>
      <c r="AG350" s="17">
        <v>-1.0000000000000007</v>
      </c>
      <c r="AH350" s="17">
        <v>-1.0000000000000007</v>
      </c>
      <c r="AI350" s="17">
        <v>0.88566739180541931</v>
      </c>
      <c r="AJ350" s="17">
        <v>-8.7090458166847781E-2</v>
      </c>
      <c r="AK350" s="17">
        <v>-0.14807209091807233</v>
      </c>
      <c r="AL350" s="17">
        <v>-0.11122343176970242</v>
      </c>
      <c r="AM350" s="17">
        <v>0.34267869874339285</v>
      </c>
      <c r="AN350" s="17">
        <v>0.76224753540819534</v>
      </c>
      <c r="AO350" s="17">
        <v>7.8266070139944581</v>
      </c>
      <c r="AP350" s="17">
        <v>18.500071226356376</v>
      </c>
      <c r="AQ350" s="17">
        <v>33.830133052066117</v>
      </c>
      <c r="AR350" s="17">
        <v>0.96052486366780143</v>
      </c>
      <c r="AS350" s="17">
        <v>1.4740920016382086</v>
      </c>
      <c r="AT350" s="17">
        <v>-1.0000000000000007</v>
      </c>
      <c r="AU350" s="17">
        <v>-1.0000000000000007</v>
      </c>
      <c r="AV350" s="17">
        <v>41.60278167426933</v>
      </c>
      <c r="AW350" s="17">
        <v>149.50906511683166</v>
      </c>
      <c r="AX350" s="17">
        <v>158.51336713625525</v>
      </c>
      <c r="AY350" s="17">
        <v>0.48743581209466347</v>
      </c>
      <c r="AZ350" s="17">
        <v>76.985600194689837</v>
      </c>
      <c r="BA350" s="22">
        <v>1689.853223565992</v>
      </c>
      <c r="CU350" t="e">
        <v>#N/A</v>
      </c>
      <c r="CV350" t="e">
        <v>#N/A</v>
      </c>
    </row>
    <row r="351" spans="1:100" x14ac:dyDescent="0.25">
      <c r="A351">
        <v>972</v>
      </c>
      <c r="B351" t="s">
        <v>788</v>
      </c>
      <c r="C351" s="22">
        <v>3</v>
      </c>
      <c r="D351" s="17">
        <v>4.6236304015318677</v>
      </c>
      <c r="E351" s="17">
        <v>-0.30796643150736386</v>
      </c>
      <c r="F351" s="17">
        <v>0.35452325100528204</v>
      </c>
      <c r="G351" s="17">
        <v>0.2627258483954899</v>
      </c>
      <c r="H351" s="17">
        <v>0.21534647673594984</v>
      </c>
      <c r="I351" s="17">
        <v>0</v>
      </c>
      <c r="J351" s="17">
        <v>12.920788604157002</v>
      </c>
      <c r="K351" s="17">
        <v>0.21534647673594984</v>
      </c>
      <c r="L351" s="17">
        <v>-1.0000000000000011</v>
      </c>
      <c r="M351" s="17">
        <v>-1.0000000000000011</v>
      </c>
      <c r="N351" s="17">
        <v>4.3069295347190018</v>
      </c>
      <c r="O351" s="17">
        <v>17.80714485408436</v>
      </c>
      <c r="P351" s="17">
        <v>0.22062824904799089</v>
      </c>
      <c r="Q351" s="17">
        <v>-1.1646066632188932</v>
      </c>
      <c r="R351" s="17">
        <v>-0.37544016484347503</v>
      </c>
      <c r="S351" s="17">
        <v>0.33930283604111944</v>
      </c>
      <c r="T351" s="17">
        <v>0.33804020712473559</v>
      </c>
      <c r="U351" s="17">
        <v>0.44675243637840822</v>
      </c>
      <c r="V351" s="17">
        <v>-3.4296620497604131E-2</v>
      </c>
      <c r="W351" s="17">
        <v>34.97809529242835</v>
      </c>
      <c r="X351" s="17">
        <v>2.047933462749314</v>
      </c>
      <c r="Y351" s="17">
        <v>-1.0000000000000011</v>
      </c>
      <c r="Z351" s="17">
        <v>-1.0000000000000011</v>
      </c>
      <c r="AA351" s="17">
        <v>57.18163991765217</v>
      </c>
      <c r="AB351" s="17">
        <v>0.14107633250244345</v>
      </c>
      <c r="AC351" s="17">
        <v>2.6092545149128524E-2</v>
      </c>
      <c r="AD351" s="17">
        <v>0.28441081814977404</v>
      </c>
      <c r="AE351" s="17">
        <v>22.578984790067285</v>
      </c>
      <c r="AF351" s="17">
        <v>0.81818181818181823</v>
      </c>
      <c r="AG351" s="17">
        <v>-1.0000000000000011</v>
      </c>
      <c r="AH351" s="17">
        <v>-1.0000000000000011</v>
      </c>
      <c r="AI351" s="17">
        <v>4.094827149621949E-3</v>
      </c>
      <c r="AJ351" s="17">
        <v>-3.4296620497604131E-2</v>
      </c>
      <c r="AK351" s="17">
        <v>0.25922841011277675</v>
      </c>
      <c r="AL351" s="17">
        <v>-0.29268360605901261</v>
      </c>
      <c r="AM351" s="17">
        <v>6.2241542690006452E-2</v>
      </c>
      <c r="AN351" s="17">
        <v>0.9932667674944502</v>
      </c>
      <c r="AO351" s="17">
        <v>2.8521806178140432</v>
      </c>
      <c r="AP351" s="17">
        <v>23.36825115706619</v>
      </c>
      <c r="AQ351" s="17">
        <v>47.898883896585339</v>
      </c>
      <c r="AR351" s="17">
        <v>1.0897988590466603</v>
      </c>
      <c r="AS351" s="17">
        <v>2.2632799394852627</v>
      </c>
      <c r="AT351" s="17">
        <v>-1.0000000000000011</v>
      </c>
      <c r="AU351" s="17">
        <v>-1.0000000000000011</v>
      </c>
      <c r="AV351" s="17">
        <v>-0.11271431644798552</v>
      </c>
      <c r="AW351" s="17">
        <v>98.357035928802688</v>
      </c>
      <c r="AX351" s="17">
        <v>95.009270422034731</v>
      </c>
      <c r="AY351" s="17">
        <v>0.29378764756412185</v>
      </c>
      <c r="AZ351" s="17">
        <v>11.026989819140802</v>
      </c>
      <c r="BA351" s="22">
        <v>1430.3590874259439</v>
      </c>
      <c r="CU351" t="e">
        <v>#N/A</v>
      </c>
      <c r="CV351" t="e">
        <v>#N/A</v>
      </c>
    </row>
    <row r="352" spans="1:100" x14ac:dyDescent="0.25">
      <c r="A352">
        <v>973</v>
      </c>
      <c r="B352" t="s">
        <v>789</v>
      </c>
      <c r="C352" s="22">
        <v>3</v>
      </c>
      <c r="D352" s="17">
        <v>4.4564252376327715</v>
      </c>
      <c r="E352" s="17">
        <v>-0.22161064698820926</v>
      </c>
      <c r="F352" s="17">
        <v>5.5490467030712765</v>
      </c>
      <c r="G352" s="17">
        <v>5.4895464876284681</v>
      </c>
      <c r="H352" s="17">
        <v>0.39706857294756392</v>
      </c>
      <c r="I352" s="17">
        <v>0</v>
      </c>
      <c r="J352" s="17">
        <v>23.824114376853824</v>
      </c>
      <c r="K352" s="17">
        <v>0.39706857294756392</v>
      </c>
      <c r="L352" s="17">
        <v>-0.99999999999999856</v>
      </c>
      <c r="M352" s="17">
        <v>-0.99999999999999856</v>
      </c>
      <c r="N352" s="17">
        <v>7.9413714589512772</v>
      </c>
      <c r="O352" s="17">
        <v>33.770086102115087</v>
      </c>
      <c r="P352" s="17">
        <v>0.10257914576042243</v>
      </c>
      <c r="Q352" s="17">
        <v>84.214161624303415</v>
      </c>
      <c r="R352" s="17">
        <v>27.753790491148777</v>
      </c>
      <c r="S352" s="17">
        <v>0.33333333333333293</v>
      </c>
      <c r="T352" s="17">
        <v>0.26089607543282378</v>
      </c>
      <c r="U352" s="17">
        <v>2.0463380336668557E-3</v>
      </c>
      <c r="V352" s="17">
        <v>0</v>
      </c>
      <c r="W352" s="17">
        <v>7.9682869540903791</v>
      </c>
      <c r="X352" s="17">
        <v>0.12615966815300567</v>
      </c>
      <c r="Y352" s="17">
        <v>-0.99999999999999856</v>
      </c>
      <c r="Z352" s="17">
        <v>-0.99999999999999856</v>
      </c>
      <c r="AA352" s="17">
        <v>78.493974837527759</v>
      </c>
      <c r="AB352" s="17">
        <v>0.25969801635100653</v>
      </c>
      <c r="AC352" s="17">
        <v>0.5120143993895544</v>
      </c>
      <c r="AD352" s="17">
        <v>8.3725532105211165E-2</v>
      </c>
      <c r="AE352" s="17">
        <v>42.771897392288601</v>
      </c>
      <c r="AF352" s="17">
        <v>0.66666666666666663</v>
      </c>
      <c r="AG352" s="17">
        <v>-0.99999999999999856</v>
      </c>
      <c r="AH352" s="17">
        <v>-0.99999999999999856</v>
      </c>
      <c r="AI352" s="17">
        <v>0.44310225380396268</v>
      </c>
      <c r="AJ352" s="17">
        <v>0</v>
      </c>
      <c r="AK352" s="17">
        <v>-0.23436346483497961</v>
      </c>
      <c r="AL352" s="17">
        <v>-8.1217269680120469E-2</v>
      </c>
      <c r="AM352" s="17">
        <v>-7.6367089245791303E-2</v>
      </c>
      <c r="AN352" s="17">
        <v>-0.1137958048225831</v>
      </c>
      <c r="AO352" s="17">
        <v>-3.0809945553196814</v>
      </c>
      <c r="AP352" s="17">
        <v>-3.2509814689651808</v>
      </c>
      <c r="AQ352" s="17">
        <v>31.792401330944212</v>
      </c>
      <c r="AR352" s="17">
        <v>0.59627574679982376</v>
      </c>
      <c r="AS352" s="17">
        <v>0.52322824110057009</v>
      </c>
      <c r="AT352" s="17">
        <v>-0.99999999999999856</v>
      </c>
      <c r="AU352" s="17">
        <v>-0.99999999999999856</v>
      </c>
      <c r="AV352" s="17">
        <v>33.243336978777251</v>
      </c>
      <c r="AW352" s="17">
        <v>109.01307947067764</v>
      </c>
      <c r="AX352" s="17">
        <v>117.87512454675685</v>
      </c>
      <c r="AY352" s="17">
        <v>0.39527965057954728</v>
      </c>
      <c r="AZ352" s="17">
        <v>52.321603714788807</v>
      </c>
      <c r="BA352" s="22">
        <v>1659.2886037888684</v>
      </c>
      <c r="CU352" t="e">
        <v>#N/A</v>
      </c>
      <c r="CV352" t="e">
        <v>#N/A</v>
      </c>
    </row>
    <row r="353" spans="1:100" x14ac:dyDescent="0.25">
      <c r="A353">
        <v>977</v>
      </c>
      <c r="B353" t="s">
        <v>790</v>
      </c>
      <c r="C353" s="22">
        <v>3</v>
      </c>
      <c r="D353" s="17">
        <v>5.2738931392200952</v>
      </c>
      <c r="E353" s="17">
        <v>-0.44126967260252692</v>
      </c>
      <c r="F353" s="17">
        <v>-0.23374861416648277</v>
      </c>
      <c r="G353" s="17">
        <v>-0.38238636542344534</v>
      </c>
      <c r="H353" s="17">
        <v>0.22400027648135071</v>
      </c>
      <c r="I353" s="17">
        <v>0</v>
      </c>
      <c r="J353" s="17">
        <v>13.440016588881026</v>
      </c>
      <c r="K353" s="17">
        <v>0.22400027648135071</v>
      </c>
      <c r="L353" s="17">
        <v>-1.0000000000000004</v>
      </c>
      <c r="M353" s="17">
        <v>-1.0000000000000004</v>
      </c>
      <c r="N353" s="17">
        <v>4.4800055296270109</v>
      </c>
      <c r="O353" s="17">
        <v>18.331523362677686</v>
      </c>
      <c r="P353" s="17">
        <v>7.6627605800858686E-2</v>
      </c>
      <c r="Q353" s="17">
        <v>-2.0872138583759461</v>
      </c>
      <c r="R353" s="17">
        <v>-0.64212682079500727</v>
      </c>
      <c r="S353" s="17">
        <v>0.33333333333333315</v>
      </c>
      <c r="T353" s="17">
        <v>0.34424245916902801</v>
      </c>
      <c r="U353" s="17">
        <v>0.19994948586426664</v>
      </c>
      <c r="V353" s="17">
        <v>-2.0880533508283353E-2</v>
      </c>
      <c r="W353" s="17">
        <v>25.305778735079762</v>
      </c>
      <c r="X353" s="17">
        <v>1.1275029143002118</v>
      </c>
      <c r="Y353" s="17">
        <v>-1.0000000000000004</v>
      </c>
      <c r="Z353" s="17">
        <v>-1.0000000000000004</v>
      </c>
      <c r="AA353" s="17">
        <v>66.534851613433119</v>
      </c>
      <c r="AB353" s="17">
        <v>0.43572583182537811</v>
      </c>
      <c r="AC353" s="17">
        <v>0.28388505743571141</v>
      </c>
      <c r="AD353" s="17">
        <v>0.11781310472187692</v>
      </c>
      <c r="AE353" s="17">
        <v>41.87119969914837</v>
      </c>
      <c r="AF353" s="17">
        <v>0.8</v>
      </c>
      <c r="AG353" s="17">
        <v>-1.0000000000000004</v>
      </c>
      <c r="AH353" s="17">
        <v>-1.0000000000000004</v>
      </c>
      <c r="AI353" s="17">
        <v>0</v>
      </c>
      <c r="AJ353" s="17">
        <v>-2.0880533508283353E-2</v>
      </c>
      <c r="AK353" s="17">
        <v>-4.5971236732701676E-2</v>
      </c>
      <c r="AL353" s="17">
        <v>8.0263825192420701E-2</v>
      </c>
      <c r="AM353" s="17">
        <v>-7.1414757927356798E-2</v>
      </c>
      <c r="AN353" s="17">
        <v>-6.9155584358414207E-2</v>
      </c>
      <c r="AO353" s="17">
        <v>-2.0152251318474286</v>
      </c>
      <c r="AP353" s="17">
        <v>-1.327570482998252</v>
      </c>
      <c r="AQ353" s="17">
        <v>38.745795323960792</v>
      </c>
      <c r="AR353" s="17">
        <v>0.85664474485834452</v>
      </c>
      <c r="AS353" s="17">
        <v>1.3515031907815618</v>
      </c>
      <c r="AT353" s="17">
        <v>-1.0000000000000004</v>
      </c>
      <c r="AU353" s="17">
        <v>-1.0000000000000004</v>
      </c>
      <c r="AV353" s="17">
        <v>-1.0245131862184524</v>
      </c>
      <c r="AW353" s="17">
        <v>83.538804493112536</v>
      </c>
      <c r="AX353" s="17">
        <v>81.45075114228419</v>
      </c>
      <c r="AY353" s="17">
        <v>0.29316867259731533</v>
      </c>
      <c r="AZ353" s="17">
        <v>41.441701402954472</v>
      </c>
      <c r="BA353" s="22">
        <v>1490.8954796926457</v>
      </c>
      <c r="CU353" t="e">
        <v>#N/A</v>
      </c>
      <c r="CV353" t="e">
        <v>#N/A</v>
      </c>
    </row>
    <row r="354" spans="1:100" x14ac:dyDescent="0.25">
      <c r="A354">
        <v>980</v>
      </c>
      <c r="B354" t="s">
        <v>791</v>
      </c>
      <c r="C354" s="22">
        <v>3</v>
      </c>
      <c r="D354" s="17">
        <v>4.1098185987175144</v>
      </c>
      <c r="E354" s="17">
        <v>-3.0734337118234149E-2</v>
      </c>
      <c r="F354" s="17">
        <v>-0.35013910992671782</v>
      </c>
      <c r="G354" s="17">
        <v>-0.36038388896612916</v>
      </c>
      <c r="H354" s="17">
        <v>9.1545348240916185E-3</v>
      </c>
      <c r="I354" s="17">
        <v>0</v>
      </c>
      <c r="J354" s="17">
        <v>0.54927208944549744</v>
      </c>
      <c r="K354" s="17">
        <v>9.1545348240916185E-3</v>
      </c>
      <c r="L354" s="17">
        <v>-0.99999999999999956</v>
      </c>
      <c r="M354" s="17">
        <v>-0.99999999999999956</v>
      </c>
      <c r="N354" s="17">
        <v>0.1830906964818326</v>
      </c>
      <c r="O354" s="17">
        <v>4.2987067991968866</v>
      </c>
      <c r="P354" s="17">
        <v>-0.16382936860683792</v>
      </c>
      <c r="Q354" s="17">
        <v>-6.2039107989092077</v>
      </c>
      <c r="R354" s="17">
        <v>-2.1052323004374491</v>
      </c>
      <c r="S354" s="17">
        <v>0.33333333333333326</v>
      </c>
      <c r="T354" s="17">
        <v>0.3429723197944663</v>
      </c>
      <c r="U354" s="17">
        <v>0.32215169814963834</v>
      </c>
      <c r="V354" s="17">
        <v>-1.4719775136230734E-2</v>
      </c>
      <c r="W354" s="17">
        <v>38.983321652684616</v>
      </c>
      <c r="X354" s="17">
        <v>1.8907634124428971</v>
      </c>
      <c r="Y354" s="17">
        <v>-0.99999999999999956</v>
      </c>
      <c r="Z354" s="17">
        <v>-0.99999999999999956</v>
      </c>
      <c r="AA354" s="17">
        <v>57.675518741306831</v>
      </c>
      <c r="AB354" s="17">
        <v>0.33253995974682515</v>
      </c>
      <c r="AC354" s="17">
        <v>0.10253966629390747</v>
      </c>
      <c r="AD354" s="17">
        <v>-1.9131038259539594E-2</v>
      </c>
      <c r="AE354" s="17">
        <v>20.797429389059655</v>
      </c>
      <c r="AF354" s="17">
        <v>7.1428571428571425E-2</v>
      </c>
      <c r="AG354" s="17">
        <v>-0.99999999999999956</v>
      </c>
      <c r="AH354" s="17">
        <v>-0.99999999999999956</v>
      </c>
      <c r="AI354" s="17">
        <v>-2.5762541619721725E-2</v>
      </c>
      <c r="AJ354" s="17">
        <v>-1.4719775136230734E-2</v>
      </c>
      <c r="AK354" s="17">
        <v>-1.0533744134954221E-2</v>
      </c>
      <c r="AL354" s="17">
        <v>-0.1148060659555032</v>
      </c>
      <c r="AM354" s="17">
        <v>0.43020943565363295</v>
      </c>
      <c r="AN354" s="17">
        <v>-0.11106785739995041</v>
      </c>
      <c r="AO354" s="17">
        <v>10.702567170666049</v>
      </c>
      <c r="AP354" s="17">
        <v>-3.350726764776276</v>
      </c>
      <c r="AQ354" s="17">
        <v>39.532593742130103</v>
      </c>
      <c r="AR354" s="17">
        <v>0.98373757614120616</v>
      </c>
      <c r="AS354" s="17">
        <v>1.8999179472669885</v>
      </c>
      <c r="AT354" s="17">
        <v>-0.99999999999999956</v>
      </c>
      <c r="AU354" s="17">
        <v>-0.99999999999999956</v>
      </c>
      <c r="AV354" s="17">
        <v>-2.465616189403578</v>
      </c>
      <c r="AW354" s="17">
        <v>58.623498775727342</v>
      </c>
      <c r="AX354" s="17">
        <v>56.636270429709839</v>
      </c>
      <c r="AY354" s="17">
        <v>4.5253993530515006E-2</v>
      </c>
      <c r="AZ354" s="17">
        <v>-10.959281534257885</v>
      </c>
      <c r="BA354" s="22">
        <v>1435.4848333991699</v>
      </c>
      <c r="CU354" t="e">
        <v>#N/A</v>
      </c>
      <c r="CV354" t="e">
        <v>#N/A</v>
      </c>
    </row>
    <row r="355" spans="1:100" x14ac:dyDescent="0.25">
      <c r="A355">
        <v>981</v>
      </c>
      <c r="B355" t="s">
        <v>792</v>
      </c>
      <c r="C355" s="22">
        <v>3</v>
      </c>
      <c r="D355" s="17">
        <v>5.6430055681350542</v>
      </c>
      <c r="E355" s="17">
        <v>-0.16157753774074934</v>
      </c>
      <c r="F355" s="17">
        <v>-8.922242005202452E-2</v>
      </c>
      <c r="G355" s="17">
        <v>-0.13942737582753706</v>
      </c>
      <c r="H355" s="17">
        <v>0.23799158494910702</v>
      </c>
      <c r="I355" s="17">
        <v>-3.444536473731008E-2</v>
      </c>
      <c r="J355" s="17">
        <v>12.212773212707813</v>
      </c>
      <c r="K355" s="17">
        <v>0.20354622021179694</v>
      </c>
      <c r="L355" s="17">
        <v>-0.99999999999999856</v>
      </c>
      <c r="M355" s="17">
        <v>-0.99999999999999856</v>
      </c>
      <c r="N355" s="17">
        <v>4.0709244042359378</v>
      </c>
      <c r="O355" s="17">
        <v>17.716351405015324</v>
      </c>
      <c r="P355" s="17">
        <v>-0.64148095992608389</v>
      </c>
      <c r="Q355" s="17">
        <v>-1.8789544243270071</v>
      </c>
      <c r="R355" s="17">
        <v>-0.67524712503638651</v>
      </c>
      <c r="S355" s="17">
        <v>0.3333333333333327</v>
      </c>
      <c r="T355" s="17">
        <v>0.3333333333333327</v>
      </c>
      <c r="U355" s="17">
        <v>-5.1382372519757271E-3</v>
      </c>
      <c r="V355" s="17">
        <v>-9.690503941591963E-2</v>
      </c>
      <c r="W355" s="17">
        <v>14.443086791478931</v>
      </c>
      <c r="X355" s="17">
        <v>-0.13886273904855162</v>
      </c>
      <c r="Y355" s="17">
        <v>-0.99999999999999856</v>
      </c>
      <c r="Z355" s="17">
        <v>-0.99999999999999856</v>
      </c>
      <c r="AA355" s="17">
        <v>25.989801619111901</v>
      </c>
      <c r="AB355" s="17">
        <v>0.30995444212405299</v>
      </c>
      <c r="AC355" s="17">
        <v>0.2485483791423341</v>
      </c>
      <c r="AD355" s="17">
        <v>-0.31406358221300035</v>
      </c>
      <c r="AE355" s="17">
        <v>12.221961952669325</v>
      </c>
      <c r="AF355" s="17">
        <v>0.33333333333333331</v>
      </c>
      <c r="AG355" s="17">
        <v>-0.99999999999999856</v>
      </c>
      <c r="AH355" s="17">
        <v>-0.99999999999999856</v>
      </c>
      <c r="AI355" s="17">
        <v>-6.1880646388635073E-4</v>
      </c>
      <c r="AJ355" s="17">
        <v>-9.690503941591963E-2</v>
      </c>
      <c r="AK355" s="17">
        <v>-0.10760226845848947</v>
      </c>
      <c r="AL355" s="17">
        <v>-0.11066190939060473</v>
      </c>
      <c r="AM355" s="17">
        <v>0.26521351771024093</v>
      </c>
      <c r="AN355" s="17">
        <v>-0.1830242965917207</v>
      </c>
      <c r="AO355" s="17">
        <v>6.0923266004635748</v>
      </c>
      <c r="AP355" s="17">
        <v>-5.1289169617460395</v>
      </c>
      <c r="AQ355" s="17">
        <v>26.655860004186746</v>
      </c>
      <c r="AR355" s="17">
        <v>0.56462338999877026</v>
      </c>
      <c r="AS355" s="17">
        <v>6.4683481163245488E-2</v>
      </c>
      <c r="AT355" s="17">
        <v>-0.99999999999999856</v>
      </c>
      <c r="AU355" s="17">
        <v>-0.99999999999999856</v>
      </c>
      <c r="AV355" s="17">
        <v>-0.8146745008639229</v>
      </c>
      <c r="AW355" s="17">
        <v>38.577236062381139</v>
      </c>
      <c r="AX355" s="17">
        <v>28.874355991511472</v>
      </c>
      <c r="AY355" s="17">
        <v>-0.13175469668066472</v>
      </c>
      <c r="AZ355" s="17">
        <v>-56.059293858824198</v>
      </c>
      <c r="BA355" s="22">
        <v>1389.144038175926</v>
      </c>
      <c r="CU355" t="e">
        <v>#N/A</v>
      </c>
      <c r="CV355" t="e">
        <v>#N/A</v>
      </c>
    </row>
    <row r="356" spans="1:100" x14ac:dyDescent="0.25">
      <c r="A356">
        <v>987</v>
      </c>
      <c r="B356" t="s">
        <v>793</v>
      </c>
      <c r="C356" s="22">
        <v>3</v>
      </c>
      <c r="D356" s="17">
        <v>5.7673426405671187</v>
      </c>
      <c r="E356" s="17">
        <v>-0.74684930156991014</v>
      </c>
      <c r="F356" s="17">
        <v>10.97213461542021</v>
      </c>
      <c r="G356" s="17">
        <v>10.736139948147608</v>
      </c>
      <c r="H356" s="17">
        <v>0.26049505067502204</v>
      </c>
      <c r="I356" s="17">
        <v>1.0707926344125948E-2</v>
      </c>
      <c r="J356" s="17">
        <v>16.272178621148882</v>
      </c>
      <c r="K356" s="17">
        <v>0.27120297701914792</v>
      </c>
      <c r="L356" s="17">
        <v>-1.0000000000000018</v>
      </c>
      <c r="M356" s="17">
        <v>-1.0000000000000018</v>
      </c>
      <c r="N356" s="17">
        <v>5.4240595403829595</v>
      </c>
      <c r="O356" s="17">
        <v>32.7756612098636</v>
      </c>
      <c r="P356" s="17">
        <v>-0.29774404666982857</v>
      </c>
      <c r="Q356" s="17">
        <v>58.948904177059191</v>
      </c>
      <c r="R356" s="17">
        <v>19.411516978275056</v>
      </c>
      <c r="S356" s="17">
        <v>0.33333333333333404</v>
      </c>
      <c r="T356" s="17">
        <v>0.33333333333333404</v>
      </c>
      <c r="U356" s="17">
        <v>0.21529753132799703</v>
      </c>
      <c r="V356" s="17">
        <v>0.26631370197760906</v>
      </c>
      <c r="W356" s="17">
        <v>35.082996918125041</v>
      </c>
      <c r="X356" s="17">
        <v>2.8545360268251616</v>
      </c>
      <c r="Y356" s="17">
        <v>-1.0000000000000018</v>
      </c>
      <c r="Z356" s="17">
        <v>-1.0000000000000018</v>
      </c>
      <c r="AA356" s="17">
        <v>103.0351811773218</v>
      </c>
      <c r="AB356" s="17">
        <v>0.26004086262875437</v>
      </c>
      <c r="AC356" s="17">
        <v>0.51699656347436929</v>
      </c>
      <c r="AD356" s="17">
        <v>0.19377591951531042</v>
      </c>
      <c r="AE356" s="17">
        <v>48.540667280921724</v>
      </c>
      <c r="AF356" s="17">
        <v>0.75</v>
      </c>
      <c r="AG356" s="17">
        <v>-1.0000000000000018</v>
      </c>
      <c r="AH356" s="17">
        <v>-1.0000000000000018</v>
      </c>
      <c r="AI356" s="17">
        <v>0.3146554425763694</v>
      </c>
      <c r="AJ356" s="17">
        <v>0.26631370197760906</v>
      </c>
      <c r="AK356" s="17">
        <v>0.19768316981952211</v>
      </c>
      <c r="AL356" s="17">
        <v>-5.1162473756030565E-2</v>
      </c>
      <c r="AM356" s="17">
        <v>-0.11254527482418634</v>
      </c>
      <c r="AN356" s="17">
        <v>1.7258481916479874E-2</v>
      </c>
      <c r="AO356" s="17">
        <v>-1.8252160215070488</v>
      </c>
      <c r="AP356" s="17">
        <v>0.17564967913184343</v>
      </c>
      <c r="AQ356" s="17">
        <v>51.355175539273951</v>
      </c>
      <c r="AR356" s="17">
        <v>1.1482778999722745</v>
      </c>
      <c r="AS356" s="17">
        <v>3.1257390038443078</v>
      </c>
      <c r="AT356" s="17">
        <v>-1.0000000000000018</v>
      </c>
      <c r="AU356" s="17">
        <v>-1.0000000000000018</v>
      </c>
      <c r="AV356" s="17">
        <v>30.147656926422659</v>
      </c>
      <c r="AW356" s="17">
        <v>135.98649206631723</v>
      </c>
      <c r="AX356" s="17">
        <v>168.91097111560555</v>
      </c>
      <c r="AY356" s="17">
        <v>0.4318420445424524</v>
      </c>
      <c r="AZ356" s="17">
        <v>32.155023108079696</v>
      </c>
      <c r="BA356" s="22">
        <v>1722.1704718295912</v>
      </c>
      <c r="CU356" t="e">
        <v>#N/A</v>
      </c>
      <c r="CV356" t="e">
        <v>#N/A</v>
      </c>
    </row>
    <row r="357" spans="1:100" x14ac:dyDescent="0.25">
      <c r="A357">
        <v>988</v>
      </c>
      <c r="B357" t="s">
        <v>794</v>
      </c>
      <c r="C357" s="22">
        <v>3</v>
      </c>
      <c r="D357" s="17">
        <v>5.3617365437683366</v>
      </c>
      <c r="E357" s="17">
        <v>-6.5697479542750625E-2</v>
      </c>
      <c r="F357" s="17">
        <v>3.1426505255041723</v>
      </c>
      <c r="G357" s="17">
        <v>3.1263519006943552</v>
      </c>
      <c r="H357" s="17">
        <v>0.22813249198317484</v>
      </c>
      <c r="I357" s="17">
        <v>-1.9121239521831535E-3</v>
      </c>
      <c r="J357" s="17">
        <v>13.573222081859502</v>
      </c>
      <c r="K357" s="17">
        <v>0.22622036803099166</v>
      </c>
      <c r="L357" s="17">
        <v>-1.0000000000000009</v>
      </c>
      <c r="M357" s="17">
        <v>-1.0000000000000009</v>
      </c>
      <c r="N357" s="17">
        <v>4.5244073606198327</v>
      </c>
      <c r="O357" s="17">
        <v>22.061310526322188</v>
      </c>
      <c r="P357" s="17">
        <v>1.2349666903425149E-2</v>
      </c>
      <c r="Q357" s="17">
        <v>-1.1889600546348946</v>
      </c>
      <c r="R357" s="17">
        <v>-0.39124993792726426</v>
      </c>
      <c r="S357" s="17">
        <v>0.33333333333333365</v>
      </c>
      <c r="T357" s="17">
        <v>0.33333333333333365</v>
      </c>
      <c r="U357" s="17">
        <v>0.39611331598272137</v>
      </c>
      <c r="V357" s="17">
        <v>-6.9353498151248624E-2</v>
      </c>
      <c r="W357" s="17">
        <v>30.688244658685917</v>
      </c>
      <c r="X357" s="17">
        <v>1.6087785736590687</v>
      </c>
      <c r="Y357" s="17">
        <v>-1.0000000000000009</v>
      </c>
      <c r="Z357" s="17">
        <v>-1.0000000000000009</v>
      </c>
      <c r="AA357" s="17">
        <v>51.721596496625182</v>
      </c>
      <c r="AB357" s="17">
        <v>0.16355193387140204</v>
      </c>
      <c r="AC357" s="17">
        <v>7.2738867507779637E-2</v>
      </c>
      <c r="AD357" s="17">
        <v>0.19220123413814869</v>
      </c>
      <c r="AE357" s="17">
        <v>21.424601775866524</v>
      </c>
      <c r="AF357" s="17">
        <v>0.2</v>
      </c>
      <c r="AG357" s="17">
        <v>-1.0000000000000009</v>
      </c>
      <c r="AH357" s="17">
        <v>-1.0000000000000009</v>
      </c>
      <c r="AI357" s="17">
        <v>9.1169933402994618E-2</v>
      </c>
      <c r="AJ357" s="17">
        <v>-6.9353498151248624E-2</v>
      </c>
      <c r="AK357" s="17">
        <v>-1.2443561167982016E-2</v>
      </c>
      <c r="AL357" s="17">
        <v>-1.8969623377473363E-2</v>
      </c>
      <c r="AM357" s="17">
        <v>8.4757100471798658E-2</v>
      </c>
      <c r="AN357" s="17">
        <v>-8.3462935358585899E-2</v>
      </c>
      <c r="AO357" s="17">
        <v>2.0567097059550572</v>
      </c>
      <c r="AP357" s="17">
        <v>-2.1814215008520144</v>
      </c>
      <c r="AQ357" s="17">
        <v>44.261466740545416</v>
      </c>
      <c r="AR357" s="17">
        <v>0.99342648449814008</v>
      </c>
      <c r="AS357" s="17">
        <v>1.8349989416900601</v>
      </c>
      <c r="AT357" s="17">
        <v>-1.0000000000000009</v>
      </c>
      <c r="AU357" s="17">
        <v>-1.0000000000000009</v>
      </c>
      <c r="AV357" s="17">
        <v>2.7351019627670903</v>
      </c>
      <c r="AW357" s="17">
        <v>71.601485522095359</v>
      </c>
      <c r="AX357" s="17">
        <v>66.489534375030374</v>
      </c>
      <c r="AY357" s="17">
        <v>5.625740727328811E-2</v>
      </c>
      <c r="AZ357" s="17">
        <v>-15.18357859053863</v>
      </c>
      <c r="BA357" s="22">
        <v>1371.1955005266225</v>
      </c>
      <c r="CU357" t="e">
        <v>#N/A</v>
      </c>
      <c r="CV357" t="e">
        <v>#N/A</v>
      </c>
    </row>
    <row r="358" spans="1:100" x14ac:dyDescent="0.25">
      <c r="A358">
        <v>991</v>
      </c>
      <c r="B358" t="s">
        <v>795</v>
      </c>
      <c r="C358" s="22">
        <v>3</v>
      </c>
      <c r="D358" s="17">
        <v>5.0101522796024609</v>
      </c>
      <c r="E358" s="17">
        <v>0</v>
      </c>
      <c r="F358" s="17">
        <v>0.14752118025856842</v>
      </c>
      <c r="G358" s="17">
        <v>0.14752118025856842</v>
      </c>
      <c r="H358" s="17">
        <v>6.2003036389228487E-2</v>
      </c>
      <c r="I358" s="17">
        <v>0</v>
      </c>
      <c r="J358" s="17">
        <v>3.7201821833537103</v>
      </c>
      <c r="K358" s="17">
        <v>6.2003036389228487E-2</v>
      </c>
      <c r="L358" s="17">
        <v>-1</v>
      </c>
      <c r="M358" s="17">
        <v>-1</v>
      </c>
      <c r="N358" s="17">
        <v>1.2400607277845686</v>
      </c>
      <c r="O358" s="17">
        <v>8.8778556432147333</v>
      </c>
      <c r="P358" s="17">
        <v>-2.6571535210014825</v>
      </c>
      <c r="Q358" s="17">
        <v>-0.81432486280779603</v>
      </c>
      <c r="R358" s="17">
        <v>-0.61556350004898441</v>
      </c>
      <c r="S358" s="17">
        <v>0.33333333333333315</v>
      </c>
      <c r="T358" s="17">
        <v>0.37124420190380369</v>
      </c>
      <c r="U358" s="17">
        <v>0.65216066511436466</v>
      </c>
      <c r="V358" s="17">
        <v>0.15299288995903054</v>
      </c>
      <c r="W358" s="17">
        <v>57.909122156852156</v>
      </c>
      <c r="X358" s="17">
        <v>4.1952705710375326</v>
      </c>
      <c r="Y358" s="17">
        <v>-1</v>
      </c>
      <c r="Z358" s="17">
        <v>-1</v>
      </c>
      <c r="AA358" s="17">
        <v>75.919558513686638</v>
      </c>
      <c r="AB358" s="17">
        <v>-0.15625075303874419</v>
      </c>
      <c r="AC358" s="17">
        <v>0.16747854327909409</v>
      </c>
      <c r="AD358" s="17">
        <v>0.36129220689731911</v>
      </c>
      <c r="AE358" s="17">
        <v>18.625999856883453</v>
      </c>
      <c r="AF358" s="17">
        <v>0.46153846153846156</v>
      </c>
      <c r="AG358" s="17">
        <v>-1</v>
      </c>
      <c r="AH358" s="17">
        <v>-1</v>
      </c>
      <c r="AI358" s="17">
        <v>-3.3189496012837112E-2</v>
      </c>
      <c r="AJ358" s="17">
        <v>0.15299288995903054</v>
      </c>
      <c r="AK358" s="17">
        <v>2.6356723787753344E-2</v>
      </c>
      <c r="AL358" s="17">
        <v>-0.13260729548826858</v>
      </c>
      <c r="AM358" s="17">
        <v>7.1510238625810324E-2</v>
      </c>
      <c r="AN358" s="17">
        <v>-0.22025163357284935</v>
      </c>
      <c r="AO358" s="17">
        <v>1.9195395845840226</v>
      </c>
      <c r="AP358" s="17">
        <v>-6.1693273167625788</v>
      </c>
      <c r="AQ358" s="17">
        <v>61.629304340205877</v>
      </c>
      <c r="AR358" s="17">
        <v>1.5097310903105323</v>
      </c>
      <c r="AS358" s="17">
        <v>4.257273607426761</v>
      </c>
      <c r="AT358" s="17">
        <v>-1</v>
      </c>
      <c r="AU358" s="17">
        <v>-1</v>
      </c>
      <c r="AV358" s="17">
        <v>-0.46804231979041666</v>
      </c>
      <c r="AW358" s="17">
        <v>78.628086840138749</v>
      </c>
      <c r="AX358" s="17">
        <v>93.263585915785072</v>
      </c>
      <c r="AY358" s="17">
        <v>0.158268610522661</v>
      </c>
      <c r="AZ358" s="17">
        <v>10.63495492961902</v>
      </c>
      <c r="BA358" s="22">
        <v>1510.8791517218108</v>
      </c>
      <c r="CU358" t="e">
        <v>#N/A</v>
      </c>
      <c r="CV358" t="e">
        <v>#N/A</v>
      </c>
    </row>
    <row r="359" spans="1:100" x14ac:dyDescent="0.25">
      <c r="A359">
        <v>996</v>
      </c>
      <c r="B359" t="s">
        <v>796</v>
      </c>
      <c r="C359" s="22">
        <v>3</v>
      </c>
      <c r="D359" s="17">
        <v>4.5184086200039291</v>
      </c>
      <c r="E359" s="17">
        <v>-0.40883210440723405</v>
      </c>
      <c r="F359" s="17">
        <v>8.3157682281595535E-2</v>
      </c>
      <c r="G359" s="17">
        <v>-4.2343529084473697E-2</v>
      </c>
      <c r="H359" s="17">
        <v>0.16305774191795883</v>
      </c>
      <c r="I359" s="17">
        <v>-8.3633576157010614E-4</v>
      </c>
      <c r="J359" s="17">
        <v>9.7332843693833198</v>
      </c>
      <c r="K359" s="17">
        <v>0.16222140615638872</v>
      </c>
      <c r="L359" s="17">
        <v>-1.0000000000000007</v>
      </c>
      <c r="M359" s="17">
        <v>-1.0000000000000007</v>
      </c>
      <c r="N359" s="17">
        <v>3.244428123127773</v>
      </c>
      <c r="O359" s="17">
        <v>14.209349460302779</v>
      </c>
      <c r="P359" s="17">
        <v>3.0777327857459125</v>
      </c>
      <c r="Q359" s="17">
        <v>2.2599240722004272</v>
      </c>
      <c r="R359" s="17">
        <v>1.1119839609413846</v>
      </c>
      <c r="S359" s="17">
        <v>0.3333333333333337</v>
      </c>
      <c r="T359" s="17">
        <v>0.3333333333333337</v>
      </c>
      <c r="U359" s="17">
        <v>2.9325900300448422E-2</v>
      </c>
      <c r="V359" s="17">
        <v>-9.6571014963700089E-3</v>
      </c>
      <c r="W359" s="17">
        <v>20.964562372574289</v>
      </c>
      <c r="X359" s="17">
        <v>0.5638062527338521</v>
      </c>
      <c r="Y359" s="17">
        <v>-1.0000000000000007</v>
      </c>
      <c r="Z359" s="17">
        <v>-1.0000000000000007</v>
      </c>
      <c r="AA359" s="17">
        <v>42.895529440323727</v>
      </c>
      <c r="AB359" s="17">
        <v>0.16005631249527269</v>
      </c>
      <c r="AC359" s="17">
        <v>0.12293321848776033</v>
      </c>
      <c r="AD359" s="17">
        <v>0.13339013115312812</v>
      </c>
      <c r="AE359" s="17">
        <v>20.818983106808052</v>
      </c>
      <c r="AF359" s="17">
        <v>0.61538461538461542</v>
      </c>
      <c r="AG359" s="17">
        <v>-1.0000000000000007</v>
      </c>
      <c r="AH359" s="17">
        <v>-1.0000000000000007</v>
      </c>
      <c r="AI359" s="17">
        <v>3.2469617541637415E-2</v>
      </c>
      <c r="AJ359" s="17">
        <v>-9.6571014963700089E-3</v>
      </c>
      <c r="AK359" s="17">
        <v>2.640216926489887E-2</v>
      </c>
      <c r="AL359" s="17">
        <v>-4.229036370994893E-2</v>
      </c>
      <c r="AM359" s="17">
        <v>0.30765970314898322</v>
      </c>
      <c r="AN359" s="17">
        <v>3.5063897275899703E-2</v>
      </c>
      <c r="AO359" s="17">
        <v>7.8235034250490774</v>
      </c>
      <c r="AP359" s="17">
        <v>0.66514561334774758</v>
      </c>
      <c r="AQ359" s="17">
        <v>30.697846741957594</v>
      </c>
      <c r="AR359" s="17">
        <v>0.6863354654707452</v>
      </c>
      <c r="AS359" s="17">
        <v>0.72602765889024101</v>
      </c>
      <c r="AT359" s="17">
        <v>-1.0000000000000007</v>
      </c>
      <c r="AU359" s="17">
        <v>-1.0000000000000007</v>
      </c>
      <c r="AV359" s="17">
        <v>1.0696404318569099</v>
      </c>
      <c r="AW359" s="17">
        <v>57.770024513974228</v>
      </c>
      <c r="AX359" s="17">
        <v>57.453706715169972</v>
      </c>
      <c r="AY359" s="17">
        <v>5.5826981986178414E-2</v>
      </c>
      <c r="AZ359" s="17">
        <v>-21.824510829952384</v>
      </c>
      <c r="BA359" s="22">
        <v>1395.1770767265693</v>
      </c>
      <c r="CU359" t="e">
        <v>#N/A</v>
      </c>
      <c r="CV359" t="e">
        <v>#N/A</v>
      </c>
    </row>
    <row r="360" spans="1:100" x14ac:dyDescent="0.25">
      <c r="A360">
        <v>997</v>
      </c>
      <c r="B360" t="s">
        <v>787</v>
      </c>
      <c r="C360" s="22">
        <v>3</v>
      </c>
      <c r="D360" s="17">
        <v>4.7061561832364207</v>
      </c>
      <c r="E360" s="17">
        <v>-2.8638870695521681E-3</v>
      </c>
      <c r="F360" s="17">
        <v>0.23932115404978244</v>
      </c>
      <c r="G360" s="17">
        <v>0.23932115404978244</v>
      </c>
      <c r="H360" s="17">
        <v>0.35561795000385577</v>
      </c>
      <c r="I360" s="17">
        <v>0</v>
      </c>
      <c r="J360" s="17">
        <v>21.337077000231343</v>
      </c>
      <c r="K360" s="17">
        <v>0.35561795000385577</v>
      </c>
      <c r="L360" s="17">
        <v>-0.999999999999999</v>
      </c>
      <c r="M360" s="17">
        <v>-0.999999999999999</v>
      </c>
      <c r="N360" s="17">
        <v>7.1123590000771149</v>
      </c>
      <c r="O360" s="17">
        <v>26.282554337517553</v>
      </c>
      <c r="P360" s="17">
        <v>-0.22936479754769856</v>
      </c>
      <c r="Q360" s="17">
        <v>2.9980067806754205</v>
      </c>
      <c r="R360" s="17">
        <v>1.0535055353156659</v>
      </c>
      <c r="S360" s="17">
        <v>0.33333333333333304</v>
      </c>
      <c r="T360" s="17">
        <v>0.34591425924545116</v>
      </c>
      <c r="U360" s="17">
        <v>0.39259436785748925</v>
      </c>
      <c r="V360" s="17">
        <v>0.3125408501258008</v>
      </c>
      <c r="W360" s="17">
        <v>41.150594422328737</v>
      </c>
      <c r="X360" s="17">
        <v>3.7818331406718104</v>
      </c>
      <c r="Y360" s="17">
        <v>-0.999999999999999</v>
      </c>
      <c r="Z360" s="17">
        <v>-0.999999999999999</v>
      </c>
      <c r="AA360" s="17">
        <v>85.758332512668005</v>
      </c>
      <c r="AB360" s="17">
        <v>0.2433734940182026</v>
      </c>
      <c r="AC360" s="17">
        <v>0.37658867722004752</v>
      </c>
      <c r="AD360" s="17">
        <v>0.25112247986222214</v>
      </c>
      <c r="AE360" s="17">
        <v>43.554232555023646</v>
      </c>
      <c r="AF360" s="17">
        <v>0.9375</v>
      </c>
      <c r="AG360" s="17">
        <v>-0.999999999999999</v>
      </c>
      <c r="AH360" s="17">
        <v>-0.999999999999999</v>
      </c>
      <c r="AI360" s="17">
        <v>-3.8574005186367555E-2</v>
      </c>
      <c r="AJ360" s="17">
        <v>0.3125408501258008</v>
      </c>
      <c r="AK360" s="17">
        <v>-9.0441623693393022E-2</v>
      </c>
      <c r="AL360" s="17">
        <v>3.258018099261778E-2</v>
      </c>
      <c r="AM360" s="17">
        <v>0.18760126927097701</v>
      </c>
      <c r="AN360" s="17">
        <v>8.9827634905173155E-3</v>
      </c>
      <c r="AO360" s="17">
        <v>4.2378236133074587</v>
      </c>
      <c r="AP360" s="17">
        <v>0.38746999222602208</v>
      </c>
      <c r="AQ360" s="17">
        <v>62.487671422560098</v>
      </c>
      <c r="AR360" s="17">
        <v>1.3843828105620737</v>
      </c>
      <c r="AS360" s="17">
        <v>4.137451090675663</v>
      </c>
      <c r="AT360" s="17">
        <v>-0.999999999999999</v>
      </c>
      <c r="AU360" s="17">
        <v>-0.999999999999999</v>
      </c>
      <c r="AV360" s="17">
        <v>1.2928266893654492</v>
      </c>
      <c r="AW360" s="17">
        <v>112.42835684241163</v>
      </c>
      <c r="AX360" s="17">
        <v>142.91096175126432</v>
      </c>
      <c r="AY360" s="17">
        <v>0.19597904950678191</v>
      </c>
      <c r="AZ360" s="17">
        <v>13.53064712142535</v>
      </c>
      <c r="BA360" s="22">
        <v>1579.9714040858676</v>
      </c>
      <c r="CU360" t="e">
        <v>#N/A</v>
      </c>
      <c r="CV360" t="e">
        <v>#N/A</v>
      </c>
    </row>
    <row r="361" spans="1:100" x14ac:dyDescent="0.25">
      <c r="A361">
        <v>999</v>
      </c>
      <c r="B361" t="s">
        <v>797</v>
      </c>
      <c r="C361" s="22">
        <v>3</v>
      </c>
      <c r="D361" s="17">
        <v>5.359345271823738</v>
      </c>
      <c r="E361" s="17">
        <v>0.20073489990023188</v>
      </c>
      <c r="F361" s="17">
        <v>0.99106080944923547</v>
      </c>
      <c r="G361" s="17">
        <v>1.064215725814128</v>
      </c>
      <c r="H361" s="17">
        <v>0.41778061505148972</v>
      </c>
      <c r="I361" s="17">
        <v>0</v>
      </c>
      <c r="J361" s="17">
        <v>25.066836903089388</v>
      </c>
      <c r="K361" s="17">
        <v>0.41778061505148972</v>
      </c>
      <c r="L361" s="17">
        <v>-0.99999999999999878</v>
      </c>
      <c r="M361" s="17">
        <v>-0.99999999999999878</v>
      </c>
      <c r="N361" s="17">
        <v>8.3556123010297938</v>
      </c>
      <c r="O361" s="17">
        <v>31.490397900727242</v>
      </c>
      <c r="P361" s="17">
        <v>0.22508527458220617</v>
      </c>
      <c r="Q361" s="17">
        <v>6.1965880918024565</v>
      </c>
      <c r="R361" s="17">
        <v>2.0650262542646578</v>
      </c>
      <c r="S361" s="17">
        <v>0.33333333333333293</v>
      </c>
      <c r="T361" s="17">
        <v>0.33333333333333293</v>
      </c>
      <c r="U361" s="17">
        <v>0.30283033264675052</v>
      </c>
      <c r="V361" s="17">
        <v>0.29104788448851132</v>
      </c>
      <c r="W361" s="17">
        <v>33.710570750017517</v>
      </c>
      <c r="X361" s="17">
        <v>3.2064946891332484</v>
      </c>
      <c r="Y361" s="17">
        <v>-0.99999999999999878</v>
      </c>
      <c r="Z361" s="17">
        <v>-0.99999999999999878</v>
      </c>
      <c r="AA361" s="17">
        <v>83.536874606557703</v>
      </c>
      <c r="AB361" s="17">
        <v>0.41028205375420662</v>
      </c>
      <c r="AC361" s="17">
        <v>0.22061825625231143</v>
      </c>
      <c r="AD361" s="17">
        <v>0.32432524203899327</v>
      </c>
      <c r="AE361" s="17">
        <v>47.76127760227557</v>
      </c>
      <c r="AF361" s="17">
        <v>0.91666666666666663</v>
      </c>
      <c r="AG361" s="17">
        <v>-0.99999999999999878</v>
      </c>
      <c r="AH361" s="17">
        <v>-0.99999999999999878</v>
      </c>
      <c r="AI361" s="17">
        <v>0.12611309797931003</v>
      </c>
      <c r="AJ361" s="17">
        <v>0.29104788448851132</v>
      </c>
      <c r="AK361" s="17">
        <v>1.2645561954184575E-3</v>
      </c>
      <c r="AL361" s="17">
        <v>5.3547452733511761E-2</v>
      </c>
      <c r="AM361" s="17">
        <v>-3.347434917587668E-3</v>
      </c>
      <c r="AN361" s="17">
        <v>0.16083149143570746</v>
      </c>
      <c r="AO361" s="17">
        <v>-7.7363091962599495E-2</v>
      </c>
      <c r="AP361" s="17">
        <v>4.2885245495602495</v>
      </c>
      <c r="AQ361" s="17">
        <v>58.777407653106877</v>
      </c>
      <c r="AR361" s="17">
        <v>1.2605448838019282</v>
      </c>
      <c r="AS361" s="17">
        <v>3.6242753041847378</v>
      </c>
      <c r="AT361" s="17">
        <v>-0.99999999999999878</v>
      </c>
      <c r="AU361" s="17">
        <v>-0.99999999999999878</v>
      </c>
      <c r="AV361" s="17">
        <v>3.129241980078787</v>
      </c>
      <c r="AW361" s="17">
        <v>119.31579705684521</v>
      </c>
      <c r="AX361" s="17">
        <v>150.94284746528248</v>
      </c>
      <c r="AY361" s="17">
        <v>0.12404007121200258</v>
      </c>
      <c r="AZ361" s="17">
        <v>9.3314465564119491</v>
      </c>
      <c r="BA361" s="22">
        <v>1518.0503891771061</v>
      </c>
      <c r="CU361" t="e">
        <v>#N/A</v>
      </c>
      <c r="CV361" t="e">
        <v>#N/A</v>
      </c>
    </row>
    <row r="362" spans="1:100" x14ac:dyDescent="0.25">
      <c r="A362">
        <v>1002</v>
      </c>
      <c r="B362" t="s">
        <v>798</v>
      </c>
      <c r="C362" s="22">
        <v>3</v>
      </c>
      <c r="D362" s="17">
        <v>4.9053869907653294</v>
      </c>
      <c r="E362" s="17">
        <v>0.78404010313584893</v>
      </c>
      <c r="F362" s="17">
        <v>-0.40150788345228122</v>
      </c>
      <c r="G362" s="17">
        <v>-0.18137227331834355</v>
      </c>
      <c r="H362" s="17">
        <v>0.26857299035184412</v>
      </c>
      <c r="I362" s="17">
        <v>0</v>
      </c>
      <c r="J362" s="17">
        <v>16.114379421110659</v>
      </c>
      <c r="K362" s="17">
        <v>0.26857299035184412</v>
      </c>
      <c r="L362" s="17">
        <v>-0.99999999999999756</v>
      </c>
      <c r="M362" s="17">
        <v>-0.99999999999999756</v>
      </c>
      <c r="N362" s="17">
        <v>5.3714598070368851</v>
      </c>
      <c r="O362" s="17">
        <v>20.838394138557632</v>
      </c>
      <c r="P362" s="17">
        <v>-3.6186257179502065E-2</v>
      </c>
      <c r="Q362" s="17">
        <v>-2.3270040428823718E-3</v>
      </c>
      <c r="R362" s="17">
        <v>-1.1931867544720944E-2</v>
      </c>
      <c r="S362" s="17">
        <v>0.3333333333333322</v>
      </c>
      <c r="T362" s="17">
        <v>0.32782024973570756</v>
      </c>
      <c r="U362" s="17">
        <v>0.34957690998247615</v>
      </c>
      <c r="V362" s="17">
        <v>5.3717343998850954E-2</v>
      </c>
      <c r="W362" s="17">
        <v>31.834993867940916</v>
      </c>
      <c r="X362" s="17">
        <v>2.1076792130425823</v>
      </c>
      <c r="Y362" s="17">
        <v>-0.99999999999999756</v>
      </c>
      <c r="Z362" s="17">
        <v>-0.99999999999999756</v>
      </c>
      <c r="AA362" s="17">
        <v>79.013377944732468</v>
      </c>
      <c r="AB362" s="17">
        <v>0.35212503901694803</v>
      </c>
      <c r="AC362" s="17">
        <v>0.14387175074924788</v>
      </c>
      <c r="AD362" s="17">
        <v>0.4478095291205289</v>
      </c>
      <c r="AE362" s="17">
        <v>47.190315944336234</v>
      </c>
      <c r="AF362" s="17">
        <v>0.66666666666666663</v>
      </c>
      <c r="AG362" s="17">
        <v>-0.99999999999999756</v>
      </c>
      <c r="AH362" s="17">
        <v>-0.99999999999999756</v>
      </c>
      <c r="AI362" s="17">
        <v>0</v>
      </c>
      <c r="AJ362" s="17">
        <v>5.3717343998850954E-2</v>
      </c>
      <c r="AK362" s="17">
        <v>-5.8746982390739048E-2</v>
      </c>
      <c r="AL362" s="17">
        <v>0.15090324632404975</v>
      </c>
      <c r="AM362" s="17">
        <v>6.2796324069188975E-2</v>
      </c>
      <c r="AN362" s="17">
        <v>6.8091525293097005E-2</v>
      </c>
      <c r="AO362" s="17">
        <v>1.2761731897760284</v>
      </c>
      <c r="AP362" s="17">
        <v>2.4568043639476742</v>
      </c>
      <c r="AQ362" s="17">
        <v>47.949373289051593</v>
      </c>
      <c r="AR362" s="17">
        <v>1.0644478370503676</v>
      </c>
      <c r="AS362" s="17">
        <v>2.3762522033944262</v>
      </c>
      <c r="AT362" s="17">
        <v>-0.99999999999999756</v>
      </c>
      <c r="AU362" s="17">
        <v>-0.99999999999999756</v>
      </c>
      <c r="AV362" s="17">
        <v>-0.19330414086306452</v>
      </c>
      <c r="AW362" s="17">
        <v>102.30857644723773</v>
      </c>
      <c r="AX362" s="17">
        <v>107.68031084712283</v>
      </c>
      <c r="AY362" s="17">
        <v>0.43173117333068101</v>
      </c>
      <c r="AZ362" s="17">
        <v>35.033679947661824</v>
      </c>
      <c r="BA362" s="22">
        <v>1552.5363891369304</v>
      </c>
      <c r="CU362" t="e">
        <v>#N/A</v>
      </c>
      <c r="CV362" t="e">
        <v>#N/A</v>
      </c>
    </row>
    <row r="363" spans="1:100" x14ac:dyDescent="0.25">
      <c r="A363">
        <v>1011</v>
      </c>
      <c r="B363" t="s">
        <v>799</v>
      </c>
      <c r="C363" s="22">
        <v>3</v>
      </c>
      <c r="D363" s="17">
        <v>4.446568391845811</v>
      </c>
      <c r="E363" s="17">
        <v>0.42071140073319407</v>
      </c>
      <c r="F363" s="17">
        <v>-1.5518257322366709</v>
      </c>
      <c r="G363" s="17">
        <v>-1.4637412262219409</v>
      </c>
      <c r="H363" s="17">
        <v>0.22663579987903643</v>
      </c>
      <c r="I363" s="17">
        <v>0</v>
      </c>
      <c r="J363" s="17">
        <v>13.59814799274219</v>
      </c>
      <c r="K363" s="17">
        <v>0.22663579987903643</v>
      </c>
      <c r="L363" s="17">
        <v>-1.0000000000000016</v>
      </c>
      <c r="M363" s="17">
        <v>-1.0000000000000016</v>
      </c>
      <c r="N363" s="17">
        <v>4.5327159975807296</v>
      </c>
      <c r="O363" s="17">
        <v>16.580975158366059</v>
      </c>
      <c r="P363" s="17">
        <v>4.9167724738469712E-2</v>
      </c>
      <c r="Q363" s="17">
        <v>5.7648205103293266</v>
      </c>
      <c r="R363" s="17">
        <v>1.9825243752257782</v>
      </c>
      <c r="S363" s="17">
        <v>0.33333333333333354</v>
      </c>
      <c r="T363" s="17">
        <v>0.28130894109450438</v>
      </c>
      <c r="U363" s="17">
        <v>0.59400908759276405</v>
      </c>
      <c r="V363" s="17">
        <v>-3.0436372738694012E-3</v>
      </c>
      <c r="W363" s="17">
        <v>39.158876994707896</v>
      </c>
      <c r="X363" s="17">
        <v>2.7677977755508638</v>
      </c>
      <c r="Y363" s="17">
        <v>-1.0000000000000016</v>
      </c>
      <c r="Z363" s="17">
        <v>-1.0000000000000016</v>
      </c>
      <c r="AA363" s="17">
        <v>80.29251262032038</v>
      </c>
      <c r="AB363" s="17">
        <v>0.20865781908368647</v>
      </c>
      <c r="AC363" s="17">
        <v>0.3561587277252164</v>
      </c>
      <c r="AD363" s="17">
        <v>0.21820567819883196</v>
      </c>
      <c r="AE363" s="17">
        <v>39.151111250386769</v>
      </c>
      <c r="AF363" s="17">
        <v>0.41176470588235292</v>
      </c>
      <c r="AG363" s="17">
        <v>-1.0000000000000016</v>
      </c>
      <c r="AH363" s="17">
        <v>-1.0000000000000016</v>
      </c>
      <c r="AI363" s="17">
        <v>2.8465026675852694E-2</v>
      </c>
      <c r="AJ363" s="17">
        <v>-3.0436372738694012E-3</v>
      </c>
      <c r="AK363" s="17">
        <v>0.20449780828558559</v>
      </c>
      <c r="AL363" s="17">
        <v>0.32563220912588409</v>
      </c>
      <c r="AM363" s="17">
        <v>-0.10728337597365041</v>
      </c>
      <c r="AN363" s="17">
        <v>4.1499178065845192E-3</v>
      </c>
      <c r="AO363" s="17">
        <v>-1.659595357913332</v>
      </c>
      <c r="AP363" s="17">
        <v>1.7319089907940324</v>
      </c>
      <c r="AQ363" s="17">
        <v>52.757024987450045</v>
      </c>
      <c r="AR363" s="17">
        <v>1.2056077247467323</v>
      </c>
      <c r="AS363" s="17">
        <v>2.9944335754298987</v>
      </c>
      <c r="AT363" s="17">
        <v>-1.0000000000000016</v>
      </c>
      <c r="AU363" s="17">
        <v>-1.0000000000000016</v>
      </c>
      <c r="AV363" s="17">
        <v>0.51878314900383671</v>
      </c>
      <c r="AW363" s="17">
        <v>98.605396769480521</v>
      </c>
      <c r="AX363" s="17">
        <v>98.87033357561063</v>
      </c>
      <c r="AY363" s="17">
        <v>0.25300920930933929</v>
      </c>
      <c r="AZ363" s="17">
        <v>21.728298658750678</v>
      </c>
      <c r="BA363" s="22">
        <v>1587.9607246431642</v>
      </c>
      <c r="CU363" t="e">
        <v>#N/A</v>
      </c>
      <c r="CV363" t="e">
        <v>#N/A</v>
      </c>
    </row>
    <row r="364" spans="1:100" x14ac:dyDescent="0.25">
      <c r="A364">
        <v>1014</v>
      </c>
      <c r="B364" t="s">
        <v>800</v>
      </c>
      <c r="C364" s="22">
        <v>3</v>
      </c>
      <c r="D364" s="17">
        <v>6.1362027796950249</v>
      </c>
      <c r="E364" s="17">
        <v>0</v>
      </c>
      <c r="F364" s="17">
        <v>-0.16998774669035319</v>
      </c>
      <c r="G364" s="17">
        <v>-0.16998774669035319</v>
      </c>
      <c r="H364" s="17">
        <v>0.15452671754424818</v>
      </c>
      <c r="I364" s="17">
        <v>0</v>
      </c>
      <c r="J364" s="17">
        <v>9.2716030526548945</v>
      </c>
      <c r="K364" s="17">
        <v>0.15452671754424818</v>
      </c>
      <c r="L364" s="17">
        <v>-0.99999999999999933</v>
      </c>
      <c r="M364" s="17">
        <v>-0.99999999999999933</v>
      </c>
      <c r="N364" s="17">
        <v>3.0905343508849628</v>
      </c>
      <c r="O364" s="17">
        <v>15.237818085659573</v>
      </c>
      <c r="P364" s="17">
        <v>0.18070118674355301</v>
      </c>
      <c r="Q364" s="17">
        <v>8.5821539116405554E-2</v>
      </c>
      <c r="R364" s="17">
        <v>3.4192589421510051E-2</v>
      </c>
      <c r="S364" s="17">
        <v>0.33333333333333293</v>
      </c>
      <c r="T364" s="17">
        <v>0.34370457403865701</v>
      </c>
      <c r="U364" s="17">
        <v>0.21753802755842941</v>
      </c>
      <c r="V364" s="17">
        <v>-8.1619678841246424E-3</v>
      </c>
      <c r="W364" s="17">
        <v>29.275489980081872</v>
      </c>
      <c r="X364" s="17">
        <v>1.3474432555015994</v>
      </c>
      <c r="Y364" s="17">
        <v>-0.99999999999999933</v>
      </c>
      <c r="Z364" s="17">
        <v>-0.99999999999999933</v>
      </c>
      <c r="AA364" s="17">
        <v>35.77259172330956</v>
      </c>
      <c r="AB364" s="17">
        <v>3.0241966990563161E-2</v>
      </c>
      <c r="AC364" s="17">
        <v>4.0443598089480247E-2</v>
      </c>
      <c r="AD364" s="17">
        <v>5.8572617996080253E-2</v>
      </c>
      <c r="AE364" s="17">
        <v>6.4629091538061845</v>
      </c>
      <c r="AF364" s="17">
        <v>0.2857142857142857</v>
      </c>
      <c r="AG364" s="17">
        <v>-0.99999999999999933</v>
      </c>
      <c r="AH364" s="17">
        <v>-0.99999999999999933</v>
      </c>
      <c r="AI364" s="17">
        <v>0</v>
      </c>
      <c r="AJ364" s="17">
        <v>-8.1619678841246424E-3</v>
      </c>
      <c r="AK364" s="17">
        <v>0.19569232345974424</v>
      </c>
      <c r="AL364" s="17">
        <v>0.22491292912936803</v>
      </c>
      <c r="AM364" s="17">
        <v>9.2502515397163657E-2</v>
      </c>
      <c r="AN364" s="17">
        <v>0.20539294628033472</v>
      </c>
      <c r="AO364" s="17">
        <v>3.2910245022278115</v>
      </c>
      <c r="AP364" s="17">
        <v>6.2593883026552124</v>
      </c>
      <c r="AQ364" s="17">
        <v>38.547093032736761</v>
      </c>
      <c r="AR364" s="17">
        <v>0.8864139670462946</v>
      </c>
      <c r="AS364" s="17">
        <v>1.5019699730458478</v>
      </c>
      <c r="AT364" s="17">
        <v>-0.99999999999999933</v>
      </c>
      <c r="AU364" s="17">
        <v>-0.99999999999999933</v>
      </c>
      <c r="AV364" s="17">
        <v>-0.13579515726884311</v>
      </c>
      <c r="AW364" s="17">
        <v>57.269798111624326</v>
      </c>
      <c r="AX364" s="17">
        <v>56.453601323211871</v>
      </c>
      <c r="AY364" s="17">
        <v>0.32644068048606656</v>
      </c>
      <c r="AZ364" s="17">
        <v>3.9476939478004214</v>
      </c>
      <c r="BA364" s="22">
        <v>1531.5880149473026</v>
      </c>
      <c r="CU364" t="e">
        <v>#N/A</v>
      </c>
      <c r="CV364" t="e">
        <v>#N/A</v>
      </c>
    </row>
    <row r="365" spans="1:100" x14ac:dyDescent="0.25">
      <c r="A365">
        <v>1018</v>
      </c>
      <c r="B365" t="s">
        <v>801</v>
      </c>
      <c r="C365" s="22">
        <v>3</v>
      </c>
      <c r="D365" s="17">
        <v>5.1804376301892336</v>
      </c>
      <c r="E365" s="17">
        <v>0</v>
      </c>
      <c r="F365" s="17">
        <v>0.51777049234865458</v>
      </c>
      <c r="G365" s="17">
        <v>0.51777049234865458</v>
      </c>
      <c r="H365" s="17">
        <v>0.52981567551875919</v>
      </c>
      <c r="I365" s="17">
        <v>-2.8517154948634396E-3</v>
      </c>
      <c r="J365" s="17">
        <v>31.617837601433752</v>
      </c>
      <c r="K365" s="17">
        <v>0.52696396002389567</v>
      </c>
      <c r="L365" s="17">
        <v>-0.99999999999999889</v>
      </c>
      <c r="M365" s="17">
        <v>-0.99999999999999889</v>
      </c>
      <c r="N365" s="17">
        <v>10.539279200477919</v>
      </c>
      <c r="O365" s="17">
        <v>37.316045723971655</v>
      </c>
      <c r="P365" s="17">
        <v>1.1702929334568863</v>
      </c>
      <c r="Q365" s="17">
        <v>2.7441855774312405</v>
      </c>
      <c r="R365" s="17">
        <v>0.87464784003885232</v>
      </c>
      <c r="S365" s="17">
        <v>0.33333333333333293</v>
      </c>
      <c r="T365" s="17">
        <v>0.33333333333333293</v>
      </c>
      <c r="U365" s="17">
        <v>0.37089113297030729</v>
      </c>
      <c r="V365" s="17">
        <v>0.34852167301072101</v>
      </c>
      <c r="W365" s="17">
        <v>34.364620504951951</v>
      </c>
      <c r="X365" s="17">
        <v>3.7143972765883255</v>
      </c>
      <c r="Y365" s="17">
        <v>-0.99999999999999889</v>
      </c>
      <c r="Z365" s="17">
        <v>-0.99999999999999889</v>
      </c>
      <c r="AA365" s="17">
        <v>99.224772744338679</v>
      </c>
      <c r="AB365" s="17">
        <v>0.49842965639188075</v>
      </c>
      <c r="AC365" s="17">
        <v>0.4987707145836105</v>
      </c>
      <c r="AD365" s="17">
        <v>0.28250971701146727</v>
      </c>
      <c r="AE365" s="17">
        <v>63.98550439934796</v>
      </c>
      <c r="AF365" s="17">
        <v>0.7142857142857143</v>
      </c>
      <c r="AG365" s="17">
        <v>-0.99999999999999889</v>
      </c>
      <c r="AH365" s="17">
        <v>-0.99999999999999889</v>
      </c>
      <c r="AI365" s="17">
        <v>0</v>
      </c>
      <c r="AJ365" s="17">
        <v>0.34852167301072101</v>
      </c>
      <c r="AK365" s="17">
        <v>-0.1924658403779973</v>
      </c>
      <c r="AL365" s="17">
        <v>-1.7035235886271538E-2</v>
      </c>
      <c r="AM365" s="17">
        <v>-6.7466415957786449E-2</v>
      </c>
      <c r="AN365" s="17">
        <v>-9.6997173563696623E-2</v>
      </c>
      <c r="AO365" s="17">
        <v>-2.6489896008346485</v>
      </c>
      <c r="AP365" s="17">
        <v>-2.5101055185237726</v>
      </c>
      <c r="AQ365" s="17">
        <v>65.982458106385678</v>
      </c>
      <c r="AR365" s="17">
        <v>1.3860794726476953</v>
      </c>
      <c r="AS365" s="17">
        <v>4.2413612366122235</v>
      </c>
      <c r="AT365" s="17">
        <v>-0.99999999999999889</v>
      </c>
      <c r="AU365" s="17">
        <v>-0.99999999999999889</v>
      </c>
      <c r="AV365" s="17">
        <v>1.3924183323875068</v>
      </c>
      <c r="AW365" s="17">
        <v>134.03071294978668</v>
      </c>
      <c r="AX365" s="17">
        <v>168.88288025085873</v>
      </c>
      <c r="AY365" s="17">
        <v>0.61683891685086512</v>
      </c>
      <c r="AZ365" s="17">
        <v>54.200795748988355</v>
      </c>
      <c r="BA365" s="22">
        <v>1607.4425217216108</v>
      </c>
      <c r="CU365" t="e">
        <v>#N/A</v>
      </c>
      <c r="CV365" t="e">
        <v>#N/A</v>
      </c>
    </row>
    <row r="366" spans="1:100" x14ac:dyDescent="0.25">
      <c r="A366">
        <v>1023</v>
      </c>
      <c r="B366" t="s">
        <v>802</v>
      </c>
      <c r="C366" s="22">
        <v>3</v>
      </c>
      <c r="D366" s="17">
        <v>4.0984187412128215</v>
      </c>
      <c r="E366" s="17">
        <v>-7.9550743148494571E-2</v>
      </c>
      <c r="F366" s="17">
        <v>0.19098632276444544</v>
      </c>
      <c r="G366" s="17">
        <v>0.1744522660945077</v>
      </c>
      <c r="H366" s="17">
        <v>0.2698010141804954</v>
      </c>
      <c r="I366" s="17">
        <v>-1.0274429461387805E-2</v>
      </c>
      <c r="J366" s="17">
        <v>15.571595083146445</v>
      </c>
      <c r="K366" s="17">
        <v>0.25952658471910761</v>
      </c>
      <c r="L366" s="17">
        <v>-1.0000000000000011</v>
      </c>
      <c r="M366" s="17">
        <v>-1.0000000000000011</v>
      </c>
      <c r="N366" s="17">
        <v>5.1905316943821491</v>
      </c>
      <c r="O366" s="17">
        <v>19.844466090453778</v>
      </c>
      <c r="P366" s="17">
        <v>-0.27943680808496729</v>
      </c>
      <c r="Q366" s="17">
        <v>5.2566959217168465</v>
      </c>
      <c r="R366" s="17">
        <v>1.6472083319803212</v>
      </c>
      <c r="S366" s="17">
        <v>0.3333333333333337</v>
      </c>
      <c r="T366" s="17">
        <v>0.3333333333333337</v>
      </c>
      <c r="U366" s="17">
        <v>0.35525115200788948</v>
      </c>
      <c r="V366" s="17">
        <v>0.16504864598767838</v>
      </c>
      <c r="W366" s="17">
        <v>37.097595197725099</v>
      </c>
      <c r="X366" s="17">
        <v>2.8184365659051873</v>
      </c>
      <c r="Y366" s="17">
        <v>-1.0000000000000011</v>
      </c>
      <c r="Z366" s="17">
        <v>-1.0000000000000011</v>
      </c>
      <c r="AA366" s="17">
        <v>85.386507841931035</v>
      </c>
      <c r="AB366" s="17">
        <v>0.37978206900545369</v>
      </c>
      <c r="AC366" s="17">
        <v>0.21653054351576112</v>
      </c>
      <c r="AD366" s="17">
        <v>0.33652147372329833</v>
      </c>
      <c r="AE366" s="17">
        <v>46.641704312225642</v>
      </c>
      <c r="AF366" s="17">
        <v>0.88235294117647056</v>
      </c>
      <c r="AG366" s="17">
        <v>-1.0000000000000011</v>
      </c>
      <c r="AH366" s="17">
        <v>-1.0000000000000011</v>
      </c>
      <c r="AI366" s="17">
        <v>6.0080083939526375E-3</v>
      </c>
      <c r="AJ366" s="17">
        <v>0.16504864598767838</v>
      </c>
      <c r="AK366" s="17">
        <v>-4.9556826909391491E-2</v>
      </c>
      <c r="AL366" s="17">
        <v>3.0131097270312455E-2</v>
      </c>
      <c r="AM366" s="17">
        <v>-5.0862512692030591E-3</v>
      </c>
      <c r="AN366" s="17">
        <v>8.7325809855648973E-2</v>
      </c>
      <c r="AO366" s="17">
        <v>-0.37494041627703334</v>
      </c>
      <c r="AP366" s="17">
        <v>2.3338007327427861</v>
      </c>
      <c r="AQ366" s="17">
        <v>52.669190280871533</v>
      </c>
      <c r="AR366" s="17">
        <v>1.1869664646622349</v>
      </c>
      <c r="AS366" s="17">
        <v>3.0779631506242975</v>
      </c>
      <c r="AT366" s="17">
        <v>-1.0000000000000011</v>
      </c>
      <c r="AU366" s="17">
        <v>-1.0000000000000011</v>
      </c>
      <c r="AV366" s="17">
        <v>1.8216605980748297</v>
      </c>
      <c r="AW366" s="17">
        <v>107.56477466512769</v>
      </c>
      <c r="AX366" s="17">
        <v>124.18979943177453</v>
      </c>
      <c r="AY366" s="17">
        <v>0.17529121716619805</v>
      </c>
      <c r="AZ366" s="17">
        <v>-10.17295639226719</v>
      </c>
      <c r="BA366" s="22">
        <v>1552.8323409330396</v>
      </c>
      <c r="CU366" t="e">
        <v>#N/A</v>
      </c>
      <c r="CV366" t="e">
        <v>#N/A</v>
      </c>
    </row>
    <row r="367" spans="1:100" x14ac:dyDescent="0.25">
      <c r="A367">
        <v>1024</v>
      </c>
      <c r="B367" t="s">
        <v>803</v>
      </c>
      <c r="C367" s="22">
        <v>3</v>
      </c>
      <c r="D367" s="17">
        <v>4.2740947183133775</v>
      </c>
      <c r="E367" s="17">
        <v>0</v>
      </c>
      <c r="F367" s="17">
        <v>1.4262084491260076</v>
      </c>
      <c r="G367" s="17">
        <v>1.4262084491260076</v>
      </c>
      <c r="H367" s="17">
        <v>0.17691251929990368</v>
      </c>
      <c r="I367" s="17">
        <v>-5.1175627106182821E-3</v>
      </c>
      <c r="J367" s="17">
        <v>10.307697395357124</v>
      </c>
      <c r="K367" s="17">
        <v>0.17179495658928542</v>
      </c>
      <c r="L367" s="17">
        <v>-0.99999999999999989</v>
      </c>
      <c r="M367" s="17">
        <v>-0.99999999999999989</v>
      </c>
      <c r="N367" s="17">
        <v>3.4358991317857059</v>
      </c>
      <c r="O367" s="17">
        <v>16.008000562796493</v>
      </c>
      <c r="P367" s="17">
        <v>-0.26965962378666619</v>
      </c>
      <c r="Q367" s="17">
        <v>1.778268677354754</v>
      </c>
      <c r="R367" s="17">
        <v>0.52148209276291668</v>
      </c>
      <c r="S367" s="17">
        <v>0.33333333333333315</v>
      </c>
      <c r="T367" s="17">
        <v>0.33333333333333315</v>
      </c>
      <c r="U367" s="17">
        <v>0.36832105246758567</v>
      </c>
      <c r="V367" s="17">
        <v>0.21491447433237482</v>
      </c>
      <c r="W367" s="17">
        <v>43.12428947509369</v>
      </c>
      <c r="X367" s="17">
        <v>3.2576427659419727</v>
      </c>
      <c r="Y367" s="17">
        <v>-0.99999999999999989</v>
      </c>
      <c r="Z367" s="17">
        <v>-0.99999999999999989</v>
      </c>
      <c r="AA367" s="17">
        <v>95.335400878606762</v>
      </c>
      <c r="AB367" s="17">
        <v>0.32998002759128187</v>
      </c>
      <c r="AC367" s="17">
        <v>0.25545790321307033</v>
      </c>
      <c r="AD367" s="17">
        <v>0.448354655410653</v>
      </c>
      <c r="AE367" s="17">
        <v>51.689629310750277</v>
      </c>
      <c r="AF367" s="17">
        <v>0.8571428571428571</v>
      </c>
      <c r="AG367" s="17">
        <v>-0.99999999999999989</v>
      </c>
      <c r="AH367" s="17">
        <v>-0.99999999999999989</v>
      </c>
      <c r="AI367" s="17">
        <v>0</v>
      </c>
      <c r="AJ367" s="17">
        <v>0.21491447433237482</v>
      </c>
      <c r="AK367" s="17">
        <v>-4.0058034690549804E-2</v>
      </c>
      <c r="AL367" s="17">
        <v>-5.6320032685689012E-2</v>
      </c>
      <c r="AM367" s="17">
        <v>8.2368026455473461E-2</v>
      </c>
      <c r="AN367" s="17">
        <v>-0.15353131358992567</v>
      </c>
      <c r="AO367" s="17">
        <v>1.8589104879340879</v>
      </c>
      <c r="AP367" s="17">
        <v>-4.119883003176585</v>
      </c>
      <c r="AQ367" s="17">
        <v>53.431986870450814</v>
      </c>
      <c r="AR367" s="17">
        <v>1.2499021934666272</v>
      </c>
      <c r="AS367" s="17">
        <v>3.4294377225312593</v>
      </c>
      <c r="AT367" s="17">
        <v>-0.99999999999999989</v>
      </c>
      <c r="AU367" s="17">
        <v>-0.99999999999999989</v>
      </c>
      <c r="AV367" s="17">
        <v>1.9476905418889245</v>
      </c>
      <c r="AW367" s="17">
        <v>107.22351843822679</v>
      </c>
      <c r="AX367" s="17">
        <v>128.71496587146424</v>
      </c>
      <c r="AY367" s="17">
        <v>0.27600015861555494</v>
      </c>
      <c r="AZ367" s="17">
        <v>13.690373781017982</v>
      </c>
      <c r="BA367" s="22">
        <v>1563.4566565141745</v>
      </c>
      <c r="CU367" t="e">
        <v>#N/A</v>
      </c>
      <c r="CV367" t="e">
        <v>#N/A</v>
      </c>
    </row>
    <row r="368" spans="1:100" x14ac:dyDescent="0.25">
      <c r="A368">
        <v>1025</v>
      </c>
      <c r="B368" t="s">
        <v>804</v>
      </c>
      <c r="C368" s="22">
        <v>3</v>
      </c>
      <c r="D368" s="17">
        <v>4.3694514471569113</v>
      </c>
      <c r="E368" s="17">
        <v>0.43659945853785009</v>
      </c>
      <c r="F368" s="17">
        <v>1.3660692836913484</v>
      </c>
      <c r="G368" s="17">
        <v>1.4739752881872741</v>
      </c>
      <c r="H368" s="17">
        <v>0.40051831673857013</v>
      </c>
      <c r="I368" s="17">
        <v>0</v>
      </c>
      <c r="J368" s="17">
        <v>24.031099004314211</v>
      </c>
      <c r="K368" s="17">
        <v>0.40051831673857013</v>
      </c>
      <c r="L368" s="17">
        <v>-0.99999999999999722</v>
      </c>
      <c r="M368" s="17">
        <v>-0.99999999999999722</v>
      </c>
      <c r="N368" s="17">
        <v>8.0103663347714011</v>
      </c>
      <c r="O368" s="17">
        <v>29.874525739658399</v>
      </c>
      <c r="P368" s="17">
        <v>-1.6045852230253204</v>
      </c>
      <c r="Q368" s="17">
        <v>0.37566363326056307</v>
      </c>
      <c r="R368" s="17">
        <v>-9.5457397582334555E-2</v>
      </c>
      <c r="S368" s="17">
        <v>0.33333333333333232</v>
      </c>
      <c r="T368" s="17">
        <v>0.33333333333333232</v>
      </c>
      <c r="U368" s="17">
        <v>0.37993148077943445</v>
      </c>
      <c r="V368" s="17">
        <v>0.19812478449158397</v>
      </c>
      <c r="W368" s="17">
        <v>33.768184607964528</v>
      </c>
      <c r="X368" s="17">
        <v>2.974622979995337</v>
      </c>
      <c r="Y368" s="17">
        <v>-0.99999999999999722</v>
      </c>
      <c r="Z368" s="17">
        <v>-0.99999999999999722</v>
      </c>
      <c r="AA368" s="17">
        <v>56.700193459774042</v>
      </c>
      <c r="AB368" s="17">
        <v>0.14521882424740762</v>
      </c>
      <c r="AC368" s="17">
        <v>0.33403245600722964</v>
      </c>
      <c r="AD368" s="17">
        <v>-1.8701955266799991E-2</v>
      </c>
      <c r="AE368" s="17">
        <v>23.027466249391875</v>
      </c>
      <c r="AF368" s="17">
        <v>0.91666666666666663</v>
      </c>
      <c r="AG368" s="17">
        <v>-0.99999999999999722</v>
      </c>
      <c r="AH368" s="17">
        <v>-0.99999999999999722</v>
      </c>
      <c r="AI368" s="17">
        <v>2.8155996882094129E-2</v>
      </c>
      <c r="AJ368" s="17">
        <v>0.19812478449158397</v>
      </c>
      <c r="AK368" s="17">
        <v>0.16645140416436102</v>
      </c>
      <c r="AL368" s="17">
        <v>0.10916895061342929</v>
      </c>
      <c r="AM368" s="17">
        <v>2.7578387780964816E-2</v>
      </c>
      <c r="AN368" s="17">
        <v>-5.8846580407297636E-2</v>
      </c>
      <c r="AO368" s="17">
        <v>1.5217167153459266</v>
      </c>
      <c r="AP368" s="17">
        <v>-0.92531975711529413</v>
      </c>
      <c r="AQ368" s="17">
        <v>57.799283612278728</v>
      </c>
      <c r="AR368" s="17">
        <v>1.2447229319376829</v>
      </c>
      <c r="AS368" s="17">
        <v>3.3751412967339065</v>
      </c>
      <c r="AT368" s="17">
        <v>-0.99999999999999722</v>
      </c>
      <c r="AU368" s="17">
        <v>-0.99999999999999722</v>
      </c>
      <c r="AV368" s="17">
        <v>1.3785178906049405</v>
      </c>
      <c r="AW368" s="17">
        <v>85.649399442317147</v>
      </c>
      <c r="AX368" s="17">
        <v>106.02499782911747</v>
      </c>
      <c r="AY368" s="17">
        <v>8.0089731124255659E-2</v>
      </c>
      <c r="AZ368" s="17">
        <v>-7.875964284039954</v>
      </c>
      <c r="BA368" s="22">
        <v>1487.4077268428928</v>
      </c>
      <c r="CU368" t="e">
        <v>#N/A</v>
      </c>
      <c r="CV368" t="e">
        <v>#N/A</v>
      </c>
    </row>
    <row r="369" spans="1:100" x14ac:dyDescent="0.25">
      <c r="A369">
        <v>1027</v>
      </c>
      <c r="B369" t="s">
        <v>805</v>
      </c>
      <c r="C369" s="22">
        <v>3</v>
      </c>
      <c r="D369" s="17">
        <v>4.3853739487211509</v>
      </c>
      <c r="E369" s="17">
        <v>-0.12896551988287858</v>
      </c>
      <c r="F369" s="17">
        <v>0.24154974911234114</v>
      </c>
      <c r="G369" s="17">
        <v>0.20932998207188916</v>
      </c>
      <c r="H369" s="17">
        <v>0.11986043260644848</v>
      </c>
      <c r="I369" s="17">
        <v>0</v>
      </c>
      <c r="J369" s="17">
        <v>7.1916259563869112</v>
      </c>
      <c r="K369" s="17">
        <v>0.11986043260644848</v>
      </c>
      <c r="L369" s="17">
        <v>-1.0000000000000013</v>
      </c>
      <c r="M369" s="17">
        <v>-1.0000000000000013</v>
      </c>
      <c r="N369" s="17">
        <v>2.3972086521289699</v>
      </c>
      <c r="O369" s="17">
        <v>11.786329887179951</v>
      </c>
      <c r="P369" s="17">
        <v>1.7837353910341924</v>
      </c>
      <c r="Q369" s="17">
        <v>-4.8806217811747894</v>
      </c>
      <c r="R369" s="17">
        <v>-1.452383540994213</v>
      </c>
      <c r="S369" s="17">
        <v>0.33333333333333365</v>
      </c>
      <c r="T369" s="17">
        <v>0.17373920255221159</v>
      </c>
      <c r="U369" s="17">
        <v>0.1249720180193446</v>
      </c>
      <c r="V369" s="17">
        <v>-5.0275247165363982E-3</v>
      </c>
      <c r="W369" s="17">
        <v>20.286263863276183</v>
      </c>
      <c r="X369" s="17">
        <v>0.70575001941263504</v>
      </c>
      <c r="Y369" s="17">
        <v>-1.0000000000000013</v>
      </c>
      <c r="Z369" s="17">
        <v>-1.0000000000000013</v>
      </c>
      <c r="AA369" s="17">
        <v>44.368077253915366</v>
      </c>
      <c r="AB369" s="17">
        <v>0.19868199998549313</v>
      </c>
      <c r="AC369" s="17">
        <v>0.26099476262564131</v>
      </c>
      <c r="AD369" s="17">
        <v>5.100717602153329E-2</v>
      </c>
      <c r="AE369" s="17">
        <v>25.534196931633385</v>
      </c>
      <c r="AF369" s="17">
        <v>0.61111111111111116</v>
      </c>
      <c r="AG369" s="17">
        <v>-1.0000000000000013</v>
      </c>
      <c r="AH369" s="17">
        <v>-1.0000000000000013</v>
      </c>
      <c r="AI369" s="17">
        <v>1.4480353024969794E-3</v>
      </c>
      <c r="AJ369" s="17">
        <v>-5.0275247165363982E-3</v>
      </c>
      <c r="AK369" s="17">
        <v>-0.15671815508896703</v>
      </c>
      <c r="AL369" s="17">
        <v>1.5671874905774763E-2</v>
      </c>
      <c r="AM369" s="17">
        <v>0.25329677998506239</v>
      </c>
      <c r="AN369" s="17">
        <v>0.12726466714210238</v>
      </c>
      <c r="AO369" s="17">
        <v>5.5488287241817238</v>
      </c>
      <c r="AP369" s="17">
        <v>3.2599760530814321</v>
      </c>
      <c r="AQ369" s="17">
        <v>27.477889819663101</v>
      </c>
      <c r="AR369" s="17">
        <v>0.62701702918835345</v>
      </c>
      <c r="AS369" s="17">
        <v>0.82561045201908301</v>
      </c>
      <c r="AT369" s="17">
        <v>-1.0000000000000013</v>
      </c>
      <c r="AU369" s="17">
        <v>-1.0000000000000013</v>
      </c>
      <c r="AV369" s="17">
        <v>-1.2430535589223237</v>
      </c>
      <c r="AW369" s="17">
        <v>59.414383194176722</v>
      </c>
      <c r="AX369" s="17">
        <v>58.940591428573036</v>
      </c>
      <c r="AY369" s="17">
        <v>0.26638699557241863</v>
      </c>
      <c r="AZ369" s="17">
        <v>12.228972321236393</v>
      </c>
      <c r="BA369" s="22">
        <v>1463.5341357935981</v>
      </c>
      <c r="CU369" t="e">
        <v>#N/A</v>
      </c>
      <c r="CV369" t="e">
        <v>#N/A</v>
      </c>
    </row>
    <row r="370" spans="1:100" x14ac:dyDescent="0.25">
      <c r="A370">
        <v>1038</v>
      </c>
      <c r="B370" t="s">
        <v>806</v>
      </c>
      <c r="C370" s="22">
        <v>3</v>
      </c>
      <c r="D370" s="17">
        <v>5.3262371184770041</v>
      </c>
      <c r="E370" s="17">
        <v>2.6012270818659325E-2</v>
      </c>
      <c r="F370" s="17">
        <v>0.16599929465459506</v>
      </c>
      <c r="G370" s="17">
        <v>0.17247807768207568</v>
      </c>
      <c r="H370" s="17">
        <v>0.15037897658796645</v>
      </c>
      <c r="I370" s="17">
        <v>0</v>
      </c>
      <c r="J370" s="17">
        <v>9.022738595277989</v>
      </c>
      <c r="K370" s="17">
        <v>0.15037897658796645</v>
      </c>
      <c r="L370" s="17">
        <v>-1.0000000000000007</v>
      </c>
      <c r="M370" s="17">
        <v>-1.0000000000000007</v>
      </c>
      <c r="N370" s="17">
        <v>3.0075795317593279</v>
      </c>
      <c r="O370" s="17">
        <v>14.521453791437057</v>
      </c>
      <c r="P370" s="17">
        <v>0.43508156051497737</v>
      </c>
      <c r="Q370" s="17">
        <v>6.5231902104908634</v>
      </c>
      <c r="R370" s="17">
        <v>2.1201452243045464</v>
      </c>
      <c r="S370" s="17">
        <v>0.3333333333333337</v>
      </c>
      <c r="T370" s="17">
        <v>0.338385563907732</v>
      </c>
      <c r="U370" s="17">
        <v>0.42744529207300019</v>
      </c>
      <c r="V370" s="17">
        <v>-2.2709021069511195E-2</v>
      </c>
      <c r="W370" s="17">
        <v>37.043047666263519</v>
      </c>
      <c r="X370" s="17">
        <v>2.0999191931024304</v>
      </c>
      <c r="Y370" s="17">
        <v>-1.0000000000000007</v>
      </c>
      <c r="Z370" s="17">
        <v>-1.0000000000000007</v>
      </c>
      <c r="AA370" s="17">
        <v>59.560873617153845</v>
      </c>
      <c r="AB370" s="17">
        <v>0.21519342647967207</v>
      </c>
      <c r="AC370" s="17">
        <v>-9.3409537124012464E-3</v>
      </c>
      <c r="AD370" s="17">
        <v>0.2021011417644453</v>
      </c>
      <c r="AE370" s="17">
        <v>20.397680726585815</v>
      </c>
      <c r="AF370" s="17">
        <v>0.44444444444444442</v>
      </c>
      <c r="AG370" s="17">
        <v>-1.0000000000000007</v>
      </c>
      <c r="AH370" s="17">
        <v>-1.0000000000000007</v>
      </c>
      <c r="AI370" s="17">
        <v>1.2340936412651798E-2</v>
      </c>
      <c r="AJ370" s="17">
        <v>-2.2709021069511195E-2</v>
      </c>
      <c r="AK370" s="17">
        <v>6.1364513295775046E-2</v>
      </c>
      <c r="AL370" s="17">
        <v>-4.5349241019651432E-2</v>
      </c>
      <c r="AM370" s="17">
        <v>0.5062048637237162</v>
      </c>
      <c r="AN370" s="17">
        <v>0.31457151395282162</v>
      </c>
      <c r="AO370" s="17">
        <v>12.961944159571782</v>
      </c>
      <c r="AP370" s="17">
        <v>7.6375416437222823</v>
      </c>
      <c r="AQ370" s="17">
        <v>46.065786261541469</v>
      </c>
      <c r="AR370" s="17">
        <v>1.0764551682445547</v>
      </c>
      <c r="AS370" s="17">
        <v>2.2502981696903968</v>
      </c>
      <c r="AT370" s="17">
        <v>-1.0000000000000007</v>
      </c>
      <c r="AU370" s="17">
        <v>-1.0000000000000007</v>
      </c>
      <c r="AV370" s="17">
        <v>2.2926233019866227</v>
      </c>
      <c r="AW370" s="17">
        <v>81.719869052313229</v>
      </c>
      <c r="AX370" s="17">
        <v>79.695785673615191</v>
      </c>
      <c r="AY370" s="17">
        <v>0.17760544547704657</v>
      </c>
      <c r="AZ370" s="17">
        <v>-19.42001152215877</v>
      </c>
      <c r="BA370" s="22">
        <v>1457.119837922877</v>
      </c>
      <c r="CU370" t="e">
        <v>#N/A</v>
      </c>
      <c r="CV370" t="e">
        <v>#N/A</v>
      </c>
    </row>
    <row r="371" spans="1:100" x14ac:dyDescent="0.25">
      <c r="A371">
        <v>1051</v>
      </c>
      <c r="B371" t="s">
        <v>807</v>
      </c>
      <c r="C371" s="22">
        <v>3</v>
      </c>
      <c r="D371" s="17">
        <v>6.5429325947099608</v>
      </c>
      <c r="E371" s="17">
        <v>0</v>
      </c>
      <c r="F371" s="17">
        <v>-0.30829823135634721</v>
      </c>
      <c r="G371" s="17">
        <v>-0.30829823135634721</v>
      </c>
      <c r="H371" s="17">
        <v>-4.1296171526783665E-2</v>
      </c>
      <c r="I371" s="17">
        <v>0</v>
      </c>
      <c r="J371" s="17">
        <v>-2.477770291607019</v>
      </c>
      <c r="K371" s="17">
        <v>-4.1296171526783665E-2</v>
      </c>
      <c r="L371" s="17">
        <v>-0.99999999999999889</v>
      </c>
      <c r="M371" s="17">
        <v>-0.99999999999999889</v>
      </c>
      <c r="N371" s="17">
        <v>-0.82592343053567363</v>
      </c>
      <c r="O371" s="17">
        <v>3.7568640717465906</v>
      </c>
      <c r="P371" s="17">
        <v>1.9218002158604055</v>
      </c>
      <c r="Q371" s="17">
        <v>-1.3211829501776993</v>
      </c>
      <c r="R371" s="17">
        <v>-0.29600521608829167</v>
      </c>
      <c r="S371" s="17">
        <v>0.33333333333333326</v>
      </c>
      <c r="T371" s="17">
        <v>8.4862991649609885E-3</v>
      </c>
      <c r="U371" s="17">
        <v>-2.9376422166945526E-2</v>
      </c>
      <c r="V371" s="17">
        <v>0</v>
      </c>
      <c r="W371" s="17">
        <v>14.149575274325285</v>
      </c>
      <c r="X371" s="17">
        <v>-6.0463343555924753E-2</v>
      </c>
      <c r="Y371" s="17">
        <v>-0.99999999999999889</v>
      </c>
      <c r="Z371" s="17">
        <v>-0.99999999999999889</v>
      </c>
      <c r="AA371" s="17">
        <v>51.055869893779587</v>
      </c>
      <c r="AB371" s="17">
        <v>0.50986824513268836</v>
      </c>
      <c r="AC371" s="17">
        <v>6.1383952164404711E-3</v>
      </c>
      <c r="AD371" s="17">
        <v>0.22803935636172309</v>
      </c>
      <c r="AE371" s="17">
        <v>37.202299835542597</v>
      </c>
      <c r="AF371" s="17">
        <v>0.625</v>
      </c>
      <c r="AG371" s="17">
        <v>-0.99999999999999889</v>
      </c>
      <c r="AH371" s="17">
        <v>-0.99999999999999889</v>
      </c>
      <c r="AI371" s="17">
        <v>0</v>
      </c>
      <c r="AJ371" s="17">
        <v>0</v>
      </c>
      <c r="AK371" s="17">
        <v>-0.15213747920394946</v>
      </c>
      <c r="AL371" s="17">
        <v>2.940085561567142E-2</v>
      </c>
      <c r="AM371" s="17">
        <v>-3.5578744695434684E-2</v>
      </c>
      <c r="AN371" s="17">
        <v>0.19005960960788632</v>
      </c>
      <c r="AO371" s="17">
        <v>-1.6501560134056141</v>
      </c>
      <c r="AP371" s="17">
        <v>4.8984945182755144</v>
      </c>
      <c r="AQ371" s="17">
        <v>11.671804982718257</v>
      </c>
      <c r="AR371" s="17">
        <v>0.31244321033134836</v>
      </c>
      <c r="AS371" s="17">
        <v>-0.10175951508270864</v>
      </c>
      <c r="AT371" s="17">
        <v>-0.99999999999999889</v>
      </c>
      <c r="AU371" s="17">
        <v>-0.99999999999999889</v>
      </c>
      <c r="AV371" s="17">
        <v>-0.60430344744463893</v>
      </c>
      <c r="AW371" s="17">
        <v>59.711228483801676</v>
      </c>
      <c r="AX371" s="17">
        <v>59.711228483801676</v>
      </c>
      <c r="AY371" s="17">
        <v>0.3599847799500987</v>
      </c>
      <c r="AZ371" s="17">
        <v>8.0078743376214874</v>
      </c>
      <c r="BA371" s="22">
        <v>1432.0832958910194</v>
      </c>
      <c r="CU371" t="e">
        <v>#N/A</v>
      </c>
      <c r="CV371" t="e">
        <v>#N/A</v>
      </c>
    </row>
    <row r="372" spans="1:100" x14ac:dyDescent="0.25">
      <c r="A372">
        <v>1056</v>
      </c>
      <c r="B372" t="s">
        <v>808</v>
      </c>
      <c r="C372" s="22">
        <v>3</v>
      </c>
      <c r="D372" s="17">
        <v>5.3515482817059867</v>
      </c>
      <c r="E372" s="17">
        <v>-5.4490063001571637E-2</v>
      </c>
      <c r="F372" s="17">
        <v>6.6067747785338424</v>
      </c>
      <c r="G372" s="17">
        <v>6.5989758292468528</v>
      </c>
      <c r="H372" s="17">
        <v>0.42156749891429768</v>
      </c>
      <c r="I372" s="17">
        <v>0</v>
      </c>
      <c r="J372" s="17">
        <v>25.294049934857853</v>
      </c>
      <c r="K372" s="17">
        <v>0.42156749891429768</v>
      </c>
      <c r="L372" s="17">
        <v>-0.99999999999999956</v>
      </c>
      <c r="M372" s="17">
        <v>-0.99999999999999956</v>
      </c>
      <c r="N372" s="17">
        <v>8.4313499782859509</v>
      </c>
      <c r="O372" s="17">
        <v>37.244574045810673</v>
      </c>
      <c r="P372" s="17">
        <v>0.40828068648688942</v>
      </c>
      <c r="Q372" s="17">
        <v>7.4259729345276737</v>
      </c>
      <c r="R372" s="17">
        <v>2.549596604170997</v>
      </c>
      <c r="S372" s="17">
        <v>0.33333333333333331</v>
      </c>
      <c r="T372" s="17">
        <v>0.2415643280890683</v>
      </c>
      <c r="U372" s="17">
        <v>-8.6656251230278786E-2</v>
      </c>
      <c r="V372" s="17">
        <v>0</v>
      </c>
      <c r="W372" s="17">
        <v>2.6669564511129873</v>
      </c>
      <c r="X372" s="17">
        <v>-0.27805818120514669</v>
      </c>
      <c r="Y372" s="17">
        <v>-0.99999999999999956</v>
      </c>
      <c r="Z372" s="17">
        <v>-0.99999999999999956</v>
      </c>
      <c r="AA372" s="17">
        <v>42.642574358562378</v>
      </c>
      <c r="AB372" s="17">
        <v>0.25034063401100887</v>
      </c>
      <c r="AC372" s="17">
        <v>0.14024523201494432</v>
      </c>
      <c r="AD372" s="17">
        <v>0.3579345600396146</v>
      </c>
      <c r="AE372" s="17">
        <v>37.426021303278375</v>
      </c>
      <c r="AF372" s="17">
        <v>0.66666666666666663</v>
      </c>
      <c r="AG372" s="17">
        <v>-0.99999999999999956</v>
      </c>
      <c r="AH372" s="17">
        <v>-0.99999999999999956</v>
      </c>
      <c r="AI372" s="17">
        <v>2.9138671130174487E-2</v>
      </c>
      <c r="AJ372" s="17">
        <v>0</v>
      </c>
      <c r="AK372" s="17">
        <v>-6.0079887536416576E-2</v>
      </c>
      <c r="AL372" s="17">
        <v>6.4258839864886869E-2</v>
      </c>
      <c r="AM372" s="17">
        <v>0.42042353196441312</v>
      </c>
      <c r="AN372" s="17">
        <v>-0.21359924719168019</v>
      </c>
      <c r="AO372" s="17">
        <v>10.210188861428238</v>
      </c>
      <c r="AP372" s="17">
        <v>-5.0186869804675664</v>
      </c>
      <c r="AQ372" s="17">
        <v>27.961006385970858</v>
      </c>
      <c r="AR372" s="17">
        <v>0.48824141019212264</v>
      </c>
      <c r="AS372" s="17">
        <v>0.14350931770915065</v>
      </c>
      <c r="AT372" s="17">
        <v>-0.99999999999999956</v>
      </c>
      <c r="AU372" s="17">
        <v>-0.99999999999999956</v>
      </c>
      <c r="AV372" s="17">
        <v>9.1485724334178524</v>
      </c>
      <c r="AW372" s="17">
        <v>74.868461423905501</v>
      </c>
      <c r="AX372" s="17">
        <v>75.451234846508996</v>
      </c>
      <c r="AY372" s="17">
        <v>0.20588824358135899</v>
      </c>
      <c r="AZ372" s="17">
        <v>11.418403946984879</v>
      </c>
      <c r="BA372" s="22">
        <v>1504.8866957135879</v>
      </c>
      <c r="CU372" t="e">
        <v>#N/A</v>
      </c>
      <c r="CV372" t="e">
        <v>#N/A</v>
      </c>
    </row>
    <row r="373" spans="1:100" x14ac:dyDescent="0.25">
      <c r="A373">
        <v>1058</v>
      </c>
      <c r="B373" t="s">
        <v>809</v>
      </c>
      <c r="C373" s="22">
        <v>3</v>
      </c>
      <c r="D373" s="17">
        <v>4.4469805153543636</v>
      </c>
      <c r="E373" s="17">
        <v>6.399546789162823E-2</v>
      </c>
      <c r="F373" s="17">
        <v>0.18366189448587827</v>
      </c>
      <c r="G373" s="17">
        <v>0.21015100889184363</v>
      </c>
      <c r="H373" s="17">
        <v>0.31878916356306303</v>
      </c>
      <c r="I373" s="17">
        <v>0</v>
      </c>
      <c r="J373" s="17">
        <v>19.127349813783781</v>
      </c>
      <c r="K373" s="17">
        <v>0.31878916356306303</v>
      </c>
      <c r="L373" s="17">
        <v>-0.99999999999999922</v>
      </c>
      <c r="M373" s="17">
        <v>-0.99999999999999922</v>
      </c>
      <c r="N373" s="17">
        <v>6.3757832712612563</v>
      </c>
      <c r="O373" s="17">
        <v>23.784481338029963</v>
      </c>
      <c r="P373" s="17">
        <v>-0.22055923423295318</v>
      </c>
      <c r="Q373" s="17">
        <v>1.7510781134635485</v>
      </c>
      <c r="R373" s="17">
        <v>0.56973701760248519</v>
      </c>
      <c r="S373" s="17">
        <v>0.33333333333333326</v>
      </c>
      <c r="T373" s="17">
        <v>0.33333333333333326</v>
      </c>
      <c r="U373" s="17">
        <v>0.40529045284048326</v>
      </c>
      <c r="V373" s="17">
        <v>0.23516683422686741</v>
      </c>
      <c r="W373" s="17">
        <v>39.533391606838165</v>
      </c>
      <c r="X373" s="17">
        <v>3.3800403198267395</v>
      </c>
      <c r="Y373" s="17">
        <v>-0.99999999999999922</v>
      </c>
      <c r="Z373" s="17">
        <v>-0.99999999999999922</v>
      </c>
      <c r="AA373" s="17">
        <v>91.785546328736615</v>
      </c>
      <c r="AB373" s="17">
        <v>0.29757123315294165</v>
      </c>
      <c r="AC373" s="17">
        <v>0.28536094152368552</v>
      </c>
      <c r="AD373" s="17">
        <v>0.4507161794092911</v>
      </c>
      <c r="AE373" s="17">
        <v>51.682417704295865</v>
      </c>
      <c r="AF373" s="17">
        <v>0.8666666666666667</v>
      </c>
      <c r="AG373" s="17">
        <v>-0.99999999999999922</v>
      </c>
      <c r="AH373" s="17">
        <v>-0.99999999999999922</v>
      </c>
      <c r="AI373" s="17">
        <v>6.2359491668032389E-2</v>
      </c>
      <c r="AJ373" s="17">
        <v>0.23516683422686741</v>
      </c>
      <c r="AK373" s="17">
        <v>-2.7289725200483724E-2</v>
      </c>
      <c r="AL373" s="17">
        <v>-5.0601319605855476E-2</v>
      </c>
      <c r="AM373" s="17">
        <v>0.12787891566867704</v>
      </c>
      <c r="AN373" s="17">
        <v>0.25240174017661898</v>
      </c>
      <c r="AO373" s="17">
        <v>3.0605242657145064</v>
      </c>
      <c r="AP373" s="17">
        <v>6.0570369063861955</v>
      </c>
      <c r="AQ373" s="17">
        <v>58.66074142062196</v>
      </c>
      <c r="AR373" s="17">
        <v>1.3071239537340167</v>
      </c>
      <c r="AS373" s="17">
        <v>3.6988294833898019</v>
      </c>
      <c r="AT373" s="17">
        <v>-0.99999999999999922</v>
      </c>
      <c r="AU373" s="17">
        <v>-0.99999999999999922</v>
      </c>
      <c r="AV373" s="17">
        <v>0.7798880264943282</v>
      </c>
      <c r="AW373" s="17">
        <v>121.62706457315279</v>
      </c>
      <c r="AX373" s="17">
        <v>146.39093782920006</v>
      </c>
      <c r="AY373" s="17">
        <v>0.32773576424550804</v>
      </c>
      <c r="AZ373" s="17">
        <v>4.7036532524292936</v>
      </c>
      <c r="BA373" s="22">
        <v>1535.2491989611503</v>
      </c>
      <c r="CU373" t="e">
        <v>#N/A</v>
      </c>
      <c r="CV373" t="e">
        <v>#N/A</v>
      </c>
    </row>
    <row r="374" spans="1:100" x14ac:dyDescent="0.25">
      <c r="A374">
        <v>1065</v>
      </c>
      <c r="B374" t="s">
        <v>810</v>
      </c>
      <c r="C374" s="22">
        <v>3</v>
      </c>
      <c r="D374" s="17">
        <v>4.2325733422313414</v>
      </c>
      <c r="E374" s="17">
        <v>-0.30960369964691825</v>
      </c>
      <c r="F374" s="17">
        <v>0.53692869377870234</v>
      </c>
      <c r="G374" s="17">
        <v>0.45041787692585333</v>
      </c>
      <c r="H374" s="17">
        <v>0.43644785660373642</v>
      </c>
      <c r="I374" s="17">
        <v>0</v>
      </c>
      <c r="J374" s="17">
        <v>26.186871396224177</v>
      </c>
      <c r="K374" s="17">
        <v>0.43644785660373642</v>
      </c>
      <c r="L374" s="17">
        <v>-1.0000000000000016</v>
      </c>
      <c r="M374" s="17">
        <v>-1.0000000000000016</v>
      </c>
      <c r="N374" s="17">
        <v>8.7289571320747275</v>
      </c>
      <c r="O374" s="17">
        <v>30.869862615381386</v>
      </c>
      <c r="P374" s="17">
        <v>-0.22289041910952417</v>
      </c>
      <c r="Q374" s="17">
        <v>1.8024130404166729</v>
      </c>
      <c r="R374" s="17">
        <v>0.30377139410086645</v>
      </c>
      <c r="S374" s="17">
        <v>0.33333333333333393</v>
      </c>
      <c r="T374" s="17">
        <v>0.51463680228191988</v>
      </c>
      <c r="U374" s="17">
        <v>0.2886674144952458</v>
      </c>
      <c r="V374" s="17">
        <v>4.2567152418141749E-3</v>
      </c>
      <c r="W374" s="17">
        <v>28.177856349943077</v>
      </c>
      <c r="X374" s="17">
        <v>1.6801657173218201</v>
      </c>
      <c r="Y374" s="17">
        <v>-1.0000000000000016</v>
      </c>
      <c r="Z374" s="17">
        <v>-1.0000000000000016</v>
      </c>
      <c r="AA374" s="17">
        <v>83.185040360168287</v>
      </c>
      <c r="AB374" s="17">
        <v>0.33377174007262389</v>
      </c>
      <c r="AC374" s="17">
        <v>0.67187268825930102</v>
      </c>
      <c r="AD374" s="17">
        <v>8.8423823990561506E-2</v>
      </c>
      <c r="AE374" s="17">
        <v>54.703412616124311</v>
      </c>
      <c r="AF374" s="17">
        <v>0.8571428571428571</v>
      </c>
      <c r="AG374" s="17">
        <v>-1.0000000000000016</v>
      </c>
      <c r="AH374" s="17">
        <v>-1.0000000000000016</v>
      </c>
      <c r="AI374" s="17">
        <v>0</v>
      </c>
      <c r="AJ374" s="17">
        <v>4.2567152418141749E-3</v>
      </c>
      <c r="AK374" s="17">
        <v>0.16683285282486518</v>
      </c>
      <c r="AL374" s="17">
        <v>4.9964729424939692E-3</v>
      </c>
      <c r="AM374" s="17">
        <v>0.82798195648101691</v>
      </c>
      <c r="AN374" s="17">
        <v>0.86584929257770271</v>
      </c>
      <c r="AO374" s="17">
        <v>21.53371317614975</v>
      </c>
      <c r="AP374" s="17">
        <v>21.671214679155035</v>
      </c>
      <c r="AQ374" s="17">
        <v>54.364727746167262</v>
      </c>
      <c r="AR374" s="17">
        <v>1.1408942653523133</v>
      </c>
      <c r="AS374" s="17">
        <v>2.1166135739255565</v>
      </c>
      <c r="AT374" s="17">
        <v>-1.0000000000000016</v>
      </c>
      <c r="AU374" s="17">
        <v>-1.0000000000000016</v>
      </c>
      <c r="AV374" s="17">
        <v>0.75418927102671995</v>
      </c>
      <c r="AW374" s="17">
        <v>135.72611765470464</v>
      </c>
      <c r="AX374" s="17">
        <v>136.15178917888608</v>
      </c>
      <c r="AY374" s="17">
        <v>0.23049418156452062</v>
      </c>
      <c r="AZ374" s="17">
        <v>14.977572761713336</v>
      </c>
      <c r="BA374" s="22">
        <v>1536.6803608313446</v>
      </c>
      <c r="CU374" t="e">
        <v>#N/A</v>
      </c>
      <c r="CV374" t="e">
        <v>#N/A</v>
      </c>
    </row>
    <row r="375" spans="1:100" x14ac:dyDescent="0.25">
      <c r="A375">
        <v>1071</v>
      </c>
      <c r="B375" t="s">
        <v>811</v>
      </c>
      <c r="C375" s="22">
        <v>3</v>
      </c>
      <c r="D375" s="17">
        <v>4.5990795731540377</v>
      </c>
      <c r="E375" s="17">
        <v>0.42223359345411737</v>
      </c>
      <c r="F375" s="17">
        <v>1.277884811545297</v>
      </c>
      <c r="G375" s="17">
        <v>1.3954877103444017</v>
      </c>
      <c r="H375" s="17">
        <v>0.20516891598429496</v>
      </c>
      <c r="I375" s="17">
        <v>0</v>
      </c>
      <c r="J375" s="17">
        <v>12.310134959057699</v>
      </c>
      <c r="K375" s="17">
        <v>0.20516891598429496</v>
      </c>
      <c r="L375" s="17">
        <v>-1.0000000000000004</v>
      </c>
      <c r="M375" s="17">
        <v>-1.0000000000000004</v>
      </c>
      <c r="N375" s="17">
        <v>4.1033783196859002</v>
      </c>
      <c r="O375" s="17">
        <v>18.304702242556139</v>
      </c>
      <c r="P375" s="17">
        <v>-0.31236889246049071</v>
      </c>
      <c r="Q375" s="17">
        <v>1.7096457837068302</v>
      </c>
      <c r="R375" s="17">
        <v>0.55600158515479281</v>
      </c>
      <c r="S375" s="17">
        <v>0.33333333333333354</v>
      </c>
      <c r="T375" s="17">
        <v>0.33333333333333354</v>
      </c>
      <c r="U375" s="17">
        <v>0.18783609949830141</v>
      </c>
      <c r="V375" s="17">
        <v>2.7603232975932684E-2</v>
      </c>
      <c r="W375" s="17">
        <v>27.077483326264272</v>
      </c>
      <c r="X375" s="17">
        <v>1.3784615465311727</v>
      </c>
      <c r="Y375" s="17">
        <v>-1.0000000000000004</v>
      </c>
      <c r="Z375" s="17">
        <v>-1.0000000000000004</v>
      </c>
      <c r="AA375" s="17">
        <v>52.379855030005444</v>
      </c>
      <c r="AB375" s="17">
        <v>7.0854457208699567E-2</v>
      </c>
      <c r="AC375" s="17">
        <v>0.14936660220164008</v>
      </c>
      <c r="AD375" s="17">
        <v>0.27470634296138829</v>
      </c>
      <c r="AE375" s="17">
        <v>24.746370118586384</v>
      </c>
      <c r="AF375" s="17">
        <v>0.75</v>
      </c>
      <c r="AG375" s="17">
        <v>-1.0000000000000004</v>
      </c>
      <c r="AH375" s="17">
        <v>-1.0000000000000004</v>
      </c>
      <c r="AI375" s="17">
        <v>2.0525219504032702E-2</v>
      </c>
      <c r="AJ375" s="17">
        <v>2.7603232975932684E-2</v>
      </c>
      <c r="AK375" s="17">
        <v>0.34955409981972146</v>
      </c>
      <c r="AL375" s="17">
        <v>0.31887542785045331</v>
      </c>
      <c r="AM375" s="17">
        <v>2.9829117308550267E-2</v>
      </c>
      <c r="AN375" s="17">
        <v>1.7844994229336122E-2</v>
      </c>
      <c r="AO375" s="17">
        <v>2.4934984318123652</v>
      </c>
      <c r="AP375" s="17">
        <v>2.0405019949856684</v>
      </c>
      <c r="AQ375" s="17">
        <v>39.38761828532197</v>
      </c>
      <c r="AR375" s="17">
        <v>0.88210599914090126</v>
      </c>
      <c r="AS375" s="17">
        <v>1.5836304625154687</v>
      </c>
      <c r="AT375" s="17">
        <v>-1.0000000000000004</v>
      </c>
      <c r="AU375" s="17">
        <v>-1.0000000000000004</v>
      </c>
      <c r="AV375" s="17">
        <v>1.9514892954991934</v>
      </c>
      <c r="AW375" s="17">
        <v>72.725059267547252</v>
      </c>
      <c r="AX375" s="17">
        <v>75.895886955221243</v>
      </c>
      <c r="AY375" s="17">
        <v>2.6382107121994743E-2</v>
      </c>
      <c r="AZ375" s="17">
        <v>-37.03731714757172</v>
      </c>
      <c r="BA375" s="22">
        <v>1442.1298598327153</v>
      </c>
      <c r="CU375" t="e">
        <v>#N/A</v>
      </c>
      <c r="CV375" t="e">
        <v>#N/A</v>
      </c>
    </row>
    <row r="376" spans="1:100" x14ac:dyDescent="0.25">
      <c r="A376">
        <v>1072</v>
      </c>
      <c r="B376" t="s">
        <v>812</v>
      </c>
      <c r="C376" s="22">
        <v>3</v>
      </c>
      <c r="D376" s="17">
        <v>4.4512643240307623</v>
      </c>
      <c r="E376" s="17">
        <v>-0.11093228956226345</v>
      </c>
      <c r="F376" s="17">
        <v>1.8027882526591688</v>
      </c>
      <c r="G376" s="17">
        <v>1.7731811180254096</v>
      </c>
      <c r="H376" s="17">
        <v>0.11068831323002945</v>
      </c>
      <c r="I376" s="17">
        <v>0</v>
      </c>
      <c r="J376" s="17">
        <v>6.6412987938017638</v>
      </c>
      <c r="K376" s="17">
        <v>0.11068831323002945</v>
      </c>
      <c r="L376" s="17">
        <v>-0.99999999999999822</v>
      </c>
      <c r="M376" s="17">
        <v>-0.99999999999999822</v>
      </c>
      <c r="N376" s="17">
        <v>2.2137662646005887</v>
      </c>
      <c r="O376" s="17">
        <v>12.865744235857928</v>
      </c>
      <c r="P376" s="17">
        <v>-4.1436317960261655E-2</v>
      </c>
      <c r="Q376" s="17">
        <v>-4.1162021948099854</v>
      </c>
      <c r="R376" s="17">
        <v>-1.4487848580349154</v>
      </c>
      <c r="S376" s="17">
        <v>0.33333333333333282</v>
      </c>
      <c r="T376" s="17">
        <v>0.4225406752741494</v>
      </c>
      <c r="U376" s="17">
        <v>0.24826802842607298</v>
      </c>
      <c r="V376" s="17">
        <v>0</v>
      </c>
      <c r="W376" s="17">
        <v>35.738148952141039</v>
      </c>
      <c r="X376" s="17">
        <v>1.7040651119351382</v>
      </c>
      <c r="Y376" s="17">
        <v>-0.99999999999999822</v>
      </c>
      <c r="Z376" s="17">
        <v>-0.99999999999999822</v>
      </c>
      <c r="AA376" s="17">
        <v>49.185314747377959</v>
      </c>
      <c r="AB376" s="17">
        <v>0.11857639249402593</v>
      </c>
      <c r="AC376" s="17">
        <v>2.3405959260586646E-2</v>
      </c>
      <c r="AD376" s="17">
        <v>0.15593666131082456</v>
      </c>
      <c r="AE376" s="17">
        <v>14.895950653271864</v>
      </c>
      <c r="AF376" s="17">
        <v>0.7142857142857143</v>
      </c>
      <c r="AG376" s="17">
        <v>-0.99999999999999822</v>
      </c>
      <c r="AH376" s="17">
        <v>-0.99999999999999822</v>
      </c>
      <c r="AI376" s="17">
        <v>1.0386532673987096E-2</v>
      </c>
      <c r="AJ376" s="17">
        <v>0</v>
      </c>
      <c r="AK376" s="17">
        <v>-0.13141607571612954</v>
      </c>
      <c r="AL376" s="17">
        <v>-0.10423559415303157</v>
      </c>
      <c r="AM376" s="17">
        <v>0.64787301817432563</v>
      </c>
      <c r="AN376" s="17">
        <v>0.10045325543605338</v>
      </c>
      <c r="AO376" s="17">
        <v>15.5397450757775</v>
      </c>
      <c r="AP376" s="17">
        <v>1.9901534151361775</v>
      </c>
      <c r="AQ376" s="17">
        <v>42.379447745942812</v>
      </c>
      <c r="AR376" s="17">
        <v>1.0041420370335552</v>
      </c>
      <c r="AS376" s="17">
        <v>1.8147534251651676</v>
      </c>
      <c r="AT376" s="17">
        <v>-0.99999999999999822</v>
      </c>
      <c r="AU376" s="17">
        <v>-0.99999999999999822</v>
      </c>
      <c r="AV376" s="17">
        <v>0.32439625999049376</v>
      </c>
      <c r="AW376" s="17">
        <v>64.04121239837211</v>
      </c>
      <c r="AX376" s="17">
        <v>64.248943051851853</v>
      </c>
      <c r="AY376" s="17">
        <v>0.12154066319121809</v>
      </c>
      <c r="AZ376" s="17">
        <v>-14.813527757924867</v>
      </c>
      <c r="BA376" s="22">
        <v>1481.2604972158722</v>
      </c>
      <c r="CU376" t="e">
        <v>#N/A</v>
      </c>
      <c r="CV376" t="e">
        <v>#N/A</v>
      </c>
    </row>
    <row r="377" spans="1:100" x14ac:dyDescent="0.25">
      <c r="A377">
        <v>1073</v>
      </c>
      <c r="B377" t="s">
        <v>813</v>
      </c>
      <c r="C377" s="22">
        <v>3</v>
      </c>
      <c r="D377" s="17">
        <v>5.3158911510323827</v>
      </c>
      <c r="E377" s="17">
        <v>-0.38298259674829199</v>
      </c>
      <c r="F377" s="17">
        <v>0.78064981078298368</v>
      </c>
      <c r="G377" s="17">
        <v>0.65651674226325596</v>
      </c>
      <c r="H377" s="17">
        <v>6.4761138449125261E-2</v>
      </c>
      <c r="I377" s="17">
        <v>0</v>
      </c>
      <c r="J377" s="17">
        <v>3.8856683069475237</v>
      </c>
      <c r="K377" s="17">
        <v>6.4761138449125261E-2</v>
      </c>
      <c r="L377" s="17">
        <v>-1.0000000000000018</v>
      </c>
      <c r="M377" s="17">
        <v>-1.0000000000000018</v>
      </c>
      <c r="N377" s="17">
        <v>1.2952227689825067</v>
      </c>
      <c r="O377" s="17">
        <v>9.8580762002431523</v>
      </c>
      <c r="P377" s="17">
        <v>-0.45583222874397916</v>
      </c>
      <c r="Q377" s="17">
        <v>8.5526358882186049</v>
      </c>
      <c r="R377" s="17">
        <v>2.6867094656329655</v>
      </c>
      <c r="S377" s="17">
        <v>0.3333333333333337</v>
      </c>
      <c r="T377" s="17">
        <v>0.3333333333333337</v>
      </c>
      <c r="U377" s="17">
        <v>0.38243609186719002</v>
      </c>
      <c r="V377" s="17">
        <v>0.14402154727884409</v>
      </c>
      <c r="W377" s="17">
        <v>45.134526694543027</v>
      </c>
      <c r="X377" s="17">
        <v>2.9957791793593689</v>
      </c>
      <c r="Y377" s="17">
        <v>-1.0000000000000018</v>
      </c>
      <c r="Z377" s="17">
        <v>-1.0000000000000018</v>
      </c>
      <c r="AA377" s="17">
        <v>71.602843777950412</v>
      </c>
      <c r="AB377" s="17">
        <v>0.21350986627935542</v>
      </c>
      <c r="AC377" s="17">
        <v>4.4054220781349317E-2</v>
      </c>
      <c r="AD377" s="17">
        <v>0.21806806529478306</v>
      </c>
      <c r="AE377" s="17">
        <v>23.781607617774398</v>
      </c>
      <c r="AF377" s="17">
        <v>0.84210526315789469</v>
      </c>
      <c r="AG377" s="17">
        <v>-1.0000000000000018</v>
      </c>
      <c r="AH377" s="17">
        <v>-1.0000000000000018</v>
      </c>
      <c r="AI377" s="17">
        <v>4.5484032017804044E-2</v>
      </c>
      <c r="AJ377" s="17">
        <v>0.14402154727884409</v>
      </c>
      <c r="AK377" s="17">
        <v>0.19030877187640818</v>
      </c>
      <c r="AL377" s="17">
        <v>9.7103576415881854E-2</v>
      </c>
      <c r="AM377" s="17">
        <v>-0.14853857157384187</v>
      </c>
      <c r="AN377" s="17">
        <v>0.18567975328288575</v>
      </c>
      <c r="AO377" s="17">
        <v>-2.7619204299640066</v>
      </c>
      <c r="AP377" s="17">
        <v>5.1275117141515523</v>
      </c>
      <c r="AQ377" s="17">
        <v>49.020195001490563</v>
      </c>
      <c r="AR377" s="17">
        <v>1.1931243058127015</v>
      </c>
      <c r="AS377" s="17">
        <v>3.0605403178084889</v>
      </c>
      <c r="AT377" s="17">
        <v>-1.0000000000000018</v>
      </c>
      <c r="AU377" s="17">
        <v>-1.0000000000000018</v>
      </c>
      <c r="AV377" s="17">
        <v>3.3432262078962212</v>
      </c>
      <c r="AW377" s="17">
        <v>86.588431692345111</v>
      </c>
      <c r="AX377" s="17">
        <v>101.90026706058559</v>
      </c>
      <c r="AY377" s="17">
        <v>0.19474654332261013</v>
      </c>
      <c r="AZ377" s="17">
        <v>-6.5036861063996163</v>
      </c>
      <c r="BA377" s="22">
        <v>1533.660549378126</v>
      </c>
      <c r="CU377" t="e">
        <v>#N/A</v>
      </c>
      <c r="CV377" t="e">
        <v>#N/A</v>
      </c>
    </row>
    <row r="378" spans="1:100" x14ac:dyDescent="0.25">
      <c r="A378">
        <v>1075</v>
      </c>
      <c r="B378" t="s">
        <v>814</v>
      </c>
      <c r="C378" s="22">
        <v>3</v>
      </c>
      <c r="D378" s="17">
        <v>4.6521419015063064</v>
      </c>
      <c r="E378" s="17">
        <v>4.498595741079079E-2</v>
      </c>
      <c r="F378" s="17">
        <v>4.9110700299597676</v>
      </c>
      <c r="G378" s="17">
        <v>4.934569510134188</v>
      </c>
      <c r="H378" s="17">
        <v>0.29179537141169581</v>
      </c>
      <c r="I378" s="17">
        <v>-2.0035273318250928E-2</v>
      </c>
      <c r="J378" s="17">
        <v>16.305605885606688</v>
      </c>
      <c r="K378" s="17">
        <v>0.27176009809344487</v>
      </c>
      <c r="L378" s="17">
        <v>-1.0000000000000024</v>
      </c>
      <c r="M378" s="17">
        <v>-1.0000000000000024</v>
      </c>
      <c r="N378" s="17">
        <v>5.4352019618689029</v>
      </c>
      <c r="O378" s="17">
        <v>25.892317297247203</v>
      </c>
      <c r="P378" s="17">
        <v>-8.7386978581691033E-2</v>
      </c>
      <c r="Q378" s="17">
        <v>1.427286489388008</v>
      </c>
      <c r="R378" s="17">
        <v>0.43119458624476181</v>
      </c>
      <c r="S378" s="17">
        <v>0.33333333333333404</v>
      </c>
      <c r="T378" s="17">
        <v>0.31980983138883073</v>
      </c>
      <c r="U378" s="17">
        <v>0.35296742159860156</v>
      </c>
      <c r="V378" s="17">
        <v>-0.15265102509426087</v>
      </c>
      <c r="W378" s="17">
        <v>23.267978525322402</v>
      </c>
      <c r="X378" s="17">
        <v>0.86382310051305611</v>
      </c>
      <c r="Y378" s="17">
        <v>-1.0000000000000024</v>
      </c>
      <c r="Z378" s="17">
        <v>-1.0000000000000024</v>
      </c>
      <c r="AA378" s="17">
        <v>70.329279032865841</v>
      </c>
      <c r="AB378" s="17">
        <v>0.29712513375219729</v>
      </c>
      <c r="AC378" s="17">
        <v>0.27753841524418804</v>
      </c>
      <c r="AD378" s="17">
        <v>0.35793856942958674</v>
      </c>
      <c r="AE378" s="17">
        <v>46.630105921298608</v>
      </c>
      <c r="AF378" s="17">
        <v>0.90909090909090906</v>
      </c>
      <c r="AG378" s="17">
        <v>-1.0000000000000024</v>
      </c>
      <c r="AH378" s="17">
        <v>-1.0000000000000024</v>
      </c>
      <c r="AI378" s="17">
        <v>-5.6646181314802251E-2</v>
      </c>
      <c r="AJ378" s="17">
        <v>-0.15265102509426087</v>
      </c>
      <c r="AK378" s="17">
        <v>-8.5560299214986188E-2</v>
      </c>
      <c r="AL378" s="17">
        <v>-2.2095166197701195E-2</v>
      </c>
      <c r="AM378" s="17">
        <v>3.0335084385894898E-2</v>
      </c>
      <c r="AN378" s="17">
        <v>-7.7328661438192586E-2</v>
      </c>
      <c r="AO378" s="17">
        <v>0.33057561357244114</v>
      </c>
      <c r="AP378" s="17">
        <v>-2.0436923669433202</v>
      </c>
      <c r="AQ378" s="17">
        <v>39.573584410929122</v>
      </c>
      <c r="AR378" s="17">
        <v>0.8534595612265049</v>
      </c>
      <c r="AS378" s="17">
        <v>1.1355831986065013</v>
      </c>
      <c r="AT378" s="17">
        <v>-1.0000000000000024</v>
      </c>
      <c r="AU378" s="17">
        <v>-1.0000000000000024</v>
      </c>
      <c r="AV378" s="17">
        <v>5.3657640963789532</v>
      </c>
      <c r="AW378" s="17">
        <v>94.177903963169598</v>
      </c>
      <c r="AX378" s="17">
        <v>77.779877827447535</v>
      </c>
      <c r="AY378" s="17">
        <v>0.47430702850673745</v>
      </c>
      <c r="AZ378" s="17">
        <v>16.060982026597422</v>
      </c>
      <c r="BA378" s="22">
        <v>1509.2433756314736</v>
      </c>
      <c r="CU378" t="e">
        <v>#N/A</v>
      </c>
      <c r="CV378" t="e">
        <v>#N/A</v>
      </c>
    </row>
    <row r="379" spans="1:100" x14ac:dyDescent="0.25">
      <c r="A379">
        <v>1076</v>
      </c>
      <c r="B379" t="s">
        <v>815</v>
      </c>
      <c r="C379" s="22">
        <v>3</v>
      </c>
      <c r="D379" s="17">
        <v>4.6108963880681371</v>
      </c>
      <c r="E379" s="17">
        <v>0</v>
      </c>
      <c r="F379" s="17">
        <v>-0.54566387293465324</v>
      </c>
      <c r="G379" s="17">
        <v>-0.54566387293465324</v>
      </c>
      <c r="H379" s="17">
        <v>0.34922960898159555</v>
      </c>
      <c r="I379" s="17">
        <v>0</v>
      </c>
      <c r="J379" s="17">
        <v>20.953776538895731</v>
      </c>
      <c r="K379" s="17">
        <v>0.34922960898159555</v>
      </c>
      <c r="L379" s="17">
        <v>-0.99999999999999933</v>
      </c>
      <c r="M379" s="17">
        <v>-0.99999999999999933</v>
      </c>
      <c r="N379" s="17">
        <v>6.9845921796319113</v>
      </c>
      <c r="O379" s="17">
        <v>25.019009054029222</v>
      </c>
      <c r="P379" s="17">
        <v>-0.31905595374465801</v>
      </c>
      <c r="Q379" s="17">
        <v>-1.0780629490244498</v>
      </c>
      <c r="R379" s="17">
        <v>-0.40166382812667523</v>
      </c>
      <c r="S379" s="17">
        <v>0.33333333333333315</v>
      </c>
      <c r="T379" s="17">
        <v>0.33842111451672546</v>
      </c>
      <c r="U379" s="17">
        <v>0.50684622271717805</v>
      </c>
      <c r="V379" s="17">
        <v>-1.952235040338134E-2</v>
      </c>
      <c r="W379" s="17">
        <v>32.393948447290398</v>
      </c>
      <c r="X379" s="17">
        <v>2.2378634085002789</v>
      </c>
      <c r="Y379" s="17">
        <v>-0.99999999999999933</v>
      </c>
      <c r="Z379" s="17">
        <v>-0.99999999999999933</v>
      </c>
      <c r="AA379" s="17">
        <v>49.312432070831889</v>
      </c>
      <c r="AB379" s="17">
        <v>3.1452836487367235E-2</v>
      </c>
      <c r="AC379" s="17">
        <v>0.2709373644059806</v>
      </c>
      <c r="AD379" s="17">
        <v>4.4012748140015649E-2</v>
      </c>
      <c r="AE379" s="17">
        <v>17.320147451668181</v>
      </c>
      <c r="AF379" s="17">
        <v>0.8125</v>
      </c>
      <c r="AG379" s="17">
        <v>-0.99999999999999933</v>
      </c>
      <c r="AH379" s="17">
        <v>-0.99999999999999933</v>
      </c>
      <c r="AI379" s="17">
        <v>0</v>
      </c>
      <c r="AJ379" s="17">
        <v>-1.952235040338134E-2</v>
      </c>
      <c r="AK379" s="17">
        <v>0.35608650526181157</v>
      </c>
      <c r="AL379" s="17">
        <v>-0.27258403257687513</v>
      </c>
      <c r="AM379" s="17">
        <v>-3.4384305521133481E-2</v>
      </c>
      <c r="AN379" s="17">
        <v>0.13683958012847153</v>
      </c>
      <c r="AO379" s="17">
        <v>0.92082488828071973</v>
      </c>
      <c r="AP379" s="17">
        <v>2.0580693403274126</v>
      </c>
      <c r="AQ379" s="17">
        <v>53.347724986186151</v>
      </c>
      <c r="AR379" s="17">
        <v>1.1590783201638555</v>
      </c>
      <c r="AS379" s="17">
        <v>2.5870930174818736</v>
      </c>
      <c r="AT379" s="17">
        <v>-0.99999999999999933</v>
      </c>
      <c r="AU379" s="17">
        <v>-0.99999999999999933</v>
      </c>
      <c r="AV379" s="17">
        <v>-0.94732770106132858</v>
      </c>
      <c r="AW379" s="17">
        <v>76.389510465188536</v>
      </c>
      <c r="AX379" s="17">
        <v>74.437275424850384</v>
      </c>
      <c r="AY379" s="17">
        <v>0.20401599167567541</v>
      </c>
      <c r="AZ379" s="17">
        <v>-3.9647909747247461</v>
      </c>
      <c r="BA379" s="22">
        <v>1459.7692363358171</v>
      </c>
      <c r="CU379" t="e">
        <v>#N/A</v>
      </c>
      <c r="CV379" t="e">
        <v>#N/A</v>
      </c>
    </row>
    <row r="380" spans="1:100" x14ac:dyDescent="0.25">
      <c r="A380">
        <v>1080</v>
      </c>
      <c r="B380" t="s">
        <v>816</v>
      </c>
      <c r="C380" s="22">
        <v>3</v>
      </c>
      <c r="D380" s="17">
        <v>4.6605363323990217</v>
      </c>
      <c r="E380" s="17">
        <v>0.66470901943003258</v>
      </c>
      <c r="F380" s="17">
        <v>-0.13925165884088692</v>
      </c>
      <c r="G380" s="17">
        <v>6.573438137870305E-2</v>
      </c>
      <c r="H380" s="17">
        <v>0.17102576439631689</v>
      </c>
      <c r="I380" s="17">
        <v>-1.1003981416313219E-3</v>
      </c>
      <c r="J380" s="17">
        <v>10.195521975281128</v>
      </c>
      <c r="K380" s="17">
        <v>0.16992536625468557</v>
      </c>
      <c r="L380" s="17">
        <v>-1.0000000000000022</v>
      </c>
      <c r="M380" s="17">
        <v>-1.0000000000000022</v>
      </c>
      <c r="N380" s="17">
        <v>3.3985073250937106</v>
      </c>
      <c r="O380" s="17">
        <v>14.921792689058853</v>
      </c>
      <c r="P380" s="17">
        <v>-0.27773186747168788</v>
      </c>
      <c r="Q380" s="17">
        <v>1.6687350663895355</v>
      </c>
      <c r="R380" s="17">
        <v>0.48563871119460467</v>
      </c>
      <c r="S380" s="17">
        <v>0.33333333333333426</v>
      </c>
      <c r="T380" s="17">
        <v>0.33333333333333426</v>
      </c>
      <c r="U380" s="17">
        <v>0.37514113293368545</v>
      </c>
      <c r="V380" s="17">
        <v>0.3048848208738037</v>
      </c>
      <c r="W380" s="17">
        <v>47.070690168778853</v>
      </c>
      <c r="X380" s="17">
        <v>3.826614757389545</v>
      </c>
      <c r="Y380" s="17">
        <v>-1.0000000000000022</v>
      </c>
      <c r="Z380" s="17">
        <v>-1.0000000000000022</v>
      </c>
      <c r="AA380" s="17">
        <v>91.794247295993088</v>
      </c>
      <c r="AB380" s="17">
        <v>0.47498807212412919</v>
      </c>
      <c r="AC380" s="17">
        <v>0.291340469403298</v>
      </c>
      <c r="AD380" s="17">
        <v>0.11842982679296685</v>
      </c>
      <c r="AE380" s="17">
        <v>44.237918416019681</v>
      </c>
      <c r="AF380" s="17">
        <v>0.6470588235294118</v>
      </c>
      <c r="AG380" s="17">
        <v>-1.0000000000000022</v>
      </c>
      <c r="AH380" s="17">
        <v>-1.0000000000000022</v>
      </c>
      <c r="AI380" s="17">
        <v>1.6658596848051977E-2</v>
      </c>
      <c r="AJ380" s="17">
        <v>0.3048848208738037</v>
      </c>
      <c r="AK380" s="17">
        <v>3.0369024684348878E-2</v>
      </c>
      <c r="AL380" s="17">
        <v>2.8857399859006042E-2</v>
      </c>
      <c r="AM380" s="17">
        <v>7.1338738233350296E-2</v>
      </c>
      <c r="AN380" s="17">
        <v>-0.2875601730895409</v>
      </c>
      <c r="AO380" s="17">
        <v>1.9353135792554994</v>
      </c>
      <c r="AP380" s="17">
        <v>-7.0447173279434931</v>
      </c>
      <c r="AQ380" s="17">
        <v>57.266212144060006</v>
      </c>
      <c r="AR380" s="17">
        <v>1.3466926204741574</v>
      </c>
      <c r="AS380" s="17">
        <v>3.9965401236442313</v>
      </c>
      <c r="AT380" s="17">
        <v>-1.0000000000000022</v>
      </c>
      <c r="AU380" s="17">
        <v>-1.0000000000000022</v>
      </c>
      <c r="AV380" s="17">
        <v>0.5513730925733078</v>
      </c>
      <c r="AW380" s="17">
        <v>99.671322657108561</v>
      </c>
      <c r="AX380" s="17">
        <v>130.4929766814499</v>
      </c>
      <c r="AY380" s="17">
        <v>0.16193928726887746</v>
      </c>
      <c r="AZ380" s="17">
        <v>4.1384196686368266</v>
      </c>
      <c r="BA380" s="22">
        <v>1502.0862950433134</v>
      </c>
      <c r="CU380" t="e">
        <v>#N/A</v>
      </c>
      <c r="CV380" t="e">
        <v>#N/A</v>
      </c>
    </row>
    <row r="381" spans="1:100" x14ac:dyDescent="0.25">
      <c r="A381">
        <v>1086</v>
      </c>
      <c r="B381" t="s">
        <v>817</v>
      </c>
      <c r="C381" s="22">
        <v>3</v>
      </c>
      <c r="D381" s="17">
        <v>4.7065051067881285</v>
      </c>
      <c r="E381" s="17">
        <v>-0.10764032451819133</v>
      </c>
      <c r="F381" s="17">
        <v>-5.196162261612719E-2</v>
      </c>
      <c r="G381" s="17">
        <v>-8.6702019290428145E-2</v>
      </c>
      <c r="H381" s="17">
        <v>0.33690996895430086</v>
      </c>
      <c r="I381" s="17">
        <v>-9.6876514234777895E-3</v>
      </c>
      <c r="J381" s="17">
        <v>19.633339051849408</v>
      </c>
      <c r="K381" s="17">
        <v>0.32722231753082304</v>
      </c>
      <c r="L381" s="17">
        <v>-0.99999999999999856</v>
      </c>
      <c r="M381" s="17">
        <v>-0.99999999999999856</v>
      </c>
      <c r="N381" s="17">
        <v>6.5444463506164636</v>
      </c>
      <c r="O381" s="17">
        <v>24.253142139347094</v>
      </c>
      <c r="P381" s="17">
        <v>-0.99326438800304639</v>
      </c>
      <c r="Q381" s="17">
        <v>0.41158272186074102</v>
      </c>
      <c r="R381" s="17">
        <v>3.4238083129248503E-2</v>
      </c>
      <c r="S381" s="17">
        <v>0.33333333333333287</v>
      </c>
      <c r="T381" s="17">
        <v>0.33333333333333287</v>
      </c>
      <c r="U381" s="17">
        <v>0.39747985788515755</v>
      </c>
      <c r="V381" s="17">
        <v>-8.837162501523349E-2</v>
      </c>
      <c r="W381" s="17">
        <v>25.942103280230679</v>
      </c>
      <c r="X381" s="17">
        <v>1.399134030585071</v>
      </c>
      <c r="Y381" s="17">
        <v>-0.99999999999999856</v>
      </c>
      <c r="Z381" s="17">
        <v>-0.99999999999999856</v>
      </c>
      <c r="AA381" s="17">
        <v>54.018767799429781</v>
      </c>
      <c r="AB381" s="17">
        <v>0.29257555133315588</v>
      </c>
      <c r="AC381" s="17">
        <v>2.2937454573232541E-2</v>
      </c>
      <c r="AD381" s="17">
        <v>0.24533552281500906</v>
      </c>
      <c r="AE381" s="17">
        <v>28.042426436069892</v>
      </c>
      <c r="AF381" s="17">
        <v>0.66666666666666663</v>
      </c>
      <c r="AG381" s="17">
        <v>-0.99999999999999856</v>
      </c>
      <c r="AH381" s="17">
        <v>-0.99999999999999856</v>
      </c>
      <c r="AI381" s="17">
        <v>-1.3724580124602509E-2</v>
      </c>
      <c r="AJ381" s="17">
        <v>-8.837162501523349E-2</v>
      </c>
      <c r="AK381" s="17">
        <v>0.15849450971309936</v>
      </c>
      <c r="AL381" s="17">
        <v>-0.12922757923570846</v>
      </c>
      <c r="AM381" s="17">
        <v>0.11288593690497684</v>
      </c>
      <c r="AN381" s="17">
        <v>0.30055738632952783</v>
      </c>
      <c r="AO381" s="17">
        <v>3.6146209711899187</v>
      </c>
      <c r="AP381" s="17">
        <v>6.8677967620596494</v>
      </c>
      <c r="AQ381" s="17">
        <v>45.575442332080044</v>
      </c>
      <c r="AR381" s="17">
        <v>0.97577489953658925</v>
      </c>
      <c r="AS381" s="17">
        <v>1.726356348115895</v>
      </c>
      <c r="AT381" s="17">
        <v>-0.99999999999999856</v>
      </c>
      <c r="AU381" s="17">
        <v>-0.99999999999999856</v>
      </c>
      <c r="AV381" s="17">
        <v>-5.2463936161179711E-2</v>
      </c>
      <c r="AW381" s="17">
        <v>85.139706700836527</v>
      </c>
      <c r="AX381" s="17">
        <v>76.028052596821126</v>
      </c>
      <c r="AY381" s="17">
        <v>-0.17714485301993729</v>
      </c>
      <c r="AZ381" s="17">
        <v>-34.834138672152193</v>
      </c>
      <c r="BA381" s="22">
        <v>1387.4440603377952</v>
      </c>
      <c r="CU381" t="e">
        <v>#N/A</v>
      </c>
      <c r="CV381" t="e">
        <v>#N/A</v>
      </c>
    </row>
    <row r="382" spans="1:100" x14ac:dyDescent="0.25">
      <c r="A382">
        <v>1089</v>
      </c>
      <c r="B382" t="s">
        <v>818</v>
      </c>
      <c r="C382" s="22">
        <v>3</v>
      </c>
      <c r="D382" s="17">
        <v>4.4895051034718012</v>
      </c>
      <c r="E382" s="17">
        <v>-9.5571599244369781E-2</v>
      </c>
      <c r="F382" s="17">
        <v>-0.13276880553123588</v>
      </c>
      <c r="G382" s="17">
        <v>-0.16938744652182797</v>
      </c>
      <c r="H382" s="17">
        <v>0.36595457829634509</v>
      </c>
      <c r="I382" s="17">
        <v>0</v>
      </c>
      <c r="J382" s="17">
        <v>21.957274697780701</v>
      </c>
      <c r="K382" s="17">
        <v>0.36595457829634509</v>
      </c>
      <c r="L382" s="17">
        <v>-0.99999999999999822</v>
      </c>
      <c r="M382" s="17">
        <v>-0.99999999999999822</v>
      </c>
      <c r="N382" s="17">
        <v>7.3190915659269047</v>
      </c>
      <c r="O382" s="17">
        <v>26.277392354730676</v>
      </c>
      <c r="P382" s="17">
        <v>-2.0173535291179796</v>
      </c>
      <c r="Q382" s="17">
        <v>1.0504730544944707</v>
      </c>
      <c r="R382" s="17">
        <v>0.14450052873364203</v>
      </c>
      <c r="S382" s="17">
        <v>0.33333333333333259</v>
      </c>
      <c r="T382" s="17">
        <v>0.33970443851023829</v>
      </c>
      <c r="U382" s="17">
        <v>0.41305564267800265</v>
      </c>
      <c r="V382" s="17">
        <v>6.8165967281712411E-2</v>
      </c>
      <c r="W382" s="17">
        <v>31.532192140277647</v>
      </c>
      <c r="X382" s="17">
        <v>2.3746726731264167</v>
      </c>
      <c r="Y382" s="17">
        <v>-0.99999999999999822</v>
      </c>
      <c r="Z382" s="17">
        <v>-0.99999999999999822</v>
      </c>
      <c r="AA382" s="17">
        <v>86.053062048095853</v>
      </c>
      <c r="AB382" s="17">
        <v>0.27233369374843452</v>
      </c>
      <c r="AC382" s="17">
        <v>0.5399099989436853</v>
      </c>
      <c r="AD382" s="17">
        <v>0.27528369488957233</v>
      </c>
      <c r="AE382" s="17">
        <v>54.376369379084601</v>
      </c>
      <c r="AF382" s="17">
        <v>0.73333333333333328</v>
      </c>
      <c r="AG382" s="17">
        <v>-0.99999999999999822</v>
      </c>
      <c r="AH382" s="17">
        <v>-0.99999999999999822</v>
      </c>
      <c r="AI382" s="17">
        <v>0</v>
      </c>
      <c r="AJ382" s="17">
        <v>6.8165967281712411E-2</v>
      </c>
      <c r="AK382" s="17">
        <v>-2.7053197296791599E-2</v>
      </c>
      <c r="AL382" s="17">
        <v>5.2407832226350669E-2</v>
      </c>
      <c r="AM382" s="17">
        <v>0.32011395032311207</v>
      </c>
      <c r="AN382" s="17">
        <v>0.10495454013101176</v>
      </c>
      <c r="AO382" s="17">
        <v>7.8675827715938427</v>
      </c>
      <c r="AP382" s="17">
        <v>2.8859026644070473</v>
      </c>
      <c r="AQ382" s="17">
        <v>53.489466838058355</v>
      </c>
      <c r="AR382" s="17">
        <v>1.1542593818032869</v>
      </c>
      <c r="AS382" s="17">
        <v>2.7406272514227612</v>
      </c>
      <c r="AT382" s="17">
        <v>-0.99999999999999822</v>
      </c>
      <c r="AU382" s="17">
        <v>-0.99999999999999822</v>
      </c>
      <c r="AV382" s="17">
        <v>-2.488691778818574E-2</v>
      </c>
      <c r="AW382" s="17">
        <v>115.21635706723359</v>
      </c>
      <c r="AX382" s="17">
        <v>122.03295379540485</v>
      </c>
      <c r="AY382" s="17">
        <v>0.27857098898657123</v>
      </c>
      <c r="AZ382" s="17">
        <v>18.123430415700337</v>
      </c>
      <c r="BA382" s="22">
        <v>1484.5591503795088</v>
      </c>
      <c r="CU382" t="e">
        <v>#N/A</v>
      </c>
      <c r="CV382" t="e">
        <v>#N/A</v>
      </c>
    </row>
    <row r="383" spans="1:100" x14ac:dyDescent="0.25">
      <c r="A383">
        <v>1091</v>
      </c>
      <c r="B383" t="s">
        <v>819</v>
      </c>
      <c r="C383" s="22">
        <v>3</v>
      </c>
      <c r="D383" s="17">
        <v>5.6400426248920068</v>
      </c>
      <c r="E383" s="17">
        <v>4.6649005701839476E-2</v>
      </c>
      <c r="F383" s="17">
        <v>0.13854363448124052</v>
      </c>
      <c r="G383" s="17">
        <v>0.1589178375530006</v>
      </c>
      <c r="H383" s="17">
        <v>0.52273406316157922</v>
      </c>
      <c r="I383" s="17">
        <v>0</v>
      </c>
      <c r="J383" s="17">
        <v>31.364043789694787</v>
      </c>
      <c r="K383" s="17">
        <v>0.52273406316157922</v>
      </c>
      <c r="L383" s="17">
        <v>-1</v>
      </c>
      <c r="M383" s="17">
        <v>-1</v>
      </c>
      <c r="N383" s="17">
        <v>10.454681263231596</v>
      </c>
      <c r="O383" s="17">
        <v>37.163004252139793</v>
      </c>
      <c r="P383" s="17">
        <v>-1.6739758579035939</v>
      </c>
      <c r="Q383" s="17">
        <v>3.8075438460013844</v>
      </c>
      <c r="R383" s="17">
        <v>1.0659670277128706</v>
      </c>
      <c r="S383" s="17">
        <v>0.33333333333333298</v>
      </c>
      <c r="T383" s="17">
        <v>0.33333333333333298</v>
      </c>
      <c r="U383" s="17">
        <v>0.41830276798860261</v>
      </c>
      <c r="V383" s="17">
        <v>9.632333493150752E-2</v>
      </c>
      <c r="W383" s="17">
        <v>26.342348257007899</v>
      </c>
      <c r="X383" s="17">
        <v>2.3950836850485442</v>
      </c>
      <c r="Y383" s="17">
        <v>-1</v>
      </c>
      <c r="Z383" s="17">
        <v>-1</v>
      </c>
      <c r="AA383" s="17">
        <v>81.032655282569749</v>
      </c>
      <c r="AB383" s="17">
        <v>0.29128037669272677</v>
      </c>
      <c r="AC383" s="17">
        <v>0.38632912813251363</v>
      </c>
      <c r="AD383" s="17">
        <v>0.39487729513173919</v>
      </c>
      <c r="AE383" s="17">
        <v>53.624339997848999</v>
      </c>
      <c r="AF383" s="17">
        <v>1</v>
      </c>
      <c r="AG383" s="17">
        <v>-1</v>
      </c>
      <c r="AH383" s="17">
        <v>-1</v>
      </c>
      <c r="AI383" s="17">
        <v>-4.5702863939866945E-2</v>
      </c>
      <c r="AJ383" s="17">
        <v>9.632333493150752E-2</v>
      </c>
      <c r="AK383" s="17">
        <v>1.7201512265476962E-2</v>
      </c>
      <c r="AL383" s="17">
        <v>0.10596105293503018</v>
      </c>
      <c r="AM383" s="17">
        <v>-1.9382248094238975E-2</v>
      </c>
      <c r="AN383" s="17">
        <v>7.635615155634215E-2</v>
      </c>
      <c r="AO383" s="17">
        <v>-0.39854864102859017</v>
      </c>
      <c r="AP383" s="17">
        <v>2.4387090535837048</v>
      </c>
      <c r="AQ383" s="17">
        <v>57.706392046702675</v>
      </c>
      <c r="AR383" s="17">
        <v>1.1812927695867768</v>
      </c>
      <c r="AS383" s="17">
        <v>2.9178177482101226</v>
      </c>
      <c r="AT383" s="17">
        <v>-1</v>
      </c>
      <c r="AU383" s="17">
        <v>-1</v>
      </c>
      <c r="AV383" s="17">
        <v>1.2248848652658719</v>
      </c>
      <c r="AW383" s="17">
        <v>120.63436858829311</v>
      </c>
      <c r="AX383" s="17">
        <v>129.35264480264655</v>
      </c>
      <c r="AY383" s="17">
        <v>0.27476549648191079</v>
      </c>
      <c r="AZ383" s="17">
        <v>60.820849437976555</v>
      </c>
      <c r="BA383" s="22">
        <v>1558.4012117559198</v>
      </c>
      <c r="CU383" t="e">
        <v>#N/A</v>
      </c>
      <c r="CV383" t="e">
        <v>#N/A</v>
      </c>
    </row>
    <row r="384" spans="1:100" x14ac:dyDescent="0.25">
      <c r="A384">
        <v>1094</v>
      </c>
      <c r="B384" t="s">
        <v>820</v>
      </c>
      <c r="C384" s="22">
        <v>3</v>
      </c>
      <c r="D384" s="17">
        <v>5.6270128680096123</v>
      </c>
      <c r="E384" s="17">
        <v>1.0628944946890866E-2</v>
      </c>
      <c r="F384" s="17">
        <v>-0.13499231301356654</v>
      </c>
      <c r="G384" s="17">
        <v>-0.13499231301356654</v>
      </c>
      <c r="H384" s="17">
        <v>5.0664185158920856E-3</v>
      </c>
      <c r="I384" s="17">
        <v>0</v>
      </c>
      <c r="J384" s="17">
        <v>0.30398511095352398</v>
      </c>
      <c r="K384" s="17">
        <v>5.0664185158920856E-3</v>
      </c>
      <c r="L384" s="17">
        <v>-0.99999999999999911</v>
      </c>
      <c r="M384" s="17">
        <v>-0.99999999999999911</v>
      </c>
      <c r="N384" s="17">
        <v>0.10132837031784175</v>
      </c>
      <c r="O384" s="17">
        <v>5.796005665949572</v>
      </c>
      <c r="P384" s="17">
        <v>-0.16950797208437735</v>
      </c>
      <c r="Q384" s="17">
        <v>0.46166451039742301</v>
      </c>
      <c r="R384" s="17">
        <v>6.950507453537165E-2</v>
      </c>
      <c r="S384" s="17">
        <v>0.33333333333333315</v>
      </c>
      <c r="T384" s="17">
        <v>0.41415013416314345</v>
      </c>
      <c r="U384" s="17">
        <v>0.35797431116234302</v>
      </c>
      <c r="V384" s="17">
        <v>1.9721993783964397E-2</v>
      </c>
      <c r="W384" s="17">
        <v>44.804534157075686</v>
      </c>
      <c r="X384" s="17">
        <v>2.358464596381852</v>
      </c>
      <c r="Y384" s="17">
        <v>-0.99999999999999911</v>
      </c>
      <c r="Z384" s="17">
        <v>-0.99999999999999911</v>
      </c>
      <c r="AA384" s="17">
        <v>98.554161397588885</v>
      </c>
      <c r="AB384" s="17">
        <v>0.27133427624176032</v>
      </c>
      <c r="AC384" s="17">
        <v>0.2684528405003917</v>
      </c>
      <c r="AD384" s="17">
        <v>0.53381532657740416</v>
      </c>
      <c r="AE384" s="17">
        <v>53.680122165977814</v>
      </c>
      <c r="AF384" s="17">
        <v>0.92307692307692313</v>
      </c>
      <c r="AG384" s="17">
        <v>-0.99999999999999911</v>
      </c>
      <c r="AH384" s="17">
        <v>-0.99999999999999911</v>
      </c>
      <c r="AI384" s="17">
        <v>0</v>
      </c>
      <c r="AJ384" s="17">
        <v>1.9721993783964397E-2</v>
      </c>
      <c r="AK384" s="17">
        <v>1.5393920646112887E-2</v>
      </c>
      <c r="AL384" s="17">
        <v>8.5553778733166247E-2</v>
      </c>
      <c r="AM384" s="17">
        <v>-2.5413567375510678E-3</v>
      </c>
      <c r="AN384" s="17">
        <v>0.30284240333047963</v>
      </c>
      <c r="AO384" s="17">
        <v>1.3435684791789138E-2</v>
      </c>
      <c r="AP384" s="17">
        <v>7.9988289769278209</v>
      </c>
      <c r="AQ384" s="17">
        <v>45.108519268029212</v>
      </c>
      <c r="AR384" s="17">
        <v>1.1251797724427848</v>
      </c>
      <c r="AS384" s="17">
        <v>2.3635310148977444</v>
      </c>
      <c r="AT384" s="17">
        <v>-0.99999999999999911</v>
      </c>
      <c r="AU384" s="17">
        <v>-0.99999999999999911</v>
      </c>
      <c r="AV384" s="17">
        <v>-6.5487238478194931E-2</v>
      </c>
      <c r="AW384" s="17">
        <v>112.34899604046629</v>
      </c>
      <c r="AX384" s="17">
        <v>114.32119541886273</v>
      </c>
      <c r="AY384" s="17">
        <v>0.21866600102491901</v>
      </c>
      <c r="AZ384" s="17">
        <v>27.002870627940958</v>
      </c>
      <c r="BA384" s="22">
        <v>1442.276972944873</v>
      </c>
      <c r="CU384" t="e">
        <v>#N/A</v>
      </c>
      <c r="CV384" t="e">
        <v>#N/A</v>
      </c>
    </row>
    <row r="385" spans="1:100" x14ac:dyDescent="0.25">
      <c r="A385">
        <v>1099</v>
      </c>
      <c r="B385" t="s">
        <v>821</v>
      </c>
      <c r="C385" s="22">
        <v>3</v>
      </c>
      <c r="D385" s="17">
        <v>5.1286648301029114</v>
      </c>
      <c r="E385" s="17">
        <v>6.5550057559601776E-2</v>
      </c>
      <c r="F385" s="17">
        <v>-0.51842898817407768</v>
      </c>
      <c r="G385" s="17">
        <v>-0.50466422030957891</v>
      </c>
      <c r="H385" s="17">
        <v>0.2819751538951844</v>
      </c>
      <c r="I385" s="17">
        <v>0</v>
      </c>
      <c r="J385" s="17">
        <v>16.918509233711056</v>
      </c>
      <c r="K385" s="17">
        <v>0.2819751538951844</v>
      </c>
      <c r="L385" s="17">
        <v>-1.0000000000000022</v>
      </c>
      <c r="M385" s="17">
        <v>-1.0000000000000022</v>
      </c>
      <c r="N385" s="17">
        <v>5.6395030779036839</v>
      </c>
      <c r="O385" s="17">
        <v>21.542509843504394</v>
      </c>
      <c r="P385" s="17">
        <v>3.2741766531093974</v>
      </c>
      <c r="Q385" s="17">
        <v>-4.1905396709012992</v>
      </c>
      <c r="R385" s="17">
        <v>-1.0734464363165819</v>
      </c>
      <c r="S385" s="17">
        <v>0.33333333333333409</v>
      </c>
      <c r="T385" s="17">
        <v>0.33226866944961925</v>
      </c>
      <c r="U385" s="17">
        <v>9.2408183187012438E-3</v>
      </c>
      <c r="V385" s="17">
        <v>3.7460072631253484E-2</v>
      </c>
      <c r="W385" s="17">
        <v>17.213109593508936</v>
      </c>
      <c r="X385" s="17">
        <v>0.64535055795009511</v>
      </c>
      <c r="Y385" s="17">
        <v>-1.0000000000000022</v>
      </c>
      <c r="Z385" s="17">
        <v>-1.0000000000000022</v>
      </c>
      <c r="AA385" s="17">
        <v>44.045010647599725</v>
      </c>
      <c r="AB385" s="17">
        <v>2.1439634384921944E-2</v>
      </c>
      <c r="AC385" s="17">
        <v>0.2465079485349761</v>
      </c>
      <c r="AD385" s="17">
        <v>0.29015936688824939</v>
      </c>
      <c r="AE385" s="17">
        <v>27.905347490407376</v>
      </c>
      <c r="AF385" s="17">
        <v>0.5</v>
      </c>
      <c r="AG385" s="17">
        <v>-1.0000000000000022</v>
      </c>
      <c r="AH385" s="17">
        <v>-1.0000000000000022</v>
      </c>
      <c r="AI385" s="17">
        <v>-5.0545067522860837E-2</v>
      </c>
      <c r="AJ385" s="17">
        <v>3.7460072631253484E-2</v>
      </c>
      <c r="AK385" s="17">
        <v>-0.20039358554506659</v>
      </c>
      <c r="AL385" s="17">
        <v>0.17942595665028546</v>
      </c>
      <c r="AM385" s="17">
        <v>6.0082531629801414E-2</v>
      </c>
      <c r="AN385" s="17">
        <v>0.13558753666958692</v>
      </c>
      <c r="AO385" s="17">
        <v>0.50009536301970325</v>
      </c>
      <c r="AP385" s="17">
        <v>4.2868181999911021</v>
      </c>
      <c r="AQ385" s="17">
        <v>34.131618827219995</v>
      </c>
      <c r="AR385" s="17">
        <v>0.712302893732908</v>
      </c>
      <c r="AS385" s="17">
        <v>0.92732571184527945</v>
      </c>
      <c r="AT385" s="17">
        <v>-1.0000000000000022</v>
      </c>
      <c r="AU385" s="17">
        <v>-1.0000000000000022</v>
      </c>
      <c r="AV385" s="17">
        <v>-1.5781106566261616</v>
      </c>
      <c r="AW385" s="17">
        <v>69.874338691095247</v>
      </c>
      <c r="AX385" s="17">
        <v>72.609444603763407</v>
      </c>
      <c r="AY385" s="17">
        <v>7.1109467269188181E-2</v>
      </c>
      <c r="AZ385" s="17">
        <v>-26.879614372480464</v>
      </c>
      <c r="BA385" s="22">
        <v>1471.1435648785884</v>
      </c>
      <c r="CU385" t="e">
        <v>#N/A</v>
      </c>
      <c r="CV385" t="e">
        <v>#N/A</v>
      </c>
    </row>
    <row r="386" spans="1:100" x14ac:dyDescent="0.25">
      <c r="A386">
        <v>1100</v>
      </c>
      <c r="B386" t="s">
        <v>822</v>
      </c>
      <c r="C386" s="22">
        <v>3</v>
      </c>
      <c r="D386" s="17">
        <v>5.2034526950403768</v>
      </c>
      <c r="E386" s="17">
        <v>1.905219827683461E-2</v>
      </c>
      <c r="F386" s="17">
        <v>1.4395930942255282</v>
      </c>
      <c r="G386" s="17">
        <v>1.4502532504539132</v>
      </c>
      <c r="H386" s="17">
        <v>0.25183474631642</v>
      </c>
      <c r="I386" s="17">
        <v>0</v>
      </c>
      <c r="J386" s="17">
        <v>15.110084778985199</v>
      </c>
      <c r="K386" s="17">
        <v>0.25183474631642</v>
      </c>
      <c r="L386" s="17">
        <v>-0.999999999999999</v>
      </c>
      <c r="M386" s="17">
        <v>-0.999999999999999</v>
      </c>
      <c r="N386" s="17">
        <v>5.0366949263283987</v>
      </c>
      <c r="O386" s="17">
        <v>21.763790724479492</v>
      </c>
      <c r="P386" s="17">
        <v>3.1835213836915131</v>
      </c>
      <c r="Q386" s="17">
        <v>1.4810821572011506</v>
      </c>
      <c r="R386" s="17">
        <v>0.74320969991460106</v>
      </c>
      <c r="S386" s="17">
        <v>0.33333333333333337</v>
      </c>
      <c r="T386" s="17">
        <v>0.34074525871653716</v>
      </c>
      <c r="U386" s="17">
        <v>0.30776854922176822</v>
      </c>
      <c r="V386" s="17">
        <v>-4.0035396533362563E-2</v>
      </c>
      <c r="W386" s="17">
        <v>27.599079936874237</v>
      </c>
      <c r="X386" s="17">
        <v>1.4131056634203474</v>
      </c>
      <c r="Y386" s="17">
        <v>-0.999999999999999</v>
      </c>
      <c r="Z386" s="17">
        <v>-0.999999999999999</v>
      </c>
      <c r="AA386" s="17">
        <v>57.816733500016348</v>
      </c>
      <c r="AB386" s="17">
        <v>6.3623801721199136E-2</v>
      </c>
      <c r="AC386" s="17">
        <v>0.26769656224545846</v>
      </c>
      <c r="AD386" s="17">
        <v>0.25816851329789214</v>
      </c>
      <c r="AE386" s="17">
        <v>29.474443863227489</v>
      </c>
      <c r="AF386" s="17">
        <v>0.70588235294117652</v>
      </c>
      <c r="AG386" s="17">
        <v>-0.999999999999999</v>
      </c>
      <c r="AH386" s="17">
        <v>-0.999999999999999</v>
      </c>
      <c r="AI386" s="17">
        <v>5.0133758009747079E-2</v>
      </c>
      <c r="AJ386" s="17">
        <v>-4.0035396533362563E-2</v>
      </c>
      <c r="AK386" s="17">
        <v>0.24630908089325373</v>
      </c>
      <c r="AL386" s="17">
        <v>0.31216775629839272</v>
      </c>
      <c r="AM386" s="17">
        <v>5.1960773954578855E-2</v>
      </c>
      <c r="AN386" s="17">
        <v>-5.9831275415107049E-2</v>
      </c>
      <c r="AO386" s="17">
        <v>2.5305647533307405</v>
      </c>
      <c r="AP386" s="17">
        <v>6.5056896114286999E-2</v>
      </c>
      <c r="AQ386" s="17">
        <v>42.709164715859437</v>
      </c>
      <c r="AR386" s="17">
        <v>0.94181174473827578</v>
      </c>
      <c r="AS386" s="17">
        <v>1.6649404097367677</v>
      </c>
      <c r="AT386" s="17">
        <v>-0.999999999999999</v>
      </c>
      <c r="AU386" s="17">
        <v>-0.999999999999999</v>
      </c>
      <c r="AV386" s="17">
        <v>2.1934629503685139</v>
      </c>
      <c r="AW386" s="17">
        <v>79.645581120610103</v>
      </c>
      <c r="AX386" s="17">
        <v>76.644716627468782</v>
      </c>
      <c r="AY386" s="17">
        <v>0.12438233789045655</v>
      </c>
      <c r="AZ386" s="17">
        <v>3.8965066894346134</v>
      </c>
      <c r="BA386" s="22">
        <v>1433.2569062184</v>
      </c>
      <c r="CU386" t="e">
        <v>#N/A</v>
      </c>
      <c r="CV386" t="e">
        <v>#N/A</v>
      </c>
    </row>
    <row r="387" spans="1:100" x14ac:dyDescent="0.25">
      <c r="A387">
        <v>1102</v>
      </c>
      <c r="B387" t="s">
        <v>823</v>
      </c>
      <c r="C387" s="22">
        <v>3</v>
      </c>
      <c r="D387" s="17">
        <v>2.6708216971047944</v>
      </c>
      <c r="E387" s="17">
        <v>0</v>
      </c>
      <c r="F387" s="17">
        <v>3.1402710337260014</v>
      </c>
      <c r="G387" s="17">
        <v>3.1402710337260014</v>
      </c>
      <c r="H387" s="17">
        <v>-3.7856209114302333E-2</v>
      </c>
      <c r="I387" s="17">
        <v>0</v>
      </c>
      <c r="J387" s="17">
        <v>-2.2713725468581427</v>
      </c>
      <c r="K387" s="17">
        <v>-3.7856209114302333E-2</v>
      </c>
      <c r="L387" s="17">
        <v>-1.0000000000000009</v>
      </c>
      <c r="M387" s="17">
        <v>-1.0000000000000009</v>
      </c>
      <c r="N387" s="17">
        <v>-0.75712418228604661</v>
      </c>
      <c r="O387" s="17">
        <v>3.5397201839726549</v>
      </c>
      <c r="P387" s="17">
        <v>0.27300627039155317</v>
      </c>
      <c r="Q387" s="17">
        <v>2.8059251079130685</v>
      </c>
      <c r="R387" s="17">
        <v>0.94471194850291118</v>
      </c>
      <c r="S387" s="17">
        <v>0.33333333333333354</v>
      </c>
      <c r="T387" s="17">
        <v>0.35164616456552111</v>
      </c>
      <c r="U387" s="17">
        <v>6.4843637959298678E-2</v>
      </c>
      <c r="V387" s="17">
        <v>0</v>
      </c>
      <c r="W387" s="17">
        <v>31.507173798898226</v>
      </c>
      <c r="X387" s="17">
        <v>1.0120639515080601</v>
      </c>
      <c r="Y387" s="17">
        <v>-1.0000000000000009</v>
      </c>
      <c r="Z387" s="17">
        <v>-1.0000000000000009</v>
      </c>
      <c r="AA387" s="17">
        <v>44.788113445989161</v>
      </c>
      <c r="AB387" s="17">
        <v>0.15340022957333327</v>
      </c>
      <c r="AC387" s="17">
        <v>0.10787563095845183</v>
      </c>
      <c r="AD387" s="17">
        <v>-1.4551306560025372E-2</v>
      </c>
      <c r="AE387" s="17">
        <v>12.336227698587981</v>
      </c>
      <c r="AF387" s="17">
        <v>0.25</v>
      </c>
      <c r="AG387" s="17">
        <v>-1.0000000000000009</v>
      </c>
      <c r="AH387" s="17">
        <v>-1.0000000000000009</v>
      </c>
      <c r="AI387" s="17">
        <v>0</v>
      </c>
      <c r="AJ387" s="17">
        <v>0</v>
      </c>
      <c r="AK387" s="17">
        <v>-4.9841817386067973E-2</v>
      </c>
      <c r="AL387" s="17">
        <v>-4.8749095878374053E-2</v>
      </c>
      <c r="AM387" s="17">
        <v>-1.9475396603935706E-2</v>
      </c>
      <c r="AN387" s="17">
        <v>-3.6788174239548152E-2</v>
      </c>
      <c r="AO387" s="17">
        <v>-0.73609400202873265</v>
      </c>
      <c r="AP387" s="17">
        <v>-1.1634498353805738</v>
      </c>
      <c r="AQ387" s="17">
        <v>29.235801252040098</v>
      </c>
      <c r="AR387" s="17">
        <v>0.74982313585815341</v>
      </c>
      <c r="AS387" s="17">
        <v>0.97420774239375785</v>
      </c>
      <c r="AT387" s="17">
        <v>-1.0000000000000009</v>
      </c>
      <c r="AU387" s="17">
        <v>-1.0000000000000009</v>
      </c>
      <c r="AV387" s="17">
        <v>4.0849829822289125</v>
      </c>
      <c r="AW387" s="17">
        <v>47.164383794581198</v>
      </c>
      <c r="AX387" s="17">
        <v>47.164383794581198</v>
      </c>
      <c r="AY387" s="17">
        <v>7.9484629242215415E-2</v>
      </c>
      <c r="AZ387" s="17">
        <v>-29.768008062510081</v>
      </c>
      <c r="BA387" s="22">
        <v>1482.183515120566</v>
      </c>
      <c r="CU387" t="e">
        <v>#N/A</v>
      </c>
      <c r="CV387" t="e">
        <v>#N/A</v>
      </c>
    </row>
    <row r="388" spans="1:100" x14ac:dyDescent="0.25">
      <c r="A388">
        <v>1108</v>
      </c>
      <c r="B388" t="s">
        <v>824</v>
      </c>
      <c r="C388" s="22">
        <v>3</v>
      </c>
      <c r="D388" s="17">
        <v>2.794906861593943</v>
      </c>
      <c r="E388" s="17">
        <v>-0.17919117118578842</v>
      </c>
      <c r="F388" s="17">
        <v>2.187490384191916</v>
      </c>
      <c r="G388" s="17">
        <v>2.1368411545125325</v>
      </c>
      <c r="H388" s="17">
        <v>0.29372205836313492</v>
      </c>
      <c r="I388" s="17">
        <v>0</v>
      </c>
      <c r="J388" s="17">
        <v>17.6233235017881</v>
      </c>
      <c r="K388" s="17">
        <v>0.29372205836313492</v>
      </c>
      <c r="L388" s="17">
        <v>-0.99999999999999856</v>
      </c>
      <c r="M388" s="17">
        <v>-0.99999999999999856</v>
      </c>
      <c r="N388" s="17">
        <v>5.8744411672626979</v>
      </c>
      <c r="O388" s="17">
        <v>22.555071517894575</v>
      </c>
      <c r="P388" s="17">
        <v>7.2651770444580022</v>
      </c>
      <c r="Q388" s="17">
        <v>5.3885557057750813</v>
      </c>
      <c r="R388" s="17">
        <v>2.5842472889610892</v>
      </c>
      <c r="S388" s="17">
        <v>0.33333333333333315</v>
      </c>
      <c r="T388" s="17">
        <v>0.25924571902382032</v>
      </c>
      <c r="U388" s="17">
        <v>-0.10802133503921801</v>
      </c>
      <c r="V388" s="17">
        <v>-1.5022631033297981E-3</v>
      </c>
      <c r="W388" s="17">
        <v>7.5733358340588284</v>
      </c>
      <c r="X388" s="17">
        <v>-0.21632953909234501</v>
      </c>
      <c r="Y388" s="17">
        <v>-0.99999999999999856</v>
      </c>
      <c r="Z388" s="17">
        <v>-0.99999999999999856</v>
      </c>
      <c r="AA388" s="17">
        <v>28.740397356000734</v>
      </c>
      <c r="AB388" s="17">
        <v>-0.12085811711550291</v>
      </c>
      <c r="AC388" s="17">
        <v>0.30164106168747962</v>
      </c>
      <c r="AD388" s="17">
        <v>0.19087334008764004</v>
      </c>
      <c r="AE388" s="17">
        <v>18.582814232980819</v>
      </c>
      <c r="AF388" s="17">
        <v>0.66666666666666663</v>
      </c>
      <c r="AG388" s="17">
        <v>-0.99999999999999856</v>
      </c>
      <c r="AH388" s="17">
        <v>-0.99999999999999856</v>
      </c>
      <c r="AI388" s="17">
        <v>4.4669344975451261E-2</v>
      </c>
      <c r="AJ388" s="17">
        <v>-1.5022631033297981E-3</v>
      </c>
      <c r="AK388" s="17">
        <v>0.15887224361449262</v>
      </c>
      <c r="AL388" s="17">
        <v>-6.3071146603181777E-2</v>
      </c>
      <c r="AM388" s="17">
        <v>-6.7039520333533498E-2</v>
      </c>
      <c r="AN388" s="17">
        <v>0.32342035872388963</v>
      </c>
      <c r="AO388" s="17">
        <v>-0.8816267902658752</v>
      </c>
      <c r="AP388" s="17">
        <v>7.7701532350813327</v>
      </c>
      <c r="AQ388" s="17">
        <v>25.196659335846928</v>
      </c>
      <c r="AR388" s="17">
        <v>0.48305545421460599</v>
      </c>
      <c r="AS388" s="17">
        <v>7.7392519270789939E-2</v>
      </c>
      <c r="AT388" s="17">
        <v>-0.99999999999999856</v>
      </c>
      <c r="AU388" s="17">
        <v>-0.99999999999999856</v>
      </c>
      <c r="AV388" s="17">
        <v>4.721088443473616</v>
      </c>
      <c r="AW388" s="17">
        <v>59.065622108976655</v>
      </c>
      <c r="AX388" s="17">
        <v>59.808782698152719</v>
      </c>
      <c r="AY388" s="17">
        <v>0.22679022753604741</v>
      </c>
      <c r="AZ388" s="17">
        <v>5.789747412137225</v>
      </c>
      <c r="BA388" s="22">
        <v>1469.7402865955523</v>
      </c>
      <c r="CU388" t="e">
        <v>#N/A</v>
      </c>
      <c r="CV388" t="e">
        <v>#N/A</v>
      </c>
    </row>
    <row r="389" spans="1:100" x14ac:dyDescent="0.25">
      <c r="A389">
        <v>1111</v>
      </c>
      <c r="B389" t="s">
        <v>825</v>
      </c>
      <c r="C389" s="22">
        <v>3</v>
      </c>
      <c r="D389" s="17">
        <v>4.3424090216462217</v>
      </c>
      <c r="E389" s="17">
        <v>-0.17161682450965526</v>
      </c>
      <c r="F389" s="17">
        <v>-8.518245553654348E-2</v>
      </c>
      <c r="G389" s="17">
        <v>-0.16637111064011101</v>
      </c>
      <c r="H389" s="17">
        <v>0.28454577048788493</v>
      </c>
      <c r="I389" s="17">
        <v>8.5070723655870633E-3</v>
      </c>
      <c r="J389" s="17">
        <v>17.583170571208303</v>
      </c>
      <c r="K389" s="17">
        <v>0.293052842853472</v>
      </c>
      <c r="L389" s="17">
        <v>-1.000000000000002</v>
      </c>
      <c r="M389" s="17">
        <v>-1.000000000000002</v>
      </c>
      <c r="N389" s="17">
        <v>5.861056857069431</v>
      </c>
      <c r="O389" s="17">
        <v>21.759208482214401</v>
      </c>
      <c r="P389" s="17">
        <v>0.65677196112044722</v>
      </c>
      <c r="Q389" s="17">
        <v>-2.0441398571666318</v>
      </c>
      <c r="R389" s="17">
        <v>-0.67493599203930066</v>
      </c>
      <c r="S389" s="17">
        <v>0.3333333333333342</v>
      </c>
      <c r="T389" s="17">
        <v>0.3333333333333342</v>
      </c>
      <c r="U389" s="17">
        <v>0.36962014787321734</v>
      </c>
      <c r="V389" s="17">
        <v>0.12534333545945961</v>
      </c>
      <c r="W389" s="17">
        <v>34.743092285834926</v>
      </c>
      <c r="X389" s="17">
        <v>2.6041544280628224</v>
      </c>
      <c r="Y389" s="17">
        <v>-1.000000000000002</v>
      </c>
      <c r="Z389" s="17">
        <v>-1.000000000000002</v>
      </c>
      <c r="AA389" s="17">
        <v>76.324576954536425</v>
      </c>
      <c r="AB389" s="17">
        <v>0.37920797309663978</v>
      </c>
      <c r="AC389" s="17">
        <v>0.38704162117823171</v>
      </c>
      <c r="AD389" s="17">
        <v>7.8878818939945167E-2</v>
      </c>
      <c r="AE389" s="17">
        <v>42.256420660740837</v>
      </c>
      <c r="AF389" s="17">
        <v>0.875</v>
      </c>
      <c r="AG389" s="17">
        <v>-1.000000000000002</v>
      </c>
      <c r="AH389" s="17">
        <v>-1.000000000000002</v>
      </c>
      <c r="AI389" s="17">
        <v>-1.4884118670353013E-2</v>
      </c>
      <c r="AJ389" s="17">
        <v>0.12534333545945961</v>
      </c>
      <c r="AK389" s="17">
        <v>7.3974444922636121E-2</v>
      </c>
      <c r="AL389" s="17">
        <v>-2.5501226812944235E-2</v>
      </c>
      <c r="AM389" s="17">
        <v>-4.3400510841491692E-2</v>
      </c>
      <c r="AN389" s="17">
        <v>2.1560048479754228E-2</v>
      </c>
      <c r="AO389" s="17">
        <v>-0.71514054642411207</v>
      </c>
      <c r="AP389" s="17">
        <v>0.41149507792913431</v>
      </c>
      <c r="AQ389" s="17">
        <v>52.326262857043176</v>
      </c>
      <c r="AR389" s="17">
        <v>1.1616301499993449</v>
      </c>
      <c r="AS389" s="17">
        <v>2.8972072709162942</v>
      </c>
      <c r="AT389" s="17">
        <v>-1.000000000000002</v>
      </c>
      <c r="AU389" s="17">
        <v>-1.000000000000002</v>
      </c>
      <c r="AV389" s="17">
        <v>-0.84130710267941167</v>
      </c>
      <c r="AW389" s="17">
        <v>98.495280514679905</v>
      </c>
      <c r="AX389" s="17">
        <v>110.7319316872189</v>
      </c>
      <c r="AY389" s="17">
        <v>0.14403146485707061</v>
      </c>
      <c r="AZ389" s="17">
        <v>-4.6136411067444296</v>
      </c>
      <c r="BA389" s="22">
        <v>1534.8766684340892</v>
      </c>
      <c r="CU389" t="e">
        <v>#N/A</v>
      </c>
      <c r="CV389" t="e">
        <v>#N/A</v>
      </c>
    </row>
    <row r="390" spans="1:100" x14ac:dyDescent="0.25">
      <c r="A390">
        <v>1114</v>
      </c>
      <c r="B390" t="s">
        <v>826</v>
      </c>
      <c r="C390" s="22">
        <v>3</v>
      </c>
      <c r="D390" s="17">
        <v>4.8040534946093549</v>
      </c>
      <c r="E390" s="17">
        <v>-0.57131358086451389</v>
      </c>
      <c r="F390" s="17">
        <v>23.509290995856638</v>
      </c>
      <c r="G390" s="17">
        <v>23.358367700656572</v>
      </c>
      <c r="H390" s="17">
        <v>0.31351503458469843</v>
      </c>
      <c r="I390" s="17">
        <v>-3.0175467283706216E-2</v>
      </c>
      <c r="J390" s="17">
        <v>17.000374038059526</v>
      </c>
      <c r="K390" s="17">
        <v>0.28333956730099208</v>
      </c>
      <c r="L390" s="17">
        <v>-1.0000000000000009</v>
      </c>
      <c r="M390" s="17">
        <v>-1.0000000000000009</v>
      </c>
      <c r="N390" s="17">
        <v>5.6667913460198411</v>
      </c>
      <c r="O390" s="17">
        <v>45.162795233325454</v>
      </c>
      <c r="P390" s="17">
        <v>-4.6971368990093945</v>
      </c>
      <c r="Q390" s="17">
        <v>28.77691218355745</v>
      </c>
      <c r="R390" s="17">
        <v>9.0055140423573619</v>
      </c>
      <c r="S390" s="17">
        <v>0.33333333333333365</v>
      </c>
      <c r="T390" s="17">
        <v>0.33585461702375025</v>
      </c>
      <c r="U390" s="17">
        <v>0.33670613168865632</v>
      </c>
      <c r="V390" s="17">
        <v>0.13258022948566317</v>
      </c>
      <c r="W390" s="17">
        <v>34.205389769216438</v>
      </c>
      <c r="X390" s="17">
        <v>2.5306755704151125</v>
      </c>
      <c r="Y390" s="17">
        <v>-1.0000000000000009</v>
      </c>
      <c r="Z390" s="17">
        <v>-1.0000000000000009</v>
      </c>
      <c r="AA390" s="17">
        <v>79.719535233390701</v>
      </c>
      <c r="AB390" s="17">
        <v>0.32003401436516765</v>
      </c>
      <c r="AC390" s="17">
        <v>0.24900461622157546</v>
      </c>
      <c r="AD390" s="17">
        <v>0.1611339978495947</v>
      </c>
      <c r="AE390" s="17">
        <v>36.508631421816858</v>
      </c>
      <c r="AF390" s="17">
        <v>0.8571428571428571</v>
      </c>
      <c r="AG390" s="17">
        <v>-1.0000000000000009</v>
      </c>
      <c r="AH390" s="17">
        <v>-1.0000000000000009</v>
      </c>
      <c r="AI390" s="17">
        <v>0.48566696444835145</v>
      </c>
      <c r="AJ390" s="17">
        <v>0.13258022948566317</v>
      </c>
      <c r="AK390" s="17">
        <v>0.20281636370117151</v>
      </c>
      <c r="AL390" s="17">
        <v>-1.3670359770507241E-3</v>
      </c>
      <c r="AM390" s="17">
        <v>-8.7792766369756248E-2</v>
      </c>
      <c r="AN390" s="17">
        <v>4.0547188019474267E-2</v>
      </c>
      <c r="AO390" s="17">
        <v>-1.1807373407380481</v>
      </c>
      <c r="AP390" s="17">
        <v>1.0068445206016026</v>
      </c>
      <c r="AQ390" s="17">
        <v>51.205763807275957</v>
      </c>
      <c r="AR390" s="17">
        <v>1.1384743115314035</v>
      </c>
      <c r="AS390" s="17">
        <v>2.8140151377161042</v>
      </c>
      <c r="AT390" s="17">
        <v>-1.0000000000000009</v>
      </c>
      <c r="AU390" s="17">
        <v>-1.0000000000000009</v>
      </c>
      <c r="AV390" s="17">
        <v>32.363881743013934</v>
      </c>
      <c r="AW390" s="17">
        <v>125.88917498731769</v>
      </c>
      <c r="AX390" s="17">
        <v>148.86053722485099</v>
      </c>
      <c r="AY390" s="17">
        <v>0.39112872242078117</v>
      </c>
      <c r="AZ390" s="17">
        <v>47.124803699417576</v>
      </c>
      <c r="BA390" s="22">
        <v>1672.8129794568897</v>
      </c>
      <c r="CU390" t="e">
        <v>#N/A</v>
      </c>
      <c r="CV390" t="e">
        <v>#N/A</v>
      </c>
    </row>
    <row r="391" spans="1:100" x14ac:dyDescent="0.25">
      <c r="A391">
        <v>1123</v>
      </c>
      <c r="B391" t="s">
        <v>827</v>
      </c>
      <c r="C391" s="22">
        <v>3</v>
      </c>
      <c r="D391" s="17">
        <v>3.8103816822631935</v>
      </c>
      <c r="E391" s="17">
        <v>3.907586529803063</v>
      </c>
      <c r="F391" s="17">
        <v>1.0280800637925039E-2</v>
      </c>
      <c r="G391" s="17">
        <v>1.2064689782052582</v>
      </c>
      <c r="H391" s="17">
        <v>9.8325750736823522E-2</v>
      </c>
      <c r="I391" s="17">
        <v>5.7932884201800138E-3</v>
      </c>
      <c r="J391" s="17">
        <v>6.2471423494201996</v>
      </c>
      <c r="K391" s="17">
        <v>0.10411903915700355</v>
      </c>
      <c r="L391" s="17">
        <v>-1.0000000000000007</v>
      </c>
      <c r="M391" s="17">
        <v>-1.0000000000000007</v>
      </c>
      <c r="N391" s="17">
        <v>2.0823807831400707</v>
      </c>
      <c r="O391" s="17">
        <v>11.26399300988866</v>
      </c>
      <c r="P391" s="17">
        <v>0.22779794843574241</v>
      </c>
      <c r="Q391" s="17">
        <v>-0.29660889273202834</v>
      </c>
      <c r="R391" s="17">
        <v>-9.5681485747926079E-2</v>
      </c>
      <c r="S391" s="17">
        <v>0.33333333333333398</v>
      </c>
      <c r="T391" s="17">
        <v>0.33333333333333398</v>
      </c>
      <c r="U391" s="17">
        <v>0.32779624981722716</v>
      </c>
      <c r="V391" s="17">
        <v>-1.0959525609119131E-2</v>
      </c>
      <c r="W391" s="17">
        <v>35.17537406871088</v>
      </c>
      <c r="X391" s="17">
        <v>1.8079754731238578</v>
      </c>
      <c r="Y391" s="17">
        <v>-1.0000000000000007</v>
      </c>
      <c r="Z391" s="17">
        <v>-1.0000000000000007</v>
      </c>
      <c r="AA391" s="17">
        <v>73.403336989763574</v>
      </c>
      <c r="AB391" s="17">
        <v>1.5604457664161134E-2</v>
      </c>
      <c r="AC391" s="17">
        <v>0.2594914100814768</v>
      </c>
      <c r="AD391" s="17">
        <v>0.49137702039037456</v>
      </c>
      <c r="AE391" s="17">
        <v>38.323644406800618</v>
      </c>
      <c r="AF391" s="17">
        <v>0.83333333333333337</v>
      </c>
      <c r="AG391" s="17">
        <v>-1.0000000000000007</v>
      </c>
      <c r="AH391" s="17">
        <v>-1.0000000000000007</v>
      </c>
      <c r="AI391" s="17">
        <v>-3.1223358117894147E-3</v>
      </c>
      <c r="AJ391" s="17">
        <v>-1.0959525609119131E-2</v>
      </c>
      <c r="AK391" s="17">
        <v>-2.604512942303161E-2</v>
      </c>
      <c r="AL391" s="17">
        <v>7.6970835822291417E-2</v>
      </c>
      <c r="AM391" s="17">
        <v>0.19474752067575143</v>
      </c>
      <c r="AN391" s="17">
        <v>-7.7078148426659346E-2</v>
      </c>
      <c r="AO391" s="17">
        <v>4.7384623697786292</v>
      </c>
      <c r="AP391" s="17">
        <v>-1.5420995315550263</v>
      </c>
      <c r="AQ391" s="17">
        <v>41.422516418131096</v>
      </c>
      <c r="AR391" s="17">
        <v>0.98350339087477512</v>
      </c>
      <c r="AS391" s="17">
        <v>1.9120945122808597</v>
      </c>
      <c r="AT391" s="17">
        <v>-1.0000000000000007</v>
      </c>
      <c r="AU391" s="17">
        <v>-1.0000000000000007</v>
      </c>
      <c r="AV391" s="17">
        <v>1.1107874924573327</v>
      </c>
      <c r="AW391" s="17">
        <v>83.125230468097186</v>
      </c>
      <c r="AX391" s="17">
        <v>81.966831190949463</v>
      </c>
      <c r="AY391" s="17">
        <v>0.33307381634864902</v>
      </c>
      <c r="AZ391" s="17">
        <v>-8.8494678399348636</v>
      </c>
      <c r="BA391" s="22">
        <v>1461.8159597838326</v>
      </c>
      <c r="CU391" t="e">
        <v>#N/A</v>
      </c>
      <c r="CV391" t="e">
        <v>#N/A</v>
      </c>
    </row>
    <row r="392" spans="1:100" x14ac:dyDescent="0.25">
      <c r="A392">
        <v>1124</v>
      </c>
      <c r="B392" t="s">
        <v>828</v>
      </c>
      <c r="C392" s="22">
        <v>3</v>
      </c>
      <c r="D392" s="17">
        <v>3.7233244474176455</v>
      </c>
      <c r="E392" s="17">
        <v>0.19748767146992618</v>
      </c>
      <c r="F392" s="17">
        <v>-0.34278196097789465</v>
      </c>
      <c r="G392" s="17">
        <v>-0.28348205804102672</v>
      </c>
      <c r="H392" s="17">
        <v>0.23683146432597466</v>
      </c>
      <c r="I392" s="17">
        <v>0</v>
      </c>
      <c r="J392" s="17">
        <v>14.20988785955848</v>
      </c>
      <c r="K392" s="17">
        <v>0.23683146432597466</v>
      </c>
      <c r="L392" s="17">
        <v>-1</v>
      </c>
      <c r="M392" s="17">
        <v>-1</v>
      </c>
      <c r="N392" s="17">
        <v>4.7366292865194897</v>
      </c>
      <c r="O392" s="17">
        <v>17.6497302489351</v>
      </c>
      <c r="P392" s="17">
        <v>-0.34764432288776426</v>
      </c>
      <c r="Q392" s="17">
        <v>-0.63339247202705262</v>
      </c>
      <c r="R392" s="17">
        <v>-0.22923312479406105</v>
      </c>
      <c r="S392" s="17">
        <v>0.33333333333333326</v>
      </c>
      <c r="T392" s="17">
        <v>0.32787101153764631</v>
      </c>
      <c r="U392" s="17">
        <v>0.39707278714019018</v>
      </c>
      <c r="V392" s="17">
        <v>-2.01675484954024E-2</v>
      </c>
      <c r="W392" s="17">
        <v>32.051124767591723</v>
      </c>
      <c r="X392" s="17">
        <v>1.8916587381333523</v>
      </c>
      <c r="Y392" s="17">
        <v>-1</v>
      </c>
      <c r="Z392" s="17">
        <v>-1</v>
      </c>
      <c r="AA392" s="17">
        <v>53.353291692207286</v>
      </c>
      <c r="AB392" s="17">
        <v>0.47127703826045703</v>
      </c>
      <c r="AC392" s="17">
        <v>-0.16083244455603432</v>
      </c>
      <c r="AD392" s="17">
        <v>0.12018340728376961</v>
      </c>
      <c r="AE392" s="17">
        <v>21.531400049409616</v>
      </c>
      <c r="AF392" s="17">
        <v>0.5714285714285714</v>
      </c>
      <c r="AG392" s="17">
        <v>-1</v>
      </c>
      <c r="AH392" s="17">
        <v>-1</v>
      </c>
      <c r="AI392" s="17">
        <v>-2.0856621147565944E-2</v>
      </c>
      <c r="AJ392" s="17">
        <v>-2.01675484954024E-2</v>
      </c>
      <c r="AK392" s="17">
        <v>-0.26758491222430375</v>
      </c>
      <c r="AL392" s="17">
        <v>0.25152679104650533</v>
      </c>
      <c r="AM392" s="17">
        <v>1.022104674247565E-2</v>
      </c>
      <c r="AN392" s="17">
        <v>0.11491332156614242</v>
      </c>
      <c r="AO392" s="17">
        <v>-1.0823983925596274</v>
      </c>
      <c r="AP392" s="17">
        <v>4.1304669943860866</v>
      </c>
      <c r="AQ392" s="17">
        <v>46.261012627150194</v>
      </c>
      <c r="AR392" s="17">
        <v>1.0381095835157672</v>
      </c>
      <c r="AS392" s="17">
        <v>2.1284902024593255</v>
      </c>
      <c r="AT392" s="17">
        <v>-1</v>
      </c>
      <c r="AU392" s="17">
        <v>-1</v>
      </c>
      <c r="AV392" s="17">
        <v>-0.51271518283508777</v>
      </c>
      <c r="AW392" s="17">
        <v>75.133488935528405</v>
      </c>
      <c r="AX392" s="17">
        <v>72.699601663036873</v>
      </c>
      <c r="AY392" s="17">
        <v>0.24266838472043686</v>
      </c>
      <c r="AZ392" s="17">
        <v>-17.781177833249057</v>
      </c>
      <c r="BA392" s="22">
        <v>1522.1188546544813</v>
      </c>
      <c r="CU392" t="e">
        <v>#N/A</v>
      </c>
      <c r="CV392" t="e">
        <v>#N/A</v>
      </c>
    </row>
    <row r="393" spans="1:100" x14ac:dyDescent="0.25">
      <c r="A393">
        <v>1126</v>
      </c>
      <c r="B393" t="s">
        <v>829</v>
      </c>
      <c r="C393" s="22">
        <v>3</v>
      </c>
      <c r="D393" s="17">
        <v>5.1082279947955405</v>
      </c>
      <c r="E393" s="17">
        <v>0.15606244611950343</v>
      </c>
      <c r="F393" s="17">
        <v>2.5446453360055976</v>
      </c>
      <c r="G393" s="17">
        <v>2.5834917606262335</v>
      </c>
      <c r="H393" s="17">
        <v>8.2306165660354022E-2</v>
      </c>
      <c r="I393" s="17">
        <v>0</v>
      </c>
      <c r="J393" s="17">
        <v>4.9383699396212428</v>
      </c>
      <c r="K393" s="17">
        <v>8.2306165660354022E-2</v>
      </c>
      <c r="L393" s="17">
        <v>-1.0000000000000016</v>
      </c>
      <c r="M393" s="17">
        <v>-1.0000000000000016</v>
      </c>
      <c r="N393" s="17">
        <v>1.6461233132070812</v>
      </c>
      <c r="O393" s="17">
        <v>12.630089695043019</v>
      </c>
      <c r="P393" s="17">
        <v>-0.8804966249288233</v>
      </c>
      <c r="Q393" s="17">
        <v>6.6551371456568242</v>
      </c>
      <c r="R393" s="17">
        <v>2.05350259963528</v>
      </c>
      <c r="S393" s="17">
        <v>0.33333333333333393</v>
      </c>
      <c r="T393" s="17">
        <v>0.34847280458471991</v>
      </c>
      <c r="U393" s="17">
        <v>0.28332843209156272</v>
      </c>
      <c r="V393" s="17">
        <v>5.4893405634828064E-2</v>
      </c>
      <c r="W393" s="17">
        <v>37.508872399363646</v>
      </c>
      <c r="X393" s="17">
        <v>2.077313605684306</v>
      </c>
      <c r="Y393" s="17">
        <v>-1.0000000000000016</v>
      </c>
      <c r="Z393" s="17">
        <v>-1.0000000000000016</v>
      </c>
      <c r="AA393" s="17">
        <v>85.214200261882866</v>
      </c>
      <c r="AB393" s="17">
        <v>0.3839390987877167</v>
      </c>
      <c r="AC393" s="17">
        <v>0.33032939342870055</v>
      </c>
      <c r="AD393" s="17">
        <v>0.19876801304126149</v>
      </c>
      <c r="AE393" s="17">
        <v>45.651825262883953</v>
      </c>
      <c r="AF393" s="17">
        <v>0.72727272727272729</v>
      </c>
      <c r="AG393" s="17">
        <v>-1.0000000000000016</v>
      </c>
      <c r="AH393" s="17">
        <v>-1.0000000000000016</v>
      </c>
      <c r="AI393" s="17">
        <v>1.2607751461205689E-2</v>
      </c>
      <c r="AJ393" s="17">
        <v>5.4893405634828064E-2</v>
      </c>
      <c r="AK393" s="17">
        <v>-0.37995104624390197</v>
      </c>
      <c r="AL393" s="17">
        <v>-9.7635892800392435E-2</v>
      </c>
      <c r="AM393" s="17">
        <v>0.80341920124754407</v>
      </c>
      <c r="AN393" s="17">
        <v>-6.8499180695168249E-2</v>
      </c>
      <c r="AO393" s="17">
        <v>18.185724799969091</v>
      </c>
      <c r="AP393" s="17">
        <v>-2.2006589813811694</v>
      </c>
      <c r="AQ393" s="17">
        <v>42.447242338984914</v>
      </c>
      <c r="AR393" s="17">
        <v>1.0200279756444446</v>
      </c>
      <c r="AS393" s="17">
        <v>2.1596197713446599</v>
      </c>
      <c r="AT393" s="17">
        <v>-1.0000000000000016</v>
      </c>
      <c r="AU393" s="17">
        <v>-1.0000000000000016</v>
      </c>
      <c r="AV393" s="17">
        <v>4.6369943602615118</v>
      </c>
      <c r="AW393" s="17">
        <v>95.643630975544653</v>
      </c>
      <c r="AX393" s="17">
        <v>101.38512656825161</v>
      </c>
      <c r="AY393" s="17">
        <v>0.24975907382682916</v>
      </c>
      <c r="AZ393" s="17">
        <v>-2.6281733970730929</v>
      </c>
      <c r="BA393" s="22">
        <v>1473.6572557668119</v>
      </c>
      <c r="CU393" t="e">
        <v>#N/A</v>
      </c>
      <c r="CV393" t="e">
        <v>#N/A</v>
      </c>
    </row>
    <row r="394" spans="1:100" x14ac:dyDescent="0.25">
      <c r="A394">
        <v>1137</v>
      </c>
      <c r="B394" t="s">
        <v>830</v>
      </c>
      <c r="C394" s="22">
        <v>3</v>
      </c>
      <c r="D394" s="17">
        <v>4.2987443888736259</v>
      </c>
      <c r="E394" s="17">
        <v>0.10359433614676242</v>
      </c>
      <c r="F394" s="17">
        <v>-0.51071385795505919</v>
      </c>
      <c r="G394" s="17">
        <v>-0.41225659755415006</v>
      </c>
      <c r="H394" s="17">
        <v>5.628360905525738E-2</v>
      </c>
      <c r="I394" s="17">
        <v>2.886477688279254E-3</v>
      </c>
      <c r="J394" s="17">
        <v>3.5502052046121957</v>
      </c>
      <c r="K394" s="17">
        <v>5.9170086743536639E-2</v>
      </c>
      <c r="L394" s="17">
        <v>-1.0000000000000018</v>
      </c>
      <c r="M394" s="17">
        <v>-1.0000000000000018</v>
      </c>
      <c r="N394" s="17">
        <v>1.1834017348707322</v>
      </c>
      <c r="O394" s="17">
        <v>7.4366929959316757</v>
      </c>
      <c r="P394" s="17">
        <v>-7.2094362341529633E-2</v>
      </c>
      <c r="Q394" s="17">
        <v>2.1035698956867748</v>
      </c>
      <c r="R394" s="17">
        <v>0.59498242126338974</v>
      </c>
      <c r="S394" s="17">
        <v>0.33333333333333426</v>
      </c>
      <c r="T394" s="17">
        <v>0.33333333333333426</v>
      </c>
      <c r="U394" s="17">
        <v>0.15102706449919223</v>
      </c>
      <c r="V394" s="17">
        <v>4.4979091573598548E-3</v>
      </c>
      <c r="W394" s="17">
        <v>30.520862143187358</v>
      </c>
      <c r="X394" s="17">
        <v>1.2385922928640591</v>
      </c>
      <c r="Y394" s="17">
        <v>-1.0000000000000018</v>
      </c>
      <c r="Z394" s="17">
        <v>-1.0000000000000018</v>
      </c>
      <c r="AA394" s="17">
        <v>73.495094946937186</v>
      </c>
      <c r="AB394" s="17">
        <v>0.40324672604124295</v>
      </c>
      <c r="AC394" s="17">
        <v>0.20653619822001995</v>
      </c>
      <c r="AD394" s="17">
        <v>0.23780208338846684</v>
      </c>
      <c r="AE394" s="17">
        <v>42.379250382486426</v>
      </c>
      <c r="AF394" s="17">
        <v>0.83333333333333337</v>
      </c>
      <c r="AG394" s="17">
        <v>-1.0000000000000018</v>
      </c>
      <c r="AH394" s="17">
        <v>-1.0000000000000018</v>
      </c>
      <c r="AI394" s="17">
        <v>-3.7200569524053942E-2</v>
      </c>
      <c r="AJ394" s="17">
        <v>4.4979091573598548E-3</v>
      </c>
      <c r="AK394" s="17">
        <v>5.7085929286863395E-2</v>
      </c>
      <c r="AL394" s="17">
        <v>-9.2866995802003083E-2</v>
      </c>
      <c r="AM394" s="17">
        <v>0.14209060419148742</v>
      </c>
      <c r="AN394" s="17">
        <v>-0.1304314326175546</v>
      </c>
      <c r="AO394" s="17">
        <v>3.8376947512215049</v>
      </c>
      <c r="AP394" s="17">
        <v>-3.7251207944488813</v>
      </c>
      <c r="AQ394" s="17">
        <v>34.071067347799563</v>
      </c>
      <c r="AR394" s="17">
        <v>0.82219164032322001</v>
      </c>
      <c r="AS394" s="17">
        <v>1.2977623796075961</v>
      </c>
      <c r="AT394" s="17">
        <v>-1.0000000000000018</v>
      </c>
      <c r="AU394" s="17">
        <v>-1.0000000000000018</v>
      </c>
      <c r="AV394" s="17">
        <v>0.18272582370923915</v>
      </c>
      <c r="AW394" s="17">
        <v>77.206667148420024</v>
      </c>
      <c r="AX394" s="17">
        <v>76.912446673674907</v>
      </c>
      <c r="AY394" s="17">
        <v>-0.29194924184185506</v>
      </c>
      <c r="AZ394" s="17">
        <v>-37.301062036566812</v>
      </c>
      <c r="BA394" s="22">
        <v>1452.537581626721</v>
      </c>
      <c r="CU394" t="e">
        <v>#N/A</v>
      </c>
      <c r="CV394" t="e">
        <v>#N/A</v>
      </c>
    </row>
    <row r="395" spans="1:100" x14ac:dyDescent="0.25">
      <c r="A395">
        <v>1138</v>
      </c>
      <c r="B395" t="s">
        <v>831</v>
      </c>
      <c r="C395" s="22">
        <v>3</v>
      </c>
      <c r="D395" s="17">
        <v>5.580125923898164</v>
      </c>
      <c r="E395" s="17">
        <v>-8.7351996679674138E-2</v>
      </c>
      <c r="F395" s="17">
        <v>-3.092515149260981</v>
      </c>
      <c r="G395" s="17">
        <v>-3.1190081865313211</v>
      </c>
      <c r="H395" s="17">
        <v>0.33541197064835576</v>
      </c>
      <c r="I395" s="17">
        <v>-4.7101209930425596E-3</v>
      </c>
      <c r="J395" s="17">
        <v>19.842110979318793</v>
      </c>
      <c r="K395" s="17">
        <v>0.33070184965531318</v>
      </c>
      <c r="L395" s="17">
        <v>-1.0000000000000009</v>
      </c>
      <c r="M395" s="17">
        <v>-1.0000000000000009</v>
      </c>
      <c r="N395" s="17">
        <v>6.6140369931062546</v>
      </c>
      <c r="O395" s="17">
        <v>22.303228716685624</v>
      </c>
      <c r="P395" s="17">
        <v>-2.9959868995852464E-2</v>
      </c>
      <c r="Q395" s="17">
        <v>3.2799567869236914</v>
      </c>
      <c r="R395" s="17">
        <v>1.0717634541720598</v>
      </c>
      <c r="S395" s="17">
        <v>0.33333333333333393</v>
      </c>
      <c r="T395" s="17">
        <v>0.33333333333333393</v>
      </c>
      <c r="U395" s="17">
        <v>0.31666501871003827</v>
      </c>
      <c r="V395" s="17">
        <v>2.1868543227088748E-2</v>
      </c>
      <c r="W395" s="17">
        <v>26.979935157939256</v>
      </c>
      <c r="X395" s="17">
        <v>1.733836151214039</v>
      </c>
      <c r="Y395" s="17">
        <v>-1.0000000000000009</v>
      </c>
      <c r="Z395" s="17">
        <v>-1.0000000000000009</v>
      </c>
      <c r="AA395" s="17">
        <v>45.442170011173253</v>
      </c>
      <c r="AB395" s="17">
        <v>0.12619213308804375</v>
      </c>
      <c r="AC395" s="17">
        <v>6.3207864793259072E-2</v>
      </c>
      <c r="AD395" s="17">
        <v>0.15840943009993649</v>
      </c>
      <c r="AE395" s="17">
        <v>17.390471399061955</v>
      </c>
      <c r="AF395" s="17">
        <v>0.84615384615384615</v>
      </c>
      <c r="AG395" s="17">
        <v>-1.0000000000000009</v>
      </c>
      <c r="AH395" s="17">
        <v>-1.0000000000000009</v>
      </c>
      <c r="AI395" s="17">
        <v>-0.11348570467458963</v>
      </c>
      <c r="AJ395" s="17">
        <v>2.1868543227088748E-2</v>
      </c>
      <c r="AK395" s="17">
        <v>-0.1392791086055038</v>
      </c>
      <c r="AL395" s="17">
        <v>-0.16173958557643534</v>
      </c>
      <c r="AM395" s="17">
        <v>0.14611954854364007</v>
      </c>
      <c r="AN395" s="17">
        <v>-8.0848942420296957E-2</v>
      </c>
      <c r="AO395" s="17">
        <v>2.9565931705634831</v>
      </c>
      <c r="AP395" s="17">
        <v>-2.8299214883896004</v>
      </c>
      <c r="AQ395" s="17">
        <v>46.82204613725802</v>
      </c>
      <c r="AR395" s="17">
        <v>1.0052002286037942</v>
      </c>
      <c r="AS395" s="17">
        <v>2.0645380008693519</v>
      </c>
      <c r="AT395" s="17">
        <v>-1.0000000000000009</v>
      </c>
      <c r="AU395" s="17">
        <v>-1.0000000000000009</v>
      </c>
      <c r="AV395" s="17">
        <v>-2.0472447323592631</v>
      </c>
      <c r="AW395" s="17">
        <v>64.915477239469254</v>
      </c>
      <c r="AX395" s="17">
        <v>64.832617468686365</v>
      </c>
      <c r="AY395" s="17">
        <v>8.077939113000937E-2</v>
      </c>
      <c r="AZ395" s="17">
        <v>7.4247039618569133</v>
      </c>
      <c r="BA395" s="22">
        <v>1466.7941087105519</v>
      </c>
      <c r="CU395" t="e">
        <v>#N/A</v>
      </c>
      <c r="CV395" t="e">
        <v>#N/A</v>
      </c>
    </row>
    <row r="396" spans="1:100" x14ac:dyDescent="0.25">
      <c r="A396">
        <v>1143</v>
      </c>
      <c r="B396" t="s">
        <v>832</v>
      </c>
      <c r="C396" s="22">
        <v>3</v>
      </c>
      <c r="D396" s="17">
        <v>4.7776903787587877</v>
      </c>
      <c r="E396" s="17">
        <v>7.7301837190738992E-2</v>
      </c>
      <c r="F396" s="17">
        <v>-8.7822963211213467E-2</v>
      </c>
      <c r="G396" s="17">
        <v>-8.7822963211213467E-2</v>
      </c>
      <c r="H396" s="17">
        <v>0.39585212740060804</v>
      </c>
      <c r="I396" s="17">
        <v>0</v>
      </c>
      <c r="J396" s="17">
        <v>23.751127644036483</v>
      </c>
      <c r="K396" s="17">
        <v>0.39585212740060804</v>
      </c>
      <c r="L396" s="17">
        <v>-1.0000000000000004</v>
      </c>
      <c r="M396" s="17">
        <v>-1.0000000000000004</v>
      </c>
      <c r="N396" s="17">
        <v>7.9170425480121622</v>
      </c>
      <c r="O396" s="17">
        <v>28.440995059584068</v>
      </c>
      <c r="P396" s="17">
        <v>-0.17971406197669709</v>
      </c>
      <c r="Q396" s="17">
        <v>3.0146764993892523E-2</v>
      </c>
      <c r="R396" s="17">
        <v>-5.1429903089200424E-3</v>
      </c>
      <c r="S396" s="17">
        <v>0.33333333333333309</v>
      </c>
      <c r="T396" s="17">
        <v>0.34716827522163174</v>
      </c>
      <c r="U396" s="17">
        <v>0.53366898249259298</v>
      </c>
      <c r="V396" s="17">
        <v>-1.7740913538736691E-2</v>
      </c>
      <c r="W396" s="17">
        <v>32.023102004328528</v>
      </c>
      <c r="X396" s="17">
        <v>2.3267148717806077</v>
      </c>
      <c r="Y396" s="17">
        <v>-1.0000000000000004</v>
      </c>
      <c r="Z396" s="17">
        <v>-1.0000000000000004</v>
      </c>
      <c r="AA396" s="17">
        <v>58.162931757004841</v>
      </c>
      <c r="AB396" s="17">
        <v>0.15486326840320971</v>
      </c>
      <c r="AC396" s="17">
        <v>0.25099012921210356</v>
      </c>
      <c r="AD396" s="17">
        <v>0.117046057244391</v>
      </c>
      <c r="AE396" s="17">
        <v>26.144972742985207</v>
      </c>
      <c r="AF396" s="17">
        <v>0.5</v>
      </c>
      <c r="AG396" s="17">
        <v>-1.0000000000000004</v>
      </c>
      <c r="AH396" s="17">
        <v>-1.0000000000000004</v>
      </c>
      <c r="AI396" s="17">
        <v>0</v>
      </c>
      <c r="AJ396" s="17">
        <v>-1.7740913538736691E-2</v>
      </c>
      <c r="AK396" s="17">
        <v>0.38895046292616559</v>
      </c>
      <c r="AL396" s="17">
        <v>-1.6743585852293824E-2</v>
      </c>
      <c r="AM396" s="17">
        <v>0.36928842049766258</v>
      </c>
      <c r="AN396" s="17">
        <v>0.14724288928333518</v>
      </c>
      <c r="AO396" s="17">
        <v>11.176962827072391</v>
      </c>
      <c r="AP396" s="17">
        <v>3.5973543028219095</v>
      </c>
      <c r="AQ396" s="17">
        <v>55.774229648365029</v>
      </c>
      <c r="AR396" s="17">
        <v>1.1964296775088221</v>
      </c>
      <c r="AS396" s="17">
        <v>2.7225669991812174</v>
      </c>
      <c r="AT396" s="17">
        <v>-1.0000000000000004</v>
      </c>
      <c r="AU396" s="17">
        <v>-1.0000000000000004</v>
      </c>
      <c r="AV396" s="17">
        <v>-9.2965953520133482E-2</v>
      </c>
      <c r="AW396" s="17">
        <v>90.201281119410737</v>
      </c>
      <c r="AX396" s="17">
        <v>88.427189765537094</v>
      </c>
      <c r="AY396" s="17">
        <v>0.3254091945900493</v>
      </c>
      <c r="AZ396" s="17">
        <v>33.95395751131781</v>
      </c>
      <c r="BA396" s="22">
        <v>1529.5727159284997</v>
      </c>
      <c r="CU396" t="e">
        <v>#N/A</v>
      </c>
      <c r="CV396" t="e">
        <v>#N/A</v>
      </c>
    </row>
    <row r="397" spans="1:100" x14ac:dyDescent="0.25">
      <c r="A397">
        <v>1153</v>
      </c>
      <c r="B397" t="s">
        <v>833</v>
      </c>
      <c r="C397" s="22">
        <v>3</v>
      </c>
      <c r="D397" s="17">
        <v>5.4917316075962725</v>
      </c>
      <c r="E397" s="17">
        <v>0.27742603516462039</v>
      </c>
      <c r="F397" s="17">
        <v>-2.5475940048431376</v>
      </c>
      <c r="G397" s="17">
        <v>-2.4797726874905117</v>
      </c>
      <c r="H397" s="17">
        <v>9.865808592644458E-2</v>
      </c>
      <c r="I397" s="17">
        <v>0</v>
      </c>
      <c r="J397" s="17">
        <v>5.9194851555866688</v>
      </c>
      <c r="K397" s="17">
        <v>9.865808592644458E-2</v>
      </c>
      <c r="L397" s="17">
        <v>-1.0000000000000016</v>
      </c>
      <c r="M397" s="17">
        <v>-1.0000000000000016</v>
      </c>
      <c r="N397" s="17">
        <v>1.9731617185288888</v>
      </c>
      <c r="O397" s="17">
        <v>8.931444075692438</v>
      </c>
      <c r="P397" s="17">
        <v>-0.97956815537080311</v>
      </c>
      <c r="Q397" s="17">
        <v>4.8689426144521697</v>
      </c>
      <c r="R397" s="17">
        <v>1.388691452792677</v>
      </c>
      <c r="S397" s="17">
        <v>0.3333333333333337</v>
      </c>
      <c r="T397" s="17">
        <v>0.3333333333333337</v>
      </c>
      <c r="U397" s="17">
        <v>0.35476789475168324</v>
      </c>
      <c r="V397" s="17">
        <v>0.30585680583140218</v>
      </c>
      <c r="W397" s="17">
        <v>49.145331252932358</v>
      </c>
      <c r="X397" s="17">
        <v>3.8222209947353698</v>
      </c>
      <c r="Y397" s="17">
        <v>-1.0000000000000016</v>
      </c>
      <c r="Z397" s="17">
        <v>-1.0000000000000016</v>
      </c>
      <c r="AA397" s="17">
        <v>104.64930683473516</v>
      </c>
      <c r="AB397" s="17">
        <v>0.22522643488277835</v>
      </c>
      <c r="AC397" s="17">
        <v>0.42330397460054686</v>
      </c>
      <c r="AD397" s="17">
        <v>0.43377527309687619</v>
      </c>
      <c r="AE397" s="17">
        <v>54.115284129010071</v>
      </c>
      <c r="AF397" s="17">
        <v>0.8571428571428571</v>
      </c>
      <c r="AG397" s="17">
        <v>-1.0000000000000016</v>
      </c>
      <c r="AH397" s="17">
        <v>-1.0000000000000016</v>
      </c>
      <c r="AI397" s="17">
        <v>-0.10809327151144377</v>
      </c>
      <c r="AJ397" s="17">
        <v>0.30585680583140218</v>
      </c>
      <c r="AK397" s="17">
        <v>0.14477833440177557</v>
      </c>
      <c r="AL397" s="17">
        <v>4.9203241023695879E-3</v>
      </c>
      <c r="AM397" s="17">
        <v>6.8904070540136392E-2</v>
      </c>
      <c r="AN397" s="17">
        <v>0.31333878746462074</v>
      </c>
      <c r="AO397" s="17">
        <v>2.4464934355122874</v>
      </c>
      <c r="AP397" s="17">
        <v>7.8580713071273669</v>
      </c>
      <c r="AQ397" s="17">
        <v>55.064816408519022</v>
      </c>
      <c r="AR397" s="17">
        <v>1.3272913672497531</v>
      </c>
      <c r="AS397" s="17">
        <v>3.9208790806618086</v>
      </c>
      <c r="AT397" s="17">
        <v>-1.0000000000000016</v>
      </c>
      <c r="AU397" s="17">
        <v>-1.0000000000000016</v>
      </c>
      <c r="AV397" s="17">
        <v>-1.0910812346978318</v>
      </c>
      <c r="AW397" s="17">
        <v>121.43882221755493</v>
      </c>
      <c r="AX397" s="17">
        <v>149.86263737046619</v>
      </c>
      <c r="AY397" s="17">
        <v>0.23784595761455157</v>
      </c>
      <c r="AZ397" s="17">
        <v>9.7557439774036503</v>
      </c>
      <c r="BA397" s="22">
        <v>1491.3053514475566</v>
      </c>
      <c r="CU397" t="e">
        <v>#N/A</v>
      </c>
      <c r="CV397" t="e">
        <v>#N/A</v>
      </c>
    </row>
    <row r="398" spans="1:100" x14ac:dyDescent="0.25">
      <c r="A398">
        <v>1155</v>
      </c>
      <c r="B398" t="s">
        <v>834</v>
      </c>
      <c r="C398" s="22">
        <v>3</v>
      </c>
      <c r="D398" s="17">
        <v>3.9298895634377407</v>
      </c>
      <c r="E398" s="17">
        <v>-2.5902792939876407E-2</v>
      </c>
      <c r="F398" s="17">
        <v>8.6415784667079068E-2</v>
      </c>
      <c r="G398" s="17">
        <v>8.6415784667079068E-2</v>
      </c>
      <c r="H398" s="17">
        <v>0.35470287692626612</v>
      </c>
      <c r="I398" s="17">
        <v>0</v>
      </c>
      <c r="J398" s="17">
        <v>21.282172615575966</v>
      </c>
      <c r="K398" s="17">
        <v>0.35470287692626612</v>
      </c>
      <c r="L398" s="17">
        <v>-0.999999999999999</v>
      </c>
      <c r="M398" s="17">
        <v>-0.999999999999999</v>
      </c>
      <c r="N398" s="17">
        <v>7.0940575385253206</v>
      </c>
      <c r="O398" s="17">
        <v>25.298477963680778</v>
      </c>
      <c r="P398" s="17">
        <v>0.64583111970600282</v>
      </c>
      <c r="Q398" s="17">
        <v>4.4351183937923917</v>
      </c>
      <c r="R398" s="17">
        <v>1.471975690102882</v>
      </c>
      <c r="S398" s="17">
        <v>0.33333333333333304</v>
      </c>
      <c r="T398" s="17">
        <v>0.32192663866203319</v>
      </c>
      <c r="U398" s="17">
        <v>8.6647813923968017E-2</v>
      </c>
      <c r="V398" s="17">
        <v>-7.9414738832149674E-3</v>
      </c>
      <c r="W398" s="17">
        <v>15.170537404394116</v>
      </c>
      <c r="X398" s="17">
        <v>0.6812297163498835</v>
      </c>
      <c r="Y398" s="17">
        <v>-0.999999999999999</v>
      </c>
      <c r="Z398" s="17">
        <v>-0.999999999999999</v>
      </c>
      <c r="AA398" s="17">
        <v>86.24390240680944</v>
      </c>
      <c r="AB398" s="17">
        <v>0.48879638137952253</v>
      </c>
      <c r="AC398" s="17">
        <v>0.56316555634250509</v>
      </c>
      <c r="AD398" s="17">
        <v>0.34006584852422161</v>
      </c>
      <c r="AE398" s="17">
        <v>69.601389312312534</v>
      </c>
      <c r="AF398" s="17">
        <v>0.8125</v>
      </c>
      <c r="AG398" s="17">
        <v>-0.999999999999999</v>
      </c>
      <c r="AH398" s="17">
        <v>-0.999999999999999</v>
      </c>
      <c r="AI398" s="17">
        <v>5.8822492141109087E-2</v>
      </c>
      <c r="AJ398" s="17">
        <v>-7.9414738832149674E-3</v>
      </c>
      <c r="AK398" s="17">
        <v>9.1049066428788461E-2</v>
      </c>
      <c r="AL398" s="17">
        <v>0.37654130980182371</v>
      </c>
      <c r="AM398" s="17">
        <v>6.1512390108282952E-2</v>
      </c>
      <c r="AN398" s="17">
        <v>0.25545349756255281</v>
      </c>
      <c r="AO398" s="17">
        <v>1.9930550848510147</v>
      </c>
      <c r="AP398" s="17">
        <v>8.2690439880729425</v>
      </c>
      <c r="AQ398" s="17">
        <v>36.452710019970098</v>
      </c>
      <c r="AR398" s="17">
        <v>0.73396631203611917</v>
      </c>
      <c r="AS398" s="17">
        <v>1.0359325932761492</v>
      </c>
      <c r="AT398" s="17">
        <v>-0.999999999999999</v>
      </c>
      <c r="AU398" s="17">
        <v>-0.999999999999999</v>
      </c>
      <c r="AV398" s="17">
        <v>1.558391474769961</v>
      </c>
      <c r="AW398" s="17">
        <v>119.81142435856319</v>
      </c>
      <c r="AX398" s="17">
        <v>120.19372681306388</v>
      </c>
      <c r="AY398" s="17">
        <v>0.44900945957621163</v>
      </c>
      <c r="AZ398" s="17">
        <v>62.955805664300698</v>
      </c>
      <c r="BA398" s="22">
        <v>1526.3221125164948</v>
      </c>
      <c r="CU398" t="e">
        <v>#N/A</v>
      </c>
      <c r="CV398" t="e">
        <v>#N/A</v>
      </c>
    </row>
    <row r="399" spans="1:100" x14ac:dyDescent="0.25">
      <c r="A399">
        <v>1156</v>
      </c>
      <c r="B399" t="s">
        <v>835</v>
      </c>
      <c r="C399" s="22">
        <v>3</v>
      </c>
      <c r="D399" s="17">
        <v>4.8784917741736074</v>
      </c>
      <c r="E399" s="17">
        <v>-0.70331119405565889</v>
      </c>
      <c r="F399" s="17">
        <v>3.0678143437902468</v>
      </c>
      <c r="G399" s="17">
        <v>2.8717279623481762</v>
      </c>
      <c r="H399" s="17">
        <v>0.31329253667406803</v>
      </c>
      <c r="I399" s="17">
        <v>4.1644697528558971E-4</v>
      </c>
      <c r="J399" s="17">
        <v>18.822539018961216</v>
      </c>
      <c r="K399" s="17">
        <v>0.31370898364935357</v>
      </c>
      <c r="L399" s="17">
        <v>-0.99999999999999956</v>
      </c>
      <c r="M399" s="17">
        <v>-0.99999999999999956</v>
      </c>
      <c r="N399" s="17">
        <v>6.274179672987076</v>
      </c>
      <c r="O399" s="17">
        <v>26.572758755482994</v>
      </c>
      <c r="P399" s="17">
        <v>-0.72956285592561321</v>
      </c>
      <c r="Q399" s="17">
        <v>0.84342066346160682</v>
      </c>
      <c r="R399" s="17">
        <v>5.1693998323523949E-2</v>
      </c>
      <c r="S399" s="17">
        <v>0.33333333333333309</v>
      </c>
      <c r="T399" s="17">
        <v>0.37746844342688707</v>
      </c>
      <c r="U399" s="17">
        <v>0.32244701343516652</v>
      </c>
      <c r="V399" s="17">
        <v>6.6809154618215211E-2</v>
      </c>
      <c r="W399" s="17">
        <v>31.453958446569935</v>
      </c>
      <c r="X399" s="17">
        <v>2.1318708846543788</v>
      </c>
      <c r="Y399" s="17">
        <v>-0.99999999999999956</v>
      </c>
      <c r="Z399" s="17">
        <v>-0.99999999999999956</v>
      </c>
      <c r="AA399" s="17">
        <v>81.371910637510737</v>
      </c>
      <c r="AB399" s="17">
        <v>0.38653978236308528</v>
      </c>
      <c r="AC399" s="17">
        <v>0.20172301396490139</v>
      </c>
      <c r="AD399" s="17">
        <v>0.4090623675243597</v>
      </c>
      <c r="AE399" s="17">
        <v>49.866258192617337</v>
      </c>
      <c r="AF399" s="17">
        <v>0.83333333333333337</v>
      </c>
      <c r="AG399" s="17">
        <v>-0.99999999999999956</v>
      </c>
      <c r="AH399" s="17">
        <v>-0.99999999999999956</v>
      </c>
      <c r="AI399" s="17">
        <v>0</v>
      </c>
      <c r="AJ399" s="17">
        <v>6.6809154618215211E-2</v>
      </c>
      <c r="AK399" s="17">
        <v>0.79214610365850846</v>
      </c>
      <c r="AL399" s="17">
        <v>-2.9075249105840795E-2</v>
      </c>
      <c r="AM399" s="17">
        <v>0.29653388191419072</v>
      </c>
      <c r="AN399" s="17">
        <v>0.14355918295593181</v>
      </c>
      <c r="AO399" s="17">
        <v>11.374077566147308</v>
      </c>
      <c r="AP399" s="17">
        <v>3.4436033283690919</v>
      </c>
      <c r="AQ399" s="17">
        <v>50.2764974655312</v>
      </c>
      <c r="AR399" s="17">
        <v>1.100057944813601</v>
      </c>
      <c r="AS399" s="17">
        <v>2.4455798683037311</v>
      </c>
      <c r="AT399" s="17">
        <v>-0.99999999999999956</v>
      </c>
      <c r="AU399" s="17">
        <v>-0.99999999999999956</v>
      </c>
      <c r="AV399" s="17">
        <v>2.9234219606716998</v>
      </c>
      <c r="AW399" s="17">
        <v>111.38827272136294</v>
      </c>
      <c r="AX399" s="17">
        <v>118.06918818318448</v>
      </c>
      <c r="AY399" s="17">
        <v>0.36985678405499034</v>
      </c>
      <c r="AZ399" s="17">
        <v>28.439229659071682</v>
      </c>
      <c r="BA399" s="22">
        <v>1490.0765936220612</v>
      </c>
      <c r="CU399" t="e">
        <v>#N/A</v>
      </c>
      <c r="CV399" t="e">
        <v>#N/A</v>
      </c>
    </row>
    <row r="400" spans="1:100" x14ac:dyDescent="0.25">
      <c r="A400">
        <v>1157</v>
      </c>
      <c r="B400" t="s">
        <v>836</v>
      </c>
      <c r="C400" s="22">
        <v>3</v>
      </c>
      <c r="D400" s="17">
        <v>4.4195723696460476</v>
      </c>
      <c r="E400" s="17">
        <v>-9.4562144639034201E-3</v>
      </c>
      <c r="F400" s="17">
        <v>-0.16735021469620992</v>
      </c>
      <c r="G400" s="17">
        <v>-0.16791289595974682</v>
      </c>
      <c r="H400" s="17">
        <v>-3.0682797950994597E-2</v>
      </c>
      <c r="I400" s="17">
        <v>0</v>
      </c>
      <c r="J400" s="17">
        <v>-1.8409678770596933</v>
      </c>
      <c r="K400" s="17">
        <v>-3.0682797950994597E-2</v>
      </c>
      <c r="L400" s="17">
        <v>-0.99999999999999978</v>
      </c>
      <c r="M400" s="17">
        <v>-0.99999999999999978</v>
      </c>
      <c r="N400" s="17">
        <v>-0.61365595901989511</v>
      </c>
      <c r="O400" s="17">
        <v>2.4106915966266191</v>
      </c>
      <c r="P400" s="17">
        <v>0.33737251715826949</v>
      </c>
      <c r="Q400" s="17">
        <v>-5.6877728652668547E-2</v>
      </c>
      <c r="R400" s="17">
        <v>3.3040521115378946E-2</v>
      </c>
      <c r="S400" s="17">
        <v>0.33333333333333309</v>
      </c>
      <c r="T400" s="17">
        <v>0.2002446579420436</v>
      </c>
      <c r="U400" s="17">
        <v>-2.6832277745034522E-2</v>
      </c>
      <c r="V400" s="17">
        <v>-4.1805215465747442E-3</v>
      </c>
      <c r="W400" s="17">
        <v>21.329919597390489</v>
      </c>
      <c r="X400" s="17">
        <v>0.27100738660629681</v>
      </c>
      <c r="Y400" s="17">
        <v>-0.99999999999999978</v>
      </c>
      <c r="Z400" s="17">
        <v>-0.99999999999999978</v>
      </c>
      <c r="AA400" s="17">
        <v>24.75931591953681</v>
      </c>
      <c r="AB400" s="17">
        <v>0.15752017516881447</v>
      </c>
      <c r="AC400" s="17">
        <v>-0.11983552959114344</v>
      </c>
      <c r="AD400" s="17">
        <v>3.0242470442947634E-2</v>
      </c>
      <c r="AE400" s="17">
        <v>3.3963558010309254</v>
      </c>
      <c r="AF400" s="17">
        <v>0.18181818181818182</v>
      </c>
      <c r="AG400" s="17">
        <v>-0.99999999999999978</v>
      </c>
      <c r="AH400" s="17">
        <v>-0.99999999999999978</v>
      </c>
      <c r="AI400" s="17">
        <v>1.3497595109956313E-2</v>
      </c>
      <c r="AJ400" s="17">
        <v>-4.1805215465747442E-3</v>
      </c>
      <c r="AK400" s="17">
        <v>-8.0586411713499586E-3</v>
      </c>
      <c r="AL400" s="17">
        <v>-0.16108179451672761</v>
      </c>
      <c r="AM400" s="17">
        <v>-0.16193794965237834</v>
      </c>
      <c r="AN400" s="17">
        <v>-8.7767422851735957E-2</v>
      </c>
      <c r="AO400" s="17">
        <v>-4.0887419471662083</v>
      </c>
      <c r="AP400" s="17">
        <v>-2.9995945438770373</v>
      </c>
      <c r="AQ400" s="17">
        <v>19.4889517203308</v>
      </c>
      <c r="AR400" s="17">
        <v>0.50256519198376737</v>
      </c>
      <c r="AS400" s="17">
        <v>0.24032458865530215</v>
      </c>
      <c r="AT400" s="17">
        <v>-0.99999999999999978</v>
      </c>
      <c r="AU400" s="17">
        <v>-0.99999999999999978</v>
      </c>
      <c r="AV400" s="17">
        <v>-0.13487237484436765</v>
      </c>
      <c r="AW400" s="17">
        <v>24.170412972286343</v>
      </c>
      <c r="AX400" s="17">
        <v>24.022312719828001</v>
      </c>
      <c r="AY400" s="17">
        <v>-0.266166411628666</v>
      </c>
      <c r="AZ400" s="17">
        <v>-73.563855459329545</v>
      </c>
      <c r="BA400" s="22">
        <v>1396.6654079857267</v>
      </c>
      <c r="CU400" t="e">
        <v>#N/A</v>
      </c>
      <c r="CV400" t="e">
        <v>#N/A</v>
      </c>
    </row>
    <row r="401" spans="1:100" x14ac:dyDescent="0.25">
      <c r="A401">
        <v>1159</v>
      </c>
      <c r="B401" t="s">
        <v>837</v>
      </c>
      <c r="C401" s="22">
        <v>3</v>
      </c>
      <c r="D401" s="17">
        <v>4.5781672760839767</v>
      </c>
      <c r="E401" s="17">
        <v>0</v>
      </c>
      <c r="F401" s="17">
        <v>0.26898775793269936</v>
      </c>
      <c r="G401" s="17">
        <v>0.26898775793269936</v>
      </c>
      <c r="H401" s="17">
        <v>5.2590036886969636E-2</v>
      </c>
      <c r="I401" s="17">
        <v>0</v>
      </c>
      <c r="J401" s="17">
        <v>3.1554022132181787</v>
      </c>
      <c r="K401" s="17">
        <v>5.2590036886969636E-2</v>
      </c>
      <c r="L401" s="17">
        <v>-0.99999999999999933</v>
      </c>
      <c r="M401" s="17">
        <v>-0.99999999999999933</v>
      </c>
      <c r="N401" s="17">
        <v>1.0518007377393936</v>
      </c>
      <c r="O401" s="17">
        <v>8.0025572472348561</v>
      </c>
      <c r="P401" s="17">
        <v>0.14845334221700185</v>
      </c>
      <c r="Q401" s="17">
        <v>8.2500927046365746E-2</v>
      </c>
      <c r="R401" s="17">
        <v>7.1635956387442884E-2</v>
      </c>
      <c r="S401" s="17">
        <v>0.3333333333333332</v>
      </c>
      <c r="T401" s="17">
        <v>0.34369584054341312</v>
      </c>
      <c r="U401" s="17">
        <v>-0.14223056782095872</v>
      </c>
      <c r="V401" s="17">
        <v>3.4923319593069803E-2</v>
      </c>
      <c r="W401" s="17">
        <v>20.68527555047552</v>
      </c>
      <c r="X401" s="17">
        <v>0.27541929047444086</v>
      </c>
      <c r="Y401" s="17">
        <v>-0.99999999999999933</v>
      </c>
      <c r="Z401" s="17">
        <v>-0.99999999999999933</v>
      </c>
      <c r="AA401" s="17">
        <v>55.252290279535146</v>
      </c>
      <c r="AB401" s="17">
        <v>0.27581301055659596</v>
      </c>
      <c r="AC401" s="17">
        <v>9.6967964642138346E-2</v>
      </c>
      <c r="AD401" s="17">
        <v>0.3171266002547094</v>
      </c>
      <c r="AE401" s="17">
        <v>34.49537877267219</v>
      </c>
      <c r="AF401" s="17">
        <v>0.4</v>
      </c>
      <c r="AG401" s="17">
        <v>-0.99999999999999933</v>
      </c>
      <c r="AH401" s="17">
        <v>-0.99999999999999933</v>
      </c>
      <c r="AI401" s="17">
        <v>1.4455292672879236E-2</v>
      </c>
      <c r="AJ401" s="17">
        <v>3.4923319593069803E-2</v>
      </c>
      <c r="AK401" s="17">
        <v>-3.6934185304688866E-2</v>
      </c>
      <c r="AL401" s="17">
        <v>0.33669781134810034</v>
      </c>
      <c r="AM401" s="17">
        <v>3.5312522133421807E-2</v>
      </c>
      <c r="AN401" s="17">
        <v>-0.13311419278472303</v>
      </c>
      <c r="AO401" s="17">
        <v>0.69814212681209886</v>
      </c>
      <c r="AP401" s="17">
        <v>-1.644365762877573</v>
      </c>
      <c r="AQ401" s="17">
        <v>23.840677763693702</v>
      </c>
      <c r="AR401" s="17">
        <v>0.56972192564885726</v>
      </c>
      <c r="AS401" s="17">
        <v>0.3280093273614107</v>
      </c>
      <c r="AT401" s="17">
        <v>-0.99999999999999933</v>
      </c>
      <c r="AU401" s="17">
        <v>-0.99999999999999933</v>
      </c>
      <c r="AV401" s="17">
        <v>0.34062371432014238</v>
      </c>
      <c r="AW401" s="17">
        <v>61.610481763892423</v>
      </c>
      <c r="AX401" s="17">
        <v>65.391919576656946</v>
      </c>
      <c r="AY401" s="17">
        <v>8.4893327880452701E-2</v>
      </c>
      <c r="AZ401" s="17">
        <v>-17.500328769402966</v>
      </c>
      <c r="BA401" s="22">
        <v>1406.7115365945183</v>
      </c>
      <c r="CU401" t="e">
        <v>#N/A</v>
      </c>
      <c r="CV401" t="e">
        <v>#N/A</v>
      </c>
    </row>
    <row r="402" spans="1:100" x14ac:dyDescent="0.25">
      <c r="A402">
        <v>1160</v>
      </c>
      <c r="B402" t="s">
        <v>838</v>
      </c>
      <c r="C402" s="22">
        <v>3</v>
      </c>
      <c r="D402" s="17">
        <v>5.1770471525557449</v>
      </c>
      <c r="E402" s="17">
        <v>0</v>
      </c>
      <c r="F402" s="17">
        <v>0.69091529330111912</v>
      </c>
      <c r="G402" s="17">
        <v>0.69091529330111912</v>
      </c>
      <c r="H402" s="17">
        <v>0.32826411672499928</v>
      </c>
      <c r="I402" s="17">
        <v>0</v>
      </c>
      <c r="J402" s="17">
        <v>19.69584700349996</v>
      </c>
      <c r="K402" s="17">
        <v>0.32826411672499928</v>
      </c>
      <c r="L402" s="17">
        <v>-0.99999999999999978</v>
      </c>
      <c r="M402" s="17">
        <v>-0.99999999999999978</v>
      </c>
      <c r="N402" s="17">
        <v>6.5652823344999849</v>
      </c>
      <c r="O402" s="17">
        <v>25.563809449356828</v>
      </c>
      <c r="P402" s="17">
        <v>-0.16459041445101286</v>
      </c>
      <c r="Q402" s="17">
        <v>1.697647725247196</v>
      </c>
      <c r="R402" s="17">
        <v>0.55712537771632364</v>
      </c>
      <c r="S402" s="17">
        <v>0.33333333333333304</v>
      </c>
      <c r="T402" s="17">
        <v>0.34733592295942839</v>
      </c>
      <c r="U402" s="17">
        <v>0.28361919641516775</v>
      </c>
      <c r="V402" s="17">
        <v>7.1072768361097119E-3</v>
      </c>
      <c r="W402" s="17">
        <v>25.725264512761587</v>
      </c>
      <c r="X402" s="17">
        <v>1.5435281758711872</v>
      </c>
      <c r="Y402" s="17">
        <v>-0.99999999999999978</v>
      </c>
      <c r="Z402" s="17">
        <v>-0.99999999999999978</v>
      </c>
      <c r="AA402" s="17">
        <v>92.085151610622233</v>
      </c>
      <c r="AB402" s="17">
        <v>0.4932365811990953</v>
      </c>
      <c r="AC402" s="17">
        <v>0.56431597531289168</v>
      </c>
      <c r="AD402" s="17">
        <v>0.25850267789089942</v>
      </c>
      <c r="AE402" s="17">
        <v>65.802761720144304</v>
      </c>
      <c r="AF402" s="17">
        <v>0.75</v>
      </c>
      <c r="AG402" s="17">
        <v>-0.99999999999999978</v>
      </c>
      <c r="AH402" s="17">
        <v>-0.99999999999999978</v>
      </c>
      <c r="AI402" s="17">
        <v>-1.135637807444928E-2</v>
      </c>
      <c r="AJ402" s="17">
        <v>7.1072768361097119E-3</v>
      </c>
      <c r="AK402" s="17">
        <v>-7.9190282556329539E-4</v>
      </c>
      <c r="AL402" s="17">
        <v>5.0920807610001687E-2</v>
      </c>
      <c r="AM402" s="17">
        <v>-9.9152225905155822E-2</v>
      </c>
      <c r="AN402" s="17">
        <v>-6.9710110732591424E-2</v>
      </c>
      <c r="AO402" s="17">
        <v>-2.4827651617567135</v>
      </c>
      <c r="AP402" s="17">
        <v>-1.4881487302647756</v>
      </c>
      <c r="AQ402" s="17">
        <v>45.421111516261519</v>
      </c>
      <c r="AR402" s="17">
        <v>0.97139572954403897</v>
      </c>
      <c r="AS402" s="17">
        <v>1.871792292596187</v>
      </c>
      <c r="AT402" s="17">
        <v>-0.99999999999999978</v>
      </c>
      <c r="AU402" s="17">
        <v>-0.99999999999999978</v>
      </c>
      <c r="AV402" s="17">
        <v>1.2480406710174441</v>
      </c>
      <c r="AW402" s="17">
        <v>116.16081232971423</v>
      </c>
      <c r="AX402" s="17">
        <v>116.64441245183623</v>
      </c>
      <c r="AY402" s="17">
        <v>0.28326841920911205</v>
      </c>
      <c r="AZ402" s="17">
        <v>11.076338173715182</v>
      </c>
      <c r="BA402" s="22">
        <v>1438.7318485199046</v>
      </c>
      <c r="CU402" t="e">
        <v>#N/A</v>
      </c>
      <c r="CV402" t="e">
        <v>#N/A</v>
      </c>
    </row>
    <row r="403" spans="1:100" x14ac:dyDescent="0.25">
      <c r="A403">
        <v>1164</v>
      </c>
      <c r="B403" t="s">
        <v>839</v>
      </c>
      <c r="C403" s="22">
        <v>3</v>
      </c>
      <c r="D403" s="17">
        <v>3.8800473647077753</v>
      </c>
      <c r="E403" s="17">
        <v>0</v>
      </c>
      <c r="F403" s="17">
        <v>0.69911672527711233</v>
      </c>
      <c r="G403" s="17">
        <v>0.69911672527711233</v>
      </c>
      <c r="H403" s="17">
        <v>0.2405272687514278</v>
      </c>
      <c r="I403" s="17">
        <v>0</v>
      </c>
      <c r="J403" s="17">
        <v>14.431636125085671</v>
      </c>
      <c r="K403" s="17">
        <v>0.2405272687514278</v>
      </c>
      <c r="L403" s="17">
        <v>-1.0000000000000011</v>
      </c>
      <c r="M403" s="17">
        <v>-1.0000000000000011</v>
      </c>
      <c r="N403" s="17">
        <v>4.8105453750285561</v>
      </c>
      <c r="O403" s="17">
        <v>19.010800215070553</v>
      </c>
      <c r="P403" s="17">
        <v>-0.12386440353740918</v>
      </c>
      <c r="Q403" s="17">
        <v>-0.4035067301031402</v>
      </c>
      <c r="R403" s="17">
        <v>-0.19724272280159333</v>
      </c>
      <c r="S403" s="17">
        <v>0.32494605580217206</v>
      </c>
      <c r="T403" s="17">
        <v>0.28226297639372144</v>
      </c>
      <c r="U403" s="17">
        <v>-5.6894372489779917E-2</v>
      </c>
      <c r="V403" s="17">
        <v>0</v>
      </c>
      <c r="W403" s="17">
        <v>12.391495638187433</v>
      </c>
      <c r="X403" s="17">
        <v>9.0396451838910083E-2</v>
      </c>
      <c r="Y403" s="17">
        <v>-1.0000000000000011</v>
      </c>
      <c r="Z403" s="17">
        <v>-1.0000000000000011</v>
      </c>
      <c r="AA403" s="17">
        <v>22.425109681805299</v>
      </c>
      <c r="AB403" s="17">
        <v>0.14108174174849802</v>
      </c>
      <c r="AC403" s="17">
        <v>-7.3507411056864785E-2</v>
      </c>
      <c r="AD403" s="17">
        <v>0.137042804636756</v>
      </c>
      <c r="AE403" s="17">
        <v>10.230856766419471</v>
      </c>
      <c r="AF403" s="17">
        <v>0.18181818181818182</v>
      </c>
      <c r="AG403" s="17">
        <v>-1.0000000000000011</v>
      </c>
      <c r="AH403" s="17">
        <v>-1.0000000000000011</v>
      </c>
      <c r="AI403" s="17">
        <v>1.8299012228962502E-3</v>
      </c>
      <c r="AJ403" s="17">
        <v>0</v>
      </c>
      <c r="AK403" s="17">
        <v>0.44212032641898713</v>
      </c>
      <c r="AL403" s="17">
        <v>0.19673561664941619</v>
      </c>
      <c r="AM403" s="17">
        <v>-0.10006332557576356</v>
      </c>
      <c r="AN403" s="17">
        <v>-2.3068597791999157E-2</v>
      </c>
      <c r="AO403" s="17">
        <v>-0.29098150729915101</v>
      </c>
      <c r="AP403" s="17">
        <v>0.40696313844710291</v>
      </c>
      <c r="AQ403" s="17">
        <v>26.823131763273096</v>
      </c>
      <c r="AR403" s="17">
        <v>0.55031465970611371</v>
      </c>
      <c r="AS403" s="17">
        <v>0.33092372059033776</v>
      </c>
      <c r="AT403" s="17">
        <v>-1.0000000000000011</v>
      </c>
      <c r="AU403" s="17">
        <v>-1.0000000000000011</v>
      </c>
      <c r="AV403" s="17">
        <v>0.5018740024755195</v>
      </c>
      <c r="AW403" s="17">
        <v>41.842873035322974</v>
      </c>
      <c r="AX403" s="17">
        <v>41.879471059780897</v>
      </c>
      <c r="AY403" s="17">
        <v>0.11468237176092111</v>
      </c>
      <c r="AZ403" s="17">
        <v>-1.3044907015357941</v>
      </c>
      <c r="BA403" s="22">
        <v>1498.715533260221</v>
      </c>
      <c r="CU403" t="e">
        <v>#N/A</v>
      </c>
      <c r="CV403" t="e">
        <v>#N/A</v>
      </c>
    </row>
    <row r="404" spans="1:100" x14ac:dyDescent="0.25">
      <c r="A404">
        <v>1165</v>
      </c>
      <c r="B404" t="s">
        <v>840</v>
      </c>
      <c r="C404" s="22">
        <v>3</v>
      </c>
      <c r="D404" s="17">
        <v>4.7642721031365323</v>
      </c>
      <c r="E404" s="17">
        <v>0</v>
      </c>
      <c r="F404" s="17">
        <v>0.25483646624752565</v>
      </c>
      <c r="G404" s="17">
        <v>0.25483646624752565</v>
      </c>
      <c r="H404" s="17">
        <v>0.11932503258287637</v>
      </c>
      <c r="I404" s="17">
        <v>0</v>
      </c>
      <c r="J404" s="17">
        <v>7.1595019549725842</v>
      </c>
      <c r="K404" s="17">
        <v>0.11932503258287637</v>
      </c>
      <c r="L404" s="17">
        <v>-0.99999999999999978</v>
      </c>
      <c r="M404" s="17">
        <v>-0.99999999999999978</v>
      </c>
      <c r="N404" s="17">
        <v>2.3865006516575291</v>
      </c>
      <c r="O404" s="17">
        <v>12.178610524356651</v>
      </c>
      <c r="P404" s="17">
        <v>1.291684185299325</v>
      </c>
      <c r="Q404" s="17">
        <v>-0.13623610486049714</v>
      </c>
      <c r="R404" s="17">
        <v>-1.6601646857976098E-2</v>
      </c>
      <c r="S404" s="17">
        <v>0.3333333333333332</v>
      </c>
      <c r="T404" s="17">
        <v>0.39186842361766377</v>
      </c>
      <c r="U404" s="17">
        <v>0.15345141876860161</v>
      </c>
      <c r="V404" s="17">
        <v>7.2741040106313035E-2</v>
      </c>
      <c r="W404" s="17">
        <v>33.282767329721381</v>
      </c>
      <c r="X404" s="17">
        <v>1.7106662432418174</v>
      </c>
      <c r="Y404" s="17">
        <v>-0.99999999999999978</v>
      </c>
      <c r="Z404" s="17">
        <v>-0.99999999999999978</v>
      </c>
      <c r="AA404" s="17">
        <v>48.604143437696095</v>
      </c>
      <c r="AB404" s="17">
        <v>0.20138025286228919</v>
      </c>
      <c r="AC404" s="17">
        <v>-5.2268682771615331E-2</v>
      </c>
      <c r="AD404" s="17">
        <v>0.15764798500597851</v>
      </c>
      <c r="AE404" s="17">
        <v>15.337977754832629</v>
      </c>
      <c r="AF404" s="17">
        <v>0.38461538461538464</v>
      </c>
      <c r="AG404" s="17">
        <v>-0.99999999999999978</v>
      </c>
      <c r="AH404" s="17">
        <v>-0.99999999999999978</v>
      </c>
      <c r="AI404" s="17">
        <v>8.1838675553535436E-3</v>
      </c>
      <c r="AJ404" s="17">
        <v>7.2741040106313035E-2</v>
      </c>
      <c r="AK404" s="17">
        <v>3.6628256910417642E-2</v>
      </c>
      <c r="AL404" s="17">
        <v>8.5533981146076146E-2</v>
      </c>
      <c r="AM404" s="17">
        <v>-8.2031609824197743E-2</v>
      </c>
      <c r="AN404" s="17">
        <v>0.13822429418935164</v>
      </c>
      <c r="AO404" s="17">
        <v>-1.8676489610528553</v>
      </c>
      <c r="AP404" s="17">
        <v>3.8832772604641712</v>
      </c>
      <c r="AQ404" s="17">
        <v>40.442269284693978</v>
      </c>
      <c r="AR404" s="17">
        <v>0.95139421582591166</v>
      </c>
      <c r="AS404" s="17">
        <v>1.8299912758246935</v>
      </c>
      <c r="AT404" s="17">
        <v>-0.99999999999999978</v>
      </c>
      <c r="AU404" s="17">
        <v>-0.99999999999999978</v>
      </c>
      <c r="AV404" s="17">
        <v>0.23823481938954949</v>
      </c>
      <c r="AW404" s="17">
        <v>64.666031222516835</v>
      </c>
      <c r="AX404" s="17">
        <v>72.103812584255223</v>
      </c>
      <c r="AY404" s="17">
        <v>0.10665337147847112</v>
      </c>
      <c r="AZ404" s="17">
        <v>-5.3565267242535199</v>
      </c>
      <c r="BA404" s="22">
        <v>1473.8786208336655</v>
      </c>
      <c r="CU404" t="e">
        <v>#N/A</v>
      </c>
      <c r="CV404" t="e">
        <v>#N/A</v>
      </c>
    </row>
    <row r="405" spans="1:100" x14ac:dyDescent="0.25">
      <c r="A405">
        <v>1168</v>
      </c>
      <c r="B405" t="s">
        <v>841</v>
      </c>
      <c r="C405" s="22">
        <v>3</v>
      </c>
      <c r="D405" s="17">
        <v>4.7777040332099272</v>
      </c>
      <c r="E405" s="17">
        <v>0</v>
      </c>
      <c r="F405" s="17">
        <v>0.6438020757700379</v>
      </c>
      <c r="G405" s="17">
        <v>0.6438020757700379</v>
      </c>
      <c r="H405" s="17">
        <v>0.1595774926363325</v>
      </c>
      <c r="I405" s="17">
        <v>0</v>
      </c>
      <c r="J405" s="17">
        <v>9.5746495581799476</v>
      </c>
      <c r="K405" s="17">
        <v>0.1595774926363325</v>
      </c>
      <c r="L405" s="17">
        <v>-0.99999999999999967</v>
      </c>
      <c r="M405" s="17">
        <v>-0.99999999999999967</v>
      </c>
      <c r="N405" s="17">
        <v>3.1915498527266477</v>
      </c>
      <c r="O405" s="17">
        <v>14.996155667159906</v>
      </c>
      <c r="P405" s="17">
        <v>0.26648477560050343</v>
      </c>
      <c r="Q405" s="17">
        <v>3.0438317925755243</v>
      </c>
      <c r="R405" s="17">
        <v>1.0504032106011658</v>
      </c>
      <c r="S405" s="17">
        <v>0.33333333333333315</v>
      </c>
      <c r="T405" s="17">
        <v>9.0544074542274061E-2</v>
      </c>
      <c r="U405" s="17">
        <v>-0.23843360994148938</v>
      </c>
      <c r="V405" s="17">
        <v>-1.6572929406329494E-3</v>
      </c>
      <c r="W405" s="17">
        <v>0.96836049428610227</v>
      </c>
      <c r="X405" s="17">
        <v>-0.85909962003062756</v>
      </c>
      <c r="Y405" s="17">
        <v>-0.99999999999999967</v>
      </c>
      <c r="Z405" s="17">
        <v>-0.99999999999999967</v>
      </c>
      <c r="AA405" s="17">
        <v>14.230981718810968</v>
      </c>
      <c r="AB405" s="17">
        <v>8.9520352704181988E-2</v>
      </c>
      <c r="AC405" s="17">
        <v>0.16941533153053071</v>
      </c>
      <c r="AD405" s="17">
        <v>-1.4691323956238617E-2</v>
      </c>
      <c r="AE405" s="17">
        <v>12.212218013923701</v>
      </c>
      <c r="AF405" s="17">
        <v>0.5</v>
      </c>
      <c r="AG405" s="17">
        <v>-0.99999999999999967</v>
      </c>
      <c r="AH405" s="17">
        <v>-0.99999999999999967</v>
      </c>
      <c r="AI405" s="17">
        <v>5.8169429304767414E-2</v>
      </c>
      <c r="AJ405" s="17">
        <v>-1.6572929406329494E-3</v>
      </c>
      <c r="AK405" s="17">
        <v>7.9673818285746031E-2</v>
      </c>
      <c r="AL405" s="17">
        <v>0.63696214253098848</v>
      </c>
      <c r="AM405" s="17">
        <v>0.4239465037391838</v>
      </c>
      <c r="AN405" s="17">
        <v>0.14762660459775437</v>
      </c>
      <c r="AO405" s="17">
        <v>10.997031684908324</v>
      </c>
      <c r="AP405" s="17">
        <v>6.8754758275988008</v>
      </c>
      <c r="AQ405" s="17">
        <v>10.543010052466046</v>
      </c>
      <c r="AR405" s="17">
        <v>0.18378650499348484</v>
      </c>
      <c r="AS405" s="17">
        <v>-0.69952212739429498</v>
      </c>
      <c r="AT405" s="17">
        <v>-0.99999999999999967</v>
      </c>
      <c r="AU405" s="17">
        <v>-0.99999999999999967</v>
      </c>
      <c r="AV405" s="17">
        <v>1.6942052863712034</v>
      </c>
      <c r="AW405" s="17">
        <v>36.102613213569697</v>
      </c>
      <c r="AX405" s="17">
        <v>37.100272505601751</v>
      </c>
      <c r="AY405" s="17">
        <v>-1.3616034758957377E-2</v>
      </c>
      <c r="AZ405" s="17">
        <v>-39.341433423816653</v>
      </c>
      <c r="BA405" s="22">
        <v>1359.4323718108035</v>
      </c>
      <c r="CU405" t="e">
        <v>#N/A</v>
      </c>
      <c r="CV405" t="e">
        <v>#N/A</v>
      </c>
    </row>
    <row r="406" spans="1:100" x14ac:dyDescent="0.25">
      <c r="A406">
        <v>1178</v>
      </c>
      <c r="B406" t="s">
        <v>842</v>
      </c>
      <c r="C406" s="22">
        <v>3</v>
      </c>
      <c r="D406" s="17">
        <v>5.547135474939406</v>
      </c>
      <c r="E406" s="17">
        <v>-1.1501156206592752E-2</v>
      </c>
      <c r="F406" s="17">
        <v>2.2450729718287556</v>
      </c>
      <c r="G406" s="17">
        <v>2.2450729718287556</v>
      </c>
      <c r="H406" s="17">
        <v>0.3759396139294327</v>
      </c>
      <c r="I406" s="17">
        <v>0</v>
      </c>
      <c r="J406" s="17">
        <v>22.55637683576597</v>
      </c>
      <c r="K406" s="17">
        <v>0.3759396139294327</v>
      </c>
      <c r="L406" s="17">
        <v>-1</v>
      </c>
      <c r="M406" s="17">
        <v>-1</v>
      </c>
      <c r="N406" s="17">
        <v>7.5187922785886521</v>
      </c>
      <c r="O406" s="17">
        <v>30.34858528253411</v>
      </c>
      <c r="P406" s="17">
        <v>-6.4850014314833357</v>
      </c>
      <c r="Q406" s="17">
        <v>0.57862169833872157</v>
      </c>
      <c r="R406" s="17">
        <v>-0.68204362770647853</v>
      </c>
      <c r="S406" s="17">
        <v>0.32750758512855205</v>
      </c>
      <c r="T406" s="17">
        <v>0.42236690013184464</v>
      </c>
      <c r="U406" s="17">
        <v>0.17824432328994594</v>
      </c>
      <c r="V406" s="17">
        <v>-1.0153998432118772E-2</v>
      </c>
      <c r="W406" s="17">
        <v>21.681007847551648</v>
      </c>
      <c r="X406" s="17">
        <v>1.1016560160044835</v>
      </c>
      <c r="Y406" s="17">
        <v>-1</v>
      </c>
      <c r="Z406" s="17">
        <v>-1</v>
      </c>
      <c r="AA406" s="17">
        <v>58.838747635149801</v>
      </c>
      <c r="AB406" s="17">
        <v>0.34444648487308899</v>
      </c>
      <c r="AC406" s="17">
        <v>0.33772474134465402</v>
      </c>
      <c r="AD406" s="17">
        <v>7.462444208834923E-2</v>
      </c>
      <c r="AE406" s="17">
        <v>37.839783415304595</v>
      </c>
      <c r="AF406" s="17">
        <v>0.33333333333333331</v>
      </c>
      <c r="AG406" s="17">
        <v>-1</v>
      </c>
      <c r="AH406" s="17">
        <v>-1</v>
      </c>
      <c r="AI406" s="17">
        <v>4.5193865288505268E-2</v>
      </c>
      <c r="AJ406" s="17">
        <v>-1.0153998432118772E-2</v>
      </c>
      <c r="AK406" s="17">
        <v>9.0008891815672537E-2</v>
      </c>
      <c r="AL406" s="17">
        <v>0.10303310017502586</v>
      </c>
      <c r="AM406" s="17">
        <v>7.3286567834819571E-2</v>
      </c>
      <c r="AN406" s="17">
        <v>0.40969981308553732</v>
      </c>
      <c r="AO406" s="17">
        <v>2.2822086549488545</v>
      </c>
      <c r="AP406" s="17">
        <v>10.757660828013563</v>
      </c>
      <c r="AQ406" s="17">
        <v>44.237384683317629</v>
      </c>
      <c r="AR406" s="17">
        <v>0.91796481011822373</v>
      </c>
      <c r="AS406" s="17">
        <v>1.4775956299339157</v>
      </c>
      <c r="AT406" s="17">
        <v>-1</v>
      </c>
      <c r="AU406" s="17">
        <v>-1</v>
      </c>
      <c r="AV406" s="17">
        <v>1.5630293441222776</v>
      </c>
      <c r="AW406" s="17">
        <v>99.944993745697445</v>
      </c>
      <c r="AX406" s="17">
        <v>99.833471208255673</v>
      </c>
      <c r="AY406" s="17">
        <v>0.27368666601345049</v>
      </c>
      <c r="AZ406" s="17">
        <v>0.23534550167190726</v>
      </c>
      <c r="BA406" s="22">
        <v>1469.7916820405176</v>
      </c>
      <c r="CU406" t="e">
        <v>#N/A</v>
      </c>
      <c r="CV406" t="e">
        <v>#N/A</v>
      </c>
    </row>
    <row r="407" spans="1:100" x14ac:dyDescent="0.25">
      <c r="A407">
        <v>1188</v>
      </c>
      <c r="B407" t="s">
        <v>843</v>
      </c>
      <c r="C407" s="22">
        <v>3</v>
      </c>
      <c r="D407" s="17">
        <v>4.860934892002172</v>
      </c>
      <c r="E407" s="17">
        <v>-3.3802880017195003E-2</v>
      </c>
      <c r="F407" s="17">
        <v>-0.10556111718302603</v>
      </c>
      <c r="G407" s="17">
        <v>-0.11406784532997889</v>
      </c>
      <c r="H407" s="17">
        <v>0.28563593875855697</v>
      </c>
      <c r="I407" s="17">
        <v>-2.3368297343512073E-2</v>
      </c>
      <c r="J407" s="17">
        <v>15.736058484902687</v>
      </c>
      <c r="K407" s="17">
        <v>0.26226764141504488</v>
      </c>
      <c r="L407" s="17">
        <v>-0.99999999999999845</v>
      </c>
      <c r="M407" s="17">
        <v>-0.99999999999999845</v>
      </c>
      <c r="N407" s="17">
        <v>5.2453528283008986</v>
      </c>
      <c r="O407" s="17">
        <v>20.482925531574899</v>
      </c>
      <c r="P407" s="17">
        <v>0.51939581244657196</v>
      </c>
      <c r="Q407" s="17">
        <v>0.76600798482786048</v>
      </c>
      <c r="R407" s="17">
        <v>0.3008575182547627</v>
      </c>
      <c r="S407" s="17">
        <v>0.33333333333333298</v>
      </c>
      <c r="T407" s="17">
        <v>0.33333333333333298</v>
      </c>
      <c r="U407" s="17">
        <v>0.32871485686204205</v>
      </c>
      <c r="V407" s="17">
        <v>-0.11307478382505345</v>
      </c>
      <c r="W407" s="17">
        <v>24.801563931544358</v>
      </c>
      <c r="X407" s="17">
        <v>1.0408097497494673</v>
      </c>
      <c r="Y407" s="17">
        <v>-0.99999999999999845</v>
      </c>
      <c r="Z407" s="17">
        <v>-0.99999999999999845</v>
      </c>
      <c r="AA407" s="17">
        <v>57.522651819657</v>
      </c>
      <c r="AB407" s="17">
        <v>0.13510729290550247</v>
      </c>
      <c r="AC407" s="17">
        <v>0.1472258865918897</v>
      </c>
      <c r="AD407" s="17">
        <v>0.36607142789976538</v>
      </c>
      <c r="AE407" s="17">
        <v>32.42023036985789</v>
      </c>
      <c r="AF407" s="17">
        <v>0.7857142857142857</v>
      </c>
      <c r="AG407" s="17">
        <v>-0.99999999999999845</v>
      </c>
      <c r="AH407" s="17">
        <v>-0.99999999999999845</v>
      </c>
      <c r="AI407" s="17">
        <v>-7.8628553119580117E-3</v>
      </c>
      <c r="AJ407" s="17">
        <v>-0.11307478382505345</v>
      </c>
      <c r="AK407" s="17">
        <v>3.4118829445173277E-2</v>
      </c>
      <c r="AL407" s="17">
        <v>-9.3021447770666191E-2</v>
      </c>
      <c r="AM407" s="17">
        <v>-1.5167261223327679E-2</v>
      </c>
      <c r="AN407" s="17">
        <v>-0.13390296130403417</v>
      </c>
      <c r="AO407" s="17">
        <v>-0.20858738335732538</v>
      </c>
      <c r="AP407" s="17">
        <v>-3.8126812714541853</v>
      </c>
      <c r="AQ407" s="17">
        <v>40.537622416447064</v>
      </c>
      <c r="AR407" s="17">
        <v>0.88230673970365392</v>
      </c>
      <c r="AS407" s="17">
        <v>1.3030773911645133</v>
      </c>
      <c r="AT407" s="17">
        <v>-0.99999999999999845</v>
      </c>
      <c r="AU407" s="17">
        <v>-0.99999999999999845</v>
      </c>
      <c r="AV407" s="17">
        <v>0.18678967292478371</v>
      </c>
      <c r="AW407" s="17">
        <v>74.192896079777668</v>
      </c>
      <c r="AX407" s="17">
        <v>62.728160591033173</v>
      </c>
      <c r="AY407" s="17">
        <v>-0.24783191574822902</v>
      </c>
      <c r="AZ407" s="17">
        <v>-37.560317678538489</v>
      </c>
      <c r="BA407" s="22">
        <v>1426.5835073485525</v>
      </c>
      <c r="CU407" t="e">
        <v>#N/A</v>
      </c>
      <c r="CV407" t="e">
        <v>#N/A</v>
      </c>
    </row>
    <row r="408" spans="1:100" x14ac:dyDescent="0.25">
      <c r="A408">
        <v>1189</v>
      </c>
      <c r="B408" t="s">
        <v>485</v>
      </c>
      <c r="C408" s="22">
        <v>3</v>
      </c>
      <c r="D408" s="17">
        <v>4.6955884395316225</v>
      </c>
      <c r="E408" s="17">
        <v>7.7224407935773579E-2</v>
      </c>
      <c r="F408" s="17">
        <v>3.4126547362576942</v>
      </c>
      <c r="G408" s="17">
        <v>3.4317678095556334</v>
      </c>
      <c r="H408" s="17">
        <v>0.20097508255201341</v>
      </c>
      <c r="I408" s="17">
        <v>0</v>
      </c>
      <c r="J408" s="17">
        <v>12.05850495312081</v>
      </c>
      <c r="K408" s="17">
        <v>0.20097508255201341</v>
      </c>
      <c r="L408" s="17">
        <v>-0.99999999999999833</v>
      </c>
      <c r="M408" s="17">
        <v>-0.99999999999999833</v>
      </c>
      <c r="N408" s="17">
        <v>4.0195016510402706</v>
      </c>
      <c r="O408" s="17">
        <v>20.185861202208059</v>
      </c>
      <c r="P408" s="17">
        <v>-4.4347138247498369E-3</v>
      </c>
      <c r="Q408" s="17">
        <v>0.66166874826273026</v>
      </c>
      <c r="R408" s="17">
        <v>0.29204439324493853</v>
      </c>
      <c r="S408" s="17">
        <v>0.33333333333333282</v>
      </c>
      <c r="T408" s="17">
        <v>0.33333333333333282</v>
      </c>
      <c r="U408" s="17">
        <v>0.33107193199004781</v>
      </c>
      <c r="V408" s="17">
        <v>0.27556540100405519</v>
      </c>
      <c r="W408" s="17">
        <v>42.893156684350238</v>
      </c>
      <c r="X408" s="17">
        <v>3.4433717180991752</v>
      </c>
      <c r="Y408" s="17">
        <v>-0.99999999999999833</v>
      </c>
      <c r="Z408" s="17">
        <v>-0.99999999999999833</v>
      </c>
      <c r="AA408" s="17">
        <v>72.975017205611636</v>
      </c>
      <c r="AB408" s="17">
        <v>0.19317986956667305</v>
      </c>
      <c r="AC408" s="17">
        <v>0.19278262835385718</v>
      </c>
      <c r="AD408" s="17">
        <v>0.20983382463979963</v>
      </c>
      <c r="AE408" s="17">
        <v>29.78981612801649</v>
      </c>
      <c r="AF408" s="17">
        <v>0.73333333333333328</v>
      </c>
      <c r="AG408" s="17">
        <v>-0.99999999999999833</v>
      </c>
      <c r="AH408" s="17">
        <v>-0.99999999999999833</v>
      </c>
      <c r="AI408" s="17">
        <v>-2.4162176329076947E-2</v>
      </c>
      <c r="AJ408" s="17">
        <v>0.27556540100405519</v>
      </c>
      <c r="AK408" s="17">
        <v>7.5089113564637183E-2</v>
      </c>
      <c r="AL408" s="17">
        <v>7.4050114627943253E-2</v>
      </c>
      <c r="AM408" s="17">
        <v>0.23962327045844417</v>
      </c>
      <c r="AN408" s="17">
        <v>1.1025214658309315E-3</v>
      </c>
      <c r="AO408" s="17">
        <v>6.3660273292842886</v>
      </c>
      <c r="AP408" s="17">
        <v>0.39781360978548985</v>
      </c>
      <c r="AQ408" s="17">
        <v>54.951661637471034</v>
      </c>
      <c r="AR408" s="17">
        <v>1.273303999660768</v>
      </c>
      <c r="AS408" s="17">
        <v>3.6443468006511872</v>
      </c>
      <c r="AT408" s="17">
        <v>-0.99999999999999833</v>
      </c>
      <c r="AU408" s="17">
        <v>-0.99999999999999833</v>
      </c>
      <c r="AV408" s="17">
        <v>3.7238122028005711</v>
      </c>
      <c r="AW408" s="17">
        <v>93.558692017605196</v>
      </c>
      <c r="AX408" s="17">
        <v>120.63198859142921</v>
      </c>
      <c r="AY408" s="17">
        <v>0.17195369595373644</v>
      </c>
      <c r="AZ408" s="17">
        <v>-4.0252487361403499</v>
      </c>
      <c r="BA408" s="22">
        <v>1479.0534776072991</v>
      </c>
      <c r="CU408" t="e">
        <v>#N/A</v>
      </c>
      <c r="CV408" t="e">
        <v>#N/A</v>
      </c>
    </row>
    <row r="409" spans="1:100" x14ac:dyDescent="0.25">
      <c r="A409">
        <v>1197</v>
      </c>
      <c r="B409" t="s">
        <v>844</v>
      </c>
      <c r="C409" s="22">
        <v>3</v>
      </c>
      <c r="D409" s="17">
        <v>2.9710224653862114</v>
      </c>
      <c r="E409" s="17">
        <v>-2.1032777988121559E-3</v>
      </c>
      <c r="F409" s="17">
        <v>-0.69655416950879012</v>
      </c>
      <c r="G409" s="17">
        <v>-0.69725526210839417</v>
      </c>
      <c r="H409" s="17">
        <v>8.054946079231462E-4</v>
      </c>
      <c r="I409" s="17">
        <v>0</v>
      </c>
      <c r="J409" s="17">
        <v>4.8329676475388217E-2</v>
      </c>
      <c r="K409" s="17">
        <v>8.054946079231462E-4</v>
      </c>
      <c r="L409" s="17">
        <v>-1.0000000000000009</v>
      </c>
      <c r="M409" s="17">
        <v>-1.0000000000000009</v>
      </c>
      <c r="N409" s="17">
        <v>1.6109892158462508E-2</v>
      </c>
      <c r="O409" s="17">
        <v>2.3220968797532047</v>
      </c>
      <c r="P409" s="17">
        <v>-0.52043792093458408</v>
      </c>
      <c r="Q409" s="17">
        <v>-3.4805927364466527E-2</v>
      </c>
      <c r="R409" s="17">
        <v>-2.3332306865720576E-2</v>
      </c>
      <c r="S409" s="17">
        <v>0.33333333333333376</v>
      </c>
      <c r="T409" s="17">
        <v>0.22123769243874622</v>
      </c>
      <c r="U409" s="17">
        <v>0.39569661002143192</v>
      </c>
      <c r="V409" s="17">
        <v>-3.5343640835879146E-2</v>
      </c>
      <c r="W409" s="17">
        <v>36.56474001398837</v>
      </c>
      <c r="X409" s="17">
        <v>1.7983596366290917</v>
      </c>
      <c r="Y409" s="17">
        <v>-1.0000000000000009</v>
      </c>
      <c r="Z409" s="17">
        <v>-1.0000000000000009</v>
      </c>
      <c r="AA409" s="17">
        <v>65.317299713275119</v>
      </c>
      <c r="AB409" s="17">
        <v>0.15455106024331897</v>
      </c>
      <c r="AC409" s="17">
        <v>7.8577918172457739E-2</v>
      </c>
      <c r="AD409" s="17">
        <v>0.34238886170727173</v>
      </c>
      <c r="AE409" s="17">
        <v>28.775892006152429</v>
      </c>
      <c r="AF409" s="17">
        <v>0.7142857142857143</v>
      </c>
      <c r="AG409" s="17">
        <v>-1.0000000000000009</v>
      </c>
      <c r="AH409" s="17">
        <v>-1.0000000000000009</v>
      </c>
      <c r="AI409" s="17">
        <v>-6.1450015442733041E-3</v>
      </c>
      <c r="AJ409" s="17">
        <v>-3.5343640835879146E-2</v>
      </c>
      <c r="AK409" s="17">
        <v>4.2644110039438944E-2</v>
      </c>
      <c r="AL409" s="17">
        <v>0.20517077710481227</v>
      </c>
      <c r="AM409" s="17">
        <v>-4.7575705092260015E-2</v>
      </c>
      <c r="AN409" s="17">
        <v>4.8991579420005586E-2</v>
      </c>
      <c r="AO409" s="17">
        <v>-0.97617207710930609</v>
      </c>
      <c r="AP409" s="17">
        <v>2.2506433710242004</v>
      </c>
      <c r="AQ409" s="17">
        <v>36.61306969046376</v>
      </c>
      <c r="AR409" s="17">
        <v>0.91492399495763266</v>
      </c>
      <c r="AS409" s="17">
        <v>1.7991651312370154</v>
      </c>
      <c r="AT409" s="17">
        <v>-1.0000000000000009</v>
      </c>
      <c r="AU409" s="17">
        <v>-1.0000000000000009</v>
      </c>
      <c r="AV409" s="17">
        <v>-0.72058756897411502</v>
      </c>
      <c r="AW409" s="17">
        <v>69.890039964052477</v>
      </c>
      <c r="AX409" s="17">
        <v>66.232775849579113</v>
      </c>
      <c r="AY409" s="17">
        <v>0.15011823279602124</v>
      </c>
      <c r="AZ409" s="17">
        <v>-2.0751924272828339</v>
      </c>
      <c r="BA409" s="22">
        <v>1518.6040257361012</v>
      </c>
      <c r="CU409" t="e">
        <v>#N/A</v>
      </c>
      <c r="CV409" t="e">
        <v>#N/A</v>
      </c>
    </row>
    <row r="410" spans="1:100" x14ac:dyDescent="0.25">
      <c r="A410">
        <v>1208</v>
      </c>
      <c r="B410" t="s">
        <v>845</v>
      </c>
      <c r="C410" s="22">
        <v>3</v>
      </c>
      <c r="D410" s="17">
        <v>4.8239622223840577</v>
      </c>
      <c r="E410" s="17">
        <v>2.0617719612917362E-2</v>
      </c>
      <c r="F410" s="17">
        <v>0.17673394998092745</v>
      </c>
      <c r="G410" s="17">
        <v>0.17673394998092745</v>
      </c>
      <c r="H410" s="17">
        <v>7.3756935659002418E-2</v>
      </c>
      <c r="I410" s="17">
        <v>0</v>
      </c>
      <c r="J410" s="17">
        <v>4.4254161395401423</v>
      </c>
      <c r="K410" s="17">
        <v>7.3756935659002418E-2</v>
      </c>
      <c r="L410" s="17">
        <v>-1.0000000000000029</v>
      </c>
      <c r="M410" s="17">
        <v>-1.0000000000000029</v>
      </c>
      <c r="N410" s="17">
        <v>1.4751387131800477</v>
      </c>
      <c r="O410" s="17">
        <v>9.426112311905122</v>
      </c>
      <c r="P410" s="17">
        <v>0.95531123691025366</v>
      </c>
      <c r="Q410" s="17">
        <v>0.15520536277200231</v>
      </c>
      <c r="R410" s="17">
        <v>6.0353442306055667E-2</v>
      </c>
      <c r="S410" s="17">
        <v>0.33333333333333426</v>
      </c>
      <c r="T410" s="17">
        <v>0.31444413522389347</v>
      </c>
      <c r="U410" s="17">
        <v>0.29471914386765519</v>
      </c>
      <c r="V410" s="17">
        <v>-3.849937392840401E-2</v>
      </c>
      <c r="W410" s="17">
        <v>33.209612113499063</v>
      </c>
      <c r="X410" s="17">
        <v>1.4921412002642636</v>
      </c>
      <c r="Y410" s="17">
        <v>-1.0000000000000029</v>
      </c>
      <c r="Z410" s="17">
        <v>-1.0000000000000029</v>
      </c>
      <c r="AA410" s="17">
        <v>67.497126195328747</v>
      </c>
      <c r="AB410" s="17">
        <v>0.20701262190930858</v>
      </c>
      <c r="AC410" s="17">
        <v>0.33274384246266542</v>
      </c>
      <c r="AD410" s="17">
        <v>0.14478674841849862</v>
      </c>
      <c r="AE410" s="17">
        <v>34.227160639523632</v>
      </c>
      <c r="AF410" s="17">
        <v>0.44444444444444442</v>
      </c>
      <c r="AG410" s="17">
        <v>-1.0000000000000029</v>
      </c>
      <c r="AH410" s="17">
        <v>-1.0000000000000029</v>
      </c>
      <c r="AI410" s="17">
        <v>0</v>
      </c>
      <c r="AJ410" s="17">
        <v>-3.849937392840401E-2</v>
      </c>
      <c r="AK410" s="17">
        <v>0.1046409255390492</v>
      </c>
      <c r="AL410" s="17">
        <v>5.6933256969059806E-2</v>
      </c>
      <c r="AM410" s="17">
        <v>-0.31519649452302467</v>
      </c>
      <c r="AN410" s="17">
        <v>2.8155640733291659E-2</v>
      </c>
      <c r="AO410" s="17">
        <v>-7.3567077353803745</v>
      </c>
      <c r="AP410" s="17">
        <v>0.98855730317759072</v>
      </c>
      <c r="AQ410" s="17">
        <v>37.635028253039209</v>
      </c>
      <c r="AR410" s="17">
        <v>0.90399723849647917</v>
      </c>
      <c r="AS410" s="17">
        <v>1.5658981359232655</v>
      </c>
      <c r="AT410" s="17">
        <v>-1.0000000000000029</v>
      </c>
      <c r="AU410" s="17">
        <v>-1.0000000000000029</v>
      </c>
      <c r="AV410" s="17">
        <v>0.23708739228698333</v>
      </c>
      <c r="AW410" s="17">
        <v>77.911795810411476</v>
      </c>
      <c r="AX410" s="17">
        <v>74.061858417571088</v>
      </c>
      <c r="AY410" s="17">
        <v>0.29144257024134856</v>
      </c>
      <c r="AZ410" s="17">
        <v>26.516594284042579</v>
      </c>
      <c r="BA410" s="22">
        <v>1435.1450498588379</v>
      </c>
      <c r="CU410" t="e">
        <v>#N/A</v>
      </c>
      <c r="CV410" t="e">
        <v>#N/A</v>
      </c>
    </row>
    <row r="411" spans="1:100" x14ac:dyDescent="0.25">
      <c r="A411">
        <v>1209</v>
      </c>
      <c r="B411" t="s">
        <v>846</v>
      </c>
      <c r="C411" s="22">
        <v>3</v>
      </c>
      <c r="D411" s="17">
        <v>5.5370365083528439</v>
      </c>
      <c r="E411" s="17">
        <v>0</v>
      </c>
      <c r="F411" s="17">
        <v>-3.4014541741101134E-2</v>
      </c>
      <c r="G411" s="17">
        <v>-3.4014541741101134E-2</v>
      </c>
      <c r="H411" s="17">
        <v>0.16531679416196729</v>
      </c>
      <c r="I411" s="17">
        <v>0</v>
      </c>
      <c r="J411" s="17">
        <v>9.9190076497180328</v>
      </c>
      <c r="K411" s="17">
        <v>0.16531679416196729</v>
      </c>
      <c r="L411" s="17">
        <v>-1</v>
      </c>
      <c r="M411" s="17">
        <v>-1</v>
      </c>
      <c r="N411" s="17">
        <v>3.3063358832393446</v>
      </c>
      <c r="O411" s="17">
        <v>15.422029616329773</v>
      </c>
      <c r="P411" s="17">
        <v>0.16415565641283481</v>
      </c>
      <c r="Q411" s="17">
        <v>-3.9399269572903364E-2</v>
      </c>
      <c r="R411" s="17">
        <v>-2.1123185758919645E-2</v>
      </c>
      <c r="S411" s="17">
        <v>0.33333333333333326</v>
      </c>
      <c r="T411" s="17">
        <v>0.3083957204760841</v>
      </c>
      <c r="U411" s="17">
        <v>3.4913348720134407E-2</v>
      </c>
      <c r="V411" s="17">
        <v>0</v>
      </c>
      <c r="W411" s="17">
        <v>20.453024334703386</v>
      </c>
      <c r="X411" s="17">
        <v>0.61750673354496088</v>
      </c>
      <c r="Y411" s="17">
        <v>-1</v>
      </c>
      <c r="Z411" s="17">
        <v>-1</v>
      </c>
      <c r="AA411" s="17">
        <v>43.641671729455268</v>
      </c>
      <c r="AB411" s="17">
        <v>0.32189648541807986</v>
      </c>
      <c r="AC411" s="17">
        <v>7.5400833699706404E-2</v>
      </c>
      <c r="AD411" s="17">
        <v>6.6898092492430339E-2</v>
      </c>
      <c r="AE411" s="17">
        <v>23.209770580510817</v>
      </c>
      <c r="AF411" s="17">
        <v>0.75</v>
      </c>
      <c r="AG411" s="17">
        <v>-1</v>
      </c>
      <c r="AH411" s="17">
        <v>-1</v>
      </c>
      <c r="AI411" s="17">
        <v>0</v>
      </c>
      <c r="AJ411" s="17">
        <v>0</v>
      </c>
      <c r="AK411" s="17">
        <v>-2.0843756780569545E-2</v>
      </c>
      <c r="AL411" s="17">
        <v>-0.32455573577462249</v>
      </c>
      <c r="AM411" s="17">
        <v>1.0652658099563681</v>
      </c>
      <c r="AN411" s="17">
        <v>0.12473070907169853</v>
      </c>
      <c r="AO411" s="17">
        <v>26.527426465006354</v>
      </c>
      <c r="AP411" s="17">
        <v>1.4954890479193517</v>
      </c>
      <c r="AQ411" s="17">
        <v>30.372031984421415</v>
      </c>
      <c r="AR411" s="17">
        <v>0.67664240252955177</v>
      </c>
      <c r="AS411" s="17">
        <v>0.78282352770692787</v>
      </c>
      <c r="AT411" s="17">
        <v>-1</v>
      </c>
      <c r="AU411" s="17">
        <v>-1</v>
      </c>
      <c r="AV411" s="17">
        <v>-5.5137727500020717E-2</v>
      </c>
      <c r="AW411" s="17">
        <v>60.559190393704348</v>
      </c>
      <c r="AX411" s="17">
        <v>60.559190393704348</v>
      </c>
      <c r="AY411" s="17">
        <v>7.6944135469500102E-2</v>
      </c>
      <c r="AZ411" s="17">
        <v>-29.488609968679754</v>
      </c>
      <c r="BA411" s="22">
        <v>1431.2896837724179</v>
      </c>
      <c r="CU411" t="e">
        <v>#N/A</v>
      </c>
      <c r="CV411" t="e">
        <v>#N/A</v>
      </c>
    </row>
    <row r="412" spans="1:100" x14ac:dyDescent="0.25">
      <c r="A412">
        <v>1212</v>
      </c>
      <c r="B412" t="s">
        <v>847</v>
      </c>
      <c r="C412" s="22">
        <v>3</v>
      </c>
      <c r="D412" s="17">
        <v>3.6447460549932158</v>
      </c>
      <c r="E412" s="17">
        <v>0</v>
      </c>
      <c r="F412" s="17">
        <v>0.10050058747383304</v>
      </c>
      <c r="G412" s="17">
        <v>0.10050058747383304</v>
      </c>
      <c r="H412" s="17">
        <v>0.27552462374983899</v>
      </c>
      <c r="I412" s="17">
        <v>0</v>
      </c>
      <c r="J412" s="17">
        <v>16.531477424990339</v>
      </c>
      <c r="K412" s="17">
        <v>0.27552462374983899</v>
      </c>
      <c r="L412" s="17">
        <v>-1.0000000000000009</v>
      </c>
      <c r="M412" s="17">
        <v>-1.0000000000000009</v>
      </c>
      <c r="N412" s="17">
        <v>5.5104924749967799</v>
      </c>
      <c r="O412" s="17">
        <v>20.27672406745738</v>
      </c>
      <c r="P412" s="17">
        <v>-1.9817201543893317</v>
      </c>
      <c r="Q412" s="17">
        <v>-1.5911455181716645</v>
      </c>
      <c r="R412" s="17">
        <v>-0.7045316747478283</v>
      </c>
      <c r="S412" s="17">
        <v>0.33333333333333337</v>
      </c>
      <c r="T412" s="17">
        <v>0.26640994986889432</v>
      </c>
      <c r="U412" s="17">
        <v>4.5333909238434222E-2</v>
      </c>
      <c r="V412" s="17">
        <v>-7.7979890301983906E-2</v>
      </c>
      <c r="W412" s="17">
        <v>11.662907135553578</v>
      </c>
      <c r="X412" s="17">
        <v>-4.0772737315489527E-2</v>
      </c>
      <c r="Y412" s="17">
        <v>-1.0000000000000009</v>
      </c>
      <c r="Z412" s="17">
        <v>-1.0000000000000009</v>
      </c>
      <c r="AA412" s="17">
        <v>43.106158539748492</v>
      </c>
      <c r="AB412" s="17">
        <v>0.13048495952319916</v>
      </c>
      <c r="AC412" s="17">
        <v>0.37571371608882187</v>
      </c>
      <c r="AD412" s="17">
        <v>0.13675698596683386</v>
      </c>
      <c r="AE412" s="17">
        <v>32.147783078942759</v>
      </c>
      <c r="AF412" s="17">
        <v>0.63636363636363635</v>
      </c>
      <c r="AG412" s="17">
        <v>-1.0000000000000009</v>
      </c>
      <c r="AH412" s="17">
        <v>-1.0000000000000009</v>
      </c>
      <c r="AI412" s="17">
        <v>-1.9615810078597584E-2</v>
      </c>
      <c r="AJ412" s="17">
        <v>-7.7979890301983906E-2</v>
      </c>
      <c r="AK412" s="17">
        <v>-0.2152690282951171</v>
      </c>
      <c r="AL412" s="17">
        <v>4.3999774011974462E-2</v>
      </c>
      <c r="AM412" s="17">
        <v>6.3652741403925406E-2</v>
      </c>
      <c r="AN412" s="17">
        <v>3.965274882038608E-2</v>
      </c>
      <c r="AO412" s="17">
        <v>0.51497339362254979</v>
      </c>
      <c r="AP412" s="17">
        <v>1.2113175905695246</v>
      </c>
      <c r="AQ412" s="17">
        <v>28.194384560543888</v>
      </c>
      <c r="AR412" s="17">
        <v>0.56709730213867826</v>
      </c>
      <c r="AS412" s="17">
        <v>0.2347518864343493</v>
      </c>
      <c r="AT412" s="17">
        <v>-1.0000000000000009</v>
      </c>
      <c r="AU412" s="17">
        <v>-1.0000000000000009</v>
      </c>
      <c r="AV412" s="17">
        <v>-0.60403108727399457</v>
      </c>
      <c r="AW412" s="17">
        <v>64.594200197775379</v>
      </c>
      <c r="AX412" s="17">
        <v>56.403894966005048</v>
      </c>
      <c r="AY412" s="17">
        <v>0.32608184345660168</v>
      </c>
      <c r="AZ412" s="17">
        <v>5.6011637293057683</v>
      </c>
      <c r="BA412" s="22">
        <v>1415.8880278640936</v>
      </c>
      <c r="CU412" t="e">
        <v>#N/A</v>
      </c>
      <c r="CV412" t="e">
        <v>#N/A</v>
      </c>
    </row>
    <row r="413" spans="1:100" x14ac:dyDescent="0.25">
      <c r="A413">
        <v>1218</v>
      </c>
      <c r="B413" t="s">
        <v>848</v>
      </c>
      <c r="C413" s="22">
        <v>3</v>
      </c>
      <c r="D413" s="17">
        <v>5.0817419801033541</v>
      </c>
      <c r="E413" s="17">
        <v>0</v>
      </c>
      <c r="F413" s="17">
        <v>0.84982355630026751</v>
      </c>
      <c r="G413" s="17">
        <v>0.84982355630026751</v>
      </c>
      <c r="H413" s="17">
        <v>1.2747018992665395E-2</v>
      </c>
      <c r="I413" s="17">
        <v>4.6675155638249838E-3</v>
      </c>
      <c r="J413" s="17">
        <v>1.0448720733894195</v>
      </c>
      <c r="K413" s="17">
        <v>1.7414534556490384E-2</v>
      </c>
      <c r="L413" s="17">
        <v>-1.0000000000000002</v>
      </c>
      <c r="M413" s="17">
        <v>-1.0000000000000002</v>
      </c>
      <c r="N413" s="17">
        <v>0.34829069112980726</v>
      </c>
      <c r="O413" s="17">
        <v>6.9764376097930416</v>
      </c>
      <c r="P413" s="17">
        <v>-0.13653199608505634</v>
      </c>
      <c r="Q413" s="17">
        <v>-0.17895793125873574</v>
      </c>
      <c r="R413" s="17">
        <v>-0.20186027911122847</v>
      </c>
      <c r="S413" s="17">
        <v>0.33333333333333376</v>
      </c>
      <c r="T413" s="17">
        <v>0.33333333333333376</v>
      </c>
      <c r="U413" s="17">
        <v>0.37899466353708816</v>
      </c>
      <c r="V413" s="17">
        <v>-0.3345726016508454</v>
      </c>
      <c r="W413" s="17">
        <v>27.746967759856755</v>
      </c>
      <c r="X413" s="17">
        <v>0.15779517635345502</v>
      </c>
      <c r="Y413" s="17">
        <v>-1.0000000000000002</v>
      </c>
      <c r="Z413" s="17">
        <v>-1.0000000000000002</v>
      </c>
      <c r="AA413" s="17">
        <v>46.121013939587066</v>
      </c>
      <c r="AB413" s="17">
        <v>0.14007471249478498</v>
      </c>
      <c r="AC413" s="17">
        <v>5.351864128165764E-2</v>
      </c>
      <c r="AD413" s="17">
        <v>0.17792477540038854</v>
      </c>
      <c r="AE413" s="17">
        <v>18.575906458841551</v>
      </c>
      <c r="AF413" s="17">
        <v>0.83333333333333337</v>
      </c>
      <c r="AG413" s="17">
        <v>-1.0000000000000002</v>
      </c>
      <c r="AH413" s="17">
        <v>-1.0000000000000002</v>
      </c>
      <c r="AI413" s="17">
        <v>-1.0482784210243052E-2</v>
      </c>
      <c r="AJ413" s="17">
        <v>-0.3345726016508454</v>
      </c>
      <c r="AK413" s="17">
        <v>0.53509030985454886</v>
      </c>
      <c r="AL413" s="17">
        <v>5.0076343737387445E-2</v>
      </c>
      <c r="AM413" s="17">
        <v>0.31760974019510974</v>
      </c>
      <c r="AN413" s="17">
        <v>-9.596452944215203E-2</v>
      </c>
      <c r="AO413" s="17">
        <v>10.615695054150487</v>
      </c>
      <c r="AP413" s="17">
        <v>-2.1487315173668629</v>
      </c>
      <c r="AQ413" s="17">
        <v>28.791839833246197</v>
      </c>
      <c r="AR413" s="17">
        <v>0.71108872855290872</v>
      </c>
      <c r="AS413" s="17">
        <v>0.1752097109099455</v>
      </c>
      <c r="AT413" s="17">
        <v>-1.0000000000000002</v>
      </c>
      <c r="AU413" s="17">
        <v>-1.0000000000000002</v>
      </c>
      <c r="AV413" s="17">
        <v>0.6479632771890399</v>
      </c>
      <c r="AW413" s="17">
        <v>50.94872003201332</v>
      </c>
      <c r="AX413" s="17">
        <v>17.281804182723874</v>
      </c>
      <c r="AY413" s="17">
        <v>-0.12032339755156772</v>
      </c>
      <c r="AZ413" s="17">
        <v>-56.026119462805667</v>
      </c>
      <c r="BA413" s="22">
        <v>1410.8346735714799</v>
      </c>
      <c r="CU413" t="e">
        <v>#N/A</v>
      </c>
      <c r="CV413" t="e">
        <v>#N/A</v>
      </c>
    </row>
    <row r="414" spans="1:100" x14ac:dyDescent="0.25">
      <c r="A414">
        <v>1225</v>
      </c>
      <c r="B414" t="s">
        <v>849</v>
      </c>
      <c r="C414" s="22">
        <v>3</v>
      </c>
      <c r="D414" s="17">
        <v>4.9782275509916136</v>
      </c>
      <c r="E414" s="17">
        <v>-3.5346038281535829E-3</v>
      </c>
      <c r="F414" s="17">
        <v>-7.7198206730436612E-3</v>
      </c>
      <c r="G414" s="17">
        <v>-7.7198206730436612E-3</v>
      </c>
      <c r="H414" s="17">
        <v>0.27831131457703651</v>
      </c>
      <c r="I414" s="17">
        <v>0</v>
      </c>
      <c r="J414" s="17">
        <v>16.698678874622193</v>
      </c>
      <c r="K414" s="17">
        <v>0.27831131457703651</v>
      </c>
      <c r="L414" s="17">
        <v>-0.99999999999999833</v>
      </c>
      <c r="M414" s="17">
        <v>-0.99999999999999833</v>
      </c>
      <c r="N414" s="17">
        <v>5.5662262915407323</v>
      </c>
      <c r="O414" s="17">
        <v>21.669186604940755</v>
      </c>
      <c r="P414" s="17">
        <v>-0.21896838676002575</v>
      </c>
      <c r="Q414" s="17">
        <v>-0.113088023174774</v>
      </c>
      <c r="R414" s="17">
        <v>-6.8931954058759862E-2</v>
      </c>
      <c r="S414" s="17">
        <v>0.33333333333333282</v>
      </c>
      <c r="T414" s="17">
        <v>0.33333333333333282</v>
      </c>
      <c r="U414" s="17">
        <v>0.3365024272985217</v>
      </c>
      <c r="V414" s="17">
        <v>3.8929576873188945E-2</v>
      </c>
      <c r="W414" s="17">
        <v>30.55149425045358</v>
      </c>
      <c r="X414" s="17">
        <v>1.9679425225228491</v>
      </c>
      <c r="Y414" s="17">
        <v>-0.99999999999999833</v>
      </c>
      <c r="Z414" s="17">
        <v>-0.99999999999999833</v>
      </c>
      <c r="AA414" s="17">
        <v>60.512459589549962</v>
      </c>
      <c r="AB414" s="17">
        <v>0.11618941560826264</v>
      </c>
      <c r="AC414" s="17">
        <v>0.31930537059227199</v>
      </c>
      <c r="AD414" s="17">
        <v>0.16510315966256833</v>
      </c>
      <c r="AE414" s="17">
        <v>30.029897293155145</v>
      </c>
      <c r="AF414" s="17">
        <v>0.66666666666666663</v>
      </c>
      <c r="AG414" s="17">
        <v>-0.99999999999999833</v>
      </c>
      <c r="AH414" s="17">
        <v>-0.99999999999999833</v>
      </c>
      <c r="AI414" s="17">
        <v>0</v>
      </c>
      <c r="AJ414" s="17">
        <v>3.8929576873188945E-2</v>
      </c>
      <c r="AK414" s="17">
        <v>-3.0221346465681073E-2</v>
      </c>
      <c r="AL414" s="17">
        <v>7.7770591093081529E-2</v>
      </c>
      <c r="AM414" s="17">
        <v>0.35896070985108669</v>
      </c>
      <c r="AN414" s="17">
        <v>2.7013162338190653E-3</v>
      </c>
      <c r="AO414" s="17">
        <v>8.8229110139487652</v>
      </c>
      <c r="AP414" s="17">
        <v>0.45638586131088488</v>
      </c>
      <c r="AQ414" s="17">
        <v>47.250173125075769</v>
      </c>
      <c r="AR414" s="17">
        <v>1.0420986708383766</v>
      </c>
      <c r="AS414" s="17">
        <v>2.2462538370998875</v>
      </c>
      <c r="AT414" s="17">
        <v>-0.99999999999999833</v>
      </c>
      <c r="AU414" s="17">
        <v>-0.99999999999999833</v>
      </c>
      <c r="AV414" s="17">
        <v>-7.6651774731803526E-2</v>
      </c>
      <c r="AW414" s="17">
        <v>82.638032055801631</v>
      </c>
      <c r="AX414" s="17">
        <v>86.530989743120514</v>
      </c>
      <c r="AY414" s="17">
        <v>0.11000810098110667</v>
      </c>
      <c r="AZ414" s="17">
        <v>-9.88969666670015</v>
      </c>
      <c r="BA414" s="22">
        <v>1410.9435131534403</v>
      </c>
      <c r="CU414" t="e">
        <v>#N/A</v>
      </c>
      <c r="CV414" t="e">
        <v>#N/A</v>
      </c>
    </row>
    <row r="415" spans="1:100" x14ac:dyDescent="0.25">
      <c r="A415">
        <v>1228</v>
      </c>
      <c r="B415" t="s">
        <v>850</v>
      </c>
      <c r="C415" s="22">
        <v>3</v>
      </c>
      <c r="D415" s="17">
        <v>5.6910635916231369</v>
      </c>
      <c r="E415" s="17">
        <v>1.681412743062885E-2</v>
      </c>
      <c r="F415" s="17">
        <v>0.27113601209814414</v>
      </c>
      <c r="G415" s="17">
        <v>0.24903024888527373</v>
      </c>
      <c r="H415" s="17">
        <v>0.22384194125153598</v>
      </c>
      <c r="I415" s="17">
        <v>0</v>
      </c>
      <c r="J415" s="17">
        <v>13.430516475092169</v>
      </c>
      <c r="K415" s="17">
        <v>0.22384194125153598</v>
      </c>
      <c r="L415" s="17">
        <v>-1</v>
      </c>
      <c r="M415" s="17">
        <v>-1</v>
      </c>
      <c r="N415" s="17">
        <v>4.4768388250307209</v>
      </c>
      <c r="O415" s="17">
        <v>19.370610315600565</v>
      </c>
      <c r="P415" s="17">
        <v>7.7376494575906257E-2</v>
      </c>
      <c r="Q415" s="17">
        <v>1.602738147642311</v>
      </c>
      <c r="R415" s="17">
        <v>0.53685372893131145</v>
      </c>
      <c r="S415" s="17">
        <v>0.33333333333333331</v>
      </c>
      <c r="T415" s="17">
        <v>0.34003520798001258</v>
      </c>
      <c r="U415" s="17">
        <v>0.30643671950813139</v>
      </c>
      <c r="V415" s="17">
        <v>-2.5703540005195535E-3</v>
      </c>
      <c r="W415" s="17">
        <v>30.135718622776857</v>
      </c>
      <c r="X415" s="17">
        <v>1.6665532287378972</v>
      </c>
      <c r="Y415" s="17">
        <v>-1</v>
      </c>
      <c r="Z415" s="17">
        <v>-1</v>
      </c>
      <c r="AA415" s="17">
        <v>53.010250422945248</v>
      </c>
      <c r="AB415" s="17">
        <v>0.21187843062571546</v>
      </c>
      <c r="AC415" s="17">
        <v>8.8963670712796941E-2</v>
      </c>
      <c r="AD415" s="17">
        <v>0.14591146008622916</v>
      </c>
      <c r="AE415" s="17">
        <v>22.337678071237075</v>
      </c>
      <c r="AF415" s="17">
        <v>0.5</v>
      </c>
      <c r="AG415" s="17">
        <v>-1</v>
      </c>
      <c r="AH415" s="17">
        <v>-1</v>
      </c>
      <c r="AI415" s="17">
        <v>0</v>
      </c>
      <c r="AJ415" s="17">
        <v>-2.5703540005195535E-3</v>
      </c>
      <c r="AK415" s="17">
        <v>8.2555734027118965E-2</v>
      </c>
      <c r="AL415" s="17">
        <v>0.10026533840176853</v>
      </c>
      <c r="AM415" s="17">
        <v>-5.4092202211097805E-2</v>
      </c>
      <c r="AN415" s="17">
        <v>0.18880542940856312</v>
      </c>
      <c r="AO415" s="17">
        <v>-0.93952638514185105</v>
      </c>
      <c r="AP415" s="17">
        <v>5.2214624272229191</v>
      </c>
      <c r="AQ415" s="17">
        <v>43.566235097869004</v>
      </c>
      <c r="AR415" s="17">
        <v>0.97723490682095737</v>
      </c>
      <c r="AS415" s="17">
        <v>1.8903951699894339</v>
      </c>
      <c r="AT415" s="17">
        <v>-1</v>
      </c>
      <c r="AU415" s="17">
        <v>-1</v>
      </c>
      <c r="AV415" s="17">
        <v>0.78588397781658548</v>
      </c>
      <c r="AW415" s="17">
        <v>77.602323165768723</v>
      </c>
      <c r="AX415" s="17">
        <v>77.345287765716776</v>
      </c>
      <c r="AY415" s="17">
        <v>0.11134413499308973</v>
      </c>
      <c r="AZ415" s="17">
        <v>-7.4209529368021885</v>
      </c>
      <c r="BA415" s="22">
        <v>1368.5243316710255</v>
      </c>
      <c r="CU415" t="e">
        <v>#N/A</v>
      </c>
      <c r="CV415" t="e">
        <v>#N/A</v>
      </c>
    </row>
    <row r="416" spans="1:100" x14ac:dyDescent="0.25">
      <c r="A416">
        <v>1230</v>
      </c>
      <c r="B416" t="s">
        <v>851</v>
      </c>
      <c r="C416" s="22">
        <v>3</v>
      </c>
      <c r="D416" s="17">
        <v>4.4632122708906543</v>
      </c>
      <c r="E416" s="17">
        <v>4.9520403783190337E-4</v>
      </c>
      <c r="F416" s="17">
        <v>3.5598442750321146E-2</v>
      </c>
      <c r="G416" s="17">
        <v>3.5598442750321146E-2</v>
      </c>
      <c r="H416" s="17">
        <v>9.8083855291531963E-2</v>
      </c>
      <c r="I416" s="17">
        <v>0</v>
      </c>
      <c r="J416" s="17">
        <v>5.8850313174919187</v>
      </c>
      <c r="K416" s="17">
        <v>9.8083855291531963E-2</v>
      </c>
      <c r="L416" s="17">
        <v>-1.0000000000000007</v>
      </c>
      <c r="M416" s="17">
        <v>-1.0000000000000007</v>
      </c>
      <c r="N416" s="17">
        <v>1.9616771058306395</v>
      </c>
      <c r="O416" s="17">
        <v>10.383842031132895</v>
      </c>
      <c r="P416" s="17">
        <v>-0.29515907221419901</v>
      </c>
      <c r="Q416" s="17">
        <v>-1.7863593331446281</v>
      </c>
      <c r="R416" s="17">
        <v>-0.57532818233081229</v>
      </c>
      <c r="S416" s="17">
        <v>0.33333333333333337</v>
      </c>
      <c r="T416" s="17">
        <v>0.29826024096854653</v>
      </c>
      <c r="U416" s="17">
        <v>4.2736167767065375E-2</v>
      </c>
      <c r="V416" s="17">
        <v>1.4748693547555272E-3</v>
      </c>
      <c r="W416" s="17">
        <v>23.10883024528675</v>
      </c>
      <c r="X416" s="17">
        <v>0.68656524453691414</v>
      </c>
      <c r="Y416" s="17">
        <v>-1.0000000000000007</v>
      </c>
      <c r="Z416" s="17">
        <v>-1.0000000000000007</v>
      </c>
      <c r="AA416" s="17">
        <v>0.61813974251421477</v>
      </c>
      <c r="AB416" s="17">
        <v>-0.1586008438939302</v>
      </c>
      <c r="AC416" s="17">
        <v>-7.2434575625497544E-2</v>
      </c>
      <c r="AD416" s="17">
        <v>-0.20727182688940665</v>
      </c>
      <c r="AE416" s="17">
        <v>-21.915362320441712</v>
      </c>
      <c r="AF416" s="17">
        <v>0</v>
      </c>
      <c r="AG416" s="17">
        <v>-1.0000000000000007</v>
      </c>
      <c r="AH416" s="17">
        <v>-1.0000000000000007</v>
      </c>
      <c r="AI416" s="17">
        <v>1.9995480118763969E-3</v>
      </c>
      <c r="AJ416" s="17">
        <v>1.4748693547555272E-3</v>
      </c>
      <c r="AK416" s="17">
        <v>0.62078991244259141</v>
      </c>
      <c r="AL416" s="17">
        <v>0.42909125038882534</v>
      </c>
      <c r="AM416" s="17">
        <v>1.1048765602130337</v>
      </c>
      <c r="AN416" s="17">
        <v>0.13774739156176427</v>
      </c>
      <c r="AO416" s="17">
        <v>30.725863567538806</v>
      </c>
      <c r="AP416" s="17">
        <v>5.5891410409882347</v>
      </c>
      <c r="AQ416" s="17">
        <v>28.993861562778672</v>
      </c>
      <c r="AR416" s="17">
        <v>0.67580461142370074</v>
      </c>
      <c r="AS416" s="17">
        <v>0.78464909982844611</v>
      </c>
      <c r="AT416" s="17">
        <v>-1.0000000000000007</v>
      </c>
      <c r="AU416" s="17">
        <v>-1.0000000000000007</v>
      </c>
      <c r="AV416" s="17">
        <v>-0.53972973958049164</v>
      </c>
      <c r="AW416" s="17">
        <v>16.591122814635359</v>
      </c>
      <c r="AX416" s="17">
        <v>16.778600710348432</v>
      </c>
      <c r="AY416" s="17">
        <v>-6.5984547576123306E-2</v>
      </c>
      <c r="AZ416" s="17">
        <v>-68.140415108219216</v>
      </c>
      <c r="BA416" s="22">
        <v>1314.7525224071462</v>
      </c>
      <c r="CU416" t="e">
        <v>#N/A</v>
      </c>
      <c r="CV416" t="e">
        <v>#N/A</v>
      </c>
    </row>
    <row r="417" spans="1:100" x14ac:dyDescent="0.25">
      <c r="A417">
        <v>1241</v>
      </c>
      <c r="B417" t="s">
        <v>852</v>
      </c>
      <c r="C417" s="22">
        <v>3</v>
      </c>
      <c r="D417" s="17">
        <v>5.271616543007493</v>
      </c>
      <c r="E417" s="17">
        <v>-0.13963467121345985</v>
      </c>
      <c r="F417" s="17">
        <v>2.1427705234049559</v>
      </c>
      <c r="G417" s="17">
        <v>2.104607394577191</v>
      </c>
      <c r="H417" s="17">
        <v>0.29227812150678201</v>
      </c>
      <c r="I417" s="17">
        <v>-9.0351005867345298E-3</v>
      </c>
      <c r="J417" s="17">
        <v>16.994581255202839</v>
      </c>
      <c r="K417" s="17">
        <v>0.28324302092004738</v>
      </c>
      <c r="L417" s="17">
        <v>-0.99999999999999933</v>
      </c>
      <c r="M417" s="17">
        <v>-0.99999999999999933</v>
      </c>
      <c r="N417" s="17">
        <v>5.6648604184009423</v>
      </c>
      <c r="O417" s="17">
        <v>24.370805192787508</v>
      </c>
      <c r="P417" s="17">
        <v>-0.55935636406533207</v>
      </c>
      <c r="Q417" s="17">
        <v>1.6349743973979467</v>
      </c>
      <c r="R417" s="17">
        <v>0.27446572073570724</v>
      </c>
      <c r="S417" s="17">
        <v>0.33333333333333348</v>
      </c>
      <c r="T417" s="17">
        <v>0.24036419843722848</v>
      </c>
      <c r="U417" s="17">
        <v>0.27192010638974506</v>
      </c>
      <c r="V417" s="17">
        <v>0.26417474432965138</v>
      </c>
      <c r="W417" s="17">
        <v>33.061974462796428</v>
      </c>
      <c r="X417" s="17">
        <v>2.8702142674912983</v>
      </c>
      <c r="Y417" s="17">
        <v>-0.99999999999999933</v>
      </c>
      <c r="Z417" s="17">
        <v>-0.99999999999999933</v>
      </c>
      <c r="AA417" s="17">
        <v>68.912870035484644</v>
      </c>
      <c r="AB417" s="17">
        <v>0.28786948218994324</v>
      </c>
      <c r="AC417" s="17">
        <v>0.14914218884136918</v>
      </c>
      <c r="AD417" s="17">
        <v>0.27451692600773792</v>
      </c>
      <c r="AE417" s="17">
        <v>35.576429851952447</v>
      </c>
      <c r="AF417" s="17">
        <v>0.8125</v>
      </c>
      <c r="AG417" s="17">
        <v>-0.99999999999999933</v>
      </c>
      <c r="AH417" s="17">
        <v>-0.99999999999999933</v>
      </c>
      <c r="AI417" s="17">
        <v>-4.6553725240225989E-2</v>
      </c>
      <c r="AJ417" s="17">
        <v>0.26417474432965138</v>
      </c>
      <c r="AK417" s="17">
        <v>-5.49908544502207E-2</v>
      </c>
      <c r="AL417" s="17">
        <v>-2.9279192487819294E-2</v>
      </c>
      <c r="AM417" s="17">
        <v>-0.17851804702808771</v>
      </c>
      <c r="AN417" s="17">
        <v>-0.12654765538590956</v>
      </c>
      <c r="AO417" s="17">
        <v>-4.7379054479532963</v>
      </c>
      <c r="AP417" s="17">
        <v>-3.3100873470868351</v>
      </c>
      <c r="AQ417" s="17">
        <v>50.056555717999252</v>
      </c>
      <c r="AR417" s="17">
        <v>1.1097923824899578</v>
      </c>
      <c r="AS417" s="17">
        <v>3.1534572884113459</v>
      </c>
      <c r="AT417" s="17">
        <v>-0.99999999999999933</v>
      </c>
      <c r="AU417" s="17">
        <v>-0.99999999999999933</v>
      </c>
      <c r="AV417" s="17">
        <v>2.3790731153128979</v>
      </c>
      <c r="AW417" s="17">
        <v>89.973587881185367</v>
      </c>
      <c r="AX417" s="17">
        <v>115.45998780934586</v>
      </c>
      <c r="AY417" s="17">
        <v>6.2048823287425774E-2</v>
      </c>
      <c r="AZ417" s="17">
        <v>-34.4608462043362</v>
      </c>
      <c r="BA417" s="22">
        <v>1526.6272269731085</v>
      </c>
      <c r="CU417" t="e">
        <v>#N/A</v>
      </c>
      <c r="CV417" t="e">
        <v>#N/A</v>
      </c>
    </row>
    <row r="418" spans="1:100" x14ac:dyDescent="0.25">
      <c r="A418">
        <v>1243</v>
      </c>
      <c r="B418" t="s">
        <v>853</v>
      </c>
      <c r="C418" s="22">
        <v>3</v>
      </c>
      <c r="D418" s="17">
        <v>5.1319204651556927</v>
      </c>
      <c r="E418" s="17">
        <v>2.5663721389505276E-2</v>
      </c>
      <c r="F418" s="17">
        <v>0.98695891501411326</v>
      </c>
      <c r="G418" s="17">
        <v>0.99275066007383461</v>
      </c>
      <c r="H418" s="17">
        <v>0.38577660472222108</v>
      </c>
      <c r="I418" s="17">
        <v>0</v>
      </c>
      <c r="J418" s="17">
        <v>23.146596283333267</v>
      </c>
      <c r="K418" s="17">
        <v>0.38577660472222108</v>
      </c>
      <c r="L418" s="17">
        <v>-1.0000000000000011</v>
      </c>
      <c r="M418" s="17">
        <v>-1.0000000000000011</v>
      </c>
      <c r="N418" s="17">
        <v>7.7155320944444261</v>
      </c>
      <c r="O418" s="17">
        <v>29.2712674085628</v>
      </c>
      <c r="P418" s="17">
        <v>-2.634470468602881E-2</v>
      </c>
      <c r="Q418" s="17">
        <v>1.8472976061620856</v>
      </c>
      <c r="R418" s="17">
        <v>0.57046035599200318</v>
      </c>
      <c r="S418" s="17">
        <v>0.33333333333333354</v>
      </c>
      <c r="T418" s="17">
        <v>0.33333333333333354</v>
      </c>
      <c r="U418" s="17">
        <v>0.33815201739860562</v>
      </c>
      <c r="V418" s="17">
        <v>-0.23450552653072937</v>
      </c>
      <c r="W418" s="17">
        <v>15.381462112492871</v>
      </c>
      <c r="X418" s="17">
        <v>0.22646497235449181</v>
      </c>
      <c r="Y418" s="17">
        <v>-1.0000000000000011</v>
      </c>
      <c r="Z418" s="17">
        <v>-1.0000000000000011</v>
      </c>
      <c r="AA418" s="17">
        <v>55.661417737843252</v>
      </c>
      <c r="AB418" s="17">
        <v>0.13542595768152141</v>
      </c>
      <c r="AC418" s="17">
        <v>0.39263325728721765</v>
      </c>
      <c r="AD418" s="17">
        <v>0.26613069041842813</v>
      </c>
      <c r="AE418" s="17">
        <v>39.709495269358378</v>
      </c>
      <c r="AF418" s="17">
        <v>0.75</v>
      </c>
      <c r="AG418" s="17">
        <v>-1.0000000000000011</v>
      </c>
      <c r="AH418" s="17">
        <v>-1.0000000000000011</v>
      </c>
      <c r="AI418" s="17">
        <v>-6.7931250351626338E-3</v>
      </c>
      <c r="AJ418" s="17">
        <v>-0.23450552653072937</v>
      </c>
      <c r="AK418" s="17">
        <v>0.10761014591601745</v>
      </c>
      <c r="AL418" s="17">
        <v>5.9207213605745816E-2</v>
      </c>
      <c r="AM418" s="17">
        <v>-9.1199327665632435E-2</v>
      </c>
      <c r="AN418" s="17">
        <v>0.28237016120721103</v>
      </c>
      <c r="AO418" s="17">
        <v>-1.7419324620607237</v>
      </c>
      <c r="AP418" s="17">
        <v>7.3552900982090046</v>
      </c>
      <c r="AQ418" s="17">
        <v>38.528058395826143</v>
      </c>
      <c r="AR418" s="17">
        <v>0.77031315753454277</v>
      </c>
      <c r="AS418" s="17">
        <v>0.61224157707671256</v>
      </c>
      <c r="AT418" s="17">
        <v>-1.0000000000000011</v>
      </c>
      <c r="AU418" s="17">
        <v>-1.0000000000000011</v>
      </c>
      <c r="AV418" s="17">
        <v>1.563211016065837</v>
      </c>
      <c r="AW418" s="17">
        <v>92.287975244615069</v>
      </c>
      <c r="AX418" s="17">
        <v>68.701560090838896</v>
      </c>
      <c r="AY418" s="17">
        <v>-1.1481277191083709E-2</v>
      </c>
      <c r="AZ418" s="17">
        <v>-6.8950650604628514</v>
      </c>
      <c r="BA418" s="22">
        <v>1467.0291837091038</v>
      </c>
      <c r="CU418" t="e">
        <v>#N/A</v>
      </c>
      <c r="CV418" t="e">
        <v>#N/A</v>
      </c>
    </row>
    <row r="419" spans="1:100" x14ac:dyDescent="0.25">
      <c r="A419">
        <v>1245</v>
      </c>
      <c r="B419" t="s">
        <v>854</v>
      </c>
      <c r="C419" s="22">
        <v>3</v>
      </c>
      <c r="D419" s="17">
        <v>3.4754606739221336</v>
      </c>
      <c r="E419" s="17">
        <v>-0.17940971370012226</v>
      </c>
      <c r="F419" s="17">
        <v>0.27607477650967033</v>
      </c>
      <c r="G419" s="17">
        <v>0.23153086445365012</v>
      </c>
      <c r="H419" s="17">
        <v>0.45759707709280611</v>
      </c>
      <c r="I419" s="17">
        <v>0</v>
      </c>
      <c r="J419" s="17">
        <v>27.455824625568372</v>
      </c>
      <c r="K419" s="17">
        <v>0.45759707709280611</v>
      </c>
      <c r="L419" s="17">
        <v>-0.99999999999999922</v>
      </c>
      <c r="M419" s="17">
        <v>-0.99999999999999922</v>
      </c>
      <c r="N419" s="17">
        <v>9.1519415418561287</v>
      </c>
      <c r="O419" s="17">
        <v>31.162816163944164</v>
      </c>
      <c r="P419" s="17">
        <v>0.87931573952892972</v>
      </c>
      <c r="Q419" s="17">
        <v>-0.35311363591717393</v>
      </c>
      <c r="R419" s="17">
        <v>1.9003142369992298E-2</v>
      </c>
      <c r="S419" s="17">
        <v>0.33333333333333304</v>
      </c>
      <c r="T419" s="17">
        <v>0.17473199616002644</v>
      </c>
      <c r="U419" s="17">
        <v>9.2143016178368228E-3</v>
      </c>
      <c r="V419" s="17">
        <v>8.1713038153553262E-3</v>
      </c>
      <c r="W419" s="17">
        <v>2.7141543133498205</v>
      </c>
      <c r="X419" s="17">
        <v>7.6461673465935354E-2</v>
      </c>
      <c r="Y419" s="17">
        <v>-0.99999999999999922</v>
      </c>
      <c r="Z419" s="17">
        <v>-0.99999999999999922</v>
      </c>
      <c r="AA419" s="17">
        <v>-3.5374796796235488</v>
      </c>
      <c r="AB419" s="17">
        <v>4.2082809080680995E-2</v>
      </c>
      <c r="AC419" s="17">
        <v>5.5665277627230643E-3</v>
      </c>
      <c r="AD419" s="17">
        <v>-0.17306207955027136</v>
      </c>
      <c r="AE419" s="17">
        <v>-6.2706371353433621</v>
      </c>
      <c r="AF419" s="17">
        <v>0</v>
      </c>
      <c r="AG419" s="17">
        <v>-0.99999999999999922</v>
      </c>
      <c r="AH419" s="17">
        <v>-0.99999999999999922</v>
      </c>
      <c r="AI419" s="17">
        <v>-1.0666903749884016E-2</v>
      </c>
      <c r="AJ419" s="17">
        <v>8.1713038153553262E-3</v>
      </c>
      <c r="AK419" s="17">
        <v>-0.13056666884497931</v>
      </c>
      <c r="AL419" s="17">
        <v>1.7459217358632682E-2</v>
      </c>
      <c r="AM419" s="17">
        <v>2.1235828930815187E-2</v>
      </c>
      <c r="AN419" s="17">
        <v>-5.0539915907398493E-3</v>
      </c>
      <c r="AO419" s="17">
        <v>-0.12193762095451627</v>
      </c>
      <c r="AP419" s="17">
        <v>-3.90537029753339E-2</v>
      </c>
      <c r="AQ419" s="17">
        <v>30.169978938918216</v>
      </c>
      <c r="AR419" s="17">
        <v>0.52545093492655182</v>
      </c>
      <c r="AS419" s="17">
        <v>0.53405875055874152</v>
      </c>
      <c r="AT419" s="17">
        <v>-0.99999999999999922</v>
      </c>
      <c r="AU419" s="17">
        <v>-0.99999999999999922</v>
      </c>
      <c r="AV419" s="17">
        <v>0.25053400682364235</v>
      </c>
      <c r="AW419" s="17">
        <v>27.586282781345268</v>
      </c>
      <c r="AX419" s="17">
        <v>28.190075087883123</v>
      </c>
      <c r="AY419" s="17">
        <v>9.5362142717210358E-2</v>
      </c>
      <c r="AZ419" s="17">
        <v>-32.032857064812845</v>
      </c>
      <c r="BA419" s="22">
        <v>1336.700780901019</v>
      </c>
      <c r="CU419" t="e">
        <v>#N/A</v>
      </c>
      <c r="CV419" t="e">
        <v>#N/A</v>
      </c>
    </row>
    <row r="420" spans="1:100" x14ac:dyDescent="0.25">
      <c r="A420">
        <v>1246</v>
      </c>
      <c r="B420" t="s">
        <v>855</v>
      </c>
      <c r="C420" s="22">
        <v>3</v>
      </c>
      <c r="D420" s="17">
        <v>4.4170937616099915</v>
      </c>
      <c r="E420" s="17">
        <v>0</v>
      </c>
      <c r="F420" s="17">
        <v>-0.3831091963685852</v>
      </c>
      <c r="G420" s="17">
        <v>-0.3831091963685852</v>
      </c>
      <c r="H420" s="17">
        <v>-4.9097407049565236E-2</v>
      </c>
      <c r="I420" s="17">
        <v>0</v>
      </c>
      <c r="J420" s="17">
        <v>-2.9458444229739107</v>
      </c>
      <c r="K420" s="17">
        <v>-4.9097407049565236E-2</v>
      </c>
      <c r="L420" s="17">
        <v>-0.99999999999999989</v>
      </c>
      <c r="M420" s="17">
        <v>-0.99999999999999989</v>
      </c>
      <c r="N420" s="17">
        <v>-0.98194814099130401</v>
      </c>
      <c r="O420" s="17">
        <v>1.0881401422674939</v>
      </c>
      <c r="P420" s="17">
        <v>0.10982125437942598</v>
      </c>
      <c r="Q420" s="17">
        <v>0.38169688478133645</v>
      </c>
      <c r="R420" s="17">
        <v>0.11092606687855747</v>
      </c>
      <c r="S420" s="17">
        <v>0.3333333333333332</v>
      </c>
      <c r="T420" s="17">
        <v>0.37058241867624159</v>
      </c>
      <c r="U420" s="17">
        <v>2.220234044716279E-2</v>
      </c>
      <c r="V420" s="17">
        <v>0</v>
      </c>
      <c r="W420" s="17">
        <v>31.008619980252121</v>
      </c>
      <c r="X420" s="17">
        <v>0.87907160619069957</v>
      </c>
      <c r="Y420" s="17">
        <v>-0.99999999999999989</v>
      </c>
      <c r="Z420" s="17">
        <v>-0.99999999999999989</v>
      </c>
      <c r="AA420" s="17">
        <v>63.697251653264686</v>
      </c>
      <c r="AB420" s="17">
        <v>0.22901668899058869</v>
      </c>
      <c r="AC420" s="17">
        <v>0.27634510866858808</v>
      </c>
      <c r="AD420" s="17">
        <v>0.14619231446350409</v>
      </c>
      <c r="AE420" s="17">
        <v>32.577705606134032</v>
      </c>
      <c r="AF420" s="17">
        <v>0.7857142857142857</v>
      </c>
      <c r="AG420" s="17">
        <v>-0.99999999999999989</v>
      </c>
      <c r="AH420" s="17">
        <v>-0.99999999999999989</v>
      </c>
      <c r="AI420" s="17">
        <v>0</v>
      </c>
      <c r="AJ420" s="17">
        <v>0</v>
      </c>
      <c r="AK420" s="17">
        <v>0.90326194830431161</v>
      </c>
      <c r="AL420" s="17">
        <v>0.2613607519724479</v>
      </c>
      <c r="AM420" s="17">
        <v>5.014618139888978E-2</v>
      </c>
      <c r="AN420" s="17">
        <v>0.11258649313474743</v>
      </c>
      <c r="AO420" s="17">
        <v>5.7699642764938028</v>
      </c>
      <c r="AP420" s="17">
        <v>4.1214660882309255</v>
      </c>
      <c r="AQ420" s="17">
        <v>28.062775557278201</v>
      </c>
      <c r="AR420" s="17">
        <v>0.72611809245673775</v>
      </c>
      <c r="AS420" s="17">
        <v>0.82997419914113413</v>
      </c>
      <c r="AT420" s="17">
        <v>-0.99999999999999989</v>
      </c>
      <c r="AU420" s="17">
        <v>-0.99999999999999989</v>
      </c>
      <c r="AV420" s="17">
        <v>-0.27218312949002765</v>
      </c>
      <c r="AW420" s="17">
        <v>68.906857883763124</v>
      </c>
      <c r="AX420" s="17">
        <v>68.906857883763124</v>
      </c>
      <c r="AY420" s="17">
        <v>0.26070028376794785</v>
      </c>
      <c r="AZ420" s="17">
        <v>14.831437253596338</v>
      </c>
      <c r="BA420" s="22">
        <v>1385.8996230513333</v>
      </c>
      <c r="CU420" t="e">
        <v>#N/A</v>
      </c>
      <c r="CV420" t="e">
        <v>#N/A</v>
      </c>
    </row>
    <row r="421" spans="1:100" x14ac:dyDescent="0.25">
      <c r="A421">
        <v>1247</v>
      </c>
      <c r="B421" t="s">
        <v>856</v>
      </c>
      <c r="C421" s="22">
        <v>3</v>
      </c>
      <c r="D421" s="17">
        <v>5.5571463114313069</v>
      </c>
      <c r="E421" s="17">
        <v>-0.82158437327520661</v>
      </c>
      <c r="F421" s="17">
        <v>-0.36077433976102807</v>
      </c>
      <c r="G421" s="17">
        <v>-0.5816771185875429</v>
      </c>
      <c r="H421" s="17">
        <v>0.1297906561487446</v>
      </c>
      <c r="I421" s="17">
        <v>0</v>
      </c>
      <c r="J421" s="17">
        <v>7.7874393689246713</v>
      </c>
      <c r="K421" s="17">
        <v>0.1297906561487446</v>
      </c>
      <c r="L421" s="17">
        <v>-1.0000000000000007</v>
      </c>
      <c r="M421" s="17">
        <v>-1.0000000000000007</v>
      </c>
      <c r="N421" s="17">
        <v>2.5958131229748909</v>
      </c>
      <c r="O421" s="17">
        <v>12.76290856176843</v>
      </c>
      <c r="P421" s="17">
        <v>3.0604156265073192</v>
      </c>
      <c r="Q421" s="17">
        <v>6.0115241811107167E-2</v>
      </c>
      <c r="R421" s="17">
        <v>0.24338024010402043</v>
      </c>
      <c r="S421" s="17">
        <v>0.33333333333333354</v>
      </c>
      <c r="T421" s="17">
        <v>0.33137865031840458</v>
      </c>
      <c r="U421" s="17">
        <v>0.14179775684221371</v>
      </c>
      <c r="V421" s="17">
        <v>7.1453159100842281E-2</v>
      </c>
      <c r="W421" s="17">
        <v>29.926889737841996</v>
      </c>
      <c r="X421" s="17">
        <v>1.5288766264619726</v>
      </c>
      <c r="Y421" s="17">
        <v>-1.0000000000000007</v>
      </c>
      <c r="Z421" s="17">
        <v>-1.0000000000000007</v>
      </c>
      <c r="AA421" s="17">
        <v>72.890207186818643</v>
      </c>
      <c r="AB421" s="17">
        <v>0.40068725133617739</v>
      </c>
      <c r="AC421" s="17">
        <v>0.25769200585360746</v>
      </c>
      <c r="AD421" s="17">
        <v>0.19601948698766694</v>
      </c>
      <c r="AE421" s="17">
        <v>42.719937208872587</v>
      </c>
      <c r="AF421" s="17">
        <v>0.8571428571428571</v>
      </c>
      <c r="AG421" s="17">
        <v>-1.0000000000000007</v>
      </c>
      <c r="AH421" s="17">
        <v>-1.0000000000000007</v>
      </c>
      <c r="AI421" s="17">
        <v>0</v>
      </c>
      <c r="AJ421" s="17">
        <v>7.1453159100842281E-2</v>
      </c>
      <c r="AK421" s="17">
        <v>-8.2244437040280671E-2</v>
      </c>
      <c r="AL421" s="17">
        <v>-1.502073499517452E-2</v>
      </c>
      <c r="AM421" s="17">
        <v>0.12778461327304566</v>
      </c>
      <c r="AN421" s="17">
        <v>-0.14160523381998208</v>
      </c>
      <c r="AO421" s="17">
        <v>2.7833931466247388</v>
      </c>
      <c r="AP421" s="17">
        <v>-3.6152345204754242</v>
      </c>
      <c r="AQ421" s="17">
        <v>37.714329106766669</v>
      </c>
      <c r="AR421" s="17">
        <v>0.87796289959479401</v>
      </c>
      <c r="AS421" s="17">
        <v>1.6586672826107176</v>
      </c>
      <c r="AT421" s="17">
        <v>-1.0000000000000007</v>
      </c>
      <c r="AU421" s="17">
        <v>-1.0000000000000007</v>
      </c>
      <c r="AV421" s="17">
        <v>-0.33829687848352252</v>
      </c>
      <c r="AW421" s="17">
        <v>82.037881228111615</v>
      </c>
      <c r="AX421" s="17">
        <v>89.183197138195865</v>
      </c>
      <c r="AY421" s="17">
        <v>0.3357372793534632</v>
      </c>
      <c r="AZ421" s="17">
        <v>3.5074752158460361</v>
      </c>
      <c r="BA421" s="22">
        <v>1403.2049804721712</v>
      </c>
      <c r="CU421" t="e">
        <v>#N/A</v>
      </c>
      <c r="CV421" t="e">
        <v>#N/A</v>
      </c>
    </row>
    <row r="422" spans="1:100" x14ac:dyDescent="0.25">
      <c r="A422">
        <v>1248</v>
      </c>
      <c r="B422" t="s">
        <v>857</v>
      </c>
      <c r="C422" s="22">
        <v>3</v>
      </c>
      <c r="D422" s="17">
        <v>4.3242153276509319</v>
      </c>
      <c r="E422" s="17">
        <v>-0.42245516700355623</v>
      </c>
      <c r="F422" s="17">
        <v>3.5481464557535647E-2</v>
      </c>
      <c r="G422" s="17">
        <v>-7.9360786152013904E-2</v>
      </c>
      <c r="H422" s="17">
        <v>0.34882507350217085</v>
      </c>
      <c r="I422" s="17">
        <v>0</v>
      </c>
      <c r="J422" s="17">
        <v>20.929504410130253</v>
      </c>
      <c r="K422" s="17">
        <v>0.34882507350217085</v>
      </c>
      <c r="L422" s="17">
        <v>-0.999999999999999</v>
      </c>
      <c r="M422" s="17">
        <v>-0.999999999999999</v>
      </c>
      <c r="N422" s="17">
        <v>6.9765014700434183</v>
      </c>
      <c r="O422" s="17">
        <v>25.174358951629177</v>
      </c>
      <c r="P422" s="17">
        <v>-0.36067597620785519</v>
      </c>
      <c r="Q422" s="17">
        <v>-1.2599410584179302</v>
      </c>
      <c r="R422" s="17">
        <v>-0.41034237398253026</v>
      </c>
      <c r="S422" s="17">
        <v>0.33333333333333304</v>
      </c>
      <c r="T422" s="17">
        <v>0.31652338096346333</v>
      </c>
      <c r="U422" s="17">
        <v>0.31587602360022438</v>
      </c>
      <c r="V422" s="17">
        <v>2.4386222419029858E-2</v>
      </c>
      <c r="W422" s="17">
        <v>25.651755472555173</v>
      </c>
      <c r="X422" s="17">
        <v>1.6940431173398323</v>
      </c>
      <c r="Y422" s="17">
        <v>-0.999999999999999</v>
      </c>
      <c r="Z422" s="17">
        <v>-0.999999999999999</v>
      </c>
      <c r="AA422" s="17">
        <v>32.223614873839473</v>
      </c>
      <c r="AB422" s="17">
        <v>0.11308524424877069</v>
      </c>
      <c r="AC422" s="17">
        <v>-7.8187747637677052E-2</v>
      </c>
      <c r="AD422" s="17">
        <v>0.10474653889424278</v>
      </c>
      <c r="AE422" s="17">
        <v>6.9822017752668195</v>
      </c>
      <c r="AF422" s="17">
        <v>0.1111111111111111</v>
      </c>
      <c r="AG422" s="17">
        <v>-0.999999999999999</v>
      </c>
      <c r="AH422" s="17">
        <v>-0.999999999999999</v>
      </c>
      <c r="AI422" s="17">
        <v>-1.115725762202217E-2</v>
      </c>
      <c r="AJ422" s="17">
        <v>2.4386222419029858E-2</v>
      </c>
      <c r="AK422" s="17">
        <v>-1.0050940347969155E-2</v>
      </c>
      <c r="AL422" s="17">
        <v>2.4414311732813485E-2</v>
      </c>
      <c r="AM422" s="17">
        <v>-9.607977127850309E-2</v>
      </c>
      <c r="AN422" s="17">
        <v>0.26233748652512578</v>
      </c>
      <c r="AO422" s="17">
        <v>-2.4522489837024235</v>
      </c>
      <c r="AP422" s="17">
        <v>6.6805087217922123</v>
      </c>
      <c r="AQ422" s="17">
        <v>46.581259882685437</v>
      </c>
      <c r="AR422" s="17">
        <v>0.99011896031605084</v>
      </c>
      <c r="AS422" s="17">
        <v>2.042868190842003</v>
      </c>
      <c r="AT422" s="17">
        <v>-0.999999999999999</v>
      </c>
      <c r="AU422" s="17">
        <v>-0.999999999999999</v>
      </c>
      <c r="AV422" s="17">
        <v>-0.48970316013454396</v>
      </c>
      <c r="AW422" s="17">
        <v>64.078482547260862</v>
      </c>
      <c r="AX422" s="17">
        <v>66.2939596367234</v>
      </c>
      <c r="AY422" s="17">
        <v>0.40980594845817225</v>
      </c>
      <c r="AZ422" s="17">
        <v>22.728398327807191</v>
      </c>
      <c r="BA422" s="22">
        <v>1436.6745598617943</v>
      </c>
      <c r="CU422" t="e">
        <v>#N/A</v>
      </c>
      <c r="CV422" t="e">
        <v>#N/A</v>
      </c>
    </row>
    <row r="423" spans="1:100" x14ac:dyDescent="0.25">
      <c r="A423">
        <v>1250</v>
      </c>
      <c r="B423" t="s">
        <v>858</v>
      </c>
      <c r="C423" s="22">
        <v>3</v>
      </c>
      <c r="D423" s="17">
        <v>5.312934375125014</v>
      </c>
      <c r="E423" s="17">
        <v>-1.5486913521551626E-2</v>
      </c>
      <c r="F423" s="17">
        <v>0.87914462336832033</v>
      </c>
      <c r="G423" s="17">
        <v>0.85685250933480528</v>
      </c>
      <c r="H423" s="17">
        <v>0.37826735770741376</v>
      </c>
      <c r="I423" s="17">
        <v>-1.2075537042500667E-2</v>
      </c>
      <c r="J423" s="17">
        <v>21.971509239894786</v>
      </c>
      <c r="K423" s="17">
        <v>0.36619182066491307</v>
      </c>
      <c r="L423" s="17">
        <v>-1.0000000000000002</v>
      </c>
      <c r="M423" s="17">
        <v>-1.0000000000000002</v>
      </c>
      <c r="N423" s="17">
        <v>7.3238364132982605</v>
      </c>
      <c r="O423" s="17">
        <v>28.141296124354589</v>
      </c>
      <c r="P423" s="17">
        <v>3.6867036038533432E-2</v>
      </c>
      <c r="Q423" s="17">
        <v>0.72730810112906541</v>
      </c>
      <c r="R423" s="17">
        <v>0.28059245886205264</v>
      </c>
      <c r="S423" s="17">
        <v>0.33333333333333343</v>
      </c>
      <c r="T423" s="17">
        <v>0.33333333333333343</v>
      </c>
      <c r="U423" s="17">
        <v>0.32506841804513892</v>
      </c>
      <c r="V423" s="17">
        <v>5.5944995355723896E-3</v>
      </c>
      <c r="W423" s="17">
        <v>25.245510543298593</v>
      </c>
      <c r="X423" s="17">
        <v>1.6343155153957432</v>
      </c>
      <c r="Y423" s="17">
        <v>-1.0000000000000002</v>
      </c>
      <c r="Z423" s="17">
        <v>-1.0000000000000002</v>
      </c>
      <c r="AA423" s="17">
        <v>85.679368836898789</v>
      </c>
      <c r="AB423" s="17">
        <v>0.28616979526738606</v>
      </c>
      <c r="AC423" s="17">
        <v>0.46562178428795348</v>
      </c>
      <c r="AD423" s="17">
        <v>0.45127373713942304</v>
      </c>
      <c r="AE423" s="17">
        <v>60.1532658347381</v>
      </c>
      <c r="AF423" s="17">
        <v>1</v>
      </c>
      <c r="AG423" s="17">
        <v>-1.0000000000000002</v>
      </c>
      <c r="AH423" s="17">
        <v>-1.0000000000000002</v>
      </c>
      <c r="AI423" s="17">
        <v>-1.2339924984600473E-2</v>
      </c>
      <c r="AJ423" s="17">
        <v>5.5944995355723896E-3</v>
      </c>
      <c r="AK423" s="17">
        <v>0.12610404046691104</v>
      </c>
      <c r="AL423" s="17">
        <v>-6.4853028499735108E-2</v>
      </c>
      <c r="AM423" s="17">
        <v>0.18715925407761652</v>
      </c>
      <c r="AN423" s="17">
        <v>7.6697425673399822E-2</v>
      </c>
      <c r="AO423" s="17">
        <v>5.3095015542749682</v>
      </c>
      <c r="AP423" s="17">
        <v>1.5931704993363218</v>
      </c>
      <c r="AQ423" s="17">
        <v>47.217019783193358</v>
      </c>
      <c r="AR423" s="17">
        <v>0.99732958424737772</v>
      </c>
      <c r="AS423" s="17">
        <v>2.000507336060656</v>
      </c>
      <c r="AT423" s="17">
        <v>-1.0000000000000002</v>
      </c>
      <c r="AU423" s="17">
        <v>-1.0000000000000002</v>
      </c>
      <c r="AV423" s="17">
        <v>1.1374449681968595</v>
      </c>
      <c r="AW423" s="17">
        <v>115.41383546058974</v>
      </c>
      <c r="AX423" s="17">
        <v>115.72648691445492</v>
      </c>
      <c r="AY423" s="17">
        <v>0.24864667608324137</v>
      </c>
      <c r="AZ423" s="17">
        <v>-2.5989983567123218</v>
      </c>
      <c r="BA423" s="22">
        <v>1466.1338656576754</v>
      </c>
      <c r="CU423" t="e">
        <v>#N/A</v>
      </c>
      <c r="CV423" t="e">
        <v>#N/A</v>
      </c>
    </row>
    <row r="424" spans="1:100" x14ac:dyDescent="0.25">
      <c r="A424">
        <v>1251</v>
      </c>
      <c r="B424" t="s">
        <v>859</v>
      </c>
      <c r="C424" s="22">
        <v>3</v>
      </c>
      <c r="D424" s="17">
        <v>3.7817726993052623</v>
      </c>
      <c r="E424" s="17">
        <v>-2.5656307197440421E-2</v>
      </c>
      <c r="F424" s="17">
        <v>5.0737611329877176E-2</v>
      </c>
      <c r="G424" s="17">
        <v>5.0737611329877176E-2</v>
      </c>
      <c r="H424" s="17">
        <v>1.5980718716400402E-2</v>
      </c>
      <c r="I424" s="17">
        <v>0</v>
      </c>
      <c r="J424" s="17">
        <v>0.95884312298402485</v>
      </c>
      <c r="K424" s="17">
        <v>1.5980718716400402E-2</v>
      </c>
      <c r="L424" s="17">
        <v>-0.99999999999999911</v>
      </c>
      <c r="M424" s="17">
        <v>-0.99999999999999911</v>
      </c>
      <c r="N424" s="17">
        <v>0.31961437432800843</v>
      </c>
      <c r="O424" s="17">
        <v>4.7913534336191681</v>
      </c>
      <c r="P424" s="17">
        <v>9.5279642850296109E-3</v>
      </c>
      <c r="Q424" s="17">
        <v>-2.0359113540522924</v>
      </c>
      <c r="R424" s="17">
        <v>-0.75745725815257814</v>
      </c>
      <c r="S424" s="17">
        <v>0.33333333333333304</v>
      </c>
      <c r="T424" s="17">
        <v>0.23457617676196407</v>
      </c>
      <c r="U424" s="17">
        <v>0.11909240474509894</v>
      </c>
      <c r="V424" s="17">
        <v>7.760922364916592E-2</v>
      </c>
      <c r="W424" s="17">
        <v>29.945216790926459</v>
      </c>
      <c r="X424" s="17">
        <v>1.518813570946314</v>
      </c>
      <c r="Y424" s="17">
        <v>-0.99999999999999911</v>
      </c>
      <c r="Z424" s="17">
        <v>-0.99999999999999911</v>
      </c>
      <c r="AA424" s="17">
        <v>91.149128863370791</v>
      </c>
      <c r="AB424" s="17">
        <v>0.27140766647419151</v>
      </c>
      <c r="AC424" s="17">
        <v>0.47967617718513944</v>
      </c>
      <c r="AD424" s="17">
        <v>0.48814354295260792</v>
      </c>
      <c r="AE424" s="17">
        <v>61.961369330596938</v>
      </c>
      <c r="AF424" s="17">
        <v>0.61538461538461542</v>
      </c>
      <c r="AG424" s="17">
        <v>-0.99999999999999911</v>
      </c>
      <c r="AH424" s="17">
        <v>-0.99999999999999911</v>
      </c>
      <c r="AI424" s="17">
        <v>-1.4663898724617867E-2</v>
      </c>
      <c r="AJ424" s="17">
        <v>7.760922364916592E-2</v>
      </c>
      <c r="AK424" s="17">
        <v>-0.37889546352881875</v>
      </c>
      <c r="AL424" s="17">
        <v>-0.1204966613526665</v>
      </c>
      <c r="AM424" s="17">
        <v>0.21049256366839472</v>
      </c>
      <c r="AN424" s="17">
        <v>-0.122976493794206</v>
      </c>
      <c r="AO424" s="17">
        <v>3.3678367740657755</v>
      </c>
      <c r="AP424" s="17">
        <v>-3.6768956516184805</v>
      </c>
      <c r="AQ424" s="17">
        <v>30.904059913910483</v>
      </c>
      <c r="AR424" s="17">
        <v>0.76461113848956175</v>
      </c>
      <c r="AS424" s="17">
        <v>1.534794289662714</v>
      </c>
      <c r="AT424" s="17">
        <v>-0.99999999999999911</v>
      </c>
      <c r="AU424" s="17">
        <v>-0.99999999999999911</v>
      </c>
      <c r="AV424" s="17">
        <v>-0.70671964682270116</v>
      </c>
      <c r="AW424" s="17">
        <v>92.26358664537149</v>
      </c>
      <c r="AX424" s="17">
        <v>99.731231035795702</v>
      </c>
      <c r="AY424" s="17">
        <v>0.31810063386805226</v>
      </c>
      <c r="AZ424" s="17">
        <v>33.683577655970026</v>
      </c>
      <c r="BA424" s="22">
        <v>1491.8614455362681</v>
      </c>
      <c r="CU424" t="e">
        <v>#N/A</v>
      </c>
      <c r="CV424" t="e">
        <v>#N/A</v>
      </c>
    </row>
    <row r="425" spans="1:100" x14ac:dyDescent="0.25">
      <c r="A425">
        <v>1254</v>
      </c>
      <c r="B425" t="s">
        <v>860</v>
      </c>
      <c r="C425" s="22">
        <v>3</v>
      </c>
      <c r="D425" s="17">
        <v>3.3145355532518055</v>
      </c>
      <c r="E425" s="17">
        <v>0</v>
      </c>
      <c r="F425" s="17">
        <v>-8.2305048575035851E-3</v>
      </c>
      <c r="G425" s="17">
        <v>-8.2305048575035851E-3</v>
      </c>
      <c r="H425" s="17">
        <v>0.50778035551571155</v>
      </c>
      <c r="I425" s="17">
        <v>0</v>
      </c>
      <c r="J425" s="17">
        <v>30.466821330942675</v>
      </c>
      <c r="K425" s="17">
        <v>0.50778035551571155</v>
      </c>
      <c r="L425" s="17">
        <v>-1.0000000000000004</v>
      </c>
      <c r="M425" s="17">
        <v>-1.0000000000000004</v>
      </c>
      <c r="N425" s="17">
        <v>10.155607110314222</v>
      </c>
      <c r="O425" s="17">
        <v>33.773126379336979</v>
      </c>
      <c r="P425" s="17">
        <v>-0.22828972266876757</v>
      </c>
      <c r="Q425" s="17">
        <v>-0.42309511372645209</v>
      </c>
      <c r="R425" s="17">
        <v>-0.10365881903582</v>
      </c>
      <c r="S425" s="17">
        <v>0.33333333333333359</v>
      </c>
      <c r="T425" s="17">
        <v>0.3376965541764867</v>
      </c>
      <c r="U425" s="17">
        <v>0.20371593448393405</v>
      </c>
      <c r="V425" s="17">
        <v>-2.1449778449519931E-3</v>
      </c>
      <c r="W425" s="17">
        <v>14.592819545323637</v>
      </c>
      <c r="X425" s="17">
        <v>0.96960662370328554</v>
      </c>
      <c r="Y425" s="17">
        <v>-1.0000000000000004</v>
      </c>
      <c r="Z425" s="17">
        <v>-1.0000000000000004</v>
      </c>
      <c r="AA425" s="17">
        <v>43.390733767758277</v>
      </c>
      <c r="AB425" s="17">
        <v>7.6898392739326818E-2</v>
      </c>
      <c r="AC425" s="17">
        <v>0.16133430999868126</v>
      </c>
      <c r="AD425" s="17">
        <v>0.33979875809140148</v>
      </c>
      <c r="AE425" s="17">
        <v>28.901573041470471</v>
      </c>
      <c r="AF425" s="17">
        <v>0.5</v>
      </c>
      <c r="AG425" s="17">
        <v>-1.0000000000000004</v>
      </c>
      <c r="AH425" s="17">
        <v>-1.0000000000000004</v>
      </c>
      <c r="AI425" s="17">
        <v>0</v>
      </c>
      <c r="AJ425" s="17">
        <v>-2.1449778449519931E-3</v>
      </c>
      <c r="AK425" s="17">
        <v>0.14895825947512661</v>
      </c>
      <c r="AL425" s="17">
        <v>-1.1274890279592803E-2</v>
      </c>
      <c r="AM425" s="17">
        <v>-4.8490392311609384E-2</v>
      </c>
      <c r="AN425" s="17">
        <v>0.16504649649841766</v>
      </c>
      <c r="AO425" s="17">
        <v>-0.46746851041460175</v>
      </c>
      <c r="AP425" s="17">
        <v>4.0697879610624792</v>
      </c>
      <c r="AQ425" s="17">
        <v>45.0596408762663</v>
      </c>
      <c r="AR425" s="17">
        <v>0.87260084414880246</v>
      </c>
      <c r="AS425" s="17">
        <v>1.4773869792189978</v>
      </c>
      <c r="AT425" s="17">
        <v>-1.0000000000000004</v>
      </c>
      <c r="AU425" s="17">
        <v>-1.0000000000000004</v>
      </c>
      <c r="AV425" s="17">
        <v>-0.11188932389332358</v>
      </c>
      <c r="AW425" s="17">
        <v>81.233648108157681</v>
      </c>
      <c r="AX425" s="17">
        <v>81.019150323662487</v>
      </c>
      <c r="AY425" s="17">
        <v>0.23874070681685353</v>
      </c>
      <c r="AZ425" s="17">
        <v>20.046596474082996</v>
      </c>
      <c r="BA425" s="22">
        <v>1411.6270372404424</v>
      </c>
      <c r="CU425" t="e">
        <v>#N/A</v>
      </c>
      <c r="CV425" t="e">
        <v>#N/A</v>
      </c>
    </row>
    <row r="426" spans="1:100" x14ac:dyDescent="0.25">
      <c r="A426">
        <v>1255</v>
      </c>
      <c r="B426" t="s">
        <v>861</v>
      </c>
      <c r="C426" s="22">
        <v>3</v>
      </c>
      <c r="D426" s="17">
        <v>5.8090041524002283</v>
      </c>
      <c r="E426" s="17">
        <v>0</v>
      </c>
      <c r="F426" s="17">
        <v>0.42798654229626903</v>
      </c>
      <c r="G426" s="17">
        <v>0.42798654229626903</v>
      </c>
      <c r="H426" s="17">
        <v>0.4663071405685551</v>
      </c>
      <c r="I426" s="17">
        <v>0</v>
      </c>
      <c r="J426" s="17">
        <v>27.978428434113301</v>
      </c>
      <c r="K426" s="17">
        <v>0.4663071405685551</v>
      </c>
      <c r="L426" s="17">
        <v>-0.99999999999999967</v>
      </c>
      <c r="M426" s="17">
        <v>-0.99999999999999967</v>
      </c>
      <c r="N426" s="17">
        <v>9.3261428113711027</v>
      </c>
      <c r="O426" s="17">
        <v>34.215419128809799</v>
      </c>
      <c r="P426" s="17">
        <v>6.418187070494249E-3</v>
      </c>
      <c r="Q426" s="17">
        <v>-1.4644312811148048</v>
      </c>
      <c r="R426" s="17">
        <v>-0.44970716120487342</v>
      </c>
      <c r="S426" s="17">
        <v>0.33333333333333309</v>
      </c>
      <c r="T426" s="17">
        <v>0.33333333333333309</v>
      </c>
      <c r="U426" s="17">
        <v>0.45847070397879985</v>
      </c>
      <c r="V426" s="17">
        <v>5.7616821354289999E-2</v>
      </c>
      <c r="W426" s="17">
        <v>28.657882057248024</v>
      </c>
      <c r="X426" s="17">
        <v>2.3799432701390497</v>
      </c>
      <c r="Y426" s="17">
        <v>-0.99999999999999967</v>
      </c>
      <c r="Z426" s="17">
        <v>-0.99999999999999967</v>
      </c>
      <c r="AA426" s="17">
        <v>87.507996056447325</v>
      </c>
      <c r="AB426" s="17">
        <v>0.25651766374294493</v>
      </c>
      <c r="AC426" s="17">
        <v>0.56140802361855946</v>
      </c>
      <c r="AD426" s="17">
        <v>0.36807073584657868</v>
      </c>
      <c r="AE426" s="17">
        <v>59.299821160404164</v>
      </c>
      <c r="AF426" s="17">
        <v>0.77777777777777779</v>
      </c>
      <c r="AG426" s="17">
        <v>-0.99999999999999967</v>
      </c>
      <c r="AH426" s="17">
        <v>-0.99999999999999967</v>
      </c>
      <c r="AI426" s="17">
        <v>3.0874860353688827E-3</v>
      </c>
      <c r="AJ426" s="17">
        <v>5.7616821354289999E-2</v>
      </c>
      <c r="AK426" s="17">
        <v>-0.14991069045606786</v>
      </c>
      <c r="AL426" s="17">
        <v>0.72051135555375379</v>
      </c>
      <c r="AM426" s="17">
        <v>0.17465584349073199</v>
      </c>
      <c r="AN426" s="17">
        <v>-9.1974701664193345E-2</v>
      </c>
      <c r="AO426" s="17">
        <v>3.6168426349879628</v>
      </c>
      <c r="AP426" s="17">
        <v>1.3031892361639348</v>
      </c>
      <c r="AQ426" s="17">
        <v>56.636310491361357</v>
      </c>
      <c r="AR426" s="17">
        <v>1.1827541919997562</v>
      </c>
      <c r="AS426" s="17">
        <v>2.8462504107076052</v>
      </c>
      <c r="AT426" s="17">
        <v>-0.99999999999999967</v>
      </c>
      <c r="AU426" s="17">
        <v>-0.99999999999999967</v>
      </c>
      <c r="AV426" s="17">
        <v>-2.1720618908604508E-2</v>
      </c>
      <c r="AW426" s="17">
        <v>123.02660442142103</v>
      </c>
      <c r="AX426" s="17">
        <v>128.85003627755742</v>
      </c>
      <c r="AY426" s="17">
        <v>0.65354423073844403</v>
      </c>
      <c r="AZ426" s="17">
        <v>89.781938278905344</v>
      </c>
      <c r="BA426" s="22">
        <v>1650.1812618408358</v>
      </c>
      <c r="CU426" t="e">
        <v>#N/A</v>
      </c>
      <c r="CV426" t="e">
        <v>#N/A</v>
      </c>
    </row>
    <row r="427" spans="1:100" x14ac:dyDescent="0.25">
      <c r="A427">
        <v>1257</v>
      </c>
      <c r="B427" t="s">
        <v>862</v>
      </c>
      <c r="C427" s="22">
        <v>3</v>
      </c>
      <c r="D427" s="17">
        <v>5.5619117775794455</v>
      </c>
      <c r="E427" s="17">
        <v>0</v>
      </c>
      <c r="F427" s="17">
        <v>-0.67225685860409257</v>
      </c>
      <c r="G427" s="17">
        <v>-0.67225685860409257</v>
      </c>
      <c r="H427" s="17">
        <v>0.35102312392955498</v>
      </c>
      <c r="I427" s="17">
        <v>-5.7838442443303361E-3</v>
      </c>
      <c r="J427" s="17">
        <v>20.714356781113491</v>
      </c>
      <c r="K427" s="17">
        <v>0.34523927968522466</v>
      </c>
      <c r="L427" s="17">
        <v>-1.0000000000000011</v>
      </c>
      <c r="M427" s="17">
        <v>-1.0000000000000011</v>
      </c>
      <c r="N427" s="17">
        <v>6.9047855937044922</v>
      </c>
      <c r="O427" s="17">
        <v>25.604011700088833</v>
      </c>
      <c r="P427" s="17">
        <v>6.2434957668461466E-2</v>
      </c>
      <c r="Q427" s="17">
        <v>1.7928322724769004</v>
      </c>
      <c r="R427" s="17">
        <v>0.57720624347832117</v>
      </c>
      <c r="S427" s="17">
        <v>0.33333333333333393</v>
      </c>
      <c r="T427" s="17">
        <v>0.33333333333333393</v>
      </c>
      <c r="U427" s="17">
        <v>0.34785556474970969</v>
      </c>
      <c r="V427" s="17">
        <v>0.25506677037626774</v>
      </c>
      <c r="W427" s="17">
        <v>36.973988884296844</v>
      </c>
      <c r="X427" s="17">
        <v>3.2432502682378876</v>
      </c>
      <c r="Y427" s="17">
        <v>-1.0000000000000011</v>
      </c>
      <c r="Z427" s="17">
        <v>-1.0000000000000011</v>
      </c>
      <c r="AA427" s="17">
        <v>88.554290297090645</v>
      </c>
      <c r="AB427" s="17">
        <v>0.38521965115245432</v>
      </c>
      <c r="AC427" s="17">
        <v>0.21234820105193727</v>
      </c>
      <c r="AD427" s="17">
        <v>0.42249405118191785</v>
      </c>
      <c r="AE427" s="17">
        <v>51.003095169315486</v>
      </c>
      <c r="AF427" s="17">
        <v>0.91666666666666663</v>
      </c>
      <c r="AG427" s="17">
        <v>-1.0000000000000011</v>
      </c>
      <c r="AH427" s="17">
        <v>-1.0000000000000011</v>
      </c>
      <c r="AI427" s="17">
        <v>2.8602285660493231E-3</v>
      </c>
      <c r="AJ427" s="17">
        <v>0.25506677037626774</v>
      </c>
      <c r="AK427" s="17">
        <v>0.18715145558074184</v>
      </c>
      <c r="AL427" s="17">
        <v>-4.1635162314139662E-2</v>
      </c>
      <c r="AM427" s="17">
        <v>8.6629213722682327E-2</v>
      </c>
      <c r="AN427" s="17">
        <v>-5.5347202826578942E-2</v>
      </c>
      <c r="AO427" s="17">
        <v>3.101487620970766</v>
      </c>
      <c r="AP427" s="17">
        <v>-1.5918558822351716</v>
      </c>
      <c r="AQ427" s="17">
        <v>57.688345665410353</v>
      </c>
      <c r="AR427" s="17">
        <v>1.2695890017926452</v>
      </c>
      <c r="AS427" s="17">
        <v>3.5884895479231131</v>
      </c>
      <c r="AT427" s="17">
        <v>-1.0000000000000011</v>
      </c>
      <c r="AU427" s="17">
        <v>-1.0000000000000011</v>
      </c>
      <c r="AV427" s="17">
        <v>-9.505061512577101E-2</v>
      </c>
      <c r="AW427" s="17">
        <v>112.56644611494427</v>
      </c>
      <c r="AX427" s="17">
        <v>138.13032772389201</v>
      </c>
      <c r="AY427" s="17">
        <v>9.9280867406150358E-2</v>
      </c>
      <c r="AZ427" s="17">
        <v>-3.9879112823785041</v>
      </c>
      <c r="BA427" s="22">
        <v>1545.8536834478634</v>
      </c>
      <c r="CU427" t="e">
        <v>#N/A</v>
      </c>
      <c r="CV427" t="e">
        <v>#N/A</v>
      </c>
    </row>
    <row r="428" spans="1:100" x14ac:dyDescent="0.25">
      <c r="A428">
        <v>1258</v>
      </c>
      <c r="B428" t="s">
        <v>863</v>
      </c>
      <c r="C428" s="22">
        <v>3</v>
      </c>
      <c r="D428" s="17">
        <v>4.4919283219124511</v>
      </c>
      <c r="E428" s="17">
        <v>8.4657766652823804E-2</v>
      </c>
      <c r="F428" s="17">
        <v>0.61992604124022721</v>
      </c>
      <c r="G428" s="17">
        <v>0.61992604124022721</v>
      </c>
      <c r="H428" s="17">
        <v>0.14826873497888254</v>
      </c>
      <c r="I428" s="17">
        <v>0</v>
      </c>
      <c r="J428" s="17">
        <v>8.8961240987329511</v>
      </c>
      <c r="K428" s="17">
        <v>0.14826873497888254</v>
      </c>
      <c r="L428" s="17">
        <v>-0.99999999999999956</v>
      </c>
      <c r="M428" s="17">
        <v>-0.99999999999999956</v>
      </c>
      <c r="N428" s="17">
        <v>2.9653746995776511</v>
      </c>
      <c r="O428" s="17">
        <v>14.007978461885637</v>
      </c>
      <c r="P428" s="17">
        <v>-6.2757408917995985E-2</v>
      </c>
      <c r="Q428" s="17">
        <v>2.7565660359053528</v>
      </c>
      <c r="R428" s="17">
        <v>0.78895143547998425</v>
      </c>
      <c r="S428" s="17">
        <v>0.33333333333333348</v>
      </c>
      <c r="T428" s="17">
        <v>0.25177591490017992</v>
      </c>
      <c r="U428" s="17">
        <v>-0.14016158094470363</v>
      </c>
      <c r="V428" s="17">
        <v>-1.8927200306245923E-2</v>
      </c>
      <c r="W428" s="17">
        <v>11.11006928014724</v>
      </c>
      <c r="X428" s="17">
        <v>-0.31892643079481331</v>
      </c>
      <c r="Y428" s="17">
        <v>-0.99999999999999956</v>
      </c>
      <c r="Z428" s="17">
        <v>-0.99999999999999956</v>
      </c>
      <c r="AA428" s="17">
        <v>26.643648129828662</v>
      </c>
      <c r="AB428" s="17">
        <v>2.2442282543046834E-2</v>
      </c>
      <c r="AC428" s="17">
        <v>-4.163902887478442E-4</v>
      </c>
      <c r="AD428" s="17">
        <v>0.2728666560297297</v>
      </c>
      <c r="AE428" s="17">
        <v>14.744627414201428</v>
      </c>
      <c r="AF428" s="17">
        <v>0.41666666666666669</v>
      </c>
      <c r="AG428" s="17">
        <v>-0.99999999999999956</v>
      </c>
      <c r="AH428" s="17">
        <v>-0.99999999999999956</v>
      </c>
      <c r="AI428" s="17">
        <v>7.7003657269887268E-4</v>
      </c>
      <c r="AJ428" s="17">
        <v>-1.8927200306245923E-2</v>
      </c>
      <c r="AK428" s="17">
        <v>-2.9437484163537364E-2</v>
      </c>
      <c r="AL428" s="17">
        <v>-4.6219681216481526E-2</v>
      </c>
      <c r="AM428" s="17">
        <v>0.20295650692912146</v>
      </c>
      <c r="AN428" s="17">
        <v>-6.7469832237918803E-2</v>
      </c>
      <c r="AO428" s="17">
        <v>4.9267252524103506</v>
      </c>
      <c r="AP428" s="17">
        <v>-1.9178442120303798</v>
      </c>
      <c r="AQ428" s="17">
        <v>20.006193378880194</v>
      </c>
      <c r="AR428" s="17">
        <v>0.4260204669825633</v>
      </c>
      <c r="AS428" s="17">
        <v>-0.17065769581593085</v>
      </c>
      <c r="AT428" s="17">
        <v>-0.99999999999999956</v>
      </c>
      <c r="AU428" s="17">
        <v>-0.99999999999999956</v>
      </c>
      <c r="AV428" s="17">
        <v>1.408877476720211</v>
      </c>
      <c r="AW428" s="17">
        <v>38.733782379683916</v>
      </c>
      <c r="AX428" s="17">
        <v>36.856463080513301</v>
      </c>
      <c r="AY428" s="17">
        <v>-0.16201762381081097</v>
      </c>
      <c r="AZ428" s="17">
        <v>-59.038003612682679</v>
      </c>
      <c r="BA428" s="22">
        <v>1364.046613819612</v>
      </c>
      <c r="CU428" t="e">
        <v>#N/A</v>
      </c>
      <c r="CV428" t="e">
        <v>#N/A</v>
      </c>
    </row>
    <row r="429" spans="1:100" x14ac:dyDescent="0.25">
      <c r="A429">
        <v>1259</v>
      </c>
      <c r="B429" t="s">
        <v>864</v>
      </c>
      <c r="C429" s="22">
        <v>3</v>
      </c>
      <c r="D429" s="17">
        <v>5.5422231375356477</v>
      </c>
      <c r="E429" s="17">
        <v>-0.88757744880811629</v>
      </c>
      <c r="F429" s="17">
        <v>1.5777004818776612</v>
      </c>
      <c r="G429" s="17">
        <v>1.275795296615343</v>
      </c>
      <c r="H429" s="17">
        <v>0.43386475925544582</v>
      </c>
      <c r="I429" s="17">
        <v>0</v>
      </c>
      <c r="J429" s="17">
        <v>26.031885555326756</v>
      </c>
      <c r="K429" s="17">
        <v>0.43386475925544582</v>
      </c>
      <c r="L429" s="17">
        <v>-0.999999999999999</v>
      </c>
      <c r="M429" s="17">
        <v>-0.999999999999999</v>
      </c>
      <c r="N429" s="17">
        <v>8.6772951851089211</v>
      </c>
      <c r="O429" s="17">
        <v>32.849903989477752</v>
      </c>
      <c r="P429" s="17">
        <v>-1.1396128740462772</v>
      </c>
      <c r="Q429" s="17">
        <v>1.9703928873757397</v>
      </c>
      <c r="R429" s="17">
        <v>0.43612857392194004</v>
      </c>
      <c r="S429" s="17">
        <v>0.33333333333333298</v>
      </c>
      <c r="T429" s="17">
        <v>0.34206219871993748</v>
      </c>
      <c r="U429" s="17">
        <v>0.24435708058510475</v>
      </c>
      <c r="V429" s="17">
        <v>6.7363020268832799E-2</v>
      </c>
      <c r="W429" s="17">
        <v>22.130034946070491</v>
      </c>
      <c r="X429" s="17">
        <v>1.631866082137845</v>
      </c>
      <c r="Y429" s="17">
        <v>-0.999999999999999</v>
      </c>
      <c r="Z429" s="17">
        <v>-0.999999999999999</v>
      </c>
      <c r="AA429" s="17">
        <v>53.172046490021714</v>
      </c>
      <c r="AB429" s="17">
        <v>-0.14195370841365196</v>
      </c>
      <c r="AC429" s="17">
        <v>0.21561243214573123</v>
      </c>
      <c r="AD429" s="17">
        <v>0.53845893566850656</v>
      </c>
      <c r="AE429" s="17">
        <v>30.605882970029281</v>
      </c>
      <c r="AF429" s="17">
        <v>0.76923076923076927</v>
      </c>
      <c r="AG429" s="17">
        <v>-0.999999999999999</v>
      </c>
      <c r="AH429" s="17">
        <v>-0.999999999999999</v>
      </c>
      <c r="AI429" s="17">
        <v>0</v>
      </c>
      <c r="AJ429" s="17">
        <v>6.7363020268832799E-2</v>
      </c>
      <c r="AK429" s="17">
        <v>2.153492831491733E-2</v>
      </c>
      <c r="AL429" s="17">
        <v>1.7965928712349158E-2</v>
      </c>
      <c r="AM429" s="17">
        <v>0.1366299955991066</v>
      </c>
      <c r="AN429" s="17">
        <v>-8.5262985799028884E-2</v>
      </c>
      <c r="AO429" s="17">
        <v>3.5234245315522514</v>
      </c>
      <c r="AP429" s="17">
        <v>-2.0417450014139762</v>
      </c>
      <c r="AQ429" s="17">
        <v>48.161920501397226</v>
      </c>
      <c r="AR429" s="17">
        <v>0.98711563290720827</v>
      </c>
      <c r="AS429" s="17">
        <v>2.0657308413932904</v>
      </c>
      <c r="AT429" s="17">
        <v>-0.999999999999999</v>
      </c>
      <c r="AU429" s="17">
        <v>-0.999999999999999</v>
      </c>
      <c r="AV429" s="17">
        <v>1.7119238705372839</v>
      </c>
      <c r="AW429" s="17">
        <v>83.980205478085452</v>
      </c>
      <c r="AX429" s="17">
        <v>90.716507504968718</v>
      </c>
      <c r="AY429" s="17">
        <v>0.16241858370470108</v>
      </c>
      <c r="AZ429" s="17">
        <v>17.762448309093784</v>
      </c>
      <c r="BA429" s="22">
        <v>1511.2344289458526</v>
      </c>
      <c r="CU429" t="e">
        <v>#N/A</v>
      </c>
      <c r="CV429" t="e">
        <v>#N/A</v>
      </c>
    </row>
    <row r="430" spans="1:100" x14ac:dyDescent="0.25">
      <c r="A430">
        <v>1261</v>
      </c>
      <c r="B430" t="s">
        <v>865</v>
      </c>
      <c r="C430" s="22">
        <v>3</v>
      </c>
      <c r="D430" s="17">
        <v>4.5403521265938496</v>
      </c>
      <c r="E430" s="17">
        <v>0.47850087765129135</v>
      </c>
      <c r="F430" s="17">
        <v>0.24990382378975851</v>
      </c>
      <c r="G430" s="17">
        <v>0.41591110249218949</v>
      </c>
      <c r="H430" s="17">
        <v>0.3612650021500633</v>
      </c>
      <c r="I430" s="17">
        <v>0</v>
      </c>
      <c r="J430" s="17">
        <v>21.6759001290038</v>
      </c>
      <c r="K430" s="17">
        <v>0.3612650021500633</v>
      </c>
      <c r="L430" s="17">
        <v>-0.99999999999999978</v>
      </c>
      <c r="M430" s="17">
        <v>-0.99999999999999978</v>
      </c>
      <c r="N430" s="17">
        <v>7.2253000430012673</v>
      </c>
      <c r="O430" s="17">
        <v>26.63216335808983</v>
      </c>
      <c r="P430" s="17">
        <v>-0.34552588202640888</v>
      </c>
      <c r="Q430" s="17">
        <v>-0.68670308689052839</v>
      </c>
      <c r="R430" s="17">
        <v>-0.20755757067693384</v>
      </c>
      <c r="S430" s="17">
        <v>0.33333333333333359</v>
      </c>
      <c r="T430" s="17">
        <v>0.33543519577081593</v>
      </c>
      <c r="U430" s="17">
        <v>0.13438531743585011</v>
      </c>
      <c r="V430" s="17">
        <v>-4.2668517091594346E-3</v>
      </c>
      <c r="W430" s="17">
        <v>17.504879707231062</v>
      </c>
      <c r="X430" s="17">
        <v>0.82154554888001219</v>
      </c>
      <c r="Y430" s="17">
        <v>-0.99999999999999978</v>
      </c>
      <c r="Z430" s="17">
        <v>-0.99999999999999978</v>
      </c>
      <c r="AA430" s="17">
        <v>28.550188758542014</v>
      </c>
      <c r="AB430" s="17">
        <v>7.3212053825288947E-2</v>
      </c>
      <c r="AC430" s="17">
        <v>3.7141244642546652E-2</v>
      </c>
      <c r="AD430" s="17">
        <v>0.11470403397192232</v>
      </c>
      <c r="AE430" s="17">
        <v>11.252866621987895</v>
      </c>
      <c r="AF430" s="17">
        <v>0.5</v>
      </c>
      <c r="AG430" s="17">
        <v>-0.99999999999999978</v>
      </c>
      <c r="AH430" s="17">
        <v>-0.99999999999999978</v>
      </c>
      <c r="AI430" s="17">
        <v>0</v>
      </c>
      <c r="AJ430" s="17">
        <v>-4.2668517091594346E-3</v>
      </c>
      <c r="AK430" s="17">
        <v>0.16731365443756707</v>
      </c>
      <c r="AL430" s="17">
        <v>-9.0460227938063242E-2</v>
      </c>
      <c r="AM430" s="17">
        <v>0.1062706214145846</v>
      </c>
      <c r="AN430" s="17">
        <v>0.21674135214185186</v>
      </c>
      <c r="AO430" s="17">
        <v>3.4933338075524509</v>
      </c>
      <c r="AP430" s="17">
        <v>4.9662326638559815</v>
      </c>
      <c r="AQ430" s="17">
        <v>39.180779836234869</v>
      </c>
      <c r="AR430" s="17">
        <v>0.79888699483084014</v>
      </c>
      <c r="AS430" s="17">
        <v>1.1828105510300762</v>
      </c>
      <c r="AT430" s="17">
        <v>-0.99999999999999978</v>
      </c>
      <c r="AU430" s="17">
        <v>-0.99999999999999978</v>
      </c>
      <c r="AV430" s="17">
        <v>0.20835353181525562</v>
      </c>
      <c r="AW430" s="17">
        <v>60.14858478048783</v>
      </c>
      <c r="AX430" s="17">
        <v>59.721899609571892</v>
      </c>
      <c r="AY430" s="17">
        <v>1.5332524810080309E-3</v>
      </c>
      <c r="AZ430" s="17">
        <v>-8.6727189059541399</v>
      </c>
      <c r="BA430" s="22">
        <v>1427.1611562803141</v>
      </c>
      <c r="CU430" t="e">
        <v>#N/A</v>
      </c>
      <c r="CV430" t="e">
        <v>#N/A</v>
      </c>
    </row>
    <row r="431" spans="1:100" x14ac:dyDescent="0.25">
      <c r="A431">
        <v>1262</v>
      </c>
      <c r="B431" t="s">
        <v>866</v>
      </c>
      <c r="C431" s="22">
        <v>3</v>
      </c>
      <c r="D431" s="17">
        <v>3.7224121757071442</v>
      </c>
      <c r="E431" s="17">
        <v>-0.2399483795422902</v>
      </c>
      <c r="F431" s="17">
        <v>-0.24638167408767203</v>
      </c>
      <c r="G431" s="17">
        <v>-0.32463957358499729</v>
      </c>
      <c r="H431" s="17">
        <v>-1.7190026378575172E-2</v>
      </c>
      <c r="I431" s="17">
        <v>7.2234461577261296E-3</v>
      </c>
      <c r="J431" s="17">
        <v>-0.59799481325094728</v>
      </c>
      <c r="K431" s="17">
        <v>-9.9665802208490414E-3</v>
      </c>
      <c r="L431" s="17">
        <v>-0.99999999999999745</v>
      </c>
      <c r="M431" s="17">
        <v>-0.99999999999999745</v>
      </c>
      <c r="N431" s="17">
        <v>-0.19933160441698317</v>
      </c>
      <c r="O431" s="17">
        <v>2.7997777888712077</v>
      </c>
      <c r="P431" s="17">
        <v>0.40432544593679776</v>
      </c>
      <c r="Q431" s="17">
        <v>4.8791117340521239</v>
      </c>
      <c r="R431" s="17">
        <v>1.4769475544734578</v>
      </c>
      <c r="S431" s="17">
        <v>0.33333333333333243</v>
      </c>
      <c r="T431" s="17">
        <v>0.33333333333333243</v>
      </c>
      <c r="U431" s="17">
        <v>0.29179660047272887</v>
      </c>
      <c r="V431" s="17">
        <v>0.10947567016919095</v>
      </c>
      <c r="W431" s="17">
        <v>43.116220701177362</v>
      </c>
      <c r="X431" s="17">
        <v>2.5006736697935765</v>
      </c>
      <c r="Y431" s="17">
        <v>-0.99999999999999745</v>
      </c>
      <c r="Z431" s="17">
        <v>-0.99999999999999745</v>
      </c>
      <c r="AA431" s="17">
        <v>93.213576659769913</v>
      </c>
      <c r="AB431" s="17">
        <v>0.33347265555128897</v>
      </c>
      <c r="AC431" s="17">
        <v>0.34860036248047432</v>
      </c>
      <c r="AD431" s="17">
        <v>0.29033515005061789</v>
      </c>
      <c r="AE431" s="17">
        <v>48.620408404119075</v>
      </c>
      <c r="AF431" s="17">
        <v>0.9285714285714286</v>
      </c>
      <c r="AG431" s="17">
        <v>-0.99999999999999745</v>
      </c>
      <c r="AH431" s="17">
        <v>-0.99999999999999745</v>
      </c>
      <c r="AI431" s="17">
        <v>6.3696770374532516E-2</v>
      </c>
      <c r="AJ431" s="17">
        <v>0.10947567016919095</v>
      </c>
      <c r="AK431" s="17">
        <v>-4.8413888668404056E-2</v>
      </c>
      <c r="AL431" s="17">
        <v>0.12101807149885827</v>
      </c>
      <c r="AM431" s="17">
        <v>-0.11138568013304861</v>
      </c>
      <c r="AN431" s="17">
        <v>0.30122036824851184</v>
      </c>
      <c r="AO431" s="17">
        <v>-3.0267114466682354</v>
      </c>
      <c r="AP431" s="17">
        <v>8.1355995637070855</v>
      </c>
      <c r="AQ431" s="17">
        <v>42.51822588792642</v>
      </c>
      <c r="AR431" s="17">
        <v>1.0679389373085846</v>
      </c>
      <c r="AS431" s="17">
        <v>2.4907070895727261</v>
      </c>
      <c r="AT431" s="17">
        <v>-0.99999999999999745</v>
      </c>
      <c r="AU431" s="17">
        <v>-0.99999999999999745</v>
      </c>
      <c r="AV431" s="17">
        <v>1.1523079808884611</v>
      </c>
      <c r="AW431" s="17">
        <v>104.14895401234811</v>
      </c>
      <c r="AX431" s="17">
        <v>116.37045643675783</v>
      </c>
      <c r="AY431" s="17">
        <v>0.15817786812855184</v>
      </c>
      <c r="AZ431" s="17">
        <v>17.054537288222452</v>
      </c>
      <c r="BA431" s="22">
        <v>1511.8035450219265</v>
      </c>
      <c r="CU431" t="e">
        <v>#N/A</v>
      </c>
      <c r="CV431" t="e">
        <v>#N/A</v>
      </c>
    </row>
    <row r="432" spans="1:100" x14ac:dyDescent="0.25">
      <c r="A432">
        <v>1266</v>
      </c>
      <c r="B432" t="s">
        <v>867</v>
      </c>
      <c r="C432" s="22">
        <v>3</v>
      </c>
      <c r="D432" s="17">
        <v>5.2630744783266596</v>
      </c>
      <c r="E432" s="17">
        <v>-0.89311141272171601</v>
      </c>
      <c r="F432" s="17">
        <v>-3.2945071525688663</v>
      </c>
      <c r="G432" s="17">
        <v>-3.559959933811311</v>
      </c>
      <c r="H432" s="17">
        <v>0.39007919658884566</v>
      </c>
      <c r="I432" s="17">
        <v>-1.9500066317411489E-2</v>
      </c>
      <c r="J432" s="17">
        <v>22.234747816286053</v>
      </c>
      <c r="K432" s="17">
        <v>0.37057913027143413</v>
      </c>
      <c r="L432" s="17">
        <v>-1.0000000000000004</v>
      </c>
      <c r="M432" s="17">
        <v>-1.0000000000000004</v>
      </c>
      <c r="N432" s="17">
        <v>7.4115826054286806</v>
      </c>
      <c r="O432" s="17">
        <v>23.937862360801383</v>
      </c>
      <c r="P432" s="17">
        <v>-0.23674949215234103</v>
      </c>
      <c r="Q432" s="17">
        <v>2.8465995304455838</v>
      </c>
      <c r="R432" s="17">
        <v>0.94655054794643634</v>
      </c>
      <c r="S432" s="17">
        <v>0.3333333333333337</v>
      </c>
      <c r="T432" s="17">
        <v>0.3333333333333337</v>
      </c>
      <c r="U432" s="17">
        <v>0.3108261396276995</v>
      </c>
      <c r="V432" s="17">
        <v>9.5455976777858095E-3</v>
      </c>
      <c r="W432" s="17">
        <v>24.658370948028725</v>
      </c>
      <c r="X432" s="17">
        <v>1.5966656809727449</v>
      </c>
      <c r="Y432" s="17">
        <v>-1.0000000000000004</v>
      </c>
      <c r="Z432" s="17">
        <v>-1.0000000000000004</v>
      </c>
      <c r="AA432" s="17">
        <v>74.034149805025166</v>
      </c>
      <c r="AB432" s="17">
        <v>0.43831890988951916</v>
      </c>
      <c r="AC432" s="17">
        <v>5.845975422389077E-2</v>
      </c>
      <c r="AD432" s="17">
        <v>0.47180590206759071</v>
      </c>
      <c r="AE432" s="17">
        <v>48.429228309049975</v>
      </c>
      <c r="AF432" s="17">
        <v>0.77777777777777779</v>
      </c>
      <c r="AG432" s="17">
        <v>-1.0000000000000004</v>
      </c>
      <c r="AH432" s="17">
        <v>-1.0000000000000004</v>
      </c>
      <c r="AI432" s="17">
        <v>-2.3052985207563364E-2</v>
      </c>
      <c r="AJ432" s="17">
        <v>9.5455976777858095E-3</v>
      </c>
      <c r="AK432" s="17">
        <v>-0.1214595271704958</v>
      </c>
      <c r="AL432" s="17">
        <v>2.3487520006878357E-2</v>
      </c>
      <c r="AM432" s="17">
        <v>0.40183221296464799</v>
      </c>
      <c r="AN432" s="17">
        <v>0.29060877192650719</v>
      </c>
      <c r="AO432" s="17">
        <v>9.4385076882637176</v>
      </c>
      <c r="AP432" s="17">
        <v>7.3826568981970722</v>
      </c>
      <c r="AQ432" s="17">
        <v>46.893118764314757</v>
      </c>
      <c r="AR432" s="17">
        <v>0.98703840397215215</v>
      </c>
      <c r="AS432" s="17">
        <v>1.96724481124418</v>
      </c>
      <c r="AT432" s="17">
        <v>-1.0000000000000004</v>
      </c>
      <c r="AU432" s="17">
        <v>-1.0000000000000004</v>
      </c>
      <c r="AV432" s="17">
        <v>-2.613409385864875</v>
      </c>
      <c r="AW432" s="17">
        <v>105.35466906402368</v>
      </c>
      <c r="AX432" s="17">
        <v>105.84816912765098</v>
      </c>
      <c r="AY432" s="17">
        <v>-3.8658035704509777E-2</v>
      </c>
      <c r="AZ432" s="17">
        <v>-7.604527468085907</v>
      </c>
      <c r="BA432" s="22">
        <v>1431.9997212688399</v>
      </c>
      <c r="CU432" t="e">
        <v>#N/A</v>
      </c>
      <c r="CV432" t="e">
        <v>#N/A</v>
      </c>
    </row>
    <row r="433" spans="1:100" x14ac:dyDescent="0.25">
      <c r="A433">
        <v>1277</v>
      </c>
      <c r="B433" t="s">
        <v>868</v>
      </c>
      <c r="C433" s="22">
        <v>3</v>
      </c>
      <c r="D433" s="17">
        <v>5.6128123525076736</v>
      </c>
      <c r="E433" s="17">
        <v>-0.11078416469301626</v>
      </c>
      <c r="F433" s="17">
        <v>0.85383212198258129</v>
      </c>
      <c r="G433" s="17">
        <v>0.82587571352107048</v>
      </c>
      <c r="H433" s="17">
        <v>9.4104899152835403E-2</v>
      </c>
      <c r="I433" s="17">
        <v>0</v>
      </c>
      <c r="J433" s="17">
        <v>5.6462939491701238</v>
      </c>
      <c r="K433" s="17">
        <v>9.4104899152835403E-2</v>
      </c>
      <c r="L433" s="17">
        <v>-0.99999999999999822</v>
      </c>
      <c r="M433" s="17">
        <v>-0.99999999999999822</v>
      </c>
      <c r="N433" s="17">
        <v>1.8820979830567079</v>
      </c>
      <c r="O433" s="17">
        <v>12.084982015198886</v>
      </c>
      <c r="P433" s="17">
        <v>-0.24249001361553729</v>
      </c>
      <c r="Q433" s="17">
        <v>5.7895805928319239</v>
      </c>
      <c r="R433" s="17">
        <v>1.6576113924315894</v>
      </c>
      <c r="S433" s="17">
        <v>0.33333333333333287</v>
      </c>
      <c r="T433" s="17">
        <v>0.34005287010984081</v>
      </c>
      <c r="U433" s="17">
        <v>0.3825987876776904</v>
      </c>
      <c r="V433" s="17">
        <v>-5.8332736631156373E-2</v>
      </c>
      <c r="W433" s="17">
        <v>36.141894213474878</v>
      </c>
      <c r="X433" s="17">
        <v>1.7596800352141606</v>
      </c>
      <c r="Y433" s="17">
        <v>-0.99999999999999822</v>
      </c>
      <c r="Z433" s="17">
        <v>-0.99999999999999822</v>
      </c>
      <c r="AA433" s="17">
        <v>65.567044959364267</v>
      </c>
      <c r="AB433" s="17">
        <v>0.25119674005813131</v>
      </c>
      <c r="AC433" s="17">
        <v>0.14269608258167826</v>
      </c>
      <c r="AD433" s="17">
        <v>0.1614579644293466</v>
      </c>
      <c r="AE433" s="17">
        <v>27.767539353457806</v>
      </c>
      <c r="AF433" s="17">
        <v>0.5</v>
      </c>
      <c r="AG433" s="17">
        <v>-0.99999999999999822</v>
      </c>
      <c r="AH433" s="17">
        <v>-0.99999999999999822</v>
      </c>
      <c r="AI433" s="17">
        <v>5.1775401894622625E-2</v>
      </c>
      <c r="AJ433" s="17">
        <v>-5.8332736631156373E-2</v>
      </c>
      <c r="AK433" s="17">
        <v>-6.3662255543358776E-2</v>
      </c>
      <c r="AL433" s="17">
        <v>-0.19258656199849167</v>
      </c>
      <c r="AM433" s="17">
        <v>-0.18281353867549319</v>
      </c>
      <c r="AN433" s="17">
        <v>0.31701840265771969</v>
      </c>
      <c r="AO433" s="17">
        <v>-4.888649744604125</v>
      </c>
      <c r="AP433" s="17">
        <v>6.9625272564505298</v>
      </c>
      <c r="AQ433" s="17">
        <v>41.788188162645007</v>
      </c>
      <c r="AR433" s="17">
        <v>0.99765225448970729</v>
      </c>
      <c r="AS433" s="17">
        <v>1.8537849343669965</v>
      </c>
      <c r="AT433" s="17">
        <v>-0.99999999999999822</v>
      </c>
      <c r="AU433" s="17">
        <v>-0.99999999999999822</v>
      </c>
      <c r="AV433" s="17">
        <v>2.4834871059526606</v>
      </c>
      <c r="AW433" s="17">
        <v>84.614554231013642</v>
      </c>
      <c r="AX433" s="17">
        <v>79.816788605790492</v>
      </c>
      <c r="AY433" s="17">
        <v>0.14017555253541658</v>
      </c>
      <c r="AZ433" s="17">
        <v>2.1193483855399049</v>
      </c>
      <c r="BA433" s="22">
        <v>1486.4732493420859</v>
      </c>
      <c r="CU433" t="e">
        <v>#N/A</v>
      </c>
      <c r="CV433" t="e">
        <v>#N/A</v>
      </c>
    </row>
    <row r="434" spans="1:100" x14ac:dyDescent="0.25">
      <c r="A434">
        <v>1279</v>
      </c>
      <c r="B434" t="s">
        <v>869</v>
      </c>
      <c r="C434" s="22">
        <v>3</v>
      </c>
      <c r="D434" s="17">
        <v>5.0504625902779612</v>
      </c>
      <c r="E434" s="17">
        <v>0</v>
      </c>
      <c r="F434" s="17">
        <v>-0.79537090185910808</v>
      </c>
      <c r="G434" s="17">
        <v>-0.79537090185910808</v>
      </c>
      <c r="H434" s="17">
        <v>9.3273865437685732E-2</v>
      </c>
      <c r="I434" s="17">
        <v>-5.7894262534376158E-3</v>
      </c>
      <c r="J434" s="17">
        <v>5.2490663510548874</v>
      </c>
      <c r="K434" s="17">
        <v>8.7484439184248114E-2</v>
      </c>
      <c r="L434" s="17">
        <v>-1.0000000000000004</v>
      </c>
      <c r="M434" s="17">
        <v>-1.0000000000000004</v>
      </c>
      <c r="N434" s="17">
        <v>1.7496887836849639</v>
      </c>
      <c r="O434" s="17">
        <v>9.5041580394737455</v>
      </c>
      <c r="P434" s="17">
        <v>-0.12458436287934235</v>
      </c>
      <c r="Q434" s="17">
        <v>2.346850888409449</v>
      </c>
      <c r="R434" s="17">
        <v>0.57738804134902777</v>
      </c>
      <c r="S434" s="17">
        <v>0.33333333333333337</v>
      </c>
      <c r="T434" s="17">
        <v>0.33333333333333337</v>
      </c>
      <c r="U434" s="17">
        <v>0.3297283931087519</v>
      </c>
      <c r="V434" s="17">
        <v>2.7418972074741445E-2</v>
      </c>
      <c r="W434" s="17">
        <v>37.453183706636501</v>
      </c>
      <c r="X434" s="17">
        <v>2.0626096323658767</v>
      </c>
      <c r="Y434" s="17">
        <v>-1.0000000000000004</v>
      </c>
      <c r="Z434" s="17">
        <v>-1.0000000000000004</v>
      </c>
      <c r="AA434" s="17">
        <v>66.803923252300081</v>
      </c>
      <c r="AB434" s="17">
        <v>0.32806089013351231</v>
      </c>
      <c r="AC434" s="17">
        <v>0.16832661595504936</v>
      </c>
      <c r="AD434" s="17">
        <v>7.907952399772944E-2</v>
      </c>
      <c r="AE434" s="17">
        <v>28.773351504314565</v>
      </c>
      <c r="AF434" s="17">
        <v>0.91666666666666663</v>
      </c>
      <c r="AG434" s="17">
        <v>-1.0000000000000004</v>
      </c>
      <c r="AH434" s="17">
        <v>-1.0000000000000004</v>
      </c>
      <c r="AI434" s="17">
        <v>2.8929379225758931E-2</v>
      </c>
      <c r="AJ434" s="17">
        <v>2.7418972074741445E-2</v>
      </c>
      <c r="AK434" s="17">
        <v>1.7576427830204012E-2</v>
      </c>
      <c r="AL434" s="17">
        <v>3.0061130803012877E-2</v>
      </c>
      <c r="AM434" s="17">
        <v>0.12628530061948737</v>
      </c>
      <c r="AN434" s="17">
        <v>5.8608975406884561E-2</v>
      </c>
      <c r="AO434" s="17">
        <v>3.2450146546382044</v>
      </c>
      <c r="AP434" s="17">
        <v>1.6155300391871772</v>
      </c>
      <c r="AQ434" s="17">
        <v>42.702250057691387</v>
      </c>
      <c r="AR434" s="17">
        <v>1.0238140318501598</v>
      </c>
      <c r="AS434" s="17">
        <v>2.1500940715501207</v>
      </c>
      <c r="AT434" s="17">
        <v>-1.0000000000000004</v>
      </c>
      <c r="AU434" s="17">
        <v>-1.0000000000000004</v>
      </c>
      <c r="AV434" s="17">
        <v>-0.21798286051008048</v>
      </c>
      <c r="AW434" s="17">
        <v>77.923611330960966</v>
      </c>
      <c r="AX434" s="17">
        <v>81.244096122950282</v>
      </c>
      <c r="AY434" s="17">
        <v>0.18312402746624606</v>
      </c>
      <c r="AZ434" s="17">
        <v>-16.442012229549967</v>
      </c>
      <c r="BA434" s="22">
        <v>1535.9867700732243</v>
      </c>
      <c r="CU434" t="e">
        <v>#N/A</v>
      </c>
      <c r="CV434" t="e">
        <v>#N/A</v>
      </c>
    </row>
    <row r="435" spans="1:100" x14ac:dyDescent="0.25">
      <c r="A435">
        <v>1280</v>
      </c>
      <c r="B435" t="s">
        <v>870</v>
      </c>
      <c r="C435" s="22">
        <v>3</v>
      </c>
      <c r="D435" s="17">
        <v>5.169520124247426</v>
      </c>
      <c r="E435" s="17">
        <v>6.2392548263702219E-3</v>
      </c>
      <c r="F435" s="17">
        <v>-0.24547648795223809</v>
      </c>
      <c r="G435" s="17">
        <v>-0.24180316580828526</v>
      </c>
      <c r="H435" s="17">
        <v>0.2172942413938998</v>
      </c>
      <c r="I435" s="17">
        <v>0</v>
      </c>
      <c r="J435" s="17">
        <v>13.037654483633979</v>
      </c>
      <c r="K435" s="17">
        <v>0.2172942413938998</v>
      </c>
      <c r="L435" s="17">
        <v>-1.0000000000000018</v>
      </c>
      <c r="M435" s="17">
        <v>-1.0000000000000018</v>
      </c>
      <c r="N435" s="17">
        <v>4.3458848278779971</v>
      </c>
      <c r="O435" s="17">
        <v>17.965371442073124</v>
      </c>
      <c r="P435" s="17">
        <v>-0.18091373797408988</v>
      </c>
      <c r="Q435" s="17">
        <v>0.13304796360688037</v>
      </c>
      <c r="R435" s="17">
        <v>-2.3501028283854086E-3</v>
      </c>
      <c r="S435" s="17">
        <v>0.35391322184072715</v>
      </c>
      <c r="T435" s="17">
        <v>0.35391498168223801</v>
      </c>
      <c r="U435" s="17">
        <v>-2.7702231341629587E-2</v>
      </c>
      <c r="V435" s="17">
        <v>0.12222840836034841</v>
      </c>
      <c r="W435" s="17">
        <v>23.402405565911387</v>
      </c>
      <c r="X435" s="17">
        <v>1.133677135273542</v>
      </c>
      <c r="Y435" s="17">
        <v>-1.0000000000000018</v>
      </c>
      <c r="Z435" s="17">
        <v>-1.0000000000000018</v>
      </c>
      <c r="AA435" s="17">
        <v>67.591434916548366</v>
      </c>
      <c r="AB435" s="17">
        <v>0.40865668252251974</v>
      </c>
      <c r="AC435" s="17">
        <v>-3.3692441036259416E-2</v>
      </c>
      <c r="AD435" s="17">
        <v>0.50886334758304719</v>
      </c>
      <c r="AE435" s="17">
        <v>44.191379453465387</v>
      </c>
      <c r="AF435" s="17">
        <v>0.77777777777777779</v>
      </c>
      <c r="AG435" s="17">
        <v>-1.0000000000000018</v>
      </c>
      <c r="AH435" s="17">
        <v>-1.0000000000000018</v>
      </c>
      <c r="AI435" s="17">
        <v>-2.9562114439971084E-3</v>
      </c>
      <c r="AJ435" s="17">
        <v>0.12222840836034841</v>
      </c>
      <c r="AK435" s="17">
        <v>-0.3638231022621885</v>
      </c>
      <c r="AL435" s="17">
        <v>0.31191712164242058</v>
      </c>
      <c r="AM435" s="17">
        <v>-0.39050396071223192</v>
      </c>
      <c r="AN435" s="17">
        <v>0.40675236656584179</v>
      </c>
      <c r="AO435" s="17">
        <v>-11.58171452911674</v>
      </c>
      <c r="AP435" s="17">
        <v>11.728394772358147</v>
      </c>
      <c r="AQ435" s="17">
        <v>36.440060049545345</v>
      </c>
      <c r="AR435" s="17">
        <v>0.80235438054168406</v>
      </c>
      <c r="AS435" s="17">
        <v>1.3509713766674418</v>
      </c>
      <c r="AT435" s="17">
        <v>-1.0000000000000018</v>
      </c>
      <c r="AU435" s="17">
        <v>-1.0000000000000018</v>
      </c>
      <c r="AV435" s="17">
        <v>-0.24415326863667097</v>
      </c>
      <c r="AW435" s="17">
        <v>97.285201130979658</v>
      </c>
      <c r="AX435" s="17">
        <v>109.44891773813454</v>
      </c>
      <c r="AY435" s="17">
        <v>0.21708991302367001</v>
      </c>
      <c r="AZ435" s="17">
        <v>41.772841101802328</v>
      </c>
      <c r="BA435" s="22">
        <v>1454.3321222281327</v>
      </c>
      <c r="CU435" t="e">
        <v>#N/A</v>
      </c>
      <c r="CV435" t="e">
        <v>#N/A</v>
      </c>
    </row>
    <row r="436" spans="1:100" x14ac:dyDescent="0.25">
      <c r="A436">
        <v>1285</v>
      </c>
      <c r="B436" t="s">
        <v>871</v>
      </c>
      <c r="C436" s="22">
        <v>3</v>
      </c>
      <c r="D436" s="17">
        <v>4.5243209558696407</v>
      </c>
      <c r="E436" s="17">
        <v>-6.420906135657567E-2</v>
      </c>
      <c r="F436" s="17">
        <v>0.32202676742947423</v>
      </c>
      <c r="G436" s="17">
        <v>0.31595381141016243</v>
      </c>
      <c r="H436" s="17">
        <v>0.38184268911661684</v>
      </c>
      <c r="I436" s="17">
        <v>-7.7482060552436019E-2</v>
      </c>
      <c r="J436" s="17">
        <v>18.261637713850838</v>
      </c>
      <c r="K436" s="17">
        <v>0.30436062856418089</v>
      </c>
      <c r="L436" s="17">
        <v>-0.99999999999999989</v>
      </c>
      <c r="M436" s="17">
        <v>-0.99999999999999989</v>
      </c>
      <c r="N436" s="17">
        <v>6.0872125712836151</v>
      </c>
      <c r="O436" s="17">
        <v>23.101912481130643</v>
      </c>
      <c r="P436" s="17">
        <v>1.6716184183660048</v>
      </c>
      <c r="Q436" s="17">
        <v>-2.7790299371543843</v>
      </c>
      <c r="R436" s="17">
        <v>-0.68200547449856086</v>
      </c>
      <c r="S436" s="17">
        <v>0.33333333333333331</v>
      </c>
      <c r="T436" s="17">
        <v>0.35508862754618725</v>
      </c>
      <c r="U436" s="17">
        <v>0.38705279556480349</v>
      </c>
      <c r="V436" s="17">
        <v>0.57266107485371476</v>
      </c>
      <c r="W436" s="17">
        <v>53.751008109354302</v>
      </c>
      <c r="X436" s="17">
        <v>5.3899942579096933</v>
      </c>
      <c r="Y436" s="17">
        <v>-0.99999999999999989</v>
      </c>
      <c r="Z436" s="17">
        <v>-0.99999999999999989</v>
      </c>
      <c r="AA436" s="17">
        <v>90.868350476486299</v>
      </c>
      <c r="AB436" s="17">
        <v>0.27777549951394015</v>
      </c>
      <c r="AC436" s="17">
        <v>0.26419855886715432</v>
      </c>
      <c r="AD436" s="17">
        <v>0.21401289845151619</v>
      </c>
      <c r="AE436" s="17">
        <v>37.799347841630521</v>
      </c>
      <c r="AF436" s="17">
        <v>0.61538461538461542</v>
      </c>
      <c r="AG436" s="17">
        <v>-0.99999999999999989</v>
      </c>
      <c r="AH436" s="17">
        <v>-0.99999999999999989</v>
      </c>
      <c r="AI436" s="17">
        <v>-4.6575701002245069E-2</v>
      </c>
      <c r="AJ436" s="17">
        <v>0.57266107485371476</v>
      </c>
      <c r="AK436" s="17">
        <v>-5.3140107835740996E-2</v>
      </c>
      <c r="AL436" s="17">
        <v>0.23600707226105408</v>
      </c>
      <c r="AM436" s="17">
        <v>0.3345733944486004</v>
      </c>
      <c r="AN436" s="17">
        <v>0.24246346535648072</v>
      </c>
      <c r="AO436" s="17">
        <v>8.0986343220363057</v>
      </c>
      <c r="AP436" s="17">
        <v>7.2416219952172884</v>
      </c>
      <c r="AQ436" s="17">
        <v>72.012645823205105</v>
      </c>
      <c r="AR436" s="17">
        <v>1.6481358312980383</v>
      </c>
      <c r="AS436" s="17">
        <v>5.6943548864738736</v>
      </c>
      <c r="AT436" s="17">
        <v>-0.99999999999999989</v>
      </c>
      <c r="AU436" s="17">
        <v>-0.99999999999999989</v>
      </c>
      <c r="AV436" s="17">
        <v>-0.3660516630883992</v>
      </c>
      <c r="AW436" s="17">
        <v>121.21188495283411</v>
      </c>
      <c r="AX436" s="17">
        <v>177.54647841816069</v>
      </c>
      <c r="AY436" s="17">
        <v>0.10471387201867993</v>
      </c>
      <c r="AZ436" s="17">
        <v>4.0442409417507248</v>
      </c>
      <c r="BA436" s="22">
        <v>1547.9221063227383</v>
      </c>
      <c r="CU436" t="e">
        <v>#N/A</v>
      </c>
      <c r="CV436" t="e">
        <v>#N/A</v>
      </c>
    </row>
    <row r="437" spans="1:100" x14ac:dyDescent="0.25">
      <c r="A437">
        <v>1287</v>
      </c>
      <c r="B437" t="s">
        <v>872</v>
      </c>
      <c r="C437" s="22">
        <v>3</v>
      </c>
      <c r="D437" s="17">
        <v>5.1351460923664609</v>
      </c>
      <c r="E437" s="17">
        <v>7.8243600639036869E-3</v>
      </c>
      <c r="F437" s="17">
        <v>-0.11041502799011915</v>
      </c>
      <c r="G437" s="17">
        <v>-0.1038773138787086</v>
      </c>
      <c r="H437" s="17">
        <v>0.26585038221278179</v>
      </c>
      <c r="I437" s="17">
        <v>4.8946121765157304E-4</v>
      </c>
      <c r="J437" s="17">
        <v>15.980390605826001</v>
      </c>
      <c r="K437" s="17">
        <v>0.26633984343043338</v>
      </c>
      <c r="L437" s="17">
        <v>-0.99999999999999911</v>
      </c>
      <c r="M437" s="17">
        <v>-0.99999999999999911</v>
      </c>
      <c r="N437" s="17">
        <v>5.3267968686086657</v>
      </c>
      <c r="O437" s="17">
        <v>21.011659384313745</v>
      </c>
      <c r="P437" s="17">
        <v>-0.39611229445533441</v>
      </c>
      <c r="Q437" s="17">
        <v>0.96767320400560042</v>
      </c>
      <c r="R437" s="17">
        <v>0.2737756269077487</v>
      </c>
      <c r="S437" s="17">
        <v>0.32583368282065406</v>
      </c>
      <c r="T437" s="17">
        <v>0.35938253314016011</v>
      </c>
      <c r="U437" s="17">
        <v>0.21706161558179621</v>
      </c>
      <c r="V437" s="17">
        <v>-2.8254689981325944E-2</v>
      </c>
      <c r="W437" s="17">
        <v>24.307331925234045</v>
      </c>
      <c r="X437" s="17">
        <v>1.1436438947764374</v>
      </c>
      <c r="Y437" s="17">
        <v>-0.99999999999999911</v>
      </c>
      <c r="Z437" s="17">
        <v>-0.99999999999999911</v>
      </c>
      <c r="AA437" s="17">
        <v>71.623583563342677</v>
      </c>
      <c r="AB437" s="17">
        <v>0.41087103824598281</v>
      </c>
      <c r="AC437" s="17">
        <v>0.27227357317762857</v>
      </c>
      <c r="AD437" s="17">
        <v>0.2577049088004062</v>
      </c>
      <c r="AE437" s="17">
        <v>47.042476011200883</v>
      </c>
      <c r="AF437" s="17">
        <v>1</v>
      </c>
      <c r="AG437" s="17">
        <v>-0.99999999999999911</v>
      </c>
      <c r="AH437" s="17">
        <v>-0.99999999999999911</v>
      </c>
      <c r="AI437" s="17">
        <v>0</v>
      </c>
      <c r="AJ437" s="17">
        <v>-2.8254689981325944E-2</v>
      </c>
      <c r="AK437" s="17">
        <v>0.13448487859021682</v>
      </c>
      <c r="AL437" s="17">
        <v>0.32849036861038589</v>
      </c>
      <c r="AM437" s="17">
        <v>3.0611807560105932E-2</v>
      </c>
      <c r="AN437" s="17">
        <v>0.1573018175641161</v>
      </c>
      <c r="AO437" s="17">
        <v>1.4377195819537332</v>
      </c>
      <c r="AP437" s="17">
        <v>5.574997282154829</v>
      </c>
      <c r="AQ437" s="17">
        <v>40.287722531060062</v>
      </c>
      <c r="AR437" s="17">
        <v>0.87402314156128458</v>
      </c>
      <c r="AS437" s="17">
        <v>1.4099837382068707</v>
      </c>
      <c r="AT437" s="17">
        <v>-0.99999999999999911</v>
      </c>
      <c r="AU437" s="17">
        <v>-0.99999999999999911</v>
      </c>
      <c r="AV437" s="17">
        <v>0.1698983130290401</v>
      </c>
      <c r="AW437" s="17">
        <v>98.210240229811333</v>
      </c>
      <c r="AX437" s="17">
        <v>95.384771231678698</v>
      </c>
      <c r="AY437" s="17">
        <v>0.60668970531571265</v>
      </c>
      <c r="AZ437" s="17">
        <v>24.375297770884352</v>
      </c>
      <c r="BA437" s="22">
        <v>1542.4010132227638</v>
      </c>
      <c r="CU437" t="e">
        <v>#N/A</v>
      </c>
      <c r="CV437" t="e">
        <v>#N/A</v>
      </c>
    </row>
    <row r="438" spans="1:100" x14ac:dyDescent="0.25">
      <c r="A438">
        <v>1288</v>
      </c>
      <c r="B438" t="s">
        <v>873</v>
      </c>
      <c r="C438" s="22">
        <v>3</v>
      </c>
      <c r="D438" s="17">
        <v>5.0306501626871114</v>
      </c>
      <c r="E438" s="17">
        <v>-0.29535063441453313</v>
      </c>
      <c r="F438" s="17">
        <v>0.40920415966685786</v>
      </c>
      <c r="G438" s="17">
        <v>0.32612933974255454</v>
      </c>
      <c r="H438" s="17">
        <v>0.26475528364472067</v>
      </c>
      <c r="I438" s="17">
        <v>0</v>
      </c>
      <c r="J438" s="17">
        <v>15.885317018683246</v>
      </c>
      <c r="K438" s="17">
        <v>0.26475528364472067</v>
      </c>
      <c r="L438" s="17">
        <v>-1.0000000000000002</v>
      </c>
      <c r="M438" s="17">
        <v>-1.0000000000000002</v>
      </c>
      <c r="N438" s="17">
        <v>5.2951056728944135</v>
      </c>
      <c r="O438" s="17">
        <v>21.242096521112899</v>
      </c>
      <c r="P438" s="17">
        <v>0.52129195271131901</v>
      </c>
      <c r="Q438" s="17">
        <v>1.2805770776216283</v>
      </c>
      <c r="R438" s="17">
        <v>0.49465057471296903</v>
      </c>
      <c r="S438" s="17">
        <v>0.33333333333333365</v>
      </c>
      <c r="T438" s="17">
        <v>0.33333333333333365</v>
      </c>
      <c r="U438" s="17">
        <v>0.40195744596499494</v>
      </c>
      <c r="V438" s="17">
        <v>-1.6729282745221778E-2</v>
      </c>
      <c r="W438" s="17">
        <v>31.485581849668783</v>
      </c>
      <c r="X438" s="17">
        <v>1.9093654704105956</v>
      </c>
      <c r="Y438" s="17">
        <v>-1.0000000000000002</v>
      </c>
      <c r="Z438" s="17">
        <v>-1.0000000000000002</v>
      </c>
      <c r="AA438" s="17">
        <v>91.477191997508626</v>
      </c>
      <c r="AB438" s="17">
        <v>0.44756008855490309</v>
      </c>
      <c r="AC438" s="17">
        <v>0.18765324946626236</v>
      </c>
      <c r="AD438" s="17">
        <v>0.55472585344137293</v>
      </c>
      <c r="AE438" s="17">
        <v>59.496959573126944</v>
      </c>
      <c r="AF438" s="17">
        <v>0.90909090909090906</v>
      </c>
      <c r="AG438" s="17">
        <v>-1.0000000000000002</v>
      </c>
      <c r="AH438" s="17">
        <v>-1.0000000000000002</v>
      </c>
      <c r="AI438" s="17">
        <v>-1.1275129285782158E-3</v>
      </c>
      <c r="AJ438" s="17">
        <v>-1.6729282745221778E-2</v>
      </c>
      <c r="AK438" s="17">
        <v>-4.7787257705632608E-2</v>
      </c>
      <c r="AL438" s="17">
        <v>0.205643665160468</v>
      </c>
      <c r="AM438" s="17">
        <v>0.50603115027345702</v>
      </c>
      <c r="AN438" s="17">
        <v>-0.12603863489288589</v>
      </c>
      <c r="AO438" s="17">
        <v>12.411842468308263</v>
      </c>
      <c r="AP438" s="17">
        <v>-2.1227475465198058</v>
      </c>
      <c r="AQ438" s="17">
        <v>47.370898868352029</v>
      </c>
      <c r="AR438" s="17">
        <v>1.0518948298864392</v>
      </c>
      <c r="AS438" s="17">
        <v>2.1741207540553149</v>
      </c>
      <c r="AT438" s="17">
        <v>-1.0000000000000002</v>
      </c>
      <c r="AU438" s="17">
        <v>-1.0000000000000002</v>
      </c>
      <c r="AV438" s="17">
        <v>0.82077991445552212</v>
      </c>
      <c r="AW438" s="17">
        <v>110.59654097210181</v>
      </c>
      <c r="AX438" s="17">
        <v>108.90106243900799</v>
      </c>
      <c r="AY438" s="17">
        <v>0.24349089217912073</v>
      </c>
      <c r="AZ438" s="17">
        <v>14.30922482023486</v>
      </c>
      <c r="BA438" s="22">
        <v>1471.7574944041428</v>
      </c>
      <c r="CU438" t="e">
        <v>#N/A</v>
      </c>
      <c r="CV438" t="e">
        <v>#N/A</v>
      </c>
    </row>
    <row r="439" spans="1:100" x14ac:dyDescent="0.25">
      <c r="A439">
        <v>1289</v>
      </c>
      <c r="B439" t="s">
        <v>874</v>
      </c>
      <c r="C439" s="22">
        <v>3</v>
      </c>
      <c r="D439" s="17">
        <v>5.0196261761095426</v>
      </c>
      <c r="E439" s="17">
        <v>-8.5907614843461849E-2</v>
      </c>
      <c r="F439" s="17">
        <v>-1.0487994958798652E-2</v>
      </c>
      <c r="G439" s="17">
        <v>-3.4215269657094538E-2</v>
      </c>
      <c r="H439" s="17">
        <v>0.35942868198025968</v>
      </c>
      <c r="I439" s="17">
        <v>0</v>
      </c>
      <c r="J439" s="17">
        <v>21.565720918815579</v>
      </c>
      <c r="K439" s="17">
        <v>0.35942868198025968</v>
      </c>
      <c r="L439" s="17">
        <v>-0.99999999999999911</v>
      </c>
      <c r="M439" s="17">
        <v>-0.99999999999999911</v>
      </c>
      <c r="N439" s="17">
        <v>7.1885736396051954</v>
      </c>
      <c r="O439" s="17">
        <v>26.551131825268033</v>
      </c>
      <c r="P439" s="17">
        <v>1.0914931680224174</v>
      </c>
      <c r="Q439" s="17">
        <v>-0.38332542088877147</v>
      </c>
      <c r="R439" s="17">
        <v>-6.8411821719158383E-2</v>
      </c>
      <c r="S439" s="17">
        <v>0.33333333333333315</v>
      </c>
      <c r="T439" s="17">
        <v>0.30570012491822979</v>
      </c>
      <c r="U439" s="17">
        <v>0.36726332924805838</v>
      </c>
      <c r="V439" s="17">
        <v>-7.2037531358330404E-3</v>
      </c>
      <c r="W439" s="17">
        <v>25.586574095341124</v>
      </c>
      <c r="X439" s="17">
        <v>1.6712347939054475</v>
      </c>
      <c r="Y439" s="17">
        <v>-0.99999999999999911</v>
      </c>
      <c r="Z439" s="17">
        <v>-0.99999999999999911</v>
      </c>
      <c r="AA439" s="17">
        <v>62.092564961755293</v>
      </c>
      <c r="AB439" s="17">
        <v>0.13422759051721322</v>
      </c>
      <c r="AC439" s="17">
        <v>0.30390655609948836</v>
      </c>
      <c r="AD439" s="17">
        <v>0.29335390714596493</v>
      </c>
      <c r="AE439" s="17">
        <v>36.574402688133333</v>
      </c>
      <c r="AF439" s="17">
        <v>0.66666666666666663</v>
      </c>
      <c r="AG439" s="17">
        <v>-0.99999999999999911</v>
      </c>
      <c r="AH439" s="17">
        <v>-0.99999999999999911</v>
      </c>
      <c r="AI439" s="17">
        <v>1.2227983305890859E-2</v>
      </c>
      <c r="AJ439" s="17">
        <v>-7.2037531358330404E-3</v>
      </c>
      <c r="AK439" s="17">
        <v>1.5565574168673742E-2</v>
      </c>
      <c r="AL439" s="17">
        <v>-1.6702717534381434E-2</v>
      </c>
      <c r="AM439" s="17">
        <v>-0.17082182563305642</v>
      </c>
      <c r="AN439" s="17">
        <v>-7.1650272351634223E-2</v>
      </c>
      <c r="AO439" s="17">
        <v>-4.1927177699830409</v>
      </c>
      <c r="AP439" s="17">
        <v>-1.8747703964627627</v>
      </c>
      <c r="AQ439" s="17">
        <v>47.152295014156728</v>
      </c>
      <c r="AR439" s="17">
        <v>0.99909303436378782</v>
      </c>
      <c r="AS439" s="17">
        <v>2.0306634758857074</v>
      </c>
      <c r="AT439" s="17">
        <v>-0.99999999999999911</v>
      </c>
      <c r="AU439" s="17">
        <v>-0.99999999999999911</v>
      </c>
      <c r="AV439" s="17">
        <v>-0.10262709137625275</v>
      </c>
      <c r="AW439" s="17">
        <v>86.76892639056058</v>
      </c>
      <c r="AX439" s="17">
        <v>86.29311074309507</v>
      </c>
      <c r="AY439" s="17">
        <v>0.22370459959563246</v>
      </c>
      <c r="AZ439" s="17">
        <v>35.720430726041727</v>
      </c>
      <c r="BA439" s="22">
        <v>1467.8138978805091</v>
      </c>
      <c r="CU439" t="e">
        <v>#N/A</v>
      </c>
      <c r="CV439" t="e">
        <v>#N/A</v>
      </c>
    </row>
    <row r="440" spans="1:100" x14ac:dyDescent="0.25">
      <c r="A440">
        <v>1290</v>
      </c>
      <c r="B440" t="s">
        <v>875</v>
      </c>
      <c r="C440" s="22">
        <v>3</v>
      </c>
      <c r="D440" s="17">
        <v>3.7890803111082612</v>
      </c>
      <c r="E440" s="17">
        <v>0</v>
      </c>
      <c r="F440" s="17">
        <v>-0.22744337350799626</v>
      </c>
      <c r="G440" s="17">
        <v>-0.22744337350799626</v>
      </c>
      <c r="H440" s="17">
        <v>0.2218720793972104</v>
      </c>
      <c r="I440" s="17">
        <v>0</v>
      </c>
      <c r="J440" s="17">
        <v>13.312324763832637</v>
      </c>
      <c r="K440" s="17">
        <v>0.2218720793972104</v>
      </c>
      <c r="L440" s="17">
        <v>-0.99999999999999878</v>
      </c>
      <c r="M440" s="17">
        <v>-0.99999999999999878</v>
      </c>
      <c r="N440" s="17">
        <v>4.4374415879442086</v>
      </c>
      <c r="O440" s="17">
        <v>16.87396170143289</v>
      </c>
      <c r="P440" s="17">
        <v>4.5981598606685372</v>
      </c>
      <c r="Q440" s="17">
        <v>0.41372519318933082</v>
      </c>
      <c r="R440" s="17">
        <v>0.65573833838735074</v>
      </c>
      <c r="S440" s="17">
        <v>0.33333333333333254</v>
      </c>
      <c r="T440" s="17">
        <v>0.39718726326642334</v>
      </c>
      <c r="U440" s="17">
        <v>0.10559707522785365</v>
      </c>
      <c r="V440" s="17">
        <v>-2.736389720048556E-2</v>
      </c>
      <c r="W440" s="17">
        <v>23.475267809196541</v>
      </c>
      <c r="X440" s="17">
        <v>0.82734545092771583</v>
      </c>
      <c r="Y440" s="17">
        <v>-0.99999999999999878</v>
      </c>
      <c r="Z440" s="17">
        <v>-0.99999999999999878</v>
      </c>
      <c r="AA440" s="17">
        <v>29.737738363120382</v>
      </c>
      <c r="AB440" s="17">
        <v>0.29535590182553823</v>
      </c>
      <c r="AC440" s="17">
        <v>-0.18660599400733904</v>
      </c>
      <c r="AD440" s="17">
        <v>3.3847364925304844E-3</v>
      </c>
      <c r="AE440" s="17">
        <v>5.6067322155364954</v>
      </c>
      <c r="AF440" s="17">
        <v>0.27272727272727271</v>
      </c>
      <c r="AG440" s="17">
        <v>-0.99999999999999878</v>
      </c>
      <c r="AH440" s="17">
        <v>-0.99999999999999878</v>
      </c>
      <c r="AI440" s="17">
        <v>1.0601468500925412E-3</v>
      </c>
      <c r="AJ440" s="17">
        <v>-2.736389720048556E-2</v>
      </c>
      <c r="AK440" s="17">
        <v>0.24042952874989301</v>
      </c>
      <c r="AL440" s="17">
        <v>0.20277414236855779</v>
      </c>
      <c r="AM440" s="17">
        <v>0.20098849928070261</v>
      </c>
      <c r="AN440" s="17">
        <v>7.950038859765729E-2</v>
      </c>
      <c r="AO440" s="17">
        <v>6.2268601257670326</v>
      </c>
      <c r="AP440" s="17">
        <v>3.0013804267842215</v>
      </c>
      <c r="AQ440" s="17">
        <v>36.787592573029166</v>
      </c>
      <c r="AR440" s="17">
        <v>0.80875377462712439</v>
      </c>
      <c r="AS440" s="17">
        <v>1.0492175303249267</v>
      </c>
      <c r="AT440" s="17">
        <v>-0.99999999999999878</v>
      </c>
      <c r="AU440" s="17">
        <v>-0.99999999999999878</v>
      </c>
      <c r="AV440" s="17">
        <v>0.42829496487935431</v>
      </c>
      <c r="AW440" s="17">
        <v>49.613080491337499</v>
      </c>
      <c r="AX440" s="17">
        <v>46.897893708290795</v>
      </c>
      <c r="AY440" s="17">
        <v>-3.6168590951956181E-2</v>
      </c>
      <c r="AZ440" s="17">
        <v>-13.172578851168563</v>
      </c>
      <c r="BA440" s="22">
        <v>1384.0504392413354</v>
      </c>
      <c r="CU440" t="e">
        <v>#N/A</v>
      </c>
      <c r="CV440" t="e">
        <v>#N/A</v>
      </c>
    </row>
    <row r="441" spans="1:100" x14ac:dyDescent="0.25">
      <c r="A441">
        <v>1293</v>
      </c>
      <c r="B441" t="s">
        <v>876</v>
      </c>
      <c r="C441" s="22">
        <v>3</v>
      </c>
      <c r="D441" s="17">
        <v>7.5164178959390506</v>
      </c>
      <c r="E441" s="17">
        <v>0</v>
      </c>
      <c r="F441" s="17">
        <v>0.43964619893918672</v>
      </c>
      <c r="G441" s="17">
        <v>0.43964619893918672</v>
      </c>
      <c r="H441" s="17">
        <v>0.2677823417442779</v>
      </c>
      <c r="I441" s="17">
        <v>0</v>
      </c>
      <c r="J441" s="17">
        <v>16.066940504656678</v>
      </c>
      <c r="K441" s="17">
        <v>0.2677823417442779</v>
      </c>
      <c r="L441" s="17">
        <v>-1.0000000000000007</v>
      </c>
      <c r="M441" s="17">
        <v>-1.0000000000000007</v>
      </c>
      <c r="N441" s="17">
        <v>5.3556468348855599</v>
      </c>
      <c r="O441" s="17">
        <v>24.0230045995349</v>
      </c>
      <c r="P441" s="17">
        <v>0.54122457307473415</v>
      </c>
      <c r="Q441" s="17">
        <v>6.6307908859174001</v>
      </c>
      <c r="R441" s="17">
        <v>2.080349411470555</v>
      </c>
      <c r="S441" s="17">
        <v>0.33333333333333354</v>
      </c>
      <c r="T441" s="17">
        <v>0.2844110162986076</v>
      </c>
      <c r="U441" s="17">
        <v>3.0983228159921439E-2</v>
      </c>
      <c r="V441" s="17">
        <v>0</v>
      </c>
      <c r="W441" s="17">
        <v>15.237809441903398</v>
      </c>
      <c r="X441" s="17">
        <v>0.42143017108529768</v>
      </c>
      <c r="Y441" s="17">
        <v>-1.0000000000000007</v>
      </c>
      <c r="Z441" s="17">
        <v>-1.0000000000000007</v>
      </c>
      <c r="AA441" s="17">
        <v>10.637168624413961</v>
      </c>
      <c r="AB441" s="17">
        <v>-0.14755245394767874</v>
      </c>
      <c r="AC441" s="17">
        <v>-5.4228031299006399E-2</v>
      </c>
      <c r="AD441" s="17">
        <v>6.8160680667485402E-2</v>
      </c>
      <c r="AE441" s="17">
        <v>-6.680990228959991</v>
      </c>
      <c r="AF441" s="17">
        <v>0.125</v>
      </c>
      <c r="AG441" s="17">
        <v>-1.0000000000000007</v>
      </c>
      <c r="AH441" s="17">
        <v>-1.0000000000000007</v>
      </c>
      <c r="AI441" s="17">
        <v>0</v>
      </c>
      <c r="AJ441" s="17">
        <v>0</v>
      </c>
      <c r="AK441" s="17">
        <v>-3.2330114225809659E-3</v>
      </c>
      <c r="AL441" s="17">
        <v>-0.12731710886313038</v>
      </c>
      <c r="AM441" s="17">
        <v>-0.1690881451980506</v>
      </c>
      <c r="AN441" s="17">
        <v>4.4083222440853734E-2</v>
      </c>
      <c r="AO441" s="17">
        <v>-4.2433686870641685</v>
      </c>
      <c r="AP441" s="17">
        <v>0.46549501670569077</v>
      </c>
      <c r="AQ441" s="17">
        <v>31.304749946560065</v>
      </c>
      <c r="AR441" s="17">
        <v>0.64872757779186252</v>
      </c>
      <c r="AS441" s="17">
        <v>0.68921251282957552</v>
      </c>
      <c r="AT441" s="17">
        <v>-1.0000000000000007</v>
      </c>
      <c r="AU441" s="17">
        <v>-1.0000000000000007</v>
      </c>
      <c r="AV441" s="17">
        <v>2.5199956104097416</v>
      </c>
      <c r="AW441" s="17">
        <v>35.125668240654576</v>
      </c>
      <c r="AX441" s="17">
        <v>35.125668240654576</v>
      </c>
      <c r="AY441" s="17">
        <v>0.30076324268499322</v>
      </c>
      <c r="AZ441" s="17">
        <v>-6.0464649905298451</v>
      </c>
      <c r="BA441" s="22">
        <v>1389.5788119385522</v>
      </c>
      <c r="CU441" t="e">
        <v>#N/A</v>
      </c>
      <c r="CV441" t="e">
        <v>#N/A</v>
      </c>
    </row>
    <row r="442" spans="1:100" x14ac:dyDescent="0.25">
      <c r="A442">
        <v>1294</v>
      </c>
      <c r="B442" t="s">
        <v>877</v>
      </c>
      <c r="C442" s="22">
        <v>3</v>
      </c>
      <c r="D442" s="17">
        <v>4.5263564786932386</v>
      </c>
      <c r="E442" s="17">
        <v>-7.1810826582897223E-3</v>
      </c>
      <c r="F442" s="17">
        <v>4.7392257642976873E-3</v>
      </c>
      <c r="G442" s="17">
        <v>4.7392257642976873E-3</v>
      </c>
      <c r="H442" s="17">
        <v>9.9297522185113646E-2</v>
      </c>
      <c r="I442" s="17">
        <v>0</v>
      </c>
      <c r="J442" s="17">
        <v>5.9578513311068209</v>
      </c>
      <c r="K442" s="17">
        <v>9.9297522185113646E-2</v>
      </c>
      <c r="L442" s="17">
        <v>-1.0000000000000009</v>
      </c>
      <c r="M442" s="17">
        <v>-1.0000000000000009</v>
      </c>
      <c r="N442" s="17">
        <v>1.985950443702273</v>
      </c>
      <c r="O442" s="17">
        <v>10.488947035564346</v>
      </c>
      <c r="P442" s="17">
        <v>-0.32573228658019515</v>
      </c>
      <c r="Q442" s="17">
        <v>-6.8146817923660327E-2</v>
      </c>
      <c r="R442" s="17">
        <v>-4.1535921343604926E-2</v>
      </c>
      <c r="S442" s="17">
        <v>0.3333333333333337</v>
      </c>
      <c r="T442" s="17">
        <v>0.3340920881544861</v>
      </c>
      <c r="U442" s="17">
        <v>0.3143199803846678</v>
      </c>
      <c r="V442" s="17">
        <v>0.16145060484976623</v>
      </c>
      <c r="W442" s="17">
        <v>41.755939381485597</v>
      </c>
      <c r="X442" s="17">
        <v>2.7948702047611262</v>
      </c>
      <c r="Y442" s="17">
        <v>-1.0000000000000009</v>
      </c>
      <c r="Z442" s="17">
        <v>-1.0000000000000009</v>
      </c>
      <c r="AA442" s="17">
        <v>49.476323082381882</v>
      </c>
      <c r="AB442" s="17">
        <v>6.0932060487978043E-2</v>
      </c>
      <c r="AC442" s="17">
        <v>6.4586432244199951E-2</v>
      </c>
      <c r="AD442" s="17">
        <v>2.9719899712620231E-2</v>
      </c>
      <c r="AE442" s="17">
        <v>7.7619196222399101</v>
      </c>
      <c r="AF442" s="17">
        <v>0.66666666666666663</v>
      </c>
      <c r="AG442" s="17">
        <v>-1.0000000000000009</v>
      </c>
      <c r="AH442" s="17">
        <v>-1.0000000000000009</v>
      </c>
      <c r="AI442" s="17">
        <v>-2.6300865590646857E-2</v>
      </c>
      <c r="AJ442" s="17">
        <v>0.16145060484976623</v>
      </c>
      <c r="AK442" s="17">
        <v>-9.6976137818000574E-2</v>
      </c>
      <c r="AL442" s="17">
        <v>0.15299803204330295</v>
      </c>
      <c r="AM442" s="17">
        <v>-0.14048937235124564</v>
      </c>
      <c r="AN442" s="17">
        <v>7.0187459665685029E-2</v>
      </c>
      <c r="AO442" s="17">
        <v>-3.9971149978711429</v>
      </c>
      <c r="AP442" s="17">
        <v>2.5196766518586409</v>
      </c>
      <c r="AQ442" s="17">
        <v>47.713790712592413</v>
      </c>
      <c r="AR442" s="17">
        <v>1.1431960067222537</v>
      </c>
      <c r="AS442" s="17">
        <v>2.8941677269462431</v>
      </c>
      <c r="AT442" s="17">
        <v>-1.0000000000000009</v>
      </c>
      <c r="AU442" s="17">
        <v>-1.0000000000000009</v>
      </c>
      <c r="AV442" s="17">
        <v>-3.6796695579306378E-2</v>
      </c>
      <c r="AW442" s="17">
        <v>62.484946769804885</v>
      </c>
      <c r="AX442" s="17">
        <v>78.103989942968568</v>
      </c>
      <c r="AY442" s="17">
        <v>-6.9164148957477814E-2</v>
      </c>
      <c r="AZ442" s="17">
        <v>-24.335483711001391</v>
      </c>
      <c r="BA442" s="22">
        <v>1496.7558169781453</v>
      </c>
      <c r="CU442" t="e">
        <v>#N/A</v>
      </c>
      <c r="CV442" t="e">
        <v>#N/A</v>
      </c>
    </row>
    <row r="443" spans="1:100" x14ac:dyDescent="0.25">
      <c r="A443">
        <v>1296</v>
      </c>
      <c r="B443" t="s">
        <v>878</v>
      </c>
      <c r="C443" s="22">
        <v>3</v>
      </c>
      <c r="D443" s="17">
        <v>5.7214777364402947</v>
      </c>
      <c r="E443" s="17">
        <v>0</v>
      </c>
      <c r="F443" s="17">
        <v>-0.18797258157450805</v>
      </c>
      <c r="G443" s="17">
        <v>-0.18797258157450805</v>
      </c>
      <c r="H443" s="17">
        <v>0.48890301710265022</v>
      </c>
      <c r="I443" s="17">
        <v>0</v>
      </c>
      <c r="J443" s="17">
        <v>29.334181026159026</v>
      </c>
      <c r="K443" s="17">
        <v>0.48890301710265022</v>
      </c>
      <c r="L443" s="17">
        <v>-0.99999999999999856</v>
      </c>
      <c r="M443" s="17">
        <v>-0.99999999999999856</v>
      </c>
      <c r="N443" s="17">
        <v>9.7780603420530028</v>
      </c>
      <c r="O443" s="17">
        <v>34.867686181024801</v>
      </c>
      <c r="P443" s="17">
        <v>-0.13215302295302991</v>
      </c>
      <c r="Q443" s="17">
        <v>-0.48620708200011176</v>
      </c>
      <c r="R443" s="17">
        <v>-0.15056845932074364</v>
      </c>
      <c r="S443" s="17">
        <v>0.33333333333333282</v>
      </c>
      <c r="T443" s="17">
        <v>0.43056090875006414</v>
      </c>
      <c r="U443" s="17">
        <v>0.30924648039513142</v>
      </c>
      <c r="V443" s="17">
        <v>0.25339594036357249</v>
      </c>
      <c r="W443" s="17">
        <v>33.505345829578019</v>
      </c>
      <c r="X443" s="17">
        <v>3.0951353649967301</v>
      </c>
      <c r="Y443" s="17">
        <v>-0.99999999999999856</v>
      </c>
      <c r="Z443" s="17">
        <v>-0.99999999999999856</v>
      </c>
      <c r="AA443" s="17">
        <v>69.139285091667659</v>
      </c>
      <c r="AB443" s="17">
        <v>9.5093748375782911E-2</v>
      </c>
      <c r="AC443" s="17">
        <v>0.47435024618168303</v>
      </c>
      <c r="AD443" s="17">
        <v>0.14624615987074141</v>
      </c>
      <c r="AE443" s="17">
        <v>35.784507721410371</v>
      </c>
      <c r="AF443" s="17">
        <v>0.8666666666666667</v>
      </c>
      <c r="AG443" s="17">
        <v>-0.99999999999999856</v>
      </c>
      <c r="AH443" s="17">
        <v>-0.99999999999999856</v>
      </c>
      <c r="AI443" s="17">
        <v>0</v>
      </c>
      <c r="AJ443" s="17">
        <v>0.25339594036357249</v>
      </c>
      <c r="AK443" s="17">
        <v>-1.6901552463090691E-2</v>
      </c>
      <c r="AL443" s="17">
        <v>0.22069962148898009</v>
      </c>
      <c r="AM443" s="17">
        <v>-0.19841979936487783</v>
      </c>
      <c r="AN443" s="17">
        <v>4.3119666646040632E-3</v>
      </c>
      <c r="AO443" s="17">
        <v>-5.0450027464373992</v>
      </c>
      <c r="AP443" s="17">
        <v>1.2112972740600019</v>
      </c>
      <c r="AQ443" s="17">
        <v>62.839526855737063</v>
      </c>
      <c r="AR443" s="17">
        <v>1.3265366628421011</v>
      </c>
      <c r="AS443" s="17">
        <v>3.5840383820993806</v>
      </c>
      <c r="AT443" s="17">
        <v>-0.99999999999999856</v>
      </c>
      <c r="AU443" s="17">
        <v>-0.99999999999999856</v>
      </c>
      <c r="AV443" s="17">
        <v>-0.33854104089525172</v>
      </c>
      <c r="AW443" s="17">
        <v>105.21826854675238</v>
      </c>
      <c r="AX443" s="17">
        <v>130.55786258310974</v>
      </c>
      <c r="AY443" s="17">
        <v>0.36718065571625835</v>
      </c>
      <c r="AZ443" s="17">
        <v>45.512478912443612</v>
      </c>
      <c r="BA443" s="22">
        <v>1584.2562840594865</v>
      </c>
      <c r="CU443" t="e">
        <v>#N/A</v>
      </c>
      <c r="CV443" t="e">
        <v>#N/A</v>
      </c>
    </row>
    <row r="444" spans="1:100" x14ac:dyDescent="0.25">
      <c r="A444">
        <v>1303</v>
      </c>
      <c r="B444" t="s">
        <v>879</v>
      </c>
      <c r="C444" s="22">
        <v>3</v>
      </c>
      <c r="D444" s="17">
        <v>6.0190387656009907</v>
      </c>
      <c r="E444" s="17">
        <v>-0.36829154573968359</v>
      </c>
      <c r="F444" s="17">
        <v>0.40388075861390593</v>
      </c>
      <c r="G444" s="17">
        <v>0.28323008058887589</v>
      </c>
      <c r="H444" s="17">
        <v>8.7768199298952701E-2</v>
      </c>
      <c r="I444" s="17">
        <v>0</v>
      </c>
      <c r="J444" s="17">
        <v>5.2660919579371619</v>
      </c>
      <c r="K444" s="17">
        <v>8.7768199298952701E-2</v>
      </c>
      <c r="L444" s="17">
        <v>-1.0000000000000018</v>
      </c>
      <c r="M444" s="17">
        <v>-1.0000000000000018</v>
      </c>
      <c r="N444" s="17">
        <v>1.7553639859790549</v>
      </c>
      <c r="O444" s="17">
        <v>11.568360804127026</v>
      </c>
      <c r="P444" s="17">
        <v>2.740269548050482</v>
      </c>
      <c r="Q444" s="17">
        <v>-0.13492763314377557</v>
      </c>
      <c r="R444" s="17">
        <v>0.27027706697640791</v>
      </c>
      <c r="S444" s="17">
        <v>0.33333333333333393</v>
      </c>
      <c r="T444" s="17">
        <v>0.27999165799541215</v>
      </c>
      <c r="U444" s="17">
        <v>0.21694411852348766</v>
      </c>
      <c r="V444" s="17">
        <v>-1.2304442440136263E-2</v>
      </c>
      <c r="W444" s="17">
        <v>29.207858724525799</v>
      </c>
      <c r="X444" s="17">
        <v>1.2727897098776997</v>
      </c>
      <c r="Y444" s="17">
        <v>-1.0000000000000018</v>
      </c>
      <c r="Z444" s="17">
        <v>-1.0000000000000018</v>
      </c>
      <c r="AA444" s="17">
        <v>21.084954405418387</v>
      </c>
      <c r="AB444" s="17">
        <v>-0.10197045276891113</v>
      </c>
      <c r="AC444" s="17">
        <v>-0.17986142151908782</v>
      </c>
      <c r="AD444" s="17">
        <v>0.11396824656632264</v>
      </c>
      <c r="AE444" s="17">
        <v>-8.393181386083814</v>
      </c>
      <c r="AF444" s="17">
        <v>7.6923076923076927E-2</v>
      </c>
      <c r="AG444" s="17">
        <v>-1.0000000000000018</v>
      </c>
      <c r="AH444" s="17">
        <v>-1.0000000000000018</v>
      </c>
      <c r="AI444" s="17">
        <v>4.8833715171721056E-3</v>
      </c>
      <c r="AJ444" s="17">
        <v>-1.2304442440136263E-2</v>
      </c>
      <c r="AK444" s="17">
        <v>8.2220093815814244E-2</v>
      </c>
      <c r="AL444" s="17">
        <v>-0.10116957508201897</v>
      </c>
      <c r="AM444" s="17">
        <v>4.9266917543058099E-2</v>
      </c>
      <c r="AN444" s="17">
        <v>-0.17881166717898722</v>
      </c>
      <c r="AO444" s="17">
        <v>1.6427734076555249</v>
      </c>
      <c r="AP444" s="17">
        <v>-4.9761395548847762</v>
      </c>
      <c r="AQ444" s="17">
        <v>34.47395068246297</v>
      </c>
      <c r="AR444" s="17">
        <v>0.81796466741209761</v>
      </c>
      <c r="AS444" s="17">
        <v>1.3605579091766526</v>
      </c>
      <c r="AT444" s="17">
        <v>-1.0000000000000018</v>
      </c>
      <c r="AU444" s="17">
        <v>-1.0000000000000018</v>
      </c>
      <c r="AV444" s="17">
        <v>0.55350714756528396</v>
      </c>
      <c r="AW444" s="17">
        <v>27.677175654660633</v>
      </c>
      <c r="AX444" s="17">
        <v>26.544398840990439</v>
      </c>
      <c r="AY444" s="17">
        <v>0.2585558954637861</v>
      </c>
      <c r="AZ444" s="17">
        <v>-2.0954880916487784</v>
      </c>
      <c r="BA444" s="22">
        <v>1368.775500050149</v>
      </c>
      <c r="CU444" t="e">
        <v>#N/A</v>
      </c>
      <c r="CV444" t="e">
        <v>#N/A</v>
      </c>
    </row>
    <row r="445" spans="1:100" x14ac:dyDescent="0.25">
      <c r="A445">
        <v>1305</v>
      </c>
      <c r="B445" t="s">
        <v>880</v>
      </c>
      <c r="C445" s="22">
        <v>3</v>
      </c>
      <c r="D445" s="17">
        <v>4.7499754949144739</v>
      </c>
      <c r="E445" s="17">
        <v>-0.34751165634516029</v>
      </c>
      <c r="F445" s="17">
        <v>6.131422780927549</v>
      </c>
      <c r="G445" s="17">
        <v>6.027074184174344</v>
      </c>
      <c r="H445" s="17">
        <v>0.28375358066755457</v>
      </c>
      <c r="I445" s="17">
        <v>2.1469110551480555E-2</v>
      </c>
      <c r="J445" s="17">
        <v>18.313361473142123</v>
      </c>
      <c r="K445" s="17">
        <v>0.30522269121903539</v>
      </c>
      <c r="L445" s="17">
        <v>-0.99999999999999933</v>
      </c>
      <c r="M445" s="17">
        <v>-0.99999999999999933</v>
      </c>
      <c r="N445" s="17">
        <v>6.1044538243806983</v>
      </c>
      <c r="O445" s="17">
        <v>29.090411152230928</v>
      </c>
      <c r="P445" s="17">
        <v>-3.5349701505243578</v>
      </c>
      <c r="Q445" s="17">
        <v>60.407362209332348</v>
      </c>
      <c r="R445" s="17">
        <v>19.51334046522987</v>
      </c>
      <c r="S445" s="17">
        <v>0.33333333333333343</v>
      </c>
      <c r="T445" s="17">
        <v>0.23712504565480075</v>
      </c>
      <c r="U445" s="17">
        <v>0.26536431289620949</v>
      </c>
      <c r="V445" s="17">
        <v>-0.21651060684019682</v>
      </c>
      <c r="W445" s="17">
        <v>12.563575753004462</v>
      </c>
      <c r="X445" s="17">
        <v>-6.8578989365776152E-2</v>
      </c>
      <c r="Y445" s="17">
        <v>-0.99999999999999933</v>
      </c>
      <c r="Z445" s="17">
        <v>-0.99999999999999933</v>
      </c>
      <c r="AA445" s="17">
        <v>63.078690968203283</v>
      </c>
      <c r="AB445" s="17">
        <v>0.57203309639520106</v>
      </c>
      <c r="AC445" s="17">
        <v>-1.5917663365058191E-2</v>
      </c>
      <c r="AD445" s="17">
        <v>6.3920061969236677E-2</v>
      </c>
      <c r="AE445" s="17">
        <v>31.00177474996897</v>
      </c>
      <c r="AF445" s="17">
        <v>0.83333333333333337</v>
      </c>
      <c r="AG445" s="17">
        <v>-0.99999999999999933</v>
      </c>
      <c r="AH445" s="17">
        <v>-0.99999999999999933</v>
      </c>
      <c r="AI445" s="17">
        <v>0.46972788344491234</v>
      </c>
      <c r="AJ445" s="17">
        <v>-0.21651060684019682</v>
      </c>
      <c r="AK445" s="17">
        <v>-4.8664587278153468E-2</v>
      </c>
      <c r="AL445" s="17">
        <v>0.27772085094105026</v>
      </c>
      <c r="AM445" s="17">
        <v>-0.1137665910194969</v>
      </c>
      <c r="AN445" s="17">
        <v>-0.19447600868991799</v>
      </c>
      <c r="AO445" s="17">
        <v>-3.0874877118781892</v>
      </c>
      <c r="AP445" s="17">
        <v>-3.4732959625426987</v>
      </c>
      <c r="AQ445" s="17">
        <v>30.876937226146516</v>
      </c>
      <c r="AR445" s="17">
        <v>0.61931208504414659</v>
      </c>
      <c r="AS445" s="17">
        <v>0.23664370185325753</v>
      </c>
      <c r="AT445" s="17">
        <v>-0.99999999999999933</v>
      </c>
      <c r="AU445" s="17">
        <v>-0.99999999999999933</v>
      </c>
      <c r="AV445" s="17">
        <v>25.540414649404212</v>
      </c>
      <c r="AW445" s="17">
        <v>88.695806157891511</v>
      </c>
      <c r="AX445" s="17">
        <v>76.439303142770086</v>
      </c>
      <c r="AY445" s="17">
        <v>3.8675920541862113E-2</v>
      </c>
      <c r="AZ445" s="17">
        <v>-9.1835810947090888</v>
      </c>
      <c r="BA445" s="22">
        <v>1446.5663319956852</v>
      </c>
      <c r="CU445" t="e">
        <v>#N/A</v>
      </c>
      <c r="CV445" t="e">
        <v>#N/A</v>
      </c>
    </row>
    <row r="446" spans="1:100" x14ac:dyDescent="0.25">
      <c r="A446">
        <v>1306</v>
      </c>
      <c r="B446" t="s">
        <v>881</v>
      </c>
      <c r="C446" s="22">
        <v>3</v>
      </c>
      <c r="D446" s="17">
        <v>4.9932347520122082</v>
      </c>
      <c r="E446" s="17">
        <v>-0.26530975552878</v>
      </c>
      <c r="F446" s="17">
        <v>-0.26359808249854005</v>
      </c>
      <c r="G446" s="17">
        <v>-0.34216907385510026</v>
      </c>
      <c r="H446" s="17">
        <v>0.28090173967837551</v>
      </c>
      <c r="I446" s="17">
        <v>0</v>
      </c>
      <c r="J446" s="17">
        <v>16.85410438070253</v>
      </c>
      <c r="K446" s="17">
        <v>0.28090173967837551</v>
      </c>
      <c r="L446" s="17">
        <v>-1.0000000000000004</v>
      </c>
      <c r="M446" s="17">
        <v>-1.0000000000000004</v>
      </c>
      <c r="N446" s="17">
        <v>5.6180347935675101</v>
      </c>
      <c r="O446" s="17">
        <v>21.505170058859633</v>
      </c>
      <c r="P446" s="17">
        <v>1.5751147824748304</v>
      </c>
      <c r="Q446" s="17">
        <v>5.2356739744317249</v>
      </c>
      <c r="R446" s="17">
        <v>1.7922293630557469</v>
      </c>
      <c r="S446" s="17">
        <v>0.33333333333333359</v>
      </c>
      <c r="T446" s="17">
        <v>0.33333333333333359</v>
      </c>
      <c r="U446" s="17">
        <v>0.22325016486082194</v>
      </c>
      <c r="V446" s="17">
        <v>0.18063805129887164</v>
      </c>
      <c r="W446" s="17">
        <v>31.58612572591942</v>
      </c>
      <c r="X446" s="17">
        <v>2.3625938942248097</v>
      </c>
      <c r="Y446" s="17">
        <v>-1.0000000000000004</v>
      </c>
      <c r="Z446" s="17">
        <v>-1.0000000000000004</v>
      </c>
      <c r="AA446" s="17">
        <v>55.011276767420917</v>
      </c>
      <c r="AB446" s="17">
        <v>0.19546098266698386</v>
      </c>
      <c r="AC446" s="17">
        <v>0.16956472112156873</v>
      </c>
      <c r="AD446" s="17">
        <v>6.7632729780361611E-2</v>
      </c>
      <c r="AE446" s="17">
        <v>21.632921678445701</v>
      </c>
      <c r="AF446" s="17">
        <v>0.66666666666666663</v>
      </c>
      <c r="AG446" s="17">
        <v>-1.0000000000000004</v>
      </c>
      <c r="AH446" s="17">
        <v>-1.0000000000000004</v>
      </c>
      <c r="AI446" s="17">
        <v>-8.2959809858685937E-2</v>
      </c>
      <c r="AJ446" s="17">
        <v>0.18063805129887164</v>
      </c>
      <c r="AK446" s="17">
        <v>-5.6642766424129957E-2</v>
      </c>
      <c r="AL446" s="17">
        <v>8.8503781201317994E-2</v>
      </c>
      <c r="AM446" s="17">
        <v>-2.7495229662382444E-2</v>
      </c>
      <c r="AN446" s="17">
        <v>0.21036724278128913</v>
      </c>
      <c r="AO446" s="17">
        <v>-0.97059457368021085</v>
      </c>
      <c r="AP446" s="17">
        <v>5.7016999755388182</v>
      </c>
      <c r="AQ446" s="17">
        <v>48.440230106621939</v>
      </c>
      <c r="AR446" s="17">
        <v>1.0705548828263609</v>
      </c>
      <c r="AS446" s="17">
        <v>2.6434956339031852</v>
      </c>
      <c r="AT446" s="17">
        <v>-1.0000000000000004</v>
      </c>
      <c r="AU446" s="17">
        <v>-1.0000000000000004</v>
      </c>
      <c r="AV446" s="17">
        <v>1.4500602892006469</v>
      </c>
      <c r="AW446" s="17">
        <v>82.218146801819373</v>
      </c>
      <c r="AX446" s="17">
        <v>98.622755734532774</v>
      </c>
      <c r="AY446" s="17">
        <v>0.19862614680667179</v>
      </c>
      <c r="AZ446" s="17">
        <v>10.05141605234202</v>
      </c>
      <c r="BA446" s="22">
        <v>1478.230024628979</v>
      </c>
      <c r="CU446" t="e">
        <v>#N/A</v>
      </c>
      <c r="CV446" t="e">
        <v>#N/A</v>
      </c>
    </row>
    <row r="447" spans="1:100" x14ac:dyDescent="0.25">
      <c r="A447">
        <v>1307</v>
      </c>
      <c r="B447" t="s">
        <v>882</v>
      </c>
      <c r="C447" s="22">
        <v>3</v>
      </c>
      <c r="D447" s="17">
        <v>3.2575610847663961</v>
      </c>
      <c r="E447" s="17">
        <v>-0.24176748164400869</v>
      </c>
      <c r="F447" s="17">
        <v>0.83787496054059507</v>
      </c>
      <c r="G447" s="17">
        <v>0.77862488727312074</v>
      </c>
      <c r="H447" s="17">
        <v>-0.14957386048946594</v>
      </c>
      <c r="I447" s="17">
        <v>0</v>
      </c>
      <c r="J447" s="17">
        <v>-8.9744316293679596</v>
      </c>
      <c r="K447" s="17">
        <v>-0.14957386048946594</v>
      </c>
      <c r="L447" s="17">
        <v>-0.99999999999999956</v>
      </c>
      <c r="M447" s="17">
        <v>-0.99999999999999956</v>
      </c>
      <c r="N447" s="17">
        <v>-2.9914772097893199</v>
      </c>
      <c r="O447" s="17">
        <v>-4.9382456573284452</v>
      </c>
      <c r="P447" s="17">
        <v>0.77960546469745751</v>
      </c>
      <c r="Q447" s="17">
        <v>0.69670641521932364</v>
      </c>
      <c r="R447" s="17">
        <v>0.29843924139708244</v>
      </c>
      <c r="S447" s="17">
        <v>0.33333333333333337</v>
      </c>
      <c r="T447" s="17">
        <v>0.35546161487449879</v>
      </c>
      <c r="U447" s="17">
        <v>0.13628971800335102</v>
      </c>
      <c r="V447" s="17">
        <v>-2.4646668942083907E-2</v>
      </c>
      <c r="W447" s="17">
        <v>38.000474310342589</v>
      </c>
      <c r="X447" s="17">
        <v>1.2577759485993647</v>
      </c>
      <c r="Y447" s="17">
        <v>-0.99999999999999956</v>
      </c>
      <c r="Z447" s="17">
        <v>-0.99999999999999956</v>
      </c>
      <c r="AA447" s="17">
        <v>58.209876605813925</v>
      </c>
      <c r="AB447" s="17">
        <v>0.29332106261576474</v>
      </c>
      <c r="AC447" s="17">
        <v>0.10184565214111294</v>
      </c>
      <c r="AD447" s="17">
        <v>3.0525463246072887E-3</v>
      </c>
      <c r="AE447" s="17">
        <v>19.910963054074251</v>
      </c>
      <c r="AF447" s="17">
        <v>0.5</v>
      </c>
      <c r="AG447" s="17">
        <v>-0.99999999999999956</v>
      </c>
      <c r="AH447" s="17">
        <v>-0.99999999999999956</v>
      </c>
      <c r="AI447" s="17">
        <v>1.0462576892741677E-2</v>
      </c>
      <c r="AJ447" s="17">
        <v>-2.4646668942083907E-2</v>
      </c>
      <c r="AK447" s="17">
        <v>6.7906483148059332E-2</v>
      </c>
      <c r="AL447" s="17">
        <v>-4.23974109487869E-2</v>
      </c>
      <c r="AM447" s="17">
        <v>8.6017639319266564E-2</v>
      </c>
      <c r="AN447" s="17">
        <v>0.24849960962933934</v>
      </c>
      <c r="AO447" s="17">
        <v>2.4899733987219608</v>
      </c>
      <c r="AP447" s="17">
        <v>6.0005031859895483</v>
      </c>
      <c r="AQ447" s="17">
        <v>29.026042680974633</v>
      </c>
      <c r="AR447" s="17">
        <v>0.80043799726909892</v>
      </c>
      <c r="AS447" s="17">
        <v>1.1082020881098988</v>
      </c>
      <c r="AT447" s="17">
        <v>-0.99999999999999956</v>
      </c>
      <c r="AU447" s="17">
        <v>-0.99999999999999956</v>
      </c>
      <c r="AV447" s="17">
        <v>1.077064128670203</v>
      </c>
      <c r="AW447" s="17">
        <v>59.27213413447501</v>
      </c>
      <c r="AX447" s="17">
        <v>57.016718778121451</v>
      </c>
      <c r="AY447" s="17">
        <v>0.15623756816362463</v>
      </c>
      <c r="AZ447" s="17">
        <v>-2.6588830222867004</v>
      </c>
      <c r="BA447" s="22">
        <v>1383.1200439276708</v>
      </c>
      <c r="CU447" t="e">
        <v>#N/A</v>
      </c>
      <c r="CV447" t="e">
        <v>#N/A</v>
      </c>
    </row>
    <row r="448" spans="1:100" x14ac:dyDescent="0.25">
      <c r="A448">
        <v>1308</v>
      </c>
      <c r="B448" t="s">
        <v>883</v>
      </c>
      <c r="C448" s="22">
        <v>3</v>
      </c>
      <c r="D448" s="17">
        <v>5.1746199557203045</v>
      </c>
      <c r="E448" s="17">
        <v>4.8376056060940115E-2</v>
      </c>
      <c r="F448" s="17">
        <v>-0.2188682131619466</v>
      </c>
      <c r="G448" s="17">
        <v>-0.19063999643251395</v>
      </c>
      <c r="H448" s="17">
        <v>-0.16999527980191928</v>
      </c>
      <c r="I448" s="17">
        <v>0</v>
      </c>
      <c r="J448" s="17">
        <v>-10.199716788115154</v>
      </c>
      <c r="K448" s="17">
        <v>-0.16999527980191928</v>
      </c>
      <c r="L448" s="17">
        <v>-1</v>
      </c>
      <c r="M448" s="17">
        <v>-1</v>
      </c>
      <c r="N448" s="17">
        <v>-3.3999055960383844</v>
      </c>
      <c r="O448" s="17">
        <v>-5.2157368288273602</v>
      </c>
      <c r="P448" s="17">
        <v>0.39738270860772623</v>
      </c>
      <c r="Q448" s="17">
        <v>2.9376376190759932</v>
      </c>
      <c r="R448" s="17">
        <v>0.87920221137627408</v>
      </c>
      <c r="S448" s="17">
        <v>0.33333333333333359</v>
      </c>
      <c r="T448" s="17">
        <v>0.34300691870353051</v>
      </c>
      <c r="U448" s="17">
        <v>0.32969891078245184</v>
      </c>
      <c r="V448" s="17">
        <v>-7.9991688604998681E-2</v>
      </c>
      <c r="W448" s="17">
        <v>43.84171016064942</v>
      </c>
      <c r="X448" s="17">
        <v>1.694854628708794</v>
      </c>
      <c r="Y448" s="17">
        <v>-1</v>
      </c>
      <c r="Z448" s="17">
        <v>-1</v>
      </c>
      <c r="AA448" s="17">
        <v>63.845577081512566</v>
      </c>
      <c r="AB448" s="17">
        <v>0.22077703855514963</v>
      </c>
      <c r="AC448" s="17">
        <v>0.17667071582628535</v>
      </c>
      <c r="AD448" s="17">
        <v>-1.4954460191698802E-2</v>
      </c>
      <c r="AE448" s="17">
        <v>19.124664709486808</v>
      </c>
      <c r="AF448" s="17">
        <v>0.33333333333333331</v>
      </c>
      <c r="AG448" s="17">
        <v>-1</v>
      </c>
      <c r="AH448" s="17">
        <v>-1</v>
      </c>
      <c r="AI448" s="17">
        <v>3.055973124965071E-2</v>
      </c>
      <c r="AJ448" s="17">
        <v>-7.9991688604998681E-2</v>
      </c>
      <c r="AK448" s="17">
        <v>-3.8633783969069274E-2</v>
      </c>
      <c r="AL448" s="17">
        <v>-0.26210483151066716</v>
      </c>
      <c r="AM448" s="17">
        <v>0.32466761214282691</v>
      </c>
      <c r="AN448" s="17">
        <v>6.9674470563405672E-2</v>
      </c>
      <c r="AO448" s="17">
        <v>7.9235213837253262</v>
      </c>
      <c r="AP448" s="17">
        <v>0.43133760653180581</v>
      </c>
      <c r="AQ448" s="17">
        <v>33.641993372534287</v>
      </c>
      <c r="AR448" s="17">
        <v>0.92604747421431632</v>
      </c>
      <c r="AS448" s="17">
        <v>1.5248593489068749</v>
      </c>
      <c r="AT448" s="17">
        <v>-1</v>
      </c>
      <c r="AU448" s="17">
        <v>-1</v>
      </c>
      <c r="AV448" s="17">
        <v>0.68856221494376002</v>
      </c>
      <c r="AW448" s="17">
        <v>59.061177859216983</v>
      </c>
      <c r="AX448" s="17">
        <v>51.673203623710101</v>
      </c>
      <c r="AY448" s="17">
        <v>-5.7295356854009973E-3</v>
      </c>
      <c r="AZ448" s="17">
        <v>-64.266200574616107</v>
      </c>
      <c r="BA448" s="22">
        <v>1320.6613752072894</v>
      </c>
      <c r="CU448" t="e">
        <v>#N/A</v>
      </c>
      <c r="CV448" t="e">
        <v>#N/A</v>
      </c>
    </row>
    <row r="449" spans="1:100" x14ac:dyDescent="0.25">
      <c r="A449">
        <v>1310</v>
      </c>
      <c r="B449" t="s">
        <v>884</v>
      </c>
      <c r="C449" s="22">
        <v>3</v>
      </c>
      <c r="D449" s="17">
        <v>4.584736537338336</v>
      </c>
      <c r="E449" s="17">
        <v>5.9138946881751274E-3</v>
      </c>
      <c r="F449" s="17">
        <v>4.6174887272818896</v>
      </c>
      <c r="G449" s="17">
        <v>4.6191784114785115</v>
      </c>
      <c r="H449" s="17">
        <v>0.56253839580580511</v>
      </c>
      <c r="I449" s="17">
        <v>4.5376639200510587E-3</v>
      </c>
      <c r="J449" s="17">
        <v>34.024563583551384</v>
      </c>
      <c r="K449" s="17">
        <v>0.56707605972585629</v>
      </c>
      <c r="L449" s="17">
        <v>-0.99999999999999956</v>
      </c>
      <c r="M449" s="17">
        <v>-0.99999999999999956</v>
      </c>
      <c r="N449" s="17">
        <v>11.341521194517121</v>
      </c>
      <c r="O449" s="17">
        <v>43.228478532368179</v>
      </c>
      <c r="P449" s="17">
        <v>-3.0030147855790997E-2</v>
      </c>
      <c r="Q449" s="17">
        <v>4.9647016871493532</v>
      </c>
      <c r="R449" s="17">
        <v>1.399950313207053</v>
      </c>
      <c r="S449" s="17">
        <v>0.33333333333333298</v>
      </c>
      <c r="T449" s="17">
        <v>0.33333333333333298</v>
      </c>
      <c r="U449" s="17">
        <v>0.17174117026531785</v>
      </c>
      <c r="V449" s="17">
        <v>5.2126442872672582E-2</v>
      </c>
      <c r="W449" s="17">
        <v>12.938328803152013</v>
      </c>
      <c r="X449" s="17">
        <v>1.0993139452381164</v>
      </c>
      <c r="Y449" s="17">
        <v>-0.99999999999999956</v>
      </c>
      <c r="Z449" s="17">
        <v>-0.99999999999999956</v>
      </c>
      <c r="AA449" s="17">
        <v>46.955533589198446</v>
      </c>
      <c r="AB449" s="17">
        <v>0.28251272093169721</v>
      </c>
      <c r="AC449" s="17">
        <v>0.34067673976212276</v>
      </c>
      <c r="AD449" s="17">
        <v>2.9155628762967938E-2</v>
      </c>
      <c r="AE449" s="17">
        <v>32.617254472839406</v>
      </c>
      <c r="AF449" s="17">
        <v>0.8666666666666667</v>
      </c>
      <c r="AG449" s="17">
        <v>-0.99999999999999956</v>
      </c>
      <c r="AH449" s="17">
        <v>-0.99999999999999956</v>
      </c>
      <c r="AI449" s="17">
        <v>-9.9133982825121772E-3</v>
      </c>
      <c r="AJ449" s="17">
        <v>5.2126442872672582E-2</v>
      </c>
      <c r="AK449" s="17">
        <v>-5.3634493987531111E-2</v>
      </c>
      <c r="AL449" s="17">
        <v>0.11628506212644521</v>
      </c>
      <c r="AM449" s="17">
        <v>0.25157501007258742</v>
      </c>
      <c r="AN449" s="17">
        <v>0.24138018229271482</v>
      </c>
      <c r="AO449" s="17">
        <v>6.0212027818770331</v>
      </c>
      <c r="AP449" s="17">
        <v>6.6159298679501006</v>
      </c>
      <c r="AQ449" s="17">
        <v>46.962892386703373</v>
      </c>
      <c r="AR449" s="17">
        <v>0.89053427980465583</v>
      </c>
      <c r="AS449" s="17">
        <v>1.6663900049639717</v>
      </c>
      <c r="AT449" s="17">
        <v>-0.99999999999999956</v>
      </c>
      <c r="AU449" s="17">
        <v>-0.99999999999999956</v>
      </c>
      <c r="AV449" s="17">
        <v>6.0191287246855643</v>
      </c>
      <c r="AW449" s="17">
        <v>96.799941989516768</v>
      </c>
      <c r="AX449" s="17">
        <v>101.81431831113382</v>
      </c>
      <c r="AY449" s="17">
        <v>0.19704885305477338</v>
      </c>
      <c r="AZ449" s="17">
        <v>10.546305762604536</v>
      </c>
      <c r="BA449" s="22">
        <v>1455.9667034488668</v>
      </c>
      <c r="CU449" t="e">
        <v>#N/A</v>
      </c>
      <c r="CV449" t="e">
        <v>#N/A</v>
      </c>
    </row>
    <row r="450" spans="1:100" x14ac:dyDescent="0.25">
      <c r="A450">
        <v>1311</v>
      </c>
      <c r="B450" t="s">
        <v>885</v>
      </c>
      <c r="C450" s="22">
        <v>3</v>
      </c>
      <c r="D450" s="17">
        <v>4.5820168978771605</v>
      </c>
      <c r="E450" s="17">
        <v>-1.226860485027691</v>
      </c>
      <c r="F450" s="17">
        <v>2.0715142025567728</v>
      </c>
      <c r="G450" s="17">
        <v>1.719602065075529</v>
      </c>
      <c r="H450" s="17">
        <v>-3.1590291433020046E-3</v>
      </c>
      <c r="I450" s="17">
        <v>0</v>
      </c>
      <c r="J450" s="17">
        <v>-0.18954174859811856</v>
      </c>
      <c r="K450" s="17">
        <v>-3.1590291433020046E-3</v>
      </c>
      <c r="L450" s="17">
        <v>-1.0000000000000016</v>
      </c>
      <c r="M450" s="17">
        <v>-1.0000000000000016</v>
      </c>
      <c r="N450" s="17">
        <v>-6.3180582866040863E-2</v>
      </c>
      <c r="O450" s="17">
        <v>6.1120772143545699</v>
      </c>
      <c r="P450" s="17">
        <v>5.7337402143049908E-2</v>
      </c>
      <c r="Q450" s="17">
        <v>3.1866378111306894</v>
      </c>
      <c r="R450" s="17">
        <v>0.86459502270569166</v>
      </c>
      <c r="S450" s="17">
        <v>0.33333333333333387</v>
      </c>
      <c r="T450" s="17">
        <v>0.33811349901186988</v>
      </c>
      <c r="U450" s="17">
        <v>0.10220205392246487</v>
      </c>
      <c r="V450" s="17">
        <v>-5.2845637576316863E-2</v>
      </c>
      <c r="W450" s="17">
        <v>28.95849111338616</v>
      </c>
      <c r="X450" s="17">
        <v>0.77112041739899995</v>
      </c>
      <c r="Y450" s="17">
        <v>-1.0000000000000016</v>
      </c>
      <c r="Z450" s="17">
        <v>-1.0000000000000016</v>
      </c>
      <c r="AA450" s="17">
        <v>72.998944604188964</v>
      </c>
      <c r="AB450" s="17">
        <v>0.3144057597929289</v>
      </c>
      <c r="AC450" s="17">
        <v>0.26039971926458944</v>
      </c>
      <c r="AD450" s="17">
        <v>0.28871169030442334</v>
      </c>
      <c r="AE450" s="17">
        <v>43.17585846809709</v>
      </c>
      <c r="AF450" s="17">
        <v>0.91666666666666663</v>
      </c>
      <c r="AG450" s="17">
        <v>-1.0000000000000016</v>
      </c>
      <c r="AH450" s="17">
        <v>-1.0000000000000016</v>
      </c>
      <c r="AI450" s="17">
        <v>0</v>
      </c>
      <c r="AJ450" s="17">
        <v>-5.2845637576316863E-2</v>
      </c>
      <c r="AK450" s="17">
        <v>-4.1096559891766825E-2</v>
      </c>
      <c r="AL450" s="17">
        <v>7.5503721661221615E-2</v>
      </c>
      <c r="AM450" s="17">
        <v>0.45675783982836593</v>
      </c>
      <c r="AN450" s="17">
        <v>-6.4468516428270867E-2</v>
      </c>
      <c r="AO450" s="17">
        <v>11.213463196250313</v>
      </c>
      <c r="AP450" s="17">
        <v>-1.2341943024006632</v>
      </c>
      <c r="AQ450" s="17">
        <v>28.768949364788035</v>
      </c>
      <c r="AR450" s="17">
        <v>0.72080324869135204</v>
      </c>
      <c r="AS450" s="17">
        <v>0.76796138825569749</v>
      </c>
      <c r="AT450" s="17">
        <v>-1.0000000000000016</v>
      </c>
      <c r="AU450" s="17">
        <v>-1.0000000000000016</v>
      </c>
      <c r="AV450" s="17">
        <v>2.5841970877812197</v>
      </c>
      <c r="AW450" s="17">
        <v>77.876827516142868</v>
      </c>
      <c r="AX450" s="17">
        <v>72.592263758511152</v>
      </c>
      <c r="AY450" s="17">
        <v>0.14715171032814803</v>
      </c>
      <c r="AZ450" s="17">
        <v>-20.976162713413729</v>
      </c>
      <c r="BA450" s="22">
        <v>1428.6536500051914</v>
      </c>
      <c r="CU450" t="e">
        <v>#N/A</v>
      </c>
      <c r="CV450" t="e">
        <v>#N/A</v>
      </c>
    </row>
    <row r="451" spans="1:100" x14ac:dyDescent="0.25">
      <c r="A451">
        <v>1317</v>
      </c>
      <c r="B451" t="s">
        <v>886</v>
      </c>
      <c r="C451" s="22">
        <v>3</v>
      </c>
      <c r="D451" s="17">
        <v>5.1402040453901883</v>
      </c>
      <c r="E451" s="17">
        <v>0</v>
      </c>
      <c r="F451" s="17">
        <v>-0.48003742170302466</v>
      </c>
      <c r="G451" s="17">
        <v>-0.48003742170302466</v>
      </c>
      <c r="H451" s="17">
        <v>0.12359540247450179</v>
      </c>
      <c r="I451" s="17">
        <v>0</v>
      </c>
      <c r="J451" s="17">
        <v>7.415724148470102</v>
      </c>
      <c r="K451" s="17">
        <v>0.12359540247450179</v>
      </c>
      <c r="L451" s="17">
        <v>-0.99999999999999922</v>
      </c>
      <c r="M451" s="17">
        <v>-0.99999999999999922</v>
      </c>
      <c r="N451" s="17">
        <v>2.4719080494900343</v>
      </c>
      <c r="O451" s="17">
        <v>12.075890772157265</v>
      </c>
      <c r="P451" s="17">
        <v>6.7187548567626404E-3</v>
      </c>
      <c r="Q451" s="17">
        <v>-8.4020097996217416E-2</v>
      </c>
      <c r="R451" s="17">
        <v>3.4174798031671449E-3</v>
      </c>
      <c r="S451" s="17">
        <v>0.33333333333333304</v>
      </c>
      <c r="T451" s="17">
        <v>0.32610063986118443</v>
      </c>
      <c r="U451" s="17">
        <v>0.31301042149437097</v>
      </c>
      <c r="V451" s="17">
        <v>-6.4376681490578968E-3</v>
      </c>
      <c r="W451" s="17">
        <v>33.696452962613165</v>
      </c>
      <c r="X451" s="17">
        <v>1.7416435576460509</v>
      </c>
      <c r="Y451" s="17">
        <v>-0.99999999999999922</v>
      </c>
      <c r="Z451" s="17">
        <v>-0.99999999999999922</v>
      </c>
      <c r="AA451" s="17">
        <v>74.047730505436277</v>
      </c>
      <c r="AB451" s="17">
        <v>0.32134840935306097</v>
      </c>
      <c r="AC451" s="17">
        <v>3.2211930395562562E-2</v>
      </c>
      <c r="AD451" s="17">
        <v>0.45339686151177538</v>
      </c>
      <c r="AE451" s="17">
        <v>40.347860063019937</v>
      </c>
      <c r="AF451" s="17">
        <v>0.66666666666666663</v>
      </c>
      <c r="AG451" s="17">
        <v>-0.99999999999999922</v>
      </c>
      <c r="AH451" s="17">
        <v>-0.99999999999999922</v>
      </c>
      <c r="AI451" s="17">
        <v>0</v>
      </c>
      <c r="AJ451" s="17">
        <v>-6.4376681490578968E-3</v>
      </c>
      <c r="AK451" s="17">
        <v>0.17728345569583934</v>
      </c>
      <c r="AL451" s="17">
        <v>7.9699853663978526E-2</v>
      </c>
      <c r="AM451" s="17">
        <v>-2.2018500474278432E-2</v>
      </c>
      <c r="AN451" s="17">
        <v>2.3855989788228171E-2</v>
      </c>
      <c r="AO451" s="17">
        <v>0.33595476662223667</v>
      </c>
      <c r="AP451" s="17">
        <v>0.99489901302559791</v>
      </c>
      <c r="AQ451" s="17">
        <v>41.11217711108327</v>
      </c>
      <c r="AR451" s="17">
        <v>0.96600672653983055</v>
      </c>
      <c r="AS451" s="17">
        <v>1.865238960120553</v>
      </c>
      <c r="AT451" s="17">
        <v>-0.99999999999999922</v>
      </c>
      <c r="AU451" s="17">
        <v>-0.99999999999999922</v>
      </c>
      <c r="AV451" s="17">
        <v>-0.47661994189985751</v>
      </c>
      <c r="AW451" s="17">
        <v>87.118520290619188</v>
      </c>
      <c r="AX451" s="17">
        <v>86.474753475713385</v>
      </c>
      <c r="AY451" s="17">
        <v>0.26497496677747556</v>
      </c>
      <c r="AZ451" s="17">
        <v>9.904628076459371</v>
      </c>
      <c r="BA451" s="22">
        <v>1451.5641076705047</v>
      </c>
      <c r="CU451" t="e">
        <v>#N/A</v>
      </c>
      <c r="CV451" t="e">
        <v>#N/A</v>
      </c>
    </row>
    <row r="452" spans="1:100" x14ac:dyDescent="0.25">
      <c r="A452">
        <v>1318</v>
      </c>
      <c r="B452" t="s">
        <v>887</v>
      </c>
      <c r="C452" s="22">
        <v>3</v>
      </c>
      <c r="D452" s="17">
        <v>4.5760997896322131</v>
      </c>
      <c r="E452" s="17">
        <v>-2.1854541894570853E-4</v>
      </c>
      <c r="F452" s="17">
        <v>0.2497607529739144</v>
      </c>
      <c r="G452" s="17">
        <v>0.2497607529739144</v>
      </c>
      <c r="H452" s="17">
        <v>0.28947247046466051</v>
      </c>
      <c r="I452" s="17">
        <v>0</v>
      </c>
      <c r="J452" s="17">
        <v>17.368348227879647</v>
      </c>
      <c r="K452" s="17">
        <v>0.28947247046466051</v>
      </c>
      <c r="L452" s="17">
        <v>-1.0000000000000009</v>
      </c>
      <c r="M452" s="17">
        <v>-1.0000000000000009</v>
      </c>
      <c r="N452" s="17">
        <v>5.7894494092932138</v>
      </c>
      <c r="O452" s="17">
        <v>22.194208770485769</v>
      </c>
      <c r="P452" s="17">
        <v>-0.10602427812493166</v>
      </c>
      <c r="Q452" s="17">
        <v>10.231227772960295</v>
      </c>
      <c r="R452" s="17">
        <v>3.1798560283387851</v>
      </c>
      <c r="S452" s="17">
        <v>0.33333333333333343</v>
      </c>
      <c r="T452" s="17">
        <v>0.32878380414441405</v>
      </c>
      <c r="U452" s="17">
        <v>0.38454447640045475</v>
      </c>
      <c r="V452" s="17">
        <v>-0.16123354562446218</v>
      </c>
      <c r="W452" s="17">
        <v>23.838223911563166</v>
      </c>
      <c r="X452" s="17">
        <v>0.93887176967921315</v>
      </c>
      <c r="Y452" s="17">
        <v>-1.0000000000000009</v>
      </c>
      <c r="Z452" s="17">
        <v>-1.0000000000000009</v>
      </c>
      <c r="AA452" s="17">
        <v>42.557816923883003</v>
      </c>
      <c r="AB452" s="17">
        <v>4.0431345845380141E-2</v>
      </c>
      <c r="AC452" s="17">
        <v>0.22801697859725165</v>
      </c>
      <c r="AD452" s="17">
        <v>4.2346415236989267E-2</v>
      </c>
      <c r="AE452" s="17">
        <v>15.53973698398104</v>
      </c>
      <c r="AF452" s="17">
        <v>0.89473684210526316</v>
      </c>
      <c r="AG452" s="17">
        <v>-1.0000000000000009</v>
      </c>
      <c r="AH452" s="17">
        <v>-1.0000000000000009</v>
      </c>
      <c r="AI452" s="17">
        <v>-5.624968737806121E-3</v>
      </c>
      <c r="AJ452" s="17">
        <v>-0.16123354562446218</v>
      </c>
      <c r="AK452" s="17">
        <v>0.1719792176104416</v>
      </c>
      <c r="AL452" s="17">
        <v>-0.13925027984356808</v>
      </c>
      <c r="AM452" s="17">
        <v>0.10531964725199325</v>
      </c>
      <c r="AN452" s="17">
        <v>8.2791399774899854E-2</v>
      </c>
      <c r="AO452" s="17">
        <v>3.4928872693520394</v>
      </c>
      <c r="AP452" s="17">
        <v>1.3735335951546561</v>
      </c>
      <c r="AQ452" s="17">
        <v>41.206572139442827</v>
      </c>
      <c r="AR452" s="17">
        <v>0.88542806825373965</v>
      </c>
      <c r="AS452" s="17">
        <v>1.2283442401438738</v>
      </c>
      <c r="AT452" s="17">
        <v>-1.0000000000000009</v>
      </c>
      <c r="AU452" s="17">
        <v>-1.0000000000000009</v>
      </c>
      <c r="AV452" s="17">
        <v>3.4296167813126983</v>
      </c>
      <c r="AW452" s="17">
        <v>66.125559289523409</v>
      </c>
      <c r="AX452" s="17">
        <v>49.88970535232108</v>
      </c>
      <c r="AY452" s="17">
        <v>3.8363567508032222E-2</v>
      </c>
      <c r="AZ452" s="17">
        <v>-11.216645490752184</v>
      </c>
      <c r="BA452" s="22">
        <v>1536.134880123989</v>
      </c>
      <c r="CU452" t="e">
        <v>#N/A</v>
      </c>
      <c r="CV452" t="e">
        <v>#N/A</v>
      </c>
    </row>
    <row r="453" spans="1:100" x14ac:dyDescent="0.25">
      <c r="A453">
        <v>1319</v>
      </c>
      <c r="B453" t="s">
        <v>888</v>
      </c>
      <c r="C453" s="22">
        <v>3</v>
      </c>
      <c r="D453" s="17">
        <v>2.7958202218811072</v>
      </c>
      <c r="E453" s="17">
        <v>0.66484195040396643</v>
      </c>
      <c r="F453" s="17">
        <v>-0.6877851308688463</v>
      </c>
      <c r="G453" s="17">
        <v>-0.47830707295686398</v>
      </c>
      <c r="H453" s="17">
        <v>7.9665618152095108E-2</v>
      </c>
      <c r="I453" s="17">
        <v>0</v>
      </c>
      <c r="J453" s="17">
        <v>4.7799370891257054</v>
      </c>
      <c r="K453" s="17">
        <v>7.9665618152095108E-2</v>
      </c>
      <c r="L453" s="17">
        <v>-0.99999999999999911</v>
      </c>
      <c r="M453" s="17">
        <v>-0.99999999999999911</v>
      </c>
      <c r="N453" s="17">
        <v>1.5933123630419028</v>
      </c>
      <c r="O453" s="17">
        <v>7.0974502380499516</v>
      </c>
      <c r="P453" s="17">
        <v>11.243759273094588</v>
      </c>
      <c r="Q453" s="17">
        <v>-0.31258206219648976</v>
      </c>
      <c r="R453" s="17">
        <v>1.1740912038285969</v>
      </c>
      <c r="S453" s="17">
        <v>0.33333333333333287</v>
      </c>
      <c r="T453" s="17">
        <v>0.31766070296717996</v>
      </c>
      <c r="U453" s="17">
        <v>0.25346296873337526</v>
      </c>
      <c r="V453" s="17">
        <v>5.1428158009418239E-2</v>
      </c>
      <c r="W453" s="17">
        <v>35.048781795648452</v>
      </c>
      <c r="X453" s="17">
        <v>1.8780766107722748</v>
      </c>
      <c r="Y453" s="17">
        <v>-0.99999999999999911</v>
      </c>
      <c r="Z453" s="17">
        <v>-0.99999999999999911</v>
      </c>
      <c r="AA453" s="17">
        <v>89.06841807154639</v>
      </c>
      <c r="AB453" s="17">
        <v>0.39875145519227539</v>
      </c>
      <c r="AC453" s="17">
        <v>0.39934738220242533</v>
      </c>
      <c r="AD453" s="17">
        <v>0.25881206404668594</v>
      </c>
      <c r="AE453" s="17">
        <v>52.845545072069328</v>
      </c>
      <c r="AF453" s="17">
        <v>0.88235294117647056</v>
      </c>
      <c r="AG453" s="17">
        <v>-0.99999999999999911</v>
      </c>
      <c r="AH453" s="17">
        <v>-0.99999999999999911</v>
      </c>
      <c r="AI453" s="17">
        <v>-6.8755172994631117E-2</v>
      </c>
      <c r="AJ453" s="17">
        <v>5.1428158009418239E-2</v>
      </c>
      <c r="AK453" s="17">
        <v>0.10281284135304652</v>
      </c>
      <c r="AL453" s="17">
        <v>0.23697391539290835</v>
      </c>
      <c r="AM453" s="17">
        <v>-0.175430966845008</v>
      </c>
      <c r="AN453" s="17">
        <v>0.33753915140188062</v>
      </c>
      <c r="AO453" s="17">
        <v>-3.8717099643599666</v>
      </c>
      <c r="AP453" s="17">
        <v>9.6233483620115585</v>
      </c>
      <c r="AQ453" s="17">
        <v>39.828718884774169</v>
      </c>
      <c r="AR453" s="17">
        <v>0.95588516304330617</v>
      </c>
      <c r="AS453" s="17">
        <v>1.9577422289243698</v>
      </c>
      <c r="AT453" s="17">
        <v>-0.99999999999999911</v>
      </c>
      <c r="AU453" s="17">
        <v>-0.99999999999999911</v>
      </c>
      <c r="AV453" s="17">
        <v>0.69578413087173208</v>
      </c>
      <c r="AW453" s="17">
        <v>105.78921667160787</v>
      </c>
      <c r="AX453" s="17">
        <v>109.55692901265709</v>
      </c>
      <c r="AY453" s="17">
        <v>0.32684522695414486</v>
      </c>
      <c r="AZ453" s="17">
        <v>35.263273156688435</v>
      </c>
      <c r="BA453" s="22">
        <v>1519.7481861216152</v>
      </c>
      <c r="CU453" t="e">
        <v>#N/A</v>
      </c>
      <c r="CV453" t="e">
        <v>#N/A</v>
      </c>
    </row>
    <row r="454" spans="1:100" x14ac:dyDescent="0.25">
      <c r="A454">
        <v>1322</v>
      </c>
      <c r="B454" t="s">
        <v>889</v>
      </c>
      <c r="C454" s="22">
        <v>3</v>
      </c>
      <c r="D454" s="17">
        <v>4.5288647236832418</v>
      </c>
      <c r="E454" s="17">
        <v>3.6962411902637105E-2</v>
      </c>
      <c r="F454" s="17">
        <v>2.1009171675392362</v>
      </c>
      <c r="G454" s="17">
        <v>2.1114979100210931</v>
      </c>
      <c r="H454" s="17">
        <v>7.6340634185410053E-2</v>
      </c>
      <c r="I454" s="17">
        <v>8.3276851830015527E-2</v>
      </c>
      <c r="J454" s="17">
        <v>9.5770491609255313</v>
      </c>
      <c r="K454" s="17">
        <v>0.15961748601542566</v>
      </c>
      <c r="L454" s="17">
        <v>-0.99999999999999711</v>
      </c>
      <c r="M454" s="17">
        <v>-0.99999999999999711</v>
      </c>
      <c r="N454" s="17">
        <v>3.1923497203085121</v>
      </c>
      <c r="O454" s="17">
        <v>16.217411794629875</v>
      </c>
      <c r="P454" s="17">
        <v>-0.51796498924744339</v>
      </c>
      <c r="Q454" s="17">
        <v>0.77183351768602515</v>
      </c>
      <c r="R454" s="17">
        <v>0.26802585424347036</v>
      </c>
      <c r="S454" s="17">
        <v>0.33333333333333254</v>
      </c>
      <c r="T454" s="17">
        <v>0.33333333333333254</v>
      </c>
      <c r="U454" s="17">
        <v>0.34839589824286926</v>
      </c>
      <c r="V454" s="17">
        <v>2.855842508577543E-2</v>
      </c>
      <c r="W454" s="17">
        <v>35.360140159195375</v>
      </c>
      <c r="X454" s="17">
        <v>2.0719833241373675</v>
      </c>
      <c r="Y454" s="17">
        <v>-0.99999999999999711</v>
      </c>
      <c r="Z454" s="17">
        <v>-0.99999999999999711</v>
      </c>
      <c r="AA454" s="17">
        <v>74.428881631574569</v>
      </c>
      <c r="AB454" s="17">
        <v>0.40628816591872147</v>
      </c>
      <c r="AC454" s="17">
        <v>0.1840936479970014</v>
      </c>
      <c r="AD454" s="17">
        <v>0.18563249844699145</v>
      </c>
      <c r="AE454" s="17">
        <v>38.800715618135698</v>
      </c>
      <c r="AF454" s="17">
        <v>0.75</v>
      </c>
      <c r="AG454" s="17">
        <v>-0.99999999999999711</v>
      </c>
      <c r="AH454" s="17">
        <v>-0.99999999999999711</v>
      </c>
      <c r="AI454" s="17">
        <v>-6.0924603646152781E-3</v>
      </c>
      <c r="AJ454" s="17">
        <v>2.855842508577543E-2</v>
      </c>
      <c r="AK454" s="17">
        <v>-9.6896641505842165E-2</v>
      </c>
      <c r="AL454" s="17">
        <v>0.21711946448899908</v>
      </c>
      <c r="AM454" s="17">
        <v>0.14565238488679302</v>
      </c>
      <c r="AN454" s="17">
        <v>-3.1067946152140008E-2</v>
      </c>
      <c r="AO454" s="17">
        <v>3.1568264146406149</v>
      </c>
      <c r="AP454" s="17">
        <v>0.30889866864149534</v>
      </c>
      <c r="AQ454" s="17">
        <v>44.937189320120929</v>
      </c>
      <c r="AR454" s="17">
        <v>1.0436209899953102</v>
      </c>
      <c r="AS454" s="17">
        <v>2.2316008101527949</v>
      </c>
      <c r="AT454" s="17">
        <v>-0.99999999999999711</v>
      </c>
      <c r="AU454" s="17">
        <v>-0.99999999999999711</v>
      </c>
      <c r="AV454" s="17">
        <v>2.3795237642645657</v>
      </c>
      <c r="AW454" s="17">
        <v>90.955192094845899</v>
      </c>
      <c r="AX454" s="17">
        <v>93.68918539613118</v>
      </c>
      <c r="AY454" s="17">
        <v>-0.14023645295121218</v>
      </c>
      <c r="AZ454" s="17">
        <v>-32.506892291831875</v>
      </c>
      <c r="BA454" s="22">
        <v>1475.1723252714899</v>
      </c>
      <c r="CU454" t="e">
        <v>#N/A</v>
      </c>
      <c r="CV454" t="e">
        <v>#N/A</v>
      </c>
    </row>
    <row r="455" spans="1:100" x14ac:dyDescent="0.25">
      <c r="A455">
        <v>1323</v>
      </c>
      <c r="B455" t="s">
        <v>890</v>
      </c>
      <c r="C455" s="22">
        <v>3</v>
      </c>
      <c r="D455" s="17">
        <v>5.1852735372518328</v>
      </c>
      <c r="E455" s="17">
        <v>9.9613152330170943E-2</v>
      </c>
      <c r="F455" s="17">
        <v>8.129495832493042</v>
      </c>
      <c r="G455" s="17">
        <v>8.1427838367408203</v>
      </c>
      <c r="H455" s="17">
        <v>0.1962038757600916</v>
      </c>
      <c r="I455" s="17">
        <v>0</v>
      </c>
      <c r="J455" s="17">
        <v>11.772232545605489</v>
      </c>
      <c r="K455" s="17">
        <v>0.1962038757600916</v>
      </c>
      <c r="L455" s="17">
        <v>-0.99999999999999967</v>
      </c>
      <c r="M455" s="17">
        <v>-0.99999999999999967</v>
      </c>
      <c r="N455" s="17">
        <v>3.9240775152018297</v>
      </c>
      <c r="O455" s="17">
        <v>25.100289919598158</v>
      </c>
      <c r="P455" s="17">
        <v>-0.38529148121990248</v>
      </c>
      <c r="Q455" s="17">
        <v>23.137639461386442</v>
      </c>
      <c r="R455" s="17">
        <v>7.6456379874745437</v>
      </c>
      <c r="S455" s="17">
        <v>0.33333333333333331</v>
      </c>
      <c r="T455" s="17">
        <v>0.36142797811451027</v>
      </c>
      <c r="U455" s="17">
        <v>0.19072575439915188</v>
      </c>
      <c r="V455" s="17">
        <v>0</v>
      </c>
      <c r="W455" s="17">
        <v>27.571327603476163</v>
      </c>
      <c r="X455" s="17">
        <v>1.2914566987182441</v>
      </c>
      <c r="Y455" s="17">
        <v>-0.99999999999999967</v>
      </c>
      <c r="Z455" s="17">
        <v>-0.99999999999999967</v>
      </c>
      <c r="AA455" s="17">
        <v>72.284708166058252</v>
      </c>
      <c r="AB455" s="17">
        <v>0.31654288617595433</v>
      </c>
      <c r="AC455" s="17">
        <v>0.13207759204180738</v>
      </c>
      <c r="AD455" s="17">
        <v>0.29273437328438939</v>
      </c>
      <c r="AE455" s="17">
        <v>37.067742575107552</v>
      </c>
      <c r="AF455" s="17">
        <v>0.9285714285714286</v>
      </c>
      <c r="AG455" s="17">
        <v>-0.99999999999999967</v>
      </c>
      <c r="AH455" s="17">
        <v>-0.99999999999999967</v>
      </c>
      <c r="AI455" s="17">
        <v>7.564899014456368E-2</v>
      </c>
      <c r="AJ455" s="17">
        <v>0</v>
      </c>
      <c r="AK455" s="17">
        <v>0.29948945952140288</v>
      </c>
      <c r="AL455" s="17">
        <v>0.11252086340211775</v>
      </c>
      <c r="AM455" s="17">
        <v>-2.4589885141432809E-2</v>
      </c>
      <c r="AN455" s="17">
        <v>-0.28781048712841739</v>
      </c>
      <c r="AO455" s="17">
        <v>0.88270016907119497</v>
      </c>
      <c r="AP455" s="17">
        <v>-6.6326578611998492</v>
      </c>
      <c r="AQ455" s="17">
        <v>39.34356014908164</v>
      </c>
      <c r="AR455" s="17">
        <v>0.8854870658469951</v>
      </c>
      <c r="AS455" s="17">
        <v>1.4876605744783342</v>
      </c>
      <c r="AT455" s="17">
        <v>-0.99999999999999967</v>
      </c>
      <c r="AU455" s="17">
        <v>-0.99999999999999967</v>
      </c>
      <c r="AV455" s="17">
        <v>15.788421824215369</v>
      </c>
      <c r="AW455" s="17">
        <v>90.752340224456503</v>
      </c>
      <c r="AX455" s="17">
        <v>92.265320027347798</v>
      </c>
      <c r="AY455" s="17">
        <v>0.35382686766062083</v>
      </c>
      <c r="AZ455" s="17">
        <v>19.168146636799428</v>
      </c>
      <c r="BA455" s="22">
        <v>1563.6869993801513</v>
      </c>
      <c r="CU455" t="e">
        <v>#N/A</v>
      </c>
      <c r="CV455" t="e">
        <v>#N/A</v>
      </c>
    </row>
    <row r="456" spans="1:100" x14ac:dyDescent="0.25">
      <c r="A456">
        <v>1325</v>
      </c>
      <c r="B456" t="s">
        <v>891</v>
      </c>
      <c r="C456" s="22">
        <v>3</v>
      </c>
      <c r="D456" s="17">
        <v>4.9654768675912226</v>
      </c>
      <c r="E456" s="17">
        <v>1.3581299656705024</v>
      </c>
      <c r="F456" s="17">
        <v>2.0183529865232823</v>
      </c>
      <c r="G456" s="17">
        <v>2.3810041173959271</v>
      </c>
      <c r="H456" s="17">
        <v>0.29223236375948197</v>
      </c>
      <c r="I456" s="17">
        <v>0.10215145929403163</v>
      </c>
      <c r="J456" s="17">
        <v>23.663029383210816</v>
      </c>
      <c r="K456" s="17">
        <v>0.3943838230535136</v>
      </c>
      <c r="L456" s="17">
        <v>-0.99999999999999578</v>
      </c>
      <c r="M456" s="17">
        <v>-0.99999999999999578</v>
      </c>
      <c r="N456" s="17">
        <v>7.8876764610702645</v>
      </c>
      <c r="O456" s="17">
        <v>31.009510368197972</v>
      </c>
      <c r="P456" s="17">
        <v>2.9355938313472967</v>
      </c>
      <c r="Q456" s="17">
        <v>-5.2023350234483896</v>
      </c>
      <c r="R456" s="17">
        <v>-1.3552576693286329</v>
      </c>
      <c r="S456" s="17">
        <v>0.33333333333333204</v>
      </c>
      <c r="T456" s="17">
        <v>0.32230779174057156</v>
      </c>
      <c r="U456" s="17">
        <v>0.24084925576331051</v>
      </c>
      <c r="V456" s="17">
        <v>0.17593602270765929</v>
      </c>
      <c r="W456" s="17">
        <v>27.121703219654389</v>
      </c>
      <c r="X456" s="17">
        <v>2.2692449197268272</v>
      </c>
      <c r="Y456" s="17">
        <v>-0.99999999999999578</v>
      </c>
      <c r="Z456" s="17">
        <v>-0.99999999999999578</v>
      </c>
      <c r="AA456" s="17">
        <v>61.988739994567375</v>
      </c>
      <c r="AB456" s="17">
        <v>0.34838511223720003</v>
      </c>
      <c r="AC456" s="17">
        <v>9.092699180666694E-2</v>
      </c>
      <c r="AD456" s="17">
        <v>0.2851337848409653</v>
      </c>
      <c r="AE456" s="17">
        <v>36.222294444241619</v>
      </c>
      <c r="AF456" s="17">
        <v>0.72727272727272729</v>
      </c>
      <c r="AG456" s="17">
        <v>-0.99999999999999578</v>
      </c>
      <c r="AH456" s="17">
        <v>-0.99999999999999578</v>
      </c>
      <c r="AI456" s="17">
        <v>-4.6229712714773018E-2</v>
      </c>
      <c r="AJ456" s="17">
        <v>0.17593602270765929</v>
      </c>
      <c r="AK456" s="17">
        <v>3.92899902167307E-2</v>
      </c>
      <c r="AL456" s="17">
        <v>5.928579858286917E-3</v>
      </c>
      <c r="AM456" s="17">
        <v>-1.0555246640012412E-2</v>
      </c>
      <c r="AN456" s="17">
        <v>-0.11083466186489138</v>
      </c>
      <c r="AO456" s="17">
        <v>-6.7431214916656948E-2</v>
      </c>
      <c r="AP456" s="17">
        <v>-2.7412236473308504</v>
      </c>
      <c r="AQ456" s="17">
        <v>50.784732602865212</v>
      </c>
      <c r="AR456" s="17">
        <v>1.0724264035448732</v>
      </c>
      <c r="AS456" s="17">
        <v>2.6636287427803409</v>
      </c>
      <c r="AT456" s="17">
        <v>-0.99999999999999578</v>
      </c>
      <c r="AU456" s="17">
        <v>-0.99999999999999578</v>
      </c>
      <c r="AV456" s="17">
        <v>1.0257464480672938</v>
      </c>
      <c r="AW456" s="17">
        <v>90.257026715434463</v>
      </c>
      <c r="AX456" s="17">
        <v>106.92603473190506</v>
      </c>
      <c r="AY456" s="17">
        <v>0.2176113048153982</v>
      </c>
      <c r="AZ456" s="17">
        <v>-8.8025068062105873</v>
      </c>
      <c r="BA456" s="22">
        <v>1528.7424869775762</v>
      </c>
      <c r="CU456" t="e">
        <v>#N/A</v>
      </c>
      <c r="CV456" t="e">
        <v>#N/A</v>
      </c>
    </row>
    <row r="457" spans="1:100" x14ac:dyDescent="0.25">
      <c r="A457">
        <v>1329</v>
      </c>
      <c r="B457" t="s">
        <v>892</v>
      </c>
      <c r="C457" s="22">
        <v>3</v>
      </c>
      <c r="D457" s="17">
        <v>4.1827021564904392</v>
      </c>
      <c r="E457" s="17">
        <v>-1.4251801225629523E-2</v>
      </c>
      <c r="F457" s="17">
        <v>-0.84034038953361989</v>
      </c>
      <c r="G457" s="17">
        <v>-0.84800597291433788</v>
      </c>
      <c r="H457" s="17">
        <v>-9.159365090935627E-2</v>
      </c>
      <c r="I457" s="17">
        <v>0</v>
      </c>
      <c r="J457" s="17">
        <v>-5.495619054561379</v>
      </c>
      <c r="K457" s="17">
        <v>-9.159365090935627E-2</v>
      </c>
      <c r="L457" s="17">
        <v>-0.99999999999999922</v>
      </c>
      <c r="M457" s="17">
        <v>-0.99999999999999922</v>
      </c>
      <c r="N457" s="17">
        <v>-1.8318730181871257</v>
      </c>
      <c r="O457" s="17">
        <v>-2.1609228709852752</v>
      </c>
      <c r="P457" s="17">
        <v>0.91619741297567592</v>
      </c>
      <c r="Q457" s="17">
        <v>-1.4620839186412466</v>
      </c>
      <c r="R457" s="17">
        <v>-0.39616664401382362</v>
      </c>
      <c r="S457" s="17">
        <v>0.33333333333333287</v>
      </c>
      <c r="T457" s="17">
        <v>0.3457474594487559</v>
      </c>
      <c r="U457" s="17">
        <v>0.2122825397297155</v>
      </c>
      <c r="V457" s="17">
        <v>0</v>
      </c>
      <c r="W457" s="17">
        <v>39.318279336846402</v>
      </c>
      <c r="X457" s="17">
        <v>1.6322187287257306</v>
      </c>
      <c r="Y457" s="17">
        <v>-0.99999999999999922</v>
      </c>
      <c r="Z457" s="17">
        <v>-0.99999999999999922</v>
      </c>
      <c r="AA457" s="17">
        <v>55.667115549955042</v>
      </c>
      <c r="AB457" s="17">
        <v>0.22461562943534025</v>
      </c>
      <c r="AC457" s="17">
        <v>5.7067992531704151E-2</v>
      </c>
      <c r="AD457" s="17">
        <v>5.3216435175404767E-2</v>
      </c>
      <c r="AE457" s="17">
        <v>16.745002857122458</v>
      </c>
      <c r="AF457" s="17">
        <v>0.3</v>
      </c>
      <c r="AG457" s="17">
        <v>-0.99999999999999922</v>
      </c>
      <c r="AH457" s="17">
        <v>-0.99999999999999922</v>
      </c>
      <c r="AI457" s="17">
        <v>-6.1751673685454686E-2</v>
      </c>
      <c r="AJ457" s="17">
        <v>0</v>
      </c>
      <c r="AK457" s="17">
        <v>0.10497060792917827</v>
      </c>
      <c r="AL457" s="17">
        <v>0.28135329854219088</v>
      </c>
      <c r="AM457" s="17">
        <v>-8.9718279767039277E-2</v>
      </c>
      <c r="AN457" s="17">
        <v>0.41715963363789504</v>
      </c>
      <c r="AO457" s="17">
        <v>-1.7181039545300907</v>
      </c>
      <c r="AP457" s="17">
        <v>11.83575733365833</v>
      </c>
      <c r="AQ457" s="17">
        <v>33.822660282285035</v>
      </c>
      <c r="AR457" s="17">
        <v>0.89136333251180444</v>
      </c>
      <c r="AS457" s="17">
        <v>1.5406250778163741</v>
      </c>
      <c r="AT457" s="17">
        <v>-0.99999999999999922</v>
      </c>
      <c r="AU457" s="17">
        <v>-0.99999999999999922</v>
      </c>
      <c r="AV457" s="17">
        <v>-1.2441726169281615</v>
      </c>
      <c r="AW457" s="17">
        <v>65.341950012628132</v>
      </c>
      <c r="AX457" s="17">
        <v>64.106916538919023</v>
      </c>
      <c r="AY457" s="17">
        <v>-3.7997595593508751E-2</v>
      </c>
      <c r="AZ457" s="17">
        <v>-15.483927449891068</v>
      </c>
      <c r="BA457" s="22">
        <v>1470.8106940500468</v>
      </c>
      <c r="CU457" t="e">
        <v>#N/A</v>
      </c>
      <c r="CV457" t="e">
        <v>#N/A</v>
      </c>
    </row>
    <row r="458" spans="1:100" x14ac:dyDescent="0.25">
      <c r="A458">
        <v>1332</v>
      </c>
      <c r="B458" t="s">
        <v>893</v>
      </c>
      <c r="C458" s="22">
        <v>3</v>
      </c>
      <c r="D458" s="17">
        <v>0.46036272276011375</v>
      </c>
      <c r="E458" s="17">
        <v>2.0787304382764077E-2</v>
      </c>
      <c r="F458" s="17">
        <v>0.15972210919022001</v>
      </c>
      <c r="G458" s="17">
        <v>0.16501527100016877</v>
      </c>
      <c r="H458" s="17">
        <v>1.0394413682626509E-2</v>
      </c>
      <c r="I458" s="17">
        <v>0</v>
      </c>
      <c r="J458" s="17">
        <v>0.62366482095759079</v>
      </c>
      <c r="K458" s="17">
        <v>1.0394413682626509E-2</v>
      </c>
      <c r="L458" s="17">
        <v>-0.99999999999999833</v>
      </c>
      <c r="M458" s="17">
        <v>-0.99999999999999833</v>
      </c>
      <c r="N458" s="17">
        <v>0.20788827365253165</v>
      </c>
      <c r="O458" s="17">
        <v>1.2490428147178769</v>
      </c>
      <c r="P458" s="17">
        <v>-0.30805574933454494</v>
      </c>
      <c r="Q458" s="17">
        <v>-0.76944703873221765</v>
      </c>
      <c r="R458" s="17">
        <v>-0.26400208604687359</v>
      </c>
      <c r="S458" s="17">
        <v>0.33333333333333287</v>
      </c>
      <c r="T458" s="17">
        <v>0.33628521329106575</v>
      </c>
      <c r="U458" s="17">
        <v>-0.19224767779897689</v>
      </c>
      <c r="V458" s="17">
        <v>1.044075351842922E-2</v>
      </c>
      <c r="W458" s="17">
        <v>19.096688346448996</v>
      </c>
      <c r="X458" s="17">
        <v>1.1524250016288325E-2</v>
      </c>
      <c r="Y458" s="17">
        <v>-0.99999999999999833</v>
      </c>
      <c r="Z458" s="17">
        <v>-0.99999999999999833</v>
      </c>
      <c r="AA458" s="17">
        <v>21.300583146704692</v>
      </c>
      <c r="AB458" s="17">
        <v>-0.17106286160959761</v>
      </c>
      <c r="AC458" s="17">
        <v>4.6261195527066146E-3</v>
      </c>
      <c r="AD458" s="17">
        <v>0.21579467978294276</v>
      </c>
      <c r="AE458" s="17">
        <v>2.4678968863025803</v>
      </c>
      <c r="AF458" s="17">
        <v>0.27272727272727271</v>
      </c>
      <c r="AG458" s="17">
        <v>-0.99999999999999833</v>
      </c>
      <c r="AH458" s="17">
        <v>-0.99999999999999833</v>
      </c>
      <c r="AI458" s="17">
        <v>-5.8063339222957895E-3</v>
      </c>
      <c r="AJ458" s="17">
        <v>1.044075351842922E-2</v>
      </c>
      <c r="AK458" s="17">
        <v>-2.6385122248972354E-2</v>
      </c>
      <c r="AL458" s="17">
        <v>0.1550301138698339</v>
      </c>
      <c r="AM458" s="17">
        <v>0.29406678415543352</v>
      </c>
      <c r="AN458" s="17">
        <v>6.8354731521856824E-2</v>
      </c>
      <c r="AO458" s="17">
        <v>7.219743992640975</v>
      </c>
      <c r="AP458" s="17">
        <v>2.4840188573955899</v>
      </c>
      <c r="AQ458" s="17">
        <v>19.720353167406568</v>
      </c>
      <c r="AR458" s="17">
        <v>0.48781162234385089</v>
      </c>
      <c r="AS458" s="17">
        <v>2.1918663698914841E-2</v>
      </c>
      <c r="AT458" s="17">
        <v>-0.99999999999999833</v>
      </c>
      <c r="AU458" s="17">
        <v>-0.99999999999999833</v>
      </c>
      <c r="AV458" s="17">
        <v>-9.8986815046704743E-2</v>
      </c>
      <c r="AW458" s="17">
        <v>25.033644818818157</v>
      </c>
      <c r="AX458" s="17">
        <v>25.961593492215169</v>
      </c>
      <c r="AY458" s="17">
        <v>-9.2457578004478611E-2</v>
      </c>
      <c r="AZ458" s="17">
        <v>-41.126388764370958</v>
      </c>
      <c r="BA458" s="22">
        <v>1350.5303924855659</v>
      </c>
      <c r="CU458" t="e">
        <v>#N/A</v>
      </c>
      <c r="CV458" t="e">
        <v>#N/A</v>
      </c>
    </row>
    <row r="459" spans="1:100" x14ac:dyDescent="0.25">
      <c r="A459">
        <v>1334</v>
      </c>
      <c r="B459" t="s">
        <v>477</v>
      </c>
      <c r="C459" s="22">
        <v>3</v>
      </c>
      <c r="D459" s="17">
        <v>4.040086654852578</v>
      </c>
      <c r="E459" s="17">
        <v>-3.6101208898381434E-2</v>
      </c>
      <c r="F459" s="17">
        <v>0.57206465164044096</v>
      </c>
      <c r="G459" s="17">
        <v>0.56175002052661738</v>
      </c>
      <c r="H459" s="17">
        <v>0.27435612670513299</v>
      </c>
      <c r="I459" s="17">
        <v>1.8697505982353188E-3</v>
      </c>
      <c r="J459" s="17">
        <v>16.573552638202084</v>
      </c>
      <c r="K459" s="17">
        <v>0.27622587730336828</v>
      </c>
      <c r="L459" s="17">
        <v>-0.999999999999999</v>
      </c>
      <c r="M459" s="17">
        <v>-0.999999999999999</v>
      </c>
      <c r="N459" s="17">
        <v>5.5245175460673641</v>
      </c>
      <c r="O459" s="17">
        <v>21.175389313581292</v>
      </c>
      <c r="P459" s="17">
        <v>0.57987261221960373</v>
      </c>
      <c r="Q459" s="17">
        <v>2.4234275905424192</v>
      </c>
      <c r="R459" s="17">
        <v>0.74094584813000242</v>
      </c>
      <c r="S459" s="17">
        <v>0.33333333333333287</v>
      </c>
      <c r="T459" s="17">
        <v>0.33333333333333287</v>
      </c>
      <c r="U459" s="17">
        <v>0.28612508104075957</v>
      </c>
      <c r="V459" s="17">
        <v>6.8638617699698479E-2</v>
      </c>
      <c r="W459" s="17">
        <v>29.808179524150219</v>
      </c>
      <c r="X459" s="17">
        <v>1.9467728197245258</v>
      </c>
      <c r="Y459" s="17">
        <v>-0.999999999999999</v>
      </c>
      <c r="Z459" s="17">
        <v>-0.999999999999999</v>
      </c>
      <c r="AA459" s="17">
        <v>72.380431657019315</v>
      </c>
      <c r="AB459" s="17">
        <v>0.20115374509626185</v>
      </c>
      <c r="AC459" s="17">
        <v>0.3766075950883721</v>
      </c>
      <c r="AD459" s="17">
        <v>0.25886478551014769</v>
      </c>
      <c r="AE459" s="17">
        <v>41.831306284739078</v>
      </c>
      <c r="AF459" s="17">
        <v>0.73333333333333328</v>
      </c>
      <c r="AG459" s="17">
        <v>-0.999999999999999</v>
      </c>
      <c r="AH459" s="17">
        <v>-0.999999999999999</v>
      </c>
      <c r="AI459" s="17">
        <v>6.0728785567009357E-4</v>
      </c>
      <c r="AJ459" s="17">
        <v>6.8638617699698479E-2</v>
      </c>
      <c r="AK459" s="17">
        <v>-0.11478737275868342</v>
      </c>
      <c r="AL459" s="17">
        <v>-3.1065453481454262E-2</v>
      </c>
      <c r="AM459" s="17">
        <v>-0.17616165265918093</v>
      </c>
      <c r="AN459" s="17">
        <v>0.31188730586080715</v>
      </c>
      <c r="AO459" s="17">
        <v>-4.9779781802729408</v>
      </c>
      <c r="AP459" s="17">
        <v>7.6418553791129051</v>
      </c>
      <c r="AQ459" s="17">
        <v>46.381732162352328</v>
      </c>
      <c r="AR459" s="17">
        <v>1.021430365407124</v>
      </c>
      <c r="AS459" s="17">
        <v>2.2229986970278945</v>
      </c>
      <c r="AT459" s="17">
        <v>-0.999999999999999</v>
      </c>
      <c r="AU459" s="17">
        <v>-0.999999999999999</v>
      </c>
      <c r="AV459" s="17">
        <v>1.3026958686566206</v>
      </c>
      <c r="AW459" s="17">
        <v>101.19767634971345</v>
      </c>
      <c r="AX459" s="17">
        <v>108.07368387679669</v>
      </c>
      <c r="AY459" s="17">
        <v>0.36172454624308997</v>
      </c>
      <c r="AZ459" s="17">
        <v>20.769245258471106</v>
      </c>
      <c r="BA459" s="22">
        <v>1433.0431912147044</v>
      </c>
      <c r="CU459" t="e">
        <v>#N/A</v>
      </c>
      <c r="CV459" t="e">
        <v>#N/A</v>
      </c>
    </row>
    <row r="460" spans="1:100" x14ac:dyDescent="0.25">
      <c r="A460">
        <v>1339</v>
      </c>
      <c r="B460" t="s">
        <v>894</v>
      </c>
      <c r="C460" s="22">
        <v>3</v>
      </c>
      <c r="D460" s="17">
        <v>4.8636411662389447</v>
      </c>
      <c r="E460" s="17">
        <v>-6.6928115129067725E-2</v>
      </c>
      <c r="F460" s="17">
        <v>0.18959269233995441</v>
      </c>
      <c r="G460" s="17">
        <v>0.17952055661319036</v>
      </c>
      <c r="H460" s="17">
        <v>0.41146071156001396</v>
      </c>
      <c r="I460" s="17">
        <v>0</v>
      </c>
      <c r="J460" s="17">
        <v>24.68764269360085</v>
      </c>
      <c r="K460" s="17">
        <v>0.41146071156001396</v>
      </c>
      <c r="L460" s="17">
        <v>-0.99999999999999933</v>
      </c>
      <c r="M460" s="17">
        <v>-0.99999999999999933</v>
      </c>
      <c r="N460" s="17">
        <v>8.2292142312002792</v>
      </c>
      <c r="O460" s="17">
        <v>29.730804416452976</v>
      </c>
      <c r="P460" s="17">
        <v>5.5742707621191601E-2</v>
      </c>
      <c r="Q460" s="17">
        <v>-1.1567467649284473</v>
      </c>
      <c r="R460" s="17">
        <v>-0.40543001569024056</v>
      </c>
      <c r="S460" s="17">
        <v>0.33333333333333298</v>
      </c>
      <c r="T460" s="17">
        <v>0.36375489445392006</v>
      </c>
      <c r="U460" s="17">
        <v>0.39099142978503637</v>
      </c>
      <c r="V460" s="17">
        <v>5.9165759752266654E-4</v>
      </c>
      <c r="W460" s="17">
        <v>27.088424144391901</v>
      </c>
      <c r="X460" s="17">
        <v>1.9031692152774435</v>
      </c>
      <c r="Y460" s="17">
        <v>-0.99999999999999933</v>
      </c>
      <c r="Z460" s="17">
        <v>-0.99999999999999933</v>
      </c>
      <c r="AA460" s="17">
        <v>76.730547295098617</v>
      </c>
      <c r="AB460" s="17">
        <v>0.13051833312016015</v>
      </c>
      <c r="AC460" s="17">
        <v>0.57646452886078337</v>
      </c>
      <c r="AD460" s="17">
        <v>0.29396820134699486</v>
      </c>
      <c r="AE460" s="17">
        <v>50.047553166396924</v>
      </c>
      <c r="AF460" s="17">
        <v>0.88235294117647056</v>
      </c>
      <c r="AG460" s="17">
        <v>-0.99999999999999933</v>
      </c>
      <c r="AH460" s="17">
        <v>-0.99999999999999933</v>
      </c>
      <c r="AI460" s="17">
        <v>-1.6465050786438326E-2</v>
      </c>
      <c r="AJ460" s="17">
        <v>5.9165759752266654E-4</v>
      </c>
      <c r="AK460" s="17">
        <v>0.11987645615691281</v>
      </c>
      <c r="AL460" s="17">
        <v>-6.0259236647929842E-2</v>
      </c>
      <c r="AM460" s="17">
        <v>0.28589569220027089</v>
      </c>
      <c r="AN460" s="17">
        <v>4.7016295467120835E-2</v>
      </c>
      <c r="AO460" s="17">
        <v>7.746774585791333</v>
      </c>
      <c r="AP460" s="17">
        <v>0.87411120343837145</v>
      </c>
      <c r="AQ460" s="17">
        <v>51.776066837992765</v>
      </c>
      <c r="AR460" s="17">
        <v>1.0886713151698122</v>
      </c>
      <c r="AS460" s="17">
        <v>2.3146299268374593</v>
      </c>
      <c r="AT460" s="17">
        <v>-0.99999999999999933</v>
      </c>
      <c r="AU460" s="17">
        <v>-0.99999999999999933</v>
      </c>
      <c r="AV460" s="17">
        <v>-0.22590945907705007</v>
      </c>
      <c r="AW460" s="17">
        <v>107.33546291498995</v>
      </c>
      <c r="AX460" s="17">
        <v>107.06532765901345</v>
      </c>
      <c r="AY460" s="17">
        <v>0.13245293431907165</v>
      </c>
      <c r="AZ460" s="17">
        <v>3.3893433311681478</v>
      </c>
      <c r="BA460" s="22">
        <v>1488.4216623054542</v>
      </c>
      <c r="CU460" t="e">
        <v>#N/A</v>
      </c>
      <c r="CV460" t="e">
        <v>#N/A</v>
      </c>
    </row>
    <row r="461" spans="1:100" x14ac:dyDescent="0.25">
      <c r="A461">
        <v>1350</v>
      </c>
      <c r="B461" t="s">
        <v>895</v>
      </c>
      <c r="C461" s="22">
        <v>3</v>
      </c>
      <c r="D461" s="17">
        <v>5.2922256765194575</v>
      </c>
      <c r="E461" s="17">
        <v>-0.28333810658714287</v>
      </c>
      <c r="F461" s="17">
        <v>-0.82080339758277154</v>
      </c>
      <c r="G461" s="17">
        <v>-0.89907782294366023</v>
      </c>
      <c r="H461" s="17">
        <v>0.497516458464413</v>
      </c>
      <c r="I461" s="17">
        <v>0</v>
      </c>
      <c r="J461" s="17">
        <v>29.850987507864776</v>
      </c>
      <c r="K461" s="17">
        <v>0.497516458464413</v>
      </c>
      <c r="L461" s="17">
        <v>-1.0000000000000018</v>
      </c>
      <c r="M461" s="17">
        <v>-1.0000000000000018</v>
      </c>
      <c r="N461" s="17">
        <v>9.9503291692882634</v>
      </c>
      <c r="O461" s="17">
        <v>34.244135361440577</v>
      </c>
      <c r="P461" s="17">
        <v>-0.60439033949354271</v>
      </c>
      <c r="Q461" s="17">
        <v>-6.0889079483392967</v>
      </c>
      <c r="R461" s="17">
        <v>-2.0816811898245349</v>
      </c>
      <c r="S461" s="17">
        <v>0.33333333333333354</v>
      </c>
      <c r="T461" s="17">
        <v>0.32949065639341019</v>
      </c>
      <c r="U461" s="17">
        <v>0.16288238288298013</v>
      </c>
      <c r="V461" s="17">
        <v>-2.3253219306345475E-2</v>
      </c>
      <c r="W461" s="17">
        <v>12.197467793558632</v>
      </c>
      <c r="X461" s="17">
        <v>0.67731774695617919</v>
      </c>
      <c r="Y461" s="17">
        <v>-1.0000000000000018</v>
      </c>
      <c r="Z461" s="17">
        <v>-1.0000000000000018</v>
      </c>
      <c r="AA461" s="17">
        <v>50.014318997121173</v>
      </c>
      <c r="AB461" s="17">
        <v>0.31554002537166803</v>
      </c>
      <c r="AC461" s="17">
        <v>0.20352964299221213</v>
      </c>
      <c r="AD461" s="17">
        <v>0.278900979503862</v>
      </c>
      <c r="AE461" s="17">
        <v>39.898532393387164</v>
      </c>
      <c r="AF461" s="17">
        <v>0.75</v>
      </c>
      <c r="AG461" s="17">
        <v>-1.0000000000000018</v>
      </c>
      <c r="AH461" s="17">
        <v>-1.0000000000000018</v>
      </c>
      <c r="AI461" s="17">
        <v>-7.1249767916392037E-2</v>
      </c>
      <c r="AJ461" s="17">
        <v>-2.3253219306345475E-2</v>
      </c>
      <c r="AK461" s="17">
        <v>4.4974882089147607E-2</v>
      </c>
      <c r="AL461" s="17">
        <v>0.49873341093203949</v>
      </c>
      <c r="AM461" s="17">
        <v>5.3211194278439547E-3</v>
      </c>
      <c r="AN461" s="17">
        <v>-0.17520543641130432</v>
      </c>
      <c r="AO461" s="17">
        <v>0.35790239614183661</v>
      </c>
      <c r="AP461" s="17">
        <v>-1.8864688556224087</v>
      </c>
      <c r="AQ461" s="17">
        <v>42.048455301423402</v>
      </c>
      <c r="AR461" s="17">
        <v>0.80245315330337907</v>
      </c>
      <c r="AS461" s="17">
        <v>1.1748342054205918</v>
      </c>
      <c r="AT461" s="17">
        <v>-1.0000000000000018</v>
      </c>
      <c r="AU461" s="17">
        <v>-1.0000000000000018</v>
      </c>
      <c r="AV461" s="17">
        <v>-2.9807590127681962</v>
      </c>
      <c r="AW461" s="17">
        <v>82.37198550293941</v>
      </c>
      <c r="AX461" s="17">
        <v>78.621668213977031</v>
      </c>
      <c r="AY461" s="17">
        <v>0.16383714762368926</v>
      </c>
      <c r="AZ461" s="17">
        <v>3.0487530824313955</v>
      </c>
      <c r="BA461" s="22">
        <v>1465.6685118650792</v>
      </c>
      <c r="CU461" t="e">
        <v>#N/A</v>
      </c>
      <c r="CV461" t="e">
        <v>#N/A</v>
      </c>
    </row>
    <row r="462" spans="1:100" x14ac:dyDescent="0.25">
      <c r="A462">
        <v>1351</v>
      </c>
      <c r="B462" t="s">
        <v>896</v>
      </c>
      <c r="C462" s="22">
        <v>3</v>
      </c>
      <c r="D462" s="17">
        <v>4.7302094442275964</v>
      </c>
      <c r="E462" s="17">
        <v>-0.13506854637891777</v>
      </c>
      <c r="F462" s="17">
        <v>-1.2315101001590945E-2</v>
      </c>
      <c r="G462" s="17">
        <v>-4.652672417244496E-2</v>
      </c>
      <c r="H462" s="17">
        <v>0.2639203968818381</v>
      </c>
      <c r="I462" s="17">
        <v>0</v>
      </c>
      <c r="J462" s="17">
        <v>15.835223812910289</v>
      </c>
      <c r="K462" s="17">
        <v>0.2639203968818381</v>
      </c>
      <c r="L462" s="17">
        <v>-0.99999999999999922</v>
      </c>
      <c r="M462" s="17">
        <v>-0.99999999999999922</v>
      </c>
      <c r="N462" s="17">
        <v>5.2784079376367625</v>
      </c>
      <c r="O462" s="17">
        <v>20.518906532965435</v>
      </c>
      <c r="P462" s="17">
        <v>0.81459154439719672</v>
      </c>
      <c r="Q462" s="17">
        <v>0.50370514426118251</v>
      </c>
      <c r="R462" s="17">
        <v>0.10292958904332129</v>
      </c>
      <c r="S462" s="17">
        <v>0.32522366630187455</v>
      </c>
      <c r="T462" s="17">
        <v>0.31334910663738519</v>
      </c>
      <c r="U462" s="17">
        <v>6.6952041141173146E-2</v>
      </c>
      <c r="V462" s="17">
        <v>-7.9982461097883997E-2</v>
      </c>
      <c r="W462" s="17">
        <v>14.464878244028419</v>
      </c>
      <c r="X462" s="17">
        <v>0.14258154733886191</v>
      </c>
      <c r="Y462" s="17">
        <v>-0.99999999999999922</v>
      </c>
      <c r="Z462" s="17">
        <v>-0.99999999999999922</v>
      </c>
      <c r="AA462" s="17">
        <v>47.845223184493427</v>
      </c>
      <c r="AB462" s="17">
        <v>0.13813315907142432</v>
      </c>
      <c r="AC462" s="17">
        <v>0.46242113536741852</v>
      </c>
      <c r="AD462" s="17">
        <v>6.4994012589590644E-2</v>
      </c>
      <c r="AE462" s="17">
        <v>33.277415351421666</v>
      </c>
      <c r="AF462" s="17">
        <v>0.66666666666666663</v>
      </c>
      <c r="AG462" s="17">
        <v>-0.99999999999999922</v>
      </c>
      <c r="AH462" s="17">
        <v>-0.99999999999999922</v>
      </c>
      <c r="AI462" s="17">
        <v>3.348131160829701E-3</v>
      </c>
      <c r="AJ462" s="17">
        <v>-7.9982461097883997E-2</v>
      </c>
      <c r="AK462" s="17">
        <v>-0.10875684885350723</v>
      </c>
      <c r="AL462" s="17">
        <v>0.26686230895961077</v>
      </c>
      <c r="AM462" s="17">
        <v>-0.42600566408388774</v>
      </c>
      <c r="AN462" s="17">
        <v>0.21360166129412633</v>
      </c>
      <c r="AO462" s="17">
        <v>-11.193925846364726</v>
      </c>
      <c r="AP462" s="17">
        <v>6.6743530771512054</v>
      </c>
      <c r="AQ462" s="17">
        <v>30.300102056938716</v>
      </c>
      <c r="AR462" s="17">
        <v>0.62554235298254868</v>
      </c>
      <c r="AS462" s="17">
        <v>0.40650194422069952</v>
      </c>
      <c r="AT462" s="17">
        <v>-0.99999999999999922</v>
      </c>
      <c r="AU462" s="17">
        <v>-0.99999999999999922</v>
      </c>
      <c r="AV462" s="17">
        <v>5.6402864870877929E-2</v>
      </c>
      <c r="AW462" s="17">
        <v>75.038482794610019</v>
      </c>
      <c r="AX462" s="17">
        <v>67.107199308038261</v>
      </c>
      <c r="AY462" s="17">
        <v>0.11977961050521177</v>
      </c>
      <c r="AZ462" s="17">
        <v>25.637484977762899</v>
      </c>
      <c r="BA462" s="22">
        <v>1470.3690051660108</v>
      </c>
      <c r="CU462" t="e">
        <v>#N/A</v>
      </c>
      <c r="CV462" t="e">
        <v>#N/A</v>
      </c>
    </row>
    <row r="463" spans="1:100" x14ac:dyDescent="0.25">
      <c r="A463">
        <v>1359</v>
      </c>
      <c r="B463" t="s">
        <v>897</v>
      </c>
      <c r="C463" s="22">
        <v>3</v>
      </c>
      <c r="D463" s="17">
        <v>5.1912565508429811</v>
      </c>
      <c r="E463" s="17">
        <v>0</v>
      </c>
      <c r="F463" s="17">
        <v>-0.41265100219434292</v>
      </c>
      <c r="G463" s="17">
        <v>-0.41265100219434292</v>
      </c>
      <c r="H463" s="17">
        <v>-3.1132577933539581E-2</v>
      </c>
      <c r="I463" s="17">
        <v>0</v>
      </c>
      <c r="J463" s="17">
        <v>-1.8679546760123731</v>
      </c>
      <c r="K463" s="17">
        <v>-3.1132577933539581E-2</v>
      </c>
      <c r="L463" s="17">
        <v>-1.0000000000000002</v>
      </c>
      <c r="M463" s="17">
        <v>-1.0000000000000002</v>
      </c>
      <c r="N463" s="17">
        <v>-0.62265155867079136</v>
      </c>
      <c r="O463" s="17">
        <v>2.9106508726362654</v>
      </c>
      <c r="P463" s="17">
        <v>-8.766851496499739E-2</v>
      </c>
      <c r="Q463" s="17">
        <v>0.39854501187390179</v>
      </c>
      <c r="R463" s="17">
        <v>0.12877662508235871</v>
      </c>
      <c r="S463" s="17">
        <v>0.33333333333333348</v>
      </c>
      <c r="T463" s="17">
        <v>0.33993347954092323</v>
      </c>
      <c r="U463" s="17">
        <v>5.0608877698033169E-2</v>
      </c>
      <c r="V463" s="17">
        <v>-3.2544956564658761E-3</v>
      </c>
      <c r="W463" s="17">
        <v>30.07015091397453</v>
      </c>
      <c r="X463" s="17">
        <v>0.89390807386872351</v>
      </c>
      <c r="Y463" s="17">
        <v>-1.0000000000000002</v>
      </c>
      <c r="Z463" s="17">
        <v>-1.0000000000000002</v>
      </c>
      <c r="AA463" s="17">
        <v>38.735792349618734</v>
      </c>
      <c r="AB463" s="17">
        <v>3.2578222376190673E-2</v>
      </c>
      <c r="AC463" s="17">
        <v>6.1394592141866752E-2</v>
      </c>
      <c r="AD463" s="17">
        <v>7.6764481693180051E-2</v>
      </c>
      <c r="AE463" s="17">
        <v>8.5368648105618785</v>
      </c>
      <c r="AF463" s="17">
        <v>0.6</v>
      </c>
      <c r="AG463" s="17">
        <v>-1.0000000000000002</v>
      </c>
      <c r="AH463" s="17">
        <v>-1.0000000000000002</v>
      </c>
      <c r="AI463" s="17">
        <v>0</v>
      </c>
      <c r="AJ463" s="17">
        <v>-3.2544956564658761E-3</v>
      </c>
      <c r="AK463" s="17">
        <v>-6.6528168203518867E-2</v>
      </c>
      <c r="AL463" s="17">
        <v>6.3641253677918092E-2</v>
      </c>
      <c r="AM463" s="17">
        <v>0.16282805995035632</v>
      </c>
      <c r="AN463" s="17">
        <v>0.1370986937881517</v>
      </c>
      <c r="AO463" s="17">
        <v>3.7380606577413098</v>
      </c>
      <c r="AP463" s="17">
        <v>3.7456736130933832</v>
      </c>
      <c r="AQ463" s="17">
        <v>28.202196237962148</v>
      </c>
      <c r="AR463" s="17">
        <v>0.7206211949158241</v>
      </c>
      <c r="AS463" s="17">
        <v>0.86277549593518388</v>
      </c>
      <c r="AT463" s="17">
        <v>-1.0000000000000002</v>
      </c>
      <c r="AU463" s="17">
        <v>-1.0000000000000002</v>
      </c>
      <c r="AV463" s="17">
        <v>-0.28387437711198416</v>
      </c>
      <c r="AW463" s="17">
        <v>45.392116835348432</v>
      </c>
      <c r="AX463" s="17">
        <v>45.066667269701846</v>
      </c>
      <c r="AY463" s="17">
        <v>7.8087440160232821E-2</v>
      </c>
      <c r="AZ463" s="17">
        <v>-34.105150454157766</v>
      </c>
      <c r="BA463" s="22">
        <v>1375.6460148975013</v>
      </c>
      <c r="CU463" t="e">
        <v>#N/A</v>
      </c>
      <c r="CV463" t="e">
        <v>#N/A</v>
      </c>
    </row>
    <row r="464" spans="1:100" x14ac:dyDescent="0.25">
      <c r="A464">
        <v>1360</v>
      </c>
      <c r="B464" t="s">
        <v>898</v>
      </c>
      <c r="C464" s="22">
        <v>3</v>
      </c>
      <c r="D464" s="17">
        <v>5.1957552540364613</v>
      </c>
      <c r="E464" s="17">
        <v>1.9233619056832127</v>
      </c>
      <c r="F464" s="17">
        <v>0.3063853566411221</v>
      </c>
      <c r="G464" s="17">
        <v>0.78746615953495858</v>
      </c>
      <c r="H464" s="17">
        <v>0.31448522955720204</v>
      </c>
      <c r="I464" s="17">
        <v>6.3788810798180051E-2</v>
      </c>
      <c r="J464" s="17">
        <v>22.696442421322931</v>
      </c>
      <c r="K464" s="17">
        <v>0.37827404035538198</v>
      </c>
      <c r="L464" s="17">
        <v>-1</v>
      </c>
      <c r="M464" s="17">
        <v>-1</v>
      </c>
      <c r="N464" s="17">
        <v>7.5654808071076447</v>
      </c>
      <c r="O464" s="17">
        <v>28.679663834894338</v>
      </c>
      <c r="P464" s="17">
        <v>-0.98825663210485559</v>
      </c>
      <c r="Q464" s="17">
        <v>-3.0656168151186027</v>
      </c>
      <c r="R464" s="17">
        <v>-1.2155311692571564</v>
      </c>
      <c r="S464" s="17">
        <v>0.33333333333333359</v>
      </c>
      <c r="T464" s="17">
        <v>0.34350171486506476</v>
      </c>
      <c r="U464" s="17">
        <v>0.39545211101921707</v>
      </c>
      <c r="V464" s="17">
        <v>0.29160343733795807</v>
      </c>
      <c r="W464" s="17">
        <v>39.424662248007657</v>
      </c>
      <c r="X464" s="17">
        <v>3.6401584574793633</v>
      </c>
      <c r="Y464" s="17">
        <v>-1</v>
      </c>
      <c r="Z464" s="17">
        <v>-1</v>
      </c>
      <c r="AA464" s="17">
        <v>84.210866235764939</v>
      </c>
      <c r="AB464" s="17">
        <v>0.30944749421602413</v>
      </c>
      <c r="AC464" s="17">
        <v>0.21616584836015623</v>
      </c>
      <c r="AD464" s="17">
        <v>0.39442136056410992</v>
      </c>
      <c r="AE464" s="17">
        <v>46.001735157014537</v>
      </c>
      <c r="AF464" s="17">
        <v>0.72727272727272729</v>
      </c>
      <c r="AG464" s="17">
        <v>-1</v>
      </c>
      <c r="AH464" s="17">
        <v>-1</v>
      </c>
      <c r="AI464" s="17">
        <v>-4.3012556642718733E-2</v>
      </c>
      <c r="AJ464" s="17">
        <v>0.29160343733795807</v>
      </c>
      <c r="AK464" s="17">
        <v>0.18671783114420498</v>
      </c>
      <c r="AL464" s="17">
        <v>0.23881813298710261</v>
      </c>
      <c r="AM464" s="17">
        <v>0.14108097980526071</v>
      </c>
      <c r="AN464" s="17">
        <v>-2.1344775335302393E-2</v>
      </c>
      <c r="AO464" s="17">
        <v>4.4606136508525438</v>
      </c>
      <c r="AP464" s="17">
        <v>0.66047128155295365</v>
      </c>
      <c r="AQ464" s="17">
        <v>62.121104669330535</v>
      </c>
      <c r="AR464" s="17">
        <v>1.3638905965555737</v>
      </c>
      <c r="AS464" s="17">
        <v>4.0184324978347439</v>
      </c>
      <c r="AT464" s="17">
        <v>-1</v>
      </c>
      <c r="AU464" s="17">
        <v>-1</v>
      </c>
      <c r="AV464" s="17">
        <v>-0.42806500972219841</v>
      </c>
      <c r="AW464" s="17">
        <v>113.55100135221234</v>
      </c>
      <c r="AX464" s="17">
        <v>141.85109395315374</v>
      </c>
      <c r="AY464" s="17">
        <v>0.27935680614806396</v>
      </c>
      <c r="AZ464" s="17">
        <v>28.149826969858143</v>
      </c>
      <c r="BA464" s="22">
        <v>1516.545940904213</v>
      </c>
      <c r="CU464" t="e">
        <v>#N/A</v>
      </c>
      <c r="CV464" t="e">
        <v>#N/A</v>
      </c>
    </row>
    <row r="465" spans="1:100" x14ac:dyDescent="0.25">
      <c r="A465">
        <v>1369</v>
      </c>
      <c r="B465" t="s">
        <v>899</v>
      </c>
      <c r="C465" s="22">
        <v>3</v>
      </c>
      <c r="D465" s="17">
        <v>4.1151534093716498</v>
      </c>
      <c r="E465" s="17">
        <v>0.13202414600084916</v>
      </c>
      <c r="F465" s="17">
        <v>0.27322261552483595</v>
      </c>
      <c r="G465" s="17">
        <v>0.33167625445735949</v>
      </c>
      <c r="H465" s="17">
        <v>0.22600190265808848</v>
      </c>
      <c r="I465" s="17">
        <v>0</v>
      </c>
      <c r="J465" s="17">
        <v>13.560114159485307</v>
      </c>
      <c r="K465" s="17">
        <v>0.22600190265808848</v>
      </c>
      <c r="L465" s="17">
        <v>-1.0000000000000013</v>
      </c>
      <c r="M465" s="17">
        <v>-1.0000000000000013</v>
      </c>
      <c r="N465" s="17">
        <v>4.5200380531617688</v>
      </c>
      <c r="O465" s="17">
        <v>18.006943823314316</v>
      </c>
      <c r="P465" s="17">
        <v>5.7621148943585911</v>
      </c>
      <c r="Q465" s="17">
        <v>-4.4492926918840956</v>
      </c>
      <c r="R465" s="17">
        <v>-0.85701416693785282</v>
      </c>
      <c r="S465" s="17">
        <v>0.3333333333333337</v>
      </c>
      <c r="T465" s="17">
        <v>0.44782848161051891</v>
      </c>
      <c r="U465" s="17">
        <v>0.19384342362488435</v>
      </c>
      <c r="V465" s="17">
        <v>-3.0199879758316152E-3</v>
      </c>
      <c r="W465" s="17">
        <v>29.839333917392672</v>
      </c>
      <c r="X465" s="17">
        <v>1.426908827207497</v>
      </c>
      <c r="Y465" s="17">
        <v>-1.0000000000000013</v>
      </c>
      <c r="Z465" s="17">
        <v>-1.0000000000000013</v>
      </c>
      <c r="AA465" s="17">
        <v>51.768309859683598</v>
      </c>
      <c r="AB465" s="17">
        <v>0.2035665992851465</v>
      </c>
      <c r="AC465" s="17">
        <v>0.17137377612660754</v>
      </c>
      <c r="AD465" s="17">
        <v>8.0779426772820934E-2</v>
      </c>
      <c r="AE465" s="17">
        <v>22.785990109228752</v>
      </c>
      <c r="AF465" s="17">
        <v>0.61538461538461542</v>
      </c>
      <c r="AG465" s="17">
        <v>-1.0000000000000013</v>
      </c>
      <c r="AH465" s="17">
        <v>-1.0000000000000013</v>
      </c>
      <c r="AI465" s="17">
        <v>-8.5012718940676458E-3</v>
      </c>
      <c r="AJ465" s="17">
        <v>-3.0199879758316152E-3</v>
      </c>
      <c r="AK465" s="17">
        <v>-1.602570444318014E-2</v>
      </c>
      <c r="AL465" s="17">
        <v>-5.4782866886767645E-2</v>
      </c>
      <c r="AM465" s="17">
        <v>0.22489294348272931</v>
      </c>
      <c r="AN465" s="17">
        <v>-0.23786311840275617</v>
      </c>
      <c r="AO465" s="17">
        <v>5.5421950648523355</v>
      </c>
      <c r="AP465" s="17">
        <v>-6.2204922945027441</v>
      </c>
      <c r="AQ465" s="17">
        <v>43.399448076877995</v>
      </c>
      <c r="AR465" s="17">
        <v>0.97198525059290541</v>
      </c>
      <c r="AS465" s="17">
        <v>1.6529107298655852</v>
      </c>
      <c r="AT465" s="17">
        <v>-1.0000000000000013</v>
      </c>
      <c r="AU465" s="17">
        <v>-1.0000000000000013</v>
      </c>
      <c r="AV465" s="17">
        <v>-0.52533791248049311</v>
      </c>
      <c r="AW465" s="17">
        <v>63.554761388495137</v>
      </c>
      <c r="AX465" s="17">
        <v>63.082737153030614</v>
      </c>
      <c r="AY465" s="17">
        <v>-0.11530352431323398</v>
      </c>
      <c r="AZ465" s="17">
        <v>-49.985212785722119</v>
      </c>
      <c r="BA465" s="22">
        <v>1415.0929016771497</v>
      </c>
      <c r="CU465" t="e">
        <v>#N/A</v>
      </c>
      <c r="CV465" t="e">
        <v>#N/A</v>
      </c>
    </row>
    <row r="466" spans="1:100" x14ac:dyDescent="0.25">
      <c r="A466">
        <v>1370</v>
      </c>
      <c r="B466" t="s">
        <v>900</v>
      </c>
      <c r="C466" s="22">
        <v>3</v>
      </c>
      <c r="D466" s="17">
        <v>4.0294865404846192</v>
      </c>
      <c r="E466" s="17">
        <v>0</v>
      </c>
      <c r="F466" s="17">
        <v>5.1612457203429413E-2</v>
      </c>
      <c r="G466" s="17">
        <v>5.1612457203429413E-2</v>
      </c>
      <c r="H466" s="17">
        <v>0.10255210260863717</v>
      </c>
      <c r="I466" s="17">
        <v>-3.792385378454434E-2</v>
      </c>
      <c r="J466" s="17">
        <v>3.8776949294455751</v>
      </c>
      <c r="K466" s="17">
        <v>6.4628248824092904E-2</v>
      </c>
      <c r="L466" s="17">
        <v>-1.0000000000000016</v>
      </c>
      <c r="M466" s="17">
        <v>-1.0000000000000016</v>
      </c>
      <c r="N466" s="17">
        <v>1.2925649764818576</v>
      </c>
      <c r="O466" s="17">
        <v>7.9587939271336205</v>
      </c>
      <c r="P466" s="17">
        <v>-9.2853439740566465E-2</v>
      </c>
      <c r="Q466" s="17">
        <v>-0.28645649671990925</v>
      </c>
      <c r="R466" s="17">
        <v>-0.21659298066167285</v>
      </c>
      <c r="S466" s="17">
        <v>0.33333333333333343</v>
      </c>
      <c r="T466" s="17">
        <v>0.33333333333333343</v>
      </c>
      <c r="U466" s="17">
        <v>0.26294740364089103</v>
      </c>
      <c r="V466" s="17">
        <v>-0.21783530014585806</v>
      </c>
      <c r="W466" s="17">
        <v>25.886020853504316</v>
      </c>
      <c r="X466" s="17">
        <v>0.34681623153099128</v>
      </c>
      <c r="Y466" s="17">
        <v>-1.0000000000000016</v>
      </c>
      <c r="Z466" s="17">
        <v>-1.0000000000000016</v>
      </c>
      <c r="AA466" s="17">
        <v>75.553130469281882</v>
      </c>
      <c r="AB466" s="17">
        <v>0.26440274634600941</v>
      </c>
      <c r="AC466" s="17">
        <v>0.37597818884904405</v>
      </c>
      <c r="AD466" s="17">
        <v>0.35729311673373093</v>
      </c>
      <c r="AE466" s="17">
        <v>49.883702596439228</v>
      </c>
      <c r="AF466" s="17">
        <v>1</v>
      </c>
      <c r="AG466" s="17">
        <v>-1.0000000000000016</v>
      </c>
      <c r="AH466" s="17">
        <v>-1.0000000000000016</v>
      </c>
      <c r="AI466" s="17">
        <v>2.8428379849685471E-2</v>
      </c>
      <c r="AJ466" s="17">
        <v>-0.21783530014585806</v>
      </c>
      <c r="AK466" s="17">
        <v>-1.3324831382070494E-2</v>
      </c>
      <c r="AL466" s="17">
        <v>0.11302534514501084</v>
      </c>
      <c r="AM466" s="17">
        <v>6.9964295684739927E-2</v>
      </c>
      <c r="AN466" s="17">
        <v>0.22448191587565908</v>
      </c>
      <c r="AO466" s="17">
        <v>1.6824832352081451</v>
      </c>
      <c r="AP466" s="17">
        <v>6.1771746226165307</v>
      </c>
      <c r="AQ466" s="17">
        <v>29.763715782949898</v>
      </c>
      <c r="AR466" s="17">
        <v>0.71177877016170066</v>
      </c>
      <c r="AS466" s="17">
        <v>0.41144448035508363</v>
      </c>
      <c r="AT466" s="17">
        <v>-1.0000000000000016</v>
      </c>
      <c r="AU466" s="17">
        <v>-1.0000000000000016</v>
      </c>
      <c r="AV466" s="17">
        <v>-0.16498052345824382</v>
      </c>
      <c r="AW466" s="17">
        <v>89.689099019031957</v>
      </c>
      <c r="AX466" s="17">
        <v>68.474136601439909</v>
      </c>
      <c r="AY466" s="17">
        <v>2.890132847934913E-2</v>
      </c>
      <c r="AZ466" s="17">
        <v>-8.9374794672014044</v>
      </c>
      <c r="BA466" s="22">
        <v>1491.2316517052882</v>
      </c>
      <c r="CU466" t="e">
        <v>#N/A</v>
      </c>
      <c r="CV466" t="e">
        <v>#N/A</v>
      </c>
    </row>
    <row r="467" spans="1:100" x14ac:dyDescent="0.25">
      <c r="A467">
        <v>1374</v>
      </c>
      <c r="B467" t="s">
        <v>901</v>
      </c>
      <c r="C467" s="22">
        <v>3</v>
      </c>
      <c r="D467" s="17">
        <v>2.0866750267911702</v>
      </c>
      <c r="E467" s="17">
        <v>-6.4163898033377353E-2</v>
      </c>
      <c r="F467" s="17">
        <v>0.87638116773919716</v>
      </c>
      <c r="G467" s="17">
        <v>0.85804862544394667</v>
      </c>
      <c r="H467" s="17">
        <v>0.2363086663981516</v>
      </c>
      <c r="I467" s="17">
        <v>-8.3431469514236856E-3</v>
      </c>
      <c r="J467" s="17">
        <v>13.677931166803669</v>
      </c>
      <c r="K467" s="17">
        <v>0.22796551944672791</v>
      </c>
      <c r="L467" s="17">
        <v>-0.99999999999999978</v>
      </c>
      <c r="M467" s="17">
        <v>-0.99999999999999978</v>
      </c>
      <c r="N467" s="17">
        <v>4.5593103889345565</v>
      </c>
      <c r="O467" s="17">
        <v>16.622654819038786</v>
      </c>
      <c r="P467" s="17">
        <v>-5.9242538118174225E-2</v>
      </c>
      <c r="Q467" s="17">
        <v>3.3540372187237013</v>
      </c>
      <c r="R467" s="17">
        <v>1.0580331108610848</v>
      </c>
      <c r="S467" s="17">
        <v>0.33333333333333348</v>
      </c>
      <c r="T467" s="17">
        <v>0.33333333333333348</v>
      </c>
      <c r="U467" s="17">
        <v>0.17706639398998086</v>
      </c>
      <c r="V467" s="17">
        <v>-4.9856311876389857E-2</v>
      </c>
      <c r="W467" s="17">
        <v>22.636449173341191</v>
      </c>
      <c r="X467" s="17">
        <v>0.84782885192152335</v>
      </c>
      <c r="Y467" s="17">
        <v>-0.99999999999999978</v>
      </c>
      <c r="Z467" s="17">
        <v>-0.99999999999999978</v>
      </c>
      <c r="AA467" s="17">
        <v>40.666928511042585</v>
      </c>
      <c r="AB467" s="17">
        <v>6.2095270490368198E-2</v>
      </c>
      <c r="AC467" s="17">
        <v>-7.875446735354806E-3</v>
      </c>
      <c r="AD467" s="17">
        <v>0.28522910078179198</v>
      </c>
      <c r="AE467" s="17">
        <v>16.972446226840276</v>
      </c>
      <c r="AF467" s="17">
        <v>0.16666666666666666</v>
      </c>
      <c r="AG467" s="17">
        <v>-0.99999999999999978</v>
      </c>
      <c r="AH467" s="17">
        <v>-0.99999999999999978</v>
      </c>
      <c r="AI467" s="17">
        <v>-1.2801453950695121E-2</v>
      </c>
      <c r="AJ467" s="17">
        <v>-4.9856311876389857E-2</v>
      </c>
      <c r="AK467" s="17">
        <v>-1.2550343746360578E-3</v>
      </c>
      <c r="AL467" s="17">
        <v>-6.865597444435656E-2</v>
      </c>
      <c r="AM467" s="17">
        <v>0.19846118320130648</v>
      </c>
      <c r="AN467" s="17">
        <v>3.8811414743809398E-2</v>
      </c>
      <c r="AO467" s="17">
        <v>4.9552544081594805</v>
      </c>
      <c r="AP467" s="17">
        <v>0.62700549637345149</v>
      </c>
      <c r="AQ467" s="17">
        <v>36.314380340144872</v>
      </c>
      <c r="AR467" s="17">
        <v>0.79387674878025771</v>
      </c>
      <c r="AS467" s="17">
        <v>1.0757943713682512</v>
      </c>
      <c r="AT467" s="17">
        <v>-0.99999999999999978</v>
      </c>
      <c r="AU467" s="17">
        <v>-0.99999999999999978</v>
      </c>
      <c r="AV467" s="17">
        <v>1.91608173630503</v>
      </c>
      <c r="AW467" s="17">
        <v>57.916588826454806</v>
      </c>
      <c r="AX467" s="17">
        <v>52.674928559801891</v>
      </c>
      <c r="AY467" s="17">
        <v>-6.9109279865251141E-3</v>
      </c>
      <c r="AZ467" s="17">
        <v>-37.087732182067299</v>
      </c>
      <c r="BA467" s="22">
        <v>1320.4520107357553</v>
      </c>
      <c r="CU467" t="e">
        <v>#N/A</v>
      </c>
      <c r="CV467" t="e">
        <v>#N/A</v>
      </c>
    </row>
    <row r="468" spans="1:100" x14ac:dyDescent="0.25">
      <c r="A468">
        <v>1378</v>
      </c>
      <c r="B468" t="s">
        <v>902</v>
      </c>
      <c r="C468" s="22">
        <v>3</v>
      </c>
      <c r="D468" s="17">
        <v>4.0424306175252793</v>
      </c>
      <c r="E468" s="17">
        <v>0</v>
      </c>
      <c r="F468" s="17">
        <v>0.59190962507732514</v>
      </c>
      <c r="G468" s="17">
        <v>0.59190962507732514</v>
      </c>
      <c r="H468" s="17">
        <v>0.30784824009322265</v>
      </c>
      <c r="I468" s="17">
        <v>0</v>
      </c>
      <c r="J468" s="17">
        <v>18.470894405593356</v>
      </c>
      <c r="K468" s="17">
        <v>0.30784824009322265</v>
      </c>
      <c r="L468" s="17">
        <v>-1.0000000000000011</v>
      </c>
      <c r="M468" s="17">
        <v>-1.0000000000000011</v>
      </c>
      <c r="N468" s="17">
        <v>6.1569648018644543</v>
      </c>
      <c r="O468" s="17">
        <v>23.105234648195964</v>
      </c>
      <c r="P468" s="17">
        <v>4.7704262064030871</v>
      </c>
      <c r="Q468" s="17">
        <v>-1.2736651006162678</v>
      </c>
      <c r="R468" s="17">
        <v>-3.4562951815023224E-2</v>
      </c>
      <c r="S468" s="17">
        <v>0.3329916684540225</v>
      </c>
      <c r="T468" s="17">
        <v>0.20421252620301622</v>
      </c>
      <c r="U468" s="17">
        <v>0.3365172410594609</v>
      </c>
      <c r="V468" s="17">
        <v>2.6782260369338194E-3</v>
      </c>
      <c r="W468" s="17">
        <v>22.74205686640844</v>
      </c>
      <c r="X468" s="17">
        <v>1.462373467892945</v>
      </c>
      <c r="Y468" s="17">
        <v>-1.0000000000000011</v>
      </c>
      <c r="Z468" s="17">
        <v>-1.0000000000000011</v>
      </c>
      <c r="AA468" s="17">
        <v>39.391895704048416</v>
      </c>
      <c r="AB468" s="17">
        <v>0.43732449610627322</v>
      </c>
      <c r="AC468" s="17">
        <v>3.4314422487246768E-2</v>
      </c>
      <c r="AD468" s="17">
        <v>-0.13795088280442103</v>
      </c>
      <c r="AE468" s="17">
        <v>16.684401789454952</v>
      </c>
      <c r="AF468" s="17">
        <v>0.42857142857142855</v>
      </c>
      <c r="AG468" s="17">
        <v>-1.0000000000000011</v>
      </c>
      <c r="AH468" s="17">
        <v>-1.0000000000000011</v>
      </c>
      <c r="AI468" s="17">
        <v>-2.7644863356553806E-2</v>
      </c>
      <c r="AJ468" s="17">
        <v>2.6782260369338194E-3</v>
      </c>
      <c r="AK468" s="17">
        <v>3.0014759203578642E-2</v>
      </c>
      <c r="AL468" s="17">
        <v>-0.14821876812354989</v>
      </c>
      <c r="AM468" s="17">
        <v>1.5403514529909578E-3</v>
      </c>
      <c r="AN468" s="17">
        <v>0.32690606697264135</v>
      </c>
      <c r="AO468" s="17">
        <v>0.18858258234266678</v>
      </c>
      <c r="AP468" s="17">
        <v>7.4315578336982826</v>
      </c>
      <c r="AQ468" s="17">
        <v>41.212951272001767</v>
      </c>
      <c r="AR468" s="17">
        <v>0.87639966175343309</v>
      </c>
      <c r="AS468" s="17">
        <v>1.7702217079861673</v>
      </c>
      <c r="AT468" s="17">
        <v>-1.0000000000000011</v>
      </c>
      <c r="AU468" s="17">
        <v>-1.0000000000000011</v>
      </c>
      <c r="AV468" s="17">
        <v>0.55734667326230136</v>
      </c>
      <c r="AW468" s="17">
        <v>69.928688185942576</v>
      </c>
      <c r="AX468" s="17">
        <v>69.643613522504864</v>
      </c>
      <c r="AY468" s="17">
        <v>2.5329858527745747E-2</v>
      </c>
      <c r="AZ468" s="17">
        <v>13.684206801923798</v>
      </c>
      <c r="BA468" s="22">
        <v>1387.125624913177</v>
      </c>
      <c r="CU468" t="e">
        <v>#N/A</v>
      </c>
      <c r="CV468" t="e">
        <v>#N/A</v>
      </c>
    </row>
    <row r="469" spans="1:100" x14ac:dyDescent="0.25">
      <c r="A469">
        <v>1382</v>
      </c>
      <c r="B469" t="s">
        <v>903</v>
      </c>
      <c r="C469" s="22">
        <v>3</v>
      </c>
      <c r="D469" s="17">
        <v>5.3415468250952438</v>
      </c>
      <c r="E469" s="17">
        <v>3.0740844110590859E-2</v>
      </c>
      <c r="F469" s="17">
        <v>0.1429307390162769</v>
      </c>
      <c r="G469" s="17">
        <v>0.15040500005311769</v>
      </c>
      <c r="H469" s="17">
        <v>0.18306849971154623</v>
      </c>
      <c r="I469" s="17">
        <v>0</v>
      </c>
      <c r="J469" s="17">
        <v>10.984109982692773</v>
      </c>
      <c r="K469" s="17">
        <v>0.18306849971154623</v>
      </c>
      <c r="L469" s="17">
        <v>-1.0000000000000016</v>
      </c>
      <c r="M469" s="17">
        <v>-1.0000000000000016</v>
      </c>
      <c r="N469" s="17">
        <v>3.6613699942309257</v>
      </c>
      <c r="O469" s="17">
        <v>16.476061807841134</v>
      </c>
      <c r="P469" s="17">
        <v>-0.9572579862813273</v>
      </c>
      <c r="Q469" s="17">
        <v>6.8208062535844632E-2</v>
      </c>
      <c r="R469" s="17">
        <v>-5.1384724132534143E-2</v>
      </c>
      <c r="S469" s="17">
        <v>0.3205310409681536</v>
      </c>
      <c r="T469" s="17">
        <v>0.37627069359776288</v>
      </c>
      <c r="U469" s="17">
        <v>2.5370750709674761E-2</v>
      </c>
      <c r="V469" s="17">
        <v>-6.6440165015882527E-2</v>
      </c>
      <c r="W469" s="17">
        <v>18.906552821926503</v>
      </c>
      <c r="X469" s="17">
        <v>0.27501926839218294</v>
      </c>
      <c r="Y469" s="17">
        <v>-1.0000000000000016</v>
      </c>
      <c r="Z469" s="17">
        <v>-1.0000000000000016</v>
      </c>
      <c r="AA469" s="17">
        <v>47.349711124541891</v>
      </c>
      <c r="AB469" s="17">
        <v>0.15778787817903481</v>
      </c>
      <c r="AC469" s="17">
        <v>6.8179444864197553E-2</v>
      </c>
      <c r="AD469" s="17">
        <v>0.34392353749172588</v>
      </c>
      <c r="AE469" s="17">
        <v>28.494543026747913</v>
      </c>
      <c r="AF469" s="17">
        <v>0.69230769230769229</v>
      </c>
      <c r="AG469" s="17">
        <v>-1.0000000000000016</v>
      </c>
      <c r="AH469" s="17">
        <v>-1.0000000000000016</v>
      </c>
      <c r="AI469" s="17">
        <v>0</v>
      </c>
      <c r="AJ469" s="17">
        <v>-6.6440165015882527E-2</v>
      </c>
      <c r="AK469" s="17">
        <v>3.809564583307172E-2</v>
      </c>
      <c r="AL469" s="17">
        <v>0.5935144423325085</v>
      </c>
      <c r="AM469" s="17">
        <v>0.36443677519077489</v>
      </c>
      <c r="AN469" s="17">
        <v>1.386646428625055E-2</v>
      </c>
      <c r="AO469" s="17">
        <v>9.3013976089347352</v>
      </c>
      <c r="AP469" s="17">
        <v>3.3142338188188045</v>
      </c>
      <c r="AQ469" s="17">
        <v>29.890662804619275</v>
      </c>
      <c r="AR469" s="17">
        <v>0.65573232025970929</v>
      </c>
      <c r="AS469" s="17">
        <v>0.45808776810372931</v>
      </c>
      <c r="AT469" s="17">
        <v>-1.0000000000000016</v>
      </c>
      <c r="AU469" s="17">
        <v>-1.0000000000000016</v>
      </c>
      <c r="AV469" s="17">
        <v>9.9020275920583739E-2</v>
      </c>
      <c r="AW469" s="17">
        <v>67.14000675120181</v>
      </c>
      <c r="AX469" s="17">
        <v>60.495990249613591</v>
      </c>
      <c r="AY469" s="17">
        <v>0.32015362593078023</v>
      </c>
      <c r="AZ469" s="17">
        <v>-19.876528042499203</v>
      </c>
      <c r="BA469" s="22">
        <v>1442.38821090334</v>
      </c>
      <c r="CU469" t="e">
        <v>#N/A</v>
      </c>
      <c r="CV469" t="e">
        <v>#N/A</v>
      </c>
    </row>
    <row r="470" spans="1:100" x14ac:dyDescent="0.25">
      <c r="A470">
        <v>1388</v>
      </c>
      <c r="B470" t="s">
        <v>624</v>
      </c>
      <c r="C470" s="22">
        <v>3</v>
      </c>
      <c r="D470" s="17">
        <v>2.1180841720573302</v>
      </c>
      <c r="E470" s="17">
        <v>8.2509083847498818E-2</v>
      </c>
      <c r="F470" s="17">
        <v>-0.86795071700428061</v>
      </c>
      <c r="G470" s="17">
        <v>-0.84036776945984881</v>
      </c>
      <c r="H470" s="17">
        <v>0.1105138744412018</v>
      </c>
      <c r="I470" s="17">
        <v>0</v>
      </c>
      <c r="J470" s="17">
        <v>6.6308324664721168</v>
      </c>
      <c r="K470" s="17">
        <v>0.1105138744412018</v>
      </c>
      <c r="L470" s="17">
        <v>-1.0000000000000009</v>
      </c>
      <c r="M470" s="17">
        <v>-1.0000000000000009</v>
      </c>
      <c r="N470" s="17">
        <v>2.2102774888240377</v>
      </c>
      <c r="O470" s="17">
        <v>7.9085488690695911</v>
      </c>
      <c r="P470" s="17">
        <v>-0.4257452847006209</v>
      </c>
      <c r="Q470" s="17">
        <v>-4.5545655187172684</v>
      </c>
      <c r="R470" s="17">
        <v>-1.6450963729139367</v>
      </c>
      <c r="S470" s="17">
        <v>0.33333333333333343</v>
      </c>
      <c r="T470" s="17">
        <v>0.33942661282558645</v>
      </c>
      <c r="U470" s="17">
        <v>-6.1924116683889668E-2</v>
      </c>
      <c r="V470" s="17">
        <v>0</v>
      </c>
      <c r="W470" s="17">
        <v>20.012878201353139</v>
      </c>
      <c r="X470" s="17">
        <v>0.31824253406697245</v>
      </c>
      <c r="Y470" s="17">
        <v>-1.0000000000000009</v>
      </c>
      <c r="Z470" s="17">
        <v>-1.0000000000000009</v>
      </c>
      <c r="AA470" s="17">
        <v>47.183499426440932</v>
      </c>
      <c r="AB470" s="17">
        <v>0.23218058900173649</v>
      </c>
      <c r="AC470" s="17">
        <v>9.7054952285143201E-2</v>
      </c>
      <c r="AD470" s="17">
        <v>0.24707881067315512</v>
      </c>
      <c r="AE470" s="17">
        <v>28.815717598001733</v>
      </c>
      <c r="AF470" s="17">
        <v>0.55555555555555558</v>
      </c>
      <c r="AG470" s="17">
        <v>-1.0000000000000009</v>
      </c>
      <c r="AH470" s="17">
        <v>-1.0000000000000009</v>
      </c>
      <c r="AI470" s="17">
        <v>-1.8307088356496828E-2</v>
      </c>
      <c r="AJ470" s="17">
        <v>0</v>
      </c>
      <c r="AK470" s="17">
        <v>0.21834997186508215</v>
      </c>
      <c r="AL470" s="17">
        <v>0.27118091081731555</v>
      </c>
      <c r="AM470" s="17">
        <v>4.8549348796002298E-2</v>
      </c>
      <c r="AN470" s="17">
        <v>0.28582455437373344</v>
      </c>
      <c r="AO470" s="17">
        <v>2.3054835792254664</v>
      </c>
      <c r="AP470" s="17">
        <v>8.5015184134299098</v>
      </c>
      <c r="AQ470" s="17">
        <v>26.643710667825268</v>
      </c>
      <c r="AR470" s="17">
        <v>0.61083582947503023</v>
      </c>
      <c r="AS470" s="17">
        <v>0.42875640850817398</v>
      </c>
      <c r="AT470" s="17">
        <v>-1.0000000000000009</v>
      </c>
      <c r="AU470" s="17">
        <v>-1.0000000000000009</v>
      </c>
      <c r="AV470" s="17">
        <v>-2.485464142373786</v>
      </c>
      <c r="AW470" s="17">
        <v>63.593566708940465</v>
      </c>
      <c r="AX470" s="17">
        <v>63.227424941810519</v>
      </c>
      <c r="AY470" s="17">
        <v>0.10153767458556784</v>
      </c>
      <c r="AZ470" s="17">
        <v>-18.330275976568277</v>
      </c>
      <c r="BA470" s="22">
        <v>1447.4140502084717</v>
      </c>
      <c r="CU470" t="e">
        <v>#N/A</v>
      </c>
      <c r="CV470" t="e">
        <v>#N/A</v>
      </c>
    </row>
    <row r="471" spans="1:100" x14ac:dyDescent="0.25">
      <c r="A471">
        <v>1389</v>
      </c>
      <c r="B471" t="s">
        <v>904</v>
      </c>
      <c r="C471" s="22">
        <v>3</v>
      </c>
      <c r="D471" s="17">
        <v>3.1114693573218797</v>
      </c>
      <c r="E471" s="17">
        <v>1.0242982450795339</v>
      </c>
      <c r="F471" s="17">
        <v>-8.0686630277701551E-2</v>
      </c>
      <c r="G471" s="17">
        <v>0.19301534720980448</v>
      </c>
      <c r="H471" s="17">
        <v>6.5132476668874908E-2</v>
      </c>
      <c r="I471" s="17">
        <v>1.7533787866703477E-3</v>
      </c>
      <c r="J471" s="17">
        <v>4.0131513273327082</v>
      </c>
      <c r="K471" s="17">
        <v>6.6885855455545248E-2</v>
      </c>
      <c r="L471" s="17">
        <v>-0.99999999999999911</v>
      </c>
      <c r="M471" s="17">
        <v>-0.99999999999999911</v>
      </c>
      <c r="N471" s="17">
        <v>1.3377171091109037</v>
      </c>
      <c r="O471" s="17">
        <v>7.3176360318643967</v>
      </c>
      <c r="P471" s="17">
        <v>-0.28105876443556088</v>
      </c>
      <c r="Q471" s="17">
        <v>-3.1127939036361841E-2</v>
      </c>
      <c r="R471" s="17">
        <v>4.4732180239854737E-2</v>
      </c>
      <c r="S471" s="17">
        <v>0.33333333333333331</v>
      </c>
      <c r="T471" s="17">
        <v>0.33333333333333331</v>
      </c>
      <c r="U471" s="17">
        <v>0.39541463166100871</v>
      </c>
      <c r="V471" s="17">
        <v>0.10078438577061387</v>
      </c>
      <c r="W471" s="17">
        <v>43.839193145709729</v>
      </c>
      <c r="X471" s="17">
        <v>2.7861456524788384</v>
      </c>
      <c r="Y471" s="17">
        <v>-0.99999999999999911</v>
      </c>
      <c r="Z471" s="17">
        <v>-0.99999999999999911</v>
      </c>
      <c r="AA471" s="17">
        <v>96.325918009376892</v>
      </c>
      <c r="AB471" s="17">
        <v>0.4117480228697421</v>
      </c>
      <c r="AC471" s="17">
        <v>0.38322583011522937</v>
      </c>
      <c r="AD471" s="17">
        <v>0.25386600068357423</v>
      </c>
      <c r="AE471" s="17">
        <v>52.44199268342728</v>
      </c>
      <c r="AF471" s="17">
        <v>0.83333333333333337</v>
      </c>
      <c r="AG471" s="17">
        <v>-0.99999999999999911</v>
      </c>
      <c r="AH471" s="17">
        <v>-0.99999999999999911</v>
      </c>
      <c r="AI471" s="17">
        <v>-3.6383182985729345E-2</v>
      </c>
      <c r="AJ471" s="17">
        <v>0.10078438577061387</v>
      </c>
      <c r="AK471" s="17">
        <v>8.5329748621045601E-2</v>
      </c>
      <c r="AL471" s="17">
        <v>0.15520755114379298</v>
      </c>
      <c r="AM471" s="17">
        <v>0.20307244898722931</v>
      </c>
      <c r="AN471" s="17">
        <v>9.48688720334947E-2</v>
      </c>
      <c r="AO471" s="17">
        <v>5.503459967785961</v>
      </c>
      <c r="AP471" s="17">
        <v>3.1477595565563328</v>
      </c>
      <c r="AQ471" s="17">
        <v>47.852344473042464</v>
      </c>
      <c r="AR471" s="17">
        <v>1.1628656840982896</v>
      </c>
      <c r="AS471" s="17">
        <v>2.8530315079343831</v>
      </c>
      <c r="AT471" s="17">
        <v>-0.99999999999999911</v>
      </c>
      <c r="AU471" s="17">
        <v>-0.99999999999999911</v>
      </c>
      <c r="AV471" s="17">
        <v>0.23774752744965844</v>
      </c>
      <c r="AW471" s="17">
        <v>106.79131359779757</v>
      </c>
      <c r="AX471" s="17">
        <v>116.14208851514441</v>
      </c>
      <c r="AY471" s="17">
        <v>0.16311256093125107</v>
      </c>
      <c r="AZ471" s="17">
        <v>22.807491662422532</v>
      </c>
      <c r="BA471" s="22">
        <v>1517.2781064850967</v>
      </c>
      <c r="CU471" t="e">
        <v>#N/A</v>
      </c>
      <c r="CV471" t="e">
        <v>#N/A</v>
      </c>
    </row>
    <row r="472" spans="1:100" x14ac:dyDescent="0.25">
      <c r="A472">
        <v>1391</v>
      </c>
      <c r="B472" t="s">
        <v>905</v>
      </c>
      <c r="C472" s="22">
        <v>3</v>
      </c>
      <c r="D472" s="17">
        <v>5.1716934082344617</v>
      </c>
      <c r="E472" s="17">
        <v>0</v>
      </c>
      <c r="F472" s="17">
        <v>0.76140840295148038</v>
      </c>
      <c r="G472" s="17">
        <v>0.76140840295148038</v>
      </c>
      <c r="H472" s="17">
        <v>0.41817107783626417</v>
      </c>
      <c r="I472" s="17">
        <v>8.4445000856123595E-2</v>
      </c>
      <c r="J472" s="17">
        <v>30.156964721543279</v>
      </c>
      <c r="K472" s="17">
        <v>0.50261607869238811</v>
      </c>
      <c r="L472" s="17">
        <v>-0.999999999999996</v>
      </c>
      <c r="M472" s="17">
        <v>-0.999999999999996</v>
      </c>
      <c r="N472" s="17">
        <v>10.052321573847761</v>
      </c>
      <c r="O472" s="17">
        <v>36.090066532729239</v>
      </c>
      <c r="P472" s="17">
        <v>5.8059291971098541E-2</v>
      </c>
      <c r="Q472" s="17">
        <v>2.4944590687491011</v>
      </c>
      <c r="R472" s="17">
        <v>0.61188710896077192</v>
      </c>
      <c r="S472" s="17">
        <v>0.33333333333333198</v>
      </c>
      <c r="T472" s="17">
        <v>0.33333333333333198</v>
      </c>
      <c r="U472" s="17">
        <v>0.26710304206490448</v>
      </c>
      <c r="V472" s="17">
        <v>0.24278883079906671</v>
      </c>
      <c r="W472" s="17">
        <v>26.95769843352992</v>
      </c>
      <c r="X472" s="17">
        <v>2.6891957410282954</v>
      </c>
      <c r="Y472" s="17">
        <v>-0.999999999999996</v>
      </c>
      <c r="Z472" s="17">
        <v>-0.999999999999996</v>
      </c>
      <c r="AA472" s="17">
        <v>82.231376776738415</v>
      </c>
      <c r="AB472" s="17">
        <v>0.30302235396017518</v>
      </c>
      <c r="AC472" s="17">
        <v>0.23686895342202705</v>
      </c>
      <c r="AD472" s="17">
        <v>0.55334451730275314</v>
      </c>
      <c r="AE472" s="17">
        <v>54.661791234247751</v>
      </c>
      <c r="AF472" s="17">
        <v>0.75</v>
      </c>
      <c r="AG472" s="17">
        <v>-0.999999999999996</v>
      </c>
      <c r="AH472" s="17">
        <v>-0.999999999999996</v>
      </c>
      <c r="AI472" s="17">
        <v>-9.45049442481408E-3</v>
      </c>
      <c r="AJ472" s="17">
        <v>0.24278883079906671</v>
      </c>
      <c r="AK472" s="17">
        <v>0.10382539397150568</v>
      </c>
      <c r="AL472" s="17">
        <v>0.15327357489360371</v>
      </c>
      <c r="AM472" s="17">
        <v>9.3335695883729433E-2</v>
      </c>
      <c r="AN472" s="17">
        <v>-7.9997818582649746E-2</v>
      </c>
      <c r="AO472" s="17">
        <v>2.8525193669507645</v>
      </c>
      <c r="AP472" s="17">
        <v>-1.2335775900982251</v>
      </c>
      <c r="AQ472" s="17">
        <v>57.114663155073174</v>
      </c>
      <c r="AR472" s="17">
        <v>1.1765585395306355</v>
      </c>
      <c r="AS472" s="17">
        <v>3.1918118197206828</v>
      </c>
      <c r="AT472" s="17">
        <v>-0.999999999999996</v>
      </c>
      <c r="AU472" s="17">
        <v>-0.999999999999996</v>
      </c>
      <c r="AV472" s="17">
        <v>1.3732955119122534</v>
      </c>
      <c r="AW472" s="17">
        <v>117.08786571936945</v>
      </c>
      <c r="AX472" s="17">
        <v>141.17773891077988</v>
      </c>
      <c r="AY472" s="17">
        <v>0.15832925837817818</v>
      </c>
      <c r="AZ472" s="17">
        <v>14.8530780708883</v>
      </c>
      <c r="BA472" s="22">
        <v>1570.6442630804668</v>
      </c>
      <c r="CU472" t="e">
        <v>#N/A</v>
      </c>
      <c r="CV472" t="e">
        <v>#N/A</v>
      </c>
    </row>
    <row r="473" spans="1:100" x14ac:dyDescent="0.25">
      <c r="A473">
        <v>1398</v>
      </c>
      <c r="B473" t="s">
        <v>906</v>
      </c>
      <c r="C473" s="22">
        <v>3</v>
      </c>
      <c r="D473" s="17">
        <v>0.12793931617291013</v>
      </c>
      <c r="E473" s="17">
        <v>0</v>
      </c>
      <c r="F473" s="17">
        <v>0.66406380607165949</v>
      </c>
      <c r="G473" s="17">
        <v>0.66406380607165949</v>
      </c>
      <c r="H473" s="17">
        <v>0.11882136521229372</v>
      </c>
      <c r="I473" s="17">
        <v>0</v>
      </c>
      <c r="J473" s="17">
        <v>7.1292819127376257</v>
      </c>
      <c r="K473" s="17">
        <v>0.11882136521229372</v>
      </c>
      <c r="L473" s="17">
        <v>-1.0000000000000016</v>
      </c>
      <c r="M473" s="17">
        <v>-1.0000000000000016</v>
      </c>
      <c r="N473" s="17">
        <v>2.3764273042458739</v>
      </c>
      <c r="O473" s="17">
        <v>7.9212850349821906</v>
      </c>
      <c r="P473" s="17">
        <v>-1.4513524814501519</v>
      </c>
      <c r="Q473" s="17">
        <v>-1.1147085254055753</v>
      </c>
      <c r="R473" s="17">
        <v>-0.46654647551078965</v>
      </c>
      <c r="S473" s="17">
        <v>0.3333333333333337</v>
      </c>
      <c r="T473" s="17">
        <v>0.10069464386159434</v>
      </c>
      <c r="U473" s="17">
        <v>-2.2531726311496303E-4</v>
      </c>
      <c r="V473" s="17">
        <v>0</v>
      </c>
      <c r="W473" s="17">
        <v>12.59925178878078</v>
      </c>
      <c r="X473" s="17">
        <v>6.7241860008055418E-2</v>
      </c>
      <c r="Y473" s="17">
        <v>-1.0000000000000016</v>
      </c>
      <c r="Z473" s="17">
        <v>-1.0000000000000016</v>
      </c>
      <c r="AA473" s="17">
        <v>-19.127284091005993</v>
      </c>
      <c r="AB473" s="17">
        <v>-0.14651105398373651</v>
      </c>
      <c r="AC473" s="17">
        <v>-0.41282047215034123</v>
      </c>
      <c r="AD473" s="17">
        <v>-6.5868261951442075E-2</v>
      </c>
      <c r="AE473" s="17">
        <v>-31.259989404275981</v>
      </c>
      <c r="AF473" s="17">
        <v>0.25</v>
      </c>
      <c r="AG473" s="17">
        <v>-1.0000000000000016</v>
      </c>
      <c r="AH473" s="17">
        <v>-1.0000000000000016</v>
      </c>
      <c r="AI473" s="17">
        <v>0</v>
      </c>
      <c r="AJ473" s="17">
        <v>0</v>
      </c>
      <c r="AK473" s="17">
        <v>8.2148280046148436E-2</v>
      </c>
      <c r="AL473" s="17">
        <v>-2.2308615290142095E-2</v>
      </c>
      <c r="AM473" s="17">
        <v>1.569879349968074E-2</v>
      </c>
      <c r="AN473" s="17">
        <v>-0.12593436967837868</v>
      </c>
      <c r="AO473" s="17">
        <v>0.80321123772276082</v>
      </c>
      <c r="AP473" s="17">
        <v>-3.2599023184101781</v>
      </c>
      <c r="AQ473" s="17">
        <v>19.728533701518401</v>
      </c>
      <c r="AR473" s="17">
        <v>0.43380265993181333</v>
      </c>
      <c r="AS473" s="17">
        <v>0.18606322522034929</v>
      </c>
      <c r="AT473" s="17">
        <v>-1.0000000000000016</v>
      </c>
      <c r="AU473" s="17">
        <v>-1.0000000000000016</v>
      </c>
      <c r="AV473" s="17">
        <v>0.1975173305608697</v>
      </c>
      <c r="AW473" s="17">
        <v>-14.465901374433997</v>
      </c>
      <c r="AX473" s="17">
        <v>-14.465901374433997</v>
      </c>
      <c r="AY473" s="17">
        <v>-0.26425183510905159</v>
      </c>
      <c r="AZ473" s="17">
        <v>-85.495355068690273</v>
      </c>
      <c r="BA473" s="22">
        <v>1342.2651620006041</v>
      </c>
      <c r="CU473" t="e">
        <v>#N/A</v>
      </c>
      <c r="CV473" t="e">
        <v>#N/A</v>
      </c>
    </row>
    <row r="474" spans="1:100" x14ac:dyDescent="0.25">
      <c r="A474">
        <v>1403</v>
      </c>
      <c r="B474" t="s">
        <v>692</v>
      </c>
      <c r="C474" s="22">
        <v>3</v>
      </c>
      <c r="D474" s="17">
        <v>3.9245129494793334</v>
      </c>
      <c r="E474" s="17">
        <v>0</v>
      </c>
      <c r="F474" s="17">
        <v>4.1240374711152328E-2</v>
      </c>
      <c r="G474" s="17">
        <v>4.1240374711152328E-2</v>
      </c>
      <c r="H474" s="17">
        <v>0.19436695698858109</v>
      </c>
      <c r="I474" s="17">
        <v>-1.2383113438155522E-2</v>
      </c>
      <c r="J474" s="17">
        <v>10.919030613025519</v>
      </c>
      <c r="K474" s="17">
        <v>0.18198384355042552</v>
      </c>
      <c r="L474" s="17">
        <v>-1.0000000000000016</v>
      </c>
      <c r="M474" s="17">
        <v>-1.0000000000000016</v>
      </c>
      <c r="N474" s="17">
        <v>3.6396768710085117</v>
      </c>
      <c r="O474" s="17">
        <v>14.884783937216023</v>
      </c>
      <c r="P474" s="17">
        <v>-0.15222660506251215</v>
      </c>
      <c r="Q474" s="17">
        <v>-0.15479760185747587</v>
      </c>
      <c r="R474" s="17">
        <v>-0.10640236018921098</v>
      </c>
      <c r="S474" s="17">
        <v>0.33333333333333354</v>
      </c>
      <c r="T474" s="17">
        <v>0.33333333333333354</v>
      </c>
      <c r="U474" s="17">
        <v>0.3350472513025724</v>
      </c>
      <c r="V474" s="17">
        <v>0.20486161531595107</v>
      </c>
      <c r="W474" s="17">
        <v>40.98366758939062</v>
      </c>
      <c r="X474" s="17">
        <v>3.0540415202222366</v>
      </c>
      <c r="Y474" s="17">
        <v>-1.0000000000000016</v>
      </c>
      <c r="Z474" s="17">
        <v>-1.0000000000000016</v>
      </c>
      <c r="AA474" s="17">
        <v>92.403018124676137</v>
      </c>
      <c r="AB474" s="17">
        <v>0.48636967381263513</v>
      </c>
      <c r="AC474" s="17">
        <v>0.35315851395333697</v>
      </c>
      <c r="AD474" s="17">
        <v>0.19098687014352261</v>
      </c>
      <c r="AE474" s="17">
        <v>51.525752895474731</v>
      </c>
      <c r="AF474" s="17">
        <v>0.83333333333333337</v>
      </c>
      <c r="AG474" s="17">
        <v>-1.0000000000000016</v>
      </c>
      <c r="AH474" s="17">
        <v>-1.0000000000000016</v>
      </c>
      <c r="AI474" s="17">
        <v>-2.0953893350058247E-3</v>
      </c>
      <c r="AJ474" s="17">
        <v>0.20486161531595107</v>
      </c>
      <c r="AK474" s="17">
        <v>-8.0286996868528318E-3</v>
      </c>
      <c r="AL474" s="17">
        <v>8.691845436616441E-3</v>
      </c>
      <c r="AM474" s="17">
        <v>0.14016655881554915</v>
      </c>
      <c r="AN474" s="17">
        <v>4.9405429721198352E-2</v>
      </c>
      <c r="AO474" s="17">
        <v>3.4640204719544654</v>
      </c>
      <c r="AP474" s="17">
        <v>1.278594970213043</v>
      </c>
      <c r="AQ474" s="17">
        <v>51.902698202416161</v>
      </c>
      <c r="AR474" s="17">
        <v>1.2065755332851904</v>
      </c>
      <c r="AS474" s="17">
        <v>3.2360253637726637</v>
      </c>
      <c r="AT474" s="17">
        <v>-1.0000000000000016</v>
      </c>
      <c r="AU474" s="17">
        <v>-1.0000000000000016</v>
      </c>
      <c r="AV474" s="17">
        <v>-6.5161985478058543E-2</v>
      </c>
      <c r="AW474" s="17">
        <v>108.56639703210517</v>
      </c>
      <c r="AX474" s="17">
        <v>129.01065077700011</v>
      </c>
      <c r="AY474" s="17">
        <v>0.10376841076310135</v>
      </c>
      <c r="AZ474" s="17">
        <v>-3.1121008403880586</v>
      </c>
      <c r="BA474" s="22">
        <v>1509.1885388344972</v>
      </c>
      <c r="CU474" t="e">
        <v>#N/A</v>
      </c>
      <c r="CV474" t="e">
        <v>#N/A</v>
      </c>
    </row>
    <row r="475" spans="1:100" x14ac:dyDescent="0.25">
      <c r="A475">
        <v>1405</v>
      </c>
      <c r="B475" t="s">
        <v>907</v>
      </c>
      <c r="C475" s="22">
        <v>3</v>
      </c>
      <c r="D475" s="17">
        <v>5.1845086028481244</v>
      </c>
      <c r="E475" s="17">
        <v>0.65366939155737425</v>
      </c>
      <c r="F475" s="17">
        <v>-4.834186126138322E-2</v>
      </c>
      <c r="G475" s="17">
        <v>0.18011877639319801</v>
      </c>
      <c r="H475" s="17">
        <v>0.55427052538018495</v>
      </c>
      <c r="I475" s="17">
        <v>0</v>
      </c>
      <c r="J475" s="17">
        <v>33.256231522811078</v>
      </c>
      <c r="K475" s="17">
        <v>0.55427052538018495</v>
      </c>
      <c r="L475" s="17">
        <v>-1.0000000000000004</v>
      </c>
      <c r="M475" s="17">
        <v>-1.0000000000000004</v>
      </c>
      <c r="N475" s="17">
        <v>11.085410507603704</v>
      </c>
      <c r="O475" s="17">
        <v>38.620858902052419</v>
      </c>
      <c r="P475" s="17">
        <v>-1.6095354215653408</v>
      </c>
      <c r="Q475" s="17">
        <v>-1.8807676040987922</v>
      </c>
      <c r="R475" s="17">
        <v>-0.75780976469633243</v>
      </c>
      <c r="S475" s="17">
        <v>0.33333333333333354</v>
      </c>
      <c r="T475" s="17">
        <v>0.33333333333333354</v>
      </c>
      <c r="U475" s="17">
        <v>0.31896617737773614</v>
      </c>
      <c r="V475" s="17">
        <v>0.22513092424739634</v>
      </c>
      <c r="W475" s="17">
        <v>26.259729716464584</v>
      </c>
      <c r="X475" s="17">
        <v>2.7390463962818057</v>
      </c>
      <c r="Y475" s="17">
        <v>-1.0000000000000004</v>
      </c>
      <c r="Z475" s="17">
        <v>-1.0000000000000004</v>
      </c>
      <c r="AA475" s="17">
        <v>70.018987918625115</v>
      </c>
      <c r="AB475" s="17">
        <v>0.1833062823667041</v>
      </c>
      <c r="AC475" s="17">
        <v>0.37056233727105647</v>
      </c>
      <c r="AD475" s="17">
        <v>0.33647273969937624</v>
      </c>
      <c r="AE475" s="17">
        <v>44.51706796685685</v>
      </c>
      <c r="AF475" s="17">
        <v>0.9285714285714286</v>
      </c>
      <c r="AG475" s="17">
        <v>-1.0000000000000004</v>
      </c>
      <c r="AH475" s="17">
        <v>-1.0000000000000004</v>
      </c>
      <c r="AI475" s="17">
        <v>-9.0559149709656377E-3</v>
      </c>
      <c r="AJ475" s="17">
        <v>0.22513092424739634</v>
      </c>
      <c r="AK475" s="17">
        <v>-0.10703104787944992</v>
      </c>
      <c r="AL475" s="17">
        <v>5.634578429670796E-2</v>
      </c>
      <c r="AM475" s="17">
        <v>5.2321719982391907E-2</v>
      </c>
      <c r="AN475" s="17">
        <v>0.31108356549365535</v>
      </c>
      <c r="AO475" s="17">
        <v>0.77288776016254812</v>
      </c>
      <c r="AP475" s="17">
        <v>8.0588180588249241</v>
      </c>
      <c r="AQ475" s="17">
        <v>59.515961239275669</v>
      </c>
      <c r="AR475" s="17">
        <v>1.2107637682917991</v>
      </c>
      <c r="AS475" s="17">
        <v>3.2933169216619906</v>
      </c>
      <c r="AT475" s="17">
        <v>-1.0000000000000004</v>
      </c>
      <c r="AU475" s="17">
        <v>-1.0000000000000004</v>
      </c>
      <c r="AV475" s="17">
        <v>-0.57769098830313437</v>
      </c>
      <c r="AW475" s="17">
        <v>116.69866487950245</v>
      </c>
      <c r="AX475" s="17">
        <v>139.0306390048228</v>
      </c>
      <c r="AY475" s="17">
        <v>0.35278996543659408</v>
      </c>
      <c r="AZ475" s="17">
        <v>51.163058671060512</v>
      </c>
      <c r="BA475" s="22">
        <v>1599.4835328382119</v>
      </c>
      <c r="CU475" t="e">
        <v>#N/A</v>
      </c>
      <c r="CV475" t="e">
        <v>#N/A</v>
      </c>
    </row>
    <row r="476" spans="1:100" x14ac:dyDescent="0.25">
      <c r="A476">
        <v>1410</v>
      </c>
      <c r="B476" t="s">
        <v>908</v>
      </c>
      <c r="C476" s="22">
        <v>3</v>
      </c>
      <c r="D476" s="17">
        <v>2.7373949382243286</v>
      </c>
      <c r="E476" s="17">
        <v>0.10015091096183035</v>
      </c>
      <c r="F476" s="17">
        <v>-1.864688660952369</v>
      </c>
      <c r="G476" s="17">
        <v>-1.8383841830372099</v>
      </c>
      <c r="H476" s="17">
        <v>4.6067999578871553E-2</v>
      </c>
      <c r="I476" s="17">
        <v>0</v>
      </c>
      <c r="J476" s="17">
        <v>2.7640799747322937</v>
      </c>
      <c r="K476" s="17">
        <v>4.6067999578871553E-2</v>
      </c>
      <c r="L476" s="17">
        <v>-1.0000000000000024</v>
      </c>
      <c r="M476" s="17">
        <v>-1.0000000000000024</v>
      </c>
      <c r="N476" s="17">
        <v>0.92135999157743076</v>
      </c>
      <c r="O476" s="17">
        <v>3.6630907299194124</v>
      </c>
      <c r="P476" s="17">
        <v>-6.6260952103824877E-4</v>
      </c>
      <c r="Q476" s="17">
        <v>-4.2426121945512572</v>
      </c>
      <c r="R476" s="17">
        <v>-1.4680875111490084</v>
      </c>
      <c r="S476" s="17">
        <v>0.33333333333333409</v>
      </c>
      <c r="T476" s="17">
        <v>0.2666437700739907</v>
      </c>
      <c r="U476" s="17">
        <v>0.23373936274798557</v>
      </c>
      <c r="V476" s="17">
        <v>-1.170897901777671E-2</v>
      </c>
      <c r="W476" s="17">
        <v>31.037579502346475</v>
      </c>
      <c r="X476" s="17">
        <v>1.3369744533134533</v>
      </c>
      <c r="Y476" s="17">
        <v>-1.0000000000000024</v>
      </c>
      <c r="Z476" s="17">
        <v>-1.0000000000000024</v>
      </c>
      <c r="AA476" s="17">
        <v>55.68516324167561</v>
      </c>
      <c r="AB476" s="17">
        <v>0.19067188362707466</v>
      </c>
      <c r="AC476" s="17">
        <v>0.31821579678126199</v>
      </c>
      <c r="AD476" s="17">
        <v>1.3425744601225014E-2</v>
      </c>
      <c r="AE476" s="17">
        <v>26.115671250478094</v>
      </c>
      <c r="AF476" s="17">
        <v>0.53846153846153844</v>
      </c>
      <c r="AG476" s="17">
        <v>-1.0000000000000024</v>
      </c>
      <c r="AH476" s="17">
        <v>-1.0000000000000024</v>
      </c>
      <c r="AI476" s="17">
        <v>-7.1139689526992608E-2</v>
      </c>
      <c r="AJ476" s="17">
        <v>-1.170897901777671E-2</v>
      </c>
      <c r="AK476" s="17">
        <v>0.27524132882166463</v>
      </c>
      <c r="AL476" s="17">
        <v>-3.1289239830067296E-2</v>
      </c>
      <c r="AM476" s="17">
        <v>-0.20185725592305431</v>
      </c>
      <c r="AN476" s="17">
        <v>0.30607782763432523</v>
      </c>
      <c r="AO476" s="17">
        <v>-3.6702247539680344</v>
      </c>
      <c r="AP476" s="17">
        <v>7.4954994917077959</v>
      </c>
      <c r="AQ476" s="17">
        <v>33.801659477078779</v>
      </c>
      <c r="AR476" s="17">
        <v>0.82200748713753391</v>
      </c>
      <c r="AS476" s="17">
        <v>1.3830424528923264</v>
      </c>
      <c r="AT476" s="17">
        <v>-1.0000000000000024</v>
      </c>
      <c r="AU476" s="17">
        <v>-1.0000000000000024</v>
      </c>
      <c r="AV476" s="17">
        <v>-3.3064716941862184</v>
      </c>
      <c r="AW476" s="17">
        <v>66.843753463302733</v>
      </c>
      <c r="AX476" s="17">
        <v>64.250061770985198</v>
      </c>
      <c r="AY476" s="17">
        <v>0.15593531726266588</v>
      </c>
      <c r="AZ476" s="17">
        <v>6.4726526778128823</v>
      </c>
      <c r="BA476" s="22">
        <v>1490.8287296984033</v>
      </c>
      <c r="CU476" t="e">
        <v>#N/A</v>
      </c>
      <c r="CV476" t="e">
        <v>#N/A</v>
      </c>
    </row>
    <row r="477" spans="1:100" x14ac:dyDescent="0.25">
      <c r="A477">
        <v>1413</v>
      </c>
      <c r="B477" t="s">
        <v>909</v>
      </c>
      <c r="C477" s="22">
        <v>3</v>
      </c>
      <c r="D477" s="17">
        <v>4.8353574556010059</v>
      </c>
      <c r="E477" s="17">
        <v>0.41450774590656697</v>
      </c>
      <c r="F477" s="17">
        <v>5.4205476616207691E-2</v>
      </c>
      <c r="G477" s="17">
        <v>0.13629028802869031</v>
      </c>
      <c r="H477" s="17">
        <v>0.18721310824536955</v>
      </c>
      <c r="I477" s="17">
        <v>0</v>
      </c>
      <c r="J477" s="17">
        <v>11.232786494722173</v>
      </c>
      <c r="K477" s="17">
        <v>0.18721310824536955</v>
      </c>
      <c r="L477" s="17">
        <v>-1.0000000000000011</v>
      </c>
      <c r="M477" s="17">
        <v>-1.0000000000000011</v>
      </c>
      <c r="N477" s="17">
        <v>3.7442621649073908</v>
      </c>
      <c r="O477" s="17">
        <v>16.204434238351855</v>
      </c>
      <c r="P477" s="17">
        <v>-0.6175131043190687</v>
      </c>
      <c r="Q477" s="17">
        <v>-9.7354020547180231E-2</v>
      </c>
      <c r="R477" s="17">
        <v>-6.9019306909145817E-2</v>
      </c>
      <c r="S477" s="17">
        <v>0.33333333333333376</v>
      </c>
      <c r="T477" s="17">
        <v>0.37192542893628849</v>
      </c>
      <c r="U477" s="17">
        <v>9.4164044215441584E-2</v>
      </c>
      <c r="V477" s="17">
        <v>0</v>
      </c>
      <c r="W477" s="17">
        <v>24.48838792958777</v>
      </c>
      <c r="X477" s="17">
        <v>0.92517531789616114</v>
      </c>
      <c r="Y477" s="17">
        <v>-1.0000000000000011</v>
      </c>
      <c r="Z477" s="17">
        <v>-1.0000000000000011</v>
      </c>
      <c r="AA477" s="17">
        <v>87.273457073257916</v>
      </c>
      <c r="AB477" s="17">
        <v>0.33456310658493965</v>
      </c>
      <c r="AC477" s="17">
        <v>0.36655056634398853</v>
      </c>
      <c r="AD477" s="17">
        <v>0.55596809608265774</v>
      </c>
      <c r="AE477" s="17">
        <v>62.854088450579312</v>
      </c>
      <c r="AF477" s="17">
        <v>0.8</v>
      </c>
      <c r="AG477" s="17">
        <v>-1.0000000000000011</v>
      </c>
      <c r="AH477" s="17">
        <v>-1.0000000000000011</v>
      </c>
      <c r="AI477" s="17">
        <v>0</v>
      </c>
      <c r="AJ477" s="17">
        <v>0</v>
      </c>
      <c r="AK477" s="17">
        <v>-7.2096567506654941E-2</v>
      </c>
      <c r="AL477" s="17">
        <v>0.20199141319141772</v>
      </c>
      <c r="AM477" s="17">
        <v>-0.13832179974674447</v>
      </c>
      <c r="AN477" s="17">
        <v>-1.2584069416117276E-2</v>
      </c>
      <c r="AO477" s="17">
        <v>-3.8185278312018864</v>
      </c>
      <c r="AP477" s="17">
        <v>0.69535533055415699</v>
      </c>
      <c r="AQ477" s="17">
        <v>35.721174424309936</v>
      </c>
      <c r="AR477" s="17">
        <v>0.79942280648506381</v>
      </c>
      <c r="AS477" s="17">
        <v>1.1123884261415307</v>
      </c>
      <c r="AT477" s="17">
        <v>-1.0000000000000011</v>
      </c>
      <c r="AU477" s="17">
        <v>-1.0000000000000011</v>
      </c>
      <c r="AV477" s="17">
        <v>6.7270981119544493E-2</v>
      </c>
      <c r="AW477" s="17">
        <v>104.17324664216387</v>
      </c>
      <c r="AX477" s="17">
        <v>104.17324664216387</v>
      </c>
      <c r="AY477" s="17">
        <v>0.27210463307364585</v>
      </c>
      <c r="AZ477" s="17">
        <v>52.866694672951589</v>
      </c>
      <c r="BA477" s="22">
        <v>1523.0756015634381</v>
      </c>
      <c r="CU477" t="e">
        <v>#N/A</v>
      </c>
      <c r="CV477" t="e">
        <v>#N/A</v>
      </c>
    </row>
    <row r="478" spans="1:100" x14ac:dyDescent="0.25">
      <c r="A478">
        <v>1414</v>
      </c>
      <c r="B478" t="s">
        <v>910</v>
      </c>
      <c r="C478" s="22">
        <v>3</v>
      </c>
      <c r="D478" s="17">
        <v>4.2861474966879243</v>
      </c>
      <c r="E478" s="17">
        <v>0.63074526241741136</v>
      </c>
      <c r="F478" s="17">
        <v>5.1389710599278826E-2</v>
      </c>
      <c r="G478" s="17">
        <v>0.21774461779118942</v>
      </c>
      <c r="H478" s="17">
        <v>0.32212248973411867</v>
      </c>
      <c r="I478" s="17">
        <v>0</v>
      </c>
      <c r="J478" s="17">
        <v>19.327349384047121</v>
      </c>
      <c r="K478" s="17">
        <v>0.32212248973411867</v>
      </c>
      <c r="L478" s="17">
        <v>-1.0000000000000016</v>
      </c>
      <c r="M478" s="17">
        <v>-1.0000000000000016</v>
      </c>
      <c r="N478" s="17">
        <v>6.4424497946823749</v>
      </c>
      <c r="O478" s="17">
        <v>23.831241498526232</v>
      </c>
      <c r="P478" s="17">
        <v>0.36259716854982449</v>
      </c>
      <c r="Q478" s="17">
        <v>2.5465165541740653</v>
      </c>
      <c r="R478" s="17">
        <v>0.80165479863722466</v>
      </c>
      <c r="S478" s="17">
        <v>0.33333333333333387</v>
      </c>
      <c r="T478" s="17">
        <v>0.33142808504820559</v>
      </c>
      <c r="U478" s="17">
        <v>0.39819076000534437</v>
      </c>
      <c r="V478" s="17">
        <v>0.27912457489571885</v>
      </c>
      <c r="W478" s="17">
        <v>40.798170541939378</v>
      </c>
      <c r="X478" s="17">
        <v>3.6082441697579841</v>
      </c>
      <c r="Y478" s="17">
        <v>-1.0000000000000016</v>
      </c>
      <c r="Z478" s="17">
        <v>-1.0000000000000016</v>
      </c>
      <c r="AA478" s="17">
        <v>70.967671049704904</v>
      </c>
      <c r="AB478" s="17">
        <v>0.13777377683685285</v>
      </c>
      <c r="AC478" s="17">
        <v>0.23260610810517365</v>
      </c>
      <c r="AD478" s="17">
        <v>0.21697702924054052</v>
      </c>
      <c r="AE478" s="17">
        <v>29.367845709128353</v>
      </c>
      <c r="AF478" s="17">
        <v>0.6428571428571429</v>
      </c>
      <c r="AG478" s="17">
        <v>-1.0000000000000016</v>
      </c>
      <c r="AH478" s="17">
        <v>-1.0000000000000016</v>
      </c>
      <c r="AI478" s="17">
        <v>0</v>
      </c>
      <c r="AJ478" s="17">
        <v>0.27912457489571885</v>
      </c>
      <c r="AK478" s="17">
        <v>-4.8104041041567056E-2</v>
      </c>
      <c r="AL478" s="17">
        <v>-3.6272981804824897E-2</v>
      </c>
      <c r="AM478" s="17">
        <v>4.6930759551172201E-2</v>
      </c>
      <c r="AN478" s="17">
        <v>-1.8881465433251976E-3</v>
      </c>
      <c r="AO478" s="17">
        <v>0.93274878357146929</v>
      </c>
      <c r="AP478" s="17">
        <v>-0.22856857260725461</v>
      </c>
      <c r="AQ478" s="17">
        <v>60.125519925986488</v>
      </c>
      <c r="AR478" s="17">
        <v>1.3420767532826023</v>
      </c>
      <c r="AS478" s="17">
        <v>3.9303666594921034</v>
      </c>
      <c r="AT478" s="17">
        <v>-1.0000000000000016</v>
      </c>
      <c r="AU478" s="17">
        <v>-1.0000000000000016</v>
      </c>
      <c r="AV478" s="17">
        <v>1.0193994164284141</v>
      </c>
      <c r="AW478" s="17">
        <v>94.570343975623942</v>
      </c>
      <c r="AX478" s="17">
        <v>122.48280146519575</v>
      </c>
      <c r="AY478" s="17">
        <v>0.18819526075361301</v>
      </c>
      <c r="AZ478" s="17">
        <v>18.188206853877581</v>
      </c>
      <c r="BA478" s="22">
        <v>1464.2684353096358</v>
      </c>
      <c r="CU478" t="e">
        <v>#N/A</v>
      </c>
      <c r="CV478" t="e">
        <v>#N/A</v>
      </c>
    </row>
    <row r="479" spans="1:100" x14ac:dyDescent="0.25">
      <c r="A479">
        <v>1418</v>
      </c>
      <c r="B479" t="s">
        <v>911</v>
      </c>
      <c r="C479" s="22">
        <v>3</v>
      </c>
      <c r="D479" s="17">
        <v>5.3440189681955035</v>
      </c>
      <c r="E479" s="17">
        <v>-0.57587471649608091</v>
      </c>
      <c r="F479" s="17">
        <v>-5.5401579046674206E-2</v>
      </c>
      <c r="G479" s="17">
        <v>-0.23839662413727306</v>
      </c>
      <c r="H479" s="17">
        <v>0.26242814119233465</v>
      </c>
      <c r="I479" s="17">
        <v>-1.468976834978012E-3</v>
      </c>
      <c r="J479" s="17">
        <v>15.657549861441394</v>
      </c>
      <c r="K479" s="17">
        <v>0.26095916435735661</v>
      </c>
      <c r="L479" s="17">
        <v>-1.0000000000000004</v>
      </c>
      <c r="M479" s="17">
        <v>-1.0000000000000004</v>
      </c>
      <c r="N479" s="17">
        <v>5.2191832871471284</v>
      </c>
      <c r="O479" s="17">
        <v>20.763172205499622</v>
      </c>
      <c r="P479" s="17">
        <v>-0.49480688135371531</v>
      </c>
      <c r="Q479" s="17">
        <v>1.1166629100064547</v>
      </c>
      <c r="R479" s="17">
        <v>0.30835954201745719</v>
      </c>
      <c r="S479" s="17">
        <v>0.33333333333333326</v>
      </c>
      <c r="T479" s="17">
        <v>0.33333333333333326</v>
      </c>
      <c r="U479" s="17">
        <v>0.33286307463189879</v>
      </c>
      <c r="V479" s="17">
        <v>0.11391367741728059</v>
      </c>
      <c r="W479" s="17">
        <v>34.099370174339597</v>
      </c>
      <c r="X479" s="17">
        <v>2.4206418653405906</v>
      </c>
      <c r="Y479" s="17">
        <v>-1.0000000000000004</v>
      </c>
      <c r="Z479" s="17">
        <v>-1.0000000000000004</v>
      </c>
      <c r="AA479" s="17">
        <v>80.819740324674783</v>
      </c>
      <c r="AB479" s="17">
        <v>0.31268987331129017</v>
      </c>
      <c r="AC479" s="17">
        <v>0.3019935275995505</v>
      </c>
      <c r="AD479" s="17">
        <v>0.31355681125551432</v>
      </c>
      <c r="AE479" s="17">
        <v>46.412010608317722</v>
      </c>
      <c r="AF479" s="17">
        <v>0.8571428571428571</v>
      </c>
      <c r="AG479" s="17">
        <v>-1.0000000000000004</v>
      </c>
      <c r="AH479" s="17">
        <v>-1.0000000000000004</v>
      </c>
      <c r="AI479" s="17">
        <v>1.5157238768022645E-2</v>
      </c>
      <c r="AJ479" s="17">
        <v>0.11391367741728059</v>
      </c>
      <c r="AK479" s="17">
        <v>4.2121834539979947E-2</v>
      </c>
      <c r="AL479" s="17">
        <v>-2.0268757863410685E-2</v>
      </c>
      <c r="AM479" s="17">
        <v>0.37224834796924372</v>
      </c>
      <c r="AN479" s="17">
        <v>-6.9604219105415047E-2</v>
      </c>
      <c r="AO479" s="17">
        <v>9.5168178719309946</v>
      </c>
      <c r="AP479" s="17">
        <v>-1.8414492669524296</v>
      </c>
      <c r="AQ479" s="17">
        <v>49.756920035780979</v>
      </c>
      <c r="AR479" s="17">
        <v>1.1134434187158457</v>
      </c>
      <c r="AS479" s="17">
        <v>2.6816010296979451</v>
      </c>
      <c r="AT479" s="17">
        <v>-1.0000000000000004</v>
      </c>
      <c r="AU479" s="17">
        <v>-1.0000000000000004</v>
      </c>
      <c r="AV479" s="17">
        <v>6.9962917880184147E-2</v>
      </c>
      <c r="AW479" s="17">
        <v>99.741463263221945</v>
      </c>
      <c r="AX479" s="17">
        <v>111.43597578031057</v>
      </c>
      <c r="AY479" s="17">
        <v>0.15895468077125352</v>
      </c>
      <c r="AZ479" s="17">
        <v>-7.0122504479022618</v>
      </c>
      <c r="BA479" s="22">
        <v>1466.629967321556</v>
      </c>
      <c r="CU479" t="e">
        <v>#N/A</v>
      </c>
      <c r="CV479" t="e">
        <v>#N/A</v>
      </c>
    </row>
    <row r="480" spans="1:100" x14ac:dyDescent="0.25">
      <c r="A480">
        <v>1421</v>
      </c>
      <c r="B480" t="s">
        <v>912</v>
      </c>
      <c r="C480" s="22">
        <v>3</v>
      </c>
      <c r="D480" s="17">
        <v>4.4507949591639875</v>
      </c>
      <c r="E480" s="17">
        <v>3.9317465242081611E-3</v>
      </c>
      <c r="F480" s="17">
        <v>-1.2568747394368211E-3</v>
      </c>
      <c r="G480" s="17">
        <v>-1.2568747394368211E-3</v>
      </c>
      <c r="H480" s="17">
        <v>-0.11392980302303671</v>
      </c>
      <c r="I480" s="17">
        <v>0</v>
      </c>
      <c r="J480" s="17">
        <v>-6.8357881813821963</v>
      </c>
      <c r="K480" s="17">
        <v>-0.11392980302303671</v>
      </c>
      <c r="L480" s="17">
        <v>-0.99999999999999845</v>
      </c>
      <c r="M480" s="17">
        <v>-0.99999999999999845</v>
      </c>
      <c r="N480" s="17">
        <v>-2.2785960604607327</v>
      </c>
      <c r="O480" s="17">
        <v>-2.386250096957645</v>
      </c>
      <c r="P480" s="17">
        <v>-0.5881962243365465</v>
      </c>
      <c r="Q480" s="17">
        <v>0.89679547488372924</v>
      </c>
      <c r="R480" s="17">
        <v>0.21957502699656678</v>
      </c>
      <c r="S480" s="17">
        <v>0.33333333333333293</v>
      </c>
      <c r="T480" s="17">
        <v>0.21290816564910955</v>
      </c>
      <c r="U480" s="17">
        <v>0.17664661902436352</v>
      </c>
      <c r="V480" s="17">
        <v>-1.0457276438470754E-2</v>
      </c>
      <c r="W480" s="17">
        <v>33.054425783654843</v>
      </c>
      <c r="X480" s="17">
        <v>1.1835889517878853</v>
      </c>
      <c r="Y480" s="17">
        <v>-0.99999999999999845</v>
      </c>
      <c r="Z480" s="17">
        <v>-0.99999999999999845</v>
      </c>
      <c r="AA480" s="17">
        <v>94.140324214737362</v>
      </c>
      <c r="AB480" s="17">
        <v>0.46887723927333463</v>
      </c>
      <c r="AC480" s="17">
        <v>0.46060221278358032</v>
      </c>
      <c r="AD480" s="17">
        <v>0.28784701602480239</v>
      </c>
      <c r="AE480" s="17">
        <v>60.866323404085861</v>
      </c>
      <c r="AF480" s="17">
        <v>1</v>
      </c>
      <c r="AG480" s="17">
        <v>-0.99999999999999845</v>
      </c>
      <c r="AH480" s="17">
        <v>-0.99999999999999845</v>
      </c>
      <c r="AI480" s="17">
        <v>0</v>
      </c>
      <c r="AJ480" s="17">
        <v>-1.0457276438470754E-2</v>
      </c>
      <c r="AK480" s="17">
        <v>-9.2915770723081079E-3</v>
      </c>
      <c r="AL480" s="17">
        <v>0.24104499597972837</v>
      </c>
      <c r="AM480" s="17">
        <v>0.31978041236093502</v>
      </c>
      <c r="AN480" s="17">
        <v>-0.21398604588438844</v>
      </c>
      <c r="AO480" s="17">
        <v>7.9480524236618324</v>
      </c>
      <c r="AP480" s="17">
        <v>-4.1444261672110709</v>
      </c>
      <c r="AQ480" s="17">
        <v>26.218637602272672</v>
      </c>
      <c r="AR480" s="17">
        <v>0.71243084156833481</v>
      </c>
      <c r="AS480" s="17">
        <v>1.0696591487648481</v>
      </c>
      <c r="AT480" s="17">
        <v>-0.99999999999999845</v>
      </c>
      <c r="AU480" s="17">
        <v>-0.99999999999999845</v>
      </c>
      <c r="AV480" s="17">
        <v>0.21831815225713003</v>
      </c>
      <c r="AW480" s="17">
        <v>87.609647950568586</v>
      </c>
      <c r="AX480" s="17">
        <v>86.563920306721513</v>
      </c>
      <c r="AY480" s="17">
        <v>0.2828265278382574</v>
      </c>
      <c r="AZ480" s="17">
        <v>1.2995784558485557</v>
      </c>
      <c r="BA480" s="22">
        <v>1479.8664964002132</v>
      </c>
      <c r="CU480" t="e">
        <v>#N/A</v>
      </c>
      <c r="CV480" t="e">
        <v>#N/A</v>
      </c>
    </row>
    <row r="481" spans="1:100" x14ac:dyDescent="0.25">
      <c r="A481">
        <v>1422</v>
      </c>
      <c r="B481" t="s">
        <v>913</v>
      </c>
      <c r="C481" s="22">
        <v>3</v>
      </c>
      <c r="D481" s="17">
        <v>1.9585297007726226</v>
      </c>
      <c r="E481" s="17">
        <v>0</v>
      </c>
      <c r="F481" s="17">
        <v>0.10073738217018172</v>
      </c>
      <c r="G481" s="17">
        <v>0.10073738217018172</v>
      </c>
      <c r="H481" s="17">
        <v>-7.5762950207236612E-2</v>
      </c>
      <c r="I481" s="17">
        <v>0</v>
      </c>
      <c r="J481" s="17">
        <v>-4.5457770124341961</v>
      </c>
      <c r="K481" s="17">
        <v>-7.5762950207236612E-2</v>
      </c>
      <c r="L481" s="17">
        <v>-0.99999999999999856</v>
      </c>
      <c r="M481" s="17">
        <v>-0.99999999999999856</v>
      </c>
      <c r="N481" s="17">
        <v>-1.515259004144732</v>
      </c>
      <c r="O481" s="17">
        <v>-2.4865099294913922</v>
      </c>
      <c r="P481" s="17">
        <v>0.26863883648743525</v>
      </c>
      <c r="Q481" s="17">
        <v>4.8329716581874687</v>
      </c>
      <c r="R481" s="17">
        <v>1.5855427494297738</v>
      </c>
      <c r="S481" s="17">
        <v>0.32568631796969577</v>
      </c>
      <c r="T481" s="17">
        <v>0.13349812783764675</v>
      </c>
      <c r="U481" s="17">
        <v>1.9573704001163497E-2</v>
      </c>
      <c r="V481" s="17">
        <v>0</v>
      </c>
      <c r="W481" s="17">
        <v>22.180844000629698</v>
      </c>
      <c r="X481" s="17">
        <v>0.41340700652354734</v>
      </c>
      <c r="Y481" s="17">
        <v>-0.99999999999999856</v>
      </c>
      <c r="Z481" s="17">
        <v>-0.99999999999999856</v>
      </c>
      <c r="AA481" s="17">
        <v>50.197869606385893</v>
      </c>
      <c r="AB481" s="17">
        <v>-9.876032654572936E-2</v>
      </c>
      <c r="AC481" s="17">
        <v>0.35357307373848351</v>
      </c>
      <c r="AD481" s="17">
        <v>0.27381690993377417</v>
      </c>
      <c r="AE481" s="17">
        <v>26.431482856326422</v>
      </c>
      <c r="AF481" s="17">
        <v>0.22222222222222221</v>
      </c>
      <c r="AG481" s="17">
        <v>-0.99999999999999856</v>
      </c>
      <c r="AH481" s="17">
        <v>-0.99999999999999856</v>
      </c>
      <c r="AI481" s="17">
        <v>8.9301531868184354E-3</v>
      </c>
      <c r="AJ481" s="17">
        <v>0</v>
      </c>
      <c r="AK481" s="17">
        <v>2.2023497751470097E-2</v>
      </c>
      <c r="AL481" s="17">
        <v>-0.32932636559080819</v>
      </c>
      <c r="AM481" s="17">
        <v>3.2303225719134368E-2</v>
      </c>
      <c r="AN481" s="17">
        <v>-0.2180799051991677</v>
      </c>
      <c r="AO481" s="17">
        <v>0.9176981317357098</v>
      </c>
      <c r="AP481" s="17">
        <v>-7.0986294579332316</v>
      </c>
      <c r="AQ481" s="17">
        <v>17.635066988195497</v>
      </c>
      <c r="AR481" s="17">
        <v>0.47875814980850595</v>
      </c>
      <c r="AS481" s="17">
        <v>0.33764405631631078</v>
      </c>
      <c r="AT481" s="17">
        <v>-0.99999999999999856</v>
      </c>
      <c r="AU481" s="17">
        <v>-0.99999999999999856</v>
      </c>
      <c r="AV481" s="17">
        <v>1.6862801315999556</v>
      </c>
      <c r="AW481" s="17">
        <v>40.612730218961261</v>
      </c>
      <c r="AX481" s="17">
        <v>40.791333282697636</v>
      </c>
      <c r="AY481" s="17">
        <v>-1.3942695878248455E-2</v>
      </c>
      <c r="AZ481" s="17">
        <v>-11.28525314030118</v>
      </c>
      <c r="BA481" s="22">
        <v>1476.4534327214581</v>
      </c>
      <c r="CU481" t="e">
        <v>#N/A</v>
      </c>
      <c r="CV481" t="e">
        <v>#N/A</v>
      </c>
    </row>
    <row r="482" spans="1:100" x14ac:dyDescent="0.25">
      <c r="A482">
        <v>1425</v>
      </c>
      <c r="B482" t="s">
        <v>914</v>
      </c>
      <c r="C482" s="22">
        <v>3</v>
      </c>
      <c r="D482" s="17">
        <v>5.4980769552746018</v>
      </c>
      <c r="E482" s="17">
        <v>-1.7676329378418072E-2</v>
      </c>
      <c r="F482" s="17">
        <v>-0.26474671906431474</v>
      </c>
      <c r="G482" s="17">
        <v>-0.26474671906431474</v>
      </c>
      <c r="H482" s="17">
        <v>0.27732429990283364</v>
      </c>
      <c r="I482" s="17">
        <v>0</v>
      </c>
      <c r="J482" s="17">
        <v>16.639457994170026</v>
      </c>
      <c r="K482" s="17">
        <v>0.27732429990283364</v>
      </c>
      <c r="L482" s="17">
        <v>-1.0000000000000009</v>
      </c>
      <c r="M482" s="17">
        <v>-1.0000000000000009</v>
      </c>
      <c r="N482" s="17">
        <v>5.5464859980566716</v>
      </c>
      <c r="O482" s="17">
        <v>21.872788230380273</v>
      </c>
      <c r="P482" s="17">
        <v>-0.17150801571907032</v>
      </c>
      <c r="Q482" s="17">
        <v>-7.2158269253852527</v>
      </c>
      <c r="R482" s="17">
        <v>-2.4957831187854791</v>
      </c>
      <c r="S482" s="17">
        <v>0.33333333333333381</v>
      </c>
      <c r="T482" s="17">
        <v>0.34156469761649716</v>
      </c>
      <c r="U482" s="17">
        <v>0.22832366807174181</v>
      </c>
      <c r="V482" s="17">
        <v>0.14847648816582731</v>
      </c>
      <c r="W482" s="17">
        <v>30.974955491382669</v>
      </c>
      <c r="X482" s="17">
        <v>2.2099586966120928</v>
      </c>
      <c r="Y482" s="17">
        <v>-1.0000000000000009</v>
      </c>
      <c r="Z482" s="17">
        <v>-1.0000000000000009</v>
      </c>
      <c r="AA482" s="17">
        <v>81.041000240359082</v>
      </c>
      <c r="AB482" s="17">
        <v>0.50690599922590462</v>
      </c>
      <c r="AC482" s="17">
        <v>0.37325568692668992</v>
      </c>
      <c r="AD482" s="17">
        <v>0.17107487120264392</v>
      </c>
      <c r="AE482" s="17">
        <v>52.561827867761941</v>
      </c>
      <c r="AF482" s="17">
        <v>0.9285714285714286</v>
      </c>
      <c r="AG482" s="17">
        <v>-1.0000000000000009</v>
      </c>
      <c r="AH482" s="17">
        <v>-1.0000000000000009</v>
      </c>
      <c r="AI482" s="17">
        <v>-8.5501462127673483E-2</v>
      </c>
      <c r="AJ482" s="17">
        <v>0.14847648816582731</v>
      </c>
      <c r="AK482" s="17">
        <v>6.6293895568298983E-2</v>
      </c>
      <c r="AL482" s="17">
        <v>-8.5660958379200181E-2</v>
      </c>
      <c r="AM482" s="17">
        <v>-1.0865921876025149E-2</v>
      </c>
      <c r="AN482" s="17">
        <v>0.29773679007666021</v>
      </c>
      <c r="AO482" s="17">
        <v>5.9821430940865214E-2</v>
      </c>
      <c r="AP482" s="17">
        <v>7.0151149600205027</v>
      </c>
      <c r="AQ482" s="17">
        <v>47.614413485552653</v>
      </c>
      <c r="AR482" s="17">
        <v>1.0516981871874</v>
      </c>
      <c r="AS482" s="17">
        <v>2.4872829965149248</v>
      </c>
      <c r="AT482" s="17">
        <v>-1.0000000000000009</v>
      </c>
      <c r="AU482" s="17">
        <v>-1.0000000000000009</v>
      </c>
      <c r="AV482" s="17">
        <v>-2.7605298378497931</v>
      </c>
      <c r="AW482" s="17">
        <v>109.92890343075985</v>
      </c>
      <c r="AX482" s="17">
        <v>123.06652300478916</v>
      </c>
      <c r="AY482" s="17">
        <v>0.3574105866604545</v>
      </c>
      <c r="AZ482" s="17">
        <v>43.110205421319236</v>
      </c>
      <c r="BA482" s="22">
        <v>1600.9050445993728</v>
      </c>
      <c r="CU482" t="e">
        <v>#N/A</v>
      </c>
      <c r="CV482" t="e">
        <v>#N/A</v>
      </c>
    </row>
    <row r="483" spans="1:100" x14ac:dyDescent="0.25">
      <c r="A483">
        <v>1432</v>
      </c>
      <c r="B483" t="s">
        <v>915</v>
      </c>
      <c r="C483" s="22">
        <v>3</v>
      </c>
      <c r="D483" s="17">
        <v>4.6316139841006407</v>
      </c>
      <c r="E483" s="17">
        <v>0</v>
      </c>
      <c r="F483" s="17">
        <v>6.0829565710680572E-2</v>
      </c>
      <c r="G483" s="17">
        <v>6.0829565710680572E-2</v>
      </c>
      <c r="H483" s="17">
        <v>0.456365340341084</v>
      </c>
      <c r="I483" s="17">
        <v>0</v>
      </c>
      <c r="J483" s="17">
        <v>27.381920420465029</v>
      </c>
      <c r="K483" s="17">
        <v>0.456365340341084</v>
      </c>
      <c r="L483" s="17">
        <v>-1.0000000000000002</v>
      </c>
      <c r="M483" s="17">
        <v>-1.0000000000000002</v>
      </c>
      <c r="N483" s="17">
        <v>9.1273068068216787</v>
      </c>
      <c r="O483" s="17">
        <v>32.074363970276359</v>
      </c>
      <c r="P483" s="17">
        <v>1.3427546588185066</v>
      </c>
      <c r="Q483" s="17">
        <v>3.1214123151555677</v>
      </c>
      <c r="R483" s="17">
        <v>1.1635908778196213</v>
      </c>
      <c r="S483" s="17">
        <v>0.33333333333333348</v>
      </c>
      <c r="T483" s="17">
        <v>0.3636512251836882</v>
      </c>
      <c r="U483" s="17">
        <v>0.17324860637699721</v>
      </c>
      <c r="V483" s="17">
        <v>-1.0074617758351901E-2</v>
      </c>
      <c r="W483" s="17">
        <v>16.151728271783313</v>
      </c>
      <c r="X483" s="17">
        <v>0.90348382898416979</v>
      </c>
      <c r="Y483" s="17">
        <v>-1.0000000000000002</v>
      </c>
      <c r="Z483" s="17">
        <v>-1.0000000000000002</v>
      </c>
      <c r="AA483" s="17">
        <v>55.912085740499855</v>
      </c>
      <c r="AB483" s="17">
        <v>0.2747595619505091</v>
      </c>
      <c r="AC483" s="17">
        <v>0.22756072632049126</v>
      </c>
      <c r="AD483" s="17">
        <v>0.26961504354693799</v>
      </c>
      <c r="AE483" s="17">
        <v>38.59676659089692</v>
      </c>
      <c r="AF483" s="17">
        <v>0.5714285714285714</v>
      </c>
      <c r="AG483" s="17">
        <v>-1.0000000000000002</v>
      </c>
      <c r="AH483" s="17">
        <v>-1.0000000000000002</v>
      </c>
      <c r="AI483" s="17">
        <v>0</v>
      </c>
      <c r="AJ483" s="17">
        <v>-1.0074617758351901E-2</v>
      </c>
      <c r="AK483" s="17">
        <v>-0.20912766541839442</v>
      </c>
      <c r="AL483" s="17">
        <v>0.23214541819070297</v>
      </c>
      <c r="AM483" s="17">
        <v>0.41802084148018381</v>
      </c>
      <c r="AN483" s="17">
        <v>0.39053131576342226</v>
      </c>
      <c r="AO483" s="17">
        <v>9.4048827099126218</v>
      </c>
      <c r="AP483" s="17">
        <v>10.924009985039071</v>
      </c>
      <c r="AQ483" s="17">
        <v>43.533648692248342</v>
      </c>
      <c r="AR483" s="17">
        <v>0.86015854713566664</v>
      </c>
      <c r="AS483" s="17">
        <v>1.3598491693252537</v>
      </c>
      <c r="AT483" s="17">
        <v>-1.0000000000000002</v>
      </c>
      <c r="AU483" s="17">
        <v>-1.0000000000000002</v>
      </c>
      <c r="AV483" s="17">
        <v>1.2244204435303017</v>
      </c>
      <c r="AW483" s="17">
        <v>98.910459695815305</v>
      </c>
      <c r="AX483" s="17">
        <v>97.902997919980123</v>
      </c>
      <c r="AY483" s="17">
        <v>0.39344103165771305</v>
      </c>
      <c r="AZ483" s="17">
        <v>31.677369491962438</v>
      </c>
      <c r="BA483" s="22">
        <v>1456.3090664728506</v>
      </c>
      <c r="CU483" t="e">
        <v>#N/A</v>
      </c>
      <c r="CV483" t="e">
        <v>#N/A</v>
      </c>
    </row>
    <row r="484" spans="1:100" x14ac:dyDescent="0.25">
      <c r="A484">
        <v>1444</v>
      </c>
      <c r="B484" t="s">
        <v>916</v>
      </c>
      <c r="C484" s="22">
        <v>3</v>
      </c>
      <c r="D484" s="17">
        <v>4.4076265715629415</v>
      </c>
      <c r="E484" s="17">
        <v>-1.4394619094087197E-3</v>
      </c>
      <c r="F484" s="17">
        <v>7.9620152415566405</v>
      </c>
      <c r="G484" s="17">
        <v>7.9620152415566405</v>
      </c>
      <c r="H484" s="17">
        <v>-0.28083007854431613</v>
      </c>
      <c r="I484" s="17">
        <v>0</v>
      </c>
      <c r="J484" s="17">
        <v>-16.849804712658969</v>
      </c>
      <c r="K484" s="17">
        <v>-0.28083007854431613</v>
      </c>
      <c r="L484" s="17">
        <v>-1.0000000000000022</v>
      </c>
      <c r="M484" s="17">
        <v>-1.0000000000000022</v>
      </c>
      <c r="N484" s="17">
        <v>-5.6166015708863224</v>
      </c>
      <c r="O484" s="17">
        <v>-4.4801628995393834</v>
      </c>
      <c r="P484" s="17">
        <v>0.69841265070565717</v>
      </c>
      <c r="Q484" s="17">
        <v>12.020833379976843</v>
      </c>
      <c r="R484" s="17">
        <v>4.1048167780125793</v>
      </c>
      <c r="S484" s="17">
        <v>0.33726190920606308</v>
      </c>
      <c r="T484" s="17">
        <v>0.37410268652524864</v>
      </c>
      <c r="U484" s="17">
        <v>0.28727437741144646</v>
      </c>
      <c r="V484" s="17">
        <v>-1.9582297259884432E-2</v>
      </c>
      <c r="W484" s="17">
        <v>50.395470177087574</v>
      </c>
      <c r="X484" s="17">
        <v>2.0556923195595536</v>
      </c>
      <c r="Y484" s="17">
        <v>-1.0000000000000022</v>
      </c>
      <c r="Z484" s="17">
        <v>-1.0000000000000022</v>
      </c>
      <c r="AA484" s="17">
        <v>89.603785214506985</v>
      </c>
      <c r="AB484" s="17">
        <v>0.12641731891978761</v>
      </c>
      <c r="AC484" s="17">
        <v>0.23387541502234854</v>
      </c>
      <c r="AD484" s="17">
        <v>0.34177723124599874</v>
      </c>
      <c r="AE484" s="17">
        <v>35.103498259406734</v>
      </c>
      <c r="AF484" s="17">
        <v>0.41666666666666669</v>
      </c>
      <c r="AG484" s="17">
        <v>-1.0000000000000022</v>
      </c>
      <c r="AH484" s="17">
        <v>-1.0000000000000022</v>
      </c>
      <c r="AI484" s="17">
        <v>0.10297488745513012</v>
      </c>
      <c r="AJ484" s="17">
        <v>-1.9582297259884432E-2</v>
      </c>
      <c r="AK484" s="17">
        <v>-0.10632276419959061</v>
      </c>
      <c r="AL484" s="17">
        <v>0.10653919962050273</v>
      </c>
      <c r="AM484" s="17">
        <v>-0.10812067020038342</v>
      </c>
      <c r="AN484" s="17">
        <v>0.16632447647164195</v>
      </c>
      <c r="AO484" s="17">
        <v>-3.2346305760075378</v>
      </c>
      <c r="AP484" s="17">
        <v>4.6908079098935627</v>
      </c>
      <c r="AQ484" s="17">
        <v>33.545665464428637</v>
      </c>
      <c r="AR484" s="17">
        <v>0.97905667588287415</v>
      </c>
      <c r="AS484" s="17">
        <v>1.774862241015239</v>
      </c>
      <c r="AT484" s="17">
        <v>-1.0000000000000022</v>
      </c>
      <c r="AU484" s="17">
        <v>-1.0000000000000022</v>
      </c>
      <c r="AV484" s="17">
        <v>12.066832019569221</v>
      </c>
      <c r="AW484" s="17">
        <v>89.814430224861056</v>
      </c>
      <c r="AX484" s="17">
        <v>89.915698247975214</v>
      </c>
      <c r="AY484" s="17">
        <v>0.38687205397251273</v>
      </c>
      <c r="AZ484" s="17">
        <v>28.355847964708875</v>
      </c>
      <c r="BA484" s="22">
        <v>1425.0237554704838</v>
      </c>
      <c r="CU484" t="e">
        <v>#N/A</v>
      </c>
      <c r="CV484" t="e">
        <v>#N/A</v>
      </c>
    </row>
    <row r="485" spans="1:100" x14ac:dyDescent="0.25">
      <c r="A485">
        <v>1446</v>
      </c>
      <c r="B485" t="s">
        <v>917</v>
      </c>
      <c r="C485" s="22">
        <v>3</v>
      </c>
      <c r="D485" s="17">
        <v>-0.77964635968108575</v>
      </c>
      <c r="E485" s="17">
        <v>3.5859586549186702E-2</v>
      </c>
      <c r="F485" s="17">
        <v>-6.5983631522698594E-3</v>
      </c>
      <c r="G485" s="17">
        <v>3.59997569987308E-2</v>
      </c>
      <c r="H485" s="17">
        <v>0.16899304635177972</v>
      </c>
      <c r="I485" s="17">
        <v>0</v>
      </c>
      <c r="J485" s="17">
        <v>10.139582781106784</v>
      </c>
      <c r="K485" s="17">
        <v>0.16899304635177972</v>
      </c>
      <c r="L485" s="17">
        <v>-1.0000000000000029</v>
      </c>
      <c r="M485" s="17">
        <v>-1.0000000000000029</v>
      </c>
      <c r="N485" s="17">
        <v>3.3798609270355939</v>
      </c>
      <c r="O485" s="17">
        <v>9.3959361784244262</v>
      </c>
      <c r="P485" s="17">
        <v>0.39889116993050777</v>
      </c>
      <c r="Q485" s="17">
        <v>-2.7699239236980797E-2</v>
      </c>
      <c r="R485" s="17">
        <v>-1.9651174292714593E-2</v>
      </c>
      <c r="S485" s="17">
        <v>0.32895559544184355</v>
      </c>
      <c r="T485" s="17">
        <v>0.26835944600106398</v>
      </c>
      <c r="U485" s="17">
        <v>-7.6263811754310989E-2</v>
      </c>
      <c r="V485" s="17">
        <v>0</v>
      </c>
      <c r="W485" s="17">
        <v>14.082327333472682</v>
      </c>
      <c r="X485" s="17">
        <v>5.7280945629318916E-2</v>
      </c>
      <c r="Y485" s="17">
        <v>-1.0000000000000029</v>
      </c>
      <c r="Z485" s="17">
        <v>-1.0000000000000029</v>
      </c>
      <c r="AA485" s="17">
        <v>45.424065994725872</v>
      </c>
      <c r="AB485" s="17">
        <v>0.22720012271138176</v>
      </c>
      <c r="AC485" s="17">
        <v>0.37506928117797439</v>
      </c>
      <c r="AD485" s="17">
        <v>2.4958392821561773E-2</v>
      </c>
      <c r="AE485" s="17">
        <v>31.361389835545893</v>
      </c>
      <c r="AF485" s="17">
        <v>0.41666666666666669</v>
      </c>
      <c r="AG485" s="17">
        <v>-1.0000000000000029</v>
      </c>
      <c r="AH485" s="17">
        <v>-1.0000000000000029</v>
      </c>
      <c r="AI485" s="17">
        <v>0</v>
      </c>
      <c r="AJ485" s="17">
        <v>0</v>
      </c>
      <c r="AK485" s="17">
        <v>-0.21205879686822762</v>
      </c>
      <c r="AL485" s="17">
        <v>-6.1188265294166808E-2</v>
      </c>
      <c r="AM485" s="17">
        <v>0.14804375627196015</v>
      </c>
      <c r="AN485" s="17">
        <v>0.32470214127236402</v>
      </c>
      <c r="AO485" s="17">
        <v>2.6407999224578651</v>
      </c>
      <c r="AP485" s="17">
        <v>7.8116122053382693</v>
      </c>
      <c r="AQ485" s="17">
        <v>24.221910114579451</v>
      </c>
      <c r="AR485" s="17">
        <v>0.52105122968859685</v>
      </c>
      <c r="AS485" s="17">
        <v>0.22627399198109818</v>
      </c>
      <c r="AT485" s="17">
        <v>-1.0000000000000029</v>
      </c>
      <c r="AU485" s="17">
        <v>-1.0000000000000029</v>
      </c>
      <c r="AV485" s="17">
        <v>1.6348582706016208E-2</v>
      </c>
      <c r="AW485" s="17">
        <v>62.631614378488557</v>
      </c>
      <c r="AX485" s="17">
        <v>62.631614378488557</v>
      </c>
      <c r="AY485" s="17">
        <v>0.22089846406613295</v>
      </c>
      <c r="AZ485" s="17">
        <v>25.142573211778974</v>
      </c>
      <c r="BA485" s="22">
        <v>1421.7740210332558</v>
      </c>
      <c r="CU485" t="e">
        <v>#N/A</v>
      </c>
      <c r="CV485" t="e">
        <v>#N/A</v>
      </c>
    </row>
    <row r="486" spans="1:100" x14ac:dyDescent="0.25">
      <c r="A486">
        <v>1450</v>
      </c>
      <c r="B486" t="s">
        <v>918</v>
      </c>
      <c r="C486" s="22">
        <v>3</v>
      </c>
      <c r="D486" s="17">
        <v>4.6493954443100654</v>
      </c>
      <c r="E486" s="17">
        <v>0.27412423958966931</v>
      </c>
      <c r="F486" s="17">
        <v>-2.0356583231290255</v>
      </c>
      <c r="G486" s="17">
        <v>-1.940073935776276</v>
      </c>
      <c r="H486" s="17">
        <v>0.54785366158746962</v>
      </c>
      <c r="I486" s="17">
        <v>0</v>
      </c>
      <c r="J486" s="17">
        <v>32.871219695248172</v>
      </c>
      <c r="K486" s="17">
        <v>0.54785366158746962</v>
      </c>
      <c r="L486" s="17">
        <v>-1.0000000000000009</v>
      </c>
      <c r="M486" s="17">
        <v>-1.0000000000000009</v>
      </c>
      <c r="N486" s="17">
        <v>10.957073231749396</v>
      </c>
      <c r="O486" s="17">
        <v>35.580541203781955</v>
      </c>
      <c r="P486" s="17">
        <v>-0.10831903200385171</v>
      </c>
      <c r="Q486" s="17">
        <v>-2.4684037170287079</v>
      </c>
      <c r="R486" s="17">
        <v>-0.78481292270142922</v>
      </c>
      <c r="S486" s="17">
        <v>0.3333333333333337</v>
      </c>
      <c r="T486" s="17">
        <v>0.33809898585336196</v>
      </c>
      <c r="U486" s="17">
        <v>0.21115526903618698</v>
      </c>
      <c r="V486" s="17">
        <v>1.2669448501360748E-2</v>
      </c>
      <c r="W486" s="17">
        <v>13.896135005470931</v>
      </c>
      <c r="X486" s="17">
        <v>1.0489820772721663</v>
      </c>
      <c r="Y486" s="17">
        <v>-1.0000000000000009</v>
      </c>
      <c r="Z486" s="17">
        <v>-1.0000000000000009</v>
      </c>
      <c r="AA486" s="17">
        <v>58.154081805970492</v>
      </c>
      <c r="AB486" s="17">
        <v>0.2828095524612057</v>
      </c>
      <c r="AC486" s="17">
        <v>0.23442379922558629</v>
      </c>
      <c r="AD486" s="17">
        <v>0.38362184277722761</v>
      </c>
      <c r="AE486" s="17">
        <v>45.042759723200987</v>
      </c>
      <c r="AF486" s="17">
        <v>0.77777777777777779</v>
      </c>
      <c r="AG486" s="17">
        <v>-1.0000000000000009</v>
      </c>
      <c r="AH486" s="17">
        <v>-1.0000000000000009</v>
      </c>
      <c r="AI486" s="17">
        <v>-7.4996174065216498E-2</v>
      </c>
      <c r="AJ486" s="17">
        <v>1.2669448501360748E-2</v>
      </c>
      <c r="AK486" s="17">
        <v>0.41708877106654679</v>
      </c>
      <c r="AL486" s="17">
        <v>0.4290096366668229</v>
      </c>
      <c r="AM486" s="17">
        <v>-0.47994136110458963</v>
      </c>
      <c r="AN486" s="17">
        <v>4.4884415989346775E-2</v>
      </c>
      <c r="AO486" s="17">
        <v>-9.9130901722820042</v>
      </c>
      <c r="AP486" s="17">
        <v>3.2671585830677854</v>
      </c>
      <c r="AQ486" s="17">
        <v>46.767354700719125</v>
      </c>
      <c r="AR486" s="17">
        <v>0.89525703672424284</v>
      </c>
      <c r="AS486" s="17">
        <v>1.5968357388596364</v>
      </c>
      <c r="AT486" s="17">
        <v>-1.0000000000000009</v>
      </c>
      <c r="AU486" s="17">
        <v>-1.0000000000000009</v>
      </c>
      <c r="AV486" s="17">
        <v>-2.7248868584777051</v>
      </c>
      <c r="AW486" s="17">
        <v>97.001781592820251</v>
      </c>
      <c r="AX486" s="17">
        <v>96.768802961652014</v>
      </c>
      <c r="AY486" s="17">
        <v>0.30860409581159726</v>
      </c>
      <c r="AZ486" s="17">
        <v>-12.76692465662634</v>
      </c>
      <c r="BA486" s="22">
        <v>1446.8552127637547</v>
      </c>
      <c r="CU486" t="e">
        <v>#N/A</v>
      </c>
      <c r="CV486" t="e">
        <v>#N/A</v>
      </c>
    </row>
    <row r="487" spans="1:100" x14ac:dyDescent="0.25">
      <c r="A487">
        <v>1452</v>
      </c>
      <c r="B487" t="s">
        <v>919</v>
      </c>
      <c r="C487" s="22">
        <v>3</v>
      </c>
      <c r="D487" s="17">
        <v>3.9470587495918297</v>
      </c>
      <c r="E487" s="17">
        <v>-9.4670952741217756E-3</v>
      </c>
      <c r="F487" s="17">
        <v>-0.98724610873447671</v>
      </c>
      <c r="G487" s="17">
        <v>-0.99040180715918391</v>
      </c>
      <c r="H487" s="17">
        <v>0.22206727746071747</v>
      </c>
      <c r="I487" s="17">
        <v>0</v>
      </c>
      <c r="J487" s="17">
        <v>13.324036647643043</v>
      </c>
      <c r="K487" s="17">
        <v>0.22206727746071747</v>
      </c>
      <c r="L487" s="17">
        <v>-0.99999999999999967</v>
      </c>
      <c r="M487" s="17">
        <v>-0.99999999999999967</v>
      </c>
      <c r="N487" s="17">
        <v>4.441345549214347</v>
      </c>
      <c r="O487" s="17">
        <v>16.280693590075689</v>
      </c>
      <c r="P487" s="17">
        <v>0.42029230995577371</v>
      </c>
      <c r="Q487" s="17">
        <v>-4.0529332614105051</v>
      </c>
      <c r="R487" s="17">
        <v>-1.4111870686242172</v>
      </c>
      <c r="S487" s="17">
        <v>0.33333333333333309</v>
      </c>
      <c r="T487" s="17">
        <v>0.2964985452653025</v>
      </c>
      <c r="U487" s="17">
        <v>0.18716445430738676</v>
      </c>
      <c r="V487" s="17">
        <v>1.310685598075147E-2</v>
      </c>
      <c r="W487" s="17">
        <v>24.32143645704226</v>
      </c>
      <c r="X487" s="17">
        <v>1.1988089060263933</v>
      </c>
      <c r="Y487" s="17">
        <v>-0.99999999999999967</v>
      </c>
      <c r="Z487" s="17">
        <v>-0.99999999999999967</v>
      </c>
      <c r="AA487" s="17">
        <v>27.834076739304184</v>
      </c>
      <c r="AB487" s="17">
        <v>4.7444819147829956E-2</v>
      </c>
      <c r="AC487" s="17">
        <v>-6.2432373875787539E-2</v>
      </c>
      <c r="AD487" s="17">
        <v>0.11346410174568031</v>
      </c>
      <c r="AE487" s="17">
        <v>4.9238273508861363</v>
      </c>
      <c r="AF487" s="17">
        <v>0.1111111111111111</v>
      </c>
      <c r="AG487" s="17">
        <v>-0.99999999999999967</v>
      </c>
      <c r="AH487" s="17">
        <v>-0.99999999999999967</v>
      </c>
      <c r="AI487" s="17">
        <v>-4.0744251898313162E-2</v>
      </c>
      <c r="AJ487" s="17">
        <v>1.310685598075147E-2</v>
      </c>
      <c r="AK487" s="17">
        <v>-2.0456891134363248E-2</v>
      </c>
      <c r="AL487" s="17">
        <v>-4.150868156927788E-2</v>
      </c>
      <c r="AM487" s="17">
        <v>0.72637188494656102</v>
      </c>
      <c r="AN487" s="17">
        <v>-0.16216618592974003</v>
      </c>
      <c r="AO487" s="17">
        <v>18.057012667992215</v>
      </c>
      <c r="AP487" s="17">
        <v>-4.2616980560898892</v>
      </c>
      <c r="AQ487" s="17">
        <v>37.645473104685294</v>
      </c>
      <c r="AR487" s="17">
        <v>0.83010318888677348</v>
      </c>
      <c r="AS487" s="17">
        <v>1.4208761834871109</v>
      </c>
      <c r="AT487" s="17">
        <v>-0.99999999999999967</v>
      </c>
      <c r="AU487" s="17">
        <v>-0.99999999999999967</v>
      </c>
      <c r="AV487" s="17">
        <v>-2.4015888757834003</v>
      </c>
      <c r="AW487" s="17">
        <v>39.85307227329001</v>
      </c>
      <c r="AX487" s="17">
        <v>40.3488728333989</v>
      </c>
      <c r="AY487" s="17">
        <v>-2.7236437602211158E-2</v>
      </c>
      <c r="AZ487" s="17">
        <v>-50.167372621536288</v>
      </c>
      <c r="BA487" s="22">
        <v>1340.1848992042439</v>
      </c>
      <c r="CU487" t="e">
        <v>#N/A</v>
      </c>
      <c r="CV487" t="e">
        <v>#N/A</v>
      </c>
    </row>
    <row r="488" spans="1:100" x14ac:dyDescent="0.25">
      <c r="A488">
        <v>1458</v>
      </c>
      <c r="B488" t="s">
        <v>920</v>
      </c>
      <c r="C488" s="22">
        <v>3</v>
      </c>
      <c r="D488" s="17">
        <v>5.1715817705050595</v>
      </c>
      <c r="E488" s="17">
        <v>0.4756774810147455</v>
      </c>
      <c r="F488" s="17">
        <v>0.52130440774497244</v>
      </c>
      <c r="G488" s="17">
        <v>0.63592567547363443</v>
      </c>
      <c r="H488" s="17">
        <v>8.8140197123838665E-2</v>
      </c>
      <c r="I488" s="17">
        <v>0</v>
      </c>
      <c r="J488" s="17">
        <v>5.288411827430318</v>
      </c>
      <c r="K488" s="17">
        <v>8.8140197123838665E-2</v>
      </c>
      <c r="L488" s="17">
        <v>-0.99999999999999944</v>
      </c>
      <c r="M488" s="17">
        <v>-0.99999999999999944</v>
      </c>
      <c r="N488" s="17">
        <v>1.7628039424767725</v>
      </c>
      <c r="O488" s="17">
        <v>11.095919273409011</v>
      </c>
      <c r="P488" s="17">
        <v>-0.62484421719500327</v>
      </c>
      <c r="Q488" s="17">
        <v>-4.1193645837442778</v>
      </c>
      <c r="R488" s="17">
        <v>-1.5584910829090868</v>
      </c>
      <c r="S488" s="17">
        <v>0.33333333333333348</v>
      </c>
      <c r="T488" s="17">
        <v>0.4480038974684869</v>
      </c>
      <c r="U488" s="17">
        <v>0.13007753213892473</v>
      </c>
      <c r="V488" s="17">
        <v>0</v>
      </c>
      <c r="W488" s="17">
        <v>32.930982632676233</v>
      </c>
      <c r="X488" s="17">
        <v>1.3196521972794961</v>
      </c>
      <c r="Y488" s="17">
        <v>-0.99999999999999944</v>
      </c>
      <c r="Z488" s="17">
        <v>-0.99999999999999944</v>
      </c>
      <c r="AA488" s="17">
        <v>60.296725976877759</v>
      </c>
      <c r="AB488" s="17">
        <v>0.15137581626690269</v>
      </c>
      <c r="AC488" s="17">
        <v>0.21973985619948169</v>
      </c>
      <c r="AD488" s="17">
        <v>0.20736901607582767</v>
      </c>
      <c r="AE488" s="17">
        <v>28.924234427110616</v>
      </c>
      <c r="AF488" s="17">
        <v>0.66666666666666663</v>
      </c>
      <c r="AG488" s="17">
        <v>-0.99999999999999944</v>
      </c>
      <c r="AH488" s="17">
        <v>-0.99999999999999944</v>
      </c>
      <c r="AI488" s="17">
        <v>-3.812849960325429E-2</v>
      </c>
      <c r="AJ488" s="17">
        <v>0</v>
      </c>
      <c r="AK488" s="17">
        <v>0.15355290904031346</v>
      </c>
      <c r="AL488" s="17">
        <v>0.62251324385533813</v>
      </c>
      <c r="AM488" s="17">
        <v>2.4334929080533571E-2</v>
      </c>
      <c r="AN488" s="17">
        <v>-5.6803778131306534E-2</v>
      </c>
      <c r="AO488" s="17">
        <v>1.3761377722149055</v>
      </c>
      <c r="AP488" s="17">
        <v>1.6924717659940254</v>
      </c>
      <c r="AQ488" s="17">
        <v>38.219394460106592</v>
      </c>
      <c r="AR488" s="17">
        <v>0.91141476294074519</v>
      </c>
      <c r="AS488" s="17">
        <v>1.407792394403335</v>
      </c>
      <c r="AT488" s="17">
        <v>-0.99999999999999944</v>
      </c>
      <c r="AU488" s="17">
        <v>-0.99999999999999944</v>
      </c>
      <c r="AV488" s="17">
        <v>-0.92256540743545212</v>
      </c>
      <c r="AW488" s="17">
        <v>73.085117016280847</v>
      </c>
      <c r="AX488" s="17">
        <v>72.322547024215737</v>
      </c>
      <c r="AY488" s="17">
        <v>0.20816884301306707</v>
      </c>
      <c r="AZ488" s="17">
        <v>7.2102014175474674</v>
      </c>
      <c r="BA488" s="22">
        <v>1531.0595618132329</v>
      </c>
      <c r="CU488" t="e">
        <v>#N/A</v>
      </c>
      <c r="CV488" t="e">
        <v>#N/A</v>
      </c>
    </row>
    <row r="489" spans="1:100" x14ac:dyDescent="0.25">
      <c r="A489">
        <v>1466</v>
      </c>
      <c r="B489" t="s">
        <v>921</v>
      </c>
      <c r="C489" s="22">
        <v>3</v>
      </c>
      <c r="D489" s="17">
        <v>5.6380556273939693</v>
      </c>
      <c r="E489" s="17">
        <v>0.5987151481499291</v>
      </c>
      <c r="F489" s="17">
        <v>0.36844879524522939</v>
      </c>
      <c r="G489" s="17">
        <v>0.54382177682951227</v>
      </c>
      <c r="H489" s="17">
        <v>0.20905205304116228</v>
      </c>
      <c r="I489" s="17">
        <v>-2.6100907399965227E-2</v>
      </c>
      <c r="J489" s="17">
        <v>10.977068738471809</v>
      </c>
      <c r="K489" s="17">
        <v>0.18295114564119697</v>
      </c>
      <c r="L489" s="17">
        <v>-0.99999999999999989</v>
      </c>
      <c r="M489" s="17">
        <v>-0.99999999999999989</v>
      </c>
      <c r="N489" s="17">
        <v>3.6590229128239353</v>
      </c>
      <c r="O489" s="17">
        <v>17.158946142695278</v>
      </c>
      <c r="P489" s="17">
        <v>1.5616382817810741</v>
      </c>
      <c r="Q489" s="17">
        <v>-0.80934597449290857</v>
      </c>
      <c r="R489" s="17">
        <v>-0.23447963913401726</v>
      </c>
      <c r="S489" s="17">
        <v>0.32624015499610926</v>
      </c>
      <c r="T489" s="17">
        <v>0.35629903890263709</v>
      </c>
      <c r="U489" s="17">
        <v>0.24585212192705047</v>
      </c>
      <c r="V489" s="17">
        <v>1.1119201229183983E-3</v>
      </c>
      <c r="W489" s="17">
        <v>29.862083612300715</v>
      </c>
      <c r="X489" s="17">
        <v>1.5126337622725643</v>
      </c>
      <c r="Y489" s="17">
        <v>-0.99999999999999989</v>
      </c>
      <c r="Z489" s="17">
        <v>-0.99999999999999989</v>
      </c>
      <c r="AA489" s="17">
        <v>77.89439356383798</v>
      </c>
      <c r="AB489" s="17">
        <v>0.27403586397112506</v>
      </c>
      <c r="AC489" s="17">
        <v>0.3074561229126867</v>
      </c>
      <c r="AD489" s="17">
        <v>0.3838438049296144</v>
      </c>
      <c r="AE489" s="17">
        <v>48.266789590671316</v>
      </c>
      <c r="AF489" s="17">
        <v>0.84615384615384615</v>
      </c>
      <c r="AG489" s="17">
        <v>-0.99999999999999989</v>
      </c>
      <c r="AH489" s="17">
        <v>-0.99999999999999989</v>
      </c>
      <c r="AI489" s="17">
        <v>0</v>
      </c>
      <c r="AJ489" s="17">
        <v>1.1119201229183983E-3</v>
      </c>
      <c r="AK489" s="17">
        <v>0.14849520834746541</v>
      </c>
      <c r="AL489" s="17">
        <v>0.17296543460065272</v>
      </c>
      <c r="AM489" s="17">
        <v>5.9703668431685016E-2</v>
      </c>
      <c r="AN489" s="17">
        <v>0.15908766553161782</v>
      </c>
      <c r="AO489" s="17">
        <v>2.2350677525294516</v>
      </c>
      <c r="AP489" s="17">
        <v>4.842018811293709</v>
      </c>
      <c r="AQ489" s="17">
        <v>40.839152350772579</v>
      </c>
      <c r="AR489" s="17">
        <v>0.92950323594871498</v>
      </c>
      <c r="AS489" s="17">
        <v>1.6955849079137624</v>
      </c>
      <c r="AT489" s="17">
        <v>-0.99999999999999989</v>
      </c>
      <c r="AU489" s="17">
        <v>-0.99999999999999989</v>
      </c>
      <c r="AV489" s="17">
        <v>0.30934213769549485</v>
      </c>
      <c r="AW489" s="17">
        <v>99.895358517827034</v>
      </c>
      <c r="AX489" s="17">
        <v>100.00655053011887</v>
      </c>
      <c r="AY489" s="17">
        <v>0.2946545865358246</v>
      </c>
      <c r="AZ489" s="17">
        <v>40.304779231620813</v>
      </c>
      <c r="BA489" s="22">
        <v>1524.1161681498643</v>
      </c>
      <c r="CU489" t="e">
        <v>#N/A</v>
      </c>
      <c r="CV489" t="e">
        <v>#N/A</v>
      </c>
    </row>
    <row r="490" spans="1:100" x14ac:dyDescent="0.25">
      <c r="A490">
        <v>1468</v>
      </c>
      <c r="B490" t="s">
        <v>922</v>
      </c>
      <c r="C490" s="22">
        <v>3</v>
      </c>
      <c r="D490" s="17">
        <v>5.4101753036438263</v>
      </c>
      <c r="E490" s="17">
        <v>0.42146963077380434</v>
      </c>
      <c r="F490" s="17">
        <v>7.4271785047862887E-3</v>
      </c>
      <c r="G490" s="17">
        <v>0.14880919529008291</v>
      </c>
      <c r="H490" s="17">
        <v>0.17750307887604858</v>
      </c>
      <c r="I490" s="17">
        <v>-2.2695442346459892E-2</v>
      </c>
      <c r="J490" s="17">
        <v>9.2884581917753124</v>
      </c>
      <c r="K490" s="17">
        <v>0.15480763652958865</v>
      </c>
      <c r="L490" s="17">
        <v>-0.99999999999999944</v>
      </c>
      <c r="M490" s="17">
        <v>-0.99999999999999944</v>
      </c>
      <c r="N490" s="17">
        <v>3.0961527305917715</v>
      </c>
      <c r="O490" s="17">
        <v>14.847442690709228</v>
      </c>
      <c r="P490" s="17">
        <v>0.253684541999323</v>
      </c>
      <c r="Q490" s="17">
        <v>4.1313275416013617</v>
      </c>
      <c r="R490" s="17">
        <v>1.4065006951705781</v>
      </c>
      <c r="S490" s="17">
        <v>0.33333333333333287</v>
      </c>
      <c r="T490" s="17">
        <v>0.33448313041875161</v>
      </c>
      <c r="U490" s="17">
        <v>0.14094282722760637</v>
      </c>
      <c r="V490" s="17">
        <v>-3.7772668084446015E-2</v>
      </c>
      <c r="W490" s="17">
        <v>24.647159454626255</v>
      </c>
      <c r="X490" s="17">
        <v>0.85129392471166443</v>
      </c>
      <c r="Y490" s="17">
        <v>-0.99999999999999944</v>
      </c>
      <c r="Z490" s="17">
        <v>-0.99999999999999944</v>
      </c>
      <c r="AA490" s="17">
        <v>44.884846833243351</v>
      </c>
      <c r="AB490" s="17">
        <v>0.1278510398489614</v>
      </c>
      <c r="AC490" s="17">
        <v>-2.3888916338050337E-2</v>
      </c>
      <c r="AD490" s="17">
        <v>0.27266161015801954</v>
      </c>
      <c r="AE490" s="17">
        <v>18.831186683446532</v>
      </c>
      <c r="AF490" s="17">
        <v>0.5</v>
      </c>
      <c r="AG490" s="17">
        <v>-0.99999999999999944</v>
      </c>
      <c r="AH490" s="17">
        <v>-0.99999999999999944</v>
      </c>
      <c r="AI490" s="17">
        <v>0</v>
      </c>
      <c r="AJ490" s="17">
        <v>-3.7772668084446015E-2</v>
      </c>
      <c r="AK490" s="17">
        <v>9.5888053052012742E-2</v>
      </c>
      <c r="AL490" s="17">
        <v>0.50045483592634477</v>
      </c>
      <c r="AM490" s="17">
        <v>-2.8966142916239002E-2</v>
      </c>
      <c r="AN490" s="17">
        <v>-0.24970017033367264</v>
      </c>
      <c r="AO490" s="17">
        <v>-0.24471330764591204</v>
      </c>
      <c r="AP490" s="17">
        <v>-3.7402300787100931</v>
      </c>
      <c r="AQ490" s="17">
        <v>33.935617646401568</v>
      </c>
      <c r="AR490" s="17">
        <v>0.77098662289524478</v>
      </c>
      <c r="AS490" s="17">
        <v>1.0061015612412532</v>
      </c>
      <c r="AT490" s="17">
        <v>-0.99999999999999944</v>
      </c>
      <c r="AU490" s="17">
        <v>-0.99999999999999944</v>
      </c>
      <c r="AV490" s="17">
        <v>1.5553098904606615</v>
      </c>
      <c r="AW490" s="17">
        <v>55.992059445242411</v>
      </c>
      <c r="AX490" s="17">
        <v>52.214792636797824</v>
      </c>
      <c r="AY490" s="17">
        <v>2.5984618170730292E-2</v>
      </c>
      <c r="AZ490" s="17">
        <v>-21.39096052937612</v>
      </c>
      <c r="BA490" s="22">
        <v>1428.0426029049295</v>
      </c>
      <c r="CU490" t="e">
        <v>#N/A</v>
      </c>
      <c r="CV490" t="e">
        <v>#N/A</v>
      </c>
    </row>
    <row r="491" spans="1:100" x14ac:dyDescent="0.25">
      <c r="A491">
        <v>1474</v>
      </c>
      <c r="B491" t="s">
        <v>923</v>
      </c>
      <c r="C491" s="22">
        <v>3</v>
      </c>
      <c r="D491" s="17">
        <v>4.5793089997934295</v>
      </c>
      <c r="E491" s="17">
        <v>-9.6127847675881894E-2</v>
      </c>
      <c r="F491" s="17">
        <v>-4.30143446731861E-2</v>
      </c>
      <c r="G491" s="17">
        <v>-5.8234789496964798E-2</v>
      </c>
      <c r="H491" s="17">
        <v>2.6594115357363411E-2</v>
      </c>
      <c r="I491" s="17">
        <v>0</v>
      </c>
      <c r="J491" s="17">
        <v>1.5956469214418039</v>
      </c>
      <c r="K491" s="17">
        <v>2.6594115357363411E-2</v>
      </c>
      <c r="L491" s="17">
        <v>-1.0000000000000004</v>
      </c>
      <c r="M491" s="17">
        <v>-1.0000000000000004</v>
      </c>
      <c r="N491" s="17">
        <v>0.5318823071472677</v>
      </c>
      <c r="O491" s="17">
        <v>6.1167211317382728</v>
      </c>
      <c r="P491" s="17">
        <v>1.2976370266920083</v>
      </c>
      <c r="Q491" s="17">
        <v>-0.59112264038907292</v>
      </c>
      <c r="R491" s="17">
        <v>2.8527376023347976E-2</v>
      </c>
      <c r="S491" s="17">
        <v>0.33333333333333359</v>
      </c>
      <c r="T491" s="17">
        <v>0.34075488020807315</v>
      </c>
      <c r="U491" s="17">
        <v>7.9917869900103355E-2</v>
      </c>
      <c r="V491" s="17">
        <v>-8.3530525437560024E-2</v>
      </c>
      <c r="W491" s="17">
        <v>25.755257705863468</v>
      </c>
      <c r="X491" s="17">
        <v>0.47340397203383605</v>
      </c>
      <c r="Y491" s="17">
        <v>-1.0000000000000004</v>
      </c>
      <c r="Z491" s="17">
        <v>-1.0000000000000004</v>
      </c>
      <c r="AA491" s="17">
        <v>32.208751670951429</v>
      </c>
      <c r="AB491" s="17">
        <v>0.14313826824322026</v>
      </c>
      <c r="AC491" s="17">
        <v>3.6637272348475747E-2</v>
      </c>
      <c r="AD491" s="17">
        <v>-5.1276208810403498E-2</v>
      </c>
      <c r="AE491" s="17">
        <v>6.4249665890646224</v>
      </c>
      <c r="AF491" s="17">
        <v>0.16666666666666666</v>
      </c>
      <c r="AG491" s="17">
        <v>-1.0000000000000004</v>
      </c>
      <c r="AH491" s="17">
        <v>-1.0000000000000004</v>
      </c>
      <c r="AI491" s="17">
        <v>0</v>
      </c>
      <c r="AJ491" s="17">
        <v>-8.3530525437560024E-2</v>
      </c>
      <c r="AK491" s="17">
        <v>0.32154505326614979</v>
      </c>
      <c r="AL491" s="17">
        <v>-6.5286309723130861E-2</v>
      </c>
      <c r="AM491" s="17">
        <v>9.0751923305447027E-2</v>
      </c>
      <c r="AN491" s="17">
        <v>0.13540849589611084</v>
      </c>
      <c r="AO491" s="17">
        <v>3.876523348966924</v>
      </c>
      <c r="AP491" s="17">
        <v>3.0587808487871153</v>
      </c>
      <c r="AQ491" s="17">
        <v>27.350904627305265</v>
      </c>
      <c r="AR491" s="17">
        <v>0.67047555800395009</v>
      </c>
      <c r="AS491" s="17">
        <v>0.49999808739119955</v>
      </c>
      <c r="AT491" s="17">
        <v>-1.0000000000000004</v>
      </c>
      <c r="AU491" s="17">
        <v>-1.0000000000000004</v>
      </c>
      <c r="AV491" s="17">
        <v>-2.9707413473616742E-2</v>
      </c>
      <c r="AW491" s="17">
        <v>41.384253651476826</v>
      </c>
      <c r="AX491" s="17">
        <v>33.031201107720825</v>
      </c>
      <c r="AY491" s="17">
        <v>-4.5882445604399011E-2</v>
      </c>
      <c r="AZ491" s="17">
        <v>-40.348136053572929</v>
      </c>
      <c r="BA491" s="22">
        <v>1328.3460929015307</v>
      </c>
      <c r="CU491" t="e">
        <v>#N/A</v>
      </c>
      <c r="CV491" t="e">
        <v>#N/A</v>
      </c>
    </row>
    <row r="492" spans="1:100" x14ac:dyDescent="0.25">
      <c r="A492">
        <v>1477</v>
      </c>
      <c r="B492" t="s">
        <v>924</v>
      </c>
      <c r="C492" s="22">
        <v>3</v>
      </c>
      <c r="D492" s="17">
        <v>2.9818574311971955</v>
      </c>
      <c r="E492" s="17">
        <v>0</v>
      </c>
      <c r="F492" s="17">
        <v>0.72463349830161861</v>
      </c>
      <c r="G492" s="17">
        <v>0.72463349830161861</v>
      </c>
      <c r="H492" s="17">
        <v>0.31771443762871077</v>
      </c>
      <c r="I492" s="17">
        <v>0</v>
      </c>
      <c r="J492" s="17">
        <v>19.062866257722643</v>
      </c>
      <c r="K492" s="17">
        <v>0.31771443762871077</v>
      </c>
      <c r="L492" s="17">
        <v>-1.0000000000000002</v>
      </c>
      <c r="M492" s="17">
        <v>-1.0000000000000002</v>
      </c>
      <c r="N492" s="17">
        <v>6.3542887525742149</v>
      </c>
      <c r="O492" s="17">
        <v>22.769357187221456</v>
      </c>
      <c r="P492" s="17">
        <v>-5.4711125665543826E-3</v>
      </c>
      <c r="Q492" s="17">
        <v>2.292763578090249E-3</v>
      </c>
      <c r="R492" s="17">
        <v>5.9235137297422739E-2</v>
      </c>
      <c r="S492" s="17">
        <v>0.33333333333333348</v>
      </c>
      <c r="T492" s="17">
        <v>0.33333333333333348</v>
      </c>
      <c r="U492" s="17">
        <v>0.27311616167177427</v>
      </c>
      <c r="V492" s="17">
        <v>0.20467333585759703</v>
      </c>
      <c r="W492" s="17">
        <v>33.069669062693102</v>
      </c>
      <c r="X492" s="17">
        <v>2.6694568908706326</v>
      </c>
      <c r="Y492" s="17">
        <v>-1.0000000000000002</v>
      </c>
      <c r="Z492" s="17">
        <v>-1.0000000000000002</v>
      </c>
      <c r="AA492" s="17">
        <v>78.477602270034581</v>
      </c>
      <c r="AB492" s="17">
        <v>0.41749256857083689</v>
      </c>
      <c r="AC492" s="17">
        <v>0.23268797747428432</v>
      </c>
      <c r="AD492" s="17">
        <v>0.25679341535576061</v>
      </c>
      <c r="AE492" s="17">
        <v>45.348698070044087</v>
      </c>
      <c r="AF492" s="17">
        <v>0.875</v>
      </c>
      <c r="AG492" s="17">
        <v>-1.0000000000000002</v>
      </c>
      <c r="AH492" s="17">
        <v>-1.0000000000000002</v>
      </c>
      <c r="AI492" s="17">
        <v>-4.5688240139468974E-3</v>
      </c>
      <c r="AJ492" s="17">
        <v>0.20467333585759703</v>
      </c>
      <c r="AK492" s="17">
        <v>-0.1159442474748638</v>
      </c>
      <c r="AL492" s="17">
        <v>2.5890774367405694E-2</v>
      </c>
      <c r="AM492" s="17">
        <v>-0.11219433244503507</v>
      </c>
      <c r="AN492" s="17">
        <v>0.10434751625466694</v>
      </c>
      <c r="AO492" s="17">
        <v>-3.3845795485001955</v>
      </c>
      <c r="AP492" s="17">
        <v>2.7381417782037012</v>
      </c>
      <c r="AQ492" s="17">
        <v>52.132535320415727</v>
      </c>
      <c r="AR492" s="17">
        <v>1.144456164196038</v>
      </c>
      <c r="AS492" s="17">
        <v>2.9871713284993451</v>
      </c>
      <c r="AT492" s="17">
        <v>-1.0000000000000002</v>
      </c>
      <c r="AU492" s="17">
        <v>-1.0000000000000002</v>
      </c>
      <c r="AV492" s="17">
        <v>0.7838686355990413</v>
      </c>
      <c r="AW492" s="17">
        <v>103.98510123545978</v>
      </c>
      <c r="AX492" s="17">
        <v>124.3610583409405</v>
      </c>
      <c r="AY492" s="17">
        <v>0.5160128163346539</v>
      </c>
      <c r="AZ492" s="17">
        <v>31.364824267848917</v>
      </c>
      <c r="BA492" s="22">
        <v>1622.9616720483257</v>
      </c>
      <c r="CU492" t="e">
        <v>#N/A</v>
      </c>
      <c r="CV492" t="e">
        <v>#N/A</v>
      </c>
    </row>
    <row r="493" spans="1:100" x14ac:dyDescent="0.25">
      <c r="A493">
        <v>1481</v>
      </c>
      <c r="B493" t="s">
        <v>925</v>
      </c>
      <c r="C493" s="22">
        <v>3</v>
      </c>
      <c r="D493" s="17">
        <v>4.8882144848060696</v>
      </c>
      <c r="E493" s="17">
        <v>0.11127587381952439</v>
      </c>
      <c r="F493" s="17">
        <v>-0.85584561107079205</v>
      </c>
      <c r="G493" s="17">
        <v>-0.87066585500719407</v>
      </c>
      <c r="H493" s="17">
        <v>0.38760110090317224</v>
      </c>
      <c r="I493" s="17">
        <v>0</v>
      </c>
      <c r="J493" s="17">
        <v>23.256066054190331</v>
      </c>
      <c r="K493" s="17">
        <v>0.38760110090317224</v>
      </c>
      <c r="L493" s="17">
        <v>-1.0000000000000027</v>
      </c>
      <c r="M493" s="17">
        <v>-1.0000000000000027</v>
      </c>
      <c r="N493" s="17">
        <v>7.7520220180634505</v>
      </c>
      <c r="O493" s="17">
        <v>27.273614683989212</v>
      </c>
      <c r="P493" s="17">
        <v>-1.8435943160273645E-2</v>
      </c>
      <c r="Q493" s="17">
        <v>-1.0917682808876858</v>
      </c>
      <c r="R493" s="17">
        <v>-0.30008559294213943</v>
      </c>
      <c r="S493" s="17">
        <v>0.33333333333333431</v>
      </c>
      <c r="T493" s="17">
        <v>0.33333333333333431</v>
      </c>
      <c r="U493" s="17">
        <v>0.34374185294619325</v>
      </c>
      <c r="V493" s="17">
        <v>0.20668372425168813</v>
      </c>
      <c r="W493" s="17">
        <v>33.179645718455063</v>
      </c>
      <c r="X493" s="17">
        <v>2.8941353230583968</v>
      </c>
      <c r="Y493" s="17">
        <v>-1.0000000000000027</v>
      </c>
      <c r="Z493" s="17">
        <v>-1.0000000000000027</v>
      </c>
      <c r="AA493" s="17">
        <v>73.323825264801016</v>
      </c>
      <c r="AB493" s="17">
        <v>0.30747161471328638</v>
      </c>
      <c r="AC493" s="17">
        <v>0.13159134242796999</v>
      </c>
      <c r="AD493" s="17">
        <v>0.36982234564450506</v>
      </c>
      <c r="AE493" s="17">
        <v>40.444265139288078</v>
      </c>
      <c r="AF493" s="17">
        <v>0.88235294117647056</v>
      </c>
      <c r="AG493" s="17">
        <v>-1.0000000000000027</v>
      </c>
      <c r="AH493" s="17">
        <v>-1.0000000000000027</v>
      </c>
      <c r="AI493" s="17">
        <v>-2.1939036277869237E-3</v>
      </c>
      <c r="AJ493" s="17">
        <v>0.20668372425168813</v>
      </c>
      <c r="AK493" s="17">
        <v>6.3519807644499937E-2</v>
      </c>
      <c r="AL493" s="17">
        <v>-0.11190440263764036</v>
      </c>
      <c r="AM493" s="17">
        <v>1.6046990460574853E-2</v>
      </c>
      <c r="AN493" s="17">
        <v>-0.1260873749148573</v>
      </c>
      <c r="AO493" s="17">
        <v>0.71877379973687128</v>
      </c>
      <c r="AP493" s="17">
        <v>-3.7117063860596358</v>
      </c>
      <c r="AQ493" s="17">
        <v>56.435711772645405</v>
      </c>
      <c r="AR493" s="17">
        <v>1.2170922438645506</v>
      </c>
      <c r="AS493" s="17">
        <v>3.2817364239615703</v>
      </c>
      <c r="AT493" s="17">
        <v>-1.0000000000000027</v>
      </c>
      <c r="AU493" s="17">
        <v>-1.0000000000000027</v>
      </c>
      <c r="AV493" s="17">
        <v>-1.1707514479493319</v>
      </c>
      <c r="AW493" s="17">
        <v>96.885733562730607</v>
      </c>
      <c r="AX493" s="17">
        <v>117.51022791534363</v>
      </c>
      <c r="AY493" s="17">
        <v>4.607238745187562E-2</v>
      </c>
      <c r="AZ493" s="17">
        <v>5.8417371860530809E-2</v>
      </c>
      <c r="BA493" s="22">
        <v>1527.2653250746878</v>
      </c>
      <c r="CU493" t="e">
        <v>#N/A</v>
      </c>
      <c r="CV493" t="e">
        <v>#N/A</v>
      </c>
    </row>
    <row r="494" spans="1:100" x14ac:dyDescent="0.25">
      <c r="A494">
        <v>1482</v>
      </c>
      <c r="B494" t="s">
        <v>926</v>
      </c>
      <c r="C494" s="22">
        <v>3</v>
      </c>
      <c r="D494" s="17">
        <v>5.1321899632241292</v>
      </c>
      <c r="E494" s="17">
        <v>-0.15402121267179619</v>
      </c>
      <c r="F494" s="17">
        <v>0.1813928438304202</v>
      </c>
      <c r="G494" s="17">
        <v>0.12614881315947901</v>
      </c>
      <c r="H494" s="17">
        <v>-0.16265266878109041</v>
      </c>
      <c r="I494" s="17">
        <v>0</v>
      </c>
      <c r="J494" s="17">
        <v>-9.7591601268654262</v>
      </c>
      <c r="K494" s="17">
        <v>-0.16265266878109041</v>
      </c>
      <c r="L494" s="17">
        <v>-0.99999999999999867</v>
      </c>
      <c r="M494" s="17">
        <v>-0.99999999999999867</v>
      </c>
      <c r="N494" s="17">
        <v>-3.2530533756218092</v>
      </c>
      <c r="O494" s="17">
        <v>-4.5008213504818091</v>
      </c>
      <c r="P494" s="17">
        <v>-2.5796745874303291</v>
      </c>
      <c r="Q494" s="17">
        <v>-1.9229660138151574</v>
      </c>
      <c r="R494" s="17">
        <v>-0.9649560386268432</v>
      </c>
      <c r="S494" s="17">
        <v>0.33333333333333282</v>
      </c>
      <c r="T494" s="17">
        <v>0.35484416380572453</v>
      </c>
      <c r="U494" s="17">
        <v>0.34521483092265903</v>
      </c>
      <c r="V494" s="17">
        <v>2.8600155870984481E-2</v>
      </c>
      <c r="W494" s="17">
        <v>48.985806108551664</v>
      </c>
      <c r="X494" s="17">
        <v>2.4248012553090836</v>
      </c>
      <c r="Y494" s="17">
        <v>-0.99999999999999867</v>
      </c>
      <c r="Z494" s="17">
        <v>-0.99999999999999867</v>
      </c>
      <c r="AA494" s="17">
        <v>59.722852636736484</v>
      </c>
      <c r="AB494" s="17">
        <v>1.2867788411249718E-2</v>
      </c>
      <c r="AC494" s="17">
        <v>0.12850809312902514</v>
      </c>
      <c r="AD494" s="17">
        <v>9.2664169795958345E-2</v>
      </c>
      <c r="AE494" s="17">
        <v>11.702002566811657</v>
      </c>
      <c r="AF494" s="17">
        <v>0.46666666666666667</v>
      </c>
      <c r="AG494" s="17">
        <v>-0.99999999999999867</v>
      </c>
      <c r="AH494" s="17">
        <v>-0.99999999999999867</v>
      </c>
      <c r="AI494" s="17">
        <v>-9.1798801126743573E-2</v>
      </c>
      <c r="AJ494" s="17">
        <v>2.8600155870984481E-2</v>
      </c>
      <c r="AK494" s="17">
        <v>-1.210448075895118E-2</v>
      </c>
      <c r="AL494" s="17">
        <v>-9.5992900040796969E-2</v>
      </c>
      <c r="AM494" s="17">
        <v>-0.18838829574740262</v>
      </c>
      <c r="AN494" s="17">
        <v>-4.855448634267906E-2</v>
      </c>
      <c r="AO494" s="17">
        <v>-4.7702297974798222</v>
      </c>
      <c r="AP494" s="17">
        <v>-1.6938266587709616</v>
      </c>
      <c r="AQ494" s="17">
        <v>39.226645981686232</v>
      </c>
      <c r="AR494" s="17">
        <v>1.0619924839327017</v>
      </c>
      <c r="AS494" s="17">
        <v>2.2621485865279927</v>
      </c>
      <c r="AT494" s="17">
        <v>-0.99999999999999867</v>
      </c>
      <c r="AU494" s="17">
        <v>-0.99999999999999867</v>
      </c>
      <c r="AV494" s="17">
        <v>-0.83880722546736319</v>
      </c>
      <c r="AW494" s="17">
        <v>53.528204627483703</v>
      </c>
      <c r="AX494" s="17">
        <v>54.552244192047283</v>
      </c>
      <c r="AY494" s="17">
        <v>0.11825403875300697</v>
      </c>
      <c r="AZ494" s="17">
        <v>-11.688098521856315</v>
      </c>
      <c r="BA494" s="22">
        <v>1404.9980260856003</v>
      </c>
      <c r="CU494" t="e">
        <v>#N/A</v>
      </c>
      <c r="CV494" t="e">
        <v>#N/A</v>
      </c>
    </row>
    <row r="495" spans="1:100" x14ac:dyDescent="0.25">
      <c r="A495">
        <v>1492</v>
      </c>
      <c r="B495" t="s">
        <v>927</v>
      </c>
      <c r="C495" s="22">
        <v>3</v>
      </c>
      <c r="D495" s="17">
        <v>6.3154519599104244</v>
      </c>
      <c r="E495" s="17">
        <v>0</v>
      </c>
      <c r="F495" s="17">
        <v>0.32070600851902326</v>
      </c>
      <c r="G495" s="17">
        <v>0.32070600851902326</v>
      </c>
      <c r="H495" s="17">
        <v>0.37797427346584261</v>
      </c>
      <c r="I495" s="17">
        <v>0</v>
      </c>
      <c r="J495" s="17">
        <v>22.678456407950566</v>
      </c>
      <c r="K495" s="17">
        <v>0.37797427346584261</v>
      </c>
      <c r="L495" s="17">
        <v>-0.99999999999999911</v>
      </c>
      <c r="M495" s="17">
        <v>-0.99999999999999911</v>
      </c>
      <c r="N495" s="17">
        <v>7.5594854693168525</v>
      </c>
      <c r="O495" s="17">
        <v>29.314614376380014</v>
      </c>
      <c r="P495" s="17">
        <v>0.25231071548219691</v>
      </c>
      <c r="Q495" s="17">
        <v>0.43500898157139595</v>
      </c>
      <c r="R495" s="17">
        <v>0.19150561578742095</v>
      </c>
      <c r="S495" s="17">
        <v>0.33333333333333265</v>
      </c>
      <c r="T495" s="17">
        <v>0.37769247500331937</v>
      </c>
      <c r="U495" s="17">
        <v>0.3720322339292968</v>
      </c>
      <c r="V495" s="17">
        <v>0.24856321759560857</v>
      </c>
      <c r="W495" s="17">
        <v>38.145879455828613</v>
      </c>
      <c r="X495" s="17">
        <v>3.3482307443930925</v>
      </c>
      <c r="Y495" s="17">
        <v>-0.99999999999999911</v>
      </c>
      <c r="Z495" s="17">
        <v>-0.99999999999999911</v>
      </c>
      <c r="AA495" s="17">
        <v>71.940021164495562</v>
      </c>
      <c r="AB495" s="17">
        <v>0.33755623656061334</v>
      </c>
      <c r="AC495" s="17">
        <v>0.28556395077113195</v>
      </c>
      <c r="AD495" s="17">
        <v>4.8932534525844812E-2</v>
      </c>
      <c r="AE495" s="17">
        <v>33.602636092879528</v>
      </c>
      <c r="AF495" s="17">
        <v>1</v>
      </c>
      <c r="AG495" s="17">
        <v>-0.99999999999999911</v>
      </c>
      <c r="AH495" s="17">
        <v>-0.99999999999999911</v>
      </c>
      <c r="AI495" s="17">
        <v>1.4441788465888608E-2</v>
      </c>
      <c r="AJ495" s="17">
        <v>0.24856321759560857</v>
      </c>
      <c r="AK495" s="17">
        <v>-0.12348245777388513</v>
      </c>
      <c r="AL495" s="17">
        <v>8.2451801673155564E-2</v>
      </c>
      <c r="AM495" s="17">
        <v>0.23204911356057334</v>
      </c>
      <c r="AN495" s="17">
        <v>-0.13806608457237624</v>
      </c>
      <c r="AO495" s="17">
        <v>5.1838155501449092</v>
      </c>
      <c r="AP495" s="17">
        <v>-3.0393931059436285</v>
      </c>
      <c r="AQ495" s="17">
        <v>60.824335863779183</v>
      </c>
      <c r="AR495" s="17">
        <v>1.3316212598615587</v>
      </c>
      <c r="AS495" s="17">
        <v>3.7262050178589363</v>
      </c>
      <c r="AT495" s="17">
        <v>-0.99999999999999911</v>
      </c>
      <c r="AU495" s="17">
        <v>-0.99999999999999911</v>
      </c>
      <c r="AV495" s="17">
        <v>0.51221162430644429</v>
      </c>
      <c r="AW495" s="17">
        <v>98.215242434931909</v>
      </c>
      <c r="AX495" s="17">
        <v>123.36039996381056</v>
      </c>
      <c r="AY495" s="17">
        <v>0.33175052553741413</v>
      </c>
      <c r="AZ495" s="17">
        <v>45.141761006286629</v>
      </c>
      <c r="BA495" s="22">
        <v>1587.4032107054475</v>
      </c>
      <c r="CU495" t="e">
        <v>#N/A</v>
      </c>
      <c r="CV495" t="e">
        <v>#N/A</v>
      </c>
    </row>
    <row r="496" spans="1:100" x14ac:dyDescent="0.25">
      <c r="A496">
        <v>1493</v>
      </c>
      <c r="B496" t="s">
        <v>928</v>
      </c>
      <c r="C496" s="22">
        <v>3</v>
      </c>
      <c r="D496" s="17">
        <v>4.3877627671004413</v>
      </c>
      <c r="E496" s="17">
        <v>8.1872919451927137E-2</v>
      </c>
      <c r="F496" s="17">
        <v>1.3384286099646274</v>
      </c>
      <c r="G496" s="17">
        <v>1.3384286099646274</v>
      </c>
      <c r="H496" s="17">
        <v>-2.4057891678024423E-2</v>
      </c>
      <c r="I496" s="17">
        <v>0</v>
      </c>
      <c r="J496" s="17">
        <v>-1.4434735006814643</v>
      </c>
      <c r="K496" s="17">
        <v>-2.4057891678024423E-2</v>
      </c>
      <c r="L496" s="17">
        <v>-1.0000000000000018</v>
      </c>
      <c r="M496" s="17">
        <v>-1.0000000000000018</v>
      </c>
      <c r="N496" s="17">
        <v>-0.48115783356048836</v>
      </c>
      <c r="O496" s="17">
        <v>4.2827178763835985</v>
      </c>
      <c r="P496" s="17">
        <v>1.8726261631092704</v>
      </c>
      <c r="Q496" s="17">
        <v>-0.40388767225809197</v>
      </c>
      <c r="R496" s="17">
        <v>3.3534454469996249E-2</v>
      </c>
      <c r="S496" s="17">
        <v>0.33333333333333415</v>
      </c>
      <c r="T496" s="17">
        <v>0.27196101433950565</v>
      </c>
      <c r="U496" s="17">
        <v>0.42951123573003813</v>
      </c>
      <c r="V496" s="17">
        <v>8.8730247113399455E-3</v>
      </c>
      <c r="W496" s="17">
        <v>42.70945999168967</v>
      </c>
      <c r="X496" s="17">
        <v>2.3392630115452269</v>
      </c>
      <c r="Y496" s="17">
        <v>-1.0000000000000018</v>
      </c>
      <c r="Z496" s="17">
        <v>-1.0000000000000018</v>
      </c>
      <c r="AA496" s="17">
        <v>68.776392208936585</v>
      </c>
      <c r="AB496" s="17">
        <v>0.1274514018023748</v>
      </c>
      <c r="AC496" s="17">
        <v>0.2350374928105293</v>
      </c>
      <c r="AD496" s="17">
        <v>0.15817906064263451</v>
      </c>
      <c r="AE496" s="17">
        <v>26.033397762776929</v>
      </c>
      <c r="AF496" s="17">
        <v>0.6428571428571429</v>
      </c>
      <c r="AG496" s="17">
        <v>-1.0000000000000018</v>
      </c>
      <c r="AH496" s="17">
        <v>-1.0000000000000018</v>
      </c>
      <c r="AI496" s="17">
        <v>3.5009087447581036E-2</v>
      </c>
      <c r="AJ496" s="17">
        <v>8.8730247113399455E-3</v>
      </c>
      <c r="AK496" s="17">
        <v>-0.13826866201238991</v>
      </c>
      <c r="AL496" s="17">
        <v>-0.20540648171401713</v>
      </c>
      <c r="AM496" s="17">
        <v>-0.34207666502768669</v>
      </c>
      <c r="AN496" s="17">
        <v>2.5434046114902711E-2</v>
      </c>
      <c r="AO496" s="17">
        <v>-9.2432599357541161</v>
      </c>
      <c r="AP496" s="17">
        <v>-0.39118125569751971</v>
      </c>
      <c r="AQ496" s="17">
        <v>41.265986491008228</v>
      </c>
      <c r="AR496" s="17">
        <v>1.0436786081142175</v>
      </c>
      <c r="AS496" s="17">
        <v>2.3152051198672035</v>
      </c>
      <c r="AT496" s="17">
        <v>-1.0000000000000018</v>
      </c>
      <c r="AU496" s="17">
        <v>-1.0000000000000018</v>
      </c>
      <c r="AV496" s="17">
        <v>1.3719630644346241</v>
      </c>
      <c r="AW496" s="17">
        <v>72.667928829622653</v>
      </c>
      <c r="AX496" s="17">
        <v>74.255413049708295</v>
      </c>
      <c r="AY496" s="17">
        <v>0.34169343946261821</v>
      </c>
      <c r="AZ496" s="17">
        <v>32.627172057146446</v>
      </c>
      <c r="BA496" s="22">
        <v>1455.2684910625626</v>
      </c>
      <c r="CU496" t="e">
        <v>#N/A</v>
      </c>
      <c r="CV496" t="e">
        <v>#N/A</v>
      </c>
    </row>
    <row r="497" spans="1:100" x14ac:dyDescent="0.25">
      <c r="A497">
        <v>1495</v>
      </c>
      <c r="B497" t="s">
        <v>477</v>
      </c>
      <c r="C497" s="22">
        <v>3</v>
      </c>
      <c r="D497" s="17">
        <v>3.9303624498997549</v>
      </c>
      <c r="E497" s="17">
        <v>0</v>
      </c>
      <c r="F497" s="17">
        <v>0.69531425669975999</v>
      </c>
      <c r="G497" s="17">
        <v>0.69531425669975999</v>
      </c>
      <c r="H497" s="17">
        <v>1.7533100649701636E-2</v>
      </c>
      <c r="I497" s="17">
        <v>-5.3668438227119112E-3</v>
      </c>
      <c r="J497" s="17">
        <v>0.72997540961938057</v>
      </c>
      <c r="K497" s="17">
        <v>1.2166256826989725E-2</v>
      </c>
      <c r="L497" s="17">
        <v>-1</v>
      </c>
      <c r="M497" s="17">
        <v>-1</v>
      </c>
      <c r="N497" s="17">
        <v>0.24332513653979432</v>
      </c>
      <c r="O497" s="17">
        <v>5.3556521162188968</v>
      </c>
      <c r="P497" s="17">
        <v>7.0179108656523159E-2</v>
      </c>
      <c r="Q497" s="17">
        <v>-0.26327115091376296</v>
      </c>
      <c r="R497" s="17">
        <v>-0.12408350998023859</v>
      </c>
      <c r="S497" s="17">
        <v>0.33333333333333337</v>
      </c>
      <c r="T497" s="17">
        <v>0.33333333333333337</v>
      </c>
      <c r="U497" s="17">
        <v>0.25860432075660289</v>
      </c>
      <c r="V497" s="17">
        <v>-0.13521370328162183</v>
      </c>
      <c r="W497" s="17">
        <v>31.115641092586305</v>
      </c>
      <c r="X497" s="17">
        <v>0.8776354731763566</v>
      </c>
      <c r="Y497" s="17">
        <v>-1</v>
      </c>
      <c r="Z497" s="17">
        <v>-1</v>
      </c>
      <c r="AA497" s="17">
        <v>62.215190489265048</v>
      </c>
      <c r="AB497" s="17">
        <v>0.15834959864276951</v>
      </c>
      <c r="AC497" s="17">
        <v>0.18726029893059837</v>
      </c>
      <c r="AD497" s="17">
        <v>0.2788627605598103</v>
      </c>
      <c r="AE497" s="17">
        <v>31.223632906658924</v>
      </c>
      <c r="AF497" s="17">
        <v>0.75</v>
      </c>
      <c r="AG497" s="17">
        <v>-1</v>
      </c>
      <c r="AH497" s="17">
        <v>-1</v>
      </c>
      <c r="AI497" s="17">
        <v>-5.0364547884857239E-3</v>
      </c>
      <c r="AJ497" s="17">
        <v>-0.13521370328162183</v>
      </c>
      <c r="AK497" s="17">
        <v>-0.13162780261249862</v>
      </c>
      <c r="AL497" s="17">
        <v>-1.6191693149057154E-3</v>
      </c>
      <c r="AM497" s="17">
        <v>0.12331156075684221</v>
      </c>
      <c r="AN497" s="17">
        <v>4.8846391941461793E-2</v>
      </c>
      <c r="AO497" s="17">
        <v>2.4246500058585623</v>
      </c>
      <c r="AP497" s="17">
        <v>1.2130639519620163</v>
      </c>
      <c r="AQ497" s="17">
        <v>31.845616502205704</v>
      </c>
      <c r="AR497" s="17">
        <v>0.79005728414164778</v>
      </c>
      <c r="AS497" s="17">
        <v>0.88980173000334672</v>
      </c>
      <c r="AT497" s="17">
        <v>-1</v>
      </c>
      <c r="AU497" s="17">
        <v>-1</v>
      </c>
      <c r="AV497" s="17">
        <v>0.57123074671952145</v>
      </c>
      <c r="AW497" s="17">
        <v>68.783906557445974</v>
      </c>
      <c r="AX497" s="17">
        <v>55.161807133514017</v>
      </c>
      <c r="AY497" s="17">
        <v>0.17105333784698507</v>
      </c>
      <c r="AZ497" s="17">
        <v>-40.380233654868313</v>
      </c>
      <c r="BA497" s="22">
        <v>1472.1888122439739</v>
      </c>
      <c r="CU497" t="e">
        <v>#N/A</v>
      </c>
      <c r="CV497" t="e">
        <v>#N/A</v>
      </c>
    </row>
    <row r="498" spans="1:100" x14ac:dyDescent="0.25">
      <c r="A498">
        <v>1501</v>
      </c>
      <c r="B498" t="s">
        <v>929</v>
      </c>
      <c r="C498" s="22">
        <v>3</v>
      </c>
      <c r="D498" s="17">
        <v>4.7528180899120924</v>
      </c>
      <c r="E498" s="17">
        <v>0</v>
      </c>
      <c r="F498" s="17">
        <v>0.94167534931558516</v>
      </c>
      <c r="G498" s="17">
        <v>0.94167534931558516</v>
      </c>
      <c r="H498" s="17">
        <v>0.27735319290235799</v>
      </c>
      <c r="I498" s="17">
        <v>-1.0203720009938E-2</v>
      </c>
      <c r="J498" s="17">
        <v>16.028968373545201</v>
      </c>
      <c r="K498" s="17">
        <v>0.26714947289242003</v>
      </c>
      <c r="L498" s="17">
        <v>-1.0000000000000002</v>
      </c>
      <c r="M498" s="17">
        <v>-1.0000000000000002</v>
      </c>
      <c r="N498" s="17">
        <v>5.3429894578484038</v>
      </c>
      <c r="O498" s="17">
        <v>21.723461812772911</v>
      </c>
      <c r="P498" s="17">
        <v>-0.46835155529136041</v>
      </c>
      <c r="Q498" s="17">
        <v>1.7835057747850682</v>
      </c>
      <c r="R498" s="17">
        <v>0.55189819119125982</v>
      </c>
      <c r="S498" s="17">
        <v>0.33333333333333326</v>
      </c>
      <c r="T498" s="17">
        <v>0.33333333333333326</v>
      </c>
      <c r="U498" s="17">
        <v>0.37151567180974865</v>
      </c>
      <c r="V498" s="17">
        <v>0.25406117550955837</v>
      </c>
      <c r="W498" s="17">
        <v>41.003761643742138</v>
      </c>
      <c r="X498" s="17">
        <v>3.4099469340705908</v>
      </c>
      <c r="Y498" s="17">
        <v>-1.0000000000000002</v>
      </c>
      <c r="Z498" s="17">
        <v>-1.0000000000000002</v>
      </c>
      <c r="AA498" s="17">
        <v>58.935875395711278</v>
      </c>
      <c r="AB498" s="17">
        <v>0.17365810575461332</v>
      </c>
      <c r="AC498" s="17">
        <v>0.22124206559267803</v>
      </c>
      <c r="AD498" s="17">
        <v>-4.7295860131733695E-2</v>
      </c>
      <c r="AE498" s="17">
        <v>17.380215560777884</v>
      </c>
      <c r="AF498" s="17">
        <v>0.5714285714285714</v>
      </c>
      <c r="AG498" s="17">
        <v>-1.0000000000000002</v>
      </c>
      <c r="AH498" s="17">
        <v>-1.0000000000000002</v>
      </c>
      <c r="AI498" s="17">
        <v>0</v>
      </c>
      <c r="AJ498" s="17">
        <v>0.25406117550955837</v>
      </c>
      <c r="AK498" s="17">
        <v>-3.6332206230415026E-2</v>
      </c>
      <c r="AL498" s="17">
        <v>0.21624486283058411</v>
      </c>
      <c r="AM498" s="17">
        <v>-0.2327969747991831</v>
      </c>
      <c r="AN498" s="17">
        <v>-0.24388131284674</v>
      </c>
      <c r="AO498" s="17">
        <v>-6.0015854011316527</v>
      </c>
      <c r="AP498" s="17">
        <v>-5.0158085070155787</v>
      </c>
      <c r="AQ498" s="17">
        <v>57.032730017287356</v>
      </c>
      <c r="AR498" s="17">
        <v>1.292243513985974</v>
      </c>
      <c r="AS498" s="17">
        <v>3.6770964069630119</v>
      </c>
      <c r="AT498" s="17">
        <v>-1.0000000000000002</v>
      </c>
      <c r="AU498" s="17">
        <v>-1.0000000000000002</v>
      </c>
      <c r="AV498" s="17">
        <v>1.4935735405068449</v>
      </c>
      <c r="AW498" s="17">
        <v>75.643528701468554</v>
      </c>
      <c r="AX498" s="17">
        <v>101.04964625242442</v>
      </c>
      <c r="AY498" s="17">
        <v>-4.9800631021467735E-3</v>
      </c>
      <c r="AZ498" s="17">
        <v>-33.480720468858856</v>
      </c>
      <c r="BA498" s="22">
        <v>1465.5806677190487</v>
      </c>
      <c r="CU498" t="e">
        <v>#N/A</v>
      </c>
      <c r="CV498" t="e">
        <v>#N/A</v>
      </c>
    </row>
    <row r="499" spans="1:100" x14ac:dyDescent="0.25">
      <c r="A499">
        <v>1502</v>
      </c>
      <c r="B499" t="s">
        <v>930</v>
      </c>
      <c r="C499" s="22">
        <v>3</v>
      </c>
      <c r="D499" s="17">
        <v>4.7589556471962959</v>
      </c>
      <c r="E499" s="17">
        <v>0.38272098158183698</v>
      </c>
      <c r="F499" s="17">
        <v>0.96305697316368521</v>
      </c>
      <c r="G499" s="17">
        <v>1.072192030162632</v>
      </c>
      <c r="H499" s="17">
        <v>0.5019455936760997</v>
      </c>
      <c r="I499" s="17">
        <v>0</v>
      </c>
      <c r="J499" s="17">
        <v>30.116735620565986</v>
      </c>
      <c r="K499" s="17">
        <v>0.5019455936760997</v>
      </c>
      <c r="L499" s="17">
        <v>-0.99999999999999889</v>
      </c>
      <c r="M499" s="17">
        <v>-0.99999999999999889</v>
      </c>
      <c r="N499" s="17">
        <v>10.038911873521997</v>
      </c>
      <c r="O499" s="17">
        <v>35.947883297924903</v>
      </c>
      <c r="P499" s="17">
        <v>-5.1030668505310517E-3</v>
      </c>
      <c r="Q499" s="17">
        <v>0.58734205800748929</v>
      </c>
      <c r="R499" s="17">
        <v>0.21949132446925382</v>
      </c>
      <c r="S499" s="17">
        <v>0.33333333333333293</v>
      </c>
      <c r="T499" s="17">
        <v>0.36030022330107109</v>
      </c>
      <c r="U499" s="17">
        <v>0.30778570575059955</v>
      </c>
      <c r="V499" s="17">
        <v>-1.1527513783562218E-2</v>
      </c>
      <c r="W499" s="17">
        <v>19.517846197013668</v>
      </c>
      <c r="X499" s="17">
        <v>1.3806325932270669</v>
      </c>
      <c r="Y499" s="17">
        <v>-0.99999999999999889</v>
      </c>
      <c r="Z499" s="17">
        <v>-0.99999999999999889</v>
      </c>
      <c r="AA499" s="17">
        <v>54.472929213285781</v>
      </c>
      <c r="AB499" s="17">
        <v>0.24628053675266398</v>
      </c>
      <c r="AC499" s="17">
        <v>0.17697689493857335</v>
      </c>
      <c r="AD499" s="17">
        <v>0.27145440214481992</v>
      </c>
      <c r="AE499" s="17">
        <v>34.73559169180286</v>
      </c>
      <c r="AF499" s="17">
        <v>0.5714285714285714</v>
      </c>
      <c r="AG499" s="17">
        <v>-0.99999999999999889</v>
      </c>
      <c r="AH499" s="17">
        <v>-0.99999999999999889</v>
      </c>
      <c r="AI499" s="17">
        <v>0</v>
      </c>
      <c r="AJ499" s="17">
        <v>-1.1527513783562218E-2</v>
      </c>
      <c r="AK499" s="17">
        <v>1.0137848280132422E-2</v>
      </c>
      <c r="AL499" s="17">
        <v>-8.8530615026138015E-2</v>
      </c>
      <c r="AM499" s="17">
        <v>-7.7686610966448841E-2</v>
      </c>
      <c r="AN499" s="17">
        <v>0.30542715781219443</v>
      </c>
      <c r="AO499" s="17">
        <v>-1.8914760327605593</v>
      </c>
      <c r="AP499" s="17">
        <v>7.1930258701741714</v>
      </c>
      <c r="AQ499" s="17">
        <v>49.634581817579672</v>
      </c>
      <c r="AR499" s="17">
        <v>0.98989174860144136</v>
      </c>
      <c r="AS499" s="17">
        <v>1.8825781869031659</v>
      </c>
      <c r="AT499" s="17">
        <v>-0.99999999999999889</v>
      </c>
      <c r="AU499" s="17">
        <v>-0.99999999999999889</v>
      </c>
      <c r="AV499" s="17">
        <v>1.2916833546318855</v>
      </c>
      <c r="AW499" s="17">
        <v>97.61383838138488</v>
      </c>
      <c r="AX499" s="17">
        <v>96.461087003028666</v>
      </c>
      <c r="AY499" s="17">
        <v>0.27484720796401424</v>
      </c>
      <c r="AZ499" s="17">
        <v>16.256050756109197</v>
      </c>
      <c r="BA499" s="22">
        <v>1472.3667485330175</v>
      </c>
      <c r="CU499" t="e">
        <v>#N/A</v>
      </c>
      <c r="CV499" t="e">
        <v>#N/A</v>
      </c>
    </row>
    <row r="500" spans="1:100" x14ac:dyDescent="0.25">
      <c r="A500">
        <v>1504</v>
      </c>
      <c r="B500" t="s">
        <v>931</v>
      </c>
      <c r="C500" s="22">
        <v>3</v>
      </c>
      <c r="D500" s="17">
        <v>4.9228116728103206</v>
      </c>
      <c r="E500" s="17">
        <v>0</v>
      </c>
      <c r="F500" s="17">
        <v>0.20463764312262661</v>
      </c>
      <c r="G500" s="17">
        <v>0.20463764312262661</v>
      </c>
      <c r="H500" s="17">
        <v>4.1807545527724671E-2</v>
      </c>
      <c r="I500" s="17">
        <v>0</v>
      </c>
      <c r="J500" s="17">
        <v>2.5084527316634855</v>
      </c>
      <c r="K500" s="17">
        <v>4.1807545527724671E-2</v>
      </c>
      <c r="L500" s="17">
        <v>-1.000000000000002</v>
      </c>
      <c r="M500" s="17">
        <v>-1.000000000000002</v>
      </c>
      <c r="N500" s="17">
        <v>0.83615091055449342</v>
      </c>
      <c r="O500" s="17">
        <v>7.6359020475964252</v>
      </c>
      <c r="P500" s="17">
        <v>-0.59798542382157693</v>
      </c>
      <c r="Q500" s="17">
        <v>2.0190909472886673</v>
      </c>
      <c r="R500" s="17">
        <v>0.62391995845014769</v>
      </c>
      <c r="S500" s="17">
        <v>0.33333333333333393</v>
      </c>
      <c r="T500" s="17">
        <v>0.34640049421212049</v>
      </c>
      <c r="U500" s="17">
        <v>0.54512083580185333</v>
      </c>
      <c r="V500" s="17">
        <v>5.4817356320455951E-2</v>
      </c>
      <c r="W500" s="17">
        <v>49.514578965601558</v>
      </c>
      <c r="X500" s="17">
        <v>3.1603809240266649</v>
      </c>
      <c r="Y500" s="17">
        <v>-1.000000000000002</v>
      </c>
      <c r="Z500" s="17">
        <v>-1.000000000000002</v>
      </c>
      <c r="AA500" s="17">
        <v>67.341913771654319</v>
      </c>
      <c r="AB500" s="17">
        <v>8.9747239124514183E-2</v>
      </c>
      <c r="AC500" s="17">
        <v>0.1852263654824863</v>
      </c>
      <c r="AD500" s="17">
        <v>6.9094692345051972E-2</v>
      </c>
      <c r="AE500" s="17">
        <v>17.203414847602627</v>
      </c>
      <c r="AF500" s="17">
        <v>0.6875</v>
      </c>
      <c r="AG500" s="17">
        <v>-1.000000000000002</v>
      </c>
      <c r="AH500" s="17">
        <v>-1.000000000000002</v>
      </c>
      <c r="AI500" s="17">
        <v>0</v>
      </c>
      <c r="AJ500" s="17">
        <v>5.4817356320455951E-2</v>
      </c>
      <c r="AK500" s="17">
        <v>5.5086310009759873E-2</v>
      </c>
      <c r="AL500" s="17">
        <v>-0.16018389758541809</v>
      </c>
      <c r="AM500" s="17">
        <v>0.1610821227593458</v>
      </c>
      <c r="AN500" s="17">
        <v>-0.22338321556699622</v>
      </c>
      <c r="AO500" s="17">
        <v>4.3024846190324455</v>
      </c>
      <c r="AP500" s="17">
        <v>-6.3854998771019957</v>
      </c>
      <c r="AQ500" s="17">
        <v>52.023031697265061</v>
      </c>
      <c r="AR500" s="17">
        <v>1.279672019667764</v>
      </c>
      <c r="AS500" s="17">
        <v>3.2021884695543892</v>
      </c>
      <c r="AT500" s="17">
        <v>-1.000000000000002</v>
      </c>
      <c r="AU500" s="17">
        <v>-1.000000000000002</v>
      </c>
      <c r="AV500" s="17">
        <v>0.82855760157277458</v>
      </c>
      <c r="AW500" s="17">
        <v>68.592315942148744</v>
      </c>
      <c r="AX500" s="17">
        <v>74.074051574194314</v>
      </c>
      <c r="AY500" s="17">
        <v>-7.1395980322166444E-2</v>
      </c>
      <c r="AZ500" s="17">
        <v>-24.006906194084902</v>
      </c>
      <c r="BA500" s="22">
        <v>1442.4352536561526</v>
      </c>
      <c r="CU500" t="e">
        <v>#N/A</v>
      </c>
      <c r="CV500" t="e">
        <v>#N/A</v>
      </c>
    </row>
    <row r="501" spans="1:100" x14ac:dyDescent="0.25">
      <c r="A501">
        <v>1506</v>
      </c>
      <c r="B501" t="s">
        <v>932</v>
      </c>
      <c r="C501" s="22">
        <v>3</v>
      </c>
      <c r="D501" s="17">
        <v>5.5222476880506166</v>
      </c>
      <c r="E501" s="17">
        <v>-0.12098375794671468</v>
      </c>
      <c r="F501" s="17">
        <v>0.49762479409233085</v>
      </c>
      <c r="G501" s="17">
        <v>0.47222644307867412</v>
      </c>
      <c r="H501" s="17">
        <v>0.39551190792452678</v>
      </c>
      <c r="I501" s="17">
        <v>-1.2808656886206853E-2</v>
      </c>
      <c r="J501" s="17">
        <v>22.962195062299191</v>
      </c>
      <c r="K501" s="17">
        <v>0.38270325103831998</v>
      </c>
      <c r="L501" s="17">
        <v>-1.0000000000000018</v>
      </c>
      <c r="M501" s="17">
        <v>-1.0000000000000018</v>
      </c>
      <c r="N501" s="17">
        <v>7.6540650207663949</v>
      </c>
      <c r="O501" s="17">
        <v>28.956669193428468</v>
      </c>
      <c r="P501" s="17">
        <v>0.18563954487489709</v>
      </c>
      <c r="Q501" s="17">
        <v>-1.082145747584341</v>
      </c>
      <c r="R501" s="17">
        <v>-0.33490327806029851</v>
      </c>
      <c r="S501" s="17">
        <v>0.33333333333333376</v>
      </c>
      <c r="T501" s="17">
        <v>0.33333333333333376</v>
      </c>
      <c r="U501" s="17">
        <v>0.35492893199213071</v>
      </c>
      <c r="V501" s="17">
        <v>0.28008260753765751</v>
      </c>
      <c r="W501" s="17">
        <v>36.758998206325437</v>
      </c>
      <c r="X501" s="17">
        <v>3.3841747888228157</v>
      </c>
      <c r="Y501" s="17">
        <v>-1.0000000000000018</v>
      </c>
      <c r="Z501" s="17">
        <v>-1.0000000000000018</v>
      </c>
      <c r="AA501" s="17">
        <v>77.498295826048093</v>
      </c>
      <c r="AB501" s="17">
        <v>7.6752474609577792E-2</v>
      </c>
      <c r="AC501" s="17">
        <v>0.29284895069033945</v>
      </c>
      <c r="AD501" s="17">
        <v>0.45188259265574188</v>
      </c>
      <c r="AE501" s="17">
        <v>41.074200897782944</v>
      </c>
      <c r="AF501" s="17">
        <v>0.88235294117647056</v>
      </c>
      <c r="AG501" s="17">
        <v>-1.0000000000000018</v>
      </c>
      <c r="AH501" s="17">
        <v>-1.0000000000000018</v>
      </c>
      <c r="AI501" s="17">
        <v>-1.2947661348743998E-2</v>
      </c>
      <c r="AJ501" s="17">
        <v>0.28008260753765751</v>
      </c>
      <c r="AK501" s="17">
        <v>0.30248724132475657</v>
      </c>
      <c r="AL501" s="17">
        <v>-1.1499446045049985E-2</v>
      </c>
      <c r="AM501" s="17">
        <v>0.27617585282103674</v>
      </c>
      <c r="AN501" s="17">
        <v>0.37654029994114435</v>
      </c>
      <c r="AO501" s="17">
        <v>8.4168325271497011</v>
      </c>
      <c r="AP501" s="17">
        <v>9.3560102683033595</v>
      </c>
      <c r="AQ501" s="17">
        <v>59.72119326862466</v>
      </c>
      <c r="AR501" s="17">
        <v>1.3016782061964556</v>
      </c>
      <c r="AS501" s="17">
        <v>3.7668780398611363</v>
      </c>
      <c r="AT501" s="17">
        <v>-1.0000000000000018</v>
      </c>
      <c r="AU501" s="17">
        <v>-1.0000000000000018</v>
      </c>
      <c r="AV501" s="17">
        <v>0.13732316501837588</v>
      </c>
      <c r="AW501" s="17">
        <v>115.81097528777997</v>
      </c>
      <c r="AX501" s="17">
        <v>143.56028281457088</v>
      </c>
      <c r="AY501" s="17">
        <v>0.38765734363872251</v>
      </c>
      <c r="AZ501" s="17">
        <v>22.689359940433349</v>
      </c>
      <c r="BA501" s="22">
        <v>1592.2240343009266</v>
      </c>
      <c r="CU501" t="e">
        <v>#N/A</v>
      </c>
      <c r="CV501" t="e">
        <v>#N/A</v>
      </c>
    </row>
    <row r="502" spans="1:100" x14ac:dyDescent="0.25">
      <c r="A502">
        <v>1507</v>
      </c>
      <c r="B502" t="s">
        <v>933</v>
      </c>
      <c r="C502" s="22">
        <v>3</v>
      </c>
      <c r="D502" s="17">
        <v>3.9561845928946924</v>
      </c>
      <c r="E502" s="17">
        <v>0.29150170705671669</v>
      </c>
      <c r="F502" s="17">
        <v>0.10536255461007274</v>
      </c>
      <c r="G502" s="17">
        <v>0.21690006189205127</v>
      </c>
      <c r="H502" s="17">
        <v>0.57816517567917269</v>
      </c>
      <c r="I502" s="17">
        <v>0</v>
      </c>
      <c r="J502" s="17">
        <v>34.689910540750382</v>
      </c>
      <c r="K502" s="17">
        <v>0.57816517567917269</v>
      </c>
      <c r="L502" s="17">
        <v>-0.99999999999999944</v>
      </c>
      <c r="M502" s="17">
        <v>-0.99999999999999944</v>
      </c>
      <c r="N502" s="17">
        <v>11.563303513583458</v>
      </c>
      <c r="O502" s="17">
        <v>38.862995195537124</v>
      </c>
      <c r="P502" s="17">
        <v>-0.51416618203985309</v>
      </c>
      <c r="Q502" s="17">
        <v>0.33820227327292646</v>
      </c>
      <c r="R502" s="17">
        <v>3.9016894192158133E-2</v>
      </c>
      <c r="S502" s="17">
        <v>0.33333333333333315</v>
      </c>
      <c r="T502" s="17">
        <v>0.32020661016103008</v>
      </c>
      <c r="U502" s="17">
        <v>0.5908919166602149</v>
      </c>
      <c r="V502" s="17">
        <v>5.7020834715543457E-2</v>
      </c>
      <c r="W502" s="17">
        <v>28.931500767637953</v>
      </c>
      <c r="X502" s="17">
        <v>2.7679407195770072</v>
      </c>
      <c r="Y502" s="17">
        <v>-0.99999999999999944</v>
      </c>
      <c r="Z502" s="17">
        <v>-0.99999999999999944</v>
      </c>
      <c r="AA502" s="17">
        <v>80.542287060570501</v>
      </c>
      <c r="AB502" s="17">
        <v>0.20067700207202654</v>
      </c>
      <c r="AC502" s="17">
        <v>0.54424226107645557</v>
      </c>
      <c r="AD502" s="17">
        <v>0.28651612482632605</v>
      </c>
      <c r="AE502" s="17">
        <v>51.57176939874045</v>
      </c>
      <c r="AF502" s="17">
        <v>1</v>
      </c>
      <c r="AG502" s="17">
        <v>-0.99999999999999944</v>
      </c>
      <c r="AH502" s="17">
        <v>-0.99999999999999944</v>
      </c>
      <c r="AI502" s="17">
        <v>-1.7067410451123657E-2</v>
      </c>
      <c r="AJ502" s="17">
        <v>5.7020834715543457E-2</v>
      </c>
      <c r="AK502" s="17">
        <v>2.6169890870355792E-2</v>
      </c>
      <c r="AL502" s="17">
        <v>0.24256641543765339</v>
      </c>
      <c r="AM502" s="17">
        <v>-0.10223302252600877</v>
      </c>
      <c r="AN502" s="17">
        <v>0.25302546458629732</v>
      </c>
      <c r="AO502" s="17">
        <v>-2.4249761087984409</v>
      </c>
      <c r="AP502" s="17">
        <v>7.5384686918457025</v>
      </c>
      <c r="AQ502" s="17">
        <v>63.621411308388311</v>
      </c>
      <c r="AR502" s="17">
        <v>1.3014526948701215</v>
      </c>
      <c r="AS502" s="17">
        <v>3.3461058952561813</v>
      </c>
      <c r="AT502" s="17">
        <v>-0.99999999999999944</v>
      </c>
      <c r="AU502" s="17">
        <v>-0.99999999999999944</v>
      </c>
      <c r="AV502" s="17">
        <v>0.25591695608420939</v>
      </c>
      <c r="AW502" s="17">
        <v>126.94375094795335</v>
      </c>
      <c r="AX502" s="17">
        <v>132.30448621048518</v>
      </c>
      <c r="AY502" s="17">
        <v>0.47277555717468472</v>
      </c>
      <c r="AZ502" s="17">
        <v>63.636898701292971</v>
      </c>
      <c r="BA502" s="22">
        <v>1621.3413300483514</v>
      </c>
      <c r="CU502" t="e">
        <v>#N/A</v>
      </c>
      <c r="CV502" t="e">
        <v>#N/A</v>
      </c>
    </row>
    <row r="503" spans="1:100" x14ac:dyDescent="0.25">
      <c r="A503">
        <v>1510</v>
      </c>
      <c r="B503" t="s">
        <v>883</v>
      </c>
      <c r="C503" s="22">
        <v>3</v>
      </c>
      <c r="D503" s="17">
        <v>4.0135360727452962</v>
      </c>
      <c r="E503" s="17">
        <v>0</v>
      </c>
      <c r="F503" s="17">
        <v>-0.10651879813738664</v>
      </c>
      <c r="G503" s="17">
        <v>-0.10651879813738664</v>
      </c>
      <c r="H503" s="17">
        <v>0.22629599024878902</v>
      </c>
      <c r="I503" s="17">
        <v>0</v>
      </c>
      <c r="J503" s="17">
        <v>13.577759414927343</v>
      </c>
      <c r="K503" s="17">
        <v>0.22629599024878902</v>
      </c>
      <c r="L503" s="17">
        <v>-0.99999999999999878</v>
      </c>
      <c r="M503" s="17">
        <v>-0.99999999999999878</v>
      </c>
      <c r="N503" s="17">
        <v>4.5259198049757803</v>
      </c>
      <c r="O503" s="17">
        <v>17.484776689535241</v>
      </c>
      <c r="P503" s="17">
        <v>-0.16358094830823128</v>
      </c>
      <c r="Q503" s="17">
        <v>-0.16798753038561359</v>
      </c>
      <c r="R503" s="17">
        <v>-0.11679017825850946</v>
      </c>
      <c r="S503" s="17">
        <v>0.33333333333333287</v>
      </c>
      <c r="T503" s="17">
        <v>0.34610483676777387</v>
      </c>
      <c r="U503" s="17">
        <v>5.7660075452638127E-2</v>
      </c>
      <c r="V503" s="17">
        <v>6.5111287997156146E-5</v>
      </c>
      <c r="W503" s="17">
        <v>20.434694663718126</v>
      </c>
      <c r="X503" s="17">
        <v>0.69694465282529461</v>
      </c>
      <c r="Y503" s="17">
        <v>-0.99999999999999878</v>
      </c>
      <c r="Z503" s="17">
        <v>-0.99999999999999878</v>
      </c>
      <c r="AA503" s="17">
        <v>35.874951940072613</v>
      </c>
      <c r="AB503" s="17">
        <v>0.13614557751735795</v>
      </c>
      <c r="AC503" s="17">
        <v>0.12750159480631462</v>
      </c>
      <c r="AD503" s="17">
        <v>4.7493776768587584E-2</v>
      </c>
      <c r="AE503" s="17">
        <v>15.557047454613013</v>
      </c>
      <c r="AF503" s="17">
        <v>0.2857142857142857</v>
      </c>
      <c r="AG503" s="17">
        <v>-0.99999999999999878</v>
      </c>
      <c r="AH503" s="17">
        <v>-0.99999999999999878</v>
      </c>
      <c r="AI503" s="17">
        <v>0</v>
      </c>
      <c r="AJ503" s="17">
        <v>6.5111287997156146E-5</v>
      </c>
      <c r="AK503" s="17">
        <v>0.19755653130738077</v>
      </c>
      <c r="AL503" s="17">
        <v>0.2842115727825637</v>
      </c>
      <c r="AM503" s="17">
        <v>0.20441988448727477</v>
      </c>
      <c r="AN503" s="17">
        <v>-0.1672846550236412</v>
      </c>
      <c r="AO503" s="17">
        <v>6.098279768718772</v>
      </c>
      <c r="AP503" s="17">
        <v>-2.7610585116782125</v>
      </c>
      <c r="AQ503" s="17">
        <v>34.012454078645462</v>
      </c>
      <c r="AR503" s="17">
        <v>0.73716335684174217</v>
      </c>
      <c r="AS503" s="17">
        <v>0.92324064307408338</v>
      </c>
      <c r="AT503" s="17">
        <v>-0.99999999999999878</v>
      </c>
      <c r="AU503" s="17">
        <v>-0.99999999999999878</v>
      </c>
      <c r="AV503" s="17">
        <v>-0.22330897639589603</v>
      </c>
      <c r="AW503" s="17">
        <v>50.598670117929665</v>
      </c>
      <c r="AX503" s="17">
        <v>50.60518124672938</v>
      </c>
      <c r="AY503" s="17">
        <v>2.4809067753943898E-2</v>
      </c>
      <c r="AZ503" s="17">
        <v>-29.988128223008665</v>
      </c>
      <c r="BA503" s="22">
        <v>1307.5746906526856</v>
      </c>
      <c r="CU503" t="e">
        <v>#N/A</v>
      </c>
      <c r="CV503" t="e">
        <v>#N/A</v>
      </c>
    </row>
    <row r="504" spans="1:100" x14ac:dyDescent="0.25">
      <c r="A504">
        <v>1511</v>
      </c>
      <c r="B504" t="s">
        <v>934</v>
      </c>
      <c r="C504" s="22">
        <v>3</v>
      </c>
      <c r="D504" s="17">
        <v>3.714249579811026</v>
      </c>
      <c r="E504" s="17">
        <v>-0.21884886891649669</v>
      </c>
      <c r="F504" s="17">
        <v>-1.122983716991097</v>
      </c>
      <c r="G504" s="17">
        <v>-1.2197133633476553</v>
      </c>
      <c r="H504" s="17">
        <v>0.5177398623430437</v>
      </c>
      <c r="I504" s="17">
        <v>0</v>
      </c>
      <c r="J504" s="17">
        <v>31.064391740582629</v>
      </c>
      <c r="K504" s="17">
        <v>0.5177398623430437</v>
      </c>
      <c r="L504" s="17">
        <v>-0.99999999999999911</v>
      </c>
      <c r="M504" s="17">
        <v>-0.99999999999999911</v>
      </c>
      <c r="N504" s="17">
        <v>10.354797246860876</v>
      </c>
      <c r="O504" s="17">
        <v>33.558927957046016</v>
      </c>
      <c r="P504" s="17">
        <v>3.5126239183989427</v>
      </c>
      <c r="Q504" s="17">
        <v>0.7186573648997977</v>
      </c>
      <c r="R504" s="17">
        <v>0.50223271073203879</v>
      </c>
      <c r="S504" s="17">
        <v>0.33333333333333309</v>
      </c>
      <c r="T504" s="17">
        <v>0.33333333333333309</v>
      </c>
      <c r="U504" s="17">
        <v>0.2436928945623057</v>
      </c>
      <c r="V504" s="17">
        <v>3.9593778234097883E-3</v>
      </c>
      <c r="W504" s="17">
        <v>15.863163068373488</v>
      </c>
      <c r="X504" s="17">
        <v>1.1474546495133038</v>
      </c>
      <c r="Y504" s="17">
        <v>-0.99999999999999911</v>
      </c>
      <c r="Z504" s="17">
        <v>-0.99999999999999911</v>
      </c>
      <c r="AA504" s="17">
        <v>59.21220428368715</v>
      </c>
      <c r="AB504" s="17">
        <v>0.24334600750870314</v>
      </c>
      <c r="AC504" s="17">
        <v>0.50840923630600199</v>
      </c>
      <c r="AD504" s="17">
        <v>0.10518092627692714</v>
      </c>
      <c r="AE504" s="17">
        <v>42.846808504581624</v>
      </c>
      <c r="AF504" s="17">
        <v>0.94117647058823528</v>
      </c>
      <c r="AG504" s="17">
        <v>-0.99999999999999911</v>
      </c>
      <c r="AH504" s="17">
        <v>-0.99999999999999911</v>
      </c>
      <c r="AI504" s="17">
        <v>1.2821048268491481E-2</v>
      </c>
      <c r="AJ504" s="17">
        <v>3.9593778234097883E-3</v>
      </c>
      <c r="AK504" s="17">
        <v>1.9899432333254377E-2</v>
      </c>
      <c r="AL504" s="17">
        <v>0.11712234829328799</v>
      </c>
      <c r="AM504" s="17">
        <v>-0.14080631376150526</v>
      </c>
      <c r="AN504" s="17">
        <v>1.7394933923917399</v>
      </c>
      <c r="AO504" s="17">
        <v>-3.4206606823713601</v>
      </c>
      <c r="AP504" s="17">
        <v>44.072946551259953</v>
      </c>
      <c r="AQ504" s="17">
        <v>46.927554808956117</v>
      </c>
      <c r="AR504" s="17">
        <v>0.91431893905238115</v>
      </c>
      <c r="AS504" s="17">
        <v>1.6651945118563476</v>
      </c>
      <c r="AT504" s="17">
        <v>-0.99999999999999911</v>
      </c>
      <c r="AU504" s="17">
        <v>-0.99999999999999911</v>
      </c>
      <c r="AV504" s="17">
        <v>-0.71748065261561667</v>
      </c>
      <c r="AW504" s="17">
        <v>136.84407879199313</v>
      </c>
      <c r="AX504" s="17">
        <v>137.49643753970386</v>
      </c>
      <c r="AY504" s="17">
        <v>0.3472809043958911</v>
      </c>
      <c r="AZ504" s="17">
        <v>46.164308029086094</v>
      </c>
      <c r="BA504" s="22">
        <v>1610.6395449622571</v>
      </c>
      <c r="CU504" t="e">
        <v>#N/A</v>
      </c>
      <c r="CV504" t="e">
        <v>#N/A</v>
      </c>
    </row>
    <row r="505" spans="1:100" x14ac:dyDescent="0.25">
      <c r="A505">
        <v>1512</v>
      </c>
      <c r="B505" t="s">
        <v>935</v>
      </c>
      <c r="C505" s="22">
        <v>3</v>
      </c>
      <c r="D505" s="17">
        <v>5.3069856601017067</v>
      </c>
      <c r="E505" s="17">
        <v>-0.56515655298455747</v>
      </c>
      <c r="F505" s="17">
        <v>2.5898945182079885E-2</v>
      </c>
      <c r="G505" s="17">
        <v>-0.14988005462171727</v>
      </c>
      <c r="H505" s="17">
        <v>0.17321084336076659</v>
      </c>
      <c r="I505" s="17">
        <v>0</v>
      </c>
      <c r="J505" s="17">
        <v>10.392650601645993</v>
      </c>
      <c r="K505" s="17">
        <v>0.17321084336076659</v>
      </c>
      <c r="L505" s="17">
        <v>-1.0000000000000007</v>
      </c>
      <c r="M505" s="17">
        <v>-1.0000000000000007</v>
      </c>
      <c r="N505" s="17">
        <v>3.4642168672153302</v>
      </c>
      <c r="O505" s="17">
        <v>15.549756207125984</v>
      </c>
      <c r="P505" s="17">
        <v>-8.6152575945206533E-2</v>
      </c>
      <c r="Q505" s="17">
        <v>-0.42185913501567529</v>
      </c>
      <c r="R505" s="17">
        <v>-0.15796149167278956</v>
      </c>
      <c r="S505" s="17">
        <v>0.33333333333333359</v>
      </c>
      <c r="T505" s="17">
        <v>0.34754247289921436</v>
      </c>
      <c r="U505" s="17">
        <v>0.20624640536049979</v>
      </c>
      <c r="V505" s="17">
        <v>-1.542125240311442E-2</v>
      </c>
      <c r="W505" s="17">
        <v>27.939604633166667</v>
      </c>
      <c r="X505" s="17">
        <v>1.2543322094609748</v>
      </c>
      <c r="Y505" s="17">
        <v>-1.0000000000000007</v>
      </c>
      <c r="Z505" s="17">
        <v>-1.0000000000000007</v>
      </c>
      <c r="AA505" s="17">
        <v>28.193874431341879</v>
      </c>
      <c r="AB505" s="17">
        <v>-0.1204065061731267</v>
      </c>
      <c r="AC505" s="17">
        <v>-6.9767085668950707E-2</v>
      </c>
      <c r="AD505" s="17">
        <v>0.19841821763903689</v>
      </c>
      <c r="AE505" s="17">
        <v>0.41223128984798157</v>
      </c>
      <c r="AF505" s="17">
        <v>0.16666666666666666</v>
      </c>
      <c r="AG505" s="17">
        <v>-1.0000000000000007</v>
      </c>
      <c r="AH505" s="17">
        <v>-1.0000000000000007</v>
      </c>
      <c r="AI505" s="17">
        <v>0</v>
      </c>
      <c r="AJ505" s="17">
        <v>-1.542125240311442E-2</v>
      </c>
      <c r="AK505" s="17">
        <v>0.16971869262995234</v>
      </c>
      <c r="AL505" s="17">
        <v>-0.10249695426890243</v>
      </c>
      <c r="AM505" s="17">
        <v>0.19802323231681251</v>
      </c>
      <c r="AN505" s="17">
        <v>-5.1945567294998038E-2</v>
      </c>
      <c r="AO505" s="17">
        <v>5.799174271070072</v>
      </c>
      <c r="AP505" s="17">
        <v>-1.8111239537194639</v>
      </c>
      <c r="AQ505" s="17">
        <v>38.332255234812664</v>
      </c>
      <c r="AR505" s="17">
        <v>0.87170095918993351</v>
      </c>
      <c r="AS505" s="17">
        <v>1.4275430528217419</v>
      </c>
      <c r="AT505" s="17">
        <v>-1.0000000000000007</v>
      </c>
      <c r="AU505" s="17">
        <v>-1.0000000000000007</v>
      </c>
      <c r="AV505" s="17">
        <v>-0.30784154629450683</v>
      </c>
      <c r="AW505" s="17">
        <v>41.932506684748368</v>
      </c>
      <c r="AX505" s="17">
        <v>40.390381444436919</v>
      </c>
      <c r="AY505" s="17">
        <v>4.3301335145434161E-2</v>
      </c>
      <c r="AZ505" s="17">
        <v>-34.144092145812643</v>
      </c>
      <c r="BA505" s="22">
        <v>1306.1582689679192</v>
      </c>
      <c r="CU505" t="e">
        <v>#N/A</v>
      </c>
      <c r="CV505" t="e">
        <v>#N/A</v>
      </c>
    </row>
    <row r="506" spans="1:100" x14ac:dyDescent="0.25">
      <c r="A506">
        <v>1515</v>
      </c>
      <c r="B506" t="s">
        <v>936</v>
      </c>
      <c r="C506" s="22">
        <v>3</v>
      </c>
      <c r="D506" s="17">
        <v>4.5375604567698611</v>
      </c>
      <c r="E506" s="17">
        <v>-2.4807295630605727E-2</v>
      </c>
      <c r="F506" s="17">
        <v>-0.44850760049909372</v>
      </c>
      <c r="G506" s="17">
        <v>-0.45677669904262902</v>
      </c>
      <c r="H506" s="17">
        <v>0.17946415374964808</v>
      </c>
      <c r="I506" s="17">
        <v>0</v>
      </c>
      <c r="J506" s="17">
        <v>10.767849224978882</v>
      </c>
      <c r="K506" s="17">
        <v>0.17946415374964808</v>
      </c>
      <c r="L506" s="17">
        <v>-0.99999999999999922</v>
      </c>
      <c r="M506" s="17">
        <v>-0.99999999999999922</v>
      </c>
      <c r="N506" s="17">
        <v>3.5892830749929625</v>
      </c>
      <c r="O506" s="17">
        <v>14.848632982706125</v>
      </c>
      <c r="P506" s="17">
        <v>1.2236119552113387</v>
      </c>
      <c r="Q506" s="17">
        <v>7.0808312796900719</v>
      </c>
      <c r="R506" s="17">
        <v>2.4745269272124295</v>
      </c>
      <c r="S506" s="17">
        <v>0.33333333333333304</v>
      </c>
      <c r="T506" s="17">
        <v>0.40213471292967978</v>
      </c>
      <c r="U506" s="17">
        <v>0.11839277624853646</v>
      </c>
      <c r="V506" s="17">
        <v>-2.7229575396881502E-2</v>
      </c>
      <c r="W506" s="17">
        <v>25.88668373460078</v>
      </c>
      <c r="X506" s="17">
        <v>0.91477890381195892</v>
      </c>
      <c r="Y506" s="17">
        <v>-0.99999999999999922</v>
      </c>
      <c r="Z506" s="17">
        <v>-0.99999999999999922</v>
      </c>
      <c r="AA506" s="17">
        <v>44.323645973853594</v>
      </c>
      <c r="AB506" s="17">
        <v>5.7714657713045646E-2</v>
      </c>
      <c r="AC506" s="17">
        <v>0.27426631774689492</v>
      </c>
      <c r="AD506" s="17">
        <v>-1.2732269219133079E-2</v>
      </c>
      <c r="AE506" s="17">
        <v>15.962435312040386</v>
      </c>
      <c r="AF506" s="17">
        <v>0.44444444444444442</v>
      </c>
      <c r="AG506" s="17">
        <v>-0.99999999999999922</v>
      </c>
      <c r="AH506" s="17">
        <v>-0.99999999999999922</v>
      </c>
      <c r="AI506" s="17">
        <v>2.3976652984954445E-2</v>
      </c>
      <c r="AJ506" s="17">
        <v>-2.7229575396881502E-2</v>
      </c>
      <c r="AK506" s="17">
        <v>-1.8593060235493768E-2</v>
      </c>
      <c r="AL506" s="17">
        <v>9.2533498100750539E-2</v>
      </c>
      <c r="AM506" s="17">
        <v>-1.7354871973283604E-2</v>
      </c>
      <c r="AN506" s="17">
        <v>0.31688508548502681</v>
      </c>
      <c r="AO506" s="17">
        <v>-0.52683710050955823</v>
      </c>
      <c r="AP506" s="17">
        <v>8.3847946276294234</v>
      </c>
      <c r="AQ506" s="17">
        <v>36.65453295957969</v>
      </c>
      <c r="AR506" s="17">
        <v>0.82663124711466762</v>
      </c>
      <c r="AS506" s="17">
        <v>1.0942430575616069</v>
      </c>
      <c r="AT506" s="17">
        <v>-0.99999999999999922</v>
      </c>
      <c r="AU506" s="17">
        <v>-0.99999999999999922</v>
      </c>
      <c r="AV506" s="17">
        <v>2.0177502281698003</v>
      </c>
      <c r="AW506" s="17">
        <v>67.557073584189141</v>
      </c>
      <c r="AX506" s="17">
        <v>65.31364910420011</v>
      </c>
      <c r="AY506" s="17">
        <v>0.19685233730701437</v>
      </c>
      <c r="AZ506" s="17">
        <v>14.493916466204565</v>
      </c>
      <c r="BA506" s="22">
        <v>1461.1177770450142</v>
      </c>
      <c r="CU506" t="e">
        <v>#N/A</v>
      </c>
      <c r="CV506" t="e">
        <v>#N/A</v>
      </c>
    </row>
    <row r="507" spans="1:100" x14ac:dyDescent="0.25">
      <c r="A507">
        <v>1517</v>
      </c>
      <c r="B507" t="s">
        <v>937</v>
      </c>
      <c r="C507" s="22">
        <v>3</v>
      </c>
      <c r="D507" s="17">
        <v>5.9576081991010001</v>
      </c>
      <c r="E507" s="17">
        <v>0.57115950648360703</v>
      </c>
      <c r="F507" s="17">
        <v>0.80337906463925135</v>
      </c>
      <c r="G507" s="17">
        <v>0.94739976905317347</v>
      </c>
      <c r="H507" s="17">
        <v>0.38486079045177596</v>
      </c>
      <c r="I507" s="17">
        <v>0</v>
      </c>
      <c r="J507" s="17">
        <v>23.091647427106547</v>
      </c>
      <c r="K507" s="17">
        <v>0.38486079045177596</v>
      </c>
      <c r="L507" s="17">
        <v>-1.0000000000000002</v>
      </c>
      <c r="M507" s="17">
        <v>-1.0000000000000002</v>
      </c>
      <c r="N507" s="17">
        <v>7.6972158090355185</v>
      </c>
      <c r="O507" s="17">
        <v>29.996655395260731</v>
      </c>
      <c r="P507" s="17">
        <v>-0.38760065827199008</v>
      </c>
      <c r="Q507" s="17">
        <v>2.8263124408441738</v>
      </c>
      <c r="R507" s="17">
        <v>0.91113285681157596</v>
      </c>
      <c r="S507" s="17">
        <v>0.33333333333333326</v>
      </c>
      <c r="T507" s="17">
        <v>0.34866324145980443</v>
      </c>
      <c r="U507" s="17">
        <v>7.7702429224030395E-2</v>
      </c>
      <c r="V507" s="17">
        <v>-8.2159080464675877E-3</v>
      </c>
      <c r="W507" s="17">
        <v>14.664892220756983</v>
      </c>
      <c r="X507" s="17">
        <v>0.57397996108514904</v>
      </c>
      <c r="Y507" s="17">
        <v>-1.0000000000000002</v>
      </c>
      <c r="Z507" s="17">
        <v>-1.0000000000000002</v>
      </c>
      <c r="AA507" s="17">
        <v>56.131273430660457</v>
      </c>
      <c r="AB507" s="17">
        <v>0.38346654922934431</v>
      </c>
      <c r="AC507" s="17">
        <v>0.25974644874603353</v>
      </c>
      <c r="AD507" s="17">
        <v>0.16789196908646026</v>
      </c>
      <c r="AE507" s="17">
        <v>40.555248353091905</v>
      </c>
      <c r="AF507" s="17">
        <v>0.6428571428571429</v>
      </c>
      <c r="AG507" s="17">
        <v>-1.0000000000000002</v>
      </c>
      <c r="AH507" s="17">
        <v>-1.0000000000000002</v>
      </c>
      <c r="AI507" s="17">
        <v>0.10711238721931148</v>
      </c>
      <c r="AJ507" s="17">
        <v>-8.2159080464675877E-3</v>
      </c>
      <c r="AK507" s="17">
        <v>0.34661987476500838</v>
      </c>
      <c r="AL507" s="17">
        <v>-7.7578631761450953E-2</v>
      </c>
      <c r="AM507" s="17">
        <v>0.24111311743808872</v>
      </c>
      <c r="AN507" s="17">
        <v>-0.13643431359118438</v>
      </c>
      <c r="AO507" s="17">
        <v>7.7609273097772604</v>
      </c>
      <c r="AP507" s="17">
        <v>-3.7987509985868648</v>
      </c>
      <c r="AQ507" s="17">
        <v>37.756539647863562</v>
      </c>
      <c r="AR507" s="17">
        <v>0.7514830959707004</v>
      </c>
      <c r="AS507" s="17">
        <v>0.95884075153692483</v>
      </c>
      <c r="AT507" s="17">
        <v>-1.0000000000000002</v>
      </c>
      <c r="AU507" s="17">
        <v>-1.0000000000000002</v>
      </c>
      <c r="AV507" s="17">
        <v>1.8585326258647505</v>
      </c>
      <c r="AW507" s="17">
        <v>82.329177827334306</v>
      </c>
      <c r="AX507" s="17">
        <v>83.64983476707377</v>
      </c>
      <c r="AY507" s="17">
        <v>0.22731900575934744</v>
      </c>
      <c r="AZ507" s="17">
        <v>17.505942636741448</v>
      </c>
      <c r="BA507" s="22">
        <v>1453.2105299927325</v>
      </c>
      <c r="CU507" t="e">
        <v>#N/A</v>
      </c>
      <c r="CV507" t="e">
        <v>#N/A</v>
      </c>
    </row>
    <row r="508" spans="1:100" x14ac:dyDescent="0.25">
      <c r="A508">
        <v>1518</v>
      </c>
      <c r="B508" t="s">
        <v>938</v>
      </c>
      <c r="C508" s="22">
        <v>3</v>
      </c>
      <c r="D508" s="17">
        <v>5.1845801035614683</v>
      </c>
      <c r="E508" s="17">
        <v>-9.8760177951962794E-4</v>
      </c>
      <c r="F508" s="17">
        <v>-0.54407813154925222</v>
      </c>
      <c r="G508" s="17">
        <v>-0.54407813154925222</v>
      </c>
      <c r="H508" s="17">
        <v>-5.6220318950318093E-2</v>
      </c>
      <c r="I508" s="17">
        <v>0</v>
      </c>
      <c r="J508" s="17">
        <v>-3.3732191370190856</v>
      </c>
      <c r="K508" s="17">
        <v>-5.6220318950318093E-2</v>
      </c>
      <c r="L508" s="17">
        <v>-0.99999999999999911</v>
      </c>
      <c r="M508" s="17">
        <v>-0.99999999999999911</v>
      </c>
      <c r="N508" s="17">
        <v>-1.1244063790063619</v>
      </c>
      <c r="O508" s="17">
        <v>1.267282834993134</v>
      </c>
      <c r="P508" s="17">
        <v>-5.5961896445678144E-2</v>
      </c>
      <c r="Q508" s="17">
        <v>-1.0637564798530186</v>
      </c>
      <c r="R508" s="17">
        <v>-0.36591885058707646</v>
      </c>
      <c r="S508" s="17">
        <v>0.3333333333333327</v>
      </c>
      <c r="T508" s="17">
        <v>0.35340056988626734</v>
      </c>
      <c r="U508" s="17">
        <v>0.16664809480225903</v>
      </c>
      <c r="V508" s="17">
        <v>9.9825773784916416E-2</v>
      </c>
      <c r="W508" s="17">
        <v>40.377123630283748</v>
      </c>
      <c r="X508" s="17">
        <v>2.0289519740778323</v>
      </c>
      <c r="Y508" s="17">
        <v>-0.99999999999999911</v>
      </c>
      <c r="Z508" s="17">
        <v>-0.99999999999999911</v>
      </c>
      <c r="AA508" s="17">
        <v>77.857262084782363</v>
      </c>
      <c r="AB508" s="17">
        <v>0.24337642797841838</v>
      </c>
      <c r="AC508" s="17">
        <v>0.24119012968989453</v>
      </c>
      <c r="AD508" s="17">
        <v>0.27235458843340016</v>
      </c>
      <c r="AE508" s="17">
        <v>37.846057305085665</v>
      </c>
      <c r="AF508" s="17">
        <v>0.8</v>
      </c>
      <c r="AG508" s="17">
        <v>-0.99999999999999911</v>
      </c>
      <c r="AH508" s="17">
        <v>-0.99999999999999911</v>
      </c>
      <c r="AI508" s="17">
        <v>-1.7140028153152166E-2</v>
      </c>
      <c r="AJ508" s="17">
        <v>9.9825773784916416E-2</v>
      </c>
      <c r="AK508" s="17">
        <v>-9.0074291692212219E-2</v>
      </c>
      <c r="AL508" s="17">
        <v>-6.6815818672173302E-2</v>
      </c>
      <c r="AM508" s="17">
        <v>-0.27501346513444491</v>
      </c>
      <c r="AN508" s="17">
        <v>7.6686552116192012E-3</v>
      </c>
      <c r="AO508" s="17">
        <v>-7.3257080868221847</v>
      </c>
      <c r="AP508" s="17">
        <v>-0.14236271307038728</v>
      </c>
      <c r="AQ508" s="17">
        <v>37.003904493264656</v>
      </c>
      <c r="AR508" s="17">
        <v>0.95320777180677607</v>
      </c>
      <c r="AS508" s="17">
        <v>1.9727316551275142</v>
      </c>
      <c r="AT508" s="17">
        <v>-0.99999999999999911</v>
      </c>
      <c r="AU508" s="17">
        <v>-0.99999999999999911</v>
      </c>
      <c r="AV508" s="17">
        <v>-0.90999698213632918</v>
      </c>
      <c r="AW508" s="17">
        <v>78.982182206705076</v>
      </c>
      <c r="AX508" s="17">
        <v>88.621959022133638</v>
      </c>
      <c r="AY508" s="17">
        <v>0.13726913048246195</v>
      </c>
      <c r="AZ508" s="17">
        <v>17.418723144579076</v>
      </c>
      <c r="BA508" s="22">
        <v>1490.5652005786715</v>
      </c>
      <c r="CU508" t="e">
        <v>#N/A</v>
      </c>
      <c r="CV508" t="e">
        <v>#N/A</v>
      </c>
    </row>
    <row r="509" spans="1:100" x14ac:dyDescent="0.25">
      <c r="A509">
        <v>1519</v>
      </c>
      <c r="B509" t="s">
        <v>939</v>
      </c>
      <c r="C509" s="22">
        <v>3</v>
      </c>
      <c r="D509" s="17">
        <v>4.4210351384977882</v>
      </c>
      <c r="E509" s="17">
        <v>-0.24528754270708752</v>
      </c>
      <c r="F509" s="17">
        <v>17.200999028718183</v>
      </c>
      <c r="G509" s="17">
        <v>17.126891960350733</v>
      </c>
      <c r="H509" s="17">
        <v>0.24725146446253124</v>
      </c>
      <c r="I509" s="17">
        <v>0</v>
      </c>
      <c r="J509" s="17">
        <v>14.835087867751863</v>
      </c>
      <c r="K509" s="17">
        <v>0.24725146446253124</v>
      </c>
      <c r="L509" s="17">
        <v>-1.0000000000000009</v>
      </c>
      <c r="M509" s="17">
        <v>-1.0000000000000009</v>
      </c>
      <c r="N509" s="17">
        <v>4.9450292892506269</v>
      </c>
      <c r="O509" s="17">
        <v>36.383014966600385</v>
      </c>
      <c r="P509" s="17">
        <v>3.0328808635134759</v>
      </c>
      <c r="Q509" s="17">
        <v>34.483104286942982</v>
      </c>
      <c r="R509" s="17">
        <v>11.638814705338481</v>
      </c>
      <c r="S509" s="17">
        <v>0.33333333333333348</v>
      </c>
      <c r="T509" s="17">
        <v>0.33333333333333348</v>
      </c>
      <c r="U509" s="17">
        <v>0.38229086411929364</v>
      </c>
      <c r="V509" s="17">
        <v>-0.24035546551580611</v>
      </c>
      <c r="W509" s="17">
        <v>22.454024032304964</v>
      </c>
      <c r="X509" s="17">
        <v>0.5064458655864752</v>
      </c>
      <c r="Y509" s="17">
        <v>-1.0000000000000009</v>
      </c>
      <c r="Z509" s="17">
        <v>-1.0000000000000009</v>
      </c>
      <c r="AA509" s="17">
        <v>70.058322405301325</v>
      </c>
      <c r="AB509" s="17">
        <v>9.2933026248204709E-2</v>
      </c>
      <c r="AC509" s="17">
        <v>0.17329314285617872</v>
      </c>
      <c r="AD509" s="17">
        <v>0.45308350424877358</v>
      </c>
      <c r="AE509" s="17">
        <v>35.965483667657843</v>
      </c>
      <c r="AF509" s="17">
        <v>0.65</v>
      </c>
      <c r="AG509" s="17">
        <v>-1.0000000000000009</v>
      </c>
      <c r="AH509" s="17">
        <v>-1.0000000000000009</v>
      </c>
      <c r="AI509" s="17">
        <v>0.41500403369114841</v>
      </c>
      <c r="AJ509" s="17">
        <v>-0.24035546551580611</v>
      </c>
      <c r="AK509" s="17">
        <v>-7.1388111072652402E-2</v>
      </c>
      <c r="AL509" s="17">
        <v>5.2498423009695309E-2</v>
      </c>
      <c r="AM509" s="17">
        <v>3.7787154705447745E-2</v>
      </c>
      <c r="AN509" s="17">
        <v>-7.542818742508893E-2</v>
      </c>
      <c r="AO509" s="17">
        <v>0.58773831227293094</v>
      </c>
      <c r="AP509" s="17">
        <v>-1.6232125705787475</v>
      </c>
      <c r="AQ509" s="17">
        <v>37.289111900056859</v>
      </c>
      <c r="AR509" s="17">
        <v>0.80860206527015543</v>
      </c>
      <c r="AS509" s="17">
        <v>0.75369733004900707</v>
      </c>
      <c r="AT509" s="17">
        <v>-1.0000000000000009</v>
      </c>
      <c r="AU509" s="17">
        <v>-1.0000000000000009</v>
      </c>
      <c r="AV509" s="17">
        <v>28.765706665689194</v>
      </c>
      <c r="AW509" s="17">
        <v>104.81812480132291</v>
      </c>
      <c r="AX509" s="17">
        <v>89.08265892356529</v>
      </c>
      <c r="AY509" s="17">
        <v>0.23780739241990989</v>
      </c>
      <c r="AZ509" s="17">
        <v>5.6152427616111238</v>
      </c>
      <c r="BA509" s="22">
        <v>1588.6858465607675</v>
      </c>
      <c r="CU509" t="e">
        <v>#N/A</v>
      </c>
      <c r="CV509" t="e">
        <v>#N/A</v>
      </c>
    </row>
    <row r="510" spans="1:100" x14ac:dyDescent="0.25">
      <c r="A510">
        <v>1522</v>
      </c>
      <c r="B510" t="s">
        <v>940</v>
      </c>
      <c r="C510" s="22">
        <v>3</v>
      </c>
      <c r="D510" s="17">
        <v>5.0625360701092994</v>
      </c>
      <c r="E510" s="17">
        <v>-0.12270145054588626</v>
      </c>
      <c r="F510" s="17">
        <v>-0.21462150223083762</v>
      </c>
      <c r="G510" s="17">
        <v>-0.23877584389763135</v>
      </c>
      <c r="H510" s="17">
        <v>0.39040031617771004</v>
      </c>
      <c r="I510" s="17">
        <v>-4.7798707886731392E-3</v>
      </c>
      <c r="J510" s="17">
        <v>23.13722672334222</v>
      </c>
      <c r="K510" s="17">
        <v>0.38562044538903689</v>
      </c>
      <c r="L510" s="17">
        <v>-0.99999999999999922</v>
      </c>
      <c r="M510" s="17">
        <v>-0.99999999999999922</v>
      </c>
      <c r="N510" s="17">
        <v>7.7124089077807403</v>
      </c>
      <c r="O510" s="17">
        <v>27.960986949553892</v>
      </c>
      <c r="P510" s="17">
        <v>-0.77422524715866081</v>
      </c>
      <c r="Q510" s="17">
        <v>-0.51852808755849344</v>
      </c>
      <c r="R510" s="17">
        <v>-0.11917773275799753</v>
      </c>
      <c r="S510" s="17">
        <v>0.33333333333333304</v>
      </c>
      <c r="T510" s="17">
        <v>0.33333333333333304</v>
      </c>
      <c r="U510" s="17">
        <v>0.34156104459450021</v>
      </c>
      <c r="V510" s="17">
        <v>-8.4037504759103016E-2</v>
      </c>
      <c r="W510" s="17">
        <v>21.542790444521042</v>
      </c>
      <c r="X510" s="17">
        <v>1.1430653711010121</v>
      </c>
      <c r="Y510" s="17">
        <v>-0.99999999999999922</v>
      </c>
      <c r="Z510" s="17">
        <v>-0.99999999999999922</v>
      </c>
      <c r="AA510" s="17">
        <v>59.038273023092728</v>
      </c>
      <c r="AB510" s="17">
        <v>0.17543291891853638</v>
      </c>
      <c r="AC510" s="17">
        <v>0.38301835853703436</v>
      </c>
      <c r="AD510" s="17">
        <v>0.1938419287710226</v>
      </c>
      <c r="AE510" s="17">
        <v>37.614660311329693</v>
      </c>
      <c r="AF510" s="17">
        <v>0.75</v>
      </c>
      <c r="AG510" s="17">
        <v>-0.99999999999999922</v>
      </c>
      <c r="AH510" s="17">
        <v>-0.99999999999999922</v>
      </c>
      <c r="AI510" s="17">
        <v>7.5781200358332954E-3</v>
      </c>
      <c r="AJ510" s="17">
        <v>-8.4037504759103016E-2</v>
      </c>
      <c r="AK510" s="17">
        <v>-5.4117302001900722E-2</v>
      </c>
      <c r="AL510" s="17">
        <v>-2.5098482741097057E-2</v>
      </c>
      <c r="AM510" s="17">
        <v>-1.6974548906317753E-2</v>
      </c>
      <c r="AN510" s="17">
        <v>0.11434328195335025</v>
      </c>
      <c r="AO510" s="17">
        <v>-0.69495023266744738</v>
      </c>
      <c r="AP510" s="17">
        <v>2.733089635128271</v>
      </c>
      <c r="AQ510" s="17">
        <v>44.680017167863262</v>
      </c>
      <c r="AR510" s="17">
        <v>0.92419020650206329</v>
      </c>
      <c r="AS510" s="17">
        <v>1.5286858164900483</v>
      </c>
      <c r="AT510" s="17">
        <v>-0.99999999999999922</v>
      </c>
      <c r="AU510" s="17">
        <v>-0.99999999999999922</v>
      </c>
      <c r="AV510" s="17">
        <v>-0.35795357665562849</v>
      </c>
      <c r="AW510" s="17">
        <v>89.732349607774921</v>
      </c>
      <c r="AX510" s="17">
        <v>81.480161532581306</v>
      </c>
      <c r="AY510" s="17">
        <v>4.871830145337467E-2</v>
      </c>
      <c r="AZ510" s="17">
        <v>-11.939054078432948</v>
      </c>
      <c r="BA510" s="22">
        <v>1492.6851768765866</v>
      </c>
      <c r="CU510" t="e">
        <v>#N/A</v>
      </c>
      <c r="CV510" t="e">
        <v>#N/A</v>
      </c>
    </row>
    <row r="511" spans="1:100" x14ac:dyDescent="0.25">
      <c r="A511">
        <v>1523</v>
      </c>
      <c r="B511" t="s">
        <v>941</v>
      </c>
      <c r="C511" s="22">
        <v>3</v>
      </c>
      <c r="D511" s="17">
        <v>5.8215512078480831</v>
      </c>
      <c r="E511" s="17">
        <v>1.488500849891794E-2</v>
      </c>
      <c r="F511" s="17">
        <v>-0.5094615179387052</v>
      </c>
      <c r="G511" s="17">
        <v>-0.50215176460815958</v>
      </c>
      <c r="H511" s="17">
        <v>6.6050463929351114E-2</v>
      </c>
      <c r="I511" s="17">
        <v>0</v>
      </c>
      <c r="J511" s="17">
        <v>3.9630278357610638</v>
      </c>
      <c r="K511" s="17">
        <v>6.6050463929351114E-2</v>
      </c>
      <c r="L511" s="17">
        <v>-0.99999999999999711</v>
      </c>
      <c r="M511" s="17">
        <v>-0.99999999999999711</v>
      </c>
      <c r="N511" s="17">
        <v>1.3210092785870209</v>
      </c>
      <c r="O511" s="17">
        <v>9.2824272790009896</v>
      </c>
      <c r="P511" s="17">
        <v>-1.8005919933318701</v>
      </c>
      <c r="Q511" s="17">
        <v>-2.1788468936470933</v>
      </c>
      <c r="R511" s="17">
        <v>-0.68600682339038743</v>
      </c>
      <c r="S511" s="17">
        <v>0.33333333333333259</v>
      </c>
      <c r="T511" s="17">
        <v>0.39172511828848633</v>
      </c>
      <c r="U511" s="17">
        <v>0.35258836825841383</v>
      </c>
      <c r="V511" s="17">
        <v>-3.0269248813469263E-3</v>
      </c>
      <c r="W511" s="17">
        <v>40.342777242781345</v>
      </c>
      <c r="X511" s="17">
        <v>2.110737609361871</v>
      </c>
      <c r="Y511" s="17">
        <v>-0.99999999999999711</v>
      </c>
      <c r="Z511" s="17">
        <v>-0.99999999999999711</v>
      </c>
      <c r="AA511" s="17">
        <v>73.877544081317183</v>
      </c>
      <c r="AB511" s="17">
        <v>0.19057198937371417</v>
      </c>
      <c r="AC511" s="17">
        <v>2.1828671706760297E-2</v>
      </c>
      <c r="AD511" s="17">
        <v>0.47201481215805086</v>
      </c>
      <c r="AE511" s="17">
        <v>34.220773661926266</v>
      </c>
      <c r="AF511" s="17">
        <v>0.90909090909090906</v>
      </c>
      <c r="AG511" s="17">
        <v>-0.99999999999999711</v>
      </c>
      <c r="AH511" s="17">
        <v>-0.99999999999999711</v>
      </c>
      <c r="AI511" s="17">
        <v>0</v>
      </c>
      <c r="AJ511" s="17">
        <v>-3.0269248813469263E-3</v>
      </c>
      <c r="AK511" s="17">
        <v>3.2600637941517921E-2</v>
      </c>
      <c r="AL511" s="17">
        <v>0.15853691099057018</v>
      </c>
      <c r="AM511" s="17">
        <v>-0.3972300417324619</v>
      </c>
      <c r="AN511" s="17">
        <v>-0.13068457819429258</v>
      </c>
      <c r="AO511" s="17">
        <v>-9.7677478536039573</v>
      </c>
      <c r="AP511" s="17">
        <v>-2.4744298999044623</v>
      </c>
      <c r="AQ511" s="17">
        <v>44.305805078542441</v>
      </c>
      <c r="AR511" s="17">
        <v>1.074619894998885</v>
      </c>
      <c r="AS511" s="17">
        <v>2.1767880732912226</v>
      </c>
      <c r="AT511" s="17">
        <v>-0.99999999999999711</v>
      </c>
      <c r="AU511" s="17">
        <v>-0.99999999999999711</v>
      </c>
      <c r="AV511" s="17">
        <v>-1.1881585879985472</v>
      </c>
      <c r="AW511" s="17">
        <v>80.685541460413745</v>
      </c>
      <c r="AX511" s="17">
        <v>80.382848972279035</v>
      </c>
      <c r="AY511" s="17">
        <v>2.8679632155781967E-2</v>
      </c>
      <c r="AZ511" s="17">
        <v>-13.197167007032302</v>
      </c>
      <c r="BA511" s="22">
        <v>1498.7651162430952</v>
      </c>
      <c r="CU511" t="e">
        <v>#N/A</v>
      </c>
      <c r="CV511" t="e">
        <v>#N/A</v>
      </c>
    </row>
    <row r="512" spans="1:100" x14ac:dyDescent="0.25">
      <c r="A512">
        <v>1528</v>
      </c>
      <c r="B512" t="s">
        <v>942</v>
      </c>
      <c r="C512" s="22">
        <v>3</v>
      </c>
      <c r="D512" s="17">
        <v>3.8784838229404857</v>
      </c>
      <c r="E512" s="17">
        <v>2.8761916239166303E-2</v>
      </c>
      <c r="F512" s="17">
        <v>-0.37005589565340768</v>
      </c>
      <c r="G512" s="17">
        <v>-0.38357258668929162</v>
      </c>
      <c r="H512" s="17">
        <v>0.13525795530866144</v>
      </c>
      <c r="I512" s="17">
        <v>0</v>
      </c>
      <c r="J512" s="17">
        <v>8.1154773185196873</v>
      </c>
      <c r="K512" s="17">
        <v>0.13525795530866144</v>
      </c>
      <c r="L512" s="17">
        <v>-0.99999999999999944</v>
      </c>
      <c r="M512" s="17">
        <v>-0.99999999999999944</v>
      </c>
      <c r="N512" s="17">
        <v>2.705159106173229</v>
      </c>
      <c r="O512" s="17">
        <v>11.610388554770886</v>
      </c>
      <c r="P512" s="17">
        <v>9.4528139887764484E-2</v>
      </c>
      <c r="Q512" s="17">
        <v>0.80046967221150356</v>
      </c>
      <c r="R512" s="17">
        <v>0.12757524860530822</v>
      </c>
      <c r="S512" s="17">
        <v>0.33333333333333315</v>
      </c>
      <c r="T512" s="17">
        <v>0.34495285509059259</v>
      </c>
      <c r="U512" s="17">
        <v>0.36742175589062998</v>
      </c>
      <c r="V512" s="17">
        <v>0</v>
      </c>
      <c r="W512" s="17">
        <v>36.417999560235756</v>
      </c>
      <c r="X512" s="17">
        <v>2.0226335876133987</v>
      </c>
      <c r="Y512" s="17">
        <v>-0.99999999999999944</v>
      </c>
      <c r="Z512" s="17">
        <v>-0.99999999999999944</v>
      </c>
      <c r="AA512" s="17">
        <v>53.511211106521763</v>
      </c>
      <c r="AB512" s="17">
        <v>8.2648917053638454E-3</v>
      </c>
      <c r="AC512" s="17">
        <v>7.8952919837655636E-2</v>
      </c>
      <c r="AD512" s="17">
        <v>0.25209491441059434</v>
      </c>
      <c r="AE512" s="17">
        <v>16.965636297680707</v>
      </c>
      <c r="AF512" s="17">
        <v>0.25</v>
      </c>
      <c r="AG512" s="17">
        <v>-0.99999999999999944</v>
      </c>
      <c r="AH512" s="17">
        <v>-0.99999999999999944</v>
      </c>
      <c r="AI512" s="17">
        <v>0</v>
      </c>
      <c r="AJ512" s="17">
        <v>0</v>
      </c>
      <c r="AK512" s="17">
        <v>6.5312701062419844E-3</v>
      </c>
      <c r="AL512" s="17">
        <v>4.1885110541202093E-2</v>
      </c>
      <c r="AM512" s="17">
        <v>-6.7368280496408972E-2</v>
      </c>
      <c r="AN512" s="17">
        <v>0.31738439259583068</v>
      </c>
      <c r="AO512" s="17">
        <v>-1.6515506618790139</v>
      </c>
      <c r="AP512" s="17">
        <v>8.1440353676017807</v>
      </c>
      <c r="AQ512" s="17">
        <v>44.533476878755465</v>
      </c>
      <c r="AR512" s="17">
        <v>1.0457079443145556</v>
      </c>
      <c r="AS512" s="17">
        <v>2.1578915429220595</v>
      </c>
      <c r="AT512" s="17">
        <v>-0.99999999999999944</v>
      </c>
      <c r="AU512" s="17">
        <v>-0.99999999999999944</v>
      </c>
      <c r="AV512" s="17">
        <v>-0.25599733808398334</v>
      </c>
      <c r="AW512" s="17">
        <v>73.265635028894408</v>
      </c>
      <c r="AX512" s="17">
        <v>73.265635028894408</v>
      </c>
      <c r="AY512" s="17">
        <v>0.13045925445498971</v>
      </c>
      <c r="AZ512" s="17">
        <v>-12.314248263006496</v>
      </c>
      <c r="BA512" s="22">
        <v>1377.8615484141501</v>
      </c>
      <c r="CU512" t="e">
        <v>#N/A</v>
      </c>
      <c r="CV512" t="e">
        <v>#N/A</v>
      </c>
    </row>
    <row r="513" spans="1:100" x14ac:dyDescent="0.25">
      <c r="A513">
        <v>1529</v>
      </c>
      <c r="B513" t="s">
        <v>943</v>
      </c>
      <c r="C513" s="22">
        <v>3</v>
      </c>
      <c r="D513" s="17">
        <v>4.3821364625231141</v>
      </c>
      <c r="E513" s="17">
        <v>0</v>
      </c>
      <c r="F513" s="17">
        <v>-0.15480503678740859</v>
      </c>
      <c r="G513" s="17">
        <v>-0.15480503678740859</v>
      </c>
      <c r="H513" s="17">
        <v>0.15233333891245804</v>
      </c>
      <c r="I513" s="17">
        <v>1.6113945998011203E-2</v>
      </c>
      <c r="J513" s="17">
        <v>10.106837094628156</v>
      </c>
      <c r="K513" s="17">
        <v>0.16844728491046923</v>
      </c>
      <c r="L513" s="17">
        <v>-1.0000000000000009</v>
      </c>
      <c r="M513" s="17">
        <v>-1.0000000000000009</v>
      </c>
      <c r="N513" s="17">
        <v>3.3689456982093851</v>
      </c>
      <c r="O513" s="17">
        <v>14.334168520363866</v>
      </c>
      <c r="P513" s="17">
        <v>1.3555503908231821</v>
      </c>
      <c r="Q513" s="17">
        <v>-0.1655666978408889</v>
      </c>
      <c r="R513" s="17">
        <v>0.1163455799040839</v>
      </c>
      <c r="S513" s="17">
        <v>0.33333333333333359</v>
      </c>
      <c r="T513" s="17">
        <v>0.33333333333333359</v>
      </c>
      <c r="U513" s="17">
        <v>0.21073914223762191</v>
      </c>
      <c r="V513" s="17">
        <v>0.13359809852088267</v>
      </c>
      <c r="W513" s="17">
        <v>33.702264900588091</v>
      </c>
      <c r="X513" s="17">
        <v>2.1427645418319812</v>
      </c>
      <c r="Y513" s="17">
        <v>-1.0000000000000009</v>
      </c>
      <c r="Z513" s="17">
        <v>-1.0000000000000009</v>
      </c>
      <c r="AA513" s="17">
        <v>75.184904463422129</v>
      </c>
      <c r="AB513" s="17">
        <v>0.25184653729094719</v>
      </c>
      <c r="AC513" s="17">
        <v>0.26920251258325956</v>
      </c>
      <c r="AD513" s="17">
        <v>0.30627682978439241</v>
      </c>
      <c r="AE513" s="17">
        <v>41.366293982929932</v>
      </c>
      <c r="AF513" s="17">
        <v>0.83333333333333337</v>
      </c>
      <c r="AG513" s="17">
        <v>-1.0000000000000009</v>
      </c>
      <c r="AH513" s="17">
        <v>-1.0000000000000009</v>
      </c>
      <c r="AI513" s="17">
        <v>0</v>
      </c>
      <c r="AJ513" s="17">
        <v>0.13359809852088267</v>
      </c>
      <c r="AK513" s="17">
        <v>-0.10475739428435288</v>
      </c>
      <c r="AL513" s="17">
        <v>7.494998313592216E-2</v>
      </c>
      <c r="AM513" s="17">
        <v>3.3321100063446109E-2</v>
      </c>
      <c r="AN513" s="17">
        <v>-6.2350990630772152E-2</v>
      </c>
      <c r="AO513" s="17">
        <v>0.30924053016438824</v>
      </c>
      <c r="AP513" s="17">
        <v>-1.1840248500896933</v>
      </c>
      <c r="AQ513" s="17">
        <v>43.809101995216238</v>
      </c>
      <c r="AR513" s="17">
        <v>1.0110039074251718</v>
      </c>
      <c r="AS513" s="17">
        <v>2.3112118267424511</v>
      </c>
      <c r="AT513" s="17">
        <v>-1.0000000000000009</v>
      </c>
      <c r="AU513" s="17">
        <v>-1.0000000000000009</v>
      </c>
      <c r="AV513" s="17">
        <v>-3.8459456883324958E-2</v>
      </c>
      <c r="AW513" s="17">
        <v>88.335048133696262</v>
      </c>
      <c r="AX513" s="17">
        <v>101.69485798578454</v>
      </c>
      <c r="AY513" s="17">
        <v>0.22110348164927929</v>
      </c>
      <c r="AZ513" s="17">
        <v>8.5301365119893617</v>
      </c>
      <c r="BA513" s="22">
        <v>1502.2450818255629</v>
      </c>
      <c r="CU513" t="e">
        <v>#N/A</v>
      </c>
      <c r="CV513" t="e">
        <v>#N/A</v>
      </c>
    </row>
    <row r="514" spans="1:100" x14ac:dyDescent="0.25">
      <c r="A514">
        <v>1533</v>
      </c>
      <c r="B514" t="s">
        <v>944</v>
      </c>
      <c r="C514" s="22">
        <v>3</v>
      </c>
      <c r="D514" s="17">
        <v>5.3075314996521117</v>
      </c>
      <c r="E514" s="17">
        <v>6.9556037942577142E-2</v>
      </c>
      <c r="F514" s="17">
        <v>2.6462569542730705</v>
      </c>
      <c r="G514" s="17">
        <v>2.6462569542730705</v>
      </c>
      <c r="H514" s="17">
        <v>0.46123860745799128</v>
      </c>
      <c r="I514" s="17">
        <v>0</v>
      </c>
      <c r="J514" s="17">
        <v>27.674316447479473</v>
      </c>
      <c r="K514" s="17">
        <v>0.46123860745799128</v>
      </c>
      <c r="L514" s="17">
        <v>-0.99999999999999911</v>
      </c>
      <c r="M514" s="17">
        <v>-0.99999999999999911</v>
      </c>
      <c r="N514" s="17">
        <v>9.2247721491598327</v>
      </c>
      <c r="O514" s="17">
        <v>35.628104901404683</v>
      </c>
      <c r="P514" s="17">
        <v>8.7692498730895824E-2</v>
      </c>
      <c r="Q514" s="17">
        <v>2.925869406505972</v>
      </c>
      <c r="R514" s="17">
        <v>0.98796308462973292</v>
      </c>
      <c r="S514" s="17">
        <v>0.33333333333333304</v>
      </c>
      <c r="T514" s="17">
        <v>0.33333333333333304</v>
      </c>
      <c r="U514" s="17">
        <v>0.41098726889339854</v>
      </c>
      <c r="V514" s="17">
        <v>-1.2128297129988759E-2</v>
      </c>
      <c r="W514" s="17">
        <v>24.171481238883388</v>
      </c>
      <c r="X514" s="17">
        <v>1.7766073520023367</v>
      </c>
      <c r="Y514" s="17">
        <v>-0.99999999999999911</v>
      </c>
      <c r="Z514" s="17">
        <v>-0.99999999999999911</v>
      </c>
      <c r="AA514" s="17">
        <v>73.386554497623109</v>
      </c>
      <c r="AB514" s="17">
        <v>0.34952908389471804</v>
      </c>
      <c r="AC514" s="17">
        <v>0.30134157604258194</v>
      </c>
      <c r="AD514" s="17">
        <v>0.31367154354490023</v>
      </c>
      <c r="AE514" s="17">
        <v>48.227110174110017</v>
      </c>
      <c r="AF514" s="17">
        <v>0.76470588235294112</v>
      </c>
      <c r="AG514" s="17">
        <v>-0.99999999999999911</v>
      </c>
      <c r="AH514" s="17">
        <v>-0.99999999999999911</v>
      </c>
      <c r="AI514" s="17">
        <v>6.5083556707752066E-3</v>
      </c>
      <c r="AJ514" s="17">
        <v>-1.2128297129988759E-2</v>
      </c>
      <c r="AK514" s="17">
        <v>-2.0493984728289689E-2</v>
      </c>
      <c r="AL514" s="17">
        <v>0.28248272062650587</v>
      </c>
      <c r="AM514" s="17">
        <v>7.3552479724598399E-2</v>
      </c>
      <c r="AN514" s="17">
        <v>-0.121529219998555</v>
      </c>
      <c r="AO514" s="17">
        <v>1.7363420694735114</v>
      </c>
      <c r="AP514" s="17">
        <v>-1.6258168968313456</v>
      </c>
      <c r="AQ514" s="17">
        <v>51.845797686362857</v>
      </c>
      <c r="AR514" s="17">
        <v>1.065525638430076</v>
      </c>
      <c r="AS514" s="17">
        <v>2.2378459594603273</v>
      </c>
      <c r="AT514" s="17">
        <v>-0.99999999999999911</v>
      </c>
      <c r="AU514" s="17">
        <v>-0.99999999999999911</v>
      </c>
      <c r="AV514" s="17">
        <v>3.6342200389028032</v>
      </c>
      <c r="AW514" s="17">
        <v>107.38884250219645</v>
      </c>
      <c r="AX514" s="17">
        <v>106.30617990261308</v>
      </c>
      <c r="AY514" s="17">
        <v>0.46989784917754274</v>
      </c>
      <c r="AZ514" s="17">
        <v>9.5918155564369325</v>
      </c>
      <c r="BA514" s="22">
        <v>1548.9288170175216</v>
      </c>
      <c r="CU514" t="e">
        <v>#N/A</v>
      </c>
      <c r="CV514" t="e">
        <v>#N/A</v>
      </c>
    </row>
    <row r="515" spans="1:100" x14ac:dyDescent="0.25">
      <c r="A515">
        <v>1537</v>
      </c>
      <c r="B515" t="s">
        <v>945</v>
      </c>
      <c r="C515" s="22">
        <v>3</v>
      </c>
      <c r="D515" s="17">
        <v>1.6116121935026602</v>
      </c>
      <c r="E515" s="17">
        <v>-0.36890954249591557</v>
      </c>
      <c r="F515" s="17">
        <v>-0.35759309486952107</v>
      </c>
      <c r="G515" s="17">
        <v>-0.47439415760700571</v>
      </c>
      <c r="H515" s="17">
        <v>-1.0940487962836538E-2</v>
      </c>
      <c r="I515" s="17">
        <v>-2.607104124555947E-3</v>
      </c>
      <c r="J515" s="17">
        <v>-0.81285552524354954</v>
      </c>
      <c r="K515" s="17">
        <v>-1.3547592087392486E-2</v>
      </c>
      <c r="L515" s="17">
        <v>-0.99999999999999789</v>
      </c>
      <c r="M515" s="17">
        <v>-0.99999999999999789</v>
      </c>
      <c r="N515" s="17">
        <v>-0.27095184174784992</v>
      </c>
      <c r="O515" s="17">
        <v>0.32436251065210531</v>
      </c>
      <c r="P515" s="17">
        <v>0.11964747965953654</v>
      </c>
      <c r="Q515" s="17">
        <v>-0.51760947655932943</v>
      </c>
      <c r="R515" s="17">
        <v>-0.1655411852449965</v>
      </c>
      <c r="S515" s="17">
        <v>0.33333333333333293</v>
      </c>
      <c r="T515" s="17">
        <v>0.24602011109722036</v>
      </c>
      <c r="U515" s="17">
        <v>-8.3904674179951455E-2</v>
      </c>
      <c r="V515" s="17">
        <v>-7.844532260741624E-3</v>
      </c>
      <c r="W515" s="17">
        <v>20.046073203090099</v>
      </c>
      <c r="X515" s="17">
        <v>0.12290192399757757</v>
      </c>
      <c r="Y515" s="17">
        <v>-0.99999999999999789</v>
      </c>
      <c r="Z515" s="17">
        <v>-0.99999999999999789</v>
      </c>
      <c r="AA515" s="17">
        <v>27.413324825897426</v>
      </c>
      <c r="AB515" s="17">
        <v>0.27114517255829229</v>
      </c>
      <c r="AC515" s="17">
        <v>7.7149110586919797E-2</v>
      </c>
      <c r="AD515" s="17">
        <v>-0.19763842698416548</v>
      </c>
      <c r="AE515" s="17">
        <v>7.5327928080523279</v>
      </c>
      <c r="AF515" s="17">
        <v>0.1</v>
      </c>
      <c r="AG515" s="17">
        <v>-0.99999999999999789</v>
      </c>
      <c r="AH515" s="17">
        <v>-0.99999999999999789</v>
      </c>
      <c r="AI515" s="17">
        <v>0</v>
      </c>
      <c r="AJ515" s="17">
        <v>-7.844532260741624E-3</v>
      </c>
      <c r="AK515" s="17">
        <v>0.56569668081221636</v>
      </c>
      <c r="AL515" s="17">
        <v>-3.2062386628611869E-2</v>
      </c>
      <c r="AM515" s="17">
        <v>-0.28841100370087269</v>
      </c>
      <c r="AN515" s="17">
        <v>2.7774878891778675E-2</v>
      </c>
      <c r="AO515" s="17">
        <v>-4.3817916884607397</v>
      </c>
      <c r="AP515" s="17">
        <v>0.5340600391514071</v>
      </c>
      <c r="AQ515" s="17">
        <v>19.233217677846547</v>
      </c>
      <c r="AR515" s="17">
        <v>0.48760423798986008</v>
      </c>
      <c r="AS515" s="17">
        <v>0.10935433191018512</v>
      </c>
      <c r="AT515" s="17">
        <v>-0.99999999999999789</v>
      </c>
      <c r="AU515" s="17">
        <v>-0.99999999999999789</v>
      </c>
      <c r="AV515" s="17">
        <v>-0.63993534285200215</v>
      </c>
      <c r="AW515" s="17">
        <v>28.27174737570094</v>
      </c>
      <c r="AX515" s="17">
        <v>27.487294149626777</v>
      </c>
      <c r="AY515" s="17">
        <v>0.12955269723324411</v>
      </c>
      <c r="AZ515" s="17">
        <v>-21.221863628560254</v>
      </c>
      <c r="BA515" s="22">
        <v>1385.4144445329655</v>
      </c>
      <c r="CU515" t="e">
        <v>#N/A</v>
      </c>
      <c r="CV515" t="e">
        <v>#N/A</v>
      </c>
    </row>
    <row r="516" spans="1:100" x14ac:dyDescent="0.25">
      <c r="A516">
        <v>1538</v>
      </c>
      <c r="B516" t="s">
        <v>946</v>
      </c>
      <c r="C516" s="22">
        <v>3</v>
      </c>
      <c r="D516" s="17">
        <v>5.602912737827312</v>
      </c>
      <c r="E516" s="17">
        <v>-6.9420359668417531E-2</v>
      </c>
      <c r="F516" s="17">
        <v>6.5982264702277575</v>
      </c>
      <c r="G516" s="17">
        <v>6.5816770116725856</v>
      </c>
      <c r="H516" s="17">
        <v>0.41490139915546942</v>
      </c>
      <c r="I516" s="17">
        <v>1.2907358895346022E-2</v>
      </c>
      <c r="J516" s="17">
        <v>25.668525483048931</v>
      </c>
      <c r="K516" s="17">
        <v>0.42780875805081542</v>
      </c>
      <c r="L516" s="17">
        <v>-1.0000000000000004</v>
      </c>
      <c r="M516" s="17">
        <v>-1.0000000000000004</v>
      </c>
      <c r="N516" s="17">
        <v>8.5561751610163146</v>
      </c>
      <c r="O516" s="17">
        <v>37.853115232548809</v>
      </c>
      <c r="P516" s="17">
        <v>0.29353677264823413</v>
      </c>
      <c r="Q516" s="17">
        <v>4.2144592776083201</v>
      </c>
      <c r="R516" s="17">
        <v>1.0677878492174311</v>
      </c>
      <c r="S516" s="17">
        <v>0.33333333333333331</v>
      </c>
      <c r="T516" s="17">
        <v>0.33333333333333331</v>
      </c>
      <c r="U516" s="17">
        <v>0.53620563042227276</v>
      </c>
      <c r="V516" s="17">
        <v>0.12185626110534176</v>
      </c>
      <c r="W516" s="17">
        <v>35.876792005738608</v>
      </c>
      <c r="X516" s="17">
        <v>3.1148179969369933</v>
      </c>
      <c r="Y516" s="17">
        <v>-1.0000000000000004</v>
      </c>
      <c r="Z516" s="17">
        <v>-1.0000000000000004</v>
      </c>
      <c r="AA516" s="17">
        <v>87.660558186393885</v>
      </c>
      <c r="AB516" s="17">
        <v>0.43098802740609043</v>
      </c>
      <c r="AC516" s="17">
        <v>0.2902081508303942</v>
      </c>
      <c r="AD516" s="17">
        <v>0.29312338839227137</v>
      </c>
      <c r="AE516" s="17">
        <v>50.71597833143781</v>
      </c>
      <c r="AF516" s="17">
        <v>0.8125</v>
      </c>
      <c r="AG516" s="17">
        <v>-1.0000000000000004</v>
      </c>
      <c r="AH516" s="17">
        <v>-1.0000000000000004</v>
      </c>
      <c r="AI516" s="17">
        <v>5.4811519189748997E-3</v>
      </c>
      <c r="AJ516" s="17">
        <v>0.12185626110534176</v>
      </c>
      <c r="AK516" s="17">
        <v>0.17464541579631798</v>
      </c>
      <c r="AL516" s="17">
        <v>-0.11474479726344508</v>
      </c>
      <c r="AM516" s="17">
        <v>2.921681656617954E-2</v>
      </c>
      <c r="AN516" s="17">
        <v>0.23119141336190274</v>
      </c>
      <c r="AO516" s="17">
        <v>1.6036474931360778</v>
      </c>
      <c r="AP516" s="17">
        <v>5.206061347730345</v>
      </c>
      <c r="AQ516" s="17">
        <v>61.545317488787596</v>
      </c>
      <c r="AR516" s="17">
        <v>1.3247285581942814</v>
      </c>
      <c r="AS516" s="17">
        <v>3.5426267549878094</v>
      </c>
      <c r="AT516" s="17">
        <v>-1.0000000000000004</v>
      </c>
      <c r="AU516" s="17">
        <v>-1.0000000000000004</v>
      </c>
      <c r="AV516" s="17">
        <v>7.6494648608900144</v>
      </c>
      <c r="AW516" s="17">
        <v>130.71973476667299</v>
      </c>
      <c r="AX516" s="17">
        <v>143.01498391558664</v>
      </c>
      <c r="AY516" s="17">
        <v>0.36904319459441309</v>
      </c>
      <c r="AZ516" s="17">
        <v>28.341040816284753</v>
      </c>
      <c r="BA516" s="22">
        <v>1666.4743975693425</v>
      </c>
      <c r="CU516" t="e">
        <v>#N/A</v>
      </c>
      <c r="CV516" t="e">
        <v>#N/A</v>
      </c>
    </row>
    <row r="517" spans="1:100" x14ac:dyDescent="0.25">
      <c r="A517">
        <v>1539</v>
      </c>
      <c r="B517" t="s">
        <v>947</v>
      </c>
      <c r="C517" s="22">
        <v>3</v>
      </c>
      <c r="D517" s="17">
        <v>5.372451848428808</v>
      </c>
      <c r="E517" s="17">
        <v>0.36600116063233706</v>
      </c>
      <c r="F517" s="17">
        <v>0.21023658657813799</v>
      </c>
      <c r="G517" s="17">
        <v>0.34733243541144687</v>
      </c>
      <c r="H517" s="17">
        <v>0.44149774061633401</v>
      </c>
      <c r="I517" s="17">
        <v>0</v>
      </c>
      <c r="J517" s="17">
        <v>26.489864436980028</v>
      </c>
      <c r="K517" s="17">
        <v>0.44149774061633401</v>
      </c>
      <c r="L517" s="17">
        <v>-0.99999999999999833</v>
      </c>
      <c r="M517" s="17">
        <v>-0.99999999999999833</v>
      </c>
      <c r="N517" s="17">
        <v>8.8299548123266778</v>
      </c>
      <c r="O517" s="17">
        <v>32.20964872082029</v>
      </c>
      <c r="P517" s="17">
        <v>-0.98758788379902718</v>
      </c>
      <c r="Q517" s="17">
        <v>1.1502338070909706</v>
      </c>
      <c r="R517" s="17">
        <v>0.13552821702716267</v>
      </c>
      <c r="S517" s="17">
        <v>0.33333333333333254</v>
      </c>
      <c r="T517" s="17">
        <v>0.42444063499778922</v>
      </c>
      <c r="U517" s="17">
        <v>0.11730435516193802</v>
      </c>
      <c r="V517" s="17">
        <v>-7.0027034504940629E-3</v>
      </c>
      <c r="W517" s="17">
        <v>17.063115177049287</v>
      </c>
      <c r="X517" s="17">
        <v>0.83458472932403183</v>
      </c>
      <c r="Y517" s="17">
        <v>-0.99999999999999833</v>
      </c>
      <c r="Z517" s="17">
        <v>-0.99999999999999833</v>
      </c>
      <c r="AA517" s="17">
        <v>26.966795483896146</v>
      </c>
      <c r="AB517" s="17">
        <v>-0.29877641632578245</v>
      </c>
      <c r="AC517" s="17">
        <v>0.29648175991437403</v>
      </c>
      <c r="AD517" s="17">
        <v>0.19765769820780257</v>
      </c>
      <c r="AE517" s="17">
        <v>9.7681520898197078</v>
      </c>
      <c r="AF517" s="17">
        <v>0.2</v>
      </c>
      <c r="AG517" s="17">
        <v>-0.99999999999999833</v>
      </c>
      <c r="AH517" s="17">
        <v>-0.99999999999999833</v>
      </c>
      <c r="AI517" s="17">
        <v>5.8999363792720449E-3</v>
      </c>
      <c r="AJ517" s="17">
        <v>-7.0027034504940629E-3</v>
      </c>
      <c r="AK517" s="17">
        <v>-8.3907486292166447E-2</v>
      </c>
      <c r="AL517" s="17">
        <v>-0.11899692802311355</v>
      </c>
      <c r="AM517" s="17">
        <v>6.1358050273409799E-2</v>
      </c>
      <c r="AN517" s="17">
        <v>0.53153381710535008</v>
      </c>
      <c r="AO517" s="17">
        <v>1.1144138253744127</v>
      </c>
      <c r="AP517" s="17">
        <v>12.693360787518182</v>
      </c>
      <c r="AQ517" s="17">
        <v>43.552979614029297</v>
      </c>
      <c r="AR517" s="17">
        <v>0.86807562004256622</v>
      </c>
      <c r="AS517" s="17">
        <v>1.2760824699403666</v>
      </c>
      <c r="AT517" s="17">
        <v>-0.99999999999999833</v>
      </c>
      <c r="AU517" s="17">
        <v>-0.99999999999999833</v>
      </c>
      <c r="AV517" s="17">
        <v>0.48286065243860932</v>
      </c>
      <c r="AW517" s="17">
        <v>71.869804992234648</v>
      </c>
      <c r="AX517" s="17">
        <v>71.287533374770689</v>
      </c>
      <c r="AY517" s="17">
        <v>0.13804295411970186</v>
      </c>
      <c r="AZ517" s="17">
        <v>8.3200913112498167</v>
      </c>
      <c r="BA517" s="22">
        <v>1440.1053782796014</v>
      </c>
      <c r="CU517" t="e">
        <v>#N/A</v>
      </c>
      <c r="CV517" t="e">
        <v>#N/A</v>
      </c>
    </row>
    <row r="518" spans="1:100" x14ac:dyDescent="0.25">
      <c r="A518">
        <v>1540</v>
      </c>
      <c r="B518" t="s">
        <v>948</v>
      </c>
      <c r="C518" s="22">
        <v>3</v>
      </c>
      <c r="D518" s="17">
        <v>4.3966408836002762</v>
      </c>
      <c r="E518" s="17">
        <v>4.6806035293266999E-3</v>
      </c>
      <c r="F518" s="17">
        <v>0.52316649086639022</v>
      </c>
      <c r="G518" s="17">
        <v>0.52316649086639022</v>
      </c>
      <c r="H518" s="17">
        <v>0.19349438200927011</v>
      </c>
      <c r="I518" s="17">
        <v>0</v>
      </c>
      <c r="J518" s="17">
        <v>11.609662920556202</v>
      </c>
      <c r="K518" s="17">
        <v>0.19349438200927011</v>
      </c>
      <c r="L518" s="17">
        <v>-1.0000000000000029</v>
      </c>
      <c r="M518" s="17">
        <v>-1.0000000000000029</v>
      </c>
      <c r="N518" s="17">
        <v>3.8698876401854005</v>
      </c>
      <c r="O518" s="17">
        <v>16.529470295022882</v>
      </c>
      <c r="P518" s="17">
        <v>0.83358642605977795</v>
      </c>
      <c r="Q518" s="17">
        <v>-2.0862374593897393</v>
      </c>
      <c r="R518" s="17">
        <v>-0.68252195495807888</v>
      </c>
      <c r="S518" s="17">
        <v>0.33333333333333409</v>
      </c>
      <c r="T518" s="17">
        <v>0.34080263033834074</v>
      </c>
      <c r="U518" s="17">
        <v>0.33770206700861088</v>
      </c>
      <c r="V518" s="17">
        <v>5.479899211260978E-2</v>
      </c>
      <c r="W518" s="17">
        <v>34.925705631345018</v>
      </c>
      <c r="X518" s="17">
        <v>2.1677130993775138</v>
      </c>
      <c r="Y518" s="17">
        <v>-1.0000000000000029</v>
      </c>
      <c r="Z518" s="17">
        <v>-1.0000000000000029</v>
      </c>
      <c r="AA518" s="17">
        <v>72.580158318981319</v>
      </c>
      <c r="AB518" s="17">
        <v>0.10695689101363409</v>
      </c>
      <c r="AC518" s="17">
        <v>0.27132487733473126</v>
      </c>
      <c r="AD518" s="17">
        <v>0.38845772450352251</v>
      </c>
      <c r="AE518" s="17">
        <v>38.336974642594392</v>
      </c>
      <c r="AF518" s="17">
        <v>0.75</v>
      </c>
      <c r="AG518" s="17">
        <v>-1.0000000000000029</v>
      </c>
      <c r="AH518" s="17">
        <v>-1.0000000000000029</v>
      </c>
      <c r="AI518" s="17">
        <v>-3.5654221061674977E-2</v>
      </c>
      <c r="AJ518" s="17">
        <v>5.479899211260978E-2</v>
      </c>
      <c r="AK518" s="17">
        <v>-7.4090605095139928E-2</v>
      </c>
      <c r="AL518" s="17">
        <v>0.14869865345835903</v>
      </c>
      <c r="AM518" s="17">
        <v>0.23438061600825014</v>
      </c>
      <c r="AN518" s="17">
        <v>0.16607941173348617</v>
      </c>
      <c r="AO518" s="17">
        <v>5.4890623747305529</v>
      </c>
      <c r="AP518" s="17">
        <v>4.8954785606289528</v>
      </c>
      <c r="AQ518" s="17">
        <v>46.535368551901271</v>
      </c>
      <c r="AR518" s="17">
        <v>1.0666370227928965</v>
      </c>
      <c r="AS518" s="17">
        <v>2.3612074813867854</v>
      </c>
      <c r="AT518" s="17">
        <v>-1.0000000000000029</v>
      </c>
      <c r="AU518" s="17">
        <v>-1.0000000000000029</v>
      </c>
      <c r="AV518" s="17">
        <v>-0.15935546409168758</v>
      </c>
      <c r="AW518" s="17">
        <v>94.005107174633181</v>
      </c>
      <c r="AX518" s="17">
        <v>98.771921964660621</v>
      </c>
      <c r="AY518" s="17">
        <v>0.34791687095950163</v>
      </c>
      <c r="AZ518" s="17">
        <v>25.355899722188791</v>
      </c>
      <c r="BA518" s="22">
        <v>1563.0933165010504</v>
      </c>
      <c r="CU518" t="e">
        <v>#N/A</v>
      </c>
      <c r="CV518" t="e">
        <v>#N/A</v>
      </c>
    </row>
    <row r="519" spans="1:100" x14ac:dyDescent="0.25">
      <c r="A519">
        <v>1546</v>
      </c>
      <c r="B519" t="s">
        <v>949</v>
      </c>
      <c r="C519" s="22">
        <v>3</v>
      </c>
      <c r="D519" s="17">
        <v>4.9695139719258474</v>
      </c>
      <c r="E519" s="17">
        <v>4.4073625067625778E-2</v>
      </c>
      <c r="F519" s="17">
        <v>-0.23327942333594706</v>
      </c>
      <c r="G519" s="17">
        <v>-0.24623749861032579</v>
      </c>
      <c r="H519" s="17">
        <v>5.5710344496127107E-2</v>
      </c>
      <c r="I519" s="17">
        <v>-7.7993093488115013E-3</v>
      </c>
      <c r="J519" s="17">
        <v>2.8746621088389364</v>
      </c>
      <c r="K519" s="17">
        <v>4.7911035147315623E-2</v>
      </c>
      <c r="L519" s="17">
        <v>-1.0000000000000009</v>
      </c>
      <c r="M519" s="17">
        <v>-1.0000000000000009</v>
      </c>
      <c r="N519" s="17">
        <v>0.95822070294631212</v>
      </c>
      <c r="O519" s="17">
        <v>7.5979385821544625</v>
      </c>
      <c r="P519" s="17">
        <v>-1.0891826129301798</v>
      </c>
      <c r="Q519" s="17">
        <v>-5.7815608379504918E-2</v>
      </c>
      <c r="R519" s="17">
        <v>-8.7939278051655967E-2</v>
      </c>
      <c r="S519" s="17">
        <v>0.33333333333333326</v>
      </c>
      <c r="T519" s="17">
        <v>0.36498672252665676</v>
      </c>
      <c r="U519" s="17">
        <v>-0.11061865177621234</v>
      </c>
      <c r="V519" s="17">
        <v>-6.2305447188349813E-3</v>
      </c>
      <c r="W519" s="17">
        <v>21.342392968705106</v>
      </c>
      <c r="X519" s="17">
        <v>0.2022045344881393</v>
      </c>
      <c r="Y519" s="17">
        <v>-1.0000000000000009</v>
      </c>
      <c r="Z519" s="17">
        <v>-1.0000000000000009</v>
      </c>
      <c r="AA519" s="17">
        <v>23.483681507575852</v>
      </c>
      <c r="AB519" s="17">
        <v>9.6950267568974277E-2</v>
      </c>
      <c r="AC519" s="17">
        <v>-0.13910074978689524</v>
      </c>
      <c r="AD519" s="17">
        <v>8.6735038556368965E-2</v>
      </c>
      <c r="AE519" s="17">
        <v>2.2292278169223914</v>
      </c>
      <c r="AF519" s="17">
        <v>0.2</v>
      </c>
      <c r="AG519" s="17">
        <v>-1.0000000000000009</v>
      </c>
      <c r="AH519" s="17">
        <v>-1.0000000000000009</v>
      </c>
      <c r="AI519" s="17">
        <v>0</v>
      </c>
      <c r="AJ519" s="17">
        <v>-6.2305447188349813E-3</v>
      </c>
      <c r="AK519" s="17">
        <v>0.53987724399814896</v>
      </c>
      <c r="AL519" s="17">
        <v>0.23667983772921836</v>
      </c>
      <c r="AM519" s="17">
        <v>0.92817440426911024</v>
      </c>
      <c r="AN519" s="17">
        <v>-0.20819256099983971</v>
      </c>
      <c r="AO519" s="17">
        <v>25.903746326718494</v>
      </c>
      <c r="AP519" s="17">
        <v>-4.0214148363498987</v>
      </c>
      <c r="AQ519" s="17">
        <v>24.217055077544032</v>
      </c>
      <c r="AR519" s="17">
        <v>0.58147085936494358</v>
      </c>
      <c r="AS519" s="17">
        <v>0.25011556963545506</v>
      </c>
      <c r="AT519" s="17">
        <v>-1.0000000000000009</v>
      </c>
      <c r="AU519" s="17">
        <v>-1.0000000000000009</v>
      </c>
      <c r="AV519" s="17">
        <v>-0.33417677666198164</v>
      </c>
      <c r="AW519" s="17">
        <v>27.060205253380413</v>
      </c>
      <c r="AX519" s="17">
        <v>26.437150781496921</v>
      </c>
      <c r="AY519" s="17">
        <v>-0.297196989672523</v>
      </c>
      <c r="AZ519" s="17">
        <v>-92.723128756215104</v>
      </c>
      <c r="BA519" s="22">
        <v>1300.7935480970309</v>
      </c>
      <c r="CU519" t="e">
        <v>#N/A</v>
      </c>
      <c r="CV519" t="e">
        <v>#N/A</v>
      </c>
    </row>
    <row r="520" spans="1:100" x14ac:dyDescent="0.25">
      <c r="A520">
        <v>1547</v>
      </c>
      <c r="B520" t="s">
        <v>950</v>
      </c>
      <c r="C520" s="22">
        <v>3</v>
      </c>
      <c r="D520" s="17">
        <v>4.3727394229004224</v>
      </c>
      <c r="E520" s="17">
        <v>-0.43801126702372611</v>
      </c>
      <c r="F520" s="17">
        <v>-1.1433982409841947</v>
      </c>
      <c r="G520" s="17">
        <v>-1.2638868141274662</v>
      </c>
      <c r="H520" s="17">
        <v>0.11986440640995237</v>
      </c>
      <c r="I520" s="17">
        <v>0</v>
      </c>
      <c r="J520" s="17">
        <v>7.1918643845971477</v>
      </c>
      <c r="K520" s="17">
        <v>0.11986440640995237</v>
      </c>
      <c r="L520" s="17">
        <v>-1.0000000000000007</v>
      </c>
      <c r="M520" s="17">
        <v>-1.0000000000000007</v>
      </c>
      <c r="N520" s="17">
        <v>2.3972881281990488</v>
      </c>
      <c r="O520" s="17">
        <v>10.300716993370097</v>
      </c>
      <c r="P520" s="17">
        <v>-0.98663083274079533</v>
      </c>
      <c r="Q520" s="17">
        <v>-3.6192453806905238</v>
      </c>
      <c r="R520" s="17">
        <v>-1.3147846417360922</v>
      </c>
      <c r="S520" s="17">
        <v>0.34887413724195387</v>
      </c>
      <c r="T520" s="17">
        <v>0.34727049509397562</v>
      </c>
      <c r="U520" s="17">
        <v>3.9642291420819681E-2</v>
      </c>
      <c r="V520" s="17">
        <v>0</v>
      </c>
      <c r="W520" s="17">
        <v>24.636900693871869</v>
      </c>
      <c r="X520" s="17">
        <v>0.74878655336989786</v>
      </c>
      <c r="Y520" s="17">
        <v>-1.0000000000000007</v>
      </c>
      <c r="Z520" s="17">
        <v>-1.0000000000000007</v>
      </c>
      <c r="AA520" s="17">
        <v>51.544150326958942</v>
      </c>
      <c r="AB520" s="17">
        <v>0.33512573827365655</v>
      </c>
      <c r="AC520" s="17">
        <v>2.4527762840705958E-2</v>
      </c>
      <c r="AD520" s="17">
        <v>0.20478718438210092</v>
      </c>
      <c r="AE520" s="17">
        <v>28.222034274823166</v>
      </c>
      <c r="AF520" s="17">
        <v>0.7142857142857143</v>
      </c>
      <c r="AG520" s="17">
        <v>-1.0000000000000007</v>
      </c>
      <c r="AH520" s="17">
        <v>-1.0000000000000007</v>
      </c>
      <c r="AI520" s="17">
        <v>-7.2531552303309538E-3</v>
      </c>
      <c r="AJ520" s="17">
        <v>0</v>
      </c>
      <c r="AK520" s="17">
        <v>-0.18499733712841127</v>
      </c>
      <c r="AL520" s="17">
        <v>-1.5436330750449555E-3</v>
      </c>
      <c r="AM520" s="17">
        <v>4.327774688406133E-2</v>
      </c>
      <c r="AN520" s="17">
        <v>0.16054979484712195</v>
      </c>
      <c r="AO520" s="17">
        <v>0.15695698645947742</v>
      </c>
      <c r="AP520" s="17">
        <v>4.0060267058028245</v>
      </c>
      <c r="AQ520" s="17">
        <v>31.828765078468997</v>
      </c>
      <c r="AR520" s="17">
        <v>0.73578692375674948</v>
      </c>
      <c r="AS520" s="17">
        <v>0.86865095977985007</v>
      </c>
      <c r="AT520" s="17">
        <v>-1.0000000000000007</v>
      </c>
      <c r="AU520" s="17">
        <v>-1.0000000000000007</v>
      </c>
      <c r="AV520" s="17">
        <v>-2.5786714558635584</v>
      </c>
      <c r="AW520" s="17">
        <v>65.850894026131868</v>
      </c>
      <c r="AX520" s="17">
        <v>65.705830921525248</v>
      </c>
      <c r="AY520" s="17">
        <v>0.36756952035445256</v>
      </c>
      <c r="AZ520" s="17">
        <v>16.874582435817967</v>
      </c>
      <c r="BA520" s="22">
        <v>1466.9527881469812</v>
      </c>
      <c r="CU520" t="e">
        <v>#N/A</v>
      </c>
      <c r="CV520" t="e">
        <v>#N/A</v>
      </c>
    </row>
    <row r="521" spans="1:100" x14ac:dyDescent="0.25">
      <c r="A521">
        <v>1551</v>
      </c>
      <c r="B521" t="s">
        <v>951</v>
      </c>
      <c r="C521" s="22">
        <v>3</v>
      </c>
      <c r="D521" s="17">
        <v>5.0421839691563042</v>
      </c>
      <c r="E521" s="17">
        <v>-0.33088672016756893</v>
      </c>
      <c r="F521" s="17">
        <v>6.4680944784830787</v>
      </c>
      <c r="G521" s="17">
        <v>6.3941048834873255</v>
      </c>
      <c r="H521" s="17">
        <v>0.34129383291024074</v>
      </c>
      <c r="I521" s="17">
        <v>0</v>
      </c>
      <c r="J521" s="17">
        <v>20.477629974614445</v>
      </c>
      <c r="K521" s="17">
        <v>0.34129383291024074</v>
      </c>
      <c r="L521" s="17">
        <v>-0.99999999999999734</v>
      </c>
      <c r="M521" s="17">
        <v>-0.99999999999999734</v>
      </c>
      <c r="N521" s="17">
        <v>6.8258766582048169</v>
      </c>
      <c r="O521" s="17">
        <v>31.913918827258069</v>
      </c>
      <c r="P521" s="17">
        <v>1.0911932626143244</v>
      </c>
      <c r="Q521" s="17">
        <v>-1.9233996484856062</v>
      </c>
      <c r="R521" s="17">
        <v>-0.45866042819537944</v>
      </c>
      <c r="S521" s="17">
        <v>0.33333333333333259</v>
      </c>
      <c r="T521" s="17">
        <v>0.32761943128975957</v>
      </c>
      <c r="U521" s="17">
        <v>2.0778232772170637E-2</v>
      </c>
      <c r="V521" s="17">
        <v>-2.2177644699129008E-2</v>
      </c>
      <c r="W521" s="17">
        <v>12.730380791435731</v>
      </c>
      <c r="X521" s="17">
        <v>0.26399209256318662</v>
      </c>
      <c r="Y521" s="17">
        <v>-0.99999999999999734</v>
      </c>
      <c r="Z521" s="17">
        <v>-0.99999999999999734</v>
      </c>
      <c r="AA521" s="17">
        <v>57.670830340292724</v>
      </c>
      <c r="AB521" s="17">
        <v>0.28647640111603873</v>
      </c>
      <c r="AC521" s="17">
        <v>0.35449707446681611</v>
      </c>
      <c r="AD521" s="17">
        <v>0.26700872395819264</v>
      </c>
      <c r="AE521" s="17">
        <v>45.399109977052419</v>
      </c>
      <c r="AF521" s="17">
        <v>0.88888888888888884</v>
      </c>
      <c r="AG521" s="17">
        <v>-0.99999999999999734</v>
      </c>
      <c r="AH521" s="17">
        <v>-0.99999999999999734</v>
      </c>
      <c r="AI521" s="17">
        <v>-1.8070946664995428E-2</v>
      </c>
      <c r="AJ521" s="17">
        <v>-2.2177644699129008E-2</v>
      </c>
      <c r="AK521" s="17">
        <v>0.33479447635105819</v>
      </c>
      <c r="AL521" s="17">
        <v>0.13529530522931665</v>
      </c>
      <c r="AM521" s="17">
        <v>2.309368916689113E-2</v>
      </c>
      <c r="AN521" s="17">
        <v>0.13422611740423585</v>
      </c>
      <c r="AO521" s="17">
        <v>2.2513146109275697</v>
      </c>
      <c r="AP521" s="17">
        <v>4.0321294612524801</v>
      </c>
      <c r="AQ521" s="17">
        <v>33.208010766050187</v>
      </c>
      <c r="AR521" s="17">
        <v>0.65955335269613391</v>
      </c>
      <c r="AS521" s="17">
        <v>0.6052859254734273</v>
      </c>
      <c r="AT521" s="17">
        <v>-0.99999999999999734</v>
      </c>
      <c r="AU521" s="17">
        <v>-0.99999999999999734</v>
      </c>
      <c r="AV521" s="17">
        <v>5.935444455291945</v>
      </c>
      <c r="AW521" s="17">
        <v>93.616878628803263</v>
      </c>
      <c r="AX521" s="17">
        <v>91.037695225590468</v>
      </c>
      <c r="AY521" s="17">
        <v>0.31630868950595037</v>
      </c>
      <c r="AZ521" s="17">
        <v>46.8023770542611</v>
      </c>
      <c r="BA521" s="22">
        <v>1459.4802776566578</v>
      </c>
      <c r="CU521" t="e">
        <v>#N/A</v>
      </c>
      <c r="CV521" t="e">
        <v>#N/A</v>
      </c>
    </row>
    <row r="522" spans="1:100" x14ac:dyDescent="0.25">
      <c r="A522">
        <v>1553</v>
      </c>
      <c r="B522" t="s">
        <v>952</v>
      </c>
      <c r="C522" s="22">
        <v>3</v>
      </c>
      <c r="D522" s="17">
        <v>4.9045758426954862</v>
      </c>
      <c r="E522" s="17">
        <v>0</v>
      </c>
      <c r="F522" s="17">
        <v>-0.17510236978406329</v>
      </c>
      <c r="G522" s="17">
        <v>-0.17510236978406329</v>
      </c>
      <c r="H522" s="17">
        <v>0.19211832463215942</v>
      </c>
      <c r="I522" s="17">
        <v>0</v>
      </c>
      <c r="J522" s="17">
        <v>11.527099477929571</v>
      </c>
      <c r="K522" s="17">
        <v>0.19211832463215942</v>
      </c>
      <c r="L522" s="17">
        <v>-1.0000000000000011</v>
      </c>
      <c r="M522" s="17">
        <v>-1.0000000000000011</v>
      </c>
      <c r="N522" s="17">
        <v>3.8423664926431886</v>
      </c>
      <c r="O522" s="17">
        <v>16.256572950840983</v>
      </c>
      <c r="P522" s="17">
        <v>11.537780950095685</v>
      </c>
      <c r="Q522" s="17">
        <v>-4.1231658874336385E-2</v>
      </c>
      <c r="R522" s="17">
        <v>0.81627515907521819</v>
      </c>
      <c r="S522" s="17">
        <v>0.33333333333333365</v>
      </c>
      <c r="T522" s="17">
        <v>0.24101634070288261</v>
      </c>
      <c r="U522" s="17">
        <v>0.31959809773040021</v>
      </c>
      <c r="V522" s="17">
        <v>0</v>
      </c>
      <c r="W522" s="17">
        <v>28.073177885378314</v>
      </c>
      <c r="X522" s="17">
        <v>1.6953757945292671</v>
      </c>
      <c r="Y522" s="17">
        <v>-1.0000000000000011</v>
      </c>
      <c r="Z522" s="17">
        <v>-1.0000000000000011</v>
      </c>
      <c r="AA522" s="17">
        <v>54.573277578630858</v>
      </c>
      <c r="AB522" s="17">
        <v>0.17171764908151946</v>
      </c>
      <c r="AC522" s="17">
        <v>0.25785607950916217</v>
      </c>
      <c r="AD522" s="17">
        <v>8.4102762092865352E-2</v>
      </c>
      <c r="AE522" s="17">
        <v>25.683824534177379</v>
      </c>
      <c r="AF522" s="17">
        <v>0.4375</v>
      </c>
      <c r="AG522" s="17">
        <v>-1.0000000000000011</v>
      </c>
      <c r="AH522" s="17">
        <v>-1.0000000000000011</v>
      </c>
      <c r="AI522" s="17">
        <v>0</v>
      </c>
      <c r="AJ522" s="17">
        <v>0</v>
      </c>
      <c r="AK522" s="17">
        <v>0.65268075650909418</v>
      </c>
      <c r="AL522" s="17">
        <v>0.20374334171289066</v>
      </c>
      <c r="AM522" s="17">
        <v>-3.8215051427906113E-2</v>
      </c>
      <c r="AN522" s="17">
        <v>0.15264247211368001</v>
      </c>
      <c r="AO522" s="17">
        <v>2.308027496847818</v>
      </c>
      <c r="AP522" s="17">
        <v>4.8347785114064523</v>
      </c>
      <c r="AQ522" s="17">
        <v>39.600277363307882</v>
      </c>
      <c r="AR522" s="17">
        <v>0.89394777176661566</v>
      </c>
      <c r="AS522" s="17">
        <v>1.8874941191614258</v>
      </c>
      <c r="AT522" s="17">
        <v>-1.0000000000000011</v>
      </c>
      <c r="AU522" s="17">
        <v>-1.0000000000000011</v>
      </c>
      <c r="AV522" s="17">
        <v>0.64117278929115462</v>
      </c>
      <c r="AW522" s="17">
        <v>75.664629040878395</v>
      </c>
      <c r="AX522" s="17">
        <v>75.664629040878395</v>
      </c>
      <c r="AY522" s="17">
        <v>0.44477716264445238</v>
      </c>
      <c r="AZ522" s="17">
        <v>77.7846553352108</v>
      </c>
      <c r="BA522" s="22">
        <v>1578.116600580267</v>
      </c>
      <c r="CU522" t="e">
        <v>#N/A</v>
      </c>
      <c r="CV522" t="e">
        <v>#N/A</v>
      </c>
    </row>
    <row r="523" spans="1:100" x14ac:dyDescent="0.25">
      <c r="A523">
        <v>1554</v>
      </c>
      <c r="B523" t="s">
        <v>953</v>
      </c>
      <c r="C523" s="22">
        <v>3</v>
      </c>
      <c r="D523" s="17">
        <v>4.9809274958211951</v>
      </c>
      <c r="E523" s="17">
        <v>-0.53318525667931649</v>
      </c>
      <c r="F523" s="17">
        <v>0.46457300027360854</v>
      </c>
      <c r="G523" s="17">
        <v>0.24985971226796519</v>
      </c>
      <c r="H523" s="17">
        <v>7.1074362686189205E-2</v>
      </c>
      <c r="I523" s="17">
        <v>-7.8586848518758315E-4</v>
      </c>
      <c r="J523" s="17">
        <v>4.2173096520600968</v>
      </c>
      <c r="K523" s="17">
        <v>7.0288494201001625E-2</v>
      </c>
      <c r="L523" s="17">
        <v>-0.99999999999999978</v>
      </c>
      <c r="M523" s="17">
        <v>-0.99999999999999978</v>
      </c>
      <c r="N523" s="17">
        <v>1.4057698840200334</v>
      </c>
      <c r="O523" s="17">
        <v>9.4480968601492563</v>
      </c>
      <c r="P523" s="17">
        <v>1.0508900071231961</v>
      </c>
      <c r="Q523" s="17">
        <v>0.83954480611252857</v>
      </c>
      <c r="R523" s="17">
        <v>0.25707057801164618</v>
      </c>
      <c r="S523" s="17">
        <v>0.33333333333333326</v>
      </c>
      <c r="T523" s="17">
        <v>0.33309376142156955</v>
      </c>
      <c r="U523" s="17">
        <v>7.7731872169404151E-2</v>
      </c>
      <c r="V523" s="17">
        <v>-5.1993203885249042E-2</v>
      </c>
      <c r="W523" s="17">
        <v>24.87509075352223</v>
      </c>
      <c r="X523" s="17">
        <v>0.59486729400825988</v>
      </c>
      <c r="Y523" s="17">
        <v>-0.99999999999999978</v>
      </c>
      <c r="Z523" s="17">
        <v>-0.99999999999999978</v>
      </c>
      <c r="AA523" s="17">
        <v>32.803069236318976</v>
      </c>
      <c r="AB523" s="17">
        <v>-9.9514429303442821E-3</v>
      </c>
      <c r="AC523" s="17">
        <v>1.2196850991424309E-2</v>
      </c>
      <c r="AD523" s="17">
        <v>0.15117275003462172</v>
      </c>
      <c r="AE523" s="17">
        <v>7.6709079047850803</v>
      </c>
      <c r="AF523" s="17">
        <v>0</v>
      </c>
      <c r="AG523" s="17">
        <v>-0.99999999999999978</v>
      </c>
      <c r="AH523" s="17">
        <v>-0.99999999999999978</v>
      </c>
      <c r="AI523" s="17">
        <v>0</v>
      </c>
      <c r="AJ523" s="17">
        <v>-5.1993203885249042E-2</v>
      </c>
      <c r="AK523" s="17">
        <v>0.50783171294297969</v>
      </c>
      <c r="AL523" s="17">
        <v>0.25437837943083708</v>
      </c>
      <c r="AM523" s="17">
        <v>0.26065217137556967</v>
      </c>
      <c r="AN523" s="17">
        <v>-0.10805232164977349</v>
      </c>
      <c r="AO523" s="17">
        <v>9.0554628491041402</v>
      </c>
      <c r="AP523" s="17">
        <v>-1.4294161440901541</v>
      </c>
      <c r="AQ523" s="17">
        <v>29.092400405582332</v>
      </c>
      <c r="AR523" s="17">
        <v>0.69216576303905741</v>
      </c>
      <c r="AS523" s="17">
        <v>0.66515578820926136</v>
      </c>
      <c r="AT523" s="17">
        <v>-0.99999999999999978</v>
      </c>
      <c r="AU523" s="17">
        <v>-0.99999999999999978</v>
      </c>
      <c r="AV523" s="17">
        <v>0.5069302902796109</v>
      </c>
      <c r="AW523" s="17">
        <v>40.82174995237807</v>
      </c>
      <c r="AX523" s="17">
        <v>35.622429563853174</v>
      </c>
      <c r="AY523" s="17">
        <v>-0.13078150151438345</v>
      </c>
      <c r="AZ523" s="17">
        <v>-57.626069740943386</v>
      </c>
      <c r="BA523" s="22">
        <v>1329.0992718742259</v>
      </c>
      <c r="CU523" t="e">
        <v>#N/A</v>
      </c>
      <c r="CV523" t="e">
        <v>#N/A</v>
      </c>
    </row>
    <row r="524" spans="1:100" x14ac:dyDescent="0.25">
      <c r="A524">
        <v>1557</v>
      </c>
      <c r="B524" t="s">
        <v>954</v>
      </c>
      <c r="C524" s="22">
        <v>3</v>
      </c>
      <c r="D524" s="17">
        <v>2.3352032259031237</v>
      </c>
      <c r="E524" s="17">
        <v>-4.8620886932845088E-2</v>
      </c>
      <c r="F524" s="17">
        <v>0.73210617865217942</v>
      </c>
      <c r="G524" s="17">
        <v>0.71458061459798028</v>
      </c>
      <c r="H524" s="17">
        <v>0.35104648216371953</v>
      </c>
      <c r="I524" s="17">
        <v>0</v>
      </c>
      <c r="J524" s="17">
        <v>21.062788929823171</v>
      </c>
      <c r="K524" s="17">
        <v>0.35104648216371953</v>
      </c>
      <c r="L524" s="17">
        <v>-1.0000000000000033</v>
      </c>
      <c r="M524" s="17">
        <v>-1.0000000000000033</v>
      </c>
      <c r="N524" s="17">
        <v>7.0209296432743917</v>
      </c>
      <c r="O524" s="17">
        <v>24.112572770324277</v>
      </c>
      <c r="P524" s="17">
        <v>1.742552880626737</v>
      </c>
      <c r="Q524" s="17">
        <v>0.42823649593767993</v>
      </c>
      <c r="R524" s="17">
        <v>0.27766269020173578</v>
      </c>
      <c r="S524" s="17">
        <v>0.33333333333333454</v>
      </c>
      <c r="T524" s="17">
        <v>0.28063256091558303</v>
      </c>
      <c r="U524" s="17">
        <v>0.42744106256648312</v>
      </c>
      <c r="V524" s="17">
        <v>-1.9726693524492508E-2</v>
      </c>
      <c r="W524" s="17">
        <v>26.825351245087543</v>
      </c>
      <c r="X524" s="17">
        <v>1.7558120252908394</v>
      </c>
      <c r="Y524" s="17">
        <v>-1.0000000000000033</v>
      </c>
      <c r="Z524" s="17">
        <v>-1.0000000000000033</v>
      </c>
      <c r="AA524" s="17">
        <v>71.883831528057726</v>
      </c>
      <c r="AB524" s="17">
        <v>0.40943775217068934</v>
      </c>
      <c r="AC524" s="17">
        <v>0.32028151141097866</v>
      </c>
      <c r="AD524" s="17">
        <v>0.16589708827370167</v>
      </c>
      <c r="AE524" s="17">
        <v>44.780817592768472</v>
      </c>
      <c r="AF524" s="17">
        <v>0.375</v>
      </c>
      <c r="AG524" s="17">
        <v>-1.0000000000000033</v>
      </c>
      <c r="AH524" s="17">
        <v>-1.0000000000000033</v>
      </c>
      <c r="AI524" s="17">
        <v>0</v>
      </c>
      <c r="AJ524" s="17">
        <v>-1.9726693524492508E-2</v>
      </c>
      <c r="AK524" s="17">
        <v>-1.740547788010301E-2</v>
      </c>
      <c r="AL524" s="17">
        <v>-6.284644266154768E-2</v>
      </c>
      <c r="AM524" s="17">
        <v>5.3808448968474004E-2</v>
      </c>
      <c r="AN524" s="17">
        <v>0.2104598795192465</v>
      </c>
      <c r="AO524" s="17">
        <v>1.2581838348113354</v>
      </c>
      <c r="AP524" s="17">
        <v>4.9472647746734237</v>
      </c>
      <c r="AQ524" s="17">
        <v>47.888140174910752</v>
      </c>
      <c r="AR524" s="17">
        <v>1.0216802632909077</v>
      </c>
      <c r="AS524" s="17">
        <v>2.1068585074545583</v>
      </c>
      <c r="AT524" s="17">
        <v>-1.0000000000000033</v>
      </c>
      <c r="AU524" s="17">
        <v>-1.0000000000000033</v>
      </c>
      <c r="AV524" s="17">
        <v>0.99224330479971623</v>
      </c>
      <c r="AW524" s="17">
        <v>100.94366907305546</v>
      </c>
      <c r="AX524" s="17">
        <v>98.970999720606201</v>
      </c>
      <c r="AY524" s="17">
        <v>0.36262726431546627</v>
      </c>
      <c r="AZ524" s="17">
        <v>25.635407780021097</v>
      </c>
      <c r="BA524" s="22">
        <v>1538.4970008647717</v>
      </c>
      <c r="CU524" t="e">
        <v>#N/A</v>
      </c>
      <c r="CV524" t="e">
        <v>#N/A</v>
      </c>
    </row>
    <row r="525" spans="1:100" x14ac:dyDescent="0.25">
      <c r="A525">
        <v>1559</v>
      </c>
      <c r="B525" t="s">
        <v>955</v>
      </c>
      <c r="C525" s="22">
        <v>3</v>
      </c>
      <c r="D525" s="17">
        <v>3.068101126673906</v>
      </c>
      <c r="E525" s="17">
        <v>-1.6913536284467665E-3</v>
      </c>
      <c r="F525" s="17">
        <v>0.12245125606784696</v>
      </c>
      <c r="G525" s="17">
        <v>0.12245125606784696</v>
      </c>
      <c r="H525" s="17">
        <v>0.33004690091612282</v>
      </c>
      <c r="I525" s="17">
        <v>0</v>
      </c>
      <c r="J525" s="17">
        <v>19.80281405496736</v>
      </c>
      <c r="K525" s="17">
        <v>0.33004690091612282</v>
      </c>
      <c r="L525" s="17">
        <v>-1.0000000000000002</v>
      </c>
      <c r="M525" s="17">
        <v>-1.0000000000000002</v>
      </c>
      <c r="N525" s="17">
        <v>6.6009380183224531</v>
      </c>
      <c r="O525" s="17">
        <v>22.993366437709106</v>
      </c>
      <c r="P525" s="17">
        <v>1.1151740491177162E-2</v>
      </c>
      <c r="Q525" s="17">
        <v>-6.8970594357203097E-2</v>
      </c>
      <c r="R525" s="17">
        <v>-4.5358455702161307E-2</v>
      </c>
      <c r="S525" s="17">
        <v>0.33333333333333359</v>
      </c>
      <c r="T525" s="17">
        <v>0.41584834100828522</v>
      </c>
      <c r="U525" s="17">
        <v>0.35919883729013752</v>
      </c>
      <c r="V525" s="17">
        <v>-1.9728010139122903E-3</v>
      </c>
      <c r="W525" s="17">
        <v>31.05443238806884</v>
      </c>
      <c r="X525" s="17">
        <v>1.9001892019836664</v>
      </c>
      <c r="Y525" s="17">
        <v>-1.0000000000000002</v>
      </c>
      <c r="Z525" s="17">
        <v>-1.0000000000000002</v>
      </c>
      <c r="AA525" s="17">
        <v>54.06053135996963</v>
      </c>
      <c r="AB525" s="17">
        <v>5.16855204355006E-2</v>
      </c>
      <c r="AC525" s="17">
        <v>0.22290521751286868</v>
      </c>
      <c r="AD525" s="17">
        <v>0.18643841060368968</v>
      </c>
      <c r="AE525" s="17">
        <v>23.051457427602955</v>
      </c>
      <c r="AF525" s="17">
        <v>0.58333333333333337</v>
      </c>
      <c r="AG525" s="17">
        <v>-1.0000000000000002</v>
      </c>
      <c r="AH525" s="17">
        <v>-1.0000000000000002</v>
      </c>
      <c r="AI525" s="17">
        <v>-1.779147979570822E-3</v>
      </c>
      <c r="AJ525" s="17">
        <v>-1.9728010139122903E-3</v>
      </c>
      <c r="AK525" s="17">
        <v>0.15321628412068716</v>
      </c>
      <c r="AL525" s="17">
        <v>0.15874470157277656</v>
      </c>
      <c r="AM525" s="17">
        <v>0.38076768949033912</v>
      </c>
      <c r="AN525" s="17">
        <v>0.18122016393312179</v>
      </c>
      <c r="AO525" s="17">
        <v>10.285273657861913</v>
      </c>
      <c r="AP525" s="17">
        <v>5.3242276061919274</v>
      </c>
      <c r="AQ525" s="17">
        <v>50.857246443036217</v>
      </c>
      <c r="AR525" s="17">
        <v>1.1064077106178443</v>
      </c>
      <c r="AS525" s="17">
        <v>2.2302361028997879</v>
      </c>
      <c r="AT525" s="17">
        <v>-1.0000000000000002</v>
      </c>
      <c r="AU525" s="17">
        <v>-1.0000000000000002</v>
      </c>
      <c r="AV525" s="17">
        <v>7.7092800365685624E-2</v>
      </c>
      <c r="AW525" s="17">
        <v>82.378125403870683</v>
      </c>
      <c r="AX525" s="17">
        <v>82.14526234288806</v>
      </c>
      <c r="AY525" s="17">
        <v>0.379636403467702</v>
      </c>
      <c r="AZ525" s="17">
        <v>39.403163528130385</v>
      </c>
      <c r="BA525" s="22">
        <v>1569.0808024594762</v>
      </c>
      <c r="CU525" t="e">
        <v>#N/A</v>
      </c>
      <c r="CV525" t="e">
        <v>#N/A</v>
      </c>
    </row>
    <row r="526" spans="1:100" x14ac:dyDescent="0.25">
      <c r="A526">
        <v>1561</v>
      </c>
      <c r="B526" t="s">
        <v>956</v>
      </c>
      <c r="C526" s="22">
        <v>3</v>
      </c>
      <c r="D526" s="17">
        <v>3.5206983133984058</v>
      </c>
      <c r="E526" s="17">
        <v>0</v>
      </c>
      <c r="F526" s="17">
        <v>-4.8108581224834371E-2</v>
      </c>
      <c r="G526" s="17">
        <v>-4.8108581224834371E-2</v>
      </c>
      <c r="H526" s="17">
        <v>-2.5390851079870214E-2</v>
      </c>
      <c r="I526" s="17">
        <v>0</v>
      </c>
      <c r="J526" s="17">
        <v>-1.5234510647922122</v>
      </c>
      <c r="K526" s="17">
        <v>-2.5390851079870214E-2</v>
      </c>
      <c r="L526" s="17">
        <v>-0.99999999999999878</v>
      </c>
      <c r="M526" s="17">
        <v>-0.99999999999999878</v>
      </c>
      <c r="N526" s="17">
        <v>-0.50781702159740383</v>
      </c>
      <c r="O526" s="17">
        <v>1.9491386673813598</v>
      </c>
      <c r="P526" s="17">
        <v>0.33901994162858123</v>
      </c>
      <c r="Q526" s="17">
        <v>1.1861530581202366E-2</v>
      </c>
      <c r="R526" s="17">
        <v>1.9424786844872199E-2</v>
      </c>
      <c r="S526" s="17">
        <v>0.33333333333333309</v>
      </c>
      <c r="T526" s="17">
        <v>0.35630279815163607</v>
      </c>
      <c r="U526" s="17">
        <v>0.11122252427550251</v>
      </c>
      <c r="V526" s="17">
        <v>0</v>
      </c>
      <c r="W526" s="17">
        <v>33.049980273613663</v>
      </c>
      <c r="X526" s="17">
        <v>1.1754267475404305</v>
      </c>
      <c r="Y526" s="17">
        <v>-0.99999999999999878</v>
      </c>
      <c r="Z526" s="17">
        <v>-0.99999999999999878</v>
      </c>
      <c r="AA526" s="17">
        <v>72.576427471242667</v>
      </c>
      <c r="AB526" s="17">
        <v>0.40820248511327067</v>
      </c>
      <c r="AC526" s="17">
        <v>0.26912655774877481</v>
      </c>
      <c r="AD526" s="17">
        <v>0.11281140535363746</v>
      </c>
      <c r="AE526" s="17">
        <v>39.507022410784138</v>
      </c>
      <c r="AF526" s="17">
        <v>0.625</v>
      </c>
      <c r="AG526" s="17">
        <v>-0.99999999999999878</v>
      </c>
      <c r="AH526" s="17">
        <v>-0.99999999999999878</v>
      </c>
      <c r="AI526" s="17">
        <v>0</v>
      </c>
      <c r="AJ526" s="17">
        <v>0</v>
      </c>
      <c r="AK526" s="17">
        <v>3.6621303214677799E-3</v>
      </c>
      <c r="AL526" s="17">
        <v>-0.38112675074430608</v>
      </c>
      <c r="AM526" s="17">
        <v>7.5022587009177286E-2</v>
      </c>
      <c r="AN526" s="17">
        <v>-2.0636701494304396E-2</v>
      </c>
      <c r="AO526" s="17">
        <v>1.8938753268367701</v>
      </c>
      <c r="AP526" s="17">
        <v>-2.421551291079139</v>
      </c>
      <c r="AQ526" s="17">
        <v>31.526529208821451</v>
      </c>
      <c r="AR526" s="17">
        <v>0.80085865576047133</v>
      </c>
      <c r="AS526" s="17">
        <v>1.1500358964605597</v>
      </c>
      <c r="AT526" s="17">
        <v>-0.99999999999999878</v>
      </c>
      <c r="AU526" s="17">
        <v>-0.99999999999999878</v>
      </c>
      <c r="AV526" s="17">
        <v>-2.8683794379962158E-2</v>
      </c>
      <c r="AW526" s="17">
        <v>72.104014847544903</v>
      </c>
      <c r="AX526" s="17">
        <v>72.104014847544903</v>
      </c>
      <c r="AY526" s="17">
        <v>6.1061520341484279E-2</v>
      </c>
      <c r="AZ526" s="17">
        <v>-26.459036588414961</v>
      </c>
      <c r="BA526" s="22">
        <v>1454.8217361366933</v>
      </c>
      <c r="CU526" t="e">
        <v>#N/A</v>
      </c>
      <c r="CV526" t="e">
        <v>#N/A</v>
      </c>
    </row>
    <row r="527" spans="1:100" x14ac:dyDescent="0.25">
      <c r="A527">
        <v>1566</v>
      </c>
      <c r="B527" t="s">
        <v>957</v>
      </c>
      <c r="C527" s="22">
        <v>3</v>
      </c>
      <c r="D527" s="17">
        <v>1.9862612593022431</v>
      </c>
      <c r="E527" s="17">
        <v>-4.2696777323360455E-2</v>
      </c>
      <c r="F527" s="17">
        <v>-0.37383272434547377</v>
      </c>
      <c r="G527" s="17">
        <v>-0.38693635876120586</v>
      </c>
      <c r="H527" s="17">
        <v>0.1738709563674341</v>
      </c>
      <c r="I527" s="17">
        <v>-2.6657628711870392E-2</v>
      </c>
      <c r="J527" s="17">
        <v>8.8327996593338209</v>
      </c>
      <c r="K527" s="17">
        <v>0.14721332765556372</v>
      </c>
      <c r="L527" s="17">
        <v>-1.0000000000000002</v>
      </c>
      <c r="M527" s="17">
        <v>-1.0000000000000002</v>
      </c>
      <c r="N527" s="17">
        <v>2.9442665531112748</v>
      </c>
      <c r="O527" s="17">
        <v>10.432124559874861</v>
      </c>
      <c r="P527" s="17">
        <v>4.1286129335250559</v>
      </c>
      <c r="Q527" s="17">
        <v>-1.1898123745284119</v>
      </c>
      <c r="R527" s="17">
        <v>8.6196032047609394E-2</v>
      </c>
      <c r="S527" s="17">
        <v>0.33333333333333315</v>
      </c>
      <c r="T527" s="17">
        <v>0.33333333333333315</v>
      </c>
      <c r="U527" s="17">
        <v>5.5570945789338605E-2</v>
      </c>
      <c r="V527" s="17">
        <v>6.3014886065576023E-2</v>
      </c>
      <c r="W527" s="17">
        <v>25.521566834640694</v>
      </c>
      <c r="X527" s="17">
        <v>1.1198264385619132</v>
      </c>
      <c r="Y527" s="17">
        <v>-1.0000000000000002</v>
      </c>
      <c r="Z527" s="17">
        <v>-1.0000000000000002</v>
      </c>
      <c r="AA527" s="17">
        <v>46.379292697351048</v>
      </c>
      <c r="AB527" s="17">
        <v>9.9651687617729773E-2</v>
      </c>
      <c r="AC527" s="17">
        <v>0.12625987250559362</v>
      </c>
      <c r="AD527" s="17">
        <v>0.18951903648993113</v>
      </c>
      <c r="AE527" s="17">
        <v>20.771529830662718</v>
      </c>
      <c r="AF527" s="17">
        <v>0.35714285714285715</v>
      </c>
      <c r="AG527" s="17">
        <v>-1.0000000000000002</v>
      </c>
      <c r="AH527" s="17">
        <v>-1.0000000000000002</v>
      </c>
      <c r="AI527" s="17">
        <v>-2.3549038936054294E-2</v>
      </c>
      <c r="AJ527" s="17">
        <v>6.3014886065576023E-2</v>
      </c>
      <c r="AK527" s="17">
        <v>9.2698882056413051E-2</v>
      </c>
      <c r="AL527" s="17">
        <v>9.4632672757816838E-2</v>
      </c>
      <c r="AM527" s="17">
        <v>-5.5009484271905454E-2</v>
      </c>
      <c r="AN527" s="17">
        <v>2.6360524648274104E-2</v>
      </c>
      <c r="AO527" s="17">
        <v>-0.91174269651557116</v>
      </c>
      <c r="AP527" s="17">
        <v>1.1321764799959366</v>
      </c>
      <c r="AQ527" s="17">
        <v>34.354366493974517</v>
      </c>
      <c r="AR527" s="17">
        <v>0.78525249852158074</v>
      </c>
      <c r="AS527" s="17">
        <v>1.267039766217477</v>
      </c>
      <c r="AT527" s="17">
        <v>-1.0000000000000002</v>
      </c>
      <c r="AU527" s="17">
        <v>-1.0000000000000002</v>
      </c>
      <c r="AV527" s="17">
        <v>-0.30074032671359657</v>
      </c>
      <c r="AW527" s="17">
        <v>57.943593737221818</v>
      </c>
      <c r="AX527" s="17">
        <v>63.774101565058338</v>
      </c>
      <c r="AY527" s="17">
        <v>0.10426937388081127</v>
      </c>
      <c r="AZ527" s="17">
        <v>-20.123071573937523</v>
      </c>
      <c r="BA527" s="22">
        <v>1355.9405488707775</v>
      </c>
      <c r="CU527" t="e">
        <v>#N/A</v>
      </c>
      <c r="CV527" t="e">
        <v>#N/A</v>
      </c>
    </row>
    <row r="528" spans="1:100" x14ac:dyDescent="0.25">
      <c r="A528">
        <v>1569</v>
      </c>
      <c r="B528" t="s">
        <v>958</v>
      </c>
      <c r="C528" s="22">
        <v>3</v>
      </c>
      <c r="D528" s="17">
        <v>5.0159343666088159</v>
      </c>
      <c r="E528" s="17">
        <v>-0.24215657958669401</v>
      </c>
      <c r="F528" s="17">
        <v>-5.7054135173965903E-2</v>
      </c>
      <c r="G528" s="17">
        <v>-0.13167022209712742</v>
      </c>
      <c r="H528" s="17">
        <v>0.24936067029756334</v>
      </c>
      <c r="I528" s="17">
        <v>-1.1324669581244642E-2</v>
      </c>
      <c r="J528" s="17">
        <v>14.282160042979131</v>
      </c>
      <c r="K528" s="17">
        <v>0.23803600071631872</v>
      </c>
      <c r="L528" s="17">
        <v>-1.0000000000000018</v>
      </c>
      <c r="M528" s="17">
        <v>-1.0000000000000018</v>
      </c>
      <c r="N528" s="17">
        <v>4.7607200143263775</v>
      </c>
      <c r="O528" s="17">
        <v>19.166424187490811</v>
      </c>
      <c r="P528" s="17">
        <v>1.0217325183739829</v>
      </c>
      <c r="Q528" s="17">
        <v>-0.19227425640458995</v>
      </c>
      <c r="R528" s="17">
        <v>2.1363140037262102E-2</v>
      </c>
      <c r="S528" s="17">
        <v>0.33333333333333376</v>
      </c>
      <c r="T528" s="17">
        <v>0.33333333333333376</v>
      </c>
      <c r="U528" s="17">
        <v>0.17118229137517416</v>
      </c>
      <c r="V528" s="17">
        <v>-3.2725726932978892E-2</v>
      </c>
      <c r="W528" s="17">
        <v>22.683489215701766</v>
      </c>
      <c r="X528" s="17">
        <v>0.91700546985317222</v>
      </c>
      <c r="Y528" s="17">
        <v>-1.0000000000000018</v>
      </c>
      <c r="Z528" s="17">
        <v>-1.0000000000000018</v>
      </c>
      <c r="AA528" s="17">
        <v>41.0170562066805</v>
      </c>
      <c r="AB528" s="17">
        <v>0.2517370870647021</v>
      </c>
      <c r="AC528" s="17">
        <v>-1.2108737459292031E-2</v>
      </c>
      <c r="AD528" s="17">
        <v>0.12661572741341892</v>
      </c>
      <c r="AE528" s="17">
        <v>18.312203850941462</v>
      </c>
      <c r="AF528" s="17">
        <v>0.45454545454545453</v>
      </c>
      <c r="AG528" s="17">
        <v>-1.0000000000000018</v>
      </c>
      <c r="AH528" s="17">
        <v>-1.0000000000000018</v>
      </c>
      <c r="AI528" s="17">
        <v>-1.8184958858487137E-3</v>
      </c>
      <c r="AJ528" s="17">
        <v>-3.2725726932978892E-2</v>
      </c>
      <c r="AK528" s="17">
        <v>-7.1466348219482445E-3</v>
      </c>
      <c r="AL528" s="17">
        <v>2.2010053986000311E-2</v>
      </c>
      <c r="AM528" s="17">
        <v>-0.13253979607792571</v>
      </c>
      <c r="AN528" s="17">
        <v>4.9009604158740769E-2</v>
      </c>
      <c r="AO528" s="17">
        <v>-3.3492280760578836</v>
      </c>
      <c r="AP528" s="17">
        <v>1.335290373898518</v>
      </c>
      <c r="AQ528" s="17">
        <v>36.965649258680926</v>
      </c>
      <c r="AR528" s="17">
        <v>0.80512323110886275</v>
      </c>
      <c r="AS528" s="17">
        <v>1.1550414705694907</v>
      </c>
      <c r="AT528" s="17">
        <v>-1.0000000000000018</v>
      </c>
      <c r="AU528" s="17">
        <v>-1.0000000000000018</v>
      </c>
      <c r="AV528" s="17">
        <v>-0.11030708205986536</v>
      </c>
      <c r="AW528" s="17">
        <v>61.518770768069842</v>
      </c>
      <c r="AX528" s="17">
        <v>58.209828157054972</v>
      </c>
      <c r="AY528" s="17">
        <v>-3.595781175725267E-2</v>
      </c>
      <c r="AZ528" s="17">
        <v>-42.513974182807175</v>
      </c>
      <c r="BA528" s="22">
        <v>1433.7807949311698</v>
      </c>
      <c r="CU528" t="e">
        <v>#N/A</v>
      </c>
      <c r="CV528" t="e">
        <v>#N/A</v>
      </c>
    </row>
    <row r="529" spans="1:100" x14ac:dyDescent="0.25">
      <c r="A529">
        <v>1571</v>
      </c>
      <c r="B529" t="s">
        <v>959</v>
      </c>
      <c r="C529" s="22">
        <v>3</v>
      </c>
      <c r="D529" s="17">
        <v>3.9094811498170841</v>
      </c>
      <c r="E529" s="17">
        <v>0</v>
      </c>
      <c r="F529" s="17">
        <v>-0.13865127155199927</v>
      </c>
      <c r="G529" s="17">
        <v>-0.13865127155199927</v>
      </c>
      <c r="H529" s="17">
        <v>0.19050042323938002</v>
      </c>
      <c r="I529" s="17">
        <v>0</v>
      </c>
      <c r="J529" s="17">
        <v>11.430025394362801</v>
      </c>
      <c r="K529" s="17">
        <v>0.19050042323938002</v>
      </c>
      <c r="L529" s="17">
        <v>-0.99999999999999967</v>
      </c>
      <c r="M529" s="17">
        <v>-0.99999999999999967</v>
      </c>
      <c r="N529" s="17">
        <v>3.8100084647875989</v>
      </c>
      <c r="O529" s="17">
        <v>15.200855272627892</v>
      </c>
      <c r="P529" s="17">
        <v>-3.3818378751566888E-2</v>
      </c>
      <c r="Q529" s="17">
        <v>2.6780208957800928</v>
      </c>
      <c r="R529" s="17">
        <v>0.88859893679731305</v>
      </c>
      <c r="S529" s="17">
        <v>0.33333333333333331</v>
      </c>
      <c r="T529" s="17">
        <v>0.25987860449896283</v>
      </c>
      <c r="U529" s="17">
        <v>-0.11320758280139083</v>
      </c>
      <c r="V529" s="17">
        <v>1.9032977013204973E-3</v>
      </c>
      <c r="W529" s="17">
        <v>11.656289179713831</v>
      </c>
      <c r="X529" s="17">
        <v>-0.11215375923909474</v>
      </c>
      <c r="Y529" s="17">
        <v>-0.99999999999999967</v>
      </c>
      <c r="Z529" s="17">
        <v>-0.99999999999999967</v>
      </c>
      <c r="AA529" s="17">
        <v>39.068008348658601</v>
      </c>
      <c r="AB529" s="17">
        <v>0.16880525413333189</v>
      </c>
      <c r="AC529" s="17">
        <v>0.19690653554219795</v>
      </c>
      <c r="AD529" s="17">
        <v>0.16475061496741913</v>
      </c>
      <c r="AE529" s="17">
        <v>26.523120232147448</v>
      </c>
      <c r="AF529" s="17">
        <v>0.5</v>
      </c>
      <c r="AG529" s="17">
        <v>-0.99999999999999967</v>
      </c>
      <c r="AH529" s="17">
        <v>-0.99999999999999967</v>
      </c>
      <c r="AI529" s="17">
        <v>0</v>
      </c>
      <c r="AJ529" s="17">
        <v>1.9032977013204973E-3</v>
      </c>
      <c r="AK529" s="17">
        <v>0.38306894109041445</v>
      </c>
      <c r="AL529" s="17">
        <v>0.27711430833048123</v>
      </c>
      <c r="AM529" s="17">
        <v>1.9762561553867408E-2</v>
      </c>
      <c r="AN529" s="17">
        <v>0.48793133868376432</v>
      </c>
      <c r="AO529" s="17">
        <v>2.4094087442987564</v>
      </c>
      <c r="AP529" s="17">
        <v>13.583855008746513</v>
      </c>
      <c r="AQ529" s="17">
        <v>23.086314574076635</v>
      </c>
      <c r="AR529" s="17">
        <v>0.48190765273222586</v>
      </c>
      <c r="AS529" s="17">
        <v>7.8346664000285601E-2</v>
      </c>
      <c r="AT529" s="17">
        <v>-0.99999999999999967</v>
      </c>
      <c r="AU529" s="17">
        <v>-0.99999999999999967</v>
      </c>
      <c r="AV529" s="17">
        <v>0.74994766524531353</v>
      </c>
      <c r="AW529" s="17">
        <v>67.852718630032996</v>
      </c>
      <c r="AX529" s="17">
        <v>68.043048400165034</v>
      </c>
      <c r="AY529" s="17">
        <v>1.1287172623646834E-3</v>
      </c>
      <c r="AZ529" s="17">
        <v>-13.892245805069011</v>
      </c>
      <c r="BA529" s="22">
        <v>1370.6836088691391</v>
      </c>
      <c r="CU529" t="e">
        <v>#N/A</v>
      </c>
      <c r="CV529" t="e">
        <v>#N/A</v>
      </c>
    </row>
    <row r="530" spans="1:100" x14ac:dyDescent="0.25">
      <c r="A530">
        <v>1572</v>
      </c>
      <c r="B530" t="s">
        <v>960</v>
      </c>
      <c r="C530" s="22">
        <v>3</v>
      </c>
      <c r="D530" s="17">
        <v>5.0853201212777712</v>
      </c>
      <c r="E530" s="17">
        <v>0</v>
      </c>
      <c r="F530" s="17">
        <v>4.3133324092169829</v>
      </c>
      <c r="G530" s="17">
        <v>4.3133324092169829</v>
      </c>
      <c r="H530" s="17">
        <v>0.18183834169201271</v>
      </c>
      <c r="I530" s="17">
        <v>0</v>
      </c>
      <c r="J530" s="17">
        <v>10.910300501520769</v>
      </c>
      <c r="K530" s="17">
        <v>0.18183834169201271</v>
      </c>
      <c r="L530" s="17">
        <v>-0.99999999999999811</v>
      </c>
      <c r="M530" s="17">
        <v>-0.99999999999999811</v>
      </c>
      <c r="N530" s="17">
        <v>3.6367668338402561</v>
      </c>
      <c r="O530" s="17">
        <v>20.308953032015516</v>
      </c>
      <c r="P530" s="17">
        <v>-0.2031841279283525</v>
      </c>
      <c r="Q530" s="17">
        <v>-3.2271092731800781</v>
      </c>
      <c r="R530" s="17">
        <v>-1.1709348060810603</v>
      </c>
      <c r="S530" s="17">
        <v>0.3333333333333327</v>
      </c>
      <c r="T530" s="17">
        <v>0.34722549439082451</v>
      </c>
      <c r="U530" s="17">
        <v>0.46106406072220713</v>
      </c>
      <c r="V530" s="17">
        <v>0.18138719816641583</v>
      </c>
      <c r="W530" s="17">
        <v>45.646869796830693</v>
      </c>
      <c r="X530" s="17">
        <v>3.4451920789769592</v>
      </c>
      <c r="Y530" s="17">
        <v>-0.99999999999999811</v>
      </c>
      <c r="Z530" s="17">
        <v>-0.99999999999999811</v>
      </c>
      <c r="AA530" s="17">
        <v>93.243645340800541</v>
      </c>
      <c r="AB530" s="17">
        <v>0.33515997319128105</v>
      </c>
      <c r="AC530" s="17">
        <v>0.36128583864604913</v>
      </c>
      <c r="AD530" s="17">
        <v>0.27890839516368771</v>
      </c>
      <c r="AE530" s="17">
        <v>48.767710350050912</v>
      </c>
      <c r="AF530" s="17">
        <v>0.7857142857142857</v>
      </c>
      <c r="AG530" s="17">
        <v>-0.99999999999999811</v>
      </c>
      <c r="AH530" s="17">
        <v>-0.99999999999999811</v>
      </c>
      <c r="AI530" s="17">
        <v>3.771827726160476E-2</v>
      </c>
      <c r="AJ530" s="17">
        <v>0.18138719816641583</v>
      </c>
      <c r="AK530" s="17">
        <v>0.11525676678436771</v>
      </c>
      <c r="AL530" s="17">
        <v>-8.7458904589226269E-2</v>
      </c>
      <c r="AM530" s="17">
        <v>-3.2081597542836279E-2</v>
      </c>
      <c r="AN530" s="17">
        <v>-2.1371480062518017E-2</v>
      </c>
      <c r="AO530" s="17">
        <v>-0.22575610464907009</v>
      </c>
      <c r="AP530" s="17">
        <v>-0.9715815245090812</v>
      </c>
      <c r="AQ530" s="17">
        <v>56.557170298351465</v>
      </c>
      <c r="AR530" s="17">
        <v>1.3230100866127805</v>
      </c>
      <c r="AS530" s="17">
        <v>3.6270304206689707</v>
      </c>
      <c r="AT530" s="17">
        <v>-0.99999999999999811</v>
      </c>
      <c r="AU530" s="17">
        <v>-0.99999999999999811</v>
      </c>
      <c r="AV530" s="17">
        <v>3.1423976031359215</v>
      </c>
      <c r="AW530" s="17">
        <v>112.58101684830704</v>
      </c>
      <c r="AX530" s="17">
        <v>131.47410221018069</v>
      </c>
      <c r="AY530" s="17">
        <v>0.40250790490341559</v>
      </c>
      <c r="AZ530" s="17">
        <v>47.221819856778133</v>
      </c>
      <c r="BA530" s="22">
        <v>1544.5767804176983</v>
      </c>
      <c r="CU530" t="e">
        <v>#N/A</v>
      </c>
      <c r="CV530" t="e">
        <v>#N/A</v>
      </c>
    </row>
    <row r="531" spans="1:100" x14ac:dyDescent="0.25">
      <c r="A531">
        <v>1573</v>
      </c>
      <c r="B531" t="s">
        <v>961</v>
      </c>
      <c r="C531" s="22">
        <v>3</v>
      </c>
      <c r="D531" s="17">
        <v>4.4401447515618893</v>
      </c>
      <c r="E531" s="17">
        <v>-2.3505788297839038E-4</v>
      </c>
      <c r="F531" s="17">
        <v>1.0364120370130319</v>
      </c>
      <c r="G531" s="17">
        <v>1.0364120370130319</v>
      </c>
      <c r="H531" s="17">
        <v>0.215548837239212</v>
      </c>
      <c r="I531" s="17">
        <v>0</v>
      </c>
      <c r="J531" s="17">
        <v>12.932930234352721</v>
      </c>
      <c r="K531" s="17">
        <v>0.215548837239212</v>
      </c>
      <c r="L531" s="17">
        <v>-1.0000000000000007</v>
      </c>
      <c r="M531" s="17">
        <v>-1.0000000000000007</v>
      </c>
      <c r="N531" s="17">
        <v>4.3109767447842389</v>
      </c>
      <c r="O531" s="17">
        <v>18.409487022927632</v>
      </c>
      <c r="P531" s="17">
        <v>6.6816561643909238E-3</v>
      </c>
      <c r="Q531" s="17">
        <v>-2.5099184386968929</v>
      </c>
      <c r="R531" s="17">
        <v>-0.8255848351082794</v>
      </c>
      <c r="S531" s="17">
        <v>0.3333333333333337</v>
      </c>
      <c r="T531" s="17">
        <v>0.3333333333333337</v>
      </c>
      <c r="U531" s="17">
        <v>0.22711828992785568</v>
      </c>
      <c r="V531" s="17">
        <v>8.4574086127338674E-2</v>
      </c>
      <c r="W531" s="17">
        <v>30.512408219306003</v>
      </c>
      <c r="X531" s="17">
        <v>1.8670355059029093</v>
      </c>
      <c r="Y531" s="17">
        <v>-1.0000000000000007</v>
      </c>
      <c r="Z531" s="17">
        <v>-1.0000000000000007</v>
      </c>
      <c r="AA531" s="17">
        <v>41.427884296286628</v>
      </c>
      <c r="AB531" s="17">
        <v>0.18689804926261891</v>
      </c>
      <c r="AC531" s="17">
        <v>-3.9755918629463788E-2</v>
      </c>
      <c r="AD531" s="17">
        <v>8.7679087608622946E-2</v>
      </c>
      <c r="AE531" s="17">
        <v>11.741060912088901</v>
      </c>
      <c r="AF531" s="17">
        <v>0.54545454545454541</v>
      </c>
      <c r="AG531" s="17">
        <v>-1.0000000000000007</v>
      </c>
      <c r="AH531" s="17">
        <v>-1.0000000000000007</v>
      </c>
      <c r="AI531" s="17">
        <v>-6.3049474147856555E-2</v>
      </c>
      <c r="AJ531" s="17">
        <v>8.4574086127338674E-2</v>
      </c>
      <c r="AK531" s="17">
        <v>0.50826669985455464</v>
      </c>
      <c r="AL531" s="17">
        <v>-0.26117638299108537</v>
      </c>
      <c r="AM531" s="17">
        <v>0.47658670660942171</v>
      </c>
      <c r="AN531" s="17">
        <v>4.6385761814445564E-2</v>
      </c>
      <c r="AO531" s="17">
        <v>14.456001164508317</v>
      </c>
      <c r="AP531" s="17">
        <v>-0.14623786959428842</v>
      </c>
      <c r="AQ531" s="17">
        <v>43.4453384536587</v>
      </c>
      <c r="AR531" s="17">
        <v>0.97835904272186158</v>
      </c>
      <c r="AS531" s="17">
        <v>2.0825843431421212</v>
      </c>
      <c r="AT531" s="17">
        <v>-1.0000000000000007</v>
      </c>
      <c r="AU531" s="17">
        <v>-1.0000000000000007</v>
      </c>
      <c r="AV531" s="17">
        <v>0.21082720190475307</v>
      </c>
      <c r="AW531" s="17">
        <v>59.691133449619969</v>
      </c>
      <c r="AX531" s="17">
        <v>66.887552579396697</v>
      </c>
      <c r="AY531" s="17">
        <v>-0.10481573092811163</v>
      </c>
      <c r="AZ531" s="17">
        <v>-52.2043070095555</v>
      </c>
      <c r="BA531" s="22">
        <v>1408.7430279787222</v>
      </c>
      <c r="CU531" t="e">
        <v>#N/A</v>
      </c>
      <c r="CV531" t="e">
        <v>#N/A</v>
      </c>
    </row>
    <row r="532" spans="1:100" x14ac:dyDescent="0.25">
      <c r="A532">
        <v>1574</v>
      </c>
      <c r="B532" t="s">
        <v>962</v>
      </c>
      <c r="C532" s="22">
        <v>3</v>
      </c>
      <c r="D532" s="17">
        <v>5.1452940192208745</v>
      </c>
      <c r="E532" s="17">
        <v>0.18305272740030715</v>
      </c>
      <c r="F532" s="17">
        <v>18.595217162731171</v>
      </c>
      <c r="G532" s="17">
        <v>18.595217162731171</v>
      </c>
      <c r="H532" s="17">
        <v>0.5122575064164292</v>
      </c>
      <c r="I532" s="17">
        <v>0</v>
      </c>
      <c r="J532" s="17">
        <v>30.735450384985768</v>
      </c>
      <c r="K532" s="17">
        <v>0.5122575064164292</v>
      </c>
      <c r="L532" s="17">
        <v>-1.0000000000000004</v>
      </c>
      <c r="M532" s="17">
        <v>-1.0000000000000004</v>
      </c>
      <c r="N532" s="17">
        <v>10.245150128328582</v>
      </c>
      <c r="O532" s="17">
        <v>54.475961566937805</v>
      </c>
      <c r="P532" s="17">
        <v>-2.0973213286512752E-2</v>
      </c>
      <c r="Q532" s="17">
        <v>58.02255394490151</v>
      </c>
      <c r="R532" s="17">
        <v>19.175019730420704</v>
      </c>
      <c r="S532" s="17">
        <v>0.33333333333333348</v>
      </c>
      <c r="T532" s="17">
        <v>0.33333333333333348</v>
      </c>
      <c r="U532" s="17">
        <v>0.33156257016111002</v>
      </c>
      <c r="V532" s="17">
        <v>-3.5997836909408061E-2</v>
      </c>
      <c r="W532" s="17">
        <v>17.998955740077562</v>
      </c>
      <c r="X532" s="17">
        <v>1.2646724194382288</v>
      </c>
      <c r="Y532" s="17">
        <v>-1.0000000000000004</v>
      </c>
      <c r="Z532" s="17">
        <v>-1.0000000000000004</v>
      </c>
      <c r="AA532" s="17">
        <v>98.895240398486592</v>
      </c>
      <c r="AB532" s="17">
        <v>0.341580901003468</v>
      </c>
      <c r="AC532" s="17">
        <v>0.35891493977534195</v>
      </c>
      <c r="AD532" s="17">
        <v>0.53392945778095557</v>
      </c>
      <c r="AE532" s="17">
        <v>61.721264927988308</v>
      </c>
      <c r="AF532" s="17">
        <v>0.94117647058823528</v>
      </c>
      <c r="AG532" s="17">
        <v>-1.0000000000000004</v>
      </c>
      <c r="AH532" s="17">
        <v>-1.0000000000000004</v>
      </c>
      <c r="AI532" s="17">
        <v>0.84185503121677641</v>
      </c>
      <c r="AJ532" s="17">
        <v>-3.5997836909408061E-2</v>
      </c>
      <c r="AK532" s="17">
        <v>5.2425370895901227E-2</v>
      </c>
      <c r="AL532" s="17">
        <v>0.24171953862051082</v>
      </c>
      <c r="AM532" s="17">
        <v>7.7293922510693239E-2</v>
      </c>
      <c r="AN532" s="17">
        <v>-2.8809430879621664E-2</v>
      </c>
      <c r="AO532" s="17">
        <v>2.1944749172468372</v>
      </c>
      <c r="AP532" s="17">
        <v>0.48836192111201254</v>
      </c>
      <c r="AQ532" s="17">
        <v>48.734406125063316</v>
      </c>
      <c r="AR532" s="17">
        <v>0.96223139991836915</v>
      </c>
      <c r="AS532" s="17">
        <v>1.7769299258546591</v>
      </c>
      <c r="AT532" s="17">
        <v>-1.0000000000000004</v>
      </c>
      <c r="AU532" s="17">
        <v>-1.0000000000000004</v>
      </c>
      <c r="AV532" s="17">
        <v>37.770236893151875</v>
      </c>
      <c r="AW532" s="17">
        <v>153.85956388653642</v>
      </c>
      <c r="AX532" s="17">
        <v>167.0968808199311</v>
      </c>
      <c r="AY532" s="17">
        <v>0.38163618658623016</v>
      </c>
      <c r="AZ532" s="17">
        <v>57.266867446977272</v>
      </c>
      <c r="BA532" s="22">
        <v>1716.9674846112991</v>
      </c>
      <c r="CU532" t="e">
        <v>#N/A</v>
      </c>
      <c r="CV532" t="e">
        <v>#N/A</v>
      </c>
    </row>
    <row r="533" spans="1:100" x14ac:dyDescent="0.25">
      <c r="A533">
        <v>1576</v>
      </c>
      <c r="B533" t="s">
        <v>963</v>
      </c>
      <c r="C533" s="22">
        <v>3</v>
      </c>
      <c r="D533" s="17">
        <v>6.0712640406272476</v>
      </c>
      <c r="E533" s="17">
        <v>9.7364641303052654E-2</v>
      </c>
      <c r="F533" s="17">
        <v>-0.10602790371496998</v>
      </c>
      <c r="G533" s="17">
        <v>-0.10602790371496998</v>
      </c>
      <c r="H533" s="17">
        <v>4.0614800298395107E-2</v>
      </c>
      <c r="I533" s="17">
        <v>0</v>
      </c>
      <c r="J533" s="17">
        <v>2.436888017903708</v>
      </c>
      <c r="K533" s="17">
        <v>4.0614800298395107E-2</v>
      </c>
      <c r="L533" s="17">
        <v>-1.0000000000000009</v>
      </c>
      <c r="M533" s="17">
        <v>-1.0000000000000009</v>
      </c>
      <c r="N533" s="17">
        <v>0.81229600596790275</v>
      </c>
      <c r="O533" s="17">
        <v>8.40212415481599</v>
      </c>
      <c r="P533" s="17">
        <v>0.10179520963895682</v>
      </c>
      <c r="Q533" s="17">
        <v>1.0870410349116202</v>
      </c>
      <c r="R533" s="17">
        <v>0.40784571826172977</v>
      </c>
      <c r="S533" s="17">
        <v>0.33333333333333354</v>
      </c>
      <c r="T533" s="17">
        <v>0.36948995631640719</v>
      </c>
      <c r="U533" s="17">
        <v>-3.0556054111925194E-2</v>
      </c>
      <c r="V533" s="17">
        <v>0</v>
      </c>
      <c r="W533" s="17">
        <v>25.266097409576812</v>
      </c>
      <c r="X533" s="17">
        <v>0.55727696199620014</v>
      </c>
      <c r="Y533" s="17">
        <v>-1.0000000000000009</v>
      </c>
      <c r="Z533" s="17">
        <v>-1.0000000000000009</v>
      </c>
      <c r="AA533" s="17">
        <v>29.979360817109075</v>
      </c>
      <c r="AB533" s="17">
        <v>-4.7281726982653469E-2</v>
      </c>
      <c r="AC533" s="17">
        <v>0.14841342963293647</v>
      </c>
      <c r="AD533" s="17">
        <v>-1.5023348864872211E-2</v>
      </c>
      <c r="AE533" s="17">
        <v>4.3054176892705405</v>
      </c>
      <c r="AF533" s="17">
        <v>0.1</v>
      </c>
      <c r="AG533" s="17">
        <v>-1.0000000000000009</v>
      </c>
      <c r="AH533" s="17">
        <v>-1.0000000000000009</v>
      </c>
      <c r="AI533" s="17">
        <v>-1.1102276219528622E-2</v>
      </c>
      <c r="AJ533" s="17">
        <v>0</v>
      </c>
      <c r="AK533" s="17">
        <v>-0.1293542866100634</v>
      </c>
      <c r="AL533" s="17">
        <v>-8.7020763020629888E-2</v>
      </c>
      <c r="AM533" s="17">
        <v>6.7313227432862735E-2</v>
      </c>
      <c r="AN533" s="17">
        <v>-1.2633501199847422E-2</v>
      </c>
      <c r="AO533" s="17">
        <v>1.03605925277125</v>
      </c>
      <c r="AP533" s="17">
        <v>-0.75094134509933386</v>
      </c>
      <c r="AQ533" s="17">
        <v>27.702985427480531</v>
      </c>
      <c r="AR533" s="17">
        <v>0.67226723553781575</v>
      </c>
      <c r="AS533" s="17">
        <v>0.59789176229459517</v>
      </c>
      <c r="AT533" s="17">
        <v>-1.0000000000000009</v>
      </c>
      <c r="AU533" s="17">
        <v>-1.0000000000000009</v>
      </c>
      <c r="AV533" s="17">
        <v>0.30181781454675982</v>
      </c>
      <c r="AW533" s="17">
        <v>37.630543626825727</v>
      </c>
      <c r="AX533" s="17">
        <v>37.408498102435146</v>
      </c>
      <c r="AY533" s="17">
        <v>-6.036465663362732E-2</v>
      </c>
      <c r="AZ533" s="17">
        <v>-48.997705337642785</v>
      </c>
      <c r="BA533" s="22">
        <v>1311.8378314901504</v>
      </c>
      <c r="CU533" t="e">
        <v>#N/A</v>
      </c>
      <c r="CV533" t="e">
        <v>#N/A</v>
      </c>
    </row>
    <row r="534" spans="1:100" x14ac:dyDescent="0.25">
      <c r="A534">
        <v>1577</v>
      </c>
      <c r="B534" t="s">
        <v>964</v>
      </c>
      <c r="C534" s="22">
        <v>3</v>
      </c>
      <c r="D534" s="17">
        <v>4.4954376548433785</v>
      </c>
      <c r="E534" s="17">
        <v>-3.6239518411151903E-2</v>
      </c>
      <c r="F534" s="17">
        <v>0.60220516873720353</v>
      </c>
      <c r="G534" s="17">
        <v>0.60220516873720353</v>
      </c>
      <c r="H534" s="17">
        <v>0.10532140028942226</v>
      </c>
      <c r="I534" s="17">
        <v>0</v>
      </c>
      <c r="J534" s="17">
        <v>6.3192840173653364</v>
      </c>
      <c r="K534" s="17">
        <v>0.10532140028942226</v>
      </c>
      <c r="L534" s="17">
        <v>-1.0000000000000009</v>
      </c>
      <c r="M534" s="17">
        <v>-1.0000000000000009</v>
      </c>
      <c r="N534" s="17">
        <v>2.1064280057884464</v>
      </c>
      <c r="O534" s="17">
        <v>11.416926840945914</v>
      </c>
      <c r="P534" s="17">
        <v>2.5188352083982029E-3</v>
      </c>
      <c r="Q534" s="17">
        <v>4.8707855245694871</v>
      </c>
      <c r="R534" s="17">
        <v>1.6666569762073302</v>
      </c>
      <c r="S534" s="17">
        <v>0.33333333333333359</v>
      </c>
      <c r="T534" s="17">
        <v>0.33333333333333359</v>
      </c>
      <c r="U534" s="17">
        <v>0.40924963131860814</v>
      </c>
      <c r="V534" s="17">
        <v>3.1515905849913581E-2</v>
      </c>
      <c r="W534" s="17">
        <v>40.084432141830654</v>
      </c>
      <c r="X534" s="17">
        <v>2.3874392267511579</v>
      </c>
      <c r="Y534" s="17">
        <v>-1.0000000000000009</v>
      </c>
      <c r="Z534" s="17">
        <v>-1.0000000000000009</v>
      </c>
      <c r="AA534" s="17">
        <v>69.133573544179072</v>
      </c>
      <c r="AB534" s="17">
        <v>0.2926797651687042</v>
      </c>
      <c r="AC534" s="17">
        <v>-0.11051399934602624</v>
      </c>
      <c r="AD534" s="17">
        <v>0.3654839227001434</v>
      </c>
      <c r="AE534" s="17">
        <v>27.382484426141076</v>
      </c>
      <c r="AF534" s="17">
        <v>0.76470588235294112</v>
      </c>
      <c r="AG534" s="17">
        <v>-1.0000000000000009</v>
      </c>
      <c r="AH534" s="17">
        <v>-1.0000000000000009</v>
      </c>
      <c r="AI534" s="17">
        <v>1.93915836619638E-2</v>
      </c>
      <c r="AJ534" s="17">
        <v>3.1515905849913581E-2</v>
      </c>
      <c r="AK534" s="17">
        <v>-7.7497182232763556E-2</v>
      </c>
      <c r="AL534" s="17">
        <v>-7.9261201924006652E-2</v>
      </c>
      <c r="AM534" s="17">
        <v>5.1356477855942488E-2</v>
      </c>
      <c r="AN534" s="17">
        <v>0.31662330639845437</v>
      </c>
      <c r="AO534" s="17">
        <v>0.89642603523474307</v>
      </c>
      <c r="AP534" s="17">
        <v>7.5192766503413271</v>
      </c>
      <c r="AQ534" s="17">
        <v>46.403716159195987</v>
      </c>
      <c r="AR534" s="17">
        <v>1.1074322038351891</v>
      </c>
      <c r="AS534" s="17">
        <v>2.4927606270405804</v>
      </c>
      <c r="AT534" s="17">
        <v>-1.0000000000000009</v>
      </c>
      <c r="AU534" s="17">
        <v>-1.0000000000000009</v>
      </c>
      <c r="AV534" s="17">
        <v>2.2688621449445345</v>
      </c>
      <c r="AW534" s="17">
        <v>88.069777035466345</v>
      </c>
      <c r="AX534" s="17">
        <v>91.609199293697003</v>
      </c>
      <c r="AY534" s="17">
        <v>-8.8354457990667074E-2</v>
      </c>
      <c r="AZ534" s="17">
        <v>-30.223275819813768</v>
      </c>
      <c r="BA534" s="22">
        <v>1486.089748475687</v>
      </c>
      <c r="CU534" t="e">
        <v>#N/A</v>
      </c>
      <c r="CV534" t="e">
        <v>#N/A</v>
      </c>
    </row>
    <row r="535" spans="1:100" x14ac:dyDescent="0.25">
      <c r="A535">
        <v>1580</v>
      </c>
      <c r="B535" t="s">
        <v>965</v>
      </c>
      <c r="C535" s="22">
        <v>3</v>
      </c>
      <c r="D535" s="17">
        <v>5.2005329817534811</v>
      </c>
      <c r="E535" s="17">
        <v>0</v>
      </c>
      <c r="F535" s="17">
        <v>-6.4891555026771186E-2</v>
      </c>
      <c r="G535" s="17">
        <v>-6.4891555026771186E-2</v>
      </c>
      <c r="H535" s="17">
        <v>-0.11579256999096335</v>
      </c>
      <c r="I535" s="17">
        <v>0</v>
      </c>
      <c r="J535" s="17">
        <v>-6.9475541994578016</v>
      </c>
      <c r="K535" s="17">
        <v>-0.11579256999096335</v>
      </c>
      <c r="L535" s="17">
        <v>-1.0000000000000018</v>
      </c>
      <c r="M535" s="17">
        <v>-1.0000000000000018</v>
      </c>
      <c r="N535" s="17">
        <v>-2.3158513998192678</v>
      </c>
      <c r="O535" s="17">
        <v>-1.8119127727310858</v>
      </c>
      <c r="P535" s="17">
        <v>0</v>
      </c>
      <c r="Q535" s="17">
        <v>1.2056743616865822</v>
      </c>
      <c r="R535" s="17">
        <v>0.42237847457968902</v>
      </c>
      <c r="S535" s="17">
        <v>0.33333333333333381</v>
      </c>
      <c r="T535" s="17">
        <v>0.26328319126984556</v>
      </c>
      <c r="U535" s="17">
        <v>-0.11626995568877915</v>
      </c>
      <c r="V535" s="17">
        <v>0</v>
      </c>
      <c r="W535" s="17">
        <v>23.845565556214545</v>
      </c>
      <c r="X535" s="17">
        <v>0.17727912977553789</v>
      </c>
      <c r="Y535" s="17">
        <v>-1.0000000000000018</v>
      </c>
      <c r="Z535" s="17">
        <v>-1.0000000000000018</v>
      </c>
      <c r="AA535" s="17">
        <v>58.968155238807952</v>
      </c>
      <c r="AB535" s="17">
        <v>0.32207456926537226</v>
      </c>
      <c r="AC535" s="17">
        <v>3.2294347606860181E-2</v>
      </c>
      <c r="AD535" s="17">
        <v>0.33963530728804209</v>
      </c>
      <c r="AE535" s="17">
        <v>34.700211208013741</v>
      </c>
      <c r="AF535" s="17">
        <v>0.72727272727272729</v>
      </c>
      <c r="AG535" s="17">
        <v>-1.0000000000000018</v>
      </c>
      <c r="AH535" s="17">
        <v>-1.0000000000000018</v>
      </c>
      <c r="AI535" s="17">
        <v>2.4063049815118285E-2</v>
      </c>
      <c r="AJ535" s="17">
        <v>0</v>
      </c>
      <c r="AK535" s="17">
        <v>0.5033825909711751</v>
      </c>
      <c r="AL535" s="17">
        <v>0.10350004685640772</v>
      </c>
      <c r="AM535" s="17">
        <v>-9.960653148929513E-2</v>
      </c>
      <c r="AN535" s="17">
        <v>0.17483343889328268</v>
      </c>
      <c r="AO535" s="17">
        <v>2.6749667623495732E-2</v>
      </c>
      <c r="AP535" s="17">
        <v>4.8883362066141061</v>
      </c>
      <c r="AQ535" s="17">
        <v>16.898011356756744</v>
      </c>
      <c r="AR535" s="17">
        <v>0.48034656891440031</v>
      </c>
      <c r="AS535" s="17">
        <v>6.1486559784574291E-2</v>
      </c>
      <c r="AT535" s="17">
        <v>-1.0000000000000018</v>
      </c>
      <c r="AU535" s="17">
        <v>-1.0000000000000018</v>
      </c>
      <c r="AV535" s="17">
        <v>0.35748691955291817</v>
      </c>
      <c r="AW535" s="17">
        <v>62.044578672690946</v>
      </c>
      <c r="AX535" s="17">
        <v>62.525839668993314</v>
      </c>
      <c r="AY535" s="17">
        <v>3.5818042917569626E-2</v>
      </c>
      <c r="AZ535" s="17">
        <v>-25.088505646682858</v>
      </c>
      <c r="BA535" s="22">
        <v>1386.5317877473583</v>
      </c>
      <c r="CU535" t="e">
        <v>#N/A</v>
      </c>
      <c r="CV535" t="e">
        <v>#N/A</v>
      </c>
    </row>
    <row r="536" spans="1:100" x14ac:dyDescent="0.25">
      <c r="A536">
        <v>1583</v>
      </c>
      <c r="B536" t="s">
        <v>966</v>
      </c>
      <c r="C536" s="22">
        <v>3</v>
      </c>
      <c r="D536" s="17">
        <v>4.6855192761113909</v>
      </c>
      <c r="E536" s="17">
        <v>0.40828353759871305</v>
      </c>
      <c r="F536" s="17">
        <v>-0.18925542338419118</v>
      </c>
      <c r="G536" s="17">
        <v>-3.4992952078966424E-2</v>
      </c>
      <c r="H536" s="17">
        <v>0.24387446405578694</v>
      </c>
      <c r="I536" s="17">
        <v>0</v>
      </c>
      <c r="J536" s="17">
        <v>14.632467843347223</v>
      </c>
      <c r="K536" s="17">
        <v>0.24387446405578694</v>
      </c>
      <c r="L536" s="17">
        <v>-1.0000000000000004</v>
      </c>
      <c r="M536" s="17">
        <v>-1.0000000000000004</v>
      </c>
      <c r="N536" s="17">
        <v>4.8774892811157393</v>
      </c>
      <c r="O536" s="17">
        <v>19.282994167379634</v>
      </c>
      <c r="P536" s="17">
        <v>-2.4361950651232891</v>
      </c>
      <c r="Q536" s="17">
        <v>2.7110074958163386</v>
      </c>
      <c r="R536" s="17">
        <v>0.49357195058164188</v>
      </c>
      <c r="S536" s="17">
        <v>0.3333333333333337</v>
      </c>
      <c r="T536" s="17">
        <v>0.14430443417127792</v>
      </c>
      <c r="U536" s="17">
        <v>-0.11330098832534871</v>
      </c>
      <c r="V536" s="17">
        <v>-3.0756881027826271E-3</v>
      </c>
      <c r="W536" s="17">
        <v>4.6954650808277227</v>
      </c>
      <c r="X536" s="17">
        <v>-0.32965170943168842</v>
      </c>
      <c r="Y536" s="17">
        <v>-1.0000000000000004</v>
      </c>
      <c r="Z536" s="17">
        <v>-1.0000000000000004</v>
      </c>
      <c r="AA536" s="17">
        <v>9.4219377442767556</v>
      </c>
      <c r="AB536" s="17">
        <v>0.13466529567579932</v>
      </c>
      <c r="AC536" s="17">
        <v>-0.10264869432851409</v>
      </c>
      <c r="AD536" s="17">
        <v>5.2641412910062566E-2</v>
      </c>
      <c r="AE536" s="17">
        <v>4.2329007128673863</v>
      </c>
      <c r="AF536" s="17">
        <v>9.0909090909090912E-2</v>
      </c>
      <c r="AG536" s="17">
        <v>-1.0000000000000004</v>
      </c>
      <c r="AH536" s="17">
        <v>-1.0000000000000004</v>
      </c>
      <c r="AI536" s="17">
        <v>1.9101249455796984E-2</v>
      </c>
      <c r="AJ536" s="17">
        <v>-3.0756881027826271E-3</v>
      </c>
      <c r="AK536" s="17">
        <v>9.3840577138389947E-2</v>
      </c>
      <c r="AL536" s="17">
        <v>-5.6944922312565656E-2</v>
      </c>
      <c r="AM536" s="17">
        <v>0.5183841087710741</v>
      </c>
      <c r="AN536" s="17">
        <v>0.24941692137547916</v>
      </c>
      <c r="AO536" s="17">
        <v>13.428805604968801</v>
      </c>
      <c r="AP536" s="17">
        <v>5.9506984228241508</v>
      </c>
      <c r="AQ536" s="17">
        <v>19.327932924174927</v>
      </c>
      <c r="AR536" s="17">
        <v>0.36126109107648013</v>
      </c>
      <c r="AS536" s="17">
        <v>-8.5777245375901465E-2</v>
      </c>
      <c r="AT536" s="17">
        <v>-1.0000000000000004</v>
      </c>
      <c r="AU536" s="17">
        <v>-1.0000000000000004</v>
      </c>
      <c r="AV536" s="17">
        <v>0.45857899850267553</v>
      </c>
      <c r="AW536" s="17">
        <v>34.655630334480527</v>
      </c>
      <c r="AX536" s="17">
        <v>34.730086513318192</v>
      </c>
      <c r="AY536" s="17">
        <v>-9.0072635491501227E-3</v>
      </c>
      <c r="AZ536" s="17">
        <v>-42.481795244068714</v>
      </c>
      <c r="BA536" s="22">
        <v>1354.9123668590535</v>
      </c>
      <c r="CU536" t="e">
        <v>#N/A</v>
      </c>
      <c r="CV536" t="e">
        <v>#N/A</v>
      </c>
    </row>
    <row r="537" spans="1:100" x14ac:dyDescent="0.25">
      <c r="A537">
        <v>1584</v>
      </c>
      <c r="B537" t="s">
        <v>967</v>
      </c>
      <c r="C537" s="22">
        <v>3</v>
      </c>
      <c r="D537" s="17">
        <v>5.2183859298685977</v>
      </c>
      <c r="E537" s="17">
        <v>-0.70539205367644853</v>
      </c>
      <c r="F537" s="17">
        <v>0.30557874790538075</v>
      </c>
      <c r="G537" s="17">
        <v>7.8106782139494499E-2</v>
      </c>
      <c r="H537" s="17">
        <v>0.35946866859460103</v>
      </c>
      <c r="I537" s="17">
        <v>0</v>
      </c>
      <c r="J537" s="17">
        <v>21.568120115676066</v>
      </c>
      <c r="K537" s="17">
        <v>0.35946866859460103</v>
      </c>
      <c r="L537" s="17">
        <v>-0.99999999999999845</v>
      </c>
      <c r="M537" s="17">
        <v>-0.99999999999999845</v>
      </c>
      <c r="N537" s="17">
        <v>7.1893733718920183</v>
      </c>
      <c r="O537" s="17">
        <v>26.864612827684159</v>
      </c>
      <c r="P537" s="17">
        <v>-0.7933146187599629</v>
      </c>
      <c r="Q537" s="17">
        <v>-0.35813809362325777</v>
      </c>
      <c r="R537" s="17">
        <v>-0.2894400623416174</v>
      </c>
      <c r="S537" s="17">
        <v>0.33333333333333282</v>
      </c>
      <c r="T537" s="17">
        <v>0.38260734114969003</v>
      </c>
      <c r="U537" s="17">
        <v>0.24929679910751371</v>
      </c>
      <c r="V537" s="17">
        <v>-1.1541638717955174E-2</v>
      </c>
      <c r="W537" s="17">
        <v>23.769086651119224</v>
      </c>
      <c r="X537" s="17">
        <v>1.2985308167262171</v>
      </c>
      <c r="Y537" s="17">
        <v>-0.99999999999999845</v>
      </c>
      <c r="Z537" s="17">
        <v>-0.99999999999999845</v>
      </c>
      <c r="AA537" s="17">
        <v>75.917368684896999</v>
      </c>
      <c r="AB537" s="17">
        <v>0.2640965172559992</v>
      </c>
      <c r="AC537" s="17">
        <v>0.32207984544002116</v>
      </c>
      <c r="AD537" s="17">
        <v>0.46257807922636651</v>
      </c>
      <c r="AE537" s="17">
        <v>52.437722096119344</v>
      </c>
      <c r="AF537" s="17">
        <v>0.84615384615384615</v>
      </c>
      <c r="AG537" s="17">
        <v>-0.99999999999999845</v>
      </c>
      <c r="AH537" s="17">
        <v>-0.99999999999999845</v>
      </c>
      <c r="AI537" s="17">
        <v>-1.5378922173953811E-3</v>
      </c>
      <c r="AJ537" s="17">
        <v>-1.1541638717955174E-2</v>
      </c>
      <c r="AK537" s="17">
        <v>-4.5961958437573558E-2</v>
      </c>
      <c r="AL537" s="17">
        <v>-0.16306237433976914</v>
      </c>
      <c r="AM537" s="17">
        <v>0.25031498342107061</v>
      </c>
      <c r="AN537" s="17">
        <v>-4.7898194156654986E-2</v>
      </c>
      <c r="AO537" s="17">
        <v>6.0280647933388973</v>
      </c>
      <c r="AP537" s="17">
        <v>-2.0127667256152213</v>
      </c>
      <c r="AQ537" s="17">
        <v>45.33720676679529</v>
      </c>
      <c r="AR537" s="17">
        <v>0.95369583487258192</v>
      </c>
      <c r="AS537" s="17">
        <v>1.6579994853208171</v>
      </c>
      <c r="AT537" s="17">
        <v>-0.99999999999999845</v>
      </c>
      <c r="AU537" s="17">
        <v>-0.99999999999999845</v>
      </c>
      <c r="AV537" s="17">
        <v>-0.21133328020212294</v>
      </c>
      <c r="AW537" s="17">
        <v>100.769214786966</v>
      </c>
      <c r="AX537" s="17">
        <v>99.58429307082254</v>
      </c>
      <c r="AY537" s="17">
        <v>0.33204263463484651</v>
      </c>
      <c r="AZ537" s="17">
        <v>33.378280350890044</v>
      </c>
      <c r="BA537" s="22">
        <v>1477.8556805812987</v>
      </c>
      <c r="CU537" t="e">
        <v>#N/A</v>
      </c>
      <c r="CV537" t="e">
        <v>#N/A</v>
      </c>
    </row>
    <row r="538" spans="1:100" x14ac:dyDescent="0.25">
      <c r="A538">
        <v>1585</v>
      </c>
      <c r="B538" t="s">
        <v>968</v>
      </c>
      <c r="C538" s="22">
        <v>3</v>
      </c>
      <c r="D538" s="17">
        <v>-0.27583172233786735</v>
      </c>
      <c r="E538" s="17">
        <v>-6.0532581591359654E-4</v>
      </c>
      <c r="F538" s="17">
        <v>-0.64187411116361037</v>
      </c>
      <c r="G538" s="17">
        <v>-0.64187411116361037</v>
      </c>
      <c r="H538" s="17">
        <v>1.9333274744711294E-2</v>
      </c>
      <c r="I538" s="17">
        <v>0</v>
      </c>
      <c r="J538" s="17">
        <v>1.1599964846826798</v>
      </c>
      <c r="K538" s="17">
        <v>1.9333274744711294E-2</v>
      </c>
      <c r="L538" s="17">
        <v>-0.999999999999999</v>
      </c>
      <c r="M538" s="17">
        <v>-0.999999999999999</v>
      </c>
      <c r="N538" s="17">
        <v>0.38666549489422664</v>
      </c>
      <c r="O538" s="17">
        <v>0.24229065118120435</v>
      </c>
      <c r="P538" s="17">
        <v>0.49715553076501862</v>
      </c>
      <c r="Q538" s="17">
        <v>-0.72513238607342911</v>
      </c>
      <c r="R538" s="17">
        <v>-0.2898716651362378</v>
      </c>
      <c r="S538" s="17">
        <v>0.33333333333333304</v>
      </c>
      <c r="T538" s="17">
        <v>0.34937470070615989</v>
      </c>
      <c r="U538" s="17">
        <v>3.8982845968586179E-2</v>
      </c>
      <c r="V538" s="17">
        <v>-3.1761911610953021E-3</v>
      </c>
      <c r="W538" s="17">
        <v>27.967256564090892</v>
      </c>
      <c r="X538" s="17">
        <v>0.80296396678745496</v>
      </c>
      <c r="Y538" s="17">
        <v>-0.999999999999999</v>
      </c>
      <c r="Z538" s="17">
        <v>-0.999999999999999</v>
      </c>
      <c r="AA538" s="17">
        <v>23.64066208862959</v>
      </c>
      <c r="AB538" s="17">
        <v>-0.20319907416622288</v>
      </c>
      <c r="AC538" s="17">
        <v>-5.4990512695932872E-2</v>
      </c>
      <c r="AD538" s="17">
        <v>0.17745513065565455</v>
      </c>
      <c r="AE538" s="17">
        <v>-4.0367228103250579</v>
      </c>
      <c r="AF538" s="17">
        <v>0.3</v>
      </c>
      <c r="AG538" s="17">
        <v>-0.999999999999999</v>
      </c>
      <c r="AH538" s="17">
        <v>-0.999999999999999</v>
      </c>
      <c r="AI538" s="17">
        <v>-1.7733546880981263E-2</v>
      </c>
      <c r="AJ538" s="17">
        <v>-3.1761911610953021E-3</v>
      </c>
      <c r="AK538" s="17">
        <v>-0.15975996343000132</v>
      </c>
      <c r="AL538" s="17">
        <v>8.5412268939270952E-2</v>
      </c>
      <c r="AM538" s="17">
        <v>0.28363106251702203</v>
      </c>
      <c r="AN538" s="17">
        <v>0.21535394429682236</v>
      </c>
      <c r="AO538" s="17">
        <v>6.2919767457755409</v>
      </c>
      <c r="AP538" s="17">
        <v>5.8109099521169174</v>
      </c>
      <c r="AQ538" s="17">
        <v>29.127253048773561</v>
      </c>
      <c r="AR538" s="17">
        <v>0.718514688846984</v>
      </c>
      <c r="AS538" s="17">
        <v>0.82229724153216555</v>
      </c>
      <c r="AT538" s="17">
        <v>-0.999999999999999</v>
      </c>
      <c r="AU538" s="17">
        <v>-0.999999999999999</v>
      </c>
      <c r="AV538" s="17">
        <v>-0.93174577629984823</v>
      </c>
      <c r="AW538" s="17">
        <v>29.69386269192772</v>
      </c>
      <c r="AX538" s="17">
        <v>29.02157263819857</v>
      </c>
      <c r="AY538" s="17">
        <v>-4.0810136113138266E-2</v>
      </c>
      <c r="AZ538" s="17">
        <v>-24.65904254504192</v>
      </c>
      <c r="BA538" s="22">
        <v>1400.5162637288979</v>
      </c>
      <c r="CU538" t="e">
        <v>#N/A</v>
      </c>
      <c r="CV538" t="e">
        <v>#N/A</v>
      </c>
    </row>
    <row r="539" spans="1:100" x14ac:dyDescent="0.25">
      <c r="A539">
        <v>1590</v>
      </c>
      <c r="B539" t="s">
        <v>969</v>
      </c>
      <c r="C539" s="22">
        <v>3</v>
      </c>
      <c r="D539" s="17">
        <v>3.3998728937312697</v>
      </c>
      <c r="E539" s="17">
        <v>2.0734684590457415E-2</v>
      </c>
      <c r="F539" s="17">
        <v>-0.22373068686663206</v>
      </c>
      <c r="G539" s="17">
        <v>-0.21479933193906914</v>
      </c>
      <c r="H539" s="17">
        <v>3.9300190765139534E-2</v>
      </c>
      <c r="I539" s="17">
        <v>0</v>
      </c>
      <c r="J539" s="17">
        <v>2.3580114459083705</v>
      </c>
      <c r="K539" s="17">
        <v>3.9300190765139534E-2</v>
      </c>
      <c r="L539" s="17">
        <v>-1.0000000000000009</v>
      </c>
      <c r="M539" s="17">
        <v>-1.0000000000000009</v>
      </c>
      <c r="N539" s="17">
        <v>0.78600381530279051</v>
      </c>
      <c r="O539" s="17">
        <v>5.5430850077005722</v>
      </c>
      <c r="P539" s="17">
        <v>2.1040668669355035E-2</v>
      </c>
      <c r="Q539" s="17">
        <v>-3.5590319379916653</v>
      </c>
      <c r="R539" s="17">
        <v>-1.1467965395042479</v>
      </c>
      <c r="S539" s="17">
        <v>0.33333333333333354</v>
      </c>
      <c r="T539" s="17">
        <v>0.3529822861347785</v>
      </c>
      <c r="U539" s="17">
        <v>6.0670029511312271E-2</v>
      </c>
      <c r="V539" s="17">
        <v>-2.5041461547558517E-2</v>
      </c>
      <c r="W539" s="17">
        <v>27.305759866669035</v>
      </c>
      <c r="X539" s="17">
        <v>0.75909573026431576</v>
      </c>
      <c r="Y539" s="17">
        <v>-1.0000000000000009</v>
      </c>
      <c r="Z539" s="17">
        <v>-1.0000000000000009</v>
      </c>
      <c r="AA539" s="17">
        <v>43.666576499983464</v>
      </c>
      <c r="AB539" s="17">
        <v>0.10219051167191967</v>
      </c>
      <c r="AC539" s="17">
        <v>-0.19436639159947816</v>
      </c>
      <c r="AD539" s="17">
        <v>0.44232814338393189</v>
      </c>
      <c r="AE539" s="17">
        <v>17.507613172818662</v>
      </c>
      <c r="AF539" s="17">
        <v>0.22222222222222221</v>
      </c>
      <c r="AG539" s="17">
        <v>-1.0000000000000009</v>
      </c>
      <c r="AH539" s="17">
        <v>-1.0000000000000009</v>
      </c>
      <c r="AI539" s="17">
        <v>3.1034732249441343E-4</v>
      </c>
      <c r="AJ539" s="17">
        <v>-2.5041461547558517E-2</v>
      </c>
      <c r="AK539" s="17">
        <v>-7.5183126491641938E-2</v>
      </c>
      <c r="AL539" s="17">
        <v>0.33379152162011022</v>
      </c>
      <c r="AM539" s="17">
        <v>0.60494786602870909</v>
      </c>
      <c r="AN539" s="17">
        <v>-0.13662871333329274</v>
      </c>
      <c r="AO539" s="17">
        <v>14.747781018259518</v>
      </c>
      <c r="AP539" s="17">
        <v>-1.7467602252317653</v>
      </c>
      <c r="AQ539" s="17">
        <v>29.663771312577428</v>
      </c>
      <c r="AR539" s="17">
        <v>0.72194418743186539</v>
      </c>
      <c r="AS539" s="17">
        <v>0.79839592102945489</v>
      </c>
      <c r="AT539" s="17">
        <v>-1.0000000000000009</v>
      </c>
      <c r="AU539" s="17">
        <v>-1.0000000000000009</v>
      </c>
      <c r="AV539" s="17">
        <v>-1.3615958714433172</v>
      </c>
      <c r="AW539" s="17">
        <v>47.462901282452272</v>
      </c>
      <c r="AX539" s="17">
        <v>44.964962074146321</v>
      </c>
      <c r="AY539" s="17">
        <v>-4.6802367437647971E-2</v>
      </c>
      <c r="AZ539" s="17">
        <v>-43.883539601066381</v>
      </c>
      <c r="BA539" s="22">
        <v>1358.5977795139647</v>
      </c>
      <c r="CU539" t="e">
        <v>#N/A</v>
      </c>
      <c r="CV539" t="e">
        <v>#N/A</v>
      </c>
    </row>
    <row r="540" spans="1:100" x14ac:dyDescent="0.25">
      <c r="A540">
        <v>1591</v>
      </c>
      <c r="B540" t="s">
        <v>970</v>
      </c>
      <c r="C540" s="22">
        <v>3</v>
      </c>
      <c r="D540" s="17">
        <v>4.6262491226074856</v>
      </c>
      <c r="E540" s="17">
        <v>-4.5908277447373764E-3</v>
      </c>
      <c r="F540" s="17">
        <v>-0.52896877054874536</v>
      </c>
      <c r="G540" s="17">
        <v>-0.52896877054874536</v>
      </c>
      <c r="H540" s="17">
        <v>-1.7206813646102451E-2</v>
      </c>
      <c r="I540" s="17">
        <v>0</v>
      </c>
      <c r="J540" s="17">
        <v>-1.0324088187661451</v>
      </c>
      <c r="K540" s="17">
        <v>-1.7206813646102451E-2</v>
      </c>
      <c r="L540" s="17">
        <v>-1</v>
      </c>
      <c r="M540" s="17">
        <v>-1</v>
      </c>
      <c r="N540" s="17">
        <v>-0.34413627292204885</v>
      </c>
      <c r="O540" s="17">
        <v>3.0648715332925973</v>
      </c>
      <c r="P540" s="17">
        <v>0.91618111899268018</v>
      </c>
      <c r="Q540" s="17">
        <v>-0.53881679099215951</v>
      </c>
      <c r="R540" s="17">
        <v>-8.4495059504990921E-2</v>
      </c>
      <c r="S540" s="17">
        <v>0.33333333333333326</v>
      </c>
      <c r="T540" s="17">
        <v>0.34630080838885813</v>
      </c>
      <c r="U540" s="17">
        <v>0.31965628679190711</v>
      </c>
      <c r="V540" s="17">
        <v>1.3126560502743379E-2</v>
      </c>
      <c r="W540" s="17">
        <v>41.18495210651777</v>
      </c>
      <c r="X540" s="17">
        <v>2.0693316003768438</v>
      </c>
      <c r="Y540" s="17">
        <v>-1</v>
      </c>
      <c r="Z540" s="17">
        <v>-1</v>
      </c>
      <c r="AA540" s="17">
        <v>72.708235164894091</v>
      </c>
      <c r="AB540" s="17">
        <v>0.53859006144623034</v>
      </c>
      <c r="AC540" s="17">
        <v>-1.7640792743954845E-2</v>
      </c>
      <c r="AD540" s="17">
        <v>0.11120629365535044</v>
      </c>
      <c r="AE540" s="17">
        <v>31.607778117881285</v>
      </c>
      <c r="AF540" s="17">
        <v>0.4</v>
      </c>
      <c r="AG540" s="17">
        <v>-1</v>
      </c>
      <c r="AH540" s="17">
        <v>-1</v>
      </c>
      <c r="AI540" s="17">
        <v>-5.0203107038080622E-3</v>
      </c>
      <c r="AJ540" s="17">
        <v>1.3126560502743379E-2</v>
      </c>
      <c r="AK540" s="17">
        <v>-0.12653788900231816</v>
      </c>
      <c r="AL540" s="17">
        <v>-3.9505013782879114E-2</v>
      </c>
      <c r="AM540" s="17">
        <v>0.21363160022367211</v>
      </c>
      <c r="AN540" s="17">
        <v>-0.20489135221181576</v>
      </c>
      <c r="AO540" s="17">
        <v>4.7081005605802124</v>
      </c>
      <c r="AP540" s="17">
        <v>-5.3198088742097891</v>
      </c>
      <c r="AQ540" s="17">
        <v>40.152543287751627</v>
      </c>
      <c r="AR540" s="17">
        <v>1.0124169890168426</v>
      </c>
      <c r="AS540" s="17">
        <v>2.0521247867307415</v>
      </c>
      <c r="AT540" s="17">
        <v>-1</v>
      </c>
      <c r="AU540" s="17">
        <v>-1</v>
      </c>
      <c r="AV540" s="17">
        <v>-0.61346383005373617</v>
      </c>
      <c r="AW540" s="17">
        <v>70.453297823976868</v>
      </c>
      <c r="AX540" s="17">
        <v>71.665547660175022</v>
      </c>
      <c r="AY540" s="17">
        <v>-4.1673367882105461E-3</v>
      </c>
      <c r="AZ540" s="17">
        <v>-2.8649925702865833</v>
      </c>
      <c r="BA540" s="22">
        <v>1456.9401625518803</v>
      </c>
      <c r="CU540" t="e">
        <v>#N/A</v>
      </c>
      <c r="CV540" t="e">
        <v>#N/A</v>
      </c>
    </row>
    <row r="541" spans="1:100" x14ac:dyDescent="0.25">
      <c r="A541">
        <v>1592</v>
      </c>
      <c r="B541" t="s">
        <v>971</v>
      </c>
      <c r="C541" s="22">
        <v>3</v>
      </c>
      <c r="D541" s="17">
        <v>5.3711414694176023</v>
      </c>
      <c r="E541" s="17">
        <v>3.7716070947581871E-3</v>
      </c>
      <c r="F541" s="17">
        <v>3.884479000847747</v>
      </c>
      <c r="G541" s="17">
        <v>3.8892200864576645</v>
      </c>
      <c r="H541" s="17">
        <v>7.9649795141513227E-2</v>
      </c>
      <c r="I541" s="17">
        <v>0</v>
      </c>
      <c r="J541" s="17">
        <v>4.7789877084907975</v>
      </c>
      <c r="K541" s="17">
        <v>7.9649795141513227E-2</v>
      </c>
      <c r="L541" s="17">
        <v>-0.99999999999999833</v>
      </c>
      <c r="M541" s="17">
        <v>-0.99999999999999833</v>
      </c>
      <c r="N541" s="17">
        <v>1.592995902830264</v>
      </c>
      <c r="O541" s="17">
        <v>14.039349264366063</v>
      </c>
      <c r="P541" s="17">
        <v>-1.0694775503698619</v>
      </c>
      <c r="Q541" s="17">
        <v>-3.7022606134233684</v>
      </c>
      <c r="R541" s="17">
        <v>-1.3205038430352731</v>
      </c>
      <c r="S541" s="17">
        <v>0.33333333333333287</v>
      </c>
      <c r="T541" s="17">
        <v>0.33333333333333287</v>
      </c>
      <c r="U541" s="17">
        <v>0.30669784832600794</v>
      </c>
      <c r="V541" s="17">
        <v>1.9937967185395002E-2</v>
      </c>
      <c r="W541" s="17">
        <v>36.546107481462222</v>
      </c>
      <c r="X541" s="17">
        <v>1.933436067941553</v>
      </c>
      <c r="Y541" s="17">
        <v>-0.99999999999999833</v>
      </c>
      <c r="Z541" s="17">
        <v>-0.99999999999999833</v>
      </c>
      <c r="AA541" s="17">
        <v>102.403010112098</v>
      </c>
      <c r="AB541" s="17">
        <v>0.47238457790264005</v>
      </c>
      <c r="AC541" s="17">
        <v>0.44143303597778738</v>
      </c>
      <c r="AD541" s="17">
        <v>0.42973051559299502</v>
      </c>
      <c r="AE541" s="17">
        <v>67.177406473671127</v>
      </c>
      <c r="AF541" s="17">
        <v>0.81818181818181823</v>
      </c>
      <c r="AG541" s="17">
        <v>-0.99999999999999833</v>
      </c>
      <c r="AH541" s="17">
        <v>-0.99999999999999833</v>
      </c>
      <c r="AI541" s="17">
        <v>-2.3760598901203439E-2</v>
      </c>
      <c r="AJ541" s="17">
        <v>1.9937967185395002E-2</v>
      </c>
      <c r="AK541" s="17">
        <v>-1.9277354924616082E-2</v>
      </c>
      <c r="AL541" s="17">
        <v>0.23263702070367506</v>
      </c>
      <c r="AM541" s="17">
        <v>-0.21562903800628969</v>
      </c>
      <c r="AN541" s="17">
        <v>-0.33955239200701182</v>
      </c>
      <c r="AO541" s="17">
        <v>-5.4871127247803226</v>
      </c>
      <c r="AP541" s="17">
        <v>-7.3256246966569227</v>
      </c>
      <c r="AQ541" s="17">
        <v>41.325095189953018</v>
      </c>
      <c r="AR541" s="17">
        <v>0.99330248217806816</v>
      </c>
      <c r="AS541" s="17">
        <v>2.0130858630830666</v>
      </c>
      <c r="AT541" s="17">
        <v>-0.99999999999999833</v>
      </c>
      <c r="AU541" s="17">
        <v>-0.99999999999999833</v>
      </c>
      <c r="AV541" s="17">
        <v>2.5687162434223896</v>
      </c>
      <c r="AW541" s="17">
        <v>109.11673467980717</v>
      </c>
      <c r="AX541" s="17">
        <v>110.63531942032262</v>
      </c>
      <c r="AY541" s="17">
        <v>0.34180459722533452</v>
      </c>
      <c r="AZ541" s="17">
        <v>31.152223713952623</v>
      </c>
      <c r="BA541" s="22">
        <v>1563.2898434010137</v>
      </c>
      <c r="CU541" t="e">
        <v>#N/A</v>
      </c>
      <c r="CV541" t="e">
        <v>#N/A</v>
      </c>
    </row>
    <row r="542" spans="1:100" x14ac:dyDescent="0.25">
      <c r="A542">
        <v>1595</v>
      </c>
      <c r="B542" t="s">
        <v>584</v>
      </c>
      <c r="C542" s="22">
        <v>3</v>
      </c>
      <c r="D542" s="17">
        <v>4.6075375185955281</v>
      </c>
      <c r="E542" s="17">
        <v>1.4666247548492401E-3</v>
      </c>
      <c r="F542" s="17">
        <v>0.56384884374431865</v>
      </c>
      <c r="G542" s="17">
        <v>0.56384884374431865</v>
      </c>
      <c r="H542" s="17">
        <v>0.33976531408735078</v>
      </c>
      <c r="I542" s="17">
        <v>0</v>
      </c>
      <c r="J542" s="17">
        <v>20.385918845241065</v>
      </c>
      <c r="K542" s="17">
        <v>0.33976531408735078</v>
      </c>
      <c r="L542" s="17">
        <v>-0.99999999999999956</v>
      </c>
      <c r="M542" s="17">
        <v>-0.99999999999999956</v>
      </c>
      <c r="N542" s="17">
        <v>6.795306281747016</v>
      </c>
      <c r="O542" s="17">
        <v>25.557305207580907</v>
      </c>
      <c r="P542" s="17">
        <v>-0.12064821710096101</v>
      </c>
      <c r="Q542" s="17">
        <v>-5.0607070896191848</v>
      </c>
      <c r="R542" s="17">
        <v>-1.8218585449292963</v>
      </c>
      <c r="S542" s="17">
        <v>0.33333333333333343</v>
      </c>
      <c r="T542" s="17">
        <v>0.33412773561550041</v>
      </c>
      <c r="U542" s="17">
        <v>0.35247072972105314</v>
      </c>
      <c r="V542" s="17">
        <v>-0.13631443559596906</v>
      </c>
      <c r="W542" s="17">
        <v>21.75408195946266</v>
      </c>
      <c r="X542" s="17">
        <v>0.92048646245204624</v>
      </c>
      <c r="Y542" s="17">
        <v>-0.99999999999999956</v>
      </c>
      <c r="Z542" s="17">
        <v>-0.99999999999999956</v>
      </c>
      <c r="AA542" s="17">
        <v>65.680861796148164</v>
      </c>
      <c r="AB542" s="17">
        <v>0.22848090096905282</v>
      </c>
      <c r="AC542" s="17">
        <v>0.40261863406138654</v>
      </c>
      <c r="AD542" s="17">
        <v>0.28387323260185787</v>
      </c>
      <c r="AE542" s="17">
        <v>45.748638381614867</v>
      </c>
      <c r="AF542" s="17">
        <v>0.9</v>
      </c>
      <c r="AG542" s="17">
        <v>-0.99999999999999956</v>
      </c>
      <c r="AH542" s="17">
        <v>-0.99999999999999956</v>
      </c>
      <c r="AI542" s="17">
        <v>-1.6949156078087578E-2</v>
      </c>
      <c r="AJ542" s="17">
        <v>-0.13631443559596906</v>
      </c>
      <c r="AK542" s="17">
        <v>0.21480478990587173</v>
      </c>
      <c r="AL542" s="17">
        <v>0.19842748292666909</v>
      </c>
      <c r="AM542" s="17">
        <v>-3.6419939432318284E-2</v>
      </c>
      <c r="AN542" s="17">
        <v>0.31900075548934276</v>
      </c>
      <c r="AO542" s="17">
        <v>0.16352546372140225</v>
      </c>
      <c r="AP542" s="17">
        <v>8.9671563018669129</v>
      </c>
      <c r="AQ542" s="17">
        <v>42.140000804703696</v>
      </c>
      <c r="AR542" s="17">
        <v>0.88361736307391725</v>
      </c>
      <c r="AS542" s="17">
        <v>1.2602517765393981</v>
      </c>
      <c r="AT542" s="17">
        <v>-0.99999999999999956</v>
      </c>
      <c r="AU542" s="17">
        <v>-0.99999999999999956</v>
      </c>
      <c r="AV542" s="17">
        <v>-1.2580097011849769</v>
      </c>
      <c r="AW542" s="17">
        <v>100.20532330559605</v>
      </c>
      <c r="AX542" s="17">
        <v>86.23489662443734</v>
      </c>
      <c r="AY542" s="17">
        <v>0.14605275805010864</v>
      </c>
      <c r="AZ542" s="17">
        <v>12.18460135217483</v>
      </c>
      <c r="BA542" s="22">
        <v>1635.8905606972389</v>
      </c>
      <c r="CU542" t="e">
        <v>#N/A</v>
      </c>
      <c r="CV542" t="e">
        <v>#N/A</v>
      </c>
    </row>
    <row r="543" spans="1:100" x14ac:dyDescent="0.25">
      <c r="A543">
        <v>1596</v>
      </c>
      <c r="B543" t="s">
        <v>972</v>
      </c>
      <c r="C543" s="22">
        <v>3</v>
      </c>
      <c r="D543" s="17">
        <v>5.5792739586538111</v>
      </c>
      <c r="E543" s="17">
        <v>2.4995812403627422E-2</v>
      </c>
      <c r="F543" s="17">
        <v>-0.40575800849936605</v>
      </c>
      <c r="G543" s="17">
        <v>-0.41838218662105542</v>
      </c>
      <c r="H543" s="17">
        <v>0.23662661600741672</v>
      </c>
      <c r="I543" s="17">
        <v>-2.3044905366923281E-2</v>
      </c>
      <c r="J543" s="17">
        <v>12.814902638429611</v>
      </c>
      <c r="K543" s="17">
        <v>0.21358171064049333</v>
      </c>
      <c r="L543" s="17">
        <v>-1.0000000000000022</v>
      </c>
      <c r="M543" s="17">
        <v>-1.0000000000000022</v>
      </c>
      <c r="N543" s="17">
        <v>4.271634212809869</v>
      </c>
      <c r="O543" s="17">
        <v>17.975794410462356</v>
      </c>
      <c r="P543" s="17">
        <v>5.1535685976930132E-2</v>
      </c>
      <c r="Q543" s="17">
        <v>0.2634110810110209</v>
      </c>
      <c r="R543" s="17">
        <v>7.6364673290156143E-3</v>
      </c>
      <c r="S543" s="17">
        <v>0.33333333333333443</v>
      </c>
      <c r="T543" s="17">
        <v>0.33333333333333443</v>
      </c>
      <c r="U543" s="17">
        <v>0.33860610483460668</v>
      </c>
      <c r="V543" s="17">
        <v>3.5541569849886261E-2</v>
      </c>
      <c r="W543" s="17">
        <v>33.089305228426717</v>
      </c>
      <c r="X543" s="17">
        <v>2.0207587944639189</v>
      </c>
      <c r="Y543" s="17">
        <v>-1.0000000000000022</v>
      </c>
      <c r="Z543" s="17">
        <v>-1.0000000000000022</v>
      </c>
      <c r="AA543" s="17">
        <v>89.506047305286287</v>
      </c>
      <c r="AB543" s="17">
        <v>0.31780573397691564</v>
      </c>
      <c r="AC543" s="17">
        <v>0.48256903411954188</v>
      </c>
      <c r="AD543" s="17">
        <v>0.32780734409415357</v>
      </c>
      <c r="AE543" s="17">
        <v>56.409105609530499</v>
      </c>
      <c r="AF543" s="17">
        <v>0.8666666666666667</v>
      </c>
      <c r="AG543" s="17">
        <v>-1.0000000000000022</v>
      </c>
      <c r="AH543" s="17">
        <v>-1.0000000000000022</v>
      </c>
      <c r="AI543" s="17">
        <v>-9.4193299726036961E-3</v>
      </c>
      <c r="AJ543" s="17">
        <v>3.5541569849886261E-2</v>
      </c>
      <c r="AK543" s="17">
        <v>-8.5986702591814887E-2</v>
      </c>
      <c r="AL543" s="17">
        <v>0.20946177194028559</v>
      </c>
      <c r="AM543" s="17">
        <v>-0.16927294737160065</v>
      </c>
      <c r="AN543" s="17">
        <v>-5.2624998164567047E-4</v>
      </c>
      <c r="AO543" s="17">
        <v>-4.6617571972490914</v>
      </c>
      <c r="AP543" s="17">
        <v>1.0341526101602863</v>
      </c>
      <c r="AQ543" s="17">
        <v>45.904207866856332</v>
      </c>
      <c r="AR543" s="17">
        <v>1.040814341351161</v>
      </c>
      <c r="AS543" s="17">
        <v>2.2343405051044116</v>
      </c>
      <c r="AT543" s="17">
        <v>-1.0000000000000022</v>
      </c>
      <c r="AU543" s="17">
        <v>-1.0000000000000022</v>
      </c>
      <c r="AV543" s="17">
        <v>-0.4107457192920404</v>
      </c>
      <c r="AW543" s="17">
        <v>108.51599432590891</v>
      </c>
      <c r="AX543" s="17">
        <v>111.88176471144544</v>
      </c>
      <c r="AY543" s="17">
        <v>0.26378407296610035</v>
      </c>
      <c r="AZ543" s="17">
        <v>25.023925918227732</v>
      </c>
      <c r="BA543" s="22">
        <v>1538.8261557118333</v>
      </c>
      <c r="CU543" t="e">
        <v>#N/A</v>
      </c>
      <c r="CV543" t="e">
        <v>#N/A</v>
      </c>
    </row>
    <row r="544" spans="1:100" x14ac:dyDescent="0.25">
      <c r="A544">
        <v>1598</v>
      </c>
      <c r="B544" t="s">
        <v>973</v>
      </c>
      <c r="C544" s="22">
        <v>3</v>
      </c>
      <c r="D544" s="17">
        <v>4.7617794982686599</v>
      </c>
      <c r="E544" s="17">
        <v>1.0839872362498182</v>
      </c>
      <c r="F544" s="17">
        <v>0.12822492032363605</v>
      </c>
      <c r="G544" s="17">
        <v>0.45998673924095196</v>
      </c>
      <c r="H544" s="17">
        <v>0.35790663623036467</v>
      </c>
      <c r="I544" s="17">
        <v>-5.0413321223208114E-3</v>
      </c>
      <c r="J544" s="17">
        <v>21.171918246482644</v>
      </c>
      <c r="K544" s="17">
        <v>0.3528653041080439</v>
      </c>
      <c r="L544" s="17">
        <v>-0.99999999999999822</v>
      </c>
      <c r="M544" s="17">
        <v>-0.99999999999999822</v>
      </c>
      <c r="N544" s="17">
        <v>7.0573060821608804</v>
      </c>
      <c r="O544" s="17">
        <v>26.393684483992239</v>
      </c>
      <c r="P544" s="17">
        <v>-0.45953687921653164</v>
      </c>
      <c r="Q544" s="17">
        <v>1.211881196455407</v>
      </c>
      <c r="R544" s="17">
        <v>0.33254275611235495</v>
      </c>
      <c r="S544" s="17">
        <v>0.33333333333333282</v>
      </c>
      <c r="T544" s="17">
        <v>0.33333333333333282</v>
      </c>
      <c r="U544" s="17">
        <v>0.22835886736240363</v>
      </c>
      <c r="V544" s="17">
        <v>3.9043368147726958E-2</v>
      </c>
      <c r="W544" s="17">
        <v>23.248143922750103</v>
      </c>
      <c r="X544" s="17">
        <v>1.4614970408945984</v>
      </c>
      <c r="Y544" s="17">
        <v>-0.99999999999999822</v>
      </c>
      <c r="Z544" s="17">
        <v>-0.99999999999999822</v>
      </c>
      <c r="AA544" s="17">
        <v>70.120957295944066</v>
      </c>
      <c r="AB544" s="17">
        <v>0.20440162206197096</v>
      </c>
      <c r="AC544" s="17">
        <v>0.34430256762747941</v>
      </c>
      <c r="AD544" s="17">
        <v>0.38210122265218194</v>
      </c>
      <c r="AE544" s="17">
        <v>46.540270617081582</v>
      </c>
      <c r="AF544" s="17">
        <v>0.83333333333333337</v>
      </c>
      <c r="AG544" s="17">
        <v>-0.99999999999999822</v>
      </c>
      <c r="AH544" s="17">
        <v>-0.99999999999999822</v>
      </c>
      <c r="AI544" s="17">
        <v>2.2728065282658021E-2</v>
      </c>
      <c r="AJ544" s="17">
        <v>3.9043368147726958E-2</v>
      </c>
      <c r="AK544" s="17">
        <v>-6.1299777356623966E-2</v>
      </c>
      <c r="AL544" s="17">
        <v>0.13813727030785733</v>
      </c>
      <c r="AM544" s="17">
        <v>0.17195929373034119</v>
      </c>
      <c r="AN544" s="17">
        <v>0.53189366295007479</v>
      </c>
      <c r="AO544" s="17">
        <v>3.9924834564754108</v>
      </c>
      <c r="AP544" s="17">
        <v>13.988027925291153</v>
      </c>
      <c r="AQ544" s="17">
        <v>44.420062169232736</v>
      </c>
      <c r="AR544" s="17">
        <v>0.93406890217679606</v>
      </c>
      <c r="AS544" s="17">
        <v>1.8143623450026416</v>
      </c>
      <c r="AT544" s="17">
        <v>-0.99999999999999822</v>
      </c>
      <c r="AU544" s="17">
        <v>-0.99999999999999822</v>
      </c>
      <c r="AV544" s="17">
        <v>0.79252949535330719</v>
      </c>
      <c r="AW544" s="17">
        <v>110.50266970522738</v>
      </c>
      <c r="AX544" s="17">
        <v>114.86156782565327</v>
      </c>
      <c r="AY544" s="17">
        <v>0.33545500807847034</v>
      </c>
      <c r="AZ544" s="17">
        <v>26.333626046572707</v>
      </c>
      <c r="BA544" s="22">
        <v>1561.0966642550968</v>
      </c>
      <c r="CU544" t="e">
        <v>#N/A</v>
      </c>
      <c r="CV544" t="e">
        <v>#N/A</v>
      </c>
    </row>
    <row r="545" spans="1:100" x14ac:dyDescent="0.25">
      <c r="A545">
        <v>1599</v>
      </c>
      <c r="B545" t="s">
        <v>974</v>
      </c>
      <c r="C545" s="22">
        <v>3</v>
      </c>
      <c r="D545" s="17">
        <v>4.501114135350047</v>
      </c>
      <c r="E545" s="17">
        <v>5.6639834486072269</v>
      </c>
      <c r="F545" s="17">
        <v>-0.11972875099188124</v>
      </c>
      <c r="G545" s="17">
        <v>1.5740842619574915</v>
      </c>
      <c r="H545" s="17">
        <v>0.19264161575077379</v>
      </c>
      <c r="I545" s="17">
        <v>-1.0579376778374228E-2</v>
      </c>
      <c r="J545" s="17">
        <v>10.923734338343966</v>
      </c>
      <c r="K545" s="17">
        <v>0.18206223897239956</v>
      </c>
      <c r="L545" s="17">
        <v>-1.0000000000000009</v>
      </c>
      <c r="M545" s="17">
        <v>-1.0000000000000009</v>
      </c>
      <c r="N545" s="17">
        <v>3.6412447794479896</v>
      </c>
      <c r="O545" s="17">
        <v>16.998932735651508</v>
      </c>
      <c r="P545" s="17">
        <v>0.10736358766601198</v>
      </c>
      <c r="Q545" s="17">
        <v>0.61926934084855523</v>
      </c>
      <c r="R545" s="17">
        <v>0.16661006697423125</v>
      </c>
      <c r="S545" s="17">
        <v>0.33333333333333348</v>
      </c>
      <c r="T545" s="17">
        <v>0.33333333333333348</v>
      </c>
      <c r="U545" s="17">
        <v>0.37182097472594411</v>
      </c>
      <c r="V545" s="17">
        <v>3.7945320219824441E-2</v>
      </c>
      <c r="W545" s="17">
        <v>35.774828905601439</v>
      </c>
      <c r="X545" s="17">
        <v>2.1995602479169913</v>
      </c>
      <c r="Y545" s="17">
        <v>-1.0000000000000009</v>
      </c>
      <c r="Z545" s="17">
        <v>-1.0000000000000009</v>
      </c>
      <c r="AA545" s="17">
        <v>69.582144407938259</v>
      </c>
      <c r="AB545" s="17">
        <v>0.23642814073559748</v>
      </c>
      <c r="AC545" s="17">
        <v>0.18298195498675199</v>
      </c>
      <c r="AD545" s="17">
        <v>0.25340401298490223</v>
      </c>
      <c r="AE545" s="17">
        <v>33.640705435362584</v>
      </c>
      <c r="AF545" s="17">
        <v>0.66666666666666663</v>
      </c>
      <c r="AG545" s="17">
        <v>-1.0000000000000009</v>
      </c>
      <c r="AH545" s="17">
        <v>-1.0000000000000009</v>
      </c>
      <c r="AI545" s="17">
        <v>1.6686670823667028E-2</v>
      </c>
      <c r="AJ545" s="17">
        <v>3.7945320219824441E-2</v>
      </c>
      <c r="AK545" s="17">
        <v>6.1935523996872265E-2</v>
      </c>
      <c r="AL545" s="17">
        <v>-5.7176748363559883E-2</v>
      </c>
      <c r="AM545" s="17">
        <v>5.0305619923316093E-2</v>
      </c>
      <c r="AN545" s="17">
        <v>3.1730115474188545E-3</v>
      </c>
      <c r="AO545" s="17">
        <v>1.5673181180672642</v>
      </c>
      <c r="AP545" s="17">
        <v>-0.20655845313232807</v>
      </c>
      <c r="AQ545" s="17">
        <v>46.698563243945415</v>
      </c>
      <c r="AR545" s="17">
        <v>1.0764329616124353</v>
      </c>
      <c r="AS545" s="17">
        <v>2.3816224868893894</v>
      </c>
      <c r="AT545" s="17">
        <v>-1.0000000000000009</v>
      </c>
      <c r="AU545" s="17">
        <v>-1.0000000000000009</v>
      </c>
      <c r="AV545" s="17">
        <v>1.7406943289317227</v>
      </c>
      <c r="AW545" s="17">
        <v>86.374518690457364</v>
      </c>
      <c r="AX545" s="17">
        <v>90.50278412891312</v>
      </c>
      <c r="AY545" s="17">
        <v>0.18214511147521853</v>
      </c>
      <c r="AZ545" s="17">
        <v>-3.0653628576694039</v>
      </c>
      <c r="BA545" s="22">
        <v>1479.5013281184542</v>
      </c>
      <c r="CU545" t="e">
        <v>#N/A</v>
      </c>
      <c r="CV545" t="e">
        <v>#N/A</v>
      </c>
    </row>
    <row r="546" spans="1:100" x14ac:dyDescent="0.25">
      <c r="A546">
        <v>1600</v>
      </c>
      <c r="B546" t="s">
        <v>975</v>
      </c>
      <c r="C546" s="22">
        <v>3</v>
      </c>
      <c r="D546" s="17">
        <v>4.4788261748891198</v>
      </c>
      <c r="E546" s="17">
        <v>-6.0816831870142592E-3</v>
      </c>
      <c r="F546" s="17">
        <v>2.5198620692538181E-2</v>
      </c>
      <c r="G546" s="17">
        <v>4.1053218915192251E-2</v>
      </c>
      <c r="H546" s="17">
        <v>-5.6545150110958037E-3</v>
      </c>
      <c r="I546" s="17">
        <v>0</v>
      </c>
      <c r="J546" s="17">
        <v>-0.33927090066574972</v>
      </c>
      <c r="K546" s="17">
        <v>-5.6545150110958037E-3</v>
      </c>
      <c r="L546" s="17">
        <v>-1.0000000000000009</v>
      </c>
      <c r="M546" s="17">
        <v>-1.0000000000000009</v>
      </c>
      <c r="N546" s="17">
        <v>-0.11309030022191731</v>
      </c>
      <c r="O546" s="17">
        <v>4.1806084931385596</v>
      </c>
      <c r="P546" s="17">
        <v>0.701474071514398</v>
      </c>
      <c r="Q546" s="17">
        <v>0.32234337378380595</v>
      </c>
      <c r="R546" s="17">
        <v>0.19886847430018523</v>
      </c>
      <c r="S546" s="17">
        <v>0.34580935584815081</v>
      </c>
      <c r="T546" s="17">
        <v>0.34982579839650424</v>
      </c>
      <c r="U546" s="17">
        <v>0.22280052525786292</v>
      </c>
      <c r="V546" s="17">
        <v>-7.1969193306255813E-2</v>
      </c>
      <c r="W546" s="17">
        <v>34.084840048294318</v>
      </c>
      <c r="X546" s="17">
        <v>1.1834484245855421</v>
      </c>
      <c r="Y546" s="17">
        <v>-1.0000000000000009</v>
      </c>
      <c r="Z546" s="17">
        <v>-1.0000000000000009</v>
      </c>
      <c r="AA546" s="17">
        <v>67.813220257651778</v>
      </c>
      <c r="AB546" s="17">
        <v>0.43726314871357558</v>
      </c>
      <c r="AC546" s="17">
        <v>0.16761388042622352</v>
      </c>
      <c r="AD546" s="17">
        <v>6.5713205561345925E-2</v>
      </c>
      <c r="AE546" s="17">
        <v>33.529511735057255</v>
      </c>
      <c r="AF546" s="17">
        <v>0.36363636363636365</v>
      </c>
      <c r="AG546" s="17">
        <v>-1.0000000000000009</v>
      </c>
      <c r="AH546" s="17">
        <v>-1.0000000000000009</v>
      </c>
      <c r="AI546" s="17">
        <v>0</v>
      </c>
      <c r="AJ546" s="17">
        <v>-7.1969193306255813E-2</v>
      </c>
      <c r="AK546" s="17">
        <v>0.61943049503140601</v>
      </c>
      <c r="AL546" s="17">
        <v>0.28663171259710463</v>
      </c>
      <c r="AM546" s="17">
        <v>-2.7781783148122744E-2</v>
      </c>
      <c r="AN546" s="17">
        <v>8.8908950490609276E-2</v>
      </c>
      <c r="AO546" s="17">
        <v>2.4026078964539623</v>
      </c>
      <c r="AP546" s="17">
        <v>3.6558823252507548</v>
      </c>
      <c r="AQ546" s="17">
        <v>33.745569147628565</v>
      </c>
      <c r="AR546" s="17">
        <v>0.84646648619626241</v>
      </c>
      <c r="AS546" s="17">
        <v>1.1777939095744465</v>
      </c>
      <c r="AT546" s="17">
        <v>-1.0000000000000009</v>
      </c>
      <c r="AU546" s="17">
        <v>-1.0000000000000009</v>
      </c>
      <c r="AV546" s="17">
        <v>0.23992169321537746</v>
      </c>
      <c r="AW546" s="17">
        <v>75.649711076041072</v>
      </c>
      <c r="AX546" s="17">
        <v>68.452791745415524</v>
      </c>
      <c r="AY546" s="17">
        <v>0.22314421709305382</v>
      </c>
      <c r="AZ546" s="17">
        <v>31.9781544116288</v>
      </c>
      <c r="BA546" s="22">
        <v>1495.1576294322867</v>
      </c>
      <c r="CU546" t="e">
        <v>#N/A</v>
      </c>
      <c r="CV546" t="e">
        <v>#N/A</v>
      </c>
    </row>
    <row r="547" spans="1:100" x14ac:dyDescent="0.25">
      <c r="A547">
        <v>1601</v>
      </c>
      <c r="B547" t="s">
        <v>976</v>
      </c>
      <c r="C547" s="22">
        <v>3</v>
      </c>
      <c r="D547" s="17">
        <v>4.735543090643108</v>
      </c>
      <c r="E547" s="17">
        <v>-0.6840959308488056</v>
      </c>
      <c r="F547" s="17">
        <v>0.30031542006510348</v>
      </c>
      <c r="G547" s="17">
        <v>0.11227030772512045</v>
      </c>
      <c r="H547" s="17">
        <v>0.18790660056407096</v>
      </c>
      <c r="I547" s="17">
        <v>-6.9166513966734565E-3</v>
      </c>
      <c r="J547" s="17">
        <v>10.85939695004385</v>
      </c>
      <c r="K547" s="17">
        <v>0.18098994916739755</v>
      </c>
      <c r="L547" s="17">
        <v>-0.99999999999999845</v>
      </c>
      <c r="M547" s="17">
        <v>-0.99999999999999845</v>
      </c>
      <c r="N547" s="17">
        <v>3.6197989833479505</v>
      </c>
      <c r="O547" s="17">
        <v>15.70721034841209</v>
      </c>
      <c r="P547" s="17">
        <v>-0.23674294403310953</v>
      </c>
      <c r="Q547" s="17">
        <v>0.68661427053734481</v>
      </c>
      <c r="R547" s="17">
        <v>0.15736662679943753</v>
      </c>
      <c r="S547" s="17">
        <v>0.3333333333333327</v>
      </c>
      <c r="T547" s="17">
        <v>0.3500709860232154</v>
      </c>
      <c r="U547" s="17">
        <v>-1.9328332709092861E-2</v>
      </c>
      <c r="V547" s="17">
        <v>-5.6053491299672166E-2</v>
      </c>
      <c r="W547" s="17">
        <v>17.081301847215418</v>
      </c>
      <c r="X547" s="17">
        <v>0.10551774424462862</v>
      </c>
      <c r="Y547" s="17">
        <v>-0.99999999999999845</v>
      </c>
      <c r="Z547" s="17">
        <v>-0.99999999999999845</v>
      </c>
      <c r="AA547" s="17">
        <v>30.144512749256844</v>
      </c>
      <c r="AB547" s="17">
        <v>-5.0104497387570182E-2</v>
      </c>
      <c r="AC547" s="17">
        <v>0.21236851530900358</v>
      </c>
      <c r="AD547" s="17">
        <v>9.5852867583406387E-2</v>
      </c>
      <c r="AE547" s="17">
        <v>12.905844275241993</v>
      </c>
      <c r="AF547" s="17">
        <v>0.3</v>
      </c>
      <c r="AG547" s="17">
        <v>-0.99999999999999845</v>
      </c>
      <c r="AH547" s="17">
        <v>-0.99999999999999845</v>
      </c>
      <c r="AI547" s="17">
        <v>0</v>
      </c>
      <c r="AJ547" s="17">
        <v>-5.6053491299672166E-2</v>
      </c>
      <c r="AK547" s="17">
        <v>0.74762958879572639</v>
      </c>
      <c r="AL547" s="17">
        <v>0.28084912737083978</v>
      </c>
      <c r="AM547" s="17">
        <v>-0.16274948302738707</v>
      </c>
      <c r="AN547" s="17">
        <v>-0.12091954088510018</v>
      </c>
      <c r="AO547" s="17">
        <v>-0.33058913170604476</v>
      </c>
      <c r="AP547" s="17">
        <v>-1.6187428852733048</v>
      </c>
      <c r="AQ547" s="17">
        <v>27.940698797259291</v>
      </c>
      <c r="AR547" s="17">
        <v>0.60802249534778308</v>
      </c>
      <c r="AS547" s="17">
        <v>0.28650769341202637</v>
      </c>
      <c r="AT547" s="17">
        <v>-0.99999999999999845</v>
      </c>
      <c r="AU547" s="17">
        <v>-0.99999999999999845</v>
      </c>
      <c r="AV547" s="17">
        <v>0.26963693452455811</v>
      </c>
      <c r="AW547" s="17">
        <v>44.232980212395638</v>
      </c>
      <c r="AX547" s="17">
        <v>38.627631082428429</v>
      </c>
      <c r="AY547" s="17">
        <v>8.6118063933574671E-2</v>
      </c>
      <c r="AZ547" s="17">
        <v>-29.298362387623836</v>
      </c>
      <c r="BA547" s="22">
        <v>1381.5698016965023</v>
      </c>
      <c r="CU547" t="e">
        <v>#N/A</v>
      </c>
      <c r="CV547" t="e">
        <v>#N/A</v>
      </c>
    </row>
    <row r="548" spans="1:100" x14ac:dyDescent="0.25">
      <c r="A548">
        <v>1610</v>
      </c>
      <c r="B548" t="s">
        <v>977</v>
      </c>
      <c r="C548" s="22">
        <v>3</v>
      </c>
      <c r="D548" s="17">
        <v>4.9336517629310759</v>
      </c>
      <c r="E548" s="17">
        <v>-0.48754325153202799</v>
      </c>
      <c r="F548" s="17">
        <v>-7.3624937050059333E-4</v>
      </c>
      <c r="G548" s="17">
        <v>-0.15121293438042166</v>
      </c>
      <c r="H548" s="17">
        <v>0.20296916372985369</v>
      </c>
      <c r="I548" s="17">
        <v>-6.3378536010546462E-3</v>
      </c>
      <c r="J548" s="17">
        <v>11.797878607727942</v>
      </c>
      <c r="K548" s="17">
        <v>0.19663131012879906</v>
      </c>
      <c r="L548" s="17">
        <v>-1.0000000000000013</v>
      </c>
      <c r="M548" s="17">
        <v>-1.0000000000000013</v>
      </c>
      <c r="N548" s="17">
        <v>3.9326262025759822</v>
      </c>
      <c r="O548" s="17">
        <v>16.580317436278591</v>
      </c>
      <c r="P548" s="17">
        <v>0.41882789534659459</v>
      </c>
      <c r="Q548" s="17">
        <v>1.2782221881616378</v>
      </c>
      <c r="R548" s="17">
        <v>0.54240844967225155</v>
      </c>
      <c r="S548" s="17">
        <v>0.3333333333333337</v>
      </c>
      <c r="T548" s="17">
        <v>0.3333333333333337</v>
      </c>
      <c r="U548" s="17">
        <v>0.33730029425787789</v>
      </c>
      <c r="V548" s="17">
        <v>-8.9239360464849968E-2</v>
      </c>
      <c r="W548" s="17">
        <v>28.723851613235873</v>
      </c>
      <c r="X548" s="17">
        <v>1.2838003707802794</v>
      </c>
      <c r="Y548" s="17">
        <v>-1.0000000000000013</v>
      </c>
      <c r="Z548" s="17">
        <v>-1.0000000000000013</v>
      </c>
      <c r="AA548" s="17">
        <v>65.545510027816107</v>
      </c>
      <c r="AB548" s="17">
        <v>0.29448508112814431</v>
      </c>
      <c r="AC548" s="17">
        <v>0.27790182475672098</v>
      </c>
      <c r="AD548" s="17">
        <v>0.15319809341329496</v>
      </c>
      <c r="AE548" s="17">
        <v>36.279249964908026</v>
      </c>
      <c r="AF548" s="17">
        <v>0.94117647058823528</v>
      </c>
      <c r="AG548" s="17">
        <v>-1.0000000000000013</v>
      </c>
      <c r="AH548" s="17">
        <v>-1.0000000000000013</v>
      </c>
      <c r="AI548" s="17">
        <v>1.3719451060933321E-2</v>
      </c>
      <c r="AJ548" s="17">
        <v>-8.9239360464849968E-2</v>
      </c>
      <c r="AK548" s="17">
        <v>-9.2984654828984336E-3</v>
      </c>
      <c r="AL548" s="17">
        <v>-5.9834620634106779E-2</v>
      </c>
      <c r="AM548" s="17">
        <v>0.32194564414064852</v>
      </c>
      <c r="AN548" s="17">
        <v>0.19328466138274414</v>
      </c>
      <c r="AO548" s="17">
        <v>8.0021487761017145</v>
      </c>
      <c r="AP548" s="17">
        <v>4.532943431398067</v>
      </c>
      <c r="AQ548" s="17">
        <v>40.521730220963818</v>
      </c>
      <c r="AR548" s="17">
        <v>0.91472760045969526</v>
      </c>
      <c r="AS548" s="17">
        <v>1.4804316809090792</v>
      </c>
      <c r="AT548" s="17">
        <v>-1.0000000000000013</v>
      </c>
      <c r="AU548" s="17">
        <v>-1.0000000000000013</v>
      </c>
      <c r="AV548" s="17">
        <v>0.39119551529183</v>
      </c>
      <c r="AW548" s="17">
        <v>86.658770895492751</v>
      </c>
      <c r="AX548" s="17">
        <v>78.009223870226435</v>
      </c>
      <c r="AY548" s="17">
        <v>-1.4563001547154454E-2</v>
      </c>
      <c r="AZ548" s="17">
        <v>-26.864885059597711</v>
      </c>
      <c r="BA548" s="22">
        <v>1475.5267539612162</v>
      </c>
      <c r="CU548" t="e">
        <v>#N/A</v>
      </c>
      <c r="CV548" t="e">
        <v>#N/A</v>
      </c>
    </row>
    <row r="549" spans="1:100" x14ac:dyDescent="0.25">
      <c r="A549">
        <v>1619</v>
      </c>
      <c r="B549" t="s">
        <v>978</v>
      </c>
      <c r="C549" s="22">
        <v>3</v>
      </c>
      <c r="D549" s="17">
        <v>5.1235431105637748</v>
      </c>
      <c r="E549" s="17">
        <v>-0.58471970420445651</v>
      </c>
      <c r="F549" s="17">
        <v>22.572225398961383</v>
      </c>
      <c r="G549" s="17">
        <v>22.390078799406833</v>
      </c>
      <c r="H549" s="17">
        <v>0.43113511203432064</v>
      </c>
      <c r="I549" s="17">
        <v>0</v>
      </c>
      <c r="J549" s="17">
        <v>25.868106722059242</v>
      </c>
      <c r="K549" s="17">
        <v>0.43113511203432064</v>
      </c>
      <c r="L549" s="17">
        <v>-1.0000000000000042</v>
      </c>
      <c r="M549" s="17">
        <v>-1.0000000000000042</v>
      </c>
      <c r="N549" s="17">
        <v>8.6227022406864169</v>
      </c>
      <c r="O549" s="17">
        <v>53.38172863202989</v>
      </c>
      <c r="P549" s="17">
        <v>-3.1816601279499044</v>
      </c>
      <c r="Q549" s="17">
        <v>50.880537119910521</v>
      </c>
      <c r="R549" s="17">
        <v>16.484617363170226</v>
      </c>
      <c r="S549" s="17">
        <v>0.33333333333333426</v>
      </c>
      <c r="T549" s="17">
        <v>0.36118879094246181</v>
      </c>
      <c r="U549" s="17">
        <v>9.9914114601555915E-2</v>
      </c>
      <c r="V549" s="17">
        <v>-1.3994219375351979E-2</v>
      </c>
      <c r="W549" s="17">
        <v>13.972276298707193</v>
      </c>
      <c r="X549" s="17">
        <v>0.62763241873976483</v>
      </c>
      <c r="Y549" s="17">
        <v>-1.0000000000000042</v>
      </c>
      <c r="Z549" s="17">
        <v>-1.0000000000000042</v>
      </c>
      <c r="AA549" s="17">
        <v>91.939549550935723</v>
      </c>
      <c r="AB549" s="17">
        <v>0.31136440994697262</v>
      </c>
      <c r="AC549" s="17">
        <v>0.4266505170186477</v>
      </c>
      <c r="AD549" s="17">
        <v>0.49163819081554638</v>
      </c>
      <c r="AE549" s="17">
        <v>61.482655889058321</v>
      </c>
      <c r="AF549" s="17">
        <v>0.70588235294117652</v>
      </c>
      <c r="AG549" s="17">
        <v>-1.0000000000000042</v>
      </c>
      <c r="AH549" s="17">
        <v>-1.0000000000000042</v>
      </c>
      <c r="AI549" s="17">
        <v>0.81377376283787606</v>
      </c>
      <c r="AJ549" s="17">
        <v>-1.3994219375351979E-2</v>
      </c>
      <c r="AK549" s="17">
        <v>5.9374817895789397E-2</v>
      </c>
      <c r="AL549" s="17">
        <v>0.27841763935479047</v>
      </c>
      <c r="AM549" s="17">
        <v>-6.8751390676844465E-2</v>
      </c>
      <c r="AN549" s="17">
        <v>0.18643648479359221</v>
      </c>
      <c r="AO549" s="17">
        <v>-1.4219106774421646</v>
      </c>
      <c r="AP549" s="17">
        <v>6.0530003166137556</v>
      </c>
      <c r="AQ549" s="17">
        <v>39.840383020766431</v>
      </c>
      <c r="AR549" s="17">
        <v>0.78044201950200021</v>
      </c>
      <c r="AS549" s="17">
        <v>1.0587675307740858</v>
      </c>
      <c r="AT549" s="17">
        <v>-1.0000000000000042</v>
      </c>
      <c r="AU549" s="17">
        <v>-1.0000000000000042</v>
      </c>
      <c r="AV549" s="17">
        <v>38.87469616257706</v>
      </c>
      <c r="AW549" s="17">
        <v>151.37427849957933</v>
      </c>
      <c r="AX549" s="17">
        <v>166.25033181880161</v>
      </c>
      <c r="AY549" s="17">
        <v>0.63851264383685791</v>
      </c>
      <c r="AZ549" s="17">
        <v>109.57084920811026</v>
      </c>
      <c r="BA549" s="22">
        <v>1736.6625861590305</v>
      </c>
      <c r="CU549" t="e">
        <v>#N/A</v>
      </c>
      <c r="CV549" t="e">
        <v>#N/A</v>
      </c>
    </row>
    <row r="550" spans="1:100" x14ac:dyDescent="0.25">
      <c r="A550">
        <v>1622</v>
      </c>
      <c r="B550" t="s">
        <v>979</v>
      </c>
      <c r="C550" s="22">
        <v>3</v>
      </c>
      <c r="D550" s="17">
        <v>3.9167522783779893</v>
      </c>
      <c r="E550" s="17">
        <v>0</v>
      </c>
      <c r="F550" s="17">
        <v>0.66760600497997291</v>
      </c>
      <c r="G550" s="17">
        <v>0.66760600497997291</v>
      </c>
      <c r="H550" s="17">
        <v>6.1619379578084929E-2</v>
      </c>
      <c r="I550" s="17">
        <v>0</v>
      </c>
      <c r="J550" s="17">
        <v>3.697162774685093</v>
      </c>
      <c r="K550" s="17">
        <v>6.1619379578084929E-2</v>
      </c>
      <c r="L550" s="17">
        <v>-0.99999999999999978</v>
      </c>
      <c r="M550" s="17">
        <v>-0.99999999999999978</v>
      </c>
      <c r="N550" s="17">
        <v>1.232387591561698</v>
      </c>
      <c r="O550" s="17">
        <v>8.281521058043058</v>
      </c>
      <c r="P550" s="17">
        <v>-0.61676980849316676</v>
      </c>
      <c r="Q550" s="17">
        <v>-2.8089874902858742</v>
      </c>
      <c r="R550" s="17">
        <v>-0.91521523474192479</v>
      </c>
      <c r="S550" s="17">
        <v>0.24137393887896916</v>
      </c>
      <c r="T550" s="17">
        <v>0.28368192556837102</v>
      </c>
      <c r="U550" s="17">
        <v>0.28246824288362482</v>
      </c>
      <c r="V550" s="17">
        <v>3.2254303618567347E-3</v>
      </c>
      <c r="W550" s="17">
        <v>29.965206324589477</v>
      </c>
      <c r="X550" s="17">
        <v>1.5630106308099327</v>
      </c>
      <c r="Y550" s="17">
        <v>-0.99999999999999978</v>
      </c>
      <c r="Z550" s="17">
        <v>-0.99999999999999978</v>
      </c>
      <c r="AA550" s="17">
        <v>75.849239566467361</v>
      </c>
      <c r="AB550" s="17">
        <v>0.29077975557099245</v>
      </c>
      <c r="AC550" s="17">
        <v>0.21340462175400829</v>
      </c>
      <c r="AD550" s="17">
        <v>0.43180059220739508</v>
      </c>
      <c r="AE550" s="17">
        <v>46.79924847661978</v>
      </c>
      <c r="AF550" s="17">
        <v>0.9285714285714286</v>
      </c>
      <c r="AG550" s="17">
        <v>-0.99999999999999978</v>
      </c>
      <c r="AH550" s="17">
        <v>-0.99999999999999978</v>
      </c>
      <c r="AI550" s="17">
        <v>-2.3952873969893942E-2</v>
      </c>
      <c r="AJ550" s="17">
        <v>3.2254303618567347E-3</v>
      </c>
      <c r="AK550" s="17">
        <v>0.28480838388049956</v>
      </c>
      <c r="AL550" s="17">
        <v>0.53640518737760456</v>
      </c>
      <c r="AM550" s="17">
        <v>2.6475461296301461E-2</v>
      </c>
      <c r="AN550" s="17">
        <v>2.5296088713902168E-2</v>
      </c>
      <c r="AO550" s="17">
        <v>2.0859284518100329</v>
      </c>
      <c r="AP550" s="17">
        <v>3.3144281547355772</v>
      </c>
      <c r="AQ550" s="17">
        <v>33.662369099274585</v>
      </c>
      <c r="AR550" s="17">
        <v>0.81074953769282199</v>
      </c>
      <c r="AS550" s="17">
        <v>1.6246300103880185</v>
      </c>
      <c r="AT550" s="17">
        <v>-0.99999999999999978</v>
      </c>
      <c r="AU550" s="17">
        <v>-0.99999999999999978</v>
      </c>
      <c r="AV550" s="17">
        <v>-0.24760922976195132</v>
      </c>
      <c r="AW550" s="17">
        <v>87.44518877924591</v>
      </c>
      <c r="AX550" s="17">
        <v>87.288674336033722</v>
      </c>
      <c r="AY550" s="17">
        <v>0.27918648263197227</v>
      </c>
      <c r="AZ550" s="17">
        <v>24.489146205714384</v>
      </c>
      <c r="BA550" s="22">
        <v>1464.5530497948287</v>
      </c>
      <c r="CU550" t="e">
        <v>#N/A</v>
      </c>
      <c r="CV550" t="e">
        <v>#N/A</v>
      </c>
    </row>
    <row r="551" spans="1:100" x14ac:dyDescent="0.25">
      <c r="A551">
        <v>1625</v>
      </c>
      <c r="B551" t="s">
        <v>980</v>
      </c>
      <c r="C551" s="22">
        <v>3</v>
      </c>
      <c r="D551" s="17">
        <v>4.9245939290337866</v>
      </c>
      <c r="E551" s="17">
        <v>-6.1873412686955544E-2</v>
      </c>
      <c r="F551" s="17">
        <v>0.46700164525240595</v>
      </c>
      <c r="G551" s="17">
        <v>0.47355992688818049</v>
      </c>
      <c r="H551" s="17">
        <v>0.1976785448408217</v>
      </c>
      <c r="I551" s="17">
        <v>0</v>
      </c>
      <c r="J551" s="17">
        <v>11.86071269044929</v>
      </c>
      <c r="K551" s="17">
        <v>0.1976785448408217</v>
      </c>
      <c r="L551" s="17">
        <v>-0.99999999999999811</v>
      </c>
      <c r="M551" s="17">
        <v>-0.99999999999999811</v>
      </c>
      <c r="N551" s="17">
        <v>3.9535708968164331</v>
      </c>
      <c r="O551" s="17">
        <v>17.258866546371273</v>
      </c>
      <c r="P551" s="17">
        <v>-0.6803322101485697</v>
      </c>
      <c r="Q551" s="17">
        <v>10.402994521363674</v>
      </c>
      <c r="R551" s="17">
        <v>3.3988010946656795</v>
      </c>
      <c r="S551" s="17">
        <v>0.33333333333333282</v>
      </c>
      <c r="T551" s="17">
        <v>0.33333333333333282</v>
      </c>
      <c r="U551" s="17">
        <v>0.27904650552063792</v>
      </c>
      <c r="V551" s="17">
        <v>-8.4876354178644014E-3</v>
      </c>
      <c r="W551" s="17">
        <v>29.581879677144688</v>
      </c>
      <c r="X551" s="17">
        <v>1.534248331401209</v>
      </c>
      <c r="Y551" s="17">
        <v>-0.99999999999999811</v>
      </c>
      <c r="Z551" s="17">
        <v>-0.99999999999999811</v>
      </c>
      <c r="AA551" s="17">
        <v>78.217698947975677</v>
      </c>
      <c r="AB551" s="17">
        <v>0.43609959420059186</v>
      </c>
      <c r="AC551" s="17">
        <v>0.33410141627343504</v>
      </c>
      <c r="AD551" s="17">
        <v>0.13453935304927872</v>
      </c>
      <c r="AE551" s="17">
        <v>45.237018176165293</v>
      </c>
      <c r="AF551" s="17">
        <v>0.875</v>
      </c>
      <c r="AG551" s="17">
        <v>-0.99999999999999811</v>
      </c>
      <c r="AH551" s="17">
        <v>-0.99999999999999811</v>
      </c>
      <c r="AI551" s="17">
        <v>4.0065099959897481E-2</v>
      </c>
      <c r="AJ551" s="17">
        <v>-8.4876354178644014E-3</v>
      </c>
      <c r="AK551" s="17">
        <v>6.8720970544857471E-2</v>
      </c>
      <c r="AL551" s="17">
        <v>0.16806694442029213</v>
      </c>
      <c r="AM551" s="17">
        <v>0.21111507665654683</v>
      </c>
      <c r="AN551" s="17">
        <v>-0.10894867360432882</v>
      </c>
      <c r="AO551" s="17">
        <v>5.6214817691379597</v>
      </c>
      <c r="AP551" s="17">
        <v>-1.8833821180067594</v>
      </c>
      <c r="AQ551" s="17">
        <v>41.442592367593946</v>
      </c>
      <c r="AR551" s="17">
        <v>0.9372255367694392</v>
      </c>
      <c r="AS551" s="17">
        <v>1.7319268762420297</v>
      </c>
      <c r="AT551" s="17">
        <v>-0.99999999999999811</v>
      </c>
      <c r="AU551" s="17">
        <v>-0.99999999999999811</v>
      </c>
      <c r="AV551" s="17">
        <v>3.8723610215538598</v>
      </c>
      <c r="AW551" s="17">
        <v>93.59318337634015</v>
      </c>
      <c r="AX551" s="17">
        <v>93.545721833751713</v>
      </c>
      <c r="AY551" s="17">
        <v>0.21686807129419844</v>
      </c>
      <c r="AZ551" s="17">
        <v>-2.8860198282130831</v>
      </c>
      <c r="BA551" s="22">
        <v>1542.5342604749585</v>
      </c>
      <c r="CU551" t="e">
        <v>#N/A</v>
      </c>
      <c r="CV551" t="e">
        <v>#N/A</v>
      </c>
    </row>
    <row r="552" spans="1:100" x14ac:dyDescent="0.25">
      <c r="A552">
        <v>1626</v>
      </c>
      <c r="B552" t="s">
        <v>749</v>
      </c>
      <c r="C552" s="22">
        <v>3</v>
      </c>
      <c r="D552" s="17">
        <v>4.4946826940518383</v>
      </c>
      <c r="E552" s="17">
        <v>-6.4687655102391578E-2</v>
      </c>
      <c r="F552" s="17">
        <v>0.84715001033590587</v>
      </c>
      <c r="G552" s="17">
        <v>0.8291242185764276</v>
      </c>
      <c r="H552" s="17">
        <v>0.10377485408962354</v>
      </c>
      <c r="I552" s="17">
        <v>0</v>
      </c>
      <c r="J552" s="17">
        <v>6.2264912453774137</v>
      </c>
      <c r="K552" s="17">
        <v>0.10377485408962354</v>
      </c>
      <c r="L552" s="17">
        <v>-0.99999999999999967</v>
      </c>
      <c r="M552" s="17">
        <v>-0.99999999999999967</v>
      </c>
      <c r="N552" s="17">
        <v>2.0754970817924736</v>
      </c>
      <c r="O552" s="17">
        <v>11.550298158005683</v>
      </c>
      <c r="P552" s="17">
        <v>-1.9910412871829779</v>
      </c>
      <c r="Q552" s="17">
        <v>2.8887695192945886</v>
      </c>
      <c r="R552" s="17">
        <v>0.76834928566185556</v>
      </c>
      <c r="S552" s="17">
        <v>0.33333333333333331</v>
      </c>
      <c r="T552" s="17">
        <v>0.33116144360893868</v>
      </c>
      <c r="U552" s="17">
        <v>1.009703072205549E-2</v>
      </c>
      <c r="V552" s="17">
        <v>-1.7461388131251272E-2</v>
      </c>
      <c r="W552" s="17">
        <v>22.134222617738121</v>
      </c>
      <c r="X552" s="17">
        <v>0.49416782722896818</v>
      </c>
      <c r="Y552" s="17">
        <v>-0.99999999999999967</v>
      </c>
      <c r="Z552" s="17">
        <v>-0.99999999999999967</v>
      </c>
      <c r="AA552" s="17">
        <v>41.327679143326257</v>
      </c>
      <c r="AB552" s="17">
        <v>0.13621209063678361</v>
      </c>
      <c r="AC552" s="17">
        <v>1.3410630954005296E-2</v>
      </c>
      <c r="AD552" s="17">
        <v>0.21887942320773746</v>
      </c>
      <c r="AE552" s="17">
        <v>18.425107239926309</v>
      </c>
      <c r="AF552" s="17">
        <v>0.33333333333333331</v>
      </c>
      <c r="AG552" s="17">
        <v>-0.99999999999999967</v>
      </c>
      <c r="AH552" s="17">
        <v>-0.99999999999999967</v>
      </c>
      <c r="AI552" s="17">
        <v>0</v>
      </c>
      <c r="AJ552" s="17">
        <v>-1.7461388131251272E-2</v>
      </c>
      <c r="AK552" s="17">
        <v>9.8149740618444906E-2</v>
      </c>
      <c r="AL552" s="17">
        <v>4.1794317978136944E-2</v>
      </c>
      <c r="AM552" s="17">
        <v>5.9696850157880163E-2</v>
      </c>
      <c r="AN552" s="17">
        <v>0.33126143786517015</v>
      </c>
      <c r="AO552" s="17">
        <v>1.9831699570392285</v>
      </c>
      <c r="AP552" s="17">
        <v>8.4905075365199423</v>
      </c>
      <c r="AQ552" s="17">
        <v>28.360713863115535</v>
      </c>
      <c r="AR552" s="17">
        <v>0.65713041953307649</v>
      </c>
      <c r="AS552" s="17">
        <v>0.59794268131859174</v>
      </c>
      <c r="AT552" s="17">
        <v>-0.99999999999999967</v>
      </c>
      <c r="AU552" s="17">
        <v>-0.99999999999999967</v>
      </c>
      <c r="AV552" s="17">
        <v>1.597473504238283</v>
      </c>
      <c r="AW552" s="17">
        <v>61.368484837851902</v>
      </c>
      <c r="AX552" s="17">
        <v>59.622346024726767</v>
      </c>
      <c r="AY552" s="17">
        <v>0.26467174482133793</v>
      </c>
      <c r="AZ552" s="17">
        <v>-26.76283921314241</v>
      </c>
      <c r="BA552" s="22">
        <v>1393.7802443383189</v>
      </c>
      <c r="CU552" t="e">
        <v>#N/A</v>
      </c>
      <c r="CV552" t="e">
        <v>#N/A</v>
      </c>
    </row>
    <row r="553" spans="1:100" x14ac:dyDescent="0.25">
      <c r="A553">
        <v>1629</v>
      </c>
      <c r="B553" t="s">
        <v>981</v>
      </c>
      <c r="C553" s="22">
        <v>3</v>
      </c>
      <c r="D553" s="17">
        <v>5.5654257616131808</v>
      </c>
      <c r="E553" s="17">
        <v>-0.21144573956986776</v>
      </c>
      <c r="F553" s="17">
        <v>-0.27142090091777804</v>
      </c>
      <c r="G553" s="17">
        <v>-0.38643325774388543</v>
      </c>
      <c r="H553" s="17">
        <v>0.28474080506874472</v>
      </c>
      <c r="I553" s="17">
        <v>8.1916515385894617E-2</v>
      </c>
      <c r="J553" s="17">
        <v>21.999439227278351</v>
      </c>
      <c r="K553" s="17">
        <v>0.36665732045463933</v>
      </c>
      <c r="L553" s="17">
        <v>-0.99999999999999911</v>
      </c>
      <c r="M553" s="17">
        <v>-0.99999999999999911</v>
      </c>
      <c r="N553" s="17">
        <v>7.3331464090927883</v>
      </c>
      <c r="O553" s="17">
        <v>27.178431731147654</v>
      </c>
      <c r="P553" s="17">
        <v>2.3022559318411236E-2</v>
      </c>
      <c r="Q553" s="17">
        <v>2.7619280888670295</v>
      </c>
      <c r="R553" s="17">
        <v>1.0099218621616153</v>
      </c>
      <c r="S553" s="17">
        <v>0.33333333333333337</v>
      </c>
      <c r="T553" s="17">
        <v>0.33333333333333337</v>
      </c>
      <c r="U553" s="17">
        <v>0.32458255582187001</v>
      </c>
      <c r="V553" s="17">
        <v>0.28252054917484481</v>
      </c>
      <c r="W553" s="17">
        <v>36.284498048349683</v>
      </c>
      <c r="X553" s="17">
        <v>3.2934628645485757</v>
      </c>
      <c r="Y553" s="17">
        <v>-0.99999999999999911</v>
      </c>
      <c r="Z553" s="17">
        <v>-0.99999999999999911</v>
      </c>
      <c r="AA553" s="17">
        <v>79.746709109237571</v>
      </c>
      <c r="AB553" s="17">
        <v>0.35913375989991697</v>
      </c>
      <c r="AC553" s="17">
        <v>0.23731173533618791</v>
      </c>
      <c r="AD553" s="17">
        <v>0.25260028873842127</v>
      </c>
      <c r="AE553" s="17">
        <v>42.452289198726319</v>
      </c>
      <c r="AF553" s="17">
        <v>0.88235294117647056</v>
      </c>
      <c r="AG553" s="17">
        <v>-0.99999999999999911</v>
      </c>
      <c r="AH553" s="17">
        <v>-0.99999999999999911</v>
      </c>
      <c r="AI553" s="17">
        <v>-3.2714425991128282E-2</v>
      </c>
      <c r="AJ553" s="17">
        <v>0.28252054917484481</v>
      </c>
      <c r="AK553" s="17">
        <v>-0.12605111647496536</v>
      </c>
      <c r="AL553" s="17">
        <v>-5.7238680309260138E-2</v>
      </c>
      <c r="AM553" s="17">
        <v>9.853531035972185E-2</v>
      </c>
      <c r="AN553" s="17">
        <v>4.9303339075879103E-2</v>
      </c>
      <c r="AO553" s="17">
        <v>1.8331271766182184</v>
      </c>
      <c r="AP553" s="17">
        <v>0.94639007535067665</v>
      </c>
      <c r="AQ553" s="17">
        <v>58.283937275628041</v>
      </c>
      <c r="AR553" s="17">
        <v>1.2737697716633818</v>
      </c>
      <c r="AS553" s="17">
        <v>3.6601201850032159</v>
      </c>
      <c r="AT553" s="17">
        <v>-0.99999999999999911</v>
      </c>
      <c r="AU553" s="17">
        <v>-0.99999999999999911</v>
      </c>
      <c r="AV553" s="17">
        <v>0.62348860441773035</v>
      </c>
      <c r="AW553" s="17">
        <v>107.87153091573589</v>
      </c>
      <c r="AX553" s="17">
        <v>135.46929731339787</v>
      </c>
      <c r="AY553" s="17">
        <v>0.20239689868077837</v>
      </c>
      <c r="AZ553" s="17">
        <v>5.4686025644308769</v>
      </c>
      <c r="BA553" s="22">
        <v>1545.6656589153736</v>
      </c>
      <c r="CU553" t="e">
        <v>#N/A</v>
      </c>
      <c r="CV553" t="e">
        <v>#N/A</v>
      </c>
    </row>
    <row r="554" spans="1:100" x14ac:dyDescent="0.25">
      <c r="A554">
        <v>1633</v>
      </c>
      <c r="B554" t="s">
        <v>982</v>
      </c>
      <c r="C554" s="22">
        <v>3</v>
      </c>
      <c r="D554" s="17">
        <v>1.3573808198433772</v>
      </c>
      <c r="E554" s="17">
        <v>0</v>
      </c>
      <c r="F554" s="17">
        <v>-0.45502917050234781</v>
      </c>
      <c r="G554" s="17">
        <v>-0.45502917050234781</v>
      </c>
      <c r="H554" s="17">
        <v>0.2375227582172422</v>
      </c>
      <c r="I554" s="17">
        <v>0</v>
      </c>
      <c r="J554" s="17">
        <v>14.251365493034536</v>
      </c>
      <c r="K554" s="17">
        <v>0.2375227582172422</v>
      </c>
      <c r="L554" s="17">
        <v>-1.0000000000000004</v>
      </c>
      <c r="M554" s="17">
        <v>-1.0000000000000004</v>
      </c>
      <c r="N554" s="17">
        <v>4.7504551643448441</v>
      </c>
      <c r="O554" s="17">
        <v>15.153717142375562</v>
      </c>
      <c r="P554" s="17">
        <v>3.7585032977219879E-2</v>
      </c>
      <c r="Q554" s="17">
        <v>0.43305519481494331</v>
      </c>
      <c r="R554" s="17">
        <v>0.16577090803450042</v>
      </c>
      <c r="S554" s="17">
        <v>0.3333333333333332</v>
      </c>
      <c r="T554" s="17">
        <v>0.29328423617519483</v>
      </c>
      <c r="U554" s="17">
        <v>-3.1762922262834267E-4</v>
      </c>
      <c r="V554" s="17">
        <v>4.0008412870326325E-2</v>
      </c>
      <c r="W554" s="17">
        <v>17.151423797559364</v>
      </c>
      <c r="X554" s="17">
        <v>0.57487714224677799</v>
      </c>
      <c r="Y554" s="17">
        <v>-1.0000000000000004</v>
      </c>
      <c r="Z554" s="17">
        <v>-1.0000000000000004</v>
      </c>
      <c r="AA554" s="17">
        <v>7.9987749852356274</v>
      </c>
      <c r="AB554" s="17">
        <v>-4.1476115974005766E-2</v>
      </c>
      <c r="AC554" s="17">
        <v>8.8247293747783173E-2</v>
      </c>
      <c r="AD554" s="17">
        <v>-0.23313957218094208</v>
      </c>
      <c r="AE554" s="17">
        <v>-9.3184197203582357</v>
      </c>
      <c r="AF554" s="17">
        <v>9.0909090909090912E-2</v>
      </c>
      <c r="AG554" s="17">
        <v>-1.0000000000000004</v>
      </c>
      <c r="AH554" s="17">
        <v>-1.0000000000000004</v>
      </c>
      <c r="AI554" s="17">
        <v>-6.6659585000376678E-2</v>
      </c>
      <c r="AJ554" s="17">
        <v>4.0008412870326325E-2</v>
      </c>
      <c r="AK554" s="17">
        <v>0.11134623210602154</v>
      </c>
      <c r="AL554" s="17">
        <v>2.7421307451310117E-2</v>
      </c>
      <c r="AM554" s="17">
        <v>-0.22102698798873249</v>
      </c>
      <c r="AN554" s="17">
        <v>6.5442323249388826E-2</v>
      </c>
      <c r="AO554" s="17">
        <v>-4.9689435391882038</v>
      </c>
      <c r="AP554" s="17">
        <v>1.773164618491271</v>
      </c>
      <c r="AQ554" s="17">
        <v>31.40278929059388</v>
      </c>
      <c r="AR554" s="17">
        <v>0.66630835315622616</v>
      </c>
      <c r="AS554" s="17">
        <v>0.81239990046402022</v>
      </c>
      <c r="AT554" s="17">
        <v>-1.0000000000000004</v>
      </c>
      <c r="AU554" s="17">
        <v>-1.0000000000000004</v>
      </c>
      <c r="AV554" s="17">
        <v>-0.28925826246784758</v>
      </c>
      <c r="AW554" s="17">
        <v>24.92565674610244</v>
      </c>
      <c r="AX554" s="17">
        <v>27.593306333127533</v>
      </c>
      <c r="AY554" s="17">
        <v>-0.14754465140540138</v>
      </c>
      <c r="AZ554" s="17">
        <v>-65.303174041874655</v>
      </c>
      <c r="BA554" s="22">
        <v>1339.6213219540862</v>
      </c>
      <c r="CU554" t="e">
        <v>#N/A</v>
      </c>
      <c r="CV554" t="e">
        <v>#N/A</v>
      </c>
    </row>
    <row r="555" spans="1:100" x14ac:dyDescent="0.25">
      <c r="A555">
        <v>1635</v>
      </c>
      <c r="B555" t="s">
        <v>983</v>
      </c>
      <c r="C555" s="22">
        <v>3</v>
      </c>
      <c r="D555" s="17">
        <v>4.7974276992420446</v>
      </c>
      <c r="E555" s="17">
        <v>-0.10509268878867428</v>
      </c>
      <c r="F555" s="17">
        <v>0.97275717381605498</v>
      </c>
      <c r="G555" s="17">
        <v>0.90255835806033191</v>
      </c>
      <c r="H555" s="17">
        <v>0.26404914329311513</v>
      </c>
      <c r="I555" s="17">
        <v>1.1100194036652689E-2</v>
      </c>
      <c r="J555" s="17">
        <v>16.508960239786063</v>
      </c>
      <c r="K555" s="17">
        <v>0.27514933732976787</v>
      </c>
      <c r="L555" s="17">
        <v>-1.0000000000000004</v>
      </c>
      <c r="M555" s="17">
        <v>-1.0000000000000004</v>
      </c>
      <c r="N555" s="17">
        <v>5.5029867465953544</v>
      </c>
      <c r="O555" s="17">
        <v>22.208946297088435</v>
      </c>
      <c r="P555" s="17">
        <v>0.39634534713522451</v>
      </c>
      <c r="Q555" s="17">
        <v>0.13299964045227952</v>
      </c>
      <c r="R555" s="17">
        <v>4.3964541447294614E-2</v>
      </c>
      <c r="S555" s="17">
        <v>0.33333333333333326</v>
      </c>
      <c r="T555" s="17">
        <v>0.33880540507562051</v>
      </c>
      <c r="U555" s="17">
        <v>0.21743668924563214</v>
      </c>
      <c r="V555" s="17">
        <v>-6.1791415341131389E-2</v>
      </c>
      <c r="W555" s="17">
        <v>22.105386999347477</v>
      </c>
      <c r="X555" s="17">
        <v>0.90145973775721366</v>
      </c>
      <c r="Y555" s="17">
        <v>-1.0000000000000004</v>
      </c>
      <c r="Z555" s="17">
        <v>-1.0000000000000004</v>
      </c>
      <c r="AA555" s="17">
        <v>71.871380645160855</v>
      </c>
      <c r="AB555" s="17">
        <v>0.54243868546103202</v>
      </c>
      <c r="AC555" s="17">
        <v>0.15354628317486213</v>
      </c>
      <c r="AD555" s="17">
        <v>0.29845561345142679</v>
      </c>
      <c r="AE555" s="17">
        <v>49.722029104366072</v>
      </c>
      <c r="AF555" s="17">
        <v>0.75</v>
      </c>
      <c r="AG555" s="17">
        <v>-1.0000000000000004</v>
      </c>
      <c r="AH555" s="17">
        <v>-1.0000000000000004</v>
      </c>
      <c r="AI555" s="17">
        <v>0</v>
      </c>
      <c r="AJ555" s="17">
        <v>-6.1791415341131389E-2</v>
      </c>
      <c r="AK555" s="17">
        <v>-3.1201454361434813E-2</v>
      </c>
      <c r="AL555" s="17">
        <v>0.87321082878939238</v>
      </c>
      <c r="AM555" s="17">
        <v>2.4723292247476339E-2</v>
      </c>
      <c r="AN555" s="17">
        <v>-0.24919626898667321</v>
      </c>
      <c r="AO555" s="17">
        <v>0.46207503437973435</v>
      </c>
      <c r="AP555" s="17">
        <v>-1.86385258071987</v>
      </c>
      <c r="AQ555" s="17">
        <v>38.614347239133551</v>
      </c>
      <c r="AR555" s="17">
        <v>0.82778401231345466</v>
      </c>
      <c r="AS555" s="17">
        <v>1.176609075086982</v>
      </c>
      <c r="AT555" s="17">
        <v>-1.0000000000000004</v>
      </c>
      <c r="AU555" s="17">
        <v>-1.0000000000000004</v>
      </c>
      <c r="AV555" s="17">
        <v>0.94652289950762658</v>
      </c>
      <c r="AW555" s="17">
        <v>92.216474361529393</v>
      </c>
      <c r="AX555" s="17">
        <v>86.03733282741625</v>
      </c>
      <c r="AY555" s="17">
        <v>0.34237616863172493</v>
      </c>
      <c r="AZ555" s="17">
        <v>20.620608561374876</v>
      </c>
      <c r="BA555" s="22">
        <v>1470.2893749687817</v>
      </c>
      <c r="CU555" t="e">
        <v>#N/A</v>
      </c>
      <c r="CV555" t="e">
        <v>#N/A</v>
      </c>
    </row>
    <row r="556" spans="1:100" x14ac:dyDescent="0.25">
      <c r="A556">
        <v>1640</v>
      </c>
      <c r="B556" t="s">
        <v>984</v>
      </c>
      <c r="C556" s="22">
        <v>3</v>
      </c>
      <c r="D556" s="17">
        <v>5.0497694155334285</v>
      </c>
      <c r="E556" s="17">
        <v>0</v>
      </c>
      <c r="F556" s="17">
        <v>0.69417972914587123</v>
      </c>
      <c r="G556" s="17">
        <v>0.69417972914587123</v>
      </c>
      <c r="H556" s="17">
        <v>0.11062277942544718</v>
      </c>
      <c r="I556" s="17">
        <v>4.1281854314936381E-3</v>
      </c>
      <c r="J556" s="17">
        <v>6.8850578914164489</v>
      </c>
      <c r="K556" s="17">
        <v>0.11475096485694083</v>
      </c>
      <c r="L556" s="17">
        <v>-0.99999999999999856</v>
      </c>
      <c r="M556" s="17">
        <v>-0.99999999999999856</v>
      </c>
      <c r="N556" s="17">
        <v>2.2950192971388153</v>
      </c>
      <c r="O556" s="17">
        <v>12.629007036095748</v>
      </c>
      <c r="P556" s="17">
        <v>-8.4664493232551388E-2</v>
      </c>
      <c r="Q556" s="17">
        <v>2.4255902822841851</v>
      </c>
      <c r="R556" s="17">
        <v>0.60859415392060323</v>
      </c>
      <c r="S556" s="17">
        <v>0.3333333333333332</v>
      </c>
      <c r="T556" s="17">
        <v>0.3333333333333332</v>
      </c>
      <c r="U556" s="17">
        <v>0.33893083237100413</v>
      </c>
      <c r="V556" s="17">
        <v>0.2190554588775763</v>
      </c>
      <c r="W556" s="17">
        <v>44.396079722332232</v>
      </c>
      <c r="X556" s="17">
        <v>3.2219717845591984</v>
      </c>
      <c r="Y556" s="17">
        <v>-0.99999999999999856</v>
      </c>
      <c r="Z556" s="17">
        <v>-0.99999999999999856</v>
      </c>
      <c r="AA556" s="17">
        <v>83.892010134610487</v>
      </c>
      <c r="AB556" s="17">
        <v>4.5331213856048796E-2</v>
      </c>
      <c r="AC556" s="17">
        <v>0.35579467206198639</v>
      </c>
      <c r="AD556" s="17">
        <v>0.37662083924911893</v>
      </c>
      <c r="AE556" s="17">
        <v>38.887336258357685</v>
      </c>
      <c r="AF556" s="17">
        <v>0.9285714285714286</v>
      </c>
      <c r="AG556" s="17">
        <v>-0.99999999999999856</v>
      </c>
      <c r="AH556" s="17">
        <v>-0.99999999999999856</v>
      </c>
      <c r="AI556" s="17">
        <v>2.9458000819235997E-2</v>
      </c>
      <c r="AJ556" s="17">
        <v>0.2190554588775763</v>
      </c>
      <c r="AK556" s="17">
        <v>-0.24094179747178679</v>
      </c>
      <c r="AL556" s="17">
        <v>7.2959732971632871E-2</v>
      </c>
      <c r="AM556" s="17">
        <v>6.3543297255321915E-2</v>
      </c>
      <c r="AN556" s="17">
        <v>0.12973181270769099</v>
      </c>
      <c r="AO556" s="17">
        <v>0.38387344402411339</v>
      </c>
      <c r="AP556" s="17">
        <v>3.6080939825504386</v>
      </c>
      <c r="AQ556" s="17">
        <v>51.281137613748626</v>
      </c>
      <c r="AR556" s="17">
        <v>1.2246529579152463</v>
      </c>
      <c r="AS556" s="17">
        <v>3.3367227494161402</v>
      </c>
      <c r="AT556" s="17">
        <v>-0.99999999999999856</v>
      </c>
      <c r="AU556" s="17">
        <v>-0.99999999999999856</v>
      </c>
      <c r="AV556" s="17">
        <v>1.3027738830664746</v>
      </c>
      <c r="AW556" s="17">
        <v>100.12911115325672</v>
      </c>
      <c r="AX556" s="17">
        <v>122.62381705739905</v>
      </c>
      <c r="AY556" s="17">
        <v>0.13297501171375622</v>
      </c>
      <c r="AZ556" s="17">
        <v>12.802856798587777</v>
      </c>
      <c r="BA556" s="22">
        <v>1534.6501465033698</v>
      </c>
      <c r="CU556" t="e">
        <v>#N/A</v>
      </c>
      <c r="CV556" t="e">
        <v>#N/A</v>
      </c>
    </row>
    <row r="557" spans="1:100" x14ac:dyDescent="0.25">
      <c r="A557">
        <v>1642</v>
      </c>
      <c r="B557" t="s">
        <v>985</v>
      </c>
      <c r="C557" s="22">
        <v>3</v>
      </c>
      <c r="D557" s="17">
        <v>3.1252895948243338</v>
      </c>
      <c r="E557" s="17">
        <v>0</v>
      </c>
      <c r="F557" s="17">
        <v>-0.32616272496452953</v>
      </c>
      <c r="G557" s="17">
        <v>-0.32616272496452953</v>
      </c>
      <c r="H557" s="17">
        <v>3.6412749904207911E-2</v>
      </c>
      <c r="I557" s="17">
        <v>0</v>
      </c>
      <c r="J557" s="17">
        <v>2.1847649942524754</v>
      </c>
      <c r="K557" s="17">
        <v>3.6412749904207911E-2</v>
      </c>
      <c r="L557" s="17">
        <v>-0.99999999999999878</v>
      </c>
      <c r="M557" s="17">
        <v>-0.99999999999999878</v>
      </c>
      <c r="N557" s="17">
        <v>0.72825499808415783</v>
      </c>
      <c r="O557" s="17">
        <v>4.983891864112274</v>
      </c>
      <c r="P557" s="17">
        <v>0.13608080655113619</v>
      </c>
      <c r="Q557" s="17">
        <v>-1.4870396138523354</v>
      </c>
      <c r="R557" s="17">
        <v>-0.48666118852562046</v>
      </c>
      <c r="S557" s="17">
        <v>0.33333333333333243</v>
      </c>
      <c r="T557" s="17">
        <v>0.24884045941667221</v>
      </c>
      <c r="U557" s="17">
        <v>1.87244295093014E-2</v>
      </c>
      <c r="V557" s="17">
        <v>-3.436935765505672E-2</v>
      </c>
      <c r="W557" s="17">
        <v>21.204644588001671</v>
      </c>
      <c r="X557" s="17">
        <v>0.32883398918706369</v>
      </c>
      <c r="Y557" s="17">
        <v>-0.99999999999999878</v>
      </c>
      <c r="Z557" s="17">
        <v>-0.99999999999999878</v>
      </c>
      <c r="AA557" s="17">
        <v>16.192850195095172</v>
      </c>
      <c r="AB557" s="17">
        <v>6.1883994532728255E-2</v>
      </c>
      <c r="AC557" s="17">
        <v>-3.3882221340974294E-2</v>
      </c>
      <c r="AD557" s="17">
        <v>-0.1185044372793716</v>
      </c>
      <c r="AE557" s="17">
        <v>-4.5251332043808858</v>
      </c>
      <c r="AF557" s="17">
        <v>0.18181818181818182</v>
      </c>
      <c r="AG557" s="17">
        <v>-0.99999999999999878</v>
      </c>
      <c r="AH557" s="17">
        <v>-0.99999999999999878</v>
      </c>
      <c r="AI557" s="17">
        <v>0</v>
      </c>
      <c r="AJ557" s="17">
        <v>-3.436935765505672E-2</v>
      </c>
      <c r="AK557" s="17">
        <v>-4.6428068061852984E-2</v>
      </c>
      <c r="AL557" s="17">
        <v>-2.4857539590090974E-2</v>
      </c>
      <c r="AM557" s="17">
        <v>-2.483977172639236E-2</v>
      </c>
      <c r="AN557" s="17">
        <v>0.37054953507324118</v>
      </c>
      <c r="AO557" s="17">
        <v>-0.85313463346907348</v>
      </c>
      <c r="AP557" s="17">
        <v>9.1394506788805749</v>
      </c>
      <c r="AQ557" s="17">
        <v>23.389409582254157</v>
      </c>
      <c r="AR557" s="17">
        <v>0.56652886460425</v>
      </c>
      <c r="AS557" s="17">
        <v>0.3652467390912717</v>
      </c>
      <c r="AT557" s="17">
        <v>-0.99999999999999878</v>
      </c>
      <c r="AU557" s="17">
        <v>-0.99999999999999878</v>
      </c>
      <c r="AV557" s="17">
        <v>-0.81282391349015004</v>
      </c>
      <c r="AW557" s="17">
        <v>30.316192738088013</v>
      </c>
      <c r="AX557" s="17">
        <v>26.87925697258235</v>
      </c>
      <c r="AY557" s="17">
        <v>9.9579514513019898E-2</v>
      </c>
      <c r="AZ557" s="17">
        <v>-17.364280182834683</v>
      </c>
      <c r="BA557" s="22">
        <v>1357.9639813650813</v>
      </c>
      <c r="CU557" t="e">
        <v>#N/A</v>
      </c>
      <c r="CV557" t="e">
        <v>#N/A</v>
      </c>
    </row>
    <row r="558" spans="1:100" x14ac:dyDescent="0.25">
      <c r="A558">
        <v>1644</v>
      </c>
      <c r="B558" t="s">
        <v>986</v>
      </c>
      <c r="C558" s="22">
        <v>3</v>
      </c>
      <c r="D558" s="17">
        <v>3.9051038504463924</v>
      </c>
      <c r="E558" s="17">
        <v>0.24515840284091889</v>
      </c>
      <c r="F558" s="17">
        <v>4.5499318413133268E-2</v>
      </c>
      <c r="G558" s="17">
        <v>0.12721878602677295</v>
      </c>
      <c r="H558" s="17">
        <v>7.9450322220598092E-3</v>
      </c>
      <c r="I558" s="17">
        <v>0</v>
      </c>
      <c r="J558" s="17">
        <v>0.47670193332358968</v>
      </c>
      <c r="K558" s="17">
        <v>7.9450322220598092E-3</v>
      </c>
      <c r="L558" s="17">
        <v>-1.0000000000000013</v>
      </c>
      <c r="M558" s="17">
        <v>-1.0000000000000013</v>
      </c>
      <c r="N558" s="17">
        <v>0.15890064444119611</v>
      </c>
      <c r="O558" s="17">
        <v>4.5090245697967539</v>
      </c>
      <c r="P558" s="17">
        <v>-0.72492759000795803</v>
      </c>
      <c r="Q558" s="17">
        <v>-1.559960775719432</v>
      </c>
      <c r="R558" s="17">
        <v>-0.6119025912434517</v>
      </c>
      <c r="S558" s="17">
        <v>0.33333333333333398</v>
      </c>
      <c r="T558" s="17">
        <v>0.30336322758646878</v>
      </c>
      <c r="U558" s="17">
        <v>-0.13471134826643788</v>
      </c>
      <c r="V558" s="17">
        <v>1.6228030816354683E-3</v>
      </c>
      <c r="W558" s="17">
        <v>19.826519340517603</v>
      </c>
      <c r="X558" s="17">
        <v>7.2369477196878473E-2</v>
      </c>
      <c r="Y558" s="17">
        <v>-1.0000000000000013</v>
      </c>
      <c r="Z558" s="17">
        <v>-1.0000000000000013</v>
      </c>
      <c r="AA558" s="17">
        <v>65.653397850574052</v>
      </c>
      <c r="AB558" s="17">
        <v>0.32563202877635272</v>
      </c>
      <c r="AC558" s="17">
        <v>0.56218348924975026</v>
      </c>
      <c r="AD558" s="17">
        <v>4.096010399989522E-2</v>
      </c>
      <c r="AE558" s="17">
        <v>46.438781101299895</v>
      </c>
      <c r="AF558" s="17">
        <v>0.66666666666666663</v>
      </c>
      <c r="AG558" s="17">
        <v>-1.0000000000000013</v>
      </c>
      <c r="AH558" s="17">
        <v>-1.0000000000000013</v>
      </c>
      <c r="AI558" s="17">
        <v>-2.6265971984911388E-2</v>
      </c>
      <c r="AJ558" s="17">
        <v>1.6228030816354683E-3</v>
      </c>
      <c r="AK558" s="17">
        <v>-7.5212011938792372E-2</v>
      </c>
      <c r="AL558" s="17">
        <v>8.68514020666563E-2</v>
      </c>
      <c r="AM558" s="17">
        <v>8.7443774753053358E-2</v>
      </c>
      <c r="AN558" s="17">
        <v>-0.17992061841851059</v>
      </c>
      <c r="AO558" s="17">
        <v>1.8100343091323718</v>
      </c>
      <c r="AP558" s="17">
        <v>-4.0637584501294812</v>
      </c>
      <c r="AQ558" s="17">
        <v>20.303221273841189</v>
      </c>
      <c r="AR558" s="17">
        <v>0.50360801573500025</v>
      </c>
      <c r="AS558" s="17">
        <v>8.0314509418937238E-2</v>
      </c>
      <c r="AT558" s="17">
        <v>-1.0000000000000013</v>
      </c>
      <c r="AU558" s="17">
        <v>-1.0000000000000013</v>
      </c>
      <c r="AV558" s="17">
        <v>-0.48468380521667881</v>
      </c>
      <c r="AW558" s="17">
        <v>66.098663970241347</v>
      </c>
      <c r="AX558" s="17">
        <v>65.73562483870667</v>
      </c>
      <c r="AY558" s="17">
        <v>0.150447479005241</v>
      </c>
      <c r="AZ558" s="17">
        <v>13.514814661301967</v>
      </c>
      <c r="BA558" s="22">
        <v>1468.9023537737608</v>
      </c>
      <c r="CU558" t="e">
        <v>#N/A</v>
      </c>
      <c r="CV558" t="e">
        <v>#N/A</v>
      </c>
    </row>
    <row r="559" spans="1:100" x14ac:dyDescent="0.25">
      <c r="A559">
        <v>1646</v>
      </c>
      <c r="B559" t="s">
        <v>987</v>
      </c>
      <c r="C559" s="22">
        <v>3</v>
      </c>
      <c r="D559" s="17">
        <v>6.0764222829866812</v>
      </c>
      <c r="E559" s="17">
        <v>0</v>
      </c>
      <c r="F559" s="17">
        <v>7.0123693554474224E-3</v>
      </c>
      <c r="G559" s="17">
        <v>7.0123693554474224E-3</v>
      </c>
      <c r="H559" s="17">
        <v>7.0847318695198253E-2</v>
      </c>
      <c r="I559" s="17">
        <v>0</v>
      </c>
      <c r="J559" s="17">
        <v>4.2508391217118922</v>
      </c>
      <c r="K559" s="17">
        <v>7.0847318695198253E-2</v>
      </c>
      <c r="L559" s="17">
        <v>-0.99999999999999967</v>
      </c>
      <c r="M559" s="17">
        <v>-0.99999999999999967</v>
      </c>
      <c r="N559" s="17">
        <v>1.4169463739039658</v>
      </c>
      <c r="O559" s="17">
        <v>10.334273774054026</v>
      </c>
      <c r="P559" s="17">
        <v>-7.9798004120252716E-2</v>
      </c>
      <c r="Q559" s="17">
        <v>0.87110563390302576</v>
      </c>
      <c r="R559" s="17">
        <v>0.33788404765998986</v>
      </c>
      <c r="S559" s="17">
        <v>0.33333333333333298</v>
      </c>
      <c r="T559" s="17">
        <v>0.35748623765377147</v>
      </c>
      <c r="U559" s="17">
        <v>0.15929527918691608</v>
      </c>
      <c r="V559" s="17">
        <v>0</v>
      </c>
      <c r="W559" s="17">
        <v>31.170701259152899</v>
      </c>
      <c r="X559" s="17">
        <v>1.2813062733600087</v>
      </c>
      <c r="Y559" s="17">
        <v>-0.99999999999999967</v>
      </c>
      <c r="Z559" s="17">
        <v>-0.99999999999999967</v>
      </c>
      <c r="AA559" s="17">
        <v>36.472068959722321</v>
      </c>
      <c r="AB559" s="17">
        <v>0.10547196316750333</v>
      </c>
      <c r="AC559" s="17">
        <v>0.10120613636341498</v>
      </c>
      <c r="AD559" s="17">
        <v>-0.10740842647272961</v>
      </c>
      <c r="AE559" s="17">
        <v>4.9634836529094448</v>
      </c>
      <c r="AF559" s="17">
        <v>0.41666666666666669</v>
      </c>
      <c r="AG559" s="17">
        <v>-0.99999999999999967</v>
      </c>
      <c r="AH559" s="17">
        <v>-0.99999999999999967</v>
      </c>
      <c r="AI559" s="17">
        <v>0</v>
      </c>
      <c r="AJ559" s="17">
        <v>0</v>
      </c>
      <c r="AK559" s="17">
        <v>7.4320272839291754E-2</v>
      </c>
      <c r="AL559" s="17">
        <v>6.695822565782221E-2</v>
      </c>
      <c r="AM559" s="17">
        <v>-0.13928619194968789</v>
      </c>
      <c r="AN559" s="17">
        <v>0.16418257668886843</v>
      </c>
      <c r="AO559" s="17">
        <v>-3.1105534345457375</v>
      </c>
      <c r="AP559" s="17">
        <v>4.4393555455108231</v>
      </c>
      <c r="AQ559" s="17">
        <v>35.421540380864784</v>
      </c>
      <c r="AR559" s="17">
        <v>0.85011485017402055</v>
      </c>
      <c r="AS559" s="17">
        <v>1.3521535920552072</v>
      </c>
      <c r="AT559" s="17">
        <v>-0.99999999999999967</v>
      </c>
      <c r="AU559" s="17">
        <v>-0.99999999999999967</v>
      </c>
      <c r="AV559" s="17">
        <v>0.34489641701543733</v>
      </c>
      <c r="AW559" s="17">
        <v>51.245698279287168</v>
      </c>
      <c r="AX559" s="17">
        <v>51.245698279287168</v>
      </c>
      <c r="AY559" s="17">
        <v>5.3315675330420594E-2</v>
      </c>
      <c r="AZ559" s="17">
        <v>-13.022511855272445</v>
      </c>
      <c r="BA559" s="22">
        <v>1503.4118416884253</v>
      </c>
      <c r="CU559" t="e">
        <v>#N/A</v>
      </c>
      <c r="CV559" t="e">
        <v>#N/A</v>
      </c>
    </row>
    <row r="560" spans="1:100" x14ac:dyDescent="0.25">
      <c r="A560">
        <v>1647</v>
      </c>
      <c r="B560" t="s">
        <v>988</v>
      </c>
      <c r="C560" s="22">
        <v>3</v>
      </c>
      <c r="D560" s="17">
        <v>4.1215979228620423</v>
      </c>
      <c r="E560" s="17">
        <v>-6.253459991602657E-2</v>
      </c>
      <c r="F560" s="17">
        <v>0.38788072060577827</v>
      </c>
      <c r="G560" s="17">
        <v>0.36824869127118814</v>
      </c>
      <c r="H560" s="17">
        <v>0.22725715546098318</v>
      </c>
      <c r="I560" s="17">
        <v>0</v>
      </c>
      <c r="J560" s="17">
        <v>13.635429327658999</v>
      </c>
      <c r="K560" s="17">
        <v>0.22725715546098318</v>
      </c>
      <c r="L560" s="17">
        <v>-0.99999999999999956</v>
      </c>
      <c r="M560" s="17">
        <v>-0.99999999999999956</v>
      </c>
      <c r="N560" s="17">
        <v>4.5451431092196648</v>
      </c>
      <c r="O560" s="17">
        <v>18.125275941792232</v>
      </c>
      <c r="P560" s="17">
        <v>7.9666284953367885</v>
      </c>
      <c r="Q560" s="17">
        <v>-6.8613248019669115E-3</v>
      </c>
      <c r="R560" s="17">
        <v>0.74484915036096166</v>
      </c>
      <c r="S560" s="17">
        <v>0.33333333333333337</v>
      </c>
      <c r="T560" s="17">
        <v>0.33017310205345474</v>
      </c>
      <c r="U560" s="17">
        <v>0.23530156008640413</v>
      </c>
      <c r="V560" s="17">
        <v>-1.6984591994163162E-2</v>
      </c>
      <c r="W560" s="17">
        <v>26.182649920721818</v>
      </c>
      <c r="X560" s="17">
        <v>1.2723877370265635</v>
      </c>
      <c r="Y560" s="17">
        <v>-0.99999999999999956</v>
      </c>
      <c r="Z560" s="17">
        <v>-0.99999999999999956</v>
      </c>
      <c r="AA560" s="17">
        <v>63.817667733302983</v>
      </c>
      <c r="AB560" s="17">
        <v>4.5880558620214416E-2</v>
      </c>
      <c r="AC560" s="17">
        <v>0.39464424455902658</v>
      </c>
      <c r="AD560" s="17">
        <v>0.29727857006516312</v>
      </c>
      <c r="AE560" s="17">
        <v>36.890168662220205</v>
      </c>
      <c r="AF560" s="17">
        <v>0.72222222222222221</v>
      </c>
      <c r="AG560" s="17">
        <v>-0.99999999999999956</v>
      </c>
      <c r="AH560" s="17">
        <v>-0.99999999999999956</v>
      </c>
      <c r="AI560" s="17">
        <v>0</v>
      </c>
      <c r="AJ560" s="17">
        <v>-1.6984591994163162E-2</v>
      </c>
      <c r="AK560" s="17">
        <v>-0.10954965133009553</v>
      </c>
      <c r="AL560" s="17">
        <v>-9.0050935211843028E-2</v>
      </c>
      <c r="AM560" s="17">
        <v>-1.9705980053747619E-2</v>
      </c>
      <c r="AN560" s="17">
        <v>0.11512555999406053</v>
      </c>
      <c r="AO560" s="17">
        <v>-1.0403977579941683</v>
      </c>
      <c r="AP560" s="17">
        <v>2.4278843237922971</v>
      </c>
      <c r="AQ560" s="17">
        <v>39.818079248380783</v>
      </c>
      <c r="AR560" s="17">
        <v>0.88182340347902888</v>
      </c>
      <c r="AS560" s="17">
        <v>1.4996448924875465</v>
      </c>
      <c r="AT560" s="17">
        <v>-0.99999999999999956</v>
      </c>
      <c r="AU560" s="17">
        <v>-0.99999999999999956</v>
      </c>
      <c r="AV560" s="17">
        <v>1.11309784163215</v>
      </c>
      <c r="AW560" s="17">
        <v>84.370827998887478</v>
      </c>
      <c r="AX560" s="17">
        <v>82.672368799471172</v>
      </c>
      <c r="AY560" s="17">
        <v>-2.3676554191926533E-2</v>
      </c>
      <c r="AZ560" s="17">
        <v>-5.0562452423398891</v>
      </c>
      <c r="BA560" s="22">
        <v>1487.5272729837509</v>
      </c>
      <c r="CU560" t="e">
        <v>#N/A</v>
      </c>
      <c r="CV560" t="e">
        <v>#N/A</v>
      </c>
    </row>
    <row r="561" spans="1:100" x14ac:dyDescent="0.25">
      <c r="A561">
        <v>1648</v>
      </c>
      <c r="B561" t="s">
        <v>989</v>
      </c>
      <c r="C561" s="22">
        <v>3</v>
      </c>
      <c r="D561" s="17">
        <v>3.9546084738056053</v>
      </c>
      <c r="E561" s="17">
        <v>0.16271895587466825</v>
      </c>
      <c r="F561" s="17">
        <v>1.1654009032358346</v>
      </c>
      <c r="G561" s="17">
        <v>1.217617280669274</v>
      </c>
      <c r="H561" s="17">
        <v>0.16565574686351947</v>
      </c>
      <c r="I561" s="17">
        <v>0</v>
      </c>
      <c r="J561" s="17">
        <v>9.9393448118111642</v>
      </c>
      <c r="K561" s="17">
        <v>0.16565574686351947</v>
      </c>
      <c r="L561" s="17">
        <v>-1.0000000000000011</v>
      </c>
      <c r="M561" s="17">
        <v>-1.0000000000000011</v>
      </c>
      <c r="N561" s="17">
        <v>3.3131149372703894</v>
      </c>
      <c r="O561" s="17">
        <v>15.111570566286048</v>
      </c>
      <c r="P561" s="17">
        <v>-1.8825089410243745E-3</v>
      </c>
      <c r="Q561" s="17">
        <v>0.21471337153512424</v>
      </c>
      <c r="R561" s="17">
        <v>2.0278035631538127E-2</v>
      </c>
      <c r="S561" s="17">
        <v>0.33333333333333337</v>
      </c>
      <c r="T561" s="17">
        <v>0.33034447548674872</v>
      </c>
      <c r="U561" s="17">
        <v>0.34823156395529897</v>
      </c>
      <c r="V561" s="17">
        <v>0.11048639183615144</v>
      </c>
      <c r="W561" s="17">
        <v>38.269600709920546</v>
      </c>
      <c r="X561" s="17">
        <v>2.5508778109480845</v>
      </c>
      <c r="Y561" s="17">
        <v>-1.0000000000000011</v>
      </c>
      <c r="Z561" s="17">
        <v>-1.0000000000000011</v>
      </c>
      <c r="AA561" s="17">
        <v>68.486468402624155</v>
      </c>
      <c r="AB561" s="17">
        <v>0.25932229333519391</v>
      </c>
      <c r="AC561" s="17">
        <v>0.13666010874196133</v>
      </c>
      <c r="AD561" s="17">
        <v>0.20794939106428609</v>
      </c>
      <c r="AE561" s="17">
        <v>30.19658965707206</v>
      </c>
      <c r="AF561" s="17">
        <v>0.6428571428571429</v>
      </c>
      <c r="AG561" s="17">
        <v>-1.0000000000000011</v>
      </c>
      <c r="AH561" s="17">
        <v>-1.0000000000000011</v>
      </c>
      <c r="AI561" s="17">
        <v>0</v>
      </c>
      <c r="AJ561" s="17">
        <v>0.11048639183615144</v>
      </c>
      <c r="AK561" s="17">
        <v>7.0246481416618531E-2</v>
      </c>
      <c r="AL561" s="17">
        <v>6.436024838135429E-2</v>
      </c>
      <c r="AM561" s="17">
        <v>0.40781243805669204</v>
      </c>
      <c r="AN561" s="17">
        <v>9.690006240954982E-2</v>
      </c>
      <c r="AO561" s="17">
        <v>10.546543358500394</v>
      </c>
      <c r="AP561" s="17">
        <v>2.7443028021455169</v>
      </c>
      <c r="AQ561" s="17">
        <v>48.208945521731735</v>
      </c>
      <c r="AR561" s="17">
        <v>1.1223957646115337</v>
      </c>
      <c r="AS561" s="17">
        <v>2.7165335578116045</v>
      </c>
      <c r="AT561" s="17">
        <v>-1.0000000000000011</v>
      </c>
      <c r="AU561" s="17">
        <v>-1.0000000000000011</v>
      </c>
      <c r="AV561" s="17">
        <v>1.237895316300812</v>
      </c>
      <c r="AW561" s="17">
        <v>86.342341771055715</v>
      </c>
      <c r="AX561" s="17">
        <v>97.390980954670823</v>
      </c>
      <c r="AY561" s="17">
        <v>0.24082389959109099</v>
      </c>
      <c r="AZ561" s="17">
        <v>-8.553156962103742</v>
      </c>
      <c r="BA561" s="22">
        <v>1492.6894831319539</v>
      </c>
      <c r="CU561" t="e">
        <v>#N/A</v>
      </c>
      <c r="CV561" t="e">
        <v>#N/A</v>
      </c>
    </row>
    <row r="562" spans="1:100" x14ac:dyDescent="0.25">
      <c r="A562">
        <v>1649</v>
      </c>
      <c r="B562" t="s">
        <v>990</v>
      </c>
      <c r="C562" s="22">
        <v>3</v>
      </c>
      <c r="D562" s="17">
        <v>3.8770450625123964</v>
      </c>
      <c r="E562" s="17">
        <v>-0.28218102445048521</v>
      </c>
      <c r="F562" s="17">
        <v>0.78670556386653057</v>
      </c>
      <c r="G562" s="17">
        <v>0.70871458564242285</v>
      </c>
      <c r="H562" s="17">
        <v>-0.11499130572618821</v>
      </c>
      <c r="I562" s="17">
        <v>0</v>
      </c>
      <c r="J562" s="17">
        <v>-6.8994783435712943</v>
      </c>
      <c r="K562" s="17">
        <v>-0.11499130572618821</v>
      </c>
      <c r="L562" s="17">
        <v>-0.99999999999999778</v>
      </c>
      <c r="M562" s="17">
        <v>-0.99999999999999778</v>
      </c>
      <c r="N562" s="17">
        <v>-2.2998261145237646</v>
      </c>
      <c r="O562" s="17">
        <v>-2.3137186954164761</v>
      </c>
      <c r="P562" s="17">
        <v>-1.16661030222235</v>
      </c>
      <c r="Q562" s="17">
        <v>-0.51306502882473226</v>
      </c>
      <c r="R562" s="17">
        <v>-0.30582417106686177</v>
      </c>
      <c r="S562" s="17">
        <v>0.33333333333333265</v>
      </c>
      <c r="T562" s="17">
        <v>0.2725432120818006</v>
      </c>
      <c r="U562" s="17">
        <v>-0.16180015944678713</v>
      </c>
      <c r="V562" s="17">
        <v>-9.4630472198660477E-3</v>
      </c>
      <c r="W562" s="17">
        <v>21.984185778986749</v>
      </c>
      <c r="X562" s="17">
        <v>-3.71002223678824E-2</v>
      </c>
      <c r="Y562" s="17">
        <v>-0.99999999999999778</v>
      </c>
      <c r="Z562" s="17">
        <v>-0.99999999999999778</v>
      </c>
      <c r="AA562" s="17">
        <v>31.99347485056143</v>
      </c>
      <c r="AB562" s="17">
        <v>0.20152193081492642</v>
      </c>
      <c r="AC562" s="17">
        <v>0.17522151210889558</v>
      </c>
      <c r="AD562" s="17">
        <v>-0.17044117807099063</v>
      </c>
      <c r="AE562" s="17">
        <v>10.315113242641564</v>
      </c>
      <c r="AF562" s="17">
        <v>0</v>
      </c>
      <c r="AG562" s="17">
        <v>-0.99999999999999778</v>
      </c>
      <c r="AH562" s="17">
        <v>-0.99999999999999778</v>
      </c>
      <c r="AI562" s="17">
        <v>0</v>
      </c>
      <c r="AJ562" s="17">
        <v>-9.4630472198660477E-3</v>
      </c>
      <c r="AK562" s="17">
        <v>0.47917738444979469</v>
      </c>
      <c r="AL562" s="17">
        <v>8.35769025610755E-2</v>
      </c>
      <c r="AM562" s="17">
        <v>0.46969784523672831</v>
      </c>
      <c r="AN562" s="17">
        <v>-6.9788476547787484E-3</v>
      </c>
      <c r="AO562" s="17">
        <v>14.138333053167178</v>
      </c>
      <c r="AP562" s="17">
        <v>0.24341332143590988</v>
      </c>
      <c r="AQ562" s="17">
        <v>15.084707435415449</v>
      </c>
      <c r="AR562" s="17">
        <v>0.43461333874848013</v>
      </c>
      <c r="AS562" s="17">
        <v>-0.152091528094071</v>
      </c>
      <c r="AT562" s="17">
        <v>-0.99999999999999778</v>
      </c>
      <c r="AU562" s="17">
        <v>-0.99999999999999778</v>
      </c>
      <c r="AV562" s="17">
        <v>0.40289041457556074</v>
      </c>
      <c r="AW562" s="17">
        <v>29.923169476580856</v>
      </c>
      <c r="AX562" s="17">
        <v>28.976864754594249</v>
      </c>
      <c r="AY562" s="17">
        <v>-0.31212489204658117</v>
      </c>
      <c r="AZ562" s="17">
        <v>-90.490102131276942</v>
      </c>
      <c r="BA562" s="22">
        <v>1377.9881848469486</v>
      </c>
      <c r="CU562" t="e">
        <v>#N/A</v>
      </c>
      <c r="CV562" t="e">
        <v>#N/A</v>
      </c>
    </row>
    <row r="563" spans="1:100" x14ac:dyDescent="0.25">
      <c r="A563">
        <v>1657</v>
      </c>
      <c r="B563" t="s">
        <v>991</v>
      </c>
      <c r="C563" s="22">
        <v>3</v>
      </c>
      <c r="D563" s="17">
        <v>5.3899122190645192</v>
      </c>
      <c r="E563" s="17">
        <v>1.0389505690849964E-3</v>
      </c>
      <c r="F563" s="17">
        <v>0.60909807704907637</v>
      </c>
      <c r="G563" s="17">
        <v>0.60909807704907637</v>
      </c>
      <c r="H563" s="17">
        <v>0.1147040104862711</v>
      </c>
      <c r="I563" s="17">
        <v>0</v>
      </c>
      <c r="J563" s="17">
        <v>6.8822406291762714</v>
      </c>
      <c r="K563" s="17">
        <v>0.1147040104862711</v>
      </c>
      <c r="L563" s="17">
        <v>-1.0000000000000004</v>
      </c>
      <c r="M563" s="17">
        <v>-1.0000000000000004</v>
      </c>
      <c r="N563" s="17">
        <v>2.2940802097254229</v>
      </c>
      <c r="O563" s="17">
        <v>12.881250925289862</v>
      </c>
      <c r="P563" s="17">
        <v>-9.3727386287400082E-3</v>
      </c>
      <c r="Q563" s="17">
        <v>-1.122892444570893</v>
      </c>
      <c r="R563" s="17">
        <v>-0.40815113762984756</v>
      </c>
      <c r="S563" s="17">
        <v>0.33333333333333365</v>
      </c>
      <c r="T563" s="17">
        <v>0.33333333333333365</v>
      </c>
      <c r="U563" s="17">
        <v>0.26753428632874859</v>
      </c>
      <c r="V563" s="17">
        <v>1.5122399608142663E-2</v>
      </c>
      <c r="W563" s="17">
        <v>33.384773684691481</v>
      </c>
      <c r="X563" s="17">
        <v>1.7128341991442466</v>
      </c>
      <c r="Y563" s="17">
        <v>-1.0000000000000004</v>
      </c>
      <c r="Z563" s="17">
        <v>-1.0000000000000004</v>
      </c>
      <c r="AA563" s="17">
        <v>88.135792692666598</v>
      </c>
      <c r="AB563" s="17">
        <v>0.40255319327953337</v>
      </c>
      <c r="AC563" s="17">
        <v>0.24887115906000684</v>
      </c>
      <c r="AD563" s="17">
        <v>0.4517590505725595</v>
      </c>
      <c r="AE563" s="17">
        <v>55.159170145605003</v>
      </c>
      <c r="AF563" s="17">
        <v>0.7142857142857143</v>
      </c>
      <c r="AG563" s="17">
        <v>-1.0000000000000004</v>
      </c>
      <c r="AH563" s="17">
        <v>-1.0000000000000004</v>
      </c>
      <c r="AI563" s="17">
        <v>1.5444467696289097E-3</v>
      </c>
      <c r="AJ563" s="17">
        <v>1.5122399608142663E-2</v>
      </c>
      <c r="AK563" s="17">
        <v>0.31921191701238821</v>
      </c>
      <c r="AL563" s="17">
        <v>-0.11356450123065315</v>
      </c>
      <c r="AM563" s="17">
        <v>4.8940995133964514E-2</v>
      </c>
      <c r="AN563" s="17">
        <v>-6.3790592032729243E-2</v>
      </c>
      <c r="AO563" s="17">
        <v>2.8195844634110543</v>
      </c>
      <c r="AP563" s="17">
        <v>-2.1625873069714965</v>
      </c>
      <c r="AQ563" s="17">
        <v>40.267014313867769</v>
      </c>
      <c r="AR563" s="17">
        <v>0.94932335260355838</v>
      </c>
      <c r="AS563" s="17">
        <v>1.8275382096305175</v>
      </c>
      <c r="AT563" s="17">
        <v>-1.0000000000000004</v>
      </c>
      <c r="AU563" s="17">
        <v>-1.0000000000000004</v>
      </c>
      <c r="AV563" s="17">
        <v>0.20094693941922884</v>
      </c>
      <c r="AW563" s="17">
        <v>98.854456310985043</v>
      </c>
      <c r="AX563" s="17">
        <v>100.39758520719187</v>
      </c>
      <c r="AY563" s="17">
        <v>0.13905336929355469</v>
      </c>
      <c r="AZ563" s="17">
        <v>8.0149142829731321</v>
      </c>
      <c r="BA563" s="22">
        <v>1508.6881318459673</v>
      </c>
      <c r="CU563" t="e">
        <v>#N/A</v>
      </c>
      <c r="CV563" t="e">
        <v>#N/A</v>
      </c>
    </row>
    <row r="564" spans="1:100" x14ac:dyDescent="0.25">
      <c r="A564">
        <v>1658</v>
      </c>
      <c r="B564" t="s">
        <v>992</v>
      </c>
      <c r="C564" s="22">
        <v>3</v>
      </c>
      <c r="D564" s="17">
        <v>5.8700818378488728</v>
      </c>
      <c r="E564" s="17">
        <v>-2.4703349851179788E-3</v>
      </c>
      <c r="F564" s="17">
        <v>0.6896491199980701</v>
      </c>
      <c r="G564" s="17">
        <v>0.6896491199980701</v>
      </c>
      <c r="H564" s="17">
        <v>4.990049434828734E-2</v>
      </c>
      <c r="I564" s="17">
        <v>0</v>
      </c>
      <c r="J564" s="17">
        <v>2.994029660897239</v>
      </c>
      <c r="K564" s="17">
        <v>4.990049434828734E-2</v>
      </c>
      <c r="L564" s="17">
        <v>-0.99999999999999833</v>
      </c>
      <c r="M564" s="17">
        <v>-0.99999999999999833</v>
      </c>
      <c r="N564" s="17">
        <v>0.99800988696574611</v>
      </c>
      <c r="O564" s="17">
        <v>9.5537606187441817</v>
      </c>
      <c r="P564" s="17">
        <v>6.5740074692537629</v>
      </c>
      <c r="Q564" s="17">
        <v>1.2367009617661955</v>
      </c>
      <c r="R564" s="17">
        <v>1.1154532442958627</v>
      </c>
      <c r="S564" s="17">
        <v>0.34633097679774205</v>
      </c>
      <c r="T564" s="17">
        <v>0.43840164035907186</v>
      </c>
      <c r="U564" s="17">
        <v>-6.7543303758228396E-2</v>
      </c>
      <c r="V564" s="17">
        <v>-1.0479008747697992E-3</v>
      </c>
      <c r="W564" s="17">
        <v>26.64963672702115</v>
      </c>
      <c r="X564" s="17">
        <v>0.54962407599739216</v>
      </c>
      <c r="Y564" s="17">
        <v>-0.99999999999999833</v>
      </c>
      <c r="Z564" s="17">
        <v>-0.99999999999999833</v>
      </c>
      <c r="AA564" s="17">
        <v>62.587058317593957</v>
      </c>
      <c r="AB564" s="17">
        <v>0.16382346524491073</v>
      </c>
      <c r="AC564" s="17">
        <v>0.16785024641248916</v>
      </c>
      <c r="AD564" s="17">
        <v>0.36476565526813937</v>
      </c>
      <c r="AE564" s="17">
        <v>34.821968346276932</v>
      </c>
      <c r="AF564" s="17">
        <v>0.61538461538461542</v>
      </c>
      <c r="AG564" s="17">
        <v>-0.99999999999999833</v>
      </c>
      <c r="AH564" s="17">
        <v>-0.99999999999999833</v>
      </c>
      <c r="AI564" s="17">
        <v>3.4952604128670239E-2</v>
      </c>
      <c r="AJ564" s="17">
        <v>-1.0479008747697992E-3</v>
      </c>
      <c r="AK564" s="17">
        <v>-9.8795987839842142E-2</v>
      </c>
      <c r="AL564" s="17">
        <v>0.44738051590646605</v>
      </c>
      <c r="AM564" s="17">
        <v>6.8711997968494296E-2</v>
      </c>
      <c r="AN564" s="17">
        <v>0.74091615029510149</v>
      </c>
      <c r="AO564" s="17">
        <v>1.2238200100131449</v>
      </c>
      <c r="AP564" s="17">
        <v>20.759806336909868</v>
      </c>
      <c r="AQ564" s="17">
        <v>29.64366638791838</v>
      </c>
      <c r="AR564" s="17">
        <v>0.71614141252381525</v>
      </c>
      <c r="AS564" s="17">
        <v>0.59952457034568007</v>
      </c>
      <c r="AT564" s="17">
        <v>-0.99999999999999833</v>
      </c>
      <c r="AU564" s="17">
        <v>-0.99999999999999833</v>
      </c>
      <c r="AV564" s="17">
        <v>1.8051023642939326</v>
      </c>
      <c r="AW564" s="17">
        <v>92.900625273248039</v>
      </c>
      <c r="AX564" s="17">
        <v>93.49488726834447</v>
      </c>
      <c r="AY564" s="17">
        <v>0.45305749944505685</v>
      </c>
      <c r="AZ564" s="17">
        <v>50.34155024226402</v>
      </c>
      <c r="BA564" s="22">
        <v>1581.4976423637772</v>
      </c>
      <c r="CU564" t="e">
        <v>#N/A</v>
      </c>
      <c r="CV564" t="e">
        <v>#N/A</v>
      </c>
    </row>
    <row r="565" spans="1:100" x14ac:dyDescent="0.25">
      <c r="A565">
        <v>1660</v>
      </c>
      <c r="B565" t="s">
        <v>993</v>
      </c>
      <c r="C565" s="22">
        <v>3</v>
      </c>
      <c r="D565" s="17">
        <v>3.3720270194833262</v>
      </c>
      <c r="E565" s="17">
        <v>-8.1020358161275011E-3</v>
      </c>
      <c r="F565" s="17">
        <v>0.84554791826308418</v>
      </c>
      <c r="G565" s="17">
        <v>0.84554791826308418</v>
      </c>
      <c r="H565" s="17">
        <v>0.47808506790197519</v>
      </c>
      <c r="I565" s="17">
        <v>0</v>
      </c>
      <c r="J565" s="17">
        <v>28.685104074118506</v>
      </c>
      <c r="K565" s="17">
        <v>0.47808506790197519</v>
      </c>
      <c r="L565" s="17">
        <v>-0.99999999999999956</v>
      </c>
      <c r="M565" s="17">
        <v>-0.99999999999999956</v>
      </c>
      <c r="N565" s="17">
        <v>9.5617013580395049</v>
      </c>
      <c r="O565" s="17">
        <v>32.902679011864933</v>
      </c>
      <c r="P565" s="17">
        <v>0.55239477543131899</v>
      </c>
      <c r="Q565" s="17">
        <v>0.1004898354818039</v>
      </c>
      <c r="R565" s="17">
        <v>2.450126856543481E-2</v>
      </c>
      <c r="S565" s="17">
        <v>0.3333333333333332</v>
      </c>
      <c r="T565" s="17">
        <v>0.43163849690362061</v>
      </c>
      <c r="U565" s="17">
        <v>0.32317202343786833</v>
      </c>
      <c r="V565" s="17">
        <v>-1.2832775231776471E-2</v>
      </c>
      <c r="W565" s="17">
        <v>23.889040421642814</v>
      </c>
      <c r="X565" s="17">
        <v>1.5804321643836763</v>
      </c>
      <c r="Y565" s="17">
        <v>-0.99999999999999956</v>
      </c>
      <c r="Z565" s="17">
        <v>-0.99999999999999956</v>
      </c>
      <c r="AA565" s="17">
        <v>51.314821861189024</v>
      </c>
      <c r="AB565" s="17">
        <v>0.12756704800229263</v>
      </c>
      <c r="AC565" s="17">
        <v>0.13907014153649266</v>
      </c>
      <c r="AD565" s="17">
        <v>0.28138841388082969</v>
      </c>
      <c r="AE565" s="17">
        <v>27.401280170980748</v>
      </c>
      <c r="AF565" s="17">
        <v>0.41666666666666669</v>
      </c>
      <c r="AG565" s="17">
        <v>-0.99999999999999956</v>
      </c>
      <c r="AH565" s="17">
        <v>-0.99999999999999956</v>
      </c>
      <c r="AI565" s="17">
        <v>5.0427728127695651E-2</v>
      </c>
      <c r="AJ565" s="17">
        <v>-1.2832775231776471E-2</v>
      </c>
      <c r="AK565" s="17">
        <v>0.20411701683833844</v>
      </c>
      <c r="AL565" s="17">
        <v>0.80577512884950553</v>
      </c>
      <c r="AM565" s="17">
        <v>0.10933315720471459</v>
      </c>
      <c r="AN565" s="17">
        <v>6.9461493473335342E-2</v>
      </c>
      <c r="AO565" s="17">
        <v>3.7539140143095566</v>
      </c>
      <c r="AP565" s="17">
        <v>5.7654129810809085</v>
      </c>
      <c r="AQ565" s="17">
        <v>52.574144495761331</v>
      </c>
      <c r="AR565" s="17">
        <v>1.0753110784430451</v>
      </c>
      <c r="AS565" s="17">
        <v>2.0585172322856509</v>
      </c>
      <c r="AT565" s="17">
        <v>-0.99999999999999956</v>
      </c>
      <c r="AU565" s="17">
        <v>-0.99999999999999956</v>
      </c>
      <c r="AV565" s="17">
        <v>0.87004918682851917</v>
      </c>
      <c r="AW565" s="17">
        <v>89.982913854134836</v>
      </c>
      <c r="AX565" s="17">
        <v>89.708190893511116</v>
      </c>
      <c r="AY565" s="17">
        <v>0.23716203442672662</v>
      </c>
      <c r="AZ565" s="17">
        <v>40.945068269635883</v>
      </c>
      <c r="BA565" s="22">
        <v>1527.6001906317317</v>
      </c>
      <c r="CU565" t="e">
        <v>#N/A</v>
      </c>
      <c r="CV565" t="e">
        <v>#N/A</v>
      </c>
    </row>
    <row r="566" spans="1:100" x14ac:dyDescent="0.25">
      <c r="A566">
        <v>1661</v>
      </c>
      <c r="B566" t="s">
        <v>994</v>
      </c>
      <c r="C566" s="22">
        <v>3</v>
      </c>
      <c r="D566" s="17">
        <v>3.438778580198365</v>
      </c>
      <c r="E566" s="17">
        <v>0</v>
      </c>
      <c r="F566" s="17">
        <v>0.52563603710408813</v>
      </c>
      <c r="G566" s="17">
        <v>0.52563603710408813</v>
      </c>
      <c r="H566" s="17">
        <v>0.50837616421949716</v>
      </c>
      <c r="I566" s="17">
        <v>0</v>
      </c>
      <c r="J566" s="17">
        <v>30.502569853169842</v>
      </c>
      <c r="K566" s="17">
        <v>0.50837616421949716</v>
      </c>
      <c r="L566" s="17">
        <v>-1.0000000000000002</v>
      </c>
      <c r="M566" s="17">
        <v>-1.0000000000000002</v>
      </c>
      <c r="N566" s="17">
        <v>10.167523284389944</v>
      </c>
      <c r="O566" s="17">
        <v>34.466984470472305</v>
      </c>
      <c r="P566" s="17">
        <v>1.2476487830831999</v>
      </c>
      <c r="Q566" s="17">
        <v>5.9449893275917232</v>
      </c>
      <c r="R566" s="17">
        <v>2.0415862177539519</v>
      </c>
      <c r="S566" s="17">
        <v>0.3429086364240207</v>
      </c>
      <c r="T566" s="17">
        <v>0.40443592451889121</v>
      </c>
      <c r="U566" s="17">
        <v>0.69813848758912489</v>
      </c>
      <c r="V566" s="17">
        <v>3.4829832596773502E-3</v>
      </c>
      <c r="W566" s="17">
        <v>37.623594702888674</v>
      </c>
      <c r="X566" s="17">
        <v>3.1235228378235345</v>
      </c>
      <c r="Y566" s="17">
        <v>-1.0000000000000002</v>
      </c>
      <c r="Z566" s="17">
        <v>-1.0000000000000002</v>
      </c>
      <c r="AA566" s="17">
        <v>104.10675043525693</v>
      </c>
      <c r="AB566" s="17">
        <v>0.67577175584360594</v>
      </c>
      <c r="AC566" s="17">
        <v>0.12084336385954364</v>
      </c>
      <c r="AD566" s="17">
        <v>0.49221627058913608</v>
      </c>
      <c r="AE566" s="17">
        <v>64.441569514614287</v>
      </c>
      <c r="AF566" s="17">
        <v>0.84210526315789469</v>
      </c>
      <c r="AG566" s="17">
        <v>-1.0000000000000002</v>
      </c>
      <c r="AH566" s="17">
        <v>-1.0000000000000002</v>
      </c>
      <c r="AI566" s="17">
        <v>4.0504711086682556E-2</v>
      </c>
      <c r="AJ566" s="17">
        <v>3.4829832596773502E-3</v>
      </c>
      <c r="AK566" s="17">
        <v>-7.4449944229702858E-2</v>
      </c>
      <c r="AL566" s="17">
        <v>0.25210823289196355</v>
      </c>
      <c r="AM566" s="17">
        <v>2.4436224903004303E-2</v>
      </c>
      <c r="AN566" s="17">
        <v>0.32035871097254937</v>
      </c>
      <c r="AO566" s="17">
        <v>0.23865590142659276</v>
      </c>
      <c r="AP566" s="17">
        <v>9.2695089387735496</v>
      </c>
      <c r="AQ566" s="17">
        <v>68.126164556058527</v>
      </c>
      <c r="AR566" s="17">
        <v>1.4489660317917126</v>
      </c>
      <c r="AS566" s="17">
        <v>3.6318990020430326</v>
      </c>
      <c r="AT566" s="17">
        <v>-1.0000000000000002</v>
      </c>
      <c r="AU566" s="17">
        <v>-1.0000000000000002</v>
      </c>
      <c r="AV566" s="17">
        <v>2.5672222548580401</v>
      </c>
      <c r="AW566" s="17">
        <v>147.84324384450269</v>
      </c>
      <c r="AX566" s="17">
        <v>149.00163639220412</v>
      </c>
      <c r="AY566" s="17">
        <v>0.40824810479396645</v>
      </c>
      <c r="AZ566" s="17">
        <v>93.694460116091832</v>
      </c>
      <c r="BA566" s="22">
        <v>1586.8221239974446</v>
      </c>
      <c r="CU566" t="e">
        <v>#N/A</v>
      </c>
      <c r="CV566" t="e">
        <v>#N/A</v>
      </c>
    </row>
    <row r="567" spans="1:100" x14ac:dyDescent="0.25">
      <c r="A567">
        <v>1662</v>
      </c>
      <c r="B567" t="s">
        <v>995</v>
      </c>
      <c r="C567" s="22">
        <v>3</v>
      </c>
      <c r="D567" s="17">
        <v>4.2538463957562289</v>
      </c>
      <c r="E567" s="17">
        <v>-1.4055495511439961E-2</v>
      </c>
      <c r="F567" s="17">
        <v>-0.98660451574140362</v>
      </c>
      <c r="G567" s="17">
        <v>-0.99752402291349029</v>
      </c>
      <c r="H567" s="17">
        <v>0.27152055968095029</v>
      </c>
      <c r="I567" s="17">
        <v>0</v>
      </c>
      <c r="J567" s="17">
        <v>16.291233580857021</v>
      </c>
      <c r="K567" s="17">
        <v>0.27152055968095029</v>
      </c>
      <c r="L567" s="17">
        <v>-0.99999999999999756</v>
      </c>
      <c r="M567" s="17">
        <v>-0.99999999999999756</v>
      </c>
      <c r="N567" s="17">
        <v>5.4304111936190038</v>
      </c>
      <c r="O567" s="17">
        <v>19.547555953699767</v>
      </c>
      <c r="P567" s="17">
        <v>0.71577019240312045</v>
      </c>
      <c r="Q567" s="17">
        <v>-1.6319368442673277</v>
      </c>
      <c r="R567" s="17">
        <v>-0.42805253250541625</v>
      </c>
      <c r="S567" s="17">
        <v>0.33333333333333259</v>
      </c>
      <c r="T567" s="17">
        <v>0.32736838256823364</v>
      </c>
      <c r="U567" s="17">
        <v>0.42567308990771352</v>
      </c>
      <c r="V567" s="17">
        <v>0</v>
      </c>
      <c r="W567" s="17">
        <v>32.594169845133173</v>
      </c>
      <c r="X567" s="17">
        <v>2.0902793060295597</v>
      </c>
      <c r="Y567" s="17">
        <v>-0.99999999999999756</v>
      </c>
      <c r="Z567" s="17">
        <v>-0.99999999999999756</v>
      </c>
      <c r="AA567" s="17">
        <v>58.767581323838691</v>
      </c>
      <c r="AB567" s="17">
        <v>0.15599094808108319</v>
      </c>
      <c r="AC567" s="17">
        <v>0.22709643599859633</v>
      </c>
      <c r="AD567" s="17">
        <v>0.14894189614453993</v>
      </c>
      <c r="AE567" s="17">
        <v>26.601464011210975</v>
      </c>
      <c r="AF567" s="17">
        <v>0.63636363636363635</v>
      </c>
      <c r="AG567" s="17">
        <v>-0.99999999999999756</v>
      </c>
      <c r="AH567" s="17">
        <v>-0.99999999999999756</v>
      </c>
      <c r="AI567" s="17">
        <v>-1.9950628504900488E-3</v>
      </c>
      <c r="AJ567" s="17">
        <v>0</v>
      </c>
      <c r="AK567" s="17">
        <v>-0.15922326597999784</v>
      </c>
      <c r="AL567" s="17">
        <v>0.27405885387108131</v>
      </c>
      <c r="AM567" s="17">
        <v>-7.6334930044861318E-2</v>
      </c>
      <c r="AN567" s="17">
        <v>-0.26896177891583184</v>
      </c>
      <c r="AO567" s="17">
        <v>-2.7044895810215226</v>
      </c>
      <c r="AP567" s="17">
        <v>-5.3537502035403879</v>
      </c>
      <c r="AQ567" s="17">
        <v>48.885403425990191</v>
      </c>
      <c r="AR567" s="17">
        <v>1.0863748058092797</v>
      </c>
      <c r="AS567" s="17">
        <v>2.3617998657105117</v>
      </c>
      <c r="AT567" s="17">
        <v>-0.99999999999999756</v>
      </c>
      <c r="AU567" s="17">
        <v>-0.99999999999999756</v>
      </c>
      <c r="AV567" s="17">
        <v>-1.4255765554189077</v>
      </c>
      <c r="AW567" s="17">
        <v>72.961387073998068</v>
      </c>
      <c r="AX567" s="17">
        <v>72.92148581698828</v>
      </c>
      <c r="AY567" s="17">
        <v>0.28440675528785164</v>
      </c>
      <c r="AZ567" s="17">
        <v>34.221947653597113</v>
      </c>
      <c r="BA567" s="22">
        <v>1551.9142481047763</v>
      </c>
      <c r="CU567" t="e">
        <v>#N/A</v>
      </c>
      <c r="CV567" t="e">
        <v>#N/A</v>
      </c>
    </row>
    <row r="568" spans="1:100" x14ac:dyDescent="0.25">
      <c r="A568">
        <v>1665</v>
      </c>
      <c r="B568" t="s">
        <v>996</v>
      </c>
      <c r="C568" s="22">
        <v>3</v>
      </c>
      <c r="D568" s="17">
        <v>5.1160467148453632</v>
      </c>
      <c r="E568" s="17">
        <v>3.8023550704341309</v>
      </c>
      <c r="F568" s="17">
        <v>0.11587349914763351</v>
      </c>
      <c r="G568" s="17">
        <v>1.0189135218762579</v>
      </c>
      <c r="H568" s="17">
        <v>3.6415297652429512E-2</v>
      </c>
      <c r="I568" s="17">
        <v>0</v>
      </c>
      <c r="J568" s="17">
        <v>2.1849178591457679</v>
      </c>
      <c r="K568" s="17">
        <v>3.6415297652429512E-2</v>
      </c>
      <c r="L568" s="17">
        <v>-1.0000000000000002</v>
      </c>
      <c r="M568" s="17">
        <v>-1.0000000000000002</v>
      </c>
      <c r="N568" s="17">
        <v>0.72830595304859091</v>
      </c>
      <c r="O568" s="17">
        <v>8.3198780958673932</v>
      </c>
      <c r="P568" s="17">
        <v>-1.4414552173198703</v>
      </c>
      <c r="Q568" s="17">
        <v>0.2747189403082031</v>
      </c>
      <c r="R568" s="17">
        <v>-6.8872442899808178E-2</v>
      </c>
      <c r="S568" s="17">
        <v>0.32441458597628109</v>
      </c>
      <c r="T568" s="17">
        <v>0.28787806014004513</v>
      </c>
      <c r="U568" s="17">
        <v>0.29248672734334341</v>
      </c>
      <c r="V568" s="17">
        <v>-2.4456516214415875E-2</v>
      </c>
      <c r="W568" s="17">
        <v>33.756302383712985</v>
      </c>
      <c r="X568" s="17">
        <v>1.6583859958801446</v>
      </c>
      <c r="Y568" s="17">
        <v>-1.0000000000000002</v>
      </c>
      <c r="Z568" s="17">
        <v>-1.0000000000000002</v>
      </c>
      <c r="AA568" s="17">
        <v>55.94442475038646</v>
      </c>
      <c r="AB568" s="17">
        <v>8.3535645710415857E-2</v>
      </c>
      <c r="AC568" s="17">
        <v>0.19044633742796269</v>
      </c>
      <c r="AD568" s="17">
        <v>0.17115791305308681</v>
      </c>
      <c r="AE568" s="17">
        <v>22.256994809573257</v>
      </c>
      <c r="AF568" s="17">
        <v>0.66666666666666663</v>
      </c>
      <c r="AG568" s="17">
        <v>-1.0000000000000002</v>
      </c>
      <c r="AH568" s="17">
        <v>-1.0000000000000002</v>
      </c>
      <c r="AI568" s="17">
        <v>0</v>
      </c>
      <c r="AJ568" s="17">
        <v>-2.4456516214415875E-2</v>
      </c>
      <c r="AK568" s="17">
        <v>-0.204307225233189</v>
      </c>
      <c r="AL568" s="17">
        <v>0.31116553921935541</v>
      </c>
      <c r="AM568" s="17">
        <v>-0.16406871094367448</v>
      </c>
      <c r="AN568" s="17">
        <v>0.55794166814758261</v>
      </c>
      <c r="AO568" s="17">
        <v>-5.1232538997578061</v>
      </c>
      <c r="AP568" s="17">
        <v>15.504369399786349</v>
      </c>
      <c r="AQ568" s="17">
        <v>35.941220242858741</v>
      </c>
      <c r="AR568" s="17">
        <v>0.88032285724525372</v>
      </c>
      <c r="AS568" s="17">
        <v>1.6948012935325742</v>
      </c>
      <c r="AT568" s="17">
        <v>-1.0000000000000002</v>
      </c>
      <c r="AU568" s="17">
        <v>-1.0000000000000002</v>
      </c>
      <c r="AV568" s="17">
        <v>0.95004107897644974</v>
      </c>
      <c r="AW568" s="17">
        <v>79.768672246040168</v>
      </c>
      <c r="AX568" s="17">
        <v>77.32302062459857</v>
      </c>
      <c r="AY568" s="17">
        <v>0.4601276680973081</v>
      </c>
      <c r="AZ568" s="17">
        <v>56.360580343877601</v>
      </c>
      <c r="BA568" s="22">
        <v>1527.5348534704522</v>
      </c>
      <c r="CU568" t="e">
        <v>#N/A</v>
      </c>
      <c r="CV568" t="e">
        <v>#N/A</v>
      </c>
    </row>
    <row r="569" spans="1:100" x14ac:dyDescent="0.25">
      <c r="A569">
        <v>1671</v>
      </c>
      <c r="B569" t="s">
        <v>997</v>
      </c>
      <c r="C569" s="22">
        <v>3</v>
      </c>
      <c r="D569" s="17">
        <v>4.5769619786877618</v>
      </c>
      <c r="E569" s="17">
        <v>-0.10634331204696099</v>
      </c>
      <c r="F569" s="17">
        <v>-0.757803534469081</v>
      </c>
      <c r="G569" s="17">
        <v>-0.78974030801723072</v>
      </c>
      <c r="H569" s="17">
        <v>0.38700902656449204</v>
      </c>
      <c r="I569" s="17">
        <v>0</v>
      </c>
      <c r="J569" s="17">
        <v>23.220541593869523</v>
      </c>
      <c r="K569" s="17">
        <v>0.38700902656449204</v>
      </c>
      <c r="L569" s="17">
        <v>-0.99999999999999944</v>
      </c>
      <c r="M569" s="17">
        <v>-0.99999999999999944</v>
      </c>
      <c r="N569" s="17">
        <v>7.7401805312898393</v>
      </c>
      <c r="O569" s="17">
        <v>27.007763264540056</v>
      </c>
      <c r="P569" s="17">
        <v>-0.50737209675979178</v>
      </c>
      <c r="Q569" s="17">
        <v>7.0271633654107957</v>
      </c>
      <c r="R569" s="17">
        <v>2.2325943342394061</v>
      </c>
      <c r="S569" s="17">
        <v>0.33333333333333309</v>
      </c>
      <c r="T569" s="17">
        <v>0.25884787990753022</v>
      </c>
      <c r="U569" s="17">
        <v>0.44541840548253542</v>
      </c>
      <c r="V569" s="17">
        <v>0</v>
      </c>
      <c r="W569" s="17">
        <v>26.02362368635627</v>
      </c>
      <c r="X569" s="17">
        <v>1.9276272986463094</v>
      </c>
      <c r="Y569" s="17">
        <v>-0.99999999999999944</v>
      </c>
      <c r="Z569" s="17">
        <v>-0.99999999999999944</v>
      </c>
      <c r="AA569" s="17">
        <v>83.339842355998925</v>
      </c>
      <c r="AB569" s="17">
        <v>0.55351532602519249</v>
      </c>
      <c r="AC569" s="17">
        <v>0.34276505908249882</v>
      </c>
      <c r="AD569" s="17">
        <v>0.20539210160037286</v>
      </c>
      <c r="AE569" s="17">
        <v>55.083624335403229</v>
      </c>
      <c r="AF569" s="17">
        <v>0.7142857142857143</v>
      </c>
      <c r="AG569" s="17">
        <v>-0.99999999999999944</v>
      </c>
      <c r="AH569" s="17">
        <v>-0.99999999999999944</v>
      </c>
      <c r="AI569" s="17">
        <v>4.6637444492167279E-2</v>
      </c>
      <c r="AJ569" s="17">
        <v>0</v>
      </c>
      <c r="AK569" s="17">
        <v>0.3255644177279361</v>
      </c>
      <c r="AL569" s="17">
        <v>4.8958023789166367E-2</v>
      </c>
      <c r="AM569" s="17">
        <v>-3.3084840270733308E-2</v>
      </c>
      <c r="AN569" s="17">
        <v>-9.4042369013276866E-2</v>
      </c>
      <c r="AO569" s="17">
        <v>0.80070108187134825</v>
      </c>
      <c r="AP569" s="17">
        <v>-2.106269106386089</v>
      </c>
      <c r="AQ569" s="17">
        <v>49.244165280225772</v>
      </c>
      <c r="AR569" s="17">
        <v>1.0375996187233985</v>
      </c>
      <c r="AS569" s="17">
        <v>2.3146363252108029</v>
      </c>
      <c r="AT569" s="17">
        <v>-0.99999999999999944</v>
      </c>
      <c r="AU569" s="17">
        <v>-0.99999999999999944</v>
      </c>
      <c r="AV569" s="17">
        <v>1.442854026222177</v>
      </c>
      <c r="AW569" s="17">
        <v>108.24133651415291</v>
      </c>
      <c r="AX569" s="17">
        <v>109.17408540399624</v>
      </c>
      <c r="AY569" s="17">
        <v>0.3754422125948243</v>
      </c>
      <c r="AZ569" s="17">
        <v>55.314125043775391</v>
      </c>
      <c r="BA569" s="22">
        <v>1537.1598256318518</v>
      </c>
      <c r="CU569" t="e">
        <v>#N/A</v>
      </c>
      <c r="CV569" t="e">
        <v>#N/A</v>
      </c>
    </row>
    <row r="570" spans="1:100" x14ac:dyDescent="0.25">
      <c r="A570">
        <v>1672</v>
      </c>
      <c r="B570" t="s">
        <v>998</v>
      </c>
      <c r="C570" s="22">
        <v>3</v>
      </c>
      <c r="D570" s="17">
        <v>4.6852875318564253</v>
      </c>
      <c r="E570" s="17">
        <v>-0.28716055279943925</v>
      </c>
      <c r="F570" s="17">
        <v>-0.28892404868670574</v>
      </c>
      <c r="G570" s="17">
        <v>-0.36538006571039539</v>
      </c>
      <c r="H570" s="17">
        <v>0.14133854556449407</v>
      </c>
      <c r="I570" s="17">
        <v>0</v>
      </c>
      <c r="J570" s="17">
        <v>8.4803127338696456</v>
      </c>
      <c r="K570" s="17">
        <v>0.14133854556449407</v>
      </c>
      <c r="L570" s="17">
        <v>-1.0000000000000007</v>
      </c>
      <c r="M570" s="17">
        <v>-1.0000000000000007</v>
      </c>
      <c r="N570" s="17">
        <v>2.8267709112898807</v>
      </c>
      <c r="O570" s="17">
        <v>12.800220200015682</v>
      </c>
      <c r="P570" s="17">
        <v>6.0855643125594314E-3</v>
      </c>
      <c r="Q570" s="17">
        <v>2.8290126352765368</v>
      </c>
      <c r="R570" s="17">
        <v>0.9590931064281234</v>
      </c>
      <c r="S570" s="17">
        <v>0.33333333333333365</v>
      </c>
      <c r="T570" s="17">
        <v>0.34077079799288429</v>
      </c>
      <c r="U570" s="17">
        <v>0.31198836737775293</v>
      </c>
      <c r="V570" s="17">
        <v>-2.8561991047129014E-2</v>
      </c>
      <c r="W570" s="17">
        <v>32.647678483693902</v>
      </c>
      <c r="X570" s="17">
        <v>1.616784573649511</v>
      </c>
      <c r="Y570" s="17">
        <v>-1.0000000000000007</v>
      </c>
      <c r="Z570" s="17">
        <v>-1.0000000000000007</v>
      </c>
      <c r="AA570" s="17">
        <v>72.920332821809083</v>
      </c>
      <c r="AB570" s="17">
        <v>0.21763837728640312</v>
      </c>
      <c r="AC570" s="17">
        <v>0.27778516188151725</v>
      </c>
      <c r="AD570" s="17">
        <v>0.29084768546582063</v>
      </c>
      <c r="AE570" s="17">
        <v>39.313561231687061</v>
      </c>
      <c r="AF570" s="17">
        <v>0.66666666666666663</v>
      </c>
      <c r="AG570" s="17">
        <v>-1.0000000000000007</v>
      </c>
      <c r="AH570" s="17">
        <v>-1.0000000000000007</v>
      </c>
      <c r="AI570" s="17">
        <v>9.7907361401366431E-3</v>
      </c>
      <c r="AJ570" s="17">
        <v>-2.8561991047129014E-2</v>
      </c>
      <c r="AK570" s="17">
        <v>0.10620111403744065</v>
      </c>
      <c r="AL570" s="17">
        <v>4.1248570246998614E-2</v>
      </c>
      <c r="AM570" s="17">
        <v>-0.15299809359261021</v>
      </c>
      <c r="AN570" s="17">
        <v>0.1681409414599479</v>
      </c>
      <c r="AO570" s="17">
        <v>-3.2939467696280524</v>
      </c>
      <c r="AP570" s="17">
        <v>4.4097663877336899</v>
      </c>
      <c r="AQ570" s="17">
        <v>41.127991217563562</v>
      </c>
      <c r="AR570" s="17">
        <v>0.95753050765684167</v>
      </c>
      <c r="AS570" s="17">
        <v>1.7581231192140057</v>
      </c>
      <c r="AT570" s="17">
        <v>-1.0000000000000007</v>
      </c>
      <c r="AU570" s="17">
        <v>-1.0000000000000007</v>
      </c>
      <c r="AV570" s="17">
        <v>0.59371304071772824</v>
      </c>
      <c r="AW570" s="17">
        <v>90.13031940955841</v>
      </c>
      <c r="AX570" s="17">
        <v>87.469935027648233</v>
      </c>
      <c r="AY570" s="17">
        <v>0.25839768996745222</v>
      </c>
      <c r="AZ570" s="17">
        <v>13.081569865166745</v>
      </c>
      <c r="BA570" s="22">
        <v>1433.0948547303367</v>
      </c>
      <c r="CU570" t="e">
        <v>#N/A</v>
      </c>
      <c r="CV570" t="e">
        <v>#N/A</v>
      </c>
    </row>
    <row r="571" spans="1:100" x14ac:dyDescent="0.25">
      <c r="A571">
        <v>1675</v>
      </c>
      <c r="B571" t="s">
        <v>999</v>
      </c>
      <c r="C571" s="22">
        <v>3</v>
      </c>
      <c r="D571" s="17">
        <v>5.4903612252973133</v>
      </c>
      <c r="E571" s="17">
        <v>2.8720886682599034E-2</v>
      </c>
      <c r="F571" s="17">
        <v>-0.51840626307658544</v>
      </c>
      <c r="G571" s="17">
        <v>-0.47405276915444894</v>
      </c>
      <c r="H571" s="17">
        <v>0.38951927919609897</v>
      </c>
      <c r="I571" s="17">
        <v>0</v>
      </c>
      <c r="J571" s="17">
        <v>23.371156751765938</v>
      </c>
      <c r="K571" s="17">
        <v>0.38951927919609897</v>
      </c>
      <c r="L571" s="17">
        <v>-1.0000000000000011</v>
      </c>
      <c r="M571" s="17">
        <v>-1.0000000000000011</v>
      </c>
      <c r="N571" s="17">
        <v>7.7903855839219798</v>
      </c>
      <c r="O571" s="17">
        <v>28.387465207908804</v>
      </c>
      <c r="P571" s="17">
        <v>0.25504870872059138</v>
      </c>
      <c r="Q571" s="17">
        <v>2.6279333707335732</v>
      </c>
      <c r="R571" s="17">
        <v>0.93073687183630804</v>
      </c>
      <c r="S571" s="17">
        <v>0.3333333333333337</v>
      </c>
      <c r="T571" s="17">
        <v>0.32966731408261607</v>
      </c>
      <c r="U571" s="17">
        <v>0.56099172783201745</v>
      </c>
      <c r="V571" s="17">
        <v>-3.6981322350750842E-3</v>
      </c>
      <c r="W571" s="17">
        <v>33.2309985526717</v>
      </c>
      <c r="X571" s="17">
        <v>2.4915934668867536</v>
      </c>
      <c r="Y571" s="17">
        <v>-1.0000000000000011</v>
      </c>
      <c r="Z571" s="17">
        <v>-1.0000000000000011</v>
      </c>
      <c r="AA571" s="17">
        <v>70.47070815596841</v>
      </c>
      <c r="AB571" s="17">
        <v>0.14385245707311797</v>
      </c>
      <c r="AC571" s="17">
        <v>0.29027646398935536</v>
      </c>
      <c r="AD571" s="17">
        <v>0.29205053356673583</v>
      </c>
      <c r="AE571" s="17">
        <v>36.30897273146045</v>
      </c>
      <c r="AF571" s="17">
        <v>0.5</v>
      </c>
      <c r="AG571" s="17">
        <v>-1.0000000000000011</v>
      </c>
      <c r="AH571" s="17">
        <v>-1.0000000000000011</v>
      </c>
      <c r="AI571" s="17">
        <v>0</v>
      </c>
      <c r="AJ571" s="17">
        <v>-3.6981322350750842E-3</v>
      </c>
      <c r="AK571" s="17">
        <v>-5.2313584273689852E-2</v>
      </c>
      <c r="AL571" s="17">
        <v>2.5367858812478369E-2</v>
      </c>
      <c r="AM571" s="17">
        <v>-0.25021156364816882</v>
      </c>
      <c r="AN571" s="17">
        <v>7.9321132622493282E-2</v>
      </c>
      <c r="AO571" s="17">
        <v>-6.5168570125726717</v>
      </c>
      <c r="AP571" s="17">
        <v>2.1098676096247231</v>
      </c>
      <c r="AQ571" s="17">
        <v>56.602155304437638</v>
      </c>
      <c r="AR571" s="17">
        <v>1.2202942430128918</v>
      </c>
      <c r="AS571" s="17">
        <v>2.8811127460828505</v>
      </c>
      <c r="AT571" s="17">
        <v>-1.0000000000000011</v>
      </c>
      <c r="AU571" s="17">
        <v>-1.0000000000000011</v>
      </c>
      <c r="AV571" s="17">
        <v>0.45668410268185844</v>
      </c>
      <c r="AW571" s="17">
        <v>100.96804097350201</v>
      </c>
      <c r="AX571" s="17">
        <v>100.59822774999454</v>
      </c>
      <c r="AY571" s="17">
        <v>0.28206941239982775</v>
      </c>
      <c r="AZ571" s="17">
        <v>23.351714174504959</v>
      </c>
      <c r="BA571" s="22">
        <v>1508.000568053151</v>
      </c>
      <c r="CU571" t="e">
        <v>#N/A</v>
      </c>
      <c r="CV571" t="e">
        <v>#N/A</v>
      </c>
    </row>
    <row r="572" spans="1:100" x14ac:dyDescent="0.25">
      <c r="A572">
        <v>1676</v>
      </c>
      <c r="B572" t="s">
        <v>1000</v>
      </c>
      <c r="C572" s="22">
        <v>3</v>
      </c>
      <c r="D572" s="17">
        <v>5.217761713725122</v>
      </c>
      <c r="E572" s="17">
        <v>0</v>
      </c>
      <c r="F572" s="17">
        <v>-0.71355925412402832</v>
      </c>
      <c r="G572" s="17">
        <v>-0.71355925412402832</v>
      </c>
      <c r="H572" s="17">
        <v>0.5669570176028228</v>
      </c>
      <c r="I572" s="17">
        <v>0.10284479125862284</v>
      </c>
      <c r="J572" s="17">
        <v>40.18810853168673</v>
      </c>
      <c r="K572" s="17">
        <v>0.6698018088614458</v>
      </c>
      <c r="L572" s="17">
        <v>-0.99999999999999956</v>
      </c>
      <c r="M572" s="17">
        <v>-0.99999999999999956</v>
      </c>
      <c r="N572" s="17">
        <v>13.396036177228902</v>
      </c>
      <c r="O572" s="17">
        <v>44.692310991287805</v>
      </c>
      <c r="P572" s="17">
        <v>-0.11136396727067398</v>
      </c>
      <c r="Q572" s="17">
        <v>-1.290857246836254</v>
      </c>
      <c r="R572" s="17">
        <v>-0.46478191101171851</v>
      </c>
      <c r="S572" s="17">
        <v>0.33333333333333326</v>
      </c>
      <c r="T572" s="17">
        <v>0.33333333333333326</v>
      </c>
      <c r="U572" s="17">
        <v>0.34321389370291566</v>
      </c>
      <c r="V572" s="17">
        <v>0.46839839419747353</v>
      </c>
      <c r="W572" s="17">
        <v>32.339085828224434</v>
      </c>
      <c r="X572" s="17">
        <v>4.1801107978017269</v>
      </c>
      <c r="Y572" s="17">
        <v>-0.99999999999999956</v>
      </c>
      <c r="Z572" s="17">
        <v>-0.99999999999999956</v>
      </c>
      <c r="AA572" s="17">
        <v>77.304501403151789</v>
      </c>
      <c r="AB572" s="17">
        <v>0.43258593640357645</v>
      </c>
      <c r="AC572" s="17">
        <v>0.37262557455848344</v>
      </c>
      <c r="AD572" s="17">
        <v>0.10339243875672031</v>
      </c>
      <c r="AE572" s="17">
        <v>45.430197485939026</v>
      </c>
      <c r="AF572" s="17">
        <v>0.8666666666666667</v>
      </c>
      <c r="AG572" s="17">
        <v>-0.99999999999999956</v>
      </c>
      <c r="AH572" s="17">
        <v>-0.99999999999999956</v>
      </c>
      <c r="AI572" s="17">
        <v>-1.8515944999778496E-2</v>
      </c>
      <c r="AJ572" s="17">
        <v>0.46839839419747353</v>
      </c>
      <c r="AK572" s="17">
        <v>7.2334473391274107E-3</v>
      </c>
      <c r="AL572" s="17">
        <v>3.9998990882392324E-2</v>
      </c>
      <c r="AM572" s="17">
        <v>0.14454474229309941</v>
      </c>
      <c r="AN572" s="17">
        <v>2.1023158298134184E-2</v>
      </c>
      <c r="AO572" s="17">
        <v>3.649785794023122</v>
      </c>
      <c r="AP572" s="17">
        <v>0.72557391186531639</v>
      </c>
      <c r="AQ572" s="17">
        <v>72.527194359911178</v>
      </c>
      <c r="AR572" s="17">
        <v>1.4782789545670552</v>
      </c>
      <c r="AS572" s="17">
        <v>4.849912606663171</v>
      </c>
      <c r="AT572" s="17">
        <v>-0.99999999999999956</v>
      </c>
      <c r="AU572" s="17">
        <v>-0.99999999999999956</v>
      </c>
      <c r="AV572" s="17">
        <v>-1.1783411651357469</v>
      </c>
      <c r="AW572" s="17">
        <v>122.72238630630495</v>
      </c>
      <c r="AX572" s="17">
        <v>169.19190682605668</v>
      </c>
      <c r="AY572" s="17">
        <v>0.3102002009388638</v>
      </c>
      <c r="AZ572" s="17">
        <v>12.436069813146638</v>
      </c>
      <c r="BA572" s="22">
        <v>1547.40645546108</v>
      </c>
      <c r="CU572" t="e">
        <v>#N/A</v>
      </c>
      <c r="CV572" t="e">
        <v>#N/A</v>
      </c>
    </row>
    <row r="573" spans="1:100" x14ac:dyDescent="0.25">
      <c r="A573">
        <v>1677</v>
      </c>
      <c r="B573" t="s">
        <v>1001</v>
      </c>
      <c r="C573" s="22">
        <v>3</v>
      </c>
      <c r="D573" s="17">
        <v>5.4560740312872085</v>
      </c>
      <c r="E573" s="17">
        <v>-0.14487030459216418</v>
      </c>
      <c r="F573" s="17">
        <v>-0.71440640999251792</v>
      </c>
      <c r="G573" s="17">
        <v>-0.75085799919549212</v>
      </c>
      <c r="H573" s="17">
        <v>6.0395895869910135E-2</v>
      </c>
      <c r="I573" s="17">
        <v>0</v>
      </c>
      <c r="J573" s="17">
        <v>3.6237537521946086</v>
      </c>
      <c r="K573" s="17">
        <v>6.0395895869910135E-2</v>
      </c>
      <c r="L573" s="17">
        <v>-0.99999999999999911</v>
      </c>
      <c r="M573" s="17">
        <v>-0.99999999999999911</v>
      </c>
      <c r="N573" s="17">
        <v>1.2079179173982029</v>
      </c>
      <c r="O573" s="17">
        <v>8.3289697842863237</v>
      </c>
      <c r="P573" s="17">
        <v>1.2581521789822079</v>
      </c>
      <c r="Q573" s="17">
        <v>-6.0186119799828415</v>
      </c>
      <c r="R573" s="17">
        <v>-1.815022370039914</v>
      </c>
      <c r="S573" s="17">
        <v>0.33333333333333304</v>
      </c>
      <c r="T573" s="17">
        <v>0.3457750193311046</v>
      </c>
      <c r="U573" s="17">
        <v>0.12564092052329068</v>
      </c>
      <c r="V573" s="17">
        <v>-1.5469150968495377E-2</v>
      </c>
      <c r="W573" s="17">
        <v>29.155369053972898</v>
      </c>
      <c r="X573" s="17">
        <v>1.0409029190744892</v>
      </c>
      <c r="Y573" s="17">
        <v>-0.99999999999999911</v>
      </c>
      <c r="Z573" s="17">
        <v>-0.99999999999999911</v>
      </c>
      <c r="AA573" s="17">
        <v>53.122052132618421</v>
      </c>
      <c r="AB573" s="17">
        <v>0.18173571535943017</v>
      </c>
      <c r="AC573" s="17">
        <v>0.32441746985748526</v>
      </c>
      <c r="AD573" s="17">
        <v>9.4809237567928112E-3</v>
      </c>
      <c r="AE573" s="17">
        <v>25.7817054486854</v>
      </c>
      <c r="AF573" s="17">
        <v>0.46153846153846156</v>
      </c>
      <c r="AG573" s="17">
        <v>-0.99999999999999911</v>
      </c>
      <c r="AH573" s="17">
        <v>-0.99999999999999911</v>
      </c>
      <c r="AI573" s="17">
        <v>-0.13187785261264337</v>
      </c>
      <c r="AJ573" s="17">
        <v>-1.5469150968495377E-2</v>
      </c>
      <c r="AK573" s="17">
        <v>0.1220932457628299</v>
      </c>
      <c r="AL573" s="17">
        <v>4.5969003779966891E-2</v>
      </c>
      <c r="AM573" s="17">
        <v>0.60927821768199431</v>
      </c>
      <c r="AN573" s="17">
        <v>0.19383363809528206</v>
      </c>
      <c r="AO573" s="17">
        <v>15.84242167086401</v>
      </c>
      <c r="AP573" s="17">
        <v>5.0756859712818869</v>
      </c>
      <c r="AQ573" s="17">
        <v>32.779122806167486</v>
      </c>
      <c r="AR573" s="17">
        <v>0.78928012221923249</v>
      </c>
      <c r="AS573" s="17">
        <v>1.1012988149443996</v>
      </c>
      <c r="AT573" s="17">
        <v>-0.99999999999999911</v>
      </c>
      <c r="AU573" s="17">
        <v>-0.99999999999999911</v>
      </c>
      <c r="AV573" s="17">
        <v>-2.5658803692354066</v>
      </c>
      <c r="AW573" s="17">
        <v>66.526707888186621</v>
      </c>
      <c r="AX573" s="17">
        <v>62.342235739084231</v>
      </c>
      <c r="AY573" s="17">
        <v>0.26270119095005023</v>
      </c>
      <c r="AZ573" s="17">
        <v>14.120941993859724</v>
      </c>
      <c r="BA573" s="22">
        <v>1341.6958367101829</v>
      </c>
      <c r="CU573" t="e">
        <v>#N/A</v>
      </c>
      <c r="CV573" t="e">
        <v>#N/A</v>
      </c>
    </row>
    <row r="574" spans="1:100" x14ac:dyDescent="0.25">
      <c r="A574">
        <v>1678</v>
      </c>
      <c r="B574" t="s">
        <v>1002</v>
      </c>
      <c r="C574" s="22">
        <v>3</v>
      </c>
      <c r="D574" s="17">
        <v>5.1433352627993312</v>
      </c>
      <c r="E574" s="17">
        <v>-0.14413467665501084</v>
      </c>
      <c r="F574" s="17">
        <v>17.071002876781495</v>
      </c>
      <c r="G574" s="17">
        <v>17.024914078153202</v>
      </c>
      <c r="H574" s="17">
        <v>7.963836758909415E-2</v>
      </c>
      <c r="I574" s="17">
        <v>5.1591481119948931E-3</v>
      </c>
      <c r="J574" s="17">
        <v>5.0878509420653417</v>
      </c>
      <c r="K574" s="17">
        <v>8.479751570108901E-2</v>
      </c>
      <c r="L574" s="17">
        <v>-1.0000000000000022</v>
      </c>
      <c r="M574" s="17">
        <v>-1.0000000000000022</v>
      </c>
      <c r="N574" s="17">
        <v>1.6959503140217793</v>
      </c>
      <c r="O574" s="17">
        <v>27.256100283017851</v>
      </c>
      <c r="P574" s="17">
        <v>-0.32190664262589108</v>
      </c>
      <c r="Q574" s="17">
        <v>63.030386538944981</v>
      </c>
      <c r="R574" s="17">
        <v>20.779587141014286</v>
      </c>
      <c r="S574" s="17">
        <v>0.33333333333333398</v>
      </c>
      <c r="T574" s="17">
        <v>0.33333333333333398</v>
      </c>
      <c r="U574" s="17">
        <v>0.24379762840207839</v>
      </c>
      <c r="V574" s="17">
        <v>4.5275329564385521E-2</v>
      </c>
      <c r="W574" s="17">
        <v>34.837684357281709</v>
      </c>
      <c r="X574" s="17">
        <v>1.8287116419602054</v>
      </c>
      <c r="Y574" s="17">
        <v>-1.0000000000000022</v>
      </c>
      <c r="Z574" s="17">
        <v>-1.0000000000000022</v>
      </c>
      <c r="AA574" s="17">
        <v>109.06143982647355</v>
      </c>
      <c r="AB574" s="17">
        <v>0.23116316255646288</v>
      </c>
      <c r="AC574" s="17">
        <v>0.40093134749178061</v>
      </c>
      <c r="AD574" s="17">
        <v>0.43678885651530597</v>
      </c>
      <c r="AE574" s="17">
        <v>53.444168328177476</v>
      </c>
      <c r="AF574" s="17">
        <v>0.875</v>
      </c>
      <c r="AG574" s="17">
        <v>-1.0000000000000022</v>
      </c>
      <c r="AH574" s="17">
        <v>-1.0000000000000022</v>
      </c>
      <c r="AI574" s="17">
        <v>0.57939325436646871</v>
      </c>
      <c r="AJ574" s="17">
        <v>4.5275329564385521E-2</v>
      </c>
      <c r="AK574" s="17">
        <v>3.4328757386807081E-2</v>
      </c>
      <c r="AL574" s="17">
        <v>0.25228041240841964</v>
      </c>
      <c r="AM574" s="17">
        <v>0.15242908075746861</v>
      </c>
      <c r="AN574" s="17">
        <v>6.5218813568783479E-2</v>
      </c>
      <c r="AO574" s="17">
        <v>3.9823708058707505</v>
      </c>
      <c r="AP574" s="17">
        <v>2.8918724012616859</v>
      </c>
      <c r="AQ574" s="17">
        <v>39.925535299347054</v>
      </c>
      <c r="AR574" s="17">
        <v>0.95573962463313178</v>
      </c>
      <c r="AS574" s="17">
        <v>1.9135091576612959</v>
      </c>
      <c r="AT574" s="17">
        <v>-1.0000000000000022</v>
      </c>
      <c r="AU574" s="17">
        <v>-1.0000000000000022</v>
      </c>
      <c r="AV574" s="17">
        <v>37.804501219167477</v>
      </c>
      <c r="AW574" s="17">
        <v>139.20941251075305</v>
      </c>
      <c r="AX574" s="17">
        <v>155.32481055452095</v>
      </c>
      <c r="AY574" s="17">
        <v>0.43798519577957129</v>
      </c>
      <c r="AZ574" s="17">
        <v>51.278739155708756</v>
      </c>
      <c r="BA574" s="22">
        <v>1768.3522502047485</v>
      </c>
      <c r="CU574" t="e">
        <v>#N/A</v>
      </c>
      <c r="CV574" t="e">
        <v>#N/A</v>
      </c>
    </row>
    <row r="575" spans="1:100" x14ac:dyDescent="0.25">
      <c r="A575">
        <v>1683</v>
      </c>
      <c r="B575" t="s">
        <v>1003</v>
      </c>
      <c r="C575" s="22">
        <v>3</v>
      </c>
      <c r="D575" s="17">
        <v>5.2847936288666713</v>
      </c>
      <c r="E575" s="17">
        <v>2.3521129632933097E-3</v>
      </c>
      <c r="F575" s="17">
        <v>8.434319717662965E-2</v>
      </c>
      <c r="G575" s="17">
        <v>6.7451702672971584E-2</v>
      </c>
      <c r="H575" s="17">
        <v>0.12243387249901336</v>
      </c>
      <c r="I575" s="17">
        <v>0</v>
      </c>
      <c r="J575" s="17">
        <v>7.3460323499408009</v>
      </c>
      <c r="K575" s="17">
        <v>0.12243387249901336</v>
      </c>
      <c r="L575" s="17">
        <v>-0.99999999999999967</v>
      </c>
      <c r="M575" s="17">
        <v>-0.99999999999999967</v>
      </c>
      <c r="N575" s="17">
        <v>2.4486774499802673</v>
      </c>
      <c r="O575" s="17">
        <v>12.698277681480446</v>
      </c>
      <c r="P575" s="17">
        <v>-0.20845227355617846</v>
      </c>
      <c r="Q575" s="17">
        <v>-0.72649327922789586</v>
      </c>
      <c r="R575" s="17">
        <v>-0.17323359804922128</v>
      </c>
      <c r="S575" s="17">
        <v>0.33333333333333298</v>
      </c>
      <c r="T575" s="17">
        <v>0.34049749492368248</v>
      </c>
      <c r="U575" s="17">
        <v>0.3880450004741624</v>
      </c>
      <c r="V575" s="17">
        <v>-0.1403845207934338</v>
      </c>
      <c r="W575" s="17">
        <v>31.962297417549241</v>
      </c>
      <c r="X575" s="17">
        <v>1.2684339944843996</v>
      </c>
      <c r="Y575" s="17">
        <v>-0.99999999999999967</v>
      </c>
      <c r="Z575" s="17">
        <v>-0.99999999999999967</v>
      </c>
      <c r="AA575" s="17">
        <v>54.182204052739884</v>
      </c>
      <c r="AB575" s="17">
        <v>0.22582807805642691</v>
      </c>
      <c r="AC575" s="17">
        <v>0.1358357797124902</v>
      </c>
      <c r="AD575" s="17">
        <v>8.6198946895879994E-2</v>
      </c>
      <c r="AE575" s="17">
        <v>22.393140233239855</v>
      </c>
      <c r="AF575" s="17">
        <v>0.4</v>
      </c>
      <c r="AG575" s="17">
        <v>-0.99999999999999967</v>
      </c>
      <c r="AH575" s="17">
        <v>-0.99999999999999967</v>
      </c>
      <c r="AI575" s="17">
        <v>0</v>
      </c>
      <c r="AJ575" s="17">
        <v>-0.1403845207934338</v>
      </c>
      <c r="AK575" s="17">
        <v>0.10945332749114497</v>
      </c>
      <c r="AL575" s="17">
        <v>0.31989055810461026</v>
      </c>
      <c r="AM575" s="17">
        <v>-2.8488231027641094E-2</v>
      </c>
      <c r="AN575" s="17">
        <v>0.12615249868707282</v>
      </c>
      <c r="AO575" s="17">
        <v>-0.1649391382353021</v>
      </c>
      <c r="AP575" s="17">
        <v>4.7532652576998675</v>
      </c>
      <c r="AQ575" s="17">
        <v>39.308329767490044</v>
      </c>
      <c r="AR575" s="17">
        <v>0.92149130793774459</v>
      </c>
      <c r="AS575" s="17">
        <v>1.3908678669834125</v>
      </c>
      <c r="AT575" s="17">
        <v>-0.99999999999999967</v>
      </c>
      <c r="AU575" s="17">
        <v>-0.99999999999999967</v>
      </c>
      <c r="AV575" s="17">
        <v>-0.10578189537624987</v>
      </c>
      <c r="AW575" s="17">
        <v>71.633746991920191</v>
      </c>
      <c r="AX575" s="17">
        <v>57.595294912576819</v>
      </c>
      <c r="AY575" s="17">
        <v>0.29345585019506931</v>
      </c>
      <c r="AZ575" s="17">
        <v>6.6918519607758631</v>
      </c>
      <c r="BA575" s="22">
        <v>1520.5264287726286</v>
      </c>
      <c r="CU575" t="e">
        <v>#N/A</v>
      </c>
      <c r="CV575" t="e">
        <v>#N/A</v>
      </c>
    </row>
    <row r="576" spans="1:100" x14ac:dyDescent="0.25">
      <c r="A576">
        <v>1684</v>
      </c>
      <c r="B576" t="s">
        <v>1004</v>
      </c>
      <c r="C576" s="22">
        <v>3</v>
      </c>
      <c r="D576" s="17">
        <v>5.2469901832182648</v>
      </c>
      <c r="E576" s="17">
        <v>6.7672297346452776E-2</v>
      </c>
      <c r="F576" s="17">
        <v>1.1447149222759236</v>
      </c>
      <c r="G576" s="17">
        <v>1.1771599416730456</v>
      </c>
      <c r="H576" s="17">
        <v>0.37981312695734015</v>
      </c>
      <c r="I576" s="17">
        <v>0</v>
      </c>
      <c r="J576" s="17">
        <v>22.78878761744042</v>
      </c>
      <c r="K576" s="17">
        <v>0.37981312695734015</v>
      </c>
      <c r="L576" s="17">
        <v>-1</v>
      </c>
      <c r="M576" s="17">
        <v>-1</v>
      </c>
      <c r="N576" s="17">
        <v>7.5962625391468013</v>
      </c>
      <c r="O576" s="17">
        <v>29.212937742331732</v>
      </c>
      <c r="P576" s="17">
        <v>0.63933904259762853</v>
      </c>
      <c r="Q576" s="17">
        <v>-2.407502799433241</v>
      </c>
      <c r="R576" s="17">
        <v>-0.87895307864349936</v>
      </c>
      <c r="S576" s="17">
        <v>0.33333333333333309</v>
      </c>
      <c r="T576" s="17">
        <v>0.33333333333333309</v>
      </c>
      <c r="U576" s="17">
        <v>0.35059077137606548</v>
      </c>
      <c r="V576" s="17">
        <v>0.15194714939697626</v>
      </c>
      <c r="W576" s="17">
        <v>31.575658419294733</v>
      </c>
      <c r="X576" s="17">
        <v>2.6008995215954474</v>
      </c>
      <c r="Y576" s="17">
        <v>-1</v>
      </c>
      <c r="Z576" s="17">
        <v>-1</v>
      </c>
      <c r="AA576" s="17">
        <v>83.61587981565161</v>
      </c>
      <c r="AB576" s="17">
        <v>0.24132121038578716</v>
      </c>
      <c r="AC576" s="17">
        <v>0.38774591154916838</v>
      </c>
      <c r="AD576" s="17">
        <v>0.42931636756505254</v>
      </c>
      <c r="AE576" s="17">
        <v>52.919174475000432</v>
      </c>
      <c r="AF576" s="17">
        <v>0.89473684210526316</v>
      </c>
      <c r="AG576" s="17">
        <v>-1</v>
      </c>
      <c r="AH576" s="17">
        <v>-1</v>
      </c>
      <c r="AI576" s="17">
        <v>-2.7349146602150865E-2</v>
      </c>
      <c r="AJ576" s="17">
        <v>0.15194714939697626</v>
      </c>
      <c r="AK576" s="17">
        <v>-1.0546148017226666E-2</v>
      </c>
      <c r="AL576" s="17">
        <v>5.0320049344975762E-2</v>
      </c>
      <c r="AM576" s="17">
        <v>0.18692952303137642</v>
      </c>
      <c r="AN576" s="17">
        <v>0.11790850255635636</v>
      </c>
      <c r="AO576" s="17">
        <v>4.6205073356982771</v>
      </c>
      <c r="AP576" s="17">
        <v>3.199312810633788</v>
      </c>
      <c r="AQ576" s="17">
        <v>54.36444603673516</v>
      </c>
      <c r="AR576" s="17">
        <v>1.1692045874397086</v>
      </c>
      <c r="AS576" s="17">
        <v>2.9807126485527862</v>
      </c>
      <c r="AT576" s="17">
        <v>-1</v>
      </c>
      <c r="AU576" s="17">
        <v>-1</v>
      </c>
      <c r="AV576" s="17">
        <v>0.29820686302954685</v>
      </c>
      <c r="AW576" s="17">
        <v>116.02813036861716</v>
      </c>
      <c r="AX576" s="17">
        <v>130.67586237627177</v>
      </c>
      <c r="AY576" s="17">
        <v>0.18303227200272243</v>
      </c>
      <c r="AZ576" s="17">
        <v>6.5176429289667777</v>
      </c>
      <c r="BA576" s="22">
        <v>1557.1477629693079</v>
      </c>
      <c r="CU576" t="e">
        <v>#N/A</v>
      </c>
      <c r="CV576" t="e">
        <v>#N/A</v>
      </c>
    </row>
    <row r="577" spans="1:100" x14ac:dyDescent="0.25">
      <c r="A577">
        <v>1690</v>
      </c>
      <c r="B577" t="s">
        <v>1005</v>
      </c>
      <c r="C577" s="22">
        <v>3</v>
      </c>
      <c r="D577" s="17">
        <v>4.9620336000386969</v>
      </c>
      <c r="E577" s="17">
        <v>-2.451615393911729E-2</v>
      </c>
      <c r="F577" s="17">
        <v>22.532305988334006</v>
      </c>
      <c r="G577" s="17">
        <v>22.532305988334006</v>
      </c>
      <c r="H577" s="17">
        <v>8.9366626621691647E-2</v>
      </c>
      <c r="I577" s="17">
        <v>0</v>
      </c>
      <c r="J577" s="17">
        <v>5.361997597301503</v>
      </c>
      <c r="K577" s="17">
        <v>8.9366626621691647E-2</v>
      </c>
      <c r="L577" s="17">
        <v>-1.0000000000000004</v>
      </c>
      <c r="M577" s="17">
        <v>-1.0000000000000004</v>
      </c>
      <c r="N577" s="17">
        <v>1.7873325324338343</v>
      </c>
      <c r="O577" s="17">
        <v>32.856337185674207</v>
      </c>
      <c r="P577" s="17">
        <v>3.0321211055165023E-3</v>
      </c>
      <c r="Q577" s="17">
        <v>45.236589155774531</v>
      </c>
      <c r="R577" s="17">
        <v>14.749214934737019</v>
      </c>
      <c r="S577" s="17">
        <v>0.33333333333333315</v>
      </c>
      <c r="T577" s="17">
        <v>0.33333333333333315</v>
      </c>
      <c r="U577" s="17">
        <v>0.40562418585097493</v>
      </c>
      <c r="V577" s="17">
        <v>6.8912844494960934E-2</v>
      </c>
      <c r="W577" s="17">
        <v>42.07348281563646</v>
      </c>
      <c r="X577" s="17">
        <v>2.6132738504186417</v>
      </c>
      <c r="Y577" s="17">
        <v>-1.0000000000000004</v>
      </c>
      <c r="Z577" s="17">
        <v>-1.0000000000000004</v>
      </c>
      <c r="AA577" s="17">
        <v>83.812913256014753</v>
      </c>
      <c r="AB577" s="17">
        <v>0.22182492299831477</v>
      </c>
      <c r="AC577" s="17">
        <v>0.23214522564454712</v>
      </c>
      <c r="AD577" s="17">
        <v>8.5834161469964629E-2</v>
      </c>
      <c r="AE577" s="17">
        <v>26.990215505641345</v>
      </c>
      <c r="AF577" s="17">
        <v>0.7142857142857143</v>
      </c>
      <c r="AG577" s="17">
        <v>-1.0000000000000004</v>
      </c>
      <c r="AH577" s="17">
        <v>-1.0000000000000004</v>
      </c>
      <c r="AI577" s="17">
        <v>0.72197077151173616</v>
      </c>
      <c r="AJ577" s="17">
        <v>6.8912844494960934E-2</v>
      </c>
      <c r="AK577" s="17">
        <v>-2.9969428370351905E-2</v>
      </c>
      <c r="AL577" s="17">
        <v>0.23841910770402192</v>
      </c>
      <c r="AM577" s="17">
        <v>0.38385626076694945</v>
      </c>
      <c r="AN577" s="17">
        <v>0.3670945986099442</v>
      </c>
      <c r="AO577" s="17">
        <v>9.4465593773219805</v>
      </c>
      <c r="AP577" s="17">
        <v>10.369460503768719</v>
      </c>
      <c r="AQ577" s="17">
        <v>47.435480412937963</v>
      </c>
      <c r="AR577" s="17">
        <v>1.1412036970126025</v>
      </c>
      <c r="AS577" s="17">
        <v>2.7026404770403332</v>
      </c>
      <c r="AT577" s="17">
        <v>-1.0000000000000004</v>
      </c>
      <c r="AU577" s="17">
        <v>-1.0000000000000004</v>
      </c>
      <c r="AV577" s="17">
        <v>37.281520923071021</v>
      </c>
      <c r="AW577" s="17">
        <v>127.03871094545765</v>
      </c>
      <c r="AX577" s="17">
        <v>148.36941082518842</v>
      </c>
      <c r="AY577" s="17">
        <v>0.58215432305608728</v>
      </c>
      <c r="AZ577" s="17">
        <v>49.066849576696612</v>
      </c>
      <c r="BA577" s="22">
        <v>1621.0101508906882</v>
      </c>
      <c r="CU577" t="e">
        <v>#N/A</v>
      </c>
      <c r="CV577" t="e">
        <v>#N/A</v>
      </c>
    </row>
    <row r="578" spans="1:100" x14ac:dyDescent="0.25">
      <c r="A578">
        <v>1699</v>
      </c>
      <c r="B578" t="s">
        <v>1006</v>
      </c>
      <c r="C578" s="22">
        <v>3</v>
      </c>
      <c r="D578" s="17">
        <v>4.0828536572249883</v>
      </c>
      <c r="E578" s="17">
        <v>0.29483064334570142</v>
      </c>
      <c r="F578" s="17">
        <v>0.58114108109979334</v>
      </c>
      <c r="G578" s="17">
        <v>0.6936293461349784</v>
      </c>
      <c r="H578" s="17">
        <v>-0.21210848780189362</v>
      </c>
      <c r="I578" s="17">
        <v>0</v>
      </c>
      <c r="J578" s="17">
        <v>-12.726509268113617</v>
      </c>
      <c r="K578" s="17">
        <v>-0.21210848780189362</v>
      </c>
      <c r="L578" s="17">
        <v>-1.0000000000000016</v>
      </c>
      <c r="M578" s="17">
        <v>-1.0000000000000016</v>
      </c>
      <c r="N578" s="17">
        <v>-4.2421697560378746</v>
      </c>
      <c r="O578" s="17">
        <v>-7.9500262647536495</v>
      </c>
      <c r="P578" s="17">
        <v>0.74365639538376038</v>
      </c>
      <c r="Q578" s="17">
        <v>9.4984667130733391E-2</v>
      </c>
      <c r="R578" s="17">
        <v>0.10492235553417351</v>
      </c>
      <c r="S578" s="17">
        <v>0.33333333333333376</v>
      </c>
      <c r="T578" s="17">
        <v>0.33333333333333376</v>
      </c>
      <c r="U578" s="17">
        <v>0.28572462483622274</v>
      </c>
      <c r="V578" s="17">
        <v>-1.3201908286733904E-2</v>
      </c>
      <c r="W578" s="17">
        <v>46.05191484072202</v>
      </c>
      <c r="X578" s="17">
        <v>1.9424622040930477</v>
      </c>
      <c r="Y578" s="17">
        <v>-1.0000000000000016</v>
      </c>
      <c r="Z578" s="17">
        <v>-1.0000000000000016</v>
      </c>
      <c r="AA578" s="17">
        <v>91.272325594966389</v>
      </c>
      <c r="AB578" s="17">
        <v>0.32454593444927476</v>
      </c>
      <c r="AC578" s="17">
        <v>0.32780107613327947</v>
      </c>
      <c r="AD578" s="17">
        <v>0.24996275739164919</v>
      </c>
      <c r="AE578" s="17">
        <v>45.115488398710156</v>
      </c>
      <c r="AF578" s="17">
        <v>0.75</v>
      </c>
      <c r="AG578" s="17">
        <v>-1.0000000000000016</v>
      </c>
      <c r="AH578" s="17">
        <v>-1.0000000000000016</v>
      </c>
      <c r="AI578" s="17">
        <v>6.8346577520925298E-3</v>
      </c>
      <c r="AJ578" s="17">
        <v>-1.3201908286733904E-2</v>
      </c>
      <c r="AK578" s="17">
        <v>-0.22668973601017828</v>
      </c>
      <c r="AL578" s="17">
        <v>0.16856512503463245</v>
      </c>
      <c r="AM578" s="17">
        <v>0.19230626834191025</v>
      </c>
      <c r="AN578" s="17">
        <v>-0.15718083126136853</v>
      </c>
      <c r="AO578" s="17">
        <v>3.6742080284968668</v>
      </c>
      <c r="AP578" s="17">
        <v>-3.0866951563610514</v>
      </c>
      <c r="AQ578" s="17">
        <v>33.325405572608368</v>
      </c>
      <c r="AR578" s="17">
        <v>0.9391893832161563</v>
      </c>
      <c r="AS578" s="17">
        <v>1.7303537162911553</v>
      </c>
      <c r="AT578" s="17">
        <v>-1.0000000000000016</v>
      </c>
      <c r="AU578" s="17">
        <v>-1.0000000000000016</v>
      </c>
      <c r="AV578" s="17">
        <v>0.79855170166915168</v>
      </c>
      <c r="AW578" s="17">
        <v>80.235604173851613</v>
      </c>
      <c r="AX578" s="17">
        <v>79.052106500220077</v>
      </c>
      <c r="AY578" s="17">
        <v>0.26808801981828462</v>
      </c>
      <c r="AZ578" s="17">
        <v>26.397860371487006</v>
      </c>
      <c r="BA578" s="22">
        <v>1525.0124471641436</v>
      </c>
      <c r="CU578" t="e">
        <v>#N/A</v>
      </c>
      <c r="CV578" t="e">
        <v>#N/A</v>
      </c>
    </row>
    <row r="579" spans="1:100" x14ac:dyDescent="0.25">
      <c r="A579">
        <v>1700</v>
      </c>
      <c r="B579" t="s">
        <v>1007</v>
      </c>
      <c r="C579" s="22">
        <v>3</v>
      </c>
      <c r="D579" s="17">
        <v>4.2033361031691747</v>
      </c>
      <c r="E579" s="17">
        <v>2.4528081865490631E-2</v>
      </c>
      <c r="F579" s="17">
        <v>-0.23581736464204389</v>
      </c>
      <c r="G579" s="17">
        <v>-0.22420614235903341</v>
      </c>
      <c r="H579" s="17">
        <v>0.59440349865362596</v>
      </c>
      <c r="I579" s="17">
        <v>0</v>
      </c>
      <c r="J579" s="17">
        <v>35.664209919217569</v>
      </c>
      <c r="K579" s="17">
        <v>0.59440349865362596</v>
      </c>
      <c r="L579" s="17">
        <v>-0.999999999999998</v>
      </c>
      <c r="M579" s="17">
        <v>-0.999999999999998</v>
      </c>
      <c r="N579" s="17">
        <v>11.888069973072518</v>
      </c>
      <c r="O579" s="17">
        <v>39.64333988002771</v>
      </c>
      <c r="P579" s="17">
        <v>3.8568062128848876E-2</v>
      </c>
      <c r="Q579" s="17">
        <v>-2.5082055416038345</v>
      </c>
      <c r="R579" s="17">
        <v>-0.69756458060497195</v>
      </c>
      <c r="S579" s="17">
        <v>0.33333333333333276</v>
      </c>
      <c r="T579" s="17">
        <v>0.37449993988970942</v>
      </c>
      <c r="U579" s="17">
        <v>0.57321141890057303</v>
      </c>
      <c r="V579" s="17">
        <v>0</v>
      </c>
      <c r="W579" s="17">
        <v>27.465647738799532</v>
      </c>
      <c r="X579" s="17">
        <v>2.3949641065956424</v>
      </c>
      <c r="Y579" s="17">
        <v>-0.999999999999998</v>
      </c>
      <c r="Z579" s="17">
        <v>-0.999999999999998</v>
      </c>
      <c r="AA579" s="17">
        <v>66.798787944516576</v>
      </c>
      <c r="AB579" s="17">
        <v>0.28111725705771345</v>
      </c>
      <c r="AC579" s="17">
        <v>0.37928769573166476</v>
      </c>
      <c r="AD579" s="17">
        <v>0.14020914293706147</v>
      </c>
      <c r="AE579" s="17">
        <v>40.030704786321969</v>
      </c>
      <c r="AF579" s="17">
        <v>0.83333333333333337</v>
      </c>
      <c r="AG579" s="17">
        <v>-0.999999999999998</v>
      </c>
      <c r="AH579" s="17">
        <v>-0.999999999999998</v>
      </c>
      <c r="AI579" s="17">
        <v>-1.261736157316825E-2</v>
      </c>
      <c r="AJ579" s="17">
        <v>0</v>
      </c>
      <c r="AK579" s="17">
        <v>4.8868253316156351E-2</v>
      </c>
      <c r="AL579" s="17">
        <v>4.9938741333429112E-2</v>
      </c>
      <c r="AM579" s="17">
        <v>0.23611649103545987</v>
      </c>
      <c r="AN579" s="17">
        <v>5.2137201755735024E-2</v>
      </c>
      <c r="AO579" s="17">
        <v>6.1472535424672792</v>
      </c>
      <c r="AP579" s="17">
        <v>1.5531237505605213</v>
      </c>
      <c r="AQ579" s="17">
        <v>63.129857658017116</v>
      </c>
      <c r="AR579" s="17">
        <v>1.2810446921236143</v>
      </c>
      <c r="AS579" s="17">
        <v>2.9893676052492677</v>
      </c>
      <c r="AT579" s="17">
        <v>-0.999999999999998</v>
      </c>
      <c r="AU579" s="17">
        <v>-0.999999999999998</v>
      </c>
      <c r="AV579" s="17">
        <v>-0.92177072296400597</v>
      </c>
      <c r="AW579" s="17">
        <v>107.99525157510473</v>
      </c>
      <c r="AX579" s="17">
        <v>107.74290434364143</v>
      </c>
      <c r="AY579" s="17">
        <v>0.33171446864489679</v>
      </c>
      <c r="AZ579" s="17">
        <v>14.638548887346266</v>
      </c>
      <c r="BA579" s="22">
        <v>1429.9287295868544</v>
      </c>
      <c r="CU579" t="e">
        <v>#N/A</v>
      </c>
      <c r="CV579" t="e">
        <v>#N/A</v>
      </c>
    </row>
    <row r="580" spans="1:100" x14ac:dyDescent="0.25">
      <c r="A580">
        <v>1701</v>
      </c>
      <c r="B580" t="s">
        <v>1008</v>
      </c>
      <c r="C580" s="22">
        <v>3</v>
      </c>
      <c r="D580" s="17">
        <v>5.3000357080483953</v>
      </c>
      <c r="E580" s="17">
        <v>-1.4424739161437541E-2</v>
      </c>
      <c r="F580" s="17">
        <v>-1.0010170478998384</v>
      </c>
      <c r="G580" s="17">
        <v>-1.0058252942869841</v>
      </c>
      <c r="H580" s="17">
        <v>0.37698631544430311</v>
      </c>
      <c r="I580" s="17">
        <v>0</v>
      </c>
      <c r="J580" s="17">
        <v>22.619178926658186</v>
      </c>
      <c r="K580" s="17">
        <v>0.37698631544430311</v>
      </c>
      <c r="L580" s="17">
        <v>-1.0000000000000002</v>
      </c>
      <c r="M580" s="17">
        <v>-1.0000000000000002</v>
      </c>
      <c r="N580" s="17">
        <v>7.5397263088860589</v>
      </c>
      <c r="O580" s="17">
        <v>26.913389340419595</v>
      </c>
      <c r="P580" s="17">
        <v>-0.33441782055161184</v>
      </c>
      <c r="Q580" s="17">
        <v>2.711434809291466</v>
      </c>
      <c r="R580" s="17">
        <v>0.78705049064679455</v>
      </c>
      <c r="S580" s="17">
        <v>0.33333333333333331</v>
      </c>
      <c r="T580" s="17">
        <v>0.33333333333333331</v>
      </c>
      <c r="U580" s="17">
        <v>0.26186098181529421</v>
      </c>
      <c r="V580" s="17">
        <v>-0.16341885147995508</v>
      </c>
      <c r="W580" s="17">
        <v>15.524899262308102</v>
      </c>
      <c r="X580" s="17">
        <v>0.3566111696038094</v>
      </c>
      <c r="Y580" s="17">
        <v>-1.0000000000000002</v>
      </c>
      <c r="Z580" s="17">
        <v>-1.0000000000000002</v>
      </c>
      <c r="AA580" s="17">
        <v>75.337994603769957</v>
      </c>
      <c r="AB580" s="17">
        <v>0.36206364464437912</v>
      </c>
      <c r="AC580" s="17">
        <v>0.29925129421159269</v>
      </c>
      <c r="AD580" s="17">
        <v>0.51920595816032933</v>
      </c>
      <c r="AE580" s="17">
        <v>59.026044850815097</v>
      </c>
      <c r="AF580" s="17">
        <v>0.91666666666666663</v>
      </c>
      <c r="AG580" s="17">
        <v>-1.0000000000000002</v>
      </c>
      <c r="AH580" s="17">
        <v>-1.0000000000000002</v>
      </c>
      <c r="AI580" s="17">
        <v>2.0943703174565856E-2</v>
      </c>
      <c r="AJ580" s="17">
        <v>-0.16341885147995508</v>
      </c>
      <c r="AK580" s="17">
        <v>0.28981897330997547</v>
      </c>
      <c r="AL580" s="17">
        <v>-6.2471197746651455E-2</v>
      </c>
      <c r="AM580" s="17">
        <v>1.6562076960245396E-2</v>
      </c>
      <c r="AN580" s="17">
        <v>3.9948065425559495E-2</v>
      </c>
      <c r="AO580" s="17">
        <v>1.8631467905560122</v>
      </c>
      <c r="AP580" s="17">
        <v>0.68634564690573174</v>
      </c>
      <c r="AQ580" s="17">
        <v>38.144078188966276</v>
      </c>
      <c r="AR580" s="17">
        <v>0.76510879700200563</v>
      </c>
      <c r="AS580" s="17">
        <v>0.7335974850481124</v>
      </c>
      <c r="AT580" s="17">
        <v>-1.0000000000000002</v>
      </c>
      <c r="AU580" s="17">
        <v>-1.0000000000000002</v>
      </c>
      <c r="AV580" s="17">
        <v>-0.21877480364018967</v>
      </c>
      <c r="AW580" s="17">
        <v>102.93772959109529</v>
      </c>
      <c r="AX580" s="17">
        <v>87.014718506591095</v>
      </c>
      <c r="AY580" s="17">
        <v>5.7807504857376873E-2</v>
      </c>
      <c r="AZ580" s="17">
        <v>-18.585369725908084</v>
      </c>
      <c r="BA580" s="22">
        <v>1475.2732457883221</v>
      </c>
      <c r="CU580" t="e">
        <v>#N/A</v>
      </c>
      <c r="CV580" t="e">
        <v>#N/A</v>
      </c>
    </row>
    <row r="581" spans="1:100" x14ac:dyDescent="0.25">
      <c r="A581">
        <v>1706</v>
      </c>
      <c r="B581" t="s">
        <v>1009</v>
      </c>
      <c r="C581" s="22">
        <v>3</v>
      </c>
      <c r="D581" s="17">
        <v>5.5811142354862397</v>
      </c>
      <c r="E581" s="17">
        <v>8.6522153672419555E-2</v>
      </c>
      <c r="F581" s="17">
        <v>19.459664559506372</v>
      </c>
      <c r="G581" s="17">
        <v>19.482454680064304</v>
      </c>
      <c r="H581" s="17">
        <v>-7.2934664680684991E-3</v>
      </c>
      <c r="I581" s="17">
        <v>0</v>
      </c>
      <c r="J581" s="17">
        <v>-0.43760798808411039</v>
      </c>
      <c r="K581" s="17">
        <v>-7.2934664680684991E-3</v>
      </c>
      <c r="L581" s="17">
        <v>-1.0000000000000013</v>
      </c>
      <c r="M581" s="17">
        <v>-1.0000000000000013</v>
      </c>
      <c r="N581" s="17">
        <v>-0.14586932936136954</v>
      </c>
      <c r="O581" s="17">
        <v>24.625960927466437</v>
      </c>
      <c r="P581" s="17">
        <v>-0.9490117844863436</v>
      </c>
      <c r="Q581" s="17">
        <v>42.551822015137262</v>
      </c>
      <c r="R581" s="17">
        <v>13.773228698364733</v>
      </c>
      <c r="S581" s="17">
        <v>0.3333333333333337</v>
      </c>
      <c r="T581" s="17">
        <v>8.4657874775260752E-2</v>
      </c>
      <c r="U581" s="17">
        <v>-8.1734593050155138E-3</v>
      </c>
      <c r="V581" s="17">
        <v>1.9261097065092304E-2</v>
      </c>
      <c r="W581" s="17">
        <v>17.454892493469572</v>
      </c>
      <c r="X581" s="17">
        <v>0.25948196118908151</v>
      </c>
      <c r="Y581" s="17">
        <v>-1.0000000000000013</v>
      </c>
      <c r="Z581" s="17">
        <v>-1.0000000000000013</v>
      </c>
      <c r="AA581" s="17">
        <v>67.035921657165531</v>
      </c>
      <c r="AB581" s="17">
        <v>3.8534698137704188E-2</v>
      </c>
      <c r="AC581" s="17">
        <v>0.45659993734580073</v>
      </c>
      <c r="AD581" s="17">
        <v>0.2210213738231204</v>
      </c>
      <c r="AE581" s="17">
        <v>35.807800465331269</v>
      </c>
      <c r="AF581" s="17">
        <v>0.66666666666666663</v>
      </c>
      <c r="AG581" s="17">
        <v>-1.0000000000000013</v>
      </c>
      <c r="AH581" s="17">
        <v>-1.0000000000000013</v>
      </c>
      <c r="AI581" s="17">
        <v>0.510904723083768</v>
      </c>
      <c r="AJ581" s="17">
        <v>1.9261097065092304E-2</v>
      </c>
      <c r="AK581" s="17">
        <v>-3.4165233478556843E-2</v>
      </c>
      <c r="AL581" s="17">
        <v>-0.13678760036074211</v>
      </c>
      <c r="AM581" s="17">
        <v>-4.8524818185352987E-2</v>
      </c>
      <c r="AN581" s="17">
        <v>-9.1817659726446496E-2</v>
      </c>
      <c r="AO581" s="17">
        <v>-1.3839466220266092</v>
      </c>
      <c r="AP581" s="17">
        <v>-2.9793794949648724</v>
      </c>
      <c r="AQ581" s="17">
        <v>17.01728450538549</v>
      </c>
      <c r="AR581" s="17">
        <v>0.42907884586867145</v>
      </c>
      <c r="AS581" s="17">
        <v>0.2521884947210134</v>
      </c>
      <c r="AT581" s="17">
        <v>-1.0000000000000013</v>
      </c>
      <c r="AU581" s="17">
        <v>-1.0000000000000013</v>
      </c>
      <c r="AV581" s="17">
        <v>33.255683378429033</v>
      </c>
      <c r="AW581" s="17">
        <v>88.682503089667051</v>
      </c>
      <c r="AX581" s="17">
        <v>100.82670725785165</v>
      </c>
      <c r="AY581" s="17">
        <v>0.48267981976598429</v>
      </c>
      <c r="AZ581" s="17">
        <v>53.251002804994428</v>
      </c>
      <c r="BA581" s="22">
        <v>1585.1390438233047</v>
      </c>
      <c r="CU581" t="e">
        <v>#N/A</v>
      </c>
      <c r="CV581" t="e">
        <v>#N/A</v>
      </c>
    </row>
    <row r="582" spans="1:100" x14ac:dyDescent="0.25">
      <c r="A582">
        <v>1708</v>
      </c>
      <c r="B582" t="s">
        <v>1010</v>
      </c>
      <c r="C582" s="22">
        <v>3</v>
      </c>
      <c r="D582" s="17">
        <v>4.5640950402610141</v>
      </c>
      <c r="E582" s="17">
        <v>-2.4500707076103079E-2</v>
      </c>
      <c r="F582" s="17">
        <v>0.10838169534677464</v>
      </c>
      <c r="G582" s="17">
        <v>4.3083564181652746E-2</v>
      </c>
      <c r="H582" s="17">
        <v>9.340840309586243E-2</v>
      </c>
      <c r="I582" s="17">
        <v>0</v>
      </c>
      <c r="J582" s="17">
        <v>5.6045041857517441</v>
      </c>
      <c r="K582" s="17">
        <v>9.340840309586243E-2</v>
      </c>
      <c r="L582" s="17">
        <v>-1.0000000000000013</v>
      </c>
      <c r="M582" s="17">
        <v>-1.0000000000000013</v>
      </c>
      <c r="N582" s="17">
        <v>1.8681680619172485</v>
      </c>
      <c r="O582" s="17">
        <v>10.211682790194413</v>
      </c>
      <c r="P582" s="17">
        <v>6.3299709725625319E-2</v>
      </c>
      <c r="Q582" s="17">
        <v>-0.90669804447700197</v>
      </c>
      <c r="R582" s="17">
        <v>-0.39038753834523521</v>
      </c>
      <c r="S582" s="17">
        <v>0.33333333333333365</v>
      </c>
      <c r="T582" s="17">
        <v>0.14484967729840403</v>
      </c>
      <c r="U582" s="17">
        <v>0.23088780239900419</v>
      </c>
      <c r="V582" s="17">
        <v>2.3445267276989831E-3</v>
      </c>
      <c r="W582" s="17">
        <v>24.720277466503145</v>
      </c>
      <c r="X582" s="17">
        <v>1.1339093214631559</v>
      </c>
      <c r="Y582" s="17">
        <v>-1.0000000000000013</v>
      </c>
      <c r="Z582" s="17">
        <v>-1.0000000000000013</v>
      </c>
      <c r="AA582" s="17">
        <v>46.795787271344736</v>
      </c>
      <c r="AB582" s="17">
        <v>-1.0459638256620128E-2</v>
      </c>
      <c r="AC582" s="17">
        <v>0.15587375462062414</v>
      </c>
      <c r="AD582" s="17">
        <v>0.30390383049973246</v>
      </c>
      <c r="AE582" s="17">
        <v>22.465897343186821</v>
      </c>
      <c r="AF582" s="17">
        <v>0.7857142857142857</v>
      </c>
      <c r="AG582" s="17">
        <v>-1.0000000000000013</v>
      </c>
      <c r="AH582" s="17">
        <v>-1.0000000000000013</v>
      </c>
      <c r="AI582" s="17">
        <v>0</v>
      </c>
      <c r="AJ582" s="17">
        <v>2.3445267276989831E-3</v>
      </c>
      <c r="AK582" s="17">
        <v>0.19704984042356258</v>
      </c>
      <c r="AL582" s="17">
        <v>0.29494500356721842</v>
      </c>
      <c r="AM582" s="17">
        <v>0.29800753681225961</v>
      </c>
      <c r="AN582" s="17">
        <v>0.2846772339111035</v>
      </c>
      <c r="AO582" s="17">
        <v>8.4354376224243044</v>
      </c>
      <c r="AP582" s="17">
        <v>8.5916558656136797</v>
      </c>
      <c r="AQ582" s="17">
        <v>30.324781652254888</v>
      </c>
      <c r="AR582" s="17">
        <v>0.71141533975844096</v>
      </c>
      <c r="AS582" s="17">
        <v>1.2273177245590186</v>
      </c>
      <c r="AT582" s="17">
        <v>-1.0000000000000013</v>
      </c>
      <c r="AU582" s="17">
        <v>-1.0000000000000013</v>
      </c>
      <c r="AV582" s="17">
        <v>-0.34730397416358239</v>
      </c>
      <c r="AW582" s="17">
        <v>65.599125927152812</v>
      </c>
      <c r="AX582" s="17">
        <v>65.833578599922703</v>
      </c>
      <c r="AY582" s="17">
        <v>0.32672342510563884</v>
      </c>
      <c r="AZ582" s="17">
        <v>16.579193455405015</v>
      </c>
      <c r="BA582" s="22">
        <v>1473.8691045578721</v>
      </c>
      <c r="CU582" t="e">
        <v>#N/A</v>
      </c>
      <c r="CV582" t="e">
        <v>#N/A</v>
      </c>
    </row>
    <row r="583" spans="1:100" x14ac:dyDescent="0.25">
      <c r="A583">
        <v>1710</v>
      </c>
      <c r="B583" t="s">
        <v>1011</v>
      </c>
      <c r="C583" s="22">
        <v>3</v>
      </c>
      <c r="D583" s="17">
        <v>5.4430791993520682</v>
      </c>
      <c r="E583" s="17">
        <v>0</v>
      </c>
      <c r="F583" s="17">
        <v>1.6274882900711691</v>
      </c>
      <c r="G583" s="17">
        <v>1.6274882900711691</v>
      </c>
      <c r="H583" s="17">
        <v>5.7123357929355578E-2</v>
      </c>
      <c r="I583" s="17">
        <v>0</v>
      </c>
      <c r="J583" s="17">
        <v>3.427401475761334</v>
      </c>
      <c r="K583" s="17">
        <v>5.7123357929355578E-2</v>
      </c>
      <c r="L583" s="17">
        <v>-1.0000000000000007</v>
      </c>
      <c r="M583" s="17">
        <v>-1.0000000000000007</v>
      </c>
      <c r="N583" s="17">
        <v>1.1424671585871105</v>
      </c>
      <c r="O583" s="17">
        <v>10.497968965184567</v>
      </c>
      <c r="P583" s="17">
        <v>0.46061612787526579</v>
      </c>
      <c r="Q583" s="17">
        <v>3.3135182122097637</v>
      </c>
      <c r="R583" s="17">
        <v>1.0895118927017893</v>
      </c>
      <c r="S583" s="17">
        <v>0.34467042749317744</v>
      </c>
      <c r="T583" s="17">
        <v>0.39693332164003098</v>
      </c>
      <c r="U583" s="17">
        <v>0.56713454858875423</v>
      </c>
      <c r="V583" s="17">
        <v>0.24293979949808364</v>
      </c>
      <c r="W583" s="17">
        <v>59.782189571627647</v>
      </c>
      <c r="X583" s="17">
        <v>4.4742573708540698</v>
      </c>
      <c r="Y583" s="17">
        <v>-1.0000000000000007</v>
      </c>
      <c r="Z583" s="17">
        <v>-1.0000000000000007</v>
      </c>
      <c r="AA583" s="17">
        <v>94.37947293383283</v>
      </c>
      <c r="AB583" s="17">
        <v>0.41024620190191891</v>
      </c>
      <c r="AC583" s="17">
        <v>0.2362250346603654</v>
      </c>
      <c r="AD583" s="17">
        <v>2.3684192827783494E-2</v>
      </c>
      <c r="AE583" s="17">
        <v>33.507771469503389</v>
      </c>
      <c r="AF583" s="17">
        <v>0.7857142857142857</v>
      </c>
      <c r="AG583" s="17">
        <v>-1.0000000000000007</v>
      </c>
      <c r="AH583" s="17">
        <v>-1.0000000000000007</v>
      </c>
      <c r="AI583" s="17">
        <v>0</v>
      </c>
      <c r="AJ583" s="17">
        <v>0.24293979949808364</v>
      </c>
      <c r="AK583" s="17">
        <v>-1.0027146623791774E-2</v>
      </c>
      <c r="AL583" s="17">
        <v>-4.0891462072256121E-2</v>
      </c>
      <c r="AM583" s="17">
        <v>1.0178022437127037</v>
      </c>
      <c r="AN583" s="17">
        <v>0.74084010748416751</v>
      </c>
      <c r="AO583" s="17">
        <v>25.394920359698624</v>
      </c>
      <c r="AP583" s="17">
        <v>18.316545376742909</v>
      </c>
      <c r="AQ583" s="17">
        <v>63.209591047388948</v>
      </c>
      <c r="AR583" s="17">
        <v>1.5516780972200468</v>
      </c>
      <c r="AS583" s="17">
        <v>4.5313807287834269</v>
      </c>
      <c r="AT583" s="17">
        <v>-1.0000000000000007</v>
      </c>
      <c r="AU583" s="17">
        <v>-1.0000000000000007</v>
      </c>
      <c r="AV583" s="17">
        <v>2.7170001827729586</v>
      </c>
      <c r="AW583" s="17">
        <v>123.19398727576029</v>
      </c>
      <c r="AX583" s="17">
        <v>147.48796722556861</v>
      </c>
      <c r="AY583" s="17">
        <v>0.35222190534742964</v>
      </c>
      <c r="AZ583" s="17">
        <v>73.651806079889795</v>
      </c>
      <c r="BA583" s="22">
        <v>1585.8583671088072</v>
      </c>
      <c r="CU583" t="e">
        <v>#N/A</v>
      </c>
      <c r="CV583" t="e">
        <v>#N/A</v>
      </c>
    </row>
    <row r="584" spans="1:100" x14ac:dyDescent="0.25">
      <c r="A584">
        <v>1711</v>
      </c>
      <c r="B584" t="s">
        <v>1012</v>
      </c>
      <c r="C584" s="22">
        <v>3</v>
      </c>
      <c r="D584" s="17">
        <v>5.0602183777042526</v>
      </c>
      <c r="E584" s="17">
        <v>1.5779967869685437E-2</v>
      </c>
      <c r="F584" s="17">
        <v>-8.7663636522219868E-2</v>
      </c>
      <c r="G584" s="17">
        <v>-8.2744093955998355E-2</v>
      </c>
      <c r="H584" s="17">
        <v>0.11774197860078459</v>
      </c>
      <c r="I584" s="17">
        <v>-1.8092131374563281E-2</v>
      </c>
      <c r="J584" s="17">
        <v>5.9789908335732731</v>
      </c>
      <c r="K584" s="17">
        <v>9.9649847226221319E-2</v>
      </c>
      <c r="L584" s="17">
        <v>-0.99999999999999878</v>
      </c>
      <c r="M584" s="17">
        <v>-0.99999999999999878</v>
      </c>
      <c r="N584" s="17">
        <v>1.9929969445244264</v>
      </c>
      <c r="O584" s="17">
        <v>10.956465117321533</v>
      </c>
      <c r="P584" s="17">
        <v>-0.52472855707277066</v>
      </c>
      <c r="Q584" s="17">
        <v>1.3160174543070222</v>
      </c>
      <c r="R584" s="17">
        <v>0.3586879316713692</v>
      </c>
      <c r="S584" s="17">
        <v>0.33333333333333315</v>
      </c>
      <c r="T584" s="17">
        <v>0.33333333333333315</v>
      </c>
      <c r="U584" s="17">
        <v>0.25465111477507307</v>
      </c>
      <c r="V584" s="17">
        <v>-6.6262900719011517E-2</v>
      </c>
      <c r="W584" s="17">
        <v>30.216201339860248</v>
      </c>
      <c r="X584" s="17">
        <v>1.1880438742266664</v>
      </c>
      <c r="Y584" s="17">
        <v>-0.99999999999999878</v>
      </c>
      <c r="Z584" s="17">
        <v>-0.99999999999999878</v>
      </c>
      <c r="AA584" s="17">
        <v>62.282878233166507</v>
      </c>
      <c r="AB584" s="17">
        <v>0.10393321152455297</v>
      </c>
      <c r="AC584" s="17">
        <v>0.19767478061185681</v>
      </c>
      <c r="AD584" s="17">
        <v>0.3325517870962888</v>
      </c>
      <c r="AE584" s="17">
        <v>31.707988961634932</v>
      </c>
      <c r="AF584" s="17">
        <v>0.83333333333333337</v>
      </c>
      <c r="AG584" s="17">
        <v>-0.99999999999999878</v>
      </c>
      <c r="AH584" s="17">
        <v>-0.99999999999999878</v>
      </c>
      <c r="AI584" s="17">
        <v>-5.239457246906133E-3</v>
      </c>
      <c r="AJ584" s="17">
        <v>-6.6262900719011517E-2</v>
      </c>
      <c r="AK584" s="17">
        <v>0.11299717361231111</v>
      </c>
      <c r="AL584" s="17">
        <v>0.17457553542333842</v>
      </c>
      <c r="AM584" s="17">
        <v>0.12346304645186382</v>
      </c>
      <c r="AN584" s="17">
        <v>0.41210409271538967</v>
      </c>
      <c r="AO584" s="17">
        <v>3.6515620293581508</v>
      </c>
      <c r="AP584" s="17">
        <v>11.175479995001433</v>
      </c>
      <c r="AQ584" s="17">
        <v>36.195192173433497</v>
      </c>
      <c r="AR584" s="17">
        <v>0.85505488072272706</v>
      </c>
      <c r="AS584" s="17">
        <v>1.287693721452887</v>
      </c>
      <c r="AT584" s="17">
        <v>-0.99999999999999878</v>
      </c>
      <c r="AU584" s="17">
        <v>-0.99999999999999878</v>
      </c>
      <c r="AV584" s="17">
        <v>0.2759438377153709</v>
      </c>
      <c r="AW584" s="17">
        <v>84.414823345489495</v>
      </c>
      <c r="AX584" s="17">
        <v>77.683744128650233</v>
      </c>
      <c r="AY584" s="17">
        <v>0.100660080741756</v>
      </c>
      <c r="AZ584" s="17">
        <v>-20.419446250096772</v>
      </c>
      <c r="BA584" s="22">
        <v>1478.3269993063391</v>
      </c>
      <c r="CU584" t="e">
        <v>#N/A</v>
      </c>
      <c r="CV584" t="e">
        <v>#N/A</v>
      </c>
    </row>
    <row r="585" spans="1:100" x14ac:dyDescent="0.25">
      <c r="A585">
        <v>1712</v>
      </c>
      <c r="B585" t="s">
        <v>1013</v>
      </c>
      <c r="C585" s="22">
        <v>3</v>
      </c>
      <c r="D585" s="17">
        <v>5.059749922218499</v>
      </c>
      <c r="E585" s="17">
        <v>0</v>
      </c>
      <c r="F585" s="17">
        <v>5.931954189614258E-2</v>
      </c>
      <c r="G585" s="17">
        <v>5.931954189614258E-2</v>
      </c>
      <c r="H585" s="17">
        <v>0.29739708832793055</v>
      </c>
      <c r="I585" s="17">
        <v>-2.4405812130861196E-2</v>
      </c>
      <c r="J585" s="17">
        <v>16.379476571824156</v>
      </c>
      <c r="K585" s="17">
        <v>0.27299127619706942</v>
      </c>
      <c r="L585" s="17">
        <v>-1.000000000000002</v>
      </c>
      <c r="M585" s="17">
        <v>-1.000000000000002</v>
      </c>
      <c r="N585" s="17">
        <v>5.4598255239413866</v>
      </c>
      <c r="O585" s="17">
        <v>21.498546035938801</v>
      </c>
      <c r="P585" s="17">
        <v>3.1421999862641478E-2</v>
      </c>
      <c r="Q585" s="17">
        <v>-1.102567091748561</v>
      </c>
      <c r="R585" s="17">
        <v>-0.24090426586531397</v>
      </c>
      <c r="S585" s="17">
        <v>0.3333333333333337</v>
      </c>
      <c r="T585" s="17">
        <v>0.3333333333333337</v>
      </c>
      <c r="U585" s="17">
        <v>0.34781045327905402</v>
      </c>
      <c r="V585" s="17">
        <v>2.5627203272127537E-2</v>
      </c>
      <c r="W585" s="17">
        <v>30.684521880831188</v>
      </c>
      <c r="X585" s="17">
        <v>1.9386804232185813</v>
      </c>
      <c r="Y585" s="17">
        <v>-1.000000000000002</v>
      </c>
      <c r="Z585" s="17">
        <v>-1.000000000000002</v>
      </c>
      <c r="AA585" s="17">
        <v>68.454572681013957</v>
      </c>
      <c r="AB585" s="17">
        <v>0.39486941790437524</v>
      </c>
      <c r="AC585" s="17">
        <v>0.26904067247319668</v>
      </c>
      <c r="AD585" s="17">
        <v>9.6309010943389256E-2</v>
      </c>
      <c r="AE585" s="17">
        <v>38.010955066048069</v>
      </c>
      <c r="AF585" s="17">
        <v>0.75</v>
      </c>
      <c r="AG585" s="17">
        <v>-1.000000000000002</v>
      </c>
      <c r="AH585" s="17">
        <v>-1.000000000000002</v>
      </c>
      <c r="AI585" s="17">
        <v>2.3217323401673432E-2</v>
      </c>
      <c r="AJ585" s="17">
        <v>2.5627203272127537E-2</v>
      </c>
      <c r="AK585" s="17">
        <v>0.17322461827042671</v>
      </c>
      <c r="AL585" s="17">
        <v>-4.2114936989309557E-2</v>
      </c>
      <c r="AM585" s="17">
        <v>-0.11460348570528707</v>
      </c>
      <c r="AN585" s="17">
        <v>5.2031368036986547E-2</v>
      </c>
      <c r="AO585" s="17">
        <v>-1.9989640512800424</v>
      </c>
      <c r="AP585" s="17">
        <v>1.0902095159781171</v>
      </c>
      <c r="AQ585" s="17">
        <v>47.063998452655397</v>
      </c>
      <c r="AR585" s="17">
        <v>1.0401043232178495</v>
      </c>
      <c r="AS585" s="17">
        <v>2.2116716994156493</v>
      </c>
      <c r="AT585" s="17">
        <v>-1.000000000000002</v>
      </c>
      <c r="AU585" s="17">
        <v>-1.000000000000002</v>
      </c>
      <c r="AV585" s="17">
        <v>-0.18158472396917033</v>
      </c>
      <c r="AW585" s="17">
        <v>91.043328232930946</v>
      </c>
      <c r="AX585" s="17">
        <v>94.070395028177032</v>
      </c>
      <c r="AY585" s="17">
        <v>0.1666345120210897</v>
      </c>
      <c r="AZ585" s="17">
        <v>-12.954095752267515</v>
      </c>
      <c r="BA585" s="22">
        <v>1491.375200395795</v>
      </c>
      <c r="CU585" t="e">
        <v>#N/A</v>
      </c>
      <c r="CV585" t="e">
        <v>#N/A</v>
      </c>
    </row>
    <row r="586" spans="1:100" x14ac:dyDescent="0.25">
      <c r="A586">
        <v>1714</v>
      </c>
      <c r="B586" t="s">
        <v>1014</v>
      </c>
      <c r="C586" s="22">
        <v>3</v>
      </c>
      <c r="D586" s="17">
        <v>5.1123042436292847</v>
      </c>
      <c r="E586" s="17">
        <v>0.21847984537666107</v>
      </c>
      <c r="F586" s="17">
        <v>0.55693092408908651</v>
      </c>
      <c r="G586" s="17">
        <v>0.64688811744344843</v>
      </c>
      <c r="H586" s="17">
        <v>0.35084867497237798</v>
      </c>
      <c r="I586" s="17">
        <v>0</v>
      </c>
      <c r="J586" s="17">
        <v>21.050920498342688</v>
      </c>
      <c r="K586" s="17">
        <v>0.35084867497237798</v>
      </c>
      <c r="L586" s="17">
        <v>-1.0000000000000013</v>
      </c>
      <c r="M586" s="17">
        <v>-1.0000000000000013</v>
      </c>
      <c r="N586" s="17">
        <v>7.0169734994475608</v>
      </c>
      <c r="O586" s="17">
        <v>26.810112859415412</v>
      </c>
      <c r="P586" s="17">
        <v>-2.0987395511278319</v>
      </c>
      <c r="Q586" s="17">
        <v>0.52651081110147691</v>
      </c>
      <c r="R586" s="17">
        <v>-0.10914563962916388</v>
      </c>
      <c r="S586" s="17">
        <v>0.33333333333333381</v>
      </c>
      <c r="T586" s="17">
        <v>0.37706054664490835</v>
      </c>
      <c r="U586" s="17">
        <v>0.32707250900966206</v>
      </c>
      <c r="V586" s="17">
        <v>-6.3965198949965385E-2</v>
      </c>
      <c r="W586" s="17">
        <v>24.906100602622441</v>
      </c>
      <c r="X586" s="17">
        <v>1.3277712606562959</v>
      </c>
      <c r="Y586" s="17">
        <v>-1.0000000000000013</v>
      </c>
      <c r="Z586" s="17">
        <v>-1.0000000000000013</v>
      </c>
      <c r="AA586" s="17">
        <v>39.115286319113331</v>
      </c>
      <c r="AB586" s="17">
        <v>8.909715759645323E-2</v>
      </c>
      <c r="AC586" s="17">
        <v>0.21370362535106921</v>
      </c>
      <c r="AD586" s="17">
        <v>-1.6434155825122001E-2</v>
      </c>
      <c r="AE586" s="17">
        <v>14.318331356120035</v>
      </c>
      <c r="AF586" s="17">
        <v>0.75</v>
      </c>
      <c r="AG586" s="17">
        <v>-1.0000000000000013</v>
      </c>
      <c r="AH586" s="17">
        <v>-1.0000000000000013</v>
      </c>
      <c r="AI586" s="17">
        <v>0</v>
      </c>
      <c r="AJ586" s="17">
        <v>-6.3965198949965385E-2</v>
      </c>
      <c r="AK586" s="17">
        <v>-9.8664535399126618E-2</v>
      </c>
      <c r="AL586" s="17">
        <v>8.7888865218388665E-3</v>
      </c>
      <c r="AM586" s="17">
        <v>0.13101090571315582</v>
      </c>
      <c r="AN586" s="17">
        <v>0.62861230577120453</v>
      </c>
      <c r="AO586" s="17">
        <v>2.7819499658332618</v>
      </c>
      <c r="AP586" s="17">
        <v>15.759252076889309</v>
      </c>
      <c r="AQ586" s="17">
        <v>45.957021100965093</v>
      </c>
      <c r="AR586" s="17">
        <v>0.97350119003793945</v>
      </c>
      <c r="AS586" s="17">
        <v>1.6786199356286744</v>
      </c>
      <c r="AT586" s="17">
        <v>-1.0000000000000013</v>
      </c>
      <c r="AU586" s="17">
        <v>-1.0000000000000013</v>
      </c>
      <c r="AV586" s="17">
        <v>0.53774247781428408</v>
      </c>
      <c r="AW586" s="17">
        <v>81.684651255418061</v>
      </c>
      <c r="AX586" s="17">
        <v>75.288131360421545</v>
      </c>
      <c r="AY586" s="17">
        <v>0.49140834094882646</v>
      </c>
      <c r="AZ586" s="17">
        <v>24.263773220389037</v>
      </c>
      <c r="BA586" s="22">
        <v>1494.6738570690845</v>
      </c>
      <c r="CU586" t="e">
        <v>#N/A</v>
      </c>
      <c r="CV586" t="e">
        <v>#N/A</v>
      </c>
    </row>
    <row r="587" spans="1:100" x14ac:dyDescent="0.25">
      <c r="A587">
        <v>1716</v>
      </c>
      <c r="B587" t="s">
        <v>1015</v>
      </c>
      <c r="C587" s="22">
        <v>3</v>
      </c>
      <c r="D587" s="17">
        <v>4.4283643416886118</v>
      </c>
      <c r="E587" s="17">
        <v>-9.0788164175708674E-2</v>
      </c>
      <c r="F587" s="17">
        <v>-0.10050835132899461</v>
      </c>
      <c r="G587" s="17">
        <v>-0.12326414253991266</v>
      </c>
      <c r="H587" s="17">
        <v>0.20888797844131615</v>
      </c>
      <c r="I587" s="17">
        <v>0</v>
      </c>
      <c r="J587" s="17">
        <v>12.533278706478978</v>
      </c>
      <c r="K587" s="17">
        <v>0.20888797844131615</v>
      </c>
      <c r="L587" s="17">
        <v>-0.99999999999999933</v>
      </c>
      <c r="M587" s="17">
        <v>-0.99999999999999933</v>
      </c>
      <c r="N587" s="17">
        <v>4.1777595688263247</v>
      </c>
      <c r="O587" s="17">
        <v>16.838378905627664</v>
      </c>
      <c r="P587" s="17">
        <v>2.6939928986612745E-2</v>
      </c>
      <c r="Q587" s="17">
        <v>-0.81225056402557172</v>
      </c>
      <c r="R587" s="17">
        <v>-0.20628970947539862</v>
      </c>
      <c r="S587" s="17">
        <v>0.33333333333333326</v>
      </c>
      <c r="T587" s="17">
        <v>0.33946704793267884</v>
      </c>
      <c r="U587" s="17">
        <v>0.11813214944350772</v>
      </c>
      <c r="V587" s="17">
        <v>7.5914061178160186E-2</v>
      </c>
      <c r="W587" s="17">
        <v>26.318344537854554</v>
      </c>
      <c r="X587" s="17">
        <v>1.3980590822670333</v>
      </c>
      <c r="Y587" s="17">
        <v>-0.99999999999999933</v>
      </c>
      <c r="Z587" s="17">
        <v>-0.99999999999999933</v>
      </c>
      <c r="AA587" s="17">
        <v>16.166388600599323</v>
      </c>
      <c r="AB587" s="17">
        <v>-0.28749509559085912</v>
      </c>
      <c r="AC587" s="17">
        <v>0.10082574249731198</v>
      </c>
      <c r="AD587" s="17">
        <v>-1.2243971462049636E-2</v>
      </c>
      <c r="AE587" s="17">
        <v>-9.945666227779844</v>
      </c>
      <c r="AF587" s="17">
        <v>0</v>
      </c>
      <c r="AG587" s="17">
        <v>-0.99999999999999933</v>
      </c>
      <c r="AH587" s="17">
        <v>-0.99999999999999933</v>
      </c>
      <c r="AI587" s="17">
        <v>0</v>
      </c>
      <c r="AJ587" s="17">
        <v>7.5914061178160186E-2</v>
      </c>
      <c r="AK587" s="17">
        <v>-1.7329156453303948E-3</v>
      </c>
      <c r="AL587" s="17">
        <v>4.4715012086878413E-2</v>
      </c>
      <c r="AM587" s="17">
        <v>-9.6625842543890089E-2</v>
      </c>
      <c r="AN587" s="17">
        <v>4.8178574438244762E-2</v>
      </c>
      <c r="AO587" s="17">
        <v>-2.424310641823904</v>
      </c>
      <c r="AP587" s="17">
        <v>1.4280394213905108</v>
      </c>
      <c r="AQ587" s="17">
        <v>38.851623244333517</v>
      </c>
      <c r="AR587" s="17">
        <v>0.86684659188767954</v>
      </c>
      <c r="AS587" s="17">
        <v>1.6069470607083489</v>
      </c>
      <c r="AT587" s="17">
        <v>-0.99999999999999933</v>
      </c>
      <c r="AU587" s="17">
        <v>-0.99999999999999933</v>
      </c>
      <c r="AV587" s="17">
        <v>-0.32955385201531134</v>
      </c>
      <c r="AW587" s="17">
        <v>34.432806927617499</v>
      </c>
      <c r="AX587" s="17">
        <v>42.024213045433527</v>
      </c>
      <c r="AY587" s="17">
        <v>-4.807632551826739E-2</v>
      </c>
      <c r="AZ587" s="17">
        <v>-55.122176679806707</v>
      </c>
      <c r="BA587" s="22">
        <v>1362.8137853955852</v>
      </c>
      <c r="CU587" t="e">
        <v>#N/A</v>
      </c>
      <c r="CV587" t="e">
        <v>#N/A</v>
      </c>
    </row>
    <row r="588" spans="1:100" x14ac:dyDescent="0.25">
      <c r="A588">
        <v>1718</v>
      </c>
      <c r="B588" t="s">
        <v>1016</v>
      </c>
      <c r="C588" s="22">
        <v>3</v>
      </c>
      <c r="D588" s="17">
        <v>4.688658906401189</v>
      </c>
      <c r="E588" s="17">
        <v>0.3128612510134704</v>
      </c>
      <c r="F588" s="17">
        <v>3.2396572887223813</v>
      </c>
      <c r="G588" s="17">
        <v>3.3204842861969119</v>
      </c>
      <c r="H588" s="17">
        <v>0.18008192735897696</v>
      </c>
      <c r="I588" s="17">
        <v>7.7107980406132762E-3</v>
      </c>
      <c r="J588" s="17">
        <v>11.267563523975426</v>
      </c>
      <c r="K588" s="17">
        <v>0.18779272539959027</v>
      </c>
      <c r="L588" s="17">
        <v>-0.99999999999999856</v>
      </c>
      <c r="M588" s="17">
        <v>-0.99999999999999856</v>
      </c>
      <c r="N588" s="17">
        <v>3.7558545079918071</v>
      </c>
      <c r="O588" s="17">
        <v>19.276706716573528</v>
      </c>
      <c r="P588" s="17">
        <v>-0.41109745525886182</v>
      </c>
      <c r="Q588" s="17">
        <v>0.53080354391248419</v>
      </c>
      <c r="R588" s="17">
        <v>0.20120034579145968</v>
      </c>
      <c r="S588" s="17">
        <v>0.33333333333333298</v>
      </c>
      <c r="T588" s="17">
        <v>0.33333333333333298</v>
      </c>
      <c r="U588" s="17">
        <v>0.33323662751695515</v>
      </c>
      <c r="V588" s="17">
        <v>0.18824796840942237</v>
      </c>
      <c r="W588" s="17">
        <v>40.014341487738115</v>
      </c>
      <c r="X588" s="17">
        <v>2.9413082617914323</v>
      </c>
      <c r="Y588" s="17">
        <v>-0.99999999999999856</v>
      </c>
      <c r="Z588" s="17">
        <v>-0.99999999999999856</v>
      </c>
      <c r="AA588" s="17">
        <v>75.467805528959374</v>
      </c>
      <c r="AB588" s="17">
        <v>0.23950024834224651</v>
      </c>
      <c r="AC588" s="17">
        <v>0.23771070538286912</v>
      </c>
      <c r="AD588" s="17">
        <v>0.22783432018348015</v>
      </c>
      <c r="AE588" s="17">
        <v>35.252263695429782</v>
      </c>
      <c r="AF588" s="17">
        <v>0.7142857142857143</v>
      </c>
      <c r="AG588" s="17">
        <v>-0.99999999999999856</v>
      </c>
      <c r="AH588" s="17">
        <v>-0.99999999999999856</v>
      </c>
      <c r="AI588" s="17">
        <v>1.6412463196611225E-3</v>
      </c>
      <c r="AJ588" s="17">
        <v>0.18824796840942237</v>
      </c>
      <c r="AK588" s="17">
        <v>0.11662231152182426</v>
      </c>
      <c r="AL588" s="17">
        <v>9.3542225214497524E-2</v>
      </c>
      <c r="AM588" s="17">
        <v>-0.12480603043147155</v>
      </c>
      <c r="AN588" s="17">
        <v>6.1232510735074124E-2</v>
      </c>
      <c r="AO588" s="17">
        <v>-2.5370392031776681</v>
      </c>
      <c r="AP588" s="17">
        <v>1.9985238944493406</v>
      </c>
      <c r="AQ588" s="17">
        <v>51.28190501171359</v>
      </c>
      <c r="AR588" s="17">
        <v>1.1881512625930437</v>
      </c>
      <c r="AS588" s="17">
        <v>3.1291009871910234</v>
      </c>
      <c r="AT588" s="17">
        <v>-0.99999999999999856</v>
      </c>
      <c r="AU588" s="17">
        <v>-0.99999999999999856</v>
      </c>
      <c r="AV588" s="17">
        <v>3.5216846319883723</v>
      </c>
      <c r="AW588" s="17">
        <v>96.743036139982237</v>
      </c>
      <c r="AX588" s="17">
        <v>115.60065790731777</v>
      </c>
      <c r="AY588" s="17">
        <v>7.4838920226847461E-2</v>
      </c>
      <c r="AZ588" s="17">
        <v>-10.034727176649938</v>
      </c>
      <c r="BA588" s="22">
        <v>1530.9621601331844</v>
      </c>
      <c r="CU588" t="e">
        <v>#N/A</v>
      </c>
      <c r="CV588" t="e">
        <v>#N/A</v>
      </c>
    </row>
    <row r="589" spans="1:100" x14ac:dyDescent="0.25">
      <c r="A589">
        <v>1719</v>
      </c>
      <c r="B589" t="s">
        <v>1017</v>
      </c>
      <c r="C589" s="22">
        <v>3</v>
      </c>
      <c r="D589" s="17">
        <v>6.0521845833306411</v>
      </c>
      <c r="E589" s="17">
        <v>-2.8001303331182141E-3</v>
      </c>
      <c r="F589" s="17">
        <v>7.1544853038465897E-3</v>
      </c>
      <c r="G589" s="17">
        <v>7.1544853038465897E-3</v>
      </c>
      <c r="H589" s="17">
        <v>0.2905341992558988</v>
      </c>
      <c r="I589" s="17">
        <v>0</v>
      </c>
      <c r="J589" s="17">
        <v>17.432051955353923</v>
      </c>
      <c r="K589" s="17">
        <v>0.2905341992558988</v>
      </c>
      <c r="L589" s="17">
        <v>-1.0000000000000004</v>
      </c>
      <c r="M589" s="17">
        <v>-1.0000000000000004</v>
      </c>
      <c r="N589" s="17">
        <v>5.8106839851179757</v>
      </c>
      <c r="O589" s="17">
        <v>23.491391023988427</v>
      </c>
      <c r="P589" s="17">
        <v>-0.63345280078973509</v>
      </c>
      <c r="Q589" s="17">
        <v>-6.5068950999241579E-2</v>
      </c>
      <c r="R589" s="17">
        <v>-3.6115404429999332E-2</v>
      </c>
      <c r="S589" s="17">
        <v>0.33333333333333343</v>
      </c>
      <c r="T589" s="17">
        <v>0.36305624083030774</v>
      </c>
      <c r="U589" s="17">
        <v>0.18909323338101744</v>
      </c>
      <c r="V589" s="17">
        <v>4.6704876423810104E-5</v>
      </c>
      <c r="W589" s="17">
        <v>23.799812526607347</v>
      </c>
      <c r="X589" s="17">
        <v>1.1922314451873286</v>
      </c>
      <c r="Y589" s="17">
        <v>-1.0000000000000004</v>
      </c>
      <c r="Z589" s="17">
        <v>-1.0000000000000004</v>
      </c>
      <c r="AA589" s="17">
        <v>56.400562691489704</v>
      </c>
      <c r="AB589" s="17">
        <v>0.34673890663563889</v>
      </c>
      <c r="AC589" s="17">
        <v>0.14813808870078221</v>
      </c>
      <c r="AD589" s="17">
        <v>0.15786031604982642</v>
      </c>
      <c r="AE589" s="17">
        <v>32.636865569312363</v>
      </c>
      <c r="AF589" s="17">
        <v>0.5</v>
      </c>
      <c r="AG589" s="17">
        <v>-1.0000000000000004</v>
      </c>
      <c r="AH589" s="17">
        <v>-1.0000000000000004</v>
      </c>
      <c r="AI589" s="17">
        <v>0</v>
      </c>
      <c r="AJ589" s="17">
        <v>4.6704876423810104E-5</v>
      </c>
      <c r="AK589" s="17">
        <v>-5.1965143649813368E-2</v>
      </c>
      <c r="AL589" s="17">
        <v>-6.6444018624603057E-2</v>
      </c>
      <c r="AM589" s="17">
        <v>-0.39799309552203505</v>
      </c>
      <c r="AN589" s="17">
        <v>0.21289364536366204</v>
      </c>
      <c r="AO589" s="17">
        <v>-10.209653106299946</v>
      </c>
      <c r="AP589" s="17">
        <v>4.9901210409685337</v>
      </c>
      <c r="AQ589" s="17">
        <v>41.231864481961267</v>
      </c>
      <c r="AR589" s="17">
        <v>0.88552951242108247</v>
      </c>
      <c r="AS589" s="17">
        <v>1.482765644443228</v>
      </c>
      <c r="AT589" s="17">
        <v>-1.0000000000000004</v>
      </c>
      <c r="AU589" s="17">
        <v>-1.0000000000000004</v>
      </c>
      <c r="AV589" s="17">
        <v>-2.8960919126152739E-2</v>
      </c>
      <c r="AW589" s="17">
        <v>84.882074756446684</v>
      </c>
      <c r="AX589" s="17">
        <v>84.88674524408907</v>
      </c>
      <c r="AY589" s="17">
        <v>0.3001216914782705</v>
      </c>
      <c r="AZ589" s="17">
        <v>35.257229616965979</v>
      </c>
      <c r="BA589" s="22">
        <v>1470.7277098061327</v>
      </c>
      <c r="CU589" t="e">
        <v>#N/A</v>
      </c>
      <c r="CV589" t="e">
        <v>#N/A</v>
      </c>
    </row>
    <row r="590" spans="1:100" x14ac:dyDescent="0.25">
      <c r="A590">
        <v>1720</v>
      </c>
      <c r="B590" t="s">
        <v>1018</v>
      </c>
      <c r="C590" s="22">
        <v>3</v>
      </c>
      <c r="D590" s="17">
        <v>4.3646789813177271</v>
      </c>
      <c r="E590" s="17">
        <v>0</v>
      </c>
      <c r="F590" s="17">
        <v>0.36642737390286495</v>
      </c>
      <c r="G590" s="17">
        <v>0.36642737390286495</v>
      </c>
      <c r="H590" s="17">
        <v>0.35465648773630964</v>
      </c>
      <c r="I590" s="17">
        <v>-7.3720298298067376E-3</v>
      </c>
      <c r="J590" s="17">
        <v>20.837067474390167</v>
      </c>
      <c r="K590" s="17">
        <v>0.34728445790650297</v>
      </c>
      <c r="L590" s="17">
        <v>-1.0000000000000009</v>
      </c>
      <c r="M590" s="17">
        <v>-1.0000000000000009</v>
      </c>
      <c r="N590" s="17">
        <v>6.9456891581300502</v>
      </c>
      <c r="O590" s="17">
        <v>25.568173829610764</v>
      </c>
      <c r="P590" s="17">
        <v>-8.0826765034569439E-2</v>
      </c>
      <c r="Q590" s="17">
        <v>4.1545404925872402</v>
      </c>
      <c r="R590" s="17">
        <v>1.1619974161650004</v>
      </c>
      <c r="S590" s="17">
        <v>0.3333333333333337</v>
      </c>
      <c r="T590" s="17">
        <v>0.3333333333333337</v>
      </c>
      <c r="U590" s="17">
        <v>0.3752332371624264</v>
      </c>
      <c r="V590" s="17">
        <v>0.43578712733299202</v>
      </c>
      <c r="W590" s="17">
        <v>45.216102930223343</v>
      </c>
      <c r="X590" s="17">
        <v>4.4350379214078233</v>
      </c>
      <c r="Y590" s="17">
        <v>-1.0000000000000009</v>
      </c>
      <c r="Z590" s="17">
        <v>-1.0000000000000009</v>
      </c>
      <c r="AA590" s="17">
        <v>89.661065832311195</v>
      </c>
      <c r="AB590" s="17">
        <v>0.30595008821988717</v>
      </c>
      <c r="AC590" s="17">
        <v>0.44763293008766591</v>
      </c>
      <c r="AD590" s="17">
        <v>0.11207629141090442</v>
      </c>
      <c r="AE590" s="17">
        <v>43.282965485922887</v>
      </c>
      <c r="AF590" s="17">
        <v>0.65</v>
      </c>
      <c r="AG590" s="17">
        <v>-1.0000000000000009</v>
      </c>
      <c r="AH590" s="17">
        <v>-1.0000000000000009</v>
      </c>
      <c r="AI590" s="17">
        <v>0</v>
      </c>
      <c r="AJ590" s="17">
        <v>0.43578712733299202</v>
      </c>
      <c r="AK590" s="17">
        <v>0.2222789008303527</v>
      </c>
      <c r="AL590" s="17">
        <v>9.5251557616344698E-2</v>
      </c>
      <c r="AM590" s="17">
        <v>-7.7132785773242424E-2</v>
      </c>
      <c r="AN590" s="17">
        <v>0.11688987449290564</v>
      </c>
      <c r="AO590" s="17">
        <v>-0.81692514017929663</v>
      </c>
      <c r="AP590" s="17">
        <v>3.3985046504043646</v>
      </c>
      <c r="AQ590" s="17">
        <v>66.05317040461351</v>
      </c>
      <c r="AR590" s="17">
        <v>1.4776870311620867</v>
      </c>
      <c r="AS590" s="17">
        <v>4.7823223793143264</v>
      </c>
      <c r="AT590" s="17">
        <v>-1.0000000000000009</v>
      </c>
      <c r="AU590" s="17">
        <v>-1.0000000000000009</v>
      </c>
      <c r="AV590" s="17">
        <v>1.5284247900678651</v>
      </c>
      <c r="AW590" s="17">
        <v>118.62774431232634</v>
      </c>
      <c r="AX590" s="17">
        <v>162.20645704562563</v>
      </c>
      <c r="AY590" s="17">
        <v>0.20428710262186012</v>
      </c>
      <c r="AZ590" s="17">
        <v>16.277048482841131</v>
      </c>
      <c r="BA590" s="22">
        <v>1529.0457361568131</v>
      </c>
      <c r="CU590" t="e">
        <v>#N/A</v>
      </c>
      <c r="CV590" t="e">
        <v>#N/A</v>
      </c>
    </row>
    <row r="591" spans="1:100" x14ac:dyDescent="0.25">
      <c r="A591">
        <v>1721</v>
      </c>
      <c r="B591" t="s">
        <v>1019</v>
      </c>
      <c r="C591" s="22">
        <v>3</v>
      </c>
      <c r="D591" s="17">
        <v>3.9092794187257383</v>
      </c>
      <c r="E591" s="17">
        <v>8.7193806425393497E-2</v>
      </c>
      <c r="F591" s="17">
        <v>0.81423964647073976</v>
      </c>
      <c r="G591" s="17">
        <v>0.84763554554710252</v>
      </c>
      <c r="H591" s="17">
        <v>0.29969271956131766</v>
      </c>
      <c r="I591" s="17">
        <v>0</v>
      </c>
      <c r="J591" s="17">
        <v>17.98156317367906</v>
      </c>
      <c r="K591" s="17">
        <v>0.29969271956131766</v>
      </c>
      <c r="L591" s="17">
        <v>-0.99999999999999978</v>
      </c>
      <c r="M591" s="17">
        <v>-0.99999999999999978</v>
      </c>
      <c r="N591" s="17">
        <v>5.9938543912263524</v>
      </c>
      <c r="O591" s="17">
        <v>22.738478137951919</v>
      </c>
      <c r="P591" s="17">
        <v>0.28639754126336842</v>
      </c>
      <c r="Q591" s="17">
        <v>3.7705624076159356</v>
      </c>
      <c r="R591" s="17">
        <v>1.3037408916965716</v>
      </c>
      <c r="S591" s="17">
        <v>0.33333333333333326</v>
      </c>
      <c r="T591" s="17">
        <v>0.33333333333333326</v>
      </c>
      <c r="U591" s="17">
        <v>0.34614535539971492</v>
      </c>
      <c r="V591" s="17">
        <v>-8.444531136489844E-2</v>
      </c>
      <c r="W591" s="17">
        <v>25.14695964560665</v>
      </c>
      <c r="X591" s="17">
        <v>1.2448835005148187</v>
      </c>
      <c r="Y591" s="17">
        <v>-0.99999999999999978</v>
      </c>
      <c r="Z591" s="17">
        <v>-0.99999999999999978</v>
      </c>
      <c r="AA591" s="17">
        <v>66.138351723174665</v>
      </c>
      <c r="AB591" s="17">
        <v>0.43766117937772075</v>
      </c>
      <c r="AC591" s="17">
        <v>0.12001538863655674</v>
      </c>
      <c r="AD591" s="17">
        <v>0.23607645570315153</v>
      </c>
      <c r="AE591" s="17">
        <v>39.687651185871466</v>
      </c>
      <c r="AF591" s="17">
        <v>0.75</v>
      </c>
      <c r="AG591" s="17">
        <v>-0.99999999999999978</v>
      </c>
      <c r="AH591" s="17">
        <v>-0.99999999999999978</v>
      </c>
      <c r="AI591" s="17">
        <v>5.3687254229591461E-2</v>
      </c>
      <c r="AJ591" s="17">
        <v>-8.444531136489844E-2</v>
      </c>
      <c r="AK591" s="17">
        <v>-4.8584763539913922E-2</v>
      </c>
      <c r="AL591" s="17">
        <v>-6.386485243673988E-2</v>
      </c>
      <c r="AM591" s="17">
        <v>3.0028761790077607E-3</v>
      </c>
      <c r="AN591" s="17">
        <v>2.0989106416080171E-2</v>
      </c>
      <c r="AO591" s="17">
        <v>-0.1678519132243749</v>
      </c>
      <c r="AP591" s="17">
        <v>0.2054033982183045</v>
      </c>
      <c r="AQ591" s="17">
        <v>43.128522819285692</v>
      </c>
      <c r="AR591" s="17">
        <v>0.92836671070148336</v>
      </c>
      <c r="AS591" s="17">
        <v>1.5445762200761353</v>
      </c>
      <c r="AT591" s="17">
        <v>-0.99999999999999978</v>
      </c>
      <c r="AU591" s="17">
        <v>-0.99999999999999978</v>
      </c>
      <c r="AV591" s="17">
        <v>2.1513764372436741</v>
      </c>
      <c r="AW591" s="17">
        <v>89.082233259344818</v>
      </c>
      <c r="AX591" s="17">
        <v>81.711447207446838</v>
      </c>
      <c r="AY591" s="17">
        <v>8.2738593422241602E-2</v>
      </c>
      <c r="AZ591" s="17">
        <v>-22.401463891450874</v>
      </c>
      <c r="BA591" s="22">
        <v>1500.3160358964142</v>
      </c>
      <c r="CU591" t="e">
        <v>#N/A</v>
      </c>
      <c r="CV591" t="e">
        <v>#N/A</v>
      </c>
    </row>
    <row r="592" spans="1:100" x14ac:dyDescent="0.25">
      <c r="A592">
        <v>1723</v>
      </c>
      <c r="B592" t="s">
        <v>1020</v>
      </c>
      <c r="C592" s="22">
        <v>3</v>
      </c>
      <c r="D592" s="17">
        <v>5.823159449836206</v>
      </c>
      <c r="E592" s="17">
        <v>1.0141826744579502E-3</v>
      </c>
      <c r="F592" s="17">
        <v>-0.23156341663021404</v>
      </c>
      <c r="G592" s="17">
        <v>-0.22801143270344354</v>
      </c>
      <c r="H592" s="17">
        <v>0.25950734235875456</v>
      </c>
      <c r="I592" s="17">
        <v>0</v>
      </c>
      <c r="J592" s="17">
        <v>15.570440541525274</v>
      </c>
      <c r="K592" s="17">
        <v>0.25950734235875456</v>
      </c>
      <c r="L592" s="17">
        <v>-0.99999999999999756</v>
      </c>
      <c r="M592" s="17">
        <v>-0.99999999999999756</v>
      </c>
      <c r="N592" s="17">
        <v>5.1901468471750922</v>
      </c>
      <c r="O592" s="17">
        <v>21.165588558658044</v>
      </c>
      <c r="P592" s="17">
        <v>0.45080553556579572</v>
      </c>
      <c r="Q592" s="17">
        <v>-3.063894017642693</v>
      </c>
      <c r="R592" s="17">
        <v>-1.0223390257897458</v>
      </c>
      <c r="S592" s="17">
        <v>0.33333333333333243</v>
      </c>
      <c r="T592" s="17">
        <v>0.33333333333333243</v>
      </c>
      <c r="U592" s="17">
        <v>0.37281567655185066</v>
      </c>
      <c r="V592" s="17">
        <v>9.6015725657505477E-2</v>
      </c>
      <c r="W592" s="17">
        <v>35.039629060690672</v>
      </c>
      <c r="X592" s="17">
        <v>2.4745163844603453</v>
      </c>
      <c r="Y592" s="17">
        <v>-0.99999999999999756</v>
      </c>
      <c r="Z592" s="17">
        <v>-0.99999999999999756</v>
      </c>
      <c r="AA592" s="17">
        <v>57.126928782571845</v>
      </c>
      <c r="AB592" s="17">
        <v>7.0361363875987237E-2</v>
      </c>
      <c r="AC592" s="17">
        <v>0.33078068121607951</v>
      </c>
      <c r="AD592" s="17">
        <v>6.1050729861351086E-2</v>
      </c>
      <c r="AE592" s="17">
        <v>23.109638747670886</v>
      </c>
      <c r="AF592" s="17">
        <v>0.81818181818181823</v>
      </c>
      <c r="AG592" s="17">
        <v>-0.99999999999999756</v>
      </c>
      <c r="AH592" s="17">
        <v>-0.99999999999999756</v>
      </c>
      <c r="AI592" s="17">
        <v>-4.9206772449460028E-3</v>
      </c>
      <c r="AJ592" s="17">
        <v>9.6015725657505477E-2</v>
      </c>
      <c r="AK592" s="17">
        <v>-0.10875196844148502</v>
      </c>
      <c r="AL592" s="17">
        <v>-0.13713450846083902</v>
      </c>
      <c r="AM592" s="17">
        <v>-4.4465888171007661E-2</v>
      </c>
      <c r="AN592" s="17">
        <v>0.30013461097284033</v>
      </c>
      <c r="AO592" s="17">
        <v>-1.6554070464826167</v>
      </c>
      <c r="AP592" s="17">
        <v>6.8176927320168108</v>
      </c>
      <c r="AQ592" s="17">
        <v>50.610069602215944</v>
      </c>
      <c r="AR592" s="17">
        <v>1.1354980688760214</v>
      </c>
      <c r="AS592" s="17">
        <v>2.7340237268190992</v>
      </c>
      <c r="AT592" s="17">
        <v>-0.99999999999999756</v>
      </c>
      <c r="AU592" s="17">
        <v>-0.99999999999999756</v>
      </c>
      <c r="AV592" s="17">
        <v>-1.2503504584931895</v>
      </c>
      <c r="AW592" s="17">
        <v>85.110210073246606</v>
      </c>
      <c r="AX592" s="17">
        <v>94.613369094098289</v>
      </c>
      <c r="AY592" s="17">
        <v>0.29704784219417785</v>
      </c>
      <c r="AZ592" s="17">
        <v>31.116270362434815</v>
      </c>
      <c r="BA592" s="22">
        <v>1447.8647016792386</v>
      </c>
      <c r="CU592" t="e">
        <v>#N/A</v>
      </c>
      <c r="CV592" t="e">
        <v>#N/A</v>
      </c>
    </row>
    <row r="593" spans="1:100" x14ac:dyDescent="0.25">
      <c r="A593">
        <v>1726</v>
      </c>
      <c r="B593" t="s">
        <v>1021</v>
      </c>
      <c r="C593" s="22">
        <v>3</v>
      </c>
      <c r="D593" s="17">
        <v>2.7366431195335927</v>
      </c>
      <c r="E593" s="17">
        <v>0</v>
      </c>
      <c r="F593" s="17">
        <v>-1.5773997781985043</v>
      </c>
      <c r="G593" s="17">
        <v>-1.5773997781985043</v>
      </c>
      <c r="H593" s="17">
        <v>0.59606335915099606</v>
      </c>
      <c r="I593" s="17">
        <v>0</v>
      </c>
      <c r="J593" s="17">
        <v>35.763801549059757</v>
      </c>
      <c r="K593" s="17">
        <v>0.59606335915099606</v>
      </c>
      <c r="L593" s="17">
        <v>-1.0000000000000007</v>
      </c>
      <c r="M593" s="17">
        <v>-1.0000000000000007</v>
      </c>
      <c r="N593" s="17">
        <v>11.921267183019909</v>
      </c>
      <c r="O593" s="17">
        <v>36.923044890394863</v>
      </c>
      <c r="P593" s="17">
        <v>-1.0566869757736788</v>
      </c>
      <c r="Q593" s="17">
        <v>-3.4368359830654027</v>
      </c>
      <c r="R593" s="17">
        <v>-1.3231667295155412</v>
      </c>
      <c r="S593" s="17">
        <v>0.33333333333333348</v>
      </c>
      <c r="T593" s="17">
        <v>0.38260522935981162</v>
      </c>
      <c r="U593" s="17">
        <v>0.52056302398214005</v>
      </c>
      <c r="V593" s="17">
        <v>5.8128971190266172E-2</v>
      </c>
      <c r="W593" s="17">
        <v>27.942687948582208</v>
      </c>
      <c r="X593" s="17">
        <v>2.5849912607302463</v>
      </c>
      <c r="Y593" s="17">
        <v>-1.0000000000000007</v>
      </c>
      <c r="Z593" s="17">
        <v>-1.0000000000000007</v>
      </c>
      <c r="AA593" s="17">
        <v>62.450850139745206</v>
      </c>
      <c r="AB593" s="17">
        <v>0.20844215294230142</v>
      </c>
      <c r="AC593" s="17">
        <v>0.29622767020861585</v>
      </c>
      <c r="AD593" s="17">
        <v>0.21195675526265342</v>
      </c>
      <c r="AE593" s="17">
        <v>35.83132892067853</v>
      </c>
      <c r="AF593" s="17">
        <v>0.75</v>
      </c>
      <c r="AG593" s="17">
        <v>-1.0000000000000007</v>
      </c>
      <c r="AH593" s="17">
        <v>-1.0000000000000007</v>
      </c>
      <c r="AI593" s="17">
        <v>-5.2185018574353641E-2</v>
      </c>
      <c r="AJ593" s="17">
        <v>5.8128971190266172E-2</v>
      </c>
      <c r="AK593" s="17">
        <v>0.26600001450782623</v>
      </c>
      <c r="AL593" s="17">
        <v>-3.3390758761830099E-2</v>
      </c>
      <c r="AM593" s="17">
        <v>0.10811946680976184</v>
      </c>
      <c r="AN593" s="17">
        <v>-0.2748763087267761</v>
      </c>
      <c r="AO593" s="17">
        <v>4.0329867427831756</v>
      </c>
      <c r="AP593" s="17">
        <v>-7.0388615119785527</v>
      </c>
      <c r="AQ593" s="17">
        <v>63.706489497641932</v>
      </c>
      <c r="AR593" s="17">
        <v>1.2946305578655513</v>
      </c>
      <c r="AS593" s="17">
        <v>3.1810546198812424</v>
      </c>
      <c r="AT593" s="17">
        <v>-1.0000000000000007</v>
      </c>
      <c r="AU593" s="17">
        <v>-1.0000000000000007</v>
      </c>
      <c r="AV593" s="17">
        <v>-2.9005665077140432</v>
      </c>
      <c r="AW593" s="17">
        <v>92.335033518161495</v>
      </c>
      <c r="AX593" s="17">
        <v>97.10423026570102</v>
      </c>
      <c r="AY593" s="17">
        <v>9.8301783480531826E-2</v>
      </c>
      <c r="AZ593" s="17">
        <v>-8.5041881011346891</v>
      </c>
      <c r="BA593" s="22">
        <v>1524.634903597736</v>
      </c>
      <c r="CU593" t="e">
        <v>#N/A</v>
      </c>
      <c r="CV593" t="e">
        <v>#N/A</v>
      </c>
    </row>
    <row r="594" spans="1:100" x14ac:dyDescent="0.25">
      <c r="A594">
        <v>1727</v>
      </c>
      <c r="B594" t="s">
        <v>1022</v>
      </c>
      <c r="C594" s="22">
        <v>3</v>
      </c>
      <c r="D594" s="17">
        <v>5.8007205812863702</v>
      </c>
      <c r="E594" s="17">
        <v>0.28696571846021368</v>
      </c>
      <c r="F594" s="17">
        <v>2.1238854762907662E-3</v>
      </c>
      <c r="G594" s="17">
        <v>0.12344617080670552</v>
      </c>
      <c r="H594" s="17">
        <v>0.40205991468849123</v>
      </c>
      <c r="I594" s="17">
        <v>0</v>
      </c>
      <c r="J594" s="17">
        <v>24.123594881309469</v>
      </c>
      <c r="K594" s="17">
        <v>0.40205991468849123</v>
      </c>
      <c r="L594" s="17">
        <v>-0.99999999999999867</v>
      </c>
      <c r="M594" s="17">
        <v>-0.99999999999999867</v>
      </c>
      <c r="N594" s="17">
        <v>8.0411982937698223</v>
      </c>
      <c r="O594" s="17">
        <v>30.047761633402558</v>
      </c>
      <c r="P594" s="17">
        <v>0.36459533065436417</v>
      </c>
      <c r="Q594" s="17">
        <v>1.0021388424212236E-2</v>
      </c>
      <c r="R594" s="17">
        <v>-1.3643796844432784E-2</v>
      </c>
      <c r="S594" s="17">
        <v>0.34071378426584703</v>
      </c>
      <c r="T594" s="17">
        <v>0.28918783288608019</v>
      </c>
      <c r="U594" s="17">
        <v>0.34007684005304695</v>
      </c>
      <c r="V594" s="17">
        <v>0</v>
      </c>
      <c r="W594" s="17">
        <v>22.716741700659316</v>
      </c>
      <c r="X594" s="17">
        <v>1.5391464146383462</v>
      </c>
      <c r="Y594" s="17">
        <v>-0.99999999999999867</v>
      </c>
      <c r="Z594" s="17">
        <v>-0.99999999999999867</v>
      </c>
      <c r="AA594" s="17">
        <v>56.569097805394286</v>
      </c>
      <c r="AB594" s="17">
        <v>0.26369359617349031</v>
      </c>
      <c r="AC594" s="17">
        <v>0.22461842299894941</v>
      </c>
      <c r="AD594" s="17">
        <v>0.18900797885914838</v>
      </c>
      <c r="AE594" s="17">
        <v>33.865999901579407</v>
      </c>
      <c r="AF594" s="17">
        <v>0.70588235294117652</v>
      </c>
      <c r="AG594" s="17">
        <v>-0.99999999999999867</v>
      </c>
      <c r="AH594" s="17">
        <v>-0.99999999999999867</v>
      </c>
      <c r="AI594" s="17">
        <v>0</v>
      </c>
      <c r="AJ594" s="17">
        <v>0</v>
      </c>
      <c r="AK594" s="17">
        <v>0.37077544885670799</v>
      </c>
      <c r="AL594" s="17">
        <v>-9.7628101462298986E-2</v>
      </c>
      <c r="AM594" s="17">
        <v>-5.8826599208215556E-2</v>
      </c>
      <c r="AN594" s="17">
        <v>0.7137743935679437</v>
      </c>
      <c r="AO594" s="17">
        <v>0.38321226407815323</v>
      </c>
      <c r="AP594" s="17">
        <v>17.356219331887093</v>
      </c>
      <c r="AQ594" s="17">
        <v>46.840336581968792</v>
      </c>
      <c r="AR594" s="17">
        <v>0.96997845720497367</v>
      </c>
      <c r="AS594" s="17">
        <v>1.941206329326836</v>
      </c>
      <c r="AT594" s="17">
        <v>-0.99999999999999867</v>
      </c>
      <c r="AU594" s="17">
        <v>-0.99999999999999867</v>
      </c>
      <c r="AV594" s="17">
        <v>0.10980237396227273</v>
      </c>
      <c r="AW594" s="17">
        <v>103.97307877068391</v>
      </c>
      <c r="AX594" s="17">
        <v>103.97307877068391</v>
      </c>
      <c r="AY594" s="17">
        <v>0.24492162022802974</v>
      </c>
      <c r="AZ594" s="17">
        <v>35.38650199766014</v>
      </c>
      <c r="BA594" s="22">
        <v>1472.1400899014602</v>
      </c>
      <c r="CU594" t="e">
        <v>#N/A</v>
      </c>
      <c r="CV594" t="e">
        <v>#N/A</v>
      </c>
    </row>
    <row r="595" spans="1:100" x14ac:dyDescent="0.25">
      <c r="A595">
        <v>1729</v>
      </c>
      <c r="B595" t="s">
        <v>1023</v>
      </c>
      <c r="C595" s="22">
        <v>3</v>
      </c>
      <c r="D595" s="17">
        <v>5.5766951029050054</v>
      </c>
      <c r="E595" s="17">
        <v>-0.43411537062110467</v>
      </c>
      <c r="F595" s="17">
        <v>-8.5918734385395448E-2</v>
      </c>
      <c r="G595" s="17">
        <v>-0.20935831293214324</v>
      </c>
      <c r="H595" s="17">
        <v>0.23547745625318584</v>
      </c>
      <c r="I595" s="17">
        <v>0</v>
      </c>
      <c r="J595" s="17">
        <v>14.128647375191143</v>
      </c>
      <c r="K595" s="17">
        <v>0.23547745625318584</v>
      </c>
      <c r="L595" s="17">
        <v>-0.99999999999999933</v>
      </c>
      <c r="M595" s="17">
        <v>-0.99999999999999933</v>
      </c>
      <c r="N595" s="17">
        <v>4.7095491250637167</v>
      </c>
      <c r="O595" s="17">
        <v>19.495984165164007</v>
      </c>
      <c r="P595" s="17">
        <v>0.34163449592606043</v>
      </c>
      <c r="Q595" s="17">
        <v>-0.12410288254719382</v>
      </c>
      <c r="R595" s="17">
        <v>7.2748219135478506E-2</v>
      </c>
      <c r="S595" s="17">
        <v>0.33333333333333315</v>
      </c>
      <c r="T595" s="17">
        <v>0.34808260993165197</v>
      </c>
      <c r="U595" s="17">
        <v>0.30294292779051868</v>
      </c>
      <c r="V595" s="17">
        <v>-6.1943819674328715E-2</v>
      </c>
      <c r="W595" s="17">
        <v>27.4775038051196</v>
      </c>
      <c r="X595" s="17">
        <v>1.3007965567262212</v>
      </c>
      <c r="Y595" s="17">
        <v>-0.99999999999999933</v>
      </c>
      <c r="Z595" s="17">
        <v>-0.99999999999999933</v>
      </c>
      <c r="AA595" s="17">
        <v>67.963205250825624</v>
      </c>
      <c r="AB595" s="17">
        <v>5.2988129753694491E-2</v>
      </c>
      <c r="AC595" s="17">
        <v>0.24349009557615489</v>
      </c>
      <c r="AD595" s="17">
        <v>0.51178083920156225</v>
      </c>
      <c r="AE595" s="17">
        <v>40.412953226570572</v>
      </c>
      <c r="AF595" s="17">
        <v>0.6428571428571429</v>
      </c>
      <c r="AG595" s="17">
        <v>-0.99999999999999933</v>
      </c>
      <c r="AH595" s="17">
        <v>-0.99999999999999933</v>
      </c>
      <c r="AI595" s="17">
        <v>0</v>
      </c>
      <c r="AJ595" s="17">
        <v>-6.1943819674328715E-2</v>
      </c>
      <c r="AK595" s="17">
        <v>-5.2310445311146092E-2</v>
      </c>
      <c r="AL595" s="17">
        <v>0.14962113886766265</v>
      </c>
      <c r="AM595" s="17">
        <v>0.14829349394659549</v>
      </c>
      <c r="AN595" s="17">
        <v>-0.23966361839841305</v>
      </c>
      <c r="AO595" s="17">
        <v>3.4457851221091564</v>
      </c>
      <c r="AP595" s="17">
        <v>-5.243484765622016</v>
      </c>
      <c r="AQ595" s="17">
        <v>41.606151180310746</v>
      </c>
      <c r="AR595" s="17">
        <v>0.92241505138117541</v>
      </c>
      <c r="AS595" s="17">
        <v>1.5362740129794077</v>
      </c>
      <c r="AT595" s="17">
        <v>-0.99999999999999933</v>
      </c>
      <c r="AU595" s="17">
        <v>-0.99999999999999933</v>
      </c>
      <c r="AV595" s="17">
        <v>-0.13661009379666478</v>
      </c>
      <c r="AW595" s="17">
        <v>82.21570465036767</v>
      </c>
      <c r="AX595" s="17">
        <v>76.021322682934809</v>
      </c>
      <c r="AY595" s="17">
        <v>0.18775444128563326</v>
      </c>
      <c r="AZ595" s="17">
        <v>12.989311109726852</v>
      </c>
      <c r="BA595" s="22">
        <v>1423.8902370582502</v>
      </c>
      <c r="CU595" t="e">
        <v>#N/A</v>
      </c>
      <c r="CV595" t="e">
        <v>#N/A</v>
      </c>
    </row>
    <row r="596" spans="1:100" x14ac:dyDescent="0.25">
      <c r="A596">
        <v>1730</v>
      </c>
      <c r="B596" t="s">
        <v>1024</v>
      </c>
      <c r="C596" s="22">
        <v>3</v>
      </c>
      <c r="D596" s="17">
        <v>3.6339929227981145</v>
      </c>
      <c r="E596" s="17">
        <v>-4.611800072772866E-3</v>
      </c>
      <c r="F596" s="17">
        <v>0.14036552971890634</v>
      </c>
      <c r="G596" s="17">
        <v>0.14036552971890634</v>
      </c>
      <c r="H596" s="17">
        <v>0.53159699915232239</v>
      </c>
      <c r="I596" s="17">
        <v>0</v>
      </c>
      <c r="J596" s="17">
        <v>31.895819949139327</v>
      </c>
      <c r="K596" s="17">
        <v>0.53159699915232239</v>
      </c>
      <c r="L596" s="17">
        <v>-0.99999999999999922</v>
      </c>
      <c r="M596" s="17">
        <v>-0.99999999999999922</v>
      </c>
      <c r="N596" s="17">
        <v>10.631939983046445</v>
      </c>
      <c r="O596" s="17">
        <v>35.670178401656344</v>
      </c>
      <c r="P596" s="17">
        <v>-1.6457810897523573E-3</v>
      </c>
      <c r="Q596" s="17">
        <v>1.8532242702958304</v>
      </c>
      <c r="R596" s="17">
        <v>0.6291433590143144</v>
      </c>
      <c r="S596" s="17">
        <v>0.33333333333333315</v>
      </c>
      <c r="T596" s="17">
        <v>0.32873220985578777</v>
      </c>
      <c r="U596" s="17">
        <v>0.38362795978589964</v>
      </c>
      <c r="V596" s="17">
        <v>0.1155564594383286</v>
      </c>
      <c r="W596" s="17">
        <v>25.186118530441071</v>
      </c>
      <c r="X596" s="17">
        <v>2.3537180163328237</v>
      </c>
      <c r="Y596" s="17">
        <v>-0.99999999999999922</v>
      </c>
      <c r="Z596" s="17">
        <v>-0.99999999999999922</v>
      </c>
      <c r="AA596" s="17">
        <v>60.012497914066685</v>
      </c>
      <c r="AB596" s="17">
        <v>-0.10940163084885178</v>
      </c>
      <c r="AC596" s="17">
        <v>0.35968807996372054</v>
      </c>
      <c r="AD596" s="17">
        <v>0.4336582713773573</v>
      </c>
      <c r="AE596" s="17">
        <v>34.197236024611328</v>
      </c>
      <c r="AF596" s="17">
        <v>0.75</v>
      </c>
      <c r="AG596" s="17">
        <v>-0.99999999999999922</v>
      </c>
      <c r="AH596" s="17">
        <v>-0.99999999999999922</v>
      </c>
      <c r="AI596" s="17">
        <v>0</v>
      </c>
      <c r="AJ596" s="17">
        <v>0.1155564594383286</v>
      </c>
      <c r="AK596" s="17">
        <v>-6.3644030868682172E-2</v>
      </c>
      <c r="AL596" s="17">
        <v>8.7038091199526602E-2</v>
      </c>
      <c r="AM596" s="17">
        <v>0.19849055162369222</v>
      </c>
      <c r="AN596" s="17">
        <v>0.73143809293393158</v>
      </c>
      <c r="AO596" s="17">
        <v>4.6440436362488953</v>
      </c>
      <c r="AP596" s="17">
        <v>18.721142779345914</v>
      </c>
      <c r="AQ596" s="17">
        <v>57.081938479580423</v>
      </c>
      <c r="AR596" s="17">
        <v>1.1612499624133494</v>
      </c>
      <c r="AS596" s="17">
        <v>2.8853150154851455</v>
      </c>
      <c r="AT596" s="17">
        <v>-0.99999999999999922</v>
      </c>
      <c r="AU596" s="17">
        <v>-0.99999999999999922</v>
      </c>
      <c r="AV596" s="17">
        <v>0.76950888873322087</v>
      </c>
      <c r="AW596" s="17">
        <v>114.40381909506901</v>
      </c>
      <c r="AX596" s="17">
        <v>125.95946503890188</v>
      </c>
      <c r="AY596" s="17">
        <v>0.46292300769681993</v>
      </c>
      <c r="AZ596" s="17">
        <v>47.15233755725972</v>
      </c>
      <c r="BA596" s="22">
        <v>1667.3866385999593</v>
      </c>
      <c r="CU596" t="e">
        <v>#N/A</v>
      </c>
      <c r="CV596" t="e">
        <v>#N/A</v>
      </c>
    </row>
    <row r="597" spans="1:100" x14ac:dyDescent="0.25">
      <c r="A597">
        <v>1731</v>
      </c>
      <c r="B597" t="s">
        <v>1025</v>
      </c>
      <c r="C597" s="22">
        <v>3</v>
      </c>
      <c r="D597" s="17">
        <v>5.5005880919745893</v>
      </c>
      <c r="E597" s="17">
        <v>-0.2009813510831939</v>
      </c>
      <c r="F597" s="17">
        <v>0.7518939787717146</v>
      </c>
      <c r="G597" s="17">
        <v>0.7135903112225207</v>
      </c>
      <c r="H597" s="17">
        <v>0.51507407731508015</v>
      </c>
      <c r="I597" s="17">
        <v>-3.964600998132433E-3</v>
      </c>
      <c r="J597" s="17">
        <v>30.666568579016868</v>
      </c>
      <c r="K597" s="17">
        <v>0.5111094763169477</v>
      </c>
      <c r="L597" s="17">
        <v>-1.0000000000000007</v>
      </c>
      <c r="M597" s="17">
        <v>-1.0000000000000007</v>
      </c>
      <c r="N597" s="17">
        <v>10.222189526338953</v>
      </c>
      <c r="O597" s="17">
        <v>36.880746982213985</v>
      </c>
      <c r="P597" s="17">
        <v>-0.29390923686808978</v>
      </c>
      <c r="Q597" s="17">
        <v>-4.2194864450664143E-2</v>
      </c>
      <c r="R597" s="17">
        <v>-0.1527614239403835</v>
      </c>
      <c r="S597" s="17">
        <v>0.33333333333333359</v>
      </c>
      <c r="T597" s="17">
        <v>0.33333333333333359</v>
      </c>
      <c r="U597" s="17">
        <v>0.42117660890113284</v>
      </c>
      <c r="V597" s="17">
        <v>0.17891549100738824</v>
      </c>
      <c r="W597" s="17">
        <v>30.22597161032963</v>
      </c>
      <c r="X597" s="17">
        <v>2.9137565719985798</v>
      </c>
      <c r="Y597" s="17">
        <v>-1.0000000000000007</v>
      </c>
      <c r="Z597" s="17">
        <v>-1.0000000000000007</v>
      </c>
      <c r="AA597" s="17">
        <v>83.896896233864098</v>
      </c>
      <c r="AB597" s="17">
        <v>0.30826184568766962</v>
      </c>
      <c r="AC597" s="17">
        <v>0.31539428146809739</v>
      </c>
      <c r="AD597" s="17">
        <v>0.45281759379372954</v>
      </c>
      <c r="AE597" s="17">
        <v>53.823686047474808</v>
      </c>
      <c r="AF597" s="17">
        <v>0.9285714285714286</v>
      </c>
      <c r="AG597" s="17">
        <v>-1.0000000000000007</v>
      </c>
      <c r="AH597" s="17">
        <v>-1.0000000000000007</v>
      </c>
      <c r="AI597" s="17">
        <v>-5.8197246747065841E-3</v>
      </c>
      <c r="AJ597" s="17">
        <v>0.17891549100738824</v>
      </c>
      <c r="AK597" s="17">
        <v>-0.11263606418134003</v>
      </c>
      <c r="AL597" s="17">
        <v>2.5777645122972131E-2</v>
      </c>
      <c r="AM597" s="17">
        <v>5.098269107005321E-2</v>
      </c>
      <c r="AN597" s="17">
        <v>1.4920230671847768E-2</v>
      </c>
      <c r="AO597" s="17">
        <v>0.71138695584463141</v>
      </c>
      <c r="AP597" s="17">
        <v>0.5018939924110547</v>
      </c>
      <c r="AQ597" s="17">
        <v>60.892540189346455</v>
      </c>
      <c r="AR597" s="17">
        <v>1.2667587665751876</v>
      </c>
      <c r="AS597" s="17">
        <v>3.4248660483155278</v>
      </c>
      <c r="AT597" s="17">
        <v>-1.0000000000000007</v>
      </c>
      <c r="AU597" s="17">
        <v>-1.0000000000000007</v>
      </c>
      <c r="AV597" s="17">
        <v>0.56082888728213709</v>
      </c>
      <c r="AW597" s="17">
        <v>121.27953720848907</v>
      </c>
      <c r="AX597" s="17">
        <v>139.0546918157338</v>
      </c>
      <c r="AY597" s="17">
        <v>0.33337947459042566</v>
      </c>
      <c r="AZ597" s="17">
        <v>31.748265858477286</v>
      </c>
      <c r="BA597" s="22">
        <v>1539.7790915550981</v>
      </c>
      <c r="CU597" t="e">
        <v>#N/A</v>
      </c>
      <c r="CV597" t="e">
        <v>#N/A</v>
      </c>
    </row>
    <row r="598" spans="1:100" x14ac:dyDescent="0.25">
      <c r="A598">
        <v>1732</v>
      </c>
      <c r="B598" t="s">
        <v>1026</v>
      </c>
      <c r="C598" s="22">
        <v>3</v>
      </c>
      <c r="D598" s="17">
        <v>5.5999562445327387</v>
      </c>
      <c r="E598" s="17">
        <v>-1.0553396880150938</v>
      </c>
      <c r="F598" s="17">
        <v>5.7756985054791192</v>
      </c>
      <c r="G598" s="17">
        <v>5.4572609060984929</v>
      </c>
      <c r="H598" s="17">
        <v>0.16912185689193968</v>
      </c>
      <c r="I598" s="17">
        <v>0</v>
      </c>
      <c r="J598" s="17">
        <v>10.147311413516377</v>
      </c>
      <c r="K598" s="17">
        <v>0.16912185689193968</v>
      </c>
      <c r="L598" s="17">
        <v>-0.99999999999999878</v>
      </c>
      <c r="M598" s="17">
        <v>-0.99999999999999878</v>
      </c>
      <c r="N598" s="17">
        <v>3.3824371378387936</v>
      </c>
      <c r="O598" s="17">
        <v>21.204528564147608</v>
      </c>
      <c r="P598" s="17">
        <v>-1.3656019436062907</v>
      </c>
      <c r="Q598" s="17">
        <v>18.027246465684772</v>
      </c>
      <c r="R598" s="17">
        <v>5.5128223851276843</v>
      </c>
      <c r="S598" s="17">
        <v>0.33333333333333309</v>
      </c>
      <c r="T598" s="17">
        <v>0.32108904933838961</v>
      </c>
      <c r="U598" s="17">
        <v>0.50656963019223333</v>
      </c>
      <c r="V598" s="17">
        <v>0.11872200082075092</v>
      </c>
      <c r="W598" s="17">
        <v>44.4236862717107</v>
      </c>
      <c r="X598" s="17">
        <v>3.2116667674782784</v>
      </c>
      <c r="Y598" s="17">
        <v>-0.99999999999999878</v>
      </c>
      <c r="Z598" s="17">
        <v>-0.99999999999999878</v>
      </c>
      <c r="AA598" s="17">
        <v>94.206367719978317</v>
      </c>
      <c r="AB598" s="17">
        <v>0.44333665882661061</v>
      </c>
      <c r="AC598" s="17">
        <v>0.45875590020926882</v>
      </c>
      <c r="AD598" s="17">
        <v>-1.6695377773081312E-2</v>
      </c>
      <c r="AE598" s="17">
        <v>44.26985906313989</v>
      </c>
      <c r="AF598" s="17">
        <v>0.77777777777777779</v>
      </c>
      <c r="AG598" s="17">
        <v>-0.99999999999999878</v>
      </c>
      <c r="AH598" s="17">
        <v>-0.99999999999999878</v>
      </c>
      <c r="AI598" s="17">
        <v>0</v>
      </c>
      <c r="AJ598" s="17">
        <v>0.11872200082075092</v>
      </c>
      <c r="AK598" s="17">
        <v>-1.1190619487280753E-2</v>
      </c>
      <c r="AL598" s="17">
        <v>-3.2243412643006536E-2</v>
      </c>
      <c r="AM598" s="17">
        <v>6.9112806874550611E-2</v>
      </c>
      <c r="AN598" s="17">
        <v>0.25479407285057021</v>
      </c>
      <c r="AO598" s="17">
        <v>1.671867074427362</v>
      </c>
      <c r="AP598" s="17">
        <v>6.2086347580492225</v>
      </c>
      <c r="AQ598" s="17">
        <v>54.570997685227077</v>
      </c>
      <c r="AR598" s="17">
        <v>1.2797140136847065</v>
      </c>
      <c r="AS598" s="17">
        <v>3.380788624370219</v>
      </c>
      <c r="AT598" s="17">
        <v>-0.99999999999999878</v>
      </c>
      <c r="AU598" s="17">
        <v>-0.99999999999999878</v>
      </c>
      <c r="AV598" s="17">
        <v>10.970083291226167</v>
      </c>
      <c r="AW598" s="17">
        <v>121.61953104217507</v>
      </c>
      <c r="AX598" s="17">
        <v>133.49173112425015</v>
      </c>
      <c r="AY598" s="17">
        <v>0.3470606360372363</v>
      </c>
      <c r="AZ598" s="17">
        <v>71.348391351874042</v>
      </c>
      <c r="BA598" s="22">
        <v>1632.7154364986527</v>
      </c>
      <c r="CU598" t="e">
        <v>#N/A</v>
      </c>
      <c r="CV598" t="e">
        <v>#N/A</v>
      </c>
    </row>
    <row r="599" spans="1:100" x14ac:dyDescent="0.25">
      <c r="A599">
        <v>1735</v>
      </c>
      <c r="B599" t="s">
        <v>1027</v>
      </c>
      <c r="C599" s="22">
        <v>3</v>
      </c>
      <c r="D599" s="17">
        <v>4.5584553182881313</v>
      </c>
      <c r="E599" s="17">
        <v>-0.55347921310680215</v>
      </c>
      <c r="F599" s="17">
        <v>0.93087037361529168</v>
      </c>
      <c r="G599" s="17">
        <v>0.79259996134032806</v>
      </c>
      <c r="H599" s="17">
        <v>0.31179991875598106</v>
      </c>
      <c r="I599" s="17">
        <v>0</v>
      </c>
      <c r="J599" s="17">
        <v>18.707995125358877</v>
      </c>
      <c r="K599" s="17">
        <v>0.31179991875598106</v>
      </c>
      <c r="L599" s="17">
        <v>-1</v>
      </c>
      <c r="M599" s="17">
        <v>-1</v>
      </c>
      <c r="N599" s="17">
        <v>6.2359983751196264</v>
      </c>
      <c r="O599" s="17">
        <v>24.059050404987321</v>
      </c>
      <c r="P599" s="17">
        <v>5.3966340150700809</v>
      </c>
      <c r="Q599" s="17">
        <v>0.81781480331462297</v>
      </c>
      <c r="R599" s="17">
        <v>0.84490613031009565</v>
      </c>
      <c r="S599" s="17">
        <v>0.33333333333333315</v>
      </c>
      <c r="T599" s="17">
        <v>0.34031871603378239</v>
      </c>
      <c r="U599" s="17">
        <v>0.18568212778263538</v>
      </c>
      <c r="V599" s="17">
        <v>-8.1982406186363363E-2</v>
      </c>
      <c r="W599" s="17">
        <v>18.622074088296266</v>
      </c>
      <c r="X599" s="17">
        <v>0.61967158732394534</v>
      </c>
      <c r="Y599" s="17">
        <v>-1</v>
      </c>
      <c r="Z599" s="17">
        <v>-1</v>
      </c>
      <c r="AA599" s="17">
        <v>66.25102739684452</v>
      </c>
      <c r="AB599" s="17">
        <v>0.2232273109003764</v>
      </c>
      <c r="AC599" s="17">
        <v>0.22436919709734165</v>
      </c>
      <c r="AD599" s="17">
        <v>0.48808443556704467</v>
      </c>
      <c r="AE599" s="17">
        <v>46.78404717823814</v>
      </c>
      <c r="AF599" s="17">
        <v>0.7142857142857143</v>
      </c>
      <c r="AG599" s="17">
        <v>-1</v>
      </c>
      <c r="AH599" s="17">
        <v>-1</v>
      </c>
      <c r="AI599" s="17">
        <v>0</v>
      </c>
      <c r="AJ599" s="17">
        <v>-8.1982406186363363E-2</v>
      </c>
      <c r="AK599" s="17">
        <v>0.10573863521847618</v>
      </c>
      <c r="AL599" s="17">
        <v>0.30378189435034064</v>
      </c>
      <c r="AM599" s="17">
        <v>9.2751680901377309E-3</v>
      </c>
      <c r="AN599" s="17">
        <v>0.20096529794911655</v>
      </c>
      <c r="AO599" s="17">
        <v>0.76057237834582481</v>
      </c>
      <c r="AP599" s="17">
        <v>6.5430419204796166</v>
      </c>
      <c r="AQ599" s="17">
        <v>37.330069213655101</v>
      </c>
      <c r="AR599" s="17">
        <v>0.77735177096338748</v>
      </c>
      <c r="AS599" s="17">
        <v>0.93147150607992679</v>
      </c>
      <c r="AT599" s="17">
        <v>-1</v>
      </c>
      <c r="AU599" s="17">
        <v>-1</v>
      </c>
      <c r="AV599" s="17">
        <v>1.637506091650424</v>
      </c>
      <c r="AW599" s="17">
        <v>96.853119722311476</v>
      </c>
      <c r="AX599" s="17">
        <v>88.654879103675128</v>
      </c>
      <c r="AY599" s="17">
        <v>0.24720686276886467</v>
      </c>
      <c r="AZ599" s="17">
        <v>22.238585070547444</v>
      </c>
      <c r="BA599" s="22">
        <v>1480.0771024469409</v>
      </c>
      <c r="CU599" t="e">
        <v>#N/A</v>
      </c>
      <c r="CV599" t="e">
        <v>#N/A</v>
      </c>
    </row>
    <row r="600" spans="1:100" x14ac:dyDescent="0.25">
      <c r="A600">
        <v>1736</v>
      </c>
      <c r="B600" t="s">
        <v>1028</v>
      </c>
      <c r="C600" s="22">
        <v>3</v>
      </c>
      <c r="D600" s="17">
        <v>6.1900287631828874</v>
      </c>
      <c r="E600" s="17">
        <v>0.24080292624685293</v>
      </c>
      <c r="F600" s="17">
        <v>2.7115053080374797E-2</v>
      </c>
      <c r="G600" s="17">
        <v>0.10224092392875955</v>
      </c>
      <c r="H600" s="17">
        <v>0.58607669520985139</v>
      </c>
      <c r="I600" s="17">
        <v>0</v>
      </c>
      <c r="J600" s="17">
        <v>35.164601712591086</v>
      </c>
      <c r="K600" s="17">
        <v>0.58607669520985139</v>
      </c>
      <c r="L600" s="17">
        <v>-1.0000000000000002</v>
      </c>
      <c r="M600" s="17">
        <v>-1.0000000000000002</v>
      </c>
      <c r="N600" s="17">
        <v>11.721533904197035</v>
      </c>
      <c r="O600" s="17">
        <v>41.456871399702742</v>
      </c>
      <c r="P600" s="17">
        <v>-0.47499132410435529</v>
      </c>
      <c r="Q600" s="17">
        <v>1.5187884397786506</v>
      </c>
      <c r="R600" s="17">
        <v>0.27159176418802883</v>
      </c>
      <c r="S600" s="17">
        <v>0.33333333333333343</v>
      </c>
      <c r="T600" s="17">
        <v>0.33333333333333343</v>
      </c>
      <c r="U600" s="17">
        <v>0.36089903291798464</v>
      </c>
      <c r="V600" s="17">
        <v>0.10222896594800494</v>
      </c>
      <c r="W600" s="17">
        <v>21.748718812912223</v>
      </c>
      <c r="X600" s="17">
        <v>2.1375598988167832</v>
      </c>
      <c r="Y600" s="17">
        <v>-1.0000000000000002</v>
      </c>
      <c r="Z600" s="17">
        <v>-1.0000000000000002</v>
      </c>
      <c r="AA600" s="17">
        <v>53.955597078509363</v>
      </c>
      <c r="AB600" s="17">
        <v>0.23124910909851285</v>
      </c>
      <c r="AC600" s="17">
        <v>0.36203290128823473</v>
      </c>
      <c r="AD600" s="17">
        <v>4.5423719641435101E-2</v>
      </c>
      <c r="AE600" s="17">
        <v>31.935286501409124</v>
      </c>
      <c r="AF600" s="17">
        <v>0.7142857142857143</v>
      </c>
      <c r="AG600" s="17">
        <v>-1.0000000000000002</v>
      </c>
      <c r="AH600" s="17">
        <v>-1.0000000000000002</v>
      </c>
      <c r="AI600" s="17">
        <v>-1.557816775876329E-2</v>
      </c>
      <c r="AJ600" s="17">
        <v>0.10222896594800494</v>
      </c>
      <c r="AK600" s="17">
        <v>3.9428636571927841E-3</v>
      </c>
      <c r="AL600" s="17">
        <v>0.1453570041551244</v>
      </c>
      <c r="AM600" s="17">
        <v>0.29802250514734713</v>
      </c>
      <c r="AN600" s="17">
        <v>0.38430655079698534</v>
      </c>
      <c r="AO600" s="17">
        <v>7.4702769469696424</v>
      </c>
      <c r="AP600" s="17">
        <v>10.334448790700254</v>
      </c>
      <c r="AQ600" s="17">
        <v>56.913320525503273</v>
      </c>
      <c r="AR600" s="17">
        <v>1.1297946655326563</v>
      </c>
      <c r="AS600" s="17">
        <v>2.7236365940266332</v>
      </c>
      <c r="AT600" s="17">
        <v>-1.0000000000000002</v>
      </c>
      <c r="AU600" s="17">
        <v>-1.0000000000000002</v>
      </c>
      <c r="AV600" s="17">
        <v>0.37383268811678783</v>
      </c>
      <c r="AW600" s="17">
        <v>105.74691726891234</v>
      </c>
      <c r="AX600" s="17">
        <v>115.65825050853758</v>
      </c>
      <c r="AY600" s="17">
        <v>0.45081746570754549</v>
      </c>
      <c r="AZ600" s="17">
        <v>46.264629012962146</v>
      </c>
      <c r="BA600" s="22">
        <v>1554.7858027335669</v>
      </c>
      <c r="CU600" t="e">
        <v>#N/A</v>
      </c>
      <c r="CV600" t="e">
        <v>#N/A</v>
      </c>
    </row>
    <row r="601" spans="1:100" x14ac:dyDescent="0.25">
      <c r="A601">
        <v>1737</v>
      </c>
      <c r="B601" t="s">
        <v>1029</v>
      </c>
      <c r="C601" s="22">
        <v>3</v>
      </c>
      <c r="D601" s="17">
        <v>4.6857523350304309</v>
      </c>
      <c r="E601" s="17">
        <v>0</v>
      </c>
      <c r="F601" s="17">
        <v>0.14264790522952009</v>
      </c>
      <c r="G601" s="17">
        <v>0.14264790522952009</v>
      </c>
      <c r="H601" s="17">
        <v>0.12667257790116598</v>
      </c>
      <c r="I601" s="17">
        <v>0</v>
      </c>
      <c r="J601" s="17">
        <v>7.6003546740699583</v>
      </c>
      <c r="K601" s="17">
        <v>0.12667257790116598</v>
      </c>
      <c r="L601" s="17">
        <v>-1.0000000000000016</v>
      </c>
      <c r="M601" s="17">
        <v>-1.0000000000000016</v>
      </c>
      <c r="N601" s="17">
        <v>2.5334515580233221</v>
      </c>
      <c r="O601" s="17">
        <v>12.428754914329907</v>
      </c>
      <c r="P601" s="17">
        <v>1.271270817598211</v>
      </c>
      <c r="Q601" s="17">
        <v>3.0266475847337921</v>
      </c>
      <c r="R601" s="17">
        <v>0.90884252224837581</v>
      </c>
      <c r="S601" s="17">
        <v>0.33333333333333376</v>
      </c>
      <c r="T601" s="17">
        <v>0.23912685966720856</v>
      </c>
      <c r="U601" s="17">
        <v>0.11084162237249423</v>
      </c>
      <c r="V601" s="17">
        <v>8.5947280643703938E-3</v>
      </c>
      <c r="W601" s="17">
        <v>22.608958621449624</v>
      </c>
      <c r="X601" s="17">
        <v>0.8465159993094501</v>
      </c>
      <c r="Y601" s="17">
        <v>-1.0000000000000016</v>
      </c>
      <c r="Z601" s="17">
        <v>-1.0000000000000016</v>
      </c>
      <c r="AA601" s="17">
        <v>47.054742979065132</v>
      </c>
      <c r="AB601" s="17">
        <v>8.8465094092504172E-3</v>
      </c>
      <c r="AC601" s="17">
        <v>0.15155455586927133</v>
      </c>
      <c r="AD601" s="17">
        <v>0.31033777142882052</v>
      </c>
      <c r="AE601" s="17">
        <v>23.53694183536712</v>
      </c>
      <c r="AF601" s="17">
        <v>0.1111111111111111</v>
      </c>
      <c r="AG601" s="17">
        <v>-1.0000000000000016</v>
      </c>
      <c r="AH601" s="17">
        <v>-1.0000000000000016</v>
      </c>
      <c r="AI601" s="17">
        <v>1.2126107701459084E-2</v>
      </c>
      <c r="AJ601" s="17">
        <v>8.5947280643703938E-3</v>
      </c>
      <c r="AK601" s="17">
        <v>0.12195505398823975</v>
      </c>
      <c r="AL601" s="17">
        <v>-4.0571002351968637E-2</v>
      </c>
      <c r="AM601" s="17">
        <v>0.1016906539846609</v>
      </c>
      <c r="AN601" s="17">
        <v>-1.8184238364156204E-2</v>
      </c>
      <c r="AO601" s="17">
        <v>3.152041619557719</v>
      </c>
      <c r="AP601" s="17">
        <v>-0.65746097086374999</v>
      </c>
      <c r="AQ601" s="17">
        <v>30.209313295519596</v>
      </c>
      <c r="AR601" s="17">
        <v>0.69189654343740703</v>
      </c>
      <c r="AS601" s="17">
        <v>0.97318857721061613</v>
      </c>
      <c r="AT601" s="17">
        <v>-1.0000000000000016</v>
      </c>
      <c r="AU601" s="17">
        <v>-1.0000000000000016</v>
      </c>
      <c r="AV601" s="17">
        <v>1.0514904274778956</v>
      </c>
      <c r="AW601" s="17">
        <v>58.826036922531308</v>
      </c>
      <c r="AX601" s="17">
        <v>59.928031882997558</v>
      </c>
      <c r="AY601" s="17">
        <v>0.34463561039177631</v>
      </c>
      <c r="AZ601" s="17">
        <v>26.077630182275712</v>
      </c>
      <c r="BA601" s="22">
        <v>1471.8778539098817</v>
      </c>
      <c r="CU601" t="e">
        <v>#N/A</v>
      </c>
      <c r="CV601" t="e">
        <v>#N/A</v>
      </c>
    </row>
    <row r="602" spans="1:100" x14ac:dyDescent="0.25">
      <c r="A602">
        <v>1739</v>
      </c>
      <c r="B602" t="s">
        <v>1030</v>
      </c>
      <c r="C602" s="22">
        <v>3</v>
      </c>
      <c r="D602" s="17">
        <v>4.4869044869124037</v>
      </c>
      <c r="E602" s="17">
        <v>0.19618557780577223</v>
      </c>
      <c r="F602" s="17">
        <v>-0.24473443014973204</v>
      </c>
      <c r="G602" s="17">
        <v>-0.22346537830064286</v>
      </c>
      <c r="H602" s="17">
        <v>-9.384312109857236E-2</v>
      </c>
      <c r="I602" s="17">
        <v>0</v>
      </c>
      <c r="J602" s="17">
        <v>-5.630587265914345</v>
      </c>
      <c r="K602" s="17">
        <v>-9.384312109857236E-2</v>
      </c>
      <c r="L602" s="17">
        <v>-0.99999999999999956</v>
      </c>
      <c r="M602" s="17">
        <v>-0.99999999999999956</v>
      </c>
      <c r="N602" s="17">
        <v>-1.8768624219714474</v>
      </c>
      <c r="O602" s="17">
        <v>-1.3671481573025976</v>
      </c>
      <c r="P602" s="17">
        <v>0.17919866272803425</v>
      </c>
      <c r="Q602" s="17">
        <v>9.593846385381088</v>
      </c>
      <c r="R602" s="17">
        <v>3.1420403239961732</v>
      </c>
      <c r="S602" s="17">
        <v>0.33333333333333326</v>
      </c>
      <c r="T602" s="17">
        <v>0.33333333333333326</v>
      </c>
      <c r="U602" s="17">
        <v>6.0616360324274067E-2</v>
      </c>
      <c r="V602" s="17">
        <v>4.1651251991243948E-2</v>
      </c>
      <c r="W602" s="17">
        <v>34.511096003230278</v>
      </c>
      <c r="X602" s="17">
        <v>1.2528827410098</v>
      </c>
      <c r="Y602" s="17">
        <v>-0.99999999999999956</v>
      </c>
      <c r="Z602" s="17">
        <v>-0.99999999999999956</v>
      </c>
      <c r="AA602" s="17">
        <v>93.618494265186541</v>
      </c>
      <c r="AB602" s="17">
        <v>0.33035142928616817</v>
      </c>
      <c r="AC602" s="17">
        <v>0.1779375094630998</v>
      </c>
      <c r="AD602" s="17">
        <v>0.61101822000993322</v>
      </c>
      <c r="AE602" s="17">
        <v>55.965357937960079</v>
      </c>
      <c r="AF602" s="17">
        <v>0.91666666666666663</v>
      </c>
      <c r="AG602" s="17">
        <v>-0.99999999999999956</v>
      </c>
      <c r="AH602" s="17">
        <v>-0.99999999999999956</v>
      </c>
      <c r="AI602" s="17">
        <v>-8.6951961869997756E-5</v>
      </c>
      <c r="AJ602" s="17">
        <v>4.1651251991243948E-2</v>
      </c>
      <c r="AK602" s="17">
        <v>-0.11283468236922181</v>
      </c>
      <c r="AL602" s="17">
        <v>-7.7178446531770972E-2</v>
      </c>
      <c r="AM602" s="17">
        <v>-4.7561878111367931E-2</v>
      </c>
      <c r="AN602" s="17">
        <v>7.0727960748404942E-2</v>
      </c>
      <c r="AO602" s="17">
        <v>-1.7532203646303077</v>
      </c>
      <c r="AP602" s="17">
        <v>1.382306786051269</v>
      </c>
      <c r="AQ602" s="17">
        <v>28.880508737315925</v>
      </c>
      <c r="AR602" s="17">
        <v>0.76893427898218447</v>
      </c>
      <c r="AS602" s="17">
        <v>1.1590396199112258</v>
      </c>
      <c r="AT602" s="17">
        <v>-0.99999999999999956</v>
      </c>
      <c r="AU602" s="17">
        <v>-0.99999999999999956</v>
      </c>
      <c r="AV602" s="17">
        <v>2.9185749456955326</v>
      </c>
      <c r="AW602" s="17">
        <v>93.633652893935164</v>
      </c>
      <c r="AX602" s="17">
        <v>97.797039053822175</v>
      </c>
      <c r="AY602" s="17">
        <v>0.13976978428622081</v>
      </c>
      <c r="AZ602" s="17">
        <v>29.876859534860923</v>
      </c>
      <c r="BA602" s="22">
        <v>1451.7989672708802</v>
      </c>
      <c r="CU602" t="e">
        <v>#N/A</v>
      </c>
      <c r="CV602" t="e">
        <v>#N/A</v>
      </c>
    </row>
    <row r="603" spans="1:100" x14ac:dyDescent="0.25">
      <c r="A603">
        <v>1740</v>
      </c>
      <c r="B603" t="s">
        <v>1031</v>
      </c>
      <c r="C603" s="22">
        <v>3</v>
      </c>
      <c r="D603" s="17">
        <v>4.4240838753836664</v>
      </c>
      <c r="E603" s="17">
        <v>-8.140435255490662E-2</v>
      </c>
      <c r="F603" s="17">
        <v>-0.58704558078646019</v>
      </c>
      <c r="G603" s="17">
        <v>-0.61099110061028106</v>
      </c>
      <c r="H603" s="17">
        <v>0.35540351398163533</v>
      </c>
      <c r="I603" s="17">
        <v>0</v>
      </c>
      <c r="J603" s="17">
        <v>21.324210838898132</v>
      </c>
      <c r="K603" s="17">
        <v>0.35540351398163533</v>
      </c>
      <c r="L603" s="17">
        <v>-1.0000000000000002</v>
      </c>
      <c r="M603" s="17">
        <v>-1.0000000000000002</v>
      </c>
      <c r="N603" s="17">
        <v>7.1080702796327131</v>
      </c>
      <c r="O603" s="17">
        <v>25.137303613671534</v>
      </c>
      <c r="P603" s="17">
        <v>-0.36435800996677276</v>
      </c>
      <c r="Q603" s="17">
        <v>1.5846087822130923</v>
      </c>
      <c r="R603" s="17">
        <v>0.44229958548897219</v>
      </c>
      <c r="S603" s="17">
        <v>0.33333333333333337</v>
      </c>
      <c r="T603" s="17">
        <v>0.33333333333333337</v>
      </c>
      <c r="U603" s="17">
        <v>0.1727340924266399</v>
      </c>
      <c r="V603" s="17">
        <v>-3.3384936596570297E-2</v>
      </c>
      <c r="W603" s="17">
        <v>18.024492340604038</v>
      </c>
      <c r="X603" s="17">
        <v>0.8018899028121691</v>
      </c>
      <c r="Y603" s="17">
        <v>-1.0000000000000002</v>
      </c>
      <c r="Z603" s="17">
        <v>-1.0000000000000002</v>
      </c>
      <c r="AA603" s="17">
        <v>45.52447210612889</v>
      </c>
      <c r="AB603" s="17">
        <v>-0.12714597215917728</v>
      </c>
      <c r="AC603" s="17">
        <v>0.32595498536361911</v>
      </c>
      <c r="AD603" s="17">
        <v>0.34234459039627613</v>
      </c>
      <c r="AE603" s="17">
        <v>27.057680180035899</v>
      </c>
      <c r="AF603" s="17">
        <v>0.33333333333333331</v>
      </c>
      <c r="AG603" s="17">
        <v>-1.0000000000000002</v>
      </c>
      <c r="AH603" s="17">
        <v>-1.0000000000000002</v>
      </c>
      <c r="AI603" s="17">
        <v>1.5668863681271621E-2</v>
      </c>
      <c r="AJ603" s="17">
        <v>-3.3384936596570297E-2</v>
      </c>
      <c r="AK603" s="17">
        <v>0.38094912398842945</v>
      </c>
      <c r="AL603" s="17">
        <v>0.2010882721262871</v>
      </c>
      <c r="AM603" s="17">
        <v>-0.16091613782060885</v>
      </c>
      <c r="AN603" s="17">
        <v>0.39953599597702733</v>
      </c>
      <c r="AO603" s="17">
        <v>-2.1181578255730735</v>
      </c>
      <c r="AP603" s="17">
        <v>10.993841260057122</v>
      </c>
      <c r="AQ603" s="17">
        <v>39.348703179502166</v>
      </c>
      <c r="AR603" s="17">
        <v>0.80601582249673698</v>
      </c>
      <c r="AS603" s="17">
        <v>1.1572934167938052</v>
      </c>
      <c r="AT603" s="17">
        <v>-1.0000000000000002</v>
      </c>
      <c r="AU603" s="17">
        <v>-1.0000000000000002</v>
      </c>
      <c r="AV603" s="17">
        <v>-0.16869151512130975</v>
      </c>
      <c r="AW603" s="17">
        <v>81.655616979857541</v>
      </c>
      <c r="AX603" s="17">
        <v>78.630500593825914</v>
      </c>
      <c r="AY603" s="17">
        <v>0.15968840605620865</v>
      </c>
      <c r="AZ603" s="17">
        <v>7.0557145123098355</v>
      </c>
      <c r="BA603" s="22">
        <v>1475.1655319678812</v>
      </c>
      <c r="CU603" t="e">
        <v>#N/A</v>
      </c>
      <c r="CV603" t="e">
        <v>#N/A</v>
      </c>
    </row>
    <row r="604" spans="1:100" x14ac:dyDescent="0.25">
      <c r="A604">
        <v>1741</v>
      </c>
      <c r="B604" t="s">
        <v>1032</v>
      </c>
      <c r="C604" s="22">
        <v>3</v>
      </c>
      <c r="D604" s="17">
        <v>4.8216014874230684</v>
      </c>
      <c r="E604" s="17">
        <v>0</v>
      </c>
      <c r="F604" s="17">
        <v>5.6600403752349866</v>
      </c>
      <c r="G604" s="17">
        <v>5.6600403752349866</v>
      </c>
      <c r="H604" s="17">
        <v>0.1700215122625284</v>
      </c>
      <c r="I604" s="17">
        <v>-9.6950122753652647E-3</v>
      </c>
      <c r="J604" s="17">
        <v>9.6195899992297882</v>
      </c>
      <c r="K604" s="17">
        <v>0.16032649998716306</v>
      </c>
      <c r="L604" s="17">
        <v>-0.99999999999999789</v>
      </c>
      <c r="M604" s="17">
        <v>-0.99999999999999789</v>
      </c>
      <c r="N604" s="17">
        <v>3.2065299997432617</v>
      </c>
      <c r="O604" s="17">
        <v>20.101231861887833</v>
      </c>
      <c r="P604" s="17">
        <v>-0.29973600808204937</v>
      </c>
      <c r="Q604" s="17">
        <v>3.2280303982938459</v>
      </c>
      <c r="R604" s="17">
        <v>1.0837563950504419</v>
      </c>
      <c r="S604" s="17">
        <v>0.33333333333333293</v>
      </c>
      <c r="T604" s="17">
        <v>0.33333333333333293</v>
      </c>
      <c r="U604" s="17">
        <v>0.26910751299024782</v>
      </c>
      <c r="V604" s="17">
        <v>8.9498486518506226E-2</v>
      </c>
      <c r="W604" s="17">
        <v>34.597846647530275</v>
      </c>
      <c r="X604" s="17">
        <v>2.1197611377515306</v>
      </c>
      <c r="Y604" s="17">
        <v>-0.99999999999999789</v>
      </c>
      <c r="Z604" s="17">
        <v>-0.99999999999999789</v>
      </c>
      <c r="AA604" s="17">
        <v>84.675413458543829</v>
      </c>
      <c r="AB604" s="17">
        <v>0.3008350007075451</v>
      </c>
      <c r="AC604" s="17">
        <v>0.3168191540189832</v>
      </c>
      <c r="AD604" s="17">
        <v>0.36222205359273463</v>
      </c>
      <c r="AE604" s="17">
        <v>48.993810415963139</v>
      </c>
      <c r="AF604" s="17">
        <v>0.95</v>
      </c>
      <c r="AG604" s="17">
        <v>-0.99999999999999789</v>
      </c>
      <c r="AH604" s="17">
        <v>-0.99999999999999789</v>
      </c>
      <c r="AI604" s="17">
        <v>0</v>
      </c>
      <c r="AJ604" s="17">
        <v>8.9498486518506226E-2</v>
      </c>
      <c r="AK604" s="17">
        <v>0.45205740749476808</v>
      </c>
      <c r="AL604" s="17">
        <v>0.38995395400666311</v>
      </c>
      <c r="AM604" s="17">
        <v>3.0111283398532231E-2</v>
      </c>
      <c r="AN604" s="17">
        <v>0.14802432119512945</v>
      </c>
      <c r="AO604" s="17">
        <v>3.0130691224371464</v>
      </c>
      <c r="AP604" s="17">
        <v>5.650377799911551</v>
      </c>
      <c r="AQ604" s="17">
        <v>44.217436646760056</v>
      </c>
      <c r="AR604" s="17">
        <v>1.0252726661754199</v>
      </c>
      <c r="AS604" s="17">
        <v>2.2800876377386943</v>
      </c>
      <c r="AT604" s="17">
        <v>-0.99999999999999789</v>
      </c>
      <c r="AU604" s="17">
        <v>-0.99999999999999789</v>
      </c>
      <c r="AV604" s="17">
        <v>6.7437967702854289</v>
      </c>
      <c r="AW604" s="17">
        <v>110.42702312034322</v>
      </c>
      <c r="AX604" s="17">
        <v>119.37687177219384</v>
      </c>
      <c r="AY604" s="17">
        <v>0.32035325479737126</v>
      </c>
      <c r="AZ604" s="17">
        <v>25.106744071073308</v>
      </c>
      <c r="BA604" s="22">
        <v>1545.7173783850303</v>
      </c>
      <c r="CU604" t="e">
        <v>#N/A</v>
      </c>
      <c r="CV604" t="e">
        <v>#N/A</v>
      </c>
    </row>
    <row r="605" spans="1:100" x14ac:dyDescent="0.25">
      <c r="A605">
        <v>1742</v>
      </c>
      <c r="B605" t="s">
        <v>1033</v>
      </c>
      <c r="C605" s="22">
        <v>3</v>
      </c>
      <c r="D605" s="17">
        <v>0.44724525683711225</v>
      </c>
      <c r="E605" s="17">
        <v>0</v>
      </c>
      <c r="F605" s="17">
        <v>-0.65508213496211676</v>
      </c>
      <c r="G605" s="17">
        <v>-0.65508213496211676</v>
      </c>
      <c r="H605" s="17">
        <v>6.3131432806565677E-2</v>
      </c>
      <c r="I605" s="17">
        <v>0</v>
      </c>
      <c r="J605" s="17">
        <v>3.7878859683939474</v>
      </c>
      <c r="K605" s="17">
        <v>6.3131432806565677E-2</v>
      </c>
      <c r="L605" s="17">
        <v>-0.99999999999999822</v>
      </c>
      <c r="M605" s="17">
        <v>-0.99999999999999822</v>
      </c>
      <c r="N605" s="17">
        <v>1.262628656131316</v>
      </c>
      <c r="O605" s="17">
        <v>3.5800490902689397</v>
      </c>
      <c r="P605" s="17">
        <v>-0.31700098407287602</v>
      </c>
      <c r="Q605" s="17">
        <v>-7.0897271166462675E-2</v>
      </c>
      <c r="R605" s="17">
        <v>-2.4031449996877109E-2</v>
      </c>
      <c r="S605" s="17">
        <v>0.33333333333333254</v>
      </c>
      <c r="T605" s="17">
        <v>0.32585415519956523</v>
      </c>
      <c r="U605" s="17">
        <v>5.6906755517190946E-2</v>
      </c>
      <c r="V605" s="17">
        <v>0</v>
      </c>
      <c r="W605" s="17">
        <v>26.11851244974094</v>
      </c>
      <c r="X605" s="17">
        <v>0.82786993072891502</v>
      </c>
      <c r="Y605" s="17">
        <v>-0.99999999999999822</v>
      </c>
      <c r="Z605" s="17">
        <v>-0.99999999999999822</v>
      </c>
      <c r="AA605" s="17">
        <v>25.077459512459512</v>
      </c>
      <c r="AB605" s="17">
        <v>-0.16109362622556181</v>
      </c>
      <c r="AC605" s="17">
        <v>0.10746586932994311</v>
      </c>
      <c r="AD605" s="17">
        <v>3.3287327149927992E-2</v>
      </c>
      <c r="AE605" s="17">
        <v>-1.0170214872845318</v>
      </c>
      <c r="AF605" s="17">
        <v>0</v>
      </c>
      <c r="AG605" s="17">
        <v>-0.99999999999999822</v>
      </c>
      <c r="AH605" s="17">
        <v>-0.99999999999999822</v>
      </c>
      <c r="AI605" s="17">
        <v>0</v>
      </c>
      <c r="AJ605" s="17">
        <v>0</v>
      </c>
      <c r="AK605" s="17">
        <v>-0.1450879383426516</v>
      </c>
      <c r="AL605" s="17">
        <v>8.1921054943714135E-3</v>
      </c>
      <c r="AM605" s="17">
        <v>-0.33202319030759953</v>
      </c>
      <c r="AN605" s="17">
        <v>-0.40119466526693298</v>
      </c>
      <c r="AO605" s="17">
        <v>-9.0260194494032397</v>
      </c>
      <c r="AP605" s="17">
        <v>-9.9889061042014635</v>
      </c>
      <c r="AQ605" s="17">
        <v>29.906398418134902</v>
      </c>
      <c r="AR605" s="17">
        <v>0.71609424405008892</v>
      </c>
      <c r="AS605" s="17">
        <v>0.89100136353548065</v>
      </c>
      <c r="AT605" s="17">
        <v>-0.99999999999999822</v>
      </c>
      <c r="AU605" s="17">
        <v>-0.99999999999999822</v>
      </c>
      <c r="AV605" s="17">
        <v>-0.67911358495899377</v>
      </c>
      <c r="AW605" s="17">
        <v>18.668602498527001</v>
      </c>
      <c r="AX605" s="17">
        <v>18.668602498527001</v>
      </c>
      <c r="AY605" s="17">
        <v>0.14325954515717856</v>
      </c>
      <c r="AZ605" s="17">
        <v>-15.866327876999023</v>
      </c>
      <c r="BA605" s="22">
        <v>1448.718419721961</v>
      </c>
      <c r="CU605" t="e">
        <v>#N/A</v>
      </c>
      <c r="CV605" t="e">
        <v>#N/A</v>
      </c>
    </row>
    <row r="606" spans="1:100" x14ac:dyDescent="0.25">
      <c r="A606">
        <v>1743</v>
      </c>
      <c r="B606" t="s">
        <v>1034</v>
      </c>
      <c r="C606" s="22">
        <v>3</v>
      </c>
      <c r="D606" s="17">
        <v>0.63407229839006152</v>
      </c>
      <c r="E606" s="17">
        <v>-0.13406891465011622</v>
      </c>
      <c r="F606" s="17">
        <v>0.38667800952165376</v>
      </c>
      <c r="G606" s="17">
        <v>0.34759563482736799</v>
      </c>
      <c r="H606" s="17">
        <v>0.10755741330323169</v>
      </c>
      <c r="I606" s="17">
        <v>0</v>
      </c>
      <c r="J606" s="17">
        <v>6.4534447981938978</v>
      </c>
      <c r="K606" s="17">
        <v>0.10755741330323169</v>
      </c>
      <c r="L606" s="17">
        <v>-1.0000000000000004</v>
      </c>
      <c r="M606" s="17">
        <v>-1.0000000000000004</v>
      </c>
      <c r="N606" s="17">
        <v>2.1511482660646339</v>
      </c>
      <c r="O606" s="17">
        <v>7.4351127314113388</v>
      </c>
      <c r="P606" s="17">
        <v>0.27454173697919482</v>
      </c>
      <c r="Q606" s="17">
        <v>-1.4785169141721561</v>
      </c>
      <c r="R606" s="17">
        <v>-0.42017919162935113</v>
      </c>
      <c r="S606" s="17">
        <v>0.33333333333333348</v>
      </c>
      <c r="T606" s="17">
        <v>0.17313460362996255</v>
      </c>
      <c r="U606" s="17">
        <v>-0.15087146817212799</v>
      </c>
      <c r="V606" s="17">
        <v>-2.3326714823851576E-4</v>
      </c>
      <c r="W606" s="17">
        <v>9.9122315335879154</v>
      </c>
      <c r="X606" s="17">
        <v>-0.3661736816212493</v>
      </c>
      <c r="Y606" s="17">
        <v>-1.0000000000000004</v>
      </c>
      <c r="Z606" s="17">
        <v>-1.0000000000000004</v>
      </c>
      <c r="AA606" s="17">
        <v>4.5570238768183078</v>
      </c>
      <c r="AB606" s="17">
        <v>-7.6163158772432904E-2</v>
      </c>
      <c r="AC606" s="17">
        <v>-0.14008208889781384</v>
      </c>
      <c r="AD606" s="17">
        <v>0.11754467836744167</v>
      </c>
      <c r="AE606" s="17">
        <v>-4.9350284651402498</v>
      </c>
      <c r="AF606" s="17">
        <v>0</v>
      </c>
      <c r="AG606" s="17">
        <v>-1.0000000000000004</v>
      </c>
      <c r="AH606" s="17">
        <v>-1.0000000000000004</v>
      </c>
      <c r="AI606" s="17">
        <v>0</v>
      </c>
      <c r="AJ606" s="17">
        <v>-2.3326714823851576E-4</v>
      </c>
      <c r="AK606" s="17">
        <v>0.14457552912381003</v>
      </c>
      <c r="AL606" s="17">
        <v>-3.5512023897142378E-2</v>
      </c>
      <c r="AM606" s="17">
        <v>0.46113790832392565</v>
      </c>
      <c r="AN606" s="17">
        <v>-0.23267213783264087</v>
      </c>
      <c r="AO606" s="17">
        <v>12.251325353717192</v>
      </c>
      <c r="AP606" s="17">
        <v>-5.9943635653017342</v>
      </c>
      <c r="AQ606" s="17">
        <v>16.365676331781817</v>
      </c>
      <c r="AR606" s="17">
        <v>0.35536320164292945</v>
      </c>
      <c r="AS606" s="17">
        <v>-0.25861626831801776</v>
      </c>
      <c r="AT606" s="17">
        <v>-1.0000000000000004</v>
      </c>
      <c r="AU606" s="17">
        <v>-1.0000000000000004</v>
      </c>
      <c r="AV606" s="17">
        <v>-7.2583556801982668E-2</v>
      </c>
      <c r="AW606" s="17">
        <v>5.9977730429279141</v>
      </c>
      <c r="AX606" s="17">
        <v>5.9744463281040581</v>
      </c>
      <c r="AY606" s="17">
        <v>-8.1896366383146402E-2</v>
      </c>
      <c r="AZ606" s="17">
        <v>-78.923252622369546</v>
      </c>
      <c r="BA606" s="22">
        <v>1311.0454249424283</v>
      </c>
      <c r="CU606" t="e">
        <v>#N/A</v>
      </c>
      <c r="CV606" t="e">
        <v>#N/A</v>
      </c>
    </row>
    <row r="607" spans="1:100" x14ac:dyDescent="0.25">
      <c r="A607">
        <v>1744</v>
      </c>
      <c r="B607" t="s">
        <v>1035</v>
      </c>
      <c r="C607" s="22">
        <v>3</v>
      </c>
      <c r="D607" s="17">
        <v>3.4904871080092961</v>
      </c>
      <c r="E607" s="17">
        <v>2.2025595174947048</v>
      </c>
      <c r="F607" s="17">
        <v>-0.21348501165067979</v>
      </c>
      <c r="G607" s="17">
        <v>0.39982313783933471</v>
      </c>
      <c r="H607" s="17">
        <v>-1.5617262237805582E-2</v>
      </c>
      <c r="I607" s="17">
        <v>0</v>
      </c>
      <c r="J607" s="17">
        <v>-0.93703573426832731</v>
      </c>
      <c r="K607" s="17">
        <v>-1.5617262237805582E-2</v>
      </c>
      <c r="L607" s="17">
        <v>-0.99999999999999734</v>
      </c>
      <c r="M607" s="17">
        <v>-0.99999999999999734</v>
      </c>
      <c r="N607" s="17">
        <v>-0.3123452447561112</v>
      </c>
      <c r="O607" s="17">
        <v>2.9532745115803025</v>
      </c>
      <c r="P607" s="17">
        <v>-0.34229779801032179</v>
      </c>
      <c r="Q607" s="17">
        <v>-0.98085832630209147</v>
      </c>
      <c r="R607" s="17">
        <v>-0.37594024917606639</v>
      </c>
      <c r="S607" s="17">
        <v>0.33333333333333215</v>
      </c>
      <c r="T607" s="17">
        <v>0.45817646627237552</v>
      </c>
      <c r="U607" s="17">
        <v>0.22487600341787728</v>
      </c>
      <c r="V607" s="17">
        <v>2.5816277426992724E-2</v>
      </c>
      <c r="W607" s="17">
        <v>42.312773707535356</v>
      </c>
      <c r="X607" s="17">
        <v>1.9299559281505596</v>
      </c>
      <c r="Y607" s="17">
        <v>-0.99999999999999734</v>
      </c>
      <c r="Z607" s="17">
        <v>-0.99999999999999734</v>
      </c>
      <c r="AA607" s="17">
        <v>85.844084960837719</v>
      </c>
      <c r="AB607" s="17">
        <v>-2.9532647869361169E-2</v>
      </c>
      <c r="AC607" s="17">
        <v>0.58006561691729375</v>
      </c>
      <c r="AD607" s="17">
        <v>0.32761206100163587</v>
      </c>
      <c r="AE607" s="17">
        <v>43.907251502478424</v>
      </c>
      <c r="AF607" s="17">
        <v>0.73333333333333328</v>
      </c>
      <c r="AG607" s="17">
        <v>-0.99999999999999734</v>
      </c>
      <c r="AH607" s="17">
        <v>-0.99999999999999734</v>
      </c>
      <c r="AI607" s="17">
        <v>0</v>
      </c>
      <c r="AJ607" s="17">
        <v>2.5816277426992724E-2</v>
      </c>
      <c r="AK607" s="17">
        <v>-5.2578624296272129E-2</v>
      </c>
      <c r="AL607" s="17">
        <v>0.1445584608171025</v>
      </c>
      <c r="AM607" s="17">
        <v>-0.15205858309093492</v>
      </c>
      <c r="AN607" s="17">
        <v>0.14467437329999022</v>
      </c>
      <c r="AO607" s="17">
        <v>-4.0643576987547343</v>
      </c>
      <c r="AP607" s="17">
        <v>4.3396516365852733</v>
      </c>
      <c r="AQ607" s="17">
        <v>41.375737973267015</v>
      </c>
      <c r="AR607" s="17">
        <v>1.0422020804505789</v>
      </c>
      <c r="AS607" s="17">
        <v>1.9143386659127544</v>
      </c>
      <c r="AT607" s="17">
        <v>-0.99999999999999734</v>
      </c>
      <c r="AU607" s="17">
        <v>-0.99999999999999734</v>
      </c>
      <c r="AV607" s="17">
        <v>2.3882888663268292E-2</v>
      </c>
      <c r="AW607" s="17">
        <v>93.13701110900324</v>
      </c>
      <c r="AX607" s="17">
        <v>95.718638851702551</v>
      </c>
      <c r="AY607" s="17">
        <v>0.42120706005154152</v>
      </c>
      <c r="AZ607" s="17">
        <v>37.314683589055527</v>
      </c>
      <c r="BA607" s="22">
        <v>1553.4063448132877</v>
      </c>
      <c r="CU607" t="e">
        <v>#N/A</v>
      </c>
      <c r="CV607" t="e">
        <v>#N/A</v>
      </c>
    </row>
    <row r="608" spans="1:100" x14ac:dyDescent="0.25">
      <c r="A608">
        <v>1745</v>
      </c>
      <c r="B608" t="s">
        <v>1036</v>
      </c>
      <c r="C608" s="22">
        <v>3</v>
      </c>
      <c r="D608" s="17">
        <v>3.1578007134178865</v>
      </c>
      <c r="E608" s="17">
        <v>0</v>
      </c>
      <c r="F608" s="17">
        <v>1.2266737476649232E-2</v>
      </c>
      <c r="G608" s="17">
        <v>1.2266737476649232E-2</v>
      </c>
      <c r="H608" s="17">
        <v>7.9872910249291981E-2</v>
      </c>
      <c r="I608" s="17">
        <v>0</v>
      </c>
      <c r="J608" s="17">
        <v>4.792374614957521</v>
      </c>
      <c r="K608" s="17">
        <v>7.9872910249291981E-2</v>
      </c>
      <c r="L608" s="17">
        <v>-0.99999999999999745</v>
      </c>
      <c r="M608" s="17">
        <v>-0.99999999999999745</v>
      </c>
      <c r="N608" s="17">
        <v>1.5974582049858399</v>
      </c>
      <c r="O608" s="17">
        <v>7.9624420658520636</v>
      </c>
      <c r="P608" s="17">
        <v>-0.26568397702349067</v>
      </c>
      <c r="Q608" s="17">
        <v>0.39015836152113442</v>
      </c>
      <c r="R608" s="17">
        <v>-1.1833768149837194E-2</v>
      </c>
      <c r="S608" s="17">
        <v>0.33333333333333298</v>
      </c>
      <c r="T608" s="17">
        <v>0.34048469177355389</v>
      </c>
      <c r="U608" s="17">
        <v>-0.11876821493571187</v>
      </c>
      <c r="V608" s="17">
        <v>0</v>
      </c>
      <c r="W608" s="17">
        <v>19.007075996875301</v>
      </c>
      <c r="X608" s="17">
        <v>0.12602361355496769</v>
      </c>
      <c r="Y608" s="17">
        <v>-0.99999999999999745</v>
      </c>
      <c r="Z608" s="17">
        <v>-0.99999999999999745</v>
      </c>
      <c r="AA608" s="17">
        <v>35.116499618861972</v>
      </c>
      <c r="AB608" s="17">
        <v>-0.13171184866578331</v>
      </c>
      <c r="AC608" s="17">
        <v>0.3387148694496081</v>
      </c>
      <c r="AD608" s="17">
        <v>0.1154221270189051</v>
      </c>
      <c r="AE608" s="17">
        <v>16.121257390136481</v>
      </c>
      <c r="AF608" s="17">
        <v>0.6428571428571429</v>
      </c>
      <c r="AG608" s="17">
        <v>-0.99999999999999745</v>
      </c>
      <c r="AH608" s="17">
        <v>-0.99999999999999745</v>
      </c>
      <c r="AI608" s="17">
        <v>0</v>
      </c>
      <c r="AJ608" s="17">
        <v>0</v>
      </c>
      <c r="AK608" s="17">
        <v>-0.12985789320663321</v>
      </c>
      <c r="AL608" s="17">
        <v>-0.14189545064151199</v>
      </c>
      <c r="AM608" s="17">
        <v>0.80897102466365456</v>
      </c>
      <c r="AN608" s="17">
        <v>0.5322281905635865</v>
      </c>
      <c r="AO608" s="17">
        <v>19.574986150558207</v>
      </c>
      <c r="AP608" s="17">
        <v>12.596227510882102</v>
      </c>
      <c r="AQ608" s="17">
        <v>23.799450611832814</v>
      </c>
      <c r="AR608" s="17">
        <v>0.55504981017117505</v>
      </c>
      <c r="AS608" s="17">
        <v>0.20589652380426021</v>
      </c>
      <c r="AT608" s="17">
        <v>-0.99999999999999745</v>
      </c>
      <c r="AU608" s="17">
        <v>-0.99999999999999745</v>
      </c>
      <c r="AV608" s="17">
        <v>4.3296932681202542E-4</v>
      </c>
      <c r="AW608" s="17">
        <v>55.675169195596105</v>
      </c>
      <c r="AX608" s="17">
        <v>55.675169195596105</v>
      </c>
      <c r="AY608" s="17">
        <v>0.15672193528291747</v>
      </c>
      <c r="AZ608" s="17">
        <v>13.974410175385723</v>
      </c>
      <c r="BA608" s="22">
        <v>1422.105516744951</v>
      </c>
      <c r="CU608" t="e">
        <v>#N/A</v>
      </c>
      <c r="CV608" t="e">
        <v>#N/A</v>
      </c>
    </row>
    <row r="609" spans="1:100" x14ac:dyDescent="0.25">
      <c r="A609">
        <v>1746</v>
      </c>
      <c r="B609" t="s">
        <v>1037</v>
      </c>
      <c r="C609" s="22">
        <v>3</v>
      </c>
      <c r="D609" s="17">
        <v>3.6833174653027769</v>
      </c>
      <c r="E609" s="17">
        <v>0.19507252629802668</v>
      </c>
      <c r="F609" s="17">
        <v>1.5331142962281383</v>
      </c>
      <c r="G609" s="17">
        <v>1.5920474060401208</v>
      </c>
      <c r="H609" s="17">
        <v>5.7882623904255651E-2</v>
      </c>
      <c r="I609" s="17">
        <v>0</v>
      </c>
      <c r="J609" s="17">
        <v>3.4729574342553384</v>
      </c>
      <c r="K609" s="17">
        <v>5.7882623904255651E-2</v>
      </c>
      <c r="L609" s="17">
        <v>-0.99999999999999956</v>
      </c>
      <c r="M609" s="17">
        <v>-0.99999999999999956</v>
      </c>
      <c r="N609" s="17">
        <v>1.1576524780851134</v>
      </c>
      <c r="O609" s="17">
        <v>8.7483223055982382</v>
      </c>
      <c r="P609" s="17">
        <v>-5.7703977546912401E-2</v>
      </c>
      <c r="Q609" s="17">
        <v>5.951450827055818</v>
      </c>
      <c r="R609" s="17">
        <v>1.7867399962075059</v>
      </c>
      <c r="S609" s="17">
        <v>0.33333333333333348</v>
      </c>
      <c r="T609" s="17">
        <v>0.33169544396593265</v>
      </c>
      <c r="U609" s="17">
        <v>0.31783336988671529</v>
      </c>
      <c r="V609" s="17">
        <v>0.10912698908214444</v>
      </c>
      <c r="W609" s="17">
        <v>41.364260494554806</v>
      </c>
      <c r="X609" s="17">
        <v>2.5316036780673374</v>
      </c>
      <c r="Y609" s="17">
        <v>-0.99999999999999956</v>
      </c>
      <c r="Z609" s="17">
        <v>-0.99999999999999956</v>
      </c>
      <c r="AA609" s="17">
        <v>80.957656648316046</v>
      </c>
      <c r="AB609" s="17">
        <v>0.31535978055772806</v>
      </c>
      <c r="AC609" s="17">
        <v>9.2051181983139344E-2</v>
      </c>
      <c r="AD609" s="17">
        <v>0.348722160610208</v>
      </c>
      <c r="AE609" s="17">
        <v>37.806656157553768</v>
      </c>
      <c r="AF609" s="17">
        <v>0.88888888888888884</v>
      </c>
      <c r="AG609" s="17">
        <v>-0.99999999999999956</v>
      </c>
      <c r="AH609" s="17">
        <v>-0.99999999999999956</v>
      </c>
      <c r="AI609" s="17">
        <v>0</v>
      </c>
      <c r="AJ609" s="17">
        <v>0.10912698908214444</v>
      </c>
      <c r="AK609" s="17">
        <v>0.17387147370869857</v>
      </c>
      <c r="AL609" s="17">
        <v>4.957384984079883E-2</v>
      </c>
      <c r="AM609" s="17">
        <v>-8.2395714050576885E-2</v>
      </c>
      <c r="AN609" s="17">
        <v>6.5622489460303801E-2</v>
      </c>
      <c r="AO609" s="17">
        <v>-1.19053548272093</v>
      </c>
      <c r="AP609" s="17">
        <v>1.8884314857115883</v>
      </c>
      <c r="AQ609" s="17">
        <v>44.837217928810169</v>
      </c>
      <c r="AR609" s="17">
        <v>1.0919891362681258</v>
      </c>
      <c r="AS609" s="17">
        <v>2.5894863019715917</v>
      </c>
      <c r="AT609" s="17">
        <v>-0.99999999999999956</v>
      </c>
      <c r="AU609" s="17">
        <v>-0.99999999999999956</v>
      </c>
      <c r="AV609" s="17">
        <v>3.3787874022476267</v>
      </c>
      <c r="AW609" s="17">
        <v>91.594410439625932</v>
      </c>
      <c r="AX609" s="17">
        <v>102.50710934784038</v>
      </c>
      <c r="AY609" s="17">
        <v>0.32015388413288803</v>
      </c>
      <c r="AZ609" s="17">
        <v>21.038595039439766</v>
      </c>
      <c r="BA609" s="22">
        <v>1614.5078768205956</v>
      </c>
      <c r="CU609" t="e">
        <v>#N/A</v>
      </c>
      <c r="CV609" t="e">
        <v>#N/A</v>
      </c>
    </row>
    <row r="610" spans="1:100" x14ac:dyDescent="0.25">
      <c r="A610">
        <v>1747</v>
      </c>
      <c r="B610" t="s">
        <v>1038</v>
      </c>
      <c r="C610" s="22">
        <v>3</v>
      </c>
      <c r="D610" s="17">
        <v>4.8683796594293458</v>
      </c>
      <c r="E610" s="17">
        <v>0</v>
      </c>
      <c r="F610" s="17">
        <v>5.41825191340918</v>
      </c>
      <c r="G610" s="17">
        <v>5.41825191340918</v>
      </c>
      <c r="H610" s="17">
        <v>0.31498470609923201</v>
      </c>
      <c r="I610" s="17">
        <v>1.7913435789811581E-3</v>
      </c>
      <c r="J610" s="17">
        <v>19.006562980692781</v>
      </c>
      <c r="K610" s="17">
        <v>0.31677604967821321</v>
      </c>
      <c r="L610" s="17">
        <v>-0.99999999999999967</v>
      </c>
      <c r="M610" s="17">
        <v>-0.99999999999999967</v>
      </c>
      <c r="N610" s="17">
        <v>6.33552099356426</v>
      </c>
      <c r="O610" s="17">
        <v>29.293194553531297</v>
      </c>
      <c r="P610" s="17">
        <v>1.3738518120372041</v>
      </c>
      <c r="Q610" s="17">
        <v>1.8964710272861534</v>
      </c>
      <c r="R610" s="17">
        <v>0.76844132654531272</v>
      </c>
      <c r="S610" s="17">
        <v>0.33333333333333343</v>
      </c>
      <c r="T610" s="17">
        <v>0.33333333333333343</v>
      </c>
      <c r="U610" s="17">
        <v>0.354091430822572</v>
      </c>
      <c r="V610" s="17">
        <v>-3.4865134285597364E-2</v>
      </c>
      <c r="W610" s="17">
        <v>26.764676541017135</v>
      </c>
      <c r="X610" s="17">
        <v>1.5570655345651572</v>
      </c>
      <c r="Y610" s="17">
        <v>-0.99999999999999967</v>
      </c>
      <c r="Z610" s="17">
        <v>-0.99999999999999967</v>
      </c>
      <c r="AA610" s="17">
        <v>53.089443901409069</v>
      </c>
      <c r="AB610" s="17">
        <v>0.16742208553407709</v>
      </c>
      <c r="AC610" s="17">
        <v>0.14167222499697082</v>
      </c>
      <c r="AD610" s="17">
        <v>0.20203221014588493</v>
      </c>
      <c r="AE610" s="17">
        <v>25.556326033846638</v>
      </c>
      <c r="AF610" s="17">
        <v>0.6428571428571429</v>
      </c>
      <c r="AG610" s="17">
        <v>-0.99999999999999967</v>
      </c>
      <c r="AH610" s="17">
        <v>-0.99999999999999967</v>
      </c>
      <c r="AI610" s="17">
        <v>0</v>
      </c>
      <c r="AJ610" s="17">
        <v>-3.4865134285597364E-2</v>
      </c>
      <c r="AK610" s="17">
        <v>9.6062946946348982E-2</v>
      </c>
      <c r="AL610" s="17">
        <v>9.0519610449351209E-2</v>
      </c>
      <c r="AM610" s="17">
        <v>-8.4844088919159719E-2</v>
      </c>
      <c r="AN610" s="17">
        <v>9.7790732564108751E-2</v>
      </c>
      <c r="AO610" s="17">
        <v>-1.6407874882472482</v>
      </c>
      <c r="AP610" s="17">
        <v>2.8973663663494738</v>
      </c>
      <c r="AQ610" s="17">
        <v>45.771239521709916</v>
      </c>
      <c r="AR610" s="17">
        <v>0.98589296320364173</v>
      </c>
      <c r="AS610" s="17">
        <v>1.87384158424337</v>
      </c>
      <c r="AT610" s="17">
        <v>-0.99999999999999967</v>
      </c>
      <c r="AU610" s="17">
        <v>-0.99999999999999967</v>
      </c>
      <c r="AV610" s="17">
        <v>6.1866932399544927</v>
      </c>
      <c r="AW610" s="17">
        <v>85.280004821289921</v>
      </c>
      <c r="AX610" s="17">
        <v>81.793491392730147</v>
      </c>
      <c r="AY610" s="17">
        <v>4.4590871357577992E-2</v>
      </c>
      <c r="AZ610" s="17">
        <v>-5.8372920097920975</v>
      </c>
      <c r="BA610" s="22">
        <v>1437.2799027761355</v>
      </c>
      <c r="CU610" t="e">
        <v>#N/A</v>
      </c>
      <c r="CV610" t="e">
        <v>#N/A</v>
      </c>
    </row>
    <row r="611" spans="1:100" x14ac:dyDescent="0.25">
      <c r="A611">
        <v>1750</v>
      </c>
      <c r="B611" t="s">
        <v>1039</v>
      </c>
      <c r="C611" s="22">
        <v>3</v>
      </c>
      <c r="D611" s="17">
        <v>0.39761735035292733</v>
      </c>
      <c r="E611" s="17">
        <v>0</v>
      </c>
      <c r="F611" s="17">
        <v>0.37620789722630105</v>
      </c>
      <c r="G611" s="17">
        <v>0.37620789722630105</v>
      </c>
      <c r="H611" s="17">
        <v>-6.234390896229948E-2</v>
      </c>
      <c r="I611" s="17">
        <v>0</v>
      </c>
      <c r="J611" s="17">
        <v>-3.7406345377379773</v>
      </c>
      <c r="K611" s="17">
        <v>-6.234390896229948E-2</v>
      </c>
      <c r="L611" s="17">
        <v>-1.0000000000000007</v>
      </c>
      <c r="M611" s="17">
        <v>-1.0000000000000007</v>
      </c>
      <c r="N611" s="17">
        <v>-1.2468781792459902</v>
      </c>
      <c r="O611" s="17">
        <v>-2.9668092901587455</v>
      </c>
      <c r="P611" s="17">
        <v>0.38551298336380213</v>
      </c>
      <c r="Q611" s="17">
        <v>0.24667001222851168</v>
      </c>
      <c r="R611" s="17">
        <v>4.1378463663039648E-2</v>
      </c>
      <c r="S611" s="17">
        <v>0.33333333333333337</v>
      </c>
      <c r="T611" s="17">
        <v>0.23869327272547136</v>
      </c>
      <c r="U611" s="17">
        <v>-3.6107024189954123E-2</v>
      </c>
      <c r="V611" s="17">
        <v>0</v>
      </c>
      <c r="W611" s="17">
        <v>23.930539633246006</v>
      </c>
      <c r="X611" s="17">
        <v>0.37565213242572426</v>
      </c>
      <c r="Y611" s="17">
        <v>-1.0000000000000007</v>
      </c>
      <c r="Z611" s="17">
        <v>-1.0000000000000007</v>
      </c>
      <c r="AA611" s="17">
        <v>57.647273312337205</v>
      </c>
      <c r="AB611" s="17">
        <v>0.30051924617527698</v>
      </c>
      <c r="AC611" s="17">
        <v>0.31665854996215753</v>
      </c>
      <c r="AD611" s="17">
        <v>5.6329308171128238E-2</v>
      </c>
      <c r="AE611" s="17">
        <v>33.675355215428155</v>
      </c>
      <c r="AF611" s="17">
        <v>0.625</v>
      </c>
      <c r="AG611" s="17">
        <v>-1.0000000000000007</v>
      </c>
      <c r="AH611" s="17">
        <v>-1.0000000000000007</v>
      </c>
      <c r="AI611" s="17">
        <v>0</v>
      </c>
      <c r="AJ611" s="17">
        <v>0</v>
      </c>
      <c r="AK611" s="17">
        <v>0.30175888452258232</v>
      </c>
      <c r="AL611" s="17">
        <v>0.52147952068966852</v>
      </c>
      <c r="AM611" s="17">
        <v>-6.5655344980395797E-2</v>
      </c>
      <c r="AN611" s="17">
        <v>0.13040947861246582</v>
      </c>
      <c r="AO611" s="17">
        <v>-0.13258920189698342</v>
      </c>
      <c r="AP611" s="17">
        <v>5.8676345687599856</v>
      </c>
      <c r="AQ611" s="17">
        <v>20.189905095508038</v>
      </c>
      <c r="AR611" s="17">
        <v>0.53591958186885014</v>
      </c>
      <c r="AS611" s="17">
        <v>0.31330822346342491</v>
      </c>
      <c r="AT611" s="17">
        <v>-1.0000000000000007</v>
      </c>
      <c r="AU611" s="17">
        <v>-1.0000000000000007</v>
      </c>
      <c r="AV611" s="17">
        <v>0.41758636088934048</v>
      </c>
      <c r="AW611" s="17">
        <v>60.548098590938416</v>
      </c>
      <c r="AX611" s="17">
        <v>60.548098590938416</v>
      </c>
      <c r="AY611" s="17">
        <v>6.5508056405195095E-2</v>
      </c>
      <c r="AZ611" s="17">
        <v>-11.360886663349222</v>
      </c>
      <c r="BA611" s="22">
        <v>1469.3237358887861</v>
      </c>
      <c r="CU611" t="e">
        <v>#N/A</v>
      </c>
      <c r="CV611" t="e">
        <v>#N/A</v>
      </c>
    </row>
    <row r="612" spans="1:100" x14ac:dyDescent="0.25">
      <c r="A612">
        <v>1751</v>
      </c>
      <c r="B612" t="s">
        <v>1040</v>
      </c>
      <c r="C612" s="22">
        <v>3</v>
      </c>
      <c r="D612" s="17">
        <v>4.1593341858106125</v>
      </c>
      <c r="E612" s="17">
        <v>-0.33477657443159714</v>
      </c>
      <c r="F612" s="17">
        <v>0.46489410276538817</v>
      </c>
      <c r="G612" s="17">
        <v>0.35665090188828724</v>
      </c>
      <c r="H612" s="17">
        <v>0.11948459583463951</v>
      </c>
      <c r="I612" s="17">
        <v>5.2918357229122135E-3</v>
      </c>
      <c r="J612" s="17">
        <v>7.486585893453098</v>
      </c>
      <c r="K612" s="17">
        <v>0.12477643155755171</v>
      </c>
      <c r="L612" s="17">
        <v>-0.99999999999999978</v>
      </c>
      <c r="M612" s="17">
        <v>-0.99999999999999978</v>
      </c>
      <c r="N612" s="17">
        <v>2.4955286311510325</v>
      </c>
      <c r="O612" s="17">
        <v>12.002570981152003</v>
      </c>
      <c r="P612" s="17">
        <v>2.0237221277977366</v>
      </c>
      <c r="Q612" s="17">
        <v>4.1424510527881369</v>
      </c>
      <c r="R612" s="17">
        <v>1.6447295458641975</v>
      </c>
      <c r="S612" s="17">
        <v>0.33333333333333337</v>
      </c>
      <c r="T612" s="17">
        <v>0.14765313392672857</v>
      </c>
      <c r="U612" s="17">
        <v>9.5743315123163447E-2</v>
      </c>
      <c r="V612" s="17">
        <v>6.1512997757960576E-2</v>
      </c>
      <c r="W612" s="17">
        <v>20.538653943345381</v>
      </c>
      <c r="X612" s="17">
        <v>0.92258108333632338</v>
      </c>
      <c r="Y612" s="17">
        <v>-0.99999999999999978</v>
      </c>
      <c r="Z612" s="17">
        <v>-0.99999999999999978</v>
      </c>
      <c r="AA612" s="17">
        <v>55.613857560849752</v>
      </c>
      <c r="AB612" s="17">
        <v>0.31914299083313097</v>
      </c>
      <c r="AC612" s="17">
        <v>0.38727369757642782</v>
      </c>
      <c r="AD612" s="17">
        <v>-3.7807206976754229E-2</v>
      </c>
      <c r="AE612" s="17">
        <v>33.430474071640219</v>
      </c>
      <c r="AF612" s="17">
        <v>0.6</v>
      </c>
      <c r="AG612" s="17">
        <v>-0.99999999999999978</v>
      </c>
      <c r="AH612" s="17">
        <v>-0.99999999999999978</v>
      </c>
      <c r="AI612" s="17">
        <v>0</v>
      </c>
      <c r="AJ612" s="17">
        <v>6.1512997757960576E-2</v>
      </c>
      <c r="AK612" s="17">
        <v>-6.1672565734420044E-2</v>
      </c>
      <c r="AL612" s="17">
        <v>0.130160836892004</v>
      </c>
      <c r="AM612" s="17">
        <v>0.18616076350556937</v>
      </c>
      <c r="AN612" s="17">
        <v>0.20471694407825924</v>
      </c>
      <c r="AO612" s="17">
        <v>4.3456562589671357</v>
      </c>
      <c r="AP612" s="17">
        <v>5.7687277864164992</v>
      </c>
      <c r="AQ612" s="17">
        <v>28.025239836798473</v>
      </c>
      <c r="AR612" s="17">
        <v>0.63824278014118596</v>
      </c>
      <c r="AS612" s="17">
        <v>1.0473575148938745</v>
      </c>
      <c r="AT612" s="17">
        <v>-0.99999999999999978</v>
      </c>
      <c r="AU612" s="17">
        <v>-0.99999999999999978</v>
      </c>
      <c r="AV612" s="17">
        <v>2.0013804477524846</v>
      </c>
      <c r="AW612" s="17">
        <v>73.385156328418319</v>
      </c>
      <c r="AX612" s="17">
        <v>79.536456104214366</v>
      </c>
      <c r="AY612" s="17">
        <v>0.39943984460991239</v>
      </c>
      <c r="AZ612" s="17">
        <v>-1.0734799605195562</v>
      </c>
      <c r="BA612" s="22">
        <v>1400.3808905505075</v>
      </c>
      <c r="CU612" t="e">
        <v>#N/A</v>
      </c>
      <c r="CV612" t="e">
        <v>#N/A</v>
      </c>
    </row>
    <row r="613" spans="1:100" x14ac:dyDescent="0.25">
      <c r="A613">
        <v>1756</v>
      </c>
      <c r="B613" t="s">
        <v>1041</v>
      </c>
      <c r="C613" s="22">
        <v>3</v>
      </c>
      <c r="D613" s="17">
        <v>5.1579601816084324</v>
      </c>
      <c r="E613" s="17">
        <v>0.30742787185193243</v>
      </c>
      <c r="F613" s="17">
        <v>2.4496656703768163</v>
      </c>
      <c r="G613" s="17">
        <v>2.5459030946627692</v>
      </c>
      <c r="H613" s="17">
        <v>2.4906942840629123E-2</v>
      </c>
      <c r="I613" s="17">
        <v>0</v>
      </c>
      <c r="J613" s="17">
        <v>1.494416570437751</v>
      </c>
      <c r="K613" s="17">
        <v>2.4906942840629123E-2</v>
      </c>
      <c r="L613" s="17">
        <v>-0.99999999999999933</v>
      </c>
      <c r="M613" s="17">
        <v>-0.99999999999999933</v>
      </c>
      <c r="N613" s="17">
        <v>0.49813885681258274</v>
      </c>
      <c r="O613" s="17">
        <v>9.1982798467089459</v>
      </c>
      <c r="P613" s="17">
        <v>-5.9026940772361855E-2</v>
      </c>
      <c r="Q613" s="17">
        <v>-4.7693277743016189</v>
      </c>
      <c r="R613" s="17">
        <v>-1.5344327557079649</v>
      </c>
      <c r="S613" s="17">
        <v>0.33333333333333298</v>
      </c>
      <c r="T613" s="17">
        <v>0.33333333333333298</v>
      </c>
      <c r="U613" s="17">
        <v>0.16394795676479579</v>
      </c>
      <c r="V613" s="17">
        <v>2.2195210234115397E-2</v>
      </c>
      <c r="W613" s="17">
        <v>33.116115632997946</v>
      </c>
      <c r="X613" s="17">
        <v>1.4307228122899132</v>
      </c>
      <c r="Y613" s="17">
        <v>-0.99999999999999933</v>
      </c>
      <c r="Z613" s="17">
        <v>-0.99999999999999933</v>
      </c>
      <c r="AA613" s="17">
        <v>93.090618362543523</v>
      </c>
      <c r="AB613" s="17">
        <v>0.51474243481955306</v>
      </c>
      <c r="AC613" s="17">
        <v>0.32457247173967563</v>
      </c>
      <c r="AD613" s="17">
        <v>0.39086380314584307</v>
      </c>
      <c r="AE613" s="17">
        <v>61.508935485253602</v>
      </c>
      <c r="AF613" s="17">
        <v>0.81818181818181823</v>
      </c>
      <c r="AG613" s="17">
        <v>-0.99999999999999933</v>
      </c>
      <c r="AH613" s="17">
        <v>-0.99999999999999933</v>
      </c>
      <c r="AI613" s="17">
        <v>5.1656127423207396E-3</v>
      </c>
      <c r="AJ613" s="17">
        <v>2.2195210234115397E-2</v>
      </c>
      <c r="AK613" s="17">
        <v>1.1751152501996355E-2</v>
      </c>
      <c r="AL613" s="17">
        <v>0.12670102005569925</v>
      </c>
      <c r="AM613" s="17">
        <v>0.29614037788651348</v>
      </c>
      <c r="AN613" s="17">
        <v>-9.6133633491850751E-2</v>
      </c>
      <c r="AO613" s="17">
        <v>7.4622652096728208</v>
      </c>
      <c r="AP613" s="17">
        <v>-1.7698357370177702</v>
      </c>
      <c r="AQ613" s="17">
        <v>34.610532203435667</v>
      </c>
      <c r="AR613" s="17">
        <v>0.85280983366557739</v>
      </c>
      <c r="AS613" s="17">
        <v>1.4556297551305413</v>
      </c>
      <c r="AT613" s="17">
        <v>-0.99999999999999933</v>
      </c>
      <c r="AU613" s="17">
        <v>-0.99999999999999933</v>
      </c>
      <c r="AV613" s="17">
        <v>1.0114703389548039</v>
      </c>
      <c r="AW613" s="17">
        <v>100.51906247223476</v>
      </c>
      <c r="AX613" s="17">
        <v>102.84189575049271</v>
      </c>
      <c r="AY613" s="17">
        <v>0.22815706807940145</v>
      </c>
      <c r="AZ613" s="17">
        <v>25.078845841380701</v>
      </c>
      <c r="BA613" s="22">
        <v>1561.2244993679897</v>
      </c>
      <c r="CU613" t="e">
        <v>#N/A</v>
      </c>
      <c r="CV613" t="e">
        <v>#N/A</v>
      </c>
    </row>
    <row r="614" spans="1:100" x14ac:dyDescent="0.25">
      <c r="A614">
        <v>1757</v>
      </c>
      <c r="B614" t="s">
        <v>1042</v>
      </c>
      <c r="C614" s="22">
        <v>3</v>
      </c>
      <c r="D614" s="17">
        <v>4.8838405168143666</v>
      </c>
      <c r="E614" s="17">
        <v>-7.5728160472335659E-2</v>
      </c>
      <c r="F614" s="17">
        <v>-0.61351746116431771</v>
      </c>
      <c r="G614" s="17">
        <v>-0.63667050532961467</v>
      </c>
      <c r="H614" s="17">
        <v>0.31260599447970927</v>
      </c>
      <c r="I614" s="17">
        <v>0</v>
      </c>
      <c r="J614" s="17">
        <v>18.756359668782569</v>
      </c>
      <c r="K614" s="17">
        <v>0.31260599447970927</v>
      </c>
      <c r="L614" s="17">
        <v>-1.0000000000000009</v>
      </c>
      <c r="M614" s="17">
        <v>-1.0000000000000009</v>
      </c>
      <c r="N614" s="17">
        <v>6.2521198895941836</v>
      </c>
      <c r="O614" s="17">
        <v>23.00352968026732</v>
      </c>
      <c r="P614" s="17">
        <v>-0.11063947283246195</v>
      </c>
      <c r="Q614" s="17">
        <v>-3.6904490128831613</v>
      </c>
      <c r="R614" s="17">
        <v>-1.2017005381952026</v>
      </c>
      <c r="S614" s="17">
        <v>0.33333333333333359</v>
      </c>
      <c r="T614" s="17">
        <v>0.33333333333333359</v>
      </c>
      <c r="U614" s="17">
        <v>0.2038350380867828</v>
      </c>
      <c r="V614" s="17">
        <v>0.11454166767066748</v>
      </c>
      <c r="W614" s="17">
        <v>26.897495117776312</v>
      </c>
      <c r="X614" s="17">
        <v>1.8566508305580933</v>
      </c>
      <c r="Y614" s="17">
        <v>-1.0000000000000009</v>
      </c>
      <c r="Z614" s="17">
        <v>-1.0000000000000009</v>
      </c>
      <c r="AA614" s="17">
        <v>78.816576800823412</v>
      </c>
      <c r="AB614" s="17">
        <v>0.46039053931199536</v>
      </c>
      <c r="AC614" s="17">
        <v>0.32949318426009766</v>
      </c>
      <c r="AD614" s="17">
        <v>0.27253192085275235</v>
      </c>
      <c r="AE614" s="17">
        <v>53.120782221242287</v>
      </c>
      <c r="AF614" s="17">
        <v>0.91666666666666663</v>
      </c>
      <c r="AG614" s="17">
        <v>-1.0000000000000009</v>
      </c>
      <c r="AH614" s="17">
        <v>-1.0000000000000009</v>
      </c>
      <c r="AI614" s="17">
        <v>-3.1420815654512699E-2</v>
      </c>
      <c r="AJ614" s="17">
        <v>0.11454166767066748</v>
      </c>
      <c r="AK614" s="17">
        <v>0.20392580776242228</v>
      </c>
      <c r="AL614" s="17">
        <v>4.6825002234529567E-4</v>
      </c>
      <c r="AM614" s="17">
        <v>3.3730699365344556E-2</v>
      </c>
      <c r="AN614" s="17">
        <v>-3.9394797933838266E-2</v>
      </c>
      <c r="AO614" s="17">
        <v>1.8628965229457255</v>
      </c>
      <c r="AP614" s="17">
        <v>-0.98252869823422972</v>
      </c>
      <c r="AQ614" s="17">
        <v>45.653854786558924</v>
      </c>
      <c r="AR614" s="17">
        <v>0.98504337242411755</v>
      </c>
      <c r="AS614" s="17">
        <v>2.169256825037805</v>
      </c>
      <c r="AT614" s="17">
        <v>-1.0000000000000009</v>
      </c>
      <c r="AU614" s="17">
        <v>-1.0000000000000009</v>
      </c>
      <c r="AV614" s="17">
        <v>-1.8383710435248211</v>
      </c>
      <c r="AW614" s="17">
        <v>100.83757778285643</v>
      </c>
      <c r="AX614" s="17">
        <v>111.66332823683302</v>
      </c>
      <c r="AY614" s="17">
        <v>8.2975927084222079E-2</v>
      </c>
      <c r="AZ614" s="17">
        <v>-13.316600191889265</v>
      </c>
      <c r="BA614" s="22">
        <v>1514.8876652133174</v>
      </c>
      <c r="CU614" t="e">
        <v>#N/A</v>
      </c>
      <c r="CV614" t="e">
        <v>#N/A</v>
      </c>
    </row>
    <row r="615" spans="1:100" x14ac:dyDescent="0.25">
      <c r="A615">
        <v>1758</v>
      </c>
      <c r="B615" t="s">
        <v>1043</v>
      </c>
      <c r="C615" s="22">
        <v>3</v>
      </c>
      <c r="D615" s="17">
        <v>5.0700873530225845</v>
      </c>
      <c r="E615" s="17">
        <v>6.3847303753299556E-2</v>
      </c>
      <c r="F615" s="17">
        <v>0.40308109554054111</v>
      </c>
      <c r="G615" s="17">
        <v>0.39217356238509965</v>
      </c>
      <c r="H615" s="17">
        <v>0.19394921524849368</v>
      </c>
      <c r="I615" s="17">
        <v>0</v>
      </c>
      <c r="J615" s="17">
        <v>11.636952914909621</v>
      </c>
      <c r="K615" s="17">
        <v>0.19394921524849368</v>
      </c>
      <c r="L615" s="17">
        <v>-1.0000000000000016</v>
      </c>
      <c r="M615" s="17">
        <v>-1.0000000000000016</v>
      </c>
      <c r="N615" s="17">
        <v>3.8789843049698742</v>
      </c>
      <c r="O615" s="17">
        <v>17.099213830317304</v>
      </c>
      <c r="P615" s="17">
        <v>-0.13973028720259628</v>
      </c>
      <c r="Q615" s="17">
        <v>9.2978989517253652</v>
      </c>
      <c r="R615" s="17">
        <v>2.9892105914900857</v>
      </c>
      <c r="S615" s="17">
        <v>0.33333333333333381</v>
      </c>
      <c r="T615" s="17">
        <v>0.34605832924225344</v>
      </c>
      <c r="U615" s="17">
        <v>9.8436856234404749E-2</v>
      </c>
      <c r="V615" s="17">
        <v>1.0125738132477692E-2</v>
      </c>
      <c r="W615" s="17">
        <v>23.760201667759031</v>
      </c>
      <c r="X615" s="17">
        <v>0.95266929696849834</v>
      </c>
      <c r="Y615" s="17">
        <v>-1.0000000000000016</v>
      </c>
      <c r="Z615" s="17">
        <v>-1.0000000000000016</v>
      </c>
      <c r="AA615" s="17">
        <v>61.774661232796518</v>
      </c>
      <c r="AB615" s="17">
        <v>0.5363708710556131</v>
      </c>
      <c r="AC615" s="17">
        <v>-3.4440814117631509E-2</v>
      </c>
      <c r="AD615" s="17">
        <v>0.19857492253296666</v>
      </c>
      <c r="AE615" s="17">
        <v>35.025248973547399</v>
      </c>
      <c r="AF615" s="17">
        <v>0.7</v>
      </c>
      <c r="AG615" s="17">
        <v>-1.0000000000000016</v>
      </c>
      <c r="AH615" s="17">
        <v>-1.0000000000000016</v>
      </c>
      <c r="AI615" s="17">
        <v>7.7149005819880335E-3</v>
      </c>
      <c r="AJ615" s="17">
        <v>1.0125738132477692E-2</v>
      </c>
      <c r="AK615" s="17">
        <v>-6.8671628240519769E-2</v>
      </c>
      <c r="AL615" s="17">
        <v>4.1704453604709132E-2</v>
      </c>
      <c r="AM615" s="17">
        <v>1.5422934181545243E-2</v>
      </c>
      <c r="AN615" s="17">
        <v>0.32324454987181506</v>
      </c>
      <c r="AO615" s="17">
        <v>4.221521333603287E-2</v>
      </c>
      <c r="AP615" s="17">
        <v>8.2896360148189192</v>
      </c>
      <c r="AQ615" s="17">
        <v>35.397154582668662</v>
      </c>
      <c r="AR615" s="17">
        <v>0.78795425694246979</v>
      </c>
      <c r="AS615" s="17">
        <v>1.1466185122169921</v>
      </c>
      <c r="AT615" s="17">
        <v>-1.0000000000000016</v>
      </c>
      <c r="AU615" s="17">
        <v>-1.0000000000000016</v>
      </c>
      <c r="AV615" s="17">
        <v>3.3813841538751856</v>
      </c>
      <c r="AW615" s="17">
        <v>87.163511077932753</v>
      </c>
      <c r="AX615" s="17">
        <v>88.330382902820304</v>
      </c>
      <c r="AY615" s="17">
        <v>0.48500232963566803</v>
      </c>
      <c r="AZ615" s="17">
        <v>46.170430223891678</v>
      </c>
      <c r="BA615" s="22">
        <v>1531.1976770219917</v>
      </c>
      <c r="CU615" t="e">
        <v>#N/A</v>
      </c>
      <c r="CV615" t="e">
        <v>#N/A</v>
      </c>
    </row>
    <row r="616" spans="1:100" x14ac:dyDescent="0.25">
      <c r="A616">
        <v>1759</v>
      </c>
      <c r="B616" t="s">
        <v>1044</v>
      </c>
      <c r="C616" s="22">
        <v>3</v>
      </c>
      <c r="D616" s="17">
        <v>-0.24784233096203093</v>
      </c>
      <c r="E616" s="17">
        <v>-8.42810601710582E-2</v>
      </c>
      <c r="F616" s="17">
        <v>-0.19532125391592162</v>
      </c>
      <c r="G616" s="17">
        <v>-0.22341494063960779</v>
      </c>
      <c r="H616" s="17">
        <v>-2.1733942412215778E-2</v>
      </c>
      <c r="I616" s="17">
        <v>0</v>
      </c>
      <c r="J616" s="17">
        <v>-1.3040365447329441</v>
      </c>
      <c r="K616" s="17">
        <v>-2.1733942412215778E-2</v>
      </c>
      <c r="L616" s="17">
        <v>-1</v>
      </c>
      <c r="M616" s="17">
        <v>-1</v>
      </c>
      <c r="N616" s="17">
        <v>-0.43467884824431541</v>
      </c>
      <c r="O616" s="17">
        <v>-1.7752938163345844</v>
      </c>
      <c r="P616" s="17">
        <v>-0.60066108639090932</v>
      </c>
      <c r="Q616" s="17">
        <v>-2.3913762192134862</v>
      </c>
      <c r="R616" s="17">
        <v>-0.79489234790456853</v>
      </c>
      <c r="S616" s="17">
        <v>0.33333333333333331</v>
      </c>
      <c r="T616" s="17">
        <v>0.17850076420910876</v>
      </c>
      <c r="U616" s="17">
        <v>-3.5422873639821221E-3</v>
      </c>
      <c r="V616" s="17">
        <v>1.7116332951840476E-2</v>
      </c>
      <c r="W616" s="17">
        <v>21.885683421700662</v>
      </c>
      <c r="X616" s="17">
        <v>0.46492386324164753</v>
      </c>
      <c r="Y616" s="17">
        <v>-1</v>
      </c>
      <c r="Z616" s="17">
        <v>-1</v>
      </c>
      <c r="AA616" s="17">
        <v>-2.647387147355551</v>
      </c>
      <c r="AB616" s="17">
        <v>-0.19289645786011306</v>
      </c>
      <c r="AC616" s="17">
        <v>-0.24655283908361517</v>
      </c>
      <c r="AD616" s="17">
        <v>-3.5314267479304565E-2</v>
      </c>
      <c r="AE616" s="17">
        <v>-23.738178221151621</v>
      </c>
      <c r="AF616" s="17">
        <v>0</v>
      </c>
      <c r="AG616" s="17">
        <v>-1</v>
      </c>
      <c r="AH616" s="17">
        <v>-1</v>
      </c>
      <c r="AI616" s="17">
        <v>-1.1836939052918593E-3</v>
      </c>
      <c r="AJ616" s="17">
        <v>1.7116332951840476E-2</v>
      </c>
      <c r="AK616" s="17">
        <v>0.16326110784209658</v>
      </c>
      <c r="AL616" s="17">
        <v>-0.10100741599579149</v>
      </c>
      <c r="AM616" s="17">
        <v>-0.18062996406818022</v>
      </c>
      <c r="AN616" s="17">
        <v>-0.22094631029443396</v>
      </c>
      <c r="AO616" s="17">
        <v>-3.6994435624940216</v>
      </c>
      <c r="AP616" s="17">
        <v>-6.0286948373398079</v>
      </c>
      <c r="AQ616" s="17">
        <v>20.581646876967735</v>
      </c>
      <c r="AR616" s="17">
        <v>0.52540814313030049</v>
      </c>
      <c r="AS616" s="17">
        <v>0.44318992082943193</v>
      </c>
      <c r="AT616" s="17">
        <v>-1</v>
      </c>
      <c r="AU616" s="17">
        <v>-1</v>
      </c>
      <c r="AV616" s="17">
        <v>-1.0183072885441762</v>
      </c>
      <c r="AW616" s="17">
        <v>-10.451375801029936</v>
      </c>
      <c r="AX616" s="17">
        <v>-8.763416383951725</v>
      </c>
      <c r="AY616" s="17">
        <v>-0.15603559890354182</v>
      </c>
      <c r="AZ616" s="17">
        <v>-84.204381880936353</v>
      </c>
      <c r="BA616" s="22">
        <v>1326.6986673079152</v>
      </c>
      <c r="CU616" t="e">
        <v>#N/A</v>
      </c>
      <c r="CV616" t="e">
        <v>#N/A</v>
      </c>
    </row>
    <row r="617" spans="1:100" x14ac:dyDescent="0.25">
      <c r="A617">
        <v>1761</v>
      </c>
      <c r="B617" t="s">
        <v>1045</v>
      </c>
      <c r="C617" s="22">
        <v>3</v>
      </c>
      <c r="D617" s="17">
        <v>4.9915573130434998</v>
      </c>
      <c r="E617" s="17">
        <v>-1.3344446072022609E-2</v>
      </c>
      <c r="F617" s="17">
        <v>-8.4759436991439743E-2</v>
      </c>
      <c r="G617" s="17">
        <v>-9.0478425253800426E-2</v>
      </c>
      <c r="H617" s="17">
        <v>0.4169105781613584</v>
      </c>
      <c r="I617" s="17">
        <v>0</v>
      </c>
      <c r="J617" s="17">
        <v>25.014634689681504</v>
      </c>
      <c r="K617" s="17">
        <v>0.4169105781613584</v>
      </c>
      <c r="L617" s="17">
        <v>-1.0000000000000004</v>
      </c>
      <c r="M617" s="17">
        <v>-1.0000000000000004</v>
      </c>
      <c r="N617" s="17">
        <v>8.3382115632271674</v>
      </c>
      <c r="O617" s="17">
        <v>29.915713577471205</v>
      </c>
      <c r="P617" s="17">
        <v>-0.48815907418836657</v>
      </c>
      <c r="Q617" s="17">
        <v>-0.97324479894565352</v>
      </c>
      <c r="R617" s="17">
        <v>-0.34566859304331476</v>
      </c>
      <c r="S617" s="17">
        <v>0.33333333333333331</v>
      </c>
      <c r="T617" s="17">
        <v>0.19060339477534577</v>
      </c>
      <c r="U617" s="17">
        <v>3.049289452978321E-2</v>
      </c>
      <c r="V617" s="17">
        <v>-1.3796778697954565E-2</v>
      </c>
      <c r="W617" s="17">
        <v>4.9488906311659724</v>
      </c>
      <c r="X617" s="17">
        <v>8.8558441645273031E-2</v>
      </c>
      <c r="Y617" s="17">
        <v>-1.0000000000000004</v>
      </c>
      <c r="Z617" s="17">
        <v>-1.0000000000000004</v>
      </c>
      <c r="AA617" s="17">
        <v>16.325586708195186</v>
      </c>
      <c r="AB617" s="17">
        <v>0.11530820999197183</v>
      </c>
      <c r="AC617" s="17">
        <v>2.4401369085935449E-4</v>
      </c>
      <c r="AD617" s="17">
        <v>0.1188950697186193</v>
      </c>
      <c r="AE617" s="17">
        <v>11.72236467007253</v>
      </c>
      <c r="AF617" s="17">
        <v>0.22222222222222221</v>
      </c>
      <c r="AG617" s="17">
        <v>-1.0000000000000004</v>
      </c>
      <c r="AH617" s="17">
        <v>-1.0000000000000004</v>
      </c>
      <c r="AI617" s="17">
        <v>-6.9878257041731187E-3</v>
      </c>
      <c r="AJ617" s="17">
        <v>-1.3796778697954565E-2</v>
      </c>
      <c r="AK617" s="17">
        <v>-2.1650655764456399E-2</v>
      </c>
      <c r="AL617" s="17">
        <v>-8.3520289639168771E-2</v>
      </c>
      <c r="AM617" s="17">
        <v>-4.9340938783287644E-2</v>
      </c>
      <c r="AN617" s="17">
        <v>0.43536720662513834</v>
      </c>
      <c r="AO617" s="17">
        <v>-1.3417767484044736</v>
      </c>
      <c r="AP617" s="17">
        <v>10.466578717432611</v>
      </c>
      <c r="AQ617" s="17">
        <v>29.963525320847481</v>
      </c>
      <c r="AR617" s="17">
        <v>0.54063284394050748</v>
      </c>
      <c r="AS617" s="17">
        <v>0.50546901980663139</v>
      </c>
      <c r="AT617" s="17">
        <v>-1.0000000000000004</v>
      </c>
      <c r="AU617" s="17">
        <v>-1.0000000000000004</v>
      </c>
      <c r="AV617" s="17">
        <v>-0.43614701829711555</v>
      </c>
      <c r="AW617" s="17">
        <v>56.707879003099016</v>
      </c>
      <c r="AX617" s="17">
        <v>55.1884446192201</v>
      </c>
      <c r="AY617" s="17">
        <v>0.15238447801724742</v>
      </c>
      <c r="AZ617" s="17">
        <v>-14.139084470231554</v>
      </c>
      <c r="BA617" s="22">
        <v>1372.1653867171428</v>
      </c>
      <c r="CU617" t="e">
        <v>#N/A</v>
      </c>
      <c r="CV617" t="e">
        <v>#N/A</v>
      </c>
    </row>
    <row r="618" spans="1:100" x14ac:dyDescent="0.25">
      <c r="A618">
        <v>1763</v>
      </c>
      <c r="B618" t="s">
        <v>1046</v>
      </c>
      <c r="C618" s="22">
        <v>3</v>
      </c>
      <c r="D618" s="17">
        <v>5.5034021760111296</v>
      </c>
      <c r="E618" s="17">
        <v>0</v>
      </c>
      <c r="F618" s="17">
        <v>-0.11493415872469345</v>
      </c>
      <c r="G618" s="17">
        <v>-0.11493415872469345</v>
      </c>
      <c r="H618" s="17">
        <v>-3.6681166338299889E-2</v>
      </c>
      <c r="I618" s="17">
        <v>0</v>
      </c>
      <c r="J618" s="17">
        <v>-2.2008699802979947</v>
      </c>
      <c r="K618" s="17">
        <v>-3.6681166338299889E-2</v>
      </c>
      <c r="L618" s="17">
        <v>-1.0000000000000007</v>
      </c>
      <c r="M618" s="17">
        <v>-1.0000000000000007</v>
      </c>
      <c r="N618" s="17">
        <v>-0.73362332676599817</v>
      </c>
      <c r="O618" s="17">
        <v>3.1875980369884425</v>
      </c>
      <c r="P618" s="17">
        <v>0.26714448547236846</v>
      </c>
      <c r="Q618" s="17">
        <v>2.0381183211544336</v>
      </c>
      <c r="R618" s="17">
        <v>0.63635756819940903</v>
      </c>
      <c r="S618" s="17">
        <v>0.33333333333333376</v>
      </c>
      <c r="T618" s="17">
        <v>0.31536019983414371</v>
      </c>
      <c r="U618" s="17">
        <v>0.24080856049882871</v>
      </c>
      <c r="V618" s="17">
        <v>5.0257476564410652E-3</v>
      </c>
      <c r="W618" s="17">
        <v>37.248360306441889</v>
      </c>
      <c r="X618" s="17">
        <v>1.6607902939405479</v>
      </c>
      <c r="Y618" s="17">
        <v>-1.0000000000000007</v>
      </c>
      <c r="Z618" s="17">
        <v>-1.0000000000000007</v>
      </c>
      <c r="AA618" s="17">
        <v>75.09936322277315</v>
      </c>
      <c r="AB618" s="17">
        <v>0.25302911634654085</v>
      </c>
      <c r="AC618" s="17">
        <v>0.62805386650115658</v>
      </c>
      <c r="AD618" s="17">
        <v>-0.1367900758850604</v>
      </c>
      <c r="AE618" s="17">
        <v>37.214645348131832</v>
      </c>
      <c r="AF618" s="17">
        <v>0.44444444444444442</v>
      </c>
      <c r="AG618" s="17">
        <v>-1.0000000000000007</v>
      </c>
      <c r="AH618" s="17">
        <v>-1.0000000000000007</v>
      </c>
      <c r="AI618" s="17">
        <v>2.1113842351180023E-2</v>
      </c>
      <c r="AJ618" s="17">
        <v>5.0257476564410652E-3</v>
      </c>
      <c r="AK618" s="17">
        <v>-5.5105095330261193E-2</v>
      </c>
      <c r="AL618" s="17">
        <v>6.5034233928841931E-2</v>
      </c>
      <c r="AM618" s="17">
        <v>0.84496908055595255</v>
      </c>
      <c r="AN618" s="17">
        <v>-6.0494773388107465E-2</v>
      </c>
      <c r="AO618" s="17">
        <v>20.8487015372475</v>
      </c>
      <c r="AP618" s="17">
        <v>-1.1871981650584773</v>
      </c>
      <c r="AQ618" s="17">
        <v>35.047490326143894</v>
      </c>
      <c r="AR618" s="17">
        <v>0.89452784132274699</v>
      </c>
      <c r="AS618" s="17">
        <v>1.6241091276022483</v>
      </c>
      <c r="AT618" s="17">
        <v>-1.0000000000000007</v>
      </c>
      <c r="AU618" s="17">
        <v>-1.0000000000000007</v>
      </c>
      <c r="AV618" s="17">
        <v>0.52142340947471644</v>
      </c>
      <c r="AW618" s="17">
        <v>77.099763094703107</v>
      </c>
      <c r="AX618" s="17">
        <v>78.024614707370802</v>
      </c>
      <c r="AY618" s="17">
        <v>0.18281872234748384</v>
      </c>
      <c r="AZ618" s="17">
        <v>-25.07522610474323</v>
      </c>
      <c r="BA618" s="22">
        <v>1425.9766514027126</v>
      </c>
      <c r="CU618" t="e">
        <v>#N/A</v>
      </c>
      <c r="CV618" t="e">
        <v>#N/A</v>
      </c>
    </row>
    <row r="619" spans="1:100" x14ac:dyDescent="0.25">
      <c r="A619">
        <v>1764</v>
      </c>
      <c r="B619" t="s">
        <v>1047</v>
      </c>
      <c r="C619" s="22">
        <v>3</v>
      </c>
      <c r="D619" s="17">
        <v>4.0861893572791921</v>
      </c>
      <c r="E619" s="17">
        <v>0</v>
      </c>
      <c r="F619" s="17">
        <v>-0.2645172989078815</v>
      </c>
      <c r="G619" s="17">
        <v>-0.2645172989078815</v>
      </c>
      <c r="H619" s="17">
        <v>-8.2908047150628245E-2</v>
      </c>
      <c r="I619" s="17">
        <v>0</v>
      </c>
      <c r="J619" s="17">
        <v>-4.9744828290376955</v>
      </c>
      <c r="K619" s="17">
        <v>-8.2908047150628245E-2</v>
      </c>
      <c r="L619" s="17">
        <v>-0.99999999999999933</v>
      </c>
      <c r="M619" s="17">
        <v>-0.99999999999999933</v>
      </c>
      <c r="N619" s="17">
        <v>-1.6581609430125648</v>
      </c>
      <c r="O619" s="17">
        <v>-1.1528107706663899</v>
      </c>
      <c r="P619" s="17">
        <v>0.36285792505133285</v>
      </c>
      <c r="Q619" s="17">
        <v>-4.7057509953806687</v>
      </c>
      <c r="R619" s="17">
        <v>-1.5166878289526209</v>
      </c>
      <c r="S619" s="17">
        <v>0.33333333333333309</v>
      </c>
      <c r="T619" s="17">
        <v>0.38193648526433294</v>
      </c>
      <c r="U619" s="17">
        <v>-6.2260921799437249E-2</v>
      </c>
      <c r="V619" s="17">
        <v>-9.0717830804657729E-3</v>
      </c>
      <c r="W619" s="17">
        <v>29.073806434735616</v>
      </c>
      <c r="X619" s="17">
        <v>0.54330663199875051</v>
      </c>
      <c r="Y619" s="17">
        <v>-0.99999999999999933</v>
      </c>
      <c r="Z619" s="17">
        <v>-0.99999999999999933</v>
      </c>
      <c r="AA619" s="17">
        <v>47.921656215518944</v>
      </c>
      <c r="AB619" s="17">
        <v>0.24845363951404259</v>
      </c>
      <c r="AC619" s="17">
        <v>-0.20048272891872013</v>
      </c>
      <c r="AD619" s="17">
        <v>0.35931984159939506</v>
      </c>
      <c r="AE619" s="17">
        <v>20.364537609735873</v>
      </c>
      <c r="AF619" s="17">
        <v>0.66666666666666663</v>
      </c>
      <c r="AG619" s="17">
        <v>-0.99999999999999933</v>
      </c>
      <c r="AH619" s="17">
        <v>-0.99999999999999933</v>
      </c>
      <c r="AI619" s="17">
        <v>1.9524098263625996E-2</v>
      </c>
      <c r="AJ619" s="17">
        <v>-9.0717830804657729E-3</v>
      </c>
      <c r="AK619" s="17">
        <v>9.1983011248387272E-2</v>
      </c>
      <c r="AL619" s="17">
        <v>-2.5380703409065539E-2</v>
      </c>
      <c r="AM619" s="17">
        <v>-4.6400606018677008E-2</v>
      </c>
      <c r="AN619" s="17">
        <v>-4.2625216303499407E-2</v>
      </c>
      <c r="AO619" s="17">
        <v>-0.70010009422499009</v>
      </c>
      <c r="AP619" s="17">
        <v>-1.1925339246328142</v>
      </c>
      <c r="AQ619" s="17">
        <v>24.099323605697933</v>
      </c>
      <c r="AR619" s="17">
        <v>0.64393711371776308</v>
      </c>
      <c r="AS619" s="17">
        <v>0.46039858484812241</v>
      </c>
      <c r="AT619" s="17">
        <v>-0.99999999999999933</v>
      </c>
      <c r="AU619" s="17">
        <v>-0.99999999999999933</v>
      </c>
      <c r="AV619" s="17">
        <v>-1.7812051278605023</v>
      </c>
      <c r="AW619" s="17">
        <v>45.576311520219704</v>
      </c>
      <c r="AX619" s="17">
        <v>45.059615177445636</v>
      </c>
      <c r="AY619" s="17">
        <v>0.26350998226615574</v>
      </c>
      <c r="AZ619" s="17">
        <v>-5.34720528466642</v>
      </c>
      <c r="BA619" s="22">
        <v>1372.9978565458105</v>
      </c>
      <c r="CU619" t="e">
        <v>#N/A</v>
      </c>
      <c r="CV619" t="e">
        <v>#N/A</v>
      </c>
    </row>
    <row r="620" spans="1:100" x14ac:dyDescent="0.25">
      <c r="A620">
        <v>1765</v>
      </c>
      <c r="B620" t="s">
        <v>1048</v>
      </c>
      <c r="C620" s="22">
        <v>3</v>
      </c>
      <c r="D620" s="17">
        <v>3.2221477743984259</v>
      </c>
      <c r="E620" s="17">
        <v>8.1175093382165955E-3</v>
      </c>
      <c r="F620" s="17">
        <v>-0.46148049981206501</v>
      </c>
      <c r="G620" s="17">
        <v>-0.46148049981206501</v>
      </c>
      <c r="H620" s="17">
        <v>-0.16763999601619714</v>
      </c>
      <c r="I620" s="17">
        <v>0</v>
      </c>
      <c r="J620" s="17">
        <v>-10.058399760971826</v>
      </c>
      <c r="K620" s="17">
        <v>-0.16763999601619714</v>
      </c>
      <c r="L620" s="17">
        <v>-0.99999999999999989</v>
      </c>
      <c r="M620" s="17">
        <v>-0.99999999999999989</v>
      </c>
      <c r="N620" s="17">
        <v>-3.3527999203239425</v>
      </c>
      <c r="O620" s="17">
        <v>-7.2977324863854642</v>
      </c>
      <c r="P620" s="17">
        <v>-0.18334359190413821</v>
      </c>
      <c r="Q620" s="17">
        <v>-0.14477339921406374</v>
      </c>
      <c r="R620" s="17">
        <v>-0.11631938720220619</v>
      </c>
      <c r="S620" s="17">
        <v>0.3333333333333332</v>
      </c>
      <c r="T620" s="17">
        <v>0.34397540478334016</v>
      </c>
      <c r="U620" s="17">
        <v>-0.27159271658527673</v>
      </c>
      <c r="V620" s="17">
        <v>-3.5246617249622848E-3</v>
      </c>
      <c r="W620" s="17">
        <v>22.793254232905277</v>
      </c>
      <c r="X620" s="17">
        <v>-0.25585257083345592</v>
      </c>
      <c r="Y620" s="17">
        <v>-0.99999999999999989</v>
      </c>
      <c r="Z620" s="17">
        <v>-0.99999999999999989</v>
      </c>
      <c r="AA620" s="17">
        <v>33.821245096335929</v>
      </c>
      <c r="AB620" s="17">
        <v>0.14567680533472321</v>
      </c>
      <c r="AC620" s="17">
        <v>-0.1371777945804657</v>
      </c>
      <c r="AD620" s="17">
        <v>0.21438719425839978</v>
      </c>
      <c r="AE620" s="17">
        <v>11.144310250632863</v>
      </c>
      <c r="AF620" s="17">
        <v>0</v>
      </c>
      <c r="AG620" s="17">
        <v>-0.99999999999999989</v>
      </c>
      <c r="AH620" s="17">
        <v>-0.99999999999999989</v>
      </c>
      <c r="AI620" s="17">
        <v>-2.4731368014863E-2</v>
      </c>
      <c r="AJ620" s="17">
        <v>-3.5246617249622848E-3</v>
      </c>
      <c r="AK620" s="17">
        <v>0.11663159143502319</v>
      </c>
      <c r="AL620" s="17">
        <v>0.13286123051649495</v>
      </c>
      <c r="AM620" s="17">
        <v>0.12873349950786828</v>
      </c>
      <c r="AN620" s="17">
        <v>-7.8093351379804202E-3</v>
      </c>
      <c r="AO620" s="17">
        <v>3.8014954448718239</v>
      </c>
      <c r="AP620" s="17">
        <v>0.46907277413296339</v>
      </c>
      <c r="AQ620" s="17">
        <v>12.734854471933435</v>
      </c>
      <c r="AR620" s="17">
        <v>0.4021913598064345</v>
      </c>
      <c r="AS620" s="17">
        <v>-0.42349256684965331</v>
      </c>
      <c r="AT620" s="17">
        <v>-0.99999999999999989</v>
      </c>
      <c r="AU620" s="17">
        <v>-0.99999999999999989</v>
      </c>
      <c r="AV620" s="17">
        <v>-0.57779988701427232</v>
      </c>
      <c r="AW620" s="17">
        <v>26.992585384083426</v>
      </c>
      <c r="AX620" s="17">
        <v>26.145491851289933</v>
      </c>
      <c r="AY620" s="17">
        <v>-0.16388009437073922</v>
      </c>
      <c r="AZ620" s="17">
        <v>-64.936318524588188</v>
      </c>
      <c r="BA620" s="22">
        <v>1283.120010833471</v>
      </c>
      <c r="CU620" t="e">
        <v>#N/A</v>
      </c>
      <c r="CV620" t="e">
        <v>#N/A</v>
      </c>
    </row>
    <row r="621" spans="1:100" x14ac:dyDescent="0.25">
      <c r="A621">
        <v>1768</v>
      </c>
      <c r="B621" t="s">
        <v>1049</v>
      </c>
      <c r="C621" s="22">
        <v>3</v>
      </c>
      <c r="D621" s="17">
        <v>4.8853254396265218</v>
      </c>
      <c r="E621" s="17">
        <v>2.398200199279164E-3</v>
      </c>
      <c r="F621" s="17">
        <v>1.006688873993824</v>
      </c>
      <c r="G621" s="17">
        <v>1.0068851210376339</v>
      </c>
      <c r="H621" s="17">
        <v>0.54151358909901404</v>
      </c>
      <c r="I621" s="17">
        <v>0</v>
      </c>
      <c r="J621" s="17">
        <v>32.490815345940874</v>
      </c>
      <c r="K621" s="17">
        <v>0.54151358909901404</v>
      </c>
      <c r="L621" s="17">
        <v>-0.99999999999999978</v>
      </c>
      <c r="M621" s="17">
        <v>-0.99999999999999978</v>
      </c>
      <c r="N621" s="17">
        <v>10.830271781980281</v>
      </c>
      <c r="O621" s="17">
        <v>38.383025906604985</v>
      </c>
      <c r="P621" s="17">
        <v>-0.57154201202332477</v>
      </c>
      <c r="Q621" s="17">
        <v>3.0148486521736779</v>
      </c>
      <c r="R621" s="17">
        <v>0.88748478704212397</v>
      </c>
      <c r="S621" s="17">
        <v>0.33646763801190593</v>
      </c>
      <c r="T621" s="17">
        <v>0.34454553705784485</v>
      </c>
      <c r="U621" s="17">
        <v>0.45293585057812696</v>
      </c>
      <c r="V621" s="17">
        <v>-1.7864814560845009E-2</v>
      </c>
      <c r="W621" s="17">
        <v>22.982824879520741</v>
      </c>
      <c r="X621" s="17">
        <v>1.8471866958221559</v>
      </c>
      <c r="Y621" s="17">
        <v>-0.99999999999999978</v>
      </c>
      <c r="Z621" s="17">
        <v>-0.99999999999999978</v>
      </c>
      <c r="AA621" s="17">
        <v>75.243976676352432</v>
      </c>
      <c r="AB621" s="17">
        <v>0.39713150552964022</v>
      </c>
      <c r="AC621" s="17">
        <v>0.32324024595985679</v>
      </c>
      <c r="AD621" s="17">
        <v>0.307101588706295</v>
      </c>
      <c r="AE621" s="17">
        <v>51.373667009789578</v>
      </c>
      <c r="AF621" s="17">
        <v>0.73333333333333328</v>
      </c>
      <c r="AG621" s="17">
        <v>-0.99999999999999978</v>
      </c>
      <c r="AH621" s="17">
        <v>-0.99999999999999978</v>
      </c>
      <c r="AI621" s="17">
        <v>3.556568123440066E-2</v>
      </c>
      <c r="AJ621" s="17">
        <v>-1.7864814560845009E-2</v>
      </c>
      <c r="AK621" s="17">
        <v>-0.19679720650956944</v>
      </c>
      <c r="AL621" s="17">
        <v>0.30437245520849487</v>
      </c>
      <c r="AM621" s="17">
        <v>7.2247637072831716E-2</v>
      </c>
      <c r="AN621" s="17">
        <v>-4.6343771526425756E-2</v>
      </c>
      <c r="AO621" s="17">
        <v>0.82220489427294463</v>
      </c>
      <c r="AP621" s="17">
        <v>0.36326798788183046</v>
      </c>
      <c r="AQ621" s="17">
        <v>55.473640225461558</v>
      </c>
      <c r="AR621" s="17">
        <v>1.1160842110870328</v>
      </c>
      <c r="AS621" s="17">
        <v>2.3887002849211685</v>
      </c>
      <c r="AT621" s="17">
        <v>-0.99999999999999978</v>
      </c>
      <c r="AU621" s="17">
        <v>-0.99999999999999978</v>
      </c>
      <c r="AV621" s="17">
        <v>1.8943699080797596</v>
      </c>
      <c r="AW621" s="17">
        <v>113.99027057083936</v>
      </c>
      <c r="AX621" s="17">
        <v>112.9151027394428</v>
      </c>
      <c r="AY621" s="17">
        <v>0.39920537735933392</v>
      </c>
      <c r="AZ621" s="17">
        <v>41.623544241846076</v>
      </c>
      <c r="BA621" s="22">
        <v>1501.3069589510847</v>
      </c>
      <c r="CU621" t="e">
        <v>#N/A</v>
      </c>
      <c r="CV621" t="e">
        <v>#N/A</v>
      </c>
    </row>
    <row r="622" spans="1:100" x14ac:dyDescent="0.25">
      <c r="A622">
        <v>1769</v>
      </c>
      <c r="B622" t="s">
        <v>1050</v>
      </c>
      <c r="C622" s="22">
        <v>3</v>
      </c>
      <c r="D622" s="17">
        <v>5.8643424213022666</v>
      </c>
      <c r="E622" s="17">
        <v>0</v>
      </c>
      <c r="F622" s="17">
        <v>-0.11968115508105935</v>
      </c>
      <c r="G622" s="17">
        <v>-0.11968115508105935</v>
      </c>
      <c r="H622" s="17">
        <v>0.49774407960036293</v>
      </c>
      <c r="I622" s="17">
        <v>0</v>
      </c>
      <c r="J622" s="17">
        <v>29.864644776021773</v>
      </c>
      <c r="K622" s="17">
        <v>0.49774407960036293</v>
      </c>
      <c r="L622" s="17">
        <v>-1.0000000000000029</v>
      </c>
      <c r="M622" s="17">
        <v>-1.0000000000000029</v>
      </c>
      <c r="N622" s="17">
        <v>9.954881592007256</v>
      </c>
      <c r="O622" s="17">
        <v>35.609306042243027</v>
      </c>
      <c r="P622" s="17">
        <v>-0.91347894639411498</v>
      </c>
      <c r="Q622" s="17">
        <v>0.38324539844366862</v>
      </c>
      <c r="R622" s="17">
        <v>0.15200899616258851</v>
      </c>
      <c r="S622" s="17">
        <v>0.33333333333333415</v>
      </c>
      <c r="T622" s="17">
        <v>0.32833085303006515</v>
      </c>
      <c r="U622" s="17">
        <v>0.12368306600925412</v>
      </c>
      <c r="V622" s="17">
        <v>-1.5568811232426483E-3</v>
      </c>
      <c r="W622" s="17">
        <v>11.441851665961916</v>
      </c>
      <c r="X622" s="17">
        <v>0.64430860375732801</v>
      </c>
      <c r="Y622" s="17">
        <v>-1.0000000000000029</v>
      </c>
      <c r="Z622" s="17">
        <v>-1.0000000000000029</v>
      </c>
      <c r="AA622" s="17">
        <v>53.331853180191601</v>
      </c>
      <c r="AB622" s="17">
        <v>0.23670090172292244</v>
      </c>
      <c r="AC622" s="17">
        <v>0.39776295301328757</v>
      </c>
      <c r="AD622" s="17">
        <v>0.20029599562513198</v>
      </c>
      <c r="AE622" s="17">
        <v>41.737992518067081</v>
      </c>
      <c r="AF622" s="17">
        <v>0.45454545454545453</v>
      </c>
      <c r="AG622" s="17">
        <v>-1.0000000000000029</v>
      </c>
      <c r="AH622" s="17">
        <v>-1.0000000000000029</v>
      </c>
      <c r="AI622" s="17">
        <v>3.4615308249208193E-2</v>
      </c>
      <c r="AJ622" s="17">
        <v>-1.5568811232426483E-3</v>
      </c>
      <c r="AK622" s="17">
        <v>0.1850004192769846</v>
      </c>
      <c r="AL622" s="17">
        <v>-0.2044795775278995</v>
      </c>
      <c r="AM622" s="17">
        <v>8.8266922672095974E-2</v>
      </c>
      <c r="AN622" s="17">
        <v>0.17206014179763771</v>
      </c>
      <c r="AO622" s="17">
        <v>3.1316751631873219</v>
      </c>
      <c r="AP622" s="17">
        <v>3.2791056573014439</v>
      </c>
      <c r="AQ622" s="17">
        <v>41.306496441983676</v>
      </c>
      <c r="AR622" s="17">
        <v>0.78379037124941053</v>
      </c>
      <c r="AS622" s="17">
        <v>1.1420526833576907</v>
      </c>
      <c r="AT622" s="17">
        <v>-1.0000000000000029</v>
      </c>
      <c r="AU622" s="17">
        <v>-1.0000000000000029</v>
      </c>
      <c r="AV622" s="17">
        <v>3.2327841081528766E-2</v>
      </c>
      <c r="AW622" s="17">
        <v>92.220264879736064</v>
      </c>
      <c r="AX622" s="17">
        <v>92.756882932395925</v>
      </c>
      <c r="AY622" s="17">
        <v>0.41683825778864725</v>
      </c>
      <c r="AZ622" s="17">
        <v>53.128002651321225</v>
      </c>
      <c r="BA622" s="22">
        <v>1546.9422452087852</v>
      </c>
      <c r="CU622" t="e">
        <v>#N/A</v>
      </c>
      <c r="CV622" t="e">
        <v>#N/A</v>
      </c>
    </row>
    <row r="623" spans="1:100" x14ac:dyDescent="0.25">
      <c r="A623">
        <v>1771</v>
      </c>
      <c r="B623" t="s">
        <v>1051</v>
      </c>
      <c r="C623" s="22">
        <v>3</v>
      </c>
      <c r="D623" s="17">
        <v>4.4981393168909509</v>
      </c>
      <c r="E623" s="17">
        <v>0.35327737543944726</v>
      </c>
      <c r="F623" s="17">
        <v>1.0133153640847894E-2</v>
      </c>
      <c r="G623" s="17">
        <v>8.1877945665200055E-2</v>
      </c>
      <c r="H623" s="17">
        <v>0.37683425785415009</v>
      </c>
      <c r="I623" s="17">
        <v>0</v>
      </c>
      <c r="J623" s="17">
        <v>22.610055471249009</v>
      </c>
      <c r="K623" s="17">
        <v>0.37683425785415009</v>
      </c>
      <c r="L623" s="17">
        <v>-0.99999999999999967</v>
      </c>
      <c r="M623" s="17">
        <v>-0.99999999999999967</v>
      </c>
      <c r="N623" s="17">
        <v>7.5366851570830056</v>
      </c>
      <c r="O623" s="17">
        <v>27.190072733805163</v>
      </c>
      <c r="P623" s="17">
        <v>-1.3750026337411222E-2</v>
      </c>
      <c r="Q623" s="17">
        <v>0.42469764457013387</v>
      </c>
      <c r="R623" s="17">
        <v>0.18061960841908206</v>
      </c>
      <c r="S623" s="17">
        <v>0.33333333333333337</v>
      </c>
      <c r="T623" s="17">
        <v>0.3336283591640028</v>
      </c>
      <c r="U623" s="17">
        <v>0.16849271581139896</v>
      </c>
      <c r="V623" s="17">
        <v>-0.10653577132021975</v>
      </c>
      <c r="W623" s="17">
        <v>14.083375165374614</v>
      </c>
      <c r="X623" s="17">
        <v>0.32517869579813308</v>
      </c>
      <c r="Y623" s="17">
        <v>-0.99999999999999967</v>
      </c>
      <c r="Z623" s="17">
        <v>-0.99999999999999967</v>
      </c>
      <c r="AA623" s="17">
        <v>59.00580113175733</v>
      </c>
      <c r="AB623" s="17">
        <v>0.2746849486301936</v>
      </c>
      <c r="AC623" s="17">
        <v>0.31390879517695702</v>
      </c>
      <c r="AD623" s="17">
        <v>0.30624238335212212</v>
      </c>
      <c r="AE623" s="17">
        <v>44.741806357963654</v>
      </c>
      <c r="AF623" s="17">
        <v>0.66666666666666663</v>
      </c>
      <c r="AG623" s="17">
        <v>-0.99999999999999967</v>
      </c>
      <c r="AH623" s="17">
        <v>-0.99999999999999967</v>
      </c>
      <c r="AI623" s="17">
        <v>0</v>
      </c>
      <c r="AJ623" s="17">
        <v>-0.10653577132021975</v>
      </c>
      <c r="AK623" s="17">
        <v>4.1070495906023366E-2</v>
      </c>
      <c r="AL623" s="17">
        <v>2.4887542926645703E-2</v>
      </c>
      <c r="AM623" s="17">
        <v>0.3461696360449682</v>
      </c>
      <c r="AN623" s="17">
        <v>0.2609471998149166</v>
      </c>
      <c r="AO623" s="17">
        <v>8.8595933806543243</v>
      </c>
      <c r="AP623" s="17">
        <v>6.6481177100061437</v>
      </c>
      <c r="AQ623" s="17">
        <v>36.693430636623624</v>
      </c>
      <c r="AR623" s="17">
        <v>0.72891863698851556</v>
      </c>
      <c r="AS623" s="17">
        <v>0.70201295365228344</v>
      </c>
      <c r="AT623" s="17">
        <v>-0.99999999999999967</v>
      </c>
      <c r="AU623" s="17">
        <v>-0.99999999999999967</v>
      </c>
      <c r="AV623" s="17">
        <v>0.26249755408428216</v>
      </c>
      <c r="AW623" s="17">
        <v>92.84399157556858</v>
      </c>
      <c r="AX623" s="17">
        <v>82.190414443546658</v>
      </c>
      <c r="AY623" s="17">
        <v>0.26936117641717555</v>
      </c>
      <c r="AZ623" s="17">
        <v>12.69090495780911</v>
      </c>
      <c r="BA623" s="22">
        <v>1451.7293273828561</v>
      </c>
      <c r="CU623" t="e">
        <v>#N/A</v>
      </c>
      <c r="CV623" t="e">
        <v>#N/A</v>
      </c>
    </row>
    <row r="624" spans="1:100" x14ac:dyDescent="0.25">
      <c r="A624">
        <v>1772</v>
      </c>
      <c r="B624" t="s">
        <v>1052</v>
      </c>
      <c r="C624" s="22">
        <v>3</v>
      </c>
      <c r="D624" s="17">
        <v>5.6890567112642421</v>
      </c>
      <c r="E624" s="17">
        <v>1.2165023333685935E-3</v>
      </c>
      <c r="F624" s="17">
        <v>0.5259696584701925</v>
      </c>
      <c r="G624" s="17">
        <v>0.5259696584701925</v>
      </c>
      <c r="H624" s="17">
        <v>0.5198901039078041</v>
      </c>
      <c r="I624" s="17">
        <v>0</v>
      </c>
      <c r="J624" s="17">
        <v>31.19340623446822</v>
      </c>
      <c r="K624" s="17">
        <v>0.5198901039078041</v>
      </c>
      <c r="L624" s="17">
        <v>-1.0000000000000007</v>
      </c>
      <c r="M624" s="17">
        <v>-1.0000000000000007</v>
      </c>
      <c r="N624" s="17">
        <v>10.397802078156076</v>
      </c>
      <c r="O624" s="17">
        <v>37.408432604202666</v>
      </c>
      <c r="P624" s="17">
        <v>0.36399640550377638</v>
      </c>
      <c r="Q624" s="17">
        <v>1.6517169966182428</v>
      </c>
      <c r="R624" s="17">
        <v>0.5886749816634782</v>
      </c>
      <c r="S624" s="17">
        <v>0.33333333333333348</v>
      </c>
      <c r="T624" s="17">
        <v>0.41047868416693312</v>
      </c>
      <c r="U624" s="17">
        <v>0.45657000376112017</v>
      </c>
      <c r="V624" s="17">
        <v>9.2639435542078208E-2</v>
      </c>
      <c r="W624" s="17">
        <v>30.925254115826455</v>
      </c>
      <c r="X624" s="17">
        <v>2.6766087823908324</v>
      </c>
      <c r="Y624" s="17">
        <v>-1.0000000000000007</v>
      </c>
      <c r="Z624" s="17">
        <v>-1.0000000000000007</v>
      </c>
      <c r="AA624" s="17">
        <v>59.323876241276189</v>
      </c>
      <c r="AB624" s="17">
        <v>0.16002987190906787</v>
      </c>
      <c r="AC624" s="17">
        <v>0.3049532556965564</v>
      </c>
      <c r="AD624" s="17">
        <v>9.1215815270100031E-2</v>
      </c>
      <c r="AE624" s="17">
        <v>27.809947143786228</v>
      </c>
      <c r="AF624" s="17">
        <v>0.73684210526315785</v>
      </c>
      <c r="AG624" s="17">
        <v>-1.0000000000000007</v>
      </c>
      <c r="AH624" s="17">
        <v>-1.0000000000000007</v>
      </c>
      <c r="AI624" s="17">
        <v>5.2219758339084738E-3</v>
      </c>
      <c r="AJ624" s="17">
        <v>9.2639435542078208E-2</v>
      </c>
      <c r="AK624" s="17">
        <v>-0.182098964101365</v>
      </c>
      <c r="AL624" s="17">
        <v>7.3170189769385718E-2</v>
      </c>
      <c r="AM624" s="17">
        <v>0.2014348967350014</v>
      </c>
      <c r="AN624" s="17">
        <v>-7.2475771191916505E-2</v>
      </c>
      <c r="AO624" s="17">
        <v>4.1253775978682121</v>
      </c>
      <c r="AP624" s="17">
        <v>-1.4460433309509839</v>
      </c>
      <c r="AQ624" s="17">
        <v>62.118660350294661</v>
      </c>
      <c r="AR624" s="17">
        <v>1.293021456803465</v>
      </c>
      <c r="AS624" s="17">
        <v>3.1964988862986354</v>
      </c>
      <c r="AT624" s="17">
        <v>-1.0000000000000007</v>
      </c>
      <c r="AU624" s="17">
        <v>-1.0000000000000007</v>
      </c>
      <c r="AV624" s="17">
        <v>1.1146446401336698</v>
      </c>
      <c r="AW624" s="17">
        <v>95.286265514527827</v>
      </c>
      <c r="AX624" s="17">
        <v>104.6546485854138</v>
      </c>
      <c r="AY624" s="17">
        <v>0.26706044780868898</v>
      </c>
      <c r="AZ624" s="17">
        <v>24.144048202513027</v>
      </c>
      <c r="BA624" s="22">
        <v>1555.6065070444947</v>
      </c>
      <c r="CU624" t="e">
        <v>#N/A</v>
      </c>
      <c r="CV624" t="e">
        <v>#N/A</v>
      </c>
    </row>
    <row r="625" spans="1:100" x14ac:dyDescent="0.25">
      <c r="A625">
        <v>1775</v>
      </c>
      <c r="B625" t="s">
        <v>1053</v>
      </c>
      <c r="C625" s="22">
        <v>3</v>
      </c>
      <c r="D625" s="17">
        <v>2.6743566178735541</v>
      </c>
      <c r="E625" s="17">
        <v>0</v>
      </c>
      <c r="F625" s="17">
        <v>2.4745249792867412</v>
      </c>
      <c r="G625" s="17">
        <v>2.4745249792867412</v>
      </c>
      <c r="H625" s="17">
        <v>0.17924486701974646</v>
      </c>
      <c r="I625" s="17">
        <v>0</v>
      </c>
      <c r="J625" s="17">
        <v>10.754692021184791</v>
      </c>
      <c r="K625" s="17">
        <v>0.17924486701974646</v>
      </c>
      <c r="L625" s="17">
        <v>-1.0000000000000022</v>
      </c>
      <c r="M625" s="17">
        <v>-1.0000000000000022</v>
      </c>
      <c r="N625" s="17">
        <v>3.5848973403949294</v>
      </c>
      <c r="O625" s="17">
        <v>15.903573618345082</v>
      </c>
      <c r="P625" s="17">
        <v>-0.80152853437895344</v>
      </c>
      <c r="Q625" s="17">
        <v>34.73272586673172</v>
      </c>
      <c r="R625" s="17">
        <v>11.400106842608889</v>
      </c>
      <c r="S625" s="17">
        <v>0.33333333333333426</v>
      </c>
      <c r="T625" s="17">
        <v>0.25017243670776929</v>
      </c>
      <c r="U625" s="17">
        <v>0.15733957126391401</v>
      </c>
      <c r="V625" s="17">
        <v>-1.6381922799872335E-2</v>
      </c>
      <c r="W625" s="17">
        <v>21.808742059415934</v>
      </c>
      <c r="X625" s="17">
        <v>0.85216675465221403</v>
      </c>
      <c r="Y625" s="17">
        <v>-1.0000000000000022</v>
      </c>
      <c r="Z625" s="17">
        <v>-1.0000000000000022</v>
      </c>
      <c r="AA625" s="17">
        <v>80.008791119881181</v>
      </c>
      <c r="AB625" s="17">
        <v>0.25687866312542013</v>
      </c>
      <c r="AC625" s="17">
        <v>0.70234467699908887</v>
      </c>
      <c r="AD625" s="17">
        <v>-2.3224495767382718E-2</v>
      </c>
      <c r="AE625" s="17">
        <v>46.799942217856355</v>
      </c>
      <c r="AF625" s="17">
        <v>0.63636363636363635</v>
      </c>
      <c r="AG625" s="17">
        <v>-1.0000000000000022</v>
      </c>
      <c r="AH625" s="17">
        <v>-1.0000000000000022</v>
      </c>
      <c r="AI625" s="17">
        <v>0.12542949119731625</v>
      </c>
      <c r="AJ625" s="17">
        <v>-1.6381922799872335E-2</v>
      </c>
      <c r="AK625" s="17">
        <v>-0.10766267209601424</v>
      </c>
      <c r="AL625" s="17">
        <v>-0.13928692323600092</v>
      </c>
      <c r="AM625" s="17">
        <v>7.5692014856810208E-2</v>
      </c>
      <c r="AN625" s="17">
        <v>0.44679764181552351</v>
      </c>
      <c r="AO625" s="17">
        <v>1.3539870109401833</v>
      </c>
      <c r="AP625" s="17">
        <v>10.473506429208079</v>
      </c>
      <c r="AQ625" s="17">
        <v>32.563434080600715</v>
      </c>
      <c r="AR625" s="17">
        <v>0.72446341850514484</v>
      </c>
      <c r="AS625" s="17">
        <v>1.03141162167196</v>
      </c>
      <c r="AT625" s="17">
        <v>-1.0000000000000022</v>
      </c>
      <c r="AU625" s="17">
        <v>-1.0000000000000022</v>
      </c>
      <c r="AV625" s="17">
        <v>13.874631821895628</v>
      </c>
      <c r="AW625" s="17">
        <v>106.38587116743433</v>
      </c>
      <c r="AX625" s="17">
        <v>107.25626871139343</v>
      </c>
      <c r="AY625" s="17">
        <v>0.13421350335395998</v>
      </c>
      <c r="AZ625" s="17">
        <v>11.581261008893051</v>
      </c>
      <c r="BA625" s="22">
        <v>1507.4145281056526</v>
      </c>
      <c r="CU625" t="e">
        <v>#N/A</v>
      </c>
      <c r="CV625" t="e">
        <v>#N/A</v>
      </c>
    </row>
    <row r="626" spans="1:100" x14ac:dyDescent="0.25">
      <c r="A626">
        <v>1777</v>
      </c>
      <c r="B626" t="s">
        <v>673</v>
      </c>
      <c r="C626" s="22">
        <v>3</v>
      </c>
      <c r="D626" s="17">
        <v>3.4818204748216814</v>
      </c>
      <c r="E626" s="17">
        <v>0</v>
      </c>
      <c r="F626" s="17">
        <v>-6.8780505971119843E-2</v>
      </c>
      <c r="G626" s="17">
        <v>-6.8780505971119843E-2</v>
      </c>
      <c r="H626" s="17">
        <v>-6.9567399170780628E-2</v>
      </c>
      <c r="I626" s="17">
        <v>0</v>
      </c>
      <c r="J626" s="17">
        <v>-4.1740439502468396</v>
      </c>
      <c r="K626" s="17">
        <v>-6.9567399170780628E-2</v>
      </c>
      <c r="L626" s="17">
        <v>-0.99999999999999811</v>
      </c>
      <c r="M626" s="17">
        <v>-0.99999999999999811</v>
      </c>
      <c r="N626" s="17">
        <v>-1.3913479834156148</v>
      </c>
      <c r="O626" s="17">
        <v>-0.76100398139627956</v>
      </c>
      <c r="P626" s="17">
        <v>1.7679465640174898</v>
      </c>
      <c r="Q626" s="17">
        <v>-1.2741368397142654</v>
      </c>
      <c r="R626" s="17">
        <v>-0.31150416700913708</v>
      </c>
      <c r="S626" s="17">
        <v>0.33333333333333309</v>
      </c>
      <c r="T626" s="17">
        <v>0.29139695061224102</v>
      </c>
      <c r="U626" s="17">
        <v>0.24422906944729281</v>
      </c>
      <c r="V626" s="17">
        <v>-1.737520170549834E-2</v>
      </c>
      <c r="W626" s="17">
        <v>36.846062034325975</v>
      </c>
      <c r="X626" s="17">
        <v>1.525026367951444</v>
      </c>
      <c r="Y626" s="17">
        <v>-0.99999999999999811</v>
      </c>
      <c r="Z626" s="17">
        <v>-0.99999999999999811</v>
      </c>
      <c r="AA626" s="17">
        <v>91.520525862232731</v>
      </c>
      <c r="AB626" s="17">
        <v>0.24508923135410635</v>
      </c>
      <c r="AC626" s="17">
        <v>0.37353039884075934</v>
      </c>
      <c r="AD626" s="17">
        <v>0.48109972970345194</v>
      </c>
      <c r="AE626" s="17">
        <v>54.985967994915882</v>
      </c>
      <c r="AF626" s="17">
        <v>1</v>
      </c>
      <c r="AG626" s="17">
        <v>-0.99999999999999811</v>
      </c>
      <c r="AH626" s="17">
        <v>-0.99999999999999811</v>
      </c>
      <c r="AI626" s="17">
        <v>-6.3824000710191921E-3</v>
      </c>
      <c r="AJ626" s="17">
        <v>-1.737520170549834E-2</v>
      </c>
      <c r="AK626" s="17">
        <v>0.68050671306529886</v>
      </c>
      <c r="AL626" s="17">
        <v>0.44532095286981949</v>
      </c>
      <c r="AM626" s="17">
        <v>0.21713517475390676</v>
      </c>
      <c r="AN626" s="17">
        <v>0.18792320273623678</v>
      </c>
      <c r="AO626" s="17">
        <v>8.830912934174167</v>
      </c>
      <c r="AP626" s="17">
        <v>6.9246848327550161</v>
      </c>
      <c r="AQ626" s="17">
        <v>32.672018084079113</v>
      </c>
      <c r="AR626" s="17">
        <v>0.85158415168736845</v>
      </c>
      <c r="AS626" s="17">
        <v>1.4554589687806618</v>
      </c>
      <c r="AT626" s="17">
        <v>-0.99999999999999811</v>
      </c>
      <c r="AU626" s="17">
        <v>-0.99999999999999811</v>
      </c>
      <c r="AV626" s="17">
        <v>-0.3802846729802572</v>
      </c>
      <c r="AW626" s="17">
        <v>97.684206713591465</v>
      </c>
      <c r="AX626" s="17">
        <v>95.819038541621211</v>
      </c>
      <c r="AY626" s="17">
        <v>6.0136627800221581E-2</v>
      </c>
      <c r="AZ626" s="17">
        <v>0.61814213714431399</v>
      </c>
      <c r="BA626" s="22">
        <v>1494.9002089810419</v>
      </c>
      <c r="CU626" t="e">
        <v>#N/A</v>
      </c>
      <c r="CV626" t="e">
        <v>#N/A</v>
      </c>
    </row>
    <row r="627" spans="1:100" x14ac:dyDescent="0.25">
      <c r="A627">
        <v>1778</v>
      </c>
      <c r="B627" t="s">
        <v>1054</v>
      </c>
      <c r="C627" s="22">
        <v>3</v>
      </c>
      <c r="D627" s="17">
        <v>5.2531367957618302</v>
      </c>
      <c r="E627" s="17">
        <v>-4.884307012689151E-5</v>
      </c>
      <c r="F627" s="17">
        <v>-0.56955013050098491</v>
      </c>
      <c r="G627" s="17">
        <v>-0.56955013050098491</v>
      </c>
      <c r="H627" s="17">
        <v>0.3665803024655192</v>
      </c>
      <c r="I627" s="17">
        <v>0</v>
      </c>
      <c r="J627" s="17">
        <v>21.994818147931149</v>
      </c>
      <c r="K627" s="17">
        <v>0.3665803024655192</v>
      </c>
      <c r="L627" s="17">
        <v>-0.99999999999999911</v>
      </c>
      <c r="M627" s="17">
        <v>-0.99999999999999911</v>
      </c>
      <c r="N627" s="17">
        <v>7.3316060493103814</v>
      </c>
      <c r="O627" s="17">
        <v>26.678404813191992</v>
      </c>
      <c r="P627" s="17">
        <v>-0.13303260296876646</v>
      </c>
      <c r="Q627" s="17">
        <v>4.1354348340244522</v>
      </c>
      <c r="R627" s="17">
        <v>1.3990733097582262</v>
      </c>
      <c r="S627" s="17">
        <v>0.33333333333333259</v>
      </c>
      <c r="T627" s="17">
        <v>0.33200299084109341</v>
      </c>
      <c r="U627" s="17">
        <v>0.43149388567038061</v>
      </c>
      <c r="V627" s="17">
        <v>0.44055447633727945</v>
      </c>
      <c r="W627" s="17">
        <v>46.832175348662666</v>
      </c>
      <c r="X627" s="17">
        <v>4.6667280799218718</v>
      </c>
      <c r="Y627" s="17">
        <v>-0.99999999999999911</v>
      </c>
      <c r="Z627" s="17">
        <v>-0.99999999999999911</v>
      </c>
      <c r="AA627" s="17">
        <v>100.29230823331086</v>
      </c>
      <c r="AB627" s="17">
        <v>0.32465486645554809</v>
      </c>
      <c r="AC627" s="17">
        <v>0.35447734221447547</v>
      </c>
      <c r="AD627" s="17">
        <v>0.36208898282777385</v>
      </c>
      <c r="AE627" s="17">
        <v>52.061059574889853</v>
      </c>
      <c r="AF627" s="17">
        <v>0.94444444444444442</v>
      </c>
      <c r="AG627" s="17">
        <v>-0.99999999999999911</v>
      </c>
      <c r="AH627" s="17">
        <v>-0.99999999999999911</v>
      </c>
      <c r="AI627" s="17">
        <v>8.1609268838179136E-3</v>
      </c>
      <c r="AJ627" s="17">
        <v>0.44055447633727945</v>
      </c>
      <c r="AK627" s="17">
        <v>-1.4571465617069949E-2</v>
      </c>
      <c r="AL627" s="17">
        <v>0.33988946359280314</v>
      </c>
      <c r="AM627" s="17">
        <v>0.25740905736766628</v>
      </c>
      <c r="AN627" s="17">
        <v>1.5691023723527819E-2</v>
      </c>
      <c r="AO627" s="17">
        <v>6.3623691061063097</v>
      </c>
      <c r="AP627" s="17">
        <v>2.0917229110522104</v>
      </c>
      <c r="AQ627" s="17">
        <v>68.826993496593872</v>
      </c>
      <c r="AR627" s="17">
        <v>1.5373846861820863</v>
      </c>
      <c r="AS627" s="17">
        <v>5.033308382387383</v>
      </c>
      <c r="AT627" s="17">
        <v>-0.99999999999999911</v>
      </c>
      <c r="AU627" s="17">
        <v>-0.99999999999999911</v>
      </c>
      <c r="AV627" s="17">
        <v>0.82952317925724051</v>
      </c>
      <c r="AW627" s="17">
        <v>129.06243595755501</v>
      </c>
      <c r="AX627" s="17">
        <v>173.28110212895919</v>
      </c>
      <c r="AY627" s="17">
        <v>0.24467492671884053</v>
      </c>
      <c r="AZ627" s="17">
        <v>35.971376790785072</v>
      </c>
      <c r="BA627" s="22">
        <v>1604.2845119142003</v>
      </c>
      <c r="CU627" t="e">
        <v>#N/A</v>
      </c>
      <c r="CV627" t="e">
        <v>#N/A</v>
      </c>
    </row>
    <row r="628" spans="1:100" x14ac:dyDescent="0.25">
      <c r="A628">
        <v>1781</v>
      </c>
      <c r="B628" t="s">
        <v>1055</v>
      </c>
      <c r="C628" s="22">
        <v>3</v>
      </c>
      <c r="D628" s="17">
        <v>4.2618221666735225</v>
      </c>
      <c r="E628" s="17">
        <v>9.1147968523025664</v>
      </c>
      <c r="F628" s="17">
        <v>-0.6750773002194963</v>
      </c>
      <c r="G628" s="17">
        <v>2.0644886601453134</v>
      </c>
      <c r="H628" s="17">
        <v>5.4566722812242931E-2</v>
      </c>
      <c r="I628" s="17">
        <v>0</v>
      </c>
      <c r="J628" s="17">
        <v>3.2740033687345758</v>
      </c>
      <c r="K628" s="17">
        <v>5.4566722812242931E-2</v>
      </c>
      <c r="L628" s="17">
        <v>-0.99999999999999933</v>
      </c>
      <c r="M628" s="17">
        <v>-0.99999999999999933</v>
      </c>
      <c r="N628" s="17">
        <v>1.0913344562448577</v>
      </c>
      <c r="O628" s="17">
        <v>9.6003141955533966</v>
      </c>
      <c r="P628" s="17">
        <v>-0.34024348373369634</v>
      </c>
      <c r="Q628" s="17">
        <v>6.5516586588499512</v>
      </c>
      <c r="R628" s="17">
        <v>2.1918803936231623</v>
      </c>
      <c r="S628" s="17">
        <v>0.33333333333333326</v>
      </c>
      <c r="T628" s="17">
        <v>0.33333333333333326</v>
      </c>
      <c r="U628" s="17">
        <v>0.37217838517135071</v>
      </c>
      <c r="V628" s="17">
        <v>-2.4728146380962913E-2</v>
      </c>
      <c r="W628" s="17">
        <v>38.382007305792449</v>
      </c>
      <c r="X628" s="17">
        <v>1.9524446062540499</v>
      </c>
      <c r="Y628" s="17">
        <v>-0.99999999999999933</v>
      </c>
      <c r="Z628" s="17">
        <v>-0.99999999999999933</v>
      </c>
      <c r="AA628" s="17">
        <v>78.983715631866716</v>
      </c>
      <c r="AB628" s="17">
        <v>0.31210765575058752</v>
      </c>
      <c r="AC628" s="17">
        <v>0.25833593723516568</v>
      </c>
      <c r="AD628" s="17">
        <v>0.19775296566326916</v>
      </c>
      <c r="AE628" s="17">
        <v>38.409827932451122</v>
      </c>
      <c r="AF628" s="17">
        <v>0.77777777777777779</v>
      </c>
      <c r="AG628" s="17">
        <v>-0.99999999999999933</v>
      </c>
      <c r="AH628" s="17">
        <v>-0.99999999999999933</v>
      </c>
      <c r="AI628" s="17">
        <v>-8.9619249892505422E-3</v>
      </c>
      <c r="AJ628" s="17">
        <v>-2.4728146380962913E-2</v>
      </c>
      <c r="AK628" s="17">
        <v>6.1207129958330109E-2</v>
      </c>
      <c r="AL628" s="17">
        <v>-3.1156917855150349E-2</v>
      </c>
      <c r="AM628" s="17">
        <v>-0.28100715635250728</v>
      </c>
      <c r="AN628" s="17">
        <v>0.53904094917187706</v>
      </c>
      <c r="AO628" s="17">
        <v>-6.7191432590210294</v>
      </c>
      <c r="AP628" s="17">
        <v>13.320239140021174</v>
      </c>
      <c r="AQ628" s="17">
        <v>41.656010674527018</v>
      </c>
      <c r="AR628" s="17">
        <v>1.0141169054570542</v>
      </c>
      <c r="AS628" s="17">
        <v>2.0070113290662923</v>
      </c>
      <c r="AT628" s="17">
        <v>-0.99999999999999933</v>
      </c>
      <c r="AU628" s="17">
        <v>-0.99999999999999933</v>
      </c>
      <c r="AV628" s="17">
        <v>4.2563690537684744</v>
      </c>
      <c r="AW628" s="17">
        <v>101.90426896744134</v>
      </c>
      <c r="AX628" s="17">
        <v>99.252215829560029</v>
      </c>
      <c r="AY628" s="17">
        <v>0.13858536852786019</v>
      </c>
      <c r="AZ628" s="17">
        <v>-8.9658506470387458</v>
      </c>
      <c r="BA628" s="22">
        <v>1402.4191008795494</v>
      </c>
      <c r="CU628" t="e">
        <v>#N/A</v>
      </c>
      <c r="CV628" t="e">
        <v>#N/A</v>
      </c>
    </row>
    <row r="629" spans="1:100" x14ac:dyDescent="0.25">
      <c r="A629">
        <v>1785</v>
      </c>
      <c r="B629" t="s">
        <v>1056</v>
      </c>
      <c r="C629" s="22">
        <v>3</v>
      </c>
      <c r="D629" s="17">
        <v>2.6864766796177477</v>
      </c>
      <c r="E629" s="17">
        <v>-3.0900325592284877E-2</v>
      </c>
      <c r="F629" s="17">
        <v>0.11330542699709997</v>
      </c>
      <c r="G629" s="17">
        <v>0.11330542699709997</v>
      </c>
      <c r="H629" s="17">
        <v>-0.11946701722026827</v>
      </c>
      <c r="I629" s="17">
        <v>0</v>
      </c>
      <c r="J629" s="17">
        <v>-7.168021033216097</v>
      </c>
      <c r="K629" s="17">
        <v>-0.11946701722026827</v>
      </c>
      <c r="L629" s="17">
        <v>-1</v>
      </c>
      <c r="M629" s="17">
        <v>-1</v>
      </c>
      <c r="N629" s="17">
        <v>-2.3893403444053662</v>
      </c>
      <c r="O629" s="17">
        <v>-4.3682389266012471</v>
      </c>
      <c r="P629" s="17">
        <v>-1.1199987980892532</v>
      </c>
      <c r="Q629" s="17">
        <v>0.58764869155846733</v>
      </c>
      <c r="R629" s="17">
        <v>-5.3866197195801019E-2</v>
      </c>
      <c r="S629" s="17">
        <v>0.33333333333333315</v>
      </c>
      <c r="T629" s="17">
        <v>0.29522368621343631</v>
      </c>
      <c r="U629" s="17">
        <v>0.22804129456364344</v>
      </c>
      <c r="V629" s="17">
        <v>-4.6940076800908517E-2</v>
      </c>
      <c r="W629" s="17">
        <v>37.165010181190908</v>
      </c>
      <c r="X629" s="17">
        <v>1.3173832311317337</v>
      </c>
      <c r="Y629" s="17">
        <v>-1</v>
      </c>
      <c r="Z629" s="17">
        <v>-1</v>
      </c>
      <c r="AA629" s="17">
        <v>41.961899358534318</v>
      </c>
      <c r="AB629" s="17">
        <v>9.3443052808944937E-2</v>
      </c>
      <c r="AC629" s="17">
        <v>-0.15719116009122239</v>
      </c>
      <c r="AD629" s="17">
        <v>0.16076321477306132</v>
      </c>
      <c r="AE629" s="17">
        <v>4.8507553745392018</v>
      </c>
      <c r="AF629" s="17">
        <v>0.55555555555555558</v>
      </c>
      <c r="AG629" s="17">
        <v>-1</v>
      </c>
      <c r="AH629" s="17">
        <v>-1</v>
      </c>
      <c r="AI629" s="17">
        <v>0</v>
      </c>
      <c r="AJ629" s="17">
        <v>-4.6940076800908517E-2</v>
      </c>
      <c r="AK629" s="17">
        <v>1.4415247716089451E-2</v>
      </c>
      <c r="AL629" s="17">
        <v>-0.17195821997540484</v>
      </c>
      <c r="AM629" s="17">
        <v>0.10833907824980019</v>
      </c>
      <c r="AN629" s="17">
        <v>0.20816521396168755</v>
      </c>
      <c r="AO629" s="17">
        <v>2.780553194825452</v>
      </c>
      <c r="AP629" s="17">
        <v>4.3443392491651656</v>
      </c>
      <c r="AQ629" s="17">
        <v>29.996989147974819</v>
      </c>
      <c r="AR629" s="17">
        <v>0.80965823730950481</v>
      </c>
      <c r="AS629" s="17">
        <v>1.1979162139114656</v>
      </c>
      <c r="AT629" s="17">
        <v>-1</v>
      </c>
      <c r="AU629" s="17">
        <v>-1</v>
      </c>
      <c r="AV629" s="17">
        <v>5.9439229801299065E-2</v>
      </c>
      <c r="AW629" s="17">
        <v>41.937999681098219</v>
      </c>
      <c r="AX629" s="17">
        <v>37.243992001007371</v>
      </c>
      <c r="AY629" s="17">
        <v>2.4682545056939446E-2</v>
      </c>
      <c r="AZ629" s="17">
        <v>-30.057821783040115</v>
      </c>
      <c r="BA629" s="22">
        <v>1384.1821328979304</v>
      </c>
      <c r="CU629" t="e">
        <v>#N/A</v>
      </c>
      <c r="CV629" t="e">
        <v>#N/A</v>
      </c>
    </row>
    <row r="630" spans="1:100" x14ac:dyDescent="0.25">
      <c r="A630">
        <v>1786</v>
      </c>
      <c r="B630" t="s">
        <v>1057</v>
      </c>
      <c r="C630" s="22">
        <v>3</v>
      </c>
      <c r="D630" s="17">
        <v>4.4221275711923322</v>
      </c>
      <c r="E630" s="17">
        <v>1.2540505611222743E-2</v>
      </c>
      <c r="F630" s="17">
        <v>0.42948177803532689</v>
      </c>
      <c r="G630" s="17">
        <v>0.4363049259725798</v>
      </c>
      <c r="H630" s="17">
        <v>0.26287127528665305</v>
      </c>
      <c r="I630" s="17">
        <v>0</v>
      </c>
      <c r="J630" s="17">
        <v>15.772276517199176</v>
      </c>
      <c r="K630" s="17">
        <v>0.26287127528665305</v>
      </c>
      <c r="L630" s="17">
        <v>-1.0000000000000002</v>
      </c>
      <c r="M630" s="17">
        <v>-1.0000000000000002</v>
      </c>
      <c r="N630" s="17">
        <v>5.2574255057330603</v>
      </c>
      <c r="O630" s="17">
        <v>20.630709014364101</v>
      </c>
      <c r="P630" s="17">
        <v>-0.19164607780826734</v>
      </c>
      <c r="Q630" s="17">
        <v>5.9490628042857692</v>
      </c>
      <c r="R630" s="17">
        <v>1.9036788473696042</v>
      </c>
      <c r="S630" s="17">
        <v>0.33333333333333348</v>
      </c>
      <c r="T630" s="17">
        <v>0.34215480147416866</v>
      </c>
      <c r="U630" s="17">
        <v>-2.3856753143541565E-2</v>
      </c>
      <c r="V630" s="17">
        <v>-5.9908822554185108E-2</v>
      </c>
      <c r="W630" s="17">
        <v>13.154051352924897</v>
      </c>
      <c r="X630" s="17">
        <v>-4.2263088378427974E-2</v>
      </c>
      <c r="Y630" s="17">
        <v>-1.0000000000000002</v>
      </c>
      <c r="Z630" s="17">
        <v>-1.0000000000000002</v>
      </c>
      <c r="AA630" s="17">
        <v>52.377266254971083</v>
      </c>
      <c r="AB630" s="17">
        <v>0.54612303129446149</v>
      </c>
      <c r="AC630" s="17">
        <v>0.37220828692345564</v>
      </c>
      <c r="AD630" s="17">
        <v>-0.17194059712438484</v>
      </c>
      <c r="AE630" s="17">
        <v>37.319536054676604</v>
      </c>
      <c r="AF630" s="17">
        <v>0.6428571428571429</v>
      </c>
      <c r="AG630" s="17">
        <v>-1.0000000000000002</v>
      </c>
      <c r="AH630" s="17">
        <v>-1.0000000000000002</v>
      </c>
      <c r="AI630" s="17">
        <v>6.3326611352643877E-2</v>
      </c>
      <c r="AJ630" s="17">
        <v>-5.9908822554185108E-2</v>
      </c>
      <c r="AK630" s="17">
        <v>0.21822346641431117</v>
      </c>
      <c r="AL630" s="17">
        <v>-2.100493647644152E-2</v>
      </c>
      <c r="AM630" s="17">
        <v>0.24974583776348935</v>
      </c>
      <c r="AN630" s="17">
        <v>7.8302767614256655E-2</v>
      </c>
      <c r="AO630" s="17">
        <v>7.3347632761587924</v>
      </c>
      <c r="AP630" s="17">
        <v>1.8525445079742084</v>
      </c>
      <c r="AQ630" s="17">
        <v>28.926327870124059</v>
      </c>
      <c r="AR630" s="17">
        <v>0.59172255910977511</v>
      </c>
      <c r="AS630" s="17">
        <v>0.22060818690822534</v>
      </c>
      <c r="AT630" s="17">
        <v>-1.0000000000000002</v>
      </c>
      <c r="AU630" s="17">
        <v>-1.0000000000000002</v>
      </c>
      <c r="AV630" s="17">
        <v>2.3399837733421838</v>
      </c>
      <c r="AW630" s="17">
        <v>74.86051977730942</v>
      </c>
      <c r="AX630" s="17">
        <v>70.136169748943786</v>
      </c>
      <c r="AY630" s="17">
        <v>0.24324978548842957</v>
      </c>
      <c r="AZ630" s="17">
        <v>0.70396919491777699</v>
      </c>
      <c r="BA630" s="22">
        <v>1446.1843157949661</v>
      </c>
      <c r="CU630" t="e">
        <v>#N/A</v>
      </c>
      <c r="CV630" t="e">
        <v>#N/A</v>
      </c>
    </row>
    <row r="631" spans="1:100" x14ac:dyDescent="0.25">
      <c r="A631">
        <v>1787</v>
      </c>
      <c r="B631" t="s">
        <v>1058</v>
      </c>
      <c r="C631" s="22">
        <v>3</v>
      </c>
      <c r="D631" s="17">
        <v>3.6624164823773642</v>
      </c>
      <c r="E631" s="17">
        <v>-0.12885892786290945</v>
      </c>
      <c r="F631" s="17">
        <v>0.11430931415738893</v>
      </c>
      <c r="G631" s="17">
        <v>9.3678786825855315E-2</v>
      </c>
      <c r="H631" s="17">
        <v>2.3003382395638586E-3</v>
      </c>
      <c r="I631" s="17">
        <v>0</v>
      </c>
      <c r="J631" s="17">
        <v>0.13802029437383168</v>
      </c>
      <c r="K631" s="17">
        <v>2.3003382395638586E-3</v>
      </c>
      <c r="L631" s="17">
        <v>-0.99999999999999911</v>
      </c>
      <c r="M631" s="17">
        <v>-0.99999999999999911</v>
      </c>
      <c r="N631" s="17">
        <v>4.6006764791277181E-2</v>
      </c>
      <c r="O631" s="17">
        <v>3.894115563577051</v>
      </c>
      <c r="P631" s="17">
        <v>0.2706223534553921</v>
      </c>
      <c r="Q631" s="17">
        <v>6.8656984960173757</v>
      </c>
      <c r="R631" s="17">
        <v>2.1497292181926695</v>
      </c>
      <c r="S631" s="17">
        <v>0.33333333333333293</v>
      </c>
      <c r="T631" s="17">
        <v>0.22069612372586089</v>
      </c>
      <c r="U631" s="17">
        <v>0.19214007762487001</v>
      </c>
      <c r="V631" s="17">
        <v>-4.6313922457666301E-2</v>
      </c>
      <c r="W631" s="17">
        <v>27.902210959473337</v>
      </c>
      <c r="X631" s="17">
        <v>0.9297686849656398</v>
      </c>
      <c r="Y631" s="17">
        <v>-0.99999999999999911</v>
      </c>
      <c r="Z631" s="17">
        <v>-0.99999999999999911</v>
      </c>
      <c r="AA631" s="17">
        <v>65.098093570367325</v>
      </c>
      <c r="AB631" s="17">
        <v>0.17508803460801697</v>
      </c>
      <c r="AC631" s="17">
        <v>0.24704911536898638</v>
      </c>
      <c r="AD631" s="17">
        <v>0.27878591787702295</v>
      </c>
      <c r="AE631" s="17">
        <v>35.046153392701306</v>
      </c>
      <c r="AF631" s="17">
        <v>0.55555555555555558</v>
      </c>
      <c r="AG631" s="17">
        <v>-0.99999999999999911</v>
      </c>
      <c r="AH631" s="17">
        <v>-0.99999999999999911</v>
      </c>
      <c r="AI631" s="17">
        <v>1.7021147014532917E-2</v>
      </c>
      <c r="AJ631" s="17">
        <v>-4.6313922457666301E-2</v>
      </c>
      <c r="AK631" s="17">
        <v>0.17417302839442425</v>
      </c>
      <c r="AL631" s="17">
        <v>-0.11445656135215164</v>
      </c>
      <c r="AM631" s="17">
        <v>0.25203032014629695</v>
      </c>
      <c r="AN631" s="17">
        <v>0.45003184799670221</v>
      </c>
      <c r="AO631" s="17">
        <v>7.1716231456295443</v>
      </c>
      <c r="AP631" s="17">
        <v>10.678513393156795</v>
      </c>
      <c r="AQ631" s="17">
        <v>28.040231253847178</v>
      </c>
      <c r="AR631" s="17">
        <v>0.69985561222639792</v>
      </c>
      <c r="AS631" s="17">
        <v>0.93206902320520413</v>
      </c>
      <c r="AT631" s="17">
        <v>-0.99999999999999911</v>
      </c>
      <c r="AU631" s="17">
        <v>-0.99999999999999911</v>
      </c>
      <c r="AV631" s="17">
        <v>2.2434080050185248</v>
      </c>
      <c r="AW631" s="17">
        <v>79.670722527101205</v>
      </c>
      <c r="AX631" s="17">
        <v>75.379753221625251</v>
      </c>
      <c r="AY631" s="17">
        <v>0.23003759073454649</v>
      </c>
      <c r="AZ631" s="17">
        <v>-31.777602933219189</v>
      </c>
      <c r="BA631" s="22">
        <v>1418.725180284742</v>
      </c>
      <c r="CU631" t="e">
        <v>#N/A</v>
      </c>
      <c r="CV631" t="e">
        <v>#N/A</v>
      </c>
    </row>
    <row r="632" spans="1:100" x14ac:dyDescent="0.25">
      <c r="A632">
        <v>1791</v>
      </c>
      <c r="B632" t="s">
        <v>1059</v>
      </c>
      <c r="C632" s="22">
        <v>3</v>
      </c>
      <c r="D632" s="17">
        <v>4.7143568251037831</v>
      </c>
      <c r="E632" s="17">
        <v>-8.4357583246574015E-3</v>
      </c>
      <c r="F632" s="17">
        <v>1.3435603019808548E-2</v>
      </c>
      <c r="G632" s="17">
        <v>1.3435603019808548E-2</v>
      </c>
      <c r="H632" s="17">
        <v>0.13130136740419077</v>
      </c>
      <c r="I632" s="17">
        <v>0</v>
      </c>
      <c r="J632" s="17">
        <v>7.8780820442514417</v>
      </c>
      <c r="K632" s="17">
        <v>0.13130136740419077</v>
      </c>
      <c r="L632" s="17">
        <v>-1.0000000000000013</v>
      </c>
      <c r="M632" s="17">
        <v>-1.0000000000000013</v>
      </c>
      <c r="N632" s="17">
        <v>2.6260273480838139</v>
      </c>
      <c r="O632" s="17">
        <v>12.605874472375039</v>
      </c>
      <c r="P632" s="17">
        <v>-0.20675635517919488</v>
      </c>
      <c r="Q632" s="17">
        <v>0.21267445506302213</v>
      </c>
      <c r="R632" s="17">
        <v>0.12387502254840448</v>
      </c>
      <c r="S632" s="17">
        <v>0.33333333333333348</v>
      </c>
      <c r="T632" s="17">
        <v>0.28827637599232053</v>
      </c>
      <c r="U632" s="17">
        <v>-4.0752271241054766E-2</v>
      </c>
      <c r="V632" s="17">
        <v>-5.0638752402066695E-3</v>
      </c>
      <c r="W632" s="17">
        <v>17.779687817608085</v>
      </c>
      <c r="X632" s="17">
        <v>0.25185904817499111</v>
      </c>
      <c r="Y632" s="17">
        <v>-1.0000000000000013</v>
      </c>
      <c r="Z632" s="17">
        <v>-1.0000000000000013</v>
      </c>
      <c r="AA632" s="17">
        <v>19.351690628737536</v>
      </c>
      <c r="AB632" s="17">
        <v>5.6714387997124707E-3</v>
      </c>
      <c r="AC632" s="17">
        <v>-0.10676229541570872</v>
      </c>
      <c r="AD632" s="17">
        <v>0.13005341238761745</v>
      </c>
      <c r="AE632" s="17">
        <v>1.4481277885810548</v>
      </c>
      <c r="AF632" s="17">
        <v>8.3333333333333329E-2</v>
      </c>
      <c r="AG632" s="17">
        <v>-1.0000000000000013</v>
      </c>
      <c r="AH632" s="17">
        <v>-1.0000000000000013</v>
      </c>
      <c r="AI632" s="17">
        <v>0</v>
      </c>
      <c r="AJ632" s="17">
        <v>-5.0638752402066695E-3</v>
      </c>
      <c r="AK632" s="17">
        <v>0.13036640079219308</v>
      </c>
      <c r="AL632" s="17">
        <v>0.1183090757629025</v>
      </c>
      <c r="AM632" s="17">
        <v>-0.12214124539562145</v>
      </c>
      <c r="AN632" s="17">
        <v>3.3206108709212062E-2</v>
      </c>
      <c r="AO632" s="17">
        <v>-2.4016991309295714</v>
      </c>
      <c r="AP632" s="17">
        <v>1.4216980965448143</v>
      </c>
      <c r="AQ632" s="17">
        <v>25.657769861859517</v>
      </c>
      <c r="AR632" s="17">
        <v>0.57579356284439298</v>
      </c>
      <c r="AS632" s="17">
        <v>0.3831604155791819</v>
      </c>
      <c r="AT632" s="17">
        <v>-1.0000000000000013</v>
      </c>
      <c r="AU632" s="17">
        <v>-1.0000000000000013</v>
      </c>
      <c r="AV632" s="17">
        <v>0.13731062556821297</v>
      </c>
      <c r="AW632" s="17">
        <v>33.379263197657423</v>
      </c>
      <c r="AX632" s="17">
        <v>32.872875673636756</v>
      </c>
      <c r="AY632" s="17">
        <v>9.9900162556601765E-2</v>
      </c>
      <c r="AZ632" s="17">
        <v>-32.187397364656981</v>
      </c>
      <c r="BA632" s="22">
        <v>1355.4092082905768</v>
      </c>
      <c r="CU632" t="e">
        <v>#N/A</v>
      </c>
      <c r="CV632" t="e">
        <v>#N/A</v>
      </c>
    </row>
    <row r="633" spans="1:100" x14ac:dyDescent="0.25">
      <c r="A633">
        <v>1792</v>
      </c>
      <c r="B633" t="s">
        <v>1060</v>
      </c>
      <c r="C633" s="22">
        <v>3</v>
      </c>
      <c r="D633" s="17">
        <v>4.9230207724469146</v>
      </c>
      <c r="E633" s="17">
        <v>-2.1039964155064005E-3</v>
      </c>
      <c r="F633" s="17">
        <v>-0.36125427923526443</v>
      </c>
      <c r="G633" s="17">
        <v>-0.33406759952564247</v>
      </c>
      <c r="H633" s="17">
        <v>0.16981424751963747</v>
      </c>
      <c r="I633" s="17">
        <v>0</v>
      </c>
      <c r="J633" s="17">
        <v>10.18885485117824</v>
      </c>
      <c r="K633" s="17">
        <v>0.16981424751963747</v>
      </c>
      <c r="L633" s="17">
        <v>-0.99999999999999933</v>
      </c>
      <c r="M633" s="17">
        <v>-0.99999999999999933</v>
      </c>
      <c r="N633" s="17">
        <v>3.3962849503927486</v>
      </c>
      <c r="O633" s="17">
        <v>14.777808024099519</v>
      </c>
      <c r="P633" s="17">
        <v>2.2361094578551208</v>
      </c>
      <c r="Q633" s="17">
        <v>1.2463654481017852</v>
      </c>
      <c r="R633" s="17">
        <v>0.44592831179742431</v>
      </c>
      <c r="S633" s="17">
        <v>0.33333333333333298</v>
      </c>
      <c r="T633" s="17">
        <v>0.33754811821805114</v>
      </c>
      <c r="U633" s="17">
        <v>0.28415522490562439</v>
      </c>
      <c r="V633" s="17">
        <v>0.10712530194511219</v>
      </c>
      <c r="W633" s="17">
        <v>35.693909235299316</v>
      </c>
      <c r="X633" s="17">
        <v>2.2846547002096358</v>
      </c>
      <c r="Y633" s="17">
        <v>-0.99999999999999933</v>
      </c>
      <c r="Z633" s="17">
        <v>-0.99999999999999933</v>
      </c>
      <c r="AA633" s="17">
        <v>78.000117928991344</v>
      </c>
      <c r="AB633" s="17">
        <v>0.12991040570981746</v>
      </c>
      <c r="AC633" s="17">
        <v>0.43931185348466512</v>
      </c>
      <c r="AD633" s="17">
        <v>0.26798334844340943</v>
      </c>
      <c r="AE633" s="17">
        <v>41.860280381894611</v>
      </c>
      <c r="AF633" s="17">
        <v>0.8</v>
      </c>
      <c r="AG633" s="17">
        <v>-0.99999999999999933</v>
      </c>
      <c r="AH633" s="17">
        <v>-0.99999999999999933</v>
      </c>
      <c r="AI633" s="17">
        <v>0</v>
      </c>
      <c r="AJ633" s="17">
        <v>0.10712530194511219</v>
      </c>
      <c r="AK633" s="17">
        <v>-6.1783031653579436E-2</v>
      </c>
      <c r="AL633" s="17">
        <v>-5.0638765272303481E-2</v>
      </c>
      <c r="AM633" s="17">
        <v>-0.29126357302724132</v>
      </c>
      <c r="AN633" s="17">
        <v>0.31012085737745615</v>
      </c>
      <c r="AO633" s="17">
        <v>-7.5905044839489282</v>
      </c>
      <c r="AP633" s="17">
        <v>7.4998276080748871</v>
      </c>
      <c r="AQ633" s="17">
        <v>45.882764086477607</v>
      </c>
      <c r="AR633" s="17">
        <v>1.0621619784021215</v>
      </c>
      <c r="AS633" s="17">
        <v>2.4544689477292754</v>
      </c>
      <c r="AT633" s="17">
        <v>-0.99999999999999933</v>
      </c>
      <c r="AU633" s="17">
        <v>-0.99999999999999933</v>
      </c>
      <c r="AV633" s="17">
        <v>0.11186071227178207</v>
      </c>
      <c r="AW633" s="17">
        <v>100.27775356116575</v>
      </c>
      <c r="AX633" s="17">
        <v>110.99028375567703</v>
      </c>
      <c r="AY633" s="17">
        <v>0.33015856995321335</v>
      </c>
      <c r="AZ633" s="17">
        <v>37.390204776197422</v>
      </c>
      <c r="BA633" s="22">
        <v>1439.6398411821974</v>
      </c>
      <c r="CU633" t="e">
        <v>#N/A</v>
      </c>
      <c r="CV633" t="e">
        <v>#N/A</v>
      </c>
    </row>
    <row r="634" spans="1:100" x14ac:dyDescent="0.25">
      <c r="A634">
        <v>1793</v>
      </c>
      <c r="B634" t="s">
        <v>1061</v>
      </c>
      <c r="C634" s="22">
        <v>3</v>
      </c>
      <c r="D634" s="17">
        <v>5.9104170553224691</v>
      </c>
      <c r="E634" s="17">
        <v>0.59828278496070697</v>
      </c>
      <c r="F634" s="17">
        <v>4.1607593513483927E-2</v>
      </c>
      <c r="G634" s="17">
        <v>0.22177649274118053</v>
      </c>
      <c r="H634" s="17">
        <v>0.27199773808586791</v>
      </c>
      <c r="I634" s="17">
        <v>-8.3055102704618529E-4</v>
      </c>
      <c r="J634" s="17">
        <v>16.270031223529308</v>
      </c>
      <c r="K634" s="17">
        <v>0.27116718705882176</v>
      </c>
      <c r="L634" s="17">
        <v>-1.0000000000000007</v>
      </c>
      <c r="M634" s="17">
        <v>-1.0000000000000007</v>
      </c>
      <c r="N634" s="17">
        <v>5.423343741176434</v>
      </c>
      <c r="O634" s="17">
        <v>22.402224771592948</v>
      </c>
      <c r="P634" s="17">
        <v>0.64851121453458005</v>
      </c>
      <c r="Q634" s="17">
        <v>-4.8258770458521214</v>
      </c>
      <c r="R634" s="17">
        <v>-1.5426752708993192</v>
      </c>
      <c r="S634" s="17">
        <v>0.3333333333333337</v>
      </c>
      <c r="T634" s="17">
        <v>0.3333333333333337</v>
      </c>
      <c r="U634" s="17">
        <v>0.26959443591618881</v>
      </c>
      <c r="V634" s="17">
        <v>-0.14748224284657188</v>
      </c>
      <c r="W634" s="17">
        <v>20.704466907098507</v>
      </c>
      <c r="X634" s="17">
        <v>0.5889837661931695</v>
      </c>
      <c r="Y634" s="17">
        <v>-1.0000000000000007</v>
      </c>
      <c r="Z634" s="17">
        <v>-1.0000000000000007</v>
      </c>
      <c r="AA634" s="17">
        <v>62.150147838925193</v>
      </c>
      <c r="AB634" s="17">
        <v>0.22354796863162577</v>
      </c>
      <c r="AC634" s="17">
        <v>0.19271223966623738</v>
      </c>
      <c r="AD634" s="17">
        <v>0.44350691575665752</v>
      </c>
      <c r="AE634" s="17">
        <v>42.988356202726038</v>
      </c>
      <c r="AF634" s="17">
        <v>0.66666666666666663</v>
      </c>
      <c r="AG634" s="17">
        <v>-1.0000000000000007</v>
      </c>
      <c r="AH634" s="17">
        <v>-1.0000000000000007</v>
      </c>
      <c r="AI634" s="17">
        <v>-1.8863196714958175E-2</v>
      </c>
      <c r="AJ634" s="17">
        <v>-0.14748224284657188</v>
      </c>
      <c r="AK634" s="17">
        <v>0.12730841071406118</v>
      </c>
      <c r="AL634" s="17">
        <v>0.13931124615421511</v>
      </c>
      <c r="AM634" s="17">
        <v>1.9964486563602585E-2</v>
      </c>
      <c r="AN634" s="17">
        <v>-1.6982072037082657E-3</v>
      </c>
      <c r="AO634" s="17">
        <v>1.1356542176603706</v>
      </c>
      <c r="AP634" s="17">
        <v>0.65410105067836843</v>
      </c>
      <c r="AQ634" s="17">
        <v>36.974498130627786</v>
      </c>
      <c r="AR634" s="17">
        <v>0.78877885973628481</v>
      </c>
      <c r="AS634" s="17">
        <v>0.86015095325199209</v>
      </c>
      <c r="AT634" s="17">
        <v>-1.0000000000000007</v>
      </c>
      <c r="AU634" s="17">
        <v>-1.0000000000000007</v>
      </c>
      <c r="AV634" s="17">
        <v>-1.3208987781581378</v>
      </c>
      <c r="AW634" s="17">
        <v>85.206473661196526</v>
      </c>
      <c r="AX634" s="17">
        <v>70.080985442240191</v>
      </c>
      <c r="AY634" s="17">
        <v>0.20569843247941066</v>
      </c>
      <c r="AZ634" s="17">
        <v>-6.4308849976390805</v>
      </c>
      <c r="BA634" s="22">
        <v>1447.2769908582547</v>
      </c>
      <c r="CU634" t="e">
        <v>#N/A</v>
      </c>
      <c r="CV634" t="e">
        <v>#N/A</v>
      </c>
    </row>
    <row r="635" spans="1:100" x14ac:dyDescent="0.25">
      <c r="A635">
        <v>1795</v>
      </c>
      <c r="B635" t="s">
        <v>1062</v>
      </c>
      <c r="C635" s="22">
        <v>3</v>
      </c>
      <c r="D635" s="17">
        <v>4.4903272487977732</v>
      </c>
      <c r="E635" s="17">
        <v>-0.5281491658637959</v>
      </c>
      <c r="F635" s="17">
        <v>1.146216535864991E-2</v>
      </c>
      <c r="G635" s="17">
        <v>-0.14619330386446491</v>
      </c>
      <c r="H635" s="17">
        <v>-6.9203659139975698E-2</v>
      </c>
      <c r="I635" s="17">
        <v>0</v>
      </c>
      <c r="J635" s="17">
        <v>-4.1522195483985431</v>
      </c>
      <c r="K635" s="17">
        <v>-6.9203659139975698E-2</v>
      </c>
      <c r="L635" s="17">
        <v>-0.99999999999999978</v>
      </c>
      <c r="M635" s="17">
        <v>-0.99999999999999978</v>
      </c>
      <c r="N635" s="17">
        <v>-1.3840731827995141</v>
      </c>
      <c r="O635" s="17">
        <v>0.19191439653476827</v>
      </c>
      <c r="P635" s="17">
        <v>-0.14811027012224431</v>
      </c>
      <c r="Q635" s="17">
        <v>0.15610713926445155</v>
      </c>
      <c r="R635" s="17">
        <v>-2.7689221281112245E-2</v>
      </c>
      <c r="S635" s="17">
        <v>0.33333333333333309</v>
      </c>
      <c r="T635" s="17">
        <v>0.4973367392960853</v>
      </c>
      <c r="U635" s="17">
        <v>0.13567182330612756</v>
      </c>
      <c r="V635" s="17">
        <v>4.9669164673497709E-3</v>
      </c>
      <c r="W635" s="17">
        <v>41.620498861714886</v>
      </c>
      <c r="X635" s="17">
        <v>1.6191719113317553</v>
      </c>
      <c r="Y635" s="17">
        <v>-0.99999999999999978</v>
      </c>
      <c r="Z635" s="17">
        <v>-0.99999999999999978</v>
      </c>
      <c r="AA635" s="17">
        <v>48.715446611486861</v>
      </c>
      <c r="AB635" s="17">
        <v>-7.3661113120069635E-2</v>
      </c>
      <c r="AC635" s="17">
        <v>0.18929098507921427</v>
      </c>
      <c r="AD635" s="17">
        <v>2.6822867461917609E-2</v>
      </c>
      <c r="AE635" s="17">
        <v>7.1226369710531099</v>
      </c>
      <c r="AF635" s="17">
        <v>0.2</v>
      </c>
      <c r="AG635" s="17">
        <v>-0.99999999999999978</v>
      </c>
      <c r="AH635" s="17">
        <v>-0.99999999999999978</v>
      </c>
      <c r="AI635" s="17">
        <v>0</v>
      </c>
      <c r="AJ635" s="17">
        <v>4.9669164673497709E-3</v>
      </c>
      <c r="AK635" s="17">
        <v>2.0584742029784095E-2</v>
      </c>
      <c r="AL635" s="17">
        <v>0.26217727022662096</v>
      </c>
      <c r="AM635" s="17">
        <v>0.28754860911016267</v>
      </c>
      <c r="AN635" s="17">
        <v>0.16063180152344672</v>
      </c>
      <c r="AO635" s="17">
        <v>7.291638937902988</v>
      </c>
      <c r="AP635" s="17">
        <v>5.3266813892192735</v>
      </c>
      <c r="AQ635" s="17">
        <v>37.46827931331633</v>
      </c>
      <c r="AR635" s="17">
        <v>0.9713088124028959</v>
      </c>
      <c r="AS635" s="17">
        <v>1.5499682521917797</v>
      </c>
      <c r="AT635" s="17">
        <v>-0.99999999999999978</v>
      </c>
      <c r="AU635" s="17">
        <v>-0.99999999999999978</v>
      </c>
      <c r="AV635" s="17">
        <v>-0.17388252514557717</v>
      </c>
      <c r="AW635" s="17">
        <v>54.234042397240898</v>
      </c>
      <c r="AX635" s="17">
        <v>54.730734043975879</v>
      </c>
      <c r="AY635" s="17">
        <v>0.16934109087873167</v>
      </c>
      <c r="AZ635" s="17">
        <v>-3.3648797644888919</v>
      </c>
      <c r="BA635" s="22">
        <v>1450.6371706641251</v>
      </c>
      <c r="CU635" t="e">
        <v>#N/A</v>
      </c>
      <c r="CV635" t="e">
        <v>#N/A</v>
      </c>
    </row>
    <row r="636" spans="1:100" x14ac:dyDescent="0.25">
      <c r="A636">
        <v>1796</v>
      </c>
      <c r="B636" t="s">
        <v>1063</v>
      </c>
      <c r="C636" s="22">
        <v>3</v>
      </c>
      <c r="D636" s="17">
        <v>4.1428059166006337</v>
      </c>
      <c r="E636" s="17">
        <v>0.33573194908864057</v>
      </c>
      <c r="F636" s="17">
        <v>0.40875062832717562</v>
      </c>
      <c r="G636" s="17">
        <v>0.53430898058921061</v>
      </c>
      <c r="H636" s="17">
        <v>0.42871977257787419</v>
      </c>
      <c r="I636" s="17">
        <v>2.1135160289029848E-3</v>
      </c>
      <c r="J636" s="17">
        <v>25.849997316406629</v>
      </c>
      <c r="K636" s="17">
        <v>0.43083328860677722</v>
      </c>
      <c r="L636" s="17">
        <v>-1.0000000000000016</v>
      </c>
      <c r="M636" s="17">
        <v>-1.0000000000000016</v>
      </c>
      <c r="N636" s="17">
        <v>8.6166657721355424</v>
      </c>
      <c r="O636" s="17">
        <v>30.527112213596503</v>
      </c>
      <c r="P636" s="17">
        <v>-6.6217452026500312E-2</v>
      </c>
      <c r="Q636" s="17">
        <v>1.2066813372405636</v>
      </c>
      <c r="R636" s="17">
        <v>0.27194762772951114</v>
      </c>
      <c r="S636" s="17">
        <v>0.33333333333333398</v>
      </c>
      <c r="T636" s="17">
        <v>0.33135298099934068</v>
      </c>
      <c r="U636" s="17">
        <v>0.29110396444160896</v>
      </c>
      <c r="V636" s="17">
        <v>0.28566233961455872</v>
      </c>
      <c r="W636" s="17">
        <v>32.424773191282611</v>
      </c>
      <c r="X636" s="17">
        <v>3.1102625688456942</v>
      </c>
      <c r="Y636" s="17">
        <v>-1.0000000000000016</v>
      </c>
      <c r="Z636" s="17">
        <v>-1.0000000000000016</v>
      </c>
      <c r="AA636" s="17">
        <v>63.002770098304218</v>
      </c>
      <c r="AB636" s="17">
        <v>0.32230206708661679</v>
      </c>
      <c r="AC636" s="17">
        <v>-7.4550354651421097E-2</v>
      </c>
      <c r="AD636" s="17">
        <v>0.35836927315064598</v>
      </c>
      <c r="AE636" s="17">
        <v>30.306049279292079</v>
      </c>
      <c r="AF636" s="17">
        <v>0.53846153846153844</v>
      </c>
      <c r="AG636" s="17">
        <v>-1.0000000000000016</v>
      </c>
      <c r="AH636" s="17">
        <v>-1.0000000000000016</v>
      </c>
      <c r="AI636" s="17">
        <v>0</v>
      </c>
      <c r="AJ636" s="17">
        <v>0.28566233961455872</v>
      </c>
      <c r="AK636" s="17">
        <v>4.1086462255683923E-2</v>
      </c>
      <c r="AL636" s="17">
        <v>-0.18214191585052883</v>
      </c>
      <c r="AM636" s="17">
        <v>-0.16792935535846326</v>
      </c>
      <c r="AN636" s="17">
        <v>-3.4592103943292436E-3</v>
      </c>
      <c r="AO636" s="17">
        <v>-3.9928015726831618</v>
      </c>
      <c r="AP636" s="17">
        <v>-0.99718983911087478</v>
      </c>
      <c r="AQ636" s="17">
        <v>58.274770507689269</v>
      </c>
      <c r="AR636" s="17">
        <v>1.2414526183888424</v>
      </c>
      <c r="AS636" s="17">
        <v>3.5410958574524716</v>
      </c>
      <c r="AT636" s="17">
        <v>-1.0000000000000016</v>
      </c>
      <c r="AU636" s="17">
        <v>-1.0000000000000016</v>
      </c>
      <c r="AV636" s="17">
        <v>0.80625660831872259</v>
      </c>
      <c r="AW636" s="17">
        <v>92.53269247278979</v>
      </c>
      <c r="AX636" s="17">
        <v>121.09892643424564</v>
      </c>
      <c r="AY636" s="17">
        <v>0.22404855054526526</v>
      </c>
      <c r="AZ636" s="17">
        <v>16.997787636861727</v>
      </c>
      <c r="BA636" s="22">
        <v>1560.0032220768701</v>
      </c>
      <c r="CU636" t="e">
        <v>#N/A</v>
      </c>
      <c r="CV636" t="e">
        <v>#N/A</v>
      </c>
    </row>
    <row r="637" spans="1:100" x14ac:dyDescent="0.25">
      <c r="A637">
        <v>1797</v>
      </c>
      <c r="B637" t="s">
        <v>1064</v>
      </c>
      <c r="C637" s="22">
        <v>3</v>
      </c>
      <c r="D637" s="17">
        <v>5.3118325136431803</v>
      </c>
      <c r="E637" s="17">
        <v>-1.7611166719944983E-3</v>
      </c>
      <c r="F637" s="17">
        <v>-0.24674384308429298</v>
      </c>
      <c r="G637" s="17">
        <v>-0.24674384308429298</v>
      </c>
      <c r="H637" s="17">
        <v>-0.10700695116630052</v>
      </c>
      <c r="I637" s="17">
        <v>0</v>
      </c>
      <c r="J637" s="17">
        <v>-6.4204170699780292</v>
      </c>
      <c r="K637" s="17">
        <v>-0.10700695116630052</v>
      </c>
      <c r="L637" s="17">
        <v>-0.99999999999999756</v>
      </c>
      <c r="M637" s="17">
        <v>-0.99999999999999756</v>
      </c>
      <c r="N637" s="17">
        <v>-2.14013902332601</v>
      </c>
      <c r="O637" s="17">
        <v>-1.3553283994191441</v>
      </c>
      <c r="P637" s="17">
        <v>1.2835105184176361E-2</v>
      </c>
      <c r="Q637" s="17">
        <v>-0.58709651744395619</v>
      </c>
      <c r="R637" s="17">
        <v>-0.20487104962100661</v>
      </c>
      <c r="S637" s="17">
        <v>0.33333333333333282</v>
      </c>
      <c r="T637" s="17">
        <v>0.24400722257262186</v>
      </c>
      <c r="U637" s="17">
        <v>0.14241252408797817</v>
      </c>
      <c r="V637" s="17">
        <v>0</v>
      </c>
      <c r="W637" s="17">
        <v>33.070401246409347</v>
      </c>
      <c r="X637" s="17">
        <v>1.1491226047393577</v>
      </c>
      <c r="Y637" s="17">
        <v>-0.99999999999999756</v>
      </c>
      <c r="Z637" s="17">
        <v>-0.99999999999999756</v>
      </c>
      <c r="AA637" s="17">
        <v>51.209566906952418</v>
      </c>
      <c r="AB637" s="17">
        <v>0.25100530740422455</v>
      </c>
      <c r="AC637" s="17">
        <v>0.1526121067502583</v>
      </c>
      <c r="AD637" s="17">
        <v>-3.6736679951200828E-2</v>
      </c>
      <c r="AE637" s="17">
        <v>18.344036710164101</v>
      </c>
      <c r="AF637" s="17">
        <v>0.5625</v>
      </c>
      <c r="AG637" s="17">
        <v>-0.99999999999999756</v>
      </c>
      <c r="AH637" s="17">
        <v>-0.99999999999999756</v>
      </c>
      <c r="AI637" s="17">
        <v>-5.2342410074525912E-4</v>
      </c>
      <c r="AJ637" s="17">
        <v>0</v>
      </c>
      <c r="AK637" s="17">
        <v>-9.2954542525234385E-2</v>
      </c>
      <c r="AL637" s="17">
        <v>0.58912813808630871</v>
      </c>
      <c r="AM637" s="17">
        <v>-5.3946987161057738E-2</v>
      </c>
      <c r="AN637" s="17">
        <v>0.1983886703622392</v>
      </c>
      <c r="AO637" s="17">
        <v>-1.8134473916526155</v>
      </c>
      <c r="AP637" s="17">
        <v>7.9053574494875258</v>
      </c>
      <c r="AQ637" s="17">
        <v>26.64998417643131</v>
      </c>
      <c r="AR637" s="17">
        <v>0.7197530799939329</v>
      </c>
      <c r="AS637" s="17">
        <v>1.0421156535730574</v>
      </c>
      <c r="AT637" s="17">
        <v>-0.99999999999999756</v>
      </c>
      <c r="AU637" s="17">
        <v>-0.99999999999999756</v>
      </c>
      <c r="AV637" s="17">
        <v>-0.45161489270529959</v>
      </c>
      <c r="AW637" s="17">
        <v>57.759595957020792</v>
      </c>
      <c r="AX637" s="17">
        <v>57.749127475005892</v>
      </c>
      <c r="AY637" s="17">
        <v>0.22197251741567445</v>
      </c>
      <c r="AZ637" s="17">
        <v>20.794518395313297</v>
      </c>
      <c r="BA637" s="22">
        <v>1432.5750755522436</v>
      </c>
      <c r="CU637" t="e">
        <v>#N/A</v>
      </c>
      <c r="CV637" t="e">
        <v>#N/A</v>
      </c>
    </row>
    <row r="638" spans="1:100" x14ac:dyDescent="0.25">
      <c r="A638">
        <v>1799</v>
      </c>
      <c r="B638" t="s">
        <v>1065</v>
      </c>
      <c r="C638" s="22">
        <v>3</v>
      </c>
      <c r="D638" s="17">
        <v>3.8843811813903861</v>
      </c>
      <c r="E638" s="17">
        <v>0.18484643875535045</v>
      </c>
      <c r="F638" s="17">
        <v>0.49477080294779729</v>
      </c>
      <c r="G638" s="17">
        <v>0.53705609109008212</v>
      </c>
      <c r="H638" s="17">
        <v>9.7523010521889636E-2</v>
      </c>
      <c r="I638" s="17">
        <v>0</v>
      </c>
      <c r="J638" s="17">
        <v>5.85138063131338</v>
      </c>
      <c r="K638" s="17">
        <v>9.7523010521889636E-2</v>
      </c>
      <c r="L638" s="17">
        <v>-1.0000000000000002</v>
      </c>
      <c r="M638" s="17">
        <v>-1.0000000000000002</v>
      </c>
      <c r="N638" s="17">
        <v>1.9504602104377931</v>
      </c>
      <c r="O638" s="17">
        <v>10.272817903793843</v>
      </c>
      <c r="P638" s="17">
        <v>-0.13409096399466913</v>
      </c>
      <c r="Q638" s="17">
        <v>1.4202123500704</v>
      </c>
      <c r="R638" s="17">
        <v>0.41975847917847742</v>
      </c>
      <c r="S638" s="17">
        <v>0.33333333333333343</v>
      </c>
      <c r="T638" s="17">
        <v>0.25177681681553382</v>
      </c>
      <c r="U638" s="17">
        <v>7.9849729099248729E-2</v>
      </c>
      <c r="V638" s="17">
        <v>-5.3937732263494801E-3</v>
      </c>
      <c r="W638" s="17">
        <v>22.481723819995072</v>
      </c>
      <c r="X638" s="17">
        <v>0.70002895836376866</v>
      </c>
      <c r="Y638" s="17">
        <v>-1.0000000000000002</v>
      </c>
      <c r="Z638" s="17">
        <v>-1.0000000000000002</v>
      </c>
      <c r="AA638" s="17">
        <v>19.498909222851061</v>
      </c>
      <c r="AB638" s="17">
        <v>7.7288171254976015E-2</v>
      </c>
      <c r="AC638" s="17">
        <v>-6.7535779510485894E-2</v>
      </c>
      <c r="AD638" s="17">
        <v>-7.7803853270939777E-2</v>
      </c>
      <c r="AE638" s="17">
        <v>-3.4025730763224895</v>
      </c>
      <c r="AF638" s="17">
        <v>0.27272727272727271</v>
      </c>
      <c r="AG638" s="17">
        <v>-1.0000000000000002</v>
      </c>
      <c r="AH638" s="17">
        <v>-1.0000000000000002</v>
      </c>
      <c r="AI638" s="17">
        <v>1.160180940058848E-2</v>
      </c>
      <c r="AJ638" s="17">
        <v>-5.3937732263494801E-3</v>
      </c>
      <c r="AK638" s="17">
        <v>0.26532870095514921</v>
      </c>
      <c r="AL638" s="17">
        <v>6.3831922025257865E-2</v>
      </c>
      <c r="AM638" s="17">
        <v>0.37339328237209329</v>
      </c>
      <c r="AN638" s="17">
        <v>-1.7194474970949589E-2</v>
      </c>
      <c r="AO638" s="17">
        <v>10.66147556407808</v>
      </c>
      <c r="AP638" s="17">
        <v>-0.11070226414744905</v>
      </c>
      <c r="AQ638" s="17">
        <v>28.333104451308454</v>
      </c>
      <c r="AR638" s="17">
        <v>0.65956610602176657</v>
      </c>
      <c r="AS638" s="17">
        <v>0.79755196888565782</v>
      </c>
      <c r="AT638" s="17">
        <v>-1.0000000000000002</v>
      </c>
      <c r="AU638" s="17">
        <v>-1.0000000000000002</v>
      </c>
      <c r="AV638" s="17">
        <v>0.95681457026856043</v>
      </c>
      <c r="AW638" s="17">
        <v>29.661024862497474</v>
      </c>
      <c r="AX638" s="17">
        <v>29.353683727874291</v>
      </c>
      <c r="AY638" s="17">
        <v>-0.22057547889218426</v>
      </c>
      <c r="AZ638" s="17">
        <v>-79.752499864928069</v>
      </c>
      <c r="BA638" s="22">
        <v>1330.2852066045955</v>
      </c>
      <c r="CU638" t="e">
        <v>#N/A</v>
      </c>
      <c r="CV638" t="e">
        <v>#N/A</v>
      </c>
    </row>
    <row r="639" spans="1:100" x14ac:dyDescent="0.25">
      <c r="A639">
        <v>1802</v>
      </c>
      <c r="B639" t="s">
        <v>1066</v>
      </c>
      <c r="C639" s="22">
        <v>3</v>
      </c>
      <c r="D639" s="17">
        <v>3.9961523051955901</v>
      </c>
      <c r="E639" s="17">
        <v>0</v>
      </c>
      <c r="F639" s="17">
        <v>0.3079130265831318</v>
      </c>
      <c r="G639" s="17">
        <v>0.3079130265831318</v>
      </c>
      <c r="H639" s="17">
        <v>0.26405144938788311</v>
      </c>
      <c r="I639" s="17">
        <v>0</v>
      </c>
      <c r="J639" s="17">
        <v>15.843086963272984</v>
      </c>
      <c r="K639" s="17">
        <v>0.26405144938788311</v>
      </c>
      <c r="L639" s="17">
        <v>-1.0000000000000024</v>
      </c>
      <c r="M639" s="17">
        <v>-1.0000000000000024</v>
      </c>
      <c r="N639" s="17">
        <v>5.2810289877576597</v>
      </c>
      <c r="O639" s="17">
        <v>20.147152295051708</v>
      </c>
      <c r="P639" s="17">
        <v>1.0483175436861631</v>
      </c>
      <c r="Q639" s="17">
        <v>0.40088592969111581</v>
      </c>
      <c r="R639" s="17">
        <v>9.5611227253365516E-2</v>
      </c>
      <c r="S639" s="17">
        <v>0.33333333333333404</v>
      </c>
      <c r="T639" s="17">
        <v>0.34207799967935693</v>
      </c>
      <c r="U639" s="17">
        <v>-0.19408105230621855</v>
      </c>
      <c r="V639" s="17">
        <v>-7.1047833638257854E-4</v>
      </c>
      <c r="W639" s="17">
        <v>8.662734119288281</v>
      </c>
      <c r="X639" s="17">
        <v>-0.36048252927233865</v>
      </c>
      <c r="Y639" s="17">
        <v>-1.0000000000000024</v>
      </c>
      <c r="Z639" s="17">
        <v>-1.0000000000000024</v>
      </c>
      <c r="AA639" s="17">
        <v>34.349111035933426</v>
      </c>
      <c r="AB639" s="17">
        <v>0.46576566492667992</v>
      </c>
      <c r="AC639" s="17">
        <v>3.1742042011900617E-2</v>
      </c>
      <c r="AD639" s="17">
        <v>1.43076068492555E-2</v>
      </c>
      <c r="AE639" s="17">
        <v>25.590765689391795</v>
      </c>
      <c r="AF639" s="17">
        <v>0.22222222222222221</v>
      </c>
      <c r="AG639" s="17">
        <v>-1.0000000000000024</v>
      </c>
      <c r="AH639" s="17">
        <v>-1.0000000000000024</v>
      </c>
      <c r="AI639" s="17">
        <v>1.481202366397413E-2</v>
      </c>
      <c r="AJ639" s="17">
        <v>-7.1047833638257854E-4</v>
      </c>
      <c r="AK639" s="17">
        <v>3.0840094501428036E-2</v>
      </c>
      <c r="AL639" s="17">
        <v>-0.30844905036392689</v>
      </c>
      <c r="AM639" s="17">
        <v>0.16084387733459718</v>
      </c>
      <c r="AN639" s="17">
        <v>0.24465531290543005</v>
      </c>
      <c r="AO639" s="17">
        <v>4.1752974058720671</v>
      </c>
      <c r="AP639" s="17">
        <v>4.5741375708161156</v>
      </c>
      <c r="AQ639" s="17">
        <v>24.50582108256128</v>
      </c>
      <c r="AR639" s="17">
        <v>0.48061980237008983</v>
      </c>
      <c r="AS639" s="17">
        <v>-9.6431079884455706E-2</v>
      </c>
      <c r="AT639" s="17">
        <v>-1.0000000000000024</v>
      </c>
      <c r="AU639" s="17">
        <v>-1.0000000000000024</v>
      </c>
      <c r="AV639" s="17">
        <v>0.40352425383649715</v>
      </c>
      <c r="AW639" s="17">
        <v>59.070400901801285</v>
      </c>
      <c r="AX639" s="17">
        <v>59.295593541442521</v>
      </c>
      <c r="AY639" s="17">
        <v>-6.63566157618726E-2</v>
      </c>
      <c r="AZ639" s="17">
        <v>-29.685213522995713</v>
      </c>
      <c r="BA639" s="22">
        <v>1389.7308627641482</v>
      </c>
      <c r="CU639" t="e">
        <v>#N/A</v>
      </c>
      <c r="CV639" t="e">
        <v>#N/A</v>
      </c>
    </row>
    <row r="640" spans="1:100" x14ac:dyDescent="0.25">
      <c r="A640">
        <v>1803</v>
      </c>
      <c r="B640" t="s">
        <v>1067</v>
      </c>
      <c r="C640" s="22">
        <v>3</v>
      </c>
      <c r="D640" s="17">
        <v>2.0730058397324487</v>
      </c>
      <c r="E640" s="17">
        <v>3.1305529356827025E-2</v>
      </c>
      <c r="F640" s="17">
        <v>0.40881355723162266</v>
      </c>
      <c r="G640" s="17">
        <v>0.41694761904253086</v>
      </c>
      <c r="H640" s="17">
        <v>-8.5874245599158863E-2</v>
      </c>
      <c r="I640" s="17">
        <v>-1.9584460113960912E-2</v>
      </c>
      <c r="J640" s="17">
        <v>-6.3275223427871872</v>
      </c>
      <c r="K640" s="17">
        <v>-0.10545870571311987</v>
      </c>
      <c r="L640" s="17">
        <v>-0.99999999999999722</v>
      </c>
      <c r="M640" s="17">
        <v>-0.99999999999999722</v>
      </c>
      <c r="N640" s="17">
        <v>-2.1091741142623963</v>
      </c>
      <c r="O640" s="17">
        <v>-3.8375688840122097</v>
      </c>
      <c r="P640" s="17">
        <v>0.33031583591905322</v>
      </c>
      <c r="Q640" s="17">
        <v>-0.89149268744746391</v>
      </c>
      <c r="R640" s="17">
        <v>-0.35248505881836367</v>
      </c>
      <c r="S640" s="17">
        <v>0.33333333333333259</v>
      </c>
      <c r="T640" s="17">
        <v>0.25948873805703865</v>
      </c>
      <c r="U640" s="17">
        <v>-0.10694646745123662</v>
      </c>
      <c r="V640" s="17">
        <v>4.4834740525721926E-3</v>
      </c>
      <c r="W640" s="17">
        <v>23.832711348193072</v>
      </c>
      <c r="X640" s="17">
        <v>0.22355115633768408</v>
      </c>
      <c r="Y640" s="17">
        <v>-0.99999999999999722</v>
      </c>
      <c r="Z640" s="17">
        <v>-0.99999999999999722</v>
      </c>
      <c r="AA640" s="17">
        <v>26.146813338162161</v>
      </c>
      <c r="AB640" s="17">
        <v>0.11380804204084215</v>
      </c>
      <c r="AC640" s="17">
        <v>-7.9069210226050138E-2</v>
      </c>
      <c r="AD640" s="17">
        <v>1.8592909160957547E-2</v>
      </c>
      <c r="AE640" s="17">
        <v>2.6665870487874681</v>
      </c>
      <c r="AF640" s="17">
        <v>0</v>
      </c>
      <c r="AG640" s="17">
        <v>-0.99999999999999722</v>
      </c>
      <c r="AH640" s="17">
        <v>-0.99999999999999722</v>
      </c>
      <c r="AI640" s="17">
        <v>0</v>
      </c>
      <c r="AJ640" s="17">
        <v>4.4834740525721926E-3</v>
      </c>
      <c r="AK640" s="17">
        <v>0.30145045454629393</v>
      </c>
      <c r="AL640" s="17">
        <v>0.11335310216005529</v>
      </c>
      <c r="AM640" s="17">
        <v>0.45958662614850215</v>
      </c>
      <c r="AN640" s="17">
        <v>0.16018470920251471</v>
      </c>
      <c r="AO640" s="17">
        <v>12.99691792644402</v>
      </c>
      <c r="AP640" s="17">
        <v>4.5713832408631463</v>
      </c>
      <c r="AQ640" s="17">
        <v>17.50518900540586</v>
      </c>
      <c r="AR640" s="17">
        <v>0.49035907799170692</v>
      </c>
      <c r="AS640" s="17">
        <v>0.1180924506245641</v>
      </c>
      <c r="AT640" s="17">
        <v>-0.99999999999999722</v>
      </c>
      <c r="AU640" s="17">
        <v>-0.99999999999999722</v>
      </c>
      <c r="AV640" s="17">
        <v>6.4462560224167131E-2</v>
      </c>
      <c r="AW640" s="17">
        <v>26.8806276950131</v>
      </c>
      <c r="AX640" s="17">
        <v>27.328975100270323</v>
      </c>
      <c r="AY640" s="17">
        <v>-0.39553934936353569</v>
      </c>
      <c r="AZ640" s="17">
        <v>-86.757654710258763</v>
      </c>
      <c r="BA640" s="22">
        <v>1305.0457695197326</v>
      </c>
      <c r="CU640" t="e">
        <v>#N/A</v>
      </c>
      <c r="CV640" t="e">
        <v>#N/A</v>
      </c>
    </row>
    <row r="641" spans="1:100" x14ac:dyDescent="0.25">
      <c r="A641">
        <v>1806</v>
      </c>
      <c r="B641" t="s">
        <v>1068</v>
      </c>
      <c r="C641" s="22">
        <v>3</v>
      </c>
      <c r="D641" s="17">
        <v>5.6761361395522201</v>
      </c>
      <c r="E641" s="17">
        <v>0</v>
      </c>
      <c r="F641" s="17">
        <v>4.0280731741108786</v>
      </c>
      <c r="G641" s="17">
        <v>4.0280731741108786</v>
      </c>
      <c r="H641" s="17">
        <v>0.53051034570035727</v>
      </c>
      <c r="I641" s="17">
        <v>0</v>
      </c>
      <c r="J641" s="17">
        <v>31.830620742021434</v>
      </c>
      <c r="K641" s="17">
        <v>0.53051034570035727</v>
      </c>
      <c r="L641" s="17">
        <v>-1</v>
      </c>
      <c r="M641" s="17">
        <v>-1</v>
      </c>
      <c r="N641" s="17">
        <v>10.610206914007145</v>
      </c>
      <c r="O641" s="17">
        <v>41.534830055684537</v>
      </c>
      <c r="P641" s="17">
        <v>0.47740671174164584</v>
      </c>
      <c r="Q641" s="17">
        <v>2.8018885607072921</v>
      </c>
      <c r="R641" s="17">
        <v>1.0898633150055701</v>
      </c>
      <c r="S641" s="17">
        <v>0.34543758205684832</v>
      </c>
      <c r="T641" s="17">
        <v>0.37811698333467803</v>
      </c>
      <c r="U641" s="17">
        <v>0.29458975816764443</v>
      </c>
      <c r="V641" s="17">
        <v>2.2076192795813306E-2</v>
      </c>
      <c r="W641" s="17">
        <v>20.388406826185069</v>
      </c>
      <c r="X641" s="17">
        <v>1.5486440591379709</v>
      </c>
      <c r="Y641" s="17">
        <v>-1</v>
      </c>
      <c r="Z641" s="17">
        <v>-1</v>
      </c>
      <c r="AA641" s="17">
        <v>76.742179875627613</v>
      </c>
      <c r="AB641" s="17">
        <v>0.75311944747574688</v>
      </c>
      <c r="AC641" s="17">
        <v>0.21918398104037812</v>
      </c>
      <c r="AD641" s="17">
        <v>0.13297476617261383</v>
      </c>
      <c r="AE641" s="17">
        <v>55.263909734436972</v>
      </c>
      <c r="AF641" s="17">
        <v>0.84615384615384615</v>
      </c>
      <c r="AG641" s="17">
        <v>-1</v>
      </c>
      <c r="AH641" s="17">
        <v>-1</v>
      </c>
      <c r="AI641" s="17">
        <v>0</v>
      </c>
      <c r="AJ641" s="17">
        <v>2.2076192795813306E-2</v>
      </c>
      <c r="AK641" s="17">
        <v>7.7080728708301738E-2</v>
      </c>
      <c r="AL641" s="17">
        <v>-0.17762004060715864</v>
      </c>
      <c r="AM641" s="17">
        <v>0.10136575320721021</v>
      </c>
      <c r="AN641" s="17">
        <v>0.53451471137786766</v>
      </c>
      <c r="AO641" s="17">
        <v>2.9195474737217615</v>
      </c>
      <c r="AP641" s="17">
        <v>12.474767581410891</v>
      </c>
      <c r="AQ641" s="17">
        <v>52.219027568206528</v>
      </c>
      <c r="AR641" s="17">
        <v>1.0402205163549836</v>
      </c>
      <c r="AS641" s="17">
        <v>2.0791544048383286</v>
      </c>
      <c r="AT641" s="17">
        <v>-1</v>
      </c>
      <c r="AU641" s="17">
        <v>-1</v>
      </c>
      <c r="AV641" s="17">
        <v>5.1179364891164489</v>
      </c>
      <c r="AW641" s="17">
        <v>130.75177751272307</v>
      </c>
      <c r="AX641" s="17">
        <v>132.9593967923044</v>
      </c>
      <c r="AY641" s="17">
        <v>0.42957458052546194</v>
      </c>
      <c r="AZ641" s="17">
        <v>54.565501494776925</v>
      </c>
      <c r="BA641" s="22">
        <v>1634.8775041050346</v>
      </c>
      <c r="CU641" t="e">
        <v>#N/A</v>
      </c>
      <c r="CV641" t="e">
        <v>#N/A</v>
      </c>
    </row>
    <row r="642" spans="1:100" x14ac:dyDescent="0.25">
      <c r="A642">
        <v>1807</v>
      </c>
      <c r="B642" t="s">
        <v>1015</v>
      </c>
      <c r="C642" s="22">
        <v>3</v>
      </c>
      <c r="D642" s="17">
        <v>4.7434473743705068</v>
      </c>
      <c r="E642" s="17">
        <v>0</v>
      </c>
      <c r="F642" s="17">
        <v>0.586128472009113</v>
      </c>
      <c r="G642" s="17">
        <v>0.586128472009113</v>
      </c>
      <c r="H642" s="17">
        <v>0.24508209379915605</v>
      </c>
      <c r="I642" s="17">
        <v>-2.3869024525044458E-2</v>
      </c>
      <c r="J642" s="17">
        <v>13.272784156446701</v>
      </c>
      <c r="K642" s="17">
        <v>0.22121306927411163</v>
      </c>
      <c r="L642" s="17">
        <v>-0.99999999999999767</v>
      </c>
      <c r="M642" s="17">
        <v>-0.99999999999999767</v>
      </c>
      <c r="N642" s="17">
        <v>4.4242613854822315</v>
      </c>
      <c r="O642" s="17">
        <v>18.60236000282632</v>
      </c>
      <c r="P642" s="17">
        <v>4.5101378540771335E-2</v>
      </c>
      <c r="Q642" s="17">
        <v>0.41001234496904376</v>
      </c>
      <c r="R642" s="17">
        <v>0.20740369955195354</v>
      </c>
      <c r="S642" s="17">
        <v>0.33333333333333243</v>
      </c>
      <c r="T642" s="17">
        <v>0.33333333333333243</v>
      </c>
      <c r="U642" s="17">
        <v>0.35583236602739682</v>
      </c>
      <c r="V642" s="17">
        <v>0.12871009468058739</v>
      </c>
      <c r="W642" s="17">
        <v>37.199842324021489</v>
      </c>
      <c r="X642" s="17">
        <v>2.6410436295856639</v>
      </c>
      <c r="Y642" s="17">
        <v>-0.99999999999999767</v>
      </c>
      <c r="Z642" s="17">
        <v>-0.99999999999999767</v>
      </c>
      <c r="AA642" s="17">
        <v>88.720863538454225</v>
      </c>
      <c r="AB642" s="17">
        <v>0.25022682819910719</v>
      </c>
      <c r="AC642" s="17">
        <v>0.35309901144120426</v>
      </c>
      <c r="AD642" s="17">
        <v>0.42294651065730371</v>
      </c>
      <c r="AE642" s="17">
        <v>51.313617514880761</v>
      </c>
      <c r="AF642" s="17">
        <v>0.88888888888888884</v>
      </c>
      <c r="AG642" s="17">
        <v>-0.99999999999999767</v>
      </c>
      <c r="AH642" s="17">
        <v>-0.99999999999999767</v>
      </c>
      <c r="AI642" s="17">
        <v>3.2689263560447971E-3</v>
      </c>
      <c r="AJ642" s="17">
        <v>0.12871009468058739</v>
      </c>
      <c r="AK642" s="17">
        <v>0.22576199970641944</v>
      </c>
      <c r="AL642" s="17">
        <v>1.4515521722594873E-2</v>
      </c>
      <c r="AM642" s="17">
        <v>0.16626248959185438</v>
      </c>
      <c r="AN642" s="17">
        <v>5.8003557370119641E-2</v>
      </c>
      <c r="AO642" s="17">
        <v>5.2853722383284572</v>
      </c>
      <c r="AP642" s="17">
        <v>1.5226665428659645</v>
      </c>
      <c r="AQ642" s="17">
        <v>50.472626480468193</v>
      </c>
      <c r="AR642" s="17">
        <v>1.1512091273746503</v>
      </c>
      <c r="AS642" s="17">
        <v>2.8622566988597766</v>
      </c>
      <c r="AT642" s="17">
        <v>-0.99999999999999767</v>
      </c>
      <c r="AU642" s="17">
        <v>-0.99999999999999767</v>
      </c>
      <c r="AV642" s="17">
        <v>0.79353217156106726</v>
      </c>
      <c r="AW642" s="17">
        <v>108.84589008414643</v>
      </c>
      <c r="AX642" s="17">
        <v>121.78227807932602</v>
      </c>
      <c r="AY642" s="17">
        <v>0.67639164245477634</v>
      </c>
      <c r="AZ642" s="17">
        <v>53.699062401512244</v>
      </c>
      <c r="BA642" s="22">
        <v>1672.5909866751037</v>
      </c>
      <c r="CU642" t="e">
        <v>#N/A</v>
      </c>
      <c r="CV642" t="e">
        <v>#N/A</v>
      </c>
    </row>
    <row r="643" spans="1:100" x14ac:dyDescent="0.25">
      <c r="A643">
        <v>1810</v>
      </c>
      <c r="B643" t="s">
        <v>1069</v>
      </c>
      <c r="C643" s="22">
        <v>3</v>
      </c>
      <c r="D643" s="17">
        <v>4.6019000618259049</v>
      </c>
      <c r="E643" s="17">
        <v>0</v>
      </c>
      <c r="F643" s="17">
        <v>0.39975571580808866</v>
      </c>
      <c r="G643" s="17">
        <v>0.39975571580808866</v>
      </c>
      <c r="H643" s="17">
        <v>0.24286919875546462</v>
      </c>
      <c r="I643" s="17">
        <v>0</v>
      </c>
      <c r="J643" s="17">
        <v>14.572151925327875</v>
      </c>
      <c r="K643" s="17">
        <v>0.24286919875546462</v>
      </c>
      <c r="L643" s="17">
        <v>-1.0000000000000027</v>
      </c>
      <c r="M643" s="17">
        <v>-1.0000000000000027</v>
      </c>
      <c r="N643" s="17">
        <v>4.8573839751092924</v>
      </c>
      <c r="O643" s="17">
        <v>19.573807702961869</v>
      </c>
      <c r="P643" s="17">
        <v>-0.16766603300513189</v>
      </c>
      <c r="Q643" s="17">
        <v>0.41403806080120376</v>
      </c>
      <c r="R643" s="17">
        <v>0.10764976908533735</v>
      </c>
      <c r="S643" s="17">
        <v>0.33333333333333415</v>
      </c>
      <c r="T643" s="17">
        <v>0.29926082332952703</v>
      </c>
      <c r="U643" s="17">
        <v>0.62621175275204954</v>
      </c>
      <c r="V643" s="17">
        <v>0.10636917463418291</v>
      </c>
      <c r="W643" s="17">
        <v>44.892235411745162</v>
      </c>
      <c r="X643" s="17">
        <v>3.4987145067168841</v>
      </c>
      <c r="Y643" s="17">
        <v>-1.0000000000000027</v>
      </c>
      <c r="Z643" s="17">
        <v>-1.0000000000000027</v>
      </c>
      <c r="AA643" s="17">
        <v>97.568200880319665</v>
      </c>
      <c r="AB643" s="17">
        <v>0.19541937880114807</v>
      </c>
      <c r="AC643" s="17">
        <v>0.27309375395704338</v>
      </c>
      <c r="AD643" s="17">
        <v>0.58285318123159158</v>
      </c>
      <c r="AE643" s="17">
        <v>52.568315699489141</v>
      </c>
      <c r="AF643" s="17">
        <v>0.83333333333333337</v>
      </c>
      <c r="AG643" s="17">
        <v>-1.0000000000000027</v>
      </c>
      <c r="AH643" s="17">
        <v>-1.0000000000000027</v>
      </c>
      <c r="AI643" s="17">
        <v>3.8344015341209934E-3</v>
      </c>
      <c r="AJ643" s="17">
        <v>0.10636917463418291</v>
      </c>
      <c r="AK643" s="17">
        <v>0.49154712449201987</v>
      </c>
      <c r="AL643" s="17">
        <v>0.38659786474500291</v>
      </c>
      <c r="AM643" s="17">
        <v>8.2237562541645187E-2</v>
      </c>
      <c r="AN643" s="17">
        <v>0.34532809343996379</v>
      </c>
      <c r="AO643" s="17">
        <v>4.5136746860012291</v>
      </c>
      <c r="AP643" s="17">
        <v>10.566191659724103</v>
      </c>
      <c r="AQ643" s="17">
        <v>59.464387337073056</v>
      </c>
      <c r="AR643" s="17">
        <v>1.3651750840490937</v>
      </c>
      <c r="AS643" s="17">
        <v>3.7415837054723493</v>
      </c>
      <c r="AT643" s="17">
        <v>-1.0000000000000027</v>
      </c>
      <c r="AU643" s="17">
        <v>-1.0000000000000027</v>
      </c>
      <c r="AV643" s="17">
        <v>0.50740548489342618</v>
      </c>
      <c r="AW643" s="17">
        <v>127.70820024300559</v>
      </c>
      <c r="AX643" s="17">
        <v>138.4218057371063</v>
      </c>
      <c r="AY643" s="17">
        <v>0.24846302849053145</v>
      </c>
      <c r="AZ643" s="17">
        <v>41.223054239644114</v>
      </c>
      <c r="BA643" s="22">
        <v>1525.7870088768004</v>
      </c>
      <c r="CU643" t="e">
        <v>#N/A</v>
      </c>
      <c r="CV643" t="e">
        <v>#N/A</v>
      </c>
    </row>
    <row r="644" spans="1:100" x14ac:dyDescent="0.25">
      <c r="A644">
        <v>1811</v>
      </c>
      <c r="B644" t="s">
        <v>1070</v>
      </c>
      <c r="C644" s="22">
        <v>3</v>
      </c>
      <c r="D644" s="17">
        <v>4.9080451423420515</v>
      </c>
      <c r="E644" s="17">
        <v>0</v>
      </c>
      <c r="F644" s="17">
        <v>0.78004522615465777</v>
      </c>
      <c r="G644" s="17">
        <v>0.78004522615465777</v>
      </c>
      <c r="H644" s="17">
        <v>0.1193479125759777</v>
      </c>
      <c r="I644" s="17">
        <v>0</v>
      </c>
      <c r="J644" s="17">
        <v>7.1608747545586633</v>
      </c>
      <c r="K644" s="17">
        <v>0.1193479125759777</v>
      </c>
      <c r="L644" s="17">
        <v>-0.99999999999999922</v>
      </c>
      <c r="M644" s="17">
        <v>-0.99999999999999922</v>
      </c>
      <c r="N644" s="17">
        <v>2.3869582515195562</v>
      </c>
      <c r="O644" s="17">
        <v>12.848965123055361</v>
      </c>
      <c r="P644" s="17">
        <v>7.0783232110698369E-2</v>
      </c>
      <c r="Q644" s="17">
        <v>3.0529823630362838</v>
      </c>
      <c r="R644" s="17">
        <v>1.0159649372897563</v>
      </c>
      <c r="S644" s="17">
        <v>0.33333333333333331</v>
      </c>
      <c r="T644" s="17">
        <v>0.36819031991990653</v>
      </c>
      <c r="U644" s="17">
        <v>0.26790483296934248</v>
      </c>
      <c r="V644" s="17">
        <v>-4.6672681184375779E-3</v>
      </c>
      <c r="W644" s="17">
        <v>33.816532221126671</v>
      </c>
      <c r="X644" s="17">
        <v>1.6501708697283384</v>
      </c>
      <c r="Y644" s="17">
        <v>-0.99999999999999922</v>
      </c>
      <c r="Z644" s="17">
        <v>-0.99999999999999922</v>
      </c>
      <c r="AA644" s="17">
        <v>72.394429552731225</v>
      </c>
      <c r="AB644" s="17">
        <v>0.24682187660411564</v>
      </c>
      <c r="AC644" s="17">
        <v>8.6256045373151763E-2</v>
      </c>
      <c r="AD644" s="17">
        <v>0.41816072590902875</v>
      </c>
      <c r="AE644" s="17">
        <v>37.561932394314802</v>
      </c>
      <c r="AF644" s="17">
        <v>0.5625</v>
      </c>
      <c r="AG644" s="17">
        <v>-0.99999999999999922</v>
      </c>
      <c r="AH644" s="17">
        <v>-0.99999999999999922</v>
      </c>
      <c r="AI644" s="17">
        <v>4.2740239305983752E-2</v>
      </c>
      <c r="AJ644" s="17">
        <v>-4.6672681184375779E-3</v>
      </c>
      <c r="AK644" s="17">
        <v>0.10875703643060321</v>
      </c>
      <c r="AL644" s="17">
        <v>0.16101700133871452</v>
      </c>
      <c r="AM644" s="17">
        <v>5.6647923981810636E-2</v>
      </c>
      <c r="AN644" s="17">
        <v>1.5658318268795601E-2</v>
      </c>
      <c r="AO644" s="17">
        <v>1.9599832816982812</v>
      </c>
      <c r="AP644" s="17">
        <v>1.1965429634134628</v>
      </c>
      <c r="AQ644" s="17">
        <v>40.977406975685319</v>
      </c>
      <c r="AR644" s="17">
        <v>0.96476121810414395</v>
      </c>
      <c r="AS644" s="17">
        <v>1.7695187823043159</v>
      </c>
      <c r="AT644" s="17">
        <v>-0.99999999999999922</v>
      </c>
      <c r="AU644" s="17">
        <v>-0.99999999999999922</v>
      </c>
      <c r="AV644" s="17">
        <v>1.7960101634444143</v>
      </c>
      <c r="AW644" s="17">
        <v>86.43993763920011</v>
      </c>
      <c r="AX644" s="17">
        <v>86.828015613476012</v>
      </c>
      <c r="AY644" s="17">
        <v>0.35982150536902535</v>
      </c>
      <c r="AZ644" s="17">
        <v>13.750077142689719</v>
      </c>
      <c r="BA644" s="22">
        <v>1418.60364989297</v>
      </c>
      <c r="CU644" t="e">
        <v>#N/A</v>
      </c>
      <c r="CV644" t="e">
        <v>#N/A</v>
      </c>
    </row>
    <row r="645" spans="1:100" x14ac:dyDescent="0.25">
      <c r="A645">
        <v>1816</v>
      </c>
      <c r="B645" t="s">
        <v>1071</v>
      </c>
      <c r="C645" s="22">
        <v>3</v>
      </c>
      <c r="D645" s="17">
        <v>4.6982555827532222</v>
      </c>
      <c r="E645" s="17">
        <v>7.9235805408914891E-4</v>
      </c>
      <c r="F645" s="17">
        <v>6.6800377684116369E-2</v>
      </c>
      <c r="G645" s="17">
        <v>6.6800377684116369E-2</v>
      </c>
      <c r="H645" s="17">
        <v>-1.0561824206731199E-2</v>
      </c>
      <c r="I645" s="17">
        <v>0</v>
      </c>
      <c r="J645" s="17">
        <v>-0.63370945240387344</v>
      </c>
      <c r="K645" s="17">
        <v>-1.0561824206731199E-2</v>
      </c>
      <c r="L645" s="17">
        <v>-1.0000000000000007</v>
      </c>
      <c r="M645" s="17">
        <v>-1.0000000000000007</v>
      </c>
      <c r="N645" s="17">
        <v>-0.21123648413462406</v>
      </c>
      <c r="O645" s="17">
        <v>4.1313465080334657</v>
      </c>
      <c r="P645" s="17">
        <v>1.8875054337482715</v>
      </c>
      <c r="Q645" s="17">
        <v>4.4634146460661803</v>
      </c>
      <c r="R645" s="17">
        <v>1.5257763335881998</v>
      </c>
      <c r="S645" s="17">
        <v>0.33333333333333354</v>
      </c>
      <c r="T645" s="17">
        <v>0.31912460533411818</v>
      </c>
      <c r="U645" s="17">
        <v>6.7323353315099616E-2</v>
      </c>
      <c r="V645" s="17">
        <v>-5.1493599557150965E-2</v>
      </c>
      <c r="W645" s="17">
        <v>27.153980665285264</v>
      </c>
      <c r="X645" s="17">
        <v>0.59799801444553824</v>
      </c>
      <c r="Y645" s="17">
        <v>-1.0000000000000007</v>
      </c>
      <c r="Z645" s="17">
        <v>-1.0000000000000007</v>
      </c>
      <c r="AA645" s="17">
        <v>70.809195189894538</v>
      </c>
      <c r="AB645" s="17">
        <v>0.35576173734901567</v>
      </c>
      <c r="AC645" s="17">
        <v>0.45935884088162549</v>
      </c>
      <c r="AD645" s="17">
        <v>2.7468185589779294E-2</v>
      </c>
      <c r="AE645" s="17">
        <v>42.129438191021045</v>
      </c>
      <c r="AF645" s="17">
        <v>0.875</v>
      </c>
      <c r="AG645" s="17">
        <v>-1.0000000000000007</v>
      </c>
      <c r="AH645" s="17">
        <v>-1.0000000000000007</v>
      </c>
      <c r="AI645" s="17">
        <v>1.083990258196197E-2</v>
      </c>
      <c r="AJ645" s="17">
        <v>-5.1493599557150965E-2</v>
      </c>
      <c r="AK645" s="17">
        <v>-6.2918984789505417E-2</v>
      </c>
      <c r="AL645" s="17">
        <v>-2.2037509402779959E-2</v>
      </c>
      <c r="AM645" s="17">
        <v>-0.21334375484679585</v>
      </c>
      <c r="AN645" s="17">
        <v>6.0253000234835333E-2</v>
      </c>
      <c r="AO645" s="17">
        <v>-5.6481887951174228</v>
      </c>
      <c r="AP645" s="17">
        <v>1.3961374588569833</v>
      </c>
      <c r="AQ645" s="17">
        <v>26.520271212881394</v>
      </c>
      <c r="AR645" s="17">
        <v>0.66828769242540065</v>
      </c>
      <c r="AS645" s="17">
        <v>0.58743619023880744</v>
      </c>
      <c r="AT645" s="17">
        <v>-1.0000000000000007</v>
      </c>
      <c r="AU645" s="17">
        <v>-1.0000000000000007</v>
      </c>
      <c r="AV645" s="17">
        <v>1.5925767112723164</v>
      </c>
      <c r="AW645" s="17">
        <v>76.336679156784967</v>
      </c>
      <c r="AX645" s="17">
        <v>71.404117252709128</v>
      </c>
      <c r="AY645" s="17">
        <v>6.3251197444714746E-3</v>
      </c>
      <c r="AZ645" s="17">
        <v>-10.628393532001478</v>
      </c>
      <c r="BA645" s="22">
        <v>1515.5652063554726</v>
      </c>
      <c r="CU645" t="e">
        <v>#N/A</v>
      </c>
      <c r="CV645" t="e">
        <v>#N/A</v>
      </c>
    </row>
    <row r="646" spans="1:100" x14ac:dyDescent="0.25">
      <c r="A646">
        <v>1817</v>
      </c>
      <c r="B646" t="s">
        <v>1072</v>
      </c>
      <c r="C646" s="22">
        <v>3</v>
      </c>
      <c r="D646" s="17">
        <v>5.3834070705485688</v>
      </c>
      <c r="E646" s="17">
        <v>0</v>
      </c>
      <c r="F646" s="17">
        <v>1.0193388592145873</v>
      </c>
      <c r="G646" s="17">
        <v>1.0193388592145873</v>
      </c>
      <c r="H646" s="17">
        <v>1.1101010207668193E-2</v>
      </c>
      <c r="I646" s="17">
        <v>0</v>
      </c>
      <c r="J646" s="17">
        <v>0.66606061246009318</v>
      </c>
      <c r="K646" s="17">
        <v>1.1101010207668193E-2</v>
      </c>
      <c r="L646" s="17">
        <v>-1.0000000000000002</v>
      </c>
      <c r="M646" s="17">
        <v>-1.0000000000000002</v>
      </c>
      <c r="N646" s="17">
        <v>0.22202020415336443</v>
      </c>
      <c r="O646" s="17">
        <v>7.0688065422232507</v>
      </c>
      <c r="P646" s="17">
        <v>-0.2028638171048138</v>
      </c>
      <c r="Q646" s="17">
        <v>-0.78368209940092559</v>
      </c>
      <c r="R646" s="17">
        <v>-0.32017528916576016</v>
      </c>
      <c r="S646" s="17">
        <v>0.33333333333333326</v>
      </c>
      <c r="T646" s="17">
        <v>0.36391362492196272</v>
      </c>
      <c r="U646" s="17">
        <v>6.4480124580084286E-2</v>
      </c>
      <c r="V646" s="17">
        <v>5.5455823788253117E-2</v>
      </c>
      <c r="W646" s="17">
        <v>32.243275856638604</v>
      </c>
      <c r="X646" s="17">
        <v>1.302253417235081</v>
      </c>
      <c r="Y646" s="17">
        <v>-1.0000000000000002</v>
      </c>
      <c r="Z646" s="17">
        <v>-1.0000000000000002</v>
      </c>
      <c r="AA646" s="17">
        <v>56.871152639288233</v>
      </c>
      <c r="AB646" s="17">
        <v>0.13135600371857964</v>
      </c>
      <c r="AC646" s="17">
        <v>0.25678922444909491</v>
      </c>
      <c r="AD646" s="17">
        <v>0.11081581326863325</v>
      </c>
      <c r="AE646" s="17">
        <v>24.948052071815376</v>
      </c>
      <c r="AF646" s="17">
        <v>0.5</v>
      </c>
      <c r="AG646" s="17">
        <v>-1.0000000000000002</v>
      </c>
      <c r="AH646" s="17">
        <v>-1.0000000000000002</v>
      </c>
      <c r="AI646" s="17">
        <v>0</v>
      </c>
      <c r="AJ646" s="17">
        <v>5.5455823788253117E-2</v>
      </c>
      <c r="AK646" s="17">
        <v>0.15748757805163208</v>
      </c>
      <c r="AL646" s="17">
        <v>0.15138895947774147</v>
      </c>
      <c r="AM646" s="17">
        <v>-5.0716462812767163E-2</v>
      </c>
      <c r="AN646" s="17">
        <v>-0.31567349528472333</v>
      </c>
      <c r="AO646" s="17">
        <v>-0.48047368006101943</v>
      </c>
      <c r="AP646" s="17">
        <v>-7.1348925847293758</v>
      </c>
      <c r="AQ646" s="17">
        <v>32.90933646909869</v>
      </c>
      <c r="AR646" s="17">
        <v>0.81718290662363346</v>
      </c>
      <c r="AS646" s="17">
        <v>1.3133544274427496</v>
      </c>
      <c r="AT646" s="17">
        <v>-1.0000000000000002</v>
      </c>
      <c r="AU646" s="17">
        <v>-1.0000000000000002</v>
      </c>
      <c r="AV646" s="17">
        <v>0.69916357004882723</v>
      </c>
      <c r="AW646" s="17">
        <v>56.805066596782126</v>
      </c>
      <c r="AX646" s="17">
        <v>62.350648975607442</v>
      </c>
      <c r="AY646" s="17">
        <v>-3.9222204240046729E-2</v>
      </c>
      <c r="AZ646" s="17">
        <v>-17.979244021658797</v>
      </c>
      <c r="BA646" s="22">
        <v>1533.0131582562292</v>
      </c>
      <c r="CU646" t="e">
        <v>#N/A</v>
      </c>
      <c r="CV646" t="e">
        <v>#N/A</v>
      </c>
    </row>
    <row r="647" spans="1:100" x14ac:dyDescent="0.25">
      <c r="A647">
        <v>1818</v>
      </c>
      <c r="B647" t="s">
        <v>1073</v>
      </c>
      <c r="C647" s="22">
        <v>3</v>
      </c>
      <c r="D647" s="17">
        <v>4.0005582793111945</v>
      </c>
      <c r="E647" s="17">
        <v>7.5482951476091298E-4</v>
      </c>
      <c r="F647" s="17">
        <v>0.15701484643615607</v>
      </c>
      <c r="G647" s="17">
        <v>0.15701484643615607</v>
      </c>
      <c r="H647" s="17">
        <v>-2.5517542819305523E-2</v>
      </c>
      <c r="I647" s="17">
        <v>0</v>
      </c>
      <c r="J647" s="17">
        <v>-1.5310525691583308</v>
      </c>
      <c r="K647" s="17">
        <v>-2.5517542819305523E-2</v>
      </c>
      <c r="L647" s="17">
        <v>-0.99999999999999922</v>
      </c>
      <c r="M647" s="17">
        <v>-0.99999999999999922</v>
      </c>
      <c r="N647" s="17">
        <v>-0.51035085638611133</v>
      </c>
      <c r="O647" s="17">
        <v>2.6265205565890182</v>
      </c>
      <c r="P647" s="17">
        <v>4.3332951830867404E-2</v>
      </c>
      <c r="Q647" s="17">
        <v>3.5265523401346803E-2</v>
      </c>
      <c r="R647" s="17">
        <v>5.4781832099971763E-2</v>
      </c>
      <c r="S647" s="17">
        <v>0.33333333333333304</v>
      </c>
      <c r="T647" s="17">
        <v>0.39129518262829283</v>
      </c>
      <c r="U647" s="17">
        <v>5.0574293649116878E-2</v>
      </c>
      <c r="V647" s="17">
        <v>4.1664223202915844E-3</v>
      </c>
      <c r="W647" s="17">
        <v>32.195470990013582</v>
      </c>
      <c r="X647" s="17">
        <v>1.0354036165941076</v>
      </c>
      <c r="Y647" s="17">
        <v>-0.99999999999999922</v>
      </c>
      <c r="Z647" s="17">
        <v>-0.99999999999999922</v>
      </c>
      <c r="AA647" s="17">
        <v>34.798655133567109</v>
      </c>
      <c r="AB647" s="17">
        <v>-0.15679928794056525</v>
      </c>
      <c r="AC647" s="17">
        <v>-8.7194180658849305E-2</v>
      </c>
      <c r="AD647" s="17">
        <v>0.29496151482848493</v>
      </c>
      <c r="AE647" s="17">
        <v>2.5484023114535228</v>
      </c>
      <c r="AF647" s="17">
        <v>0.375</v>
      </c>
      <c r="AG647" s="17">
        <v>-0.99999999999999922</v>
      </c>
      <c r="AH647" s="17">
        <v>-0.99999999999999922</v>
      </c>
      <c r="AI647" s="17">
        <v>0</v>
      </c>
      <c r="AJ647" s="17">
        <v>4.1664223202915844E-3</v>
      </c>
      <c r="AK647" s="17">
        <v>0.25518437986648912</v>
      </c>
      <c r="AL647" s="17">
        <v>0.20386401941404766</v>
      </c>
      <c r="AM647" s="17">
        <v>-2.5040529170710257E-2</v>
      </c>
      <c r="AN647" s="17">
        <v>0.40913891071193326</v>
      </c>
      <c r="AO647" s="17">
        <v>0.64990867006468978</v>
      </c>
      <c r="AP647" s="17">
        <v>11.247792864868572</v>
      </c>
      <c r="AQ647" s="17">
        <v>30.664418420855274</v>
      </c>
      <c r="AR647" s="17">
        <v>0.77936923193103491</v>
      </c>
      <c r="AS647" s="17">
        <v>1.0098860737748028</v>
      </c>
      <c r="AT647" s="17">
        <v>-0.99999999999999922</v>
      </c>
      <c r="AU647" s="17">
        <v>-0.99999999999999922</v>
      </c>
      <c r="AV647" s="17">
        <v>0.21179667853612791</v>
      </c>
      <c r="AW647" s="17">
        <v>48.672968555024696</v>
      </c>
      <c r="AX647" s="17">
        <v>49.089610787053857</v>
      </c>
      <c r="AY647" s="17">
        <v>0.14340645778420438</v>
      </c>
      <c r="AZ647" s="17">
        <v>-16.076299155439351</v>
      </c>
      <c r="BA647" s="22">
        <v>1439.3691668165911</v>
      </c>
      <c r="CU647" t="e">
        <v>#N/A</v>
      </c>
      <c r="CV647" t="e">
        <v>#N/A</v>
      </c>
    </row>
    <row r="648" spans="1:100" x14ac:dyDescent="0.25">
      <c r="A648">
        <v>1825</v>
      </c>
      <c r="B648" t="s">
        <v>1074</v>
      </c>
      <c r="C648" s="22">
        <v>3</v>
      </c>
      <c r="D648" s="17">
        <v>4.2851693467766498</v>
      </c>
      <c r="E648" s="17">
        <v>0</v>
      </c>
      <c r="F648" s="17">
        <v>0.12276528595678618</v>
      </c>
      <c r="G648" s="17">
        <v>0.12276528595678618</v>
      </c>
      <c r="H648" s="17">
        <v>0.13942222947060645</v>
      </c>
      <c r="I648" s="17">
        <v>0</v>
      </c>
      <c r="J648" s="17">
        <v>8.3653337682363897</v>
      </c>
      <c r="K648" s="17">
        <v>0.13942222947060645</v>
      </c>
      <c r="L648" s="17">
        <v>-1.0000000000000024</v>
      </c>
      <c r="M648" s="17">
        <v>-1.0000000000000024</v>
      </c>
      <c r="N648" s="17">
        <v>2.7884445894121295</v>
      </c>
      <c r="O648" s="17">
        <v>12.773268400969826</v>
      </c>
      <c r="P648" s="17">
        <v>1.1193318751014469</v>
      </c>
      <c r="Q648" s="17">
        <v>2.6126014597950862</v>
      </c>
      <c r="R648" s="17">
        <v>0.90854000527888812</v>
      </c>
      <c r="S648" s="17">
        <v>0.33333333333333443</v>
      </c>
      <c r="T648" s="17">
        <v>0.35537299268127681</v>
      </c>
      <c r="U648" s="17">
        <v>0.25606539546254065</v>
      </c>
      <c r="V648" s="17">
        <v>-5.6873682886983773E-2</v>
      </c>
      <c r="W648" s="17">
        <v>29.939032364782424</v>
      </c>
      <c r="X648" s="17">
        <v>1.2543432404202073</v>
      </c>
      <c r="Y648" s="17">
        <v>-1.0000000000000024</v>
      </c>
      <c r="Z648" s="17">
        <v>-1.0000000000000024</v>
      </c>
      <c r="AA648" s="17">
        <v>65.872378215867315</v>
      </c>
      <c r="AB648" s="17">
        <v>-3.0204487108045436E-2</v>
      </c>
      <c r="AC648" s="17">
        <v>0.42119938273688984</v>
      </c>
      <c r="AD648" s="17">
        <v>0.30950122128727531</v>
      </c>
      <c r="AE648" s="17">
        <v>35.024805845805993</v>
      </c>
      <c r="AF648" s="17">
        <v>0.90909090909090906</v>
      </c>
      <c r="AG648" s="17">
        <v>-1.0000000000000024</v>
      </c>
      <c r="AH648" s="17">
        <v>-1.0000000000000024</v>
      </c>
      <c r="AI648" s="17">
        <v>-1.4877088353484289E-2</v>
      </c>
      <c r="AJ648" s="17">
        <v>-5.6873682886983773E-2</v>
      </c>
      <c r="AK648" s="17">
        <v>0.24761836792833655</v>
      </c>
      <c r="AL648" s="17">
        <v>-0.30462262686197428</v>
      </c>
      <c r="AM648" s="17">
        <v>-0.10349361510850519</v>
      </c>
      <c r="AN648" s="17">
        <v>-0.17657283774210017</v>
      </c>
      <c r="AO648" s="17">
        <v>-1.3492485380709467</v>
      </c>
      <c r="AP648" s="17">
        <v>-5.9374340778623766</v>
      </c>
      <c r="AQ648" s="17">
        <v>38.304366133018824</v>
      </c>
      <c r="AR648" s="17">
        <v>0.88789803859016736</v>
      </c>
      <c r="AS648" s="17">
        <v>1.393765469890814</v>
      </c>
      <c r="AT648" s="17">
        <v>-1.0000000000000024</v>
      </c>
      <c r="AU648" s="17">
        <v>-1.0000000000000024</v>
      </c>
      <c r="AV648" s="17">
        <v>1.0313052912356733</v>
      </c>
      <c r="AW648" s="17">
        <v>72.70821253897472</v>
      </c>
      <c r="AX648" s="17">
        <v>66.72330248320668</v>
      </c>
      <c r="AY648" s="17">
        <v>2.6065520003894074E-2</v>
      </c>
      <c r="AZ648" s="17">
        <v>-1.0772714946766466</v>
      </c>
      <c r="BA648" s="22">
        <v>1498.3663975712623</v>
      </c>
      <c r="CU648" t="e">
        <v>#N/A</v>
      </c>
      <c r="CV648" t="e">
        <v>#N/A</v>
      </c>
    </row>
    <row r="649" spans="1:100" x14ac:dyDescent="0.25">
      <c r="A649">
        <v>1827</v>
      </c>
      <c r="B649" t="s">
        <v>1075</v>
      </c>
      <c r="C649" s="22">
        <v>3</v>
      </c>
      <c r="D649" s="17">
        <v>2.0528866403973951</v>
      </c>
      <c r="E649" s="17">
        <v>0</v>
      </c>
      <c r="F649" s="17">
        <v>0.21230033394205086</v>
      </c>
      <c r="G649" s="17">
        <v>0.21230033394205086</v>
      </c>
      <c r="H649" s="17">
        <v>0.1171659559576749</v>
      </c>
      <c r="I649" s="17">
        <v>0</v>
      </c>
      <c r="J649" s="17">
        <v>7.0299573574604937</v>
      </c>
      <c r="K649" s="17">
        <v>0.1171659559576749</v>
      </c>
      <c r="L649" s="17">
        <v>-0.99999999999999722</v>
      </c>
      <c r="M649" s="17">
        <v>-0.99999999999999722</v>
      </c>
      <c r="N649" s="17">
        <v>2.3433191191534979</v>
      </c>
      <c r="O649" s="17">
        <v>9.2951443317999374</v>
      </c>
      <c r="P649" s="17">
        <v>0.15764461085966025</v>
      </c>
      <c r="Q649" s="17">
        <v>-5.1108825945932796</v>
      </c>
      <c r="R649" s="17">
        <v>-1.6737256518315184</v>
      </c>
      <c r="S649" s="17">
        <v>0.33333333333333243</v>
      </c>
      <c r="T649" s="17">
        <v>1.2081691448899919E-2</v>
      </c>
      <c r="U649" s="17">
        <v>3.173059302525854E-2</v>
      </c>
      <c r="V649" s="17">
        <v>-2.8936877830991047E-2</v>
      </c>
      <c r="W649" s="17">
        <v>9.2417113607529977</v>
      </c>
      <c r="X649" s="17">
        <v>-0.13970146794478747</v>
      </c>
      <c r="Y649" s="17">
        <v>-0.99999999999999722</v>
      </c>
      <c r="Z649" s="17">
        <v>-0.99999999999999722</v>
      </c>
      <c r="AA649" s="17">
        <v>26.604767626975153</v>
      </c>
      <c r="AB649" s="17">
        <v>0.16393275141075359</v>
      </c>
      <c r="AC649" s="17">
        <v>0.15314524041877967</v>
      </c>
      <c r="AD649" s="17">
        <v>6.3657646531540366E-2</v>
      </c>
      <c r="AE649" s="17">
        <v>19.036781918053681</v>
      </c>
      <c r="AF649" s="17">
        <v>0.22222222222222221</v>
      </c>
      <c r="AG649" s="17">
        <v>-0.99999999999999722</v>
      </c>
      <c r="AH649" s="17">
        <v>-0.99999999999999722</v>
      </c>
      <c r="AI649" s="17">
        <v>1.3744966158630776E-2</v>
      </c>
      <c r="AJ649" s="17">
        <v>-2.8936877830991047E-2</v>
      </c>
      <c r="AK649" s="17">
        <v>-7.2062741271884126E-2</v>
      </c>
      <c r="AL649" s="17">
        <v>-0.35537911895631402</v>
      </c>
      <c r="AM649" s="17">
        <v>0.62260765943779695</v>
      </c>
      <c r="AN649" s="17">
        <v>0.9034161472175487</v>
      </c>
      <c r="AO649" s="17">
        <v>15.204877779585509</v>
      </c>
      <c r="AP649" s="17">
        <v>20.808508085657149</v>
      </c>
      <c r="AQ649" s="17">
        <v>16.271668718213487</v>
      </c>
      <c r="AR649" s="17">
        <v>0.34820873997649981</v>
      </c>
      <c r="AS649" s="17">
        <v>-2.2535511987112518E-2</v>
      </c>
      <c r="AT649" s="17">
        <v>-0.99999999999999722</v>
      </c>
      <c r="AU649" s="17">
        <v>-0.99999999999999722</v>
      </c>
      <c r="AV649" s="17">
        <v>-1.4614253178894674</v>
      </c>
      <c r="AW649" s="17">
        <v>56.708420044432266</v>
      </c>
      <c r="AX649" s="17">
        <v>54.089631584505746</v>
      </c>
      <c r="AY649" s="17">
        <v>0.24001333842351352</v>
      </c>
      <c r="AZ649" s="17">
        <v>-20.325321571323542</v>
      </c>
      <c r="BA649" s="22">
        <v>1390.0484450669342</v>
      </c>
      <c r="CU649" t="e">
        <v>#N/A</v>
      </c>
      <c r="CV649" t="e">
        <v>#N/A</v>
      </c>
    </row>
    <row r="650" spans="1:100" x14ac:dyDescent="0.25">
      <c r="A650">
        <v>1828</v>
      </c>
      <c r="B650" t="s">
        <v>1076</v>
      </c>
      <c r="C650" s="22">
        <v>3</v>
      </c>
      <c r="D650" s="17">
        <v>4.0392432127513382</v>
      </c>
      <c r="E650" s="17">
        <v>-0.13965402522378401</v>
      </c>
      <c r="F650" s="17">
        <v>-1.7097665367811212</v>
      </c>
      <c r="G650" s="17">
        <v>-1.7329764183489516</v>
      </c>
      <c r="H650" s="17">
        <v>0.38184207211895582</v>
      </c>
      <c r="I650" s="17">
        <v>-9.476908612207317E-3</v>
      </c>
      <c r="J650" s="17">
        <v>22.341909810404903</v>
      </c>
      <c r="K650" s="17">
        <v>0.37236516350674853</v>
      </c>
      <c r="L650" s="17">
        <v>-0.99999999999999711</v>
      </c>
      <c r="M650" s="17">
        <v>-0.99999999999999711</v>
      </c>
      <c r="N650" s="17">
        <v>7.4473032701349684</v>
      </c>
      <c r="O650" s="17">
        <v>24.648176604807293</v>
      </c>
      <c r="P650" s="17">
        <v>1.9061741218214858</v>
      </c>
      <c r="Q650" s="17">
        <v>3.7151130786452362</v>
      </c>
      <c r="R650" s="17">
        <v>1.4862405355772363</v>
      </c>
      <c r="S650" s="17">
        <v>0.33333333333333237</v>
      </c>
      <c r="T650" s="17">
        <v>0.33333333333333237</v>
      </c>
      <c r="U650" s="17">
        <v>0.19718368086906557</v>
      </c>
      <c r="V650" s="17">
        <v>-0.12236387609050829</v>
      </c>
      <c r="W650" s="17">
        <v>14.764852317538949</v>
      </c>
      <c r="X650" s="17">
        <v>0.34885297009312888</v>
      </c>
      <c r="Y650" s="17">
        <v>-0.99999999999999711</v>
      </c>
      <c r="Z650" s="17">
        <v>-0.99999999999999711</v>
      </c>
      <c r="AA650" s="17">
        <v>-2.0041909675958602</v>
      </c>
      <c r="AB650" s="17">
        <v>0.15425412856820497</v>
      </c>
      <c r="AC650" s="17">
        <v>-0.29905819745886392</v>
      </c>
      <c r="AD650" s="17">
        <v>-0.22030160752358169</v>
      </c>
      <c r="AE650" s="17">
        <v>-18.255283820712023</v>
      </c>
      <c r="AF650" s="17">
        <v>0.1111111111111111</v>
      </c>
      <c r="AG650" s="17">
        <v>-0.99999999999999711</v>
      </c>
      <c r="AH650" s="17">
        <v>-0.99999999999999711</v>
      </c>
      <c r="AI650" s="17">
        <v>2.6594492385529897E-2</v>
      </c>
      <c r="AJ650" s="17">
        <v>-0.12236387609050829</v>
      </c>
      <c r="AK650" s="17">
        <v>0.23189324862304922</v>
      </c>
      <c r="AL650" s="17">
        <v>-4.3720828971842401E-2</v>
      </c>
      <c r="AM650" s="17">
        <v>-0.136381327906891</v>
      </c>
      <c r="AN650" s="17">
        <v>-5.6987582133378401E-2</v>
      </c>
      <c r="AO650" s="17">
        <v>-2.250066954557028</v>
      </c>
      <c r="AP650" s="17">
        <v>-1.6432936981936723</v>
      </c>
      <c r="AQ650" s="17">
        <v>37.106762127943846</v>
      </c>
      <c r="AR650" s="17">
        <v>0.74148647144522206</v>
      </c>
      <c r="AS650" s="17">
        <v>0.7212181335998773</v>
      </c>
      <c r="AT650" s="17">
        <v>-0.99999999999999711</v>
      </c>
      <c r="AU650" s="17">
        <v>-0.99999999999999711</v>
      </c>
      <c r="AV650" s="17">
        <v>-0.24673588277171449</v>
      </c>
      <c r="AW650" s="17">
        <v>21.000691939017756</v>
      </c>
      <c r="AX650" s="17">
        <v>9.2961941776775383</v>
      </c>
      <c r="AY650" s="17">
        <v>-7.5834305012400335E-2</v>
      </c>
      <c r="AZ650" s="17">
        <v>-68.744505360777381</v>
      </c>
      <c r="BA650" s="22">
        <v>1347.0184391159642</v>
      </c>
      <c r="CU650" t="e">
        <v>#N/A</v>
      </c>
      <c r="CV650" t="e">
        <v>#N/A</v>
      </c>
    </row>
    <row r="651" spans="1:100" x14ac:dyDescent="0.25">
      <c r="A651">
        <v>1831</v>
      </c>
      <c r="B651" t="s">
        <v>1077</v>
      </c>
      <c r="C651" s="22">
        <v>3</v>
      </c>
      <c r="D651" s="17">
        <v>3.8836725922829078</v>
      </c>
      <c r="E651" s="17">
        <v>0</v>
      </c>
      <c r="F651" s="17">
        <v>-3.9959756405453711E-2</v>
      </c>
      <c r="G651" s="17">
        <v>-3.9959756405453711E-2</v>
      </c>
      <c r="H651" s="17">
        <v>0.10231951785987599</v>
      </c>
      <c r="I651" s="17">
        <v>0</v>
      </c>
      <c r="J651" s="17">
        <v>6.1391710715925605</v>
      </c>
      <c r="K651" s="17">
        <v>0.10231951785987599</v>
      </c>
      <c r="L651" s="17">
        <v>-1.0000000000000002</v>
      </c>
      <c r="M651" s="17">
        <v>-1.0000000000000002</v>
      </c>
      <c r="N651" s="17">
        <v>2.0463903571975197</v>
      </c>
      <c r="O651" s="17">
        <v>9.9828839074700184</v>
      </c>
      <c r="P651" s="17">
        <v>0.64409467940953913</v>
      </c>
      <c r="Q651" s="17">
        <v>-3.5159423086658013</v>
      </c>
      <c r="R651" s="17">
        <v>-1.0752846250997306</v>
      </c>
      <c r="S651" s="17">
        <v>0.34025530934583281</v>
      </c>
      <c r="T651" s="17">
        <v>0.49171595753360198</v>
      </c>
      <c r="U651" s="17">
        <v>0.25503363773522403</v>
      </c>
      <c r="V651" s="17">
        <v>7.382317428763531E-5</v>
      </c>
      <c r="W651" s="17">
        <v>39.390368397162781</v>
      </c>
      <c r="X651" s="17">
        <v>1.8953482787364766</v>
      </c>
      <c r="Y651" s="17">
        <v>-1.0000000000000002</v>
      </c>
      <c r="Z651" s="17">
        <v>-1.0000000000000002</v>
      </c>
      <c r="AA651" s="17">
        <v>51.89618717803279</v>
      </c>
      <c r="AB651" s="17">
        <v>-5.8722094273842194E-2</v>
      </c>
      <c r="AC651" s="17">
        <v>0.21623391002782211</v>
      </c>
      <c r="AD651" s="17">
        <v>0.1141102523654144</v>
      </c>
      <c r="AE651" s="17">
        <v>13.581103405969719</v>
      </c>
      <c r="AF651" s="17">
        <v>0.6</v>
      </c>
      <c r="AG651" s="17">
        <v>-1.0000000000000002</v>
      </c>
      <c r="AH651" s="17">
        <v>-1.0000000000000002</v>
      </c>
      <c r="AI651" s="17">
        <v>0</v>
      </c>
      <c r="AJ651" s="17">
        <v>7.382317428763531E-5</v>
      </c>
      <c r="AK651" s="17">
        <v>0.29908230660142199</v>
      </c>
      <c r="AL651" s="17">
        <v>-5.5791548842201555E-2</v>
      </c>
      <c r="AM651" s="17">
        <v>0.38266806457708286</v>
      </c>
      <c r="AN651" s="17">
        <v>0.40551947959987511</v>
      </c>
      <c r="AO651" s="17">
        <v>11.062113147434179</v>
      </c>
      <c r="AP651" s="17">
        <v>9.8590292457858695</v>
      </c>
      <c r="AQ651" s="17">
        <v>45.529539468755345</v>
      </c>
      <c r="AR651" s="17">
        <v>1.0870787277889458</v>
      </c>
      <c r="AS651" s="17">
        <v>1.9976677965963519</v>
      </c>
      <c r="AT651" s="17">
        <v>-1.0000000000000002</v>
      </c>
      <c r="AU651" s="17">
        <v>-1.0000000000000002</v>
      </c>
      <c r="AV651" s="17">
        <v>-1.115244381505184</v>
      </c>
      <c r="AW651" s="17">
        <v>71.738100331288635</v>
      </c>
      <c r="AX651" s="17">
        <v>71.745482648717399</v>
      </c>
      <c r="AY651" s="17">
        <v>0.25048540292736465</v>
      </c>
      <c r="AZ651" s="17">
        <v>13.54477935530425</v>
      </c>
      <c r="BA651" s="22">
        <v>1472.1041712427993</v>
      </c>
      <c r="CU651" t="e">
        <v>#N/A</v>
      </c>
      <c r="CV651" t="e">
        <v>#N/A</v>
      </c>
    </row>
    <row r="652" spans="1:100" x14ac:dyDescent="0.25">
      <c r="A652">
        <v>1836</v>
      </c>
      <c r="B652" t="s">
        <v>1078</v>
      </c>
      <c r="C652" s="22">
        <v>3</v>
      </c>
      <c r="D652" s="17">
        <v>2.6739751888790573</v>
      </c>
      <c r="E652" s="17">
        <v>0.72621090155432899</v>
      </c>
      <c r="F652" s="17">
        <v>-0.35862343255531481</v>
      </c>
      <c r="G652" s="17">
        <v>-0.14290454721931303</v>
      </c>
      <c r="H652" s="17">
        <v>-4.3851869624541573E-2</v>
      </c>
      <c r="I652" s="17">
        <v>-6.260183439749838E-3</v>
      </c>
      <c r="J652" s="17">
        <v>-3.0067231838574888</v>
      </c>
      <c r="K652" s="17">
        <v>-5.0112053064291395E-2</v>
      </c>
      <c r="L652" s="17">
        <v>-1.0000000000000016</v>
      </c>
      <c r="M652" s="17">
        <v>-1.0000000000000016</v>
      </c>
      <c r="N652" s="17">
        <v>-1.0022410612858288</v>
      </c>
      <c r="O652" s="17">
        <v>-0.47565254219774389</v>
      </c>
      <c r="P652" s="17">
        <v>-1.3566972488010873</v>
      </c>
      <c r="Q652" s="17">
        <v>2.6552086398571588</v>
      </c>
      <c r="R652" s="17">
        <v>0.63585390664013808</v>
      </c>
      <c r="S652" s="17">
        <v>0.33333333333333348</v>
      </c>
      <c r="T652" s="17">
        <v>0.33333333333333348</v>
      </c>
      <c r="U652" s="17">
        <v>0.36298407739158361</v>
      </c>
      <c r="V652" s="17">
        <v>-1.8260043956921608E-2</v>
      </c>
      <c r="W652" s="17">
        <v>42.460110126624841</v>
      </c>
      <c r="X652" s="17">
        <v>2.0591547655557645</v>
      </c>
      <c r="Y652" s="17">
        <v>-1.0000000000000016</v>
      </c>
      <c r="Z652" s="17">
        <v>-1.0000000000000016</v>
      </c>
      <c r="AA652" s="17">
        <v>77.780166727402161</v>
      </c>
      <c r="AB652" s="17">
        <v>0.14792623997449406</v>
      </c>
      <c r="AC652" s="17">
        <v>0.31931324609141554</v>
      </c>
      <c r="AD652" s="17">
        <v>0.22644456781683364</v>
      </c>
      <c r="AE652" s="17">
        <v>34.684202694137163</v>
      </c>
      <c r="AF652" s="17">
        <v>0.6428571428571429</v>
      </c>
      <c r="AG652" s="17">
        <v>-1.0000000000000016</v>
      </c>
      <c r="AH652" s="17">
        <v>-1.0000000000000016</v>
      </c>
      <c r="AI652" s="17">
        <v>1.7181107757669446E-2</v>
      </c>
      <c r="AJ652" s="17">
        <v>-1.8260043956921608E-2</v>
      </c>
      <c r="AK652" s="17">
        <v>0.10973697925682548</v>
      </c>
      <c r="AL652" s="17">
        <v>5.7153827620977482E-2</v>
      </c>
      <c r="AM652" s="17">
        <v>0.10318928551262793</v>
      </c>
      <c r="AN652" s="17">
        <v>0.1638837316906693</v>
      </c>
      <c r="AO652" s="17">
        <v>3.1284170340998254</v>
      </c>
      <c r="AP652" s="17">
        <v>4.3828624303716195</v>
      </c>
      <c r="AQ652" s="17">
        <v>39.453386942767359</v>
      </c>
      <c r="AR652" s="17">
        <v>1.01139070010133</v>
      </c>
      <c r="AS652" s="17">
        <v>2.0090427124914738</v>
      </c>
      <c r="AT652" s="17">
        <v>-1.0000000000000016</v>
      </c>
      <c r="AU652" s="17">
        <v>-1.0000000000000016</v>
      </c>
      <c r="AV652" s="17">
        <v>0.49294935942082529</v>
      </c>
      <c r="AW652" s="17">
        <v>81.687376615575957</v>
      </c>
      <c r="AX652" s="17">
        <v>80.204994375037202</v>
      </c>
      <c r="AY652" s="17">
        <v>0.11508774120651262</v>
      </c>
      <c r="AZ652" s="17">
        <v>15.463450261282775</v>
      </c>
      <c r="BA652" s="22">
        <v>1498.7692139313694</v>
      </c>
      <c r="CU652" t="e">
        <v>#N/A</v>
      </c>
      <c r="CV652" t="e">
        <v>#N/A</v>
      </c>
    </row>
    <row r="653" spans="1:100" x14ac:dyDescent="0.25">
      <c r="A653">
        <v>1846</v>
      </c>
      <c r="B653" t="s">
        <v>1079</v>
      </c>
      <c r="C653" s="22">
        <v>3</v>
      </c>
      <c r="D653" s="17">
        <v>4.7276518451523142</v>
      </c>
      <c r="E653" s="17">
        <v>-4.1974392908725192E-2</v>
      </c>
      <c r="F653" s="17">
        <v>-0.13923846777642251</v>
      </c>
      <c r="G653" s="17">
        <v>-0.13923846777642251</v>
      </c>
      <c r="H653" s="17">
        <v>2.0410188189426352E-2</v>
      </c>
      <c r="I653" s="17">
        <v>0</v>
      </c>
      <c r="J653" s="17">
        <v>1.22461129136558</v>
      </c>
      <c r="K653" s="17">
        <v>2.0410188189426352E-2</v>
      </c>
      <c r="L653" s="17">
        <v>-0.99999999999999833</v>
      </c>
      <c r="M653" s="17">
        <v>-0.99999999999999833</v>
      </c>
      <c r="N653" s="17">
        <v>0.40820376378852707</v>
      </c>
      <c r="O653" s="17">
        <v>5.8130246687414706</v>
      </c>
      <c r="P653" s="17">
        <v>-1.1581278029872493</v>
      </c>
      <c r="Q653" s="17">
        <v>3.8631718578148693</v>
      </c>
      <c r="R653" s="17">
        <v>1.1377372034808952</v>
      </c>
      <c r="S653" s="17">
        <v>0.33333333333333276</v>
      </c>
      <c r="T653" s="17">
        <v>0.36459458587950372</v>
      </c>
      <c r="U653" s="17">
        <v>0.17298805089463345</v>
      </c>
      <c r="V653" s="17">
        <v>-3.8812115923144472E-2</v>
      </c>
      <c r="W653" s="17">
        <v>32.467746639795983</v>
      </c>
      <c r="X653" s="17">
        <v>1.1354027637463213</v>
      </c>
      <c r="Y653" s="17">
        <v>-0.99999999999999833</v>
      </c>
      <c r="Z653" s="17">
        <v>-0.99999999999999833</v>
      </c>
      <c r="AA653" s="17">
        <v>74.810790404752751</v>
      </c>
      <c r="AB653" s="17">
        <v>0.30636984519885702</v>
      </c>
      <c r="AC653" s="17">
        <v>0.24458255521272543</v>
      </c>
      <c r="AD653" s="17">
        <v>0.27315373081793515</v>
      </c>
      <c r="AE653" s="17">
        <v>41.205306561475886</v>
      </c>
      <c r="AF653" s="17">
        <v>0.66666666666666663</v>
      </c>
      <c r="AG653" s="17">
        <v>-0.99999999999999833</v>
      </c>
      <c r="AH653" s="17">
        <v>-0.99999999999999833</v>
      </c>
      <c r="AI653" s="17">
        <v>0</v>
      </c>
      <c r="AJ653" s="17">
        <v>-3.8812115923144472E-2</v>
      </c>
      <c r="AK653" s="17">
        <v>0.15373351445882741</v>
      </c>
      <c r="AL653" s="17">
        <v>8.2962762132760937E-2</v>
      </c>
      <c r="AM653" s="17">
        <v>0.15878442118480368</v>
      </c>
      <c r="AN653" s="17">
        <v>2.8511999128400849E-2</v>
      </c>
      <c r="AO653" s="17">
        <v>4.7382781019142284</v>
      </c>
      <c r="AP653" s="17">
        <v>1.1276137888738267</v>
      </c>
      <c r="AQ653" s="17">
        <v>33.69235793116156</v>
      </c>
      <c r="AR653" s="17">
        <v>0.83210385418432564</v>
      </c>
      <c r="AS653" s="17">
        <v>1.1558129519357478</v>
      </c>
      <c r="AT653" s="17">
        <v>-0.99999999999999833</v>
      </c>
      <c r="AU653" s="17">
        <v>-0.99999999999999833</v>
      </c>
      <c r="AV653" s="17">
        <v>0.9984987357044729</v>
      </c>
      <c r="AW653" s="17">
        <v>81.751428862368073</v>
      </c>
      <c r="AX653" s="17">
        <v>77.870217270053615</v>
      </c>
      <c r="AY653" s="17">
        <v>0.20752713502883208</v>
      </c>
      <c r="AZ653" s="17">
        <v>15.687619122649103</v>
      </c>
      <c r="BA653" s="22">
        <v>1404.3568600296899</v>
      </c>
      <c r="CU653" t="e">
        <v>#N/A</v>
      </c>
      <c r="CV653" t="e">
        <v>#N/A</v>
      </c>
    </row>
    <row r="654" spans="1:100" x14ac:dyDescent="0.25">
      <c r="A654">
        <v>1847</v>
      </c>
      <c r="B654" t="s">
        <v>1080</v>
      </c>
      <c r="C654" s="22">
        <v>3</v>
      </c>
      <c r="D654" s="17">
        <v>4.6991488710542999</v>
      </c>
      <c r="E654" s="17">
        <v>0</v>
      </c>
      <c r="F654" s="17">
        <v>0.18809278711640187</v>
      </c>
      <c r="G654" s="17">
        <v>0.18809278711640187</v>
      </c>
      <c r="H654" s="17">
        <v>-4.2508280614088095E-2</v>
      </c>
      <c r="I654" s="17">
        <v>0</v>
      </c>
      <c r="J654" s="17">
        <v>-2.5504968368452881</v>
      </c>
      <c r="K654" s="17">
        <v>-4.2508280614088095E-2</v>
      </c>
      <c r="L654" s="17">
        <v>-0.99999999999999811</v>
      </c>
      <c r="M654" s="17">
        <v>-0.99999999999999811</v>
      </c>
      <c r="N654" s="17">
        <v>-0.85016561228176313</v>
      </c>
      <c r="O654" s="17">
        <v>2.3367448213254156</v>
      </c>
      <c r="P654" s="17">
        <v>-8.5565276307873112E-2</v>
      </c>
      <c r="Q654" s="17">
        <v>1.8496657289297607</v>
      </c>
      <c r="R654" s="17">
        <v>0.5184721696164214</v>
      </c>
      <c r="S654" s="17">
        <v>0.3333333333333327</v>
      </c>
      <c r="T654" s="17">
        <v>0.36401486277822637</v>
      </c>
      <c r="U654" s="17">
        <v>9.2394906082474096E-2</v>
      </c>
      <c r="V654" s="17">
        <v>-4.6391271087683856E-3</v>
      </c>
      <c r="W654" s="17">
        <v>33.104490227974132</v>
      </c>
      <c r="X654" s="17">
        <v>1.1122828678478276</v>
      </c>
      <c r="Y654" s="17">
        <v>-0.99999999999999811</v>
      </c>
      <c r="Z654" s="17">
        <v>-0.99999999999999811</v>
      </c>
      <c r="AA654" s="17">
        <v>41.969194949227798</v>
      </c>
      <c r="AB654" s="17">
        <v>0.114209938096932</v>
      </c>
      <c r="AC654" s="17">
        <v>6.8852973214378582E-2</v>
      </c>
      <c r="AD654" s="17">
        <v>-1.61382602785657E-2</v>
      </c>
      <c r="AE654" s="17">
        <v>8.3462325516372466</v>
      </c>
      <c r="AF654" s="17">
        <v>0</v>
      </c>
      <c r="AG654" s="17">
        <v>-0.99999999999999811</v>
      </c>
      <c r="AH654" s="17">
        <v>-0.99999999999999811</v>
      </c>
      <c r="AI654" s="17">
        <v>2.9257472748633412E-2</v>
      </c>
      <c r="AJ654" s="17">
        <v>-4.6391271087683856E-3</v>
      </c>
      <c r="AK654" s="17">
        <v>4.4427859368839327E-2</v>
      </c>
      <c r="AL654" s="17">
        <v>-0.26521157000391643</v>
      </c>
      <c r="AM654" s="17">
        <v>0.62923234891900759</v>
      </c>
      <c r="AN654" s="17">
        <v>-6.8401749434352552E-2</v>
      </c>
      <c r="AO654" s="17">
        <v>15.952948019819386</v>
      </c>
      <c r="AP654" s="17">
        <v>-3.036101585878396</v>
      </c>
      <c r="AQ654" s="17">
        <v>30.553993391128849</v>
      </c>
      <c r="AR654" s="17">
        <v>0.78510397508526519</v>
      </c>
      <c r="AS654" s="17">
        <v>1.0697745872337394</v>
      </c>
      <c r="AT654" s="17">
        <v>-0.99999999999999811</v>
      </c>
      <c r="AU654" s="17">
        <v>-0.99999999999999811</v>
      </c>
      <c r="AV654" s="17">
        <v>0.70656495673282338</v>
      </c>
      <c r="AW654" s="17">
        <v>41.269838184674796</v>
      </c>
      <c r="AX654" s="17">
        <v>41.391074928770628</v>
      </c>
      <c r="AY654" s="17">
        <v>-2.7290579111702663E-2</v>
      </c>
      <c r="AZ654" s="17">
        <v>-26.34626746164777</v>
      </c>
      <c r="BA654" s="22">
        <v>1387.1697441078932</v>
      </c>
      <c r="CU654" t="e">
        <v>#N/A</v>
      </c>
      <c r="CV654" t="e">
        <v>#N/A</v>
      </c>
    </row>
    <row r="655" spans="1:100" x14ac:dyDescent="0.25">
      <c r="A655">
        <v>1860</v>
      </c>
      <c r="B655" t="s">
        <v>1081</v>
      </c>
      <c r="C655" s="22">
        <v>3</v>
      </c>
      <c r="D655" s="17">
        <v>6.6642740211847782</v>
      </c>
      <c r="E655" s="17">
        <v>0</v>
      </c>
      <c r="F655" s="17">
        <v>1.3660032373095928E-2</v>
      </c>
      <c r="G655" s="17">
        <v>1.3660032373095928E-2</v>
      </c>
      <c r="H655" s="17">
        <v>-0.16447583882879099</v>
      </c>
      <c r="I655" s="17">
        <v>0</v>
      </c>
      <c r="J655" s="17">
        <v>-9.8685503297274568</v>
      </c>
      <c r="K655" s="17">
        <v>-0.16447583882879099</v>
      </c>
      <c r="L655" s="17">
        <v>-1.0000000000000007</v>
      </c>
      <c r="M655" s="17">
        <v>-1.0000000000000007</v>
      </c>
      <c r="N655" s="17">
        <v>-3.2895167765758195</v>
      </c>
      <c r="O655" s="17">
        <v>-3.190616276169584</v>
      </c>
      <c r="P655" s="17">
        <v>-0.42471488317699274</v>
      </c>
      <c r="Q655" s="17">
        <v>0.1100433939582029</v>
      </c>
      <c r="R655" s="17">
        <v>1.6264391292647621E-2</v>
      </c>
      <c r="S655" s="17">
        <v>0.33333333333333326</v>
      </c>
      <c r="T655" s="17">
        <v>0.17973026958900507</v>
      </c>
      <c r="U655" s="17">
        <v>0.29205451261076165</v>
      </c>
      <c r="V655" s="17">
        <v>0</v>
      </c>
      <c r="W655" s="17">
        <v>38.783758174475665</v>
      </c>
      <c r="X655" s="17">
        <v>1.692154428449848</v>
      </c>
      <c r="Y655" s="17">
        <v>-1.0000000000000007</v>
      </c>
      <c r="Z655" s="17">
        <v>-1.0000000000000007</v>
      </c>
      <c r="AA655" s="17">
        <v>61.624624718893728</v>
      </c>
      <c r="AB655" s="17">
        <v>0.29974360165094149</v>
      </c>
      <c r="AC655" s="17">
        <v>-0.14776600746628335</v>
      </c>
      <c r="AD655" s="17">
        <v>0.30451444887785023</v>
      </c>
      <c r="AE655" s="17">
        <v>22.824602153125419</v>
      </c>
      <c r="AF655" s="17">
        <v>0.58333333333333337</v>
      </c>
      <c r="AG655" s="17">
        <v>-1.0000000000000007</v>
      </c>
      <c r="AH655" s="17">
        <v>-1.0000000000000007</v>
      </c>
      <c r="AI655" s="17">
        <v>0</v>
      </c>
      <c r="AJ655" s="17">
        <v>0</v>
      </c>
      <c r="AK655" s="17">
        <v>0.1426685982429188</v>
      </c>
      <c r="AL655" s="17">
        <v>0.68621239813825807</v>
      </c>
      <c r="AM655" s="17">
        <v>-4.5629059182238502E-2</v>
      </c>
      <c r="AN655" s="17">
        <v>0.28181012439110881</v>
      </c>
      <c r="AO655" s="17">
        <v>-0.42738348834136919</v>
      </c>
      <c r="AP655" s="17">
        <v>10.47631510046901</v>
      </c>
      <c r="AQ655" s="17">
        <v>28.915207844748181</v>
      </c>
      <c r="AR655" s="17">
        <v>0.80511811553310042</v>
      </c>
      <c r="AS655" s="17">
        <v>1.5276785896210567</v>
      </c>
      <c r="AT655" s="17">
        <v>-1.0000000000000007</v>
      </c>
      <c r="AU655" s="17">
        <v>-1.0000000000000007</v>
      </c>
      <c r="AV655" s="17">
        <v>2.9924423665743549E-2</v>
      </c>
      <c r="AW655" s="17">
        <v>68.910323543193144</v>
      </c>
      <c r="AX655" s="17">
        <v>68.910323543193144</v>
      </c>
      <c r="AY655" s="17">
        <v>3.9253924924914259E-3</v>
      </c>
      <c r="AZ655" s="17">
        <v>-22.094212959436181</v>
      </c>
      <c r="BA655" s="22">
        <v>1438.9828339404542</v>
      </c>
      <c r="CU655" t="e">
        <v>#N/A</v>
      </c>
      <c r="CV655" t="e">
        <v>#N/A</v>
      </c>
    </row>
    <row r="656" spans="1:100" x14ac:dyDescent="0.25">
      <c r="A656">
        <v>1868</v>
      </c>
      <c r="B656" t="s">
        <v>1082</v>
      </c>
      <c r="C656" s="22">
        <v>3</v>
      </c>
      <c r="D656" s="17">
        <v>5.523156169844075</v>
      </c>
      <c r="E656" s="17">
        <v>0.14160134802901958</v>
      </c>
      <c r="F656" s="17">
        <v>-0.17033441727728205</v>
      </c>
      <c r="G656" s="17">
        <v>-7.1784748452263736E-2</v>
      </c>
      <c r="H656" s="17">
        <v>0.69032498858870261</v>
      </c>
      <c r="I656" s="17">
        <v>0</v>
      </c>
      <c r="J656" s="17">
        <v>41.41949931532212</v>
      </c>
      <c r="K656" s="17">
        <v>0.69032498858870261</v>
      </c>
      <c r="L656" s="17">
        <v>-1.0000000000000007</v>
      </c>
      <c r="M656" s="17">
        <v>-1.0000000000000007</v>
      </c>
      <c r="N656" s="17">
        <v>13.806499771774044</v>
      </c>
      <c r="O656" s="17">
        <v>46.870870736713947</v>
      </c>
      <c r="P656" s="17">
        <v>1.0670769901666515</v>
      </c>
      <c r="Q656" s="17">
        <v>6.9659360851770824E-2</v>
      </c>
      <c r="R656" s="17">
        <v>7.3193638868753907E-2</v>
      </c>
      <c r="S656" s="17">
        <v>0.32139746910402206</v>
      </c>
      <c r="T656" s="17">
        <v>0.32974833166516154</v>
      </c>
      <c r="U656" s="17">
        <v>0.32549797988831924</v>
      </c>
      <c r="V656" s="17">
        <v>0.1695832048623202</v>
      </c>
      <c r="W656" s="17">
        <v>18.236079877244833</v>
      </c>
      <c r="X656" s="17">
        <v>2.2767269592395065</v>
      </c>
      <c r="Y656" s="17">
        <v>-1.0000000000000007</v>
      </c>
      <c r="Z656" s="17">
        <v>-1.0000000000000007</v>
      </c>
      <c r="AA656" s="17">
        <v>73.08551132356024</v>
      </c>
      <c r="AB656" s="17">
        <v>0.26784513688057882</v>
      </c>
      <c r="AC656" s="17">
        <v>0.51485862950738381</v>
      </c>
      <c r="AD656" s="17">
        <v>0.31282098976097145</v>
      </c>
      <c r="AE656" s="17">
        <v>54.776237807446712</v>
      </c>
      <c r="AF656" s="17">
        <v>0.81818181818181823</v>
      </c>
      <c r="AG656" s="17">
        <v>-1.0000000000000007</v>
      </c>
      <c r="AH656" s="17">
        <v>-1.0000000000000007</v>
      </c>
      <c r="AI656" s="17">
        <v>2.2431911202953556E-3</v>
      </c>
      <c r="AJ656" s="17">
        <v>0.1695832048623202</v>
      </c>
      <c r="AK656" s="17">
        <v>-0.11584085952281208</v>
      </c>
      <c r="AL656" s="17">
        <v>6.8286671486846695E-2</v>
      </c>
      <c r="AM656" s="17">
        <v>0.38816718803373279</v>
      </c>
      <c r="AN656" s="17">
        <v>8.664664492888817E-2</v>
      </c>
      <c r="AO656" s="17">
        <v>9.1249754032292625</v>
      </c>
      <c r="AP656" s="17">
        <v>2.5075994806564381</v>
      </c>
      <c r="AQ656" s="17">
        <v>59.655579192566961</v>
      </c>
      <c r="AR656" s="17">
        <v>1.1462269855198233</v>
      </c>
      <c r="AS656" s="17">
        <v>2.967051947828208</v>
      </c>
      <c r="AT656" s="17">
        <v>-1.0000000000000007</v>
      </c>
      <c r="AU656" s="17">
        <v>-1.0000000000000007</v>
      </c>
      <c r="AV656" s="17">
        <v>1.4088904164912229E-3</v>
      </c>
      <c r="AW656" s="17">
        <v>122.46398154093072</v>
      </c>
      <c r="AX656" s="17">
        <v>139.46716584956857</v>
      </c>
      <c r="AY656" s="17">
        <v>0.26145055387954952</v>
      </c>
      <c r="AZ656" s="17">
        <v>19.74532112587109</v>
      </c>
      <c r="BA656" s="22">
        <v>1454.8650717758576</v>
      </c>
      <c r="CU656" t="e">
        <v>#N/A</v>
      </c>
      <c r="CV656" t="e">
        <v>#N/A</v>
      </c>
    </row>
    <row r="657" spans="1:100" x14ac:dyDescent="0.25">
      <c r="A657">
        <v>1872</v>
      </c>
      <c r="B657" t="s">
        <v>1083</v>
      </c>
      <c r="C657" s="22">
        <v>3</v>
      </c>
      <c r="D657" s="17">
        <v>4.1749279443399576</v>
      </c>
      <c r="E657" s="17">
        <v>0.24556622500883815</v>
      </c>
      <c r="F657" s="17">
        <v>-0.22025753520724883</v>
      </c>
      <c r="G657" s="17">
        <v>-0.14979243374776008</v>
      </c>
      <c r="H657" s="17">
        <v>0.3594535722233374</v>
      </c>
      <c r="I657" s="17">
        <v>0</v>
      </c>
      <c r="J657" s="17">
        <v>21.567214333400244</v>
      </c>
      <c r="K657" s="17">
        <v>0.3594535722233374</v>
      </c>
      <c r="L657" s="17">
        <v>-1.0000000000000013</v>
      </c>
      <c r="M657" s="17">
        <v>-1.0000000000000013</v>
      </c>
      <c r="N657" s="17">
        <v>7.1890714444667463</v>
      </c>
      <c r="O657" s="17">
        <v>25.592349843992437</v>
      </c>
      <c r="P657" s="17">
        <v>-1.498285868144603</v>
      </c>
      <c r="Q657" s="17">
        <v>1.3302944870067308</v>
      </c>
      <c r="R657" s="17">
        <v>0.39525405786001022</v>
      </c>
      <c r="S657" s="17">
        <v>0.33333333333333381</v>
      </c>
      <c r="T657" s="17">
        <v>0.23662555990190617</v>
      </c>
      <c r="U657" s="17">
        <v>0.19982108019145961</v>
      </c>
      <c r="V657" s="17">
        <v>-4.4802037912413054E-3</v>
      </c>
      <c r="W657" s="17">
        <v>16.233847896484832</v>
      </c>
      <c r="X657" s="17">
        <v>1.0126012558492068</v>
      </c>
      <c r="Y657" s="17">
        <v>-1.0000000000000013</v>
      </c>
      <c r="Z657" s="17">
        <v>-1.0000000000000013</v>
      </c>
      <c r="AA657" s="17">
        <v>73.076499222924213</v>
      </c>
      <c r="AB657" s="17">
        <v>0.33818020769261858</v>
      </c>
      <c r="AC657" s="17">
        <v>0.40785792721836645</v>
      </c>
      <c r="AD657" s="17">
        <v>0.38290981046060268</v>
      </c>
      <c r="AE657" s="17">
        <v>56.44739726857938</v>
      </c>
      <c r="AF657" s="17">
        <v>0.7</v>
      </c>
      <c r="AG657" s="17">
        <v>-1.0000000000000013</v>
      </c>
      <c r="AH657" s="17">
        <v>-1.0000000000000013</v>
      </c>
      <c r="AI657" s="17">
        <v>0</v>
      </c>
      <c r="AJ657" s="17">
        <v>-4.4802037912413054E-3</v>
      </c>
      <c r="AK657" s="17">
        <v>6.3325433871436076E-2</v>
      </c>
      <c r="AL657" s="17">
        <v>-4.2884669863795535E-2</v>
      </c>
      <c r="AM657" s="17">
        <v>-1.8114121731783783E-2</v>
      </c>
      <c r="AN657" s="17">
        <v>-0.56107040046951562</v>
      </c>
      <c r="AO657" s="17">
        <v>-0.13622587393741759</v>
      </c>
      <c r="AP657" s="17">
        <v>-14.241183361056866</v>
      </c>
      <c r="AQ657" s="17">
        <v>37.801062229885076</v>
      </c>
      <c r="AR657" s="17">
        <v>0.76529976963545854</v>
      </c>
      <c r="AS657" s="17">
        <v>1.3720548280725444</v>
      </c>
      <c r="AT657" s="17">
        <v>-1.0000000000000013</v>
      </c>
      <c r="AU657" s="17">
        <v>-1.0000000000000013</v>
      </c>
      <c r="AV657" s="17">
        <v>0.24546162411225025</v>
      </c>
      <c r="AW657" s="17">
        <v>84.427665705859852</v>
      </c>
      <c r="AX657" s="17">
        <v>83.979645326735749</v>
      </c>
      <c r="AY657" s="17">
        <v>0.39642351814958687</v>
      </c>
      <c r="AZ657" s="17">
        <v>30.700826957844939</v>
      </c>
      <c r="BA657" s="22">
        <v>1465.1887340657524</v>
      </c>
      <c r="CU657" t="e">
        <v>#N/A</v>
      </c>
      <c r="CV657" t="e">
        <v>#N/A</v>
      </c>
    </row>
    <row r="658" spans="1:100" x14ac:dyDescent="0.25">
      <c r="A658">
        <v>1876</v>
      </c>
      <c r="B658" t="s">
        <v>1084</v>
      </c>
      <c r="C658" s="22">
        <v>3</v>
      </c>
      <c r="D658" s="17">
        <v>4.154514990662264</v>
      </c>
      <c r="E658" s="17">
        <v>-0.52379890850817534</v>
      </c>
      <c r="F658" s="17">
        <v>8.8147507852011281E-2</v>
      </c>
      <c r="G658" s="17">
        <v>-6.5663176575453175E-2</v>
      </c>
      <c r="H658" s="17">
        <v>0.3857300388573045</v>
      </c>
      <c r="I658" s="17">
        <v>0.10326462593280684</v>
      </c>
      <c r="J658" s="17">
        <v>29.339679887406682</v>
      </c>
      <c r="K658" s="17">
        <v>0.48899466479011128</v>
      </c>
      <c r="L658" s="17">
        <v>-1.0000000000000033</v>
      </c>
      <c r="M658" s="17">
        <v>-1.0000000000000033</v>
      </c>
      <c r="N658" s="17">
        <v>9.7798932958022267</v>
      </c>
      <c r="O658" s="17">
        <v>33.42853170149349</v>
      </c>
      <c r="P658" s="17">
        <v>-0.2440724708425154</v>
      </c>
      <c r="Q658" s="17">
        <v>0.67590613383186526</v>
      </c>
      <c r="R658" s="17">
        <v>0.21490513888935397</v>
      </c>
      <c r="S658" s="17">
        <v>0.33018020466261933</v>
      </c>
      <c r="T658" s="17">
        <v>0.29646166495920567</v>
      </c>
      <c r="U658" s="17">
        <v>0.33760452750642483</v>
      </c>
      <c r="V658" s="17">
        <v>3.2504933505198667E-3</v>
      </c>
      <c r="W658" s="17">
        <v>19.140089027546317</v>
      </c>
      <c r="X658" s="17">
        <v>1.4706966065864027</v>
      </c>
      <c r="Y658" s="17">
        <v>-1.0000000000000033</v>
      </c>
      <c r="Z658" s="17">
        <v>-1.0000000000000033</v>
      </c>
      <c r="AA658" s="17">
        <v>58.383537330359054</v>
      </c>
      <c r="AB658" s="17">
        <v>1.9283460649335751E-3</v>
      </c>
      <c r="AC658" s="17">
        <v>0.26692495190438453</v>
      </c>
      <c r="AD658" s="17">
        <v>0.51171756530914991</v>
      </c>
      <c r="AE658" s="17">
        <v>39.028543163923381</v>
      </c>
      <c r="AF658" s="17">
        <v>0.84615384615384615</v>
      </c>
      <c r="AG658" s="17">
        <v>-1.0000000000000033</v>
      </c>
      <c r="AH658" s="17">
        <v>-1.0000000000000033</v>
      </c>
      <c r="AI658" s="17">
        <v>0</v>
      </c>
      <c r="AJ658" s="17">
        <v>3.2504933505198667E-3</v>
      </c>
      <c r="AK658" s="17">
        <v>-7.5667918344316284E-2</v>
      </c>
      <c r="AL658" s="17">
        <v>0.10155828945739448</v>
      </c>
      <c r="AM658" s="17">
        <v>-1.1695472052518351E-2</v>
      </c>
      <c r="AN658" s="17">
        <v>0.60873534354966397</v>
      </c>
      <c r="AO658" s="17">
        <v>-0.67072639303454107</v>
      </c>
      <c r="AP658" s="17">
        <v>15.726175036028572</v>
      </c>
      <c r="AQ658" s="17">
        <v>48.479768914952956</v>
      </c>
      <c r="AR658" s="17">
        <v>0.96749689047876986</v>
      </c>
      <c r="AS658" s="17">
        <v>1.959691271376516</v>
      </c>
      <c r="AT658" s="17">
        <v>-1.0000000000000033</v>
      </c>
      <c r="AU658" s="17">
        <v>-1.0000000000000033</v>
      </c>
      <c r="AV658" s="17">
        <v>0.1492419623139008</v>
      </c>
      <c r="AW658" s="17">
        <v>107.53824406788114</v>
      </c>
      <c r="AX658" s="17">
        <v>107.86329340293311</v>
      </c>
      <c r="AY658" s="17">
        <v>0.26543522685982174</v>
      </c>
      <c r="AZ658" s="17">
        <v>60.811767873938265</v>
      </c>
      <c r="BA658" s="22">
        <v>1604.2884030113696</v>
      </c>
      <c r="CU658" t="e">
        <v>#N/A</v>
      </c>
      <c r="CV658" t="e">
        <v>#N/A</v>
      </c>
    </row>
    <row r="659" spans="1:100" x14ac:dyDescent="0.25">
      <c r="A659">
        <v>1880</v>
      </c>
      <c r="B659" t="s">
        <v>1085</v>
      </c>
      <c r="C659" s="22">
        <v>3</v>
      </c>
      <c r="D659" s="17">
        <v>4.5495588359432375</v>
      </c>
      <c r="E659" s="17">
        <v>3.1273554371784335E-2</v>
      </c>
      <c r="F659" s="17">
        <v>0.13531416962150192</v>
      </c>
      <c r="G659" s="17">
        <v>0.13531416962150192</v>
      </c>
      <c r="H659" s="17">
        <v>0.12057134030940497</v>
      </c>
      <c r="I659" s="17">
        <v>0</v>
      </c>
      <c r="J659" s="17">
        <v>7.2342804185642962</v>
      </c>
      <c r="K659" s="17">
        <v>0.12057134030940497</v>
      </c>
      <c r="L659" s="17">
        <v>-1.000000000000002</v>
      </c>
      <c r="M659" s="17">
        <v>-1.000000000000002</v>
      </c>
      <c r="N659" s="17">
        <v>2.4114268061880981</v>
      </c>
      <c r="O659" s="17">
        <v>11.919153424129043</v>
      </c>
      <c r="P659" s="17">
        <v>-5.9221407541972845E-2</v>
      </c>
      <c r="Q659" s="17">
        <v>2.9755643477587927</v>
      </c>
      <c r="R659" s="17">
        <v>0.9736482075602293</v>
      </c>
      <c r="S659" s="17">
        <v>0.33333333333333348</v>
      </c>
      <c r="T659" s="17">
        <v>0.26796046958314834</v>
      </c>
      <c r="U659" s="17">
        <v>0.48784592202207855</v>
      </c>
      <c r="V659" s="17">
        <v>-3.8413396352068196E-2</v>
      </c>
      <c r="W659" s="17">
        <v>37.206199531083534</v>
      </c>
      <c r="X659" s="17">
        <v>2.1085097709283032</v>
      </c>
      <c r="Y659" s="17">
        <v>-1.000000000000002</v>
      </c>
      <c r="Z659" s="17">
        <v>-1.000000000000002</v>
      </c>
      <c r="AA659" s="17">
        <v>79.150995111990909</v>
      </c>
      <c r="AB659" s="17">
        <v>0.20086343743033358</v>
      </c>
      <c r="AC659" s="17">
        <v>0.34441401405188565</v>
      </c>
      <c r="AD659" s="17">
        <v>0.2741454959847236</v>
      </c>
      <c r="AE659" s="17">
        <v>40.971147373347158</v>
      </c>
      <c r="AF659" s="17">
        <v>0.73333333333333328</v>
      </c>
      <c r="AG659" s="17">
        <v>-1.000000000000002</v>
      </c>
      <c r="AH659" s="17">
        <v>-1.000000000000002</v>
      </c>
      <c r="AI659" s="17">
        <v>2.6285195776289426E-2</v>
      </c>
      <c r="AJ659" s="17">
        <v>-3.8413396352068196E-2</v>
      </c>
      <c r="AK659" s="17">
        <v>8.8996620418786893E-2</v>
      </c>
      <c r="AL659" s="17">
        <v>1.5865800430220638</v>
      </c>
      <c r="AM659" s="17">
        <v>-0.55695525374072063</v>
      </c>
      <c r="AN659" s="17">
        <v>-0.36467997347615999</v>
      </c>
      <c r="AO659" s="17">
        <v>-13.478898241424078</v>
      </c>
      <c r="AP659" s="17">
        <v>-1.1840991217936798</v>
      </c>
      <c r="AQ659" s="17">
        <v>44.440479949647845</v>
      </c>
      <c r="AR659" s="17">
        <v>1.0507263285864925</v>
      </c>
      <c r="AS659" s="17">
        <v>2.2290811112377069</v>
      </c>
      <c r="AT659" s="17">
        <v>-1.000000000000002</v>
      </c>
      <c r="AU659" s="17">
        <v>-1.000000000000002</v>
      </c>
      <c r="AV659" s="17">
        <v>1.1089623771817314</v>
      </c>
      <c r="AW659" s="17">
        <v>89.886049414326223</v>
      </c>
      <c r="AX659" s="17">
        <v>86.570413694645183</v>
      </c>
      <c r="AY659" s="17">
        <v>0.19112015278677669</v>
      </c>
      <c r="AZ659" s="17">
        <v>33.967678608202668</v>
      </c>
      <c r="BA659" s="22">
        <v>1554.3032559360499</v>
      </c>
      <c r="CU659" t="e">
        <v>#N/A</v>
      </c>
      <c r="CV659" t="e">
        <v>#N/A</v>
      </c>
    </row>
    <row r="660" spans="1:100" x14ac:dyDescent="0.25">
      <c r="A660">
        <v>1884</v>
      </c>
      <c r="B660" t="s">
        <v>1086</v>
      </c>
      <c r="C660" s="22">
        <v>3</v>
      </c>
      <c r="D660" s="17">
        <v>5.6149283070668439</v>
      </c>
      <c r="E660" s="17">
        <v>8.0477961993347773E-3</v>
      </c>
      <c r="F660" s="17">
        <v>-0.15883708832071053</v>
      </c>
      <c r="G660" s="17">
        <v>-0.15883708832071053</v>
      </c>
      <c r="H660" s="17">
        <v>0.26227637865195147</v>
      </c>
      <c r="I660" s="17">
        <v>0</v>
      </c>
      <c r="J660" s="17">
        <v>15.736582719117086</v>
      </c>
      <c r="K660" s="17">
        <v>0.26227637865195147</v>
      </c>
      <c r="L660" s="17">
        <v>-1.0000000000000007</v>
      </c>
      <c r="M660" s="17">
        <v>-1.0000000000000007</v>
      </c>
      <c r="N660" s="17">
        <v>5.2455275730390296</v>
      </c>
      <c r="O660" s="17">
        <v>21.19267393786323</v>
      </c>
      <c r="P660" s="17">
        <v>9.2801170375615104E-3</v>
      </c>
      <c r="Q660" s="17">
        <v>0.13120398216912055</v>
      </c>
      <c r="R660" s="17">
        <v>5.5311063471496169E-2</v>
      </c>
      <c r="S660" s="17">
        <v>0.33333333333333354</v>
      </c>
      <c r="T660" s="17">
        <v>0.39608664145588662</v>
      </c>
      <c r="U660" s="17">
        <v>0.54103742342918393</v>
      </c>
      <c r="V660" s="17">
        <v>0</v>
      </c>
      <c r="W660" s="17">
        <v>40.32724078265808</v>
      </c>
      <c r="X660" s="17">
        <v>2.6810803183944301</v>
      </c>
      <c r="Y660" s="17">
        <v>-1.0000000000000007</v>
      </c>
      <c r="Z660" s="17">
        <v>-1.0000000000000007</v>
      </c>
      <c r="AA660" s="17">
        <v>68.690018369704347</v>
      </c>
      <c r="AB660" s="17">
        <v>0.34036711294818134</v>
      </c>
      <c r="AC660" s="17">
        <v>0.15204890854674144</v>
      </c>
      <c r="AD660" s="17">
        <v>7.3733308976573028E-2</v>
      </c>
      <c r="AE660" s="17">
        <v>28.307466523574799</v>
      </c>
      <c r="AF660" s="17">
        <v>0.61111111111111116</v>
      </c>
      <c r="AG660" s="17">
        <v>-1.0000000000000007</v>
      </c>
      <c r="AH660" s="17">
        <v>-1.0000000000000007</v>
      </c>
      <c r="AI660" s="17">
        <v>1.3144751182250147E-2</v>
      </c>
      <c r="AJ660" s="17">
        <v>0</v>
      </c>
      <c r="AK660" s="17">
        <v>0.47873998330644058</v>
      </c>
      <c r="AL660" s="17">
        <v>0.11081241113640908</v>
      </c>
      <c r="AM660" s="17">
        <v>6.2791573405692441E-2</v>
      </c>
      <c r="AN660" s="17">
        <v>-0.18904574577524413</v>
      </c>
      <c r="AO660" s="17">
        <v>3.9634892516745146</v>
      </c>
      <c r="AP660" s="17">
        <v>-4.1720815886990588</v>
      </c>
      <c r="AQ660" s="17">
        <v>56.06382350177519</v>
      </c>
      <c r="AR660" s="17">
        <v>1.2704573982184042</v>
      </c>
      <c r="AS660" s="17">
        <v>2.943356697046382</v>
      </c>
      <c r="AT660" s="17">
        <v>-1.0000000000000007</v>
      </c>
      <c r="AU660" s="17">
        <v>-1.0000000000000007</v>
      </c>
      <c r="AV660" s="17">
        <v>-0.10352602484921436</v>
      </c>
      <c r="AW660" s="17">
        <v>85.710610718868637</v>
      </c>
      <c r="AX660" s="17">
        <v>85.973505742513638</v>
      </c>
      <c r="AY660" s="17">
        <v>0.29974867877841077</v>
      </c>
      <c r="AZ660" s="17">
        <v>31.098536903023017</v>
      </c>
      <c r="BA660" s="22">
        <v>1484.4717277352424</v>
      </c>
      <c r="CU660" t="e">
        <v>#N/A</v>
      </c>
      <c r="CV660" t="e">
        <v>#N/A</v>
      </c>
    </row>
    <row r="661" spans="1:100" x14ac:dyDescent="0.25">
      <c r="A661">
        <v>1885</v>
      </c>
      <c r="B661" t="s">
        <v>1087</v>
      </c>
      <c r="C661" s="22">
        <v>3</v>
      </c>
      <c r="D661" s="17">
        <v>5.247900452729902</v>
      </c>
      <c r="E661" s="17">
        <v>-0.92441828792145175</v>
      </c>
      <c r="F661" s="17">
        <v>0.61121628347151358</v>
      </c>
      <c r="G661" s="17">
        <v>0.32845297747699892</v>
      </c>
      <c r="H661" s="17">
        <v>0.33232034037119002</v>
      </c>
      <c r="I661" s="17">
        <v>8.4962421940790386E-3</v>
      </c>
      <c r="J661" s="17">
        <v>20.448994953916166</v>
      </c>
      <c r="K661" s="17">
        <v>0.34081658256526909</v>
      </c>
      <c r="L661" s="17">
        <v>-0.99999999999999944</v>
      </c>
      <c r="M661" s="17">
        <v>-0.99999999999999944</v>
      </c>
      <c r="N661" s="17">
        <v>6.8163316513053811</v>
      </c>
      <c r="O661" s="17">
        <v>26.025348384123056</v>
      </c>
      <c r="P661" s="17">
        <v>-0.2381826016550182</v>
      </c>
      <c r="Q661" s="17">
        <v>-2.8927357738512995</v>
      </c>
      <c r="R661" s="17">
        <v>-0.99348481088455309</v>
      </c>
      <c r="S661" s="17">
        <v>0.3333333333333327</v>
      </c>
      <c r="T661" s="17">
        <v>0.3333333333333327</v>
      </c>
      <c r="U661" s="17">
        <v>0.3668727038629126</v>
      </c>
      <c r="V661" s="17">
        <v>0.2715462761277716</v>
      </c>
      <c r="W661" s="17">
        <v>38.570762563683246</v>
      </c>
      <c r="X661" s="17">
        <v>3.42261855631968</v>
      </c>
      <c r="Y661" s="17">
        <v>-0.99999999999999944</v>
      </c>
      <c r="Z661" s="17">
        <v>-0.99999999999999944</v>
      </c>
      <c r="AA661" s="17">
        <v>77.971992612753255</v>
      </c>
      <c r="AB661" s="17">
        <v>0.39075935971225806</v>
      </c>
      <c r="AC661" s="17">
        <v>0.16943573638660855</v>
      </c>
      <c r="AD661" s="17">
        <v>0.2476992011002237</v>
      </c>
      <c r="AE661" s="17">
        <v>40.394714859954554</v>
      </c>
      <c r="AF661" s="17">
        <v>0.89473684210526316</v>
      </c>
      <c r="AG661" s="17">
        <v>-0.99999999999999944</v>
      </c>
      <c r="AH661" s="17">
        <v>-0.99999999999999944</v>
      </c>
      <c r="AI661" s="17">
        <v>-1.5669401554466389E-2</v>
      </c>
      <c r="AJ661" s="17">
        <v>0.2715462761277716</v>
      </c>
      <c r="AK661" s="17">
        <v>9.5363641101669349E-3</v>
      </c>
      <c r="AL661" s="17">
        <v>0.2207293661862828</v>
      </c>
      <c r="AM661" s="17">
        <v>-4.7320090044058363E-2</v>
      </c>
      <c r="AN661" s="17">
        <v>8.3875192244574778E-2</v>
      </c>
      <c r="AO661" s="17">
        <v>-1.1353204305506248</v>
      </c>
      <c r="AP661" s="17">
        <v>3.200526637045785</v>
      </c>
      <c r="AQ661" s="17">
        <v>59.019757517599437</v>
      </c>
      <c r="AR661" s="17">
        <v>1.3050856466573506</v>
      </c>
      <c r="AS661" s="17">
        <v>3.7634351388849452</v>
      </c>
      <c r="AT661" s="17">
        <v>-0.99999999999999944</v>
      </c>
      <c r="AU661" s="17">
        <v>-0.99999999999999944</v>
      </c>
      <c r="AV661" s="17">
        <v>-0.66503183340755423</v>
      </c>
      <c r="AW661" s="17">
        <v>107.19786763392206</v>
      </c>
      <c r="AX661" s="17">
        <v>134.03910721560993</v>
      </c>
      <c r="AY661" s="17">
        <v>0.35452640227409876</v>
      </c>
      <c r="AZ661" s="17">
        <v>11.968544883783954</v>
      </c>
      <c r="BA661" s="22">
        <v>1608.3089119603437</v>
      </c>
      <c r="CU661" t="e">
        <v>#N/A</v>
      </c>
      <c r="CV661" t="e">
        <v>#N/A</v>
      </c>
    </row>
    <row r="662" spans="1:100" x14ac:dyDescent="0.25">
      <c r="A662">
        <v>1891</v>
      </c>
      <c r="B662" t="s">
        <v>1088</v>
      </c>
      <c r="C662" s="22">
        <v>3</v>
      </c>
      <c r="D662" s="17">
        <v>3.7835359116055813</v>
      </c>
      <c r="E662" s="17">
        <v>-6.3627331714414398E-2</v>
      </c>
      <c r="F662" s="17">
        <v>0.14224967663920293</v>
      </c>
      <c r="G662" s="17">
        <v>0.1202050620172942</v>
      </c>
      <c r="H662" s="17">
        <v>0.4015515695726638</v>
      </c>
      <c r="I662" s="17">
        <v>-6.4580310796392886E-3</v>
      </c>
      <c r="J662" s="17">
        <v>23.705612309581472</v>
      </c>
      <c r="K662" s="17">
        <v>0.39509353849302453</v>
      </c>
      <c r="L662" s="17">
        <v>-1.0000000000000022</v>
      </c>
      <c r="M662" s="17">
        <v>-1.0000000000000022</v>
      </c>
      <c r="N662" s="17">
        <v>7.9018707698604898</v>
      </c>
      <c r="O662" s="17">
        <v>27.609353283204346</v>
      </c>
      <c r="P662" s="17">
        <v>-0.12825224700945667</v>
      </c>
      <c r="Q662" s="17">
        <v>-0.39318437491048652</v>
      </c>
      <c r="R662" s="17">
        <v>-0.10725145732006405</v>
      </c>
      <c r="S662" s="17">
        <v>0.33333333333333376</v>
      </c>
      <c r="T662" s="17">
        <v>0.33333333333333376</v>
      </c>
      <c r="U662" s="17">
        <v>0.34251485188360797</v>
      </c>
      <c r="V662" s="17">
        <v>8.8271232644951576E-3</v>
      </c>
      <c r="W662" s="17">
        <v>24.91660413286986</v>
      </c>
      <c r="X662" s="17">
        <v>1.6945952752950466</v>
      </c>
      <c r="Y662" s="17">
        <v>-1.0000000000000022</v>
      </c>
      <c r="Z662" s="17">
        <v>-1.0000000000000022</v>
      </c>
      <c r="AA662" s="17">
        <v>38.267330848849049</v>
      </c>
      <c r="AB662" s="17">
        <v>-0.2990630651172162</v>
      </c>
      <c r="AC662" s="17">
        <v>0.35711172819537973</v>
      </c>
      <c r="AD662" s="17">
        <v>0.21111090038782176</v>
      </c>
      <c r="AE662" s="17">
        <v>13.457978173299264</v>
      </c>
      <c r="AF662" s="17">
        <v>0.45454545454545453</v>
      </c>
      <c r="AG662" s="17">
        <v>-1.0000000000000022</v>
      </c>
      <c r="AH662" s="17">
        <v>-1.0000000000000022</v>
      </c>
      <c r="AI662" s="17">
        <v>-4.8548283365130399E-4</v>
      </c>
      <c r="AJ662" s="17">
        <v>8.8271232644951576E-3</v>
      </c>
      <c r="AK662" s="17">
        <v>2.7631049458378448E-2</v>
      </c>
      <c r="AL662" s="17">
        <v>1.1799419796981098E-2</v>
      </c>
      <c r="AM662" s="17">
        <v>-0.20438718897144459</v>
      </c>
      <c r="AN662" s="17">
        <v>-4.3213197033592166E-2</v>
      </c>
      <c r="AO662" s="17">
        <v>-4.9715244769942224</v>
      </c>
      <c r="AP662" s="17">
        <v>-1.0213328268548993</v>
      </c>
      <c r="AQ662" s="17">
        <v>48.622216442451332</v>
      </c>
      <c r="AR662" s="17">
        <v>1.0180086418147707</v>
      </c>
      <c r="AS662" s="17">
        <v>2.0896888137880718</v>
      </c>
      <c r="AT662" s="17">
        <v>-1.0000000000000022</v>
      </c>
      <c r="AU662" s="17">
        <v>-1.0000000000000022</v>
      </c>
      <c r="AV662" s="17">
        <v>1.2953604697230017E-2</v>
      </c>
      <c r="AW662" s="17">
        <v>64.855351305198511</v>
      </c>
      <c r="AX662" s="17">
        <v>65.728353974974993</v>
      </c>
      <c r="AY662" s="17">
        <v>6.7679770551926352E-2</v>
      </c>
      <c r="AZ662" s="17">
        <v>-18.90303012434223</v>
      </c>
      <c r="BA662" s="22">
        <v>1458.4326452329929</v>
      </c>
      <c r="CU662" t="e">
        <v>#N/A</v>
      </c>
      <c r="CV662" t="e">
        <v>#N/A</v>
      </c>
    </row>
    <row r="663" spans="1:100" x14ac:dyDescent="0.25">
      <c r="A663">
        <v>1895</v>
      </c>
      <c r="B663" t="s">
        <v>1089</v>
      </c>
      <c r="C663" s="22">
        <v>3</v>
      </c>
      <c r="D663" s="17">
        <v>2.9634967245111938</v>
      </c>
      <c r="E663" s="17">
        <v>-0.41853481803155324</v>
      </c>
      <c r="F663" s="17">
        <v>-8.0498538353337964E-2</v>
      </c>
      <c r="G663" s="17">
        <v>-0.18423256038676786</v>
      </c>
      <c r="H663" s="17">
        <v>1.1601056979997798E-2</v>
      </c>
      <c r="I663" s="17">
        <v>-3.4823636764625371E-3</v>
      </c>
      <c r="J663" s="17">
        <v>0.48712159821211665</v>
      </c>
      <c r="K663" s="17">
        <v>8.1186933035352626E-3</v>
      </c>
      <c r="L663" s="17">
        <v>-1.0000000000000027</v>
      </c>
      <c r="M663" s="17">
        <v>-1.0000000000000027</v>
      </c>
      <c r="N663" s="17">
        <v>0.16237386607070597</v>
      </c>
      <c r="O663" s="17">
        <v>3.2663857623365402</v>
      </c>
      <c r="P663" s="17">
        <v>-0.10030991966398937</v>
      </c>
      <c r="Q663" s="17">
        <v>-0.19258053083625051</v>
      </c>
      <c r="R663" s="17">
        <v>-3.0925263742253063E-2</v>
      </c>
      <c r="S663" s="17">
        <v>0.33333333333333409</v>
      </c>
      <c r="T663" s="17">
        <v>0.33333333333333409</v>
      </c>
      <c r="U663" s="17">
        <v>0.34716025838884529</v>
      </c>
      <c r="V663" s="17">
        <v>0.2309852238855451</v>
      </c>
      <c r="W663" s="17">
        <v>49.467738225500945</v>
      </c>
      <c r="X663" s="17">
        <v>3.4331003502317841</v>
      </c>
      <c r="Y663" s="17">
        <v>-1.0000000000000027</v>
      </c>
      <c r="Z663" s="17">
        <v>-1.0000000000000027</v>
      </c>
      <c r="AA663" s="17">
        <v>69.699205123761146</v>
      </c>
      <c r="AB663" s="17">
        <v>3.8370223626902025E-2</v>
      </c>
      <c r="AC663" s="17">
        <v>6.8860596634201882E-2</v>
      </c>
      <c r="AD663" s="17">
        <v>0.29801702297894561</v>
      </c>
      <c r="AE663" s="17">
        <v>20.262392162002474</v>
      </c>
      <c r="AF663" s="17">
        <v>0.41666666666666669</v>
      </c>
      <c r="AG663" s="17">
        <v>-1.0000000000000027</v>
      </c>
      <c r="AH663" s="17">
        <v>-1.0000000000000027</v>
      </c>
      <c r="AI663" s="17">
        <v>1.5426951002990652E-2</v>
      </c>
      <c r="AJ663" s="17">
        <v>0.2309852238855451</v>
      </c>
      <c r="AK663" s="17">
        <v>-8.3176599193478196E-2</v>
      </c>
      <c r="AL663" s="17">
        <v>5.4126058140638131E-2</v>
      </c>
      <c r="AM663" s="17">
        <v>-4.0432919991458718E-2</v>
      </c>
      <c r="AN663" s="17">
        <v>0.16132040423190175</v>
      </c>
      <c r="AO663" s="17">
        <v>-1.4267059957538586</v>
      </c>
      <c r="AP663" s="17">
        <v>4.3036403965007324</v>
      </c>
      <c r="AQ663" s="17">
        <v>49.954859823713072</v>
      </c>
      <c r="AR663" s="17">
        <v>1.2448121489410582</v>
      </c>
      <c r="AS663" s="17">
        <v>3.44121904353532</v>
      </c>
      <c r="AT663" s="17">
        <v>-1.0000000000000027</v>
      </c>
      <c r="AU663" s="17">
        <v>-1.0000000000000027</v>
      </c>
      <c r="AV663" s="17">
        <v>-0.21515782412902096</v>
      </c>
      <c r="AW663" s="17">
        <v>77.269231282598469</v>
      </c>
      <c r="AX663" s="17">
        <v>100.67629269121281</v>
      </c>
      <c r="AY663" s="17">
        <v>0.13675196636168291</v>
      </c>
      <c r="AZ663" s="17">
        <v>-13.254728843629984</v>
      </c>
      <c r="BA663" s="22">
        <v>1512.0111140339486</v>
      </c>
      <c r="CU663" t="e">
        <v>#N/A</v>
      </c>
      <c r="CV663" t="e">
        <v>#N/A</v>
      </c>
    </row>
    <row r="664" spans="1:100" x14ac:dyDescent="0.25">
      <c r="A664">
        <v>1896</v>
      </c>
      <c r="B664" t="s">
        <v>1090</v>
      </c>
      <c r="C664" s="22">
        <v>3</v>
      </c>
      <c r="D664" s="17">
        <v>4.808007470382031</v>
      </c>
      <c r="E664" s="17">
        <v>2.329189486153644E-2</v>
      </c>
      <c r="F664" s="17">
        <v>0.44297578893212891</v>
      </c>
      <c r="G664" s="17">
        <v>0.41824242186285793</v>
      </c>
      <c r="H664" s="17">
        <v>0.17114310406700778</v>
      </c>
      <c r="I664" s="17">
        <v>0</v>
      </c>
      <c r="J664" s="17">
        <v>10.268586244020469</v>
      </c>
      <c r="K664" s="17">
        <v>0.17114310406700778</v>
      </c>
      <c r="L664" s="17">
        <v>-0.99999999999999956</v>
      </c>
      <c r="M664" s="17">
        <v>-0.99999999999999956</v>
      </c>
      <c r="N664" s="17">
        <v>3.4228620813401562</v>
      </c>
      <c r="O664" s="17">
        <v>15.494836136265365</v>
      </c>
      <c r="P664" s="17">
        <v>-0.4152002216713539</v>
      </c>
      <c r="Q664" s="17">
        <v>-0.17589979466901612</v>
      </c>
      <c r="R664" s="17">
        <v>-0.19715206515867362</v>
      </c>
      <c r="S664" s="17">
        <v>0.33333333333333331</v>
      </c>
      <c r="T664" s="17">
        <v>0.32732981576691905</v>
      </c>
      <c r="U664" s="17">
        <v>0.20922677133827836</v>
      </c>
      <c r="V664" s="17">
        <v>-2.090229641791649E-2</v>
      </c>
      <c r="W664" s="17">
        <v>27.113780798144244</v>
      </c>
      <c r="X664" s="17">
        <v>1.1950098343124447</v>
      </c>
      <c r="Y664" s="17">
        <v>-0.99999999999999956</v>
      </c>
      <c r="Z664" s="17">
        <v>-0.99999999999999956</v>
      </c>
      <c r="AA664" s="17">
        <v>31.621222187331444</v>
      </c>
      <c r="AB664" s="17">
        <v>0.1282101151553999</v>
      </c>
      <c r="AC664" s="17">
        <v>-9.2645808072758545E-2</v>
      </c>
      <c r="AD664" s="17">
        <v>5.8527562004275939E-2</v>
      </c>
      <c r="AE664" s="17">
        <v>4.7045934543458703</v>
      </c>
      <c r="AF664" s="17">
        <v>0.16666666666666666</v>
      </c>
      <c r="AG664" s="17">
        <v>-0.99999999999999956</v>
      </c>
      <c r="AH664" s="17">
        <v>-0.99999999999999956</v>
      </c>
      <c r="AI664" s="17">
        <v>0</v>
      </c>
      <c r="AJ664" s="17">
        <v>-2.090229641791649E-2</v>
      </c>
      <c r="AK664" s="17">
        <v>0.14207329682090047</v>
      </c>
      <c r="AL664" s="17">
        <v>2.6667663289784212E-2</v>
      </c>
      <c r="AM664" s="17">
        <v>4.2364723890878767E-2</v>
      </c>
      <c r="AN664" s="17">
        <v>-0.11463241077576487</v>
      </c>
      <c r="AO664" s="17">
        <v>1.769484581376471</v>
      </c>
      <c r="AP664" s="17">
        <v>-2.7324719529452008</v>
      </c>
      <c r="AQ664" s="17">
        <v>37.382367042164709</v>
      </c>
      <c r="AR664" s="17">
        <v>0.84898762402061412</v>
      </c>
      <c r="AS664" s="17">
        <v>1.3661529383794524</v>
      </c>
      <c r="AT664" s="17">
        <v>-0.99999999999999956</v>
      </c>
      <c r="AU664" s="17">
        <v>-0.99999999999999956</v>
      </c>
      <c r="AV664" s="17">
        <v>0.22109035670418423</v>
      </c>
      <c r="AW664" s="17">
        <v>44.383586370651599</v>
      </c>
      <c r="AX664" s="17">
        <v>42.293356728859948</v>
      </c>
      <c r="AY664" s="17">
        <v>-4.192305126993888E-2</v>
      </c>
      <c r="AZ664" s="17">
        <v>-49.521986919466904</v>
      </c>
      <c r="BA664" s="22">
        <v>1306.7995730131611</v>
      </c>
      <c r="CU664" t="e">
        <v>#N/A</v>
      </c>
      <c r="CV664" t="e">
        <v>#N/A</v>
      </c>
    </row>
    <row r="665" spans="1:100" x14ac:dyDescent="0.25">
      <c r="A665">
        <v>1899</v>
      </c>
      <c r="B665" t="s">
        <v>1091</v>
      </c>
      <c r="C665" s="22">
        <v>3</v>
      </c>
      <c r="D665" s="17">
        <v>4.5153197908750897</v>
      </c>
      <c r="E665" s="17">
        <v>5.6039065280421522E-3</v>
      </c>
      <c r="F665" s="17">
        <v>0.287617392718439</v>
      </c>
      <c r="G665" s="17">
        <v>0.287617392718439</v>
      </c>
      <c r="H665" s="17">
        <v>0.43279727936034967</v>
      </c>
      <c r="I665" s="17">
        <v>0</v>
      </c>
      <c r="J665" s="17">
        <v>25.96783676162099</v>
      </c>
      <c r="K665" s="17">
        <v>0.43279727936034967</v>
      </c>
      <c r="L665" s="17">
        <v>-0.99999999999999856</v>
      </c>
      <c r="M665" s="17">
        <v>-0.99999999999999856</v>
      </c>
      <c r="N665" s="17">
        <v>8.655945587206995</v>
      </c>
      <c r="O665" s="17">
        <v>30.770773945214497</v>
      </c>
      <c r="P665" s="17">
        <v>-7.081695858263834E-2</v>
      </c>
      <c r="Q665" s="17">
        <v>2.0074966996964334</v>
      </c>
      <c r="R665" s="17">
        <v>0.70715546329328371</v>
      </c>
      <c r="S665" s="17">
        <v>0.3394379250057466</v>
      </c>
      <c r="T665" s="17">
        <v>0.35679239309691207</v>
      </c>
      <c r="U665" s="17">
        <v>0.21671703382060445</v>
      </c>
      <c r="V665" s="17">
        <v>4.9144419653285511E-2</v>
      </c>
      <c r="W665" s="17">
        <v>21.17177968864797</v>
      </c>
      <c r="X665" s="17">
        <v>1.4486267517080207</v>
      </c>
      <c r="Y665" s="17">
        <v>-0.99999999999999856</v>
      </c>
      <c r="Z665" s="17">
        <v>-0.99999999999999856</v>
      </c>
      <c r="AA665" s="17">
        <v>68.741076213621042</v>
      </c>
      <c r="AB665" s="17">
        <v>0.38195531908935987</v>
      </c>
      <c r="AC665" s="17">
        <v>0.33391584377609679</v>
      </c>
      <c r="AD665" s="17">
        <v>0.2213716583681393</v>
      </c>
      <c r="AE665" s="17">
        <v>46.862141061679786</v>
      </c>
      <c r="AF665" s="17">
        <v>0.66666666666666663</v>
      </c>
      <c r="AG665" s="17">
        <v>-0.99999999999999856</v>
      </c>
      <c r="AH665" s="17">
        <v>-0.99999999999999856</v>
      </c>
      <c r="AI665" s="17">
        <v>0</v>
      </c>
      <c r="AJ665" s="17">
        <v>4.9144419653285511E-2</v>
      </c>
      <c r="AK665" s="17">
        <v>3.9984989341781321E-3</v>
      </c>
      <c r="AL665" s="17">
        <v>-0.20152999875337738</v>
      </c>
      <c r="AM665" s="17">
        <v>6.8227651881438006E-2</v>
      </c>
      <c r="AN665" s="17">
        <v>0.28806588827290031</v>
      </c>
      <c r="AO665" s="17">
        <v>1.7256837917068402</v>
      </c>
      <c r="AP665" s="17">
        <v>6.1939972130556198</v>
      </c>
      <c r="AQ665" s="17">
        <v>47.139616450268981</v>
      </c>
      <c r="AR665" s="17">
        <v>0.96209177157654902</v>
      </c>
      <c r="AS665" s="17">
        <v>1.8814240310683694</v>
      </c>
      <c r="AT665" s="17">
        <v>-0.99999999999999856</v>
      </c>
      <c r="AU665" s="17">
        <v>-0.99999999999999856</v>
      </c>
      <c r="AV665" s="17">
        <v>0.99477285601172283</v>
      </c>
      <c r="AW665" s="17">
        <v>105.70584737189121</v>
      </c>
      <c r="AX665" s="17">
        <v>110.6202893372198</v>
      </c>
      <c r="AY665" s="17">
        <v>0.11745994211953666</v>
      </c>
      <c r="AZ665" s="17">
        <v>12.326078049166334</v>
      </c>
      <c r="BA665" s="22">
        <v>1538.672226015763</v>
      </c>
      <c r="CU665" t="e">
        <v>#N/A</v>
      </c>
      <c r="CV665" t="e">
        <v>#N/A</v>
      </c>
    </row>
    <row r="666" spans="1:100" x14ac:dyDescent="0.25">
      <c r="A666">
        <v>1902</v>
      </c>
      <c r="B666" t="s">
        <v>1092</v>
      </c>
      <c r="C666" s="22">
        <v>3</v>
      </c>
      <c r="D666" s="17">
        <v>4.5309867876672847</v>
      </c>
      <c r="E666" s="17">
        <v>-1.9241456261241154E-2</v>
      </c>
      <c r="F666" s="17">
        <v>-8.929814257346122E-2</v>
      </c>
      <c r="G666" s="17">
        <v>-8.929814257346122E-2</v>
      </c>
      <c r="H666" s="17">
        <v>-0.14608185138331267</v>
      </c>
      <c r="I666" s="17">
        <v>0</v>
      </c>
      <c r="J666" s="17">
        <v>-8.7649110829987613</v>
      </c>
      <c r="K666" s="17">
        <v>-0.14608185138331267</v>
      </c>
      <c r="L666" s="17">
        <v>-0.99999999999999944</v>
      </c>
      <c r="M666" s="17">
        <v>-0.99999999999999944</v>
      </c>
      <c r="N666" s="17">
        <v>-2.9216370276662542</v>
      </c>
      <c r="O666" s="17">
        <v>-4.3232224379049402</v>
      </c>
      <c r="P666" s="17">
        <v>9.4378784876492886E-2</v>
      </c>
      <c r="Q666" s="17">
        <v>-0.17535759958252101</v>
      </c>
      <c r="R666" s="17">
        <v>-2.7660752131179189E-2</v>
      </c>
      <c r="S666" s="17">
        <v>0.33333333333333315</v>
      </c>
      <c r="T666" s="17">
        <v>0.38583071697091154</v>
      </c>
      <c r="U666" s="17">
        <v>0.31679428004722321</v>
      </c>
      <c r="V666" s="17">
        <v>4.5682615794314874E-2</v>
      </c>
      <c r="W666" s="17">
        <v>49.108911901163829</v>
      </c>
      <c r="X666" s="17">
        <v>2.4590161002799173</v>
      </c>
      <c r="Y666" s="17">
        <v>-0.99999999999999944</v>
      </c>
      <c r="Z666" s="17">
        <v>-0.99999999999999944</v>
      </c>
      <c r="AA666" s="17">
        <v>80.402530657908372</v>
      </c>
      <c r="AB666" s="17">
        <v>0.20367218938328147</v>
      </c>
      <c r="AC666" s="17">
        <v>0.19456814542646278</v>
      </c>
      <c r="AD666" s="17">
        <v>0.22818525536777026</v>
      </c>
      <c r="AE666" s="17">
        <v>31.321279508875733</v>
      </c>
      <c r="AF666" s="17">
        <v>0.625</v>
      </c>
      <c r="AG666" s="17">
        <v>-0.99999999999999944</v>
      </c>
      <c r="AH666" s="17">
        <v>-0.99999999999999944</v>
      </c>
      <c r="AI666" s="17">
        <v>0</v>
      </c>
      <c r="AJ666" s="17">
        <v>4.5682615794314874E-2</v>
      </c>
      <c r="AK666" s="17">
        <v>-0.35549608671829974</v>
      </c>
      <c r="AL666" s="17">
        <v>-0.23274765610761891</v>
      </c>
      <c r="AM666" s="17">
        <v>0.20830009777012642</v>
      </c>
      <c r="AN666" s="17">
        <v>0.30195075358395407</v>
      </c>
      <c r="AO666" s="17">
        <v>3.4300220106616628</v>
      </c>
      <c r="AP666" s="17">
        <v>6.3850305590607572</v>
      </c>
      <c r="AQ666" s="17">
        <v>40.344000818165092</v>
      </c>
      <c r="AR666" s="17">
        <v>1.0816409461457834</v>
      </c>
      <c r="AS666" s="17">
        <v>2.3129342488966058</v>
      </c>
      <c r="AT666" s="17">
        <v>-0.99999999999999944</v>
      </c>
      <c r="AU666" s="17">
        <v>-0.99999999999999944</v>
      </c>
      <c r="AV666" s="17">
        <v>-0.11695889470464046</v>
      </c>
      <c r="AW666" s="17">
        <v>82.464338779064178</v>
      </c>
      <c r="AX666" s="17">
        <v>87.032600358495685</v>
      </c>
      <c r="AY666" s="17">
        <v>-5.355904958011868E-2</v>
      </c>
      <c r="AZ666" s="17">
        <v>-25.760824566636803</v>
      </c>
      <c r="BA666" s="22">
        <v>1447.189116332547</v>
      </c>
      <c r="CU666" t="e">
        <v>#N/A</v>
      </c>
      <c r="CV666" t="e">
        <v>#N/A</v>
      </c>
    </row>
    <row r="667" spans="1:100" x14ac:dyDescent="0.25">
      <c r="A667">
        <v>1908</v>
      </c>
      <c r="B667" t="s">
        <v>1093</v>
      </c>
      <c r="C667" s="22">
        <v>3</v>
      </c>
      <c r="D667" s="17">
        <v>3.8492276325838821</v>
      </c>
      <c r="E667" s="17">
        <v>-0.15757199091403903</v>
      </c>
      <c r="F667" s="17">
        <v>0.17293972115940678</v>
      </c>
      <c r="G667" s="17">
        <v>0.13528039168797934</v>
      </c>
      <c r="H667" s="17">
        <v>0.27174942598824403</v>
      </c>
      <c r="I667" s="17">
        <v>0</v>
      </c>
      <c r="J667" s="17">
        <v>16.304965559294651</v>
      </c>
      <c r="K667" s="17">
        <v>0.27174942598824403</v>
      </c>
      <c r="L667" s="17">
        <v>-0.99999999999999989</v>
      </c>
      <c r="M667" s="17">
        <v>-0.99999999999999989</v>
      </c>
      <c r="N667" s="17">
        <v>5.4349885197648824</v>
      </c>
      <c r="O667" s="17">
        <v>20.289473583566512</v>
      </c>
      <c r="P667" s="17">
        <v>0.85353314234201572</v>
      </c>
      <c r="Q667" s="17">
        <v>2.0357574629763771</v>
      </c>
      <c r="R667" s="17">
        <v>0.71207959827166567</v>
      </c>
      <c r="S667" s="17">
        <v>0.33333333333333304</v>
      </c>
      <c r="T667" s="17">
        <v>0.28884335863953869</v>
      </c>
      <c r="U667" s="17">
        <v>0.14779608263835267</v>
      </c>
      <c r="V667" s="17">
        <v>-1.2351483240616898E-2</v>
      </c>
      <c r="W667" s="17">
        <v>19.43487461529455</v>
      </c>
      <c r="X667" s="17">
        <v>0.79607605045650265</v>
      </c>
      <c r="Y667" s="17">
        <v>-0.99999999999999989</v>
      </c>
      <c r="Z667" s="17">
        <v>-0.99999999999999989</v>
      </c>
      <c r="AA667" s="17">
        <v>50.888447498207654</v>
      </c>
      <c r="AB667" s="17">
        <v>0.34568272760938806</v>
      </c>
      <c r="AC667" s="17">
        <v>0.25742809877623685</v>
      </c>
      <c r="AD667" s="17">
        <v>1.1719039307203756E-2</v>
      </c>
      <c r="AE667" s="17">
        <v>30.741493284641429</v>
      </c>
      <c r="AF667" s="17">
        <v>0.75</v>
      </c>
      <c r="AG667" s="17">
        <v>-0.99999999999999989</v>
      </c>
      <c r="AH667" s="17">
        <v>-0.99999999999999989</v>
      </c>
      <c r="AI667" s="17">
        <v>0</v>
      </c>
      <c r="AJ667" s="17">
        <v>-1.2351483240616898E-2</v>
      </c>
      <c r="AK667" s="17">
        <v>-4.2281769329357129E-2</v>
      </c>
      <c r="AL667" s="17">
        <v>9.4585572067367715E-2</v>
      </c>
      <c r="AM667" s="17">
        <v>-5.2128259404514134E-2</v>
      </c>
      <c r="AN667" s="17">
        <v>-9.1138930279541674E-2</v>
      </c>
      <c r="AO667" s="17">
        <v>-1.5146153317596391</v>
      </c>
      <c r="AP667" s="17">
        <v>-1.8055453966517032</v>
      </c>
      <c r="AQ667" s="17">
        <v>35.739840174589212</v>
      </c>
      <c r="AR667" s="17">
        <v>0.75762129137060785</v>
      </c>
      <c r="AS667" s="17">
        <v>1.0678254764447463</v>
      </c>
      <c r="AT667" s="17">
        <v>-0.99999999999999989</v>
      </c>
      <c r="AU667" s="17">
        <v>-0.99999999999999989</v>
      </c>
      <c r="AV667" s="17">
        <v>0.84735998995964479</v>
      </c>
      <c r="AW667" s="17">
        <v>69.372375685122407</v>
      </c>
      <c r="AX667" s="17">
        <v>68.137227361060724</v>
      </c>
      <c r="AY667" s="17">
        <v>-3.9639916553285588E-2</v>
      </c>
      <c r="AZ667" s="17">
        <v>-4.7554614279094123</v>
      </c>
      <c r="BA667" s="22">
        <v>1438.4365381774826</v>
      </c>
      <c r="CU667" t="e">
        <v>#N/A</v>
      </c>
      <c r="CV667" t="e">
        <v>#N/A</v>
      </c>
    </row>
    <row r="668" spans="1:100" x14ac:dyDescent="0.25">
      <c r="A668">
        <v>1912</v>
      </c>
      <c r="B668" t="s">
        <v>1094</v>
      </c>
      <c r="C668" s="22">
        <v>3</v>
      </c>
      <c r="D668" s="17">
        <v>3.6375433389246394</v>
      </c>
      <c r="E668" s="17">
        <v>8.6250481957657818E-3</v>
      </c>
      <c r="F668" s="17">
        <v>1.17343213094718</v>
      </c>
      <c r="G668" s="17">
        <v>1.17343213094718</v>
      </c>
      <c r="H668" s="17">
        <v>0.2171990278783931</v>
      </c>
      <c r="I668" s="17">
        <v>0</v>
      </c>
      <c r="J668" s="17">
        <v>13.03194167270359</v>
      </c>
      <c r="K668" s="17">
        <v>0.2171990278783931</v>
      </c>
      <c r="L668" s="17">
        <v>-1.0000000000000018</v>
      </c>
      <c r="M668" s="17">
        <v>-1.0000000000000018</v>
      </c>
      <c r="N668" s="17">
        <v>4.3439805575678614</v>
      </c>
      <c r="O668" s="17">
        <v>17.842917142575402</v>
      </c>
      <c r="P668" s="17">
        <v>-0.21393673969091953</v>
      </c>
      <c r="Q668" s="17">
        <v>-0.69717207030246287</v>
      </c>
      <c r="R668" s="17">
        <v>-0.23687513003432403</v>
      </c>
      <c r="S668" s="17">
        <v>0.33333333333333365</v>
      </c>
      <c r="T668" s="17">
        <v>0.32613884585903169</v>
      </c>
      <c r="U668" s="17">
        <v>2.940069592044034E-2</v>
      </c>
      <c r="V668" s="17">
        <v>2.7503706083608644E-2</v>
      </c>
      <c r="W668" s="17">
        <v>19.967102132720854</v>
      </c>
      <c r="X668" s="17">
        <v>0.71770368402308371</v>
      </c>
      <c r="Y668" s="17">
        <v>-1.0000000000000018</v>
      </c>
      <c r="Z668" s="17">
        <v>-1.0000000000000018</v>
      </c>
      <c r="AA668" s="17">
        <v>61.482044314810018</v>
      </c>
      <c r="AB668" s="17">
        <v>0.23209019988609897</v>
      </c>
      <c r="AC668" s="17">
        <v>0.38040471769003126</v>
      </c>
      <c r="AD668" s="17">
        <v>0.22254142866633905</v>
      </c>
      <c r="AE668" s="17">
        <v>41.751817312123478</v>
      </c>
      <c r="AF668" s="17">
        <v>0.75</v>
      </c>
      <c r="AG668" s="17">
        <v>-1.0000000000000018</v>
      </c>
      <c r="AH668" s="17">
        <v>-1.0000000000000018</v>
      </c>
      <c r="AI668" s="17">
        <v>0</v>
      </c>
      <c r="AJ668" s="17">
        <v>2.7503706083608644E-2</v>
      </c>
      <c r="AK668" s="17">
        <v>0.21668627699570517</v>
      </c>
      <c r="AL668" s="17">
        <v>0.31689412798512784</v>
      </c>
      <c r="AM668" s="17">
        <v>0.34398953374788366</v>
      </c>
      <c r="AN668" s="17">
        <v>-0.1032899936566803</v>
      </c>
      <c r="AO668" s="17">
        <v>9.6831697286756224</v>
      </c>
      <c r="AP668" s="17">
        <v>-0.99777920149136867</v>
      </c>
      <c r="AQ668" s="17">
        <v>32.999043805424442</v>
      </c>
      <c r="AR668" s="17">
        <v>0.71637658119641467</v>
      </c>
      <c r="AS668" s="17">
        <v>0.934902711901477</v>
      </c>
      <c r="AT668" s="17">
        <v>-1.0000000000000018</v>
      </c>
      <c r="AU668" s="17">
        <v>-1.0000000000000018</v>
      </c>
      <c r="AV668" s="17">
        <v>0.93655700091285632</v>
      </c>
      <c r="AW668" s="17">
        <v>78.327182255894016</v>
      </c>
      <c r="AX668" s="17">
        <v>81.077552864254884</v>
      </c>
      <c r="AY668" s="17">
        <v>0.27192514933086392</v>
      </c>
      <c r="AZ668" s="17">
        <v>33.507586053423239</v>
      </c>
      <c r="BA668" s="22">
        <v>1513.7600134335657</v>
      </c>
      <c r="CU668" t="e">
        <v>#N/A</v>
      </c>
      <c r="CV668" t="e">
        <v>#N/A</v>
      </c>
    </row>
    <row r="669" spans="1:100" x14ac:dyDescent="0.25">
      <c r="A669">
        <v>1915</v>
      </c>
      <c r="B669" t="s">
        <v>1095</v>
      </c>
      <c r="C669" s="22">
        <v>3</v>
      </c>
      <c r="D669" s="17">
        <v>3.6552659329248729</v>
      </c>
      <c r="E669" s="17">
        <v>-0.17407000306052978</v>
      </c>
      <c r="F669" s="17">
        <v>-1.2821539237957685E-4</v>
      </c>
      <c r="G669" s="17">
        <v>-6.2311570911600958E-2</v>
      </c>
      <c r="H669" s="17">
        <v>-1.504643188358927E-2</v>
      </c>
      <c r="I669" s="17">
        <v>0</v>
      </c>
      <c r="J669" s="17">
        <v>-0.90278591301535549</v>
      </c>
      <c r="K669" s="17">
        <v>-1.504643188358927E-2</v>
      </c>
      <c r="L669" s="17">
        <v>-1.0000000000000013</v>
      </c>
      <c r="M669" s="17">
        <v>-1.0000000000000013</v>
      </c>
      <c r="N669" s="17">
        <v>-0.30092863767178479</v>
      </c>
      <c r="O669" s="17">
        <v>2.6901684489979165</v>
      </c>
      <c r="P669" s="17">
        <v>0.75610440254059663</v>
      </c>
      <c r="Q669" s="17">
        <v>-9.2486800065511784E-3</v>
      </c>
      <c r="R669" s="17">
        <v>-4.2757917961797294E-2</v>
      </c>
      <c r="S669" s="17">
        <v>0.34691949921779669</v>
      </c>
      <c r="T669" s="17">
        <v>0.21412100975561124</v>
      </c>
      <c r="U669" s="17">
        <v>-5.5208806543628891E-3</v>
      </c>
      <c r="V669" s="17">
        <v>0</v>
      </c>
      <c r="W669" s="17">
        <v>22.822642408105388</v>
      </c>
      <c r="X669" s="17">
        <v>0.42413298305361685</v>
      </c>
      <c r="Y669" s="17">
        <v>-1.0000000000000013</v>
      </c>
      <c r="Z669" s="17">
        <v>-1.0000000000000013</v>
      </c>
      <c r="AA669" s="17">
        <v>30.701118546488082</v>
      </c>
      <c r="AB669" s="17">
        <v>0.23781079663204352</v>
      </c>
      <c r="AC669" s="17">
        <v>-1.5219770332443707E-4</v>
      </c>
      <c r="AD669" s="17">
        <v>-7.9233917801829173E-2</v>
      </c>
      <c r="AE669" s="17">
        <v>7.921234056344499</v>
      </c>
      <c r="AF669" s="17">
        <v>0.41666666666666669</v>
      </c>
      <c r="AG669" s="17">
        <v>-1.0000000000000013</v>
      </c>
      <c r="AH669" s="17">
        <v>-1.0000000000000013</v>
      </c>
      <c r="AI669" s="17">
        <v>0</v>
      </c>
      <c r="AJ669" s="17">
        <v>0</v>
      </c>
      <c r="AK669" s="17">
        <v>0.51842745920464672</v>
      </c>
      <c r="AL669" s="17">
        <v>-1.5928492926266857E-2</v>
      </c>
      <c r="AM669" s="17">
        <v>0.32294624204596051</v>
      </c>
      <c r="AN669" s="17">
        <v>9.0103846898729772E-2</v>
      </c>
      <c r="AO669" s="17">
        <v>10.665793347172245</v>
      </c>
      <c r="AP669" s="17">
        <v>2.172953707836911</v>
      </c>
      <c r="AQ669" s="17">
        <v>21.919856495090034</v>
      </c>
      <c r="AR669" s="17">
        <v>0.55551962831904544</v>
      </c>
      <c r="AS669" s="17">
        <v>0.40908655117002762</v>
      </c>
      <c r="AT669" s="17">
        <v>-1.0000000000000013</v>
      </c>
      <c r="AU669" s="17">
        <v>-1.0000000000000013</v>
      </c>
      <c r="AV669" s="17">
        <v>-0.10506948887339825</v>
      </c>
      <c r="AW669" s="17">
        <v>35.564240703322909</v>
      </c>
      <c r="AX669" s="17">
        <v>35.564240703322909</v>
      </c>
      <c r="AY669" s="17">
        <v>-1.5014520838556169E-2</v>
      </c>
      <c r="AZ669" s="17">
        <v>-46.076145972360344</v>
      </c>
      <c r="BA669" s="22">
        <v>1319.8763488480106</v>
      </c>
      <c r="CU669" t="e">
        <v>#N/A</v>
      </c>
      <c r="CV669" t="e">
        <v>#N/A</v>
      </c>
    </row>
    <row r="670" spans="1:100" x14ac:dyDescent="0.25">
      <c r="A670">
        <v>1918</v>
      </c>
      <c r="B670" t="s">
        <v>1096</v>
      </c>
      <c r="C670" s="22">
        <v>3</v>
      </c>
      <c r="D670" s="17">
        <v>5.6454026089237468</v>
      </c>
      <c r="E670" s="17">
        <v>3.0198329030187872E-2</v>
      </c>
      <c r="F670" s="17">
        <v>2.4046907267220305</v>
      </c>
      <c r="G670" s="17">
        <v>2.4147568363987597</v>
      </c>
      <c r="H670" s="17">
        <v>-2.3060430794975311E-2</v>
      </c>
      <c r="I670" s="17">
        <v>0</v>
      </c>
      <c r="J670" s="17">
        <v>-1.3836258476985268</v>
      </c>
      <c r="K670" s="17">
        <v>-2.3060430794975311E-2</v>
      </c>
      <c r="L670" s="17">
        <v>-0.99999999999999978</v>
      </c>
      <c r="M670" s="17">
        <v>-0.99999999999999978</v>
      </c>
      <c r="N670" s="17">
        <v>-0.46120861589950934</v>
      </c>
      <c r="O670" s="17">
        <v>6.6765335976239921</v>
      </c>
      <c r="P670" s="17">
        <v>-0.45393833273299639</v>
      </c>
      <c r="Q670" s="17">
        <v>9.7402393346360761</v>
      </c>
      <c r="R670" s="17">
        <v>2.9794095527727942</v>
      </c>
      <c r="S670" s="17">
        <v>0.33333333333333359</v>
      </c>
      <c r="T670" s="17">
        <v>0.33333333333333359</v>
      </c>
      <c r="U670" s="17">
        <v>0.17913553727113241</v>
      </c>
      <c r="V670" s="17">
        <v>0.3840061280246243</v>
      </c>
      <c r="W670" s="17">
        <v>50.114750510295949</v>
      </c>
      <c r="X670" s="17">
        <v>3.71030601469392</v>
      </c>
      <c r="Y670" s="17">
        <v>-0.99999999999999978</v>
      </c>
      <c r="Z670" s="17">
        <v>-0.99999999999999978</v>
      </c>
      <c r="AA670" s="17">
        <v>100.06709079947588</v>
      </c>
      <c r="AB670" s="17">
        <v>0.43407409565519128</v>
      </c>
      <c r="AC670" s="17">
        <v>0.18467211925484228</v>
      </c>
      <c r="AD670" s="17">
        <v>0.32071239981810884</v>
      </c>
      <c r="AE670" s="17">
        <v>46.972930736407108</v>
      </c>
      <c r="AF670" s="17">
        <v>0.9375</v>
      </c>
      <c r="AG670" s="17">
        <v>-0.99999999999999978</v>
      </c>
      <c r="AH670" s="17">
        <v>-0.99999999999999978</v>
      </c>
      <c r="AI670" s="17">
        <v>2.4784173899106695E-2</v>
      </c>
      <c r="AJ670" s="17">
        <v>0.3840061280246243</v>
      </c>
      <c r="AK670" s="17">
        <v>-0.1916365922267658</v>
      </c>
      <c r="AL670" s="17">
        <v>-0.14320027945995578</v>
      </c>
      <c r="AM670" s="17">
        <v>-0.24926070719619164</v>
      </c>
      <c r="AN670" s="17">
        <v>-8.4236821059179377E-3</v>
      </c>
      <c r="AO670" s="17">
        <v>-7.1897006410386179</v>
      </c>
      <c r="AP670" s="17">
        <v>-0.9265934499477263</v>
      </c>
      <c r="AQ670" s="17">
        <v>48.731124662597409</v>
      </c>
      <c r="AR670" s="17">
        <v>1.2298083319624236</v>
      </c>
      <c r="AS670" s="17">
        <v>3.6872455838989433</v>
      </c>
      <c r="AT670" s="17">
        <v>-0.99999999999999978</v>
      </c>
      <c r="AU670" s="17">
        <v>-0.99999999999999978</v>
      </c>
      <c r="AV670" s="17">
        <v>5.394166389171553</v>
      </c>
      <c r="AW670" s="17">
        <v>105.81703094715211</v>
      </c>
      <c r="AX670" s="17">
        <v>144.71332722759666</v>
      </c>
      <c r="AY670" s="17">
        <v>0.31989227866938685</v>
      </c>
      <c r="AZ670" s="17">
        <v>27.183102275994003</v>
      </c>
      <c r="BA670" s="22">
        <v>1595.6916868222286</v>
      </c>
      <c r="CU670" t="e">
        <v>#N/A</v>
      </c>
      <c r="CV670" t="e">
        <v>#N/A</v>
      </c>
    </row>
    <row r="671" spans="1:100" x14ac:dyDescent="0.25">
      <c r="A671">
        <v>1922</v>
      </c>
      <c r="B671" t="s">
        <v>1097</v>
      </c>
      <c r="C671" s="22">
        <v>3</v>
      </c>
      <c r="D671" s="17">
        <v>5.497839678920533</v>
      </c>
      <c r="E671" s="17">
        <v>-4.3729075729082696E-2</v>
      </c>
      <c r="F671" s="17">
        <v>-0.99753886379394618</v>
      </c>
      <c r="G671" s="17">
        <v>-1.0112883234620433</v>
      </c>
      <c r="H671" s="17">
        <v>0.10025238772669938</v>
      </c>
      <c r="I671" s="17">
        <v>0</v>
      </c>
      <c r="J671" s="17">
        <v>6.0151432636019662</v>
      </c>
      <c r="K671" s="17">
        <v>0.10025238772669938</v>
      </c>
      <c r="L671" s="17">
        <v>-1.0000000000000009</v>
      </c>
      <c r="M671" s="17">
        <v>-1.0000000000000009</v>
      </c>
      <c r="N671" s="17">
        <v>2.005047754533992</v>
      </c>
      <c r="O671" s="17">
        <v>10.50169461906046</v>
      </c>
      <c r="P671" s="17">
        <v>-1.3408444830382802</v>
      </c>
      <c r="Q671" s="17">
        <v>9.9841985577483179</v>
      </c>
      <c r="R671" s="17">
        <v>3.125764108327084</v>
      </c>
      <c r="S671" s="17">
        <v>0.33333333333333365</v>
      </c>
      <c r="T671" s="17">
        <v>0.33333333333333365</v>
      </c>
      <c r="U671" s="17">
        <v>0.34511317052330254</v>
      </c>
      <c r="V671" s="17">
        <v>-7.2700435388837158E-5</v>
      </c>
      <c r="W671" s="17">
        <v>36.458189961115266</v>
      </c>
      <c r="X671" s="17">
        <v>1.9464307584208453</v>
      </c>
      <c r="Y671" s="17">
        <v>-1.0000000000000009</v>
      </c>
      <c r="Z671" s="17">
        <v>-1.0000000000000009</v>
      </c>
      <c r="AA671" s="17">
        <v>86.871286261227141</v>
      </c>
      <c r="AB671" s="17">
        <v>0.15668413873877593</v>
      </c>
      <c r="AC671" s="17">
        <v>0.51926759196456951</v>
      </c>
      <c r="AD671" s="17">
        <v>0.26979491313235082</v>
      </c>
      <c r="AE671" s="17">
        <v>47.287332191784778</v>
      </c>
      <c r="AF671" s="17">
        <v>0.83333333333333337</v>
      </c>
      <c r="AG671" s="17">
        <v>-1.0000000000000009</v>
      </c>
      <c r="AH671" s="17">
        <v>-1.0000000000000009</v>
      </c>
      <c r="AI671" s="17">
        <v>1.7469007528744536E-2</v>
      </c>
      <c r="AJ671" s="17">
        <v>-7.2700435388837158E-5</v>
      </c>
      <c r="AK671" s="17">
        <v>1.5646498795813729E-2</v>
      </c>
      <c r="AL671" s="17">
        <v>8.5793210819086738E-2</v>
      </c>
      <c r="AM671" s="17">
        <v>8.1281744713971649E-2</v>
      </c>
      <c r="AN671" s="17">
        <v>-0.12696095579361669</v>
      </c>
      <c r="AO671" s="17">
        <v>2.1102761118283611</v>
      </c>
      <c r="AP671" s="17">
        <v>-2.7450578407449844</v>
      </c>
      <c r="AQ671" s="17">
        <v>42.473333224717237</v>
      </c>
      <c r="AR671" s="17">
        <v>1.0117071367545811</v>
      </c>
      <c r="AS671" s="17">
        <v>2.046683146147545</v>
      </c>
      <c r="AT671" s="17">
        <v>-1.0000000000000009</v>
      </c>
      <c r="AU671" s="17">
        <v>-1.0000000000000009</v>
      </c>
      <c r="AV671" s="17">
        <v>2.1144757848650397</v>
      </c>
      <c r="AW671" s="17">
        <v>94.627923039542594</v>
      </c>
      <c r="AX671" s="17">
        <v>94.970033146578587</v>
      </c>
      <c r="AY671" s="17">
        <v>0.19664037469135756</v>
      </c>
      <c r="AZ671" s="17">
        <v>-8.9294926636831778E-2</v>
      </c>
      <c r="BA671" s="22">
        <v>1524.0705233503334</v>
      </c>
      <c r="CU671" t="e">
        <v>#N/A</v>
      </c>
      <c r="CV671" t="e">
        <v>#N/A</v>
      </c>
    </row>
    <row r="672" spans="1:100" x14ac:dyDescent="0.25">
      <c r="A672">
        <v>1923</v>
      </c>
      <c r="B672" t="s">
        <v>1098</v>
      </c>
      <c r="C672" s="22">
        <v>3</v>
      </c>
      <c r="D672" s="17">
        <v>3.3138998511340381</v>
      </c>
      <c r="E672" s="17">
        <v>0</v>
      </c>
      <c r="F672" s="17">
        <v>1.0221555648281286</v>
      </c>
      <c r="G672" s="17">
        <v>1.0221555648281286</v>
      </c>
      <c r="H672" s="17">
        <v>0.31903948841058838</v>
      </c>
      <c r="I672" s="17">
        <v>-3.1970051679645686E-2</v>
      </c>
      <c r="J672" s="17">
        <v>17.224166203856559</v>
      </c>
      <c r="K672" s="17">
        <v>0.28706943673094265</v>
      </c>
      <c r="L672" s="17">
        <v>-0.99999999999999989</v>
      </c>
      <c r="M672" s="17">
        <v>-0.99999999999999989</v>
      </c>
      <c r="N672" s="17">
        <v>5.7413887346188535</v>
      </c>
      <c r="O672" s="17">
        <v>21.560221619818723</v>
      </c>
      <c r="P672" s="17">
        <v>6.5751161347871151E-2</v>
      </c>
      <c r="Q672" s="17">
        <v>-0.16947864924700784</v>
      </c>
      <c r="R672" s="17">
        <v>-2.9090548435660085E-2</v>
      </c>
      <c r="S672" s="17">
        <v>0.33333333333333354</v>
      </c>
      <c r="T672" s="17">
        <v>0.33333333333333354</v>
      </c>
      <c r="U672" s="17">
        <v>0.3460284591303931</v>
      </c>
      <c r="V672" s="17">
        <v>0.33471859719066094</v>
      </c>
      <c r="W672" s="17">
        <v>42.413771450271163</v>
      </c>
      <c r="X672" s="17">
        <v>3.772022649601265</v>
      </c>
      <c r="Y672" s="17">
        <v>-0.99999999999999989</v>
      </c>
      <c r="Z672" s="17">
        <v>-0.99999999999999989</v>
      </c>
      <c r="AA672" s="17">
        <v>103.01860490439144</v>
      </c>
      <c r="AB672" s="17">
        <v>0.50705207650309425</v>
      </c>
      <c r="AC672" s="17">
        <v>0.3278515045542042</v>
      </c>
      <c r="AD672" s="17">
        <v>0.37777489899382116</v>
      </c>
      <c r="AE672" s="17">
        <v>60.63392400255595</v>
      </c>
      <c r="AF672" s="17">
        <v>0.8571428571428571</v>
      </c>
      <c r="AG672" s="17">
        <v>-0.99999999999999989</v>
      </c>
      <c r="AH672" s="17">
        <v>-0.99999999999999989</v>
      </c>
      <c r="AI672" s="17">
        <v>5.4420790600347418E-3</v>
      </c>
      <c r="AJ672" s="17">
        <v>0.33471859719066094</v>
      </c>
      <c r="AK672" s="17">
        <v>-0.21051492344011918</v>
      </c>
      <c r="AL672" s="17">
        <v>-6.9870124405592635E-2</v>
      </c>
      <c r="AM672" s="17">
        <v>1.9607452933303599E-2</v>
      </c>
      <c r="AN672" s="17">
        <v>0.37461192160058981</v>
      </c>
      <c r="AO672" s="17">
        <v>-0.56238829386800482</v>
      </c>
      <c r="AP672" s="17">
        <v>9.0159474179867782</v>
      </c>
      <c r="AQ672" s="17">
        <v>59.637937654127654</v>
      </c>
      <c r="AR672" s="17">
        <v>1.3474137229877203</v>
      </c>
      <c r="AS672" s="17">
        <v>4.059092086332206</v>
      </c>
      <c r="AT672" s="17">
        <v>-0.99999999999999989</v>
      </c>
      <c r="AU672" s="17">
        <v>-0.99999999999999989</v>
      </c>
      <c r="AV672" s="17">
        <v>0.99306501639246769</v>
      </c>
      <c r="AW672" s="17">
        <v>133.59477394219698</v>
      </c>
      <c r="AX672" s="17">
        <v>167.17547524246388</v>
      </c>
      <c r="AY672" s="17">
        <v>0.31398667333566599</v>
      </c>
      <c r="AZ672" s="17">
        <v>68.654952747048327</v>
      </c>
      <c r="BA672" s="22">
        <v>1680.9064621081841</v>
      </c>
      <c r="CU672" t="e">
        <v>#N/A</v>
      </c>
      <c r="CV672" t="e">
        <v>#N/A</v>
      </c>
    </row>
    <row r="673" spans="1:100" x14ac:dyDescent="0.25">
      <c r="A673">
        <v>1927</v>
      </c>
      <c r="B673" t="s">
        <v>557</v>
      </c>
      <c r="C673" s="22">
        <v>3</v>
      </c>
      <c r="D673" s="17">
        <v>4.9752468054138124</v>
      </c>
      <c r="E673" s="17">
        <v>-6.9090894736511029E-3</v>
      </c>
      <c r="F673" s="17">
        <v>-0.19116805798171124</v>
      </c>
      <c r="G673" s="17">
        <v>-0.19116805798171124</v>
      </c>
      <c r="H673" s="17">
        <v>-7.0431934863211518E-2</v>
      </c>
      <c r="I673" s="17">
        <v>0</v>
      </c>
      <c r="J673" s="17">
        <v>-4.2259160917926897</v>
      </c>
      <c r="K673" s="17">
        <v>-7.0431934863211518E-2</v>
      </c>
      <c r="L673" s="17">
        <v>-0.99999999999999856</v>
      </c>
      <c r="M673" s="17">
        <v>-0.99999999999999856</v>
      </c>
      <c r="N673" s="17">
        <v>-1.4086386972642302</v>
      </c>
      <c r="O673" s="17">
        <v>0.55816265563940259</v>
      </c>
      <c r="P673" s="17">
        <v>-0.36278305051463111</v>
      </c>
      <c r="Q673" s="17">
        <v>-1.5157572116793481</v>
      </c>
      <c r="R673" s="17">
        <v>-0.4917330459901107</v>
      </c>
      <c r="S673" s="17">
        <v>0.33333333333333326</v>
      </c>
      <c r="T673" s="17">
        <v>0.43619649210134548</v>
      </c>
      <c r="U673" s="17">
        <v>0.1137566698419276</v>
      </c>
      <c r="V673" s="17">
        <v>9.328741774861737E-3</v>
      </c>
      <c r="W673" s="17">
        <v>38.521886876587203</v>
      </c>
      <c r="X673" s="17">
        <v>1.4538240490827834</v>
      </c>
      <c r="Y673" s="17">
        <v>-0.99999999999999856</v>
      </c>
      <c r="Z673" s="17">
        <v>-0.99999999999999856</v>
      </c>
      <c r="AA673" s="17">
        <v>21.570554485315089</v>
      </c>
      <c r="AB673" s="17">
        <v>-0.12885938033896807</v>
      </c>
      <c r="AC673" s="17">
        <v>-0.17660348652468247</v>
      </c>
      <c r="AD673" s="17">
        <v>-2.3729120041989002E-2</v>
      </c>
      <c r="AE673" s="17">
        <v>-16.459599345281983</v>
      </c>
      <c r="AF673" s="17">
        <v>0.375</v>
      </c>
      <c r="AG673" s="17">
        <v>-0.99999999999999856</v>
      </c>
      <c r="AH673" s="17">
        <v>-0.99999999999999856</v>
      </c>
      <c r="AI673" s="17">
        <v>0</v>
      </c>
      <c r="AJ673" s="17">
        <v>9.328741774861737E-3</v>
      </c>
      <c r="AK673" s="17">
        <v>5.9354334055416444E-2</v>
      </c>
      <c r="AL673" s="17">
        <v>-0.28364868973441104</v>
      </c>
      <c r="AM673" s="17">
        <v>0.31096315611888214</v>
      </c>
      <c r="AN673" s="17">
        <v>2.8664556716227835E-2</v>
      </c>
      <c r="AO673" s="17">
        <v>8.0708505732491336</v>
      </c>
      <c r="AP673" s="17">
        <v>-0.70162953076635859</v>
      </c>
      <c r="AQ673" s="17">
        <v>34.295970784794491</v>
      </c>
      <c r="AR673" s="17">
        <v>0.89261523705146761</v>
      </c>
      <c r="AS673" s="17">
        <v>1.3833921142195709</v>
      </c>
      <c r="AT673" s="17">
        <v>-0.99999999999999856</v>
      </c>
      <c r="AU673" s="17">
        <v>-0.99999999999999856</v>
      </c>
      <c r="AV673" s="17">
        <v>-0.68290110397182213</v>
      </c>
      <c r="AW673" s="17">
        <v>21.427087610188142</v>
      </c>
      <c r="AX673" s="17">
        <v>22.359961787674312</v>
      </c>
      <c r="AY673" s="17">
        <v>0.11494771530501317</v>
      </c>
      <c r="AZ673" s="17">
        <v>-34.990226712665425</v>
      </c>
      <c r="BA673" s="22">
        <v>1420.701363404256</v>
      </c>
      <c r="CU673" t="e">
        <v>#N/A</v>
      </c>
      <c r="CV673" t="e">
        <v>#N/A</v>
      </c>
    </row>
    <row r="674" spans="1:100" x14ac:dyDescent="0.25">
      <c r="A674">
        <v>1937</v>
      </c>
      <c r="B674" t="s">
        <v>1099</v>
      </c>
      <c r="C674" s="22">
        <v>3</v>
      </c>
      <c r="D674" s="17">
        <v>5.2986554269918216</v>
      </c>
      <c r="E674" s="17">
        <v>1.9529936766855514E-3</v>
      </c>
      <c r="F674" s="17">
        <v>-9.884710982195323E-3</v>
      </c>
      <c r="G674" s="17">
        <v>-9.884710982195323E-3</v>
      </c>
      <c r="H674" s="17">
        <v>0.45970100276323789</v>
      </c>
      <c r="I674" s="17">
        <v>0</v>
      </c>
      <c r="J674" s="17">
        <v>27.582060165794271</v>
      </c>
      <c r="K674" s="17">
        <v>0.45970100276323789</v>
      </c>
      <c r="L674" s="17">
        <v>-1.0000000000000009</v>
      </c>
      <c r="M674" s="17">
        <v>-1.0000000000000009</v>
      </c>
      <c r="N674" s="17">
        <v>9.1940200552647564</v>
      </c>
      <c r="O674" s="17">
        <v>32.870830881803883</v>
      </c>
      <c r="P674" s="17">
        <v>-4.6146335991999925E-3</v>
      </c>
      <c r="Q674" s="17">
        <v>2.0618777092954623</v>
      </c>
      <c r="R674" s="17">
        <v>0.6674966000108743</v>
      </c>
      <c r="S674" s="17">
        <v>0.33333333333333354</v>
      </c>
      <c r="T674" s="17">
        <v>0.33333333333333354</v>
      </c>
      <c r="U674" s="17">
        <v>0.40129824751146354</v>
      </c>
      <c r="V674" s="17">
        <v>0.51225979209828898</v>
      </c>
      <c r="W674" s="17">
        <v>44.820948140527285</v>
      </c>
      <c r="X674" s="17">
        <v>4.8857174065390181</v>
      </c>
      <c r="Y674" s="17">
        <v>-1.0000000000000009</v>
      </c>
      <c r="Z674" s="17">
        <v>-1.0000000000000009</v>
      </c>
      <c r="AA674" s="17">
        <v>77.970198550618491</v>
      </c>
      <c r="AB674" s="17">
        <v>-7.989752706179952E-2</v>
      </c>
      <c r="AC674" s="17">
        <v>0.3252831651575499</v>
      </c>
      <c r="AD674" s="17">
        <v>0.40424943810585673</v>
      </c>
      <c r="AE674" s="17">
        <v>32.481753810080342</v>
      </c>
      <c r="AF674" s="17">
        <v>0.7857142857142857</v>
      </c>
      <c r="AG674" s="17">
        <v>-1.0000000000000009</v>
      </c>
      <c r="AH674" s="17">
        <v>-1.0000000000000009</v>
      </c>
      <c r="AI674" s="17">
        <v>1.9839644856813138E-2</v>
      </c>
      <c r="AJ674" s="17">
        <v>0.51225979209828898</v>
      </c>
      <c r="AK674" s="17">
        <v>0.96641228525423883</v>
      </c>
      <c r="AL674" s="17">
        <v>-0.18140919705819733</v>
      </c>
      <c r="AM674" s="17">
        <v>-0.12284221678211911</v>
      </c>
      <c r="AN674" s="17">
        <v>0.40611439454955495</v>
      </c>
      <c r="AO674" s="17">
        <v>1.7610060067182167</v>
      </c>
      <c r="AP674" s="17">
        <v>9.2458138784478905</v>
      </c>
      <c r="AQ674" s="17">
        <v>72.403008306321539</v>
      </c>
      <c r="AR674" s="17">
        <v>1.5802247062764199</v>
      </c>
      <c r="AS674" s="17">
        <v>5.3454184093022565</v>
      </c>
      <c r="AT674" s="17">
        <v>-1.0000000000000009</v>
      </c>
      <c r="AU674" s="17">
        <v>-1.0000000000000009</v>
      </c>
      <c r="AV674" s="17">
        <v>0.65761188902867873</v>
      </c>
      <c r="AW674" s="17">
        <v>120.08684331087028</v>
      </c>
      <c r="AX674" s="17">
        <v>171.70961541783547</v>
      </c>
      <c r="AY674" s="17">
        <v>0.20629611685557042</v>
      </c>
      <c r="AZ674" s="17">
        <v>6.5242252903696345</v>
      </c>
      <c r="BA674" s="22">
        <v>1481.9026964118145</v>
      </c>
      <c r="CU674" t="e">
        <v>#N/A</v>
      </c>
      <c r="CV674" t="e">
        <v>#N/A</v>
      </c>
    </row>
    <row r="675" spans="1:100" x14ac:dyDescent="0.25">
      <c r="A675">
        <v>1939</v>
      </c>
      <c r="B675" t="s">
        <v>1100</v>
      </c>
      <c r="C675" s="22">
        <v>3</v>
      </c>
      <c r="D675" s="17">
        <v>5.8369554198564035</v>
      </c>
      <c r="E675" s="17">
        <v>0.54586440372537592</v>
      </c>
      <c r="F675" s="17">
        <v>8.6428199328958621E-2</v>
      </c>
      <c r="G675" s="17">
        <v>0.20564795081258982</v>
      </c>
      <c r="H675" s="17">
        <v>0.21389240137636367</v>
      </c>
      <c r="I675" s="17">
        <v>0</v>
      </c>
      <c r="J675" s="17">
        <v>12.83354408258182</v>
      </c>
      <c r="K675" s="17">
        <v>0.21389240137636367</v>
      </c>
      <c r="L675" s="17">
        <v>-1.0000000000000013</v>
      </c>
      <c r="M675" s="17">
        <v>-1.0000000000000013</v>
      </c>
      <c r="N675" s="17">
        <v>4.2778480275272743</v>
      </c>
      <c r="O675" s="17">
        <v>18.87614745325082</v>
      </c>
      <c r="P675" s="17">
        <v>1.0576824853306785</v>
      </c>
      <c r="Q675" s="17">
        <v>5.7155053774596745</v>
      </c>
      <c r="R675" s="17">
        <v>1.8613893000251982</v>
      </c>
      <c r="S675" s="17">
        <v>0.33333333333333393</v>
      </c>
      <c r="T675" s="17">
        <v>0.33333333333333393</v>
      </c>
      <c r="U675" s="17">
        <v>0.33725678051184277</v>
      </c>
      <c r="V675" s="17">
        <v>8.4727308673664056E-2</v>
      </c>
      <c r="W675" s="17">
        <v>34.990334179032438</v>
      </c>
      <c r="X675" s="17">
        <v>2.3101652393796601</v>
      </c>
      <c r="Y675" s="17">
        <v>-1.0000000000000013</v>
      </c>
      <c r="Z675" s="17">
        <v>-1.0000000000000013</v>
      </c>
      <c r="AA675" s="17">
        <v>62.161287338922818</v>
      </c>
      <c r="AB675" s="17">
        <v>0.22814360994511748</v>
      </c>
      <c r="AC675" s="17">
        <v>0.18283993904057039</v>
      </c>
      <c r="AD675" s="17">
        <v>9.5207728211615369E-2</v>
      </c>
      <c r="AE675" s="17">
        <v>25.309563859865154</v>
      </c>
      <c r="AF675" s="17">
        <v>0.66666666666666663</v>
      </c>
      <c r="AG675" s="17">
        <v>-1.0000000000000013</v>
      </c>
      <c r="AH675" s="17">
        <v>-1.0000000000000013</v>
      </c>
      <c r="AI675" s="17">
        <v>-1.4583083951832443E-2</v>
      </c>
      <c r="AJ675" s="17">
        <v>8.4727308673664056E-2</v>
      </c>
      <c r="AK675" s="17">
        <v>4.4223235157375196E-2</v>
      </c>
      <c r="AL675" s="17">
        <v>5.49091647166879E-2</v>
      </c>
      <c r="AM675" s="17">
        <v>-0.12275478162233033</v>
      </c>
      <c r="AN675" s="17">
        <v>0.52267579351358973</v>
      </c>
      <c r="AO675" s="17">
        <v>-2.8477533647713815</v>
      </c>
      <c r="AP675" s="17">
        <v>13.34144066142318</v>
      </c>
      <c r="AQ675" s="17">
        <v>47.823878261614254</v>
      </c>
      <c r="AR675" s="17">
        <v>1.0886507558521743</v>
      </c>
      <c r="AS675" s="17">
        <v>2.5240576407560207</v>
      </c>
      <c r="AT675" s="17">
        <v>-1.0000000000000013</v>
      </c>
      <c r="AU675" s="17">
        <v>-1.0000000000000013</v>
      </c>
      <c r="AV675" s="17">
        <v>2.0670372508377861</v>
      </c>
      <c r="AW675" s="17">
        <v>94.378875453596834</v>
      </c>
      <c r="AX675" s="17">
        <v>102.55994464192659</v>
      </c>
      <c r="AY675" s="17">
        <v>0.45963160767427058</v>
      </c>
      <c r="AZ675" s="17">
        <v>42.446182694651057</v>
      </c>
      <c r="BA675" s="22">
        <v>1523.8180181862222</v>
      </c>
      <c r="CU675" t="e">
        <v>#N/A</v>
      </c>
      <c r="CV675" t="e">
        <v>#N/A</v>
      </c>
    </row>
    <row r="676" spans="1:100" x14ac:dyDescent="0.25">
      <c r="A676">
        <v>1940</v>
      </c>
      <c r="B676" t="s">
        <v>1101</v>
      </c>
      <c r="C676" s="22">
        <v>3</v>
      </c>
      <c r="D676" s="17">
        <v>5.1762626603860653</v>
      </c>
      <c r="E676" s="17">
        <v>5.3209202341060052E-3</v>
      </c>
      <c r="F676" s="17">
        <v>-0.1138374948984661</v>
      </c>
      <c r="G676" s="17">
        <v>-0.11206385482043076</v>
      </c>
      <c r="H676" s="17">
        <v>0.28744442299306233</v>
      </c>
      <c r="I676" s="17">
        <v>0</v>
      </c>
      <c r="J676" s="17">
        <v>17.246665379583735</v>
      </c>
      <c r="K676" s="17">
        <v>0.28744442299306233</v>
      </c>
      <c r="L676" s="17">
        <v>-1.0000000000000004</v>
      </c>
      <c r="M676" s="17">
        <v>-1.0000000000000004</v>
      </c>
      <c r="N676" s="17">
        <v>5.7488884598612477</v>
      </c>
      <c r="O676" s="17">
        <v>22.310864185149374</v>
      </c>
      <c r="P676" s="17">
        <v>-0.11232622897675633</v>
      </c>
      <c r="Q676" s="17">
        <v>-1.4388025709811711</v>
      </c>
      <c r="R676" s="17">
        <v>-0.44230934734391031</v>
      </c>
      <c r="S676" s="17">
        <v>0.33333333333333359</v>
      </c>
      <c r="T676" s="17">
        <v>0.33333333333333359</v>
      </c>
      <c r="U676" s="17">
        <v>0.27016087533547278</v>
      </c>
      <c r="V676" s="17">
        <v>0.23405293699867746</v>
      </c>
      <c r="W676" s="17">
        <v>35.337442240310189</v>
      </c>
      <c r="X676" s="17">
        <v>2.8641833670075614</v>
      </c>
      <c r="Y676" s="17">
        <v>-1.0000000000000004</v>
      </c>
      <c r="Z676" s="17">
        <v>-1.0000000000000004</v>
      </c>
      <c r="AA676" s="17">
        <v>82.762848382316463</v>
      </c>
      <c r="AB676" s="17">
        <v>0.36032581152646276</v>
      </c>
      <c r="AC676" s="17">
        <v>0.30156643406545963</v>
      </c>
      <c r="AD676" s="17">
        <v>0.29546206419508064</v>
      </c>
      <c r="AE676" s="17">
        <v>47.867715489350111</v>
      </c>
      <c r="AF676" s="17">
        <v>0.83333333333333337</v>
      </c>
      <c r="AG676" s="17">
        <v>-1.0000000000000004</v>
      </c>
      <c r="AH676" s="17">
        <v>-1.0000000000000004</v>
      </c>
      <c r="AI676" s="17">
        <v>5.7322290259047056E-3</v>
      </c>
      <c r="AJ676" s="17">
        <v>0.23405293699867746</v>
      </c>
      <c r="AK676" s="17">
        <v>0.61744647491788918</v>
      </c>
      <c r="AL676" s="17">
        <v>-0.16295725162783847</v>
      </c>
      <c r="AM676" s="17">
        <v>0.37528477981640512</v>
      </c>
      <c r="AN676" s="17">
        <v>-0.11770372376730967</v>
      </c>
      <c r="AO676" s="17">
        <v>12.469351869999574</v>
      </c>
      <c r="AP676" s="17">
        <v>-3.7573793523219354</v>
      </c>
      <c r="AQ676" s="17">
        <v>52.584107619893935</v>
      </c>
      <c r="AR676" s="17">
        <v>1.1708804790008172</v>
      </c>
      <c r="AS676" s="17">
        <v>3.1516277900006227</v>
      </c>
      <c r="AT676" s="17">
        <v>-1.0000000000000004</v>
      </c>
      <c r="AU676" s="17">
        <v>-1.0000000000000004</v>
      </c>
      <c r="AV676" s="17">
        <v>-0.55437320216434138</v>
      </c>
      <c r="AW676" s="17">
        <v>101.31633321514386</v>
      </c>
      <c r="AX676" s="17">
        <v>124.8362714955297</v>
      </c>
      <c r="AY676" s="17">
        <v>3.2818560696503782E-2</v>
      </c>
      <c r="AZ676" s="17">
        <v>-20.511219610115745</v>
      </c>
      <c r="BA676" s="22">
        <v>1452.472471902131</v>
      </c>
      <c r="CU676" t="e">
        <v>#N/A</v>
      </c>
      <c r="CV676" t="e">
        <v>#N/A</v>
      </c>
    </row>
    <row r="677" spans="1:100" x14ac:dyDescent="0.25">
      <c r="A677">
        <v>1942</v>
      </c>
      <c r="B677" t="s">
        <v>1102</v>
      </c>
      <c r="C677" s="22">
        <v>3</v>
      </c>
      <c r="D677" s="17">
        <v>5.4341291718443765</v>
      </c>
      <c r="E677" s="17">
        <v>-2.2949365574338673E-2</v>
      </c>
      <c r="F677" s="17">
        <v>1.5646392409651433</v>
      </c>
      <c r="G677" s="17">
        <v>1.5646392409651433</v>
      </c>
      <c r="H677" s="17">
        <v>0.30183755930377287</v>
      </c>
      <c r="I677" s="17">
        <v>0</v>
      </c>
      <c r="J677" s="17">
        <v>18.110253558226376</v>
      </c>
      <c r="K677" s="17">
        <v>0.30183755930377287</v>
      </c>
      <c r="L677" s="17">
        <v>-1</v>
      </c>
      <c r="M677" s="17">
        <v>-1</v>
      </c>
      <c r="N677" s="17">
        <v>6.0367511860754579</v>
      </c>
      <c r="O677" s="17">
        <v>25.109021971035901</v>
      </c>
      <c r="P677" s="17">
        <v>-5.2137802389343353E-3</v>
      </c>
      <c r="Q677" s="17">
        <v>-0.30915247929162848</v>
      </c>
      <c r="R677" s="17">
        <v>-0.15403746912937771</v>
      </c>
      <c r="S677" s="17">
        <v>0.33333333333333309</v>
      </c>
      <c r="T677" s="17">
        <v>0.33333333333333309</v>
      </c>
      <c r="U677" s="17">
        <v>0.13713233582384202</v>
      </c>
      <c r="V677" s="17">
        <v>0.11960557946211252</v>
      </c>
      <c r="W677" s="17">
        <v>24.862680905953912</v>
      </c>
      <c r="X677" s="17">
        <v>1.630991927430937</v>
      </c>
      <c r="Y677" s="17">
        <v>-1</v>
      </c>
      <c r="Z677" s="17">
        <v>-1</v>
      </c>
      <c r="AA677" s="17">
        <v>70.544241980032822</v>
      </c>
      <c r="AB677" s="17">
        <v>0.28817381727342634</v>
      </c>
      <c r="AC677" s="17">
        <v>0.2776222311103515</v>
      </c>
      <c r="AD677" s="17">
        <v>0.35091592248038761</v>
      </c>
      <c r="AE677" s="17">
        <v>45.835598543208263</v>
      </c>
      <c r="AF677" s="17">
        <v>0.81818181818181823</v>
      </c>
      <c r="AG677" s="17">
        <v>-1</v>
      </c>
      <c r="AH677" s="17">
        <v>-1</v>
      </c>
      <c r="AI677" s="17">
        <v>4.8677280860761486E-2</v>
      </c>
      <c r="AJ677" s="17">
        <v>0.11960557946211252</v>
      </c>
      <c r="AK677" s="17">
        <v>0.10833458545702974</v>
      </c>
      <c r="AL677" s="17">
        <v>-0.11746212391358571</v>
      </c>
      <c r="AM677" s="17">
        <v>0.18085448629701351</v>
      </c>
      <c r="AN677" s="17">
        <v>0.17075891343827124</v>
      </c>
      <c r="AO677" s="17">
        <v>5.0630350847104868</v>
      </c>
      <c r="AP677" s="17">
        <v>3.6816622163888515</v>
      </c>
      <c r="AQ677" s="17">
        <v>42.972934464180291</v>
      </c>
      <c r="AR677" s="17">
        <v>0.92340458195262121</v>
      </c>
      <c r="AS677" s="17">
        <v>1.9328294867347107</v>
      </c>
      <c r="AT677" s="17">
        <v>-1</v>
      </c>
      <c r="AU677" s="17">
        <v>-1</v>
      </c>
      <c r="AV677" s="17">
        <v>1.4106017718357655</v>
      </c>
      <c r="AW677" s="17">
        <v>99.334926167457638</v>
      </c>
      <c r="AX677" s="17">
        <v>112.26902973088404</v>
      </c>
      <c r="AY677" s="17">
        <v>6.6600479417916941E-2</v>
      </c>
      <c r="AZ677" s="17">
        <v>-11.621761506365562</v>
      </c>
      <c r="BA677" s="22">
        <v>1455.5046094784188</v>
      </c>
      <c r="CU677" t="e">
        <v>#N/A</v>
      </c>
      <c r="CV677" t="e">
        <v>#N/A</v>
      </c>
    </row>
    <row r="678" spans="1:100" x14ac:dyDescent="0.25">
      <c r="A678">
        <v>1943</v>
      </c>
      <c r="B678" t="s">
        <v>1103</v>
      </c>
      <c r="C678" s="22">
        <v>3</v>
      </c>
      <c r="D678" s="17">
        <v>4.844106256516385</v>
      </c>
      <c r="E678" s="17">
        <v>-1.8881534211614363E-2</v>
      </c>
      <c r="F678" s="17">
        <v>-2.7992423308647774</v>
      </c>
      <c r="G678" s="17">
        <v>-2.7992423308647774</v>
      </c>
      <c r="H678" s="17">
        <v>0.1484279149168862</v>
      </c>
      <c r="I678" s="17">
        <v>0</v>
      </c>
      <c r="J678" s="17">
        <v>8.9056748950131777</v>
      </c>
      <c r="K678" s="17">
        <v>0.1484279149168862</v>
      </c>
      <c r="L678" s="17">
        <v>-0.99999999999999911</v>
      </c>
      <c r="M678" s="17">
        <v>-0.99999999999999911</v>
      </c>
      <c r="N678" s="17">
        <v>2.9685582983377272</v>
      </c>
      <c r="O678" s="17">
        <v>10.950538820664789</v>
      </c>
      <c r="P678" s="17">
        <v>-1.9020657822240203E-2</v>
      </c>
      <c r="Q678" s="17">
        <v>5.7532446541370703</v>
      </c>
      <c r="R678" s="17">
        <v>2.0105108434739138</v>
      </c>
      <c r="S678" s="17">
        <v>0.33333333333333304</v>
      </c>
      <c r="T678" s="17">
        <v>0.33333333333333304</v>
      </c>
      <c r="U678" s="17">
        <v>0.13967152636400565</v>
      </c>
      <c r="V678" s="17">
        <v>4.576550163927802E-2</v>
      </c>
      <c r="W678" s="17">
        <v>28.14703119012254</v>
      </c>
      <c r="X678" s="17">
        <v>1.3515178670414709</v>
      </c>
      <c r="Y678" s="17">
        <v>-0.99999999999999911</v>
      </c>
      <c r="Z678" s="17">
        <v>-0.99999999999999911</v>
      </c>
      <c r="AA678" s="17">
        <v>73.44184061559902</v>
      </c>
      <c r="AB678" s="17">
        <v>0.4814586636376092</v>
      </c>
      <c r="AC678" s="17">
        <v>9.904296231116852E-2</v>
      </c>
      <c r="AD678" s="17">
        <v>0.28518434569127338</v>
      </c>
      <c r="AE678" s="17">
        <v>43.284298582002556</v>
      </c>
      <c r="AF678" s="17">
        <v>0.81818181818181823</v>
      </c>
      <c r="AG678" s="17">
        <v>-0.99999999999999911</v>
      </c>
      <c r="AH678" s="17">
        <v>-0.99999999999999911</v>
      </c>
      <c r="AI678" s="17">
        <v>2.8698547364298839E-3</v>
      </c>
      <c r="AJ678" s="17">
        <v>4.576550163927802E-2</v>
      </c>
      <c r="AK678" s="17">
        <v>0.36136284828462328</v>
      </c>
      <c r="AL678" s="17">
        <v>0.26768521860022748</v>
      </c>
      <c r="AM678" s="17">
        <v>0.14996242228616333</v>
      </c>
      <c r="AN678" s="17">
        <v>0.19642931483666179</v>
      </c>
      <c r="AO678" s="17">
        <v>5.5558747985772019</v>
      </c>
      <c r="AP678" s="17">
        <v>6.2491589639176812</v>
      </c>
      <c r="AQ678" s="17">
        <v>37.052706085135746</v>
      </c>
      <c r="AR678" s="17">
        <v>0.85210369466994995</v>
      </c>
      <c r="AS678" s="17">
        <v>1.4999457819583568</v>
      </c>
      <c r="AT678" s="17">
        <v>-0.99999999999999911</v>
      </c>
      <c r="AU678" s="17">
        <v>-0.99999999999999911</v>
      </c>
      <c r="AV678" s="17">
        <v>-0.7887314873908633</v>
      </c>
      <c r="AW678" s="17">
        <v>90.64153840018146</v>
      </c>
      <c r="AX678" s="17">
        <v>95.275485658837852</v>
      </c>
      <c r="AY678" s="17">
        <v>0.28922427875109263</v>
      </c>
      <c r="AZ678" s="17">
        <v>30.105424551274655</v>
      </c>
      <c r="BA678" s="22">
        <v>1523.3489948665201</v>
      </c>
      <c r="CU678" t="e">
        <v>#N/A</v>
      </c>
      <c r="CV678" t="e">
        <v>#N/A</v>
      </c>
    </row>
    <row r="679" spans="1:100" x14ac:dyDescent="0.25">
      <c r="A679">
        <v>1944</v>
      </c>
      <c r="B679" t="s">
        <v>1104</v>
      </c>
      <c r="C679" s="22">
        <v>3</v>
      </c>
      <c r="D679" s="17">
        <v>3.998108510713184</v>
      </c>
      <c r="E679" s="17">
        <v>0</v>
      </c>
      <c r="F679" s="17">
        <v>0.24370907674293812</v>
      </c>
      <c r="G679" s="17">
        <v>0.24370907674293812</v>
      </c>
      <c r="H679" s="17">
        <v>0.41216944108312237</v>
      </c>
      <c r="I679" s="17">
        <v>0</v>
      </c>
      <c r="J679" s="17">
        <v>24.730166464987356</v>
      </c>
      <c r="K679" s="17">
        <v>0.41216944108312237</v>
      </c>
      <c r="L679" s="17">
        <v>-0.99999999999999944</v>
      </c>
      <c r="M679" s="17">
        <v>-0.99999999999999944</v>
      </c>
      <c r="N679" s="17">
        <v>8.243388821662446</v>
      </c>
      <c r="O679" s="17">
        <v>28.971984052443471</v>
      </c>
      <c r="P679" s="17">
        <v>0.1368242084984358</v>
      </c>
      <c r="Q679" s="17">
        <v>-0.78998374867287424</v>
      </c>
      <c r="R679" s="17">
        <v>-0.25239864792220995</v>
      </c>
      <c r="S679" s="17">
        <v>0.33333333333333298</v>
      </c>
      <c r="T679" s="17">
        <v>0.38020569346329885</v>
      </c>
      <c r="U679" s="17">
        <v>0.23508866498793593</v>
      </c>
      <c r="V679" s="17">
        <v>0</v>
      </c>
      <c r="W679" s="17">
        <v>21.458330028057816</v>
      </c>
      <c r="X679" s="17">
        <v>1.2772401239015871</v>
      </c>
      <c r="Y679" s="17">
        <v>-0.99999999999999944</v>
      </c>
      <c r="Z679" s="17">
        <v>-0.99999999999999944</v>
      </c>
      <c r="AA679" s="17">
        <v>28.15228209204281</v>
      </c>
      <c r="AB679" s="17">
        <v>0.11684450089910232</v>
      </c>
      <c r="AC679" s="17">
        <v>2.3955107934758125E-2</v>
      </c>
      <c r="AD679" s="17">
        <v>-1.8725945957163139E-3</v>
      </c>
      <c r="AE679" s="17">
        <v>6.9463507119072059</v>
      </c>
      <c r="AF679" s="17">
        <v>7.6923076923076927E-2</v>
      </c>
      <c r="AG679" s="17">
        <v>-0.99999999999999944</v>
      </c>
      <c r="AH679" s="17">
        <v>-0.99999999999999944</v>
      </c>
      <c r="AI679" s="17">
        <v>0</v>
      </c>
      <c r="AJ679" s="17">
        <v>0</v>
      </c>
      <c r="AK679" s="17">
        <v>0.24261544653609551</v>
      </c>
      <c r="AL679" s="17">
        <v>0.10156089351753214</v>
      </c>
      <c r="AM679" s="17">
        <v>0.13310409705192483</v>
      </c>
      <c r="AN679" s="17">
        <v>-2.6380459785957697E-2</v>
      </c>
      <c r="AO679" s="17">
        <v>4.5406796589785978</v>
      </c>
      <c r="AP679" s="17">
        <v>-0.15170702706128097</v>
      </c>
      <c r="AQ679" s="17">
        <v>46.18849649304515</v>
      </c>
      <c r="AR679" s="17">
        <v>0.94862769178456818</v>
      </c>
      <c r="AS679" s="17">
        <v>1.689409564984709</v>
      </c>
      <c r="AT679" s="17">
        <v>-0.99999999999999944</v>
      </c>
      <c r="AU679" s="17">
        <v>-0.99999999999999944</v>
      </c>
      <c r="AV679" s="17">
        <v>-8.689571179271896E-3</v>
      </c>
      <c r="AW679" s="17">
        <v>56.972559117424986</v>
      </c>
      <c r="AX679" s="17">
        <v>56.972559117424986</v>
      </c>
      <c r="AY679" s="17">
        <v>0.15442494493317241</v>
      </c>
      <c r="AZ679" s="17">
        <v>7.6831164355752453</v>
      </c>
      <c r="BA679" s="22">
        <v>1413.5232312949518</v>
      </c>
      <c r="CU679" t="e">
        <v>#N/A</v>
      </c>
      <c r="CV679" t="e">
        <v>#N/A</v>
      </c>
    </row>
    <row r="680" spans="1:100" x14ac:dyDescent="0.25">
      <c r="A680">
        <v>1954</v>
      </c>
      <c r="B680" t="s">
        <v>1105</v>
      </c>
      <c r="C680" s="22">
        <v>3</v>
      </c>
      <c r="D680" s="17">
        <v>2.9575712317016087</v>
      </c>
      <c r="E680" s="17">
        <v>0</v>
      </c>
      <c r="F680" s="17">
        <v>1.1561863882373802</v>
      </c>
      <c r="G680" s="17">
        <v>1.1561863882373802</v>
      </c>
      <c r="H680" s="17">
        <v>-1.2598647563275151E-2</v>
      </c>
      <c r="I680" s="17">
        <v>0</v>
      </c>
      <c r="J680" s="17">
        <v>-0.75591885379650869</v>
      </c>
      <c r="K680" s="17">
        <v>-1.2598647563275151E-2</v>
      </c>
      <c r="L680" s="17">
        <v>-0.99999999999999933</v>
      </c>
      <c r="M680" s="17">
        <v>-0.99999999999999933</v>
      </c>
      <c r="N680" s="17">
        <v>-0.25197295126550301</v>
      </c>
      <c r="O680" s="17">
        <v>3.357838766142482</v>
      </c>
      <c r="P680" s="17">
        <v>0</v>
      </c>
      <c r="Q680" s="17">
        <v>0.21567906375951074</v>
      </c>
      <c r="R680" s="17">
        <v>0.10797208085670154</v>
      </c>
      <c r="S680" s="17">
        <v>0.33333333333333287</v>
      </c>
      <c r="T680" s="17">
        <v>0.23260522867737266</v>
      </c>
      <c r="U680" s="17">
        <v>0.12961532857741362</v>
      </c>
      <c r="V680" s="17">
        <v>0</v>
      </c>
      <c r="W680" s="17">
        <v>28.326101526055787</v>
      </c>
      <c r="X680" s="17">
        <v>0.99627041922767534</v>
      </c>
      <c r="Y680" s="17">
        <v>-0.99999999999999933</v>
      </c>
      <c r="Z680" s="17">
        <v>-0.99999999999999933</v>
      </c>
      <c r="AA680" s="17">
        <v>37.545714194679917</v>
      </c>
      <c r="AB680" s="17">
        <v>9.3712123057052968E-2</v>
      </c>
      <c r="AC680" s="17">
        <v>8.295276261594145E-2</v>
      </c>
      <c r="AD680" s="17">
        <v>5.5679260823545042E-3</v>
      </c>
      <c r="AE680" s="17">
        <v>9.1116405877674502</v>
      </c>
      <c r="AF680" s="17">
        <v>0.2</v>
      </c>
      <c r="AG680" s="17">
        <v>-0.99999999999999933</v>
      </c>
      <c r="AH680" s="17">
        <v>-0.99999999999999933</v>
      </c>
      <c r="AI680" s="17">
        <v>6.4224752197829721E-2</v>
      </c>
      <c r="AJ680" s="17">
        <v>0</v>
      </c>
      <c r="AK680" s="17">
        <v>5.5923390350644246E-2</v>
      </c>
      <c r="AL680" s="17">
        <v>0.13951175283478409</v>
      </c>
      <c r="AM680" s="17">
        <v>8.281404308546525E-2</v>
      </c>
      <c r="AN680" s="17">
        <v>-5.5999253748806023E-2</v>
      </c>
      <c r="AO680" s="17">
        <v>2.3499680288898515</v>
      </c>
      <c r="AP680" s="17">
        <v>-0.70242257954622978</v>
      </c>
      <c r="AQ680" s="17">
        <v>27.570182672259271</v>
      </c>
      <c r="AR680" s="17">
        <v>0.69555389058811923</v>
      </c>
      <c r="AS680" s="17">
        <v>0.98367177166440001</v>
      </c>
      <c r="AT680" s="17">
        <v>-0.99999999999999933</v>
      </c>
      <c r="AU680" s="17">
        <v>-0.99999999999999933</v>
      </c>
      <c r="AV680" s="17">
        <v>1.2641584690940812</v>
      </c>
      <c r="AW680" s="17">
        <v>40.201130381276172</v>
      </c>
      <c r="AX680" s="17">
        <v>41.485625425232769</v>
      </c>
      <c r="AY680" s="17">
        <v>1.8963901942252694E-2</v>
      </c>
      <c r="AZ680" s="17">
        <v>-24.020162100071907</v>
      </c>
      <c r="BA680" s="22">
        <v>1403.0649106341739</v>
      </c>
      <c r="CU680" t="e">
        <v>#N/A</v>
      </c>
      <c r="CV680" t="e">
        <v>#N/A</v>
      </c>
    </row>
    <row r="681" spans="1:100" x14ac:dyDescent="0.25">
      <c r="A681">
        <v>1965</v>
      </c>
      <c r="B681" t="s">
        <v>629</v>
      </c>
      <c r="C681" s="22">
        <v>3</v>
      </c>
      <c r="D681" s="17">
        <v>3.3093574277817632</v>
      </c>
      <c r="E681" s="17">
        <v>-0.18459341473475313</v>
      </c>
      <c r="F681" s="17">
        <v>0.21018927810790144</v>
      </c>
      <c r="G681" s="17">
        <v>0.16737388790298224</v>
      </c>
      <c r="H681" s="17">
        <v>-7.2772060390245571E-2</v>
      </c>
      <c r="I681" s="17">
        <v>0</v>
      </c>
      <c r="J681" s="17">
        <v>-4.3663236234147353</v>
      </c>
      <c r="K681" s="17">
        <v>-7.2772060390245571E-2</v>
      </c>
      <c r="L681" s="17">
        <v>-1.0000000000000002</v>
      </c>
      <c r="M681" s="17">
        <v>-1.0000000000000002</v>
      </c>
      <c r="N681" s="17">
        <v>-1.4554412078049108</v>
      </c>
      <c r="O681" s="17">
        <v>-0.88959230772998743</v>
      </c>
      <c r="P681" s="17">
        <v>0.96526276041627723</v>
      </c>
      <c r="Q681" s="17">
        <v>-3.0754837005283227</v>
      </c>
      <c r="R681" s="17">
        <v>-0.95776112699652627</v>
      </c>
      <c r="S681" s="17">
        <v>0.33333333333333331</v>
      </c>
      <c r="T681" s="17">
        <v>0.33306245575032112</v>
      </c>
      <c r="U681" s="17">
        <v>0.13207961043990984</v>
      </c>
      <c r="V681" s="17">
        <v>-6.3740737771747699E-3</v>
      </c>
      <c r="W681" s="17">
        <v>34.594935445465396</v>
      </c>
      <c r="X681" s="17">
        <v>1.228970970987479</v>
      </c>
      <c r="Y681" s="17">
        <v>-1.0000000000000002</v>
      </c>
      <c r="Z681" s="17">
        <v>-1.0000000000000002</v>
      </c>
      <c r="AA681" s="17">
        <v>73.333737958548909</v>
      </c>
      <c r="AB681" s="17">
        <v>0.43218563866380438</v>
      </c>
      <c r="AC681" s="17">
        <v>0.31798313912967618</v>
      </c>
      <c r="AD681" s="17">
        <v>4.3762495008119955E-2</v>
      </c>
      <c r="AE681" s="17">
        <v>39.696563640080008</v>
      </c>
      <c r="AF681" s="17">
        <v>0.6428571428571429</v>
      </c>
      <c r="AG681" s="17">
        <v>-1.0000000000000002</v>
      </c>
      <c r="AH681" s="17">
        <v>-1.0000000000000002</v>
      </c>
      <c r="AI681" s="17">
        <v>-3.4337523887432234E-2</v>
      </c>
      <c r="AJ681" s="17">
        <v>-6.3740737771747699E-3</v>
      </c>
      <c r="AK681" s="17">
        <v>-4.8290019044120364E-2</v>
      </c>
      <c r="AL681" s="17">
        <v>-2.541750481965328E-2</v>
      </c>
      <c r="AM681" s="17">
        <v>3.5909533413878612E-2</v>
      </c>
      <c r="AN681" s="17">
        <v>0.32502027268848843</v>
      </c>
      <c r="AO681" s="17">
        <v>0.65628824012636333</v>
      </c>
      <c r="AP681" s="17">
        <v>7.998419293113944</v>
      </c>
      <c r="AQ681" s="17">
        <v>30.228611822050667</v>
      </c>
      <c r="AR681" s="17">
        <v>0.79210132574638958</v>
      </c>
      <c r="AS681" s="17">
        <v>1.1561989105972332</v>
      </c>
      <c r="AT681" s="17">
        <v>-1.0000000000000002</v>
      </c>
      <c r="AU681" s="17">
        <v>-1.0000000000000002</v>
      </c>
      <c r="AV681" s="17">
        <v>-0.79038723909354425</v>
      </c>
      <c r="AW681" s="17">
        <v>80.442564943932823</v>
      </c>
      <c r="AX681" s="17">
        <v>79.118407088466697</v>
      </c>
      <c r="AY681" s="17">
        <v>0.27896534726686056</v>
      </c>
      <c r="AZ681" s="17">
        <v>29.601448070580442</v>
      </c>
      <c r="BA681" s="22">
        <v>1431.2045082489224</v>
      </c>
      <c r="CU681" t="e">
        <v>#N/A</v>
      </c>
      <c r="CV681" t="e">
        <v>#N/A</v>
      </c>
    </row>
    <row r="682" spans="1:100" x14ac:dyDescent="0.25">
      <c r="A682">
        <v>1967</v>
      </c>
      <c r="B682" t="s">
        <v>1106</v>
      </c>
      <c r="C682" s="22">
        <v>3</v>
      </c>
      <c r="D682" s="17">
        <v>3.8432815302928591</v>
      </c>
      <c r="E682" s="17">
        <v>-0.34318361487286431</v>
      </c>
      <c r="F682" s="17">
        <v>0.6226826040318415</v>
      </c>
      <c r="G682" s="17">
        <v>0.51763202892134019</v>
      </c>
      <c r="H682" s="17">
        <v>1.1061538016621578E-2</v>
      </c>
      <c r="I682" s="17">
        <v>0</v>
      </c>
      <c r="J682" s="17">
        <v>0.66369228099729327</v>
      </c>
      <c r="K682" s="17">
        <v>1.1061538016621578E-2</v>
      </c>
      <c r="L682" s="17">
        <v>-1.0000000000000013</v>
      </c>
      <c r="M682" s="17">
        <v>-1.0000000000000013</v>
      </c>
      <c r="N682" s="17">
        <v>0.221230760332431</v>
      </c>
      <c r="O682" s="17">
        <v>5.0246058402114917</v>
      </c>
      <c r="P682" s="17">
        <v>-0.50582939444772945</v>
      </c>
      <c r="Q682" s="17">
        <v>-1.5975418259139489</v>
      </c>
      <c r="R682" s="17">
        <v>-0.60765130256262256</v>
      </c>
      <c r="S682" s="17">
        <v>0.35939495459155596</v>
      </c>
      <c r="T682" s="17">
        <v>0.37298248709634757</v>
      </c>
      <c r="U682" s="17">
        <v>0.15932464114750558</v>
      </c>
      <c r="V682" s="17">
        <v>-8.0847143287405637E-2</v>
      </c>
      <c r="W682" s="17">
        <v>31.991736061255292</v>
      </c>
      <c r="X682" s="17">
        <v>0.91318076229988399</v>
      </c>
      <c r="Y682" s="17">
        <v>-1.0000000000000013</v>
      </c>
      <c r="Z682" s="17">
        <v>-1.0000000000000013</v>
      </c>
      <c r="AA682" s="17">
        <v>75.101601350587515</v>
      </c>
      <c r="AB682" s="17">
        <v>0.69729725949525545</v>
      </c>
      <c r="AC682" s="17">
        <v>-5.2604883764048746E-2</v>
      </c>
      <c r="AD682" s="17">
        <v>0.22965795610669079</v>
      </c>
      <c r="AE682" s="17">
        <v>43.717516591894864</v>
      </c>
      <c r="AF682" s="17">
        <v>0.55555555555555558</v>
      </c>
      <c r="AG682" s="17">
        <v>-1.0000000000000013</v>
      </c>
      <c r="AH682" s="17">
        <v>-1.0000000000000013</v>
      </c>
      <c r="AI682" s="17">
        <v>-5.8426251687614863E-3</v>
      </c>
      <c r="AJ682" s="17">
        <v>-8.0847143287405637E-2</v>
      </c>
      <c r="AK682" s="17">
        <v>0.21845623003644443</v>
      </c>
      <c r="AL682" s="17">
        <v>-8.2696804489098913E-2</v>
      </c>
      <c r="AM682" s="17">
        <v>-9.5623647313275092E-2</v>
      </c>
      <c r="AN682" s="17">
        <v>0.29209221420251563</v>
      </c>
      <c r="AO682" s="17">
        <v>-1.2983100326496546</v>
      </c>
      <c r="AP682" s="17">
        <v>6.8888213326173933</v>
      </c>
      <c r="AQ682" s="17">
        <v>32.655428342252563</v>
      </c>
      <c r="AR682" s="17">
        <v>0.81085493954800381</v>
      </c>
      <c r="AS682" s="17">
        <v>0.92424230031650589</v>
      </c>
      <c r="AT682" s="17">
        <v>-1.0000000000000013</v>
      </c>
      <c r="AU682" s="17">
        <v>-1.0000000000000013</v>
      </c>
      <c r="AV682" s="17">
        <v>-9.0019273641281622E-2</v>
      </c>
      <c r="AW682" s="17">
        <v>87.01502852341649</v>
      </c>
      <c r="AX682" s="17">
        <v>78.81346169130066</v>
      </c>
      <c r="AY682" s="17">
        <v>0.36750137059243437</v>
      </c>
      <c r="AZ682" s="17">
        <v>60.510758542761423</v>
      </c>
      <c r="BA682" s="22">
        <v>1490.1666683458145</v>
      </c>
      <c r="CU682" t="e">
        <v>#N/A</v>
      </c>
      <c r="CV682" t="e">
        <v>#N/A</v>
      </c>
    </row>
    <row r="683" spans="1:100" x14ac:dyDescent="0.25">
      <c r="A683">
        <v>1972</v>
      </c>
      <c r="B683" t="s">
        <v>1107</v>
      </c>
      <c r="C683" s="22">
        <v>3</v>
      </c>
      <c r="D683" s="17">
        <v>4.0912281125534236</v>
      </c>
      <c r="E683" s="17">
        <v>-5.3349071005912352E-2</v>
      </c>
      <c r="F683" s="17">
        <v>-0.72887656880931839</v>
      </c>
      <c r="G683" s="17">
        <v>-0.73732486254359297</v>
      </c>
      <c r="H683" s="17">
        <v>-2.1036401718316802E-2</v>
      </c>
      <c r="I683" s="17">
        <v>0</v>
      </c>
      <c r="J683" s="17">
        <v>-1.2621841030990071</v>
      </c>
      <c r="K683" s="17">
        <v>-2.1036401718316802E-2</v>
      </c>
      <c r="L683" s="17">
        <v>-0.99999999999999722</v>
      </c>
      <c r="M683" s="17">
        <v>-0.99999999999999722</v>
      </c>
      <c r="N683" s="17">
        <v>-0.42072803436633582</v>
      </c>
      <c r="O683" s="17">
        <v>2.0917191469108189</v>
      </c>
      <c r="P683" s="17">
        <v>-0.59269689002622405</v>
      </c>
      <c r="Q683" s="17">
        <v>0.19714071100820485</v>
      </c>
      <c r="R683" s="17">
        <v>-5.439676064591481E-2</v>
      </c>
      <c r="S683" s="17">
        <v>0.33333333333333237</v>
      </c>
      <c r="T683" s="17">
        <v>0.48567447226043498</v>
      </c>
      <c r="U683" s="17">
        <v>7.3348150615907229E-2</v>
      </c>
      <c r="V683" s="17">
        <v>0.10560380357406594</v>
      </c>
      <c r="W683" s="17">
        <v>40.759846460082301</v>
      </c>
      <c r="X683" s="17">
        <v>1.884540989134825</v>
      </c>
      <c r="Y683" s="17">
        <v>-0.99999999999999722</v>
      </c>
      <c r="Z683" s="17">
        <v>-0.99999999999999722</v>
      </c>
      <c r="AA683" s="17">
        <v>49.059317230961618</v>
      </c>
      <c r="AB683" s="17">
        <v>1.4740051057855395E-2</v>
      </c>
      <c r="AC683" s="17">
        <v>7.6842884984920617E-2</v>
      </c>
      <c r="AD683" s="17">
        <v>7.5494414587728625E-2</v>
      </c>
      <c r="AE683" s="17">
        <v>8.3538675315252373</v>
      </c>
      <c r="AF683" s="17">
        <v>0.125</v>
      </c>
      <c r="AG683" s="17">
        <v>-0.99999999999999722</v>
      </c>
      <c r="AH683" s="17">
        <v>-0.99999999999999722</v>
      </c>
      <c r="AI683" s="17">
        <v>0</v>
      </c>
      <c r="AJ683" s="17">
        <v>0.10560380357406594</v>
      </c>
      <c r="AK683" s="17">
        <v>-5.7143140758652584E-3</v>
      </c>
      <c r="AL683" s="17">
        <v>0.17775598362830716</v>
      </c>
      <c r="AM683" s="17">
        <v>-0.11920734506910434</v>
      </c>
      <c r="AN683" s="17">
        <v>2.4956490727793688E-2</v>
      </c>
      <c r="AO683" s="17">
        <v>-3.0087551971069333</v>
      </c>
      <c r="AP683" s="17">
        <v>1.5126921863363769</v>
      </c>
      <c r="AQ683" s="17">
        <v>39.497662356983312</v>
      </c>
      <c r="AR683" s="17">
        <v>0.99795975978374074</v>
      </c>
      <c r="AS683" s="17">
        <v>1.8635045874165093</v>
      </c>
      <c r="AT683" s="17">
        <v>-0.99999999999999722</v>
      </c>
      <c r="AU683" s="17">
        <v>-0.99999999999999722</v>
      </c>
      <c r="AV683" s="17">
        <v>-0.79172162318950756</v>
      </c>
      <c r="AW683" s="17">
        <v>52.663728564208803</v>
      </c>
      <c r="AX683" s="17">
        <v>63.224108921615411</v>
      </c>
      <c r="AY683" s="17">
        <v>0.32231322753584518</v>
      </c>
      <c r="AZ683" s="17">
        <v>4.9705951477543744</v>
      </c>
      <c r="BA683" s="22">
        <v>1444.5756625566596</v>
      </c>
      <c r="CU683" t="e">
        <v>#N/A</v>
      </c>
      <c r="CV683" t="e">
        <v>#N/A</v>
      </c>
    </row>
    <row r="684" spans="1:100" x14ac:dyDescent="0.25">
      <c r="A684">
        <v>1973</v>
      </c>
      <c r="B684" t="s">
        <v>1108</v>
      </c>
      <c r="C684" s="22">
        <v>3</v>
      </c>
      <c r="D684" s="17">
        <v>3.7076846780856236</v>
      </c>
      <c r="E684" s="17">
        <v>-4.675661475069063E-2</v>
      </c>
      <c r="F684" s="17">
        <v>0.10169521948081464</v>
      </c>
      <c r="G684" s="17">
        <v>8.4734001448686341E-2</v>
      </c>
      <c r="H684" s="17">
        <v>0.27635621890309847</v>
      </c>
      <c r="I684" s="17">
        <v>0</v>
      </c>
      <c r="J684" s="17">
        <v>16.581373134185913</v>
      </c>
      <c r="K684" s="17">
        <v>0.27635621890309847</v>
      </c>
      <c r="L684" s="17">
        <v>-0.99999999999999978</v>
      </c>
      <c r="M684" s="17">
        <v>-0.99999999999999978</v>
      </c>
      <c r="N684" s="17">
        <v>5.5271243780619708</v>
      </c>
      <c r="O684" s="17">
        <v>20.373791813720207</v>
      </c>
      <c r="P684" s="17">
        <v>-6.9408262129759909E-2</v>
      </c>
      <c r="Q684" s="17">
        <v>-2.0533265010992494</v>
      </c>
      <c r="R684" s="17">
        <v>-0.65328764027244213</v>
      </c>
      <c r="S684" s="17">
        <v>0.33333333333333315</v>
      </c>
      <c r="T684" s="17">
        <v>0.33333333333333315</v>
      </c>
      <c r="U684" s="17">
        <v>1.3356849774309738E-2</v>
      </c>
      <c r="V684" s="17">
        <v>-1.942288609459409E-2</v>
      </c>
      <c r="W684" s="17">
        <v>15.369776457731341</v>
      </c>
      <c r="X684" s="17">
        <v>0.3272005302932427</v>
      </c>
      <c r="Y684" s="17">
        <v>-0.99999999999999978</v>
      </c>
      <c r="Z684" s="17">
        <v>-0.99999999999999978</v>
      </c>
      <c r="AA684" s="17">
        <v>18.729244428900262</v>
      </c>
      <c r="AB684" s="17">
        <v>-2.8709782661734646E-2</v>
      </c>
      <c r="AC684" s="17">
        <v>0.10506996659400546</v>
      </c>
      <c r="AD684" s="17">
        <v>3.894928296556229E-3</v>
      </c>
      <c r="AE684" s="17">
        <v>4.0127556114413592</v>
      </c>
      <c r="AF684" s="17">
        <v>0.25</v>
      </c>
      <c r="AG684" s="17">
        <v>-0.99999999999999978</v>
      </c>
      <c r="AH684" s="17">
        <v>-0.99999999999999978</v>
      </c>
      <c r="AI684" s="17">
        <v>-2.9783766783725895E-3</v>
      </c>
      <c r="AJ684" s="17">
        <v>-1.942288609459409E-2</v>
      </c>
      <c r="AK684" s="17">
        <v>2.7818044268317643E-2</v>
      </c>
      <c r="AL684" s="17">
        <v>2.6556191526609606E-2</v>
      </c>
      <c r="AM684" s="17">
        <v>0.58466406812782978</v>
      </c>
      <c r="AN684" s="17">
        <v>-0.16707355600118901</v>
      </c>
      <c r="AO684" s="17">
        <v>14.755691924537324</v>
      </c>
      <c r="AP684" s="17">
        <v>-4.0440579423966776</v>
      </c>
      <c r="AQ684" s="17">
        <v>31.951149591917265</v>
      </c>
      <c r="AR684" s="17">
        <v>0.66060063034638183</v>
      </c>
      <c r="AS684" s="17">
        <v>0.60355674919634017</v>
      </c>
      <c r="AT684" s="17">
        <v>-0.99999999999999978</v>
      </c>
      <c r="AU684" s="17">
        <v>-0.99999999999999978</v>
      </c>
      <c r="AV684" s="17">
        <v>-0.56855363882375598</v>
      </c>
      <c r="AW684" s="17">
        <v>35.058978300223806</v>
      </c>
      <c r="AX684" s="17">
        <v>33.057122157196957</v>
      </c>
      <c r="AY684" s="17">
        <v>-0.11823220287070313</v>
      </c>
      <c r="AZ684" s="17">
        <v>-74.286292702785616</v>
      </c>
      <c r="BA684" s="22">
        <v>1275.4287893842363</v>
      </c>
      <c r="CU684" t="e">
        <v>#N/A</v>
      </c>
      <c r="CV684" t="e">
        <v>#N/A</v>
      </c>
    </row>
    <row r="685" spans="1:100" x14ac:dyDescent="0.25">
      <c r="A685">
        <v>1977</v>
      </c>
      <c r="B685" t="s">
        <v>1109</v>
      </c>
      <c r="C685" s="22">
        <v>3</v>
      </c>
      <c r="D685" s="17">
        <v>4.7615428339197301</v>
      </c>
      <c r="E685" s="17">
        <v>0.26183226870459742</v>
      </c>
      <c r="F685" s="17">
        <v>-0.25337407204230938</v>
      </c>
      <c r="G685" s="17">
        <v>-0.16561838707233695</v>
      </c>
      <c r="H685" s="17">
        <v>0.21670869530466019</v>
      </c>
      <c r="I685" s="17">
        <v>0</v>
      </c>
      <c r="J685" s="17">
        <v>13.002521718279601</v>
      </c>
      <c r="K685" s="17">
        <v>0.21670869530466019</v>
      </c>
      <c r="L685" s="17">
        <v>-0.99999999999999922</v>
      </c>
      <c r="M685" s="17">
        <v>-0.99999999999999922</v>
      </c>
      <c r="N685" s="17">
        <v>4.3341739060932021</v>
      </c>
      <c r="O685" s="17">
        <v>17.598446165126994</v>
      </c>
      <c r="P685" s="17">
        <v>0.95242229299876879</v>
      </c>
      <c r="Q685" s="17">
        <v>0.77567763526754896</v>
      </c>
      <c r="R685" s="17">
        <v>0.38651707315689787</v>
      </c>
      <c r="S685" s="17">
        <v>0.33333333333333337</v>
      </c>
      <c r="T685" s="17">
        <v>0.15606415430287349</v>
      </c>
      <c r="U685" s="17">
        <v>6.0743316615059204E-2</v>
      </c>
      <c r="V685" s="17">
        <v>-1.0046620131944028E-2</v>
      </c>
      <c r="W685" s="17">
        <v>12.935419552586474</v>
      </c>
      <c r="X685" s="17">
        <v>0.35781974311007764</v>
      </c>
      <c r="Y685" s="17">
        <v>-0.99999999999999922</v>
      </c>
      <c r="Z685" s="17">
        <v>-0.99999999999999922</v>
      </c>
      <c r="AA685" s="17">
        <v>23.252547135695988</v>
      </c>
      <c r="AB685" s="17">
        <v>0.17322488652344606</v>
      </c>
      <c r="AC685" s="17">
        <v>-6.4716333499302101E-2</v>
      </c>
      <c r="AD685" s="17">
        <v>9.0103657174908494E-2</v>
      </c>
      <c r="AE685" s="17">
        <v>9.9306105099526132</v>
      </c>
      <c r="AF685" s="17">
        <v>0.18181818181818182</v>
      </c>
      <c r="AG685" s="17">
        <v>-0.99999999999999922</v>
      </c>
      <c r="AH685" s="17">
        <v>-0.99999999999999922</v>
      </c>
      <c r="AI685" s="17">
        <v>1.6063253682924702E-2</v>
      </c>
      <c r="AJ685" s="17">
        <v>-1.0046620131944028E-2</v>
      </c>
      <c r="AK685" s="17">
        <v>0.51177986238241235</v>
      </c>
      <c r="AL685" s="17">
        <v>4.5756527615624463E-3</v>
      </c>
      <c r="AM685" s="17">
        <v>0.40057389294745238</v>
      </c>
      <c r="AN685" s="17">
        <v>0.11833268357510815</v>
      </c>
      <c r="AO685" s="17">
        <v>12.573246635598371</v>
      </c>
      <c r="AP685" s="17">
        <v>2.981195353185516</v>
      </c>
      <c r="AQ685" s="17">
        <v>25.937941270866077</v>
      </c>
      <c r="AR685" s="17">
        <v>0.54009418411932208</v>
      </c>
      <c r="AS685" s="17">
        <v>0.57452843841473844</v>
      </c>
      <c r="AT685" s="17">
        <v>-0.99999999999999922</v>
      </c>
      <c r="AU685" s="17">
        <v>-0.99999999999999922</v>
      </c>
      <c r="AV685" s="17">
        <v>0.22089868608456009</v>
      </c>
      <c r="AW685" s="17">
        <v>43.83218865400849</v>
      </c>
      <c r="AX685" s="17">
        <v>43.148791714472587</v>
      </c>
      <c r="AY685" s="17">
        <v>0.13000061725444731</v>
      </c>
      <c r="AZ685" s="17">
        <v>-58.292457343836972</v>
      </c>
      <c r="BA685" s="22">
        <v>1348.2189602006699</v>
      </c>
      <c r="CU685" t="e">
        <v>#N/A</v>
      </c>
      <c r="CV685" t="e">
        <v>#N/A</v>
      </c>
    </row>
    <row r="686" spans="1:100" x14ac:dyDescent="0.25">
      <c r="A686">
        <v>1982</v>
      </c>
      <c r="B686" t="s">
        <v>692</v>
      </c>
      <c r="C686" s="22">
        <v>3</v>
      </c>
      <c r="D686" s="17">
        <v>4.7312668908370936</v>
      </c>
      <c r="E686" s="17">
        <v>0</v>
      </c>
      <c r="F686" s="17">
        <v>0.26379207811412364</v>
      </c>
      <c r="G686" s="17">
        <v>0.26379207811412364</v>
      </c>
      <c r="H686" s="17">
        <v>-2.3696319080152319E-2</v>
      </c>
      <c r="I686" s="17">
        <v>0</v>
      </c>
      <c r="J686" s="17">
        <v>-1.4217791448091401</v>
      </c>
      <c r="K686" s="17">
        <v>-2.3696319080152319E-2</v>
      </c>
      <c r="L686" s="17">
        <v>-1.0000000000000007</v>
      </c>
      <c r="M686" s="17">
        <v>-1.0000000000000007</v>
      </c>
      <c r="N686" s="17">
        <v>-0.4739263816030469</v>
      </c>
      <c r="O686" s="17">
        <v>3.5732798241420722</v>
      </c>
      <c r="P686" s="17">
        <v>-0.41826200986879142</v>
      </c>
      <c r="Q686" s="17">
        <v>4.424806621575037</v>
      </c>
      <c r="R686" s="17">
        <v>1.3629545776722001</v>
      </c>
      <c r="S686" s="17">
        <v>0.33333333333333343</v>
      </c>
      <c r="T686" s="17">
        <v>0.27933428979825303</v>
      </c>
      <c r="U686" s="17">
        <v>0.12150774356678527</v>
      </c>
      <c r="V686" s="17">
        <v>0.11043470862835623</v>
      </c>
      <c r="W686" s="17">
        <v>34.732255776275203</v>
      </c>
      <c r="X686" s="17">
        <v>1.7310041247139369</v>
      </c>
      <c r="Y686" s="17">
        <v>-1.0000000000000007</v>
      </c>
      <c r="Z686" s="17">
        <v>-1.0000000000000007</v>
      </c>
      <c r="AA686" s="17">
        <v>60.162614893423346</v>
      </c>
      <c r="AB686" s="17">
        <v>0.19636522612661694</v>
      </c>
      <c r="AC686" s="17">
        <v>-2.483956999277127E-2</v>
      </c>
      <c r="AD686" s="17">
        <v>0.30982243465567327</v>
      </c>
      <c r="AE686" s="17">
        <v>24.067404539475948</v>
      </c>
      <c r="AF686" s="17">
        <v>0.33333333333333331</v>
      </c>
      <c r="AG686" s="17">
        <v>-1.0000000000000007</v>
      </c>
      <c r="AH686" s="17">
        <v>-1.0000000000000007</v>
      </c>
      <c r="AI686" s="17">
        <v>5.151031860871641E-2</v>
      </c>
      <c r="AJ686" s="17">
        <v>0.11043470862835623</v>
      </c>
      <c r="AK686" s="17">
        <v>0.22199360621445782</v>
      </c>
      <c r="AL686" s="17">
        <v>0.61103944600902693</v>
      </c>
      <c r="AM686" s="17">
        <v>-0.15656582513194051</v>
      </c>
      <c r="AN686" s="17">
        <v>0.30580225661977634</v>
      </c>
      <c r="AO686" s="17">
        <v>-2.8041775972262242</v>
      </c>
      <c r="AP686" s="17">
        <v>10.700253645539545</v>
      </c>
      <c r="AQ686" s="17">
        <v>33.310476631466067</v>
      </c>
      <c r="AR686" s="17">
        <v>0.84461007532672783</v>
      </c>
      <c r="AS686" s="17">
        <v>1.7073078056337843</v>
      </c>
      <c r="AT686" s="17">
        <v>-1.0000000000000007</v>
      </c>
      <c r="AU686" s="17">
        <v>-1.0000000000000007</v>
      </c>
      <c r="AV686" s="17">
        <v>1.6267466557863235</v>
      </c>
      <c r="AW686" s="17">
        <v>74.436148363104991</v>
      </c>
      <c r="AX686" s="17">
        <v>86.509825598114944</v>
      </c>
      <c r="AY686" s="17">
        <v>0.10656396309522306</v>
      </c>
      <c r="AZ686" s="17">
        <v>-1.6846305766770988</v>
      </c>
      <c r="BA686" s="22">
        <v>1432.0530287019822</v>
      </c>
      <c r="CU686" t="e">
        <v>#N/A</v>
      </c>
      <c r="CV686" t="e">
        <v>#N/A</v>
      </c>
    </row>
    <row r="687" spans="1:100" x14ac:dyDescent="0.25">
      <c r="A687">
        <v>1983</v>
      </c>
      <c r="B687" t="s">
        <v>1110</v>
      </c>
      <c r="C687" s="22">
        <v>3</v>
      </c>
      <c r="D687" s="17">
        <v>5.4637146780160064</v>
      </c>
      <c r="E687" s="17">
        <v>4.478117809387798E-2</v>
      </c>
      <c r="F687" s="17">
        <v>0.86319569511510286</v>
      </c>
      <c r="G687" s="17">
        <v>0.87812613757329927</v>
      </c>
      <c r="H687" s="17">
        <v>0.63641399578279612</v>
      </c>
      <c r="I687" s="17">
        <v>9.6851787655435367E-2</v>
      </c>
      <c r="J687" s="17">
        <v>43.995947006293903</v>
      </c>
      <c r="K687" s="17">
        <v>0.73326578343823157</v>
      </c>
      <c r="L687" s="17">
        <v>-0.99999999999999833</v>
      </c>
      <c r="M687" s="17">
        <v>-0.99999999999999833</v>
      </c>
      <c r="N687" s="17">
        <v>14.665315668764627</v>
      </c>
      <c r="O687" s="17">
        <v>50.337787821883197</v>
      </c>
      <c r="P687" s="17">
        <v>4.4600148129634594</v>
      </c>
      <c r="Q687" s="17">
        <v>1.6743721246241132</v>
      </c>
      <c r="R687" s="17">
        <v>1.0225786740176437</v>
      </c>
      <c r="S687" s="17">
        <v>0.33333333333333287</v>
      </c>
      <c r="T687" s="17">
        <v>0.33333333333333287</v>
      </c>
      <c r="U687" s="17">
        <v>0.40418703515370269</v>
      </c>
      <c r="V687" s="17">
        <v>3.6832605266445814E-2</v>
      </c>
      <c r="W687" s="17">
        <v>14.976820945943281</v>
      </c>
      <c r="X687" s="17">
        <v>1.7711446554419177</v>
      </c>
      <c r="Y687" s="17">
        <v>-0.99999999999999833</v>
      </c>
      <c r="Z687" s="17">
        <v>-0.99999999999999833</v>
      </c>
      <c r="AA687" s="17">
        <v>42.771095519780857</v>
      </c>
      <c r="AB687" s="17">
        <v>0.27419058323295264</v>
      </c>
      <c r="AC687" s="17">
        <v>0.13543871149137435</v>
      </c>
      <c r="AD687" s="17">
        <v>0.12580462327207223</v>
      </c>
      <c r="AE687" s="17">
        <v>26.771695899819964</v>
      </c>
      <c r="AF687" s="17">
        <v>0.5625</v>
      </c>
      <c r="AG687" s="17">
        <v>-0.99999999999999833</v>
      </c>
      <c r="AH687" s="17">
        <v>-0.99999999999999833</v>
      </c>
      <c r="AI687" s="17">
        <v>2.112386501881269E-2</v>
      </c>
      <c r="AJ687" s="17">
        <v>3.6832605266445814E-2</v>
      </c>
      <c r="AK687" s="17">
        <v>-7.3941723498715278E-2</v>
      </c>
      <c r="AL687" s="17">
        <v>-6.945436538764423E-3</v>
      </c>
      <c r="AM687" s="17">
        <v>-0.12449752918042369</v>
      </c>
      <c r="AN687" s="17">
        <v>7.7745504049593184E-2</v>
      </c>
      <c r="AO687" s="17">
        <v>-3.482146847004171</v>
      </c>
      <c r="AP687" s="17">
        <v>1.9089104185460075</v>
      </c>
      <c r="AQ687" s="17">
        <v>58.972767952237156</v>
      </c>
      <c r="AR687" s="17">
        <v>1.1076863070868137</v>
      </c>
      <c r="AS687" s="17">
        <v>2.5044104388801509</v>
      </c>
      <c r="AT687" s="17">
        <v>-0.99999999999999833</v>
      </c>
      <c r="AU687" s="17">
        <v>-0.99999999999999833</v>
      </c>
      <c r="AV687" s="17">
        <v>1.900704811590942</v>
      </c>
      <c r="AW687" s="17">
        <v>95.017793760210154</v>
      </c>
      <c r="AX687" s="17">
        <v>99.123531587230943</v>
      </c>
      <c r="AY687" s="17">
        <v>0.37172519743340321</v>
      </c>
      <c r="AZ687" s="17">
        <v>38.355720217565519</v>
      </c>
      <c r="BA687" s="22">
        <v>1553.0112073090806</v>
      </c>
      <c r="CU687" t="e">
        <v>#N/A</v>
      </c>
      <c r="CV687" t="e">
        <v>#N/A</v>
      </c>
    </row>
    <row r="688" spans="1:100" x14ac:dyDescent="0.25">
      <c r="A688">
        <v>1984</v>
      </c>
      <c r="B688" t="s">
        <v>1111</v>
      </c>
      <c r="C688" s="22">
        <v>3</v>
      </c>
      <c r="D688" s="17">
        <v>4.4288716153106771</v>
      </c>
      <c r="E688" s="17">
        <v>0</v>
      </c>
      <c r="F688" s="17">
        <v>6.0507842434658921</v>
      </c>
      <c r="G688" s="17">
        <v>6.0507842434658921</v>
      </c>
      <c r="H688" s="17">
        <v>0.28280876004732525</v>
      </c>
      <c r="I688" s="17">
        <v>0</v>
      </c>
      <c r="J688" s="17">
        <v>16.968525602839506</v>
      </c>
      <c r="K688" s="17">
        <v>0.28280876004732525</v>
      </c>
      <c r="L688" s="17">
        <v>-0.999999999999999</v>
      </c>
      <c r="M688" s="17">
        <v>-0.999999999999999</v>
      </c>
      <c r="N688" s="17">
        <v>5.6561752009464996</v>
      </c>
      <c r="O688" s="17">
        <v>27.448181461616073</v>
      </c>
      <c r="P688" s="17">
        <v>-0.16840336956283547</v>
      </c>
      <c r="Q688" s="17">
        <v>15.317495118585802</v>
      </c>
      <c r="R688" s="17">
        <v>5.1293222580043878</v>
      </c>
      <c r="S688" s="17">
        <v>0.33333333333333354</v>
      </c>
      <c r="T688" s="17">
        <v>0.40226015100922735</v>
      </c>
      <c r="U688" s="17">
        <v>-0.21237139861824972</v>
      </c>
      <c r="V688" s="17">
        <v>-3.9387663003822959E-2</v>
      </c>
      <c r="W688" s="17">
        <v>8.0410265069265048</v>
      </c>
      <c r="X688" s="17">
        <v>-0.56410003052480773</v>
      </c>
      <c r="Y688" s="17">
        <v>-0.999999999999999</v>
      </c>
      <c r="Z688" s="17">
        <v>-0.999999999999999</v>
      </c>
      <c r="AA688" s="17">
        <v>29.65130991689394</v>
      </c>
      <c r="AB688" s="17">
        <v>0.43085318423888225</v>
      </c>
      <c r="AC688" s="17">
        <v>-0.10591434923279852</v>
      </c>
      <c r="AD688" s="17">
        <v>4.6803880331775811E-3</v>
      </c>
      <c r="AE688" s="17">
        <v>16.480961151963058</v>
      </c>
      <c r="AF688" s="17">
        <v>0.55555555555555558</v>
      </c>
      <c r="AG688" s="17">
        <v>-0.999999999999999</v>
      </c>
      <c r="AH688" s="17">
        <v>-0.999999999999999</v>
      </c>
      <c r="AI688" s="17">
        <v>9.0108589018913249E-2</v>
      </c>
      <c r="AJ688" s="17">
        <v>-3.9387663003822959E-2</v>
      </c>
      <c r="AK688" s="17">
        <v>0.13071597212846656</v>
      </c>
      <c r="AL688" s="17">
        <v>0.19075771267687297</v>
      </c>
      <c r="AM688" s="17">
        <v>-9.9098316092282437E-2</v>
      </c>
      <c r="AN688" s="17">
        <v>0.19497358468758608</v>
      </c>
      <c r="AO688" s="17">
        <v>-1.8238780416647296</v>
      </c>
      <c r="AP688" s="17">
        <v>5.8281281805740175</v>
      </c>
      <c r="AQ688" s="17">
        <v>25.009552109766005</v>
      </c>
      <c r="AR688" s="17">
        <v>0.48383442272048754</v>
      </c>
      <c r="AS688" s="17">
        <v>-0.28129127047748276</v>
      </c>
      <c r="AT688" s="17">
        <v>-0.999999999999999</v>
      </c>
      <c r="AU688" s="17">
        <v>-0.999999999999999</v>
      </c>
      <c r="AV688" s="17">
        <v>11.180106501470284</v>
      </c>
      <c r="AW688" s="17">
        <v>62.92761955908405</v>
      </c>
      <c r="AX688" s="17">
        <v>60.791025039079997</v>
      </c>
      <c r="AY688" s="17">
        <v>0.20156477963976374</v>
      </c>
      <c r="AZ688" s="17">
        <v>25.722829000868771</v>
      </c>
      <c r="BA688" s="22">
        <v>1500.0719914865927</v>
      </c>
      <c r="CU688" t="e">
        <v>#N/A</v>
      </c>
      <c r="CV688" t="e">
        <v>#N/A</v>
      </c>
    </row>
    <row r="689" spans="1:100" x14ac:dyDescent="0.25">
      <c r="A689">
        <v>1985</v>
      </c>
      <c r="B689" t="s">
        <v>1112</v>
      </c>
      <c r="C689" s="22">
        <v>3</v>
      </c>
      <c r="D689" s="17">
        <v>4.7883494852071413</v>
      </c>
      <c r="E689" s="17">
        <v>0.40353303908500038</v>
      </c>
      <c r="F689" s="17">
        <v>-0.49943851895634972</v>
      </c>
      <c r="G689" s="17">
        <v>-0.45469102539918005</v>
      </c>
      <c r="H689" s="17">
        <v>0.23912493385260439</v>
      </c>
      <c r="I689" s="17">
        <v>0</v>
      </c>
      <c r="J689" s="17">
        <v>14.34749603115625</v>
      </c>
      <c r="K689" s="17">
        <v>0.23912493385260439</v>
      </c>
      <c r="L689" s="17">
        <v>-0.99999999999999833</v>
      </c>
      <c r="M689" s="17">
        <v>-0.99999999999999833</v>
      </c>
      <c r="N689" s="17">
        <v>4.7824986770520876</v>
      </c>
      <c r="O689" s="17">
        <v>18.681154490964207</v>
      </c>
      <c r="P689" s="17">
        <v>-0.67619166454357549</v>
      </c>
      <c r="Q689" s="17">
        <v>-2.6231090281632983</v>
      </c>
      <c r="R689" s="17">
        <v>-0.87102653199530933</v>
      </c>
      <c r="S689" s="17">
        <v>0.3333333333333327</v>
      </c>
      <c r="T689" s="17">
        <v>0.31479655406239493</v>
      </c>
      <c r="U689" s="17">
        <v>7.2514717200505618E-2</v>
      </c>
      <c r="V689" s="17">
        <v>2.8107583280179788E-2</v>
      </c>
      <c r="W689" s="17">
        <v>20.385090160952359</v>
      </c>
      <c r="X689" s="17">
        <v>0.84917254275528731</v>
      </c>
      <c r="Y689" s="17">
        <v>-0.99999999999999833</v>
      </c>
      <c r="Z689" s="17">
        <v>-0.99999999999999833</v>
      </c>
      <c r="AA689" s="17">
        <v>37.792658957518256</v>
      </c>
      <c r="AB689" s="17">
        <v>-0.21914420246732599</v>
      </c>
      <c r="AC689" s="17">
        <v>0.33184228694389789</v>
      </c>
      <c r="AD689" s="17">
        <v>0.25287382209465165</v>
      </c>
      <c r="AE689" s="17">
        <v>18.278595328561206</v>
      </c>
      <c r="AF689" s="17">
        <v>0.5</v>
      </c>
      <c r="AG689" s="17">
        <v>-0.99999999999999833</v>
      </c>
      <c r="AH689" s="17">
        <v>-0.99999999999999833</v>
      </c>
      <c r="AI689" s="17">
        <v>0</v>
      </c>
      <c r="AJ689" s="17">
        <v>2.8107583280179788E-2</v>
      </c>
      <c r="AK689" s="17">
        <v>0.12079643179338462</v>
      </c>
      <c r="AL689" s="17">
        <v>0.42850957842498888</v>
      </c>
      <c r="AM689" s="17">
        <v>0.12920332376402682</v>
      </c>
      <c r="AN689" s="17">
        <v>-0.11239974530938508</v>
      </c>
      <c r="AO689" s="17">
        <v>3.8340652530675943</v>
      </c>
      <c r="AP689" s="17">
        <v>-0.66744574060968187</v>
      </c>
      <c r="AQ689" s="17">
        <v>34.732586192108577</v>
      </c>
      <c r="AR689" s="17">
        <v>0.74875218787641318</v>
      </c>
      <c r="AS689" s="17">
        <v>1.0882974766078921</v>
      </c>
      <c r="AT689" s="17">
        <v>-0.99999999999999833</v>
      </c>
      <c r="AU689" s="17">
        <v>-0.99999999999999833</v>
      </c>
      <c r="AV689" s="17">
        <v>-1.3257175573944899</v>
      </c>
      <c r="AW689" s="17">
        <v>55.806367707872774</v>
      </c>
      <c r="AX689" s="17">
        <v>58.617126035890763</v>
      </c>
      <c r="AY689" s="17">
        <v>2.663833873087848E-2</v>
      </c>
      <c r="AZ689" s="17">
        <v>-30.865656598157241</v>
      </c>
      <c r="BA689" s="22">
        <v>1461.5073074207205</v>
      </c>
      <c r="CU689" t="e">
        <v>#N/A</v>
      </c>
      <c r="CV689" t="e">
        <v>#N/A</v>
      </c>
    </row>
    <row r="690" spans="1:100" x14ac:dyDescent="0.25">
      <c r="A690">
        <v>1986</v>
      </c>
      <c r="B690" t="s">
        <v>1113</v>
      </c>
      <c r="C690" s="22">
        <v>3</v>
      </c>
      <c r="D690" s="17">
        <v>5.2797033921255716</v>
      </c>
      <c r="E690" s="17">
        <v>-0.19347315673294752</v>
      </c>
      <c r="F690" s="17">
        <v>36.968439073455201</v>
      </c>
      <c r="G690" s="17">
        <v>36.928585445229459</v>
      </c>
      <c r="H690" s="17">
        <v>8.3927578299739042E-2</v>
      </c>
      <c r="I690" s="17">
        <v>0</v>
      </c>
      <c r="J690" s="17">
        <v>5.0356546979843406</v>
      </c>
      <c r="K690" s="17">
        <v>8.3927578299739042E-2</v>
      </c>
      <c r="L690" s="17">
        <v>-0.99999999999999767</v>
      </c>
      <c r="M690" s="17">
        <v>-0.99999999999999767</v>
      </c>
      <c r="N690" s="17">
        <v>1.6785515659947807</v>
      </c>
      <c r="O690" s="17">
        <v>47.243943535339376</v>
      </c>
      <c r="P690" s="17">
        <v>0.15441790477516834</v>
      </c>
      <c r="Q690" s="17">
        <v>73.095149170676862</v>
      </c>
      <c r="R690" s="17">
        <v>24.076411678148201</v>
      </c>
      <c r="S690" s="17">
        <v>0.33333333333333254</v>
      </c>
      <c r="T690" s="17">
        <v>0.33333333333333254</v>
      </c>
      <c r="U690" s="17">
        <v>0.31984871528683873</v>
      </c>
      <c r="V690" s="17">
        <v>1.6126067352756564E-2</v>
      </c>
      <c r="W690" s="17">
        <v>36.748554840260873</v>
      </c>
      <c r="X690" s="17">
        <v>1.9588903536308195</v>
      </c>
      <c r="Y690" s="17">
        <v>-0.99999999999999767</v>
      </c>
      <c r="Z690" s="17">
        <v>-0.99999999999999767</v>
      </c>
      <c r="AA690" s="17">
        <v>120.15642083565587</v>
      </c>
      <c r="AB690" s="17">
        <v>0.4102220715716568</v>
      </c>
      <c r="AC690" s="17">
        <v>0.36802540630369052</v>
      </c>
      <c r="AD690" s="17">
        <v>0.40838160846958788</v>
      </c>
      <c r="AE690" s="17">
        <v>59.331454317246774</v>
      </c>
      <c r="AF690" s="17">
        <v>0.9375</v>
      </c>
      <c r="AG690" s="17">
        <v>-0.99999999999999767</v>
      </c>
      <c r="AH690" s="17">
        <v>-0.99999999999999767</v>
      </c>
      <c r="AI690" s="17">
        <v>0.96306152579800197</v>
      </c>
      <c r="AJ690" s="17">
        <v>1.6126067352756564E-2</v>
      </c>
      <c r="AK690" s="17">
        <v>-0.1640217247097483</v>
      </c>
      <c r="AL690" s="17">
        <v>0.17548148327896462</v>
      </c>
      <c r="AM690" s="17">
        <v>0.27330130222251664</v>
      </c>
      <c r="AN690" s="17">
        <v>-8.0066263302238476E-3</v>
      </c>
      <c r="AO690" s="17">
        <v>6.0124239320141735</v>
      </c>
      <c r="AP690" s="17">
        <v>0.67724175813922738</v>
      </c>
      <c r="AQ690" s="17">
        <v>41.784209538245179</v>
      </c>
      <c r="AR690" s="17">
        <v>1.0026414493062601</v>
      </c>
      <c r="AS690" s="17">
        <v>2.0428179319305593</v>
      </c>
      <c r="AT690" s="17">
        <v>-0.99999999999999767</v>
      </c>
      <c r="AU690" s="17">
        <v>-0.99999999999999767</v>
      </c>
      <c r="AV690" s="17">
        <v>61.004997123377649</v>
      </c>
      <c r="AW690" s="17">
        <v>168.07760612913441</v>
      </c>
      <c r="AX690" s="17">
        <v>188.95144338037014</v>
      </c>
      <c r="AY690" s="17">
        <v>0.57202769101078743</v>
      </c>
      <c r="AZ690" s="17">
        <v>87.654316913300576</v>
      </c>
      <c r="BA690" s="22">
        <v>1776.0307941445105</v>
      </c>
      <c r="CU690" t="e">
        <v>#N/A</v>
      </c>
      <c r="CV690" t="e">
        <v>#N/A</v>
      </c>
    </row>
    <row r="691" spans="1:100" x14ac:dyDescent="0.25">
      <c r="A691">
        <v>1987</v>
      </c>
      <c r="B691" t="s">
        <v>1114</v>
      </c>
      <c r="C691" s="22">
        <v>3</v>
      </c>
      <c r="D691" s="17">
        <v>3.7646070126221272</v>
      </c>
      <c r="E691" s="17">
        <v>-8.5607667346547511E-3</v>
      </c>
      <c r="F691" s="17">
        <v>0.54392183061853416</v>
      </c>
      <c r="G691" s="17">
        <v>0.54392183061853416</v>
      </c>
      <c r="H691" s="17">
        <v>0.39507628994430549</v>
      </c>
      <c r="I691" s="17">
        <v>0</v>
      </c>
      <c r="J691" s="17">
        <v>23.704577396658323</v>
      </c>
      <c r="K691" s="17">
        <v>0.39507628994430549</v>
      </c>
      <c r="L691" s="17">
        <v>-1.0000000000000029</v>
      </c>
      <c r="M691" s="17">
        <v>-1.0000000000000029</v>
      </c>
      <c r="N691" s="17">
        <v>7.9015257988861052</v>
      </c>
      <c r="O691" s="17">
        <v>28.013106239898974</v>
      </c>
      <c r="P691" s="17">
        <v>0.25951288259032484</v>
      </c>
      <c r="Q691" s="17">
        <v>2.1554210974733152</v>
      </c>
      <c r="R691" s="17">
        <v>0.58422073808678721</v>
      </c>
      <c r="S691" s="17">
        <v>0.33333333333333443</v>
      </c>
      <c r="T691" s="17">
        <v>0.35908669832894236</v>
      </c>
      <c r="U691" s="17">
        <v>0.29388971245450746</v>
      </c>
      <c r="V691" s="17">
        <v>0.21156801562830069</v>
      </c>
      <c r="W691" s="17">
        <v>32.112058792031164</v>
      </c>
      <c r="X691" s="17">
        <v>2.7551963400004555</v>
      </c>
      <c r="Y691" s="17">
        <v>-1.0000000000000029</v>
      </c>
      <c r="Z691" s="17">
        <v>-1.0000000000000029</v>
      </c>
      <c r="AA691" s="17">
        <v>83.386835810737651</v>
      </c>
      <c r="AB691" s="17">
        <v>0.23916041153062637</v>
      </c>
      <c r="AC691" s="17">
        <v>0.34107752087437204</v>
      </c>
      <c r="AD691" s="17">
        <v>0.43357319320739429</v>
      </c>
      <c r="AE691" s="17">
        <v>50.690556280619617</v>
      </c>
      <c r="AF691" s="17">
        <v>0.88235294117647056</v>
      </c>
      <c r="AG691" s="17">
        <v>-1.0000000000000029</v>
      </c>
      <c r="AH691" s="17">
        <v>-1.0000000000000029</v>
      </c>
      <c r="AI691" s="17">
        <v>0</v>
      </c>
      <c r="AJ691" s="17">
        <v>0.21156801562830069</v>
      </c>
      <c r="AK691" s="17">
        <v>8.099816042348823E-2</v>
      </c>
      <c r="AL691" s="17">
        <v>-0.14669109806387531</v>
      </c>
      <c r="AM691" s="17">
        <v>3.377477984160529E-2</v>
      </c>
      <c r="AN691" s="17">
        <v>-0.21920550162901703</v>
      </c>
      <c r="AO691" s="17">
        <v>1.2493602981575727</v>
      </c>
      <c r="AP691" s="17">
        <v>-6.2135930310447991</v>
      </c>
      <c r="AQ691" s="17">
        <v>55.816636188689486</v>
      </c>
      <c r="AR691" s="17">
        <v>1.1978777597450845</v>
      </c>
      <c r="AS691" s="17">
        <v>3.150272629944761</v>
      </c>
      <c r="AT691" s="17">
        <v>-1.0000000000000029</v>
      </c>
      <c r="AU691" s="17">
        <v>-1.0000000000000029</v>
      </c>
      <c r="AV691" s="17">
        <v>1.1281425687053215</v>
      </c>
      <c r="AW691" s="17">
        <v>105.18634901959177</v>
      </c>
      <c r="AX691" s="17">
        <v>126.34315058242186</v>
      </c>
      <c r="AY691" s="17">
        <v>0.43589864766572906</v>
      </c>
      <c r="AZ691" s="17">
        <v>49.761093917879165</v>
      </c>
      <c r="BA691" s="22">
        <v>1565.0166267482989</v>
      </c>
      <c r="CU691" t="e">
        <v>#N/A</v>
      </c>
      <c r="CV691" t="e">
        <v>#N/A</v>
      </c>
    </row>
    <row r="692" spans="1:100" x14ac:dyDescent="0.25">
      <c r="A692">
        <v>1989</v>
      </c>
      <c r="B692" t="s">
        <v>673</v>
      </c>
      <c r="C692" s="22">
        <v>3</v>
      </c>
      <c r="D692" s="17">
        <v>4.6210951814586156</v>
      </c>
      <c r="E692" s="17">
        <v>0.47806578147961681</v>
      </c>
      <c r="F692" s="17">
        <v>-0.33589905422719402</v>
      </c>
      <c r="G692" s="17">
        <v>-0.20706333638552626</v>
      </c>
      <c r="H692" s="17">
        <v>0.37661126534354838</v>
      </c>
      <c r="I692" s="17">
        <v>0</v>
      </c>
      <c r="J692" s="17">
        <v>22.596675920612896</v>
      </c>
      <c r="K692" s="17">
        <v>0.37661126534354838</v>
      </c>
      <c r="L692" s="17">
        <v>-1.0000000000000007</v>
      </c>
      <c r="M692" s="17">
        <v>-1.0000000000000007</v>
      </c>
      <c r="N692" s="17">
        <v>7.5322253068709717</v>
      </c>
      <c r="O692" s="17">
        <v>27.010707765685996</v>
      </c>
      <c r="P692" s="17">
        <v>-0.32408916168037905</v>
      </c>
      <c r="Q692" s="17">
        <v>1.9393198958715951</v>
      </c>
      <c r="R692" s="17">
        <v>0.48167283916986797</v>
      </c>
      <c r="S692" s="17">
        <v>0.33333333333333354</v>
      </c>
      <c r="T692" s="17">
        <v>0.36896526634340809</v>
      </c>
      <c r="U692" s="17">
        <v>0.18496479148088005</v>
      </c>
      <c r="V692" s="17">
        <v>-1.266518696817979E-2</v>
      </c>
      <c r="W692" s="17">
        <v>19.919477553835737</v>
      </c>
      <c r="X692" s="17">
        <v>1.0109878863792383</v>
      </c>
      <c r="Y692" s="17">
        <v>-1.0000000000000007</v>
      </c>
      <c r="Z692" s="17">
        <v>-1.0000000000000007</v>
      </c>
      <c r="AA692" s="17">
        <v>61.98534894595695</v>
      </c>
      <c r="AB692" s="17">
        <v>2.0868036351814383E-2</v>
      </c>
      <c r="AC692" s="17">
        <v>0.48418286753260137</v>
      </c>
      <c r="AD692" s="17">
        <v>0.32663306717461149</v>
      </c>
      <c r="AE692" s="17">
        <v>41.584198552951364</v>
      </c>
      <c r="AF692" s="17">
        <v>0.69230769230769229</v>
      </c>
      <c r="AG692" s="17">
        <v>-1.0000000000000007</v>
      </c>
      <c r="AH692" s="17">
        <v>-1.0000000000000007</v>
      </c>
      <c r="AI692" s="17">
        <v>0</v>
      </c>
      <c r="AJ692" s="17">
        <v>-1.266518696817979E-2</v>
      </c>
      <c r="AK692" s="17">
        <v>0.1712352707302868</v>
      </c>
      <c r="AL692" s="17">
        <v>-7.6288068917938337E-2</v>
      </c>
      <c r="AM692" s="17">
        <v>2.4764572954723948E-2</v>
      </c>
      <c r="AN692" s="17">
        <v>-3.3993793126381316E-2</v>
      </c>
      <c r="AO692" s="17">
        <v>1.4752906775195325</v>
      </c>
      <c r="AP692" s="17">
        <v>-1.2312851727492249</v>
      </c>
      <c r="AQ692" s="17">
        <v>42.516153474448643</v>
      </c>
      <c r="AR692" s="17">
        <v>0.87459820418944167</v>
      </c>
      <c r="AS692" s="17">
        <v>1.3875991517227879</v>
      </c>
      <c r="AT692" s="17">
        <v>-1.0000000000000007</v>
      </c>
      <c r="AU692" s="17">
        <v>-1.0000000000000007</v>
      </c>
      <c r="AV692" s="17">
        <v>0.27460950278434193</v>
      </c>
      <c r="AW692" s="17">
        <v>87.764771538893754</v>
      </c>
      <c r="AX692" s="17">
        <v>86.498252842075772</v>
      </c>
      <c r="AY692" s="17">
        <v>0.25629645918053434</v>
      </c>
      <c r="AZ692" s="17">
        <v>1.1102765463090793</v>
      </c>
      <c r="BA692" s="22">
        <v>1480.8212731183494</v>
      </c>
      <c r="CU692" t="e">
        <v>#N/A</v>
      </c>
      <c r="CV692" t="e">
        <v>#N/A</v>
      </c>
    </row>
    <row r="693" spans="1:100" x14ac:dyDescent="0.25">
      <c r="A693">
        <v>1991</v>
      </c>
      <c r="B693" t="s">
        <v>853</v>
      </c>
      <c r="C693" s="22">
        <v>3</v>
      </c>
      <c r="D693" s="17">
        <v>3.5635023264135564</v>
      </c>
      <c r="E693" s="17">
        <v>8.3179057916722005E-2</v>
      </c>
      <c r="F693" s="17">
        <v>-0.59606329520095802</v>
      </c>
      <c r="G693" s="17">
        <v>-0.57082915235437992</v>
      </c>
      <c r="H693" s="17">
        <v>4.2397247156767168E-2</v>
      </c>
      <c r="I693" s="17">
        <v>0</v>
      </c>
      <c r="J693" s="17">
        <v>2.5438348294060393</v>
      </c>
      <c r="K693" s="17">
        <v>4.2397247156767168E-2</v>
      </c>
      <c r="L693" s="17">
        <v>-0.99999999999999944</v>
      </c>
      <c r="M693" s="17">
        <v>-0.99999999999999944</v>
      </c>
      <c r="N693" s="17">
        <v>0.84794494313534485</v>
      </c>
      <c r="O693" s="17">
        <v>5.5365080034652152</v>
      </c>
      <c r="P693" s="17">
        <v>-0.19185020550451293</v>
      </c>
      <c r="Q693" s="17">
        <v>13.629035774721579</v>
      </c>
      <c r="R693" s="17">
        <v>4.3457837854781731</v>
      </c>
      <c r="S693" s="17">
        <v>0.33333333333333304</v>
      </c>
      <c r="T693" s="17">
        <v>0.33333333333333304</v>
      </c>
      <c r="U693" s="17">
        <v>0.29300920832110378</v>
      </c>
      <c r="V693" s="17">
        <v>-9.7162285567613374E-2</v>
      </c>
      <c r="W693" s="17">
        <v>32.804653690535638</v>
      </c>
      <c r="X693" s="17">
        <v>1.2133325393886343</v>
      </c>
      <c r="Y693" s="17">
        <v>-0.99999999999999944</v>
      </c>
      <c r="Z693" s="17">
        <v>-0.99999999999999944</v>
      </c>
      <c r="AA693" s="17">
        <v>80.813091026510989</v>
      </c>
      <c r="AB693" s="17">
        <v>0.23432103860710415</v>
      </c>
      <c r="AC693" s="17">
        <v>0.28996958196018641</v>
      </c>
      <c r="AD693" s="17">
        <v>0.34896245044265373</v>
      </c>
      <c r="AE693" s="17">
        <v>43.662653550497275</v>
      </c>
      <c r="AF693" s="17">
        <v>0.83333333333333337</v>
      </c>
      <c r="AG693" s="17">
        <v>-0.99999999999999944</v>
      </c>
      <c r="AH693" s="17">
        <v>-0.99999999999999944</v>
      </c>
      <c r="AI693" s="17">
        <v>-4.6800327232993807E-2</v>
      </c>
      <c r="AJ693" s="17">
        <v>-9.7162285567613374E-2</v>
      </c>
      <c r="AK693" s="17">
        <v>-1.2921228008041151E-2</v>
      </c>
      <c r="AL693" s="17">
        <v>0.37819385999050492</v>
      </c>
      <c r="AM693" s="17">
        <v>-9.3893818846192648E-2</v>
      </c>
      <c r="AN693" s="17">
        <v>-8.3171962259820015E-2</v>
      </c>
      <c r="AO693" s="17">
        <v>-2.4119516111950223</v>
      </c>
      <c r="AP693" s="17">
        <v>-0.18832975654297474</v>
      </c>
      <c r="AQ693" s="17">
        <v>35.34848851994164</v>
      </c>
      <c r="AR693" s="17">
        <v>0.86251358942015677</v>
      </c>
      <c r="AS693" s="17">
        <v>1.2557297865454018</v>
      </c>
      <c r="AT693" s="17">
        <v>-0.99999999999999944</v>
      </c>
      <c r="AU693" s="17">
        <v>-0.99999999999999944</v>
      </c>
      <c r="AV693" s="17">
        <v>3.774954633123794</v>
      </c>
      <c r="AW693" s="17">
        <v>86.161269273433234</v>
      </c>
      <c r="AX693" s="17">
        <v>75.509034172012051</v>
      </c>
      <c r="AY693" s="17">
        <v>1.7276390973771538E-2</v>
      </c>
      <c r="AZ693" s="17">
        <v>-19.264377255458122</v>
      </c>
      <c r="BA693" s="22">
        <v>1539.2434240703358</v>
      </c>
      <c r="CU693" t="e">
        <v>#N/A</v>
      </c>
      <c r="CV693" t="e">
        <v>#N/A</v>
      </c>
    </row>
    <row r="694" spans="1:100" x14ac:dyDescent="0.25">
      <c r="A694">
        <v>1994</v>
      </c>
      <c r="B694" t="s">
        <v>1115</v>
      </c>
      <c r="C694" s="22">
        <v>3</v>
      </c>
      <c r="D694" s="17">
        <v>3.4035917038046297</v>
      </c>
      <c r="E694" s="17">
        <v>0</v>
      </c>
      <c r="F694" s="17">
        <v>1.0157877377805538</v>
      </c>
      <c r="G694" s="17">
        <v>1.0157877377805538</v>
      </c>
      <c r="H694" s="17">
        <v>0.10710247174837371</v>
      </c>
      <c r="I694" s="17">
        <v>0</v>
      </c>
      <c r="J694" s="17">
        <v>6.4261483049024228</v>
      </c>
      <c r="K694" s="17">
        <v>0.10710247174837371</v>
      </c>
      <c r="L694" s="17">
        <v>-1</v>
      </c>
      <c r="M694" s="17">
        <v>-1</v>
      </c>
      <c r="N694" s="17">
        <v>2.142049434967475</v>
      </c>
      <c r="O694" s="17">
        <v>10.845527746487605</v>
      </c>
      <c r="P694" s="17">
        <v>0.3314265135812744</v>
      </c>
      <c r="Q694" s="17">
        <v>-1.1088369120382886</v>
      </c>
      <c r="R694" s="17">
        <v>-0.3448316917276506</v>
      </c>
      <c r="S694" s="17">
        <v>0.3333333333333332</v>
      </c>
      <c r="T694" s="17">
        <v>0.2364005309241454</v>
      </c>
      <c r="U694" s="17">
        <v>-0.16526285725711326</v>
      </c>
      <c r="V694" s="17">
        <v>9.4068824164530829E-2</v>
      </c>
      <c r="W694" s="17">
        <v>15.657494376660892</v>
      </c>
      <c r="X694" s="17">
        <v>0.26906010605864877</v>
      </c>
      <c r="Y694" s="17">
        <v>-1</v>
      </c>
      <c r="Z694" s="17">
        <v>-1</v>
      </c>
      <c r="AA694" s="17">
        <v>23.142028215394575</v>
      </c>
      <c r="AB694" s="17">
        <v>0.1586623071417059</v>
      </c>
      <c r="AC694" s="17">
        <v>-1.8240273356341617E-2</v>
      </c>
      <c r="AD694" s="17">
        <v>1.6165276823862307E-2</v>
      </c>
      <c r="AE694" s="17">
        <v>7.8293655304613345</v>
      </c>
      <c r="AF694" s="17">
        <v>0.1111111111111111</v>
      </c>
      <c r="AG694" s="17">
        <v>-1</v>
      </c>
      <c r="AH694" s="17">
        <v>-1</v>
      </c>
      <c r="AI694" s="17">
        <v>7.6628210288158301E-3</v>
      </c>
      <c r="AJ694" s="17">
        <v>9.4068824164530829E-2</v>
      </c>
      <c r="AK694" s="17">
        <v>-0.21557590969357587</v>
      </c>
      <c r="AL694" s="17">
        <v>5.3671373135174449E-2</v>
      </c>
      <c r="AM694" s="17">
        <v>0.44592213732930813</v>
      </c>
      <c r="AN694" s="17">
        <v>-0.11312572051098346</v>
      </c>
      <c r="AO694" s="17">
        <v>10.070173884764822</v>
      </c>
      <c r="AP694" s="17">
        <v>-2.5597861470987162</v>
      </c>
      <c r="AQ694" s="17">
        <v>22.083642681563315</v>
      </c>
      <c r="AR694" s="17">
        <v>0.49853983116489659</v>
      </c>
      <c r="AS694" s="17">
        <v>0.37616257780702245</v>
      </c>
      <c r="AT694" s="17">
        <v>-1</v>
      </c>
      <c r="AU694" s="17">
        <v>-1</v>
      </c>
      <c r="AV694" s="17">
        <v>0.67095604605290338</v>
      </c>
      <c r="AW694" s="17">
        <v>31.427769814783481</v>
      </c>
      <c r="AX694" s="17">
        <v>40.98790865181288</v>
      </c>
      <c r="AY694" s="17">
        <v>6.2156176386356024E-2</v>
      </c>
      <c r="AZ694" s="17">
        <v>-49.502683423239816</v>
      </c>
      <c r="BA694" s="22">
        <v>1342.8874475216116</v>
      </c>
      <c r="CU694" t="e">
        <v>#N/A</v>
      </c>
      <c r="CV694" t="e">
        <v>#N/A</v>
      </c>
    </row>
    <row r="695" spans="1:100" x14ac:dyDescent="0.25">
      <c r="A695">
        <v>1997</v>
      </c>
      <c r="B695" t="s">
        <v>1116</v>
      </c>
      <c r="C695" s="22">
        <v>3</v>
      </c>
      <c r="D695" s="17">
        <v>4.7199153254696391</v>
      </c>
      <c r="E695" s="17">
        <v>0</v>
      </c>
      <c r="F695" s="17">
        <v>0.89758033110270219</v>
      </c>
      <c r="G695" s="17">
        <v>0.89758033110270219</v>
      </c>
      <c r="H695" s="17">
        <v>0.37222309465040732</v>
      </c>
      <c r="I695" s="17">
        <v>0</v>
      </c>
      <c r="J695" s="17">
        <v>22.333385679024438</v>
      </c>
      <c r="K695" s="17">
        <v>0.37222309465040732</v>
      </c>
      <c r="L695" s="17">
        <v>-0.99999999999999845</v>
      </c>
      <c r="M695" s="17">
        <v>-0.99999999999999845</v>
      </c>
      <c r="N695" s="17">
        <v>7.4444618930081425</v>
      </c>
      <c r="O695" s="17">
        <v>27.950881335596787</v>
      </c>
      <c r="P695" s="17">
        <v>6.8276199113648156E-2</v>
      </c>
      <c r="Q695" s="17">
        <v>0.85313469848069345</v>
      </c>
      <c r="R695" s="17">
        <v>0.18680955064830845</v>
      </c>
      <c r="S695" s="17">
        <v>0.33333333333333254</v>
      </c>
      <c r="T695" s="17">
        <v>0.36563208118188334</v>
      </c>
      <c r="U695" s="17">
        <v>0.26490877369993132</v>
      </c>
      <c r="V695" s="17">
        <v>0.10677403857935748</v>
      </c>
      <c r="W695" s="17">
        <v>27.937005285763878</v>
      </c>
      <c r="X695" s="17">
        <v>2.0593203939892288</v>
      </c>
      <c r="Y695" s="17">
        <v>-0.99999999999999845</v>
      </c>
      <c r="Z695" s="17">
        <v>-0.99999999999999845</v>
      </c>
      <c r="AA695" s="17">
        <v>62.907553223716121</v>
      </c>
      <c r="AB695" s="17">
        <v>0.22725406070958398</v>
      </c>
      <c r="AC695" s="17">
        <v>0.12786819844155312</v>
      </c>
      <c r="AD695" s="17">
        <v>0.34055250859494191</v>
      </c>
      <c r="AE695" s="17">
        <v>34.783738387303927</v>
      </c>
      <c r="AF695" s="17">
        <v>0.9375</v>
      </c>
      <c r="AG695" s="17">
        <v>-0.99999999999999845</v>
      </c>
      <c r="AH695" s="17">
        <v>-0.99999999999999845</v>
      </c>
      <c r="AI695" s="17">
        <v>-3.4649227882751175E-2</v>
      </c>
      <c r="AJ695" s="17">
        <v>0.10677403857935748</v>
      </c>
      <c r="AK695" s="17">
        <v>-0.27434057746921414</v>
      </c>
      <c r="AL695" s="17">
        <v>-5.0398162712680106E-2</v>
      </c>
      <c r="AM695" s="17">
        <v>-0.12158607010232865</v>
      </c>
      <c r="AN695" s="17">
        <v>-0.10927978616098129</v>
      </c>
      <c r="AO695" s="17">
        <v>-4.4113546399042827</v>
      </c>
      <c r="AP695" s="17">
        <v>-2.9839854675879263</v>
      </c>
      <c r="AQ695" s="17">
        <v>50.270390964788319</v>
      </c>
      <c r="AR695" s="17">
        <v>1.0706482267945048</v>
      </c>
      <c r="AS695" s="17">
        <v>2.4315434886396359</v>
      </c>
      <c r="AT695" s="17">
        <v>-0.99999999999999845</v>
      </c>
      <c r="AU695" s="17">
        <v>-0.99999999999999845</v>
      </c>
      <c r="AV695" s="17">
        <v>1.0843898817510103</v>
      </c>
      <c r="AW695" s="17">
        <v>87.874449091725012</v>
      </c>
      <c r="AX695" s="17">
        <v>97.858868392005732</v>
      </c>
      <c r="AY695" s="17">
        <v>0.47234455756310539</v>
      </c>
      <c r="AZ695" s="17">
        <v>32.067866552490756</v>
      </c>
      <c r="BA695" s="22">
        <v>1567.8900120829153</v>
      </c>
      <c r="CU695" t="e">
        <v>#N/A</v>
      </c>
      <c r="CV695" t="e">
        <v>#N/A</v>
      </c>
    </row>
    <row r="696" spans="1:100" x14ac:dyDescent="0.25">
      <c r="A696">
        <v>2001</v>
      </c>
      <c r="B696" t="s">
        <v>1117</v>
      </c>
      <c r="C696" s="22">
        <v>3</v>
      </c>
      <c r="D696" s="17">
        <v>6.6679916616256314</v>
      </c>
      <c r="E696" s="17">
        <v>0</v>
      </c>
      <c r="F696" s="17">
        <v>-0.23950012132794582</v>
      </c>
      <c r="G696" s="17">
        <v>-0.23950012132794582</v>
      </c>
      <c r="H696" s="17">
        <v>0.14564939210388891</v>
      </c>
      <c r="I696" s="17">
        <v>0</v>
      </c>
      <c r="J696" s="17">
        <v>8.7389635262333289</v>
      </c>
      <c r="K696" s="17">
        <v>0.14564939210388891</v>
      </c>
      <c r="L696" s="17">
        <v>-1.0000000000000011</v>
      </c>
      <c r="M696" s="17">
        <v>-1.0000000000000011</v>
      </c>
      <c r="N696" s="17">
        <v>2.9129878420777753</v>
      </c>
      <c r="O696" s="17">
        <v>15.16745506653101</v>
      </c>
      <c r="P696" s="17">
        <v>-0.29239042327469583</v>
      </c>
      <c r="Q696" s="17">
        <v>1.2351122118957614</v>
      </c>
      <c r="R696" s="17">
        <v>0.41562224302852668</v>
      </c>
      <c r="S696" s="17">
        <v>0.33333333333333381</v>
      </c>
      <c r="T696" s="17">
        <v>0.39965722276089366</v>
      </c>
      <c r="U696" s="17">
        <v>-0.13865638169059147</v>
      </c>
      <c r="V696" s="17">
        <v>2.177959899832093E-2</v>
      </c>
      <c r="W696" s="17">
        <v>18.818575251922709</v>
      </c>
      <c r="X696" s="17">
        <v>0.22971712064545785</v>
      </c>
      <c r="Y696" s="17">
        <v>-1.0000000000000011</v>
      </c>
      <c r="Z696" s="17">
        <v>-1.0000000000000011</v>
      </c>
      <c r="AA696" s="17">
        <v>39.530801377827828</v>
      </c>
      <c r="AB696" s="17">
        <v>0.35305746787026221</v>
      </c>
      <c r="AC696" s="17">
        <v>-0.13877843488120589</v>
      </c>
      <c r="AD696" s="17">
        <v>0.19165304466847605</v>
      </c>
      <c r="AE696" s="17">
        <v>20.29660388287661</v>
      </c>
      <c r="AF696" s="17">
        <v>0.22222222222222221</v>
      </c>
      <c r="AG696" s="17">
        <v>-1.0000000000000011</v>
      </c>
      <c r="AH696" s="17">
        <v>-1.0000000000000011</v>
      </c>
      <c r="AI696" s="17">
        <v>-4.1807603039241636E-2</v>
      </c>
      <c r="AJ696" s="17">
        <v>2.177959899832093E-2</v>
      </c>
      <c r="AK696" s="17">
        <v>-6.7363378474920119E-2</v>
      </c>
      <c r="AL696" s="17">
        <v>0.55962691022249011</v>
      </c>
      <c r="AM696" s="17">
        <v>-0.13084229815435172</v>
      </c>
      <c r="AN696" s="17">
        <v>0.4425129820795155</v>
      </c>
      <c r="AO696" s="17">
        <v>-3.607874346233392</v>
      </c>
      <c r="AP696" s="17">
        <v>13.860959103100335</v>
      </c>
      <c r="AQ696" s="17">
        <v>27.557538778156051</v>
      </c>
      <c r="AR696" s="17">
        <v>0.61611377340195672</v>
      </c>
      <c r="AS696" s="17">
        <v>0.37536651274934646</v>
      </c>
      <c r="AT696" s="17">
        <v>-1.0000000000000011</v>
      </c>
      <c r="AU696" s="17">
        <v>-1.0000000000000011</v>
      </c>
      <c r="AV696" s="17">
        <v>0.17612212170058067</v>
      </c>
      <c r="AW696" s="17">
        <v>68.559215547459218</v>
      </c>
      <c r="AX696" s="17">
        <v>69.901023386506466</v>
      </c>
      <c r="AY696" s="17">
        <v>0.18058364952588118</v>
      </c>
      <c r="AZ696" s="17">
        <v>-0.11318254789775584</v>
      </c>
      <c r="BA696" s="22">
        <v>1442.1060234681029</v>
      </c>
      <c r="CU696" t="e">
        <v>#N/A</v>
      </c>
      <c r="CV696" t="e">
        <v>#N/A</v>
      </c>
    </row>
    <row r="697" spans="1:100" x14ac:dyDescent="0.25">
      <c r="A697">
        <v>2002</v>
      </c>
      <c r="B697" t="s">
        <v>1118</v>
      </c>
      <c r="C697" s="22">
        <v>3</v>
      </c>
      <c r="D697" s="17">
        <v>5.6314156483397486</v>
      </c>
      <c r="E697" s="17">
        <v>0</v>
      </c>
      <c r="F697" s="17">
        <v>-8.9307459793491403E-2</v>
      </c>
      <c r="G697" s="17">
        <v>-8.9307459793491403E-2</v>
      </c>
      <c r="H697" s="17">
        <v>3.3408354044525718E-2</v>
      </c>
      <c r="I697" s="17">
        <v>0</v>
      </c>
      <c r="J697" s="17">
        <v>2.0045012426715441</v>
      </c>
      <c r="K697" s="17">
        <v>3.3408354044525718E-2</v>
      </c>
      <c r="L697" s="17">
        <v>-0.99999999999999989</v>
      </c>
      <c r="M697" s="17">
        <v>-0.99999999999999989</v>
      </c>
      <c r="N697" s="17">
        <v>0.66816708089051469</v>
      </c>
      <c r="O697" s="17">
        <v>7.5466094312178065</v>
      </c>
      <c r="P697" s="17">
        <v>-0.18008308075134805</v>
      </c>
      <c r="Q697" s="17">
        <v>-5.0221371583809793</v>
      </c>
      <c r="R697" s="17">
        <v>-1.7595015718408176</v>
      </c>
      <c r="S697" s="17">
        <v>0.33333333333333354</v>
      </c>
      <c r="T697" s="17">
        <v>0.34221405224331419</v>
      </c>
      <c r="U697" s="17">
        <v>7.8087050903091912E-2</v>
      </c>
      <c r="V697" s="17">
        <v>-1.0062480886258881E-2</v>
      </c>
      <c r="W697" s="17">
        <v>28.406544061958193</v>
      </c>
      <c r="X697" s="17">
        <v>0.90299306873691687</v>
      </c>
      <c r="Y697" s="17">
        <v>-0.99999999999999989</v>
      </c>
      <c r="Z697" s="17">
        <v>-0.99999999999999989</v>
      </c>
      <c r="AA697" s="17">
        <v>24.210341464753355</v>
      </c>
      <c r="AB697" s="17">
        <v>-8.2955270403067757E-2</v>
      </c>
      <c r="AC697" s="17">
        <v>0.20351745553133294</v>
      </c>
      <c r="AD697" s="17">
        <v>-0.16929620563554582</v>
      </c>
      <c r="AE697" s="17">
        <v>-2.4367010253640293</v>
      </c>
      <c r="AF697" s="17">
        <v>0.16666666666666666</v>
      </c>
      <c r="AG697" s="17">
        <v>-0.99999999999999989</v>
      </c>
      <c r="AH697" s="17">
        <v>-0.99999999999999989</v>
      </c>
      <c r="AI697" s="17">
        <v>0</v>
      </c>
      <c r="AJ697" s="17">
        <v>-1.0062480886258881E-2</v>
      </c>
      <c r="AK697" s="17">
        <v>0.17680474566026833</v>
      </c>
      <c r="AL697" s="17">
        <v>1.9478646373100983E-2</v>
      </c>
      <c r="AM697" s="17">
        <v>0.14166843056711734</v>
      </c>
      <c r="AN697" s="17">
        <v>0.11002108413849271</v>
      </c>
      <c r="AO697" s="17">
        <v>4.4257344924792763</v>
      </c>
      <c r="AP697" s="17">
        <v>2.8479203353278226</v>
      </c>
      <c r="AQ697" s="17">
        <v>30.411045304629756</v>
      </c>
      <c r="AR697" s="17">
        <v>0.74357195559348055</v>
      </c>
      <c r="AS697" s="17">
        <v>0.93640142278144278</v>
      </c>
      <c r="AT697" s="17">
        <v>-0.99999999999999989</v>
      </c>
      <c r="AU697" s="17">
        <v>-0.99999999999999989</v>
      </c>
      <c r="AV697" s="17">
        <v>-1.8488090316343089</v>
      </c>
      <c r="AW697" s="17">
        <v>34.604871231298979</v>
      </c>
      <c r="AX697" s="17">
        <v>33.598623142673091</v>
      </c>
      <c r="AY697" s="17">
        <v>-0.12428044293880344</v>
      </c>
      <c r="AZ697" s="17">
        <v>-42.551139486627612</v>
      </c>
      <c r="BA697" s="22">
        <v>1272.7452829044855</v>
      </c>
      <c r="CU697" t="e">
        <v>#N/A</v>
      </c>
      <c r="CV697" t="e">
        <v>#N/A</v>
      </c>
    </row>
    <row r="698" spans="1:100" x14ac:dyDescent="0.25">
      <c r="A698">
        <v>2004</v>
      </c>
      <c r="B698" t="s">
        <v>1119</v>
      </c>
      <c r="C698" s="22">
        <v>3</v>
      </c>
      <c r="D698" s="17">
        <v>3.1670861595120332</v>
      </c>
      <c r="E698" s="17">
        <v>0</v>
      </c>
      <c r="F698" s="17">
        <v>0.29437600943196629</v>
      </c>
      <c r="G698" s="17">
        <v>0.29437600943196629</v>
      </c>
      <c r="H698" s="17">
        <v>0.13454477703551698</v>
      </c>
      <c r="I698" s="17">
        <v>0</v>
      </c>
      <c r="J698" s="17">
        <v>8.0726866221310196</v>
      </c>
      <c r="K698" s="17">
        <v>0.13454477703551698</v>
      </c>
      <c r="L698" s="17">
        <v>-1.0000000000000007</v>
      </c>
      <c r="M698" s="17">
        <v>-1.0000000000000007</v>
      </c>
      <c r="N698" s="17">
        <v>2.6908955407103394</v>
      </c>
      <c r="O698" s="17">
        <v>11.534148791075014</v>
      </c>
      <c r="P698" s="17">
        <v>0.324041184571143</v>
      </c>
      <c r="Q698" s="17">
        <v>-6.0603972442538422E-2</v>
      </c>
      <c r="R698" s="17">
        <v>2.3451256225640836E-2</v>
      </c>
      <c r="S698" s="17">
        <v>0.33333333333333337</v>
      </c>
      <c r="T698" s="17">
        <v>0.36423196920672829</v>
      </c>
      <c r="U698" s="17">
        <v>7.213418554555244E-2</v>
      </c>
      <c r="V698" s="17">
        <v>0</v>
      </c>
      <c r="W698" s="17">
        <v>25.406188442003895</v>
      </c>
      <c r="X698" s="17">
        <v>0.86090708255072246</v>
      </c>
      <c r="Y698" s="17">
        <v>-1.0000000000000007</v>
      </c>
      <c r="Z698" s="17">
        <v>-1.0000000000000007</v>
      </c>
      <c r="AA698" s="17">
        <v>44.639380690651983</v>
      </c>
      <c r="AB698" s="17">
        <v>0.12426860762355749</v>
      </c>
      <c r="AC698" s="17">
        <v>0.22325941329893501</v>
      </c>
      <c r="AD698" s="17">
        <v>3.6666798925956631E-2</v>
      </c>
      <c r="AE698" s="17">
        <v>19.209740992422464</v>
      </c>
      <c r="AF698" s="17">
        <v>0.25</v>
      </c>
      <c r="AG698" s="17">
        <v>-1.0000000000000007</v>
      </c>
      <c r="AH698" s="17">
        <v>-1.0000000000000007</v>
      </c>
      <c r="AI698" s="17">
        <v>0</v>
      </c>
      <c r="AJ698" s="17">
        <v>0</v>
      </c>
      <c r="AK698" s="17">
        <v>8.8715371439117272E-2</v>
      </c>
      <c r="AL698" s="17">
        <v>2.5431808316360653E-2</v>
      </c>
      <c r="AM698" s="17">
        <v>3.0419089212997356E-2</v>
      </c>
      <c r="AN698" s="17">
        <v>0.23710721167949031</v>
      </c>
      <c r="AO698" s="17">
        <v>1.2040540875205203</v>
      </c>
      <c r="AP698" s="17">
        <v>6.0548393335690598</v>
      </c>
      <c r="AQ698" s="17">
        <v>33.478875064134947</v>
      </c>
      <c r="AR698" s="17">
        <v>0.76969948808561406</v>
      </c>
      <c r="AS698" s="17">
        <v>0.99545185958623927</v>
      </c>
      <c r="AT698" s="17">
        <v>-1.0000000000000007</v>
      </c>
      <c r="AU698" s="17">
        <v>-1.0000000000000007</v>
      </c>
      <c r="AV698" s="17">
        <v>0.31782726565760722</v>
      </c>
      <c r="AW698" s="17">
        <v>62.228368815296065</v>
      </c>
      <c r="AX698" s="17">
        <v>62.228368815296065</v>
      </c>
      <c r="AY698" s="17">
        <v>-8.1866483311480553E-2</v>
      </c>
      <c r="AZ698" s="17">
        <v>-17.625383504991845</v>
      </c>
      <c r="BA698" s="22">
        <v>1365.203897112</v>
      </c>
      <c r="CU698" t="e">
        <v>#N/A</v>
      </c>
      <c r="CV698" t="e">
        <v>#N/A</v>
      </c>
    </row>
    <row r="699" spans="1:100" x14ac:dyDescent="0.25">
      <c r="A699">
        <v>2010</v>
      </c>
      <c r="B699" t="s">
        <v>1120</v>
      </c>
      <c r="C699" s="22">
        <v>3</v>
      </c>
      <c r="D699" s="17">
        <v>4.4687470762524022</v>
      </c>
      <c r="E699" s="17">
        <v>-0.25404393917544982</v>
      </c>
      <c r="F699" s="17">
        <v>-1.2694697570122142</v>
      </c>
      <c r="G699" s="17">
        <v>-1.3205913662552282</v>
      </c>
      <c r="H699" s="17">
        <v>1.4990998982054714E-2</v>
      </c>
      <c r="I699" s="17">
        <v>0</v>
      </c>
      <c r="J699" s="17">
        <v>0.8994599389232818</v>
      </c>
      <c r="K699" s="17">
        <v>1.4990998982054714E-2</v>
      </c>
      <c r="L699" s="17">
        <v>-1.0000000000000011</v>
      </c>
      <c r="M699" s="17">
        <v>-1.0000000000000011</v>
      </c>
      <c r="N699" s="17">
        <v>0.29981997964109514</v>
      </c>
      <c r="O699" s="17">
        <v>4.0476156489204591</v>
      </c>
      <c r="P699" s="17">
        <v>-0.56755454607144418</v>
      </c>
      <c r="Q699" s="17">
        <v>-2.5442752944489273</v>
      </c>
      <c r="R699" s="17">
        <v>-0.86201382765167789</v>
      </c>
      <c r="S699" s="17">
        <v>0.33333333333333354</v>
      </c>
      <c r="T699" s="17">
        <v>0.36089551090580335</v>
      </c>
      <c r="U699" s="17">
        <v>0.36173710407748871</v>
      </c>
      <c r="V699" s="17">
        <v>-2.2085521089211933E-2</v>
      </c>
      <c r="W699" s="17">
        <v>40.755577129814363</v>
      </c>
      <c r="X699" s="17">
        <v>2.0212353126042348</v>
      </c>
      <c r="Y699" s="17">
        <v>-1.0000000000000011</v>
      </c>
      <c r="Z699" s="17">
        <v>-1.0000000000000011</v>
      </c>
      <c r="AA699" s="17">
        <v>62.919519314496995</v>
      </c>
      <c r="AB699" s="17">
        <v>-2.8779835982894277E-2</v>
      </c>
      <c r="AC699" s="17">
        <v>9.7136267231394624E-2</v>
      </c>
      <c r="AD699" s="17">
        <v>0.39216268899818629</v>
      </c>
      <c r="AE699" s="17">
        <v>23.025956012334333</v>
      </c>
      <c r="AF699" s="17">
        <v>0.66666666666666663</v>
      </c>
      <c r="AG699" s="17">
        <v>-1.0000000000000011</v>
      </c>
      <c r="AH699" s="17">
        <v>-1.0000000000000011</v>
      </c>
      <c r="AI699" s="17">
        <v>-3.4435669035054323E-2</v>
      </c>
      <c r="AJ699" s="17">
        <v>-2.2085521089211933E-2</v>
      </c>
      <c r="AK699" s="17">
        <v>-2.8606452939546029E-2</v>
      </c>
      <c r="AL699" s="17">
        <v>0.20638461578453487</v>
      </c>
      <c r="AM699" s="17">
        <v>0.30230806233595287</v>
      </c>
      <c r="AN699" s="17">
        <v>6.5202770131876336E-2</v>
      </c>
      <c r="AO699" s="17">
        <v>7.4146692937010945</v>
      </c>
      <c r="AP699" s="17">
        <v>2.661992332219584</v>
      </c>
      <c r="AQ699" s="17">
        <v>41.65503706873767</v>
      </c>
      <c r="AR699" s="17">
        <v>1.033880427227414</v>
      </c>
      <c r="AS699" s="17">
        <v>2.0362263115862898</v>
      </c>
      <c r="AT699" s="17">
        <v>-1.0000000000000011</v>
      </c>
      <c r="AU699" s="17">
        <v>-1.0000000000000011</v>
      </c>
      <c r="AV699" s="17">
        <v>-2.1826051939069058</v>
      </c>
      <c r="AW699" s="17">
        <v>69.629127295637133</v>
      </c>
      <c r="AX699" s="17">
        <v>66.731861806014805</v>
      </c>
      <c r="AY699" s="17">
        <v>0.22301686359943709</v>
      </c>
      <c r="AZ699" s="17">
        <v>-12.567738808783689</v>
      </c>
      <c r="BA699" s="22">
        <v>1448.0765985717208</v>
      </c>
      <c r="CU699" t="e">
        <v>#N/A</v>
      </c>
      <c r="CV699" t="e">
        <v>#N/A</v>
      </c>
    </row>
    <row r="700" spans="1:100" x14ac:dyDescent="0.25">
      <c r="A700">
        <v>2013</v>
      </c>
      <c r="B700" t="s">
        <v>1121</v>
      </c>
      <c r="C700" s="22">
        <v>3</v>
      </c>
      <c r="D700" s="17">
        <v>5.7058796402268186</v>
      </c>
      <c r="E700" s="17">
        <v>-1.3235979238145561E-2</v>
      </c>
      <c r="F700" s="17">
        <v>0.16872786974106438</v>
      </c>
      <c r="G700" s="17">
        <v>0.16872786974106438</v>
      </c>
      <c r="H700" s="17">
        <v>0.13437336477755138</v>
      </c>
      <c r="I700" s="17">
        <v>0</v>
      </c>
      <c r="J700" s="17">
        <v>8.0624018866530811</v>
      </c>
      <c r="K700" s="17">
        <v>0.13437336477755138</v>
      </c>
      <c r="L700" s="17">
        <v>-0.99999999999999889</v>
      </c>
      <c r="M700" s="17">
        <v>-0.99999999999999889</v>
      </c>
      <c r="N700" s="17">
        <v>2.687467295551027</v>
      </c>
      <c r="O700" s="17">
        <v>13.937009396620965</v>
      </c>
      <c r="P700" s="17">
        <v>7.4159707542842235E-2</v>
      </c>
      <c r="Q700" s="17">
        <v>-4.6632513052277744</v>
      </c>
      <c r="R700" s="17">
        <v>-1.5005418938809048</v>
      </c>
      <c r="S700" s="17">
        <v>0.33333333333333293</v>
      </c>
      <c r="T700" s="17">
        <v>0.35275448967065237</v>
      </c>
      <c r="U700" s="17">
        <v>0.58900273164933192</v>
      </c>
      <c r="V700" s="17">
        <v>0.13647056658244888</v>
      </c>
      <c r="W700" s="17">
        <v>51.087510258328592</v>
      </c>
      <c r="X700" s="17">
        <v>3.7255382441727236</v>
      </c>
      <c r="Y700" s="17">
        <v>-0.99999999999999889</v>
      </c>
      <c r="Z700" s="17">
        <v>-0.99999999999999889</v>
      </c>
      <c r="AA700" s="17">
        <v>73.424163150070456</v>
      </c>
      <c r="AB700" s="17">
        <v>0.16143083581727127</v>
      </c>
      <c r="AC700" s="17">
        <v>9.5726488172197574E-2</v>
      </c>
      <c r="AD700" s="17">
        <v>0.2195865717229859</v>
      </c>
      <c r="AE700" s="17">
        <v>23.837194785622735</v>
      </c>
      <c r="AF700" s="17">
        <v>0.58823529411764708</v>
      </c>
      <c r="AG700" s="17">
        <v>-0.99999999999999889</v>
      </c>
      <c r="AH700" s="17">
        <v>-0.99999999999999889</v>
      </c>
      <c r="AI700" s="17">
        <v>0</v>
      </c>
      <c r="AJ700" s="17">
        <v>0.13647056658244888</v>
      </c>
      <c r="AK700" s="17">
        <v>0.24865083906579186</v>
      </c>
      <c r="AL700" s="17">
        <v>-8.3786692467128943E-2</v>
      </c>
      <c r="AM700" s="17">
        <v>-8.0253678764335007E-2</v>
      </c>
      <c r="AN700" s="17">
        <v>-7.6109368272727684E-2</v>
      </c>
      <c r="AO700" s="17">
        <v>-0.76308777377941628</v>
      </c>
      <c r="AP700" s="17">
        <v>-2.3216676691538369</v>
      </c>
      <c r="AQ700" s="17">
        <v>59.149912144981684</v>
      </c>
      <c r="AR700" s="17">
        <v>1.4115611212357664</v>
      </c>
      <c r="AS700" s="17">
        <v>3.8599116089502781</v>
      </c>
      <c r="AT700" s="17">
        <v>-0.99999999999999889</v>
      </c>
      <c r="AU700" s="17">
        <v>-0.99999999999999889</v>
      </c>
      <c r="AV700" s="17">
        <v>-1.3318140241398404</v>
      </c>
      <c r="AW700" s="17">
        <v>85.039504877537539</v>
      </c>
      <c r="AX700" s="17">
        <v>98.686561535782445</v>
      </c>
      <c r="AY700" s="17">
        <v>0.30831798339331667</v>
      </c>
      <c r="AZ700" s="17">
        <v>13.140655875321471</v>
      </c>
      <c r="BA700" s="22">
        <v>1452.1565283871566</v>
      </c>
      <c r="CU700" t="e">
        <v>#N/A</v>
      </c>
      <c r="CV700" t="e">
        <v>#N/A</v>
      </c>
    </row>
    <row r="701" spans="1:100" x14ac:dyDescent="0.25">
      <c r="A701">
        <v>2016</v>
      </c>
      <c r="B701" t="s">
        <v>1122</v>
      </c>
      <c r="C701" s="22">
        <v>3</v>
      </c>
      <c r="D701" s="17">
        <v>4.5418878334737274</v>
      </c>
      <c r="E701" s="17">
        <v>-5.9765803277964095E-2</v>
      </c>
      <c r="F701" s="17">
        <v>-0.65022224421135477</v>
      </c>
      <c r="G701" s="17">
        <v>-0.661132345348318</v>
      </c>
      <c r="H701" s="17">
        <v>0.32094475547456552</v>
      </c>
      <c r="I701" s="17">
        <v>0</v>
      </c>
      <c r="J701" s="17">
        <v>19.256685328473928</v>
      </c>
      <c r="K701" s="17">
        <v>0.32094475547456552</v>
      </c>
      <c r="L701" s="17">
        <v>-1.0000000000000002</v>
      </c>
      <c r="M701" s="17">
        <v>-1.0000000000000002</v>
      </c>
      <c r="N701" s="17">
        <v>6.4188951094913111</v>
      </c>
      <c r="O701" s="17">
        <v>23.137440816599355</v>
      </c>
      <c r="P701" s="17">
        <v>-1.6847927278871841E-2</v>
      </c>
      <c r="Q701" s="17">
        <v>-1.4030167423363169</v>
      </c>
      <c r="R701" s="17">
        <v>-0.50043236569371452</v>
      </c>
      <c r="S701" s="17">
        <v>0.33333333333333326</v>
      </c>
      <c r="T701" s="17">
        <v>0.32949940902726804</v>
      </c>
      <c r="U701" s="17">
        <v>0.26937097059679654</v>
      </c>
      <c r="V701" s="17">
        <v>-8.1061517379540871E-2</v>
      </c>
      <c r="W701" s="17">
        <v>21.207897604131659</v>
      </c>
      <c r="X701" s="17">
        <v>0.92916884068991146</v>
      </c>
      <c r="Y701" s="17">
        <v>-1.0000000000000002</v>
      </c>
      <c r="Z701" s="17">
        <v>-1.0000000000000002</v>
      </c>
      <c r="AA701" s="17">
        <v>66.874441950486514</v>
      </c>
      <c r="AB701" s="17">
        <v>0.34618214386347645</v>
      </c>
      <c r="AC701" s="17">
        <v>0.29046478122330688</v>
      </c>
      <c r="AD701" s="17">
        <v>0.28669260915418737</v>
      </c>
      <c r="AE701" s="17">
        <v>46.166976712048537</v>
      </c>
      <c r="AF701" s="17">
        <v>0.95</v>
      </c>
      <c r="AG701" s="17">
        <v>-1.0000000000000002</v>
      </c>
      <c r="AH701" s="17">
        <v>-1.0000000000000002</v>
      </c>
      <c r="AI701" s="17">
        <v>-1.8784968912153623E-2</v>
      </c>
      <c r="AJ701" s="17">
        <v>-8.1061517379540871E-2</v>
      </c>
      <c r="AK701" s="17">
        <v>3.1638854224174569E-2</v>
      </c>
      <c r="AL701" s="17">
        <v>-1.3515965790456785E-2</v>
      </c>
      <c r="AM701" s="17">
        <v>-1.0660961266668989E-2</v>
      </c>
      <c r="AN701" s="17">
        <v>1.8078290158606708E-3</v>
      </c>
      <c r="AO701" s="17">
        <v>-0.10832976054585197</v>
      </c>
      <c r="AP701" s="17">
        <v>-2.2384103555767865E-2</v>
      </c>
      <c r="AQ701" s="17">
        <v>40.46458293260558</v>
      </c>
      <c r="AR701" s="17">
        <v>0.85114219557785731</v>
      </c>
      <c r="AS701" s="17">
        <v>1.2501135961644771</v>
      </c>
      <c r="AT701" s="17">
        <v>-1.0000000000000002</v>
      </c>
      <c r="AU701" s="17">
        <v>-1.0000000000000002</v>
      </c>
      <c r="AV701" s="17">
        <v>-1.1615647110420333</v>
      </c>
      <c r="AW701" s="17">
        <v>89.989498663529986</v>
      </c>
      <c r="AX701" s="17">
        <v>81.507647547332851</v>
      </c>
      <c r="AY701" s="17">
        <v>6.0450481173247021E-2</v>
      </c>
      <c r="AZ701" s="17">
        <v>-5.2847208277600339</v>
      </c>
      <c r="BA701" s="22">
        <v>1510.5536868259558</v>
      </c>
      <c r="CU701" t="e">
        <v>#N/A</v>
      </c>
      <c r="CV701" t="e">
        <v>#N/A</v>
      </c>
    </row>
    <row r="702" spans="1:100" x14ac:dyDescent="0.25">
      <c r="A702">
        <v>2022</v>
      </c>
      <c r="B702" t="s">
        <v>659</v>
      </c>
      <c r="C702" s="22">
        <v>3</v>
      </c>
      <c r="D702" s="17">
        <v>5.1048469060776664</v>
      </c>
      <c r="E702" s="17">
        <v>0.73598241024236977</v>
      </c>
      <c r="F702" s="17">
        <v>-3.2652468845762721E-2</v>
      </c>
      <c r="G702" s="17">
        <v>0.17193643132927036</v>
      </c>
      <c r="H702" s="17">
        <v>0.42677677646121415</v>
      </c>
      <c r="I702" s="17">
        <v>0</v>
      </c>
      <c r="J702" s="17">
        <v>25.606606587672836</v>
      </c>
      <c r="K702" s="17">
        <v>0.42677677646121415</v>
      </c>
      <c r="L702" s="17">
        <v>-0.99999999999999867</v>
      </c>
      <c r="M702" s="17">
        <v>-0.99999999999999867</v>
      </c>
      <c r="N702" s="17">
        <v>8.5355355292242852</v>
      </c>
      <c r="O702" s="17">
        <v>30.883389925079786</v>
      </c>
      <c r="P702" s="17">
        <v>0.31417397745442227</v>
      </c>
      <c r="Q702" s="17">
        <v>10.626132877439964</v>
      </c>
      <c r="R702" s="17">
        <v>3.5172669964038281</v>
      </c>
      <c r="S702" s="17">
        <v>0.33333333333333315</v>
      </c>
      <c r="T702" s="17">
        <v>0.33333333333333315</v>
      </c>
      <c r="U702" s="17">
        <v>0.48672196920648053</v>
      </c>
      <c r="V702" s="17">
        <v>-1.6931384516554137E-2</v>
      </c>
      <c r="W702" s="17">
        <v>28.387218995815115</v>
      </c>
      <c r="X702" s="17">
        <v>2.08518945993205</v>
      </c>
      <c r="Y702" s="17">
        <v>-0.99999999999999867</v>
      </c>
      <c r="Z702" s="17">
        <v>-0.99999999999999867</v>
      </c>
      <c r="AA702" s="17">
        <v>82.111835417418064</v>
      </c>
      <c r="AB702" s="17">
        <v>0.55172454871337562</v>
      </c>
      <c r="AC702" s="17">
        <v>0.20244474885740107</v>
      </c>
      <c r="AD702" s="17">
        <v>0.24997769093320474</v>
      </c>
      <c r="AE702" s="17">
        <v>50.20734942519907</v>
      </c>
      <c r="AF702" s="17">
        <v>0.90909090909090906</v>
      </c>
      <c r="AG702" s="17">
        <v>-0.99999999999999867</v>
      </c>
      <c r="AH702" s="17">
        <v>-0.99999999999999867</v>
      </c>
      <c r="AI702" s="17">
        <v>-3.1457467902547553E-2</v>
      </c>
      <c r="AJ702" s="17">
        <v>-1.6931384516554137E-2</v>
      </c>
      <c r="AK702" s="17">
        <v>0.28653490397072862</v>
      </c>
      <c r="AL702" s="17">
        <v>3.122311799483149E-2</v>
      </c>
      <c r="AM702" s="17">
        <v>0.88537471789128364</v>
      </c>
      <c r="AN702" s="17">
        <v>1.6882465383458691E-2</v>
      </c>
      <c r="AO702" s="17">
        <v>23.567042467135735</v>
      </c>
      <c r="AP702" s="17">
        <v>0.57817722456062448</v>
      </c>
      <c r="AQ702" s="17">
        <v>53.99382558348799</v>
      </c>
      <c r="AR702" s="17">
        <v>1.136457251356592</v>
      </c>
      <c r="AS702" s="17">
        <v>2.5119662363932642</v>
      </c>
      <c r="AT702" s="17">
        <v>-0.99999999999999867</v>
      </c>
      <c r="AU702" s="17">
        <v>-0.99999999999999867</v>
      </c>
      <c r="AV702" s="17">
        <v>3.6892034277330983</v>
      </c>
      <c r="AW702" s="17">
        <v>113.57340256705847</v>
      </c>
      <c r="AX702" s="17">
        <v>111.25111475735213</v>
      </c>
      <c r="AY702" s="17">
        <v>0.29435341388182962</v>
      </c>
      <c r="AZ702" s="17">
        <v>4.0824476017668934</v>
      </c>
      <c r="BA702" s="22">
        <v>1481.046606284388</v>
      </c>
      <c r="CU702" t="e">
        <v>#N/A</v>
      </c>
      <c r="CV702" t="e">
        <v>#N/A</v>
      </c>
    </row>
    <row r="703" spans="1:100" x14ac:dyDescent="0.25">
      <c r="A703">
        <v>2027</v>
      </c>
      <c r="B703" t="s">
        <v>1123</v>
      </c>
      <c r="C703" s="22">
        <v>3</v>
      </c>
      <c r="D703" s="17">
        <v>5.7770792796503532</v>
      </c>
      <c r="E703" s="17">
        <v>-4.2850693720299426E-2</v>
      </c>
      <c r="F703" s="17">
        <v>6.4761047512071929E-2</v>
      </c>
      <c r="G703" s="17">
        <v>3.0163300932991811E-3</v>
      </c>
      <c r="H703" s="17">
        <v>3.7044918365336951E-2</v>
      </c>
      <c r="I703" s="17">
        <v>6.4525506007423166E-3</v>
      </c>
      <c r="J703" s="17">
        <v>2.609848137964752</v>
      </c>
      <c r="K703" s="17">
        <v>4.3497468966079228E-2</v>
      </c>
      <c r="L703" s="17">
        <v>-0.99999999999999845</v>
      </c>
      <c r="M703" s="17">
        <v>-0.99999999999999845</v>
      </c>
      <c r="N703" s="17">
        <v>0.86994937932158345</v>
      </c>
      <c r="O703" s="17">
        <v>8.3899437477084078</v>
      </c>
      <c r="P703" s="17">
        <v>-0.62420885793769254</v>
      </c>
      <c r="Q703" s="17">
        <v>-0.40218323753633728</v>
      </c>
      <c r="R703" s="17">
        <v>-0.23445832975720818</v>
      </c>
      <c r="S703" s="17">
        <v>0.33333333333333276</v>
      </c>
      <c r="T703" s="17">
        <v>0.22822488145251624</v>
      </c>
      <c r="U703" s="17">
        <v>0.19583000450092897</v>
      </c>
      <c r="V703" s="17">
        <v>-3.6436190370701407E-2</v>
      </c>
      <c r="W703" s="17">
        <v>27.098182397999896</v>
      </c>
      <c r="X703" s="17">
        <v>0.97765516971846012</v>
      </c>
      <c r="Y703" s="17">
        <v>-0.99999999999999845</v>
      </c>
      <c r="Z703" s="17">
        <v>-0.99999999999999845</v>
      </c>
      <c r="AA703" s="17">
        <v>53.238997208926996</v>
      </c>
      <c r="AB703" s="17">
        <v>0.46728095523580276</v>
      </c>
      <c r="AC703" s="17">
        <v>-3.9488825621658744E-2</v>
      </c>
      <c r="AD703" s="17">
        <v>9.9713333199542079E-2</v>
      </c>
      <c r="AE703" s="17">
        <v>26.375273140684293</v>
      </c>
      <c r="AF703" s="17">
        <v>0.8</v>
      </c>
      <c r="AG703" s="17">
        <v>-0.99999999999999845</v>
      </c>
      <c r="AH703" s="17">
        <v>-0.99999999999999845</v>
      </c>
      <c r="AI703" s="17">
        <v>0</v>
      </c>
      <c r="AJ703" s="17">
        <v>-3.6436190370701407E-2</v>
      </c>
      <c r="AK703" s="17">
        <v>6.482460165872006E-2</v>
      </c>
      <c r="AL703" s="17">
        <v>-0.20829862241184277</v>
      </c>
      <c r="AM703" s="17">
        <v>0.23673072404090736</v>
      </c>
      <c r="AN703" s="17">
        <v>4.1635537252452837E-2</v>
      </c>
      <c r="AO703" s="17">
        <v>6.2423911093162827</v>
      </c>
      <c r="AP703" s="17">
        <v>-6.046807478930008E-4</v>
      </c>
      <c r="AQ703" s="17">
        <v>29.708030535964621</v>
      </c>
      <c r="AR703" s="17">
        <v>0.72095202891607701</v>
      </c>
      <c r="AS703" s="17">
        <v>1.0211526386845395</v>
      </c>
      <c r="AT703" s="17">
        <v>-0.99999999999999845</v>
      </c>
      <c r="AU703" s="17">
        <v>-0.99999999999999845</v>
      </c>
      <c r="AV703" s="17">
        <v>-0.23144199966390902</v>
      </c>
      <c r="AW703" s="17">
        <v>61.628336275887442</v>
      </c>
      <c r="AX703" s="17">
        <v>57.984717238817318</v>
      </c>
      <c r="AY703" s="17">
        <v>6.8840805701562174E-2</v>
      </c>
      <c r="AZ703" s="17">
        <v>-23.816371023044884</v>
      </c>
      <c r="BA703" s="22">
        <v>1391.339542442387</v>
      </c>
      <c r="CU703" t="e">
        <v>#N/A</v>
      </c>
      <c r="CV703" t="e">
        <v>#N/A</v>
      </c>
    </row>
    <row r="704" spans="1:100" x14ac:dyDescent="0.25">
      <c r="A704">
        <v>2028</v>
      </c>
      <c r="B704" t="s">
        <v>1124</v>
      </c>
      <c r="C704" s="22">
        <v>3</v>
      </c>
      <c r="D704" s="17">
        <v>4.5282832969154212</v>
      </c>
      <c r="E704" s="17">
        <v>-0.26437648976076322</v>
      </c>
      <c r="F704" s="17">
        <v>-4.5433741516139048E-3</v>
      </c>
      <c r="G704" s="17">
        <v>-4.1387909822005839E-2</v>
      </c>
      <c r="H704" s="17">
        <v>0.19457199300223291</v>
      </c>
      <c r="I704" s="17">
        <v>0</v>
      </c>
      <c r="J704" s="17">
        <v>11.674319580133966</v>
      </c>
      <c r="K704" s="17">
        <v>0.19457199300223291</v>
      </c>
      <c r="L704" s="17">
        <v>-0.99999999999999944</v>
      </c>
      <c r="M704" s="17">
        <v>-0.99999999999999944</v>
      </c>
      <c r="N704" s="17">
        <v>3.8914398600446538</v>
      </c>
      <c r="O704" s="17">
        <v>16.161214967227391</v>
      </c>
      <c r="P704" s="17">
        <v>-0.2409831978945903</v>
      </c>
      <c r="Q704" s="17">
        <v>-1.3117288387798678</v>
      </c>
      <c r="R704" s="17">
        <v>-0.49815921216332421</v>
      </c>
      <c r="S704" s="17">
        <v>0.33333333333333304</v>
      </c>
      <c r="T704" s="17">
        <v>0.27317621128657998</v>
      </c>
      <c r="U704" s="17">
        <v>4.3351599351576751E-3</v>
      </c>
      <c r="V704" s="17">
        <v>-1.4361648931517049E-2</v>
      </c>
      <c r="W704" s="17">
        <v>16.076442504852832</v>
      </c>
      <c r="X704" s="17">
        <v>0.36924040179479301</v>
      </c>
      <c r="Y704" s="17">
        <v>-0.99999999999999944</v>
      </c>
      <c r="Z704" s="17">
        <v>-0.99999999999999944</v>
      </c>
      <c r="AA704" s="17">
        <v>39.368978200266739</v>
      </c>
      <c r="AB704" s="17">
        <v>0.14538875208921678</v>
      </c>
      <c r="AC704" s="17">
        <v>0.18388624950857119</v>
      </c>
      <c r="AD704" s="17">
        <v>0.14653889655375679</v>
      </c>
      <c r="AE704" s="17">
        <v>23.790694907577212</v>
      </c>
      <c r="AF704" s="17">
        <v>0.83333333333333337</v>
      </c>
      <c r="AG704" s="17">
        <v>-0.99999999999999944</v>
      </c>
      <c r="AH704" s="17">
        <v>-0.99999999999999944</v>
      </c>
      <c r="AI704" s="17">
        <v>0</v>
      </c>
      <c r="AJ704" s="17">
        <v>-1.4361648931517049E-2</v>
      </c>
      <c r="AK704" s="17">
        <v>6.0599695189086804E-2</v>
      </c>
      <c r="AL704" s="17">
        <v>1.5968355522149806E-2</v>
      </c>
      <c r="AM704" s="17">
        <v>-4.3277582167453033E-2</v>
      </c>
      <c r="AN704" s="17">
        <v>2.0437083937227086E-2</v>
      </c>
      <c r="AO704" s="17">
        <v>-0.77894107824089232</v>
      </c>
      <c r="AP704" s="17">
        <v>0.59076887604142603</v>
      </c>
      <c r="AQ704" s="17">
        <v>27.750762084986796</v>
      </c>
      <c r="AR704" s="17">
        <v>0.59648305562355364</v>
      </c>
      <c r="AS704" s="17">
        <v>0.56381239479702561</v>
      </c>
      <c r="AT704" s="17">
        <v>-0.99999999999999944</v>
      </c>
      <c r="AU704" s="17">
        <v>-0.99999999999999944</v>
      </c>
      <c r="AV704" s="17">
        <v>-0.53954712198533006</v>
      </c>
      <c r="AW704" s="17">
        <v>56.120962043535592</v>
      </c>
      <c r="AX704" s="17">
        <v>54.684797150383879</v>
      </c>
      <c r="AY704" s="17">
        <v>0.18964117414107104</v>
      </c>
      <c r="AZ704" s="17">
        <v>2.3274543633962899</v>
      </c>
      <c r="BA704" s="22">
        <v>1419.6322006329531</v>
      </c>
      <c r="CU704" t="e">
        <v>#N/A</v>
      </c>
      <c r="CV704" t="e">
        <v>#N/A</v>
      </c>
    </row>
    <row r="705" spans="1:100" x14ac:dyDescent="0.25">
      <c r="A705">
        <v>2035</v>
      </c>
      <c r="B705" t="s">
        <v>1125</v>
      </c>
      <c r="C705" s="22">
        <v>3</v>
      </c>
      <c r="D705" s="17">
        <v>3.1249428453108701</v>
      </c>
      <c r="E705" s="17">
        <v>6.060754439753028</v>
      </c>
      <c r="F705" s="17">
        <v>8.0033596179881067E-2</v>
      </c>
      <c r="G705" s="17">
        <v>1.9386258786555732</v>
      </c>
      <c r="H705" s="17">
        <v>0.31810060149711078</v>
      </c>
      <c r="I705" s="17">
        <v>0</v>
      </c>
      <c r="J705" s="17">
        <v>19.086036089826646</v>
      </c>
      <c r="K705" s="17">
        <v>0.31810060149711078</v>
      </c>
      <c r="L705" s="17">
        <v>-0.99999999999999789</v>
      </c>
      <c r="M705" s="17">
        <v>-0.99999999999999789</v>
      </c>
      <c r="N705" s="17">
        <v>6.3620120299422185</v>
      </c>
      <c r="O705" s="17">
        <v>24.149604813793083</v>
      </c>
      <c r="P705" s="17">
        <v>0.13290298071742412</v>
      </c>
      <c r="Q705" s="17">
        <v>-0.12754212020356187</v>
      </c>
      <c r="R705" s="17">
        <v>-7.8479471783793497E-2</v>
      </c>
      <c r="S705" s="17">
        <v>0.31737885937248567</v>
      </c>
      <c r="T705" s="17">
        <v>0.32379353096728358</v>
      </c>
      <c r="U705" s="17">
        <v>0.60446310486713262</v>
      </c>
      <c r="V705" s="17">
        <v>-2.993770025988475E-2</v>
      </c>
      <c r="W705" s="17">
        <v>35.903887737996271</v>
      </c>
      <c r="X705" s="17">
        <v>2.5517582043858313</v>
      </c>
      <c r="Y705" s="17">
        <v>-0.99999999999999789</v>
      </c>
      <c r="Z705" s="17">
        <v>-0.99999999999999789</v>
      </c>
      <c r="AA705" s="17">
        <v>85.08189363592183</v>
      </c>
      <c r="AB705" s="17">
        <v>0.27892167419048203</v>
      </c>
      <c r="AC705" s="17">
        <v>0.39346628073825302</v>
      </c>
      <c r="AD705" s="17">
        <v>0.31274175246545266</v>
      </c>
      <c r="AE705" s="17">
        <v>49.256485369709395</v>
      </c>
      <c r="AF705" s="17">
        <v>1</v>
      </c>
      <c r="AG705" s="17">
        <v>-0.99999999999999789</v>
      </c>
      <c r="AH705" s="17">
        <v>-0.99999999999999789</v>
      </c>
      <c r="AI705" s="17">
        <v>-6.2193831781327986E-3</v>
      </c>
      <c r="AJ705" s="17">
        <v>-2.993770025988475E-2</v>
      </c>
      <c r="AK705" s="17">
        <v>0.10005616830949997</v>
      </c>
      <c r="AL705" s="17">
        <v>-0.37798231781710201</v>
      </c>
      <c r="AM705" s="17">
        <v>0.32194009200169921</v>
      </c>
      <c r="AN705" s="17">
        <v>-1.9141255795345549E-2</v>
      </c>
      <c r="AO705" s="17">
        <v>8.5487831415899791</v>
      </c>
      <c r="AP705" s="17">
        <v>-2.3684429839691479</v>
      </c>
      <c r="AQ705" s="17">
        <v>54.989923827822906</v>
      </c>
      <c r="AR705" s="17">
        <v>1.2156977949470176</v>
      </c>
      <c r="AS705" s="17">
        <v>2.8698588058829415</v>
      </c>
      <c r="AT705" s="17">
        <v>-0.99999999999999789</v>
      </c>
      <c r="AU705" s="17">
        <v>-0.99999999999999789</v>
      </c>
      <c r="AV705" s="17">
        <v>1.8601464068717801</v>
      </c>
      <c r="AW705" s="17">
        <v>106.8630554657458</v>
      </c>
      <c r="AX705" s="17">
        <v>103.74489777619463</v>
      </c>
      <c r="AY705" s="17">
        <v>0.51010026491553973</v>
      </c>
      <c r="AZ705" s="17">
        <v>21.457619692332713</v>
      </c>
      <c r="BA705" s="22">
        <v>1516.6237054573635</v>
      </c>
      <c r="CU705" t="e">
        <v>#N/A</v>
      </c>
      <c r="CV705" t="e">
        <v>#N/A</v>
      </c>
    </row>
    <row r="706" spans="1:100" x14ac:dyDescent="0.25">
      <c r="A706">
        <v>2036</v>
      </c>
      <c r="B706" t="s">
        <v>1126</v>
      </c>
      <c r="C706" s="22">
        <v>3</v>
      </c>
      <c r="D706" s="17">
        <v>4.537505181762481</v>
      </c>
      <c r="E706" s="17">
        <v>-0.3061473235290344</v>
      </c>
      <c r="F706" s="17">
        <v>5.9758136866875144E-2</v>
      </c>
      <c r="G706" s="17">
        <v>-3.9518575806940959E-2</v>
      </c>
      <c r="H706" s="17">
        <v>0.14060249769942254</v>
      </c>
      <c r="I706" s="17">
        <v>0</v>
      </c>
      <c r="J706" s="17">
        <v>8.4361498619653492</v>
      </c>
      <c r="K706" s="17">
        <v>0.14060249769942254</v>
      </c>
      <c r="L706" s="17">
        <v>-1.0000000000000002</v>
      </c>
      <c r="M706" s="17">
        <v>-1.0000000000000002</v>
      </c>
      <c r="N706" s="17">
        <v>2.8120499539884505</v>
      </c>
      <c r="O706" s="17">
        <v>12.93413646792089</v>
      </c>
      <c r="P706" s="17">
        <v>0.433397918612067</v>
      </c>
      <c r="Q706" s="17">
        <v>0.97192832632059134</v>
      </c>
      <c r="R706" s="17">
        <v>0.35628028463118527</v>
      </c>
      <c r="S706" s="17">
        <v>0.3333333333333332</v>
      </c>
      <c r="T706" s="17">
        <v>0.34119905833959513</v>
      </c>
      <c r="U706" s="17">
        <v>9.9895489468086837E-2</v>
      </c>
      <c r="V706" s="17">
        <v>2.7934336077614381E-4</v>
      </c>
      <c r="W706" s="17">
        <v>25.364189072094767</v>
      </c>
      <c r="X706" s="17">
        <v>0.88244759655524663</v>
      </c>
      <c r="Y706" s="17">
        <v>-1.0000000000000002</v>
      </c>
      <c r="Z706" s="17">
        <v>-1.0000000000000002</v>
      </c>
      <c r="AA706" s="17">
        <v>52.180826677517622</v>
      </c>
      <c r="AB706" s="17">
        <v>0.23890645774329433</v>
      </c>
      <c r="AC706" s="17">
        <v>0.10133646810396862</v>
      </c>
      <c r="AD706" s="17">
        <v>0.18896422056857076</v>
      </c>
      <c r="AE706" s="17">
        <v>26.460357320791687</v>
      </c>
      <c r="AF706" s="17">
        <v>0.61538461538461542</v>
      </c>
      <c r="AG706" s="17">
        <v>-1.0000000000000002</v>
      </c>
      <c r="AH706" s="17">
        <v>-1.0000000000000002</v>
      </c>
      <c r="AI706" s="17">
        <v>1.7761353776192118E-2</v>
      </c>
      <c r="AJ706" s="17">
        <v>2.7934336077614381E-4</v>
      </c>
      <c r="AK706" s="17">
        <v>-3.0763501315798216E-2</v>
      </c>
      <c r="AL706" s="17">
        <v>0.19799889904889237</v>
      </c>
      <c r="AM706" s="17">
        <v>8.4954015025169777E-2</v>
      </c>
      <c r="AN706" s="17">
        <v>-4.8825317993712791E-3</v>
      </c>
      <c r="AO706" s="17">
        <v>1.9700328690502542</v>
      </c>
      <c r="AP706" s="17">
        <v>0.86793120026017989</v>
      </c>
      <c r="AQ706" s="17">
        <v>33.800338934060107</v>
      </c>
      <c r="AR706" s="17">
        <v>0.77470722450179108</v>
      </c>
      <c r="AS706" s="17">
        <v>1.0230500942546692</v>
      </c>
      <c r="AT706" s="17">
        <v>-1.0000000000000002</v>
      </c>
      <c r="AU706" s="17">
        <v>-1.0000000000000002</v>
      </c>
      <c r="AV706" s="17">
        <v>0.31676170882424365</v>
      </c>
      <c r="AW706" s="17">
        <v>65.98289434569871</v>
      </c>
      <c r="AX706" s="17">
        <v>66.36605575730016</v>
      </c>
      <c r="AY706" s="17">
        <v>0.40648978684162729</v>
      </c>
      <c r="AZ706" s="17">
        <v>33.870518280793327</v>
      </c>
      <c r="BA706" s="22">
        <v>1483.8449195240728</v>
      </c>
      <c r="CU706" t="e">
        <v>#N/A</v>
      </c>
      <c r="CV706" t="e">
        <v>#N/A</v>
      </c>
    </row>
    <row r="707" spans="1:100" x14ac:dyDescent="0.25">
      <c r="A707">
        <v>2039</v>
      </c>
      <c r="B707" t="s">
        <v>1127</v>
      </c>
      <c r="C707" s="22">
        <v>3</v>
      </c>
      <c r="D707" s="17">
        <v>5.7242181060722119</v>
      </c>
      <c r="E707" s="17">
        <v>0.23146044003133281</v>
      </c>
      <c r="F707" s="17">
        <v>-0.35945812211678363</v>
      </c>
      <c r="G707" s="17">
        <v>-0.29092387718891977</v>
      </c>
      <c r="H707" s="17">
        <v>0.37021448428614251</v>
      </c>
      <c r="I707" s="17">
        <v>0</v>
      </c>
      <c r="J707" s="17">
        <v>22.212869057168565</v>
      </c>
      <c r="K707" s="17">
        <v>0.37021448428614251</v>
      </c>
      <c r="L707" s="17">
        <v>-0.99999999999999778</v>
      </c>
      <c r="M707" s="17">
        <v>-0.99999999999999778</v>
      </c>
      <c r="N707" s="17">
        <v>7.4042896857228486</v>
      </c>
      <c r="O707" s="17">
        <v>27.646163286051848</v>
      </c>
      <c r="P707" s="17">
        <v>-0.32004529354170552</v>
      </c>
      <c r="Q707" s="17">
        <v>2.0668283545531767</v>
      </c>
      <c r="R707" s="17">
        <v>0.5991809917006774</v>
      </c>
      <c r="S707" s="17">
        <v>0.33333333333333237</v>
      </c>
      <c r="T707" s="17">
        <v>0.33333333333333237</v>
      </c>
      <c r="U707" s="17">
        <v>8.8426338121639581E-2</v>
      </c>
      <c r="V707" s="17">
        <v>-1.7334867340664428E-2</v>
      </c>
      <c r="W707" s="17">
        <v>14.701746126459906</v>
      </c>
      <c r="X707" s="17">
        <v>0.54614833082309422</v>
      </c>
      <c r="Y707" s="17">
        <v>-0.99999999999999778</v>
      </c>
      <c r="Z707" s="17">
        <v>-0.99999999999999778</v>
      </c>
      <c r="AA707" s="17">
        <v>53.29369031850068</v>
      </c>
      <c r="AB707" s="17">
        <v>0.25694868512555996</v>
      </c>
      <c r="AC707" s="17">
        <v>0.26827717216143809</v>
      </c>
      <c r="AD707" s="17">
        <v>0.23462940671980392</v>
      </c>
      <c r="AE707" s="17">
        <v>37.992763200340093</v>
      </c>
      <c r="AF707" s="17">
        <v>0.92307692307692313</v>
      </c>
      <c r="AG707" s="17">
        <v>-0.99999999999999778</v>
      </c>
      <c r="AH707" s="17">
        <v>-0.99999999999999778</v>
      </c>
      <c r="AI707" s="17">
        <v>5.9832837916142939E-3</v>
      </c>
      <c r="AJ707" s="17">
        <v>-1.7334867340664428E-2</v>
      </c>
      <c r="AK707" s="17">
        <v>4.4421899127700309E-2</v>
      </c>
      <c r="AL707" s="17">
        <v>7.8516306091045956E-2</v>
      </c>
      <c r="AM707" s="17">
        <v>0.3778898118391365</v>
      </c>
      <c r="AN707" s="17">
        <v>0.14606896919296114</v>
      </c>
      <c r="AO707" s="17">
        <v>9.6693547916169074</v>
      </c>
      <c r="AP707" s="17">
        <v>4.0443057602792587</v>
      </c>
      <c r="AQ707" s="17">
        <v>36.914615183628456</v>
      </c>
      <c r="AR707" s="17">
        <v>0.73775813744763996</v>
      </c>
      <c r="AS707" s="17">
        <v>0.91636281510923701</v>
      </c>
      <c r="AT707" s="17">
        <v>-0.99999999999999778</v>
      </c>
      <c r="AU707" s="17">
        <v>-0.99999999999999778</v>
      </c>
      <c r="AV707" s="17">
        <v>0.30825711451175797</v>
      </c>
      <c r="AW707" s="17">
        <v>84.98415936483174</v>
      </c>
      <c r="AX707" s="17">
        <v>83.370338306597603</v>
      </c>
      <c r="AY707" s="17">
        <v>6.9141293482987462E-2</v>
      </c>
      <c r="AZ707" s="17">
        <v>-9.1842145801523394</v>
      </c>
      <c r="BA707" s="22">
        <v>1440.0274353204229</v>
      </c>
      <c r="CU707" t="e">
        <v>#N/A</v>
      </c>
      <c r="CV707" t="e">
        <v>#N/A</v>
      </c>
    </row>
    <row r="708" spans="1:100" x14ac:dyDescent="0.25">
      <c r="A708">
        <v>2040</v>
      </c>
      <c r="B708" t="s">
        <v>1128</v>
      </c>
      <c r="C708" s="22">
        <v>3</v>
      </c>
      <c r="D708" s="17">
        <v>2.5436205866546211</v>
      </c>
      <c r="E708" s="17">
        <v>0.21454057042299138</v>
      </c>
      <c r="F708" s="17">
        <v>2.3571732472531939</v>
      </c>
      <c r="G708" s="17">
        <v>2.3571732472531939</v>
      </c>
      <c r="H708" s="17">
        <v>0.11158670961008131</v>
      </c>
      <c r="I708" s="17">
        <v>0</v>
      </c>
      <c r="J708" s="17">
        <v>6.6952025766048777</v>
      </c>
      <c r="K708" s="17">
        <v>0.11158670961008131</v>
      </c>
      <c r="L708" s="17">
        <v>-1.0000000000000031</v>
      </c>
      <c r="M708" s="17">
        <v>-1.0000000000000031</v>
      </c>
      <c r="N708" s="17">
        <v>2.2317341922016256</v>
      </c>
      <c r="O708" s="17">
        <v>11.595996410512695</v>
      </c>
      <c r="P708" s="17">
        <v>-0.18161941672512516</v>
      </c>
      <c r="Q708" s="17">
        <v>0.39954613435558262</v>
      </c>
      <c r="R708" s="17">
        <v>6.0104791245804159E-2</v>
      </c>
      <c r="S708" s="17">
        <v>0.33333333333333431</v>
      </c>
      <c r="T708" s="17">
        <v>0.28532809641234147</v>
      </c>
      <c r="U708" s="17">
        <v>0.27189818093140999</v>
      </c>
      <c r="V708" s="17">
        <v>8.6000085882260005E-2</v>
      </c>
      <c r="W708" s="17">
        <v>34.598919477970597</v>
      </c>
      <c r="X708" s="17">
        <v>2.178104792648162</v>
      </c>
      <c r="Y708" s="17">
        <v>-1.0000000000000031</v>
      </c>
      <c r="Z708" s="17">
        <v>-1.0000000000000031</v>
      </c>
      <c r="AA708" s="17">
        <v>81.073529490268527</v>
      </c>
      <c r="AB708" s="17">
        <v>0.38779862164054424</v>
      </c>
      <c r="AC708" s="17">
        <v>0.35133196170272468</v>
      </c>
      <c r="AD708" s="17">
        <v>0.18915952107777367</v>
      </c>
      <c r="AE708" s="17">
        <v>46.414505221052117</v>
      </c>
      <c r="AF708" s="17">
        <v>0.90909090909090906</v>
      </c>
      <c r="AG708" s="17">
        <v>-1.0000000000000031</v>
      </c>
      <c r="AH708" s="17">
        <v>-1.0000000000000031</v>
      </c>
      <c r="AI708" s="17">
        <v>0</v>
      </c>
      <c r="AJ708" s="17">
        <v>8.6000085882260005E-2</v>
      </c>
      <c r="AK708" s="17">
        <v>1.6284195188131217E-2</v>
      </c>
      <c r="AL708" s="17">
        <v>1.6026910859409767E-2</v>
      </c>
      <c r="AM708" s="17">
        <v>2.5423695842488964E-2</v>
      </c>
      <c r="AN708" s="17">
        <v>-0.20034194475351469</v>
      </c>
      <c r="AO708" s="17">
        <v>0.71701337200287996</v>
      </c>
      <c r="AP708" s="17">
        <v>-4.9284140645408181</v>
      </c>
      <c r="AQ708" s="17">
        <v>41.294122054575475</v>
      </c>
      <c r="AR708" s="17">
        <v>0.97655969655934594</v>
      </c>
      <c r="AS708" s="17">
        <v>2.2896915022582425</v>
      </c>
      <c r="AT708" s="17">
        <v>-1.0000000000000031</v>
      </c>
      <c r="AU708" s="17">
        <v>-1.0000000000000031</v>
      </c>
      <c r="AV708" s="17">
        <v>2.4172780384989982</v>
      </c>
      <c r="AW708" s="17">
        <v>87.741111836240421</v>
      </c>
      <c r="AX708" s="17">
        <v>96.341120424466439</v>
      </c>
      <c r="AY708" s="17">
        <v>0.16545364864674994</v>
      </c>
      <c r="AZ708" s="17">
        <v>28.13423820848217</v>
      </c>
      <c r="BA708" s="22">
        <v>1481.6136887776363</v>
      </c>
      <c r="CU708" t="e">
        <v>#N/A</v>
      </c>
      <c r="CV708" t="e">
        <v>#N/A</v>
      </c>
    </row>
    <row r="709" spans="1:100" x14ac:dyDescent="0.25">
      <c r="A709">
        <v>2046</v>
      </c>
      <c r="B709" t="s">
        <v>1129</v>
      </c>
      <c r="C709" s="22">
        <v>3</v>
      </c>
      <c r="D709" s="17">
        <v>4.0791144371507766</v>
      </c>
      <c r="E709" s="17">
        <v>-9.9434503882982542E-4</v>
      </c>
      <c r="F709" s="17">
        <v>3.6161074014986427</v>
      </c>
      <c r="G709" s="17">
        <v>3.6161074014986427</v>
      </c>
      <c r="H709" s="17">
        <v>0.36471625129788726</v>
      </c>
      <c r="I709" s="17">
        <v>0</v>
      </c>
      <c r="J709" s="17">
        <v>21.882975077873223</v>
      </c>
      <c r="K709" s="17">
        <v>0.36471625129788726</v>
      </c>
      <c r="L709" s="17">
        <v>-0.99999999999999911</v>
      </c>
      <c r="M709" s="17">
        <v>-0.99999999999999911</v>
      </c>
      <c r="N709" s="17">
        <v>7.2943250259577415</v>
      </c>
      <c r="O709" s="17">
        <v>29.578196916522639</v>
      </c>
      <c r="P709" s="17">
        <v>-0.30943799807227718</v>
      </c>
      <c r="Q709" s="17">
        <v>62.428768986012855</v>
      </c>
      <c r="R709" s="17">
        <v>20.667820602419049</v>
      </c>
      <c r="S709" s="17">
        <v>0.33333333333333309</v>
      </c>
      <c r="T709" s="17">
        <v>0.33262927925748514</v>
      </c>
      <c r="U709" s="17">
        <v>0.34867297838696726</v>
      </c>
      <c r="V709" s="17">
        <v>-0.10512723334669501</v>
      </c>
      <c r="W709" s="17">
        <v>21.791684253328143</v>
      </c>
      <c r="X709" s="17">
        <v>1.064470820684783</v>
      </c>
      <c r="Y709" s="17">
        <v>-0.99999999999999911</v>
      </c>
      <c r="Z709" s="17">
        <v>-0.99999999999999911</v>
      </c>
      <c r="AA709" s="17">
        <v>100.53522888063534</v>
      </c>
      <c r="AB709" s="17">
        <v>0.40906776694902958</v>
      </c>
      <c r="AC709" s="17">
        <v>0.38840661875143911</v>
      </c>
      <c r="AD709" s="17">
        <v>0.36404009479729632</v>
      </c>
      <c r="AE709" s="17">
        <v>58.075724024888252</v>
      </c>
      <c r="AF709" s="17">
        <v>1</v>
      </c>
      <c r="AG709" s="17">
        <v>-0.99999999999999911</v>
      </c>
      <c r="AH709" s="17">
        <v>-0.99999999999999911</v>
      </c>
      <c r="AI709" s="17">
        <v>0.36599310369046945</v>
      </c>
      <c r="AJ709" s="17">
        <v>-0.10512723334669501</v>
      </c>
      <c r="AK709" s="17">
        <v>-5.6786708570267019E-2</v>
      </c>
      <c r="AL709" s="17">
        <v>-3.6175290937742383E-2</v>
      </c>
      <c r="AM709" s="17">
        <v>-8.7828941724781187E-2</v>
      </c>
      <c r="AN709" s="17">
        <v>4.1253780269700273E-2</v>
      </c>
      <c r="AO709" s="17">
        <v>-2.4796570859708646</v>
      </c>
      <c r="AP709" s="17">
        <v>0.8504680520537945</v>
      </c>
      <c r="AQ709" s="17">
        <v>43.674659331201369</v>
      </c>
      <c r="AR709" s="17">
        <v>0.90950835763108984</v>
      </c>
      <c r="AS709" s="17">
        <v>1.4291870719826691</v>
      </c>
      <c r="AT709" s="17">
        <v>-0.99999999999999911</v>
      </c>
      <c r="AU709" s="17">
        <v>-0.99999999999999911</v>
      </c>
      <c r="AV709" s="17">
        <v>24.283928003917687</v>
      </c>
      <c r="AW709" s="17">
        <v>130.96389384921187</v>
      </c>
      <c r="AX709" s="17">
        <v>127.7710325883518</v>
      </c>
      <c r="AY709" s="17">
        <v>0.28611553935409456</v>
      </c>
      <c r="AZ709" s="17">
        <v>32.123173210087621</v>
      </c>
      <c r="BA709" s="22">
        <v>1679.8734293443968</v>
      </c>
      <c r="CU709" t="e">
        <v>#N/A</v>
      </c>
      <c r="CV709" t="e">
        <v>#N/A</v>
      </c>
    </row>
    <row r="710" spans="1:100" x14ac:dyDescent="0.25">
      <c r="A710">
        <v>2048</v>
      </c>
      <c r="B710" t="s">
        <v>1130</v>
      </c>
      <c r="C710" s="22">
        <v>3</v>
      </c>
      <c r="D710" s="17">
        <v>5.4699220119288068</v>
      </c>
      <c r="E710" s="17">
        <v>-3.3362428388553966E-2</v>
      </c>
      <c r="F710" s="17">
        <v>0.45167460389487279</v>
      </c>
      <c r="G710" s="17">
        <v>0.44333399679773422</v>
      </c>
      <c r="H710" s="17">
        <v>0.10369032256254394</v>
      </c>
      <c r="I710" s="17">
        <v>0</v>
      </c>
      <c r="J710" s="17">
        <v>6.2214193537526379</v>
      </c>
      <c r="K710" s="17">
        <v>0.10369032256254394</v>
      </c>
      <c r="L710" s="17">
        <v>-1.0000000000000004</v>
      </c>
      <c r="M710" s="17">
        <v>-1.0000000000000004</v>
      </c>
      <c r="N710" s="17">
        <v>2.0738064512508796</v>
      </c>
      <c r="O710" s="17">
        <v>12.13467536247917</v>
      </c>
      <c r="P710" s="17">
        <v>-0.17410104029652335</v>
      </c>
      <c r="Q710" s="17">
        <v>-0.23100763811469957</v>
      </c>
      <c r="R710" s="17">
        <v>-2.8580874088696966E-2</v>
      </c>
      <c r="S710" s="17">
        <v>0.33333333333333365</v>
      </c>
      <c r="T710" s="17">
        <v>0.3561842210431681</v>
      </c>
      <c r="U710" s="17">
        <v>1.5734178124538339E-2</v>
      </c>
      <c r="V710" s="17">
        <v>-1.6345437256634721E-2</v>
      </c>
      <c r="W710" s="17">
        <v>23.408638907274455</v>
      </c>
      <c r="X710" s="17">
        <v>0.57751648177452808</v>
      </c>
      <c r="Y710" s="17">
        <v>-1.0000000000000004</v>
      </c>
      <c r="Z710" s="17">
        <v>-1.0000000000000004</v>
      </c>
      <c r="AA710" s="17">
        <v>37.030590136965117</v>
      </c>
      <c r="AB710" s="17">
        <v>0.12203958305663136</v>
      </c>
      <c r="AC710" s="17">
        <v>4.3929087538785008E-2</v>
      </c>
      <c r="AD710" s="17">
        <v>0.10704197148017081</v>
      </c>
      <c r="AE710" s="17">
        <v>13.65053210377936</v>
      </c>
      <c r="AF710" s="17">
        <v>0.5</v>
      </c>
      <c r="AG710" s="17">
        <v>-1.0000000000000004</v>
      </c>
      <c r="AH710" s="17">
        <v>-1.0000000000000004</v>
      </c>
      <c r="AI710" s="17">
        <v>0</v>
      </c>
      <c r="AJ710" s="17">
        <v>-1.6345437256634721E-2</v>
      </c>
      <c r="AK710" s="17">
        <v>0.33255484109327693</v>
      </c>
      <c r="AL710" s="17">
        <v>0.20086808188113317</v>
      </c>
      <c r="AM710" s="17">
        <v>6.0960820127345793E-2</v>
      </c>
      <c r="AN710" s="17">
        <v>5.9997415741946045E-2</v>
      </c>
      <c r="AO710" s="17">
        <v>3.1867947086500301</v>
      </c>
      <c r="AP710" s="17">
        <v>2.504275802954314</v>
      </c>
      <c r="AQ710" s="17">
        <v>29.630058261027081</v>
      </c>
      <c r="AR710" s="17">
        <v>0.68890629524440439</v>
      </c>
      <c r="AS710" s="17">
        <v>0.68120680433707148</v>
      </c>
      <c r="AT710" s="17">
        <v>-1.0000000000000004</v>
      </c>
      <c r="AU710" s="17">
        <v>-1.0000000000000004</v>
      </c>
      <c r="AV710" s="17">
        <v>0.41475312270903747</v>
      </c>
      <c r="AW710" s="17">
        <v>51.669541302398621</v>
      </c>
      <c r="AX710" s="17">
        <v>50.034997576735144</v>
      </c>
      <c r="AY710" s="17">
        <v>3.5320766351562935E-2</v>
      </c>
      <c r="AZ710" s="17">
        <v>-9.5679490860108647</v>
      </c>
      <c r="BA710" s="22">
        <v>1339.6868906376844</v>
      </c>
      <c r="CU710" t="e">
        <v>#N/A</v>
      </c>
      <c r="CV710" t="e">
        <v>#N/A</v>
      </c>
    </row>
    <row r="711" spans="1:100" x14ac:dyDescent="0.25">
      <c r="A711">
        <v>2051</v>
      </c>
      <c r="B711" t="s">
        <v>1131</v>
      </c>
      <c r="C711" s="22">
        <v>3</v>
      </c>
      <c r="D711" s="17">
        <v>6.1661913173176677</v>
      </c>
      <c r="E711" s="17">
        <v>0.35702492971451166</v>
      </c>
      <c r="F711" s="17">
        <v>-0.33463548246999109</v>
      </c>
      <c r="G711" s="17">
        <v>-0.27688476680315721</v>
      </c>
      <c r="H711" s="17">
        <v>-8.6108118765641173E-2</v>
      </c>
      <c r="I711" s="17">
        <v>0</v>
      </c>
      <c r="J711" s="17">
        <v>-5.1664871259384659</v>
      </c>
      <c r="K711" s="17">
        <v>-8.6108118765641173E-2</v>
      </c>
      <c r="L711" s="17">
        <v>-0.999999999999998</v>
      </c>
      <c r="M711" s="17">
        <v>-0.999999999999998</v>
      </c>
      <c r="N711" s="17">
        <v>-1.7221623753128239</v>
      </c>
      <c r="O711" s="17">
        <v>0.72281942457604154</v>
      </c>
      <c r="P711" s="17">
        <v>-0.24757413016568547</v>
      </c>
      <c r="Q711" s="17">
        <v>-2.3676419531365993</v>
      </c>
      <c r="R711" s="17">
        <v>-0.75472393718177577</v>
      </c>
      <c r="S711" s="17">
        <v>0.3333333333333327</v>
      </c>
      <c r="T711" s="17">
        <v>0.35410065943396574</v>
      </c>
      <c r="U711" s="17">
        <v>8.8742869068406713E-2</v>
      </c>
      <c r="V711" s="17">
        <v>-4.0591890003842989E-3</v>
      </c>
      <c r="W711" s="17">
        <v>34.329031664038496</v>
      </c>
      <c r="X711" s="17">
        <v>1.1249257799048944</v>
      </c>
      <c r="Y711" s="17">
        <v>-0.999999999999998</v>
      </c>
      <c r="Z711" s="17">
        <v>-0.999999999999998</v>
      </c>
      <c r="AA711" s="17">
        <v>74.076448720900771</v>
      </c>
      <c r="AB711" s="17">
        <v>0.24644223053932202</v>
      </c>
      <c r="AC711" s="17">
        <v>0.28170890292975631</v>
      </c>
      <c r="AD711" s="17">
        <v>0.28189168641180223</v>
      </c>
      <c r="AE711" s="17">
        <v>40.502140994044041</v>
      </c>
      <c r="AF711" s="17">
        <v>0.88888888888888884</v>
      </c>
      <c r="AG711" s="17">
        <v>-0.999999999999998</v>
      </c>
      <c r="AH711" s="17">
        <v>-0.999999999999998</v>
      </c>
      <c r="AI711" s="17">
        <v>-3.2001266130282438E-2</v>
      </c>
      <c r="AJ711" s="17">
        <v>-4.0591890003842989E-3</v>
      </c>
      <c r="AK711" s="17">
        <v>9.7593602084832365E-2</v>
      </c>
      <c r="AL711" s="17">
        <v>0.21371472638245503</v>
      </c>
      <c r="AM711" s="17">
        <v>0.1587025926070959</v>
      </c>
      <c r="AN711" s="17">
        <v>-0.1924275956569792</v>
      </c>
      <c r="AO711" s="17">
        <v>4.4555328256015612</v>
      </c>
      <c r="AP711" s="17">
        <v>-3.7421162595122053</v>
      </c>
      <c r="AQ711" s="17">
        <v>29.162544538100022</v>
      </c>
      <c r="AR711" s="17">
        <v>0.77211767283532129</v>
      </c>
      <c r="AS711" s="17">
        <v>1.0388176611392528</v>
      </c>
      <c r="AT711" s="17">
        <v>-0.999999999999998</v>
      </c>
      <c r="AU711" s="17">
        <v>-0.999999999999998</v>
      </c>
      <c r="AV711" s="17">
        <v>-1.0316087039849335</v>
      </c>
      <c r="AW711" s="17">
        <v>71.057151885964601</v>
      </c>
      <c r="AX711" s="17">
        <v>70.011207663320533</v>
      </c>
      <c r="AY711" s="17">
        <v>0.17649108594375718</v>
      </c>
      <c r="AZ711" s="17">
        <v>-0.27725300227023553</v>
      </c>
      <c r="BA711" s="22">
        <v>1506.7251034420697</v>
      </c>
      <c r="CU711" t="e">
        <v>#N/A</v>
      </c>
      <c r="CV711" t="e">
        <v>#N/A</v>
      </c>
    </row>
    <row r="712" spans="1:100" x14ac:dyDescent="0.25">
      <c r="A712">
        <v>2052</v>
      </c>
      <c r="B712" t="s">
        <v>1132</v>
      </c>
      <c r="C712" s="22">
        <v>3</v>
      </c>
      <c r="D712" s="17">
        <v>4.5049267035896712</v>
      </c>
      <c r="E712" s="17">
        <v>-1.7340004183736081E-2</v>
      </c>
      <c r="F712" s="17">
        <v>0.71392808278506048</v>
      </c>
      <c r="G712" s="17">
        <v>0.71392808278506048</v>
      </c>
      <c r="H712" s="17">
        <v>0.40645361847834305</v>
      </c>
      <c r="I712" s="17">
        <v>0</v>
      </c>
      <c r="J712" s="17">
        <v>24.387217108700579</v>
      </c>
      <c r="K712" s="17">
        <v>0.40645361847834305</v>
      </c>
      <c r="L712" s="17">
        <v>-1.0000000000000002</v>
      </c>
      <c r="M712" s="17">
        <v>-1.0000000000000002</v>
      </c>
      <c r="N712" s="17">
        <v>8.1290723695668561</v>
      </c>
      <c r="O712" s="17">
        <v>29.60607189507531</v>
      </c>
      <c r="P712" s="17">
        <v>-0.41229410023600599</v>
      </c>
      <c r="Q712" s="17">
        <v>6.6446610908747621</v>
      </c>
      <c r="R712" s="17">
        <v>1.9813903279719964</v>
      </c>
      <c r="S712" s="17">
        <v>0.33333333333333359</v>
      </c>
      <c r="T712" s="17">
        <v>0.33542305045890392</v>
      </c>
      <c r="U712" s="17">
        <v>0.41810918889093218</v>
      </c>
      <c r="V712" s="17">
        <v>-2.7141194395645826E-2</v>
      </c>
      <c r="W712" s="17">
        <v>26.130830392367209</v>
      </c>
      <c r="X712" s="17">
        <v>1.7903952138043322</v>
      </c>
      <c r="Y712" s="17">
        <v>-1.0000000000000002</v>
      </c>
      <c r="Z712" s="17">
        <v>-1.0000000000000002</v>
      </c>
      <c r="AA712" s="17">
        <v>76.596354652018292</v>
      </c>
      <c r="AB712" s="17">
        <v>0.16844632110167401</v>
      </c>
      <c r="AC712" s="17">
        <v>0.51129859408960832</v>
      </c>
      <c r="AD712" s="17">
        <v>0.28993776344229999</v>
      </c>
      <c r="AE712" s="17">
        <v>48.484133931679068</v>
      </c>
      <c r="AF712" s="17">
        <v>0.9</v>
      </c>
      <c r="AG712" s="17">
        <v>-1.0000000000000002</v>
      </c>
      <c r="AH712" s="17">
        <v>-1.0000000000000002</v>
      </c>
      <c r="AI712" s="17">
        <v>-2.3798896282106987E-2</v>
      </c>
      <c r="AJ712" s="17">
        <v>-2.7141194395645826E-2</v>
      </c>
      <c r="AK712" s="17">
        <v>0.21827649847235925</v>
      </c>
      <c r="AL712" s="17">
        <v>-9.2531465067519775E-2</v>
      </c>
      <c r="AM712" s="17">
        <v>-0.2660101478644003</v>
      </c>
      <c r="AN712" s="17">
        <v>-0.21296785678612151</v>
      </c>
      <c r="AO712" s="17">
        <v>-5.5588712042482111</v>
      </c>
      <c r="AP712" s="17">
        <v>-5.786853744990637</v>
      </c>
      <c r="AQ712" s="17">
        <v>50.518047501067812</v>
      </c>
      <c r="AR712" s="17">
        <v>1.0597243782875232</v>
      </c>
      <c r="AS712" s="17">
        <v>2.1968488322826758</v>
      </c>
      <c r="AT712" s="17">
        <v>-1.0000000000000002</v>
      </c>
      <c r="AU712" s="17">
        <v>-1.0000000000000002</v>
      </c>
      <c r="AV712" s="17">
        <v>2.6953184107570571</v>
      </c>
      <c r="AW712" s="17">
        <v>100.41557280210303</v>
      </c>
      <c r="AX712" s="17">
        <v>97.225475436896247</v>
      </c>
      <c r="AY712" s="17">
        <v>0.35936141569892172</v>
      </c>
      <c r="AZ712" s="17">
        <v>66.519398340498256</v>
      </c>
      <c r="BA712" s="22">
        <v>1648.0322610761209</v>
      </c>
      <c r="CU712" t="e">
        <v>#N/A</v>
      </c>
      <c r="CV712" t="e">
        <v>#N/A</v>
      </c>
    </row>
    <row r="713" spans="1:100" x14ac:dyDescent="0.25">
      <c r="A713">
        <v>2053</v>
      </c>
      <c r="B713" t="s">
        <v>1133</v>
      </c>
      <c r="C713" s="22">
        <v>3</v>
      </c>
      <c r="D713" s="17">
        <v>4.0142276024714514</v>
      </c>
      <c r="E713" s="17">
        <v>-6.7257374227922398E-2</v>
      </c>
      <c r="F713" s="17">
        <v>0.21480373827266352</v>
      </c>
      <c r="G713" s="17">
        <v>0.18854181522032099</v>
      </c>
      <c r="H713" s="17">
        <v>-8.3794208113994351E-2</v>
      </c>
      <c r="I713" s="17">
        <v>0</v>
      </c>
      <c r="J713" s="17">
        <v>-5.0276524868396635</v>
      </c>
      <c r="K713" s="17">
        <v>-8.3794208113994351E-2</v>
      </c>
      <c r="L713" s="17">
        <v>-1.000000000000002</v>
      </c>
      <c r="M713" s="17">
        <v>-1.000000000000002</v>
      </c>
      <c r="N713" s="17">
        <v>-1.6758841622798877</v>
      </c>
      <c r="O713" s="17">
        <v>-0.82488306914788856</v>
      </c>
      <c r="P713" s="17">
        <v>0.29053798156781535</v>
      </c>
      <c r="Q713" s="17">
        <v>0.28928923715667715</v>
      </c>
      <c r="R713" s="17">
        <v>-3.6052137383764338E-2</v>
      </c>
      <c r="S713" s="17">
        <v>0.33333333333333393</v>
      </c>
      <c r="T713" s="17">
        <v>0.23544488482797424</v>
      </c>
      <c r="U713" s="17">
        <v>0.34754786024561307</v>
      </c>
      <c r="V713" s="17">
        <v>9.2600652211401208E-2</v>
      </c>
      <c r="W713" s="17">
        <v>43.708837549292689</v>
      </c>
      <c r="X713" s="17">
        <v>2.5004793320208023</v>
      </c>
      <c r="Y713" s="17">
        <v>-1.000000000000002</v>
      </c>
      <c r="Z713" s="17">
        <v>-1.000000000000002</v>
      </c>
      <c r="AA713" s="17">
        <v>93.253300928880279</v>
      </c>
      <c r="AB713" s="17">
        <v>0.17158718154441124</v>
      </c>
      <c r="AC713" s="17">
        <v>0.3746825479386599</v>
      </c>
      <c r="AD713" s="17">
        <v>0.44534058085635597</v>
      </c>
      <c r="AE713" s="17">
        <v>49.580515516971381</v>
      </c>
      <c r="AF713" s="17">
        <v>0.6428571428571429</v>
      </c>
      <c r="AG713" s="17">
        <v>-1.000000000000002</v>
      </c>
      <c r="AH713" s="17">
        <v>-1.000000000000002</v>
      </c>
      <c r="AI713" s="17">
        <v>0</v>
      </c>
      <c r="AJ713" s="17">
        <v>9.2600652211401208E-2</v>
      </c>
      <c r="AK713" s="17">
        <v>-4.9964488067907625E-2</v>
      </c>
      <c r="AL713" s="17">
        <v>0.4846734580387253</v>
      </c>
      <c r="AM713" s="17">
        <v>0.1426932296145148</v>
      </c>
      <c r="AN713" s="17">
        <v>3.0430143470323721E-2</v>
      </c>
      <c r="AO713" s="17">
        <v>3.3175083000233334</v>
      </c>
      <c r="AP713" s="17">
        <v>3.184120876951718</v>
      </c>
      <c r="AQ713" s="17">
        <v>38.681185062453025</v>
      </c>
      <c r="AR713" s="17">
        <v>1.0089267306183223</v>
      </c>
      <c r="AS713" s="17">
        <v>2.4166851239068077</v>
      </c>
      <c r="AT713" s="17">
        <v>-1.000000000000002</v>
      </c>
      <c r="AU713" s="17">
        <v>-1.000000000000002</v>
      </c>
      <c r="AV713" s="17">
        <v>0.1524896778365569</v>
      </c>
      <c r="AW713" s="17">
        <v>95.61253873668413</v>
      </c>
      <c r="AX713" s="17">
        <v>104.8726039578242</v>
      </c>
      <c r="AY713" s="17">
        <v>0.33475322855095074</v>
      </c>
      <c r="AZ713" s="17">
        <v>33.959043289102198</v>
      </c>
      <c r="BA713" s="22">
        <v>1586.2438039243123</v>
      </c>
      <c r="CU713" t="e">
        <v>#N/A</v>
      </c>
      <c r="CV713" t="e">
        <v>#N/A</v>
      </c>
    </row>
    <row r="714" spans="1:100" x14ac:dyDescent="0.25">
      <c r="A714">
        <v>2054</v>
      </c>
      <c r="B714" t="s">
        <v>1134</v>
      </c>
      <c r="C714" s="22">
        <v>3</v>
      </c>
      <c r="D714" s="17">
        <v>5.2873723343319696</v>
      </c>
      <c r="E714" s="17">
        <v>3.8009298557251471E-2</v>
      </c>
      <c r="F714" s="17">
        <v>1.1531910038005657</v>
      </c>
      <c r="G714" s="17">
        <v>1.165287179442317</v>
      </c>
      <c r="H714" s="17">
        <v>0.28742545935162456</v>
      </c>
      <c r="I714" s="17">
        <v>0</v>
      </c>
      <c r="J714" s="17">
        <v>17.245527561097468</v>
      </c>
      <c r="K714" s="17">
        <v>0.28742545935162456</v>
      </c>
      <c r="L714" s="17">
        <v>-0.99999999999999889</v>
      </c>
      <c r="M714" s="17">
        <v>-0.99999999999999889</v>
      </c>
      <c r="N714" s="17">
        <v>5.7485091870324903</v>
      </c>
      <c r="O714" s="17">
        <v>23.698187074871758</v>
      </c>
      <c r="P714" s="17">
        <v>1.4349372461489227</v>
      </c>
      <c r="Q714" s="17">
        <v>3.3384871673138692</v>
      </c>
      <c r="R714" s="17">
        <v>1.0888261814125411</v>
      </c>
      <c r="S714" s="17">
        <v>0.33333333333333298</v>
      </c>
      <c r="T714" s="17">
        <v>0.33333333333333298</v>
      </c>
      <c r="U714" s="17">
        <v>0.35724344883333536</v>
      </c>
      <c r="V714" s="17">
        <v>-0.21615870570446938</v>
      </c>
      <c r="W714" s="17">
        <v>20.813038017756281</v>
      </c>
      <c r="X714" s="17">
        <v>0.51126276842156548</v>
      </c>
      <c r="Y714" s="17">
        <v>-0.99999999999999889</v>
      </c>
      <c r="Z714" s="17">
        <v>-0.99999999999999889</v>
      </c>
      <c r="AA714" s="17">
        <v>52.076507934250088</v>
      </c>
      <c r="AB714" s="17">
        <v>0.23989960163812404</v>
      </c>
      <c r="AC714" s="17">
        <v>9.9609138219551654E-2</v>
      </c>
      <c r="AD714" s="17">
        <v>0.26398413484394911</v>
      </c>
      <c r="AE714" s="17">
        <v>30.174643735081254</v>
      </c>
      <c r="AF714" s="17">
        <v>0.8571428571428571</v>
      </c>
      <c r="AG714" s="17">
        <v>-0.99999999999999889</v>
      </c>
      <c r="AH714" s="17">
        <v>-0.99999999999999889</v>
      </c>
      <c r="AI714" s="17">
        <v>7.0798711555027823E-3</v>
      </c>
      <c r="AJ714" s="17">
        <v>-0.21615870570446938</v>
      </c>
      <c r="AK714" s="17">
        <v>7.7969052821973472E-2</v>
      </c>
      <c r="AL714" s="17">
        <v>-3.266933019323584E-2</v>
      </c>
      <c r="AM714" s="17">
        <v>0.19789847423148385</v>
      </c>
      <c r="AN714" s="17">
        <v>-7.9096095981818076E-2</v>
      </c>
      <c r="AO714" s="17">
        <v>5.3373071198969662</v>
      </c>
      <c r="AP714" s="17">
        <v>-2.1407490505116318</v>
      </c>
      <c r="AQ714" s="17">
        <v>38.058565578853766</v>
      </c>
      <c r="AR714" s="17">
        <v>0.80775140979553206</v>
      </c>
      <c r="AS714" s="17">
        <v>0.79868822777319048</v>
      </c>
      <c r="AT714" s="17">
        <v>-0.99999999999999889</v>
      </c>
      <c r="AU714" s="17">
        <v>-0.99999999999999889</v>
      </c>
      <c r="AV714" s="17">
        <v>2.25411336085486</v>
      </c>
      <c r="AW714" s="17">
        <v>73.633945958610241</v>
      </c>
      <c r="AX714" s="17">
        <v>52.159672811273296</v>
      </c>
      <c r="AY714" s="17">
        <v>-8.6452361200419561E-3</v>
      </c>
      <c r="AZ714" s="17">
        <v>-33.590182642358748</v>
      </c>
      <c r="BA714" s="22">
        <v>1450.9616465654076</v>
      </c>
      <c r="CU714" t="e">
        <v>#N/A</v>
      </c>
      <c r="CV714" t="e">
        <v>#N/A</v>
      </c>
    </row>
    <row r="715" spans="1:100" x14ac:dyDescent="0.25">
      <c r="A715">
        <v>2056</v>
      </c>
      <c r="B715" t="s">
        <v>1135</v>
      </c>
      <c r="C715" s="22">
        <v>3</v>
      </c>
      <c r="D715" s="17">
        <v>4.7334915248593479</v>
      </c>
      <c r="E715" s="17">
        <v>-4.0122744045917334E-2</v>
      </c>
      <c r="F715" s="17">
        <v>27.701827473953724</v>
      </c>
      <c r="G715" s="17">
        <v>27.686929655808896</v>
      </c>
      <c r="H715" s="17">
        <v>0.21364768308728732</v>
      </c>
      <c r="I715" s="17">
        <v>-6.4922318958684777E-3</v>
      </c>
      <c r="J715" s="17">
        <v>12.429327071485128</v>
      </c>
      <c r="K715" s="17">
        <v>0.20715545119141876</v>
      </c>
      <c r="L715" s="17">
        <v>-1.0000000000000013</v>
      </c>
      <c r="M715" s="17">
        <v>-1.0000000000000013</v>
      </c>
      <c r="N715" s="17">
        <v>4.1431090238283765</v>
      </c>
      <c r="O715" s="17">
        <v>44.84974825215339</v>
      </c>
      <c r="P715" s="17">
        <v>0.44259595627978254</v>
      </c>
      <c r="Q715" s="17">
        <v>76.093998352614847</v>
      </c>
      <c r="R715" s="17">
        <v>25.29802635663544</v>
      </c>
      <c r="S715" s="17">
        <v>0.33333333333333409</v>
      </c>
      <c r="T715" s="17">
        <v>0.32231657399457248</v>
      </c>
      <c r="U715" s="17">
        <v>0.25588138963764773</v>
      </c>
      <c r="V715" s="17">
        <v>0.18593518336470877</v>
      </c>
      <c r="W715" s="17">
        <v>35.612441165553776</v>
      </c>
      <c r="X715" s="17">
        <v>2.5766143555365701</v>
      </c>
      <c r="Y715" s="17">
        <v>-1.0000000000000013</v>
      </c>
      <c r="Z715" s="17">
        <v>-1.0000000000000013</v>
      </c>
      <c r="AA715" s="17">
        <v>103.18114802225566</v>
      </c>
      <c r="AB715" s="17">
        <v>0.25911409481747893</v>
      </c>
      <c r="AC715" s="17">
        <v>0.38179287282530566</v>
      </c>
      <c r="AD715" s="17">
        <v>0.20450664235854368</v>
      </c>
      <c r="AE715" s="17">
        <v>42.270680500066419</v>
      </c>
      <c r="AF715" s="17">
        <v>1</v>
      </c>
      <c r="AG715" s="17">
        <v>-1.0000000000000013</v>
      </c>
      <c r="AH715" s="17">
        <v>-1.0000000000000013</v>
      </c>
      <c r="AI715" s="17">
        <v>1.0022866198942042</v>
      </c>
      <c r="AJ715" s="17">
        <v>0.18593518336470877</v>
      </c>
      <c r="AK715" s="17">
        <v>-4.1225516583428455E-2</v>
      </c>
      <c r="AL715" s="17">
        <v>0.27257824000099995</v>
      </c>
      <c r="AM715" s="17">
        <v>8.8851116038750219E-2</v>
      </c>
      <c r="AN715" s="17">
        <v>-3.5837756799277677E-2</v>
      </c>
      <c r="AO715" s="17">
        <v>2.0151503180516133</v>
      </c>
      <c r="AP715" s="17">
        <v>0.46694728002305824</v>
      </c>
      <c r="AQ715" s="17">
        <v>48.04176823703888</v>
      </c>
      <c r="AR715" s="17">
        <v>1.0974664803302625</v>
      </c>
      <c r="AS715" s="17">
        <v>2.7837698067279888</v>
      </c>
      <c r="AT715" s="17">
        <v>-1.0000000000000013</v>
      </c>
      <c r="AU715" s="17">
        <v>-1.0000000000000013</v>
      </c>
      <c r="AV715" s="17">
        <v>52.984956012444329</v>
      </c>
      <c r="AW715" s="17">
        <v>148.49784355443202</v>
      </c>
      <c r="AX715" s="17">
        <v>187.13709428878713</v>
      </c>
      <c r="AY715" s="17">
        <v>0.535595536609908</v>
      </c>
      <c r="AZ715" s="17">
        <v>50.436075670303936</v>
      </c>
      <c r="BA715" s="22">
        <v>1751.7811756502933</v>
      </c>
      <c r="CU715" t="e">
        <v>#N/A</v>
      </c>
      <c r="CV715" t="e">
        <v>#N/A</v>
      </c>
    </row>
    <row r="716" spans="1:100" x14ac:dyDescent="0.25">
      <c r="A716">
        <v>2059</v>
      </c>
      <c r="B716" t="s">
        <v>1136</v>
      </c>
      <c r="C716" s="22">
        <v>3</v>
      </c>
      <c r="D716" s="17">
        <v>4.8576991935959262</v>
      </c>
      <c r="E716" s="17">
        <v>-2.4814176796917668E-2</v>
      </c>
      <c r="F716" s="17">
        <v>1.3797357924468716</v>
      </c>
      <c r="G716" s="17">
        <v>1.3797357924468716</v>
      </c>
      <c r="H716" s="17">
        <v>0.19038856195569384</v>
      </c>
      <c r="I716" s="17">
        <v>0</v>
      </c>
      <c r="J716" s="17">
        <v>11.423313717341641</v>
      </c>
      <c r="K716" s="17">
        <v>0.19038856195569384</v>
      </c>
      <c r="L716" s="17">
        <v>-0.99999999999999989</v>
      </c>
      <c r="M716" s="17">
        <v>-0.99999999999999989</v>
      </c>
      <c r="N716" s="17">
        <v>3.8077712391138778</v>
      </c>
      <c r="O716" s="17">
        <v>17.660748703384431</v>
      </c>
      <c r="P716" s="17">
        <v>-0.28700696898339523</v>
      </c>
      <c r="Q716" s="17">
        <v>0.68869832433288625</v>
      </c>
      <c r="R716" s="17">
        <v>5.6925495588229846E-2</v>
      </c>
      <c r="S716" s="17">
        <v>0.33333333333333331</v>
      </c>
      <c r="T716" s="17">
        <v>0.33333333333333331</v>
      </c>
      <c r="U716" s="17">
        <v>0.3709130018120409</v>
      </c>
      <c r="V716" s="17">
        <v>-0.12710129136545123</v>
      </c>
      <c r="W716" s="17">
        <v>28.803592606302502</v>
      </c>
      <c r="X716" s="17">
        <v>1.1973223637664283</v>
      </c>
      <c r="Y716" s="17">
        <v>-0.99999999999999989</v>
      </c>
      <c r="Z716" s="17">
        <v>-0.99999999999999989</v>
      </c>
      <c r="AA716" s="17">
        <v>71.215131990953793</v>
      </c>
      <c r="AB716" s="17">
        <v>0.22892418809381335</v>
      </c>
      <c r="AC716" s="17">
        <v>0.16815995630118855</v>
      </c>
      <c r="AD716" s="17">
        <v>0.45000813338625956</v>
      </c>
      <c r="AE716" s="17">
        <v>42.354613889063067</v>
      </c>
      <c r="AF716" s="17">
        <v>0.78947368421052633</v>
      </c>
      <c r="AG716" s="17">
        <v>-0.99999999999999989</v>
      </c>
      <c r="AH716" s="17">
        <v>-0.99999999999999989</v>
      </c>
      <c r="AI716" s="17">
        <v>2.7240924381266088E-2</v>
      </c>
      <c r="AJ716" s="17">
        <v>-0.12710129136545123</v>
      </c>
      <c r="AK716" s="17">
        <v>-3.0252082756725938E-2</v>
      </c>
      <c r="AL716" s="17">
        <v>-0.16078168534307027</v>
      </c>
      <c r="AM716" s="17">
        <v>0.22961958815287092</v>
      </c>
      <c r="AN716" s="17">
        <v>0.11882117828883831</v>
      </c>
      <c r="AO716" s="17">
        <v>5.5892292900381433</v>
      </c>
      <c r="AP716" s="17">
        <v>2.1666210305056066</v>
      </c>
      <c r="AQ716" s="17">
        <v>40.226906323644123</v>
      </c>
      <c r="AR716" s="17">
        <v>0.91047837711325619</v>
      </c>
      <c r="AS716" s="17">
        <v>1.387710925722123</v>
      </c>
      <c r="AT716" s="17">
        <v>-0.99999999999999989</v>
      </c>
      <c r="AU716" s="17">
        <v>-0.99999999999999989</v>
      </c>
      <c r="AV716" s="17">
        <v>1.436661288035102</v>
      </c>
      <c r="AW716" s="17">
        <v>91.042501724843845</v>
      </c>
      <c r="AX716" s="17">
        <v>78.877191075924031</v>
      </c>
      <c r="AY716" s="17">
        <v>-1.8542016148565908E-2</v>
      </c>
      <c r="AZ716" s="17">
        <v>-17.844106107486258</v>
      </c>
      <c r="BA716" s="22">
        <v>1476.7935209459404</v>
      </c>
      <c r="CU716" t="e">
        <v>#N/A</v>
      </c>
      <c r="CV716" t="e">
        <v>#N/A</v>
      </c>
    </row>
    <row r="717" spans="1:100" x14ac:dyDescent="0.25">
      <c r="A717">
        <v>2062</v>
      </c>
      <c r="B717" t="s">
        <v>1137</v>
      </c>
      <c r="C717" s="22">
        <v>3</v>
      </c>
      <c r="D717" s="17">
        <v>4.2018999145794673</v>
      </c>
      <c r="E717" s="17">
        <v>-0.24902984949768578</v>
      </c>
      <c r="F717" s="17">
        <v>-3.8514170570932156</v>
      </c>
      <c r="G717" s="17">
        <v>-3.9679208826228205</v>
      </c>
      <c r="H717" s="17">
        <v>0.30110462135013522</v>
      </c>
      <c r="I717" s="17">
        <v>0</v>
      </c>
      <c r="J717" s="17">
        <v>18.066277281008119</v>
      </c>
      <c r="K717" s="17">
        <v>0.30110462135013522</v>
      </c>
      <c r="L717" s="17">
        <v>-0.99999999999999822</v>
      </c>
      <c r="M717" s="17">
        <v>-0.99999999999999822</v>
      </c>
      <c r="N717" s="17">
        <v>6.0220924270027041</v>
      </c>
      <c r="O717" s="17">
        <v>18.300256312964752</v>
      </c>
      <c r="P717" s="17">
        <v>2.0061783848745494</v>
      </c>
      <c r="Q717" s="17">
        <v>-2.2873230787991226</v>
      </c>
      <c r="R717" s="17">
        <v>-0.57379771992911088</v>
      </c>
      <c r="S717" s="17">
        <v>0.33333333333333326</v>
      </c>
      <c r="T717" s="17">
        <v>0.33333333333333326</v>
      </c>
      <c r="U717" s="17">
        <v>0.49527302158935488</v>
      </c>
      <c r="V717" s="17">
        <v>0.4060779119436293</v>
      </c>
      <c r="W717" s="17">
        <v>50.676519153980593</v>
      </c>
      <c r="X717" s="17">
        <v>4.7831216033357267</v>
      </c>
      <c r="Y717" s="17">
        <v>-0.99999999999999822</v>
      </c>
      <c r="Z717" s="17">
        <v>-0.99999999999999822</v>
      </c>
      <c r="AA717" s="17">
        <v>85.624556689515472</v>
      </c>
      <c r="AB717" s="17">
        <v>0.26303106833787038</v>
      </c>
      <c r="AC717" s="17">
        <v>0.27154425935990906</v>
      </c>
      <c r="AD717" s="17">
        <v>0.17586137741150085</v>
      </c>
      <c r="AE717" s="17">
        <v>35.521835255464005</v>
      </c>
      <c r="AF717" s="17">
        <v>0.8125</v>
      </c>
      <c r="AG717" s="17">
        <v>-0.99999999999999822</v>
      </c>
      <c r="AH717" s="17">
        <v>-0.99999999999999822</v>
      </c>
      <c r="AI717" s="17">
        <v>-7.4424215386954026E-2</v>
      </c>
      <c r="AJ717" s="17">
        <v>0.4060779119436293</v>
      </c>
      <c r="AK717" s="17">
        <v>0.14257036445492757</v>
      </c>
      <c r="AL717" s="17">
        <v>9.1916029606794791E-2</v>
      </c>
      <c r="AM717" s="17">
        <v>0.33482421699062637</v>
      </c>
      <c r="AN717" s="17">
        <v>0.19336592289728122</v>
      </c>
      <c r="AO717" s="17">
        <v>9.0834572470403057</v>
      </c>
      <c r="AP717" s="17">
        <v>5.2937282204660043</v>
      </c>
      <c r="AQ717" s="17">
        <v>68.742796434988719</v>
      </c>
      <c r="AR717" s="17">
        <v>1.5680176001996509</v>
      </c>
      <c r="AS717" s="17">
        <v>5.0842262246858612</v>
      </c>
      <c r="AT717" s="17">
        <v>-0.99999999999999822</v>
      </c>
      <c r="AU717" s="17">
        <v>-0.99999999999999822</v>
      </c>
      <c r="AV717" s="17">
        <v>-4.5417186025519305</v>
      </c>
      <c r="AW717" s="17">
        <v>109.21854122294619</v>
      </c>
      <c r="AX717" s="17">
        <v>148.33784810957002</v>
      </c>
      <c r="AY717" s="17">
        <v>0.44147912865804956</v>
      </c>
      <c r="AZ717" s="17">
        <v>55.170857508793517</v>
      </c>
      <c r="BA717" s="22">
        <v>1626.0536427515831</v>
      </c>
      <c r="CU717" t="e">
        <v>#N/A</v>
      </c>
      <c r="CV717" t="e">
        <v>#N/A</v>
      </c>
    </row>
    <row r="718" spans="1:100" x14ac:dyDescent="0.25">
      <c r="A718">
        <v>2064</v>
      </c>
      <c r="B718" t="s">
        <v>1138</v>
      </c>
      <c r="C718" s="22">
        <v>3</v>
      </c>
      <c r="D718" s="17">
        <v>3.5415392499864198</v>
      </c>
      <c r="E718" s="17">
        <v>-0.27095209823373234</v>
      </c>
      <c r="F718" s="17">
        <v>-0.85227513197848659</v>
      </c>
      <c r="G718" s="17">
        <v>-0.92561273698871571</v>
      </c>
      <c r="H718" s="17">
        <v>0.40448884526139378</v>
      </c>
      <c r="I718" s="17">
        <v>0</v>
      </c>
      <c r="J718" s="17">
        <v>24.269330715683644</v>
      </c>
      <c r="K718" s="17">
        <v>0.40448884526139378</v>
      </c>
      <c r="L718" s="17">
        <v>-1.0000000000000004</v>
      </c>
      <c r="M718" s="17">
        <v>-1.0000000000000004</v>
      </c>
      <c r="N718" s="17">
        <v>8.089776905227879</v>
      </c>
      <c r="O718" s="17">
        <v>26.88525722868135</v>
      </c>
      <c r="P718" s="17">
        <v>-0.39948187478011432</v>
      </c>
      <c r="Q718" s="17">
        <v>-6.4384522994852533</v>
      </c>
      <c r="R718" s="17">
        <v>-2.407424003598523</v>
      </c>
      <c r="S718" s="17">
        <v>0.33333333333333304</v>
      </c>
      <c r="T718" s="17">
        <v>0.34336473631729275</v>
      </c>
      <c r="U718" s="17">
        <v>0.38298641813067802</v>
      </c>
      <c r="V718" s="17">
        <v>-4.25563054139542E-2</v>
      </c>
      <c r="W718" s="17">
        <v>24.505573484238273</v>
      </c>
      <c r="X718" s="17">
        <v>1.5488170644282202</v>
      </c>
      <c r="Y718" s="17">
        <v>-1.0000000000000004</v>
      </c>
      <c r="Z718" s="17">
        <v>-1.0000000000000004</v>
      </c>
      <c r="AA718" s="17">
        <v>22.437566559088026</v>
      </c>
      <c r="AB718" s="17">
        <v>3.2183998065853717E-2</v>
      </c>
      <c r="AC718" s="17">
        <v>5.8090600081198138E-2</v>
      </c>
      <c r="AD718" s="17">
        <v>-8.3486256578085949E-2</v>
      </c>
      <c r="AE718" s="17">
        <v>0.3394170784483026</v>
      </c>
      <c r="AF718" s="17">
        <v>0.14285714285714285</v>
      </c>
      <c r="AG718" s="17">
        <v>-1.0000000000000004</v>
      </c>
      <c r="AH718" s="17">
        <v>-1.0000000000000004</v>
      </c>
      <c r="AI718" s="17">
        <v>-6.8783340377845295E-2</v>
      </c>
      <c r="AJ718" s="17">
        <v>-4.25563054139542E-2</v>
      </c>
      <c r="AK718" s="17">
        <v>-0.20726583309157193</v>
      </c>
      <c r="AL718" s="17">
        <v>5.5203352996144456E-3</v>
      </c>
      <c r="AM718" s="17">
        <v>0.36849561939591313</v>
      </c>
      <c r="AN718" s="17">
        <v>4.6412268074261513E-2</v>
      </c>
      <c r="AO718" s="17">
        <v>8.1760613194399685</v>
      </c>
      <c r="AP718" s="17">
        <v>1.1879083783546092</v>
      </c>
      <c r="AQ718" s="17">
        <v>48.774904199921892</v>
      </c>
      <c r="AR718" s="17">
        <v>1.0171281823673497</v>
      </c>
      <c r="AS718" s="17">
        <v>1.9533059096896137</v>
      </c>
      <c r="AT718" s="17">
        <v>-1.0000000000000004</v>
      </c>
      <c r="AU718" s="17">
        <v>-1.0000000000000004</v>
      </c>
      <c r="AV718" s="17">
        <v>-3.333036740587239</v>
      </c>
      <c r="AW718" s="17">
        <v>50.510732166123944</v>
      </c>
      <c r="AX718" s="17">
        <v>44.879434817171621</v>
      </c>
      <c r="AY718" s="17">
        <v>1.3871986684489562E-2</v>
      </c>
      <c r="AZ718" s="17">
        <v>-37.909872127826546</v>
      </c>
      <c r="BA718" s="22">
        <v>1430.3128506619619</v>
      </c>
      <c r="CU718" t="e">
        <v>#N/A</v>
      </c>
      <c r="CV718" t="e">
        <v>#N/A</v>
      </c>
    </row>
    <row r="719" spans="1:100" x14ac:dyDescent="0.25">
      <c r="A719">
        <v>2067</v>
      </c>
      <c r="B719" t="s">
        <v>1139</v>
      </c>
      <c r="C719" s="22">
        <v>3</v>
      </c>
      <c r="D719" s="17">
        <v>4.443134252594942</v>
      </c>
      <c r="E719" s="17">
        <v>-0.44259480566455162</v>
      </c>
      <c r="F719" s="17">
        <v>1.4298981109876918</v>
      </c>
      <c r="G719" s="17">
        <v>1.2920261188258186</v>
      </c>
      <c r="H719" s="17">
        <v>0.35781609302573164</v>
      </c>
      <c r="I719" s="17">
        <v>0</v>
      </c>
      <c r="J719" s="17">
        <v>21.468965581543888</v>
      </c>
      <c r="K719" s="17">
        <v>0.35781609302573164</v>
      </c>
      <c r="L719" s="17">
        <v>-0.99999999999999833</v>
      </c>
      <c r="M719" s="17">
        <v>-0.99999999999999833</v>
      </c>
      <c r="N719" s="17">
        <v>7.1563218605146375</v>
      </c>
      <c r="O719" s="17">
        <v>27.204125952964677</v>
      </c>
      <c r="P719" s="17">
        <v>-0.76273225001685641</v>
      </c>
      <c r="Q719" s="17">
        <v>2.762677255864662</v>
      </c>
      <c r="R719" s="17">
        <v>0.7319373351173557</v>
      </c>
      <c r="S719" s="17">
        <v>0.33333333333333259</v>
      </c>
      <c r="T719" s="17">
        <v>0.33333333333333259</v>
      </c>
      <c r="U719" s="17">
        <v>0.2972392874496031</v>
      </c>
      <c r="V719" s="17">
        <v>0.11062740617253468</v>
      </c>
      <c r="W719" s="17">
        <v>28.668690690522848</v>
      </c>
      <c r="X719" s="17">
        <v>2.1615721604745524</v>
      </c>
      <c r="Y719" s="17">
        <v>-0.99999999999999833</v>
      </c>
      <c r="Z719" s="17">
        <v>-0.99999999999999833</v>
      </c>
      <c r="AA719" s="17">
        <v>67.054017357579454</v>
      </c>
      <c r="AB719" s="17">
        <v>0.4906886427102467</v>
      </c>
      <c r="AC719" s="17">
        <v>7.0299654242043E-2</v>
      </c>
      <c r="AD719" s="17">
        <v>0.19207948968649541</v>
      </c>
      <c r="AE719" s="17">
        <v>37.65338933193928</v>
      </c>
      <c r="AF719" s="17">
        <v>0.91666666666666663</v>
      </c>
      <c r="AG719" s="17">
        <v>-0.99999999999999833</v>
      </c>
      <c r="AH719" s="17">
        <v>-0.99999999999999833</v>
      </c>
      <c r="AI719" s="17">
        <v>-1.6433484951713741E-2</v>
      </c>
      <c r="AJ719" s="17">
        <v>0.11062740617253468</v>
      </c>
      <c r="AK719" s="17">
        <v>-0.11588378784322642</v>
      </c>
      <c r="AL719" s="17">
        <v>6.1819694621931306E-2</v>
      </c>
      <c r="AM719" s="17">
        <v>0.23419596728075967</v>
      </c>
      <c r="AN719" s="17">
        <v>3.089310580026176E-3</v>
      </c>
      <c r="AO719" s="17">
        <v>5.2754802428028604</v>
      </c>
      <c r="AP719" s="17">
        <v>0.38633123761031096</v>
      </c>
      <c r="AQ719" s="17">
        <v>50.137656272066771</v>
      </c>
      <c r="AR719" s="17">
        <v>1.0745333602888032</v>
      </c>
      <c r="AS719" s="17">
        <v>2.5193882535002849</v>
      </c>
      <c r="AT719" s="17">
        <v>-0.99999999999999833</v>
      </c>
      <c r="AU719" s="17">
        <v>-0.99999999999999833</v>
      </c>
      <c r="AV719" s="17">
        <v>2.0239634539431743</v>
      </c>
      <c r="AW719" s="17">
        <v>94.644474548154463</v>
      </c>
      <c r="AX719" s="17">
        <v>105.37854546637365</v>
      </c>
      <c r="AY719" s="17">
        <v>-8.1584073113206229E-2</v>
      </c>
      <c r="AZ719" s="17">
        <v>-16.319826238142745</v>
      </c>
      <c r="BA719" s="22">
        <v>1497.5587945966879</v>
      </c>
      <c r="CU719" t="e">
        <v>#N/A</v>
      </c>
      <c r="CV719" t="e">
        <v>#N/A</v>
      </c>
    </row>
    <row r="720" spans="1:100" x14ac:dyDescent="0.25">
      <c r="A720">
        <v>2068</v>
      </c>
      <c r="B720" t="s">
        <v>1140</v>
      </c>
      <c r="C720" s="22">
        <v>3</v>
      </c>
      <c r="D720" s="17">
        <v>2.2268554529962112</v>
      </c>
      <c r="E720" s="17">
        <v>7.4226139741719169E-2</v>
      </c>
      <c r="F720" s="17">
        <v>-3.1991622386352966E-4</v>
      </c>
      <c r="G720" s="17">
        <v>2.4945857171174118E-2</v>
      </c>
      <c r="H720" s="17">
        <v>-5.7339542098581789E-2</v>
      </c>
      <c r="I720" s="17">
        <v>0</v>
      </c>
      <c r="J720" s="17">
        <v>-3.440372525914912</v>
      </c>
      <c r="K720" s="17">
        <v>-5.7339542098581789E-2</v>
      </c>
      <c r="L720" s="17">
        <v>-0.999999999999998</v>
      </c>
      <c r="M720" s="17">
        <v>-0.999999999999998</v>
      </c>
      <c r="N720" s="17">
        <v>-1.1467908419716379</v>
      </c>
      <c r="O720" s="17">
        <v>-1.1885712157475252</v>
      </c>
      <c r="P720" s="17">
        <v>0.82226420729465799</v>
      </c>
      <c r="Q720" s="17">
        <v>-4.8723764348341976E-2</v>
      </c>
      <c r="R720" s="17">
        <v>4.3072570181225941E-2</v>
      </c>
      <c r="S720" s="17">
        <v>0.24888128142562868</v>
      </c>
      <c r="T720" s="17">
        <v>0.30222784379423562</v>
      </c>
      <c r="U720" s="17">
        <v>-6.961923550733129E-2</v>
      </c>
      <c r="V720" s="17">
        <v>0</v>
      </c>
      <c r="W720" s="17">
        <v>21.553177272444596</v>
      </c>
      <c r="X720" s="17">
        <v>0.29521073770676648</v>
      </c>
      <c r="Y720" s="17">
        <v>-0.999999999999998</v>
      </c>
      <c r="Z720" s="17">
        <v>-0.999999999999998</v>
      </c>
      <c r="AA720" s="17">
        <v>15.074354670050031</v>
      </c>
      <c r="AB720" s="17">
        <v>-2.6686794042784647E-2</v>
      </c>
      <c r="AC720" s="17">
        <v>-0.14510409858978748</v>
      </c>
      <c r="AD720" s="17">
        <v>4.1352989181056343E-2</v>
      </c>
      <c r="AE720" s="17">
        <v>-6.5218951725757908</v>
      </c>
      <c r="AF720" s="17">
        <v>8.3333333333333329E-2</v>
      </c>
      <c r="AG720" s="17">
        <v>-0.999999999999998</v>
      </c>
      <c r="AH720" s="17">
        <v>-0.999999999999998</v>
      </c>
      <c r="AI720" s="17">
        <v>0</v>
      </c>
      <c r="AJ720" s="17">
        <v>0</v>
      </c>
      <c r="AK720" s="17">
        <v>0.29267372355490523</v>
      </c>
      <c r="AL720" s="17">
        <v>-8.9695060209330837E-2</v>
      </c>
      <c r="AM720" s="17">
        <v>-0.13763024269460516</v>
      </c>
      <c r="AN720" s="17">
        <v>0.2268775449681755</v>
      </c>
      <c r="AO720" s="17">
        <v>-1.9773874495906045</v>
      </c>
      <c r="AP720" s="17">
        <v>5.2234633231577323</v>
      </c>
      <c r="AQ720" s="17">
        <v>18.112804746529676</v>
      </c>
      <c r="AR720" s="17">
        <v>0.48148988971253315</v>
      </c>
      <c r="AS720" s="17">
        <v>0.23787119560818479</v>
      </c>
      <c r="AT720" s="17">
        <v>-0.999999999999998</v>
      </c>
      <c r="AU720" s="17">
        <v>-0.999999999999998</v>
      </c>
      <c r="AV720" s="17">
        <v>6.8018427352400046E-2</v>
      </c>
      <c r="AW720" s="17">
        <v>19.109246777460246</v>
      </c>
      <c r="AX720" s="17">
        <v>19.109246777460246</v>
      </c>
      <c r="AY720" s="17">
        <v>-7.4167965197712163E-3</v>
      </c>
      <c r="AZ720" s="17">
        <v>-10.425548340362262</v>
      </c>
      <c r="BA720" s="22">
        <v>1320.9952048615785</v>
      </c>
      <c r="CU720" t="e">
        <v>#N/A</v>
      </c>
      <c r="CV720" t="e">
        <v>#N/A</v>
      </c>
    </row>
    <row r="721" spans="1:100" x14ac:dyDescent="0.25">
      <c r="A721">
        <v>2070</v>
      </c>
      <c r="B721" t="s">
        <v>648</v>
      </c>
      <c r="C721" s="22">
        <v>3</v>
      </c>
      <c r="D721" s="17">
        <v>3.2461491964547058</v>
      </c>
      <c r="E721" s="17">
        <v>3.9432324690860901E-2</v>
      </c>
      <c r="F721" s="17">
        <v>0.63673119638769216</v>
      </c>
      <c r="G721" s="17">
        <v>0.64414083507288333</v>
      </c>
      <c r="H721" s="17">
        <v>2.3834466338067045E-2</v>
      </c>
      <c r="I721" s="17">
        <v>0</v>
      </c>
      <c r="J721" s="17">
        <v>1.4300679802840213</v>
      </c>
      <c r="K721" s="17">
        <v>2.3834466338067045E-2</v>
      </c>
      <c r="L721" s="17">
        <v>-1.0000000000000004</v>
      </c>
      <c r="M721" s="17">
        <v>-1.0000000000000004</v>
      </c>
      <c r="N721" s="17">
        <v>0.47668932676134057</v>
      </c>
      <c r="O721" s="17">
        <v>5.3203580118116118</v>
      </c>
      <c r="P721" s="17">
        <v>6.9257683425617167E-2</v>
      </c>
      <c r="Q721" s="17">
        <v>-0.52001831403774545</v>
      </c>
      <c r="R721" s="17">
        <v>-0.14874967420287638</v>
      </c>
      <c r="S721" s="17">
        <v>0.33333333333333331</v>
      </c>
      <c r="T721" s="17">
        <v>0.33941937173042058</v>
      </c>
      <c r="U721" s="17">
        <v>2.411736194691786E-2</v>
      </c>
      <c r="V721" s="17">
        <v>-5.5381888724484983E-2</v>
      </c>
      <c r="W721" s="17">
        <v>24.706148477924803</v>
      </c>
      <c r="X721" s="17">
        <v>0.41918239256353601</v>
      </c>
      <c r="Y721" s="17">
        <v>-1.0000000000000004</v>
      </c>
      <c r="Z721" s="17">
        <v>-1.0000000000000004</v>
      </c>
      <c r="AA721" s="17">
        <v>46.384053760242487</v>
      </c>
      <c r="AB721" s="17">
        <v>9.7690724511831278E-2</v>
      </c>
      <c r="AC721" s="17">
        <v>0.3765156944961206</v>
      </c>
      <c r="AD721" s="17">
        <v>-3.7673319877540835E-2</v>
      </c>
      <c r="AE721" s="17">
        <v>21.826654956520557</v>
      </c>
      <c r="AF721" s="17">
        <v>0.5</v>
      </c>
      <c r="AG721" s="17">
        <v>-1.0000000000000004</v>
      </c>
      <c r="AH721" s="17">
        <v>-1.0000000000000004</v>
      </c>
      <c r="AI721" s="17">
        <v>-2.6310430001376377E-2</v>
      </c>
      <c r="AJ721" s="17">
        <v>-5.5381888724484983E-2</v>
      </c>
      <c r="AK721" s="17">
        <v>1.3866513668756075E-2</v>
      </c>
      <c r="AL721" s="17">
        <v>0.13281630461941385</v>
      </c>
      <c r="AM721" s="17">
        <v>0.19237768823082102</v>
      </c>
      <c r="AN721" s="17">
        <v>-7.0531911275586778E-2</v>
      </c>
      <c r="AO721" s="17">
        <v>4.8787747741143059</v>
      </c>
      <c r="AP721" s="17">
        <v>-1.0992162587925993</v>
      </c>
      <c r="AQ721" s="17">
        <v>26.136216458208818</v>
      </c>
      <c r="AR721" s="17">
        <v>0.64148817828618687</v>
      </c>
      <c r="AS721" s="17">
        <v>0.44301685890160314</v>
      </c>
      <c r="AT721" s="17">
        <v>-1.0000000000000004</v>
      </c>
      <c r="AU721" s="17">
        <v>-1.0000000000000004</v>
      </c>
      <c r="AV721" s="17">
        <v>0.49539116087000712</v>
      </c>
      <c r="AW721" s="17">
        <v>50.605195513261506</v>
      </c>
      <c r="AX721" s="17">
        <v>44.540798040785489</v>
      </c>
      <c r="AY721" s="17">
        <v>-5.2462934523308025E-2</v>
      </c>
      <c r="AZ721" s="17">
        <v>-43.164389026345617</v>
      </c>
      <c r="BA721" s="22">
        <v>1390.0864392333185</v>
      </c>
      <c r="CU721" t="e">
        <v>#N/A</v>
      </c>
      <c r="CV721" t="e">
        <v>#N/A</v>
      </c>
    </row>
    <row r="722" spans="1:100" x14ac:dyDescent="0.25">
      <c r="A722">
        <v>2073</v>
      </c>
      <c r="B722" t="s">
        <v>1141</v>
      </c>
      <c r="C722" s="22">
        <v>3</v>
      </c>
      <c r="D722" s="17">
        <v>4.3449056602784504</v>
      </c>
      <c r="E722" s="17">
        <v>7.152783381395636E-2</v>
      </c>
      <c r="F722" s="17">
        <v>3.5092182140404917</v>
      </c>
      <c r="G722" s="17">
        <v>3.5346617632837294</v>
      </c>
      <c r="H722" s="17">
        <v>0.58015144654825068</v>
      </c>
      <c r="I722" s="17">
        <v>0</v>
      </c>
      <c r="J722" s="17">
        <v>34.80908679289503</v>
      </c>
      <c r="K722" s="17">
        <v>0.58015144654825068</v>
      </c>
      <c r="L722" s="17">
        <v>-0.99999999999999922</v>
      </c>
      <c r="M722" s="17">
        <v>-0.99999999999999922</v>
      </c>
      <c r="N722" s="17">
        <v>11.603028930965012</v>
      </c>
      <c r="O722" s="17">
        <v>42.688654216457238</v>
      </c>
      <c r="P722" s="17">
        <v>-4.0593025582593464E-2</v>
      </c>
      <c r="Q722" s="17">
        <v>2.891799441451429</v>
      </c>
      <c r="R722" s="17">
        <v>0.7630623691880708</v>
      </c>
      <c r="S722" s="17">
        <v>0.33333333333333304</v>
      </c>
      <c r="T722" s="17">
        <v>0.41387628265097026</v>
      </c>
      <c r="U722" s="17">
        <v>0.20533947254663548</v>
      </c>
      <c r="V722" s="17">
        <v>0</v>
      </c>
      <c r="W722" s="17">
        <v>14.895905679307544</v>
      </c>
      <c r="X722" s="17">
        <v>1.0215658065526803</v>
      </c>
      <c r="Y722" s="17">
        <v>-0.99999999999999922</v>
      </c>
      <c r="Z722" s="17">
        <v>-0.99999999999999922</v>
      </c>
      <c r="AA722" s="17">
        <v>47.793514872444341</v>
      </c>
      <c r="AB722" s="17">
        <v>2.9799321696658172E-2</v>
      </c>
      <c r="AC722" s="17">
        <v>0.40896344041304533</v>
      </c>
      <c r="AD722" s="17">
        <v>0.20392817436927108</v>
      </c>
      <c r="AE722" s="17">
        <v>32.134546823948718</v>
      </c>
      <c r="AF722" s="17">
        <v>0.8666666666666667</v>
      </c>
      <c r="AG722" s="17">
        <v>-0.99999999999999922</v>
      </c>
      <c r="AH722" s="17">
        <v>-0.99999999999999922</v>
      </c>
      <c r="AI722" s="17">
        <v>-1.5181523417038004E-2</v>
      </c>
      <c r="AJ722" s="17">
        <v>0</v>
      </c>
      <c r="AK722" s="17">
        <v>1.8272883357672104E-2</v>
      </c>
      <c r="AL722" s="17">
        <v>5.7500296342060817E-2</v>
      </c>
      <c r="AM722" s="17">
        <v>5.9368806244175606E-2</v>
      </c>
      <c r="AN722" s="17">
        <v>0.89848555279414466</v>
      </c>
      <c r="AO722" s="17">
        <v>1.5755845728927511</v>
      </c>
      <c r="AP722" s="17">
        <v>22.749640301563911</v>
      </c>
      <c r="AQ722" s="17">
        <v>49.704992472202562</v>
      </c>
      <c r="AR722" s="17">
        <v>0.95254908853093845</v>
      </c>
      <c r="AS722" s="17">
        <v>1.6017172531009296</v>
      </c>
      <c r="AT722" s="17">
        <v>-0.99999999999999922</v>
      </c>
      <c r="AU722" s="17">
        <v>-0.99999999999999922</v>
      </c>
      <c r="AV722" s="17">
        <v>4.2977241324717994</v>
      </c>
      <c r="AW722" s="17">
        <v>113.23180939046536</v>
      </c>
      <c r="AX722" s="17">
        <v>112.9281789221246</v>
      </c>
      <c r="AY722" s="17">
        <v>0.29117475774670015</v>
      </c>
      <c r="AZ722" s="17">
        <v>50.786480079825182</v>
      </c>
      <c r="BA722" s="22">
        <v>1624.6829303477857</v>
      </c>
      <c r="CU722" t="e">
        <v>#N/A</v>
      </c>
      <c r="CV722" t="e">
        <v>#N/A</v>
      </c>
    </row>
    <row r="723" spans="1:100" x14ac:dyDescent="0.25">
      <c r="A723">
        <v>2075</v>
      </c>
      <c r="B723" t="s">
        <v>1142</v>
      </c>
      <c r="C723" s="22">
        <v>3</v>
      </c>
      <c r="D723" s="17">
        <v>5.1814712782233228</v>
      </c>
      <c r="E723" s="17">
        <v>-8.1949815981319243E-2</v>
      </c>
      <c r="F723" s="17">
        <v>1.1653625132406591</v>
      </c>
      <c r="G723" s="17">
        <v>1.1489716193108788</v>
      </c>
      <c r="H723" s="17">
        <v>0.22298244874661594</v>
      </c>
      <c r="I723" s="17">
        <v>0</v>
      </c>
      <c r="J723" s="17">
        <v>13.378946924796962</v>
      </c>
      <c r="K723" s="17">
        <v>0.22298244874661594</v>
      </c>
      <c r="L723" s="17">
        <v>-0.99999999999999867</v>
      </c>
      <c r="M723" s="17">
        <v>-0.99999999999999867</v>
      </c>
      <c r="N723" s="17">
        <v>4.4596489749323212</v>
      </c>
      <c r="O723" s="17">
        <v>19.709389822331168</v>
      </c>
      <c r="P723" s="17">
        <v>-2.35195918205852E-2</v>
      </c>
      <c r="Q723" s="17">
        <v>1.0769399793856353</v>
      </c>
      <c r="R723" s="17">
        <v>0.34832391443199612</v>
      </c>
      <c r="S723" s="17">
        <v>0.33333333333333298</v>
      </c>
      <c r="T723" s="17">
        <v>0.33333333333333298</v>
      </c>
      <c r="U723" s="17">
        <v>0.33958316824788687</v>
      </c>
      <c r="V723" s="17">
        <v>0.2062451396532706</v>
      </c>
      <c r="W723" s="17">
        <v>39.580501032848304</v>
      </c>
      <c r="X723" s="17">
        <v>3.0394877288312219</v>
      </c>
      <c r="Y723" s="17">
        <v>-0.99999999999999867</v>
      </c>
      <c r="Z723" s="17">
        <v>-0.99999999999999867</v>
      </c>
      <c r="AA723" s="17">
        <v>86.696748033423574</v>
      </c>
      <c r="AB723" s="17">
        <v>0.29686795170659991</v>
      </c>
      <c r="AC723" s="17">
        <v>0.44179429418618904</v>
      </c>
      <c r="AD723" s="17">
        <v>0.19669621583007516</v>
      </c>
      <c r="AE723" s="17">
        <v>46.767923086143199</v>
      </c>
      <c r="AF723" s="17">
        <v>0.8666666666666667</v>
      </c>
      <c r="AG723" s="17">
        <v>-0.99999999999999867</v>
      </c>
      <c r="AH723" s="17">
        <v>-0.99999999999999867</v>
      </c>
      <c r="AI723" s="17">
        <v>-1.3548317228662716E-2</v>
      </c>
      <c r="AJ723" s="17">
        <v>0.2062451396532706</v>
      </c>
      <c r="AK723" s="17">
        <v>0.10045219015741114</v>
      </c>
      <c r="AL723" s="17">
        <v>0.29173806132446362</v>
      </c>
      <c r="AM723" s="17">
        <v>-0.14972372246218729</v>
      </c>
      <c r="AN723" s="17">
        <v>-1.4577859879483323E-2</v>
      </c>
      <c r="AO723" s="17">
        <v>-3.2408321107676263</v>
      </c>
      <c r="AP723" s="17">
        <v>1.0942438096352352</v>
      </c>
      <c r="AQ723" s="17">
        <v>52.95944795764526</v>
      </c>
      <c r="AR723" s="17">
        <v>1.2124949745678235</v>
      </c>
      <c r="AS723" s="17">
        <v>3.2624701775778373</v>
      </c>
      <c r="AT723" s="17">
        <v>-0.99999999999999867</v>
      </c>
      <c r="AU723" s="17">
        <v>-0.99999999999999867</v>
      </c>
      <c r="AV723" s="17">
        <v>1.4972955337428751</v>
      </c>
      <c r="AW723" s="17">
        <v>107.50038166538984</v>
      </c>
      <c r="AX723" s="17">
        <v>127.85392928614364</v>
      </c>
      <c r="AY723" s="17">
        <v>0.36972408184860889</v>
      </c>
      <c r="AZ723" s="17">
        <v>27.267439400179473</v>
      </c>
      <c r="BA723" s="22">
        <v>1576.9805473792353</v>
      </c>
      <c r="CU723" t="e">
        <v>#N/A</v>
      </c>
      <c r="CV723" t="e">
        <v>#N/A</v>
      </c>
    </row>
    <row r="724" spans="1:100" x14ac:dyDescent="0.25">
      <c r="A724">
        <v>2077</v>
      </c>
      <c r="B724" t="s">
        <v>1143</v>
      </c>
      <c r="C724" s="22">
        <v>3</v>
      </c>
      <c r="D724" s="17">
        <v>5.431845793622152</v>
      </c>
      <c r="E724" s="17">
        <v>-0.10301884707398182</v>
      </c>
      <c r="F724" s="17">
        <v>0.5003268856508748</v>
      </c>
      <c r="G724" s="17">
        <v>0.44162862419887999</v>
      </c>
      <c r="H724" s="17">
        <v>0.25115435978971123</v>
      </c>
      <c r="I724" s="17">
        <v>0</v>
      </c>
      <c r="J724" s="17">
        <v>15.069261587382666</v>
      </c>
      <c r="K724" s="17">
        <v>0.25115435978971123</v>
      </c>
      <c r="L724" s="17">
        <v>-0.99999999999999833</v>
      </c>
      <c r="M724" s="17">
        <v>-0.99999999999999833</v>
      </c>
      <c r="N724" s="17">
        <v>5.023087195794222</v>
      </c>
      <c r="O724" s="17">
        <v>20.942736005203692</v>
      </c>
      <c r="P724" s="17">
        <v>0.75656214906673191</v>
      </c>
      <c r="Q724" s="17">
        <v>-2.235490115369974</v>
      </c>
      <c r="R724" s="17">
        <v>-0.6540007106706256</v>
      </c>
      <c r="S724" s="17">
        <v>0.33333333333333293</v>
      </c>
      <c r="T724" s="17">
        <v>0.33333333333333293</v>
      </c>
      <c r="U724" s="17">
        <v>0.41391689341047111</v>
      </c>
      <c r="V724" s="17">
        <v>7.098874699831749E-2</v>
      </c>
      <c r="W724" s="17">
        <v>36.016717891429721</v>
      </c>
      <c r="X724" s="17">
        <v>2.4971123625087435</v>
      </c>
      <c r="Y724" s="17">
        <v>-0.99999999999999833</v>
      </c>
      <c r="Z724" s="17">
        <v>-0.99999999999999833</v>
      </c>
      <c r="AA724" s="17">
        <v>88.444412941010839</v>
      </c>
      <c r="AB724" s="17">
        <v>0.35688307623344584</v>
      </c>
      <c r="AC724" s="17">
        <v>0.42567392818798366</v>
      </c>
      <c r="AD724" s="17">
        <v>0.27907691078360469</v>
      </c>
      <c r="AE724" s="17">
        <v>53.081695760251705</v>
      </c>
      <c r="AF724" s="17">
        <v>0.75</v>
      </c>
      <c r="AG724" s="17">
        <v>-0.99999999999999833</v>
      </c>
      <c r="AH724" s="17">
        <v>-0.99999999999999833</v>
      </c>
      <c r="AI724" s="17">
        <v>9.8342069002215794E-3</v>
      </c>
      <c r="AJ724" s="17">
        <v>7.098874699831749E-2</v>
      </c>
      <c r="AK724" s="17">
        <v>6.0743875104379175E-2</v>
      </c>
      <c r="AL724" s="17">
        <v>-1.9113792203179714E-2</v>
      </c>
      <c r="AM724" s="17">
        <v>-0.10869277957509957</v>
      </c>
      <c r="AN724" s="17">
        <v>5.0525604353932996E-2</v>
      </c>
      <c r="AO724" s="17">
        <v>-2.4136001138555949</v>
      </c>
      <c r="AP724" s="17">
        <v>1.1675711478324269</v>
      </c>
      <c r="AQ724" s="17">
        <v>51.085979478812376</v>
      </c>
      <c r="AR724" s="17">
        <v>1.1515723070754547</v>
      </c>
      <c r="AS724" s="17">
        <v>2.7482667222984549</v>
      </c>
      <c r="AT724" s="17">
        <v>-0.99999999999999833</v>
      </c>
      <c r="AU724" s="17">
        <v>-0.99999999999999833</v>
      </c>
      <c r="AV724" s="17">
        <v>-0.21237208647174607</v>
      </c>
      <c r="AW724" s="17">
        <v>110.55472009404696</v>
      </c>
      <c r="AX724" s="17">
        <v>117.85027893188312</v>
      </c>
      <c r="AY724" s="17">
        <v>0.41313338286245543</v>
      </c>
      <c r="AZ724" s="17">
        <v>25.342711361077047</v>
      </c>
      <c r="BA724" s="22">
        <v>1478.3583605131455</v>
      </c>
      <c r="CU724" t="e">
        <v>#N/A</v>
      </c>
      <c r="CV724" t="e">
        <v>#N/A</v>
      </c>
    </row>
    <row r="725" spans="1:100" x14ac:dyDescent="0.25">
      <c r="A725">
        <v>2078</v>
      </c>
      <c r="B725" t="s">
        <v>1144</v>
      </c>
      <c r="C725" s="22">
        <v>3</v>
      </c>
      <c r="D725" s="17">
        <v>5.7016079694717243</v>
      </c>
      <c r="E725" s="17">
        <v>1.3500893921986359E-2</v>
      </c>
      <c r="F725" s="17">
        <v>-0.55277819302081033</v>
      </c>
      <c r="G725" s="17">
        <v>-0.55277819302081033</v>
      </c>
      <c r="H725" s="17">
        <v>0.18365814300330296</v>
      </c>
      <c r="I725" s="17">
        <v>0</v>
      </c>
      <c r="J725" s="17">
        <v>11.019488580198173</v>
      </c>
      <c r="K725" s="17">
        <v>0.18365814300330296</v>
      </c>
      <c r="L725" s="17">
        <v>-1.0000000000000029</v>
      </c>
      <c r="M725" s="17">
        <v>-1.0000000000000029</v>
      </c>
      <c r="N725" s="17">
        <v>3.6731628600660589</v>
      </c>
      <c r="O725" s="17">
        <v>16.168318356649099</v>
      </c>
      <c r="P725" s="17">
        <v>0.10497578186249057</v>
      </c>
      <c r="Q725" s="17">
        <v>1.9534127678987345</v>
      </c>
      <c r="R725" s="17">
        <v>0.66481339420645791</v>
      </c>
      <c r="S725" s="17">
        <v>0.33333333333333431</v>
      </c>
      <c r="T725" s="17">
        <v>0.42044839780465421</v>
      </c>
      <c r="U725" s="17">
        <v>-0.24080038620655836</v>
      </c>
      <c r="V725" s="17">
        <v>-4.6484075782779483E-3</v>
      </c>
      <c r="W725" s="17">
        <v>12.986991773993983</v>
      </c>
      <c r="X725" s="17">
        <v>-0.33385333768989556</v>
      </c>
      <c r="Y725" s="17">
        <v>-1.0000000000000029</v>
      </c>
      <c r="Z725" s="17">
        <v>-1.0000000000000029</v>
      </c>
      <c r="AA725" s="17">
        <v>31.514209925128256</v>
      </c>
      <c r="AB725" s="17">
        <v>0.12107079467158947</v>
      </c>
      <c r="AC725" s="17">
        <v>2.1468194624904888E-2</v>
      </c>
      <c r="AD725" s="17">
        <v>0.21470910584206215</v>
      </c>
      <c r="AE725" s="17">
        <v>17.862404756927823</v>
      </c>
      <c r="AF725" s="17">
        <v>0.375</v>
      </c>
      <c r="AG725" s="17">
        <v>-1.0000000000000029</v>
      </c>
      <c r="AH725" s="17">
        <v>-1.0000000000000029</v>
      </c>
      <c r="AI725" s="17">
        <v>0</v>
      </c>
      <c r="AJ725" s="17">
        <v>-4.6484075782779483E-3</v>
      </c>
      <c r="AK725" s="17">
        <v>-0.12314186587642509</v>
      </c>
      <c r="AL725" s="17">
        <v>0.43773251205121749</v>
      </c>
      <c r="AM725" s="17">
        <v>-3.9416925066177423E-2</v>
      </c>
      <c r="AN725" s="17">
        <v>0.26914022726508552</v>
      </c>
      <c r="AO725" s="17">
        <v>-1.6011324560365605</v>
      </c>
      <c r="AP725" s="17">
        <v>8.9171682418832248</v>
      </c>
      <c r="AQ725" s="17">
        <v>24.006480354192149</v>
      </c>
      <c r="AR725" s="17">
        <v>0.5083329373531521</v>
      </c>
      <c r="AS725" s="17">
        <v>-0.15019519468659245</v>
      </c>
      <c r="AT725" s="17">
        <v>-1.0000000000000029</v>
      </c>
      <c r="AU725" s="17">
        <v>-1.0000000000000029</v>
      </c>
      <c r="AV725" s="17">
        <v>0.11203520118564744</v>
      </c>
      <c r="AW725" s="17">
        <v>56.599696523660555</v>
      </c>
      <c r="AX725" s="17">
        <v>56.134855765832782</v>
      </c>
      <c r="AY725" s="17">
        <v>0.25416793245695973</v>
      </c>
      <c r="AZ725" s="17">
        <v>19.061375037867773</v>
      </c>
      <c r="BA725" s="22">
        <v>1411.6896079088231</v>
      </c>
      <c r="CU725" t="e">
        <v>#N/A</v>
      </c>
      <c r="CV725" t="e">
        <v>#N/A</v>
      </c>
    </row>
    <row r="726" spans="1:100" x14ac:dyDescent="0.25">
      <c r="A726">
        <v>2079</v>
      </c>
      <c r="B726" t="s">
        <v>1145</v>
      </c>
      <c r="C726" s="22">
        <v>3</v>
      </c>
      <c r="D726" s="17">
        <v>5.0177555278166137</v>
      </c>
      <c r="E726" s="17">
        <v>-0.40754575250539493</v>
      </c>
      <c r="F726" s="17">
        <v>0.6415051121388049</v>
      </c>
      <c r="G726" s="17">
        <v>0.52200432550167508</v>
      </c>
      <c r="H726" s="17">
        <v>-5.9578144984674786E-2</v>
      </c>
      <c r="I726" s="17">
        <v>0</v>
      </c>
      <c r="J726" s="17">
        <v>-3.5746886990804874</v>
      </c>
      <c r="K726" s="17">
        <v>-5.9578144984674786E-2</v>
      </c>
      <c r="L726" s="17">
        <v>-0.99999999999999922</v>
      </c>
      <c r="M726" s="17">
        <v>-0.99999999999999922</v>
      </c>
      <c r="N726" s="17">
        <v>-1.1915628996934942</v>
      </c>
      <c r="O726" s="17">
        <v>1.9650711542378017</v>
      </c>
      <c r="P726" s="17">
        <v>2.5766457382560864E-2</v>
      </c>
      <c r="Q726" s="17">
        <v>5.6173159875205085</v>
      </c>
      <c r="R726" s="17">
        <v>1.7955653160333933</v>
      </c>
      <c r="S726" s="17">
        <v>0.3333333333333327</v>
      </c>
      <c r="T726" s="17">
        <v>0.34056562481802966</v>
      </c>
      <c r="U726" s="17">
        <v>-6.0674091772688975E-2</v>
      </c>
      <c r="V726" s="17">
        <v>-1.3455030760484231E-2</v>
      </c>
      <c r="W726" s="17">
        <v>26.373919224114584</v>
      </c>
      <c r="X726" s="17">
        <v>0.41005055148237612</v>
      </c>
      <c r="Y726" s="17">
        <v>-0.99999999999999922</v>
      </c>
      <c r="Z726" s="17">
        <v>-0.99999999999999922</v>
      </c>
      <c r="AA726" s="17">
        <v>76.241440841854711</v>
      </c>
      <c r="AB726" s="17">
        <v>0.24419875327824597</v>
      </c>
      <c r="AC726" s="17">
        <v>0.31863565736900157</v>
      </c>
      <c r="AD726" s="17">
        <v>0.39860471538688624</v>
      </c>
      <c r="AE726" s="17">
        <v>48.071956301706699</v>
      </c>
      <c r="AF726" s="17">
        <v>0.83333333333333337</v>
      </c>
      <c r="AG726" s="17">
        <v>-0.99999999999999922</v>
      </c>
      <c r="AH726" s="17">
        <v>-0.99999999999999922</v>
      </c>
      <c r="AI726" s="17">
        <v>4.5440685911191304E-2</v>
      </c>
      <c r="AJ726" s="17">
        <v>-1.3455030760484231E-2</v>
      </c>
      <c r="AK726" s="17">
        <v>0.11576553691862114</v>
      </c>
      <c r="AL726" s="17">
        <v>0.25063240231125289</v>
      </c>
      <c r="AM726" s="17">
        <v>2.5021852808220113E-2</v>
      </c>
      <c r="AN726" s="17">
        <v>-8.9057106285668E-2</v>
      </c>
      <c r="AO726" s="17">
        <v>1.2043740047986082</v>
      </c>
      <c r="AP726" s="17">
        <v>-0.9732656455854356</v>
      </c>
      <c r="AQ726" s="17">
        <v>22.799230525034091</v>
      </c>
      <c r="AR726" s="17">
        <v>0.59976983561818997</v>
      </c>
      <c r="AS726" s="17">
        <v>0.35047240649770167</v>
      </c>
      <c r="AT726" s="17">
        <v>-0.99999999999999922</v>
      </c>
      <c r="AU726" s="17">
        <v>-0.99999999999999922</v>
      </c>
      <c r="AV726" s="17">
        <v>2.3175696415350693</v>
      </c>
      <c r="AW726" s="17">
        <v>77.233246350507059</v>
      </c>
      <c r="AX726" s="17">
        <v>76.796556992682454</v>
      </c>
      <c r="AY726" s="17">
        <v>-8.028639729996892E-2</v>
      </c>
      <c r="AZ726" s="17">
        <v>0.98902515526912538</v>
      </c>
      <c r="BA726" s="22">
        <v>1436.3700677856218</v>
      </c>
      <c r="CU726" t="e">
        <v>#N/A</v>
      </c>
      <c r="CV726" t="e">
        <v>#N/A</v>
      </c>
    </row>
    <row r="727" spans="1:100" x14ac:dyDescent="0.25">
      <c r="A727">
        <v>2080</v>
      </c>
      <c r="B727" t="s">
        <v>1146</v>
      </c>
      <c r="C727" s="22">
        <v>3</v>
      </c>
      <c r="D727" s="17">
        <v>3.471804476589214</v>
      </c>
      <c r="E727" s="17">
        <v>-2.9956743364234022E-2</v>
      </c>
      <c r="F727" s="17">
        <v>-0.10161696624926315</v>
      </c>
      <c r="G727" s="17">
        <v>-0.10161696624926315</v>
      </c>
      <c r="H727" s="17">
        <v>-0.13654456529179587</v>
      </c>
      <c r="I727" s="17">
        <v>0</v>
      </c>
      <c r="J727" s="17">
        <v>-8.1926739175077472</v>
      </c>
      <c r="K727" s="17">
        <v>-0.13654456529179587</v>
      </c>
      <c r="L727" s="17">
        <v>-1.0000000000000013</v>
      </c>
      <c r="M727" s="17">
        <v>-1.0000000000000013</v>
      </c>
      <c r="N727" s="17">
        <v>-2.7308913058359168</v>
      </c>
      <c r="O727" s="17">
        <v>-4.8224864071678013</v>
      </c>
      <c r="P727" s="17">
        <v>0.5246757659211555</v>
      </c>
      <c r="Q727" s="17">
        <v>0.79255607243290149</v>
      </c>
      <c r="R727" s="17">
        <v>0.36649914249235616</v>
      </c>
      <c r="S727" s="17">
        <v>0.33333333333333404</v>
      </c>
      <c r="T727" s="17">
        <v>0.30655820121910332</v>
      </c>
      <c r="U727" s="17">
        <v>4.2826100909989541E-3</v>
      </c>
      <c r="V727" s="17">
        <v>-5.0176726974725576E-2</v>
      </c>
      <c r="W727" s="17">
        <v>29.221679318420271</v>
      </c>
      <c r="X727" s="17">
        <v>0.46573104624564521</v>
      </c>
      <c r="Y727" s="17">
        <v>-1.0000000000000013</v>
      </c>
      <c r="Z727" s="17">
        <v>-1.0000000000000013</v>
      </c>
      <c r="AA727" s="17">
        <v>78.427123772230999</v>
      </c>
      <c r="AB727" s="17">
        <v>0.44116725278580082</v>
      </c>
      <c r="AC727" s="17">
        <v>0.12268900552542236</v>
      </c>
      <c r="AD727" s="17">
        <v>0.41292264791514366</v>
      </c>
      <c r="AE727" s="17">
        <v>48.838945311318369</v>
      </c>
      <c r="AF727" s="17">
        <v>0.9</v>
      </c>
      <c r="AG727" s="17">
        <v>-1.0000000000000013</v>
      </c>
      <c r="AH727" s="17">
        <v>-1.0000000000000013</v>
      </c>
      <c r="AI727" s="17">
        <v>0</v>
      </c>
      <c r="AJ727" s="17">
        <v>-5.0176726974725576E-2</v>
      </c>
      <c r="AK727" s="17">
        <v>1.9935107727123494E-2</v>
      </c>
      <c r="AL727" s="17">
        <v>0.14077906847313315</v>
      </c>
      <c r="AM727" s="17">
        <v>-3.3157917412240903E-2</v>
      </c>
      <c r="AN727" s="17">
        <v>0.27403114305922799</v>
      </c>
      <c r="AO727" s="17">
        <v>-0.72927239667040444</v>
      </c>
      <c r="AP727" s="17">
        <v>7.5546739188463654</v>
      </c>
      <c r="AQ727" s="17">
        <v>21.029005400912524</v>
      </c>
      <c r="AR727" s="17">
        <v>0.5939974176687105</v>
      </c>
      <c r="AS727" s="17">
        <v>0.32918648095384934</v>
      </c>
      <c r="AT727" s="17">
        <v>-1.0000000000000013</v>
      </c>
      <c r="AU727" s="17">
        <v>-1.0000000000000013</v>
      </c>
      <c r="AV727" s="17">
        <v>0.26488217624309307</v>
      </c>
      <c r="AW727" s="17">
        <v>81.15931128390956</v>
      </c>
      <c r="AX727" s="17">
        <v>76.141638586437011</v>
      </c>
      <c r="AY727" s="17">
        <v>0.28820538813019791</v>
      </c>
      <c r="AZ727" s="17">
        <v>25.680673742380275</v>
      </c>
      <c r="BA727" s="22">
        <v>1469.5602710589471</v>
      </c>
      <c r="CU727" t="e">
        <v>#N/A</v>
      </c>
      <c r="CV727" t="e">
        <v>#N/A</v>
      </c>
    </row>
    <row r="728" spans="1:100" x14ac:dyDescent="0.25">
      <c r="A728">
        <v>2081</v>
      </c>
      <c r="B728" t="s">
        <v>1147</v>
      </c>
      <c r="C728" s="22">
        <v>3</v>
      </c>
      <c r="D728" s="17">
        <v>4.1032231069653715</v>
      </c>
      <c r="E728" s="17">
        <v>-3.2720853335674156E-2</v>
      </c>
      <c r="F728" s="17">
        <v>-0.5880948219705453</v>
      </c>
      <c r="G728" s="17">
        <v>-0.5880948219705453</v>
      </c>
      <c r="H728" s="17">
        <v>0.14771866245072901</v>
      </c>
      <c r="I728" s="17">
        <v>0</v>
      </c>
      <c r="J728" s="17">
        <v>8.8631197470437364</v>
      </c>
      <c r="K728" s="17">
        <v>0.14771866245072901</v>
      </c>
      <c r="L728" s="17">
        <v>-0.99999999999999889</v>
      </c>
      <c r="M728" s="17">
        <v>-0.99999999999999889</v>
      </c>
      <c r="N728" s="17">
        <v>2.9543732490145791</v>
      </c>
      <c r="O728" s="17">
        <v>12.378248032038563</v>
      </c>
      <c r="P728" s="17">
        <v>-5.9171686290630375E-2</v>
      </c>
      <c r="Q728" s="17">
        <v>-0.5366942277227259</v>
      </c>
      <c r="R728" s="17">
        <v>-0.12967425638026231</v>
      </c>
      <c r="S728" s="17">
        <v>0.33333333333333304</v>
      </c>
      <c r="T728" s="17">
        <v>0.22997431308176802</v>
      </c>
      <c r="U728" s="17">
        <v>0.31244603987040404</v>
      </c>
      <c r="V728" s="17">
        <v>2.8617506464944834E-2</v>
      </c>
      <c r="W728" s="17">
        <v>30.266101211988836</v>
      </c>
      <c r="X728" s="17">
        <v>1.813888761137135</v>
      </c>
      <c r="Y728" s="17">
        <v>-0.99999999999999889</v>
      </c>
      <c r="Z728" s="17">
        <v>-0.99999999999999889</v>
      </c>
      <c r="AA728" s="17">
        <v>63.92481916642155</v>
      </c>
      <c r="AB728" s="17">
        <v>0.39606591216111364</v>
      </c>
      <c r="AC728" s="17">
        <v>0.16921326352585664</v>
      </c>
      <c r="AD728" s="17">
        <v>0.11048866852928936</v>
      </c>
      <c r="AE728" s="17">
        <v>33.788392210812979</v>
      </c>
      <c r="AF728" s="17">
        <v>0.63636363636363635</v>
      </c>
      <c r="AG728" s="17">
        <v>-0.99999999999999889</v>
      </c>
      <c r="AH728" s="17">
        <v>-0.99999999999999889</v>
      </c>
      <c r="AI728" s="17">
        <v>0</v>
      </c>
      <c r="AJ728" s="17">
        <v>2.8617506464944834E-2</v>
      </c>
      <c r="AK728" s="17">
        <v>-8.717836320702109E-2</v>
      </c>
      <c r="AL728" s="17">
        <v>-8.3501781099581257E-2</v>
      </c>
      <c r="AM728" s="17">
        <v>-0.23310518435295355</v>
      </c>
      <c r="AN728" s="17">
        <v>0.19587019314966195</v>
      </c>
      <c r="AO728" s="17">
        <v>-6.2635214248589426</v>
      </c>
      <c r="AP728" s="17">
        <v>4.4792459232436439</v>
      </c>
      <c r="AQ728" s="17">
        <v>39.129220959032565</v>
      </c>
      <c r="AR728" s="17">
        <v>0.90437119275044953</v>
      </c>
      <c r="AS728" s="17">
        <v>1.9616074235878642</v>
      </c>
      <c r="AT728" s="17">
        <v>-0.99999999999999889</v>
      </c>
      <c r="AU728" s="17">
        <v>-0.99999999999999889</v>
      </c>
      <c r="AV728" s="17">
        <v>-0.71776907835080772</v>
      </c>
      <c r="AW728" s="17">
        <v>80.782313121703737</v>
      </c>
      <c r="AX728" s="17">
        <v>83.644063768198208</v>
      </c>
      <c r="AY728" s="17">
        <v>0.21547892724818785</v>
      </c>
      <c r="AZ728" s="17">
        <v>-13.628036009977365</v>
      </c>
      <c r="BA728" s="22">
        <v>1462.0662270573212</v>
      </c>
      <c r="CU728" t="e">
        <v>#N/A</v>
      </c>
      <c r="CV728" t="e">
        <v>#N/A</v>
      </c>
    </row>
    <row r="729" spans="1:100" x14ac:dyDescent="0.25">
      <c r="A729">
        <v>2083</v>
      </c>
      <c r="B729" t="s">
        <v>1148</v>
      </c>
      <c r="C729" s="22">
        <v>3</v>
      </c>
      <c r="D729" s="17">
        <v>5.3118943069995499</v>
      </c>
      <c r="E729" s="17">
        <v>0.21875281920535383</v>
      </c>
      <c r="F729" s="17">
        <v>0.77344160454786204</v>
      </c>
      <c r="G729" s="17">
        <v>0.83775413088850648</v>
      </c>
      <c r="H729" s="17">
        <v>-6.139420507982378E-2</v>
      </c>
      <c r="I729" s="17">
        <v>0</v>
      </c>
      <c r="J729" s="17">
        <v>-3.6836523047894247</v>
      </c>
      <c r="K729" s="17">
        <v>-6.139420507982378E-2</v>
      </c>
      <c r="L729" s="17">
        <v>-0.99999999999999878</v>
      </c>
      <c r="M729" s="17">
        <v>-0.99999999999999878</v>
      </c>
      <c r="N729" s="17">
        <v>-1.227884101596475</v>
      </c>
      <c r="O729" s="17">
        <v>2.465996133098634</v>
      </c>
      <c r="P729" s="17">
        <v>0.1202620369968139</v>
      </c>
      <c r="Q729" s="17">
        <v>-1.6225263496629367</v>
      </c>
      <c r="R729" s="17">
        <v>-0.528355531048883</v>
      </c>
      <c r="S729" s="17">
        <v>0.33333333333333298</v>
      </c>
      <c r="T729" s="17">
        <v>0.4218718756429875</v>
      </c>
      <c r="U729" s="17">
        <v>0.30921936393850202</v>
      </c>
      <c r="V729" s="17">
        <v>6.8314752952673193E-3</v>
      </c>
      <c r="W729" s="17">
        <v>45.306010131596523</v>
      </c>
      <c r="X729" s="17">
        <v>2.1465294230566241</v>
      </c>
      <c r="Y729" s="17">
        <v>-0.99999999999999878</v>
      </c>
      <c r="Z729" s="17">
        <v>-0.99999999999999878</v>
      </c>
      <c r="AA729" s="17">
        <v>80.368470072406765</v>
      </c>
      <c r="AB729" s="17">
        <v>0.33838468735565591</v>
      </c>
      <c r="AC729" s="17">
        <v>0.1268287661027348</v>
      </c>
      <c r="AD729" s="17">
        <v>0.24660285597879159</v>
      </c>
      <c r="AE729" s="17">
        <v>35.590815471859081</v>
      </c>
      <c r="AF729" s="17">
        <v>0.76923076923076927</v>
      </c>
      <c r="AG729" s="17">
        <v>-0.99999999999999878</v>
      </c>
      <c r="AH729" s="17">
        <v>-0.99999999999999878</v>
      </c>
      <c r="AI729" s="17">
        <v>1.6504167377507366E-2</v>
      </c>
      <c r="AJ729" s="17">
        <v>6.8314752952673193E-3</v>
      </c>
      <c r="AK729" s="17">
        <v>-0.10019668492261295</v>
      </c>
      <c r="AL729" s="17">
        <v>0.17098378633623512</v>
      </c>
      <c r="AM729" s="17">
        <v>-0.12270380552571303</v>
      </c>
      <c r="AN729" s="17">
        <v>-0.19184761305598297</v>
      </c>
      <c r="AO729" s="17">
        <v>-3.5685785627558899</v>
      </c>
      <c r="AP729" s="17">
        <v>-3.9412713947183993</v>
      </c>
      <c r="AQ729" s="17">
        <v>41.622357826807111</v>
      </c>
      <c r="AR729" s="17">
        <v>1.0712560482100901</v>
      </c>
      <c r="AS729" s="17">
        <v>2.0851352179767999</v>
      </c>
      <c r="AT729" s="17">
        <v>-0.99999999999999878</v>
      </c>
      <c r="AU729" s="17">
        <v>-0.99999999999999878</v>
      </c>
      <c r="AV729" s="17">
        <v>0.30939859983962459</v>
      </c>
      <c r="AW729" s="17">
        <v>78.893194810787008</v>
      </c>
      <c r="AX729" s="17">
        <v>79.906425687863873</v>
      </c>
      <c r="AY729" s="17">
        <v>0.12488036972103282</v>
      </c>
      <c r="AZ729" s="17">
        <v>-9.0533271585535697</v>
      </c>
      <c r="BA729" s="22">
        <v>1438.9432076422438</v>
      </c>
      <c r="CU729" t="e">
        <v>#N/A</v>
      </c>
      <c r="CV729" t="e">
        <v>#N/A</v>
      </c>
    </row>
    <row r="730" spans="1:100" x14ac:dyDescent="0.25">
      <c r="A730">
        <v>2084</v>
      </c>
      <c r="B730" t="s">
        <v>1149</v>
      </c>
      <c r="C730" s="22">
        <v>3</v>
      </c>
      <c r="D730" s="17">
        <v>5.498271400415792</v>
      </c>
      <c r="E730" s="17">
        <v>0.33122957221014487</v>
      </c>
      <c r="F730" s="17">
        <v>0.56371608816983976</v>
      </c>
      <c r="G730" s="17">
        <v>0.64746471823133034</v>
      </c>
      <c r="H730" s="17">
        <v>0.34275180660582216</v>
      </c>
      <c r="I730" s="17">
        <v>0</v>
      </c>
      <c r="J730" s="17">
        <v>20.565108396349338</v>
      </c>
      <c r="K730" s="17">
        <v>0.34275180660582216</v>
      </c>
      <c r="L730" s="17">
        <v>-1.0000000000000002</v>
      </c>
      <c r="M730" s="17">
        <v>-1.0000000000000002</v>
      </c>
      <c r="N730" s="17">
        <v>6.8550361321164406</v>
      </c>
      <c r="O730" s="17">
        <v>26.710844514996463</v>
      </c>
      <c r="P730" s="17">
        <v>-0.12947336091459574</v>
      </c>
      <c r="Q730" s="17">
        <v>0.76090666473010049</v>
      </c>
      <c r="R730" s="17">
        <v>0.23982486790912061</v>
      </c>
      <c r="S730" s="17">
        <v>0.33333333333333376</v>
      </c>
      <c r="T730" s="17">
        <v>0.33333333333333376</v>
      </c>
      <c r="U730" s="17">
        <v>0.39817983289936904</v>
      </c>
      <c r="V730" s="17">
        <v>0.31231208754956308</v>
      </c>
      <c r="W730" s="17">
        <v>41.376271220391075</v>
      </c>
      <c r="X730" s="17">
        <v>3.7905067169556994</v>
      </c>
      <c r="Y730" s="17">
        <v>-1.0000000000000002</v>
      </c>
      <c r="Z730" s="17">
        <v>-1.0000000000000002</v>
      </c>
      <c r="AA730" s="17">
        <v>73.89245545088707</v>
      </c>
      <c r="AB730" s="17">
        <v>0.11988305863819865</v>
      </c>
      <c r="AC730" s="17">
        <v>0.25403318441216216</v>
      </c>
      <c r="AD730" s="17">
        <v>0.27161094420137794</v>
      </c>
      <c r="AE730" s="17">
        <v>32.276359362586966</v>
      </c>
      <c r="AF730" s="17">
        <v>0.75</v>
      </c>
      <c r="AG730" s="17">
        <v>-1.0000000000000002</v>
      </c>
      <c r="AH730" s="17">
        <v>-1.0000000000000002</v>
      </c>
      <c r="AI730" s="17">
        <v>-0.11700773839173773</v>
      </c>
      <c r="AJ730" s="17">
        <v>0.31231208754956308</v>
      </c>
      <c r="AK730" s="17">
        <v>-5.1347970625726186E-2</v>
      </c>
      <c r="AL730" s="17">
        <v>0.10558898637090226</v>
      </c>
      <c r="AM730" s="17">
        <v>-0.22781149809754078</v>
      </c>
      <c r="AN730" s="17">
        <v>0.13904468115077259</v>
      </c>
      <c r="AO730" s="17">
        <v>-5.9520273055671531</v>
      </c>
      <c r="AP730" s="17">
        <v>4.004061960623825</v>
      </c>
      <c r="AQ730" s="17">
        <v>61.941379616740434</v>
      </c>
      <c r="AR730" s="17">
        <v>1.3771585871155996</v>
      </c>
      <c r="AS730" s="17">
        <v>4.1332585235615218</v>
      </c>
      <c r="AT730" s="17">
        <v>-1.0000000000000002</v>
      </c>
      <c r="AU730" s="17">
        <v>-1.0000000000000002</v>
      </c>
      <c r="AV730" s="17">
        <v>0.88728958614045217</v>
      </c>
      <c r="AW730" s="17">
        <v>104.60736192650745</v>
      </c>
      <c r="AX730" s="17">
        <v>133.498415913629</v>
      </c>
      <c r="AY730" s="17">
        <v>0.33770977004388431</v>
      </c>
      <c r="AZ730" s="17">
        <v>11.404795663127562</v>
      </c>
      <c r="BA730" s="22">
        <v>1572.9660755517195</v>
      </c>
      <c r="CU730" t="e">
        <v>#N/A</v>
      </c>
      <c r="CV730" t="e">
        <v>#N/A</v>
      </c>
    </row>
    <row r="731" spans="1:100" x14ac:dyDescent="0.25">
      <c r="A731">
        <v>2085</v>
      </c>
      <c r="B731" t="s">
        <v>1150</v>
      </c>
      <c r="C731" s="22">
        <v>3</v>
      </c>
      <c r="D731" s="17">
        <v>4.058863881729426</v>
      </c>
      <c r="E731" s="17">
        <v>0.63263573093776049</v>
      </c>
      <c r="F731" s="17">
        <v>1.3951172288919111</v>
      </c>
      <c r="G731" s="17">
        <v>1.5413110167774544</v>
      </c>
      <c r="H731" s="17">
        <v>-0.17674743953265046</v>
      </c>
      <c r="I731" s="17">
        <v>0</v>
      </c>
      <c r="J731" s="17">
        <v>-10.604846371959034</v>
      </c>
      <c r="K731" s="17">
        <v>-0.17674743953265046</v>
      </c>
      <c r="L731" s="17">
        <v>-0.99999999999999922</v>
      </c>
      <c r="M731" s="17">
        <v>-0.99999999999999922</v>
      </c>
      <c r="N731" s="17">
        <v>-3.5349487906530093</v>
      </c>
      <c r="O731" s="17">
        <v>-5.0046714734521496</v>
      </c>
      <c r="P731" s="17">
        <v>-2.8904611693126248E-2</v>
      </c>
      <c r="Q731" s="17">
        <v>4.8178540850498583</v>
      </c>
      <c r="R731" s="17">
        <v>1.603459041853958</v>
      </c>
      <c r="S731" s="17">
        <v>0.33333333333333326</v>
      </c>
      <c r="T731" s="17">
        <v>0.35986556575842465</v>
      </c>
      <c r="U731" s="17">
        <v>-8.6027859879358598E-2</v>
      </c>
      <c r="V731" s="17">
        <v>0</v>
      </c>
      <c r="W731" s="17">
        <v>31.356739149801967</v>
      </c>
      <c r="X731" s="17">
        <v>0.54010122224957946</v>
      </c>
      <c r="Y731" s="17">
        <v>-0.99999999999999922</v>
      </c>
      <c r="Z731" s="17">
        <v>-0.99999999999999922</v>
      </c>
      <c r="AA731" s="17">
        <v>69.29324662124084</v>
      </c>
      <c r="AB731" s="17">
        <v>0.36010213247000317</v>
      </c>
      <c r="AC731" s="17">
        <v>-1.1917833078277972E-2</v>
      </c>
      <c r="AD731" s="17">
        <v>0.37847666919997208</v>
      </c>
      <c r="AE731" s="17">
        <v>36.333048429584871</v>
      </c>
      <c r="AF731" s="17">
        <v>0.77777777777777779</v>
      </c>
      <c r="AG731" s="17">
        <v>-0.99999999999999922</v>
      </c>
      <c r="AH731" s="17">
        <v>-0.99999999999999922</v>
      </c>
      <c r="AI731" s="17">
        <v>6.0293243490715853E-2</v>
      </c>
      <c r="AJ731" s="17">
        <v>0</v>
      </c>
      <c r="AK731" s="17">
        <v>-6.6393210243252135E-2</v>
      </c>
      <c r="AL731" s="17">
        <v>0.10596425402351131</v>
      </c>
      <c r="AM731" s="17">
        <v>9.6450782716827568E-2</v>
      </c>
      <c r="AN731" s="17">
        <v>-0.1472168357574849</v>
      </c>
      <c r="AO731" s="17">
        <v>2.0793035167044267</v>
      </c>
      <c r="AP731" s="17">
        <v>-3.1505996238195682</v>
      </c>
      <c r="AQ731" s="17">
        <v>20.751892777842947</v>
      </c>
      <c r="AR731" s="17">
        <v>0.6071710392123989</v>
      </c>
      <c r="AS731" s="17">
        <v>0.36335378271692897</v>
      </c>
      <c r="AT731" s="17">
        <v>-0.99999999999999922</v>
      </c>
      <c r="AU731" s="17">
        <v>-0.99999999999999922</v>
      </c>
      <c r="AV731" s="17">
        <v>3.1447700586314125</v>
      </c>
      <c r="AW731" s="17">
        <v>61.137975523969075</v>
      </c>
      <c r="AX731" s="17">
        <v>62.343840393783424</v>
      </c>
      <c r="AY731" s="17">
        <v>0.16098253498912979</v>
      </c>
      <c r="AZ731" s="17">
        <v>-32.55665767921564</v>
      </c>
      <c r="BA731" s="22">
        <v>1393.8307031509923</v>
      </c>
      <c r="CU731" t="e">
        <v>#N/A</v>
      </c>
      <c r="CV731" t="e">
        <v>#N/A</v>
      </c>
    </row>
    <row r="732" spans="1:100" x14ac:dyDescent="0.25">
      <c r="A732">
        <v>2090</v>
      </c>
      <c r="B732" t="s">
        <v>1151</v>
      </c>
      <c r="C732" s="22">
        <v>3</v>
      </c>
      <c r="D732" s="17">
        <v>4.2105606961625046</v>
      </c>
      <c r="E732" s="17">
        <v>0</v>
      </c>
      <c r="F732" s="17">
        <v>0.47785968578697957</v>
      </c>
      <c r="G732" s="17">
        <v>0.47785968578697957</v>
      </c>
      <c r="H732" s="17">
        <v>0.41023666569982181</v>
      </c>
      <c r="I732" s="17">
        <v>0</v>
      </c>
      <c r="J732" s="17">
        <v>24.614199941989309</v>
      </c>
      <c r="K732" s="17">
        <v>0.41023666569982181</v>
      </c>
      <c r="L732" s="17">
        <v>-1.0000000000000009</v>
      </c>
      <c r="M732" s="17">
        <v>-1.0000000000000009</v>
      </c>
      <c r="N732" s="17">
        <v>8.2047333139964351</v>
      </c>
      <c r="O732" s="17">
        <v>29.30262032393879</v>
      </c>
      <c r="P732" s="17">
        <v>-1.1284604233104263</v>
      </c>
      <c r="Q732" s="17">
        <v>-3.7140872677127912</v>
      </c>
      <c r="R732" s="17">
        <v>-1.4305928937194197</v>
      </c>
      <c r="S732" s="17">
        <v>0.33978989686429156</v>
      </c>
      <c r="T732" s="17">
        <v>0.39934815447388522</v>
      </c>
      <c r="U732" s="17">
        <v>0.26848220289857644</v>
      </c>
      <c r="V732" s="17">
        <v>1.3924638883469741E-3</v>
      </c>
      <c r="W732" s="17">
        <v>23.951042097011126</v>
      </c>
      <c r="X732" s="17">
        <v>1.4771998017032926</v>
      </c>
      <c r="Y732" s="17">
        <v>-1.0000000000000009</v>
      </c>
      <c r="Z732" s="17">
        <v>-1.0000000000000009</v>
      </c>
      <c r="AA732" s="17">
        <v>59.213127031705241</v>
      </c>
      <c r="AB732" s="17">
        <v>0.36627784439832761</v>
      </c>
      <c r="AC732" s="17">
        <v>0.31224157790081841</v>
      </c>
      <c r="AD732" s="17">
        <v>5.5334134269124896E-2</v>
      </c>
      <c r="AE732" s="17">
        <v>36.692677828413537</v>
      </c>
      <c r="AF732" s="17">
        <v>0.61538461538461542</v>
      </c>
      <c r="AG732" s="17">
        <v>-1.0000000000000009</v>
      </c>
      <c r="AH732" s="17">
        <v>-1.0000000000000009</v>
      </c>
      <c r="AI732" s="17">
        <v>-2.5690448396158042E-2</v>
      </c>
      <c r="AJ732" s="17">
        <v>1.3924638883469741E-3</v>
      </c>
      <c r="AK732" s="17">
        <v>-3.2236999842829704E-2</v>
      </c>
      <c r="AL732" s="17">
        <v>-2.9728870785690906E-2</v>
      </c>
      <c r="AM732" s="17">
        <v>0.24567018592588671</v>
      </c>
      <c r="AN732" s="17">
        <v>-0.25657116507531386</v>
      </c>
      <c r="AO732" s="17">
        <v>5.9805696489330202</v>
      </c>
      <c r="AP732" s="17">
        <v>-6.5629234808113006</v>
      </c>
      <c r="AQ732" s="17">
        <v>48.565242039000438</v>
      </c>
      <c r="AR732" s="17">
        <v>1.0090127181250996</v>
      </c>
      <c r="AS732" s="17">
        <v>1.8874364674031159</v>
      </c>
      <c r="AT732" s="17">
        <v>-1.0000000000000009</v>
      </c>
      <c r="AU732" s="17">
        <v>-1.0000000000000009</v>
      </c>
      <c r="AV732" s="17">
        <v>-0.95273320793243976</v>
      </c>
      <c r="AW732" s="17">
        <v>81.95282387483276</v>
      </c>
      <c r="AX732" s="17">
        <v>81.578261295744284</v>
      </c>
      <c r="AY732" s="17">
        <v>0.29294112532164229</v>
      </c>
      <c r="AZ732" s="17">
        <v>42.068268108227286</v>
      </c>
      <c r="BA732" s="22">
        <v>1520.4073965750647</v>
      </c>
      <c r="CU732" t="e">
        <v>#N/A</v>
      </c>
      <c r="CV732" t="e">
        <v>#N/A</v>
      </c>
    </row>
    <row r="733" spans="1:100" x14ac:dyDescent="0.25">
      <c r="A733">
        <v>2095</v>
      </c>
      <c r="B733" t="s">
        <v>1152</v>
      </c>
      <c r="C733" s="22">
        <v>3</v>
      </c>
      <c r="D733" s="17">
        <v>4.4025501299051113</v>
      </c>
      <c r="E733" s="17">
        <v>0</v>
      </c>
      <c r="F733" s="17">
        <v>-0.45703946182876942</v>
      </c>
      <c r="G733" s="17">
        <v>-0.45703946182876942</v>
      </c>
      <c r="H733" s="17">
        <v>4.6940147267523893E-2</v>
      </c>
      <c r="I733" s="17">
        <v>0</v>
      </c>
      <c r="J733" s="17">
        <v>2.8164088360514321</v>
      </c>
      <c r="K733" s="17">
        <v>4.6940147267523893E-2</v>
      </c>
      <c r="L733" s="17">
        <v>-1.0000000000000011</v>
      </c>
      <c r="M733" s="17">
        <v>-1.0000000000000011</v>
      </c>
      <c r="N733" s="17">
        <v>0.93880294535047748</v>
      </c>
      <c r="O733" s="17">
        <v>6.7619195041277713</v>
      </c>
      <c r="P733" s="17">
        <v>0.71045456771577675</v>
      </c>
      <c r="Q733" s="17">
        <v>-2.9228483874198465</v>
      </c>
      <c r="R733" s="17">
        <v>-1.0677060895153061</v>
      </c>
      <c r="S733" s="17">
        <v>0.33333333333333387</v>
      </c>
      <c r="T733" s="17">
        <v>0.38830409648388509</v>
      </c>
      <c r="U733" s="17">
        <v>-0.2018183096033295</v>
      </c>
      <c r="V733" s="17">
        <v>-3.8917282494202341E-3</v>
      </c>
      <c r="W733" s="17">
        <v>18.759489787877797</v>
      </c>
      <c r="X733" s="17">
        <v>-0.11166262602270088</v>
      </c>
      <c r="Y733" s="17">
        <v>-1.0000000000000011</v>
      </c>
      <c r="Z733" s="17">
        <v>-1.0000000000000011</v>
      </c>
      <c r="AA733" s="17">
        <v>44.608698654466835</v>
      </c>
      <c r="AB733" s="17">
        <v>0.23469806697876658</v>
      </c>
      <c r="AC733" s="17">
        <v>0.16995771501814341</v>
      </c>
      <c r="AD733" s="17">
        <v>0.13368251712517704</v>
      </c>
      <c r="AE733" s="17">
        <v>26.916914956104364</v>
      </c>
      <c r="AF733" s="17">
        <v>0.25</v>
      </c>
      <c r="AG733" s="17">
        <v>-1.0000000000000011</v>
      </c>
      <c r="AH733" s="17">
        <v>-1.0000000000000011</v>
      </c>
      <c r="AI733" s="17">
        <v>-3.7800651953805241E-2</v>
      </c>
      <c r="AJ733" s="17">
        <v>-3.8917282494202341E-3</v>
      </c>
      <c r="AK733" s="17">
        <v>-6.1256802909916981E-2</v>
      </c>
      <c r="AL733" s="17">
        <v>-4.6294841704478645E-2</v>
      </c>
      <c r="AM733" s="17">
        <v>0.27951963979078376</v>
      </c>
      <c r="AN733" s="17">
        <v>0.15418380199020312</v>
      </c>
      <c r="AO733" s="17">
        <v>6.6817069802200093</v>
      </c>
      <c r="AP733" s="17">
        <v>3.6231208412326854</v>
      </c>
      <c r="AQ733" s="17">
        <v>21.575898623929231</v>
      </c>
      <c r="AR733" s="17">
        <v>0.51592739196446902</v>
      </c>
      <c r="AS733" s="17">
        <v>-6.4722478755176865E-2</v>
      </c>
      <c r="AT733" s="17">
        <v>-1.0000000000000011</v>
      </c>
      <c r="AU733" s="17">
        <v>-1.0000000000000011</v>
      </c>
      <c r="AV733" s="17">
        <v>-1.5247455513440757</v>
      </c>
      <c r="AW733" s="17">
        <v>54.993738999827329</v>
      </c>
      <c r="AX733" s="17">
        <v>53.848553135809162</v>
      </c>
      <c r="AY733" s="17">
        <v>-5.010343437538807E-2</v>
      </c>
      <c r="AZ733" s="17">
        <v>-27.332183785039675</v>
      </c>
      <c r="BA733" s="22">
        <v>1412.435293610258</v>
      </c>
      <c r="CU733" t="e">
        <v>#N/A</v>
      </c>
      <c r="CV733" t="e">
        <v>#N/A</v>
      </c>
    </row>
    <row r="734" spans="1:100" x14ac:dyDescent="0.25">
      <c r="A734">
        <v>2096</v>
      </c>
      <c r="B734" t="s">
        <v>1153</v>
      </c>
      <c r="C734" s="22">
        <v>3</v>
      </c>
      <c r="D734" s="17">
        <v>5.5597851788953934</v>
      </c>
      <c r="E734" s="17">
        <v>-1.1868962344314328E-3</v>
      </c>
      <c r="F734" s="17">
        <v>1.1868436600797057</v>
      </c>
      <c r="G734" s="17">
        <v>1.1868436600797057</v>
      </c>
      <c r="H734" s="17">
        <v>0.40656737942807419</v>
      </c>
      <c r="I734" s="17">
        <v>0</v>
      </c>
      <c r="J734" s="17">
        <v>24.394042765684453</v>
      </c>
      <c r="K734" s="17">
        <v>0.40656737942807419</v>
      </c>
      <c r="L734" s="17">
        <v>-1.0000000000000038</v>
      </c>
      <c r="M734" s="17">
        <v>-1.0000000000000038</v>
      </c>
      <c r="N734" s="17">
        <v>8.1313475885614785</v>
      </c>
      <c r="O734" s="17">
        <v>31.140671604659534</v>
      </c>
      <c r="P734" s="17">
        <v>-8.870791524189528E-3</v>
      </c>
      <c r="Q734" s="17">
        <v>-4.72777876513004</v>
      </c>
      <c r="R734" s="17">
        <v>-1.5965445527176383</v>
      </c>
      <c r="S734" s="17">
        <v>0.33333333333333459</v>
      </c>
      <c r="T734" s="17">
        <v>0.33333333333333459</v>
      </c>
      <c r="U734" s="17">
        <v>0.36788480282729474</v>
      </c>
      <c r="V734" s="17">
        <v>0.17229830173354993</v>
      </c>
      <c r="W734" s="17">
        <v>32.011295671977557</v>
      </c>
      <c r="X734" s="17">
        <v>2.765428308949073</v>
      </c>
      <c r="Y734" s="17">
        <v>-1.0000000000000038</v>
      </c>
      <c r="Z734" s="17">
        <v>-1.0000000000000038</v>
      </c>
      <c r="AA734" s="17">
        <v>63.288485115719951</v>
      </c>
      <c r="AB734" s="17">
        <v>0.2699435959367717</v>
      </c>
      <c r="AC734" s="17">
        <v>0.11027466582488328</v>
      </c>
      <c r="AD734" s="17">
        <v>0.27725641816754526</v>
      </c>
      <c r="AE734" s="17">
        <v>32.873733996460018</v>
      </c>
      <c r="AF734" s="17">
        <v>0.7142857142857143</v>
      </c>
      <c r="AG734" s="17">
        <v>-1.0000000000000038</v>
      </c>
      <c r="AH734" s="17">
        <v>-1.0000000000000038</v>
      </c>
      <c r="AI734" s="17">
        <v>-2.1819598040593909E-3</v>
      </c>
      <c r="AJ734" s="17">
        <v>0.17229830173354993</v>
      </c>
      <c r="AK734" s="17">
        <v>0.36924310927956167</v>
      </c>
      <c r="AL734" s="17">
        <v>-0.15260127190293207</v>
      </c>
      <c r="AM734" s="17">
        <v>-7.7837185575465994E-3</v>
      </c>
      <c r="AN734" s="17">
        <v>9.8469505384693665E-2</v>
      </c>
      <c r="AO734" s="17">
        <v>1.6516225824591431</v>
      </c>
      <c r="AP734" s="17">
        <v>1.698731275102682</v>
      </c>
      <c r="AQ734" s="17">
        <v>56.405338437662039</v>
      </c>
      <c r="AR734" s="17">
        <v>1.2068497712275135</v>
      </c>
      <c r="AS734" s="17">
        <v>3.1719956883771454</v>
      </c>
      <c r="AT734" s="17">
        <v>-1.0000000000000038</v>
      </c>
      <c r="AU734" s="17">
        <v>-1.0000000000000038</v>
      </c>
      <c r="AV734" s="17">
        <v>-0.40970089263793275</v>
      </c>
      <c r="AW734" s="17">
        <v>96.127887995482183</v>
      </c>
      <c r="AX734" s="17">
        <v>113.31407897275602</v>
      </c>
      <c r="AY734" s="17">
        <v>0.11684595031695208</v>
      </c>
      <c r="AZ734" s="17">
        <v>1.7542914437937103</v>
      </c>
      <c r="BA734" s="22">
        <v>1465.9578959638968</v>
      </c>
      <c r="CU734" t="e">
        <v>#N/A</v>
      </c>
      <c r="CV734" t="e">
        <v>#N/A</v>
      </c>
    </row>
    <row r="735" spans="1:100" x14ac:dyDescent="0.25">
      <c r="A735">
        <v>2102</v>
      </c>
      <c r="B735" t="s">
        <v>1154</v>
      </c>
      <c r="C735" s="22">
        <v>3</v>
      </c>
      <c r="D735" s="17">
        <v>4.918856174325362</v>
      </c>
      <c r="E735" s="17">
        <v>1.1038741912183653E-3</v>
      </c>
      <c r="F735" s="17">
        <v>5.6096896339848366</v>
      </c>
      <c r="G735" s="17">
        <v>5.6123293741207343</v>
      </c>
      <c r="H735" s="17">
        <v>0.16091220745081034</v>
      </c>
      <c r="I735" s="17">
        <v>0</v>
      </c>
      <c r="J735" s="17">
        <v>9.6547324470486195</v>
      </c>
      <c r="K735" s="17">
        <v>0.16091220745081034</v>
      </c>
      <c r="L735" s="17">
        <v>-1.0000000000000007</v>
      </c>
      <c r="M735" s="17">
        <v>-1.0000000000000007</v>
      </c>
      <c r="N735" s="17">
        <v>3.2182441490162077</v>
      </c>
      <c r="O735" s="17">
        <v>20.185917995494719</v>
      </c>
      <c r="P735" s="17">
        <v>-0.29582513780035347</v>
      </c>
      <c r="Q735" s="17">
        <v>6.5880417801929534</v>
      </c>
      <c r="R735" s="17">
        <v>1.9961395478437718</v>
      </c>
      <c r="S735" s="17">
        <v>0.33333333333333387</v>
      </c>
      <c r="T735" s="17">
        <v>0.4123909477537428</v>
      </c>
      <c r="U735" s="17">
        <v>-4.1551169280168929E-2</v>
      </c>
      <c r="V735" s="17">
        <v>0</v>
      </c>
      <c r="W735" s="17">
        <v>21.730436174243874</v>
      </c>
      <c r="X735" s="17">
        <v>0.47118941927584018</v>
      </c>
      <c r="Y735" s="17">
        <v>-1.0000000000000007</v>
      </c>
      <c r="Z735" s="17">
        <v>-1.0000000000000007</v>
      </c>
      <c r="AA735" s="17">
        <v>18.687889841830007</v>
      </c>
      <c r="AB735" s="17">
        <v>8.0378920071111679E-2</v>
      </c>
      <c r="AC735" s="17">
        <v>-8.420872417776587E-2</v>
      </c>
      <c r="AD735" s="17">
        <v>-9.6943913498498596E-2</v>
      </c>
      <c r="AE735" s="17">
        <v>-5.0386858802576358</v>
      </c>
      <c r="AF735" s="17">
        <v>0.41666666666666669</v>
      </c>
      <c r="AG735" s="17">
        <v>-1.0000000000000007</v>
      </c>
      <c r="AH735" s="17">
        <v>-1.0000000000000007</v>
      </c>
      <c r="AI735" s="17">
        <v>2.2804217533502154E-2</v>
      </c>
      <c r="AJ735" s="17">
        <v>0</v>
      </c>
      <c r="AK735" s="17">
        <v>-0.32330458760069186</v>
      </c>
      <c r="AL735" s="17">
        <v>0.12542277954149689</v>
      </c>
      <c r="AM735" s="17">
        <v>-0.17312392457016618</v>
      </c>
      <c r="AN735" s="17">
        <v>6.4272247674860603E-2</v>
      </c>
      <c r="AO735" s="17">
        <v>-5.9446210522576166</v>
      </c>
      <c r="AP735" s="17">
        <v>2.2339200895790001</v>
      </c>
      <c r="AQ735" s="17">
        <v>31.385168621292522</v>
      </c>
      <c r="AR735" s="17">
        <v>0.70417311180690767</v>
      </c>
      <c r="AS735" s="17">
        <v>0.63210162672665071</v>
      </c>
      <c r="AT735" s="17">
        <v>-1.0000000000000007</v>
      </c>
      <c r="AU735" s="17">
        <v>-1.0000000000000007</v>
      </c>
      <c r="AV735" s="17">
        <v>7.6084689219645023</v>
      </c>
      <c r="AW735" s="17">
        <v>41.107727926903721</v>
      </c>
      <c r="AX735" s="17">
        <v>41.563812277573767</v>
      </c>
      <c r="AY735" s="17">
        <v>0.11421199088432411</v>
      </c>
      <c r="AZ735" s="17">
        <v>-22.039434879780522</v>
      </c>
      <c r="BA735" s="22">
        <v>1455.4870896526215</v>
      </c>
      <c r="CU735" t="e">
        <v>#N/A</v>
      </c>
      <c r="CV735" t="e">
        <v>#N/A</v>
      </c>
    </row>
    <row r="736" spans="1:100" x14ac:dyDescent="0.25">
      <c r="A736">
        <v>2106</v>
      </c>
      <c r="B736" t="s">
        <v>1155</v>
      </c>
      <c r="C736" s="22">
        <v>3</v>
      </c>
      <c r="D736" s="17">
        <v>5.0318437917134577</v>
      </c>
      <c r="E736" s="17">
        <v>0.41684149903662709</v>
      </c>
      <c r="F736" s="17">
        <v>-0.19785102998082923</v>
      </c>
      <c r="G736" s="17">
        <v>-2.1871495401888451E-2</v>
      </c>
      <c r="H736" s="17">
        <v>0.16035887513746783</v>
      </c>
      <c r="I736" s="17">
        <v>0</v>
      </c>
      <c r="J736" s="17">
        <v>9.6215325082480678</v>
      </c>
      <c r="K736" s="17">
        <v>0.16035887513746783</v>
      </c>
      <c r="L736" s="17">
        <v>-1.0000000000000011</v>
      </c>
      <c r="M736" s="17">
        <v>-1.0000000000000011</v>
      </c>
      <c r="N736" s="17">
        <v>3.2071775027493561</v>
      </c>
      <c r="O736" s="17">
        <v>14.631504804559636</v>
      </c>
      <c r="P736" s="17">
        <v>1.5134027650720814</v>
      </c>
      <c r="Q736" s="17">
        <v>-4.9983636431858214</v>
      </c>
      <c r="R736" s="17">
        <v>-1.4503478560046696</v>
      </c>
      <c r="S736" s="17">
        <v>0.33333333333333348</v>
      </c>
      <c r="T736" s="17">
        <v>0.34910240792855529</v>
      </c>
      <c r="U736" s="17">
        <v>7.3462000435116246E-3</v>
      </c>
      <c r="V736" s="17">
        <v>-3.4930208703216371E-2</v>
      </c>
      <c r="W736" s="17">
        <v>19.779714298588665</v>
      </c>
      <c r="X736" s="17">
        <v>0.3446458174971912</v>
      </c>
      <c r="Y736" s="17">
        <v>-1.0000000000000011</v>
      </c>
      <c r="Z736" s="17">
        <v>-1.0000000000000011</v>
      </c>
      <c r="AA736" s="17">
        <v>32.079529344939523</v>
      </c>
      <c r="AB736" s="17">
        <v>8.4637044304123984E-2</v>
      </c>
      <c r="AC736" s="17">
        <v>0.10549507198267995</v>
      </c>
      <c r="AD736" s="17">
        <v>8.4871141760306398E-2</v>
      </c>
      <c r="AE736" s="17">
        <v>13.750162902355513</v>
      </c>
      <c r="AF736" s="17">
        <v>0.5</v>
      </c>
      <c r="AG736" s="17">
        <v>-1.0000000000000011</v>
      </c>
      <c r="AH736" s="17">
        <v>-1.0000000000000011</v>
      </c>
      <c r="AI736" s="17">
        <v>0</v>
      </c>
      <c r="AJ736" s="17">
        <v>-3.4930208703216371E-2</v>
      </c>
      <c r="AK736" s="17">
        <v>2.9947168926175251E-2</v>
      </c>
      <c r="AL736" s="17">
        <v>0.31537564792875772</v>
      </c>
      <c r="AM736" s="17">
        <v>-0.15308103058788181</v>
      </c>
      <c r="AN736" s="17">
        <v>0.14793700627611706</v>
      </c>
      <c r="AO736" s="17">
        <v>-3.6772899200661682</v>
      </c>
      <c r="AP736" s="17">
        <v>5.2753033965467173</v>
      </c>
      <c r="AQ736" s="17">
        <v>29.401246806836735</v>
      </c>
      <c r="AR736" s="17">
        <v>0.65485173260218399</v>
      </c>
      <c r="AS736" s="17">
        <v>0.50500469263465919</v>
      </c>
      <c r="AT736" s="17">
        <v>-1.0000000000000011</v>
      </c>
      <c r="AU736" s="17">
        <v>-1.0000000000000011</v>
      </c>
      <c r="AV736" s="17">
        <v>-1.4722193514065585</v>
      </c>
      <c r="AW736" s="17">
        <v>51.986337546045867</v>
      </c>
      <c r="AX736" s="17">
        <v>48.493316675724223</v>
      </c>
      <c r="AY736" s="17">
        <v>0.10328282946306323</v>
      </c>
      <c r="AZ736" s="17">
        <v>2.61265942377756</v>
      </c>
      <c r="BA736" s="22">
        <v>1421.5476670525768</v>
      </c>
      <c r="CU736" t="e">
        <v>#N/A</v>
      </c>
      <c r="CV736" t="e">
        <v>#N/A</v>
      </c>
    </row>
    <row r="737" spans="1:100" x14ac:dyDescent="0.25">
      <c r="A737">
        <v>2122</v>
      </c>
      <c r="B737" t="s">
        <v>1156</v>
      </c>
      <c r="C737" s="22">
        <v>3</v>
      </c>
      <c r="D737" s="17">
        <v>4.8854503006191283</v>
      </c>
      <c r="E737" s="17">
        <v>0.28106464356298511</v>
      </c>
      <c r="F737" s="17">
        <v>23.738689669562145</v>
      </c>
      <c r="G737" s="17">
        <v>23.835960346321642</v>
      </c>
      <c r="H737" s="17">
        <v>8.1670015379336394E-2</v>
      </c>
      <c r="I737" s="17">
        <v>0</v>
      </c>
      <c r="J737" s="17">
        <v>4.9002009227601819</v>
      </c>
      <c r="K737" s="17">
        <v>8.1670015379336394E-2</v>
      </c>
      <c r="L737" s="17">
        <v>-1.0000000000000013</v>
      </c>
      <c r="M737" s="17">
        <v>-1.0000000000000013</v>
      </c>
      <c r="N737" s="17">
        <v>1.6334003075867272</v>
      </c>
      <c r="O737" s="17">
        <v>33.62161156970096</v>
      </c>
      <c r="P737" s="17">
        <v>0.76474188116655095</v>
      </c>
      <c r="Q737" s="17">
        <v>40.111043765948637</v>
      </c>
      <c r="R737" s="17">
        <v>13.124156030550315</v>
      </c>
      <c r="S737" s="17">
        <v>0.33333333333333398</v>
      </c>
      <c r="T737" s="17">
        <v>0.38254318724817027</v>
      </c>
      <c r="U737" s="17">
        <v>0.45025406624254033</v>
      </c>
      <c r="V737" s="17">
        <v>-5.9022219181062065E-3</v>
      </c>
      <c r="W737" s="17">
        <v>43.142333981064098</v>
      </c>
      <c r="X737" s="17">
        <v>2.4490192925785279</v>
      </c>
      <c r="Y737" s="17">
        <v>-1.0000000000000013</v>
      </c>
      <c r="Z737" s="17">
        <v>-1.0000000000000013</v>
      </c>
      <c r="AA737" s="17">
        <v>110.96597623475969</v>
      </c>
      <c r="AB737" s="17">
        <v>0.37187828008039064</v>
      </c>
      <c r="AC737" s="17">
        <v>0.30218967012121223</v>
      </c>
      <c r="AD737" s="17">
        <v>0.41992177426130284</v>
      </c>
      <c r="AE737" s="17">
        <v>54.699486223145264</v>
      </c>
      <c r="AF737" s="17">
        <v>1</v>
      </c>
      <c r="AG737" s="17">
        <v>-1.0000000000000013</v>
      </c>
      <c r="AH737" s="17">
        <v>-1.0000000000000013</v>
      </c>
      <c r="AI737" s="17">
        <v>0.66634360043643337</v>
      </c>
      <c r="AJ737" s="17">
        <v>-5.9022219181062065E-3</v>
      </c>
      <c r="AK737" s="17">
        <v>7.7477900801226587E-2</v>
      </c>
      <c r="AL737" s="17">
        <v>-8.4798090737889353E-2</v>
      </c>
      <c r="AM737" s="17">
        <v>-3.7571428632706162E-3</v>
      </c>
      <c r="AN737" s="17">
        <v>0.53149561069833107</v>
      </c>
      <c r="AO737" s="17">
        <v>0.29346093242436594</v>
      </c>
      <c r="AP737" s="17">
        <v>12.863399813768824</v>
      </c>
      <c r="AQ737" s="17">
        <v>48.042534903824269</v>
      </c>
      <c r="AR737" s="17">
        <v>1.1602283649059375</v>
      </c>
      <c r="AS737" s="17">
        <v>2.5306893079578621</v>
      </c>
      <c r="AT737" s="17">
        <v>-1.0000000000000013</v>
      </c>
      <c r="AU737" s="17">
        <v>-1.0000000000000013</v>
      </c>
      <c r="AV737" s="17">
        <v>36.960116376871966</v>
      </c>
      <c r="AW737" s="17">
        <v>157.45098761822948</v>
      </c>
      <c r="AX737" s="17">
        <v>170.18763743514751</v>
      </c>
      <c r="AY737" s="17">
        <v>0.4578883259931254</v>
      </c>
      <c r="AZ737" s="17">
        <v>97.693656274053708</v>
      </c>
      <c r="BA737" s="22">
        <v>1701.3221237306109</v>
      </c>
      <c r="CU737" t="e">
        <v>#N/A</v>
      </c>
      <c r="CV737" t="e">
        <v>#N/A</v>
      </c>
    </row>
    <row r="738" spans="1:100" x14ac:dyDescent="0.25">
      <c r="A738">
        <v>2129</v>
      </c>
      <c r="B738" t="s">
        <v>1157</v>
      </c>
      <c r="C738" s="22">
        <v>3</v>
      </c>
      <c r="D738" s="17">
        <v>4.7276821907454325</v>
      </c>
      <c r="E738" s="17">
        <v>0</v>
      </c>
      <c r="F738" s="17">
        <v>0.53870680305036112</v>
      </c>
      <c r="G738" s="17">
        <v>0.53870680305036112</v>
      </c>
      <c r="H738" s="17">
        <v>0.20312985652962795</v>
      </c>
      <c r="I738" s="17">
        <v>0</v>
      </c>
      <c r="J738" s="17">
        <v>12.187791391777671</v>
      </c>
      <c r="K738" s="17">
        <v>0.20312985652962795</v>
      </c>
      <c r="L738" s="17">
        <v>-0.99999999999999967</v>
      </c>
      <c r="M738" s="17">
        <v>-0.99999999999999967</v>
      </c>
      <c r="N738" s="17">
        <v>4.0625971305925574</v>
      </c>
      <c r="O738" s="17">
        <v>17.45418038557348</v>
      </c>
      <c r="P738" s="17">
        <v>0.48407956695056775</v>
      </c>
      <c r="Q738" s="17">
        <v>9.0300302129969765</v>
      </c>
      <c r="R738" s="17">
        <v>2.9600223268872714</v>
      </c>
      <c r="S738" s="17">
        <v>0.31988654802718791</v>
      </c>
      <c r="T738" s="17">
        <v>0.31966419970726878</v>
      </c>
      <c r="U738" s="17">
        <v>-0.22038812607304509</v>
      </c>
      <c r="V738" s="17">
        <v>-1.653281794276789E-2</v>
      </c>
      <c r="W738" s="17">
        <v>7.9799978875605992</v>
      </c>
      <c r="X738" s="17">
        <v>-0.55799765437002435</v>
      </c>
      <c r="Y738" s="17">
        <v>-0.99999999999999967</v>
      </c>
      <c r="Z738" s="17">
        <v>-0.99999999999999967</v>
      </c>
      <c r="AA738" s="17">
        <v>23.865624402647875</v>
      </c>
      <c r="AB738" s="17">
        <v>4.6462672356916111E-2</v>
      </c>
      <c r="AC738" s="17">
        <v>4.3907209591373071E-2</v>
      </c>
      <c r="AD738" s="17">
        <v>0.16814220181571124</v>
      </c>
      <c r="AE738" s="17">
        <v>12.925604188200021</v>
      </c>
      <c r="AF738" s="17">
        <v>0.5</v>
      </c>
      <c r="AG738" s="17">
        <v>-0.99999999999999967</v>
      </c>
      <c r="AH738" s="17">
        <v>-0.99999999999999967</v>
      </c>
      <c r="AI738" s="17">
        <v>0</v>
      </c>
      <c r="AJ738" s="17">
        <v>-1.653281794276789E-2</v>
      </c>
      <c r="AK738" s="17">
        <v>0.32411494796632601</v>
      </c>
      <c r="AL738" s="17">
        <v>0.1187638225585991</v>
      </c>
      <c r="AM738" s="17">
        <v>-2.5737995044058798E-2</v>
      </c>
      <c r="AN738" s="17">
        <v>0.44866797702830363</v>
      </c>
      <c r="AO738" s="17">
        <v>0.97712486373015972</v>
      </c>
      <c r="AP738" s="17">
        <v>11.810518538500594</v>
      </c>
      <c r="AQ738" s="17">
        <v>20.16778927933828</v>
      </c>
      <c r="AR738" s="17">
        <v>0.40262980371864326</v>
      </c>
      <c r="AS738" s="17">
        <v>-0.35486779784039646</v>
      </c>
      <c r="AT738" s="17">
        <v>-0.99999999999999967</v>
      </c>
      <c r="AU738" s="17">
        <v>-0.99999999999999967</v>
      </c>
      <c r="AV738" s="17">
        <v>3.4987291299376322</v>
      </c>
      <c r="AW738" s="17">
        <v>53.130323326721978</v>
      </c>
      <c r="AX738" s="17">
        <v>51.477041532445178</v>
      </c>
      <c r="AY738" s="17">
        <v>0.22625394376321875</v>
      </c>
      <c r="AZ738" s="17">
        <v>37.294343426818081</v>
      </c>
      <c r="BA738" s="22">
        <v>1433.2759838779209</v>
      </c>
      <c r="CU738" t="e">
        <v>#N/A</v>
      </c>
      <c r="CV738" t="e">
        <v>#N/A</v>
      </c>
    </row>
    <row r="739" spans="1:100" x14ac:dyDescent="0.25">
      <c r="A739">
        <v>2130</v>
      </c>
      <c r="B739" t="s">
        <v>1158</v>
      </c>
      <c r="C739" s="22">
        <v>3</v>
      </c>
      <c r="D739" s="17">
        <v>4.6903057709417455</v>
      </c>
      <c r="E739" s="17">
        <v>0.13930114519543266</v>
      </c>
      <c r="F739" s="17">
        <v>-0.20301457880262092</v>
      </c>
      <c r="G739" s="17">
        <v>-0.21452483339052653</v>
      </c>
      <c r="H739" s="17">
        <v>0.34721006695733264</v>
      </c>
      <c r="I739" s="17">
        <v>0</v>
      </c>
      <c r="J739" s="17">
        <v>20.832604017439959</v>
      </c>
      <c r="K739" s="17">
        <v>0.34721006695733264</v>
      </c>
      <c r="L739" s="17">
        <v>-0.99999999999999911</v>
      </c>
      <c r="M739" s="17">
        <v>-0.99999999999999911</v>
      </c>
      <c r="N739" s="17">
        <v>6.9442013391466517</v>
      </c>
      <c r="O739" s="17">
        <v>25.308384954991155</v>
      </c>
      <c r="P739" s="17">
        <v>-3.5578408420630896</v>
      </c>
      <c r="Q739" s="17">
        <v>1.9674063895015792</v>
      </c>
      <c r="R739" s="17">
        <v>0.17042485106287975</v>
      </c>
      <c r="S739" s="17">
        <v>0.33333333333333315</v>
      </c>
      <c r="T739" s="17">
        <v>0.35962536220236618</v>
      </c>
      <c r="U739" s="17">
        <v>0.75979408715490671</v>
      </c>
      <c r="V739" s="17">
        <v>0.11177769437593668</v>
      </c>
      <c r="W739" s="17">
        <v>48.692816404368372</v>
      </c>
      <c r="X739" s="17">
        <v>4.0818831723226454</v>
      </c>
      <c r="Y739" s="17">
        <v>-0.99999999999999911</v>
      </c>
      <c r="Z739" s="17">
        <v>-0.99999999999999911</v>
      </c>
      <c r="AA739" s="17">
        <v>71.220880037881656</v>
      </c>
      <c r="AB739" s="17">
        <v>0.31057151400286825</v>
      </c>
      <c r="AC739" s="17">
        <v>0.26825152404059488</v>
      </c>
      <c r="AD739" s="17">
        <v>-0.13167026239445634</v>
      </c>
      <c r="AE739" s="17">
        <v>22.35763878245033</v>
      </c>
      <c r="AF739" s="17">
        <v>0.7142857142857143</v>
      </c>
      <c r="AG739" s="17">
        <v>-0.99999999999999911</v>
      </c>
      <c r="AH739" s="17">
        <v>-0.99999999999999911</v>
      </c>
      <c r="AI739" s="17">
        <v>-1.7624690973018818E-3</v>
      </c>
      <c r="AJ739" s="17">
        <v>0.11177769437593668</v>
      </c>
      <c r="AK739" s="17">
        <v>0.16606802257961711</v>
      </c>
      <c r="AL739" s="17">
        <v>5.668014702726127E-2</v>
      </c>
      <c r="AM739" s="17">
        <v>7.2074710366798439E-2</v>
      </c>
      <c r="AN739" s="17">
        <v>-0.34648894606922442</v>
      </c>
      <c r="AO739" s="17">
        <v>2.6322078720680464</v>
      </c>
      <c r="AP739" s="17">
        <v>-8.3788229165943058</v>
      </c>
      <c r="AQ739" s="17">
        <v>69.525420421808363</v>
      </c>
      <c r="AR739" s="17">
        <v>1.5645304770665418</v>
      </c>
      <c r="AS739" s="17">
        <v>4.4290932392799771</v>
      </c>
      <c r="AT739" s="17">
        <v>-0.99999999999999911</v>
      </c>
      <c r="AU739" s="17">
        <v>-0.99999999999999911</v>
      </c>
      <c r="AV739" s="17">
        <v>-4.4099982327646503E-2</v>
      </c>
      <c r="AW739" s="17">
        <v>88.150442076278466</v>
      </c>
      <c r="AX739" s="17">
        <v>99.292962131926089</v>
      </c>
      <c r="AY739" s="17">
        <v>0.18612751291669569</v>
      </c>
      <c r="AZ739" s="17">
        <v>30.811447492325339</v>
      </c>
      <c r="BA739" s="22">
        <v>1521.0398646753324</v>
      </c>
      <c r="CU739" t="e">
        <v>#N/A</v>
      </c>
      <c r="CV739" t="e">
        <v>#N/A</v>
      </c>
    </row>
    <row r="740" spans="1:100" x14ac:dyDescent="0.25">
      <c r="A740">
        <v>2135</v>
      </c>
      <c r="B740" t="s">
        <v>1159</v>
      </c>
      <c r="C740" s="22">
        <v>3</v>
      </c>
      <c r="D740" s="17">
        <v>5.320927791223891</v>
      </c>
      <c r="E740" s="17">
        <v>9.2496917914066848E-2</v>
      </c>
      <c r="F740" s="17">
        <v>0.85091662015752167</v>
      </c>
      <c r="G740" s="17">
        <v>0.87576456565735994</v>
      </c>
      <c r="H740" s="17">
        <v>0.35248607235998614</v>
      </c>
      <c r="I740" s="17">
        <v>0</v>
      </c>
      <c r="J740" s="17">
        <v>21.149164341599171</v>
      </c>
      <c r="K740" s="17">
        <v>0.35248607235998614</v>
      </c>
      <c r="L740" s="17">
        <v>-1.0000000000000004</v>
      </c>
      <c r="M740" s="17">
        <v>-1.0000000000000004</v>
      </c>
      <c r="N740" s="17">
        <v>7.0497214471997243</v>
      </c>
      <c r="O740" s="17">
        <v>27.345856698480432</v>
      </c>
      <c r="P740" s="17">
        <v>-6.7713710411289624E-2</v>
      </c>
      <c r="Q740" s="17">
        <v>-3.9124339747053445</v>
      </c>
      <c r="R740" s="17">
        <v>-1.2679762465368951</v>
      </c>
      <c r="S740" s="17">
        <v>0.32761894674057523</v>
      </c>
      <c r="T740" s="17">
        <v>0.32208398711873398</v>
      </c>
      <c r="U740" s="17">
        <v>0.43360955659167777</v>
      </c>
      <c r="V740" s="17">
        <v>-2.9405514075186174E-2</v>
      </c>
      <c r="W740" s="17">
        <v>28.05683616063256</v>
      </c>
      <c r="X740" s="17">
        <v>1.8439726572003159</v>
      </c>
      <c r="Y740" s="17">
        <v>-1.0000000000000004</v>
      </c>
      <c r="Z740" s="17">
        <v>-1.0000000000000004</v>
      </c>
      <c r="AA740" s="17">
        <v>73.583585496682886</v>
      </c>
      <c r="AB740" s="17">
        <v>0.14132906875537321</v>
      </c>
      <c r="AC740" s="17">
        <v>0.28543170807332019</v>
      </c>
      <c r="AD740" s="17">
        <v>0.50913373482305047</v>
      </c>
      <c r="AE740" s="17">
        <v>46.794725582587212</v>
      </c>
      <c r="AF740" s="17">
        <v>0.55555555555555558</v>
      </c>
      <c r="AG740" s="17">
        <v>-1.0000000000000004</v>
      </c>
      <c r="AH740" s="17">
        <v>-1.0000000000000004</v>
      </c>
      <c r="AI740" s="17">
        <v>8.9028615583985407E-3</v>
      </c>
      <c r="AJ740" s="17">
        <v>-2.9405514075186174E-2</v>
      </c>
      <c r="AK740" s="17">
        <v>0.19808645782505122</v>
      </c>
      <c r="AL740" s="17">
        <v>-7.4368877414604434E-2</v>
      </c>
      <c r="AM740" s="17">
        <v>0.6935172501217326</v>
      </c>
      <c r="AN740" s="17">
        <v>-8.3550014304241832E-2</v>
      </c>
      <c r="AO740" s="17">
        <v>18.328363542168585</v>
      </c>
      <c r="AP740" s="17">
        <v>-2.4605947446790664</v>
      </c>
      <c r="AQ740" s="17">
        <v>49.206000502231731</v>
      </c>
      <c r="AR740" s="17">
        <v>1.0539069763758011</v>
      </c>
      <c r="AS740" s="17">
        <v>2.1964587295603035</v>
      </c>
      <c r="AT740" s="17">
        <v>-1.0000000000000004</v>
      </c>
      <c r="AU740" s="17">
        <v>-1.0000000000000004</v>
      </c>
      <c r="AV740" s="17">
        <v>-0.39221168087953562</v>
      </c>
      <c r="AW740" s="17">
        <v>98.468847450484276</v>
      </c>
      <c r="AX740" s="17">
        <v>95.706353274133605</v>
      </c>
      <c r="AY740" s="17">
        <v>0.13303360223864566</v>
      </c>
      <c r="AZ740" s="17">
        <v>6.9429590964018546</v>
      </c>
      <c r="BA740" s="22">
        <v>1461.7045178808303</v>
      </c>
      <c r="CU740" t="e">
        <v>#N/A</v>
      </c>
      <c r="CV740" t="e">
        <v>#N/A</v>
      </c>
    </row>
    <row r="741" spans="1:100" x14ac:dyDescent="0.25">
      <c r="A741">
        <v>2136</v>
      </c>
      <c r="B741" t="s">
        <v>1160</v>
      </c>
      <c r="C741" s="22">
        <v>3</v>
      </c>
      <c r="D741" s="17">
        <v>2.8321580857424591</v>
      </c>
      <c r="E741" s="17">
        <v>3.5350899131942198E-2</v>
      </c>
      <c r="F741" s="17">
        <v>-0.30970762242675609</v>
      </c>
      <c r="G741" s="17">
        <v>-0.2834393896465055</v>
      </c>
      <c r="H741" s="17">
        <v>0.14523577287694281</v>
      </c>
      <c r="I741" s="17">
        <v>0</v>
      </c>
      <c r="J741" s="17">
        <v>8.7141463726165664</v>
      </c>
      <c r="K741" s="17">
        <v>0.14523577287694281</v>
      </c>
      <c r="L741" s="17">
        <v>-0.99999999999999933</v>
      </c>
      <c r="M741" s="17">
        <v>-0.99999999999999933</v>
      </c>
      <c r="N741" s="17">
        <v>2.9047154575388556</v>
      </c>
      <c r="O741" s="17">
        <v>11.262865068712518</v>
      </c>
      <c r="P741" s="17">
        <v>-0.46790932594428869</v>
      </c>
      <c r="Q741" s="17">
        <v>-3.9140800827135549</v>
      </c>
      <c r="R741" s="17">
        <v>-1.3447397658533686</v>
      </c>
      <c r="S741" s="17">
        <v>0.33333333333333293</v>
      </c>
      <c r="T741" s="17">
        <v>0.33333333333333293</v>
      </c>
      <c r="U741" s="17">
        <v>2.1729624518782267E-2</v>
      </c>
      <c r="V741" s="17">
        <v>-5.4960993626255769E-2</v>
      </c>
      <c r="W741" s="17">
        <v>19.527980987289997</v>
      </c>
      <c r="X741" s="17">
        <v>0.2785834301073174</v>
      </c>
      <c r="Y741" s="17">
        <v>-0.99999999999999933</v>
      </c>
      <c r="Z741" s="17">
        <v>-0.99999999999999933</v>
      </c>
      <c r="AA741" s="17">
        <v>25.572878728754151</v>
      </c>
      <c r="AB741" s="17">
        <v>0.22841578737072551</v>
      </c>
      <c r="AC741" s="17">
        <v>-0.11606958372451531</v>
      </c>
      <c r="AD741" s="17">
        <v>3.5446546500140258E-2</v>
      </c>
      <c r="AE741" s="17">
        <v>7.3896375073175076</v>
      </c>
      <c r="AF741" s="17">
        <v>0.22222222222222221</v>
      </c>
      <c r="AG741" s="17">
        <v>-0.99999999999999933</v>
      </c>
      <c r="AH741" s="17">
        <v>-0.99999999999999933</v>
      </c>
      <c r="AI741" s="17">
        <v>1.9981200834910721E-2</v>
      </c>
      <c r="AJ741" s="17">
        <v>-5.4960993626255769E-2</v>
      </c>
      <c r="AK741" s="17">
        <v>-0.14717657456689462</v>
      </c>
      <c r="AL741" s="17">
        <v>9.3108830486434785E-2</v>
      </c>
      <c r="AM741" s="17">
        <v>-0.11657287039952313</v>
      </c>
      <c r="AN741" s="17">
        <v>-0.2396865269586482</v>
      </c>
      <c r="AO741" s="17">
        <v>-3.6502046328225517</v>
      </c>
      <c r="AP741" s="17">
        <v>-5.526619021534029</v>
      </c>
      <c r="AQ741" s="17">
        <v>28.242127359906569</v>
      </c>
      <c r="AR741" s="17">
        <v>0.63343529755919203</v>
      </c>
      <c r="AS741" s="17">
        <v>0.42381920298426046</v>
      </c>
      <c r="AT741" s="17">
        <v>-0.99999999999999933</v>
      </c>
      <c r="AU741" s="17">
        <v>-0.99999999999999933</v>
      </c>
      <c r="AV741" s="17">
        <v>-1.6281791554998735</v>
      </c>
      <c r="AW741" s="17">
        <v>31.309124775932649</v>
      </c>
      <c r="AX741" s="17">
        <v>26.212649430005261</v>
      </c>
      <c r="AY741" s="17">
        <v>-0.12086424784574268</v>
      </c>
      <c r="AZ741" s="17">
        <v>-65.554076753082938</v>
      </c>
      <c r="BA741" s="22">
        <v>1345.1179245366777</v>
      </c>
      <c r="CU741" t="e">
        <v>#N/A</v>
      </c>
      <c r="CV741" t="e">
        <v>#N/A</v>
      </c>
    </row>
    <row r="742" spans="1:100" x14ac:dyDescent="0.25">
      <c r="A742">
        <v>2137</v>
      </c>
      <c r="B742" t="s">
        <v>1161</v>
      </c>
      <c r="C742" s="22">
        <v>3</v>
      </c>
      <c r="D742" s="17">
        <v>5.2833093838917513</v>
      </c>
      <c r="E742" s="17">
        <v>-0.11287853321285725</v>
      </c>
      <c r="F742" s="17">
        <v>2.1946782024342255</v>
      </c>
      <c r="G742" s="17">
        <v>2.1655501774915171</v>
      </c>
      <c r="H742" s="17">
        <v>0.20751572691398509</v>
      </c>
      <c r="I742" s="17">
        <v>0</v>
      </c>
      <c r="J742" s="17">
        <v>12.450943614839108</v>
      </c>
      <c r="K742" s="17">
        <v>0.20751572691398509</v>
      </c>
      <c r="L742" s="17">
        <v>-1.0000000000000004</v>
      </c>
      <c r="M742" s="17">
        <v>-1.0000000000000004</v>
      </c>
      <c r="N742" s="17">
        <v>4.1503145382797024</v>
      </c>
      <c r="O742" s="17">
        <v>19.899803176222367</v>
      </c>
      <c r="P742" s="17">
        <v>7.100994651538059E-2</v>
      </c>
      <c r="Q742" s="17">
        <v>-7.9496504281321267E-2</v>
      </c>
      <c r="R742" s="17">
        <v>-0.2156688495776741</v>
      </c>
      <c r="S742" s="17">
        <v>0.33333333333333337</v>
      </c>
      <c r="T742" s="17">
        <v>0.33333333333333337</v>
      </c>
      <c r="U742" s="17">
        <v>0.34092016334056541</v>
      </c>
      <c r="V742" s="17">
        <v>0.27706966557531681</v>
      </c>
      <c r="W742" s="17">
        <v>43.085630746742574</v>
      </c>
      <c r="X742" s="17">
        <v>3.4852495865668445</v>
      </c>
      <c r="Y742" s="17">
        <v>-1.0000000000000004</v>
      </c>
      <c r="Z742" s="17">
        <v>-1.0000000000000004</v>
      </c>
      <c r="AA742" s="17">
        <v>80.159819658388642</v>
      </c>
      <c r="AB742" s="17">
        <v>0.31142871746039824</v>
      </c>
      <c r="AC742" s="17">
        <v>0.2301705370255987</v>
      </c>
      <c r="AD742" s="17">
        <v>0.20419790073847852</v>
      </c>
      <c r="AE742" s="17">
        <v>37.289857761223786</v>
      </c>
      <c r="AF742" s="17">
        <v>0.8</v>
      </c>
      <c r="AG742" s="17">
        <v>-1.0000000000000004</v>
      </c>
      <c r="AH742" s="17">
        <v>-1.0000000000000004</v>
      </c>
      <c r="AI742" s="17">
        <v>7.8876197488984487E-3</v>
      </c>
      <c r="AJ742" s="17">
        <v>0.27706966557531681</v>
      </c>
      <c r="AK742" s="17">
        <v>7.8278892261381031E-2</v>
      </c>
      <c r="AL742" s="17">
        <v>-0.17213108874766275</v>
      </c>
      <c r="AM742" s="17">
        <v>-0.10164630593471359</v>
      </c>
      <c r="AN742" s="17">
        <v>5.4810006270292408E-2</v>
      </c>
      <c r="AO742" s="17">
        <v>-2.1497631870609348</v>
      </c>
      <c r="AP742" s="17">
        <v>0.50959471301899661</v>
      </c>
      <c r="AQ742" s="17">
        <v>55.536574361581678</v>
      </c>
      <c r="AR742" s="17">
        <v>1.2846564955825495</v>
      </c>
      <c r="AS742" s="17">
        <v>3.6927653134808285</v>
      </c>
      <c r="AT742" s="17">
        <v>-1.0000000000000004</v>
      </c>
      <c r="AU742" s="17">
        <v>-1.0000000000000004</v>
      </c>
      <c r="AV742" s="17">
        <v>1.9498813279138414</v>
      </c>
      <c r="AW742" s="17">
        <v>100.56921754763005</v>
      </c>
      <c r="AX742" s="17">
        <v>128.43393650013965</v>
      </c>
      <c r="AY742" s="17">
        <v>0.31811671016778026</v>
      </c>
      <c r="AZ742" s="17">
        <v>2.0761072219515184</v>
      </c>
      <c r="BA742" s="22">
        <v>1587.2724313590545</v>
      </c>
      <c r="CU742" t="e">
        <v>#N/A</v>
      </c>
      <c r="CV742" t="e">
        <v>#N/A</v>
      </c>
    </row>
    <row r="743" spans="1:100" x14ac:dyDescent="0.25">
      <c r="A743">
        <v>2141</v>
      </c>
      <c r="B743" t="s">
        <v>1162</v>
      </c>
      <c r="C743" s="22">
        <v>3</v>
      </c>
      <c r="D743" s="17">
        <v>5.0776520197396104</v>
      </c>
      <c r="E743" s="17">
        <v>3.5030002272793931E-2</v>
      </c>
      <c r="F743" s="17">
        <v>1.9563207822266855</v>
      </c>
      <c r="G743" s="17">
        <v>1.9710805118074832</v>
      </c>
      <c r="H743" s="17">
        <v>0.1805907524901974</v>
      </c>
      <c r="I743" s="17">
        <v>0</v>
      </c>
      <c r="J743" s="17">
        <v>10.835445149411832</v>
      </c>
      <c r="K743" s="17">
        <v>0.1805907524901974</v>
      </c>
      <c r="L743" s="17">
        <v>-0.99999999999999944</v>
      </c>
      <c r="M743" s="17">
        <v>-0.99999999999999944</v>
      </c>
      <c r="N743" s="17">
        <v>3.6118150498039467</v>
      </c>
      <c r="O743" s="17">
        <v>17.884177680958924</v>
      </c>
      <c r="P743" s="17">
        <v>-3.5726782010850715E-3</v>
      </c>
      <c r="Q743" s="17">
        <v>2.1006139637750514</v>
      </c>
      <c r="R743" s="17">
        <v>0.63408802768880002</v>
      </c>
      <c r="S743" s="17">
        <v>0.33333333333333309</v>
      </c>
      <c r="T743" s="17">
        <v>0.37624440125018721</v>
      </c>
      <c r="U743" s="17">
        <v>6.5950236023557457E-2</v>
      </c>
      <c r="V743" s="17">
        <v>0</v>
      </c>
      <c r="W743" s="17">
        <v>23.797488724675233</v>
      </c>
      <c r="X743" s="17">
        <v>0.8469466324581052</v>
      </c>
      <c r="Y743" s="17">
        <v>-0.99999999999999944</v>
      </c>
      <c r="Z743" s="17">
        <v>-0.99999999999999944</v>
      </c>
      <c r="AA743" s="17">
        <v>60.903082180472225</v>
      </c>
      <c r="AB743" s="17">
        <v>8.3561509550926727E-2</v>
      </c>
      <c r="AC743" s="17">
        <v>0.23225734167386036</v>
      </c>
      <c r="AD743" s="17">
        <v>0.41361125733737653</v>
      </c>
      <c r="AE743" s="17">
        <v>36.471505428108188</v>
      </c>
      <c r="AF743" s="17">
        <v>0.8571428571428571</v>
      </c>
      <c r="AG743" s="17">
        <v>-0.99999999999999944</v>
      </c>
      <c r="AH743" s="17">
        <v>-0.99999999999999944</v>
      </c>
      <c r="AI743" s="17">
        <v>2.9161663295893987E-3</v>
      </c>
      <c r="AJ743" s="17">
        <v>0</v>
      </c>
      <c r="AK743" s="17">
        <v>0.16833369087625016</v>
      </c>
      <c r="AL743" s="17">
        <v>0.21305868775174525</v>
      </c>
      <c r="AM743" s="17">
        <v>-0.2609175220994141</v>
      </c>
      <c r="AN743" s="17">
        <v>0.10721417361118038</v>
      </c>
      <c r="AO743" s="17">
        <v>-5.6812695981041053</v>
      </c>
      <c r="AP743" s="17">
        <v>3.7456477790382356</v>
      </c>
      <c r="AQ743" s="17">
        <v>34.632933874087058</v>
      </c>
      <c r="AR743" s="17">
        <v>0.77552797060707779</v>
      </c>
      <c r="AS743" s="17">
        <v>1.0275373849483023</v>
      </c>
      <c r="AT743" s="17">
        <v>-0.99999999999999944</v>
      </c>
      <c r="AU743" s="17">
        <v>-0.99999999999999944</v>
      </c>
      <c r="AV743" s="17">
        <v>2.6051685394962836</v>
      </c>
      <c r="AW743" s="17">
        <v>82.532907640469404</v>
      </c>
      <c r="AX743" s="17">
        <v>82.591230967061222</v>
      </c>
      <c r="AY743" s="17">
        <v>0.3996600729024723</v>
      </c>
      <c r="AZ743" s="17">
        <v>28.827473826298455</v>
      </c>
      <c r="BA743" s="22">
        <v>1501.7654225700262</v>
      </c>
      <c r="CU743" t="e">
        <v>#N/A</v>
      </c>
      <c r="CV743" t="e">
        <v>#N/A</v>
      </c>
    </row>
    <row r="744" spans="1:100" x14ac:dyDescent="0.25">
      <c r="A744">
        <v>2143</v>
      </c>
      <c r="B744" t="s">
        <v>1163</v>
      </c>
      <c r="C744" s="22">
        <v>3</v>
      </c>
      <c r="D744" s="17">
        <v>4.8396976371573928</v>
      </c>
      <c r="E744" s="17">
        <v>7.6689080855278506</v>
      </c>
      <c r="F744" s="17">
        <v>0.11308392013576145</v>
      </c>
      <c r="G744" s="17">
        <v>2.4460231586784897</v>
      </c>
      <c r="H744" s="17">
        <v>-6.7640832429901487E-2</v>
      </c>
      <c r="I744" s="17">
        <v>0</v>
      </c>
      <c r="J744" s="17">
        <v>-4.058449945794095</v>
      </c>
      <c r="K744" s="17">
        <v>-6.7640832429901487E-2</v>
      </c>
      <c r="L744" s="17">
        <v>-1.0000000000000029</v>
      </c>
      <c r="M744" s="17">
        <v>-1.0000000000000029</v>
      </c>
      <c r="N744" s="17">
        <v>-1.3528166485980311</v>
      </c>
      <c r="O744" s="17">
        <v>3.2272708500417879</v>
      </c>
      <c r="P744" s="17">
        <v>-1.2360881804642365</v>
      </c>
      <c r="Q744" s="17">
        <v>8.7391111485310766</v>
      </c>
      <c r="R744" s="17">
        <v>2.7727300554582546</v>
      </c>
      <c r="S744" s="17">
        <v>0.33333333333333448</v>
      </c>
      <c r="T744" s="17">
        <v>0.35860640998438736</v>
      </c>
      <c r="U744" s="17">
        <v>0.29051427273386543</v>
      </c>
      <c r="V744" s="17">
        <v>0.12659066248157463</v>
      </c>
      <c r="W744" s="17">
        <v>47.067420438522539</v>
      </c>
      <c r="X744" s="17">
        <v>2.7064547182235876</v>
      </c>
      <c r="Y744" s="17">
        <v>-1.0000000000000029</v>
      </c>
      <c r="Z744" s="17">
        <v>-1.0000000000000029</v>
      </c>
      <c r="AA744" s="17">
        <v>87.325442282785559</v>
      </c>
      <c r="AB744" s="17">
        <v>0.24802894302358156</v>
      </c>
      <c r="AC744" s="17">
        <v>0.27671328702454112</v>
      </c>
      <c r="AD744" s="17">
        <v>0.22496360572797194</v>
      </c>
      <c r="AE744" s="17">
        <v>37.48529178880473</v>
      </c>
      <c r="AF744" s="17">
        <v>0.83333333333333337</v>
      </c>
      <c r="AG744" s="17">
        <v>-1.0000000000000029</v>
      </c>
      <c r="AH744" s="17">
        <v>-1.0000000000000029</v>
      </c>
      <c r="AI744" s="17">
        <v>0</v>
      </c>
      <c r="AJ744" s="17">
        <v>0.12659066248157463</v>
      </c>
      <c r="AK744" s="17">
        <v>5.5390592207213929E-2</v>
      </c>
      <c r="AL744" s="17">
        <v>0.20153445216180743</v>
      </c>
      <c r="AM744" s="17">
        <v>-0.23452834599802108</v>
      </c>
      <c r="AN744" s="17">
        <v>0.35386156726027673</v>
      </c>
      <c r="AO744" s="17">
        <v>-5.5862556889144583</v>
      </c>
      <c r="AP744" s="17">
        <v>9.8542114423159557</v>
      </c>
      <c r="AQ744" s="17">
        <v>43.008970492728437</v>
      </c>
      <c r="AR744" s="17">
        <v>1.1090446785331618</v>
      </c>
      <c r="AS744" s="17">
        <v>2.6388138857936858</v>
      </c>
      <c r="AT744" s="17">
        <v>-1.0000000000000029</v>
      </c>
      <c r="AU744" s="17">
        <v>-1.0000000000000029</v>
      </c>
      <c r="AV744" s="17">
        <v>5.2187532141367452</v>
      </c>
      <c r="AW744" s="17">
        <v>100.40692457514329</v>
      </c>
      <c r="AX744" s="17">
        <v>113.06599082330071</v>
      </c>
      <c r="AY744" s="17">
        <v>0.36085809944654956</v>
      </c>
      <c r="AZ744" s="17">
        <v>24.268198990726198</v>
      </c>
      <c r="BA744" s="22">
        <v>1433.9170301117006</v>
      </c>
      <c r="CU744" t="e">
        <v>#N/A</v>
      </c>
      <c r="CV744" t="e">
        <v>#N/A</v>
      </c>
    </row>
    <row r="745" spans="1:100" x14ac:dyDescent="0.25">
      <c r="A745">
        <v>2144</v>
      </c>
      <c r="B745" t="s">
        <v>1164</v>
      </c>
      <c r="C745" s="22">
        <v>3</v>
      </c>
      <c r="D745" s="17">
        <v>5.0046467201661029</v>
      </c>
      <c r="E745" s="17">
        <v>-8.128413325246861E-2</v>
      </c>
      <c r="F745" s="17">
        <v>1.7742566014696712</v>
      </c>
      <c r="G745" s="17">
        <v>1.7450158944499146</v>
      </c>
      <c r="H745" s="17">
        <v>0.57553438589135097</v>
      </c>
      <c r="I745" s="17">
        <v>7.5334707942412323E-4</v>
      </c>
      <c r="J745" s="17">
        <v>34.577263978246492</v>
      </c>
      <c r="K745" s="17">
        <v>0.57628773297077507</v>
      </c>
      <c r="L745" s="17">
        <v>-0.99999999999999956</v>
      </c>
      <c r="M745" s="17">
        <v>-0.99999999999999956</v>
      </c>
      <c r="N745" s="17">
        <v>11.525754659415503</v>
      </c>
      <c r="O745" s="17">
        <v>41.326926592862499</v>
      </c>
      <c r="P745" s="17">
        <v>-0.24992500839312259</v>
      </c>
      <c r="Q745" s="17">
        <v>-4.8621937554427213</v>
      </c>
      <c r="R745" s="17">
        <v>-1.6193071261915053</v>
      </c>
      <c r="S745" s="17">
        <v>0.33333333333333309</v>
      </c>
      <c r="T745" s="17">
        <v>0.33333333333333309</v>
      </c>
      <c r="U745" s="17">
        <v>0.38835603677374353</v>
      </c>
      <c r="V745" s="17">
        <v>-3.220252342471603E-3</v>
      </c>
      <c r="W745" s="17">
        <v>19.020588725086533</v>
      </c>
      <c r="X745" s="17">
        <v>1.6244815667360357</v>
      </c>
      <c r="Y745" s="17">
        <v>-0.99999999999999956</v>
      </c>
      <c r="Z745" s="17">
        <v>-0.99999999999999956</v>
      </c>
      <c r="AA745" s="17">
        <v>72.246904177660511</v>
      </c>
      <c r="AB745" s="17">
        <v>0.2944027727510059</v>
      </c>
      <c r="AC745" s="17">
        <v>0.40386150788410186</v>
      </c>
      <c r="AD745" s="17">
        <v>0.39864817094020094</v>
      </c>
      <c r="AE745" s="17">
        <v>54.845622578765443</v>
      </c>
      <c r="AF745" s="17">
        <v>0.66666666666666663</v>
      </c>
      <c r="AG745" s="17">
        <v>-0.99999999999999956</v>
      </c>
      <c r="AH745" s="17">
        <v>-0.99999999999999956</v>
      </c>
      <c r="AI745" s="17">
        <v>-7.9731667771768058E-2</v>
      </c>
      <c r="AJ745" s="17">
        <v>-3.220252342471603E-3</v>
      </c>
      <c r="AK745" s="17">
        <v>-5.3262587746298842E-2</v>
      </c>
      <c r="AL745" s="17">
        <v>-3.9914582635867772E-2</v>
      </c>
      <c r="AM745" s="17">
        <v>-9.5715038188644644E-4</v>
      </c>
      <c r="AN745" s="17">
        <v>-0.1865800695011855</v>
      </c>
      <c r="AO745" s="17">
        <v>-0.29024169827865531</v>
      </c>
      <c r="AP745" s="17">
        <v>-4.8640746507089752</v>
      </c>
      <c r="AQ745" s="17">
        <v>53.597852703332997</v>
      </c>
      <c r="AR745" s="17">
        <v>1.051802451097938</v>
      </c>
      <c r="AS745" s="17">
        <v>2.2007692997068102</v>
      </c>
      <c r="AT745" s="17">
        <v>-0.99999999999999956</v>
      </c>
      <c r="AU745" s="17">
        <v>-0.99999999999999956</v>
      </c>
      <c r="AV745" s="17">
        <v>0.12570876825840943</v>
      </c>
      <c r="AW745" s="17">
        <v>108.70975611981406</v>
      </c>
      <c r="AX745" s="17">
        <v>106.79309753013148</v>
      </c>
      <c r="AY745" s="17">
        <v>0.27248280358629229</v>
      </c>
      <c r="AZ745" s="17">
        <v>48.711689747633294</v>
      </c>
      <c r="BA745" s="22">
        <v>1604.3239782437158</v>
      </c>
      <c r="CU745" t="e">
        <v>#N/A</v>
      </c>
      <c r="CV745" t="e">
        <v>#N/A</v>
      </c>
    </row>
    <row r="746" spans="1:100" x14ac:dyDescent="0.25">
      <c r="A746">
        <v>2145</v>
      </c>
      <c r="B746" t="s">
        <v>1165</v>
      </c>
      <c r="C746" s="22">
        <v>3</v>
      </c>
      <c r="D746" s="17">
        <v>5.0961050754603514</v>
      </c>
      <c r="E746" s="17">
        <v>0.24730058303642505</v>
      </c>
      <c r="F746" s="17">
        <v>0.1195763336782464</v>
      </c>
      <c r="G746" s="17">
        <v>0.20200986135705473</v>
      </c>
      <c r="H746" s="17">
        <v>0.12247131408657415</v>
      </c>
      <c r="I746" s="17">
        <v>0</v>
      </c>
      <c r="J746" s="17">
        <v>7.348278845194443</v>
      </c>
      <c r="K746" s="17">
        <v>0.12247131408657415</v>
      </c>
      <c r="L746" s="17">
        <v>-0.99999999999999822</v>
      </c>
      <c r="M746" s="17">
        <v>-0.99999999999999822</v>
      </c>
      <c r="N746" s="17">
        <v>2.4494262817314807</v>
      </c>
      <c r="O746" s="17">
        <v>12.646393782011849</v>
      </c>
      <c r="P746" s="17">
        <v>0.33657919787551782</v>
      </c>
      <c r="Q746" s="17">
        <v>4.7521085134207525E-2</v>
      </c>
      <c r="R746" s="17">
        <v>2.2371937551115051E-2</v>
      </c>
      <c r="S746" s="17">
        <v>0.33333333333333293</v>
      </c>
      <c r="T746" s="17">
        <v>0.33333333333333293</v>
      </c>
      <c r="U746" s="17">
        <v>0.33859003414953304</v>
      </c>
      <c r="V746" s="17">
        <v>-3.8569632589687486E-2</v>
      </c>
      <c r="W746" s="17">
        <v>33.768630165597507</v>
      </c>
      <c r="X746" s="17">
        <v>1.667137693640099</v>
      </c>
      <c r="Y746" s="17">
        <v>-0.99999999999999822</v>
      </c>
      <c r="Z746" s="17">
        <v>-0.99999999999999822</v>
      </c>
      <c r="AA746" s="17">
        <v>70.913997286000807</v>
      </c>
      <c r="AB746" s="17">
        <v>0.12588497342227487</v>
      </c>
      <c r="AC746" s="17">
        <v>0.21667869452225208</v>
      </c>
      <c r="AD746" s="17">
        <v>0.39989623571251576</v>
      </c>
      <c r="AE746" s="17">
        <v>37.122995182852144</v>
      </c>
      <c r="AF746" s="17">
        <v>1</v>
      </c>
      <c r="AG746" s="17">
        <v>-0.99999999999999822</v>
      </c>
      <c r="AH746" s="17">
        <v>-0.99999999999999822</v>
      </c>
      <c r="AI746" s="17">
        <v>5.7943049343408166E-3</v>
      </c>
      <c r="AJ746" s="17">
        <v>-3.8569632589687486E-2</v>
      </c>
      <c r="AK746" s="17">
        <v>-1.0096833088541788E-2</v>
      </c>
      <c r="AL746" s="17">
        <v>0.18903423056913427</v>
      </c>
      <c r="AM746" s="17">
        <v>0.35894836309171574</v>
      </c>
      <c r="AN746" s="17">
        <v>5.0024528850483065E-3</v>
      </c>
      <c r="AO746" s="17">
        <v>8.9232249118501841</v>
      </c>
      <c r="AP746" s="17">
        <v>1.0702324749718806</v>
      </c>
      <c r="AQ746" s="17">
        <v>41.116909010791922</v>
      </c>
      <c r="AR746" s="17">
        <v>0.96668706822651096</v>
      </c>
      <c r="AS746" s="17">
        <v>1.789609007726674</v>
      </c>
      <c r="AT746" s="17">
        <v>-0.99999999999999822</v>
      </c>
      <c r="AU746" s="17">
        <v>-0.99999999999999822</v>
      </c>
      <c r="AV746" s="17">
        <v>0.22438179890816978</v>
      </c>
      <c r="AW746" s="17">
        <v>84.630623542984452</v>
      </c>
      <c r="AX746" s="17">
        <v>80.88954638270252</v>
      </c>
      <c r="AY746" s="17">
        <v>0.10765837007991556</v>
      </c>
      <c r="AZ746" s="17">
        <v>-13.231436378606821</v>
      </c>
      <c r="BA746" s="22">
        <v>1439.3181041045164</v>
      </c>
      <c r="CU746" t="e">
        <v>#N/A</v>
      </c>
      <c r="CV746" t="e">
        <v>#N/A</v>
      </c>
    </row>
    <row r="747" spans="1:100" x14ac:dyDescent="0.25">
      <c r="A747">
        <v>2147</v>
      </c>
      <c r="B747" t="s">
        <v>1166</v>
      </c>
      <c r="C747" s="22">
        <v>3</v>
      </c>
      <c r="D747" s="17">
        <v>4.417929818027039</v>
      </c>
      <c r="E747" s="17">
        <v>-7.2150981320031338E-3</v>
      </c>
      <c r="F747" s="17">
        <v>0.68247895428493888</v>
      </c>
      <c r="G747" s="17">
        <v>0.68247895428493888</v>
      </c>
      <c r="H747" s="17">
        <v>0.37321630067714134</v>
      </c>
      <c r="I747" s="17">
        <v>0</v>
      </c>
      <c r="J747" s="17">
        <v>22.392978040628492</v>
      </c>
      <c r="K747" s="17">
        <v>0.37321630067714134</v>
      </c>
      <c r="L747" s="17">
        <v>-1.0000000000000022</v>
      </c>
      <c r="M747" s="17">
        <v>-1.0000000000000022</v>
      </c>
      <c r="N747" s="17">
        <v>7.4643260135428307</v>
      </c>
      <c r="O747" s="17">
        <v>27.493386812940461</v>
      </c>
      <c r="P747" s="17">
        <v>1.3485539860169271</v>
      </c>
      <c r="Q747" s="17">
        <v>10.160347623918957</v>
      </c>
      <c r="R747" s="17">
        <v>3.5320045127994084</v>
      </c>
      <c r="S747" s="17">
        <v>0.33333333333333426</v>
      </c>
      <c r="T747" s="17">
        <v>0.3465384706603496</v>
      </c>
      <c r="U747" s="17">
        <v>0.32503184742354724</v>
      </c>
      <c r="V747" s="17">
        <v>0.23095025006358114</v>
      </c>
      <c r="W747" s="17">
        <v>34.505504032146831</v>
      </c>
      <c r="X747" s="17">
        <v>3.0056895307192333</v>
      </c>
      <c r="Y747" s="17">
        <v>-1.0000000000000022</v>
      </c>
      <c r="Z747" s="17">
        <v>-1.0000000000000022</v>
      </c>
      <c r="AA747" s="17">
        <v>75.097702695857905</v>
      </c>
      <c r="AB747" s="17">
        <v>0.15428773303496288</v>
      </c>
      <c r="AC747" s="17">
        <v>0.48647423629912534</v>
      </c>
      <c r="AD747" s="17">
        <v>0.10044191368414603</v>
      </c>
      <c r="AE747" s="17">
        <v>37.060194150911677</v>
      </c>
      <c r="AF747" s="17">
        <v>0.9285714285714286</v>
      </c>
      <c r="AG747" s="17">
        <v>-1.0000000000000022</v>
      </c>
      <c r="AH747" s="17">
        <v>-1.0000000000000022</v>
      </c>
      <c r="AI747" s="17">
        <v>6.1884387998466073E-2</v>
      </c>
      <c r="AJ747" s="17">
        <v>0.23095025006358114</v>
      </c>
      <c r="AK747" s="17">
        <v>8.5764365781383051E-2</v>
      </c>
      <c r="AL747" s="17">
        <v>-3.9770056763412942E-2</v>
      </c>
      <c r="AM747" s="17">
        <v>6.0582995123298046E-2</v>
      </c>
      <c r="AN747" s="17">
        <v>7.041958584217789E-2</v>
      </c>
      <c r="AO747" s="17">
        <v>1.9433967069893643</v>
      </c>
      <c r="AP747" s="17">
        <v>1.5616393622373819</v>
      </c>
      <c r="AQ747" s="17">
        <v>56.898482072775316</v>
      </c>
      <c r="AR747" s="17">
        <v>1.2358539014808121</v>
      </c>
      <c r="AS747" s="17">
        <v>3.3789058313963745</v>
      </c>
      <c r="AT747" s="17">
        <v>-1.0000000000000022</v>
      </c>
      <c r="AU747" s="17">
        <v>-1.0000000000000022</v>
      </c>
      <c r="AV747" s="17">
        <v>4.2144834670843494</v>
      </c>
      <c r="AW747" s="17">
        <v>104.15272887103579</v>
      </c>
      <c r="AX747" s="17">
        <v>128.48544163736318</v>
      </c>
      <c r="AY747" s="17">
        <v>3.3071019886998905E-2</v>
      </c>
      <c r="AZ747" s="17">
        <v>-16.478563422189545</v>
      </c>
      <c r="BA747" s="22">
        <v>1505.0713864498607</v>
      </c>
      <c r="CU747" t="e">
        <v>#N/A</v>
      </c>
      <c r="CV747" t="e">
        <v>#N/A</v>
      </c>
    </row>
    <row r="748" spans="1:100" x14ac:dyDescent="0.25">
      <c r="A748">
        <v>2148</v>
      </c>
      <c r="B748" t="s">
        <v>1167</v>
      </c>
      <c r="C748" s="22">
        <v>3</v>
      </c>
      <c r="D748" s="17">
        <v>2.0281657210709838</v>
      </c>
      <c r="E748" s="17">
        <v>0</v>
      </c>
      <c r="F748" s="17">
        <v>0.1592586536617788</v>
      </c>
      <c r="G748" s="17">
        <v>0.1592586536617788</v>
      </c>
      <c r="H748" s="17">
        <v>-5.2322681989471306E-2</v>
      </c>
      <c r="I748" s="17">
        <v>0</v>
      </c>
      <c r="J748" s="17">
        <v>-3.1393609193682823</v>
      </c>
      <c r="K748" s="17">
        <v>-5.2322681989471306E-2</v>
      </c>
      <c r="L748" s="17">
        <v>-1</v>
      </c>
      <c r="M748" s="17">
        <v>-1</v>
      </c>
      <c r="N748" s="17">
        <v>-1.0464536397894237</v>
      </c>
      <c r="O748" s="17">
        <v>-0.9519365446355148</v>
      </c>
      <c r="P748" s="17">
        <v>-9.6791447809873268E-2</v>
      </c>
      <c r="Q748" s="17">
        <v>0.57500456086763663</v>
      </c>
      <c r="R748" s="17">
        <v>0.18222522387198103</v>
      </c>
      <c r="S748" s="17">
        <v>0.33333333333333348</v>
      </c>
      <c r="T748" s="17">
        <v>0.24748067287097003</v>
      </c>
      <c r="U748" s="17">
        <v>0.18289944136126113</v>
      </c>
      <c r="V748" s="17">
        <v>0</v>
      </c>
      <c r="W748" s="17">
        <v>32.64144518220143</v>
      </c>
      <c r="X748" s="17">
        <v>1.278881793176456</v>
      </c>
      <c r="Y748" s="17">
        <v>-1</v>
      </c>
      <c r="Z748" s="17">
        <v>-1</v>
      </c>
      <c r="AA748" s="17">
        <v>61.63979013010912</v>
      </c>
      <c r="AB748" s="17">
        <v>0.41775840824207211</v>
      </c>
      <c r="AC748" s="17">
        <v>5.7763623414487535E-2</v>
      </c>
      <c r="AD748" s="17">
        <v>0.10080036282415403</v>
      </c>
      <c r="AE748" s="17">
        <v>28.816119724035687</v>
      </c>
      <c r="AF748" s="17">
        <v>0.94444444444444442</v>
      </c>
      <c r="AG748" s="17">
        <v>-1</v>
      </c>
      <c r="AH748" s="17">
        <v>-1</v>
      </c>
      <c r="AI748" s="17">
        <v>0</v>
      </c>
      <c r="AJ748" s="17">
        <v>0</v>
      </c>
      <c r="AK748" s="17">
        <v>4.4846952770686059E-2</v>
      </c>
      <c r="AL748" s="17">
        <v>0.21876141277355424</v>
      </c>
      <c r="AM748" s="17">
        <v>0.48115551758475233</v>
      </c>
      <c r="AN748" s="17">
        <v>3.9771378212102887E-2</v>
      </c>
      <c r="AO748" s="17">
        <v>12.253122703472238</v>
      </c>
      <c r="AP748" s="17">
        <v>2.0880915191703431</v>
      </c>
      <c r="AQ748" s="17">
        <v>29.502084262833176</v>
      </c>
      <c r="AR748" s="17">
        <v>0.76371344756556481</v>
      </c>
      <c r="AS748" s="17">
        <v>1.2265591111869842</v>
      </c>
      <c r="AT748" s="17">
        <v>-1</v>
      </c>
      <c r="AU748" s="17">
        <v>-1</v>
      </c>
      <c r="AV748" s="17">
        <v>0.34148387753375986</v>
      </c>
      <c r="AW748" s="17">
        <v>62.775945104643938</v>
      </c>
      <c r="AX748" s="17">
        <v>62.775945104643938</v>
      </c>
      <c r="AY748" s="17">
        <v>3.4761003218870802E-2</v>
      </c>
      <c r="AZ748" s="17">
        <v>-3.1967342558376997</v>
      </c>
      <c r="BA748" s="22">
        <v>1475.1303053336451</v>
      </c>
      <c r="CU748" t="e">
        <v>#N/A</v>
      </c>
      <c r="CV748" t="e">
        <v>#N/A</v>
      </c>
    </row>
    <row r="749" spans="1:100" x14ac:dyDescent="0.25">
      <c r="A749">
        <v>2149</v>
      </c>
      <c r="B749" t="s">
        <v>1168</v>
      </c>
      <c r="C749" s="22">
        <v>3</v>
      </c>
      <c r="D749" s="17">
        <v>4.03344395115103</v>
      </c>
      <c r="E749" s="17">
        <v>0</v>
      </c>
      <c r="F749" s="17">
        <v>-0.13643808220062253</v>
      </c>
      <c r="G749" s="17">
        <v>-0.13643808220062253</v>
      </c>
      <c r="H749" s="17">
        <v>0.27022077849589637</v>
      </c>
      <c r="I749" s="17">
        <v>0</v>
      </c>
      <c r="J749" s="17">
        <v>16.213246709753779</v>
      </c>
      <c r="K749" s="17">
        <v>0.27022077849589637</v>
      </c>
      <c r="L749" s="17">
        <v>-1.0000000000000022</v>
      </c>
      <c r="M749" s="17">
        <v>-1.0000000000000022</v>
      </c>
      <c r="N749" s="17">
        <v>5.4044155699179255</v>
      </c>
      <c r="O749" s="17">
        <v>20.110252578704205</v>
      </c>
      <c r="P749" s="17">
        <v>0.24258451687775065</v>
      </c>
      <c r="Q749" s="17">
        <v>-0.61051776796991719</v>
      </c>
      <c r="R749" s="17">
        <v>-0.23522407476229162</v>
      </c>
      <c r="S749" s="17">
        <v>0.3333333333333337</v>
      </c>
      <c r="T749" s="17">
        <v>0.36749241074306616</v>
      </c>
      <c r="U749" s="17">
        <v>0.2156435787236213</v>
      </c>
      <c r="V749" s="17">
        <v>0</v>
      </c>
      <c r="W749" s="17">
        <v>25.849941772165014</v>
      </c>
      <c r="X749" s="17">
        <v>1.3273383578847209</v>
      </c>
      <c r="Y749" s="17">
        <v>-1.0000000000000022</v>
      </c>
      <c r="Z749" s="17">
        <v>-1.0000000000000022</v>
      </c>
      <c r="AA749" s="17">
        <v>63.231410129291405</v>
      </c>
      <c r="AB749" s="17">
        <v>0.2908451686425978</v>
      </c>
      <c r="AC749" s="17">
        <v>0.14489903498927367</v>
      </c>
      <c r="AD749" s="17">
        <v>0.3165896450059022</v>
      </c>
      <c r="AE749" s="17">
        <v>37.616692431888687</v>
      </c>
      <c r="AF749" s="17">
        <v>0.7142857142857143</v>
      </c>
      <c r="AG749" s="17">
        <v>-1.0000000000000022</v>
      </c>
      <c r="AH749" s="17">
        <v>-1.0000000000000022</v>
      </c>
      <c r="AI749" s="17">
        <v>0</v>
      </c>
      <c r="AJ749" s="17">
        <v>0</v>
      </c>
      <c r="AK749" s="17">
        <v>-7.5723074633540333E-2</v>
      </c>
      <c r="AL749" s="17">
        <v>8.6251067774673756E-2</v>
      </c>
      <c r="AM749" s="17">
        <v>-8.6801632798816891E-2</v>
      </c>
      <c r="AN749" s="17">
        <v>-6.06752129995295E-2</v>
      </c>
      <c r="AO749" s="17">
        <v>-2.5486561931381249</v>
      </c>
      <c r="AP749" s="17">
        <v>-1.0856249861148686</v>
      </c>
      <c r="AQ749" s="17">
        <v>42.063188481918786</v>
      </c>
      <c r="AR749" s="17">
        <v>0.91646932280002069</v>
      </c>
      <c r="AS749" s="17">
        <v>1.5975591363806168</v>
      </c>
      <c r="AT749" s="17">
        <v>-1.0000000000000022</v>
      </c>
      <c r="AU749" s="17">
        <v>-1.0000000000000022</v>
      </c>
      <c r="AV749" s="17">
        <v>-0.3716621569629141</v>
      </c>
      <c r="AW749" s="17">
        <v>82.256037721880759</v>
      </c>
      <c r="AX749" s="17">
        <v>82.256037721880759</v>
      </c>
      <c r="AY749" s="17">
        <v>0.24897661561258269</v>
      </c>
      <c r="AZ749" s="17">
        <v>-0.99986209882689248</v>
      </c>
      <c r="BA749" s="22">
        <v>1431.8367266854032</v>
      </c>
      <c r="CU749" t="e">
        <v>#N/A</v>
      </c>
      <c r="CV749" t="e">
        <v>#N/A</v>
      </c>
    </row>
    <row r="750" spans="1:100" x14ac:dyDescent="0.25">
      <c r="A750">
        <v>2151</v>
      </c>
      <c r="B750" t="s">
        <v>1169</v>
      </c>
      <c r="C750" s="22">
        <v>3</v>
      </c>
      <c r="D750" s="17">
        <v>4.2378763262031542</v>
      </c>
      <c r="E750" s="17">
        <v>-0.68529700968586371</v>
      </c>
      <c r="F750" s="17">
        <v>2.1508441845964521</v>
      </c>
      <c r="G750" s="17">
        <v>1.9585630975802251</v>
      </c>
      <c r="H750" s="17">
        <v>7.3403456743706769E-2</v>
      </c>
      <c r="I750" s="17">
        <v>0</v>
      </c>
      <c r="J750" s="17">
        <v>4.4042074046224133</v>
      </c>
      <c r="K750" s="17">
        <v>7.3403456743706769E-2</v>
      </c>
      <c r="L750" s="17">
        <v>-1.0000000000000033</v>
      </c>
      <c r="M750" s="17">
        <v>-1.0000000000000033</v>
      </c>
      <c r="N750" s="17">
        <v>1.4680691348741357</v>
      </c>
      <c r="O750" s="17">
        <v>10.600646828405779</v>
      </c>
      <c r="P750" s="17">
        <v>0.48419968116764173</v>
      </c>
      <c r="Q750" s="17">
        <v>-2.5486586592165303</v>
      </c>
      <c r="R750" s="17">
        <v>-0.87518003378898301</v>
      </c>
      <c r="S750" s="17">
        <v>0.33333333333333409</v>
      </c>
      <c r="T750" s="17">
        <v>0.33333333333333409</v>
      </c>
      <c r="U750" s="17">
        <v>-4.6418616019969008E-2</v>
      </c>
      <c r="V750" s="17">
        <v>-4.0485694932104466E-3</v>
      </c>
      <c r="W750" s="17">
        <v>21.711840976391287</v>
      </c>
      <c r="X750" s="17">
        <v>0.38329732888382334</v>
      </c>
      <c r="Y750" s="17">
        <v>-1.0000000000000033</v>
      </c>
      <c r="Z750" s="17">
        <v>-1.0000000000000033</v>
      </c>
      <c r="AA750" s="17">
        <v>30.147106750467294</v>
      </c>
      <c r="AB750" s="17">
        <v>5.0564098388671284E-2</v>
      </c>
      <c r="AC750" s="17">
        <v>4.6892584758336985E-2</v>
      </c>
      <c r="AD750" s="17">
        <v>8.8752233010291448E-2</v>
      </c>
      <c r="AE750" s="17">
        <v>9.310445807864987</v>
      </c>
      <c r="AF750" s="17">
        <v>0.1111111111111111</v>
      </c>
      <c r="AG750" s="17">
        <v>-1.0000000000000033</v>
      </c>
      <c r="AH750" s="17">
        <v>-1.0000000000000033</v>
      </c>
      <c r="AI750" s="17">
        <v>2.6627660898449756E-4</v>
      </c>
      <c r="AJ750" s="17">
        <v>-4.0485694932104466E-3</v>
      </c>
      <c r="AK750" s="17">
        <v>9.55440470406448E-2</v>
      </c>
      <c r="AL750" s="17">
        <v>4.6413262805035854E-2</v>
      </c>
      <c r="AM750" s="17">
        <v>0.12297125584725371</v>
      </c>
      <c r="AN750" s="17">
        <v>0.41963059259203328</v>
      </c>
      <c r="AO750" s="17">
        <v>3.5520016313845688</v>
      </c>
      <c r="AP750" s="17">
        <v>10.722831128826016</v>
      </c>
      <c r="AQ750" s="17">
        <v>26.116048381013687</v>
      </c>
      <c r="AR750" s="17">
        <v>0.6161994811534891</v>
      </c>
      <c r="AS750" s="17">
        <v>0.45670078562752991</v>
      </c>
      <c r="AT750" s="17">
        <v>-1.0000000000000033</v>
      </c>
      <c r="AU750" s="17">
        <v>-1.0000000000000033</v>
      </c>
      <c r="AV750" s="17">
        <v>1.0833830637912418</v>
      </c>
      <c r="AW750" s="17">
        <v>51.470584707699047</v>
      </c>
      <c r="AX750" s="17">
        <v>51.071053290557714</v>
      </c>
      <c r="AY750" s="17">
        <v>-0.14385696855540747</v>
      </c>
      <c r="AZ750" s="17">
        <v>-43.87744571058456</v>
      </c>
      <c r="BA750" s="22">
        <v>1335.2704797915999</v>
      </c>
      <c r="CU750" t="e">
        <v>#N/A</v>
      </c>
      <c r="CV750" t="e">
        <v>#N/A</v>
      </c>
    </row>
    <row r="751" spans="1:100" x14ac:dyDescent="0.25">
      <c r="A751">
        <v>2152</v>
      </c>
      <c r="B751" t="s">
        <v>1170</v>
      </c>
      <c r="C751" s="22">
        <v>3</v>
      </c>
      <c r="D751" s="17">
        <v>3.6999729853205285</v>
      </c>
      <c r="E751" s="17">
        <v>5.647529306062239E-3</v>
      </c>
      <c r="F751" s="17">
        <v>0.13032112564175036</v>
      </c>
      <c r="G751" s="17">
        <v>0.13032112564175036</v>
      </c>
      <c r="H751" s="17">
        <v>9.0417926592526496E-2</v>
      </c>
      <c r="I751" s="17">
        <v>0</v>
      </c>
      <c r="J751" s="17">
        <v>5.4250755955515872</v>
      </c>
      <c r="K751" s="17">
        <v>9.0417926592526496E-2</v>
      </c>
      <c r="L751" s="17">
        <v>-1.0000000000000004</v>
      </c>
      <c r="M751" s="17">
        <v>-1.0000000000000004</v>
      </c>
      <c r="N751" s="17">
        <v>1.8083585318505289</v>
      </c>
      <c r="O751" s="17">
        <v>9.2553697065138643</v>
      </c>
      <c r="P751" s="17">
        <v>-0.27317369480769915</v>
      </c>
      <c r="Q751" s="17">
        <v>1.605227439974662</v>
      </c>
      <c r="R751" s="17">
        <v>0.42830130333276945</v>
      </c>
      <c r="S751" s="17">
        <v>0.33333333333333309</v>
      </c>
      <c r="T751" s="17">
        <v>0.38231720559736632</v>
      </c>
      <c r="U751" s="17">
        <v>1.4510261684684438E-2</v>
      </c>
      <c r="V751" s="17">
        <v>1.6584662867844182E-2</v>
      </c>
      <c r="W751" s="17">
        <v>26.253101475628078</v>
      </c>
      <c r="X751" s="17">
        <v>0.83176550854800924</v>
      </c>
      <c r="Y751" s="17">
        <v>-1.0000000000000004</v>
      </c>
      <c r="Z751" s="17">
        <v>-1.0000000000000004</v>
      </c>
      <c r="AA751" s="17">
        <v>70.469657976444651</v>
      </c>
      <c r="AB751" s="17">
        <v>0.50076580474318555</v>
      </c>
      <c r="AC751" s="17">
        <v>0.29944187720294702</v>
      </c>
      <c r="AD751" s="17">
        <v>7.5557422003542735E-2</v>
      </c>
      <c r="AE751" s="17">
        <v>43.788255197483792</v>
      </c>
      <c r="AF751" s="17">
        <v>0.75</v>
      </c>
      <c r="AG751" s="17">
        <v>-1.0000000000000004</v>
      </c>
      <c r="AH751" s="17">
        <v>-1.0000000000000004</v>
      </c>
      <c r="AI751" s="17">
        <v>0</v>
      </c>
      <c r="AJ751" s="17">
        <v>1.6584662867844182E-2</v>
      </c>
      <c r="AK751" s="17">
        <v>0.43366261704132691</v>
      </c>
      <c r="AL751" s="17">
        <v>-0.18403230228850914</v>
      </c>
      <c r="AM751" s="17">
        <v>-0.111471049781442</v>
      </c>
      <c r="AN751" s="17">
        <v>3.2039295283509781E-2</v>
      </c>
      <c r="AO751" s="17">
        <v>-0.61846315932941509</v>
      </c>
      <c r="AP751" s="17">
        <v>-0.11917912935480196</v>
      </c>
      <c r="AQ751" s="17">
        <v>31.678177071179665</v>
      </c>
      <c r="AR751" s="17">
        <v>0.74674546348322812</v>
      </c>
      <c r="AS751" s="17">
        <v>0.9221834351405358</v>
      </c>
      <c r="AT751" s="17">
        <v>-1.0000000000000004</v>
      </c>
      <c r="AU751" s="17">
        <v>-1.0000000000000004</v>
      </c>
      <c r="AV751" s="17">
        <v>0.55862242897451975</v>
      </c>
      <c r="AW751" s="17">
        <v>79.605848553603678</v>
      </c>
      <c r="AX751" s="17">
        <v>81.264314840388124</v>
      </c>
      <c r="AY751" s="17">
        <v>0.50799245612538746</v>
      </c>
      <c r="AZ751" s="17">
        <v>16.436066749401952</v>
      </c>
      <c r="BA751" s="22">
        <v>1505.4907072915169</v>
      </c>
      <c r="CU751" t="e">
        <v>#N/A</v>
      </c>
      <c r="CV751" t="e">
        <v>#N/A</v>
      </c>
    </row>
    <row r="752" spans="1:100" x14ac:dyDescent="0.25">
      <c r="A752">
        <v>2158</v>
      </c>
      <c r="B752" t="s">
        <v>1171</v>
      </c>
      <c r="C752" s="22">
        <v>3</v>
      </c>
      <c r="D752" s="17">
        <v>4.6006357234812487</v>
      </c>
      <c r="E752" s="17">
        <v>7.5415481290844508E-2</v>
      </c>
      <c r="F752" s="17">
        <v>-0.11440203105692523</v>
      </c>
      <c r="G752" s="17">
        <v>-9.0051803312608703E-2</v>
      </c>
      <c r="H752" s="17">
        <v>8.9989917805536543E-2</v>
      </c>
      <c r="I752" s="17">
        <v>0</v>
      </c>
      <c r="J752" s="17">
        <v>5.3993950683321952</v>
      </c>
      <c r="K752" s="17">
        <v>8.9989917805536543E-2</v>
      </c>
      <c r="L752" s="17">
        <v>-0.99999999999999944</v>
      </c>
      <c r="M752" s="17">
        <v>-0.99999999999999944</v>
      </c>
      <c r="N752" s="17">
        <v>1.7997983561107305</v>
      </c>
      <c r="O752" s="17">
        <v>9.909978988500832</v>
      </c>
      <c r="P752" s="17">
        <v>-2.3094020674398674</v>
      </c>
      <c r="Q752" s="17">
        <v>-0.1427753595886565</v>
      </c>
      <c r="R752" s="17">
        <v>-0.24309684286722805</v>
      </c>
      <c r="S752" s="17">
        <v>0.33333333333333309</v>
      </c>
      <c r="T752" s="17">
        <v>0.37095891155385313</v>
      </c>
      <c r="U752" s="17">
        <v>0.2869456994467206</v>
      </c>
      <c r="V752" s="17">
        <v>0</v>
      </c>
      <c r="W752" s="17">
        <v>36.049921061134782</v>
      </c>
      <c r="X752" s="17">
        <v>1.7885781160691996</v>
      </c>
      <c r="Y752" s="17">
        <v>-0.99999999999999944</v>
      </c>
      <c r="Z752" s="17">
        <v>-0.99999999999999944</v>
      </c>
      <c r="AA752" s="17">
        <v>71.602522422705761</v>
      </c>
      <c r="AB752" s="17">
        <v>0.40537753295463713</v>
      </c>
      <c r="AC752" s="17">
        <v>0.21506333442573664</v>
      </c>
      <c r="AD752" s="17">
        <v>9.5473096708389896E-2</v>
      </c>
      <c r="AE752" s="17">
        <v>35.795698204438175</v>
      </c>
      <c r="AF752" s="17">
        <v>0.66666666666666663</v>
      </c>
      <c r="AG752" s="17">
        <v>-0.99999999999999944</v>
      </c>
      <c r="AH752" s="17">
        <v>-0.99999999999999944</v>
      </c>
      <c r="AI752" s="17">
        <v>0</v>
      </c>
      <c r="AJ752" s="17">
        <v>0</v>
      </c>
      <c r="AK752" s="17">
        <v>0.10800786714031167</v>
      </c>
      <c r="AL752" s="17">
        <v>0.17079908657694143</v>
      </c>
      <c r="AM752" s="17">
        <v>-4.8771252297696514E-2</v>
      </c>
      <c r="AN752" s="17">
        <v>0.18642328781340073</v>
      </c>
      <c r="AO752" s="17">
        <v>-0.67924197174085321</v>
      </c>
      <c r="AP752" s="17">
        <v>5.514577628219727</v>
      </c>
      <c r="AQ752" s="17">
        <v>41.449316129467014</v>
      </c>
      <c r="AR752" s="17">
        <v>0.99123794433390611</v>
      </c>
      <c r="AS752" s="17">
        <v>1.8785680338747361</v>
      </c>
      <c r="AT752" s="17">
        <v>-0.99999999999999944</v>
      </c>
      <c r="AU752" s="17">
        <v>-0.99999999999999944</v>
      </c>
      <c r="AV752" s="17">
        <v>-0.33314864617983675</v>
      </c>
      <c r="AW752" s="17">
        <v>87.02707903942634</v>
      </c>
      <c r="AX752" s="17">
        <v>87.02707903942634</v>
      </c>
      <c r="AY752" s="17">
        <v>0.24789996515468957</v>
      </c>
      <c r="AZ752" s="17">
        <v>7.2029044102595963</v>
      </c>
      <c r="BA752" s="22">
        <v>1524.4792817056784</v>
      </c>
      <c r="CU752" t="e">
        <v>#N/A</v>
      </c>
      <c r="CV752" t="e">
        <v>#N/A</v>
      </c>
    </row>
    <row r="753" spans="1:100" x14ac:dyDescent="0.25">
      <c r="A753">
        <v>2161</v>
      </c>
      <c r="B753" t="s">
        <v>1006</v>
      </c>
      <c r="C753" s="22">
        <v>3</v>
      </c>
      <c r="D753" s="17">
        <v>5.0304170462249163</v>
      </c>
      <c r="E753" s="17">
        <v>0.43934553919198349</v>
      </c>
      <c r="F753" s="17">
        <v>-0.631992567354973</v>
      </c>
      <c r="G753" s="17">
        <v>-0.51964360090207318</v>
      </c>
      <c r="H753" s="17">
        <v>-0.10303863445644987</v>
      </c>
      <c r="I753" s="17">
        <v>1.3688773428985625E-3</v>
      </c>
      <c r="J753" s="17">
        <v>-6.1001854268130815</v>
      </c>
      <c r="K753" s="17">
        <v>-0.10166975711355133</v>
      </c>
      <c r="L753" s="17">
        <v>-1.0000000000000004</v>
      </c>
      <c r="M753" s="17">
        <v>-1.0000000000000004</v>
      </c>
      <c r="N753" s="17">
        <v>-2.0333951422710275</v>
      </c>
      <c r="O753" s="17">
        <v>-1.589411981490235</v>
      </c>
      <c r="P753" s="17">
        <v>-0.64902996951235736</v>
      </c>
      <c r="Q753" s="17">
        <v>-0.86303672378658958</v>
      </c>
      <c r="R753" s="17">
        <v>-0.2862138838980311</v>
      </c>
      <c r="S753" s="17">
        <v>0.33333333333333315</v>
      </c>
      <c r="T753" s="17">
        <v>0.34720122217448757</v>
      </c>
      <c r="U753" s="17">
        <v>0.10337421015480563</v>
      </c>
      <c r="V753" s="17">
        <v>-4.071566587834758E-2</v>
      </c>
      <c r="W753" s="17">
        <v>33.794514275913208</v>
      </c>
      <c r="X753" s="17">
        <v>0.96527504681166409</v>
      </c>
      <c r="Y753" s="17">
        <v>-1.0000000000000004</v>
      </c>
      <c r="Z753" s="17">
        <v>-1.0000000000000004</v>
      </c>
      <c r="AA753" s="17">
        <v>32.545979488372573</v>
      </c>
      <c r="AB753" s="17">
        <v>1.9916491417797874E-2</v>
      </c>
      <c r="AC753" s="17">
        <v>-3.5819683868418592E-2</v>
      </c>
      <c r="AD753" s="17">
        <v>-3.3432256222314938E-3</v>
      </c>
      <c r="AE753" s="17">
        <v>-0.9623209036426168</v>
      </c>
      <c r="AF753" s="17">
        <v>0.2</v>
      </c>
      <c r="AG753" s="17">
        <v>-1.0000000000000004</v>
      </c>
      <c r="AH753" s="17">
        <v>-1.0000000000000004</v>
      </c>
      <c r="AI753" s="17">
        <v>0</v>
      </c>
      <c r="AJ753" s="17">
        <v>-4.071566587834758E-2</v>
      </c>
      <c r="AK753" s="17">
        <v>-4.680885723937725E-2</v>
      </c>
      <c r="AL753" s="17">
        <v>0.27330997422295106</v>
      </c>
      <c r="AM753" s="17">
        <v>-2.8656746509744431E-2</v>
      </c>
      <c r="AN753" s="17">
        <v>-4.3581108724212628E-2</v>
      </c>
      <c r="AO753" s="17">
        <v>-0.95046294894049699</v>
      </c>
      <c r="AP753" s="17">
        <v>0.27702215300943861</v>
      </c>
      <c r="AQ753" s="17">
        <v>27.694328849100156</v>
      </c>
      <c r="AR753" s="17">
        <v>0.74319309978427894</v>
      </c>
      <c r="AS753" s="17">
        <v>0.86360528969811212</v>
      </c>
      <c r="AT753" s="17">
        <v>-1.0000000000000004</v>
      </c>
      <c r="AU753" s="17">
        <v>-1.0000000000000004</v>
      </c>
      <c r="AV753" s="17">
        <v>-0.80585748480010422</v>
      </c>
      <c r="AW753" s="17">
        <v>31.233589659891791</v>
      </c>
      <c r="AX753" s="17">
        <v>27.162023072057014</v>
      </c>
      <c r="AY753" s="17">
        <v>-4.6793766897566563E-2</v>
      </c>
      <c r="AZ753" s="17">
        <v>-26.240653827838752</v>
      </c>
      <c r="BA753" s="22">
        <v>1366.9250733856557</v>
      </c>
      <c r="CU753" t="e">
        <v>#N/A</v>
      </c>
      <c r="CV753" t="e">
        <v>#N/A</v>
      </c>
    </row>
    <row r="754" spans="1:100" x14ac:dyDescent="0.25">
      <c r="A754">
        <v>2164</v>
      </c>
      <c r="B754" t="s">
        <v>1172</v>
      </c>
      <c r="C754" s="22">
        <v>3</v>
      </c>
      <c r="D754" s="17">
        <v>4.1796007893387968</v>
      </c>
      <c r="E754" s="17">
        <v>0</v>
      </c>
      <c r="F754" s="17">
        <v>-4.1283807647494425E-2</v>
      </c>
      <c r="G754" s="17">
        <v>-4.1283807647494425E-2</v>
      </c>
      <c r="H754" s="17">
        <v>7.2175700800466647E-2</v>
      </c>
      <c r="I754" s="17">
        <v>0</v>
      </c>
      <c r="J754" s="17">
        <v>4.3305420480279979</v>
      </c>
      <c r="K754" s="17">
        <v>7.2175700800466647E-2</v>
      </c>
      <c r="L754" s="17">
        <v>-1.0000000000000002</v>
      </c>
      <c r="M754" s="17">
        <v>-1.0000000000000002</v>
      </c>
      <c r="N754" s="17">
        <v>1.443514016009332</v>
      </c>
      <c r="O754" s="17">
        <v>8.4688590297193027</v>
      </c>
      <c r="P754" s="17">
        <v>-0.63959106502936192</v>
      </c>
      <c r="Q754" s="17">
        <v>1.8777823949570149</v>
      </c>
      <c r="R754" s="17">
        <v>0.60917598174963228</v>
      </c>
      <c r="S754" s="17">
        <v>0.33333333333333337</v>
      </c>
      <c r="T754" s="17">
        <v>0.35600449876108448</v>
      </c>
      <c r="U754" s="17">
        <v>0.57518649651588627</v>
      </c>
      <c r="V754" s="17">
        <v>8.8058838642092102E-2</v>
      </c>
      <c r="W754" s="17">
        <v>51.216298658077164</v>
      </c>
      <c r="X754" s="17">
        <v>3.4689323146377999</v>
      </c>
      <c r="Y754" s="17">
        <v>-1.0000000000000002</v>
      </c>
      <c r="Z754" s="17">
        <v>-1.0000000000000002</v>
      </c>
      <c r="AA754" s="17">
        <v>81.453402353293555</v>
      </c>
      <c r="AB754" s="17">
        <v>2.9552959028120492E-3</v>
      </c>
      <c r="AC754" s="17">
        <v>0.18163556932899555</v>
      </c>
      <c r="AD754" s="17">
        <v>0.40796768903752811</v>
      </c>
      <c r="AE754" s="17">
        <v>29.627927713466786</v>
      </c>
      <c r="AF754" s="17">
        <v>0.875</v>
      </c>
      <c r="AG754" s="17">
        <v>-1.0000000000000002</v>
      </c>
      <c r="AH754" s="17">
        <v>-1.0000000000000002</v>
      </c>
      <c r="AI754" s="17">
        <v>1.3250036098422001E-2</v>
      </c>
      <c r="AJ754" s="17">
        <v>8.8058838642092102E-2</v>
      </c>
      <c r="AK754" s="17">
        <v>0.11526834211653336</v>
      </c>
      <c r="AL754" s="17">
        <v>0.48217006579114863</v>
      </c>
      <c r="AM754" s="17">
        <v>0.33803137094755642</v>
      </c>
      <c r="AN754" s="17">
        <v>0.42578931908570605</v>
      </c>
      <c r="AO754" s="17">
        <v>9.0271259842715796</v>
      </c>
      <c r="AP754" s="17">
        <v>13.055583306098399</v>
      </c>
      <c r="AQ754" s="17">
        <v>55.546840706105137</v>
      </c>
      <c r="AR754" s="17">
        <v>1.352583167252396</v>
      </c>
      <c r="AS754" s="17">
        <v>3.5411080154382666</v>
      </c>
      <c r="AT754" s="17">
        <v>-1.0000000000000002</v>
      </c>
      <c r="AU754" s="17">
        <v>-1.0000000000000002</v>
      </c>
      <c r="AV754" s="17">
        <v>0.5678921741021381</v>
      </c>
      <c r="AW754" s="17">
        <v>102.97784468911131</v>
      </c>
      <c r="AX754" s="17">
        <v>112.04872927528893</v>
      </c>
      <c r="AY754" s="17">
        <v>0.47754539300822763</v>
      </c>
      <c r="AZ754" s="17">
        <v>73.798653655895336</v>
      </c>
      <c r="BA754" s="22">
        <v>1630.676597971817</v>
      </c>
      <c r="CU754" t="e">
        <v>#N/A</v>
      </c>
      <c r="CV754" t="e">
        <v>#N/A</v>
      </c>
    </row>
    <row r="755" spans="1:100" x14ac:dyDescent="0.25">
      <c r="A755">
        <v>2165</v>
      </c>
      <c r="B755" t="s">
        <v>1173</v>
      </c>
      <c r="C755" s="22">
        <v>3</v>
      </c>
      <c r="D755" s="17">
        <v>4.181177451001874</v>
      </c>
      <c r="E755" s="17">
        <v>0</v>
      </c>
      <c r="F755" s="17">
        <v>-3.1847198294858332E-2</v>
      </c>
      <c r="G755" s="17">
        <v>-3.1847198294858332E-2</v>
      </c>
      <c r="H755" s="17">
        <v>0.13188099252732588</v>
      </c>
      <c r="I755" s="17">
        <v>0</v>
      </c>
      <c r="J755" s="17">
        <v>7.9128595516395546</v>
      </c>
      <c r="K755" s="17">
        <v>0.13188099252732588</v>
      </c>
      <c r="L755" s="17">
        <v>-1.0000000000000002</v>
      </c>
      <c r="M755" s="17">
        <v>-1.0000000000000002</v>
      </c>
      <c r="N755" s="17">
        <v>2.6376198505465176</v>
      </c>
      <c r="O755" s="17">
        <v>12.062189804346563</v>
      </c>
      <c r="P755" s="17">
        <v>-1.3291983908056575</v>
      </c>
      <c r="Q755" s="17">
        <v>-5.5345651990645645E-2</v>
      </c>
      <c r="R755" s="17">
        <v>-0.16158365974629399</v>
      </c>
      <c r="S755" s="17">
        <v>0.3333333333333337</v>
      </c>
      <c r="T755" s="17">
        <v>0.36489967871387952</v>
      </c>
      <c r="U755" s="17">
        <v>0.33481327756638252</v>
      </c>
      <c r="V755" s="17">
        <v>0</v>
      </c>
      <c r="W755" s="17">
        <v>36.046611883450765</v>
      </c>
      <c r="X755" s="17">
        <v>1.9198414350850033</v>
      </c>
      <c r="Y755" s="17">
        <v>-1.0000000000000002</v>
      </c>
      <c r="Z755" s="17">
        <v>-1.0000000000000002</v>
      </c>
      <c r="AA755" s="17">
        <v>59.70383831144354</v>
      </c>
      <c r="AB755" s="17">
        <v>-7.7863832562336199E-2</v>
      </c>
      <c r="AC755" s="17">
        <v>0.44641450853121512</v>
      </c>
      <c r="AD755" s="17">
        <v>0.10782552578590153</v>
      </c>
      <c r="AE755" s="17">
        <v>23.818810087739038</v>
      </c>
      <c r="AF755" s="17">
        <v>0.875</v>
      </c>
      <c r="AG755" s="17">
        <v>-1.0000000000000002</v>
      </c>
      <c r="AH755" s="17">
        <v>-1.0000000000000002</v>
      </c>
      <c r="AI755" s="17">
        <v>0</v>
      </c>
      <c r="AJ755" s="17">
        <v>0</v>
      </c>
      <c r="AK755" s="17">
        <v>0.39353887909681762</v>
      </c>
      <c r="AL755" s="17">
        <v>8.1106868107925195E-2</v>
      </c>
      <c r="AM755" s="17">
        <v>-0.24597959979128819</v>
      </c>
      <c r="AN755" s="17">
        <v>0.10132965353299227</v>
      </c>
      <c r="AO755" s="17">
        <v>-4.1817955992981206</v>
      </c>
      <c r="AP755" s="17">
        <v>2.9387756788644293</v>
      </c>
      <c r="AQ755" s="17">
        <v>43.959471435090336</v>
      </c>
      <c r="AR755" s="17">
        <v>1.033046289613595</v>
      </c>
      <c r="AS755" s="17">
        <v>2.0517224276123294</v>
      </c>
      <c r="AT755" s="17">
        <v>-1.0000000000000002</v>
      </c>
      <c r="AU755" s="17">
        <v>-1.0000000000000002</v>
      </c>
      <c r="AV755" s="17">
        <v>-0.1934308580411524</v>
      </c>
      <c r="AW755" s="17">
        <v>74.704803794654509</v>
      </c>
      <c r="AX755" s="17">
        <v>74.704803794654509</v>
      </c>
      <c r="AY755" s="17">
        <v>0.23163197299046448</v>
      </c>
      <c r="AZ755" s="17">
        <v>15.666843497659194</v>
      </c>
      <c r="BA755" s="22">
        <v>1478.5744250199364</v>
      </c>
      <c r="CU755" t="e">
        <v>#N/A</v>
      </c>
      <c r="CV755" t="e">
        <v>#N/A</v>
      </c>
    </row>
    <row r="756" spans="1:100" x14ac:dyDescent="0.25">
      <c r="A756">
        <v>2167</v>
      </c>
      <c r="B756" t="s">
        <v>1174</v>
      </c>
      <c r="C756" s="22">
        <v>3</v>
      </c>
      <c r="D756" s="17">
        <v>4.9347393740911984</v>
      </c>
      <c r="E756" s="17">
        <v>0</v>
      </c>
      <c r="F756" s="17">
        <v>-9.7781530203909298E-3</v>
      </c>
      <c r="G756" s="17">
        <v>-9.7781530203909298E-3</v>
      </c>
      <c r="H756" s="17">
        <v>0.26054549717088821</v>
      </c>
      <c r="I756" s="17">
        <v>0</v>
      </c>
      <c r="J756" s="17">
        <v>15.6327298302533</v>
      </c>
      <c r="K756" s="17">
        <v>0.26054549717088821</v>
      </c>
      <c r="L756" s="17">
        <v>-0.999999999999998</v>
      </c>
      <c r="M756" s="17">
        <v>-0.999999999999998</v>
      </c>
      <c r="N756" s="17">
        <v>5.2109099434177644</v>
      </c>
      <c r="O756" s="17">
        <v>20.557691051324099</v>
      </c>
      <c r="P756" s="17">
        <v>0.89452293696514962</v>
      </c>
      <c r="Q756" s="17">
        <v>-1.0247243550578127</v>
      </c>
      <c r="R756" s="17">
        <v>-0.29115693265770326</v>
      </c>
      <c r="S756" s="17">
        <v>0.33333333333333259</v>
      </c>
      <c r="T756" s="17">
        <v>0.4256736093173486</v>
      </c>
      <c r="U756" s="17">
        <v>0.23290816382108923</v>
      </c>
      <c r="V756" s="17">
        <v>-2.1817087183034749E-2</v>
      </c>
      <c r="W756" s="17">
        <v>28.382100884713893</v>
      </c>
      <c r="X756" s="17">
        <v>1.391531853649957</v>
      </c>
      <c r="Y756" s="17">
        <v>-0.999999999999998</v>
      </c>
      <c r="Z756" s="17">
        <v>-0.999999999999998</v>
      </c>
      <c r="AA756" s="17">
        <v>31.15782445017766</v>
      </c>
      <c r="AB756" s="17">
        <v>-0.25588208595808354</v>
      </c>
      <c r="AC756" s="17">
        <v>2.4176126039029799E-2</v>
      </c>
      <c r="AD756" s="17">
        <v>0.29304356988148306</v>
      </c>
      <c r="AE756" s="17">
        <v>3.0668804981214768</v>
      </c>
      <c r="AF756" s="17">
        <v>0.44444444444444442</v>
      </c>
      <c r="AG756" s="17">
        <v>-0.999999999999998</v>
      </c>
      <c r="AH756" s="17">
        <v>-0.999999999999998</v>
      </c>
      <c r="AI756" s="17">
        <v>-3.7484141924096579E-3</v>
      </c>
      <c r="AJ756" s="17">
        <v>-2.1817087183034749E-2</v>
      </c>
      <c r="AK756" s="17">
        <v>0.24719508197441495</v>
      </c>
      <c r="AL756" s="17">
        <v>8.7648887443884133E-2</v>
      </c>
      <c r="AM756" s="17">
        <v>2.1509068778029616E-3</v>
      </c>
      <c r="AN756" s="17">
        <v>0.40423646935298885</v>
      </c>
      <c r="AO756" s="17">
        <v>1.2897480818171478</v>
      </c>
      <c r="AP756" s="17">
        <v>10.544156171044143</v>
      </c>
      <c r="AQ756" s="17">
        <v>44.014830714967196</v>
      </c>
      <c r="AR756" s="17">
        <v>0.97009801928873551</v>
      </c>
      <c r="AS756" s="17">
        <v>1.6520773508208444</v>
      </c>
      <c r="AT756" s="17">
        <v>-0.999999999999998</v>
      </c>
      <c r="AU756" s="17">
        <v>-0.999999999999998</v>
      </c>
      <c r="AV756" s="17">
        <v>-0.30093508567809418</v>
      </c>
      <c r="AW756" s="17">
        <v>62.259671672545899</v>
      </c>
      <c r="AX756" s="17">
        <v>60.002994670394216</v>
      </c>
      <c r="AY756" s="17">
        <v>5.2713403924735912E-2</v>
      </c>
      <c r="AZ756" s="17">
        <v>2.3070423620867593</v>
      </c>
      <c r="BA756" s="22">
        <v>1458.3216752275443</v>
      </c>
      <c r="CU756" t="e">
        <v>#N/A</v>
      </c>
      <c r="CV756" t="e">
        <v>#N/A</v>
      </c>
    </row>
    <row r="757" spans="1:100" x14ac:dyDescent="0.25">
      <c r="A757">
        <v>2168</v>
      </c>
      <c r="B757" t="s">
        <v>1175</v>
      </c>
      <c r="C757" s="22">
        <v>3</v>
      </c>
      <c r="D757" s="17">
        <v>4.9433730656858001</v>
      </c>
      <c r="E757" s="17">
        <v>0.56801945903006856</v>
      </c>
      <c r="F757" s="17">
        <v>3.0981126591288182</v>
      </c>
      <c r="G757" s="17">
        <v>3.286607981989472</v>
      </c>
      <c r="H757" s="17">
        <v>0.46769377556732261</v>
      </c>
      <c r="I757" s="17">
        <v>0</v>
      </c>
      <c r="J757" s="17">
        <v>28.061626534039387</v>
      </c>
      <c r="K757" s="17">
        <v>0.46769377556732261</v>
      </c>
      <c r="L757" s="17">
        <v>-0.99999999999999989</v>
      </c>
      <c r="M757" s="17">
        <v>-0.99999999999999989</v>
      </c>
      <c r="N757" s="17">
        <v>9.3538755113464589</v>
      </c>
      <c r="O757" s="17">
        <v>36.291607581714615</v>
      </c>
      <c r="P757" s="17">
        <v>-1.1447208875792287</v>
      </c>
      <c r="Q757" s="17">
        <v>3.6197279648872107</v>
      </c>
      <c r="R757" s="17">
        <v>1.047822253220456</v>
      </c>
      <c r="S757" s="17">
        <v>0.33333333333333343</v>
      </c>
      <c r="T757" s="17">
        <v>0.33333333333333343</v>
      </c>
      <c r="U757" s="17">
        <v>0.36162438161197646</v>
      </c>
      <c r="V757" s="17">
        <v>0.51522041565536913</v>
      </c>
      <c r="W757" s="17">
        <v>43.032707534667622</v>
      </c>
      <c r="X757" s="17">
        <v>4.7367929114794647</v>
      </c>
      <c r="Y757" s="17">
        <v>-0.99999999999999989</v>
      </c>
      <c r="Z757" s="17">
        <v>-0.99999999999999989</v>
      </c>
      <c r="AA757" s="17">
        <v>87.489462936429945</v>
      </c>
      <c r="AB757" s="17">
        <v>0.32952452960738088</v>
      </c>
      <c r="AC757" s="17">
        <v>0.45909010790730614</v>
      </c>
      <c r="AD757" s="17">
        <v>7.9564025456149684E-2</v>
      </c>
      <c r="AE757" s="17">
        <v>43.408933148541884</v>
      </c>
      <c r="AF757" s="17">
        <v>0.84210526315789469</v>
      </c>
      <c r="AG757" s="17">
        <v>-0.99999999999999989</v>
      </c>
      <c r="AH757" s="17">
        <v>-0.99999999999999989</v>
      </c>
      <c r="AI757" s="17">
        <v>6.4485072917662783E-2</v>
      </c>
      <c r="AJ757" s="17">
        <v>0.51522041565536913</v>
      </c>
      <c r="AK757" s="17">
        <v>0.15609047653995842</v>
      </c>
      <c r="AL757" s="17">
        <v>0.3676729493615804</v>
      </c>
      <c r="AM757" s="17">
        <v>-4.5303511978183011E-2</v>
      </c>
      <c r="AN757" s="17">
        <v>-2.8604508093825601E-2</v>
      </c>
      <c r="AO757" s="17">
        <v>-0.35213541675478255</v>
      </c>
      <c r="AP757" s="17">
        <v>1.1232520444622609</v>
      </c>
      <c r="AQ757" s="17">
        <v>71.094334068706942</v>
      </c>
      <c r="AR757" s="17">
        <v>1.543511463934012</v>
      </c>
      <c r="AS757" s="17">
        <v>5.2044866870467894</v>
      </c>
      <c r="AT757" s="17">
        <v>-0.99999999999999989</v>
      </c>
      <c r="AU757" s="17">
        <v>-0.99999999999999989</v>
      </c>
      <c r="AV757" s="17">
        <v>4.3344302352099291</v>
      </c>
      <c r="AW757" s="17">
        <v>124.90432256260686</v>
      </c>
      <c r="AX757" s="17">
        <v>177.71606558649691</v>
      </c>
      <c r="AY757" s="17">
        <v>0.60369801918373367</v>
      </c>
      <c r="AZ757" s="17">
        <v>51.181644068627953</v>
      </c>
      <c r="BA757" s="22">
        <v>1720.079039497017</v>
      </c>
      <c r="CU757" t="e">
        <v>#N/A</v>
      </c>
      <c r="CV757" t="e">
        <v>#N/A</v>
      </c>
    </row>
    <row r="758" spans="1:100" x14ac:dyDescent="0.25">
      <c r="A758">
        <v>2169</v>
      </c>
      <c r="B758" t="s">
        <v>1176</v>
      </c>
      <c r="C758" s="22">
        <v>3</v>
      </c>
      <c r="D758" s="17">
        <v>5.073486337246484</v>
      </c>
      <c r="E758" s="17">
        <v>0</v>
      </c>
      <c r="F758" s="17">
        <v>-5.3369813425964474E-2</v>
      </c>
      <c r="G758" s="17">
        <v>-5.3369813425964474E-2</v>
      </c>
      <c r="H758" s="17">
        <v>0.44079840151950378</v>
      </c>
      <c r="I758" s="17">
        <v>0</v>
      </c>
      <c r="J758" s="17">
        <v>26.447904091170244</v>
      </c>
      <c r="K758" s="17">
        <v>0.44079840151950378</v>
      </c>
      <c r="L758" s="17">
        <v>-0.99999999999999911</v>
      </c>
      <c r="M758" s="17">
        <v>-0.99999999999999911</v>
      </c>
      <c r="N758" s="17">
        <v>8.8159680303900814</v>
      </c>
      <c r="O758" s="17">
        <v>31.468020614990742</v>
      </c>
      <c r="P758" s="17">
        <v>-0.43359077096999471</v>
      </c>
      <c r="Q758" s="17">
        <v>-0.55404495480223037</v>
      </c>
      <c r="R758" s="17">
        <v>-0.16946464790161747</v>
      </c>
      <c r="S758" s="17">
        <v>0.3328763653252424</v>
      </c>
      <c r="T758" s="17">
        <v>0.41400568438689433</v>
      </c>
      <c r="U758" s="17">
        <v>0.56632190186589115</v>
      </c>
      <c r="V758" s="17">
        <v>0.11868560862387653</v>
      </c>
      <c r="W758" s="17">
        <v>39.643646347296041</v>
      </c>
      <c r="X758" s="17">
        <v>3.3641572584530195</v>
      </c>
      <c r="Y758" s="17">
        <v>-0.99999999999999911</v>
      </c>
      <c r="Z758" s="17">
        <v>-0.99999999999999911</v>
      </c>
      <c r="AA758" s="17">
        <v>81.942542086579621</v>
      </c>
      <c r="AB758" s="17">
        <v>0.29186033169398767</v>
      </c>
      <c r="AC758" s="17">
        <v>0.32656878000632805</v>
      </c>
      <c r="AD758" s="17">
        <v>0.23093809604338833</v>
      </c>
      <c r="AE758" s="17">
        <v>42.468360387185221</v>
      </c>
      <c r="AF758" s="17">
        <v>0.81818181818181823</v>
      </c>
      <c r="AG758" s="17">
        <v>-0.99999999999999911</v>
      </c>
      <c r="AH758" s="17">
        <v>-0.99999999999999911</v>
      </c>
      <c r="AI758" s="17">
        <v>0</v>
      </c>
      <c r="AJ758" s="17">
        <v>0.11868560862387653</v>
      </c>
      <c r="AK758" s="17">
        <v>0.45102894465962068</v>
      </c>
      <c r="AL758" s="17">
        <v>0.18911763841950727</v>
      </c>
      <c r="AM758" s="17">
        <v>-7.3609382468086577E-3</v>
      </c>
      <c r="AN758" s="17">
        <v>0.60857018435219634</v>
      </c>
      <c r="AO758" s="17">
        <v>2.0711212671278858</v>
      </c>
      <c r="AP758" s="17">
        <v>16.159842800902442</v>
      </c>
      <c r="AQ758" s="17">
        <v>66.091550438466257</v>
      </c>
      <c r="AR758" s="17">
        <v>1.4318895602019044</v>
      </c>
      <c r="AS758" s="17">
        <v>3.8049556599725234</v>
      </c>
      <c r="AT758" s="17">
        <v>-0.99999999999999911</v>
      </c>
      <c r="AU758" s="17">
        <v>-0.99999999999999911</v>
      </c>
      <c r="AV758" s="17">
        <v>-0.22283446132758161</v>
      </c>
      <c r="AW758" s="17">
        <v>129.57040550247285</v>
      </c>
      <c r="AX758" s="17">
        <v>141.43896636486051</v>
      </c>
      <c r="AY758" s="17">
        <v>0.19785910108691757</v>
      </c>
      <c r="AZ758" s="17">
        <v>48.841824774474027</v>
      </c>
      <c r="BA758" s="22">
        <v>1587.3739721467653</v>
      </c>
      <c r="CU758" t="e">
        <v>#N/A</v>
      </c>
      <c r="CV758" t="e">
        <v>#N/A</v>
      </c>
    </row>
    <row r="759" spans="1:100" x14ac:dyDescent="0.25">
      <c r="A759">
        <v>2170</v>
      </c>
      <c r="B759" t="s">
        <v>1177</v>
      </c>
      <c r="C759" s="22">
        <v>3</v>
      </c>
      <c r="D759" s="17">
        <v>4.9873561972912306</v>
      </c>
      <c r="E759" s="17">
        <v>1.748521704902946</v>
      </c>
      <c r="F759" s="17">
        <v>-1.1738243316766825</v>
      </c>
      <c r="G759" s="17">
        <v>-0.67379303130269985</v>
      </c>
      <c r="H759" s="17">
        <v>0.35496687919929187</v>
      </c>
      <c r="I759" s="17">
        <v>0</v>
      </c>
      <c r="J759" s="17">
        <v>21.298012751957522</v>
      </c>
      <c r="K759" s="17">
        <v>0.35496687919929187</v>
      </c>
      <c r="L759" s="17">
        <v>-0.99999999999999889</v>
      </c>
      <c r="M759" s="17">
        <v>-0.99999999999999889</v>
      </c>
      <c r="N759" s="17">
        <v>7.0993375839858421</v>
      </c>
      <c r="O759" s="17">
        <v>25.611575917946038</v>
      </c>
      <c r="P759" s="17">
        <v>0.17105000634958689</v>
      </c>
      <c r="Q759" s="17">
        <v>8.7104126420685297</v>
      </c>
      <c r="R759" s="17">
        <v>2.8829527548813152</v>
      </c>
      <c r="S759" s="17">
        <v>0.33333333333333276</v>
      </c>
      <c r="T759" s="17">
        <v>0.33333333333333276</v>
      </c>
      <c r="U759" s="17">
        <v>0.11728908270395996</v>
      </c>
      <c r="V759" s="17">
        <v>-3.5076808724658085E-2</v>
      </c>
      <c r="W759" s="17">
        <v>15.756482457867035</v>
      </c>
      <c r="X759" s="17">
        <v>0.57039526593526524</v>
      </c>
      <c r="Y759" s="17">
        <v>-0.99999999999999889</v>
      </c>
      <c r="Z759" s="17">
        <v>-0.99999999999999889</v>
      </c>
      <c r="AA759" s="17">
        <v>45.143783933052475</v>
      </c>
      <c r="AB759" s="17">
        <v>0.27534624664890428</v>
      </c>
      <c r="AC759" s="17">
        <v>6.092621265386957E-2</v>
      </c>
      <c r="AD759" s="17">
        <v>0.19381451510330883</v>
      </c>
      <c r="AE759" s="17">
        <v>26.504348720304151</v>
      </c>
      <c r="AF759" s="17">
        <v>0.9285714285714286</v>
      </c>
      <c r="AG759" s="17">
        <v>-0.99999999999999889</v>
      </c>
      <c r="AH759" s="17">
        <v>-0.99999999999999889</v>
      </c>
      <c r="AI759" s="17">
        <v>8.7836546313003749E-3</v>
      </c>
      <c r="AJ759" s="17">
        <v>-3.5076808724658085E-2</v>
      </c>
      <c r="AK759" s="17">
        <v>0.14331984352612737</v>
      </c>
      <c r="AL759" s="17">
        <v>0.14848102994420884</v>
      </c>
      <c r="AM759" s="17">
        <v>0.1078345136433782</v>
      </c>
      <c r="AN759" s="17">
        <v>-1.6021737730767344E-2</v>
      </c>
      <c r="AO759" s="17">
        <v>3.4124620587150925</v>
      </c>
      <c r="AP759" s="17">
        <v>0.34186170645186115</v>
      </c>
      <c r="AQ759" s="17">
        <v>37.054495209824552</v>
      </c>
      <c r="AR759" s="17">
        <v>0.74887894064596805</v>
      </c>
      <c r="AS759" s="17">
        <v>0.92536214513455728</v>
      </c>
      <c r="AT759" s="17">
        <v>-0.99999999999999889</v>
      </c>
      <c r="AU759" s="17">
        <v>-0.99999999999999889</v>
      </c>
      <c r="AV759" s="17">
        <v>2.2091597235786153</v>
      </c>
      <c r="AW759" s="17">
        <v>71.097221557450411</v>
      </c>
      <c r="AX759" s="17">
        <v>67.765213777610597</v>
      </c>
      <c r="AY759" s="17">
        <v>0.13801318935758289</v>
      </c>
      <c r="AZ759" s="17">
        <v>-14.571492192372245</v>
      </c>
      <c r="BA759" s="22">
        <v>1478.5055077451477</v>
      </c>
      <c r="CU759" t="e">
        <v>#N/A</v>
      </c>
      <c r="CV759" t="e">
        <v>#N/A</v>
      </c>
    </row>
    <row r="760" spans="1:100" x14ac:dyDescent="0.25">
      <c r="A760">
        <v>2171</v>
      </c>
      <c r="B760" t="s">
        <v>1150</v>
      </c>
      <c r="C760" s="22">
        <v>3</v>
      </c>
      <c r="D760" s="17">
        <v>3.876801626741833</v>
      </c>
      <c r="E760" s="17">
        <v>0</v>
      </c>
      <c r="F760" s="17">
        <v>0.48612830652888067</v>
      </c>
      <c r="G760" s="17">
        <v>0.48612830652888067</v>
      </c>
      <c r="H760" s="17">
        <v>9.2837290991716434E-2</v>
      </c>
      <c r="I760" s="17">
        <v>0</v>
      </c>
      <c r="J760" s="17">
        <v>5.5702374595029891</v>
      </c>
      <c r="K760" s="17">
        <v>9.2837290991716434E-2</v>
      </c>
      <c r="L760" s="17">
        <v>-1.0000000000000002</v>
      </c>
      <c r="M760" s="17">
        <v>-1.0000000000000002</v>
      </c>
      <c r="N760" s="17">
        <v>1.8567458198343285</v>
      </c>
      <c r="O760" s="17">
        <v>9.9331673927737008</v>
      </c>
      <c r="P760" s="17">
        <v>-3.8286060230652487E-2</v>
      </c>
      <c r="Q760" s="17">
        <v>-0.63456168982998706</v>
      </c>
      <c r="R760" s="17">
        <v>-0.17052487650659015</v>
      </c>
      <c r="S760" s="17">
        <v>0.33333333333333359</v>
      </c>
      <c r="T760" s="17">
        <v>0.35188673049830133</v>
      </c>
      <c r="U760" s="17">
        <v>0.20301348361062663</v>
      </c>
      <c r="V760" s="17">
        <v>0</v>
      </c>
      <c r="W760" s="17">
        <v>31.815850258021776</v>
      </c>
      <c r="X760" s="17">
        <v>1.4229901044473929</v>
      </c>
      <c r="Y760" s="17">
        <v>-1.0000000000000002</v>
      </c>
      <c r="Z760" s="17">
        <v>-1.0000000000000002</v>
      </c>
      <c r="AA760" s="17">
        <v>21.140017626930032</v>
      </c>
      <c r="AB760" s="17">
        <v>-0.16079484736897889</v>
      </c>
      <c r="AC760" s="17">
        <v>-2.5435023068454063E-2</v>
      </c>
      <c r="AD760" s="17">
        <v>-2.3876284654270483E-2</v>
      </c>
      <c r="AE760" s="17">
        <v>-10.505307754585155</v>
      </c>
      <c r="AF760" s="17">
        <v>0.33333333333333331</v>
      </c>
      <c r="AG760" s="17">
        <v>-1.0000000000000002</v>
      </c>
      <c r="AH760" s="17">
        <v>-1.0000000000000002</v>
      </c>
      <c r="AI760" s="17">
        <v>0</v>
      </c>
      <c r="AJ760" s="17">
        <v>0</v>
      </c>
      <c r="AK760" s="17">
        <v>0.24030790878231117</v>
      </c>
      <c r="AL760" s="17">
        <v>0.20521180755932608</v>
      </c>
      <c r="AM760" s="17">
        <v>0.36873317167856073</v>
      </c>
      <c r="AN760" s="17">
        <v>0.28878289045540606</v>
      </c>
      <c r="AO760" s="17">
        <v>10.419868835875574</v>
      </c>
      <c r="AP760" s="17">
        <v>8.2456312991817811</v>
      </c>
      <c r="AQ760" s="17">
        <v>37.386087717524767</v>
      </c>
      <c r="AR760" s="17">
        <v>0.88823354744226146</v>
      </c>
      <c r="AS760" s="17">
        <v>1.5158273954391099</v>
      </c>
      <c r="AT760" s="17">
        <v>-1.0000000000000002</v>
      </c>
      <c r="AU760" s="17">
        <v>-1.0000000000000002</v>
      </c>
      <c r="AV760" s="17">
        <v>0.3156034300222903</v>
      </c>
      <c r="AW760" s="17">
        <v>39.318816318885517</v>
      </c>
      <c r="AX760" s="17">
        <v>39.318816318885517</v>
      </c>
      <c r="AY760" s="17">
        <v>6.0450288426331572E-2</v>
      </c>
      <c r="AZ760" s="17">
        <v>-48.56219079721842</v>
      </c>
      <c r="BA760" s="22">
        <v>1374.9108117801438</v>
      </c>
      <c r="CU760" t="e">
        <v>#N/A</v>
      </c>
      <c r="CV760" t="e">
        <v>#N/A</v>
      </c>
    </row>
    <row r="761" spans="1:100" x14ac:dyDescent="0.25">
      <c r="A761">
        <v>2172</v>
      </c>
      <c r="B761" t="s">
        <v>1178</v>
      </c>
      <c r="C761" s="22">
        <v>3</v>
      </c>
      <c r="D761" s="17">
        <v>5.0120972630815386</v>
      </c>
      <c r="E761" s="17">
        <v>-0.13017720131646843</v>
      </c>
      <c r="F761" s="17">
        <v>-0.16209067636076122</v>
      </c>
      <c r="G761" s="17">
        <v>-0.20600437732342783</v>
      </c>
      <c r="H761" s="17">
        <v>-5.8520012614610914E-2</v>
      </c>
      <c r="I761" s="17">
        <v>0</v>
      </c>
      <c r="J761" s="17">
        <v>-3.5112007568766552</v>
      </c>
      <c r="K761" s="17">
        <v>-5.8520012614610914E-2</v>
      </c>
      <c r="L761" s="17">
        <v>-0.99999999999999845</v>
      </c>
      <c r="M761" s="17">
        <v>-0.99999999999999845</v>
      </c>
      <c r="N761" s="17">
        <v>-1.1704002522922179</v>
      </c>
      <c r="O761" s="17">
        <v>1.2948921288814583</v>
      </c>
      <c r="P761" s="17">
        <v>-0.38231896618106559</v>
      </c>
      <c r="Q761" s="17">
        <v>-0.12889006266187247</v>
      </c>
      <c r="R761" s="17">
        <v>-0.11002027898752556</v>
      </c>
      <c r="S761" s="17">
        <v>0.33333333333333282</v>
      </c>
      <c r="T761" s="17">
        <v>0.34414350998851084</v>
      </c>
      <c r="U761" s="17">
        <v>0.17877542251471282</v>
      </c>
      <c r="V761" s="17">
        <v>4.1219634972512839E-2</v>
      </c>
      <c r="W761" s="17">
        <v>38.239676536947165</v>
      </c>
      <c r="X761" s="17">
        <v>1.7092265324855618</v>
      </c>
      <c r="Y761" s="17">
        <v>-0.99999999999999845</v>
      </c>
      <c r="Z761" s="17">
        <v>-0.99999999999999845</v>
      </c>
      <c r="AA761" s="17">
        <v>62.72742727392005</v>
      </c>
      <c r="AB761" s="17">
        <v>0.28376263335453711</v>
      </c>
      <c r="AC761" s="17">
        <v>0.2105505345615015</v>
      </c>
      <c r="AD761" s="17">
        <v>-2.357747596831385E-3</v>
      </c>
      <c r="AE761" s="17">
        <v>24.597771015960387</v>
      </c>
      <c r="AF761" s="17">
        <v>0.55555555555555558</v>
      </c>
      <c r="AG761" s="17">
        <v>-0.99999999999999845</v>
      </c>
      <c r="AH761" s="17">
        <v>-0.99999999999999845</v>
      </c>
      <c r="AI761" s="17">
        <v>-3.9097329667983375E-3</v>
      </c>
      <c r="AJ761" s="17">
        <v>4.1219634972512839E-2</v>
      </c>
      <c r="AK761" s="17">
        <v>0.12641784813160967</v>
      </c>
      <c r="AL761" s="17">
        <v>-0.14510856970827632</v>
      </c>
      <c r="AM761" s="17">
        <v>2.6636367342409359E-2</v>
      </c>
      <c r="AN761" s="17">
        <v>0.42534833135508598</v>
      </c>
      <c r="AO761" s="17">
        <v>1.2979984242182832</v>
      </c>
      <c r="AP761" s="17">
        <v>9.9081654353357695</v>
      </c>
      <c r="AQ761" s="17">
        <v>34.728475780070525</v>
      </c>
      <c r="AR761" s="17">
        <v>0.8974719008090698</v>
      </c>
      <c r="AS761" s="17">
        <v>1.6507065198709494</v>
      </c>
      <c r="AT761" s="17">
        <v>-0.99999999999999845</v>
      </c>
      <c r="AU761" s="17">
        <v>-0.99999999999999845</v>
      </c>
      <c r="AV761" s="17">
        <v>-0.31602465631095367</v>
      </c>
      <c r="AW761" s="17">
        <v>73.930484838137289</v>
      </c>
      <c r="AX761" s="17">
        <v>77.974253676052584</v>
      </c>
      <c r="AY761" s="17">
        <v>0.2804097473335086</v>
      </c>
      <c r="AZ761" s="17">
        <v>9.4944545965492448</v>
      </c>
      <c r="BA761" s="22">
        <v>1449.4833975348492</v>
      </c>
      <c r="CU761" t="e">
        <v>#N/A</v>
      </c>
      <c r="CV761" t="e">
        <v>#N/A</v>
      </c>
    </row>
    <row r="762" spans="1:100" x14ac:dyDescent="0.25">
      <c r="A762">
        <v>2175</v>
      </c>
      <c r="B762" t="s">
        <v>1179</v>
      </c>
      <c r="C762" s="22">
        <v>3</v>
      </c>
      <c r="D762" s="17">
        <v>6.0156245608215526</v>
      </c>
      <c r="E762" s="17">
        <v>0</v>
      </c>
      <c r="F762" s="17">
        <v>-0.35566807063277434</v>
      </c>
      <c r="G762" s="17">
        <v>-0.35566807063277434</v>
      </c>
      <c r="H762" s="17">
        <v>0.32553395978318145</v>
      </c>
      <c r="I762" s="17">
        <v>0</v>
      </c>
      <c r="J762" s="17">
        <v>19.532037586990882</v>
      </c>
      <c r="K762" s="17">
        <v>0.32553395978318145</v>
      </c>
      <c r="L762" s="17">
        <v>-1.0000000000000024</v>
      </c>
      <c r="M762" s="17">
        <v>-1.0000000000000024</v>
      </c>
      <c r="N762" s="17">
        <v>6.5106791956636307</v>
      </c>
      <c r="O762" s="17">
        <v>25.191994077179668</v>
      </c>
      <c r="P762" s="17">
        <v>1.8875805511168506</v>
      </c>
      <c r="Q762" s="17">
        <v>0.25423369730210521</v>
      </c>
      <c r="R762" s="17">
        <v>0.13732617735016472</v>
      </c>
      <c r="S762" s="17">
        <v>0.32313241309586921</v>
      </c>
      <c r="T762" s="17">
        <v>0.36266258406918522</v>
      </c>
      <c r="U762" s="17">
        <v>0.40364727324761451</v>
      </c>
      <c r="V762" s="17">
        <v>-1.0664409755588706E-2</v>
      </c>
      <c r="W762" s="17">
        <v>30.129756034955943</v>
      </c>
      <c r="X762" s="17">
        <v>1.9401929225746488</v>
      </c>
      <c r="Y762" s="17">
        <v>-1.0000000000000024</v>
      </c>
      <c r="Z762" s="17">
        <v>-1.0000000000000024</v>
      </c>
      <c r="AA762" s="17">
        <v>41.522640279343044</v>
      </c>
      <c r="AB762" s="17">
        <v>0.34509473615038971</v>
      </c>
      <c r="AC762" s="17">
        <v>-0.10806663910418347</v>
      </c>
      <c r="AD762" s="17">
        <v>-1.1916935705468184E-2</v>
      </c>
      <c r="AE762" s="17">
        <v>11.255558067036889</v>
      </c>
      <c r="AF762" s="17">
        <v>0.63636363636363635</v>
      </c>
      <c r="AG762" s="17">
        <v>-1.0000000000000024</v>
      </c>
      <c r="AH762" s="17">
        <v>-1.0000000000000024</v>
      </c>
      <c r="AI762" s="17">
        <v>0</v>
      </c>
      <c r="AJ762" s="17">
        <v>-1.0664409755588706E-2</v>
      </c>
      <c r="AK762" s="17">
        <v>0.10784931180257668</v>
      </c>
      <c r="AL762" s="17">
        <v>0.38956183271754241</v>
      </c>
      <c r="AM762" s="17">
        <v>-0.47339264587778374</v>
      </c>
      <c r="AN762" s="17">
        <v>0.58449422622006697</v>
      </c>
      <c r="AO762" s="17">
        <v>-11.295569587931714</v>
      </c>
      <c r="AP762" s="17">
        <v>16.560164819089401</v>
      </c>
      <c r="AQ762" s="17">
        <v>49.661793621946828</v>
      </c>
      <c r="AR762" s="17">
        <v>1.0787778606570799</v>
      </c>
      <c r="AS762" s="17">
        <v>2.2657268823578312</v>
      </c>
      <c r="AT762" s="17">
        <v>-1.0000000000000024</v>
      </c>
      <c r="AU762" s="17">
        <v>-1.0000000000000024</v>
      </c>
      <c r="AV762" s="17">
        <v>-0.2183418932826095</v>
      </c>
      <c r="AW762" s="17">
        <v>83.274799175612017</v>
      </c>
      <c r="AX762" s="17">
        <v>82.208358200053169</v>
      </c>
      <c r="AY762" s="17">
        <v>0.36931626384206923</v>
      </c>
      <c r="AZ762" s="17">
        <v>32.368551143488666</v>
      </c>
      <c r="BA762" s="22">
        <v>1436.385952194966</v>
      </c>
      <c r="CU762" t="e">
        <v>#N/A</v>
      </c>
      <c r="CV762" t="e">
        <v>#N/A</v>
      </c>
    </row>
    <row r="763" spans="1:100" x14ac:dyDescent="0.25">
      <c r="A763">
        <v>2177</v>
      </c>
      <c r="B763" t="s">
        <v>1180</v>
      </c>
      <c r="C763" s="22">
        <v>3</v>
      </c>
      <c r="D763" s="17">
        <v>5.2236203530970151</v>
      </c>
      <c r="E763" s="17">
        <v>0</v>
      </c>
      <c r="F763" s="17">
        <v>0.31310290510779243</v>
      </c>
      <c r="G763" s="17">
        <v>0.31310290510779243</v>
      </c>
      <c r="H763" s="17">
        <v>0.22966894376196739</v>
      </c>
      <c r="I763" s="17">
        <v>0</v>
      </c>
      <c r="J763" s="17">
        <v>13.780136625718045</v>
      </c>
      <c r="K763" s="17">
        <v>0.22966894376196739</v>
      </c>
      <c r="L763" s="17">
        <v>-0.99999999999999933</v>
      </c>
      <c r="M763" s="17">
        <v>-0.99999999999999933</v>
      </c>
      <c r="N763" s="17">
        <v>4.5933788752393481</v>
      </c>
      <c r="O763" s="17">
        <v>19.316859883922849</v>
      </c>
      <c r="P763" s="17">
        <v>-2.2466016887941564</v>
      </c>
      <c r="Q763" s="17">
        <v>0.4199259137075409</v>
      </c>
      <c r="R763" s="17">
        <v>-7.5804272190258509E-2</v>
      </c>
      <c r="S763" s="17">
        <v>0.21986029660013229</v>
      </c>
      <c r="T763" s="17">
        <v>0.28071126885289038</v>
      </c>
      <c r="U763" s="17">
        <v>6.114970713177429E-2</v>
      </c>
      <c r="V763" s="17">
        <v>5.211347900907181E-2</v>
      </c>
      <c r="W763" s="17">
        <v>15.366632313276051</v>
      </c>
      <c r="X763" s="17">
        <v>0.77556025979214027</v>
      </c>
      <c r="Y763" s="17">
        <v>-0.99999999999999933</v>
      </c>
      <c r="Z763" s="17">
        <v>-0.99999999999999933</v>
      </c>
      <c r="AA763" s="17">
        <v>65.98023202148822</v>
      </c>
      <c r="AB763" s="17">
        <v>0.25627942229550243</v>
      </c>
      <c r="AC763" s="17">
        <v>-1.8161829622288628E-2</v>
      </c>
      <c r="AD763" s="17">
        <v>0.77567048693483565</v>
      </c>
      <c r="AE763" s="17">
        <v>50.689403980402425</v>
      </c>
      <c r="AF763" s="17">
        <v>0.625</v>
      </c>
      <c r="AG763" s="17">
        <v>-0.99999999999999933</v>
      </c>
      <c r="AH763" s="17">
        <v>-0.99999999999999933</v>
      </c>
      <c r="AI763" s="17">
        <v>0</v>
      </c>
      <c r="AJ763" s="17">
        <v>5.211347900907181E-2</v>
      </c>
      <c r="AK763" s="17">
        <v>-4.0255527224093514E-2</v>
      </c>
      <c r="AL763" s="17">
        <v>-1.0423623242551921E-2</v>
      </c>
      <c r="AM763" s="17">
        <v>0.53473560769632256</v>
      </c>
      <c r="AN763" s="17">
        <v>0.19011555177468809</v>
      </c>
      <c r="AO763" s="17">
        <v>13.167112556287588</v>
      </c>
      <c r="AP763" s="17">
        <v>4.7007706781544405</v>
      </c>
      <c r="AQ763" s="17">
        <v>29.146768938994107</v>
      </c>
      <c r="AR763" s="17">
        <v>0.61383475159386891</v>
      </c>
      <c r="AS763" s="17">
        <v>1.0052292035541077</v>
      </c>
      <c r="AT763" s="17">
        <v>-0.99999999999999933</v>
      </c>
      <c r="AU763" s="17">
        <v>-0.99999999999999933</v>
      </c>
      <c r="AV763" s="17">
        <v>0.23729863291753422</v>
      </c>
      <c r="AW763" s="17">
        <v>89.997862583565549</v>
      </c>
      <c r="AX763" s="17">
        <v>95.209210484472734</v>
      </c>
      <c r="AY763" s="17">
        <v>0.40217796368436015</v>
      </c>
      <c r="AZ763" s="17">
        <v>0.96364882960094134</v>
      </c>
      <c r="BA763" s="22">
        <v>1333.8588557624846</v>
      </c>
      <c r="CU763" t="e">
        <v>#N/A</v>
      </c>
      <c r="CV763" t="e">
        <v>#N/A</v>
      </c>
    </row>
    <row r="764" spans="1:100" x14ac:dyDescent="0.25">
      <c r="A764">
        <v>2180</v>
      </c>
      <c r="B764" t="s">
        <v>1181</v>
      </c>
      <c r="C764" s="22">
        <v>3</v>
      </c>
      <c r="D764" s="17">
        <v>4.2087180652233194</v>
      </c>
      <c r="E764" s="17">
        <v>3.8582317008044126E-2</v>
      </c>
      <c r="F764" s="17">
        <v>0.30676255988356749</v>
      </c>
      <c r="G764" s="17">
        <v>0.31809742546428099</v>
      </c>
      <c r="H764" s="17">
        <v>0.22004148370686005</v>
      </c>
      <c r="I764" s="17">
        <v>0</v>
      </c>
      <c r="J764" s="17">
        <v>13.202489022411605</v>
      </c>
      <c r="K764" s="17">
        <v>0.22004148370686005</v>
      </c>
      <c r="L764" s="17">
        <v>-1</v>
      </c>
      <c r="M764" s="17">
        <v>-1</v>
      </c>
      <c r="N764" s="17">
        <v>4.4008296741372011</v>
      </c>
      <c r="O764" s="17">
        <v>17.729304513099212</v>
      </c>
      <c r="P764" s="17">
        <v>-2.6816640278588624</v>
      </c>
      <c r="Q764" s="17">
        <v>4.53038355014837</v>
      </c>
      <c r="R764" s="17">
        <v>1.1205672609140884</v>
      </c>
      <c r="S764" s="17">
        <v>0.33333333333333326</v>
      </c>
      <c r="T764" s="17">
        <v>0.33818255910341188</v>
      </c>
      <c r="U764" s="17">
        <v>1.0646665555407206E-2</v>
      </c>
      <c r="V764" s="17">
        <v>-1.278533194214349E-2</v>
      </c>
      <c r="W764" s="17">
        <v>17.973429693725944</v>
      </c>
      <c r="X764" s="17">
        <v>0.42219830506873174</v>
      </c>
      <c r="Y764" s="17">
        <v>-1</v>
      </c>
      <c r="Z764" s="17">
        <v>-1</v>
      </c>
      <c r="AA764" s="17">
        <v>64.438117057006906</v>
      </c>
      <c r="AB764" s="17">
        <v>0.2068239127409903</v>
      </c>
      <c r="AC764" s="17">
        <v>0.37512846948188944</v>
      </c>
      <c r="AD764" s="17">
        <v>0.32493001982445774</v>
      </c>
      <c r="AE764" s="17">
        <v>45.344120102366887</v>
      </c>
      <c r="AF764" s="17">
        <v>0.7857142857142857</v>
      </c>
      <c r="AG764" s="17">
        <v>-1</v>
      </c>
      <c r="AH764" s="17">
        <v>-1</v>
      </c>
      <c r="AI764" s="17">
        <v>0</v>
      </c>
      <c r="AJ764" s="17">
        <v>-1.278533194214349E-2</v>
      </c>
      <c r="AK764" s="17">
        <v>9.5229884861224467E-2</v>
      </c>
      <c r="AL764" s="17">
        <v>0.36163455893498225</v>
      </c>
      <c r="AM764" s="17">
        <v>6.3625984935924515E-2</v>
      </c>
      <c r="AN764" s="17">
        <v>-7.2643219814918253E-2</v>
      </c>
      <c r="AO764" s="17">
        <v>2.0667990477042348</v>
      </c>
      <c r="AP764" s="17">
        <v>-7.9077006980440567E-3</v>
      </c>
      <c r="AQ764" s="17">
        <v>31.175918716137549</v>
      </c>
      <c r="AR764" s="17">
        <v>0.66937722605000882</v>
      </c>
      <c r="AS764" s="17">
        <v>0.64223978877559185</v>
      </c>
      <c r="AT764" s="17">
        <v>-1</v>
      </c>
      <c r="AU764" s="17">
        <v>-1</v>
      </c>
      <c r="AV764" s="17">
        <v>1.4386646863783694</v>
      </c>
      <c r="AW764" s="17">
        <v>82.159513869408116</v>
      </c>
      <c r="AX764" s="17">
        <v>80.880980675193769</v>
      </c>
      <c r="AY764" s="17">
        <v>0.14244780469899893</v>
      </c>
      <c r="AZ764" s="17">
        <v>23.031125798237085</v>
      </c>
      <c r="BA764" s="22">
        <v>1476.3657733245757</v>
      </c>
      <c r="CU764" t="e">
        <v>#N/A</v>
      </c>
      <c r="CV764" t="e">
        <v>#N/A</v>
      </c>
    </row>
    <row r="765" spans="1:100" x14ac:dyDescent="0.25">
      <c r="A765">
        <v>2181</v>
      </c>
      <c r="B765" t="s">
        <v>1182</v>
      </c>
      <c r="C765" s="22">
        <v>3</v>
      </c>
      <c r="D765" s="17">
        <v>3.5547600636320382</v>
      </c>
      <c r="E765" s="17">
        <v>1.0854342748299408E-2</v>
      </c>
      <c r="F765" s="17">
        <v>0.10655038908960771</v>
      </c>
      <c r="G765" s="17">
        <v>0.10655038908960771</v>
      </c>
      <c r="H765" s="17">
        <v>-3.7742902361941562E-2</v>
      </c>
      <c r="I765" s="17">
        <v>0</v>
      </c>
      <c r="J765" s="17">
        <v>-2.2645741417164964</v>
      </c>
      <c r="K765" s="17">
        <v>-3.7742902361941562E-2</v>
      </c>
      <c r="L765" s="17">
        <v>-1.0000000000000016</v>
      </c>
      <c r="M765" s="17">
        <v>-1.0000000000000016</v>
      </c>
      <c r="N765" s="17">
        <v>-0.75485804723883232</v>
      </c>
      <c r="O765" s="17">
        <v>1.3967363110051501</v>
      </c>
      <c r="P765" s="17">
        <v>-0.3712649479340534</v>
      </c>
      <c r="Q765" s="17">
        <v>-0.59113750555276112</v>
      </c>
      <c r="R765" s="17">
        <v>-0.27852639740545276</v>
      </c>
      <c r="S765" s="17">
        <v>0.33333333333333381</v>
      </c>
      <c r="T765" s="17">
        <v>0.38275885985265651</v>
      </c>
      <c r="U765" s="17">
        <v>0.47276752774754521</v>
      </c>
      <c r="V765" s="17">
        <v>-1.4484454522290141E-2</v>
      </c>
      <c r="W765" s="17">
        <v>48.484726750927457</v>
      </c>
      <c r="X765" s="17">
        <v>2.6045753038007957</v>
      </c>
      <c r="Y765" s="17">
        <v>-1.0000000000000016</v>
      </c>
      <c r="Z765" s="17">
        <v>-1.0000000000000016</v>
      </c>
      <c r="AA765" s="17">
        <v>86.679453668921937</v>
      </c>
      <c r="AB765" s="17">
        <v>9.5124533696543632E-4</v>
      </c>
      <c r="AC765" s="17">
        <v>0.40088772809034684</v>
      </c>
      <c r="AD765" s="17">
        <v>0.36762609288068621</v>
      </c>
      <c r="AE765" s="17">
        <v>38.473253315399909</v>
      </c>
      <c r="AF765" s="17">
        <v>0.8666666666666667</v>
      </c>
      <c r="AG765" s="17">
        <v>-1.0000000000000016</v>
      </c>
      <c r="AH765" s="17">
        <v>-1.0000000000000016</v>
      </c>
      <c r="AI765" s="17">
        <v>1.6177704950792824E-2</v>
      </c>
      <c r="AJ765" s="17">
        <v>-1.4484454522290141E-2</v>
      </c>
      <c r="AK765" s="17">
        <v>-0.17852335001001896</v>
      </c>
      <c r="AL765" s="17">
        <v>-0.16108721857431618</v>
      </c>
      <c r="AM765" s="17">
        <v>-0.17936948496946478</v>
      </c>
      <c r="AN765" s="17">
        <v>5.272903757169381E-2</v>
      </c>
      <c r="AO765" s="17">
        <v>-5.3768538742867147</v>
      </c>
      <c r="AP765" s="17">
        <v>0.51278984642076586</v>
      </c>
      <c r="AQ765" s="17">
        <v>46.220152609210999</v>
      </c>
      <c r="AR765" s="17">
        <v>1.1743752664112452</v>
      </c>
      <c r="AS765" s="17">
        <v>2.5668324014388553</v>
      </c>
      <c r="AT765" s="17">
        <v>-1.0000000000000016</v>
      </c>
      <c r="AU765" s="17">
        <v>-1.0000000000000016</v>
      </c>
      <c r="AV765" s="17">
        <v>-0.17197600831584478</v>
      </c>
      <c r="AW765" s="17">
        <v>88.588979826347867</v>
      </c>
      <c r="AX765" s="17">
        <v>87.464088473134709</v>
      </c>
      <c r="AY765" s="17">
        <v>0.26011285074755874</v>
      </c>
      <c r="AZ765" s="17">
        <v>27.865792068824884</v>
      </c>
      <c r="BA765" s="22">
        <v>1537.9332072772972</v>
      </c>
      <c r="CU765" t="e">
        <v>#N/A</v>
      </c>
      <c r="CV765" t="e">
        <v>#N/A</v>
      </c>
    </row>
    <row r="766" spans="1:100" x14ac:dyDescent="0.25">
      <c r="A766">
        <v>2183</v>
      </c>
      <c r="B766" t="s">
        <v>1183</v>
      </c>
      <c r="C766" s="22">
        <v>3</v>
      </c>
      <c r="D766" s="17">
        <v>6.0970602690820099</v>
      </c>
      <c r="E766" s="17">
        <v>1.6680351240414004E-4</v>
      </c>
      <c r="F766" s="17">
        <v>-0.29709768420884053</v>
      </c>
      <c r="G766" s="17">
        <v>-0.29709768420884053</v>
      </c>
      <c r="H766" s="17">
        <v>-0.16931356495140806</v>
      </c>
      <c r="I766" s="17">
        <v>0</v>
      </c>
      <c r="J766" s="17">
        <v>-10.158813897084483</v>
      </c>
      <c r="K766" s="17">
        <v>-0.16931356495140806</v>
      </c>
      <c r="L766" s="17">
        <v>-0.99999999999999967</v>
      </c>
      <c r="M766" s="17">
        <v>-0.99999999999999967</v>
      </c>
      <c r="N766" s="17">
        <v>-3.386271299028162</v>
      </c>
      <c r="O766" s="17">
        <v>-4.3588513122113142</v>
      </c>
      <c r="P766" s="17">
        <v>-0.18142576433164292</v>
      </c>
      <c r="Q766" s="17">
        <v>-3.303821500773739</v>
      </c>
      <c r="R766" s="17">
        <v>-1.0859071831989622</v>
      </c>
      <c r="S766" s="17">
        <v>0.33333333333333326</v>
      </c>
      <c r="T766" s="17">
        <v>0.41118984553279786</v>
      </c>
      <c r="U766" s="17">
        <v>0.3868207183532355</v>
      </c>
      <c r="V766" s="17">
        <v>-5.9225892934348122E-2</v>
      </c>
      <c r="W766" s="17">
        <v>49.657262769457041</v>
      </c>
      <c r="X766" s="17">
        <v>2.1836207718238576</v>
      </c>
      <c r="Y766" s="17">
        <v>-0.99999999999999967</v>
      </c>
      <c r="Z766" s="17">
        <v>-0.99999999999999967</v>
      </c>
      <c r="AA766" s="17">
        <v>89.804740446312465</v>
      </c>
      <c r="AB766" s="17">
        <v>0.44709910518999757</v>
      </c>
      <c r="AC766" s="17">
        <v>0.13223180436662393</v>
      </c>
      <c r="AD766" s="17">
        <v>0.24533678764446537</v>
      </c>
      <c r="AE766" s="17">
        <v>41.233384860054336</v>
      </c>
      <c r="AF766" s="17">
        <v>0.7</v>
      </c>
      <c r="AG766" s="17">
        <v>-0.99999999999999967</v>
      </c>
      <c r="AH766" s="17">
        <v>-0.99999999999999967</v>
      </c>
      <c r="AI766" s="17">
        <v>0</v>
      </c>
      <c r="AJ766" s="17">
        <v>-5.9225892934348122E-2</v>
      </c>
      <c r="AK766" s="17">
        <v>-0.13902390676140944</v>
      </c>
      <c r="AL766" s="17">
        <v>8.3769132832358387E-2</v>
      </c>
      <c r="AM766" s="17">
        <v>1.9240074303886232E-2</v>
      </c>
      <c r="AN766" s="17">
        <v>-0.11807599236060182</v>
      </c>
      <c r="AO766" s="17">
        <v>-0.21411767620989183</v>
      </c>
      <c r="AP766" s="17">
        <v>-2.5330541448532533</v>
      </c>
      <c r="AQ766" s="17">
        <v>39.498448872372585</v>
      </c>
      <c r="AR766" s="17">
        <v>1.072118004285018</v>
      </c>
      <c r="AS766" s="17">
        <v>2.014307206872449</v>
      </c>
      <c r="AT766" s="17">
        <v>-0.99999999999999967</v>
      </c>
      <c r="AU766" s="17">
        <v>-0.99999999999999967</v>
      </c>
      <c r="AV766" s="17">
        <v>-1.3830048674078028</v>
      </c>
      <c r="AW766" s="17">
        <v>82.912834989247898</v>
      </c>
      <c r="AX766" s="17">
        <v>76.990245695813087</v>
      </c>
      <c r="AY766" s="17">
        <v>0.56805540195951565</v>
      </c>
      <c r="AZ766" s="17">
        <v>60.459600098667821</v>
      </c>
      <c r="BA766" s="22">
        <v>1499.0156938750645</v>
      </c>
      <c r="CU766" t="e">
        <v>#N/A</v>
      </c>
      <c r="CV766" t="e">
        <v>#N/A</v>
      </c>
    </row>
    <row r="767" spans="1:100" x14ac:dyDescent="0.25">
      <c r="A767">
        <v>2186</v>
      </c>
      <c r="B767" t="s">
        <v>1184</v>
      </c>
      <c r="C767" s="22">
        <v>3</v>
      </c>
      <c r="D767" s="17">
        <v>5.6198068233165914</v>
      </c>
      <c r="E767" s="17">
        <v>-2.3562769530236817E-4</v>
      </c>
      <c r="F767" s="17">
        <v>-9.7844869415958137E-3</v>
      </c>
      <c r="G767" s="17">
        <v>-1.1997771932768259E-2</v>
      </c>
      <c r="H767" s="17">
        <v>2.3384199694000901E-3</v>
      </c>
      <c r="I767" s="17">
        <v>0</v>
      </c>
      <c r="J767" s="17">
        <v>0.14030519816400527</v>
      </c>
      <c r="K767" s="17">
        <v>2.3384199694000901E-3</v>
      </c>
      <c r="L767" s="17">
        <v>-1.0000000000000016</v>
      </c>
      <c r="M767" s="17">
        <v>-1.0000000000000016</v>
      </c>
      <c r="N767" s="17">
        <v>4.6768399388001064E-2</v>
      </c>
      <c r="O767" s="17">
        <v>5.7481142495478288</v>
      </c>
      <c r="P767" s="17">
        <v>0.36791965480157712</v>
      </c>
      <c r="Q767" s="17">
        <v>3.2488347097666417E-2</v>
      </c>
      <c r="R767" s="17">
        <v>7.0988977369423376E-2</v>
      </c>
      <c r="S767" s="17">
        <v>0.34034842946337435</v>
      </c>
      <c r="T767" s="17">
        <v>0.37523906968384396</v>
      </c>
      <c r="U767" s="17">
        <v>0.11332724288321844</v>
      </c>
      <c r="V767" s="17">
        <v>0</v>
      </c>
      <c r="W767" s="17">
        <v>33.063052882441454</v>
      </c>
      <c r="X767" s="17">
        <v>1.1894120034321365</v>
      </c>
      <c r="Y767" s="17">
        <v>-1.0000000000000016</v>
      </c>
      <c r="Z767" s="17">
        <v>-1.0000000000000016</v>
      </c>
      <c r="AA767" s="17">
        <v>57.405577926178374</v>
      </c>
      <c r="AB767" s="17">
        <v>5.4829600476946162E-2</v>
      </c>
      <c r="AC767" s="17">
        <v>0.30642311689304719</v>
      </c>
      <c r="AD767" s="17">
        <v>0.12417800395735631</v>
      </c>
      <c r="AE767" s="17">
        <v>24.271536066367482</v>
      </c>
      <c r="AF767" s="17">
        <v>0.5</v>
      </c>
      <c r="AG767" s="17">
        <v>-1.0000000000000016</v>
      </c>
      <c r="AH767" s="17">
        <v>-1.0000000000000016</v>
      </c>
      <c r="AI767" s="17">
        <v>0</v>
      </c>
      <c r="AJ767" s="17">
        <v>0</v>
      </c>
      <c r="AK767" s="17">
        <v>0.24704208549644413</v>
      </c>
      <c r="AL767" s="17">
        <v>8.0585757755815654E-2</v>
      </c>
      <c r="AM767" s="17">
        <v>0.35312696428689777</v>
      </c>
      <c r="AN767" s="17">
        <v>-0.12634496797084904</v>
      </c>
      <c r="AO767" s="17">
        <v>10.063384534654661</v>
      </c>
      <c r="AP767" s="17">
        <v>-2.7556954104921489</v>
      </c>
      <c r="AQ767" s="17">
        <v>33.203358080605454</v>
      </c>
      <c r="AR767" s="17">
        <v>0.82891474203043736</v>
      </c>
      <c r="AS767" s="17">
        <v>1.1917504234015366</v>
      </c>
      <c r="AT767" s="17">
        <v>-1.0000000000000016</v>
      </c>
      <c r="AU767" s="17">
        <v>-1.0000000000000016</v>
      </c>
      <c r="AV767" s="17">
        <v>5.899120543665512E-2</v>
      </c>
      <c r="AW767" s="17">
        <v>60.397996765234055</v>
      </c>
      <c r="AX767" s="17">
        <v>60.397996765234055</v>
      </c>
      <c r="AY767" s="17">
        <v>7.975488025017638E-2</v>
      </c>
      <c r="AZ767" s="17">
        <v>-11.168499742918133</v>
      </c>
      <c r="BA767" s="22">
        <v>1404.4769877197589</v>
      </c>
      <c r="CU767" t="e">
        <v>#N/A</v>
      </c>
      <c r="CV767" t="e">
        <v>#N/A</v>
      </c>
    </row>
    <row r="768" spans="1:100" x14ac:dyDescent="0.25">
      <c r="A768">
        <v>2187</v>
      </c>
      <c r="B768" t="s">
        <v>1185</v>
      </c>
      <c r="C768" s="22">
        <v>3</v>
      </c>
      <c r="D768" s="17">
        <v>2.1073715730663802</v>
      </c>
      <c r="E768" s="17">
        <v>0</v>
      </c>
      <c r="F768" s="17">
        <v>0.16848361078957447</v>
      </c>
      <c r="G768" s="17">
        <v>0.16848361078957447</v>
      </c>
      <c r="H768" s="17">
        <v>-0.19079428437532148</v>
      </c>
      <c r="I768" s="17">
        <v>0</v>
      </c>
      <c r="J768" s="17">
        <v>-11.447657062519289</v>
      </c>
      <c r="K768" s="17">
        <v>-0.19079428437532148</v>
      </c>
      <c r="L768" s="17">
        <v>-1.0000000000000016</v>
      </c>
      <c r="M768" s="17">
        <v>-1.0000000000000016</v>
      </c>
      <c r="N768" s="17">
        <v>-3.8158856875064298</v>
      </c>
      <c r="O768" s="17">
        <v>-9.1718018786633255</v>
      </c>
      <c r="P768" s="17">
        <v>0.14710457299738616</v>
      </c>
      <c r="Q768" s="17">
        <v>-2.656486683497842</v>
      </c>
      <c r="R768" s="17">
        <v>-0.7886994721689834</v>
      </c>
      <c r="S768" s="17">
        <v>0.33333333333333398</v>
      </c>
      <c r="T768" s="17">
        <v>0.19987714619545238</v>
      </c>
      <c r="U768" s="17">
        <v>0.10833784560614948</v>
      </c>
      <c r="V768" s="17">
        <v>0</v>
      </c>
      <c r="W768" s="17">
        <v>33.293704380410304</v>
      </c>
      <c r="X768" s="17">
        <v>1.0331245703038539</v>
      </c>
      <c r="Y768" s="17">
        <v>-1.0000000000000016</v>
      </c>
      <c r="Z768" s="17">
        <v>-1.0000000000000016</v>
      </c>
      <c r="AA768" s="17">
        <v>22.878824818773801</v>
      </c>
      <c r="AB768" s="17">
        <v>-0.15073169643165024</v>
      </c>
      <c r="AC768" s="17">
        <v>4.5525949470077882E-2</v>
      </c>
      <c r="AD768" s="17">
        <v>-8.7317854827777763E-2</v>
      </c>
      <c r="AE768" s="17">
        <v>-9.6261800894675105</v>
      </c>
      <c r="AF768" s="17">
        <v>0</v>
      </c>
      <c r="AG768" s="17">
        <v>-1.0000000000000016</v>
      </c>
      <c r="AH768" s="17">
        <v>-1.0000000000000016</v>
      </c>
      <c r="AI768" s="17">
        <v>0</v>
      </c>
      <c r="AJ768" s="17">
        <v>0</v>
      </c>
      <c r="AK768" s="17">
        <v>3.4687051542820438E-2</v>
      </c>
      <c r="AL768" s="17">
        <v>6.3916363485324978E-2</v>
      </c>
      <c r="AM768" s="17">
        <v>0.16340021057964241</v>
      </c>
      <c r="AN768" s="17">
        <v>0.10956598009147306</v>
      </c>
      <c r="AO768" s="17">
        <v>4.2584405222051629</v>
      </c>
      <c r="AP768" s="17">
        <v>3.0587313197134498</v>
      </c>
      <c r="AQ768" s="17">
        <v>21.846047317891028</v>
      </c>
      <c r="AR768" s="17">
        <v>0.64154832513493609</v>
      </c>
      <c r="AS768" s="17">
        <v>0.84233028592853298</v>
      </c>
      <c r="AT768" s="17">
        <v>-1.0000000000000016</v>
      </c>
      <c r="AU768" s="17">
        <v>-1.0000000000000016</v>
      </c>
      <c r="AV768" s="17">
        <v>-0.62021586137940898</v>
      </c>
      <c r="AW768" s="17">
        <v>16.765754259823922</v>
      </c>
      <c r="AX768" s="17">
        <v>16.765754259823922</v>
      </c>
      <c r="AY768" s="17">
        <v>-0.19498883039882886</v>
      </c>
      <c r="AZ768" s="17">
        <v>-48.443038279135457</v>
      </c>
      <c r="BA768" s="22">
        <v>1388.3627539717131</v>
      </c>
      <c r="CU768" t="e">
        <v>#N/A</v>
      </c>
      <c r="CV768" t="e">
        <v>#N/A</v>
      </c>
    </row>
    <row r="769" spans="1:100" x14ac:dyDescent="0.25">
      <c r="A769">
        <v>2190</v>
      </c>
      <c r="B769" t="s">
        <v>1186</v>
      </c>
      <c r="C769" s="22">
        <v>3</v>
      </c>
      <c r="D769" s="17">
        <v>6.1521990200982781</v>
      </c>
      <c r="E769" s="17">
        <v>-4.395135752186452E-2</v>
      </c>
      <c r="F769" s="17">
        <v>-8.6623326983443508E-2</v>
      </c>
      <c r="G769" s="17">
        <v>-9.7065929121824226E-2</v>
      </c>
      <c r="H769" s="17">
        <v>1.260108300869563E-2</v>
      </c>
      <c r="I769" s="17">
        <v>0</v>
      </c>
      <c r="J769" s="17">
        <v>0.75606498052173643</v>
      </c>
      <c r="K769" s="17">
        <v>1.260108300869563E-2</v>
      </c>
      <c r="L769" s="17">
        <v>-0.999999999999999</v>
      </c>
      <c r="M769" s="17">
        <v>-0.999999999999999</v>
      </c>
      <c r="N769" s="17">
        <v>0.25202166017391259</v>
      </c>
      <c r="O769" s="17">
        <v>6.8111980714981932</v>
      </c>
      <c r="P769" s="17">
        <v>-0.98460793046567741</v>
      </c>
      <c r="Q769" s="17">
        <v>-0.12001243610944148</v>
      </c>
      <c r="R769" s="17">
        <v>-0.11725943478872505</v>
      </c>
      <c r="S769" s="17">
        <v>0.33333333333333315</v>
      </c>
      <c r="T769" s="17">
        <v>0.44699557819130586</v>
      </c>
      <c r="U769" s="17">
        <v>0.18721997000748555</v>
      </c>
      <c r="V769" s="17">
        <v>0</v>
      </c>
      <c r="W769" s="17">
        <v>38.197911940937139</v>
      </c>
      <c r="X769" s="17">
        <v>1.6146157147913536</v>
      </c>
      <c r="Y769" s="17">
        <v>-0.999999999999999</v>
      </c>
      <c r="Z769" s="17">
        <v>-0.999999999999999</v>
      </c>
      <c r="AA769" s="17">
        <v>62.57610841359314</v>
      </c>
      <c r="AB769" s="17">
        <v>7.9075211994951752E-2</v>
      </c>
      <c r="AC769" s="17">
        <v>6.6226634301313453E-2</v>
      </c>
      <c r="AD769" s="17">
        <v>0.34460727185262818</v>
      </c>
      <c r="AE769" s="17">
        <v>24.495455907444683</v>
      </c>
      <c r="AF769" s="17">
        <v>0.4</v>
      </c>
      <c r="AG769" s="17">
        <v>-0.999999999999999</v>
      </c>
      <c r="AH769" s="17">
        <v>-0.999999999999999</v>
      </c>
      <c r="AI769" s="17">
        <v>0</v>
      </c>
      <c r="AJ769" s="17">
        <v>0</v>
      </c>
      <c r="AK769" s="17">
        <v>-0.22533259896528143</v>
      </c>
      <c r="AL769" s="17">
        <v>0.57747429329043154</v>
      </c>
      <c r="AM769" s="17">
        <v>-0.34292051775269733</v>
      </c>
      <c r="AN769" s="17">
        <v>-0.22071341379766388</v>
      </c>
      <c r="AO769" s="17">
        <v>-9.6996759386438374</v>
      </c>
      <c r="AP769" s="17">
        <v>-2.6304638784894374</v>
      </c>
      <c r="AQ769" s="17">
        <v>38.953976921458924</v>
      </c>
      <c r="AR769" s="17">
        <v>0.96754888153212437</v>
      </c>
      <c r="AS769" s="17">
        <v>1.6272167978000494</v>
      </c>
      <c r="AT769" s="17">
        <v>-0.999999999999999</v>
      </c>
      <c r="AU769" s="17">
        <v>-0.999999999999999</v>
      </c>
      <c r="AV769" s="17">
        <v>-0.21432536391054927</v>
      </c>
      <c r="AW769" s="17">
        <v>66.756842606601865</v>
      </c>
      <c r="AX769" s="17">
        <v>66.756842606601865</v>
      </c>
      <c r="AY769" s="17">
        <v>0.15700608086785417</v>
      </c>
      <c r="AZ769" s="17">
        <v>15.232339356534446</v>
      </c>
      <c r="BA769" s="22">
        <v>1448.8937081691251</v>
      </c>
      <c r="CU769" t="e">
        <v>#N/A</v>
      </c>
      <c r="CV769" t="e">
        <v>#N/A</v>
      </c>
    </row>
    <row r="770" spans="1:100" x14ac:dyDescent="0.25">
      <c r="A770">
        <v>2191</v>
      </c>
      <c r="B770" t="s">
        <v>1187</v>
      </c>
      <c r="C770" s="22">
        <v>3</v>
      </c>
      <c r="D770" s="17">
        <v>4.6368736945103777</v>
      </c>
      <c r="E770" s="17">
        <v>-5.2510095909592949E-2</v>
      </c>
      <c r="F770" s="17">
        <v>-1.8646974680878087E-2</v>
      </c>
      <c r="G770" s="17">
        <v>-3.3932708875230116E-2</v>
      </c>
      <c r="H770" s="17">
        <v>0.24535088449492426</v>
      </c>
      <c r="I770" s="17">
        <v>0</v>
      </c>
      <c r="J770" s="17">
        <v>14.721053069695454</v>
      </c>
      <c r="K770" s="17">
        <v>0.24535088449492426</v>
      </c>
      <c r="L770" s="17">
        <v>-0.99999999999999878</v>
      </c>
      <c r="M770" s="17">
        <v>-0.99999999999999878</v>
      </c>
      <c r="N770" s="17">
        <v>4.9070176898984856</v>
      </c>
      <c r="O770" s="17">
        <v>19.323994055330594</v>
      </c>
      <c r="P770" s="17">
        <v>-2.8733574697908453</v>
      </c>
      <c r="Q770" s="17">
        <v>3.3536535212919008</v>
      </c>
      <c r="R770" s="17">
        <v>0.78203555680333736</v>
      </c>
      <c r="S770" s="17">
        <v>0.33333333333333293</v>
      </c>
      <c r="T770" s="17">
        <v>0.33833885199083991</v>
      </c>
      <c r="U770" s="17">
        <v>0.19975005951223931</v>
      </c>
      <c r="V770" s="17">
        <v>5.8147088866798043E-2</v>
      </c>
      <c r="W770" s="17">
        <v>27.368737968331441</v>
      </c>
      <c r="X770" s="17">
        <v>1.5792095907365011</v>
      </c>
      <c r="Y770" s="17">
        <v>-0.99999999999999878</v>
      </c>
      <c r="Z770" s="17">
        <v>-0.99999999999999878</v>
      </c>
      <c r="AA770" s="17">
        <v>49.239638865474411</v>
      </c>
      <c r="AB770" s="17">
        <v>6.1480115826380535E-2</v>
      </c>
      <c r="AC770" s="17">
        <v>0.28055800862040331</v>
      </c>
      <c r="AD770" s="17">
        <v>7.9739182360008792E-2</v>
      </c>
      <c r="AE770" s="17">
        <v>21.088865340339641</v>
      </c>
      <c r="AF770" s="17">
        <v>0.6</v>
      </c>
      <c r="AG770" s="17">
        <v>-0.99999999999999878</v>
      </c>
      <c r="AH770" s="17">
        <v>-0.99999999999999878</v>
      </c>
      <c r="AI770" s="17">
        <v>0</v>
      </c>
      <c r="AJ770" s="17">
        <v>5.8147088866798043E-2</v>
      </c>
      <c r="AK770" s="17">
        <v>1.0305359230268873E-2</v>
      </c>
      <c r="AL770" s="17">
        <v>-1.4462987701522087E-2</v>
      </c>
      <c r="AM770" s="17">
        <v>0.2754057212531571</v>
      </c>
      <c r="AN770" s="17">
        <v>4.131591513607525E-2</v>
      </c>
      <c r="AO770" s="17">
        <v>6.9366698274802721</v>
      </c>
      <c r="AP770" s="17">
        <v>0.96058293989427113</v>
      </c>
      <c r="AQ770" s="17">
        <v>42.08979103802691</v>
      </c>
      <c r="AR770" s="17">
        <v>0.92956933370321015</v>
      </c>
      <c r="AS770" s="17">
        <v>1.8245604752314248</v>
      </c>
      <c r="AT770" s="17">
        <v>-0.99999999999999878</v>
      </c>
      <c r="AU770" s="17">
        <v>-0.99999999999999878</v>
      </c>
      <c r="AV770" s="17">
        <v>0.74810284792810655</v>
      </c>
      <c r="AW770" s="17">
        <v>69.5242158606993</v>
      </c>
      <c r="AX770" s="17">
        <v>75.338924747379124</v>
      </c>
      <c r="AY770" s="17">
        <v>0.24221712569960968</v>
      </c>
      <c r="AZ770" s="17">
        <v>-10.482567115879235</v>
      </c>
      <c r="BA770" s="22">
        <v>1374.976933830301</v>
      </c>
      <c r="CU770" t="e">
        <v>#N/A</v>
      </c>
      <c r="CV770" t="e">
        <v>#N/A</v>
      </c>
    </row>
    <row r="771" spans="1:100" x14ac:dyDescent="0.25">
      <c r="A771">
        <v>2194</v>
      </c>
      <c r="B771" t="s">
        <v>1188</v>
      </c>
      <c r="C771" s="22">
        <v>3</v>
      </c>
      <c r="D771" s="17">
        <v>5.3857212198515585</v>
      </c>
      <c r="E771" s="17">
        <v>-0.15347650639724092</v>
      </c>
      <c r="F771" s="17">
        <v>1.1848817632614197</v>
      </c>
      <c r="G771" s="17">
        <v>1.1277201026839632</v>
      </c>
      <c r="H771" s="17">
        <v>0.36656806929022367</v>
      </c>
      <c r="I771" s="17">
        <v>0</v>
      </c>
      <c r="J771" s="17">
        <v>21.994084157413422</v>
      </c>
      <c r="K771" s="17">
        <v>0.36656806929022367</v>
      </c>
      <c r="L771" s="17">
        <v>-0.99999999999999967</v>
      </c>
      <c r="M771" s="17">
        <v>-0.99999999999999967</v>
      </c>
      <c r="N771" s="17">
        <v>7.3313613858044722</v>
      </c>
      <c r="O771" s="17">
        <v>28.507525479948928</v>
      </c>
      <c r="P771" s="17">
        <v>-0.33956000380797591</v>
      </c>
      <c r="Q771" s="17">
        <v>2.1804069753543929</v>
      </c>
      <c r="R771" s="17">
        <v>0.35321663557937383</v>
      </c>
      <c r="S771" s="17">
        <v>0.33333333333333315</v>
      </c>
      <c r="T771" s="17">
        <v>0.33333333333333315</v>
      </c>
      <c r="U771" s="17">
        <v>0.26253017629069264</v>
      </c>
      <c r="V771" s="17">
        <v>0.18974678095994768</v>
      </c>
      <c r="W771" s="17">
        <v>30.095022185083298</v>
      </c>
      <c r="X771" s="17">
        <v>2.4886999882988996</v>
      </c>
      <c r="Y771" s="17">
        <v>-0.99999999999999967</v>
      </c>
      <c r="Z771" s="17">
        <v>-0.99999999999999967</v>
      </c>
      <c r="AA771" s="17">
        <v>80.461310200704148</v>
      </c>
      <c r="AB771" s="17">
        <v>0.45390628070013361</v>
      </c>
      <c r="AC771" s="17">
        <v>0.24855777925679126</v>
      </c>
      <c r="AD771" s="17">
        <v>0.29779736764390297</v>
      </c>
      <c r="AE771" s="17">
        <v>50.013071380041403</v>
      </c>
      <c r="AF771" s="17">
        <v>0.7857142857142857</v>
      </c>
      <c r="AG771" s="17">
        <v>-0.99999999999999967</v>
      </c>
      <c r="AH771" s="17">
        <v>-0.99999999999999967</v>
      </c>
      <c r="AI771" s="17">
        <v>-3.4446417793122908E-2</v>
      </c>
      <c r="AJ771" s="17">
        <v>0.18974678095994768</v>
      </c>
      <c r="AK771" s="17">
        <v>6.8833972275419958E-2</v>
      </c>
      <c r="AL771" s="17">
        <v>9.0299803597390871E-2</v>
      </c>
      <c r="AM771" s="17">
        <v>-4.1428176952243059E-2</v>
      </c>
      <c r="AN771" s="17">
        <v>-0.11152846179004186</v>
      </c>
      <c r="AO771" s="17">
        <v>-0.69153456242897571</v>
      </c>
      <c r="AP771" s="17">
        <v>-2.3367125267640914</v>
      </c>
      <c r="AQ771" s="17">
        <v>52.089106342496734</v>
      </c>
      <c r="AR771" s="17">
        <v>1.118943623917307</v>
      </c>
      <c r="AS771" s="17">
        <v>2.8552680575891225</v>
      </c>
      <c r="AT771" s="17">
        <v>-0.99999999999999967</v>
      </c>
      <c r="AU771" s="17">
        <v>-0.99999999999999967</v>
      </c>
      <c r="AV771" s="17">
        <v>1.4809367382633398</v>
      </c>
      <c r="AW771" s="17">
        <v>106.63212315388893</v>
      </c>
      <c r="AX771" s="17">
        <v>124.9178728940212</v>
      </c>
      <c r="AY771" s="17">
        <v>0.29919486685867036</v>
      </c>
      <c r="AZ771" s="17">
        <v>4.3226242960360448</v>
      </c>
      <c r="BA771" s="22">
        <v>1526.9789438385412</v>
      </c>
      <c r="CU771" t="e">
        <v>#N/A</v>
      </c>
      <c r="CV771" t="e">
        <v>#N/A</v>
      </c>
    </row>
    <row r="772" spans="1:100" x14ac:dyDescent="0.25">
      <c r="A772">
        <v>2197</v>
      </c>
      <c r="B772" t="s">
        <v>1189</v>
      </c>
      <c r="C772" s="22">
        <v>3</v>
      </c>
      <c r="D772" s="17">
        <v>5.253430611002968</v>
      </c>
      <c r="E772" s="17">
        <v>0</v>
      </c>
      <c r="F772" s="17">
        <v>-0.18588163094430724</v>
      </c>
      <c r="G772" s="17">
        <v>-0.18588163094430724</v>
      </c>
      <c r="H772" s="17">
        <v>0.50316062088869429</v>
      </c>
      <c r="I772" s="17">
        <v>-2.0284057310752938E-2</v>
      </c>
      <c r="J772" s="17">
        <v>28.972593814676483</v>
      </c>
      <c r="K772" s="17">
        <v>0.48287656357794123</v>
      </c>
      <c r="L772" s="17">
        <v>-1.0000000000000004</v>
      </c>
      <c r="M772" s="17">
        <v>-1.0000000000000004</v>
      </c>
      <c r="N772" s="17">
        <v>9.6575312715588275</v>
      </c>
      <c r="O772" s="17">
        <v>34.040142794735146</v>
      </c>
      <c r="P772" s="17">
        <v>-1.3477101512822422E-2</v>
      </c>
      <c r="Q772" s="17">
        <v>2.6336887463725729</v>
      </c>
      <c r="R772" s="17">
        <v>0.86056482531577949</v>
      </c>
      <c r="S772" s="17">
        <v>0.33333333333333337</v>
      </c>
      <c r="T772" s="17">
        <v>0.33333333333333337</v>
      </c>
      <c r="U772" s="17">
        <v>0.34386130134882376</v>
      </c>
      <c r="V772" s="17">
        <v>-0.1749409685748525</v>
      </c>
      <c r="W772" s="17">
        <v>14.10841743450788</v>
      </c>
      <c r="X772" s="17">
        <v>0.50958949703490608</v>
      </c>
      <c r="Y772" s="17">
        <v>-1.0000000000000004</v>
      </c>
      <c r="Z772" s="17">
        <v>-1.0000000000000004</v>
      </c>
      <c r="AA772" s="17">
        <v>46.742563789714424</v>
      </c>
      <c r="AB772" s="17">
        <v>4.7397137257925132E-2</v>
      </c>
      <c r="AC772" s="17">
        <v>0.27591100712699684</v>
      </c>
      <c r="AD772" s="17">
        <v>0.31216348621289314</v>
      </c>
      <c r="AE772" s="17">
        <v>31.773581529890759</v>
      </c>
      <c r="AF772" s="17">
        <v>0.75</v>
      </c>
      <c r="AG772" s="17">
        <v>-1.0000000000000004</v>
      </c>
      <c r="AH772" s="17">
        <v>-1.0000000000000004</v>
      </c>
      <c r="AI772" s="17">
        <v>0</v>
      </c>
      <c r="AJ772" s="17">
        <v>-0.1749409685748525</v>
      </c>
      <c r="AK772" s="17">
        <v>0.25761198016918474</v>
      </c>
      <c r="AL772" s="17">
        <v>0.29988956292824664</v>
      </c>
      <c r="AM772" s="17">
        <v>5.3461255865261466E-2</v>
      </c>
      <c r="AN772" s="17">
        <v>-5.399555857622456E-3</v>
      </c>
      <c r="AO772" s="17">
        <v>2.6245912974774606</v>
      </c>
      <c r="AP772" s="17">
        <v>1.3644589182006717</v>
      </c>
      <c r="AQ772" s="17">
        <v>43.081011249184357</v>
      </c>
      <c r="AR772" s="17">
        <v>0.83558699944063852</v>
      </c>
      <c r="AS772" s="17">
        <v>0.99246606061284737</v>
      </c>
      <c r="AT772" s="17">
        <v>-1.0000000000000004</v>
      </c>
      <c r="AU772" s="17">
        <v>-1.0000000000000004</v>
      </c>
      <c r="AV772" s="17">
        <v>0.67468319437147239</v>
      </c>
      <c r="AW772" s="17">
        <v>82.147165502650225</v>
      </c>
      <c r="AX772" s="17">
        <v>64.653068645164993</v>
      </c>
      <c r="AY772" s="17">
        <v>-1.0958788283124535E-2</v>
      </c>
      <c r="AZ772" s="17">
        <v>-25.969795849136769</v>
      </c>
      <c r="BA772" s="22">
        <v>1475.0351684081636</v>
      </c>
      <c r="CU772" t="e">
        <v>#N/A</v>
      </c>
      <c r="CV772" t="e">
        <v>#N/A</v>
      </c>
    </row>
    <row r="773" spans="1:100" x14ac:dyDescent="0.25">
      <c r="A773">
        <v>2198</v>
      </c>
      <c r="B773" t="s">
        <v>864</v>
      </c>
      <c r="C773" s="22">
        <v>3</v>
      </c>
      <c r="D773" s="17">
        <v>5.6667676081073699</v>
      </c>
      <c r="E773" s="17">
        <v>0</v>
      </c>
      <c r="F773" s="17">
        <v>-0.22295484350225189</v>
      </c>
      <c r="G773" s="17">
        <v>-0.22295484350225189</v>
      </c>
      <c r="H773" s="17">
        <v>0.3218541082471279</v>
      </c>
      <c r="I773" s="17">
        <v>0</v>
      </c>
      <c r="J773" s="17">
        <v>19.311246494827671</v>
      </c>
      <c r="K773" s="17">
        <v>0.3218541082471279</v>
      </c>
      <c r="L773" s="17">
        <v>-1.0000000000000004</v>
      </c>
      <c r="M773" s="17">
        <v>-1.0000000000000004</v>
      </c>
      <c r="N773" s="17">
        <v>6.4370821649425602</v>
      </c>
      <c r="O773" s="17">
        <v>24.755059259432798</v>
      </c>
      <c r="P773" s="17">
        <v>-3.1526027164455225E-2</v>
      </c>
      <c r="Q773" s="17">
        <v>-1.3000083407155227</v>
      </c>
      <c r="R773" s="17">
        <v>-0.38982128217038126</v>
      </c>
      <c r="S773" s="17">
        <v>0.3333333333333337</v>
      </c>
      <c r="T773" s="17">
        <v>0.26043483812305429</v>
      </c>
      <c r="U773" s="17">
        <v>0.15750851884327208</v>
      </c>
      <c r="V773" s="17">
        <v>-4.505512472767674E-2</v>
      </c>
      <c r="W773" s="17">
        <v>15.374698292994218</v>
      </c>
      <c r="X773" s="17">
        <v>0.55871889500600813</v>
      </c>
      <c r="Y773" s="17">
        <v>-1.0000000000000004</v>
      </c>
      <c r="Z773" s="17">
        <v>-1.0000000000000004</v>
      </c>
      <c r="AA773" s="17">
        <v>39.249502458773335</v>
      </c>
      <c r="AB773" s="17">
        <v>0.20179358826685964</v>
      </c>
      <c r="AC773" s="17">
        <v>8.2891191969656941E-2</v>
      </c>
      <c r="AD773" s="17">
        <v>0.2006077287224734</v>
      </c>
      <c r="AE773" s="17">
        <v>24.264625447949506</v>
      </c>
      <c r="AF773" s="17">
        <v>0.4</v>
      </c>
      <c r="AG773" s="17">
        <v>-1.0000000000000004</v>
      </c>
      <c r="AH773" s="17">
        <v>-1.0000000000000004</v>
      </c>
      <c r="AI773" s="17">
        <v>0</v>
      </c>
      <c r="AJ773" s="17">
        <v>-4.505512472767674E-2</v>
      </c>
      <c r="AK773" s="17">
        <v>0.15770668154087319</v>
      </c>
      <c r="AL773" s="17">
        <v>1.1709995021294025E-2</v>
      </c>
      <c r="AM773" s="17">
        <v>0.40661273304634837</v>
      </c>
      <c r="AN773" s="17">
        <v>0.75719155393090176</v>
      </c>
      <c r="AO773" s="17">
        <v>10.953851733863074</v>
      </c>
      <c r="AP773" s="17">
        <v>18.988338823379017</v>
      </c>
      <c r="AQ773" s="17">
        <v>34.68594478782191</v>
      </c>
      <c r="AR773" s="17">
        <v>0.70622156557198323</v>
      </c>
      <c r="AS773" s="17">
        <v>0.88057300325313681</v>
      </c>
      <c r="AT773" s="17">
        <v>-1.0000000000000004</v>
      </c>
      <c r="AU773" s="17">
        <v>-1.0000000000000004</v>
      </c>
      <c r="AV773" s="17">
        <v>-0.61277612567263318</v>
      </c>
      <c r="AW773" s="17">
        <v>82.992900541585115</v>
      </c>
      <c r="AX773" s="17">
        <v>78.487388068817438</v>
      </c>
      <c r="AY773" s="17">
        <v>8.6478593923046913E-3</v>
      </c>
      <c r="AZ773" s="17">
        <v>27.315914267014609</v>
      </c>
      <c r="BA773" s="22">
        <v>1407.6545168694856</v>
      </c>
      <c r="CU773" t="e">
        <v>#N/A</v>
      </c>
      <c r="CV773" t="e">
        <v>#N/A</v>
      </c>
    </row>
    <row r="774" spans="1:100" x14ac:dyDescent="0.25">
      <c r="A774">
        <v>2199</v>
      </c>
      <c r="B774" t="s">
        <v>1190</v>
      </c>
      <c r="C774" s="22">
        <v>3</v>
      </c>
      <c r="D774" s="17">
        <v>4.4832117402279419</v>
      </c>
      <c r="E774" s="17">
        <v>-0.61940723841246148</v>
      </c>
      <c r="F774" s="17">
        <v>-8.5153978725444696E-2</v>
      </c>
      <c r="G774" s="17">
        <v>-0.25023492847908524</v>
      </c>
      <c r="H774" s="17">
        <v>0.28965485251200157</v>
      </c>
      <c r="I774" s="17">
        <v>7.1419971225936008E-3</v>
      </c>
      <c r="J774" s="17">
        <v>17.807810978075697</v>
      </c>
      <c r="K774" s="17">
        <v>0.29679684963459518</v>
      </c>
      <c r="L774" s="17">
        <v>-0.99999999999999856</v>
      </c>
      <c r="M774" s="17">
        <v>-0.99999999999999856</v>
      </c>
      <c r="N774" s="17">
        <v>5.9359369926919063</v>
      </c>
      <c r="O774" s="17">
        <v>22.040787789824567</v>
      </c>
      <c r="P774" s="17">
        <v>-0.20681689693951616</v>
      </c>
      <c r="Q774" s="17">
        <v>5.5108085147349266E-2</v>
      </c>
      <c r="R774" s="17">
        <v>-3.4935512134755264E-2</v>
      </c>
      <c r="S774" s="17">
        <v>0.33333333333333315</v>
      </c>
      <c r="T774" s="17">
        <v>0.33333333333333315</v>
      </c>
      <c r="U774" s="17">
        <v>0.39759211635661673</v>
      </c>
      <c r="V774" s="17">
        <v>-3.0006498616617482E-3</v>
      </c>
      <c r="W774" s="17">
        <v>30.578451341081035</v>
      </c>
      <c r="X774" s="17">
        <v>1.9422343832885685</v>
      </c>
      <c r="Y774" s="17">
        <v>-0.99999999999999856</v>
      </c>
      <c r="Z774" s="17">
        <v>-0.99999999999999856</v>
      </c>
      <c r="AA774" s="17">
        <v>75.929487885087667</v>
      </c>
      <c r="AB774" s="17">
        <v>0.13793533144740125</v>
      </c>
      <c r="AC774" s="17">
        <v>0.47682854599855795</v>
      </c>
      <c r="AD774" s="17">
        <v>0.29295556367686898</v>
      </c>
      <c r="AE774" s="17">
        <v>45.385972056141391</v>
      </c>
      <c r="AF774" s="17">
        <v>1</v>
      </c>
      <c r="AG774" s="17">
        <v>-0.99999999999999856</v>
      </c>
      <c r="AH774" s="17">
        <v>-0.99999999999999856</v>
      </c>
      <c r="AI774" s="17">
        <v>1.2742924170833381E-2</v>
      </c>
      <c r="AJ774" s="17">
        <v>-3.0006498616617482E-3</v>
      </c>
      <c r="AK774" s="17">
        <v>3.2455057661379925E-2</v>
      </c>
      <c r="AL774" s="17">
        <v>0.201670040667803</v>
      </c>
      <c r="AM774" s="17">
        <v>1.7352298024676881E-2</v>
      </c>
      <c r="AN774" s="17">
        <v>-7.2875850535991049E-2</v>
      </c>
      <c r="AO774" s="17">
        <v>0.59608273892382146</v>
      </c>
      <c r="AP774" s="17">
        <v>-0.81354606006076124</v>
      </c>
      <c r="AQ774" s="17">
        <v>48.3862623191567</v>
      </c>
      <c r="AR774" s="17">
        <v>1.0612581331616207</v>
      </c>
      <c r="AS774" s="17">
        <v>2.2390312329231628</v>
      </c>
      <c r="AT774" s="17">
        <v>-0.99999999999999856</v>
      </c>
      <c r="AU774" s="17">
        <v>-0.99999999999999856</v>
      </c>
      <c r="AV774" s="17">
        <v>-0.28517044061384061</v>
      </c>
      <c r="AW774" s="17">
        <v>97.156729614851528</v>
      </c>
      <c r="AX774" s="17">
        <v>97.111523112102034</v>
      </c>
      <c r="AY774" s="17">
        <v>1.8940197588420533E-2</v>
      </c>
      <c r="AZ774" s="17">
        <v>-23.638343117015907</v>
      </c>
      <c r="BA774" s="22">
        <v>1509.2010733150103</v>
      </c>
      <c r="CU774" t="e">
        <v>#N/A</v>
      </c>
      <c r="CV774" t="e">
        <v>#N/A</v>
      </c>
    </row>
    <row r="775" spans="1:100" x14ac:dyDescent="0.25">
      <c r="A775">
        <v>2200</v>
      </c>
      <c r="B775" t="s">
        <v>1191</v>
      </c>
      <c r="C775" s="22">
        <v>3</v>
      </c>
      <c r="D775" s="17">
        <v>4.6381772712057892</v>
      </c>
      <c r="E775" s="17">
        <v>0.39560586347754018</v>
      </c>
      <c r="F775" s="17">
        <v>7.5705908000832406E-2</v>
      </c>
      <c r="G775" s="17">
        <v>0.1500582557389909</v>
      </c>
      <c r="H775" s="17">
        <v>0.33714653117278298</v>
      </c>
      <c r="I775" s="17">
        <v>-2.4151581682119904E-2</v>
      </c>
      <c r="J775" s="17">
        <v>18.77969696943979</v>
      </c>
      <c r="K775" s="17">
        <v>0.31299494949066314</v>
      </c>
      <c r="L775" s="17">
        <v>-1.000000000000004</v>
      </c>
      <c r="M775" s="17">
        <v>-1.000000000000004</v>
      </c>
      <c r="N775" s="17">
        <v>6.2598989898132604</v>
      </c>
      <c r="O775" s="17">
        <v>23.567932496384564</v>
      </c>
      <c r="P775" s="17">
        <v>-0.10230505751324939</v>
      </c>
      <c r="Q775" s="17">
        <v>4.3015504719362259</v>
      </c>
      <c r="R775" s="17">
        <v>1.4248423426761527</v>
      </c>
      <c r="S775" s="17">
        <v>0.33333333333333454</v>
      </c>
      <c r="T775" s="17">
        <v>0.34753015048966823</v>
      </c>
      <c r="U775" s="17">
        <v>0.36499456526213153</v>
      </c>
      <c r="V775" s="17">
        <v>0.42283138097645434</v>
      </c>
      <c r="W775" s="17">
        <v>46.227779222837022</v>
      </c>
      <c r="X775" s="17">
        <v>4.3790318983959233</v>
      </c>
      <c r="Y775" s="17">
        <v>-1.000000000000004</v>
      </c>
      <c r="Z775" s="17">
        <v>-1.000000000000004</v>
      </c>
      <c r="AA775" s="17">
        <v>93.277840139876702</v>
      </c>
      <c r="AB775" s="17">
        <v>0.15339492735201676</v>
      </c>
      <c r="AC775" s="17">
        <v>0.34275684169633086</v>
      </c>
      <c r="AD775" s="17">
        <v>0.41635260243892258</v>
      </c>
      <c r="AE775" s="17">
        <v>45.625218574363487</v>
      </c>
      <c r="AF775" s="17">
        <v>0.94117647058823528</v>
      </c>
      <c r="AG775" s="17">
        <v>-1.000000000000004</v>
      </c>
      <c r="AH775" s="17">
        <v>-1.000000000000004</v>
      </c>
      <c r="AI775" s="17">
        <v>0.11941952981011464</v>
      </c>
      <c r="AJ775" s="17">
        <v>0.42283138097645434</v>
      </c>
      <c r="AK775" s="17">
        <v>-1.3998828017286233E-2</v>
      </c>
      <c r="AL775" s="17">
        <v>3.0835783884078163E-2</v>
      </c>
      <c r="AM775" s="17">
        <v>0.16344371338977376</v>
      </c>
      <c r="AN775" s="17">
        <v>-3.4814814840586773E-2</v>
      </c>
      <c r="AO775" s="17">
        <v>4.0160986946579156</v>
      </c>
      <c r="AP775" s="17">
        <v>-0.71619145159427888</v>
      </c>
      <c r="AQ775" s="17">
        <v>65.007476192276783</v>
      </c>
      <c r="AR775" s="17">
        <v>1.4686894300615885</v>
      </c>
      <c r="AS775" s="17">
        <v>4.6920268478865843</v>
      </c>
      <c r="AT775" s="17">
        <v>-1.000000000000004</v>
      </c>
      <c r="AU775" s="17">
        <v>-1.000000000000004</v>
      </c>
      <c r="AV775" s="17">
        <v>1.574900598415145</v>
      </c>
      <c r="AW775" s="17">
        <v>116.12958118466695</v>
      </c>
      <c r="AX775" s="17">
        <v>160.80110987851478</v>
      </c>
      <c r="AY775" s="17">
        <v>0.24374090983653715</v>
      </c>
      <c r="AZ775" s="17">
        <v>27.937759809782197</v>
      </c>
      <c r="BA775" s="22">
        <v>1547.4895125577943</v>
      </c>
      <c r="CU775" t="e">
        <v>#N/A</v>
      </c>
      <c r="CV775" t="e">
        <v>#N/A</v>
      </c>
    </row>
    <row r="776" spans="1:100" x14ac:dyDescent="0.25">
      <c r="A776">
        <v>2202</v>
      </c>
      <c r="B776" t="s">
        <v>1192</v>
      </c>
      <c r="C776" s="22">
        <v>3</v>
      </c>
      <c r="D776" s="17">
        <v>4.914110510013276</v>
      </c>
      <c r="E776" s="17">
        <v>-1.145627290570935</v>
      </c>
      <c r="F776" s="17">
        <v>0.23649049444207007</v>
      </c>
      <c r="G776" s="17">
        <v>-9.5965382561281273E-2</v>
      </c>
      <c r="H776" s="17">
        <v>0.60055880633560799</v>
      </c>
      <c r="I776" s="17">
        <v>0</v>
      </c>
      <c r="J776" s="17">
        <v>36.033528380136481</v>
      </c>
      <c r="K776" s="17">
        <v>0.60055880633560799</v>
      </c>
      <c r="L776" s="17">
        <v>-0.99999999999999811</v>
      </c>
      <c r="M776" s="17">
        <v>-0.99999999999999811</v>
      </c>
      <c r="N776" s="17">
        <v>12.011176126712162</v>
      </c>
      <c r="O776" s="17">
        <v>40.85167350758848</v>
      </c>
      <c r="P776" s="17">
        <v>2.3033135123745669</v>
      </c>
      <c r="Q776" s="17">
        <v>-2.2415209059582173</v>
      </c>
      <c r="R776" s="17">
        <v>-0.57176344254233569</v>
      </c>
      <c r="S776" s="17">
        <v>0.33333333333333287</v>
      </c>
      <c r="T776" s="17">
        <v>0.32511643031679033</v>
      </c>
      <c r="U776" s="17">
        <v>0.14882915158528123</v>
      </c>
      <c r="V776" s="17">
        <v>1.5850224717996662E-2</v>
      </c>
      <c r="W776" s="17">
        <v>8.9028133447117135</v>
      </c>
      <c r="X776" s="17">
        <v>0.74009200894707716</v>
      </c>
      <c r="Y776" s="17">
        <v>-0.99999999999999811</v>
      </c>
      <c r="Z776" s="17">
        <v>-0.99999999999999811</v>
      </c>
      <c r="AA776" s="17">
        <v>54.521043285143726</v>
      </c>
      <c r="AB776" s="17">
        <v>0.14553264018559584</v>
      </c>
      <c r="AC776" s="17">
        <v>0.34840354434932924</v>
      </c>
      <c r="AD776" s="17">
        <v>0.42986368312456213</v>
      </c>
      <c r="AE776" s="17">
        <v>46.189993382974357</v>
      </c>
      <c r="AF776" s="17">
        <v>0.92307692307692313</v>
      </c>
      <c r="AG776" s="17">
        <v>-0.99999999999999811</v>
      </c>
      <c r="AH776" s="17">
        <v>-0.99999999999999811</v>
      </c>
      <c r="AI776" s="17">
        <v>0</v>
      </c>
      <c r="AJ776" s="17">
        <v>1.5850224717996662E-2</v>
      </c>
      <c r="AK776" s="17">
        <v>0.27417310347966584</v>
      </c>
      <c r="AL776" s="17">
        <v>-0.13199480556586968</v>
      </c>
      <c r="AM776" s="17">
        <v>-0.17924235345901696</v>
      </c>
      <c r="AN776" s="17">
        <v>0.17822057307240755</v>
      </c>
      <c r="AO776" s="17">
        <v>-3.1101933190770947</v>
      </c>
      <c r="AP776" s="17">
        <v>3.7955402989808404</v>
      </c>
      <c r="AQ776" s="17">
        <v>44.936341724848184</v>
      </c>
      <c r="AR776" s="17">
        <v>0.82312913995340076</v>
      </c>
      <c r="AS776" s="17">
        <v>1.3406508152826859</v>
      </c>
      <c r="AT776" s="17">
        <v>-0.99999999999999811</v>
      </c>
      <c r="AU776" s="17">
        <v>-0.99999999999999811</v>
      </c>
      <c r="AV776" s="17">
        <v>-0.66772882510361742</v>
      </c>
      <c r="AW776" s="17">
        <v>99.168257091713045</v>
      </c>
      <c r="AX776" s="17">
        <v>100.75327956351272</v>
      </c>
      <c r="AY776" s="17">
        <v>0.10942925456034958</v>
      </c>
      <c r="AZ776" s="17">
        <v>26.539085205331467</v>
      </c>
      <c r="BA776" s="22">
        <v>1479.1826751003875</v>
      </c>
      <c r="CU776" t="e">
        <v>#N/A</v>
      </c>
      <c r="CV776" t="e">
        <v>#N/A</v>
      </c>
    </row>
    <row r="777" spans="1:100" x14ac:dyDescent="0.25">
      <c r="A777">
        <v>2204</v>
      </c>
      <c r="B777" t="s">
        <v>669</v>
      </c>
      <c r="C777" s="22">
        <v>3</v>
      </c>
      <c r="D777" s="17">
        <v>4.5651876281584132</v>
      </c>
      <c r="E777" s="17">
        <v>-4.4272275184109589E-2</v>
      </c>
      <c r="F777" s="17">
        <v>-0.37019893707121265</v>
      </c>
      <c r="G777" s="17">
        <v>-0.34180881396709872</v>
      </c>
      <c r="H777" s="17">
        <v>6.4854244060165598E-3</v>
      </c>
      <c r="I777" s="17">
        <v>0</v>
      </c>
      <c r="J777" s="17">
        <v>0.38912546436099504</v>
      </c>
      <c r="K777" s="17">
        <v>6.4854244060165598E-3</v>
      </c>
      <c r="L777" s="17">
        <v>-1.0000000000000027</v>
      </c>
      <c r="M777" s="17">
        <v>-1.0000000000000027</v>
      </c>
      <c r="N777" s="17">
        <v>0.12970848812033192</v>
      </c>
      <c r="O777" s="17">
        <v>4.6125042785523078</v>
      </c>
      <c r="P777" s="17">
        <v>0.57889173116695958</v>
      </c>
      <c r="Q777" s="17">
        <v>1.1020328052937114</v>
      </c>
      <c r="R777" s="17">
        <v>0.42877587015234309</v>
      </c>
      <c r="S777" s="17">
        <v>0.33333333333333426</v>
      </c>
      <c r="T777" s="17">
        <v>0.41202604844900459</v>
      </c>
      <c r="U777" s="17">
        <v>-0.11278987754130181</v>
      </c>
      <c r="V777" s="17">
        <v>0</v>
      </c>
      <c r="W777" s="17">
        <v>25.043363193400797</v>
      </c>
      <c r="X777" s="17">
        <v>0.3209999940547234</v>
      </c>
      <c r="Y777" s="17">
        <v>-1.0000000000000027</v>
      </c>
      <c r="Z777" s="17">
        <v>-1.0000000000000027</v>
      </c>
      <c r="AA777" s="17">
        <v>46.037287455979857</v>
      </c>
      <c r="AB777" s="17">
        <v>-0.10505883579962283</v>
      </c>
      <c r="AC777" s="17">
        <v>0.13750374809520183</v>
      </c>
      <c r="AD777" s="17">
        <v>0.37885805555295532</v>
      </c>
      <c r="AE777" s="17">
        <v>20.565148392426721</v>
      </c>
      <c r="AF777" s="17">
        <v>0.33333333333333331</v>
      </c>
      <c r="AG777" s="17">
        <v>-1.0000000000000027</v>
      </c>
      <c r="AH777" s="17">
        <v>-1.0000000000000027</v>
      </c>
      <c r="AI777" s="17">
        <v>-2.4605042649141665E-2</v>
      </c>
      <c r="AJ777" s="17">
        <v>0</v>
      </c>
      <c r="AK777" s="17">
        <v>0.31676503424195906</v>
      </c>
      <c r="AL777" s="17">
        <v>6.4067140781330648E-2</v>
      </c>
      <c r="AM777" s="17">
        <v>0.33585729958865784</v>
      </c>
      <c r="AN777" s="17">
        <v>0.27983693722056507</v>
      </c>
      <c r="AO777" s="17">
        <v>9.9802576609262417</v>
      </c>
      <c r="AP777" s="17">
        <v>7.3162591344207817</v>
      </c>
      <c r="AQ777" s="17">
        <v>25.432488657761802</v>
      </c>
      <c r="AR777" s="17">
        <v>0.63256950424103653</v>
      </c>
      <c r="AS777" s="17">
        <v>0.32748541846073992</v>
      </c>
      <c r="AT777" s="17">
        <v>-1.0000000000000027</v>
      </c>
      <c r="AU777" s="17">
        <v>-1.0000000000000027</v>
      </c>
      <c r="AV777" s="17">
        <v>8.696705618524303E-2</v>
      </c>
      <c r="AW777" s="17">
        <v>57.966050868953005</v>
      </c>
      <c r="AX777" s="17">
        <v>57.473950015970146</v>
      </c>
      <c r="AY777" s="17">
        <v>-0.10484073475556542</v>
      </c>
      <c r="AZ777" s="17">
        <v>-36.365949426305427</v>
      </c>
      <c r="BA777" s="22">
        <v>1367.040623699867</v>
      </c>
      <c r="CU777" t="e">
        <v>#N/A</v>
      </c>
      <c r="CV777" t="e">
        <v>#N/A</v>
      </c>
    </row>
    <row r="778" spans="1:100" x14ac:dyDescent="0.25">
      <c r="A778">
        <v>2207</v>
      </c>
      <c r="B778" t="s">
        <v>1193</v>
      </c>
      <c r="C778" s="22">
        <v>3</v>
      </c>
      <c r="D778" s="17">
        <v>4.6961197837891744</v>
      </c>
      <c r="E778" s="17">
        <v>0</v>
      </c>
      <c r="F778" s="17">
        <v>2.3106569470987662E-2</v>
      </c>
      <c r="G778" s="17">
        <v>2.3106569470987662E-2</v>
      </c>
      <c r="H778" s="17">
        <v>0.11284664011760479</v>
      </c>
      <c r="I778" s="17">
        <v>0</v>
      </c>
      <c r="J778" s="17">
        <v>6.7707984070562865</v>
      </c>
      <c r="K778" s="17">
        <v>0.11284664011760479</v>
      </c>
      <c r="L778" s="17">
        <v>-0.99999999999999956</v>
      </c>
      <c r="M778" s="17">
        <v>-0.99999999999999956</v>
      </c>
      <c r="N778" s="17">
        <v>2.2569328023520954</v>
      </c>
      <c r="O778" s="17">
        <v>11.490024760316446</v>
      </c>
      <c r="P778" s="17">
        <v>1.7063664144924353</v>
      </c>
      <c r="Q778" s="17">
        <v>0.83237900984872892</v>
      </c>
      <c r="R778" s="17">
        <v>0.44909194343522219</v>
      </c>
      <c r="S778" s="17">
        <v>0.33179810409066357</v>
      </c>
      <c r="T778" s="17">
        <v>0.23156499234493108</v>
      </c>
      <c r="U778" s="17">
        <v>0.21019880356417311</v>
      </c>
      <c r="V778" s="17">
        <v>1.2939781233817591E-2</v>
      </c>
      <c r="W778" s="17">
        <v>26.946201644639221</v>
      </c>
      <c r="X778" s="17">
        <v>1.2671820169891861</v>
      </c>
      <c r="Y778" s="17">
        <v>-0.99999999999999956</v>
      </c>
      <c r="Z778" s="17">
        <v>-0.99999999999999956</v>
      </c>
      <c r="AA778" s="17">
        <v>44.141541046653849</v>
      </c>
      <c r="AB778" s="17">
        <v>5.423942570089843E-2</v>
      </c>
      <c r="AC778" s="17">
        <v>0.2095798421427737</v>
      </c>
      <c r="AD778" s="17">
        <v>7.1105681327915921E-2</v>
      </c>
      <c r="AE778" s="17">
        <v>16.746247458579415</v>
      </c>
      <c r="AF778" s="17">
        <v>0.75</v>
      </c>
      <c r="AG778" s="17">
        <v>-0.99999999999999956</v>
      </c>
      <c r="AH778" s="17">
        <v>-0.99999999999999956</v>
      </c>
      <c r="AI778" s="17">
        <v>0</v>
      </c>
      <c r="AJ778" s="17">
        <v>1.2939781233817591E-2</v>
      </c>
      <c r="AK778" s="17">
        <v>5.2865352361879531E-3</v>
      </c>
      <c r="AL778" s="17">
        <v>0.1795483995287076</v>
      </c>
      <c r="AM778" s="17">
        <v>0.41365891019679335</v>
      </c>
      <c r="AN778" s="17">
        <v>0.13288565829040336</v>
      </c>
      <c r="AO778" s="17">
        <v>10.367905431100771</v>
      </c>
      <c r="AP778" s="17">
        <v>4.2198834549036235</v>
      </c>
      <c r="AQ778" s="17">
        <v>33.717000051695486</v>
      </c>
      <c r="AR778" s="17">
        <v>0.78650168123358488</v>
      </c>
      <c r="AS778" s="17">
        <v>1.3800286571067892</v>
      </c>
      <c r="AT778" s="17">
        <v>-0.99999999999999956</v>
      </c>
      <c r="AU778" s="17">
        <v>-0.99999999999999956</v>
      </c>
      <c r="AV778" s="17">
        <v>0.4721985129062099</v>
      </c>
      <c r="AW778" s="17">
        <v>59.851449261873881</v>
      </c>
      <c r="AX778" s="17">
        <v>61.145427385255644</v>
      </c>
      <c r="AY778" s="17">
        <v>0.1930789136381677</v>
      </c>
      <c r="AZ778" s="17">
        <v>-5.7165980663665552</v>
      </c>
      <c r="BA778" s="22">
        <v>1436.0048471383548</v>
      </c>
      <c r="CU778" t="e">
        <v>#N/A</v>
      </c>
      <c r="CV778" t="e">
        <v>#N/A</v>
      </c>
    </row>
    <row r="779" spans="1:100" x14ac:dyDescent="0.25">
      <c r="A779">
        <v>2212</v>
      </c>
      <c r="B779" t="s">
        <v>1194</v>
      </c>
      <c r="C779" s="22">
        <v>3</v>
      </c>
      <c r="D779" s="17">
        <v>4.7230937556834673</v>
      </c>
      <c r="E779" s="17">
        <v>-4.3088836032147138E-3</v>
      </c>
      <c r="F779" s="17">
        <v>-5.8293616713980811E-4</v>
      </c>
      <c r="G779" s="17">
        <v>-5.8293616713980811E-4</v>
      </c>
      <c r="H779" s="17">
        <v>0.28524065960686285</v>
      </c>
      <c r="I779" s="17">
        <v>0</v>
      </c>
      <c r="J779" s="17">
        <v>17.114439576411765</v>
      </c>
      <c r="K779" s="17">
        <v>0.28524065960686285</v>
      </c>
      <c r="L779" s="17">
        <v>-0.99999999999999911</v>
      </c>
      <c r="M779" s="17">
        <v>-0.99999999999999911</v>
      </c>
      <c r="N779" s="17">
        <v>5.7048131921372613</v>
      </c>
      <c r="O779" s="17">
        <v>21.836950395928106</v>
      </c>
      <c r="P779" s="17">
        <v>-1.4203978251073047E-2</v>
      </c>
      <c r="Q779" s="17">
        <v>1.6257347642055806</v>
      </c>
      <c r="R779" s="17">
        <v>0.59430092500069531</v>
      </c>
      <c r="S779" s="17">
        <v>0.33333333333333304</v>
      </c>
      <c r="T779" s="17">
        <v>0.33333333333333304</v>
      </c>
      <c r="U779" s="17">
        <v>0.13447995459583667</v>
      </c>
      <c r="V779" s="17">
        <v>8.8839506903970293E-3</v>
      </c>
      <c r="W779" s="17">
        <v>20.991596493841488</v>
      </c>
      <c r="X779" s="17">
        <v>0.97264952958553219</v>
      </c>
      <c r="Y779" s="17">
        <v>-0.99999999999999911</v>
      </c>
      <c r="Z779" s="17">
        <v>-0.99999999999999911</v>
      </c>
      <c r="AA779" s="17">
        <v>55.236032561165757</v>
      </c>
      <c r="AB779" s="17">
        <v>0.22719466279415493</v>
      </c>
      <c r="AC779" s="17">
        <v>0.14750830055678676</v>
      </c>
      <c r="AD779" s="17">
        <v>0.29829973949553013</v>
      </c>
      <c r="AE779" s="17">
        <v>33.650135142323599</v>
      </c>
      <c r="AF779" s="17">
        <v>0.81818181818181823</v>
      </c>
      <c r="AG779" s="17">
        <v>-0.99999999999999911</v>
      </c>
      <c r="AH779" s="17">
        <v>-0.99999999999999911</v>
      </c>
      <c r="AI779" s="17">
        <v>2.5425268077914408E-2</v>
      </c>
      <c r="AJ779" s="17">
        <v>8.8839506903970293E-3</v>
      </c>
      <c r="AK779" s="17">
        <v>0.48068101024542409</v>
      </c>
      <c r="AL779" s="17">
        <v>0.17080489279510838</v>
      </c>
      <c r="AM779" s="17">
        <v>-1.4348539235658946E-2</v>
      </c>
      <c r="AN779" s="17">
        <v>0.47292124752124887</v>
      </c>
      <c r="AO779" s="17">
        <v>2.0446915703356465</v>
      </c>
      <c r="AP779" s="17">
        <v>12.677055652006761</v>
      </c>
      <c r="AQ779" s="17">
        <v>38.106036070253268</v>
      </c>
      <c r="AR779" s="17">
        <v>0.81003057195290018</v>
      </c>
      <c r="AS779" s="17">
        <v>1.257890189192395</v>
      </c>
      <c r="AT779" s="17">
        <v>-0.99999999999999911</v>
      </c>
      <c r="AU779" s="17">
        <v>-0.99999999999999911</v>
      </c>
      <c r="AV779" s="17">
        <v>0.59371798883355509</v>
      </c>
      <c r="AW779" s="17">
        <v>89.75003860910067</v>
      </c>
      <c r="AX779" s="17">
        <v>91.14693903969868</v>
      </c>
      <c r="AY779" s="17">
        <v>0.19120849657293826</v>
      </c>
      <c r="AZ779" s="17">
        <v>9.8389688637993995</v>
      </c>
      <c r="BA779" s="22">
        <v>1522.5054524887676</v>
      </c>
      <c r="CU779" t="e">
        <v>#N/A</v>
      </c>
      <c r="CV779" t="e">
        <v>#N/A</v>
      </c>
    </row>
    <row r="780" spans="1:100" x14ac:dyDescent="0.25">
      <c r="A780">
        <v>2220</v>
      </c>
      <c r="B780" t="s">
        <v>1195</v>
      </c>
      <c r="C780" s="22">
        <v>3</v>
      </c>
      <c r="D780" s="17">
        <v>3.3899864502540678</v>
      </c>
      <c r="E780" s="17">
        <v>-0.62248089198405587</v>
      </c>
      <c r="F780" s="17">
        <v>4.1533150102525624</v>
      </c>
      <c r="G780" s="17">
        <v>3.9769534547696987</v>
      </c>
      <c r="H780" s="17">
        <v>-0.12516476366720683</v>
      </c>
      <c r="I780" s="17">
        <v>0</v>
      </c>
      <c r="J780" s="17">
        <v>-7.5098858200324035</v>
      </c>
      <c r="K780" s="17">
        <v>-0.12516476366720683</v>
      </c>
      <c r="L780" s="17">
        <v>-1.0000000000000013</v>
      </c>
      <c r="M780" s="17">
        <v>-1.0000000000000013</v>
      </c>
      <c r="N780" s="17">
        <v>-2.5032952733441363</v>
      </c>
      <c r="O780" s="17">
        <v>-0.14294591500864029</v>
      </c>
      <c r="P780" s="17">
        <v>-1.0543768498644219</v>
      </c>
      <c r="Q780" s="17">
        <v>4.8645321054408601</v>
      </c>
      <c r="R780" s="17">
        <v>1.3308654656590673</v>
      </c>
      <c r="S780" s="17">
        <v>0.33333333333333381</v>
      </c>
      <c r="T780" s="17">
        <v>0.37311489286730176</v>
      </c>
      <c r="U780" s="17">
        <v>0.15654349658280295</v>
      </c>
      <c r="V780" s="17">
        <v>-2.9285222546758978E-2</v>
      </c>
      <c r="W780" s="17">
        <v>38.354850556155441</v>
      </c>
      <c r="X780" s="17">
        <v>1.3218572004524685</v>
      </c>
      <c r="Y780" s="17">
        <v>-1.0000000000000013</v>
      </c>
      <c r="Z780" s="17">
        <v>-1.0000000000000013</v>
      </c>
      <c r="AA780" s="17">
        <v>51.401739662947392</v>
      </c>
      <c r="AB780" s="17">
        <v>-0.16586078682284594</v>
      </c>
      <c r="AC780" s="17">
        <v>0.30158249447465374</v>
      </c>
      <c r="AD780" s="17">
        <v>9.859876517084995E-2</v>
      </c>
      <c r="AE780" s="17">
        <v>11.716023641132884</v>
      </c>
      <c r="AF780" s="17">
        <v>0.4</v>
      </c>
      <c r="AG780" s="17">
        <v>-1.0000000000000013</v>
      </c>
      <c r="AH780" s="17">
        <v>-1.0000000000000013</v>
      </c>
      <c r="AI780" s="17">
        <v>0</v>
      </c>
      <c r="AJ780" s="17">
        <v>-2.9285222546758978E-2</v>
      </c>
      <c r="AK780" s="17">
        <v>0.20933754133330179</v>
      </c>
      <c r="AL780" s="17">
        <v>0.27921859474699146</v>
      </c>
      <c r="AM780" s="17">
        <v>-4.2184009622954738E-2</v>
      </c>
      <c r="AN780" s="17">
        <v>0.36400996509787004</v>
      </c>
      <c r="AO780" s="17">
        <v>-7.9125339073612966E-3</v>
      </c>
      <c r="AP780" s="17">
        <v>10.4963421011817</v>
      </c>
      <c r="AQ780" s="17">
        <v>30.844964736123039</v>
      </c>
      <c r="AR780" s="17">
        <v>0.83370650023667936</v>
      </c>
      <c r="AS780" s="17">
        <v>1.1966924367852618</v>
      </c>
      <c r="AT780" s="17">
        <v>-1.0000000000000013</v>
      </c>
      <c r="AU780" s="17">
        <v>-1.0000000000000013</v>
      </c>
      <c r="AV780" s="17">
        <v>5.3078189204287627</v>
      </c>
      <c r="AW780" s="17">
        <v>61.755135849120499</v>
      </c>
      <c r="AX780" s="17">
        <v>58.826613594444588</v>
      </c>
      <c r="AY780" s="17">
        <v>7.0134971377474403E-2</v>
      </c>
      <c r="AZ780" s="17">
        <v>-6.3640449789825109</v>
      </c>
      <c r="BA780" s="22">
        <v>1425.833856364206</v>
      </c>
      <c r="CU780" t="e">
        <v>#N/A</v>
      </c>
      <c r="CV780" t="e">
        <v>#N/A</v>
      </c>
    </row>
    <row r="781" spans="1:100" x14ac:dyDescent="0.25">
      <c r="A781">
        <v>2221</v>
      </c>
      <c r="B781" t="s">
        <v>1196</v>
      </c>
      <c r="C781" s="22">
        <v>3</v>
      </c>
      <c r="D781" s="17">
        <v>3.2668728896119346</v>
      </c>
      <c r="E781" s="17">
        <v>-8.1440906082179982E-3</v>
      </c>
      <c r="F781" s="17">
        <v>1.4670711699629413</v>
      </c>
      <c r="G781" s="17">
        <v>1.4670711699629413</v>
      </c>
      <c r="H781" s="17">
        <v>-0.17809234524030443</v>
      </c>
      <c r="I781" s="17">
        <v>0</v>
      </c>
      <c r="J781" s="17">
        <v>-10.685540714418266</v>
      </c>
      <c r="K781" s="17">
        <v>-0.17809234524030443</v>
      </c>
      <c r="L781" s="17">
        <v>-0.99999999999999656</v>
      </c>
      <c r="M781" s="17">
        <v>-0.99999999999999656</v>
      </c>
      <c r="N781" s="17">
        <v>-3.561846904806087</v>
      </c>
      <c r="O781" s="17">
        <v>-5.9515966548433896</v>
      </c>
      <c r="P781" s="17">
        <v>-0.12925788416666739</v>
      </c>
      <c r="Q781" s="17">
        <v>-3.7125242621103336</v>
      </c>
      <c r="R781" s="17">
        <v>-1.2072027882535294</v>
      </c>
      <c r="S781" s="17">
        <v>0.3333333333333322</v>
      </c>
      <c r="T781" s="17">
        <v>0.37962967283112364</v>
      </c>
      <c r="U781" s="17">
        <v>-0.10307076301283712</v>
      </c>
      <c r="V781" s="17">
        <v>0.13664034266005079</v>
      </c>
      <c r="W781" s="17">
        <v>36.984997242078961</v>
      </c>
      <c r="X781" s="17">
        <v>1.3449106948115073</v>
      </c>
      <c r="Y781" s="17">
        <v>-0.99999999999999656</v>
      </c>
      <c r="Z781" s="17">
        <v>-0.99999999999999656</v>
      </c>
      <c r="AA781" s="17">
        <v>57.332035162417675</v>
      </c>
      <c r="AB781" s="17">
        <v>0.41814904989990642</v>
      </c>
      <c r="AC781" s="17">
        <v>0.1060080171375891</v>
      </c>
      <c r="AD781" s="17">
        <v>-9.3072252865650754E-2</v>
      </c>
      <c r="AE781" s="17">
        <v>21.55424070859225</v>
      </c>
      <c r="AF781" s="17">
        <v>0.5</v>
      </c>
      <c r="AG781" s="17">
        <v>-0.99999999999999656</v>
      </c>
      <c r="AH781" s="17">
        <v>-0.99999999999999656</v>
      </c>
      <c r="AI781" s="17">
        <v>0</v>
      </c>
      <c r="AJ781" s="17">
        <v>0.13664034266005079</v>
      </c>
      <c r="AK781" s="17">
        <v>0.6105835579829112</v>
      </c>
      <c r="AL781" s="17">
        <v>0.46799028201163551</v>
      </c>
      <c r="AM781" s="17">
        <v>0.11537707971295671</v>
      </c>
      <c r="AN781" s="17">
        <v>-0.31297617382071791</v>
      </c>
      <c r="AO781" s="17">
        <v>5.9373447827384753</v>
      </c>
      <c r="AP781" s="17">
        <v>-5.4844529354597666</v>
      </c>
      <c r="AQ781" s="17">
        <v>26.299456527660684</v>
      </c>
      <c r="AR781" s="17">
        <v>0.74653258581166959</v>
      </c>
      <c r="AS781" s="17">
        <v>1.1668183495712032</v>
      </c>
      <c r="AT781" s="17">
        <v>-0.99999999999999656</v>
      </c>
      <c r="AU781" s="17">
        <v>-0.99999999999999656</v>
      </c>
      <c r="AV781" s="17">
        <v>0.25986838170941157</v>
      </c>
      <c r="AW781" s="17">
        <v>45.895985572114512</v>
      </c>
      <c r="AX781" s="17">
        <v>59.560019838119594</v>
      </c>
      <c r="AY781" s="17">
        <v>-0.21627955516769026</v>
      </c>
      <c r="AZ781" s="17">
        <v>-58.655958289464557</v>
      </c>
      <c r="BA781" s="22">
        <v>1365.5139695399805</v>
      </c>
      <c r="CU781" t="e">
        <v>#N/A</v>
      </c>
      <c r="CV781" t="e">
        <v>#N/A</v>
      </c>
    </row>
    <row r="782" spans="1:100" x14ac:dyDescent="0.25">
      <c r="A782">
        <v>2224</v>
      </c>
      <c r="B782" t="s">
        <v>1197</v>
      </c>
      <c r="C782" s="22">
        <v>3</v>
      </c>
      <c r="D782" s="17">
        <v>5.0092012040844063</v>
      </c>
      <c r="E782" s="17">
        <v>-9.4674379470285203E-2</v>
      </c>
      <c r="F782" s="17">
        <v>-6.15324726050437E-2</v>
      </c>
      <c r="G782" s="17">
        <v>-8.5201067472614925E-2</v>
      </c>
      <c r="H782" s="17">
        <v>0.25297783243581673</v>
      </c>
      <c r="I782" s="17">
        <v>0</v>
      </c>
      <c r="J782" s="17">
        <v>15.178669946149</v>
      </c>
      <c r="K782" s="17">
        <v>0.25297783243581673</v>
      </c>
      <c r="L782" s="17">
        <v>-0.99999999999999956</v>
      </c>
      <c r="M782" s="17">
        <v>-0.99999999999999956</v>
      </c>
      <c r="N782" s="17">
        <v>5.0595566487163381</v>
      </c>
      <c r="O782" s="17">
        <v>20.102670082760774</v>
      </c>
      <c r="P782" s="17">
        <v>-0.26076156143979023</v>
      </c>
      <c r="Q782" s="17">
        <v>-0.21895103448033676</v>
      </c>
      <c r="R782" s="17">
        <v>-0.15095627959156929</v>
      </c>
      <c r="S782" s="17">
        <v>0.33333333333333304</v>
      </c>
      <c r="T782" s="17">
        <v>0.34951428913648491</v>
      </c>
      <c r="U782" s="17">
        <v>0.16648670695702239</v>
      </c>
      <c r="V782" s="17">
        <v>-6.4273389483359977E-3</v>
      </c>
      <c r="W782" s="17">
        <v>23.597166321707487</v>
      </c>
      <c r="X782" s="17">
        <v>1.0659927209801918</v>
      </c>
      <c r="Y782" s="17">
        <v>-0.99999999999999956</v>
      </c>
      <c r="Z782" s="17">
        <v>-0.99999999999999956</v>
      </c>
      <c r="AA782" s="17">
        <v>40.3652425728664</v>
      </c>
      <c r="AB782" s="17">
        <v>9.1983365082242238E-2</v>
      </c>
      <c r="AC782" s="17">
        <v>0.34136400936881639</v>
      </c>
      <c r="AD782" s="17">
        <v>-9.4966723836049038E-2</v>
      </c>
      <c r="AE782" s="17">
        <v>16.919032530750478</v>
      </c>
      <c r="AF782" s="17">
        <v>0.25</v>
      </c>
      <c r="AG782" s="17">
        <v>-0.99999999999999956</v>
      </c>
      <c r="AH782" s="17">
        <v>-0.99999999999999956</v>
      </c>
      <c r="AI782" s="17">
        <v>0</v>
      </c>
      <c r="AJ782" s="17">
        <v>-6.4273389483359977E-3</v>
      </c>
      <c r="AK782" s="17">
        <v>0.35001304543929951</v>
      </c>
      <c r="AL782" s="17">
        <v>-0.12742367856722289</v>
      </c>
      <c r="AM782" s="17">
        <v>-5.9088632659288536E-2</v>
      </c>
      <c r="AN782" s="17">
        <v>-0.10534776011050775</v>
      </c>
      <c r="AO782" s="17">
        <v>0.27284941071428326</v>
      </c>
      <c r="AP782" s="17">
        <v>-3.2708123955988091</v>
      </c>
      <c r="AQ782" s="17">
        <v>38.775836267856491</v>
      </c>
      <c r="AR782" s="17">
        <v>0.84290699047850393</v>
      </c>
      <c r="AS782" s="17">
        <v>1.3189705534160072</v>
      </c>
      <c r="AT782" s="17">
        <v>-0.99999999999999956</v>
      </c>
      <c r="AU782" s="17">
        <v>-0.99999999999999956</v>
      </c>
      <c r="AV782" s="17">
        <v>-0.23615734706418431</v>
      </c>
      <c r="AW782" s="17">
        <v>57.197100260028385</v>
      </c>
      <c r="AX782" s="17">
        <v>56.554366365194767</v>
      </c>
      <c r="AY782" s="17">
        <v>-3.3425427026430317E-2</v>
      </c>
      <c r="AZ782" s="17">
        <v>-23.211728234675491</v>
      </c>
      <c r="BA782" s="22">
        <v>1353.4854300434995</v>
      </c>
      <c r="CU782" t="e">
        <v>#N/A</v>
      </c>
      <c r="CV782" t="e">
        <v>#N/A</v>
      </c>
    </row>
    <row r="783" spans="1:100" x14ac:dyDescent="0.25">
      <c r="A783">
        <v>2225</v>
      </c>
      <c r="B783" t="s">
        <v>1198</v>
      </c>
      <c r="C783" s="22">
        <v>3</v>
      </c>
      <c r="D783" s="17">
        <v>4.3958502119594574</v>
      </c>
      <c r="E783" s="17">
        <v>0</v>
      </c>
      <c r="F783" s="17">
        <v>-0.20462698583194786</v>
      </c>
      <c r="G783" s="17">
        <v>-0.20462698583194786</v>
      </c>
      <c r="H783" s="17">
        <v>0.10221937137353641</v>
      </c>
      <c r="I783" s="17">
        <v>0</v>
      </c>
      <c r="J783" s="17">
        <v>6.1331622824121856</v>
      </c>
      <c r="K783" s="17">
        <v>0.10221937137353641</v>
      </c>
      <c r="L783" s="17">
        <v>-1.0000000000000027</v>
      </c>
      <c r="M783" s="17">
        <v>-1.0000000000000027</v>
      </c>
      <c r="N783" s="17">
        <v>2.044387427470729</v>
      </c>
      <c r="O783" s="17">
        <v>10.324385508539697</v>
      </c>
      <c r="P783" s="17">
        <v>-0.27541933122989837</v>
      </c>
      <c r="Q783" s="17">
        <v>-0.55441056628262286</v>
      </c>
      <c r="R783" s="17">
        <v>-0.16148687519158189</v>
      </c>
      <c r="S783" s="17">
        <v>0.36054280100407715</v>
      </c>
      <c r="T783" s="17">
        <v>0.25333279611547216</v>
      </c>
      <c r="U783" s="17">
        <v>0.12753790581609403</v>
      </c>
      <c r="V783" s="17">
        <v>7.306043246219752E-3</v>
      </c>
      <c r="W783" s="17">
        <v>25.860006992333066</v>
      </c>
      <c r="X783" s="17">
        <v>0.98564357126984536</v>
      </c>
      <c r="Y783" s="17">
        <v>-1.0000000000000027</v>
      </c>
      <c r="Z783" s="17">
        <v>-1.0000000000000027</v>
      </c>
      <c r="AA783" s="17">
        <v>64.011973971928867</v>
      </c>
      <c r="AB783" s="17">
        <v>0.45570170532023918</v>
      </c>
      <c r="AC783" s="17">
        <v>0.32539655131463074</v>
      </c>
      <c r="AD783" s="17">
        <v>-1.4829179539122571E-2</v>
      </c>
      <c r="AE783" s="17">
        <v>38.313453854787369</v>
      </c>
      <c r="AF783" s="17">
        <v>0.875</v>
      </c>
      <c r="AG783" s="17">
        <v>-1.0000000000000027</v>
      </c>
      <c r="AH783" s="17">
        <v>-1.0000000000000027</v>
      </c>
      <c r="AI783" s="17">
        <v>0</v>
      </c>
      <c r="AJ783" s="17">
        <v>7.306043246219752E-3</v>
      </c>
      <c r="AK783" s="17">
        <v>5.7058480934843891E-2</v>
      </c>
      <c r="AL783" s="17">
        <v>-0.18328772209177036</v>
      </c>
      <c r="AM783" s="17">
        <v>-5.0662724576726201E-2</v>
      </c>
      <c r="AN783" s="17">
        <v>3.7929301660581324E-3</v>
      </c>
      <c r="AO783" s="17">
        <v>-0.98127570974393186</v>
      </c>
      <c r="AP783" s="17">
        <v>-0.82161535630739868</v>
      </c>
      <c r="AQ783" s="17">
        <v>31.993169274745256</v>
      </c>
      <c r="AR783" s="17">
        <v>0.74871954618186265</v>
      </c>
      <c r="AS783" s="17">
        <v>1.0878629426433821</v>
      </c>
      <c r="AT783" s="17">
        <v>-1.0000000000000027</v>
      </c>
      <c r="AU783" s="17">
        <v>-1.0000000000000027</v>
      </c>
      <c r="AV783" s="17">
        <v>-0.36611386102352972</v>
      </c>
      <c r="AW783" s="17">
        <v>73.514744124161098</v>
      </c>
      <c r="AX783" s="17">
        <v>74.245348448783076</v>
      </c>
      <c r="AY783" s="17">
        <v>0.30083969039376551</v>
      </c>
      <c r="AZ783" s="17">
        <v>9.4495320819658222</v>
      </c>
      <c r="BA783" s="22">
        <v>1473.2444858139395</v>
      </c>
      <c r="CU783" t="e">
        <v>#N/A</v>
      </c>
      <c r="CV783" t="e">
        <v>#N/A</v>
      </c>
    </row>
    <row r="784" spans="1:100" x14ac:dyDescent="0.25">
      <c r="A784">
        <v>2227</v>
      </c>
      <c r="B784" t="s">
        <v>1199</v>
      </c>
      <c r="C784" s="22">
        <v>3</v>
      </c>
      <c r="D784" s="17">
        <v>4.0704675671294872</v>
      </c>
      <c r="E784" s="17">
        <v>0</v>
      </c>
      <c r="F784" s="17">
        <v>0.88698666823080496</v>
      </c>
      <c r="G784" s="17">
        <v>0.88698666823080496</v>
      </c>
      <c r="H784" s="17">
        <v>3.2100409800811538E-2</v>
      </c>
      <c r="I784" s="17">
        <v>0</v>
      </c>
      <c r="J784" s="17">
        <v>1.9260245880486924</v>
      </c>
      <c r="K784" s="17">
        <v>3.2100409800811538E-2</v>
      </c>
      <c r="L784" s="17">
        <v>-0.99999999999999845</v>
      </c>
      <c r="M784" s="17">
        <v>-0.99999999999999845</v>
      </c>
      <c r="N784" s="17">
        <v>0.64200819601623005</v>
      </c>
      <c r="O784" s="17">
        <v>6.8834788234089865</v>
      </c>
      <c r="P784" s="17">
        <v>-0.23877945660925548</v>
      </c>
      <c r="Q784" s="17">
        <v>-0.76134634946683566</v>
      </c>
      <c r="R784" s="17">
        <v>-0.24359564739486073</v>
      </c>
      <c r="S784" s="17">
        <v>0.36098146845087037</v>
      </c>
      <c r="T784" s="17">
        <v>0.36317989025126302</v>
      </c>
      <c r="U784" s="17">
        <v>0.2072678485067824</v>
      </c>
      <c r="V784" s="17">
        <v>0.12535412153500747</v>
      </c>
      <c r="W784" s="17">
        <v>40.987316757724443</v>
      </c>
      <c r="X784" s="17">
        <v>2.3031036290564257</v>
      </c>
      <c r="Y784" s="17">
        <v>-0.99999999999999845</v>
      </c>
      <c r="Z784" s="17">
        <v>-0.99999999999999845</v>
      </c>
      <c r="AA784" s="17">
        <v>85.294289258411339</v>
      </c>
      <c r="AB784" s="17">
        <v>0.24748507967567526</v>
      </c>
      <c r="AC784" s="17">
        <v>0.42664956523983766</v>
      </c>
      <c r="AD784" s="17">
        <v>0.2168767180461216</v>
      </c>
      <c r="AE784" s="17">
        <v>44.550568148081723</v>
      </c>
      <c r="AF784" s="17">
        <v>0.92307692307692313</v>
      </c>
      <c r="AG784" s="17">
        <v>-0.99999999999999845</v>
      </c>
      <c r="AH784" s="17">
        <v>-0.99999999999999845</v>
      </c>
      <c r="AI784" s="17">
        <v>0</v>
      </c>
      <c r="AJ784" s="17">
        <v>0.12535412153500747</v>
      </c>
      <c r="AK784" s="17">
        <v>-0.20896310764706419</v>
      </c>
      <c r="AL784" s="17">
        <v>1.4407799814548056E-2</v>
      </c>
      <c r="AM784" s="17">
        <v>1.0697782514092899</v>
      </c>
      <c r="AN784" s="17">
        <v>-0.15035744787912439</v>
      </c>
      <c r="AO784" s="17">
        <v>25.699640746996934</v>
      </c>
      <c r="AP784" s="17">
        <v>-3.6868971979053708</v>
      </c>
      <c r="AQ784" s="17">
        <v>42.913341345773148</v>
      </c>
      <c r="AR784" s="17">
        <v>1.0567833287439228</v>
      </c>
      <c r="AS784" s="17">
        <v>2.335204038857237</v>
      </c>
      <c r="AT784" s="17">
        <v>-0.99999999999999845</v>
      </c>
      <c r="AU784" s="17">
        <v>-0.99999999999999845</v>
      </c>
      <c r="AV784" s="17">
        <v>0.64339102083594446</v>
      </c>
      <c r="AW784" s="17">
        <v>88.490870883914937</v>
      </c>
      <c r="AX784" s="17">
        <v>101.02628303741565</v>
      </c>
      <c r="AY784" s="17">
        <v>5.4630575609760632E-2</v>
      </c>
      <c r="AZ784" s="17">
        <v>-18.08180624082037</v>
      </c>
      <c r="BA784" s="22">
        <v>1433.2086306364565</v>
      </c>
      <c r="CU784" t="e">
        <v>#N/A</v>
      </c>
      <c r="CV784" t="e">
        <v>#N/A</v>
      </c>
    </row>
    <row r="785" spans="1:100" x14ac:dyDescent="0.25">
      <c r="A785">
        <v>2228</v>
      </c>
      <c r="B785" t="s">
        <v>1200</v>
      </c>
      <c r="C785" s="22">
        <v>3</v>
      </c>
      <c r="D785" s="17">
        <v>5.0221967888527219</v>
      </c>
      <c r="E785" s="17">
        <v>1.3912925154081912</v>
      </c>
      <c r="F785" s="17">
        <v>3.8599269429596433E-2</v>
      </c>
      <c r="G785" s="17">
        <v>0.36875970794928592</v>
      </c>
      <c r="H785" s="17">
        <v>9.3533882367476104E-2</v>
      </c>
      <c r="I785" s="17">
        <v>0</v>
      </c>
      <c r="J785" s="17">
        <v>5.6120329420485664</v>
      </c>
      <c r="K785" s="17">
        <v>9.3533882367476104E-2</v>
      </c>
      <c r="L785" s="17">
        <v>-0.99999999999999867</v>
      </c>
      <c r="M785" s="17">
        <v>-0.99999999999999867</v>
      </c>
      <c r="N785" s="17">
        <v>1.8706776473495226</v>
      </c>
      <c r="O785" s="17">
        <v>11.002989438850575</v>
      </c>
      <c r="P785" s="17">
        <v>-0.52962298936047802</v>
      </c>
      <c r="Q785" s="17">
        <v>3.8551305472039581</v>
      </c>
      <c r="R785" s="17">
        <v>1.284310057135259</v>
      </c>
      <c r="S785" s="17">
        <v>0.33333333333333315</v>
      </c>
      <c r="T785" s="17">
        <v>0.33037873420393526</v>
      </c>
      <c r="U785" s="17">
        <v>0.29652403615842793</v>
      </c>
      <c r="V785" s="17">
        <v>-3.5325312334801982E-2</v>
      </c>
      <c r="W785" s="17">
        <v>33.255076359736734</v>
      </c>
      <c r="X785" s="17">
        <v>1.5413678566652942</v>
      </c>
      <c r="Y785" s="17">
        <v>-0.99999999999999867</v>
      </c>
      <c r="Z785" s="17">
        <v>-0.99999999999999867</v>
      </c>
      <c r="AA785" s="17">
        <v>87.510471138019383</v>
      </c>
      <c r="AB785" s="17">
        <v>8.4889162098157694E-2</v>
      </c>
      <c r="AC785" s="17">
        <v>0.34156073325238079</v>
      </c>
      <c r="AD785" s="17">
        <v>0.6329717990724093</v>
      </c>
      <c r="AE785" s="17">
        <v>52.971084721147434</v>
      </c>
      <c r="AF785" s="17">
        <v>0.84615384615384615</v>
      </c>
      <c r="AG785" s="17">
        <v>-0.99999999999999867</v>
      </c>
      <c r="AH785" s="17">
        <v>-0.99999999999999867</v>
      </c>
      <c r="AI785" s="17">
        <v>2.9952487448484069E-2</v>
      </c>
      <c r="AJ785" s="17">
        <v>-3.5325312334801982E-2</v>
      </c>
      <c r="AK785" s="17">
        <v>0.2465069928291575</v>
      </c>
      <c r="AL785" s="17">
        <v>-3.8333135252023511E-2</v>
      </c>
      <c r="AM785" s="17">
        <v>0.26541885946400007</v>
      </c>
      <c r="AN785" s="17">
        <v>6.3190420641723463E-2</v>
      </c>
      <c r="AO785" s="17">
        <v>7.8680064507457885</v>
      </c>
      <c r="AP785" s="17">
        <v>1.3880948397829698</v>
      </c>
      <c r="AQ785" s="17">
        <v>38.867109301785256</v>
      </c>
      <c r="AR785" s="17">
        <v>0.92491079136089382</v>
      </c>
      <c r="AS785" s="17">
        <v>1.6349017390327685</v>
      </c>
      <c r="AT785" s="17">
        <v>-0.99999999999999867</v>
      </c>
      <c r="AU785" s="17">
        <v>-0.99999999999999867</v>
      </c>
      <c r="AV785" s="17">
        <v>1.6530697650845445</v>
      </c>
      <c r="AW785" s="17">
        <v>99.901555416652883</v>
      </c>
      <c r="AX785" s="17">
        <v>96.968073932142374</v>
      </c>
      <c r="AY785" s="17">
        <v>0.27386818178512995</v>
      </c>
      <c r="AZ785" s="17">
        <v>-0.79115267712567383</v>
      </c>
      <c r="BA785" s="22">
        <v>1483.1323042152544</v>
      </c>
      <c r="CU785" t="e">
        <v>#N/A</v>
      </c>
      <c r="CV785" t="e">
        <v>#N/A</v>
      </c>
    </row>
    <row r="786" spans="1:100" x14ac:dyDescent="0.25">
      <c r="A786">
        <v>2230</v>
      </c>
      <c r="B786" t="s">
        <v>1201</v>
      </c>
      <c r="C786" s="22">
        <v>3</v>
      </c>
      <c r="D786" s="17">
        <v>4.0720428739463763</v>
      </c>
      <c r="E786" s="17">
        <v>-1.2252878817512433E-2</v>
      </c>
      <c r="F786" s="17">
        <v>1.9846909854344272</v>
      </c>
      <c r="G786" s="17">
        <v>1.9846909854344272</v>
      </c>
      <c r="H786" s="17">
        <v>9.9955129190868977E-2</v>
      </c>
      <c r="I786" s="17">
        <v>0</v>
      </c>
      <c r="J786" s="17">
        <v>5.9973077514521407</v>
      </c>
      <c r="K786" s="17">
        <v>9.9955129190868977E-2</v>
      </c>
      <c r="L786" s="17">
        <v>-0.99999999999999956</v>
      </c>
      <c r="M786" s="17">
        <v>-0.99999999999999956</v>
      </c>
      <c r="N786" s="17">
        <v>1.9991025838173795</v>
      </c>
      <c r="O786" s="17">
        <v>12.054041610832941</v>
      </c>
      <c r="P786" s="17">
        <v>-1.1491035386983286E-2</v>
      </c>
      <c r="Q786" s="17">
        <v>-0.45108884179450009</v>
      </c>
      <c r="R786" s="17">
        <v>-0.16365723155363618</v>
      </c>
      <c r="S786" s="17">
        <v>0.33333333333333326</v>
      </c>
      <c r="T786" s="17">
        <v>0.33333333333333326</v>
      </c>
      <c r="U786" s="17">
        <v>0.12540075059169525</v>
      </c>
      <c r="V786" s="17">
        <v>-0.14893967638570846</v>
      </c>
      <c r="W786" s="17">
        <v>21.72690446727136</v>
      </c>
      <c r="X786" s="17">
        <v>0.17467648152832771</v>
      </c>
      <c r="Y786" s="17">
        <v>-0.99999999999999956</v>
      </c>
      <c r="Z786" s="17">
        <v>-0.99999999999999956</v>
      </c>
      <c r="AA786" s="17">
        <v>51.514444402214743</v>
      </c>
      <c r="AB786" s="17">
        <v>0.22324153579728245</v>
      </c>
      <c r="AC786" s="17">
        <v>0.1656271613049736</v>
      </c>
      <c r="AD786" s="17">
        <v>0.21015524622768395</v>
      </c>
      <c r="AE786" s="17">
        <v>29.951197166496996</v>
      </c>
      <c r="AF786" s="17">
        <v>0.47368421052631576</v>
      </c>
      <c r="AG786" s="17">
        <v>-0.99999999999999956</v>
      </c>
      <c r="AH786" s="17">
        <v>-0.99999999999999956</v>
      </c>
      <c r="AI786" s="17">
        <v>5.4304225362239895E-2</v>
      </c>
      <c r="AJ786" s="17">
        <v>-0.14893967638570846</v>
      </c>
      <c r="AK786" s="17">
        <v>-0.21497628118596804</v>
      </c>
      <c r="AL786" s="17">
        <v>-4.6888455401378107E-2</v>
      </c>
      <c r="AM786" s="17">
        <v>0.57850852431544553</v>
      </c>
      <c r="AN786" s="17">
        <v>-8.8781902572813085E-2</v>
      </c>
      <c r="AO786" s="17">
        <v>13.387831701956298</v>
      </c>
      <c r="AP786" s="17">
        <v>-2.4539898413272176</v>
      </c>
      <c r="AQ786" s="17">
        <v>27.724212218723494</v>
      </c>
      <c r="AR786" s="17">
        <v>0.64312774087265301</v>
      </c>
      <c r="AS786" s="17">
        <v>0.27463161071919689</v>
      </c>
      <c r="AT786" s="17">
        <v>-0.99999999999999956</v>
      </c>
      <c r="AU786" s="17">
        <v>-0.99999999999999956</v>
      </c>
      <c r="AV786" s="17">
        <v>1.8210337538807908</v>
      </c>
      <c r="AW786" s="17">
        <v>61.114496171720475</v>
      </c>
      <c r="AX786" s="17">
        <v>47.306613040394417</v>
      </c>
      <c r="AY786" s="17">
        <v>-4.2423880305988121E-2</v>
      </c>
      <c r="AZ786" s="17">
        <v>-55.373901463911544</v>
      </c>
      <c r="BA786" s="22">
        <v>1507.7716268935621</v>
      </c>
      <c r="CU786" t="e">
        <v>#N/A</v>
      </c>
      <c r="CV786" t="e">
        <v>#N/A</v>
      </c>
    </row>
    <row r="787" spans="1:100" x14ac:dyDescent="0.25">
      <c r="A787">
        <v>2231</v>
      </c>
      <c r="B787" t="s">
        <v>1202</v>
      </c>
      <c r="C787" s="22">
        <v>3</v>
      </c>
      <c r="D787" s="17">
        <v>4.3285368117233416</v>
      </c>
      <c r="E787" s="17">
        <v>-2.0243898414339396E-2</v>
      </c>
      <c r="F787" s="17">
        <v>-3.1903246585381466</v>
      </c>
      <c r="G787" s="17">
        <v>-3.1903246585381466</v>
      </c>
      <c r="H787" s="17">
        <v>0.20361387121840291</v>
      </c>
      <c r="I787" s="17">
        <v>0</v>
      </c>
      <c r="J787" s="17">
        <v>12.216832273104171</v>
      </c>
      <c r="K787" s="17">
        <v>0.20361387121840291</v>
      </c>
      <c r="L787" s="17">
        <v>-1.0000000000000004</v>
      </c>
      <c r="M787" s="17">
        <v>-1.0000000000000004</v>
      </c>
      <c r="N787" s="17">
        <v>4.0722774243680613</v>
      </c>
      <c r="O787" s="17">
        <v>13.355044426289371</v>
      </c>
      <c r="P787" s="17">
        <v>-5.8166822136139495E-4</v>
      </c>
      <c r="Q787" s="17">
        <v>-3.5520792863036088</v>
      </c>
      <c r="R787" s="17">
        <v>-1.1396972494673383</v>
      </c>
      <c r="S787" s="17">
        <v>0.33333333333333365</v>
      </c>
      <c r="T787" s="17">
        <v>0.33333333333333365</v>
      </c>
      <c r="U787" s="17">
        <v>0.3376917915791946</v>
      </c>
      <c r="V787" s="17">
        <v>6.0063472795911892E-2</v>
      </c>
      <c r="W787" s="17">
        <v>34.432322392934807</v>
      </c>
      <c r="X787" s="17">
        <v>2.1742007985405136</v>
      </c>
      <c r="Y787" s="17">
        <v>-1.0000000000000004</v>
      </c>
      <c r="Z787" s="17">
        <v>-1.0000000000000004</v>
      </c>
      <c r="AA787" s="17">
        <v>92.765795123450772</v>
      </c>
      <c r="AB787" s="17">
        <v>0.41783643619218502</v>
      </c>
      <c r="AC787" s="17">
        <v>0.39586651044205379</v>
      </c>
      <c r="AD787" s="17">
        <v>0.37576045296542659</v>
      </c>
      <c r="AE787" s="17">
        <v>59.47316997998324</v>
      </c>
      <c r="AF787" s="17">
        <v>0.94117647058823528</v>
      </c>
      <c r="AG787" s="17">
        <v>-1.0000000000000004</v>
      </c>
      <c r="AH787" s="17">
        <v>-1.0000000000000004</v>
      </c>
      <c r="AI787" s="17">
        <v>-6.9457685147063145E-2</v>
      </c>
      <c r="AJ787" s="17">
        <v>6.0063472795911892E-2</v>
      </c>
      <c r="AK787" s="17">
        <v>0.37432509233531663</v>
      </c>
      <c r="AL787" s="17">
        <v>9.9926302583506876E-2</v>
      </c>
      <c r="AM787" s="17">
        <v>-0.1748671938253617</v>
      </c>
      <c r="AN787" s="17">
        <v>-7.3411690300361654E-2</v>
      </c>
      <c r="AO787" s="17">
        <v>-2.5000543839574583</v>
      </c>
      <c r="AP787" s="17">
        <v>-1.335660744591507</v>
      </c>
      <c r="AQ787" s="17">
        <v>46.649154666039017</v>
      </c>
      <c r="AR787" s="17">
        <v>1.0644219310417735</v>
      </c>
      <c r="AS787" s="17">
        <v>2.3778146697589175</v>
      </c>
      <c r="AT787" s="17">
        <v>-1.0000000000000004</v>
      </c>
      <c r="AU787" s="17">
        <v>-1.0000000000000004</v>
      </c>
      <c r="AV787" s="17">
        <v>-4.3300219080054863</v>
      </c>
      <c r="AW787" s="17">
        <v>104.7851788051486</v>
      </c>
      <c r="AX787" s="17">
        <v>109.40237238179853</v>
      </c>
      <c r="AY787" s="17">
        <v>0.1894657643697793</v>
      </c>
      <c r="AZ787" s="17">
        <v>28.352159409031724</v>
      </c>
      <c r="BA787" s="22">
        <v>1445.4402859773254</v>
      </c>
      <c r="CU787" t="e">
        <v>#N/A</v>
      </c>
      <c r="CV787" t="e">
        <v>#N/A</v>
      </c>
    </row>
    <row r="788" spans="1:100" x14ac:dyDescent="0.25">
      <c r="A788">
        <v>2232</v>
      </c>
      <c r="B788" t="s">
        <v>1203</v>
      </c>
      <c r="C788" s="22">
        <v>3</v>
      </c>
      <c r="D788" s="17">
        <v>5.327616555418075</v>
      </c>
      <c r="E788" s="17">
        <v>-1.7768524241778452E-2</v>
      </c>
      <c r="F788" s="17">
        <v>0.44132543257748913</v>
      </c>
      <c r="G788" s="17">
        <v>0.44132543257748913</v>
      </c>
      <c r="H788" s="17">
        <v>0.28367994566878457</v>
      </c>
      <c r="I788" s="17">
        <v>0</v>
      </c>
      <c r="J788" s="17">
        <v>17.020796740127068</v>
      </c>
      <c r="K788" s="17">
        <v>0.28367994566878457</v>
      </c>
      <c r="L788" s="17">
        <v>-1.0000000000000013</v>
      </c>
      <c r="M788" s="17">
        <v>-1.0000000000000013</v>
      </c>
      <c r="N788" s="17">
        <v>5.6735989133756908</v>
      </c>
      <c r="O788" s="17">
        <v>22.789738728122643</v>
      </c>
      <c r="P788" s="17">
        <v>1.2596882372168854</v>
      </c>
      <c r="Q788" s="17">
        <v>-0.98773886381404896</v>
      </c>
      <c r="R788" s="17">
        <v>-0.27767767337523602</v>
      </c>
      <c r="S788" s="17">
        <v>0.3333333333333337</v>
      </c>
      <c r="T788" s="17">
        <v>0.38239984906104335</v>
      </c>
      <c r="U788" s="17">
        <v>0.39177193705953139</v>
      </c>
      <c r="V788" s="17">
        <v>-5.8692078246320556E-2</v>
      </c>
      <c r="W788" s="17">
        <v>30.605323821552116</v>
      </c>
      <c r="X788" s="17">
        <v>1.6999870555749419</v>
      </c>
      <c r="Y788" s="17">
        <v>-1.0000000000000013</v>
      </c>
      <c r="Z788" s="17">
        <v>-1.0000000000000013</v>
      </c>
      <c r="AA788" s="17">
        <v>38.599224752837785</v>
      </c>
      <c r="AB788" s="17">
        <v>0.22862486496662202</v>
      </c>
      <c r="AC788" s="17">
        <v>-0.39211523669266113</v>
      </c>
      <c r="AD788" s="17">
        <v>0.32892194381925777</v>
      </c>
      <c r="AE788" s="17">
        <v>8.2715786046609274</v>
      </c>
      <c r="AF788" s="17">
        <v>0.5</v>
      </c>
      <c r="AG788" s="17">
        <v>-1.0000000000000013</v>
      </c>
      <c r="AH788" s="17">
        <v>-1.0000000000000013</v>
      </c>
      <c r="AI788" s="17">
        <v>-2.7219723418250793E-2</v>
      </c>
      <c r="AJ788" s="17">
        <v>-5.8692078246320556E-2</v>
      </c>
      <c r="AK788" s="17">
        <v>0.40527205454073012</v>
      </c>
      <c r="AL788" s="17">
        <v>-1.2951831463819841E-2</v>
      </c>
      <c r="AM788" s="17">
        <v>7.6388631069115184E-2</v>
      </c>
      <c r="AN788" s="17">
        <v>0.20697193773063674</v>
      </c>
      <c r="AO788" s="17">
        <v>3.9360760494315299</v>
      </c>
      <c r="AP788" s="17">
        <v>5.1095392859468181</v>
      </c>
      <c r="AQ788" s="17">
        <v>47.626120561679201</v>
      </c>
      <c r="AR788" s="17">
        <v>1.0488130412075876</v>
      </c>
      <c r="AS788" s="17">
        <v>1.9836670012437265</v>
      </c>
      <c r="AT788" s="17">
        <v>-1.0000000000000013</v>
      </c>
      <c r="AU788" s="17">
        <v>-1.0000000000000013</v>
      </c>
      <c r="AV788" s="17">
        <v>0.16364775920225316</v>
      </c>
      <c r="AW788" s="17">
        <v>66.498502766907308</v>
      </c>
      <c r="AX788" s="17">
        <v>60.084900473910238</v>
      </c>
      <c r="AY788" s="17">
        <v>-2.0610561329747472E-2</v>
      </c>
      <c r="AZ788" s="17">
        <v>10.303446493194077</v>
      </c>
      <c r="BA788" s="22">
        <v>1523.7916051947379</v>
      </c>
      <c r="CU788" t="e">
        <v>#N/A</v>
      </c>
      <c r="CV788" t="e">
        <v>#N/A</v>
      </c>
    </row>
    <row r="789" spans="1:100" x14ac:dyDescent="0.25">
      <c r="A789">
        <v>2234</v>
      </c>
      <c r="B789" t="s">
        <v>1204</v>
      </c>
      <c r="C789" s="22">
        <v>3</v>
      </c>
      <c r="D789" s="17">
        <v>3.9887429894781841</v>
      </c>
      <c r="E789" s="17">
        <v>0</v>
      </c>
      <c r="F789" s="17">
        <v>-0.66258350484288675</v>
      </c>
      <c r="G789" s="17">
        <v>-0.66258350484288675</v>
      </c>
      <c r="H789" s="17">
        <v>6.6125539411858707E-4</v>
      </c>
      <c r="I789" s="17">
        <v>0</v>
      </c>
      <c r="J789" s="17">
        <v>3.96753236471169E-2</v>
      </c>
      <c r="K789" s="17">
        <v>6.6125539411858707E-4</v>
      </c>
      <c r="L789" s="17">
        <v>-1.0000000000000007</v>
      </c>
      <c r="M789" s="17">
        <v>-1.0000000000000007</v>
      </c>
      <c r="N789" s="17">
        <v>1.3225107882371856E-2</v>
      </c>
      <c r="O789" s="17">
        <v>3.3658348082824174</v>
      </c>
      <c r="P789" s="17">
        <v>-0.17118593139704322</v>
      </c>
      <c r="Q789" s="17">
        <v>0.86144098765343669</v>
      </c>
      <c r="R789" s="17">
        <v>0.12466007617676705</v>
      </c>
      <c r="S789" s="17">
        <v>0.33333333333333376</v>
      </c>
      <c r="T789" s="17">
        <v>0.16512611009284178</v>
      </c>
      <c r="U789" s="17">
        <v>-0.14240429700175219</v>
      </c>
      <c r="V789" s="17">
        <v>5.0903675033396236E-3</v>
      </c>
      <c r="W789" s="17">
        <v>14.419370341345777</v>
      </c>
      <c r="X789" s="17">
        <v>-0.20445844738560892</v>
      </c>
      <c r="Y789" s="17">
        <v>-1.0000000000000007</v>
      </c>
      <c r="Z789" s="17">
        <v>-1.0000000000000007</v>
      </c>
      <c r="AA789" s="17">
        <v>-5.9233178643437974</v>
      </c>
      <c r="AB789" s="17">
        <v>-0.13500962001085792</v>
      </c>
      <c r="AC789" s="17">
        <v>-0.20024679209419552</v>
      </c>
      <c r="AD789" s="17">
        <v>-7.409055353227291E-2</v>
      </c>
      <c r="AE789" s="17">
        <v>-20.467348281866318</v>
      </c>
      <c r="AF789" s="17">
        <v>8.3333333333333329E-2</v>
      </c>
      <c r="AG789" s="17">
        <v>-1.0000000000000007</v>
      </c>
      <c r="AH789" s="17">
        <v>-1.0000000000000007</v>
      </c>
      <c r="AI789" s="17">
        <v>-3.1796605554022576E-2</v>
      </c>
      <c r="AJ789" s="17">
        <v>5.0903675033396236E-3</v>
      </c>
      <c r="AK789" s="17">
        <v>0.35436916830679704</v>
      </c>
      <c r="AL789" s="17">
        <v>0.16304733939630872</v>
      </c>
      <c r="AM789" s="17">
        <v>0.23657096652357579</v>
      </c>
      <c r="AN789" s="17">
        <v>-5.5539580832354926E-2</v>
      </c>
      <c r="AO789" s="17">
        <v>7.6861200046233789</v>
      </c>
      <c r="AP789" s="17">
        <v>-0.57325282382732956</v>
      </c>
      <c r="AQ789" s="17">
        <v>14.459045664992896</v>
      </c>
      <c r="AR789" s="17">
        <v>0.36114551392776295</v>
      </c>
      <c r="AS789" s="17">
        <v>-0.2037971919914901</v>
      </c>
      <c r="AT789" s="17">
        <v>-1.0000000000000007</v>
      </c>
      <c r="AU789" s="17">
        <v>-1.0000000000000007</v>
      </c>
      <c r="AV789" s="17">
        <v>-0.53792342866611964</v>
      </c>
      <c r="AW789" s="17">
        <v>-3.1307358798886948</v>
      </c>
      <c r="AX789" s="17">
        <v>-3.2576312406351851</v>
      </c>
      <c r="AY789" s="17">
        <v>-0.27843142789641684</v>
      </c>
      <c r="AZ789" s="17">
        <v>-114.11765376524446</v>
      </c>
      <c r="BA789" s="22">
        <v>1233.7607792496906</v>
      </c>
      <c r="CU789" t="e">
        <v>#N/A</v>
      </c>
      <c r="CV789" t="e">
        <v>#N/A</v>
      </c>
    </row>
    <row r="790" spans="1:100" x14ac:dyDescent="0.25">
      <c r="A790">
        <v>2239</v>
      </c>
      <c r="B790" t="s">
        <v>1205</v>
      </c>
      <c r="C790" s="22">
        <v>3</v>
      </c>
      <c r="D790" s="17">
        <v>5.0433662357350499</v>
      </c>
      <c r="E790" s="17">
        <v>6.1091762995982247E-4</v>
      </c>
      <c r="F790" s="17">
        <v>-1.1213650781631281</v>
      </c>
      <c r="G790" s="17">
        <v>-1.1213650781631281</v>
      </c>
      <c r="H790" s="17">
        <v>0.38043422626158746</v>
      </c>
      <c r="I790" s="17">
        <v>0</v>
      </c>
      <c r="J790" s="17">
        <v>22.826053575695237</v>
      </c>
      <c r="K790" s="17">
        <v>0.38043422626158746</v>
      </c>
      <c r="L790" s="17">
        <v>-0.99999999999999811</v>
      </c>
      <c r="M790" s="17">
        <v>-0.99999999999999811</v>
      </c>
      <c r="N790" s="17">
        <v>7.6086845252317472</v>
      </c>
      <c r="O790" s="17">
        <v>26.748054733267164</v>
      </c>
      <c r="P790" s="17">
        <v>-0.89923850034071384</v>
      </c>
      <c r="Q790" s="17">
        <v>-3.9188134359828339</v>
      </c>
      <c r="R790" s="17">
        <v>-1.424416703893373</v>
      </c>
      <c r="S790" s="17">
        <v>0.33333333333333259</v>
      </c>
      <c r="T790" s="17">
        <v>0.34259554123621444</v>
      </c>
      <c r="U790" s="17">
        <v>8.5642953718295944E-2</v>
      </c>
      <c r="V790" s="17">
        <v>3.0486989232371822E-2</v>
      </c>
      <c r="W790" s="17">
        <v>16.46498365034509</v>
      </c>
      <c r="X790" s="17">
        <v>0.82133995473079469</v>
      </c>
      <c r="Y790" s="17">
        <v>-0.99999999999999811</v>
      </c>
      <c r="Z790" s="17">
        <v>-0.99999999999999811</v>
      </c>
      <c r="AA790" s="17">
        <v>51.815634312992401</v>
      </c>
      <c r="AB790" s="17">
        <v>6.7768946328500251E-2</v>
      </c>
      <c r="AC790" s="17">
        <v>0.33820700137888843</v>
      </c>
      <c r="AD790" s="17">
        <v>0.3295253996234252</v>
      </c>
      <c r="AE790" s="17">
        <v>36.775067366540704</v>
      </c>
      <c r="AF790" s="17">
        <v>0.875</v>
      </c>
      <c r="AG790" s="17">
        <v>-0.99999999999999811</v>
      </c>
      <c r="AH790" s="17">
        <v>-0.99999999999999811</v>
      </c>
      <c r="AI790" s="17">
        <v>-7.9867997477872724E-3</v>
      </c>
      <c r="AJ790" s="17">
        <v>3.0486989232371822E-2</v>
      </c>
      <c r="AK790" s="17">
        <v>0.13801997896074802</v>
      </c>
      <c r="AL790" s="17">
        <v>0.10224461892714051</v>
      </c>
      <c r="AM790" s="17">
        <v>-0.33946754030259518</v>
      </c>
      <c r="AN790" s="17">
        <v>-5.901140369621509E-2</v>
      </c>
      <c r="AO790" s="17">
        <v>-7.7965886127611421</v>
      </c>
      <c r="AP790" s="17">
        <v>-0.96406199776967372</v>
      </c>
      <c r="AQ790" s="17">
        <v>39.291037226040331</v>
      </c>
      <c r="AR790" s="17">
        <v>0.7920588175202149</v>
      </c>
      <c r="AS790" s="17">
        <v>1.2017741809923812</v>
      </c>
      <c r="AT790" s="17">
        <v>-0.99999999999999811</v>
      </c>
      <c r="AU790" s="17">
        <v>-0.99999999999999811</v>
      </c>
      <c r="AV790" s="17">
        <v>-2.5457817820565007</v>
      </c>
      <c r="AW790" s="17">
        <v>77.599627048489978</v>
      </c>
      <c r="AX790" s="17">
        <v>80.488589976771422</v>
      </c>
      <c r="AY790" s="17">
        <v>0.42580709924179477</v>
      </c>
      <c r="AZ790" s="17">
        <v>15.099270238125801</v>
      </c>
      <c r="BA790" s="22">
        <v>1478.5021108450933</v>
      </c>
      <c r="CU790" t="e">
        <v>#N/A</v>
      </c>
      <c r="CV790" t="e">
        <v>#N/A</v>
      </c>
    </row>
    <row r="791" spans="1:100" x14ac:dyDescent="0.25">
      <c r="A791">
        <v>2240</v>
      </c>
      <c r="B791" t="s">
        <v>1206</v>
      </c>
      <c r="C791" s="22">
        <v>3</v>
      </c>
      <c r="D791" s="17">
        <v>4.953945110464729</v>
      </c>
      <c r="E791" s="17">
        <v>0.32880688397808672</v>
      </c>
      <c r="F791" s="17">
        <v>0.64484324826750661</v>
      </c>
      <c r="G791" s="17">
        <v>0.73627091851188409</v>
      </c>
      <c r="H791" s="17">
        <v>-4.312862797599043E-2</v>
      </c>
      <c r="I791" s="17">
        <v>0</v>
      </c>
      <c r="J791" s="17">
        <v>-2.5877176785594247</v>
      </c>
      <c r="K791" s="17">
        <v>-4.312862797599043E-2</v>
      </c>
      <c r="L791" s="17">
        <v>-0.99999999999999989</v>
      </c>
      <c r="M791" s="17">
        <v>-0.99999999999999989</v>
      </c>
      <c r="N791" s="17">
        <v>-0.86257255951980849</v>
      </c>
      <c r="O791" s="17">
        <v>3.1024983504171915</v>
      </c>
      <c r="P791" s="17">
        <v>3.3705819755685887E-2</v>
      </c>
      <c r="Q791" s="17">
        <v>-1.3096695908032348</v>
      </c>
      <c r="R791" s="17">
        <v>-0.4888257259820844</v>
      </c>
      <c r="S791" s="17">
        <v>0.33333333333333348</v>
      </c>
      <c r="T791" s="17">
        <v>0.31555958154734154</v>
      </c>
      <c r="U791" s="17">
        <v>0.14140838764028169</v>
      </c>
      <c r="V791" s="17">
        <v>-1.2945682920238073E-2</v>
      </c>
      <c r="W791" s="17">
        <v>32.819369903068356</v>
      </c>
      <c r="X791" s="17">
        <v>1.0999857392609922</v>
      </c>
      <c r="Y791" s="17">
        <v>-0.99999999999999989</v>
      </c>
      <c r="Z791" s="17">
        <v>-0.99999999999999989</v>
      </c>
      <c r="AA791" s="17">
        <v>49.130877150863256</v>
      </c>
      <c r="AB791" s="17">
        <v>-4.8800255880846063E-2</v>
      </c>
      <c r="AC791" s="17">
        <v>0.30045239835408333</v>
      </c>
      <c r="AD791" s="17">
        <v>8.4354517002302468E-2</v>
      </c>
      <c r="AE791" s="17">
        <v>16.800332973776985</v>
      </c>
      <c r="AF791" s="17">
        <v>0.53846153846153844</v>
      </c>
      <c r="AG791" s="17">
        <v>-0.99999999999999989</v>
      </c>
      <c r="AH791" s="17">
        <v>-0.99999999999999989</v>
      </c>
      <c r="AI791" s="17">
        <v>8.8131940016353515E-3</v>
      </c>
      <c r="AJ791" s="17">
        <v>-1.2945682920238073E-2</v>
      </c>
      <c r="AK791" s="17">
        <v>-6.9452621913274944E-3</v>
      </c>
      <c r="AL791" s="17">
        <v>-9.7601413928755695E-2</v>
      </c>
      <c r="AM791" s="17">
        <v>-0.17767296125358634</v>
      </c>
      <c r="AN791" s="17">
        <v>-3.4931660748387452E-2</v>
      </c>
      <c r="AO791" s="17">
        <v>-4.4765503422962967</v>
      </c>
      <c r="AP791" s="17">
        <v>-1.3612985883534652</v>
      </c>
      <c r="AQ791" s="17">
        <v>30.231652224508931</v>
      </c>
      <c r="AR791" s="17">
        <v>0.77735561960071853</v>
      </c>
      <c r="AS791" s="17">
        <v>1.0568571112850027</v>
      </c>
      <c r="AT791" s="17">
        <v>-0.99999999999999989</v>
      </c>
      <c r="AU791" s="17">
        <v>-0.99999999999999989</v>
      </c>
      <c r="AV791" s="17">
        <v>0.24744519252979905</v>
      </c>
      <c r="AW791" s="17">
        <v>50.872076912926971</v>
      </c>
      <c r="AX791" s="17">
        <v>49.753772500935874</v>
      </c>
      <c r="AY791" s="17">
        <v>0.3123944709161468</v>
      </c>
      <c r="AZ791" s="17">
        <v>49.602729848703881</v>
      </c>
      <c r="BA791" s="22">
        <v>1527.4191393953256</v>
      </c>
      <c r="CU791" t="e">
        <v>#N/A</v>
      </c>
      <c r="CV791" t="e">
        <v>#N/A</v>
      </c>
    </row>
    <row r="792" spans="1:100" x14ac:dyDescent="0.25">
      <c r="A792">
        <v>2246</v>
      </c>
      <c r="B792" t="s">
        <v>1207</v>
      </c>
      <c r="C792" s="22">
        <v>3</v>
      </c>
      <c r="D792" s="17">
        <v>5.3988129662562736</v>
      </c>
      <c r="E792" s="17">
        <v>1.5900782451371956E-2</v>
      </c>
      <c r="F792" s="17">
        <v>0.17513251167456498</v>
      </c>
      <c r="G792" s="17">
        <v>0.14623887048317435</v>
      </c>
      <c r="H792" s="17">
        <v>5.7505998607014906E-2</v>
      </c>
      <c r="I792" s="17">
        <v>0</v>
      </c>
      <c r="J792" s="17">
        <v>3.4503599164208931</v>
      </c>
      <c r="K792" s="17">
        <v>5.7505998607014906E-2</v>
      </c>
      <c r="L792" s="17">
        <v>-0.99999999999999845</v>
      </c>
      <c r="M792" s="17">
        <v>-0.99999999999999845</v>
      </c>
      <c r="N792" s="17">
        <v>1.1501199721402995</v>
      </c>
      <c r="O792" s="17">
        <v>8.9954117531603455</v>
      </c>
      <c r="P792" s="17">
        <v>0.33931118648749614</v>
      </c>
      <c r="Q792" s="17">
        <v>6.129028716715651E-2</v>
      </c>
      <c r="R792" s="17">
        <v>3.4021568330350263E-2</v>
      </c>
      <c r="S792" s="17">
        <v>0.33333333333333265</v>
      </c>
      <c r="T792" s="17">
        <v>0.33783773514899157</v>
      </c>
      <c r="U792" s="17">
        <v>0.10724478597676552</v>
      </c>
      <c r="V792" s="17">
        <v>-3.223688789409921E-2</v>
      </c>
      <c r="W792" s="17">
        <v>27.546918718319031</v>
      </c>
      <c r="X792" s="17">
        <v>0.8537272882334348</v>
      </c>
      <c r="Y792" s="17">
        <v>-0.99999999999999845</v>
      </c>
      <c r="Z792" s="17">
        <v>-0.99999999999999845</v>
      </c>
      <c r="AA792" s="17">
        <v>24.204827725924012</v>
      </c>
      <c r="AB792" s="17">
        <v>2.991178617464019E-2</v>
      </c>
      <c r="AC792" s="17">
        <v>8.9078087366734851E-2</v>
      </c>
      <c r="AD792" s="17">
        <v>-0.18651212475588266</v>
      </c>
      <c r="AE792" s="17">
        <v>-3.3761125607253826</v>
      </c>
      <c r="AF792" s="17">
        <v>0.16666666666666666</v>
      </c>
      <c r="AG792" s="17">
        <v>-0.99999999999999845</v>
      </c>
      <c r="AH792" s="17">
        <v>-0.99999999999999845</v>
      </c>
      <c r="AI792" s="17">
        <v>0</v>
      </c>
      <c r="AJ792" s="17">
        <v>-3.223688789409921E-2</v>
      </c>
      <c r="AK792" s="17">
        <v>0.12460741887813985</v>
      </c>
      <c r="AL792" s="17">
        <v>0.10902830029238843</v>
      </c>
      <c r="AM792" s="17">
        <v>-2.8304704920101349E-2</v>
      </c>
      <c r="AN792" s="17">
        <v>1.4846872256048967E-2</v>
      </c>
      <c r="AO792" s="17">
        <v>-8.4580528611834238E-2</v>
      </c>
      <c r="AP792" s="17">
        <v>0.916313307863166</v>
      </c>
      <c r="AQ792" s="17">
        <v>30.997278634739907</v>
      </c>
      <c r="AR792" s="17">
        <v>0.7461789665649905</v>
      </c>
      <c r="AS792" s="17">
        <v>0.91123328684045002</v>
      </c>
      <c r="AT792" s="17">
        <v>-0.99999999999999845</v>
      </c>
      <c r="AU792" s="17">
        <v>-0.99999999999999845</v>
      </c>
      <c r="AV792" s="17">
        <v>0.1802604388135246</v>
      </c>
      <c r="AW792" s="17">
        <v>34.11655278694748</v>
      </c>
      <c r="AX792" s="17">
        <v>30.892863997537557</v>
      </c>
      <c r="AY792" s="17">
        <v>0.15326021126674785</v>
      </c>
      <c r="AZ792" s="17">
        <v>-34.413835496927305</v>
      </c>
      <c r="BA792" s="22">
        <v>1327.1946721151467</v>
      </c>
      <c r="CU792" t="e">
        <v>#N/A</v>
      </c>
      <c r="CV792" t="e">
        <v>#N/A</v>
      </c>
    </row>
    <row r="793" spans="1:100" x14ac:dyDescent="0.25">
      <c r="A793">
        <v>2252</v>
      </c>
      <c r="B793" t="s">
        <v>1208</v>
      </c>
      <c r="C793" s="22">
        <v>3</v>
      </c>
      <c r="D793" s="17">
        <v>5.1844804336292469</v>
      </c>
      <c r="E793" s="17">
        <v>-0.10929381888702916</v>
      </c>
      <c r="F793" s="17">
        <v>0.30423161320168046</v>
      </c>
      <c r="G793" s="17">
        <v>0.27815347760677256</v>
      </c>
      <c r="H793" s="17">
        <v>0.45764538366944507</v>
      </c>
      <c r="I793" s="17">
        <v>0</v>
      </c>
      <c r="J793" s="17">
        <v>27.458723020166698</v>
      </c>
      <c r="K793" s="17">
        <v>0.45764538366944507</v>
      </c>
      <c r="L793" s="17">
        <v>-1.0000000000000022</v>
      </c>
      <c r="M793" s="17">
        <v>-1.0000000000000022</v>
      </c>
      <c r="N793" s="17">
        <v>9.1529076733889028</v>
      </c>
      <c r="O793" s="17">
        <v>32.92135693140272</v>
      </c>
      <c r="P793" s="17">
        <v>-0.40645791019454502</v>
      </c>
      <c r="Q793" s="17">
        <v>1.888504773701249</v>
      </c>
      <c r="R793" s="17">
        <v>0.48246173467218051</v>
      </c>
      <c r="S793" s="17">
        <v>0.33333333333333409</v>
      </c>
      <c r="T793" s="17">
        <v>0.35186319690143181</v>
      </c>
      <c r="U793" s="17">
        <v>0.61870074469870895</v>
      </c>
      <c r="V793" s="17">
        <v>0.10529067051141079</v>
      </c>
      <c r="W793" s="17">
        <v>38.061702471017647</v>
      </c>
      <c r="X793" s="17">
        <v>3.3526280119967211</v>
      </c>
      <c r="Y793" s="17">
        <v>-1.0000000000000022</v>
      </c>
      <c r="Z793" s="17">
        <v>-1.0000000000000022</v>
      </c>
      <c r="AA793" s="17">
        <v>96.139211674967868</v>
      </c>
      <c r="AB793" s="17">
        <v>0.29058235849756753</v>
      </c>
      <c r="AC793" s="17">
        <v>0.49609287659904483</v>
      </c>
      <c r="AD793" s="17">
        <v>0.36522571428894901</v>
      </c>
      <c r="AE793" s="17">
        <v>57.595047469278072</v>
      </c>
      <c r="AF793" s="17">
        <v>0.88888888888888884</v>
      </c>
      <c r="AG793" s="17">
        <v>-1.0000000000000022</v>
      </c>
      <c r="AH793" s="17">
        <v>-1.0000000000000022</v>
      </c>
      <c r="AI793" s="17">
        <v>0</v>
      </c>
      <c r="AJ793" s="17">
        <v>0.10529067051141079</v>
      </c>
      <c r="AK793" s="17">
        <v>-8.2908697890200583E-2</v>
      </c>
      <c r="AL793" s="17">
        <v>0.27251993443543621</v>
      </c>
      <c r="AM793" s="17">
        <v>-4.2826465463135344E-2</v>
      </c>
      <c r="AN793" s="17">
        <v>0.33992246193986586</v>
      </c>
      <c r="AO793" s="17">
        <v>-1.4852051260293861</v>
      </c>
      <c r="AP793" s="17">
        <v>9.8606612206738316</v>
      </c>
      <c r="AQ793" s="17">
        <v>65.520425491184355</v>
      </c>
      <c r="AR793" s="17">
        <v>1.4091879454448868</v>
      </c>
      <c r="AS793" s="17">
        <v>3.8102733956661647</v>
      </c>
      <c r="AT793" s="17">
        <v>-1.0000000000000022</v>
      </c>
      <c r="AU793" s="17">
        <v>-1.0000000000000022</v>
      </c>
      <c r="AV793" s="17">
        <v>0.76061521227895357</v>
      </c>
      <c r="AW793" s="17">
        <v>138.92122982704439</v>
      </c>
      <c r="AX793" s="17">
        <v>149.45029687818547</v>
      </c>
      <c r="AY793" s="17">
        <v>0.53445784454348544</v>
      </c>
      <c r="AZ793" s="17">
        <v>60.148466523788585</v>
      </c>
      <c r="BA793" s="22">
        <v>1587.2452525951405</v>
      </c>
      <c r="CU793" t="e">
        <v>#N/A</v>
      </c>
      <c r="CV793" t="e">
        <v>#N/A</v>
      </c>
    </row>
    <row r="794" spans="1:100" x14ac:dyDescent="0.25">
      <c r="A794">
        <v>2259</v>
      </c>
      <c r="B794" t="s">
        <v>1209</v>
      </c>
      <c r="C794" s="22">
        <v>3</v>
      </c>
      <c r="D794" s="17">
        <v>5.3809904238014941</v>
      </c>
      <c r="E794" s="17">
        <v>-0.42280772619258</v>
      </c>
      <c r="F794" s="17">
        <v>-6.9124216746552045E-2</v>
      </c>
      <c r="G794" s="17">
        <v>-0.21450307788839584</v>
      </c>
      <c r="H794" s="17">
        <v>0.20740628482670037</v>
      </c>
      <c r="I794" s="17">
        <v>0</v>
      </c>
      <c r="J794" s="17">
        <v>12.444377089602003</v>
      </c>
      <c r="K794" s="17">
        <v>0.20740628482670037</v>
      </c>
      <c r="L794" s="17">
        <v>-1.0000000000000009</v>
      </c>
      <c r="M794" s="17">
        <v>-1.0000000000000009</v>
      </c>
      <c r="N794" s="17">
        <v>4.1481256965340059</v>
      </c>
      <c r="O794" s="17">
        <v>17.610864435515115</v>
      </c>
      <c r="P794" s="17">
        <v>-2.2791620625489513</v>
      </c>
      <c r="Q794" s="17">
        <v>2.4432596342802415</v>
      </c>
      <c r="R794" s="17">
        <v>0.39605287484014834</v>
      </c>
      <c r="S794" s="17">
        <v>0.33333333333333348</v>
      </c>
      <c r="T794" s="17">
        <v>0.13718893780538147</v>
      </c>
      <c r="U794" s="17">
        <v>-8.3580145412999768E-2</v>
      </c>
      <c r="V794" s="17">
        <v>-9.7599564395242124E-4</v>
      </c>
      <c r="W794" s="17">
        <v>7.1423938102025062</v>
      </c>
      <c r="X794" s="17">
        <v>-0.10991550488809763</v>
      </c>
      <c r="Y794" s="17">
        <v>-1.0000000000000009</v>
      </c>
      <c r="Z794" s="17">
        <v>-1.0000000000000009</v>
      </c>
      <c r="AA794" s="17">
        <v>37.385714973133851</v>
      </c>
      <c r="AB794" s="17">
        <v>0.25890843720950418</v>
      </c>
      <c r="AC794" s="17">
        <v>0.29544318317541496</v>
      </c>
      <c r="AD794" s="17">
        <v>4.2593745376904156E-2</v>
      </c>
      <c r="AE794" s="17">
        <v>29.847268288091193</v>
      </c>
      <c r="AF794" s="17">
        <v>0.36363636363636365</v>
      </c>
      <c r="AG794" s="17">
        <v>-1.0000000000000009</v>
      </c>
      <c r="AH794" s="17">
        <v>-1.0000000000000009</v>
      </c>
      <c r="AI794" s="17">
        <v>4.5517244532161639E-4</v>
      </c>
      <c r="AJ794" s="17">
        <v>-9.7599564395242124E-4</v>
      </c>
      <c r="AK794" s="17">
        <v>0.12612934534705852</v>
      </c>
      <c r="AL794" s="17">
        <v>0.2766629146986116</v>
      </c>
      <c r="AM794" s="17">
        <v>0.18775106284801291</v>
      </c>
      <c r="AN794" s="17">
        <v>6.4594277635952255E-3</v>
      </c>
      <c r="AO794" s="17">
        <v>5.3244232979356143</v>
      </c>
      <c r="AP794" s="17">
        <v>1.544800267582938</v>
      </c>
      <c r="AQ794" s="17">
        <v>19.586770899804499</v>
      </c>
      <c r="AR794" s="17">
        <v>0.385966130081763</v>
      </c>
      <c r="AS794" s="17">
        <v>9.7490779938602112E-2</v>
      </c>
      <c r="AT794" s="17">
        <v>-1.0000000000000009</v>
      </c>
      <c r="AU794" s="17">
        <v>-1.0000000000000009</v>
      </c>
      <c r="AV794" s="17">
        <v>0.18154979695175233</v>
      </c>
      <c r="AW794" s="17">
        <v>56.541379676231884</v>
      </c>
      <c r="AX794" s="17">
        <v>56.452883560743089</v>
      </c>
      <c r="AY794" s="17">
        <v>-0.13704831706647005</v>
      </c>
      <c r="AZ794" s="17">
        <v>-31.395735905195501</v>
      </c>
      <c r="BA794" s="22">
        <v>1400.8247967463949</v>
      </c>
      <c r="CU794" t="e">
        <v>#N/A</v>
      </c>
      <c r="CV794" t="e">
        <v>#N/A</v>
      </c>
    </row>
    <row r="795" spans="1:100" x14ac:dyDescent="0.25">
      <c r="A795">
        <v>2261</v>
      </c>
      <c r="B795" t="s">
        <v>1210</v>
      </c>
      <c r="C795" s="22">
        <v>3</v>
      </c>
      <c r="D795" s="17">
        <v>3.7028642728438856</v>
      </c>
      <c r="E795" s="17">
        <v>-0.10224464426395047</v>
      </c>
      <c r="F795" s="17">
        <v>-2.8208582185251175E-2</v>
      </c>
      <c r="G795" s="17">
        <v>-4.734103901972412E-2</v>
      </c>
      <c r="H795" s="17">
        <v>6.8274026116270647E-2</v>
      </c>
      <c r="I795" s="17">
        <v>0</v>
      </c>
      <c r="J795" s="17">
        <v>4.0964415669762397</v>
      </c>
      <c r="K795" s="17">
        <v>6.8274026116270647E-2</v>
      </c>
      <c r="L795" s="17">
        <v>-0.99999999999999944</v>
      </c>
      <c r="M795" s="17">
        <v>-0.99999999999999944</v>
      </c>
      <c r="N795" s="17">
        <v>1.3654805223254136</v>
      </c>
      <c r="O795" s="17">
        <v>7.7519648008004012</v>
      </c>
      <c r="P795" s="17">
        <v>-0.30697706302832029</v>
      </c>
      <c r="Q795" s="17">
        <v>0.40307059772286286</v>
      </c>
      <c r="R795" s="17">
        <v>9.3387934591849325E-2</v>
      </c>
      <c r="S795" s="17">
        <v>0.33333333333333343</v>
      </c>
      <c r="T795" s="17">
        <v>0.22165481653267596</v>
      </c>
      <c r="U795" s="17">
        <v>-2.047262244997658E-2</v>
      </c>
      <c r="V795" s="17">
        <v>8.9310920601896934E-3</v>
      </c>
      <c r="W795" s="17">
        <v>19.006903734398072</v>
      </c>
      <c r="X795" s="17">
        <v>0.31529188194577951</v>
      </c>
      <c r="Y795" s="17">
        <v>-0.99999999999999944</v>
      </c>
      <c r="Z795" s="17">
        <v>-0.99999999999999944</v>
      </c>
      <c r="AA795" s="17">
        <v>20.007510755561665</v>
      </c>
      <c r="AB795" s="17">
        <v>-0.18048794210028068</v>
      </c>
      <c r="AC795" s="17">
        <v>0.10815958874767165</v>
      </c>
      <c r="AD795" s="17">
        <v>9.0472735084043854E-2</v>
      </c>
      <c r="AE795" s="17">
        <v>0.90721908657174533</v>
      </c>
      <c r="AF795" s="17">
        <v>0.27272727272727271</v>
      </c>
      <c r="AG795" s="17">
        <v>-0.99999999999999944</v>
      </c>
      <c r="AH795" s="17">
        <v>-0.99999999999999944</v>
      </c>
      <c r="AI795" s="17">
        <v>-4.860751976850531E-4</v>
      </c>
      <c r="AJ795" s="17">
        <v>8.9310920601896934E-3</v>
      </c>
      <c r="AK795" s="17">
        <v>0.23587034097966425</v>
      </c>
      <c r="AL795" s="17">
        <v>-0.12949114136816117</v>
      </c>
      <c r="AM795" s="17">
        <v>-7.1194882234429671E-2</v>
      </c>
      <c r="AN795" s="17">
        <v>6.8592015788995764E-2</v>
      </c>
      <c r="AO795" s="17">
        <v>-0.60052035096242018</v>
      </c>
      <c r="AP795" s="17">
        <v>1.0673446878840913</v>
      </c>
      <c r="AQ795" s="17">
        <v>23.103345301374308</v>
      </c>
      <c r="AR795" s="17">
        <v>0.5434466194762223</v>
      </c>
      <c r="AS795" s="17">
        <v>0.38356590806205021</v>
      </c>
      <c r="AT795" s="17">
        <v>-0.99999999999999944</v>
      </c>
      <c r="AU795" s="17">
        <v>-0.99999999999999944</v>
      </c>
      <c r="AV795" s="17">
        <v>4.6046895572125116E-2</v>
      </c>
      <c r="AW795" s="17">
        <v>28.826820244246154</v>
      </c>
      <c r="AX795" s="17">
        <v>29.71020794631141</v>
      </c>
      <c r="AY795" s="17">
        <v>0.22720598588910923</v>
      </c>
      <c r="AZ795" s="17">
        <v>-13.69957086977263</v>
      </c>
      <c r="BA795" s="22">
        <v>1388.6410049099763</v>
      </c>
      <c r="CU795" t="e">
        <v>#N/A</v>
      </c>
      <c r="CV795" t="e">
        <v>#N/A</v>
      </c>
    </row>
    <row r="796" spans="1:100" x14ac:dyDescent="0.25">
      <c r="A796">
        <v>2262</v>
      </c>
      <c r="B796" t="s">
        <v>1211</v>
      </c>
      <c r="C796" s="22">
        <v>3</v>
      </c>
      <c r="D796" s="17">
        <v>4.4138382156451046</v>
      </c>
      <c r="E796" s="17">
        <v>-0.35790250650894639</v>
      </c>
      <c r="F796" s="17">
        <v>-0.46390296437465789</v>
      </c>
      <c r="G796" s="17">
        <v>-0.56426612743825899</v>
      </c>
      <c r="H796" s="17">
        <v>0.41768859142317155</v>
      </c>
      <c r="I796" s="17">
        <v>0</v>
      </c>
      <c r="J796" s="17">
        <v>25.061315485390281</v>
      </c>
      <c r="K796" s="17">
        <v>0.41768859142317155</v>
      </c>
      <c r="L796" s="17">
        <v>-1.0000000000000022</v>
      </c>
      <c r="M796" s="17">
        <v>-1.0000000000000022</v>
      </c>
      <c r="N796" s="17">
        <v>8.3537718284634295</v>
      </c>
      <c r="O796" s="17">
        <v>28.91088757359713</v>
      </c>
      <c r="P796" s="17">
        <v>0.2809673385200267</v>
      </c>
      <c r="Q796" s="17">
        <v>1.2732450010455512</v>
      </c>
      <c r="R796" s="17">
        <v>0.44000499039958718</v>
      </c>
      <c r="S796" s="17">
        <v>0.33333333333333404</v>
      </c>
      <c r="T796" s="17">
        <v>0.25045668925806897</v>
      </c>
      <c r="U796" s="17">
        <v>0.11498942600040972</v>
      </c>
      <c r="V796" s="17">
        <v>3.9749620600933733E-2</v>
      </c>
      <c r="W796" s="17">
        <v>12.83361911078298</v>
      </c>
      <c r="X796" s="17">
        <v>0.86455685877547239</v>
      </c>
      <c r="Y796" s="17">
        <v>-1.0000000000000022</v>
      </c>
      <c r="Z796" s="17">
        <v>-1.0000000000000022</v>
      </c>
      <c r="AA796" s="17">
        <v>42.280340728724191</v>
      </c>
      <c r="AB796" s="17">
        <v>0.2919039982339045</v>
      </c>
      <c r="AC796" s="17">
        <v>0.28213745672809926</v>
      </c>
      <c r="AD796" s="17">
        <v>6.0928775888293221E-3</v>
      </c>
      <c r="AE796" s="17">
        <v>29.006716627541671</v>
      </c>
      <c r="AF796" s="17">
        <v>0.58333333333333337</v>
      </c>
      <c r="AG796" s="17">
        <v>-1.0000000000000022</v>
      </c>
      <c r="AH796" s="17">
        <v>-1.0000000000000022</v>
      </c>
      <c r="AI796" s="17">
        <v>-4.2356681017297455E-2</v>
      </c>
      <c r="AJ796" s="17">
        <v>3.9749620600933733E-2</v>
      </c>
      <c r="AK796" s="17">
        <v>9.210178630537541E-2</v>
      </c>
      <c r="AL796" s="17">
        <v>0.28861717574001305</v>
      </c>
      <c r="AM796" s="17">
        <v>-3.0322784835032375E-2</v>
      </c>
      <c r="AN796" s="17">
        <v>4.9852477989375268E-2</v>
      </c>
      <c r="AO796" s="17">
        <v>-0.29756068934893276</v>
      </c>
      <c r="AP796" s="17">
        <v>2.6893978284344469</v>
      </c>
      <c r="AQ796" s="17">
        <v>37.894934596173272</v>
      </c>
      <c r="AR796" s="17">
        <v>0.73852906919274652</v>
      </c>
      <c r="AS796" s="17">
        <v>1.2822454501986449</v>
      </c>
      <c r="AT796" s="17">
        <v>-1.0000000000000022</v>
      </c>
      <c r="AU796" s="17">
        <v>-1.0000000000000022</v>
      </c>
      <c r="AV796" s="17">
        <v>-0.12426113703867166</v>
      </c>
      <c r="AW796" s="17">
        <v>73.880626130755829</v>
      </c>
      <c r="AX796" s="17">
        <v>77.008454570503304</v>
      </c>
      <c r="AY796" s="17">
        <v>0.26409853862127575</v>
      </c>
      <c r="AZ796" s="17">
        <v>0.23878428392892609</v>
      </c>
      <c r="BA796" s="22">
        <v>1490.0299592912349</v>
      </c>
      <c r="CU796" t="e">
        <v>#N/A</v>
      </c>
      <c r="CV796" t="e">
        <v>#N/A</v>
      </c>
    </row>
    <row r="797" spans="1:100" x14ac:dyDescent="0.25">
      <c r="A797">
        <v>2264</v>
      </c>
      <c r="B797" t="s">
        <v>1212</v>
      </c>
      <c r="C797" s="22">
        <v>3</v>
      </c>
      <c r="D797" s="17">
        <v>4.180351404467455</v>
      </c>
      <c r="E797" s="17">
        <v>5.2650453336390984E-2</v>
      </c>
      <c r="F797" s="17">
        <v>-0.13754758182291571</v>
      </c>
      <c r="G797" s="17">
        <v>-0.11614320083387357</v>
      </c>
      <c r="H797" s="17">
        <v>5.1094735637516576E-2</v>
      </c>
      <c r="I797" s="17">
        <v>0</v>
      </c>
      <c r="J797" s="17">
        <v>3.0656841382509938</v>
      </c>
      <c r="K797" s="17">
        <v>5.1094735637516576E-2</v>
      </c>
      <c r="L797" s="17">
        <v>-1.0000000000000013</v>
      </c>
      <c r="M797" s="17">
        <v>-1.0000000000000013</v>
      </c>
      <c r="N797" s="17">
        <v>1.0218947127503319</v>
      </c>
      <c r="O797" s="17">
        <v>7.1298923418845757</v>
      </c>
      <c r="P797" s="17">
        <v>3.3969915396129298</v>
      </c>
      <c r="Q797" s="17">
        <v>1.5842042128292277</v>
      </c>
      <c r="R797" s="17">
        <v>0.70239524517945584</v>
      </c>
      <c r="S797" s="17">
        <v>0.33333333333333387</v>
      </c>
      <c r="T797" s="17">
        <v>0.20815555401573554</v>
      </c>
      <c r="U797" s="17">
        <v>3.0575575592224201E-2</v>
      </c>
      <c r="V797" s="17">
        <v>-7.8304924179170201E-3</v>
      </c>
      <c r="W797" s="17">
        <v>20.525569395434413</v>
      </c>
      <c r="X797" s="17">
        <v>0.56090641203642655</v>
      </c>
      <c r="Y797" s="17">
        <v>-1.0000000000000013</v>
      </c>
      <c r="Z797" s="17">
        <v>-1.0000000000000013</v>
      </c>
      <c r="AA797" s="17">
        <v>73.991075802000296</v>
      </c>
      <c r="AB797" s="17">
        <v>0.39294778667085106</v>
      </c>
      <c r="AC797" s="17">
        <v>0.37368696258567796</v>
      </c>
      <c r="AD797" s="17">
        <v>0.28862747397119981</v>
      </c>
      <c r="AE797" s="17">
        <v>52.763111161386433</v>
      </c>
      <c r="AF797" s="17">
        <v>0.63636363636363635</v>
      </c>
      <c r="AG797" s="17">
        <v>-1.0000000000000013</v>
      </c>
      <c r="AH797" s="17">
        <v>-1.0000000000000013</v>
      </c>
      <c r="AI797" s="17">
        <v>0</v>
      </c>
      <c r="AJ797" s="17">
        <v>-7.8304924179170201E-3</v>
      </c>
      <c r="AK797" s="17">
        <v>-0.1058096315522377</v>
      </c>
      <c r="AL797" s="17">
        <v>8.2798345567414861E-2</v>
      </c>
      <c r="AM797" s="17">
        <v>0.13124573389913372</v>
      </c>
      <c r="AN797" s="17">
        <v>0.12592820484863745</v>
      </c>
      <c r="AO797" s="17">
        <v>2.7520951897171537</v>
      </c>
      <c r="AP797" s="17">
        <v>3.5621968490530107</v>
      </c>
      <c r="AQ797" s="17">
        <v>23.591253533685407</v>
      </c>
      <c r="AR797" s="17">
        <v>0.56423397052337676</v>
      </c>
      <c r="AS797" s="17">
        <v>0.61200114767394331</v>
      </c>
      <c r="AT797" s="17">
        <v>-1.0000000000000013</v>
      </c>
      <c r="AU797" s="17">
        <v>-1.0000000000000013</v>
      </c>
      <c r="AV797" s="17">
        <v>0.5862520443455822</v>
      </c>
      <c r="AW797" s="17">
        <v>84.683164992937918</v>
      </c>
      <c r="AX797" s="17">
        <v>83.900115751146217</v>
      </c>
      <c r="AY797" s="17">
        <v>0.37268787541049975</v>
      </c>
      <c r="AZ797" s="17">
        <v>43.104868776672767</v>
      </c>
      <c r="BA797" s="22">
        <v>1485.6392620360075</v>
      </c>
      <c r="CU797" t="e">
        <v>#N/A</v>
      </c>
      <c r="CV797" t="e">
        <v>#N/A</v>
      </c>
    </row>
    <row r="798" spans="1:100" x14ac:dyDescent="0.25">
      <c r="A798">
        <v>2265</v>
      </c>
      <c r="B798" t="s">
        <v>1213</v>
      </c>
      <c r="C798" s="22">
        <v>3</v>
      </c>
      <c r="D798" s="17">
        <v>6.2368571013177405</v>
      </c>
      <c r="E798" s="17">
        <v>-2.1150109940222022E-2</v>
      </c>
      <c r="F798" s="17">
        <v>-0.95554330643180352</v>
      </c>
      <c r="G798" s="17">
        <v>-0.95554330643180352</v>
      </c>
      <c r="H798" s="17">
        <v>0.53752936554151798</v>
      </c>
      <c r="I798" s="17">
        <v>0</v>
      </c>
      <c r="J798" s="17">
        <v>32.251761932491078</v>
      </c>
      <c r="K798" s="17">
        <v>0.53752936554151798</v>
      </c>
      <c r="L798" s="17">
        <v>-0.99999999999999911</v>
      </c>
      <c r="M798" s="17">
        <v>-0.99999999999999911</v>
      </c>
      <c r="N798" s="17">
        <v>10.750587310830364</v>
      </c>
      <c r="O798" s="17">
        <v>37.533075727377039</v>
      </c>
      <c r="P798" s="17">
        <v>-0.42611036719524281</v>
      </c>
      <c r="Q798" s="17">
        <v>0.55985736360547533</v>
      </c>
      <c r="R798" s="17">
        <v>0.14302806001115143</v>
      </c>
      <c r="S798" s="17">
        <v>0.33333333333333304</v>
      </c>
      <c r="T798" s="17">
        <v>0.38876962852525354</v>
      </c>
      <c r="U798" s="17">
        <v>0.15113063460267465</v>
      </c>
      <c r="V798" s="17">
        <v>9.7122729811424169E-2</v>
      </c>
      <c r="W798" s="17">
        <v>17.313078429246691</v>
      </c>
      <c r="X798" s="17">
        <v>1.446087771701337</v>
      </c>
      <c r="Y798" s="17">
        <v>-0.99999999999999911</v>
      </c>
      <c r="Z798" s="17">
        <v>-0.99999999999999911</v>
      </c>
      <c r="AA798" s="17">
        <v>62.669535928038421</v>
      </c>
      <c r="AB798" s="17">
        <v>0.13060059246734101</v>
      </c>
      <c r="AC798" s="17">
        <v>0.44981324316971871</v>
      </c>
      <c r="AD798" s="17">
        <v>0.32385475313855222</v>
      </c>
      <c r="AE798" s="17">
        <v>45.213429438780572</v>
      </c>
      <c r="AF798" s="17">
        <v>0.875</v>
      </c>
      <c r="AG798" s="17">
        <v>-0.99999999999999911</v>
      </c>
      <c r="AH798" s="17">
        <v>-0.99999999999999911</v>
      </c>
      <c r="AI798" s="17">
        <v>-8.2443320163045564E-2</v>
      </c>
      <c r="AJ798" s="17">
        <v>9.7122729811424169E-2</v>
      </c>
      <c r="AK798" s="17">
        <v>-1.2187913881120442E-2</v>
      </c>
      <c r="AL798" s="17">
        <v>-0.4692903510205455</v>
      </c>
      <c r="AM798" s="17">
        <v>-5.0903672123626023E-2</v>
      </c>
      <c r="AN798" s="17">
        <v>0.36629087720322639</v>
      </c>
      <c r="AO798" s="17">
        <v>-1.3335313724962525</v>
      </c>
      <c r="AP798" s="17">
        <v>6.8108201749779322</v>
      </c>
      <c r="AQ798" s="17">
        <v>49.564840361737765</v>
      </c>
      <c r="AR798" s="17">
        <v>0.97035632627268531</v>
      </c>
      <c r="AS798" s="17">
        <v>1.9836171372428559</v>
      </c>
      <c r="AT798" s="17">
        <v>-0.99999999999999911</v>
      </c>
      <c r="AU798" s="17">
        <v>-0.99999999999999911</v>
      </c>
      <c r="AV798" s="17">
        <v>-0.81251524642065243</v>
      </c>
      <c r="AW798" s="17">
        <v>107.01343183039337</v>
      </c>
      <c r="AX798" s="17">
        <v>115.07683840827487</v>
      </c>
      <c r="AY798" s="17">
        <v>0.5094125484902946</v>
      </c>
      <c r="AZ798" s="17">
        <v>51.856860321312482</v>
      </c>
      <c r="BA798" s="22">
        <v>1509.9392666851377</v>
      </c>
      <c r="CU798" t="e">
        <v>#N/A</v>
      </c>
      <c r="CV798" t="e">
        <v>#N/A</v>
      </c>
    </row>
    <row r="799" spans="1:100" x14ac:dyDescent="0.25">
      <c r="A799">
        <v>2283</v>
      </c>
      <c r="B799" t="s">
        <v>1214</v>
      </c>
      <c r="C799" s="22">
        <v>3</v>
      </c>
      <c r="D799" s="17">
        <v>4.112324133171259</v>
      </c>
      <c r="E799" s="17">
        <v>0.55513389487158726</v>
      </c>
      <c r="F799" s="17">
        <v>-8.3999403953654378E-2</v>
      </c>
      <c r="G799" s="17">
        <v>4.4621854825363468E-2</v>
      </c>
      <c r="H799" s="17">
        <v>4.0899728844347241E-2</v>
      </c>
      <c r="I799" s="17">
        <v>0</v>
      </c>
      <c r="J799" s="17">
        <v>2.4539837306608323</v>
      </c>
      <c r="K799" s="17">
        <v>4.0899728844347241E-2</v>
      </c>
      <c r="L799" s="17">
        <v>-1.0000000000000013</v>
      </c>
      <c r="M799" s="17">
        <v>-1.0000000000000013</v>
      </c>
      <c r="N799" s="17">
        <v>0.81799457688694532</v>
      </c>
      <c r="O799" s="17">
        <v>6.6109297186574585</v>
      </c>
      <c r="P799" s="17">
        <v>-0.35976852267555781</v>
      </c>
      <c r="Q799" s="17">
        <v>-0.76002683229612289</v>
      </c>
      <c r="R799" s="17">
        <v>-0.27949049142244586</v>
      </c>
      <c r="S799" s="17">
        <v>0.33333333333333359</v>
      </c>
      <c r="T799" s="17">
        <v>0.39062554637458446</v>
      </c>
      <c r="U799" s="17">
        <v>0.27581764970161465</v>
      </c>
      <c r="V799" s="17">
        <v>0</v>
      </c>
      <c r="W799" s="17">
        <v>38.355072022607416</v>
      </c>
      <c r="X799" s="17">
        <v>1.8345395911943188</v>
      </c>
      <c r="Y799" s="17">
        <v>-1.0000000000000013</v>
      </c>
      <c r="Z799" s="17">
        <v>-1.0000000000000013</v>
      </c>
      <c r="AA799" s="17">
        <v>72.326107209818886</v>
      </c>
      <c r="AB799" s="17">
        <v>0.28069571203802612</v>
      </c>
      <c r="AC799" s="17">
        <v>8.1372493183152331E-2</v>
      </c>
      <c r="AD799" s="17">
        <v>0.32294230835149967</v>
      </c>
      <c r="AE799" s="17">
        <v>34.250525678633913</v>
      </c>
      <c r="AF799" s="17">
        <v>0.73333333333333328</v>
      </c>
      <c r="AG799" s="17">
        <v>-1.0000000000000013</v>
      </c>
      <c r="AH799" s="17">
        <v>-1.0000000000000013</v>
      </c>
      <c r="AI799" s="17">
        <v>-3.0042582013355308E-2</v>
      </c>
      <c r="AJ799" s="17">
        <v>0</v>
      </c>
      <c r="AK799" s="17">
        <v>0.49125295926724477</v>
      </c>
      <c r="AL799" s="17">
        <v>-0.10369448243813834</v>
      </c>
      <c r="AM799" s="17">
        <v>6.9656072316113496E-2</v>
      </c>
      <c r="AN799" s="17">
        <v>7.1745994787539402E-2</v>
      </c>
      <c r="AO799" s="17">
        <v>4.1976666042390613</v>
      </c>
      <c r="AP799" s="17">
        <v>1.2751774574977934</v>
      </c>
      <c r="AQ799" s="17">
        <v>40.809055753268233</v>
      </c>
      <c r="AR799" s="17">
        <v>0.99977652940953332</v>
      </c>
      <c r="AS799" s="17">
        <v>1.8754393200386665</v>
      </c>
      <c r="AT799" s="17">
        <v>-1.0000000000000013</v>
      </c>
      <c r="AU799" s="17">
        <v>-1.0000000000000013</v>
      </c>
      <c r="AV799" s="17">
        <v>-0.23486863659708221</v>
      </c>
      <c r="AW799" s="17">
        <v>80.212214385974121</v>
      </c>
      <c r="AX799" s="17">
        <v>79.611362745706998</v>
      </c>
      <c r="AY799" s="17">
        <v>9.2153815600447345E-2</v>
      </c>
      <c r="AZ799" s="17">
        <v>13.204756742229524</v>
      </c>
      <c r="BA799" s="22">
        <v>1455.0320790184492</v>
      </c>
      <c r="CU799" t="e">
        <v>#N/A</v>
      </c>
      <c r="CV799" t="e">
        <v>#N/A</v>
      </c>
    </row>
    <row r="800" spans="1:100" x14ac:dyDescent="0.25">
      <c r="A800">
        <v>2333</v>
      </c>
      <c r="B800" t="s">
        <v>1215</v>
      </c>
      <c r="C800" s="22">
        <v>3</v>
      </c>
      <c r="D800" s="17">
        <v>5.283580416489758</v>
      </c>
      <c r="E800" s="17">
        <v>0</v>
      </c>
      <c r="F800" s="17">
        <v>-0.18614640347200731</v>
      </c>
      <c r="G800" s="17">
        <v>-0.18614640347200731</v>
      </c>
      <c r="H800" s="17">
        <v>0.12328704675699512</v>
      </c>
      <c r="I800" s="17">
        <v>0</v>
      </c>
      <c r="J800" s="17">
        <v>7.3972228054197098</v>
      </c>
      <c r="K800" s="17">
        <v>0.12328704675699512</v>
      </c>
      <c r="L800" s="17">
        <v>-1.0000000000000002</v>
      </c>
      <c r="M800" s="17">
        <v>-1.0000000000000002</v>
      </c>
      <c r="N800" s="17">
        <v>2.4657409351399044</v>
      </c>
      <c r="O800" s="17">
        <v>12.494656818437445</v>
      </c>
      <c r="P800" s="17">
        <v>4.5741037510466862E-2</v>
      </c>
      <c r="Q800" s="17">
        <v>0.22835326070093656</v>
      </c>
      <c r="R800" s="17">
        <v>7.865742557903159E-2</v>
      </c>
      <c r="S800" s="17">
        <v>0.33333333333333343</v>
      </c>
      <c r="T800" s="17">
        <v>0.34013055384279012</v>
      </c>
      <c r="U800" s="17">
        <v>0.48976337958081906</v>
      </c>
      <c r="V800" s="17">
        <v>0.15541439616998332</v>
      </c>
      <c r="W800" s="17">
        <v>47.814184646797244</v>
      </c>
      <c r="X800" s="17">
        <v>3.4484448584222491</v>
      </c>
      <c r="Y800" s="17">
        <v>-1.0000000000000002</v>
      </c>
      <c r="Z800" s="17">
        <v>-1.0000000000000002</v>
      </c>
      <c r="AA800" s="17">
        <v>81.014551225982615</v>
      </c>
      <c r="AB800" s="17">
        <v>8.5006779635824509E-2</v>
      </c>
      <c r="AC800" s="17">
        <v>0.25298756567062958</v>
      </c>
      <c r="AD800" s="17">
        <v>0.32443983776567192</v>
      </c>
      <c r="AE800" s="17">
        <v>33.121709153606304</v>
      </c>
      <c r="AF800" s="17">
        <v>0.77777777777777779</v>
      </c>
      <c r="AG800" s="17">
        <v>-1.0000000000000002</v>
      </c>
      <c r="AH800" s="17">
        <v>-1.0000000000000002</v>
      </c>
      <c r="AI800" s="17">
        <v>0</v>
      </c>
      <c r="AJ800" s="17">
        <v>0.15541439616998332</v>
      </c>
      <c r="AK800" s="17">
        <v>-1.6115802091617414E-2</v>
      </c>
      <c r="AL800" s="17">
        <v>0.42587394100530651</v>
      </c>
      <c r="AM800" s="17">
        <v>0.11297463945915433</v>
      </c>
      <c r="AN800" s="17">
        <v>-0.1743500466257043</v>
      </c>
      <c r="AO800" s="17">
        <v>2.74378697602077</v>
      </c>
      <c r="AP800" s="17">
        <v>-2.2293814606160729</v>
      </c>
      <c r="AQ800" s="17">
        <v>55.21140745221696</v>
      </c>
      <c r="AR800" s="17">
        <v>1.3186416629269262</v>
      </c>
      <c r="AS800" s="17">
        <v>3.571731905179246</v>
      </c>
      <c r="AT800" s="17">
        <v>-1.0000000000000002</v>
      </c>
      <c r="AU800" s="17">
        <v>-1.0000000000000002</v>
      </c>
      <c r="AV800" s="17">
        <v>-0.10748897789297575</v>
      </c>
      <c r="AW800" s="17">
        <v>91.279826583803995</v>
      </c>
      <c r="AX800" s="17">
        <v>106.82126620080228</v>
      </c>
      <c r="AY800" s="17">
        <v>7.2703240214807091E-2</v>
      </c>
      <c r="AZ800" s="17">
        <v>6.0151838110477049</v>
      </c>
      <c r="BA800" s="22">
        <v>1473.386341396608</v>
      </c>
      <c r="CU800" t="e">
        <v>#N/A</v>
      </c>
      <c r="CV800" t="e">
        <v>#N/A</v>
      </c>
    </row>
    <row r="801" spans="1:100" x14ac:dyDescent="0.25">
      <c r="A801">
        <v>2335</v>
      </c>
      <c r="B801" t="s">
        <v>1216</v>
      </c>
      <c r="C801" s="22">
        <v>3</v>
      </c>
      <c r="D801" s="17">
        <v>2.2929819803914908</v>
      </c>
      <c r="E801" s="17">
        <v>0</v>
      </c>
      <c r="F801" s="17">
        <v>-8.5783732768993537E-2</v>
      </c>
      <c r="G801" s="17">
        <v>-8.5783732768993537E-2</v>
      </c>
      <c r="H801" s="17">
        <v>0.25201141900813329</v>
      </c>
      <c r="I801" s="17">
        <v>0</v>
      </c>
      <c r="J801" s="17">
        <v>15.120685140487996</v>
      </c>
      <c r="K801" s="17">
        <v>0.25201141900813329</v>
      </c>
      <c r="L801" s="17">
        <v>-1.0000000000000024</v>
      </c>
      <c r="M801" s="17">
        <v>-1.0000000000000024</v>
      </c>
      <c r="N801" s="17">
        <v>5.0402283801626657</v>
      </c>
      <c r="O801" s="17">
        <v>17.327883388110497</v>
      </c>
      <c r="P801" s="17">
        <v>-9.6956425320384829E-2</v>
      </c>
      <c r="Q801" s="17">
        <v>2.354969715157444</v>
      </c>
      <c r="R801" s="17">
        <v>0.76078609739609571</v>
      </c>
      <c r="S801" s="17">
        <v>0.33333333333333409</v>
      </c>
      <c r="T801" s="17">
        <v>0.44740957435451606</v>
      </c>
      <c r="U801" s="17">
        <v>-0.1335732154162001</v>
      </c>
      <c r="V801" s="17">
        <v>5.7959407602859283E-3</v>
      </c>
      <c r="W801" s="17">
        <v>16.038168560952116</v>
      </c>
      <c r="X801" s="17">
        <v>0.14329051259781447</v>
      </c>
      <c r="Y801" s="17">
        <v>-1.0000000000000024</v>
      </c>
      <c r="Z801" s="17">
        <v>-1.0000000000000024</v>
      </c>
      <c r="AA801" s="17">
        <v>6.8426143225134295</v>
      </c>
      <c r="AB801" s="17">
        <v>-0.26873185276423678</v>
      </c>
      <c r="AC801" s="17">
        <v>-0.215487487520791</v>
      </c>
      <c r="AD801" s="17">
        <v>0.28509253356833236</v>
      </c>
      <c r="AE801" s="17">
        <v>-9.9563403358347671</v>
      </c>
      <c r="AF801" s="17">
        <v>0.1111111111111111</v>
      </c>
      <c r="AG801" s="17">
        <v>-1.0000000000000024</v>
      </c>
      <c r="AH801" s="17">
        <v>-1.0000000000000024</v>
      </c>
      <c r="AI801" s="17">
        <v>-9.7447555448014672E-2</v>
      </c>
      <c r="AJ801" s="17">
        <v>5.7959407602859283E-3</v>
      </c>
      <c r="AK801" s="17">
        <v>-5.1952643722734129E-2</v>
      </c>
      <c r="AL801" s="17">
        <v>0.48640952548765731</v>
      </c>
      <c r="AM801" s="17">
        <v>9.8690548520624533E-2</v>
      </c>
      <c r="AN801" s="17">
        <v>-6.2611921122080028E-2</v>
      </c>
      <c r="AO801" s="17">
        <v>2.2075004944019456</v>
      </c>
      <c r="AP801" s="17">
        <v>0.8667495993862846</v>
      </c>
      <c r="AQ801" s="17">
        <v>31.158853701440076</v>
      </c>
      <c r="AR801" s="17">
        <v>0.652965633031936</v>
      </c>
      <c r="AS801" s="17">
        <v>0.39530193160594784</v>
      </c>
      <c r="AT801" s="17">
        <v>-1.0000000000000024</v>
      </c>
      <c r="AU801" s="17">
        <v>-1.0000000000000024</v>
      </c>
      <c r="AV801" s="17">
        <v>0.67500236462710184</v>
      </c>
      <c r="AW801" s="17">
        <v>25.037247310010219</v>
      </c>
      <c r="AX801" s="17">
        <v>23.667890277078516</v>
      </c>
      <c r="AY801" s="17">
        <v>-6.7655278319760648E-2</v>
      </c>
      <c r="AZ801" s="17">
        <v>-39.803142260564819</v>
      </c>
      <c r="BA801" s="22">
        <v>1394.4189365295749</v>
      </c>
      <c r="CU801" t="e">
        <v>#N/A</v>
      </c>
      <c r="CV801" t="e">
        <v>#N/A</v>
      </c>
    </row>
    <row r="802" spans="1:100" x14ac:dyDescent="0.25">
      <c r="A802">
        <v>2337</v>
      </c>
      <c r="B802" t="s">
        <v>1217</v>
      </c>
      <c r="C802" s="22">
        <v>3</v>
      </c>
      <c r="D802" s="17">
        <v>5.0451565692287117</v>
      </c>
      <c r="E802" s="17">
        <v>-2.3730494529619194E-2</v>
      </c>
      <c r="F802" s="17">
        <v>20.515115163450712</v>
      </c>
      <c r="G802" s="17">
        <v>20.507204998607509</v>
      </c>
      <c r="H802" s="17">
        <v>0.17353139489670641</v>
      </c>
      <c r="I802" s="17">
        <v>0</v>
      </c>
      <c r="J802" s="17">
        <v>10.411883693802372</v>
      </c>
      <c r="K802" s="17">
        <v>0.17353139489670641</v>
      </c>
      <c r="L802" s="17">
        <v>-1.0000000000000009</v>
      </c>
      <c r="M802" s="17">
        <v>-1.0000000000000009</v>
      </c>
      <c r="N802" s="17">
        <v>3.4706278979341274</v>
      </c>
      <c r="O802" s="17">
        <v>35.964245261638574</v>
      </c>
      <c r="P802" s="17">
        <v>-0.69078440948729758</v>
      </c>
      <c r="Q802" s="17">
        <v>65.280594137932098</v>
      </c>
      <c r="R802" s="17">
        <v>21.386690928867299</v>
      </c>
      <c r="S802" s="17">
        <v>0.33333333333333376</v>
      </c>
      <c r="T802" s="17">
        <v>0.33333333333333376</v>
      </c>
      <c r="U802" s="17">
        <v>0.28749173702291053</v>
      </c>
      <c r="V802" s="17">
        <v>-0.11991251823883625</v>
      </c>
      <c r="W802" s="17">
        <v>26.428579622161408</v>
      </c>
      <c r="X802" s="17">
        <v>0.92362711042858514</v>
      </c>
      <c r="Y802" s="17">
        <v>-1.0000000000000009</v>
      </c>
      <c r="Z802" s="17">
        <v>-1.0000000000000009</v>
      </c>
      <c r="AA802" s="17">
        <v>98.553385426915497</v>
      </c>
      <c r="AB802" s="17">
        <v>0.17153292749684573</v>
      </c>
      <c r="AC802" s="17">
        <v>0.40935059122898104</v>
      </c>
      <c r="AD802" s="17">
        <v>0.43387877879190945</v>
      </c>
      <c r="AE802" s="17">
        <v>50.738114875886794</v>
      </c>
      <c r="AF802" s="17">
        <v>0.95</v>
      </c>
      <c r="AG802" s="17">
        <v>-1.0000000000000009</v>
      </c>
      <c r="AH802" s="17">
        <v>-1.0000000000000009</v>
      </c>
      <c r="AI802" s="17">
        <v>0.75205507620405221</v>
      </c>
      <c r="AJ802" s="17">
        <v>-0.11991251823883625</v>
      </c>
      <c r="AK802" s="17">
        <v>-8.4833130609879348E-2</v>
      </c>
      <c r="AL802" s="17">
        <v>-5.1696931928922329E-2</v>
      </c>
      <c r="AM802" s="17">
        <v>-7.317411810432338E-2</v>
      </c>
      <c r="AN802" s="17">
        <v>0.47575450754757365</v>
      </c>
      <c r="AO802" s="17">
        <v>-2.2535186056574812</v>
      </c>
      <c r="AP802" s="17">
        <v>11.635378029044732</v>
      </c>
      <c r="AQ802" s="17">
        <v>36.84046331596376</v>
      </c>
      <c r="AR802" s="17">
        <v>0.83424588545074108</v>
      </c>
      <c r="AS802" s="17">
        <v>1.0971585053252917</v>
      </c>
      <c r="AT802" s="17">
        <v>-1.0000000000000009</v>
      </c>
      <c r="AU802" s="17">
        <v>-1.0000000000000009</v>
      </c>
      <c r="AV802" s="17">
        <v>41.893895927474794</v>
      </c>
      <c r="AW802" s="17">
        <v>146.15300871759891</v>
      </c>
      <c r="AX802" s="17">
        <v>149.20285841779634</v>
      </c>
      <c r="AY802" s="17">
        <v>0.47951475346596151</v>
      </c>
      <c r="AZ802" s="17">
        <v>37.603481040694859</v>
      </c>
      <c r="BA802" s="22">
        <v>1589.945788803951</v>
      </c>
      <c r="CU802" t="e">
        <v>#N/A</v>
      </c>
      <c r="CV802" t="e">
        <v>#N/A</v>
      </c>
    </row>
    <row r="803" spans="1:100" x14ac:dyDescent="0.25">
      <c r="A803">
        <v>2338</v>
      </c>
      <c r="B803" t="s">
        <v>1218</v>
      </c>
      <c r="C803" s="22">
        <v>3</v>
      </c>
      <c r="D803" s="17">
        <v>5.1480113312734517</v>
      </c>
      <c r="E803" s="17">
        <v>0.51617115586800766</v>
      </c>
      <c r="F803" s="17">
        <v>4.8819033952009621</v>
      </c>
      <c r="G803" s="17">
        <v>5.0003101059190929</v>
      </c>
      <c r="H803" s="17">
        <v>-8.3805642567031491E-2</v>
      </c>
      <c r="I803" s="17">
        <v>0</v>
      </c>
      <c r="J803" s="17">
        <v>-5.0283385540218877</v>
      </c>
      <c r="K803" s="17">
        <v>-8.3805642567031491E-2</v>
      </c>
      <c r="L803" s="17">
        <v>-1.0000000000000018</v>
      </c>
      <c r="M803" s="17">
        <v>-1.0000000000000018</v>
      </c>
      <c r="N803" s="17">
        <v>-1.6761128513406289</v>
      </c>
      <c r="O803" s="17">
        <v>5.1199828831706657</v>
      </c>
      <c r="P803" s="17">
        <v>8.5016701630471467E-2</v>
      </c>
      <c r="Q803" s="17">
        <v>-5.2041577316534298</v>
      </c>
      <c r="R803" s="17">
        <v>-1.8901045352261356</v>
      </c>
      <c r="S803" s="17">
        <v>0.33333333333333398</v>
      </c>
      <c r="T803" s="17">
        <v>0.33333333333333398</v>
      </c>
      <c r="U803" s="17">
        <v>0.32138370766066632</v>
      </c>
      <c r="V803" s="17">
        <v>0.19036259063984035</v>
      </c>
      <c r="W803" s="17">
        <v>50.488744301368236</v>
      </c>
      <c r="X803" s="17">
        <v>3.1781826837154052</v>
      </c>
      <c r="Y803" s="17">
        <v>-1.0000000000000018</v>
      </c>
      <c r="Z803" s="17">
        <v>-1.0000000000000018</v>
      </c>
      <c r="AA803" s="17">
        <v>102.24996541905635</v>
      </c>
      <c r="AB803" s="17">
        <v>0.58689988889266953</v>
      </c>
      <c r="AC803" s="17">
        <v>0.14375328582269367</v>
      </c>
      <c r="AD803" s="17">
        <v>0.34237333834292161</v>
      </c>
      <c r="AE803" s="17">
        <v>53.651325652914245</v>
      </c>
      <c r="AF803" s="17">
        <v>0.92307692307692313</v>
      </c>
      <c r="AG803" s="17">
        <v>-1.0000000000000018</v>
      </c>
      <c r="AH803" s="17">
        <v>-1.0000000000000018</v>
      </c>
      <c r="AI803" s="17">
        <v>-1.8648347262160189E-2</v>
      </c>
      <c r="AJ803" s="17">
        <v>0.19036259063984035</v>
      </c>
      <c r="AK803" s="17">
        <v>-7.5117608479652043E-2</v>
      </c>
      <c r="AL803" s="17">
        <v>0.18215114884881384</v>
      </c>
      <c r="AM803" s="17">
        <v>-4.7025994486716342E-2</v>
      </c>
      <c r="AN803" s="17">
        <v>2.4164207482961355E-2</v>
      </c>
      <c r="AO803" s="17">
        <v>-1.5512379045661662</v>
      </c>
      <c r="AP803" s="17">
        <v>1.5148609313181025</v>
      </c>
      <c r="AQ803" s="17">
        <v>45.460405747346364</v>
      </c>
      <c r="AR803" s="17">
        <v>1.1784129649671744</v>
      </c>
      <c r="AS803" s="17">
        <v>3.0943770411483733</v>
      </c>
      <c r="AT803" s="17">
        <v>-1.0000000000000018</v>
      </c>
      <c r="AU803" s="17">
        <v>-1.0000000000000018</v>
      </c>
      <c r="AV803" s="17">
        <v>3.1102055706929561</v>
      </c>
      <c r="AW803" s="17">
        <v>108.88480923354507</v>
      </c>
      <c r="AX803" s="17">
        <v>127.54810135228591</v>
      </c>
      <c r="AY803" s="17">
        <v>0.3523919840028128</v>
      </c>
      <c r="AZ803" s="17">
        <v>43.963932950298329</v>
      </c>
      <c r="BA803" s="22">
        <v>1542.2963707214703</v>
      </c>
      <c r="CU803" t="e">
        <v>#N/A</v>
      </c>
      <c r="CV803" t="e">
        <v>#N/A</v>
      </c>
    </row>
    <row r="804" spans="1:100" x14ac:dyDescent="0.25">
      <c r="A804">
        <v>2340</v>
      </c>
      <c r="B804" t="s">
        <v>1219</v>
      </c>
      <c r="C804" s="22">
        <v>3</v>
      </c>
      <c r="D804" s="17">
        <v>5.3465389318576833</v>
      </c>
      <c r="E804" s="17">
        <v>0.26823612254963969</v>
      </c>
      <c r="F804" s="17">
        <v>1.2046392232123833</v>
      </c>
      <c r="G804" s="17">
        <v>1.2459372689620427</v>
      </c>
      <c r="H804" s="17">
        <v>0.34900076005010278</v>
      </c>
      <c r="I804" s="17">
        <v>0</v>
      </c>
      <c r="J804" s="17">
        <v>20.940045603006165</v>
      </c>
      <c r="K804" s="17">
        <v>0.34900076005010278</v>
      </c>
      <c r="L804" s="17">
        <v>-1.0000000000000004</v>
      </c>
      <c r="M804" s="17">
        <v>-1.0000000000000004</v>
      </c>
      <c r="N804" s="17">
        <v>6.980015201002054</v>
      </c>
      <c r="O804" s="17">
        <v>27.532521803825897</v>
      </c>
      <c r="P804" s="17">
        <v>-4.6676963822180791E-2</v>
      </c>
      <c r="Q804" s="17">
        <v>-0.58661248998600468</v>
      </c>
      <c r="R804" s="17">
        <v>-0.29637806850581216</v>
      </c>
      <c r="S804" s="17">
        <v>0.33333333333333354</v>
      </c>
      <c r="T804" s="17">
        <v>0.31712985940680344</v>
      </c>
      <c r="U804" s="17">
        <v>0.49698706861046082</v>
      </c>
      <c r="V804" s="17">
        <v>2.4247907476743734E-3</v>
      </c>
      <c r="W804" s="17">
        <v>32.034971681926763</v>
      </c>
      <c r="X804" s="17">
        <v>2.2877559776913947</v>
      </c>
      <c r="Y804" s="17">
        <v>-1.0000000000000004</v>
      </c>
      <c r="Z804" s="17">
        <v>-1.0000000000000004</v>
      </c>
      <c r="AA804" s="17">
        <v>67.366473946942861</v>
      </c>
      <c r="AB804" s="17">
        <v>0.32516251396260332</v>
      </c>
      <c r="AC804" s="17">
        <v>0.11178372129245487</v>
      </c>
      <c r="AD804" s="17">
        <v>0.27561137141538</v>
      </c>
      <c r="AE804" s="17">
        <v>35.627880333521929</v>
      </c>
      <c r="AF804" s="17">
        <v>0.66666666666666663</v>
      </c>
      <c r="AG804" s="17">
        <v>-1.0000000000000004</v>
      </c>
      <c r="AH804" s="17">
        <v>-1.0000000000000004</v>
      </c>
      <c r="AI804" s="17">
        <v>6.3470295129089582E-2</v>
      </c>
      <c r="AJ804" s="17">
        <v>2.4247907476743734E-3</v>
      </c>
      <c r="AK804" s="17">
        <v>7.5140254523339018E-3</v>
      </c>
      <c r="AL804" s="17">
        <v>-0.18894872566366788</v>
      </c>
      <c r="AM804" s="17">
        <v>6.1675304760916143E-2</v>
      </c>
      <c r="AN804" s="17">
        <v>7.9184331154591198E-2</v>
      </c>
      <c r="AO804" s="17">
        <v>1.5794527462845729</v>
      </c>
      <c r="AP804" s="17">
        <v>1.0348646505464392</v>
      </c>
      <c r="AQ804" s="17">
        <v>52.975017284932967</v>
      </c>
      <c r="AR804" s="17">
        <v>1.1498750520982721</v>
      </c>
      <c r="AS804" s="17">
        <v>2.6367567377414982</v>
      </c>
      <c r="AT804" s="17">
        <v>-1.0000000000000004</v>
      </c>
      <c r="AU804" s="17">
        <v>-1.0000000000000004</v>
      </c>
      <c r="AV804" s="17">
        <v>0.9495592004562311</v>
      </c>
      <c r="AW804" s="17">
        <v>95.933860401315158</v>
      </c>
      <c r="AX804" s="17">
        <v>97.44574537866437</v>
      </c>
      <c r="AY804" s="17">
        <v>0.18436394235507542</v>
      </c>
      <c r="AZ804" s="17">
        <v>6.2372368074060329</v>
      </c>
      <c r="BA804" s="22">
        <v>1515.5144507009827</v>
      </c>
      <c r="CU804" t="e">
        <v>#N/A</v>
      </c>
      <c r="CV804" t="e">
        <v>#N/A</v>
      </c>
    </row>
    <row r="805" spans="1:100" x14ac:dyDescent="0.25">
      <c r="A805">
        <v>2341</v>
      </c>
      <c r="B805" t="s">
        <v>814</v>
      </c>
      <c r="C805" s="22">
        <v>3</v>
      </c>
      <c r="D805" s="17">
        <v>4.4615388084435068</v>
      </c>
      <c r="E805" s="17">
        <v>0</v>
      </c>
      <c r="F805" s="17">
        <v>0.28131228975886008</v>
      </c>
      <c r="G805" s="17">
        <v>0.28131228975886008</v>
      </c>
      <c r="H805" s="17">
        <v>0.2008993460353416</v>
      </c>
      <c r="I805" s="17">
        <v>0</v>
      </c>
      <c r="J805" s="17">
        <v>12.053960762120495</v>
      </c>
      <c r="K805" s="17">
        <v>0.2008993460353416</v>
      </c>
      <c r="L805" s="17">
        <v>-1.0000000000000002</v>
      </c>
      <c r="M805" s="17">
        <v>-1.0000000000000002</v>
      </c>
      <c r="N805" s="17">
        <v>4.0179869207068331</v>
      </c>
      <c r="O805" s="17">
        <v>16.796811860322862</v>
      </c>
      <c r="P805" s="17">
        <v>8.5881674748686354E-2</v>
      </c>
      <c r="Q805" s="17">
        <v>0.18623595659984005</v>
      </c>
      <c r="R805" s="17">
        <v>3.9181916719885954E-2</v>
      </c>
      <c r="S805" s="17">
        <v>0.33333333333333348</v>
      </c>
      <c r="T805" s="17">
        <v>0.33479985608575458</v>
      </c>
      <c r="U805" s="17">
        <v>0.40336396808877473</v>
      </c>
      <c r="V805" s="17">
        <v>0</v>
      </c>
      <c r="W805" s="17">
        <v>34.823912458900828</v>
      </c>
      <c r="X805" s="17">
        <v>2.0797544715352756</v>
      </c>
      <c r="Y805" s="17">
        <v>-1.0000000000000002</v>
      </c>
      <c r="Z805" s="17">
        <v>-1.0000000000000002</v>
      </c>
      <c r="AA805" s="17">
        <v>66.390632087383324</v>
      </c>
      <c r="AB805" s="17">
        <v>8.7433942618179494E-2</v>
      </c>
      <c r="AC805" s="17">
        <v>0.27232868460776016</v>
      </c>
      <c r="AD805" s="17">
        <v>0.27078812700931293</v>
      </c>
      <c r="AE805" s="17">
        <v>31.527537711762641</v>
      </c>
      <c r="AF805" s="17">
        <v>0.84615384615384615</v>
      </c>
      <c r="AG805" s="17">
        <v>-1.0000000000000002</v>
      </c>
      <c r="AH805" s="17">
        <v>-1.0000000000000002</v>
      </c>
      <c r="AI805" s="17">
        <v>0</v>
      </c>
      <c r="AJ805" s="17">
        <v>0</v>
      </c>
      <c r="AK805" s="17">
        <v>-5.4533503340195237E-2</v>
      </c>
      <c r="AL805" s="17">
        <v>0.8145378651423254</v>
      </c>
      <c r="AM805" s="17">
        <v>-0.16891534689135274</v>
      </c>
      <c r="AN805" s="17">
        <v>-0.21142782108893249</v>
      </c>
      <c r="AO805" s="17">
        <v>-4.4955511889847939</v>
      </c>
      <c r="AP805" s="17">
        <v>-1.2130062015116854</v>
      </c>
      <c r="AQ805" s="17">
        <v>46.877873221021339</v>
      </c>
      <c r="AR805" s="17">
        <v>1.0714971575078618</v>
      </c>
      <c r="AS805" s="17">
        <v>2.2806538175706161</v>
      </c>
      <c r="AT805" s="17">
        <v>-1.0000000000000002</v>
      </c>
      <c r="AU805" s="17">
        <v>-1.0000000000000002</v>
      </c>
      <c r="AV805" s="17">
        <v>0.32049420647874605</v>
      </c>
      <c r="AW805" s="17">
        <v>81.974437746194454</v>
      </c>
      <c r="AX805" s="17">
        <v>81.974437746194454</v>
      </c>
      <c r="AY805" s="17">
        <v>0.46144624335684681</v>
      </c>
      <c r="AZ805" s="17">
        <v>66.322879284067781</v>
      </c>
      <c r="BA805" s="22">
        <v>1538.1606039605185</v>
      </c>
      <c r="CU805" t="e">
        <v>#N/A</v>
      </c>
      <c r="CV805" t="e">
        <v>#N/A</v>
      </c>
    </row>
    <row r="806" spans="1:100" x14ac:dyDescent="0.25">
      <c r="A806">
        <v>2342</v>
      </c>
      <c r="B806" t="s">
        <v>714</v>
      </c>
      <c r="C806" s="22">
        <v>3</v>
      </c>
      <c r="D806" s="17">
        <v>5.6473804418231328</v>
      </c>
      <c r="E806" s="17">
        <v>-7.2317777511314074E-2</v>
      </c>
      <c r="F806" s="17">
        <v>0.98623670322413004</v>
      </c>
      <c r="G806" s="17">
        <v>0.95954413874886646</v>
      </c>
      <c r="H806" s="17">
        <v>0.18811830885177583</v>
      </c>
      <c r="I806" s="17">
        <v>0</v>
      </c>
      <c r="J806" s="17">
        <v>11.287098531106544</v>
      </c>
      <c r="K806" s="17">
        <v>0.18811830885177583</v>
      </c>
      <c r="L806" s="17">
        <v>-1.0000000000000011</v>
      </c>
      <c r="M806" s="17">
        <v>-1.0000000000000011</v>
      </c>
      <c r="N806" s="17">
        <v>3.762366177035513</v>
      </c>
      <c r="O806" s="17">
        <v>17.894023111678532</v>
      </c>
      <c r="P806" s="17">
        <v>-0.89547807716358874</v>
      </c>
      <c r="Q806" s="17">
        <v>7.9266318000130962</v>
      </c>
      <c r="R806" s="17">
        <v>2.5074577856417588</v>
      </c>
      <c r="S806" s="17">
        <v>0.33333333333333381</v>
      </c>
      <c r="T806" s="17">
        <v>0.33333333333333381</v>
      </c>
      <c r="U806" s="17">
        <v>0.18455708512234184</v>
      </c>
      <c r="V806" s="17">
        <v>2.2410903630266432E-2</v>
      </c>
      <c r="W806" s="17">
        <v>27.420653862699982</v>
      </c>
      <c r="X806" s="17">
        <v>1.3512421200858573</v>
      </c>
      <c r="Y806" s="17">
        <v>-1.0000000000000011</v>
      </c>
      <c r="Z806" s="17">
        <v>-1.0000000000000011</v>
      </c>
      <c r="AA806" s="17">
        <v>94.412860168175811</v>
      </c>
      <c r="AB806" s="17">
        <v>0.36356932448632062</v>
      </c>
      <c r="AC806" s="17">
        <v>0.49448204265106932</v>
      </c>
      <c r="AD806" s="17">
        <v>0.4316436032592903</v>
      </c>
      <c r="AE806" s="17">
        <v>64.484748519833943</v>
      </c>
      <c r="AF806" s="17">
        <v>0.91666666666666663</v>
      </c>
      <c r="AG806" s="17">
        <v>-1.0000000000000011</v>
      </c>
      <c r="AH806" s="17">
        <v>-1.0000000000000011</v>
      </c>
      <c r="AI806" s="17">
        <v>3.4348929952571348E-2</v>
      </c>
      <c r="AJ806" s="17">
        <v>2.2410903630266432E-2</v>
      </c>
      <c r="AK806" s="17">
        <v>-1.8459940191123233E-2</v>
      </c>
      <c r="AL806" s="17">
        <v>1.0932214663333363E-2</v>
      </c>
      <c r="AM806" s="17">
        <v>5.4887909617507571E-2</v>
      </c>
      <c r="AN806" s="17">
        <v>-0.16677887035971614</v>
      </c>
      <c r="AO806" s="17">
        <v>1.2798980394820729</v>
      </c>
      <c r="AP806" s="17">
        <v>-4.1148106856762352</v>
      </c>
      <c r="AQ806" s="17">
        <v>38.707752393806544</v>
      </c>
      <c r="AR806" s="17">
        <v>0.87363465541927632</v>
      </c>
      <c r="AS806" s="17">
        <v>1.5393604289376339</v>
      </c>
      <c r="AT806" s="17">
        <v>-1.0000000000000011</v>
      </c>
      <c r="AU806" s="17">
        <v>-1.0000000000000011</v>
      </c>
      <c r="AV806" s="17">
        <v>3.4670019243906247</v>
      </c>
      <c r="AW806" s="17">
        <v>108.19207259417813</v>
      </c>
      <c r="AX806" s="17">
        <v>111.12014155625613</v>
      </c>
      <c r="AY806" s="17">
        <v>6.6434659835381507E-2</v>
      </c>
      <c r="AZ806" s="17">
        <v>3.9048405924042053</v>
      </c>
      <c r="BA806" s="22">
        <v>1534.2936479814682</v>
      </c>
      <c r="CU806" t="e">
        <v>#N/A</v>
      </c>
      <c r="CV806" t="e">
        <v>#N/A</v>
      </c>
    </row>
    <row r="807" spans="1:100" x14ac:dyDescent="0.25">
      <c r="A807">
        <v>2344</v>
      </c>
      <c r="B807" t="s">
        <v>1220</v>
      </c>
      <c r="C807" s="22">
        <v>3</v>
      </c>
      <c r="D807" s="17">
        <v>6.2790256481162654</v>
      </c>
      <c r="E807" s="17">
        <v>-4.5325369768849568E-3</v>
      </c>
      <c r="F807" s="17">
        <v>0.14455522111990546</v>
      </c>
      <c r="G807" s="17">
        <v>0.14455522111990546</v>
      </c>
      <c r="H807" s="17">
        <v>0.13888008242379568</v>
      </c>
      <c r="I807" s="17">
        <v>0</v>
      </c>
      <c r="J807" s="17">
        <v>8.3328049454277409</v>
      </c>
      <c r="K807" s="17">
        <v>0.13888008242379568</v>
      </c>
      <c r="L807" s="17">
        <v>-1.0000000000000022</v>
      </c>
      <c r="M807" s="17">
        <v>-1.0000000000000022</v>
      </c>
      <c r="N807" s="17">
        <v>2.7776016484759132</v>
      </c>
      <c r="O807" s="17">
        <v>14.756385814663902</v>
      </c>
      <c r="P807" s="17">
        <v>-9.7706643077696081E-2</v>
      </c>
      <c r="Q807" s="17">
        <v>-4.3897850924226187</v>
      </c>
      <c r="R807" s="17">
        <v>-1.4301679517352508</v>
      </c>
      <c r="S807" s="17">
        <v>0.3333333333333337</v>
      </c>
      <c r="T807" s="17">
        <v>0.34471960786360811</v>
      </c>
      <c r="U807" s="17">
        <v>0.15237157095654116</v>
      </c>
      <c r="V807" s="17">
        <v>9.8952212470485371E-3</v>
      </c>
      <c r="W807" s="17">
        <v>28.057586039069463</v>
      </c>
      <c r="X807" s="17">
        <v>1.192890469607955</v>
      </c>
      <c r="Y807" s="17">
        <v>-1.0000000000000022</v>
      </c>
      <c r="Z807" s="17">
        <v>-1.0000000000000022</v>
      </c>
      <c r="AA807" s="17">
        <v>61.082527866366739</v>
      </c>
      <c r="AB807" s="17">
        <v>0.19780370876250095</v>
      </c>
      <c r="AC807" s="17">
        <v>0.21996385006864486</v>
      </c>
      <c r="AD807" s="17">
        <v>0.27133463674950575</v>
      </c>
      <c r="AE807" s="17">
        <v>34.455109779032576</v>
      </c>
      <c r="AF807" s="17">
        <v>0.84615384615384615</v>
      </c>
      <c r="AG807" s="17">
        <v>-1.0000000000000022</v>
      </c>
      <c r="AH807" s="17">
        <v>-1.0000000000000022</v>
      </c>
      <c r="AI807" s="17">
        <v>6.3587047210938233E-3</v>
      </c>
      <c r="AJ807" s="17">
        <v>9.8952212470485371E-3</v>
      </c>
      <c r="AK807" s="17">
        <v>1.1287833426099632E-2</v>
      </c>
      <c r="AL807" s="17">
        <v>0.28520243460854205</v>
      </c>
      <c r="AM807" s="17">
        <v>-0.10987803055655371</v>
      </c>
      <c r="AN807" s="17">
        <v>0.89531167668567968</v>
      </c>
      <c r="AO807" s="17">
        <v>-2.6905115967833426</v>
      </c>
      <c r="AP807" s="17">
        <v>23.808804090184701</v>
      </c>
      <c r="AQ807" s="17">
        <v>36.390390984497181</v>
      </c>
      <c r="AR807" s="17">
        <v>0.84031973340053145</v>
      </c>
      <c r="AS807" s="17">
        <v>1.3317705520317509</v>
      </c>
      <c r="AT807" s="17">
        <v>-1.0000000000000022</v>
      </c>
      <c r="AU807" s="17">
        <v>-1.0000000000000022</v>
      </c>
      <c r="AV807" s="17">
        <v>-1.285612730615346</v>
      </c>
      <c r="AW807" s="17">
        <v>99.647717771215369</v>
      </c>
      <c r="AX807" s="17">
        <v>100.76441399034209</v>
      </c>
      <c r="AY807" s="17">
        <v>0.25287856312241996</v>
      </c>
      <c r="AZ807" s="17">
        <v>16.7898890837747</v>
      </c>
      <c r="BA807" s="22">
        <v>1460.1059807649851</v>
      </c>
      <c r="CU807" t="e">
        <v>#N/A</v>
      </c>
      <c r="CV807" t="e">
        <v>#N/A</v>
      </c>
    </row>
    <row r="808" spans="1:100" x14ac:dyDescent="0.25">
      <c r="A808">
        <v>2345</v>
      </c>
      <c r="B808" t="s">
        <v>1221</v>
      </c>
      <c r="C808" s="22">
        <v>3</v>
      </c>
      <c r="D808" s="17">
        <v>5.8612567058661895</v>
      </c>
      <c r="E808" s="17">
        <v>0</v>
      </c>
      <c r="F808" s="17">
        <v>0.69569111664398031</v>
      </c>
      <c r="G808" s="17">
        <v>0.69569111664398031</v>
      </c>
      <c r="H808" s="17">
        <v>0.12763298556132469</v>
      </c>
      <c r="I808" s="17">
        <v>0</v>
      </c>
      <c r="J808" s="17">
        <v>7.6579791336794809</v>
      </c>
      <c r="K808" s="17">
        <v>0.12763298556132469</v>
      </c>
      <c r="L808" s="17">
        <v>-0.999999999999999</v>
      </c>
      <c r="M808" s="17">
        <v>-0.999999999999999</v>
      </c>
      <c r="N808" s="17">
        <v>2.552659711226493</v>
      </c>
      <c r="O808" s="17">
        <v>14.214926956189649</v>
      </c>
      <c r="P808" s="17">
        <v>0.13381451547620976</v>
      </c>
      <c r="Q808" s="17">
        <v>-2.4670507044182339</v>
      </c>
      <c r="R808" s="17">
        <v>-0.71072837477431883</v>
      </c>
      <c r="S808" s="17">
        <v>0.33333333333333287</v>
      </c>
      <c r="T808" s="17">
        <v>0.35686466435502323</v>
      </c>
      <c r="U808" s="17">
        <v>0.15826546519717494</v>
      </c>
      <c r="V808" s="17">
        <v>-1.7852735305414511E-2</v>
      </c>
      <c r="W808" s="17">
        <v>28.119109680751713</v>
      </c>
      <c r="X808" s="17">
        <v>1.112041792104935</v>
      </c>
      <c r="Y808" s="17">
        <v>-0.999999999999999</v>
      </c>
      <c r="Z808" s="17">
        <v>-0.999999999999999</v>
      </c>
      <c r="AA808" s="17">
        <v>65.354270655282278</v>
      </c>
      <c r="AB808" s="17">
        <v>8.8789913455012776E-2</v>
      </c>
      <c r="AC808" s="17">
        <v>0.24953562448248284</v>
      </c>
      <c r="AD808" s="17">
        <v>0.42059224904860254</v>
      </c>
      <c r="AE808" s="17">
        <v>37.945889349304949</v>
      </c>
      <c r="AF808" s="17">
        <v>0.45454545454545453</v>
      </c>
      <c r="AG808" s="17">
        <v>-0.999999999999999</v>
      </c>
      <c r="AH808" s="17">
        <v>-0.999999999999999</v>
      </c>
      <c r="AI808" s="17">
        <v>4.2052575042147822E-2</v>
      </c>
      <c r="AJ808" s="17">
        <v>-1.7852735305414511E-2</v>
      </c>
      <c r="AK808" s="17">
        <v>0.17547397828761771</v>
      </c>
      <c r="AL808" s="17">
        <v>-0.23062522443075217</v>
      </c>
      <c r="AM808" s="17">
        <v>-0.1352462663322602</v>
      </c>
      <c r="AN808" s="17">
        <v>0.17529439187508311</v>
      </c>
      <c r="AO808" s="17">
        <v>-2.5037867668684148</v>
      </c>
      <c r="AP808" s="17">
        <v>3.2292336747233179</v>
      </c>
      <c r="AQ808" s="17">
        <v>35.777088814431167</v>
      </c>
      <c r="AR808" s="17">
        <v>0.83061072758011689</v>
      </c>
      <c r="AS808" s="17">
        <v>1.2396747776662598</v>
      </c>
      <c r="AT808" s="17">
        <v>-0.999999999999999</v>
      </c>
      <c r="AU808" s="17">
        <v>-0.999999999999999</v>
      </c>
      <c r="AV808" s="17">
        <v>-1.5037258130341563E-2</v>
      </c>
      <c r="AW808" s="17">
        <v>82.798431286195225</v>
      </c>
      <c r="AX808" s="17">
        <v>81.854209256496745</v>
      </c>
      <c r="AY808" s="17">
        <v>0.35572925958511015</v>
      </c>
      <c r="AZ808" s="17">
        <v>37.948226545062901</v>
      </c>
      <c r="BA808" s="22">
        <v>1504.8386813665375</v>
      </c>
      <c r="CU808" t="e">
        <v>#N/A</v>
      </c>
      <c r="CV808" t="e">
        <v>#N/A</v>
      </c>
    </row>
    <row r="809" spans="1:100" x14ac:dyDescent="0.25">
      <c r="A809">
        <v>2346</v>
      </c>
      <c r="B809" t="s">
        <v>1222</v>
      </c>
      <c r="C809" s="22">
        <v>3</v>
      </c>
      <c r="D809" s="17">
        <v>3.0349945931811568</v>
      </c>
      <c r="E809" s="17">
        <v>0</v>
      </c>
      <c r="F809" s="17">
        <v>-0.11766344928118566</v>
      </c>
      <c r="G809" s="17">
        <v>-0.11766344928118566</v>
      </c>
      <c r="H809" s="17">
        <v>-0.26744653340473939</v>
      </c>
      <c r="I809" s="17">
        <v>0</v>
      </c>
      <c r="J809" s="17">
        <v>-16.046792004284374</v>
      </c>
      <c r="K809" s="17">
        <v>-0.26744653340473939</v>
      </c>
      <c r="L809" s="17">
        <v>-0.99999999999999856</v>
      </c>
      <c r="M809" s="17">
        <v>-0.99999999999999856</v>
      </c>
      <c r="N809" s="17">
        <v>-5.3489306680947895</v>
      </c>
      <c r="O809" s="17">
        <v>-13.129460860384386</v>
      </c>
      <c r="P809" s="17">
        <v>0.2113666898982712</v>
      </c>
      <c r="Q809" s="17">
        <v>2.1539882279082287</v>
      </c>
      <c r="R809" s="17">
        <v>0.61902400225838283</v>
      </c>
      <c r="S809" s="17">
        <v>0.33333333333333315</v>
      </c>
      <c r="T809" s="17">
        <v>0.39673516806811437</v>
      </c>
      <c r="U809" s="17">
        <v>-0.20494342268563523</v>
      </c>
      <c r="V809" s="17">
        <v>-2.7497650664842541E-2</v>
      </c>
      <c r="W809" s="17">
        <v>30.602958458228382</v>
      </c>
      <c r="X809" s="17">
        <v>7.6157274809372094E-2</v>
      </c>
      <c r="Y809" s="17">
        <v>-0.99999999999999856</v>
      </c>
      <c r="Z809" s="17">
        <v>-0.99999999999999856</v>
      </c>
      <c r="AA809" s="17">
        <v>35.594819958320691</v>
      </c>
      <c r="AB809" s="17">
        <v>0.29738317199544428</v>
      </c>
      <c r="AC809" s="17">
        <v>-0.19162424023419655</v>
      </c>
      <c r="AD809" s="17">
        <v>-1.8302181804568322E-2</v>
      </c>
      <c r="AE809" s="17">
        <v>4.3728374978339666</v>
      </c>
      <c r="AF809" s="17">
        <v>0.55555555555555558</v>
      </c>
      <c r="AG809" s="17">
        <v>-0.99999999999999856</v>
      </c>
      <c r="AH809" s="17">
        <v>-0.99999999999999856</v>
      </c>
      <c r="AI809" s="17">
        <v>-1.0869494230757087E-2</v>
      </c>
      <c r="AJ809" s="17">
        <v>-2.7497650664842541E-2</v>
      </c>
      <c r="AK809" s="17">
        <v>0.32769112869489325</v>
      </c>
      <c r="AL809" s="17">
        <v>0.27442605655461089</v>
      </c>
      <c r="AM809" s="17">
        <v>-0.12889220541912269</v>
      </c>
      <c r="AN809" s="17">
        <v>-0.31888197134128454</v>
      </c>
      <c r="AO809" s="17">
        <v>-1.5838494920036006</v>
      </c>
      <c r="AP809" s="17">
        <v>-6.5999190007590558</v>
      </c>
      <c r="AQ809" s="17">
        <v>14.556166453944007</v>
      </c>
      <c r="AR809" s="17">
        <v>0.49762742805096966</v>
      </c>
      <c r="AS809" s="17">
        <v>-0.19128925859536727</v>
      </c>
      <c r="AT809" s="17">
        <v>-0.99999999999999856</v>
      </c>
      <c r="AU809" s="17">
        <v>-0.99999999999999856</v>
      </c>
      <c r="AV809" s="17">
        <v>0.50136055297719717</v>
      </c>
      <c r="AW809" s="17">
        <v>15.865440097177265</v>
      </c>
      <c r="AX809" s="17">
        <v>12.898285146077868</v>
      </c>
      <c r="AY809" s="17">
        <v>-4.3026260190378612E-2</v>
      </c>
      <c r="AZ809" s="17">
        <v>-36.202808852478078</v>
      </c>
      <c r="BA809" s="22">
        <v>1418.6472984412087</v>
      </c>
      <c r="CU809" t="e">
        <v>#N/A</v>
      </c>
      <c r="CV809" t="e">
        <v>#N/A</v>
      </c>
    </row>
    <row r="810" spans="1:100" x14ac:dyDescent="0.25">
      <c r="A810">
        <v>2347</v>
      </c>
      <c r="B810" t="s">
        <v>1223</v>
      </c>
      <c r="C810" s="22">
        <v>3</v>
      </c>
      <c r="D810" s="17">
        <v>2.5922601588771945</v>
      </c>
      <c r="E810" s="17">
        <v>1.0005064603019458</v>
      </c>
      <c r="F810" s="17">
        <v>-0.68445691723925872</v>
      </c>
      <c r="G810" s="17">
        <v>-0.31225583053209471</v>
      </c>
      <c r="H810" s="17">
        <v>0.18565527871563794</v>
      </c>
      <c r="I810" s="17">
        <v>-1.435947580512624E-2</v>
      </c>
      <c r="J810" s="17">
        <v>10.277748174630704</v>
      </c>
      <c r="K810" s="17">
        <v>0.17129580291051172</v>
      </c>
      <c r="L810" s="17">
        <v>-0.99999999999999867</v>
      </c>
      <c r="M810" s="17">
        <v>-0.99999999999999867</v>
      </c>
      <c r="N810" s="17">
        <v>3.4259160582102335</v>
      </c>
      <c r="O810" s="17">
        <v>12.557752502975799</v>
      </c>
      <c r="P810" s="17">
        <v>0.36292047714926529</v>
      </c>
      <c r="Q810" s="17">
        <v>9.5419117986374646E-2</v>
      </c>
      <c r="R810" s="17">
        <v>-5.9409102204714126E-3</v>
      </c>
      <c r="S810" s="17">
        <v>0.3333333333333327</v>
      </c>
      <c r="T810" s="17">
        <v>0.13008601364526032</v>
      </c>
      <c r="U810" s="17">
        <v>7.655941571031652E-2</v>
      </c>
      <c r="V810" s="17">
        <v>-2.3440507835821543E-2</v>
      </c>
      <c r="W810" s="17">
        <v>13.809698077703056</v>
      </c>
      <c r="X810" s="17">
        <v>0.25447084020634592</v>
      </c>
      <c r="Y810" s="17">
        <v>-0.99999999999999867</v>
      </c>
      <c r="Z810" s="17">
        <v>-0.99999999999999867</v>
      </c>
      <c r="AA810" s="17">
        <v>26.834193995968597</v>
      </c>
      <c r="AB810" s="17">
        <v>1.8786048602821265E-2</v>
      </c>
      <c r="AC810" s="17">
        <v>-3.8036946936750214E-2</v>
      </c>
      <c r="AD810" s="17">
        <v>0.27985963490364929</v>
      </c>
      <c r="AE810" s="17">
        <v>13.030436828486025</v>
      </c>
      <c r="AF810" s="17">
        <v>0.2</v>
      </c>
      <c r="AG810" s="17">
        <v>-0.99999999999999867</v>
      </c>
      <c r="AH810" s="17">
        <v>-0.99999999999999867</v>
      </c>
      <c r="AI810" s="17">
        <v>0</v>
      </c>
      <c r="AJ810" s="17">
        <v>-2.3440507835821543E-2</v>
      </c>
      <c r="AK810" s="17">
        <v>0.32816270129407871</v>
      </c>
      <c r="AL810" s="17">
        <v>0.64136851337965228</v>
      </c>
      <c r="AM810" s="17">
        <v>8.8203323506071366E-2</v>
      </c>
      <c r="AN810" s="17">
        <v>-8.0541419072140782E-2</v>
      </c>
      <c r="AO810" s="17">
        <v>3.8458965941221779</v>
      </c>
      <c r="AP810" s="17">
        <v>1.1933070900947407</v>
      </c>
      <c r="AQ810" s="17">
        <v>24.087446252333759</v>
      </c>
      <c r="AR810" s="17">
        <v>0.51653825485308813</v>
      </c>
      <c r="AS810" s="17">
        <v>0.4257666431168573</v>
      </c>
      <c r="AT810" s="17">
        <v>-0.99999999999999867</v>
      </c>
      <c r="AU810" s="17">
        <v>-0.99999999999999867</v>
      </c>
      <c r="AV810" s="17">
        <v>-0.3181967407525661</v>
      </c>
      <c r="AW810" s="17">
        <v>40.58525358903912</v>
      </c>
      <c r="AX810" s="17">
        <v>38.241202805456965</v>
      </c>
      <c r="AY810" s="17">
        <v>1.0297020603241683E-2</v>
      </c>
      <c r="AZ810" s="17">
        <v>-17.282553604907626</v>
      </c>
      <c r="BA810" s="22">
        <v>1390.8328867192276</v>
      </c>
      <c r="CU810" t="e">
        <v>#N/A</v>
      </c>
      <c r="CV810" t="e">
        <v>#N/A</v>
      </c>
    </row>
    <row r="811" spans="1:100" x14ac:dyDescent="0.25">
      <c r="A811">
        <v>2352</v>
      </c>
      <c r="B811" t="s">
        <v>1224</v>
      </c>
      <c r="C811" s="22">
        <v>3</v>
      </c>
      <c r="D811" s="17">
        <v>4.8234492004893124</v>
      </c>
      <c r="E811" s="17">
        <v>0</v>
      </c>
      <c r="F811" s="17">
        <v>9.9539500749617482E-2</v>
      </c>
      <c r="G811" s="17">
        <v>9.9539500749617482E-2</v>
      </c>
      <c r="H811" s="17">
        <v>0.70709248025380145</v>
      </c>
      <c r="I811" s="17">
        <v>0</v>
      </c>
      <c r="J811" s="17">
        <v>42.425548815228069</v>
      </c>
      <c r="K811" s="17">
        <v>0.70709248025380145</v>
      </c>
      <c r="L811" s="17">
        <v>-0.99999999999999944</v>
      </c>
      <c r="M811" s="17">
        <v>-0.99999999999999944</v>
      </c>
      <c r="N811" s="17">
        <v>14.141849605076041</v>
      </c>
      <c r="O811" s="17">
        <v>47.348537516466997</v>
      </c>
      <c r="P811" s="17">
        <v>0.46115904743982045</v>
      </c>
      <c r="Q811" s="17">
        <v>0.49269185282104094</v>
      </c>
      <c r="R811" s="17">
        <v>3.5237800918349785E-2</v>
      </c>
      <c r="S811" s="17">
        <v>0.3333333333333332</v>
      </c>
      <c r="T811" s="17">
        <v>0.30825130839654502</v>
      </c>
      <c r="U811" s="17">
        <v>0.2146169320478962</v>
      </c>
      <c r="V811" s="17">
        <v>0</v>
      </c>
      <c r="W811" s="17">
        <v>5.9643637409588823</v>
      </c>
      <c r="X811" s="17">
        <v>0.78023885096158407</v>
      </c>
      <c r="Y811" s="17">
        <v>-0.99999999999999944</v>
      </c>
      <c r="Z811" s="17">
        <v>-0.99999999999999944</v>
      </c>
      <c r="AA811" s="17">
        <v>69.902896816493879</v>
      </c>
      <c r="AB811" s="17">
        <v>0.51384098322112848</v>
      </c>
      <c r="AC811" s="17">
        <v>0.49583582450119879</v>
      </c>
      <c r="AD811" s="17">
        <v>0.26838909777000564</v>
      </c>
      <c r="AE811" s="17">
        <v>63.903295274616632</v>
      </c>
      <c r="AF811" s="17">
        <v>0.84615384615384615</v>
      </c>
      <c r="AG811" s="17">
        <v>-0.99999999999999944</v>
      </c>
      <c r="AH811" s="17">
        <v>-0.99999999999999944</v>
      </c>
      <c r="AI811" s="17">
        <v>0</v>
      </c>
      <c r="AJ811" s="17">
        <v>0</v>
      </c>
      <c r="AK811" s="17">
        <v>5.4047991180883617E-2</v>
      </c>
      <c r="AL811" s="17">
        <v>0.41912812765264185</v>
      </c>
      <c r="AM811" s="17">
        <v>-0.11243976449679</v>
      </c>
      <c r="AN811" s="17">
        <v>-8.2339830806926612E-2</v>
      </c>
      <c r="AO811" s="17">
        <v>-2.5407541565153333</v>
      </c>
      <c r="AP811" s="17">
        <v>3.7144868090041749E-2</v>
      </c>
      <c r="AQ811" s="17">
        <v>48.389912556186992</v>
      </c>
      <c r="AR811" s="17">
        <v>0.85620157377777395</v>
      </c>
      <c r="AS811" s="17">
        <v>1.487331331215386</v>
      </c>
      <c r="AT811" s="17">
        <v>-0.99999999999999944</v>
      </c>
      <c r="AU811" s="17">
        <v>-0.99999999999999944</v>
      </c>
      <c r="AV811" s="17">
        <v>0.13477730166796725</v>
      </c>
      <c r="AW811" s="17">
        <v>117.28857920105096</v>
      </c>
      <c r="AX811" s="17">
        <v>117.28857920105096</v>
      </c>
      <c r="AY811" s="17">
        <v>0.51874149098326661</v>
      </c>
      <c r="AZ811" s="17">
        <v>48.431232587708855</v>
      </c>
      <c r="BA811" s="22">
        <v>1584.3684386053399</v>
      </c>
      <c r="CU811" t="e">
        <v>#N/A</v>
      </c>
      <c r="CV811" t="e">
        <v>#N/A</v>
      </c>
    </row>
    <row r="812" spans="1:100" x14ac:dyDescent="0.25">
      <c r="A812">
        <v>2353</v>
      </c>
      <c r="B812" t="s">
        <v>1225</v>
      </c>
      <c r="C812" s="22">
        <v>3</v>
      </c>
      <c r="D812" s="17">
        <v>3.2461528703693343</v>
      </c>
      <c r="E812" s="17">
        <v>0</v>
      </c>
      <c r="F812" s="17">
        <v>1.0899235995397343</v>
      </c>
      <c r="G812" s="17">
        <v>1.0899235995397343</v>
      </c>
      <c r="H812" s="17">
        <v>-0.13916340955315676</v>
      </c>
      <c r="I812" s="17">
        <v>0</v>
      </c>
      <c r="J812" s="17">
        <v>-8.3498045731894095</v>
      </c>
      <c r="K812" s="17">
        <v>-0.13916340955315676</v>
      </c>
      <c r="L812" s="17">
        <v>-0.99999999999999833</v>
      </c>
      <c r="M812" s="17">
        <v>-0.99999999999999833</v>
      </c>
      <c r="N812" s="17">
        <v>-2.7832681910631361</v>
      </c>
      <c r="O812" s="17">
        <v>-4.0137281032803376</v>
      </c>
      <c r="P812" s="17">
        <v>0.54308105238304494</v>
      </c>
      <c r="Q812" s="17">
        <v>7.9466068646702217</v>
      </c>
      <c r="R812" s="17">
        <v>2.5935629508822635</v>
      </c>
      <c r="S812" s="17">
        <v>0.33333333333333293</v>
      </c>
      <c r="T812" s="17">
        <v>0.2514544878741769</v>
      </c>
      <c r="U812" s="17">
        <v>0.29376767867040621</v>
      </c>
      <c r="V812" s="17">
        <v>-1.5276047228476803E-2</v>
      </c>
      <c r="W812" s="17">
        <v>40.097714488103847</v>
      </c>
      <c r="X812" s="17">
        <v>1.7254868166122759</v>
      </c>
      <c r="Y812" s="17">
        <v>-0.99999999999999833</v>
      </c>
      <c r="Z812" s="17">
        <v>-0.99999999999999833</v>
      </c>
      <c r="AA812" s="17">
        <v>58.589486109482358</v>
      </c>
      <c r="AB812" s="17">
        <v>0.25330134781064889</v>
      </c>
      <c r="AC812" s="17">
        <v>1.0415297970179566E-2</v>
      </c>
      <c r="AD812" s="17">
        <v>5.4247527629096855E-2</v>
      </c>
      <c r="AE812" s="17">
        <v>15.898208670496272</v>
      </c>
      <c r="AF812" s="17">
        <v>0.1111111111111111</v>
      </c>
      <c r="AG812" s="17">
        <v>-0.99999999999999833</v>
      </c>
      <c r="AH812" s="17">
        <v>-0.99999999999999833</v>
      </c>
      <c r="AI812" s="17">
        <v>0.15666718190719228</v>
      </c>
      <c r="AJ812" s="17">
        <v>-1.5276047228476803E-2</v>
      </c>
      <c r="AK812" s="17">
        <v>0.48890871932901514</v>
      </c>
      <c r="AL812" s="17">
        <v>-0.23825931875654655</v>
      </c>
      <c r="AM812" s="17">
        <v>-0.13269873195300488</v>
      </c>
      <c r="AN812" s="17">
        <v>9.5795494625918014E-3</v>
      </c>
      <c r="AO812" s="17">
        <v>-0.87292470218004536</v>
      </c>
      <c r="AP812" s="17">
        <v>-0.95180785721794003</v>
      </c>
      <c r="AQ812" s="17">
        <v>31.747909914914427</v>
      </c>
      <c r="AR812" s="17">
        <v>0.86327945264943928</v>
      </c>
      <c r="AS812" s="17">
        <v>1.5863234070591192</v>
      </c>
      <c r="AT812" s="17">
        <v>-0.99999999999999833</v>
      </c>
      <c r="AU812" s="17">
        <v>-0.99999999999999833</v>
      </c>
      <c r="AV812" s="17">
        <v>3.683486550421998</v>
      </c>
      <c r="AW812" s="17">
        <v>53.623950148984086</v>
      </c>
      <c r="AX812" s="17">
        <v>55.229689064280258</v>
      </c>
      <c r="AY812" s="17">
        <v>9.8193789067182624E-2</v>
      </c>
      <c r="AZ812" s="17">
        <v>-24.181006896183547</v>
      </c>
      <c r="BA812" s="22">
        <v>1340.9953021822416</v>
      </c>
      <c r="CU812" t="e">
        <v>#N/A</v>
      </c>
      <c r="CV812" t="e">
        <v>#N/A</v>
      </c>
    </row>
    <row r="813" spans="1:100" x14ac:dyDescent="0.25">
      <c r="A813">
        <v>2354</v>
      </c>
      <c r="B813" t="s">
        <v>1226</v>
      </c>
      <c r="C813" s="22">
        <v>3</v>
      </c>
      <c r="D813" s="17">
        <v>3.2676204421825172</v>
      </c>
      <c r="E813" s="17">
        <v>0</v>
      </c>
      <c r="F813" s="17">
        <v>0.10112413309080387</v>
      </c>
      <c r="G813" s="17">
        <v>0.10112413309080387</v>
      </c>
      <c r="H813" s="17">
        <v>7.2474637650942267E-4</v>
      </c>
      <c r="I813" s="17">
        <v>0</v>
      </c>
      <c r="J813" s="17">
        <v>4.3484782590567983E-2</v>
      </c>
      <c r="K813" s="17">
        <v>7.2474637650942267E-4</v>
      </c>
      <c r="L813" s="17">
        <v>-1.0000000000000002</v>
      </c>
      <c r="M813" s="17">
        <v>-1.0000000000000002</v>
      </c>
      <c r="N813" s="17">
        <v>1.4494927530188551E-2</v>
      </c>
      <c r="O813" s="17">
        <v>3.4122293578638967</v>
      </c>
      <c r="P813" s="17">
        <v>3.7746483955485258E-2</v>
      </c>
      <c r="Q813" s="17">
        <v>-0.10159703613554301</v>
      </c>
      <c r="R813" s="17">
        <v>-1.8720918430325521E-2</v>
      </c>
      <c r="S813" s="17">
        <v>0.33333333333333348</v>
      </c>
      <c r="T813" s="17">
        <v>0.3653138707561332</v>
      </c>
      <c r="U813" s="17">
        <v>-0.10459559861475939</v>
      </c>
      <c r="V813" s="17">
        <v>0</v>
      </c>
      <c r="W813" s="17">
        <v>23.733074363927905</v>
      </c>
      <c r="X813" s="17">
        <v>0.31198672949628736</v>
      </c>
      <c r="Y813" s="17">
        <v>-1.0000000000000002</v>
      </c>
      <c r="Z813" s="17">
        <v>-1.0000000000000002</v>
      </c>
      <c r="AA813" s="17">
        <v>62.693762538104359</v>
      </c>
      <c r="AB813" s="17">
        <v>0.4461062290052985</v>
      </c>
      <c r="AC813" s="17">
        <v>0.4179557172936621</v>
      </c>
      <c r="AD813" s="17">
        <v>-8.4473764446825222E-2</v>
      </c>
      <c r="AE813" s="17">
        <v>38.979409092606751</v>
      </c>
      <c r="AF813" s="17">
        <v>0.375</v>
      </c>
      <c r="AG813" s="17">
        <v>-1.0000000000000002</v>
      </c>
      <c r="AH813" s="17">
        <v>-1.0000000000000002</v>
      </c>
      <c r="AI813" s="17">
        <v>0</v>
      </c>
      <c r="AJ813" s="17">
        <v>0</v>
      </c>
      <c r="AK813" s="17">
        <v>0.49068882546490267</v>
      </c>
      <c r="AL813" s="17">
        <v>4.7816835685997545E-2</v>
      </c>
      <c r="AM813" s="17">
        <v>4.0268461780950358E-3</v>
      </c>
      <c r="AN813" s="17">
        <v>0.25171119768858946</v>
      </c>
      <c r="AO813" s="17">
        <v>2.5541152817768893</v>
      </c>
      <c r="AP813" s="17">
        <v>6.5318641206447223</v>
      </c>
      <c r="AQ813" s="17">
        <v>23.776559146518451</v>
      </c>
      <c r="AR813" s="17">
        <v>0.5940516054747067</v>
      </c>
      <c r="AS813" s="17">
        <v>0.31271147587279635</v>
      </c>
      <c r="AT813" s="17">
        <v>-1.0000000000000002</v>
      </c>
      <c r="AU813" s="17">
        <v>-1.0000000000000002</v>
      </c>
      <c r="AV813" s="17">
        <v>8.2403214660478341E-2</v>
      </c>
      <c r="AW813" s="17">
        <v>72.637856016612972</v>
      </c>
      <c r="AX813" s="17">
        <v>72.637856016612972</v>
      </c>
      <c r="AY813" s="17">
        <v>0.13339766048834753</v>
      </c>
      <c r="AZ813" s="17">
        <v>-17.73791093320456</v>
      </c>
      <c r="BA813" s="22">
        <v>1468.2750414744773</v>
      </c>
      <c r="CU813" t="e">
        <v>#N/A</v>
      </c>
      <c r="CV813" t="e">
        <v>#N/A</v>
      </c>
    </row>
    <row r="814" spans="1:100" x14ac:dyDescent="0.25">
      <c r="A814">
        <v>2357</v>
      </c>
      <c r="B814" t="s">
        <v>1227</v>
      </c>
      <c r="C814" s="22">
        <v>3</v>
      </c>
      <c r="D814" s="17">
        <v>6.1336334245891511</v>
      </c>
      <c r="E814" s="17">
        <v>0</v>
      </c>
      <c r="F814" s="17">
        <v>-0.22583591174106432</v>
      </c>
      <c r="G814" s="17">
        <v>-0.22583591174106432</v>
      </c>
      <c r="H814" s="17">
        <v>9.6838413605139756E-2</v>
      </c>
      <c r="I814" s="17">
        <v>0</v>
      </c>
      <c r="J814" s="17">
        <v>5.8103048163083857</v>
      </c>
      <c r="K814" s="17">
        <v>9.6838413605139756E-2</v>
      </c>
      <c r="L814" s="17">
        <v>-1.0000000000000007</v>
      </c>
      <c r="M814" s="17">
        <v>-1.0000000000000007</v>
      </c>
      <c r="N814" s="17">
        <v>1.9367682721027948</v>
      </c>
      <c r="O814" s="17">
        <v>11.718102329156464</v>
      </c>
      <c r="P814" s="17">
        <v>7.5044257699291461E-2</v>
      </c>
      <c r="Q814" s="17">
        <v>11.714481689042008</v>
      </c>
      <c r="R814" s="17">
        <v>3.8621529930351857</v>
      </c>
      <c r="S814" s="17">
        <v>0.33333333333333359</v>
      </c>
      <c r="T814" s="17">
        <v>0.33464457357205113</v>
      </c>
      <c r="U814" s="17">
        <v>-0.10626550976164201</v>
      </c>
      <c r="V814" s="17">
        <v>2.4624715843575264E-2</v>
      </c>
      <c r="W814" s="17">
        <v>19.579947975287109</v>
      </c>
      <c r="X814" s="17">
        <v>0.29513698955384604</v>
      </c>
      <c r="Y814" s="17">
        <v>-1.0000000000000007</v>
      </c>
      <c r="Z814" s="17">
        <v>-1.0000000000000007</v>
      </c>
      <c r="AA814" s="17">
        <v>32.347589471235565</v>
      </c>
      <c r="AB814" s="17">
        <v>0.19036298290102463</v>
      </c>
      <c r="AC814" s="17">
        <v>2.2890145151601843E-2</v>
      </c>
      <c r="AD814" s="17">
        <v>-3.5143357994360927E-2</v>
      </c>
      <c r="AE814" s="17">
        <v>8.9054885029132844</v>
      </c>
      <c r="AF814" s="17">
        <v>0.33333333333333331</v>
      </c>
      <c r="AG814" s="17">
        <v>-1.0000000000000007</v>
      </c>
      <c r="AH814" s="17">
        <v>-1.0000000000000007</v>
      </c>
      <c r="AI814" s="17">
        <v>1.6639969277955358E-4</v>
      </c>
      <c r="AJ814" s="17">
        <v>2.4624715843575264E-2</v>
      </c>
      <c r="AK814" s="17">
        <v>2.4642596225688082E-2</v>
      </c>
      <c r="AL814" s="17">
        <v>-8.8631272663606736E-2</v>
      </c>
      <c r="AM814" s="17">
        <v>-0.21528470700805424</v>
      </c>
      <c r="AN814" s="17">
        <v>-8.9050737043257742E-4</v>
      </c>
      <c r="AO814" s="17">
        <v>-5.2589046940729185</v>
      </c>
      <c r="AP814" s="17">
        <v>-0.46541904757884833</v>
      </c>
      <c r="AQ814" s="17">
        <v>25.390252791595504</v>
      </c>
      <c r="AR814" s="17">
        <v>0.58633711298731794</v>
      </c>
      <c r="AS814" s="17">
        <v>0.39197540315898594</v>
      </c>
      <c r="AT814" s="17">
        <v>-1.0000000000000007</v>
      </c>
      <c r="AU814" s="17">
        <v>-1.0000000000000007</v>
      </c>
      <c r="AV814" s="17">
        <v>3.6363170812941217</v>
      </c>
      <c r="AW814" s="17">
        <v>43.600272752813218</v>
      </c>
      <c r="AX814" s="17">
        <v>46.066072331026312</v>
      </c>
      <c r="AY814" s="17">
        <v>0.1277886730926501</v>
      </c>
      <c r="AZ814" s="17">
        <v>-9.9353200536302353</v>
      </c>
      <c r="BA814" s="22">
        <v>1411.7152457885109</v>
      </c>
      <c r="CU814" t="e">
        <v>#N/A</v>
      </c>
      <c r="CV814" t="e">
        <v>#N/A</v>
      </c>
    </row>
    <row r="815" spans="1:100" x14ac:dyDescent="0.25">
      <c r="A815">
        <v>2358</v>
      </c>
      <c r="B815" t="s">
        <v>1228</v>
      </c>
      <c r="C815" s="22">
        <v>3</v>
      </c>
      <c r="D815" s="17">
        <v>5.4690567404611654</v>
      </c>
      <c r="E815" s="17">
        <v>0.28556080299752784</v>
      </c>
      <c r="F815" s="17">
        <v>-0.72004364270162102</v>
      </c>
      <c r="G815" s="17">
        <v>-0.61042664284577119</v>
      </c>
      <c r="H815" s="17">
        <v>-0.14422159453873845</v>
      </c>
      <c r="I815" s="17">
        <v>0</v>
      </c>
      <c r="J815" s="17">
        <v>-8.6532956723243046</v>
      </c>
      <c r="K815" s="17">
        <v>-0.14422159453873845</v>
      </c>
      <c r="L815" s="17">
        <v>-0.99999999999999989</v>
      </c>
      <c r="M815" s="17">
        <v>-0.99999999999999989</v>
      </c>
      <c r="N815" s="17">
        <v>-2.8844318907747679</v>
      </c>
      <c r="O815" s="17">
        <v>-3.794665574708918</v>
      </c>
      <c r="P815" s="17">
        <v>3.5381434279013135E-2</v>
      </c>
      <c r="Q815" s="17">
        <v>-1.1131428699624217</v>
      </c>
      <c r="R815" s="17">
        <v>-0.39221221909630732</v>
      </c>
      <c r="S815" s="17">
        <v>0.33333333333333343</v>
      </c>
      <c r="T815" s="17">
        <v>0.31550880551589494</v>
      </c>
      <c r="U815" s="17">
        <v>0.30800868917302798</v>
      </c>
      <c r="V815" s="17">
        <v>9.1800608425368899E-2</v>
      </c>
      <c r="W815" s="17">
        <v>47.714921239454526</v>
      </c>
      <c r="X815" s="17">
        <v>2.5580776128148521</v>
      </c>
      <c r="Y815" s="17">
        <v>-0.99999999999999989</v>
      </c>
      <c r="Z815" s="17">
        <v>-0.99999999999999989</v>
      </c>
      <c r="AA815" s="17">
        <v>53.664694795396386</v>
      </c>
      <c r="AB815" s="17">
        <v>-0.16372859564862507</v>
      </c>
      <c r="AC815" s="17">
        <v>0.10283892787945466</v>
      </c>
      <c r="AD815" s="17">
        <v>0.18772938326993349</v>
      </c>
      <c r="AE815" s="17">
        <v>6.3419857750381441</v>
      </c>
      <c r="AF815" s="17">
        <v>0.4</v>
      </c>
      <c r="AG815" s="17">
        <v>-0.99999999999999989</v>
      </c>
      <c r="AH815" s="17">
        <v>-0.99999999999999989</v>
      </c>
      <c r="AI815" s="17">
        <v>0</v>
      </c>
      <c r="AJ815" s="17">
        <v>9.1800608425368899E-2</v>
      </c>
      <c r="AK815" s="17">
        <v>2.7639234338223163E-2</v>
      </c>
      <c r="AL815" s="17">
        <v>-0.14704019855603484</v>
      </c>
      <c r="AM815" s="17">
        <v>-5.5214798765266561E-2</v>
      </c>
      <c r="AN815" s="17">
        <v>0.19577791526803273</v>
      </c>
      <c r="AO815" s="17">
        <v>-1.2421737974405473</v>
      </c>
      <c r="AP815" s="17">
        <v>4.1592468889206433</v>
      </c>
      <c r="AQ815" s="17">
        <v>39.061625567130221</v>
      </c>
      <c r="AR815" s="17">
        <v>1.0486514364476252</v>
      </c>
      <c r="AS815" s="17">
        <v>2.4138560182761153</v>
      </c>
      <c r="AT815" s="17">
        <v>-0.99999999999999989</v>
      </c>
      <c r="AU815" s="17">
        <v>-0.99999999999999989</v>
      </c>
      <c r="AV815" s="17">
        <v>-1.0026388619420785</v>
      </c>
      <c r="AW815" s="17">
        <v>54.029276109608077</v>
      </c>
      <c r="AX815" s="17">
        <v>63.209336952144994</v>
      </c>
      <c r="AY815" s="17">
        <v>0.21172933368898683</v>
      </c>
      <c r="AZ815" s="17">
        <v>-19.096781395437969</v>
      </c>
      <c r="BA815" s="22">
        <v>1381.0477892869462</v>
      </c>
      <c r="CU815" t="e">
        <v>#N/A</v>
      </c>
      <c r="CV815" t="e">
        <v>#N/A</v>
      </c>
    </row>
    <row r="816" spans="1:100" x14ac:dyDescent="0.25">
      <c r="A816">
        <v>2359</v>
      </c>
      <c r="B816" t="s">
        <v>1229</v>
      </c>
      <c r="C816" s="22">
        <v>3</v>
      </c>
      <c r="D816" s="17">
        <v>5.6243368012006503</v>
      </c>
      <c r="E816" s="17">
        <v>0</v>
      </c>
      <c r="F816" s="17">
        <v>0.50649941300987922</v>
      </c>
      <c r="G816" s="17">
        <v>0.50649941300987922</v>
      </c>
      <c r="H816" s="17">
        <v>0.47629321439783706</v>
      </c>
      <c r="I816" s="17">
        <v>0</v>
      </c>
      <c r="J816" s="17">
        <v>28.577592863870237</v>
      </c>
      <c r="K816" s="17">
        <v>0.47629321439783706</v>
      </c>
      <c r="L816" s="17">
        <v>-0.99999999999999944</v>
      </c>
      <c r="M816" s="17">
        <v>-0.99999999999999944</v>
      </c>
      <c r="N816" s="17">
        <v>9.5258642879567379</v>
      </c>
      <c r="O816" s="17">
        <v>34.708429078080748</v>
      </c>
      <c r="P816" s="17">
        <v>-0.29896603641099184</v>
      </c>
      <c r="Q816" s="17">
        <v>0.17584408991562545</v>
      </c>
      <c r="R816" s="17">
        <v>-0.10759548593391174</v>
      </c>
      <c r="S816" s="17">
        <v>0.33333333333333293</v>
      </c>
      <c r="T816" s="17">
        <v>0.34720843195350259</v>
      </c>
      <c r="U816" s="17">
        <v>0.4938827813265057</v>
      </c>
      <c r="V816" s="17">
        <v>0</v>
      </c>
      <c r="W816" s="17">
        <v>27.92525328862018</v>
      </c>
      <c r="X816" s="17">
        <v>2.1805992900407762</v>
      </c>
      <c r="Y816" s="17">
        <v>-0.99999999999999944</v>
      </c>
      <c r="Z816" s="17">
        <v>-0.99999999999999944</v>
      </c>
      <c r="AA816" s="17">
        <v>79.998168906015664</v>
      </c>
      <c r="AB816" s="17">
        <v>0.31354196045615801</v>
      </c>
      <c r="AC816" s="17">
        <v>0.4856605935605634</v>
      </c>
      <c r="AD816" s="17">
        <v>0.2444076680498663</v>
      </c>
      <c r="AE816" s="17">
        <v>52.18051110332938</v>
      </c>
      <c r="AF816" s="17">
        <v>0.93333333333333335</v>
      </c>
      <c r="AG816" s="17">
        <v>-0.99999999999999944</v>
      </c>
      <c r="AH816" s="17">
        <v>-0.99999999999999944</v>
      </c>
      <c r="AI816" s="17">
        <v>0</v>
      </c>
      <c r="AJ816" s="17">
        <v>0</v>
      </c>
      <c r="AK816" s="17">
        <v>-0.18458468056681565</v>
      </c>
      <c r="AL816" s="17">
        <v>0.14878418310078306</v>
      </c>
      <c r="AM816" s="17">
        <v>-0.19083163136173309</v>
      </c>
      <c r="AN816" s="17">
        <v>-0.17289485492074641</v>
      </c>
      <c r="AO816" s="17">
        <v>-5.6937141868774033</v>
      </c>
      <c r="AP816" s="17">
        <v>-3.5784504575147449</v>
      </c>
      <c r="AQ816" s="17">
        <v>56.502846152490392</v>
      </c>
      <c r="AR816" s="17">
        <v>1.1744245466133421</v>
      </c>
      <c r="AS816" s="17">
        <v>2.6568925044386127</v>
      </c>
      <c r="AT816" s="17">
        <v>-0.99999999999999944</v>
      </c>
      <c r="AU816" s="17">
        <v>-0.99999999999999944</v>
      </c>
      <c r="AV816" s="17">
        <v>0.39890392707596739</v>
      </c>
      <c r="AW816" s="17">
        <v>111.12814752658163</v>
      </c>
      <c r="AX816" s="17">
        <v>111.12814752658163</v>
      </c>
      <c r="AY816" s="17">
        <v>0.45837703531352519</v>
      </c>
      <c r="AZ816" s="17">
        <v>60.232669771476381</v>
      </c>
      <c r="BA816" s="22">
        <v>1564.2025615641626</v>
      </c>
      <c r="CU816" t="e">
        <v>#N/A</v>
      </c>
      <c r="CV816" t="e">
        <v>#N/A</v>
      </c>
    </row>
    <row r="817" spans="1:100" x14ac:dyDescent="0.25">
      <c r="A817">
        <v>2363</v>
      </c>
      <c r="B817" t="s">
        <v>1230</v>
      </c>
      <c r="C817" s="22">
        <v>3</v>
      </c>
      <c r="D817" s="17">
        <v>5.228540226817902</v>
      </c>
      <c r="E817" s="17">
        <v>-0.82405991804760192</v>
      </c>
      <c r="F817" s="17">
        <v>1.8300043535683175</v>
      </c>
      <c r="G817" s="17">
        <v>1.5695859972373132</v>
      </c>
      <c r="H817" s="17">
        <v>0.47945523754519409</v>
      </c>
      <c r="I817" s="17">
        <v>-9.4065704424886147E-3</v>
      </c>
      <c r="J817" s="17">
        <v>28.20292002616236</v>
      </c>
      <c r="K817" s="17">
        <v>0.47004866710270549</v>
      </c>
      <c r="L817" s="17">
        <v>-1.0000000000000022</v>
      </c>
      <c r="M817" s="17">
        <v>-1.0000000000000022</v>
      </c>
      <c r="N817" s="17">
        <v>9.4009733420541135</v>
      </c>
      <c r="O817" s="17">
        <v>35.001046250217584</v>
      </c>
      <c r="P817" s="17">
        <v>-8.6811297386304845E-2</v>
      </c>
      <c r="Q817" s="17">
        <v>9.1843803874302772</v>
      </c>
      <c r="R817" s="17">
        <v>2.8046676397751269</v>
      </c>
      <c r="S817" s="17">
        <v>0.33333333333333387</v>
      </c>
      <c r="T817" s="17">
        <v>0.33333333333333387</v>
      </c>
      <c r="U817" s="17">
        <v>0.27027133068193082</v>
      </c>
      <c r="V817" s="17">
        <v>0.19324550084011488</v>
      </c>
      <c r="W817" s="17">
        <v>26.405393243440315</v>
      </c>
      <c r="X817" s="17">
        <v>2.4371763273323741</v>
      </c>
      <c r="Y817" s="17">
        <v>-1.0000000000000022</v>
      </c>
      <c r="Z817" s="17">
        <v>-1.0000000000000022</v>
      </c>
      <c r="AA817" s="17">
        <v>80.025307439726134</v>
      </c>
      <c r="AB817" s="17">
        <v>0.43572484623294661</v>
      </c>
      <c r="AC817" s="17">
        <v>0.29445014360543165</v>
      </c>
      <c r="AD817" s="17">
        <v>0.28612994129183472</v>
      </c>
      <c r="AE817" s="17">
        <v>50.815246556510701</v>
      </c>
      <c r="AF817" s="17">
        <v>0.89473684210526316</v>
      </c>
      <c r="AG817" s="17">
        <v>-1.0000000000000022</v>
      </c>
      <c r="AH817" s="17">
        <v>-1.0000000000000022</v>
      </c>
      <c r="AI817" s="17">
        <v>5.6636948936172722E-2</v>
      </c>
      <c r="AJ817" s="17">
        <v>0.19324550084011488</v>
      </c>
      <c r="AK817" s="17">
        <v>0.39505741692118818</v>
      </c>
      <c r="AL817" s="17">
        <v>-1.6704273855392231E-2</v>
      </c>
      <c r="AM817" s="17">
        <v>-9.0007117993163924E-2</v>
      </c>
      <c r="AN817" s="17">
        <v>-8.8252672530032168E-3</v>
      </c>
      <c r="AO817" s="17">
        <v>-0.27489086522315653</v>
      </c>
      <c r="AP817" s="17">
        <v>-0.30415305060204056</v>
      </c>
      <c r="AQ817" s="17">
        <v>54.60831326960264</v>
      </c>
      <c r="AR817" s="17">
        <v>1.1301834981887133</v>
      </c>
      <c r="AS817" s="17">
        <v>2.9072249944350803</v>
      </c>
      <c r="AT817" s="17">
        <v>-1.0000000000000022</v>
      </c>
      <c r="AU817" s="17">
        <v>-1.0000000000000022</v>
      </c>
      <c r="AV817" s="17">
        <v>4.3742536370124396</v>
      </c>
      <c r="AW817" s="17">
        <v>114.72220063934158</v>
      </c>
      <c r="AX817" s="17">
        <v>135.17948970207655</v>
      </c>
      <c r="AY817" s="17">
        <v>0.25234609611925785</v>
      </c>
      <c r="AZ817" s="17">
        <v>18.122560381009858</v>
      </c>
      <c r="BA817" s="22">
        <v>1620.3514004066806</v>
      </c>
      <c r="CU817" t="e">
        <v>#N/A</v>
      </c>
      <c r="CV817" t="e">
        <v>#N/A</v>
      </c>
    </row>
    <row r="818" spans="1:100" x14ac:dyDescent="0.25">
      <c r="A818">
        <v>2367</v>
      </c>
      <c r="B818" t="s">
        <v>1231</v>
      </c>
      <c r="C818" s="22">
        <v>3</v>
      </c>
      <c r="D818" s="17">
        <v>4.2721673052502549</v>
      </c>
      <c r="E818" s="17">
        <v>0.75125862205387506</v>
      </c>
      <c r="F818" s="17">
        <v>-0.19002566186845721</v>
      </c>
      <c r="G818" s="17">
        <v>4.1626462454872587E-2</v>
      </c>
      <c r="H818" s="17">
        <v>0.10894038589071242</v>
      </c>
      <c r="I818" s="17">
        <v>0</v>
      </c>
      <c r="J818" s="17">
        <v>6.5364231534427475</v>
      </c>
      <c r="K818" s="17">
        <v>0.10894038589071242</v>
      </c>
      <c r="L818" s="17">
        <v>-0.99999999999999911</v>
      </c>
      <c r="M818" s="17">
        <v>-0.99999999999999911</v>
      </c>
      <c r="N818" s="17">
        <v>2.1788077178142511</v>
      </c>
      <c r="O818" s="17">
        <v>10.850216921147874</v>
      </c>
      <c r="P818" s="17">
        <v>-1.2462579787847028</v>
      </c>
      <c r="Q818" s="17">
        <v>-0.62588367936747169</v>
      </c>
      <c r="R818" s="17">
        <v>-0.32113956497935275</v>
      </c>
      <c r="S818" s="17">
        <v>0.33825628575859523</v>
      </c>
      <c r="T818" s="17">
        <v>0.22792630586673437</v>
      </c>
      <c r="U818" s="17">
        <v>0.33959786649464951</v>
      </c>
      <c r="V818" s="17">
        <v>-0.13938096287363544</v>
      </c>
      <c r="W818" s="17">
        <v>26.298364374225237</v>
      </c>
      <c r="X818" s="17">
        <v>0.87394086700480367</v>
      </c>
      <c r="Y818" s="17">
        <v>-0.99999999999999911</v>
      </c>
      <c r="Z818" s="17">
        <v>-0.99999999999999911</v>
      </c>
      <c r="AA818" s="17">
        <v>85.13896896601787</v>
      </c>
      <c r="AB818" s="17">
        <v>0.48828548251699172</v>
      </c>
      <c r="AC818" s="17">
        <v>0.48202893371231403</v>
      </c>
      <c r="AD818" s="17">
        <v>0.2129204669061335</v>
      </c>
      <c r="AE818" s="17">
        <v>59.161744156771988</v>
      </c>
      <c r="AF818" s="17">
        <v>0.66666666666666663</v>
      </c>
      <c r="AG818" s="17">
        <v>-0.99999999999999911</v>
      </c>
      <c r="AH818" s="17">
        <v>-0.99999999999999911</v>
      </c>
      <c r="AI818" s="17">
        <v>-1.657234681636767E-3</v>
      </c>
      <c r="AJ818" s="17">
        <v>-0.13938096287363544</v>
      </c>
      <c r="AK818" s="17">
        <v>-6.4165016071136033E-2</v>
      </c>
      <c r="AL818" s="17">
        <v>7.874405100145257E-2</v>
      </c>
      <c r="AM818" s="17">
        <v>-2.9267911258673444E-2</v>
      </c>
      <c r="AN818" s="17">
        <v>-0.19936690714413455</v>
      </c>
      <c r="AO818" s="17">
        <v>-1.0525228618225151</v>
      </c>
      <c r="AP818" s="17">
        <v>-4.5904524235961031</v>
      </c>
      <c r="AQ818" s="17">
        <v>32.834787527667991</v>
      </c>
      <c r="AR818" s="17">
        <v>0.76639949524634321</v>
      </c>
      <c r="AS818" s="17">
        <v>0.98288125289551642</v>
      </c>
      <c r="AT818" s="17">
        <v>-0.99999999999999911</v>
      </c>
      <c r="AU818" s="17">
        <v>-0.99999999999999911</v>
      </c>
      <c r="AV818" s="17">
        <v>-0.27951310252447925</v>
      </c>
      <c r="AW818" s="17">
        <v>91.398733463569599</v>
      </c>
      <c r="AX818" s="17">
        <v>77.427492482573328</v>
      </c>
      <c r="AY818" s="17">
        <v>0.29520196480418071</v>
      </c>
      <c r="AZ818" s="17">
        <v>21.810950033905868</v>
      </c>
      <c r="BA818" s="22">
        <v>1411.5558539640481</v>
      </c>
      <c r="CU818" t="e">
        <v>#N/A</v>
      </c>
      <c r="CV818" t="e">
        <v>#N/A</v>
      </c>
    </row>
    <row r="819" spans="1:100" x14ac:dyDescent="0.25">
      <c r="A819">
        <v>2370</v>
      </c>
      <c r="B819" t="s">
        <v>1232</v>
      </c>
      <c r="C819" s="22">
        <v>3</v>
      </c>
      <c r="D819" s="17">
        <v>4.9441169804990475</v>
      </c>
      <c r="E819" s="17">
        <v>0.18004107974130878</v>
      </c>
      <c r="F819" s="17">
        <v>-0.28340746044171056</v>
      </c>
      <c r="G819" s="17">
        <v>-0.22930437360446457</v>
      </c>
      <c r="H819" s="17">
        <v>0.57129970317891166</v>
      </c>
      <c r="I819" s="17">
        <v>0</v>
      </c>
      <c r="J819" s="17">
        <v>34.277982190734711</v>
      </c>
      <c r="K819" s="17">
        <v>0.57129970317891166</v>
      </c>
      <c r="L819" s="17">
        <v>-1.0000000000000009</v>
      </c>
      <c r="M819" s="17">
        <v>-1.0000000000000009</v>
      </c>
      <c r="N819" s="17">
        <v>11.425994063578225</v>
      </c>
      <c r="O819" s="17">
        <v>38.992794797629294</v>
      </c>
      <c r="P819" s="17">
        <v>-1.4900364413311125</v>
      </c>
      <c r="Q819" s="17">
        <v>3.9107603695711552</v>
      </c>
      <c r="R819" s="17">
        <v>1.1598425964092725</v>
      </c>
      <c r="S819" s="17">
        <v>0.33333333333333381</v>
      </c>
      <c r="T819" s="17">
        <v>0.33333333333333381</v>
      </c>
      <c r="U819" s="17">
        <v>0.32985261391715059</v>
      </c>
      <c r="V819" s="17">
        <v>0.12687992396309894</v>
      </c>
      <c r="W819" s="17">
        <v>22.083980054720175</v>
      </c>
      <c r="X819" s="17">
        <v>2.1760569629349518</v>
      </c>
      <c r="Y819" s="17">
        <v>-1.0000000000000009</v>
      </c>
      <c r="Z819" s="17">
        <v>-1.0000000000000009</v>
      </c>
      <c r="AA819" s="17">
        <v>74.967582515008516</v>
      </c>
      <c r="AB819" s="17">
        <v>0.34919987727578733</v>
      </c>
      <c r="AC819" s="17">
        <v>0.21979244960707578</v>
      </c>
      <c r="AD819" s="17">
        <v>0.46548287039471814</v>
      </c>
      <c r="AE819" s="17">
        <v>51.72375986387906</v>
      </c>
      <c r="AF819" s="17">
        <v>0.83333333333333337</v>
      </c>
      <c r="AG819" s="17">
        <v>-1.0000000000000009</v>
      </c>
      <c r="AH819" s="17">
        <v>-1.0000000000000009</v>
      </c>
      <c r="AI819" s="17">
        <v>4.5651667289507758E-2</v>
      </c>
      <c r="AJ819" s="17">
        <v>0.12687992396309894</v>
      </c>
      <c r="AK819" s="17">
        <v>0.10658505857135832</v>
      </c>
      <c r="AL819" s="17">
        <v>0.2528133655897713</v>
      </c>
      <c r="AM819" s="17">
        <v>9.6808181282026007E-2</v>
      </c>
      <c r="AN819" s="17">
        <v>-7.014832560989627E-2</v>
      </c>
      <c r="AO819" s="17">
        <v>2.9531298249074407</v>
      </c>
      <c r="AP819" s="17">
        <v>-0.48964131229855012</v>
      </c>
      <c r="AQ819" s="17">
        <v>56.361962245454919</v>
      </c>
      <c r="AR819" s="17">
        <v>1.1233992045469163</v>
      </c>
      <c r="AS819" s="17">
        <v>2.7473566661138613</v>
      </c>
      <c r="AT819" s="17">
        <v>-1.0000000000000009</v>
      </c>
      <c r="AU819" s="17">
        <v>-1.0000000000000009</v>
      </c>
      <c r="AV819" s="17">
        <v>0.93053822280480902</v>
      </c>
      <c r="AW819" s="17">
        <v>113.47073600033926</v>
      </c>
      <c r="AX819" s="17">
        <v>127.07176174243928</v>
      </c>
      <c r="AY819" s="17">
        <v>0.30104199809557547</v>
      </c>
      <c r="AZ819" s="17">
        <v>20.239865417782358</v>
      </c>
      <c r="BA819" s="22">
        <v>1563.5726797946943</v>
      </c>
      <c r="CU819" t="e">
        <v>#N/A</v>
      </c>
      <c r="CV819" t="e">
        <v>#N/A</v>
      </c>
    </row>
    <row r="820" spans="1:100" x14ac:dyDescent="0.25">
      <c r="A820">
        <v>2373</v>
      </c>
      <c r="B820" t="s">
        <v>1233</v>
      </c>
      <c r="C820" s="22">
        <v>3</v>
      </c>
      <c r="D820" s="17">
        <v>4.7358817606687191</v>
      </c>
      <c r="E820" s="17">
        <v>0</v>
      </c>
      <c r="F820" s="17">
        <v>-0.14672620058715347</v>
      </c>
      <c r="G820" s="17">
        <v>-0.14672620058715347</v>
      </c>
      <c r="H820" s="17">
        <v>-5.718526081560027E-2</v>
      </c>
      <c r="I820" s="17">
        <v>0</v>
      </c>
      <c r="J820" s="17">
        <v>-3.4311156489360144</v>
      </c>
      <c r="K820" s="17">
        <v>-5.718526081560027E-2</v>
      </c>
      <c r="L820" s="17">
        <v>-0.99999999999999867</v>
      </c>
      <c r="M820" s="17">
        <v>-0.99999999999999867</v>
      </c>
      <c r="N820" s="17">
        <v>-1.1437052163120049</v>
      </c>
      <c r="O820" s="17">
        <v>1.158039911145553</v>
      </c>
      <c r="P820" s="17">
        <v>-1.3411452662905801</v>
      </c>
      <c r="Q820" s="17">
        <v>3.9360277152337003E-2</v>
      </c>
      <c r="R820" s="17">
        <v>-0.14209894828986874</v>
      </c>
      <c r="S820" s="17">
        <v>0.33333333333333326</v>
      </c>
      <c r="T820" s="17">
        <v>0.37914272468862498</v>
      </c>
      <c r="U820" s="17">
        <v>0.53211692173978675</v>
      </c>
      <c r="V820" s="17">
        <v>0</v>
      </c>
      <c r="W820" s="17">
        <v>52.071129623093789</v>
      </c>
      <c r="X820" s="17">
        <v>2.9138410950418234</v>
      </c>
      <c r="Y820" s="17">
        <v>-0.99999999999999867</v>
      </c>
      <c r="Z820" s="17">
        <v>-0.99999999999999867</v>
      </c>
      <c r="AA820" s="17">
        <v>84.696583204116592</v>
      </c>
      <c r="AB820" s="17">
        <v>0.22424749263643651</v>
      </c>
      <c r="AC820" s="17">
        <v>0.22503372356882206</v>
      </c>
      <c r="AD820" s="17">
        <v>0.20606983438099349</v>
      </c>
      <c r="AE820" s="17">
        <v>32.767552529312617</v>
      </c>
      <c r="AF820" s="17">
        <v>0.63636363636363635</v>
      </c>
      <c r="AG820" s="17">
        <v>-0.99999999999999867</v>
      </c>
      <c r="AH820" s="17">
        <v>-0.99999999999999867</v>
      </c>
      <c r="AI820" s="17">
        <v>0</v>
      </c>
      <c r="AJ820" s="17">
        <v>0</v>
      </c>
      <c r="AK820" s="17">
        <v>-0.23065152367123026</v>
      </c>
      <c r="AL820" s="17">
        <v>-2.2821884968422801E-2</v>
      </c>
      <c r="AM820" s="17">
        <v>-0.10557422695075847</v>
      </c>
      <c r="AN820" s="17">
        <v>0.32207668292821029</v>
      </c>
      <c r="AO820" s="17">
        <v>-3.7926132921251137</v>
      </c>
      <c r="AP820" s="17">
        <v>7.9378076483631403</v>
      </c>
      <c r="AQ820" s="17">
        <v>48.640013974157803</v>
      </c>
      <c r="AR820" s="17">
        <v>1.2445929797617437</v>
      </c>
      <c r="AS820" s="17">
        <v>2.85665583422622</v>
      </c>
      <c r="AT820" s="17">
        <v>-0.99999999999999867</v>
      </c>
      <c r="AU820" s="17">
        <v>-0.99999999999999867</v>
      </c>
      <c r="AV820" s="17">
        <v>-0.28882514887702232</v>
      </c>
      <c r="AW820" s="17">
        <v>93.792430763625219</v>
      </c>
      <c r="AX820" s="17">
        <v>93.792430763625219</v>
      </c>
      <c r="AY820" s="17">
        <v>0.31109644351299487</v>
      </c>
      <c r="AZ820" s="17">
        <v>18.257448091023733</v>
      </c>
      <c r="BA820" s="22">
        <v>1500.2355077867853</v>
      </c>
      <c r="CU820" t="e">
        <v>#N/A</v>
      </c>
      <c r="CV820" t="e">
        <v>#N/A</v>
      </c>
    </row>
    <row r="821" spans="1:100" x14ac:dyDescent="0.25">
      <c r="A821">
        <v>2374</v>
      </c>
      <c r="B821" t="s">
        <v>1234</v>
      </c>
      <c r="C821" s="22">
        <v>3</v>
      </c>
      <c r="D821" s="17">
        <v>4.662691474698315</v>
      </c>
      <c r="E821" s="17">
        <v>-1.8646479121512127E-3</v>
      </c>
      <c r="F821" s="17">
        <v>0.2911188428073257</v>
      </c>
      <c r="G821" s="17">
        <v>0.2911188428073257</v>
      </c>
      <c r="H821" s="17">
        <v>0.10207559592062325</v>
      </c>
      <c r="I821" s="17">
        <v>0</v>
      </c>
      <c r="J821" s="17">
        <v>6.1245357552374085</v>
      </c>
      <c r="K821" s="17">
        <v>0.10207559592062325</v>
      </c>
      <c r="L821" s="17">
        <v>-1.0000000000000007</v>
      </c>
      <c r="M821" s="17">
        <v>-1.0000000000000007</v>
      </c>
      <c r="N821" s="17">
        <v>2.041511918412469</v>
      </c>
      <c r="O821" s="17">
        <v>11.078346072743035</v>
      </c>
      <c r="P821" s="17">
        <v>-8.8241230371367108E-2</v>
      </c>
      <c r="Q821" s="17">
        <v>9.4031761619408538</v>
      </c>
      <c r="R821" s="17">
        <v>3.0443462435232824</v>
      </c>
      <c r="S821" s="17">
        <v>0.33333333333333393</v>
      </c>
      <c r="T821" s="17">
        <v>0.32459154444678662</v>
      </c>
      <c r="U821" s="17">
        <v>0.35260452424386057</v>
      </c>
      <c r="V821" s="17">
        <v>0.39042057145842973</v>
      </c>
      <c r="W821" s="17">
        <v>51.954975102471451</v>
      </c>
      <c r="X821" s="17">
        <v>4.300049018698969</v>
      </c>
      <c r="Y821" s="17">
        <v>-1.0000000000000007</v>
      </c>
      <c r="Z821" s="17">
        <v>-1.0000000000000007</v>
      </c>
      <c r="AA821" s="17">
        <v>87.69337445033095</v>
      </c>
      <c r="AB821" s="17">
        <v>0.23000432123581641</v>
      </c>
      <c r="AC821" s="17">
        <v>8.8234660055436356E-2</v>
      </c>
      <c r="AD821" s="17">
        <v>0.33564208079547081</v>
      </c>
      <c r="AE821" s="17">
        <v>32.694053104336177</v>
      </c>
      <c r="AF821" s="17">
        <v>0.83333333333333337</v>
      </c>
      <c r="AG821" s="17">
        <v>-1.0000000000000007</v>
      </c>
      <c r="AH821" s="17">
        <v>-1.0000000000000007</v>
      </c>
      <c r="AI821" s="17">
        <v>7.4974525191413843E-2</v>
      </c>
      <c r="AJ821" s="17">
        <v>0.39042057145842973</v>
      </c>
      <c r="AK821" s="17">
        <v>-6.8897609881423863E-2</v>
      </c>
      <c r="AL821" s="17">
        <v>5.662348166247598E-2</v>
      </c>
      <c r="AM821" s="17">
        <v>3.2364746473745785E-2</v>
      </c>
      <c r="AN821" s="17">
        <v>0.20259435055581065</v>
      </c>
      <c r="AO821" s="17">
        <v>0.46463061243652598</v>
      </c>
      <c r="AP821" s="17">
        <v>5.3479761722076447</v>
      </c>
      <c r="AQ821" s="17">
        <v>58.079510857708819</v>
      </c>
      <c r="AR821" s="17">
        <v>1.4009499734824098</v>
      </c>
      <c r="AS821" s="17">
        <v>4.4021246146195878</v>
      </c>
      <c r="AT821" s="17">
        <v>-1.0000000000000007</v>
      </c>
      <c r="AU821" s="17">
        <v>-1.0000000000000007</v>
      </c>
      <c r="AV821" s="17">
        <v>3.335465086330609</v>
      </c>
      <c r="AW821" s="17">
        <v>104.11969669528152</v>
      </c>
      <c r="AX821" s="17">
        <v>144.66124434495273</v>
      </c>
      <c r="AY821" s="17">
        <v>0.1113080444501918</v>
      </c>
      <c r="AZ821" s="17">
        <v>-2.7942194513598029</v>
      </c>
      <c r="BA821" s="22">
        <v>1480.6651370655929</v>
      </c>
      <c r="CU821" t="e">
        <v>#N/A</v>
      </c>
      <c r="CV821" t="e">
        <v>#N/A</v>
      </c>
    </row>
    <row r="822" spans="1:100" x14ac:dyDescent="0.25">
      <c r="A822">
        <v>2375</v>
      </c>
      <c r="B822" t="s">
        <v>1235</v>
      </c>
      <c r="C822" s="22">
        <v>3</v>
      </c>
      <c r="D822" s="17">
        <v>5.9580741459320814</v>
      </c>
      <c r="E822" s="17">
        <v>0</v>
      </c>
      <c r="F822" s="17">
        <v>0.34732412995367296</v>
      </c>
      <c r="G822" s="17">
        <v>0.34732412995367296</v>
      </c>
      <c r="H822" s="17">
        <v>0.27843296998441813</v>
      </c>
      <c r="I822" s="17">
        <v>0</v>
      </c>
      <c r="J822" s="17">
        <v>16.705978199065086</v>
      </c>
      <c r="K822" s="17">
        <v>0.27843296998441813</v>
      </c>
      <c r="L822" s="17">
        <v>-0.99999999999999889</v>
      </c>
      <c r="M822" s="17">
        <v>-0.99999999999999889</v>
      </c>
      <c r="N822" s="17">
        <v>5.56865939968836</v>
      </c>
      <c r="O822" s="17">
        <v>23.011376474950836</v>
      </c>
      <c r="P822" s="17">
        <v>-1.9223154791654633</v>
      </c>
      <c r="Q822" s="17">
        <v>0.95826235582155772</v>
      </c>
      <c r="R822" s="17">
        <v>7.4189766751653161E-2</v>
      </c>
      <c r="S822" s="17">
        <v>0.3333333333333332</v>
      </c>
      <c r="T822" s="17">
        <v>0.39311171118293398</v>
      </c>
      <c r="U822" s="17">
        <v>0.38746278368745957</v>
      </c>
      <c r="V822" s="17">
        <v>-6.478505071726004E-2</v>
      </c>
      <c r="W822" s="17">
        <v>30.827592300081925</v>
      </c>
      <c r="X822" s="17">
        <v>1.6677918281641781</v>
      </c>
      <c r="Y822" s="17">
        <v>-0.99999999999999889</v>
      </c>
      <c r="Z822" s="17">
        <v>-0.99999999999999889</v>
      </c>
      <c r="AA822" s="17">
        <v>75.92379539376212</v>
      </c>
      <c r="AB822" s="17">
        <v>0.34215581162393272</v>
      </c>
      <c r="AC822" s="17">
        <v>0.23818851348552708</v>
      </c>
      <c r="AD822" s="17">
        <v>0.32009594142910958</v>
      </c>
      <c r="AE822" s="17">
        <v>45.022013326928487</v>
      </c>
      <c r="AF822" s="17">
        <v>0.7142857142857143</v>
      </c>
      <c r="AG822" s="17">
        <v>-0.99999999999999889</v>
      </c>
      <c r="AH822" s="17">
        <v>-0.99999999999999889</v>
      </c>
      <c r="AI822" s="17">
        <v>7.1549052164848678E-3</v>
      </c>
      <c r="AJ822" s="17">
        <v>-6.478505071726004E-2</v>
      </c>
      <c r="AK822" s="17">
        <v>0.25055946971691684</v>
      </c>
      <c r="AL822" s="17">
        <v>0.29453553309203495</v>
      </c>
      <c r="AM822" s="17">
        <v>0.22799636211049201</v>
      </c>
      <c r="AN822" s="17">
        <v>0.28939018103642306</v>
      </c>
      <c r="AO822" s="17">
        <v>6.9527064013468873</v>
      </c>
      <c r="AP822" s="17">
        <v>8.7074321913707493</v>
      </c>
      <c r="AQ822" s="17">
        <v>47.533570499147018</v>
      </c>
      <c r="AR822" s="17">
        <v>1.049122777486466</v>
      </c>
      <c r="AS822" s="17">
        <v>1.9462247981485954</v>
      </c>
      <c r="AT822" s="17">
        <v>-0.99999999999999889</v>
      </c>
      <c r="AU822" s="17">
        <v>-0.99999999999999889</v>
      </c>
      <c r="AV822" s="17">
        <v>0.42151389670532607</v>
      </c>
      <c r="AW822" s="17">
        <v>107.6426040600836</v>
      </c>
      <c r="AX822" s="17">
        <v>101.30719709268732</v>
      </c>
      <c r="AY822" s="17">
        <v>-2.4533439655126908E-3</v>
      </c>
      <c r="AZ822" s="17">
        <v>23.048753806315847</v>
      </c>
      <c r="BA822" s="22">
        <v>1497.7906977215227</v>
      </c>
      <c r="CU822" t="e">
        <v>#N/A</v>
      </c>
      <c r="CV822" t="e">
        <v>#N/A</v>
      </c>
    </row>
    <row r="823" spans="1:100" x14ac:dyDescent="0.25">
      <c r="A823">
        <v>2377</v>
      </c>
      <c r="B823" t="s">
        <v>1236</v>
      </c>
      <c r="C823" s="22">
        <v>3</v>
      </c>
      <c r="D823" s="17">
        <v>5.230691861723276</v>
      </c>
      <c r="E823" s="17">
        <v>1.9133314796417431</v>
      </c>
      <c r="F823" s="17">
        <v>-3.9916267792806458E-2</v>
      </c>
      <c r="G823" s="17">
        <v>0.4807893943779924</v>
      </c>
      <c r="H823" s="17">
        <v>0.40107400546853667</v>
      </c>
      <c r="I823" s="17">
        <v>-1.6332954931386288E-3</v>
      </c>
      <c r="J823" s="17">
        <v>23.966442598523887</v>
      </c>
      <c r="K823" s="17">
        <v>0.39944070997539805</v>
      </c>
      <c r="L823" s="17">
        <v>-1.0000000000000018</v>
      </c>
      <c r="M823" s="17">
        <v>-1.0000000000000018</v>
      </c>
      <c r="N823" s="17">
        <v>7.98881419950796</v>
      </c>
      <c r="O823" s="17">
        <v>29.67792385462517</v>
      </c>
      <c r="P823" s="17">
        <v>0.85589374687805519</v>
      </c>
      <c r="Q823" s="17">
        <v>-0.44311210496757952</v>
      </c>
      <c r="R823" s="17">
        <v>-0.14968552417631917</v>
      </c>
      <c r="S823" s="17">
        <v>0.33333333333333393</v>
      </c>
      <c r="T823" s="17">
        <v>0.33333333333333393</v>
      </c>
      <c r="U823" s="17">
        <v>0.38797949033465173</v>
      </c>
      <c r="V823" s="17">
        <v>5.1668292593088395E-2</v>
      </c>
      <c r="W823" s="17">
        <v>28.27494958476041</v>
      </c>
      <c r="X823" s="17">
        <v>2.1291536735884091</v>
      </c>
      <c r="Y823" s="17">
        <v>-1.0000000000000018</v>
      </c>
      <c r="Z823" s="17">
        <v>-1.0000000000000018</v>
      </c>
      <c r="AA823" s="17">
        <v>73.373611091840843</v>
      </c>
      <c r="AB823" s="17">
        <v>0.35825603414519258</v>
      </c>
      <c r="AC823" s="17">
        <v>0.29258792382956345</v>
      </c>
      <c r="AD823" s="17">
        <v>0.25412298265037875</v>
      </c>
      <c r="AE823" s="17">
        <v>45.248347031256799</v>
      </c>
      <c r="AF823" s="17">
        <v>0.7857142857142857</v>
      </c>
      <c r="AG823" s="17">
        <v>-1.0000000000000018</v>
      </c>
      <c r="AH823" s="17">
        <v>-1.0000000000000018</v>
      </c>
      <c r="AI823" s="17">
        <v>-1.9043908351376614E-2</v>
      </c>
      <c r="AJ823" s="17">
        <v>5.1668292593088395E-2</v>
      </c>
      <c r="AK823" s="17">
        <v>-5.8740510857554371E-2</v>
      </c>
      <c r="AL823" s="17">
        <v>-4.2722921052630439E-2</v>
      </c>
      <c r="AM823" s="17">
        <v>-1.8671387072068057E-2</v>
      </c>
      <c r="AN823" s="17">
        <v>0.22046255417694577</v>
      </c>
      <c r="AO823" s="17">
        <v>-0.76048723108947347</v>
      </c>
      <c r="AP823" s="17">
        <v>5.2979492491604887</v>
      </c>
      <c r="AQ823" s="17">
        <v>52.241392183284283</v>
      </c>
      <c r="AR823" s="17">
        <v>1.1063144495944084</v>
      </c>
      <c r="AS823" s="17">
        <v>2.5285943835638047</v>
      </c>
      <c r="AT823" s="17">
        <v>-1.0000000000000018</v>
      </c>
      <c r="AU823" s="17">
        <v>-1.0000000000000018</v>
      </c>
      <c r="AV823" s="17">
        <v>0.33110387020167359</v>
      </c>
      <c r="AW823" s="17">
        <v>108.34948419562654</v>
      </c>
      <c r="AX823" s="17">
        <v>113.1354352879078</v>
      </c>
      <c r="AY823" s="17">
        <v>0.52387796585395074</v>
      </c>
      <c r="AZ823" s="17">
        <v>33.315338146737382</v>
      </c>
      <c r="BA823" s="22">
        <v>1508.3156635462749</v>
      </c>
      <c r="CU823" t="e">
        <v>#N/A</v>
      </c>
      <c r="CV823" t="e">
        <v>#N/A</v>
      </c>
    </row>
    <row r="824" spans="1:100" x14ac:dyDescent="0.25">
      <c r="A824">
        <v>2383</v>
      </c>
      <c r="B824" t="s">
        <v>1237</v>
      </c>
      <c r="C824" s="22">
        <v>3</v>
      </c>
      <c r="D824" s="17">
        <v>5.1328193572992538</v>
      </c>
      <c r="E824" s="17">
        <v>-4.0754164805361336E-2</v>
      </c>
      <c r="F824" s="17">
        <v>1.4468734077399619</v>
      </c>
      <c r="G824" s="17">
        <v>1.4468734077399619</v>
      </c>
      <c r="H824" s="17">
        <v>0.11198634707305427</v>
      </c>
      <c r="I824" s="17">
        <v>0</v>
      </c>
      <c r="J824" s="17">
        <v>6.7191808243832547</v>
      </c>
      <c r="K824" s="17">
        <v>0.11198634707305427</v>
      </c>
      <c r="L824" s="17">
        <v>-1.0000000000000011</v>
      </c>
      <c r="M824" s="17">
        <v>-1.0000000000000011</v>
      </c>
      <c r="N824" s="17">
        <v>2.2397269414610865</v>
      </c>
      <c r="O824" s="17">
        <v>13.298873589422476</v>
      </c>
      <c r="P824" s="17">
        <v>-0.12602722294758179</v>
      </c>
      <c r="Q824" s="17">
        <v>0.80125408847494994</v>
      </c>
      <c r="R824" s="17">
        <v>9.675550285111921E-2</v>
      </c>
      <c r="S824" s="17">
        <v>0.33333333333333348</v>
      </c>
      <c r="T824" s="17">
        <v>0.32299166189604911</v>
      </c>
      <c r="U824" s="17">
        <v>0.45513653338353738</v>
      </c>
      <c r="V824" s="17">
        <v>-1.19995266684019E-2</v>
      </c>
      <c r="W824" s="17">
        <v>39.49902619485853</v>
      </c>
      <c r="X824" s="17">
        <v>2.2893976398955953</v>
      </c>
      <c r="Y824" s="17">
        <v>-1.0000000000000011</v>
      </c>
      <c r="Z824" s="17">
        <v>-1.0000000000000011</v>
      </c>
      <c r="AA824" s="17">
        <v>75.045065713985537</v>
      </c>
      <c r="AB824" s="17">
        <v>0.11318991110972142</v>
      </c>
      <c r="AC824" s="17">
        <v>0.19470002494185598</v>
      </c>
      <c r="AD824" s="17">
        <v>0.40109574427393896</v>
      </c>
      <c r="AE824" s="17">
        <v>35.449284016275826</v>
      </c>
      <c r="AF824" s="17">
        <v>0.66666666666666663</v>
      </c>
      <c r="AG824" s="17">
        <v>-1.0000000000000011</v>
      </c>
      <c r="AH824" s="17">
        <v>-1.0000000000000011</v>
      </c>
      <c r="AI824" s="17">
        <v>5.1141163937009175E-2</v>
      </c>
      <c r="AJ824" s="17">
        <v>-1.19995266684019E-2</v>
      </c>
      <c r="AK824" s="17">
        <v>0.21683464134241434</v>
      </c>
      <c r="AL824" s="17">
        <v>0.3699800197624416</v>
      </c>
      <c r="AM824" s="17">
        <v>-0.1152660924965162</v>
      </c>
      <c r="AN824" s="17">
        <v>-0.11353379652982322</v>
      </c>
      <c r="AO824" s="17">
        <v>-1.7974791057008326</v>
      </c>
      <c r="AP824" s="17">
        <v>-0.98844481443337351</v>
      </c>
      <c r="AQ824" s="17">
        <v>46.21820701924181</v>
      </c>
      <c r="AR824" s="17">
        <v>1.0994620019445185</v>
      </c>
      <c r="AS824" s="17">
        <v>2.40138398696865</v>
      </c>
      <c r="AT824" s="17">
        <v>-1.0000000000000011</v>
      </c>
      <c r="AU824" s="17">
        <v>-1.0000000000000011</v>
      </c>
      <c r="AV824" s="17">
        <v>1.5436289105910812</v>
      </c>
      <c r="AW824" s="17">
        <v>87.3554944889746</v>
      </c>
      <c r="AX824" s="17">
        <v>87.178365100874629</v>
      </c>
      <c r="AY824" s="17">
        <v>0.26403235057642771</v>
      </c>
      <c r="AZ824" s="17">
        <v>21.959323856863925</v>
      </c>
      <c r="BA824" s="22">
        <v>1530.1581961633426</v>
      </c>
      <c r="CU824" t="e">
        <v>#N/A</v>
      </c>
      <c r="CV824" t="e">
        <v>#N/A</v>
      </c>
    </row>
    <row r="825" spans="1:100" x14ac:dyDescent="0.25">
      <c r="A825">
        <v>2386</v>
      </c>
      <c r="B825" t="s">
        <v>1238</v>
      </c>
      <c r="C825" s="22">
        <v>3</v>
      </c>
      <c r="D825" s="17">
        <v>5.3137249456677953</v>
      </c>
      <c r="E825" s="17">
        <v>-0.23521265001090053</v>
      </c>
      <c r="F825" s="17">
        <v>0.62125940807667812</v>
      </c>
      <c r="G825" s="17">
        <v>0.55355008907943037</v>
      </c>
      <c r="H825" s="17">
        <v>0.36283499663234775</v>
      </c>
      <c r="I825" s="17">
        <v>5.0057695021845216E-3</v>
      </c>
      <c r="J825" s="17">
        <v>22.07044596807194</v>
      </c>
      <c r="K825" s="17">
        <v>0.36784076613453237</v>
      </c>
      <c r="L825" s="17">
        <v>-1.0000000000000007</v>
      </c>
      <c r="M825" s="17">
        <v>-1.0000000000000007</v>
      </c>
      <c r="N825" s="17">
        <v>7.3568153226906485</v>
      </c>
      <c r="O825" s="17">
        <v>27.937721002819153</v>
      </c>
      <c r="P825" s="17">
        <v>10.282771466393715</v>
      </c>
      <c r="Q825" s="17">
        <v>-1.9065519844053533</v>
      </c>
      <c r="R825" s="17">
        <v>0.46081783720404756</v>
      </c>
      <c r="S825" s="17">
        <v>0.33333333333333359</v>
      </c>
      <c r="T825" s="17">
        <v>0.34408946096135096</v>
      </c>
      <c r="U825" s="17">
        <v>0.37270510149807878</v>
      </c>
      <c r="V825" s="17">
        <v>0.27805353394882792</v>
      </c>
      <c r="W825" s="17">
        <v>38.41362654428233</v>
      </c>
      <c r="X825" s="17">
        <v>3.4794797654734508</v>
      </c>
      <c r="Y825" s="17">
        <v>-1.0000000000000007</v>
      </c>
      <c r="Z825" s="17">
        <v>-1.0000000000000007</v>
      </c>
      <c r="AA825" s="17">
        <v>91.105647255189581</v>
      </c>
      <c r="AB825" s="17">
        <v>0.42545858135353731</v>
      </c>
      <c r="AC825" s="17">
        <v>0.31218831696425636</v>
      </c>
      <c r="AD825" s="17">
        <v>0.30697715915627033</v>
      </c>
      <c r="AE825" s="17">
        <v>52.231202873703175</v>
      </c>
      <c r="AF825" s="17">
        <v>0.93333333333333335</v>
      </c>
      <c r="AG825" s="17">
        <v>-1.0000000000000007</v>
      </c>
      <c r="AH825" s="17">
        <v>-1.0000000000000007</v>
      </c>
      <c r="AI825" s="17">
        <v>4.636735386479237E-3</v>
      </c>
      <c r="AJ825" s="17">
        <v>0.27805353394882792</v>
      </c>
      <c r="AK825" s="17">
        <v>4.2758558899380066E-2</v>
      </c>
      <c r="AL825" s="17">
        <v>6.2969255618216341E-2</v>
      </c>
      <c r="AM825" s="17">
        <v>0.17941880568369231</v>
      </c>
      <c r="AN825" s="17">
        <v>0.47225220805245505</v>
      </c>
      <c r="AO825" s="17">
        <v>4.6992629365892045</v>
      </c>
      <c r="AP825" s="17">
        <v>12.121151479402455</v>
      </c>
      <c r="AQ825" s="17">
        <v>60.484072512354295</v>
      </c>
      <c r="AR825" s="17">
        <v>1.3281814297415901</v>
      </c>
      <c r="AS825" s="17">
        <v>3.8473205316079842</v>
      </c>
      <c r="AT825" s="17">
        <v>-1.0000000000000007</v>
      </c>
      <c r="AU825" s="17">
        <v>-1.0000000000000007</v>
      </c>
      <c r="AV825" s="17">
        <v>1.0143679262834762</v>
      </c>
      <c r="AW825" s="17">
        <v>131.16451973741115</v>
      </c>
      <c r="AX825" s="17">
        <v>159.06260784002365</v>
      </c>
      <c r="AY825" s="17">
        <v>0.31452945390301262</v>
      </c>
      <c r="AZ825" s="17">
        <v>34.019133085805933</v>
      </c>
      <c r="BA825" s="22">
        <v>1551.7205905738901</v>
      </c>
      <c r="CU825" t="e">
        <v>#N/A</v>
      </c>
      <c r="CV825" t="e">
        <v>#N/A</v>
      </c>
    </row>
    <row r="826" spans="1:100" x14ac:dyDescent="0.25">
      <c r="A826">
        <v>2388</v>
      </c>
      <c r="B826" t="s">
        <v>1239</v>
      </c>
      <c r="C826" s="22">
        <v>3</v>
      </c>
      <c r="D826" s="17">
        <v>-0.43029502390066587</v>
      </c>
      <c r="E826" s="17">
        <v>0</v>
      </c>
      <c r="F826" s="17">
        <v>-0.72520574818076977</v>
      </c>
      <c r="G826" s="17">
        <v>-0.72520574818076977</v>
      </c>
      <c r="H826" s="17">
        <v>0.24783924513213468</v>
      </c>
      <c r="I826" s="17">
        <v>0</v>
      </c>
      <c r="J826" s="17">
        <v>14.870354707928064</v>
      </c>
      <c r="K826" s="17">
        <v>0.24783924513213468</v>
      </c>
      <c r="L826" s="17">
        <v>-0.99999999999999711</v>
      </c>
      <c r="M826" s="17">
        <v>-0.99999999999999711</v>
      </c>
      <c r="N826" s="17">
        <v>4.9567849026426929</v>
      </c>
      <c r="O826" s="17">
        <v>13.71485393584665</v>
      </c>
      <c r="P826" s="17">
        <v>2.0281709465433577</v>
      </c>
      <c r="Q826" s="17">
        <v>1.6147805935312447E-2</v>
      </c>
      <c r="R826" s="17">
        <v>0.26946666882720816</v>
      </c>
      <c r="S826" s="17">
        <v>0.33333333333333243</v>
      </c>
      <c r="T826" s="17">
        <v>0.37349532185052409</v>
      </c>
      <c r="U826" s="17">
        <v>0.48657886997686195</v>
      </c>
      <c r="V826" s="17">
        <v>0</v>
      </c>
      <c r="W826" s="17">
        <v>37.822731201143341</v>
      </c>
      <c r="X826" s="17">
        <v>2.4297727541686389</v>
      </c>
      <c r="Y826" s="17">
        <v>-0.99999999999999711</v>
      </c>
      <c r="Z826" s="17">
        <v>-0.99999999999999711</v>
      </c>
      <c r="AA826" s="17">
        <v>31.729800940906333</v>
      </c>
      <c r="AB826" s="17">
        <v>7.7857736887893103E-2</v>
      </c>
      <c r="AC826" s="17">
        <v>-0.18264617442712061</v>
      </c>
      <c r="AD826" s="17">
        <v>-2.2459501042056924E-2</v>
      </c>
      <c r="AE826" s="17">
        <v>-6.3623969290642233</v>
      </c>
      <c r="AF826" s="17">
        <v>0.125</v>
      </c>
      <c r="AG826" s="17">
        <v>-0.99999999999999711</v>
      </c>
      <c r="AH826" s="17">
        <v>-0.99999999999999711</v>
      </c>
      <c r="AI826" s="17">
        <v>0</v>
      </c>
      <c r="AJ826" s="17">
        <v>0</v>
      </c>
      <c r="AK826" s="17">
        <v>0.55383365826991715</v>
      </c>
      <c r="AL826" s="17">
        <v>-0.10964839160020087</v>
      </c>
      <c r="AM826" s="17">
        <v>-0.29029036974689798</v>
      </c>
      <c r="AN826" s="17">
        <v>-7.1723601203828966E-2</v>
      </c>
      <c r="AO826" s="17">
        <v>-4.4880909523228638</v>
      </c>
      <c r="AP826" s="17">
        <v>-2.3413319880967269</v>
      </c>
      <c r="AQ826" s="17">
        <v>52.693085909071428</v>
      </c>
      <c r="AR826" s="17">
        <v>1.1934075251607179</v>
      </c>
      <c r="AS826" s="17">
        <v>2.6776119993007752</v>
      </c>
      <c r="AT826" s="17">
        <v>-0.99999999999999711</v>
      </c>
      <c r="AU826" s="17">
        <v>-0.99999999999999711</v>
      </c>
      <c r="AV826" s="17">
        <v>-0.45573907935356156</v>
      </c>
      <c r="AW826" s="17">
        <v>43.103322888656223</v>
      </c>
      <c r="AX826" s="17">
        <v>43.103322888656223</v>
      </c>
      <c r="AY826" s="17">
        <v>0.2495332513032251</v>
      </c>
      <c r="AZ826" s="17">
        <v>8.0442010985926071</v>
      </c>
      <c r="BA826" s="22">
        <v>1492.1049852892461</v>
      </c>
      <c r="CU826" t="e">
        <v>#N/A</v>
      </c>
      <c r="CV826" t="e">
        <v>#N/A</v>
      </c>
    </row>
    <row r="827" spans="1:100" x14ac:dyDescent="0.25">
      <c r="A827">
        <v>2393</v>
      </c>
      <c r="B827" t="s">
        <v>1240</v>
      </c>
      <c r="C827" s="22">
        <v>3</v>
      </c>
      <c r="D827" s="17">
        <v>4.9045063616982443</v>
      </c>
      <c r="E827" s="17">
        <v>0.13447660384347415</v>
      </c>
      <c r="F827" s="17">
        <v>-2.8238991519358679E-2</v>
      </c>
      <c r="G827" s="17">
        <v>2.0399992377064597E-2</v>
      </c>
      <c r="H827" s="17">
        <v>0.48316021231805728</v>
      </c>
      <c r="I827" s="17">
        <v>7.7665867175507278E-3</v>
      </c>
      <c r="J827" s="17">
        <v>29.455607942136478</v>
      </c>
      <c r="K827" s="17">
        <v>0.49092679903560804</v>
      </c>
      <c r="L827" s="17">
        <v>-1.0000000000000013</v>
      </c>
      <c r="M827" s="17">
        <v>-1.0000000000000013</v>
      </c>
      <c r="N827" s="17">
        <v>9.8185359807121557</v>
      </c>
      <c r="O827" s="17">
        <v>34.380514296211778</v>
      </c>
      <c r="P827" s="17">
        <v>0.38406778286371057</v>
      </c>
      <c r="Q827" s="17">
        <v>1.0355569687201318</v>
      </c>
      <c r="R827" s="17">
        <v>0.30610114079329442</v>
      </c>
      <c r="S827" s="17">
        <v>0.33551636900844461</v>
      </c>
      <c r="T827" s="17">
        <v>0.29971788380495568</v>
      </c>
      <c r="U827" s="17">
        <v>0.52748893452976253</v>
      </c>
      <c r="V827" s="17">
        <v>0.10712562194014584</v>
      </c>
      <c r="W827" s="17">
        <v>31.15688040990803</v>
      </c>
      <c r="X827" s="17">
        <v>2.8634014740093394</v>
      </c>
      <c r="Y827" s="17">
        <v>-1.0000000000000013</v>
      </c>
      <c r="Z827" s="17">
        <v>-1.0000000000000013</v>
      </c>
      <c r="AA827" s="17">
        <v>67.081339220623036</v>
      </c>
      <c r="AB827" s="17">
        <v>0.3235405160054165</v>
      </c>
      <c r="AC827" s="17">
        <v>7.8956529422742755E-2</v>
      </c>
      <c r="AD827" s="17">
        <v>0.30987010797027459</v>
      </c>
      <c r="AE827" s="17">
        <v>35.618357669921672</v>
      </c>
      <c r="AF827" s="17">
        <v>0.73333333333333328</v>
      </c>
      <c r="AG827" s="17">
        <v>-1.0000000000000013</v>
      </c>
      <c r="AH827" s="17">
        <v>-1.0000000000000013</v>
      </c>
      <c r="AI827" s="17">
        <v>0</v>
      </c>
      <c r="AJ827" s="17">
        <v>0.10712562194014584</v>
      </c>
      <c r="AK827" s="17">
        <v>-9.270350025112592E-2</v>
      </c>
      <c r="AL827" s="17">
        <v>0.1141785572137264</v>
      </c>
      <c r="AM827" s="17">
        <v>0.13388125226677744</v>
      </c>
      <c r="AN827" s="17">
        <v>3.4053660738183945E-3</v>
      </c>
      <c r="AO827" s="17">
        <v>2.8835138054138088</v>
      </c>
      <c r="AP827" s="17">
        <v>0.65602693791409161</v>
      </c>
      <c r="AQ827" s="17">
        <v>60.61248835204448</v>
      </c>
      <c r="AR827" s="17">
        <v>1.2698488092833089</v>
      </c>
      <c r="AS827" s="17">
        <v>3.3543282730449473</v>
      </c>
      <c r="AT827" s="17">
        <v>-1.0000000000000013</v>
      </c>
      <c r="AU827" s="17">
        <v>-1.0000000000000013</v>
      </c>
      <c r="AV827" s="17">
        <v>0.326501133170359</v>
      </c>
      <c r="AW827" s="17">
        <v>102.11788045474894</v>
      </c>
      <c r="AX827" s="17">
        <v>112.83044264876351</v>
      </c>
      <c r="AY827" s="17">
        <v>0.20658842955985099</v>
      </c>
      <c r="AZ827" s="17">
        <v>49.066346312636981</v>
      </c>
      <c r="BA827" s="22">
        <v>1543.9807835848937</v>
      </c>
      <c r="CU827" t="e">
        <v>#N/A</v>
      </c>
      <c r="CV827" t="e">
        <v>#N/A</v>
      </c>
    </row>
    <row r="828" spans="1:100" x14ac:dyDescent="0.25">
      <c r="A828">
        <v>2395</v>
      </c>
      <c r="B828" t="s">
        <v>1241</v>
      </c>
      <c r="C828" s="22">
        <v>3</v>
      </c>
      <c r="D828" s="17">
        <v>3.8788951305504682</v>
      </c>
      <c r="E828" s="17">
        <v>0</v>
      </c>
      <c r="F828" s="17">
        <v>0.5691686415853302</v>
      </c>
      <c r="G828" s="17">
        <v>0.5691686415853302</v>
      </c>
      <c r="H828" s="17">
        <v>0.47770254995340411</v>
      </c>
      <c r="I828" s="17">
        <v>0</v>
      </c>
      <c r="J828" s="17">
        <v>28.662152997204242</v>
      </c>
      <c r="K828" s="17">
        <v>0.47770254995340411</v>
      </c>
      <c r="L828" s="17">
        <v>-1.0000000000000018</v>
      </c>
      <c r="M828" s="17">
        <v>-1.0000000000000018</v>
      </c>
      <c r="N828" s="17">
        <v>9.5540509990680818</v>
      </c>
      <c r="O828" s="17">
        <v>33.110216769340042</v>
      </c>
      <c r="P828" s="17">
        <v>0.21330766151830513</v>
      </c>
      <c r="Q828" s="17">
        <v>4.7609845044563115E-2</v>
      </c>
      <c r="R828" s="17">
        <v>-3.095119975636048E-3</v>
      </c>
      <c r="S828" s="17">
        <v>0.33333333333333398</v>
      </c>
      <c r="T828" s="17">
        <v>0.32055920529272525</v>
      </c>
      <c r="U828" s="17">
        <v>0.4517135248748228</v>
      </c>
      <c r="V828" s="17">
        <v>0</v>
      </c>
      <c r="W828" s="17">
        <v>25.116140541899121</v>
      </c>
      <c r="X828" s="17">
        <v>1.9748781003280798</v>
      </c>
      <c r="Y828" s="17">
        <v>-1.0000000000000018</v>
      </c>
      <c r="Z828" s="17">
        <v>-1.0000000000000018</v>
      </c>
      <c r="AA828" s="17">
        <v>56.65414377286055</v>
      </c>
      <c r="AB828" s="17">
        <v>0.40217933106028997</v>
      </c>
      <c r="AC828" s="17">
        <v>0.17214738656046941</v>
      </c>
      <c r="AD828" s="17">
        <v>5.6495249397981881E-2</v>
      </c>
      <c r="AE828" s="17">
        <v>31.541098350937073</v>
      </c>
      <c r="AF828" s="17">
        <v>0.63636363636363635</v>
      </c>
      <c r="AG828" s="17">
        <v>-1.0000000000000018</v>
      </c>
      <c r="AH828" s="17">
        <v>-1.0000000000000018</v>
      </c>
      <c r="AI828" s="17">
        <v>0</v>
      </c>
      <c r="AJ828" s="17">
        <v>0</v>
      </c>
      <c r="AK828" s="17">
        <v>0.82377900515107605</v>
      </c>
      <c r="AL828" s="17">
        <v>0.37232349770925582</v>
      </c>
      <c r="AM828" s="17">
        <v>2.1664091943981178E-2</v>
      </c>
      <c r="AN828" s="17">
        <v>0.39960864193941209</v>
      </c>
      <c r="AO828" s="17">
        <v>4.6604973243549095</v>
      </c>
      <c r="AP828" s="17">
        <v>11.851833537031579</v>
      </c>
      <c r="AQ828" s="17">
        <v>53.778293539103416</v>
      </c>
      <c r="AR828" s="17">
        <v>1.1056060635008818</v>
      </c>
      <c r="AS828" s="17">
        <v>2.4525806502814835</v>
      </c>
      <c r="AT828" s="17">
        <v>-1.0000000000000018</v>
      </c>
      <c r="AU828" s="17">
        <v>-1.0000000000000018</v>
      </c>
      <c r="AV828" s="17">
        <v>0.56607352160969437</v>
      </c>
      <c r="AW828" s="17">
        <v>101.61619407923222</v>
      </c>
      <c r="AX828" s="17">
        <v>101.61619407923222</v>
      </c>
      <c r="AY828" s="17">
        <v>0.30009163124424221</v>
      </c>
      <c r="AZ828" s="17">
        <v>39.491494679171531</v>
      </c>
      <c r="BA828" s="22">
        <v>1452.791423967127</v>
      </c>
      <c r="CU828" t="e">
        <v>#N/A</v>
      </c>
      <c r="CV828" t="e">
        <v>#N/A</v>
      </c>
    </row>
    <row r="829" spans="1:100" x14ac:dyDescent="0.25">
      <c r="A829">
        <v>2398</v>
      </c>
      <c r="B829" t="s">
        <v>1242</v>
      </c>
      <c r="C829" s="22">
        <v>3</v>
      </c>
      <c r="D829" s="17">
        <v>5.2945940854113935</v>
      </c>
      <c r="E829" s="17">
        <v>0</v>
      </c>
      <c r="F829" s="17">
        <v>0.58814720153289002</v>
      </c>
      <c r="G829" s="17">
        <v>0.58814720153289002</v>
      </c>
      <c r="H829" s="17">
        <v>5.7466649753853884E-2</v>
      </c>
      <c r="I829" s="17">
        <v>0</v>
      </c>
      <c r="J829" s="17">
        <v>3.4479989852312336</v>
      </c>
      <c r="K829" s="17">
        <v>5.7466649753853884E-2</v>
      </c>
      <c r="L829" s="17">
        <v>-0.99999999999999967</v>
      </c>
      <c r="M829" s="17">
        <v>-0.99999999999999967</v>
      </c>
      <c r="N829" s="17">
        <v>1.1493329950770779</v>
      </c>
      <c r="O829" s="17">
        <v>9.3307402721755164</v>
      </c>
      <c r="P829" s="17">
        <v>7.1820475534942099E-2</v>
      </c>
      <c r="Q829" s="17">
        <v>-0.13267821749086667</v>
      </c>
      <c r="R829" s="17">
        <v>7.6137992402127352E-4</v>
      </c>
      <c r="S829" s="17">
        <v>0.33333333333333293</v>
      </c>
      <c r="T829" s="17">
        <v>0.34213207415002023</v>
      </c>
      <c r="U829" s="17">
        <v>0.25008442785865165</v>
      </c>
      <c r="V829" s="17">
        <v>0</v>
      </c>
      <c r="W829" s="17">
        <v>34.723327423526044</v>
      </c>
      <c r="X829" s="17">
        <v>1.6256674713066377</v>
      </c>
      <c r="Y829" s="17">
        <v>-0.99999999999999967</v>
      </c>
      <c r="Z829" s="17">
        <v>-0.99999999999999967</v>
      </c>
      <c r="AA829" s="17">
        <v>32.333730980989444</v>
      </c>
      <c r="AB829" s="17">
        <v>-0.15494161535007717</v>
      </c>
      <c r="AC829" s="17">
        <v>-5.6089865302437147E-2</v>
      </c>
      <c r="AD829" s="17">
        <v>0.16322432420330241</v>
      </c>
      <c r="AE829" s="17">
        <v>-2.3903578224606017</v>
      </c>
      <c r="AF829" s="17">
        <v>0.1</v>
      </c>
      <c r="AG829" s="17">
        <v>-0.99999999999999967</v>
      </c>
      <c r="AH829" s="17">
        <v>-0.99999999999999967</v>
      </c>
      <c r="AI829" s="17">
        <v>0</v>
      </c>
      <c r="AJ829" s="17">
        <v>0</v>
      </c>
      <c r="AK829" s="17">
        <v>-0.40312027112841164</v>
      </c>
      <c r="AL829" s="17">
        <v>6.4598269233031875E-3</v>
      </c>
      <c r="AM829" s="17">
        <v>-0.12791138535276614</v>
      </c>
      <c r="AN829" s="17">
        <v>1.332658178696192</v>
      </c>
      <c r="AO829" s="17">
        <v>-5.2133859894612131</v>
      </c>
      <c r="AP829" s="17">
        <v>33.348753602021297</v>
      </c>
      <c r="AQ829" s="17">
        <v>38.171326408757274</v>
      </c>
      <c r="AR829" s="17">
        <v>0.92554983534200519</v>
      </c>
      <c r="AS829" s="17">
        <v>1.6831341210604911</v>
      </c>
      <c r="AT829" s="17">
        <v>-0.99999999999999967</v>
      </c>
      <c r="AU829" s="17">
        <v>-0.99999999999999967</v>
      </c>
      <c r="AV829" s="17">
        <v>0.58890858145691138</v>
      </c>
      <c r="AW829" s="17">
        <v>75.013224855186266</v>
      </c>
      <c r="AX829" s="17">
        <v>75.013224855186266</v>
      </c>
      <c r="AY829" s="17">
        <v>0.6156870018262145</v>
      </c>
      <c r="AZ829" s="17">
        <v>62.22033335628646</v>
      </c>
      <c r="BA829" s="22">
        <v>1448.7963408515343</v>
      </c>
      <c r="CU829" t="e">
        <v>#N/A</v>
      </c>
      <c r="CV829" t="e">
        <v>#N/A</v>
      </c>
    </row>
    <row r="830" spans="1:100" x14ac:dyDescent="0.25">
      <c r="A830">
        <v>2399</v>
      </c>
      <c r="B830" t="s">
        <v>1243</v>
      </c>
      <c r="C830" s="22">
        <v>3</v>
      </c>
      <c r="D830" s="17">
        <v>3.7266768267637467</v>
      </c>
      <c r="E830" s="17">
        <v>-0.17046224801310156</v>
      </c>
      <c r="F830" s="17">
        <v>-0.6564498374715374</v>
      </c>
      <c r="G830" s="17">
        <v>-0.6958945408492031</v>
      </c>
      <c r="H830" s="17">
        <v>0.20770466827916148</v>
      </c>
      <c r="I830" s="17">
        <v>0</v>
      </c>
      <c r="J830" s="17">
        <v>12.462280096749685</v>
      </c>
      <c r="K830" s="17">
        <v>0.20770466827916148</v>
      </c>
      <c r="L830" s="17">
        <v>-0.999999999999998</v>
      </c>
      <c r="M830" s="17">
        <v>-0.999999999999998</v>
      </c>
      <c r="N830" s="17">
        <v>4.1540933655832299</v>
      </c>
      <c r="O830" s="17">
        <v>15.493062382664235</v>
      </c>
      <c r="P830" s="17">
        <v>0.34991994400659976</v>
      </c>
      <c r="Q830" s="17">
        <v>-1.0906435770700629</v>
      </c>
      <c r="R830" s="17">
        <v>-0.27743679004084315</v>
      </c>
      <c r="S830" s="17">
        <v>0.33333333333333282</v>
      </c>
      <c r="T830" s="17">
        <v>0.31828148107409915</v>
      </c>
      <c r="U830" s="17">
        <v>0.31623517335518825</v>
      </c>
      <c r="V830" s="17">
        <v>1.3287828154492257E-2</v>
      </c>
      <c r="W830" s="17">
        <v>30.937325905518041</v>
      </c>
      <c r="X830" s="17">
        <v>1.773525956216744</v>
      </c>
      <c r="Y830" s="17">
        <v>-0.999999999999998</v>
      </c>
      <c r="Z830" s="17">
        <v>-0.999999999999998</v>
      </c>
      <c r="AA830" s="17">
        <v>71.995883088900982</v>
      </c>
      <c r="AB830" s="17">
        <v>0.41444505647023727</v>
      </c>
      <c r="AC830" s="17">
        <v>0.41976036359632551</v>
      </c>
      <c r="AD830" s="17">
        <v>-7.4855405980867613E-3</v>
      </c>
      <c r="AE830" s="17">
        <v>41.335993973423804</v>
      </c>
      <c r="AF830" s="17">
        <v>0.8</v>
      </c>
      <c r="AG830" s="17">
        <v>-0.999999999999998</v>
      </c>
      <c r="AH830" s="17">
        <v>-0.999999999999998</v>
      </c>
      <c r="AI830" s="17">
        <v>-6.4708991080012726E-2</v>
      </c>
      <c r="AJ830" s="17">
        <v>1.3287828154492257E-2</v>
      </c>
      <c r="AK830" s="17">
        <v>0.33168407217811008</v>
      </c>
      <c r="AL830" s="17">
        <v>-0.20395579290651544</v>
      </c>
      <c r="AM830" s="17">
        <v>3.9058802550906616E-2</v>
      </c>
      <c r="AN830" s="17">
        <v>0.11980666496083194</v>
      </c>
      <c r="AO830" s="17">
        <v>2.6348904246632152</v>
      </c>
      <c r="AP830" s="17">
        <v>1.9753876594882205</v>
      </c>
      <c r="AQ830" s="17">
        <v>43.399606002267731</v>
      </c>
      <c r="AR830" s="17">
        <v>0.9811378159171118</v>
      </c>
      <c r="AS830" s="17">
        <v>1.981230624495905</v>
      </c>
      <c r="AT830" s="17">
        <v>-0.999999999999998</v>
      </c>
      <c r="AU830" s="17">
        <v>-0.999999999999998</v>
      </c>
      <c r="AV830" s="17">
        <v>-0.97333133089004686</v>
      </c>
      <c r="AW830" s="17">
        <v>89.464333131053479</v>
      </c>
      <c r="AX830" s="17">
        <v>89.4989361249024</v>
      </c>
      <c r="AY830" s="17">
        <v>0.14087098447806617</v>
      </c>
      <c r="AZ830" s="17">
        <v>-2.0279068426226163</v>
      </c>
      <c r="BA830" s="22">
        <v>1504.0589983174489</v>
      </c>
      <c r="CU830" t="e">
        <v>#N/A</v>
      </c>
      <c r="CV830" t="e">
        <v>#N/A</v>
      </c>
    </row>
    <row r="831" spans="1:100" x14ac:dyDescent="0.25">
      <c r="A831">
        <v>2403</v>
      </c>
      <c r="B831" t="s">
        <v>1244</v>
      </c>
      <c r="C831" s="22">
        <v>3</v>
      </c>
      <c r="D831" s="17">
        <v>3.5622732561772961</v>
      </c>
      <c r="E831" s="17">
        <v>0</v>
      </c>
      <c r="F831" s="17">
        <v>-0.50228034450251735</v>
      </c>
      <c r="G831" s="17">
        <v>-0.50228034450251735</v>
      </c>
      <c r="H831" s="17">
        <v>0.10630677477020475</v>
      </c>
      <c r="I831" s="17">
        <v>0</v>
      </c>
      <c r="J831" s="17">
        <v>6.3784064862122838</v>
      </c>
      <c r="K831" s="17">
        <v>0.10630677477020475</v>
      </c>
      <c r="L831" s="17">
        <v>-0.99999999999999833</v>
      </c>
      <c r="M831" s="17">
        <v>-0.99999999999999833</v>
      </c>
      <c r="N831" s="17">
        <v>2.1261354954040943</v>
      </c>
      <c r="O831" s="17">
        <v>9.4383993978870677</v>
      </c>
      <c r="P831" s="17">
        <v>-1.6631256503077392</v>
      </c>
      <c r="Q831" s="17">
        <v>1.5024437023398718</v>
      </c>
      <c r="R831" s="17">
        <v>0.32680046056543793</v>
      </c>
      <c r="S831" s="17">
        <v>0.33333333333333304</v>
      </c>
      <c r="T831" s="17">
        <v>0.28822489291810649</v>
      </c>
      <c r="U831" s="17">
        <v>0.24413668993453627</v>
      </c>
      <c r="V831" s="17">
        <v>0.11577591979512715</v>
      </c>
      <c r="W831" s="17">
        <v>35.006562448435922</v>
      </c>
      <c r="X831" s="17">
        <v>2.1305609953596769</v>
      </c>
      <c r="Y831" s="17">
        <v>-0.99999999999999833</v>
      </c>
      <c r="Z831" s="17">
        <v>-0.99999999999999833</v>
      </c>
      <c r="AA831" s="17">
        <v>96.828499032149978</v>
      </c>
      <c r="AB831" s="17">
        <v>0.59944352030560955</v>
      </c>
      <c r="AC831" s="17">
        <v>0.30531281400985344</v>
      </c>
      <c r="AD831" s="17">
        <v>0.32514638814750962</v>
      </c>
      <c r="AE831" s="17">
        <v>61.495136123148626</v>
      </c>
      <c r="AF831" s="17">
        <v>0.8571428571428571</v>
      </c>
      <c r="AG831" s="17">
        <v>-0.99999999999999833</v>
      </c>
      <c r="AH831" s="17">
        <v>-0.99999999999999833</v>
      </c>
      <c r="AI831" s="17">
        <v>-1.092838134279459E-2</v>
      </c>
      <c r="AJ831" s="17">
        <v>0.11577591979512715</v>
      </c>
      <c r="AK831" s="17">
        <v>0.18192143380574397</v>
      </c>
      <c r="AL831" s="17">
        <v>3.4484135771803745E-2</v>
      </c>
      <c r="AM831" s="17">
        <v>1.9182732260782875E-2</v>
      </c>
      <c r="AN831" s="17">
        <v>0.35508847309283004</v>
      </c>
      <c r="AO831" s="17">
        <v>1.3891754755482915</v>
      </c>
      <c r="AP831" s="17">
        <v>9.0496325061797727</v>
      </c>
      <c r="AQ831" s="17">
        <v>41.384968934648214</v>
      </c>
      <c r="AR831" s="17">
        <v>0.98147083598110318</v>
      </c>
      <c r="AS831" s="17">
        <v>2.2368677701298818</v>
      </c>
      <c r="AT831" s="17">
        <v>-0.99999999999999833</v>
      </c>
      <c r="AU831" s="17">
        <v>-0.99999999999999833</v>
      </c>
      <c r="AV831" s="17">
        <v>-0.17547988393707928</v>
      </c>
      <c r="AW831" s="17">
        <v>115.31653093621679</v>
      </c>
      <c r="AX831" s="17">
        <v>126.67555528887365</v>
      </c>
      <c r="AY831" s="17">
        <v>0.23055781298930456</v>
      </c>
      <c r="AZ831" s="17">
        <v>26.614899584021245</v>
      </c>
      <c r="BA831" s="22">
        <v>1573.8200794599795</v>
      </c>
      <c r="CU831" t="e">
        <v>#N/A</v>
      </c>
      <c r="CV831" t="e">
        <v>#N/A</v>
      </c>
    </row>
    <row r="832" spans="1:100" x14ac:dyDescent="0.25">
      <c r="A832">
        <v>2404</v>
      </c>
      <c r="B832" t="s">
        <v>1245</v>
      </c>
      <c r="C832" s="22">
        <v>3</v>
      </c>
      <c r="D832" s="17">
        <v>4.9819898686866013</v>
      </c>
      <c r="E832" s="17">
        <v>-2.7424955191025665E-2</v>
      </c>
      <c r="F832" s="17">
        <v>7.6475436798706012E-2</v>
      </c>
      <c r="G832" s="17">
        <v>6.7333785068364085E-2</v>
      </c>
      <c r="H832" s="17">
        <v>0.16170163715521976</v>
      </c>
      <c r="I832" s="17">
        <v>0</v>
      </c>
      <c r="J832" s="17">
        <v>9.7020982293131866</v>
      </c>
      <c r="K832" s="17">
        <v>0.16170163715521976</v>
      </c>
      <c r="L832" s="17">
        <v>-0.99999999999999789</v>
      </c>
      <c r="M832" s="17">
        <v>-0.99999999999999789</v>
      </c>
      <c r="N832" s="17">
        <v>3.2340327431043958</v>
      </c>
      <c r="O832" s="17">
        <v>14.751421883068144</v>
      </c>
      <c r="P832" s="17">
        <v>-0.62536333854499082</v>
      </c>
      <c r="Q832" s="17">
        <v>1.4855336353418702</v>
      </c>
      <c r="R832" s="17">
        <v>0.35297331950910926</v>
      </c>
      <c r="S832" s="17">
        <v>0.33333333333333254</v>
      </c>
      <c r="T832" s="17">
        <v>0.42766083964452151</v>
      </c>
      <c r="U832" s="17">
        <v>-0.20297890284825504</v>
      </c>
      <c r="V832" s="17">
        <v>-7.4644899167143159E-3</v>
      </c>
      <c r="W832" s="17">
        <v>15.553965722306613</v>
      </c>
      <c r="X832" s="17">
        <v>-0.16051928651678743</v>
      </c>
      <c r="Y832" s="17">
        <v>-0.99999999999999789</v>
      </c>
      <c r="Z832" s="17">
        <v>-0.99999999999999789</v>
      </c>
      <c r="AA832" s="17">
        <v>27.421015397699399</v>
      </c>
      <c r="AB832" s="17">
        <v>7.1689588219426587E-2</v>
      </c>
      <c r="AC832" s="17">
        <v>-1.5179913195064879E-2</v>
      </c>
      <c r="AD832" s="17">
        <v>0.17377185209331239</v>
      </c>
      <c r="AE832" s="17">
        <v>11.514076355883697</v>
      </c>
      <c r="AF832" s="17">
        <v>0.22222222222222221</v>
      </c>
      <c r="AG832" s="17">
        <v>-0.99999999999999789</v>
      </c>
      <c r="AH832" s="17">
        <v>-0.99999999999999789</v>
      </c>
      <c r="AI832" s="17">
        <v>1.8101295424144254E-2</v>
      </c>
      <c r="AJ832" s="17">
        <v>-7.4644899167143159E-3</v>
      </c>
      <c r="AK832" s="17">
        <v>-0.18659317227182989</v>
      </c>
      <c r="AL832" s="17">
        <v>-0.11305990050838004</v>
      </c>
      <c r="AM832" s="17">
        <v>0.10288380468418205</v>
      </c>
      <c r="AN832" s="17">
        <v>0.26651287711592775</v>
      </c>
      <c r="AO832" s="17">
        <v>1.6391292557454022</v>
      </c>
      <c r="AP832" s="17">
        <v>6.0975224253562912</v>
      </c>
      <c r="AQ832" s="17">
        <v>25.256063951619769</v>
      </c>
      <c r="AR832" s="17">
        <v>0.55055078021288484</v>
      </c>
      <c r="AS832" s="17">
        <v>1.1823506384323265E-3</v>
      </c>
      <c r="AT832" s="17">
        <v>-0.99999999999999789</v>
      </c>
      <c r="AU832" s="17">
        <v>-0.99999999999999789</v>
      </c>
      <c r="AV832" s="17">
        <v>0.42030710457747378</v>
      </c>
      <c r="AW832" s="17">
        <v>48.269959706123842</v>
      </c>
      <c r="AX832" s="17">
        <v>47.885536622935305</v>
      </c>
      <c r="AY832" s="17">
        <v>-0.12205879310630519</v>
      </c>
      <c r="AZ832" s="17">
        <v>-26.315502449677943</v>
      </c>
      <c r="BA832" s="22">
        <v>1335.5264770222245</v>
      </c>
      <c r="CU832" t="e">
        <v>#N/A</v>
      </c>
      <c r="CV832" t="e">
        <v>#N/A</v>
      </c>
    </row>
    <row r="833" spans="1:100" x14ac:dyDescent="0.25">
      <c r="A833">
        <v>2405</v>
      </c>
      <c r="B833" t="s">
        <v>1246</v>
      </c>
      <c r="C833" s="22">
        <v>3</v>
      </c>
      <c r="D833" s="17">
        <v>5.436658491885102</v>
      </c>
      <c r="E833" s="17">
        <v>-7.2057385589904335E-3</v>
      </c>
      <c r="F833" s="17">
        <v>0.62075917888408383</v>
      </c>
      <c r="G833" s="17">
        <v>0.62075917888408383</v>
      </c>
      <c r="H833" s="17">
        <v>0.24614804029649062</v>
      </c>
      <c r="I833" s="17">
        <v>0</v>
      </c>
      <c r="J833" s="17">
        <v>14.768882417789444</v>
      </c>
      <c r="K833" s="17">
        <v>0.24614804029649062</v>
      </c>
      <c r="L833" s="17">
        <v>-0.99999999999999856</v>
      </c>
      <c r="M833" s="17">
        <v>-0.99999999999999856</v>
      </c>
      <c r="N833" s="17">
        <v>4.9229608059298133</v>
      </c>
      <c r="O833" s="17">
        <v>20.826300088558629</v>
      </c>
      <c r="P833" s="17">
        <v>-0.39303522155456028</v>
      </c>
      <c r="Q833" s="17">
        <v>-0.51612494627709249</v>
      </c>
      <c r="R833" s="17">
        <v>-0.283175431120546</v>
      </c>
      <c r="S833" s="17">
        <v>0.33333333333333287</v>
      </c>
      <c r="T833" s="17">
        <v>0.34565888194830513</v>
      </c>
      <c r="U833" s="17">
        <v>0.41236332976808965</v>
      </c>
      <c r="V833" s="17">
        <v>-3.4539183039435484E-2</v>
      </c>
      <c r="W833" s="17">
        <v>32.426732868552072</v>
      </c>
      <c r="X833" s="17">
        <v>1.8915527540844919</v>
      </c>
      <c r="Y833" s="17">
        <v>-0.99999999999999856</v>
      </c>
      <c r="Z833" s="17">
        <v>-0.99999999999999856</v>
      </c>
      <c r="AA833" s="17">
        <v>51.185559063356614</v>
      </c>
      <c r="AB833" s="17">
        <v>-9.1898826890787932E-2</v>
      </c>
      <c r="AC833" s="17">
        <v>0.34490792527272174</v>
      </c>
      <c r="AD833" s="17">
        <v>0.12783093413656815</v>
      </c>
      <c r="AE833" s="17">
        <v>19.042001625925103</v>
      </c>
      <c r="AF833" s="17">
        <v>0.6</v>
      </c>
      <c r="AG833" s="17">
        <v>-0.99999999999999856</v>
      </c>
      <c r="AH833" s="17">
        <v>-0.99999999999999856</v>
      </c>
      <c r="AI833" s="17">
        <v>0</v>
      </c>
      <c r="AJ833" s="17">
        <v>-3.4539183039435484E-2</v>
      </c>
      <c r="AK833" s="17">
        <v>2.9833660223721796E-2</v>
      </c>
      <c r="AL833" s="17">
        <v>0.15768026434624161</v>
      </c>
      <c r="AM833" s="17">
        <v>0.14667490458396049</v>
      </c>
      <c r="AN833" s="17">
        <v>0.62900782687174572</v>
      </c>
      <c r="AO833" s="17">
        <v>3.8160409157176223</v>
      </c>
      <c r="AP833" s="17">
        <v>16.513596993524853</v>
      </c>
      <c r="AQ833" s="17">
        <v>47.195615286341535</v>
      </c>
      <c r="AR833" s="17">
        <v>1.0568163620102922</v>
      </c>
      <c r="AS833" s="17">
        <v>2.1377007943809834</v>
      </c>
      <c r="AT833" s="17">
        <v>-0.99999999999999856</v>
      </c>
      <c r="AU833" s="17">
        <v>-0.99999999999999856</v>
      </c>
      <c r="AV833" s="17">
        <v>0.33758374776353794</v>
      </c>
      <c r="AW833" s="17">
        <v>88.525456145440032</v>
      </c>
      <c r="AX833" s="17">
        <v>85.071537841496493</v>
      </c>
      <c r="AY833" s="17">
        <v>9.3790017672843048E-2</v>
      </c>
      <c r="AZ833" s="17">
        <v>-3.9095218396037659</v>
      </c>
      <c r="BA833" s="22">
        <v>1460.6457563797337</v>
      </c>
      <c r="CU833" t="e">
        <v>#N/A</v>
      </c>
      <c r="CV833" t="e">
        <v>#N/A</v>
      </c>
    </row>
    <row r="834" spans="1:100" x14ac:dyDescent="0.25">
      <c r="A834">
        <v>2408</v>
      </c>
      <c r="B834" t="s">
        <v>1247</v>
      </c>
      <c r="C834" s="22">
        <v>3</v>
      </c>
      <c r="D834" s="17">
        <v>1.1361726056971726</v>
      </c>
      <c r="E834" s="17">
        <v>6.7225947324889047E-3</v>
      </c>
      <c r="F834" s="17">
        <v>0.35467631433622238</v>
      </c>
      <c r="G834" s="17">
        <v>0.35467631433622238</v>
      </c>
      <c r="H834" s="17">
        <v>6.0873987400275102E-2</v>
      </c>
      <c r="I834" s="17">
        <v>0</v>
      </c>
      <c r="J834" s="17">
        <v>3.6524392440165063</v>
      </c>
      <c r="K834" s="17">
        <v>6.0873987400275102E-2</v>
      </c>
      <c r="L834" s="17">
        <v>-0.99999999999999956</v>
      </c>
      <c r="M834" s="17">
        <v>-0.99999999999999956</v>
      </c>
      <c r="N834" s="17">
        <v>1.2174797480055024</v>
      </c>
      <c r="O834" s="17">
        <v>5.1432881640498991</v>
      </c>
      <c r="P834" s="17">
        <v>0.77508004005474151</v>
      </c>
      <c r="Q834" s="17">
        <v>5.3777786218777424</v>
      </c>
      <c r="R834" s="17">
        <v>1.8536809419882476</v>
      </c>
      <c r="S834" s="17">
        <v>0.33415900185762903</v>
      </c>
      <c r="T834" s="17">
        <v>0.24837382415119902</v>
      </c>
      <c r="U834" s="17">
        <v>-7.2932550146958638E-2</v>
      </c>
      <c r="V834" s="17">
        <v>2.5789276951897686E-3</v>
      </c>
      <c r="W834" s="17">
        <v>18.052208646271367</v>
      </c>
      <c r="X834" s="17">
        <v>0.15906963495637633</v>
      </c>
      <c r="Y834" s="17">
        <v>-0.99999999999999956</v>
      </c>
      <c r="Z834" s="17">
        <v>-0.99999999999999956</v>
      </c>
      <c r="AA834" s="17">
        <v>29.587208623818768</v>
      </c>
      <c r="AB834" s="17">
        <v>-1.5185128093070798E-2</v>
      </c>
      <c r="AC834" s="17">
        <v>0.36065896104378925</v>
      </c>
      <c r="AD834" s="17">
        <v>-0.15184745223953561</v>
      </c>
      <c r="AE834" s="17">
        <v>9.6813190355591345</v>
      </c>
      <c r="AF834" s="17">
        <v>0.3</v>
      </c>
      <c r="AG834" s="17">
        <v>-0.99999999999999956</v>
      </c>
      <c r="AH834" s="17">
        <v>-0.99999999999999956</v>
      </c>
      <c r="AI834" s="17">
        <v>8.6270476035552213E-2</v>
      </c>
      <c r="AJ834" s="17">
        <v>2.5789276951897686E-3</v>
      </c>
      <c r="AK834" s="17">
        <v>-6.283010335820817E-2</v>
      </c>
      <c r="AL834" s="17">
        <v>-1.6524627165939804E-2</v>
      </c>
      <c r="AM834" s="17">
        <v>-9.3475884910211526E-2</v>
      </c>
      <c r="AN834" s="17">
        <v>-9.5659018244859992E-2</v>
      </c>
      <c r="AO834" s="17">
        <v>-2.6510476395463289</v>
      </c>
      <c r="AP834" s="17">
        <v>-2.4740985919511993</v>
      </c>
      <c r="AQ834" s="17">
        <v>21.704647890287877</v>
      </c>
      <c r="AR834" s="17">
        <v>0.51217920355705893</v>
      </c>
      <c r="AS834" s="17">
        <v>0.2199436223566516</v>
      </c>
      <c r="AT834" s="17">
        <v>-0.99999999999999956</v>
      </c>
      <c r="AU834" s="17">
        <v>-0.99999999999999956</v>
      </c>
      <c r="AV834" s="17">
        <v>2.20835725632447</v>
      </c>
      <c r="AW834" s="17">
        <v>32.256398195917434</v>
      </c>
      <c r="AX834" s="17">
        <v>34.239700486147477</v>
      </c>
      <c r="AY834" s="17">
        <v>-8.7643161416291415E-2</v>
      </c>
      <c r="AZ834" s="17">
        <v>-34.369882805658939</v>
      </c>
      <c r="BA834" s="22">
        <v>1354.8096633064827</v>
      </c>
      <c r="CU834" t="e">
        <v>#N/A</v>
      </c>
      <c r="CV834" t="e">
        <v>#N/A</v>
      </c>
    </row>
    <row r="835" spans="1:100" x14ac:dyDescent="0.25">
      <c r="A835">
        <v>2410</v>
      </c>
      <c r="B835" t="s">
        <v>1248</v>
      </c>
      <c r="C835" s="22">
        <v>3</v>
      </c>
      <c r="D835" s="17">
        <v>5.500775975226321</v>
      </c>
      <c r="E835" s="17">
        <v>6.1761553386896779E-3</v>
      </c>
      <c r="F835" s="17">
        <v>-0.56001502091441857</v>
      </c>
      <c r="G835" s="17">
        <v>-0.56001502091441857</v>
      </c>
      <c r="H835" s="17">
        <v>0.32488807348981624</v>
      </c>
      <c r="I835" s="17">
        <v>0</v>
      </c>
      <c r="J835" s="17">
        <v>19.493284409388959</v>
      </c>
      <c r="K835" s="17">
        <v>0.32488807348981624</v>
      </c>
      <c r="L835" s="17">
        <v>-0.99999999999999811</v>
      </c>
      <c r="M835" s="17">
        <v>-0.99999999999999811</v>
      </c>
      <c r="N835" s="17">
        <v>6.4977614697963251</v>
      </c>
      <c r="O835" s="17">
        <v>24.434045363700871</v>
      </c>
      <c r="P835" s="17">
        <v>1.5072446345890478</v>
      </c>
      <c r="Q835" s="17">
        <v>-6.1998873424494727E-2</v>
      </c>
      <c r="R835" s="17">
        <v>0.15085241469597152</v>
      </c>
      <c r="S835" s="17">
        <v>0.33333333333333298</v>
      </c>
      <c r="T835" s="17">
        <v>0.35828840526942146</v>
      </c>
      <c r="U835" s="17">
        <v>0.36492195384182413</v>
      </c>
      <c r="V835" s="17">
        <v>0.33004946315561678</v>
      </c>
      <c r="W835" s="17">
        <v>42.468203284415146</v>
      </c>
      <c r="X835" s="17">
        <v>3.8443143887324602</v>
      </c>
      <c r="Y835" s="17">
        <v>-0.99999999999999811</v>
      </c>
      <c r="Z835" s="17">
        <v>-0.99999999999999811</v>
      </c>
      <c r="AA835" s="17">
        <v>81.90164522387407</v>
      </c>
      <c r="AB835" s="17">
        <v>0.24526200627585074</v>
      </c>
      <c r="AC835" s="17">
        <v>0.35219345443684635</v>
      </c>
      <c r="AD835" s="17">
        <v>0.18819632978256179</v>
      </c>
      <c r="AE835" s="17">
        <v>39.282589524762919</v>
      </c>
      <c r="AF835" s="17">
        <v>0.9</v>
      </c>
      <c r="AG835" s="17">
        <v>-0.99999999999999811</v>
      </c>
      <c r="AH835" s="17">
        <v>-0.99999999999999811</v>
      </c>
      <c r="AI835" s="17">
        <v>0</v>
      </c>
      <c r="AJ835" s="17">
        <v>0.33004946315561678</v>
      </c>
      <c r="AK835" s="17">
        <v>-0.1840909385126798</v>
      </c>
      <c r="AL835" s="17">
        <v>-3.4669456698292807E-2</v>
      </c>
      <c r="AM835" s="17">
        <v>9.935707310609411E-2</v>
      </c>
      <c r="AN835" s="17">
        <v>0.50262711655374581</v>
      </c>
      <c r="AO835" s="17">
        <v>1.5634721350889522</v>
      </c>
      <c r="AP835" s="17">
        <v>12.392330630352177</v>
      </c>
      <c r="AQ835" s="17">
        <v>61.961487693804116</v>
      </c>
      <c r="AR835" s="17">
        <v>1.3865931556001949</v>
      </c>
      <c r="AS835" s="17">
        <v>4.1692024622222776</v>
      </c>
      <c r="AT835" s="17">
        <v>-0.99999999999999811</v>
      </c>
      <c r="AU835" s="17">
        <v>-0.99999999999999811</v>
      </c>
      <c r="AV835" s="17">
        <v>-0.40916260621844719</v>
      </c>
      <c r="AW835" s="17">
        <v>118.72802121792704</v>
      </c>
      <c r="AX835" s="17">
        <v>151.73296753348882</v>
      </c>
      <c r="AY835" s="17">
        <v>0.25282420748522516</v>
      </c>
      <c r="AZ835" s="17">
        <v>59.957008268123133</v>
      </c>
      <c r="BA835" s="22">
        <v>1612.5098875358917</v>
      </c>
      <c r="CU835" t="e">
        <v>#N/A</v>
      </c>
      <c r="CV835" t="e">
        <v>#N/A</v>
      </c>
    </row>
    <row r="836" spans="1:100" x14ac:dyDescent="0.25">
      <c r="A836">
        <v>2411</v>
      </c>
      <c r="B836" t="s">
        <v>1249</v>
      </c>
      <c r="C836" s="22">
        <v>3</v>
      </c>
      <c r="D836" s="17">
        <v>1.0652963020263322</v>
      </c>
      <c r="E836" s="17">
        <v>0</v>
      </c>
      <c r="F836" s="17">
        <v>-0.39316245558127844</v>
      </c>
      <c r="G836" s="17">
        <v>-0.39316245558127844</v>
      </c>
      <c r="H836" s="17">
        <v>5.4597967385562204E-2</v>
      </c>
      <c r="I836" s="17">
        <v>0</v>
      </c>
      <c r="J836" s="17">
        <v>3.2758780431337322</v>
      </c>
      <c r="K836" s="17">
        <v>5.4597967385562204E-2</v>
      </c>
      <c r="L836" s="17">
        <v>-1</v>
      </c>
      <c r="M836" s="17">
        <v>-1</v>
      </c>
      <c r="N836" s="17">
        <v>1.0919593477112439</v>
      </c>
      <c r="O836" s="17">
        <v>3.9480118895787855</v>
      </c>
      <c r="P836" s="17">
        <v>-8.2330083191600928E-2</v>
      </c>
      <c r="Q836" s="17">
        <v>-2.1563216766647946</v>
      </c>
      <c r="R836" s="17">
        <v>-0.78096244570454254</v>
      </c>
      <c r="S836" s="17">
        <v>0.33333333333333348</v>
      </c>
      <c r="T836" s="17">
        <v>0.37858796233932401</v>
      </c>
      <c r="U836" s="17">
        <v>8.9795420463308767E-2</v>
      </c>
      <c r="V836" s="17">
        <v>-9.7246848796604564E-3</v>
      </c>
      <c r="W836" s="17">
        <v>29.495762554829742</v>
      </c>
      <c r="X836" s="17">
        <v>1.0034115298683579</v>
      </c>
      <c r="Y836" s="17">
        <v>-1</v>
      </c>
      <c r="Z836" s="17">
        <v>-1</v>
      </c>
      <c r="AA836" s="17">
        <v>69.897022987698193</v>
      </c>
      <c r="AB836" s="17">
        <v>0.19447089028404527</v>
      </c>
      <c r="AC836" s="17">
        <v>0.41943796438836656</v>
      </c>
      <c r="AD836" s="17">
        <v>0.20973560289904875</v>
      </c>
      <c r="AE836" s="17">
        <v>41.182222878573029</v>
      </c>
      <c r="AF836" s="17">
        <v>0.7857142857142857</v>
      </c>
      <c r="AG836" s="17">
        <v>-1</v>
      </c>
      <c r="AH836" s="17">
        <v>-1</v>
      </c>
      <c r="AI836" s="17">
        <v>0</v>
      </c>
      <c r="AJ836" s="17">
        <v>-9.7246848796604564E-3</v>
      </c>
      <c r="AK836" s="17">
        <v>0.11841383253401158</v>
      </c>
      <c r="AL836" s="17">
        <v>0.29515529675268504</v>
      </c>
      <c r="AM836" s="17">
        <v>4.0761313384311167E-3</v>
      </c>
      <c r="AN836" s="17">
        <v>0.38762819531037473</v>
      </c>
      <c r="AO836" s="17">
        <v>0.69397244613083608</v>
      </c>
      <c r="AP836" s="17">
        <v>11.166481366522795</v>
      </c>
      <c r="AQ836" s="17">
        <v>32.771640597963462</v>
      </c>
      <c r="AR836" s="17">
        <v>0.79199203125630591</v>
      </c>
      <c r="AS836" s="17">
        <v>1.0580094972539205</v>
      </c>
      <c r="AT836" s="17">
        <v>-1</v>
      </c>
      <c r="AU836" s="17">
        <v>-1</v>
      </c>
      <c r="AV836" s="17">
        <v>-1.174124901285821</v>
      </c>
      <c r="AW836" s="17">
        <v>85.011516243799832</v>
      </c>
      <c r="AX836" s="17">
        <v>84.039047755833792</v>
      </c>
      <c r="AY836" s="17">
        <v>0.27647967226196019</v>
      </c>
      <c r="AZ836" s="17">
        <v>50.190266793120159</v>
      </c>
      <c r="BA836" s="22">
        <v>1419.8443201958055</v>
      </c>
      <c r="CU836" t="e">
        <v>#N/A</v>
      </c>
      <c r="CV836" t="e">
        <v>#N/A</v>
      </c>
    </row>
    <row r="837" spans="1:100" x14ac:dyDescent="0.25">
      <c r="A837">
        <v>2412</v>
      </c>
      <c r="B837" t="s">
        <v>1250</v>
      </c>
      <c r="C837" s="22">
        <v>3</v>
      </c>
      <c r="D837" s="17">
        <v>3.3036380959976155</v>
      </c>
      <c r="E837" s="17">
        <v>6.3250320719041731E-3</v>
      </c>
      <c r="F837" s="17">
        <v>0.54647210236092192</v>
      </c>
      <c r="G837" s="17">
        <v>0.54647210236092192</v>
      </c>
      <c r="H837" s="17">
        <v>3.0643493505531836E-2</v>
      </c>
      <c r="I837" s="17">
        <v>0</v>
      </c>
      <c r="J837" s="17">
        <v>1.8386096103319085</v>
      </c>
      <c r="K837" s="17">
        <v>3.0643493505531836E-2</v>
      </c>
      <c r="L837" s="17">
        <v>-1.0000000000000004</v>
      </c>
      <c r="M837" s="17">
        <v>-1.0000000000000004</v>
      </c>
      <c r="N837" s="17">
        <v>0.61286987011063754</v>
      </c>
      <c r="O837" s="17">
        <v>5.6887198086904514</v>
      </c>
      <c r="P837" s="17">
        <v>-8.5822262074802314E-2</v>
      </c>
      <c r="Q837" s="17">
        <v>-0.83327676495801573</v>
      </c>
      <c r="R837" s="17">
        <v>-0.34326792573074183</v>
      </c>
      <c r="S837" s="17">
        <v>0.3333333333333337</v>
      </c>
      <c r="T837" s="17">
        <v>0.34767670439042575</v>
      </c>
      <c r="U837" s="17">
        <v>0.61532416396640266</v>
      </c>
      <c r="V837" s="17">
        <v>0.13549137338883649</v>
      </c>
      <c r="W837" s="17">
        <v>56.047283262938649</v>
      </c>
      <c r="X837" s="17">
        <v>3.9389548114739483</v>
      </c>
      <c r="Y837" s="17">
        <v>-1.0000000000000004</v>
      </c>
      <c r="Z837" s="17">
        <v>-1.0000000000000004</v>
      </c>
      <c r="AA837" s="17">
        <v>96.80813552815674</v>
      </c>
      <c r="AB837" s="17">
        <v>0.43782257159960403</v>
      </c>
      <c r="AC837" s="17">
        <v>0.15246229698411359</v>
      </c>
      <c r="AD837" s="17">
        <v>0.23179753523525914</v>
      </c>
      <c r="AE837" s="17">
        <v>41.104120190948819</v>
      </c>
      <c r="AF837" s="17">
        <v>0.76470588235294112</v>
      </c>
      <c r="AG837" s="17">
        <v>-1.0000000000000004</v>
      </c>
      <c r="AH837" s="17">
        <v>-1.0000000000000004</v>
      </c>
      <c r="AI837" s="17">
        <v>-9.0186288783474684E-3</v>
      </c>
      <c r="AJ837" s="17">
        <v>0.13549137338883649</v>
      </c>
      <c r="AK837" s="17">
        <v>-2.0326122698917627E-2</v>
      </c>
      <c r="AL837" s="17">
        <v>-7.4569613766862775E-2</v>
      </c>
      <c r="AM837" s="17">
        <v>0.14799906771875729</v>
      </c>
      <c r="AN837" s="17">
        <v>-5.7408395210031285E-2</v>
      </c>
      <c r="AO837" s="17">
        <v>3.5983460794743434</v>
      </c>
      <c r="AP837" s="17">
        <v>-1.8080579490850961</v>
      </c>
      <c r="AQ837" s="17">
        <v>57.885892873270556</v>
      </c>
      <c r="AR837" s="17">
        <v>1.4318255750789979</v>
      </c>
      <c r="AS837" s="17">
        <v>3.9695983049794816</v>
      </c>
      <c r="AT837" s="17">
        <v>-1.0000000000000004</v>
      </c>
      <c r="AU837" s="17">
        <v>-1.0000000000000004</v>
      </c>
      <c r="AV837" s="17">
        <v>0.20320417663018028</v>
      </c>
      <c r="AW837" s="17">
        <v>100.68879738776211</v>
      </c>
      <c r="AX837" s="17">
        <v>114.05756214907881</v>
      </c>
      <c r="AY837" s="17">
        <v>0.17308395633756479</v>
      </c>
      <c r="AZ837" s="17">
        <v>7.9855034893577415</v>
      </c>
      <c r="BA837" s="22">
        <v>1473.2212937193624</v>
      </c>
      <c r="CU837" t="e">
        <v>#N/A</v>
      </c>
      <c r="CV837" t="e">
        <v>#N/A</v>
      </c>
    </row>
    <row r="838" spans="1:100" x14ac:dyDescent="0.25">
      <c r="A838">
        <v>2415</v>
      </c>
      <c r="B838" t="s">
        <v>1251</v>
      </c>
      <c r="C838" s="22">
        <v>3</v>
      </c>
      <c r="D838" s="17">
        <v>5.129104522981792</v>
      </c>
      <c r="E838" s="17">
        <v>-0.26275651658666815</v>
      </c>
      <c r="F838" s="17">
        <v>0.19136146924501016</v>
      </c>
      <c r="G838" s="17">
        <v>0.14435769223728048</v>
      </c>
      <c r="H838" s="17">
        <v>7.0462822651843476E-2</v>
      </c>
      <c r="I838" s="17">
        <v>0</v>
      </c>
      <c r="J838" s="17">
        <v>4.2277693591106118</v>
      </c>
      <c r="K838" s="17">
        <v>7.0462822651843476E-2</v>
      </c>
      <c r="L838" s="17">
        <v>-0.99999999999999967</v>
      </c>
      <c r="M838" s="17">
        <v>-0.99999999999999967</v>
      </c>
      <c r="N838" s="17">
        <v>1.4092564530368685</v>
      </c>
      <c r="O838" s="17">
        <v>9.5012315743296867</v>
      </c>
      <c r="P838" s="17">
        <v>0.28212167985487324</v>
      </c>
      <c r="Q838" s="17">
        <v>-0.56951708520639432</v>
      </c>
      <c r="R838" s="17">
        <v>-0.13260067155578872</v>
      </c>
      <c r="S838" s="17">
        <v>0.33333333333333326</v>
      </c>
      <c r="T838" s="17">
        <v>0.33176520103661211</v>
      </c>
      <c r="U838" s="17">
        <v>0.44477027358584231</v>
      </c>
      <c r="V838" s="17">
        <v>0.15127230811964026</v>
      </c>
      <c r="W838" s="17">
        <v>47.62713173694334</v>
      </c>
      <c r="X838" s="17">
        <v>3.2797825224825914</v>
      </c>
      <c r="Y838" s="17">
        <v>-0.99999999999999967</v>
      </c>
      <c r="Z838" s="17">
        <v>-0.99999999999999967</v>
      </c>
      <c r="AA838" s="17">
        <v>85.83746164264403</v>
      </c>
      <c r="AB838" s="17">
        <v>0.30575078227289559</v>
      </c>
      <c r="AC838" s="17">
        <v>0.24991647405771386</v>
      </c>
      <c r="AD838" s="17">
        <v>0.21119135521451923</v>
      </c>
      <c r="AE838" s="17">
        <v>38.342930577256411</v>
      </c>
      <c r="AF838" s="17">
        <v>0.66666666666666663</v>
      </c>
      <c r="AG838" s="17">
        <v>-0.99999999999999967</v>
      </c>
      <c r="AH838" s="17">
        <v>-0.99999999999999967</v>
      </c>
      <c r="AI838" s="17">
        <v>0</v>
      </c>
      <c r="AJ838" s="17">
        <v>0.15127230811964026</v>
      </c>
      <c r="AK838" s="17">
        <v>5.0797702154892363E-2</v>
      </c>
      <c r="AL838" s="17">
        <v>0.13343401379143804</v>
      </c>
      <c r="AM838" s="17">
        <v>0.30825616230655845</v>
      </c>
      <c r="AN838" s="17">
        <v>-1.3039703040792581E-2</v>
      </c>
      <c r="AO838" s="17">
        <v>7.9603925684384205</v>
      </c>
      <c r="AP838" s="17">
        <v>0.34117749293737554</v>
      </c>
      <c r="AQ838" s="17">
        <v>51.85490109605395</v>
      </c>
      <c r="AR838" s="17">
        <v>1.2611411160754287</v>
      </c>
      <c r="AS838" s="17">
        <v>3.3502453451344358</v>
      </c>
      <c r="AT838" s="17">
        <v>-0.99999999999999967</v>
      </c>
      <c r="AU838" s="17">
        <v>-0.99999999999999967</v>
      </c>
      <c r="AV838" s="17">
        <v>1.175702068149187E-2</v>
      </c>
      <c r="AW838" s="17">
        <v>95.6798707099111</v>
      </c>
      <c r="AX838" s="17">
        <v>110.80710152187508</v>
      </c>
      <c r="AY838" s="17">
        <v>0.29674178240380544</v>
      </c>
      <c r="AZ838" s="17">
        <v>23.151910147951366</v>
      </c>
      <c r="BA838" s="22">
        <v>1500.466056027698</v>
      </c>
      <c r="CU838" t="e">
        <v>#N/A</v>
      </c>
      <c r="CV838" t="e">
        <v>#N/A</v>
      </c>
    </row>
    <row r="839" spans="1:100" x14ac:dyDescent="0.25">
      <c r="A839">
        <v>2421</v>
      </c>
      <c r="B839" t="s">
        <v>1252</v>
      </c>
      <c r="C839" s="22">
        <v>3</v>
      </c>
      <c r="D839" s="17">
        <v>5.3491486542473847</v>
      </c>
      <c r="E839" s="17">
        <v>0.14733094992021623</v>
      </c>
      <c r="F839" s="17">
        <v>-0.1824750967748579</v>
      </c>
      <c r="G839" s="17">
        <v>-0.14909592199621391</v>
      </c>
      <c r="H839" s="17">
        <v>0.28347063564739905</v>
      </c>
      <c r="I839" s="17">
        <v>-6.2040089730260083E-5</v>
      </c>
      <c r="J839" s="17">
        <v>17.004515733460114</v>
      </c>
      <c r="K839" s="17">
        <v>0.28340859555766879</v>
      </c>
      <c r="L839" s="17">
        <v>-1.0000000000000013</v>
      </c>
      <c r="M839" s="17">
        <v>-1.0000000000000013</v>
      </c>
      <c r="N839" s="17">
        <v>5.6681719111533742</v>
      </c>
      <c r="O839" s="17">
        <v>22.204568465711279</v>
      </c>
      <c r="P839" s="17">
        <v>0.29348763995616861</v>
      </c>
      <c r="Q839" s="17">
        <v>-1.4519252805044751</v>
      </c>
      <c r="R839" s="17">
        <v>-0.47491054203330185</v>
      </c>
      <c r="S839" s="17">
        <v>0.3333333333333337</v>
      </c>
      <c r="T839" s="17">
        <v>0.3333333333333337</v>
      </c>
      <c r="U839" s="17">
        <v>0.39726619939004748</v>
      </c>
      <c r="V839" s="17">
        <v>0.18418479040246294</v>
      </c>
      <c r="W839" s="17">
        <v>38.588362436060351</v>
      </c>
      <c r="X839" s="17">
        <v>3.0774316110839663</v>
      </c>
      <c r="Y839" s="17">
        <v>-1.0000000000000013</v>
      </c>
      <c r="Z839" s="17">
        <v>-1.0000000000000013</v>
      </c>
      <c r="AA839" s="17">
        <v>83.16394457925017</v>
      </c>
      <c r="AB839" s="17">
        <v>0.20981067968290248</v>
      </c>
      <c r="AC839" s="17">
        <v>0.40312553203803714</v>
      </c>
      <c r="AD839" s="17">
        <v>0.28807364198352114</v>
      </c>
      <c r="AE839" s="17">
        <v>45.050492685223034</v>
      </c>
      <c r="AF839" s="17">
        <v>0.7857142857142857</v>
      </c>
      <c r="AG839" s="17">
        <v>-1.0000000000000013</v>
      </c>
      <c r="AH839" s="17">
        <v>-1.0000000000000013</v>
      </c>
      <c r="AI839" s="17">
        <v>-2.6584020260273823E-2</v>
      </c>
      <c r="AJ839" s="17">
        <v>0.18418479040246294</v>
      </c>
      <c r="AK839" s="17">
        <v>-5.3106663149718888E-2</v>
      </c>
      <c r="AL839" s="17">
        <v>-8.5626710844924847E-2</v>
      </c>
      <c r="AM839" s="17">
        <v>-5.3942115067455963E-2</v>
      </c>
      <c r="AN839" s="17">
        <v>9.4605978541857136E-2</v>
      </c>
      <c r="AO839" s="17">
        <v>-1.6140861924349938</v>
      </c>
      <c r="AP839" s="17">
        <v>1.9370159093218042</v>
      </c>
      <c r="AQ839" s="17">
        <v>55.592878169520525</v>
      </c>
      <c r="AR839" s="17">
        <v>1.248117656459178</v>
      </c>
      <c r="AS839" s="17">
        <v>3.3608402066416354</v>
      </c>
      <c r="AT839" s="17">
        <v>-1.0000000000000013</v>
      </c>
      <c r="AU839" s="17">
        <v>-1.0000000000000013</v>
      </c>
      <c r="AV839" s="17">
        <v>-0.62400646402951565</v>
      </c>
      <c r="AW839" s="17">
        <v>107.30552895428326</v>
      </c>
      <c r="AX839" s="17">
        <v>125.19232758932409</v>
      </c>
      <c r="AY839" s="17">
        <v>0.32319141741090146</v>
      </c>
      <c r="AZ839" s="17">
        <v>24.583802699671828</v>
      </c>
      <c r="BA839" s="22">
        <v>1508.8138199648181</v>
      </c>
      <c r="CU839" t="e">
        <v>#N/A</v>
      </c>
      <c r="CV839" t="e">
        <v>#N/A</v>
      </c>
    </row>
    <row r="840" spans="1:100" x14ac:dyDescent="0.25">
      <c r="A840">
        <v>2423</v>
      </c>
      <c r="B840" t="s">
        <v>1253</v>
      </c>
      <c r="C840" s="22">
        <v>3</v>
      </c>
      <c r="D840" s="17">
        <v>5.3914304956733474</v>
      </c>
      <c r="E840" s="17">
        <v>0.27828985541514883</v>
      </c>
      <c r="F840" s="17">
        <v>-0.18973732962161671</v>
      </c>
      <c r="G840" s="17">
        <v>-9.971800008081004E-2</v>
      </c>
      <c r="H840" s="17">
        <v>0.2519086305936365</v>
      </c>
      <c r="I840" s="17">
        <v>0</v>
      </c>
      <c r="J840" s="17">
        <v>15.114517835618187</v>
      </c>
      <c r="K840" s="17">
        <v>0.2519086305936365</v>
      </c>
      <c r="L840" s="17">
        <v>-0.99999999999999911</v>
      </c>
      <c r="M840" s="17">
        <v>-0.99999999999999911</v>
      </c>
      <c r="N840" s="17">
        <v>5.0381726118727297</v>
      </c>
      <c r="O840" s="17">
        <v>20.406230331210722</v>
      </c>
      <c r="P840" s="17">
        <v>-1.1282899069940548</v>
      </c>
      <c r="Q840" s="17">
        <v>-0.4478841846924595</v>
      </c>
      <c r="R840" s="17">
        <v>-0.34061885147240889</v>
      </c>
      <c r="S840" s="17">
        <v>0.33333333333333282</v>
      </c>
      <c r="T840" s="17">
        <v>0.23592581308687172</v>
      </c>
      <c r="U840" s="17">
        <v>7.7837973259154425E-2</v>
      </c>
      <c r="V840" s="17">
        <v>-3.7917166637978228E-4</v>
      </c>
      <c r="W840" s="17">
        <v>15.792372696773713</v>
      </c>
      <c r="X840" s="17">
        <v>0.61291858832982637</v>
      </c>
      <c r="Y840" s="17">
        <v>-0.99999999999999911</v>
      </c>
      <c r="Z840" s="17">
        <v>-0.99999999999999911</v>
      </c>
      <c r="AA840" s="17">
        <v>22.142280930675796</v>
      </c>
      <c r="AB840" s="17">
        <v>2.4745075326859108E-2</v>
      </c>
      <c r="AC840" s="17">
        <v>-7.4145556956796366E-2</v>
      </c>
      <c r="AD840" s="17">
        <v>0.18321102333742684</v>
      </c>
      <c r="AE840" s="17">
        <v>6.6905270853744803</v>
      </c>
      <c r="AF840" s="17">
        <v>0.58333333333333337</v>
      </c>
      <c r="AG840" s="17">
        <v>-0.99999999999999911</v>
      </c>
      <c r="AH840" s="17">
        <v>-0.99999999999999911</v>
      </c>
      <c r="AI840" s="17">
        <v>-1.4145432133947956E-2</v>
      </c>
      <c r="AJ840" s="17">
        <v>-3.7917166637978228E-4</v>
      </c>
      <c r="AK840" s="17">
        <v>-0.13226631864108873</v>
      </c>
      <c r="AL840" s="17">
        <v>0.11257209265858162</v>
      </c>
      <c r="AM840" s="17">
        <v>0.18266842127358235</v>
      </c>
      <c r="AN840" s="17">
        <v>-0.11990661755981412</v>
      </c>
      <c r="AO840" s="17">
        <v>3.9053789386341169</v>
      </c>
      <c r="AP840" s="17">
        <v>-2.4348049757024448</v>
      </c>
      <c r="AQ840" s="17">
        <v>30.906890532391895</v>
      </c>
      <c r="AR840" s="17">
        <v>0.64671794801297933</v>
      </c>
      <c r="AS840" s="17">
        <v>0.8648272189234627</v>
      </c>
      <c r="AT840" s="17">
        <v>-0.99999999999999911</v>
      </c>
      <c r="AU840" s="17">
        <v>-0.99999999999999911</v>
      </c>
      <c r="AV840" s="17">
        <v>-0.4403368515532185</v>
      </c>
      <c r="AW840" s="17">
        <v>40.113706286184041</v>
      </c>
      <c r="AX840" s="17">
        <v>39.792880476867083</v>
      </c>
      <c r="AY840" s="17">
        <v>1.3724942779821999E-2</v>
      </c>
      <c r="AZ840" s="17">
        <v>-34.322198211362938</v>
      </c>
      <c r="BA840" s="22">
        <v>1346.0948117638598</v>
      </c>
      <c r="CU840" t="e">
        <v>#N/A</v>
      </c>
      <c r="CV840" t="e">
        <v>#N/A</v>
      </c>
    </row>
    <row r="841" spans="1:100" x14ac:dyDescent="0.25">
      <c r="A841">
        <v>2424</v>
      </c>
      <c r="B841" t="s">
        <v>1254</v>
      </c>
      <c r="C841" s="22">
        <v>3</v>
      </c>
      <c r="D841" s="17">
        <v>4.0292954494128113</v>
      </c>
      <c r="E841" s="17">
        <v>0</v>
      </c>
      <c r="F841" s="17">
        <v>-0.26330378625774886</v>
      </c>
      <c r="G841" s="17">
        <v>-0.26330378625774886</v>
      </c>
      <c r="H841" s="17">
        <v>0.10392167479049629</v>
      </c>
      <c r="I841" s="17">
        <v>0</v>
      </c>
      <c r="J841" s="17">
        <v>6.2353004874297806</v>
      </c>
      <c r="K841" s="17">
        <v>0.10392167479049629</v>
      </c>
      <c r="L841" s="17">
        <v>-0.99999999999999867</v>
      </c>
      <c r="M841" s="17">
        <v>-0.99999999999999867</v>
      </c>
      <c r="N841" s="17">
        <v>2.0784334958099282</v>
      </c>
      <c r="O841" s="17">
        <v>10.001292150584835</v>
      </c>
      <c r="P841" s="17">
        <v>0.12059626189099276</v>
      </c>
      <c r="Q841" s="17">
        <v>0.38485772705786725</v>
      </c>
      <c r="R841" s="17">
        <v>1.9980552893911596E-2</v>
      </c>
      <c r="S841" s="17">
        <v>0.33333333333333276</v>
      </c>
      <c r="T841" s="17">
        <v>0.31240156556557569</v>
      </c>
      <c r="U841" s="17">
        <v>-0.25183904948411645</v>
      </c>
      <c r="V841" s="17">
        <v>0</v>
      </c>
      <c r="W841" s="17">
        <v>11.598966984971844</v>
      </c>
      <c r="X841" s="17">
        <v>-0.472964275485449</v>
      </c>
      <c r="Y841" s="17">
        <v>-0.99999999999999867</v>
      </c>
      <c r="Z841" s="17">
        <v>-0.99999999999999867</v>
      </c>
      <c r="AA841" s="17">
        <v>19.950389671011386</v>
      </c>
      <c r="AB841" s="17">
        <v>0.24923948837526419</v>
      </c>
      <c r="AC841" s="17">
        <v>0.15495879436342491</v>
      </c>
      <c r="AD841" s="17">
        <v>-0.2375694400757766</v>
      </c>
      <c r="AE841" s="17">
        <v>8.331442133145643</v>
      </c>
      <c r="AF841" s="17">
        <v>0.125</v>
      </c>
      <c r="AG841" s="17">
        <v>-0.99999999999999867</v>
      </c>
      <c r="AH841" s="17">
        <v>-0.99999999999999867</v>
      </c>
      <c r="AI841" s="17">
        <v>0</v>
      </c>
      <c r="AJ841" s="17">
        <v>0</v>
      </c>
      <c r="AK841" s="17">
        <v>0.68159766195151872</v>
      </c>
      <c r="AL841" s="17">
        <v>0.27049897462846167</v>
      </c>
      <c r="AM841" s="17">
        <v>-6.4105249947679993E-2</v>
      </c>
      <c r="AN841" s="17">
        <v>0.47687451774572281</v>
      </c>
      <c r="AO841" s="17">
        <v>1.8053570610655945</v>
      </c>
      <c r="AP841" s="17">
        <v>13.274357816785377</v>
      </c>
      <c r="AQ841" s="17">
        <v>17.834267472401628</v>
      </c>
      <c r="AR841" s="17">
        <v>0.39389584941479261</v>
      </c>
      <c r="AS841" s="17">
        <v>-0.36904260069495265</v>
      </c>
      <c r="AT841" s="17">
        <v>-0.99999999999999867</v>
      </c>
      <c r="AU841" s="17">
        <v>-0.99999999999999867</v>
      </c>
      <c r="AV841" s="17">
        <v>-0.24332323336383729</v>
      </c>
      <c r="AW841" s="17">
        <v>43.226039638381621</v>
      </c>
      <c r="AX841" s="17">
        <v>43.226039638381621</v>
      </c>
      <c r="AY841" s="17">
        <v>2.3536266350223378E-2</v>
      </c>
      <c r="AZ841" s="17">
        <v>-5.1487546797120416</v>
      </c>
      <c r="BA841" s="22">
        <v>1411.8100530366537</v>
      </c>
      <c r="CU841" t="e">
        <v>#N/A</v>
      </c>
      <c r="CV841" t="e">
        <v>#N/A</v>
      </c>
    </row>
    <row r="842" spans="1:100" x14ac:dyDescent="0.25">
      <c r="A842">
        <v>2425</v>
      </c>
      <c r="B842" t="s">
        <v>1255</v>
      </c>
      <c r="C842" s="22">
        <v>3</v>
      </c>
      <c r="D842" s="17">
        <v>1.8452100345628391</v>
      </c>
      <c r="E842" s="17">
        <v>-0.59324229822487884</v>
      </c>
      <c r="F842" s="17">
        <v>-0.4084186197518892</v>
      </c>
      <c r="G842" s="17">
        <v>-0.58401849264628991</v>
      </c>
      <c r="H842" s="17">
        <v>0.22081179512106272</v>
      </c>
      <c r="I842" s="17">
        <v>0</v>
      </c>
      <c r="J842" s="17">
        <v>13.248707707263764</v>
      </c>
      <c r="K842" s="17">
        <v>0.22081179512106272</v>
      </c>
      <c r="L842" s="17">
        <v>-0.99999999999999956</v>
      </c>
      <c r="M842" s="17">
        <v>-0.99999999999999956</v>
      </c>
      <c r="N842" s="17">
        <v>4.4162359024212554</v>
      </c>
      <c r="O842" s="17">
        <v>14.509899249180313</v>
      </c>
      <c r="P842" s="17">
        <v>1.8951308498278165</v>
      </c>
      <c r="Q842" s="17">
        <v>1.9389471449180762</v>
      </c>
      <c r="R842" s="17">
        <v>0.70414999133244727</v>
      </c>
      <c r="S842" s="17">
        <v>0.3333333333333332</v>
      </c>
      <c r="T842" s="17">
        <v>0.29453352407501804</v>
      </c>
      <c r="U842" s="17">
        <v>1.6426096679259445E-2</v>
      </c>
      <c r="V842" s="17">
        <v>-5.1971078450550913E-3</v>
      </c>
      <c r="W842" s="17">
        <v>16.731362044859722</v>
      </c>
      <c r="X842" s="17">
        <v>0.41626854337954522</v>
      </c>
      <c r="Y842" s="17">
        <v>-0.99999999999999956</v>
      </c>
      <c r="Z842" s="17">
        <v>-0.99999999999999956</v>
      </c>
      <c r="AA842" s="17">
        <v>25.663360141977279</v>
      </c>
      <c r="AB842" s="17">
        <v>4.8972135127259023E-2</v>
      </c>
      <c r="AC842" s="17">
        <v>-8.049999342092877E-2</v>
      </c>
      <c r="AD842" s="17">
        <v>0.19608482040937228</v>
      </c>
      <c r="AE842" s="17">
        <v>8.2278481057851138</v>
      </c>
      <c r="AF842" s="17">
        <v>0.125</v>
      </c>
      <c r="AG842" s="17">
        <v>-0.99999999999999956</v>
      </c>
      <c r="AH842" s="17">
        <v>-0.99999999999999956</v>
      </c>
      <c r="AI842" s="17">
        <v>0</v>
      </c>
      <c r="AJ842" s="17">
        <v>-5.1971078450550913E-3</v>
      </c>
      <c r="AK842" s="17">
        <v>-0.18234484747252167</v>
      </c>
      <c r="AL842" s="17">
        <v>8.83453280583818E-3</v>
      </c>
      <c r="AM842" s="17">
        <v>0.58146395626803915</v>
      </c>
      <c r="AN842" s="17">
        <v>0.8100118514151663</v>
      </c>
      <c r="AO842" s="17">
        <v>13.62487466933837</v>
      </c>
      <c r="AP842" s="17">
        <v>20.294468949408358</v>
      </c>
      <c r="AQ842" s="17">
        <v>29.980069752123473</v>
      </c>
      <c r="AR842" s="17">
        <v>0.63909584624255567</v>
      </c>
      <c r="AS842" s="17">
        <v>0.63708033850060786</v>
      </c>
      <c r="AT842" s="17">
        <v>-0.99999999999999956</v>
      </c>
      <c r="AU842" s="17">
        <v>-0.99999999999999956</v>
      </c>
      <c r="AV842" s="17">
        <v>0.12013149868615747</v>
      </c>
      <c r="AW842" s="17">
        <v>60.467728340565941</v>
      </c>
      <c r="AX842" s="17">
        <v>59.948017556060435</v>
      </c>
      <c r="AY842" s="17">
        <v>1.2772810504672298E-2</v>
      </c>
      <c r="AZ842" s="17">
        <v>-4.2949046555512709</v>
      </c>
      <c r="BA842" s="22">
        <v>1350.6551636575134</v>
      </c>
      <c r="CU842" t="e">
        <v>#N/A</v>
      </c>
      <c r="CV842" t="e">
        <v>#N/A</v>
      </c>
    </row>
    <row r="843" spans="1:100" x14ac:dyDescent="0.25">
      <c r="A843">
        <v>2429</v>
      </c>
      <c r="B843" t="s">
        <v>1256</v>
      </c>
      <c r="C843" s="22">
        <v>3</v>
      </c>
      <c r="D843" s="17">
        <v>4.8486155239392277</v>
      </c>
      <c r="E843" s="17">
        <v>6.6590331716946852E-2</v>
      </c>
      <c r="F843" s="17">
        <v>1.2415755805645845</v>
      </c>
      <c r="G843" s="17">
        <v>1.2606171241341366</v>
      </c>
      <c r="H843" s="17">
        <v>0.47374908813637517</v>
      </c>
      <c r="I843" s="17">
        <v>-2.12256250365459E-2</v>
      </c>
      <c r="J843" s="17">
        <v>27.15140778598975</v>
      </c>
      <c r="K843" s="17">
        <v>0.45252346309982927</v>
      </c>
      <c r="L843" s="17">
        <v>-1.0000000000000009</v>
      </c>
      <c r="M843" s="17">
        <v>-1.0000000000000009</v>
      </c>
      <c r="N843" s="17">
        <v>9.0504692619965859</v>
      </c>
      <c r="O843" s="17">
        <v>33.260640434063113</v>
      </c>
      <c r="P843" s="17">
        <v>3.8273163351894846E-2</v>
      </c>
      <c r="Q843" s="17">
        <v>4.7655233971872564</v>
      </c>
      <c r="R843" s="17">
        <v>1.5861640925015845</v>
      </c>
      <c r="S843" s="17">
        <v>0.33333333333333381</v>
      </c>
      <c r="T843" s="17">
        <v>0.33333333333333381</v>
      </c>
      <c r="U843" s="17">
        <v>8.6122918168643703E-2</v>
      </c>
      <c r="V843" s="17">
        <v>-7.379099788938856E-2</v>
      </c>
      <c r="W843" s="17">
        <v>9.0590049538437345</v>
      </c>
      <c r="X843" s="17">
        <v>0.11588888890508128</v>
      </c>
      <c r="Y843" s="17">
        <v>-1.0000000000000009</v>
      </c>
      <c r="Z843" s="17">
        <v>-1.0000000000000009</v>
      </c>
      <c r="AA843" s="17">
        <v>41.337988173325648</v>
      </c>
      <c r="AB843" s="17">
        <v>0.26669010262471249</v>
      </c>
      <c r="AC843" s="17">
        <v>8.976212144132141E-2</v>
      </c>
      <c r="AD843" s="17">
        <v>0.25740415847357251</v>
      </c>
      <c r="AE843" s="17">
        <v>30.692819126980325</v>
      </c>
      <c r="AF843" s="17">
        <v>0.72727272727272729</v>
      </c>
      <c r="AG843" s="17">
        <v>-1.0000000000000009</v>
      </c>
      <c r="AH843" s="17">
        <v>-1.0000000000000009</v>
      </c>
      <c r="AI843" s="17">
        <v>6.2884278726277887E-3</v>
      </c>
      <c r="AJ843" s="17">
        <v>-7.379099788938856E-2</v>
      </c>
      <c r="AK843" s="17">
        <v>0.1292247322366516</v>
      </c>
      <c r="AL843" s="17">
        <v>1.2948705960171969E-2</v>
      </c>
      <c r="AM843" s="17">
        <v>2.4065952845430602E-2</v>
      </c>
      <c r="AN843" s="17">
        <v>-0.13151127049914874</v>
      </c>
      <c r="AO843" s="17">
        <v>1.2477724823190215</v>
      </c>
      <c r="AP843" s="17">
        <v>-3.2230382326778595</v>
      </c>
      <c r="AQ843" s="17">
        <v>36.210412739833473</v>
      </c>
      <c r="AR843" s="17">
        <v>0.67899858694592286</v>
      </c>
      <c r="AS843" s="17">
        <v>0.56841235200491125</v>
      </c>
      <c r="AT843" s="17">
        <v>-1.0000000000000009</v>
      </c>
      <c r="AU843" s="17">
        <v>-1.0000000000000009</v>
      </c>
      <c r="AV843" s="17">
        <v>2.8467812166357178</v>
      </c>
      <c r="AW843" s="17">
        <v>71.37559037471091</v>
      </c>
      <c r="AX843" s="17">
        <v>64.122259143224582</v>
      </c>
      <c r="AY843" s="17">
        <v>0.33747559101204999</v>
      </c>
      <c r="AZ843" s="17">
        <v>-4.5702432856908848</v>
      </c>
      <c r="BA843" s="22">
        <v>1440.8125109720777</v>
      </c>
      <c r="CU843" t="e">
        <v>#N/A</v>
      </c>
      <c r="CV843" t="e">
        <v>#N/A</v>
      </c>
    </row>
    <row r="844" spans="1:100" x14ac:dyDescent="0.25">
      <c r="A844">
        <v>2437</v>
      </c>
      <c r="B844" t="s">
        <v>1231</v>
      </c>
      <c r="C844" s="22">
        <v>3</v>
      </c>
      <c r="D844" s="17">
        <v>4.7349497907827018</v>
      </c>
      <c r="E844" s="17">
        <v>0</v>
      </c>
      <c r="F844" s="17">
        <v>-0.26223300067095856</v>
      </c>
      <c r="G844" s="17">
        <v>-0.26223300067095856</v>
      </c>
      <c r="H844" s="17">
        <v>-2.2225533423623156E-2</v>
      </c>
      <c r="I844" s="17">
        <v>0</v>
      </c>
      <c r="J844" s="17">
        <v>-1.3335320054173898</v>
      </c>
      <c r="K844" s="17">
        <v>-2.2225533423623156E-2</v>
      </c>
      <c r="L844" s="17">
        <v>-0.99999999999999911</v>
      </c>
      <c r="M844" s="17">
        <v>-0.99999999999999911</v>
      </c>
      <c r="N844" s="17">
        <v>-0.44451066847246234</v>
      </c>
      <c r="O844" s="17">
        <v>3.1391847846943524</v>
      </c>
      <c r="P844" s="17">
        <v>-0.66154525695378763</v>
      </c>
      <c r="Q844" s="17">
        <v>1.5751191444751589</v>
      </c>
      <c r="R844" s="17">
        <v>0.44433786056740826</v>
      </c>
      <c r="S844" s="17">
        <v>0.35206719777275214</v>
      </c>
      <c r="T844" s="17">
        <v>0.42901743501594231</v>
      </c>
      <c r="U844" s="17">
        <v>0.12613900088425886</v>
      </c>
      <c r="V844" s="17">
        <v>-1.0950689588619042E-4</v>
      </c>
      <c r="W844" s="17">
        <v>37.173586408027617</v>
      </c>
      <c r="X844" s="17">
        <v>1.4028932300566455</v>
      </c>
      <c r="Y844" s="17">
        <v>-0.99999999999999911</v>
      </c>
      <c r="Z844" s="17">
        <v>-0.99999999999999911</v>
      </c>
      <c r="AA844" s="17">
        <v>46.214726542746639</v>
      </c>
      <c r="AB844" s="17">
        <v>-9.5780218657033997E-2</v>
      </c>
      <c r="AC844" s="17">
        <v>0.20329545038878949</v>
      </c>
      <c r="AD844" s="17">
        <v>6.4420813751276701E-2</v>
      </c>
      <c r="AE844" s="17">
        <v>8.5968022741516084</v>
      </c>
      <c r="AF844" s="17">
        <v>7.6923076923076927E-2</v>
      </c>
      <c r="AG844" s="17">
        <v>-0.99999999999999911</v>
      </c>
      <c r="AH844" s="17">
        <v>-0.99999999999999911</v>
      </c>
      <c r="AI844" s="17">
        <v>-5.4023338509432538E-3</v>
      </c>
      <c r="AJ844" s="17">
        <v>-1.0950689588619042E-4</v>
      </c>
      <c r="AK844" s="17">
        <v>0.42259471927505438</v>
      </c>
      <c r="AL844" s="17">
        <v>-3.3458611262306558E-2</v>
      </c>
      <c r="AM844" s="17">
        <v>0.12755850135725877</v>
      </c>
      <c r="AN844" s="17">
        <v>-2.3495544870180799E-2</v>
      </c>
      <c r="AO844" s="17">
        <v>5.3019361303067374</v>
      </c>
      <c r="AP844" s="17">
        <v>-0.75468167806605146</v>
      </c>
      <c r="AQ844" s="17">
        <v>35.840054402610235</v>
      </c>
      <c r="AR844" s="17">
        <v>0.90711412677706771</v>
      </c>
      <c r="AS844" s="17">
        <v>1.3806676966330227</v>
      </c>
      <c r="AT844" s="17">
        <v>-0.99999999999999911</v>
      </c>
      <c r="AU844" s="17">
        <v>-0.99999999999999911</v>
      </c>
      <c r="AV844" s="17">
        <v>0.18210485989644973</v>
      </c>
      <c r="AW844" s="17">
        <v>48.599229649374941</v>
      </c>
      <c r="AX844" s="17">
        <v>48.48023228276746</v>
      </c>
      <c r="AY844" s="17">
        <v>0.11860299972347074</v>
      </c>
      <c r="AZ844" s="17">
        <v>8.6075787638738248</v>
      </c>
      <c r="BA844" s="22">
        <v>1388.9894142290616</v>
      </c>
      <c r="CU844" t="e">
        <v>#N/A</v>
      </c>
      <c r="CV844" t="e">
        <v>#N/A</v>
      </c>
    </row>
    <row r="845" spans="1:100" x14ac:dyDescent="0.25">
      <c r="A845">
        <v>2438</v>
      </c>
      <c r="B845" s="10" t="s">
        <v>1257</v>
      </c>
      <c r="C845" s="22">
        <v>3</v>
      </c>
      <c r="D845" s="17">
        <v>4.8327319231416812</v>
      </c>
      <c r="E845" s="17">
        <v>0</v>
      </c>
      <c r="F845" s="17">
        <v>0.75192674942617932</v>
      </c>
      <c r="G845" s="17">
        <v>0.75192674942617932</v>
      </c>
      <c r="H845" s="17">
        <v>0.43887590234048218</v>
      </c>
      <c r="I845" s="17">
        <v>0</v>
      </c>
      <c r="J845" s="17">
        <v>26.332554140428936</v>
      </c>
      <c r="K845" s="17">
        <v>0.43887590234048218</v>
      </c>
      <c r="L845" s="17">
        <v>-1.0000000000000002</v>
      </c>
      <c r="M845" s="17">
        <v>-1.0000000000000002</v>
      </c>
      <c r="N845" s="17">
        <v>8.7775180468096465</v>
      </c>
      <c r="O845" s="17">
        <v>31.917212812996812</v>
      </c>
      <c r="P845" s="17">
        <v>-0.53198652611966446</v>
      </c>
      <c r="Q845" s="17">
        <v>-4.8007524392295373</v>
      </c>
      <c r="R845" s="17">
        <v>-1.6506874942025582</v>
      </c>
      <c r="S845" s="17">
        <v>0.33701737293436995</v>
      </c>
      <c r="T845" s="17">
        <v>0.25815632966431468</v>
      </c>
      <c r="U845" s="17">
        <v>0.17404835449100325</v>
      </c>
      <c r="V845" s="17">
        <v>-8.6855470927800389E-3</v>
      </c>
      <c r="W845" s="17">
        <v>12.86642430625704</v>
      </c>
      <c r="X845" s="17">
        <v>0.7252009319965167</v>
      </c>
      <c r="Y845" s="17">
        <v>-1.0000000000000002</v>
      </c>
      <c r="Z845" s="17">
        <v>-1.0000000000000002</v>
      </c>
      <c r="AA845" s="17">
        <v>52.055807759498585</v>
      </c>
      <c r="AB845" s="17">
        <v>0.25126315574034103</v>
      </c>
      <c r="AC845" s="17">
        <v>0.27656586289966428</v>
      </c>
      <c r="AD845" s="17">
        <v>0.28897240030887689</v>
      </c>
      <c r="AE845" s="17">
        <v>40.840070947444111</v>
      </c>
      <c r="AF845" s="17">
        <v>0.53846153846153844</v>
      </c>
      <c r="AG845" s="17">
        <v>-1.0000000000000002</v>
      </c>
      <c r="AH845" s="17">
        <v>-1.0000000000000002</v>
      </c>
      <c r="AI845" s="17">
        <v>-2.5662060701984912E-2</v>
      </c>
      <c r="AJ845" s="17">
        <v>-8.6855470927800389E-3</v>
      </c>
      <c r="AK845" s="17">
        <v>-0.22459241668797966</v>
      </c>
      <c r="AL845" s="17">
        <v>0.31863168850627005</v>
      </c>
      <c r="AM845" s="17">
        <v>0.35694736413125827</v>
      </c>
      <c r="AN845" s="17">
        <v>1.1864581666256626</v>
      </c>
      <c r="AO845" s="17">
        <v>7.8007220198415617</v>
      </c>
      <c r="AP845" s="17">
        <v>31.254612608172916</v>
      </c>
      <c r="AQ845" s="17">
        <v>39.198978446685985</v>
      </c>
      <c r="AR845" s="17">
        <v>0.76053650999690803</v>
      </c>
      <c r="AS845" s="17">
        <v>1.1640768343369987</v>
      </c>
      <c r="AT845" s="17">
        <v>-1.0000000000000002</v>
      </c>
      <c r="AU845" s="17">
        <v>-1.0000000000000002</v>
      </c>
      <c r="AV845" s="17">
        <v>-0.89876074477637902</v>
      </c>
      <c r="AW845" s="17">
        <v>115.22763318066833</v>
      </c>
      <c r="AX845" s="17">
        <v>113.84583725735062</v>
      </c>
      <c r="AY845" s="17">
        <v>0.50885829762903756</v>
      </c>
      <c r="AZ845" s="17">
        <v>64.114112506538987</v>
      </c>
      <c r="BA845" s="22">
        <v>1588.3544365554815</v>
      </c>
      <c r="CU845" t="e">
        <v>#N/A</v>
      </c>
      <c r="CV845" t="e">
        <v>#N/A</v>
      </c>
    </row>
    <row r="846" spans="1:100" x14ac:dyDescent="0.25">
      <c r="A846">
        <v>2439</v>
      </c>
      <c r="B846" t="s">
        <v>1228</v>
      </c>
      <c r="C846" s="22">
        <v>3</v>
      </c>
      <c r="D846" s="17">
        <v>5.8012031547842602</v>
      </c>
      <c r="E846" s="17">
        <v>0</v>
      </c>
      <c r="F846" s="17">
        <v>4.0815071833010502E-2</v>
      </c>
      <c r="G846" s="17">
        <v>4.0815071833010502E-2</v>
      </c>
      <c r="H846" s="17">
        <v>3.2477841045514121E-2</v>
      </c>
      <c r="I846" s="17">
        <v>0</v>
      </c>
      <c r="J846" s="17">
        <v>1.9486704627308469</v>
      </c>
      <c r="K846" s="17">
        <v>3.2477841045514121E-2</v>
      </c>
      <c r="L846" s="17">
        <v>-0.99999999999999645</v>
      </c>
      <c r="M846" s="17">
        <v>-0.99999999999999645</v>
      </c>
      <c r="N846" s="17">
        <v>0.64955682091028188</v>
      </c>
      <c r="O846" s="17">
        <v>7.7906886893481202</v>
      </c>
      <c r="P846" s="17">
        <v>-0.88023899209324885</v>
      </c>
      <c r="Q846" s="17">
        <v>1.0225843214918808</v>
      </c>
      <c r="R846" s="17">
        <v>0.18680245166289022</v>
      </c>
      <c r="S846" s="17">
        <v>0.32028870049335689</v>
      </c>
      <c r="T846" s="17">
        <v>0.2880430217314931</v>
      </c>
      <c r="U846" s="17">
        <v>3.4151402372223819E-2</v>
      </c>
      <c r="V846" s="17">
        <v>1.0604976058289652E-3</v>
      </c>
      <c r="W846" s="17">
        <v>24.442631246295548</v>
      </c>
      <c r="X846" s="17">
        <v>0.67353216470136545</v>
      </c>
      <c r="Y846" s="17">
        <v>-0.99999999999999645</v>
      </c>
      <c r="Z846" s="17">
        <v>-0.99999999999999645</v>
      </c>
      <c r="AA846" s="17">
        <v>29.591400329905209</v>
      </c>
      <c r="AB846" s="17">
        <v>5.4269335495133117E-2</v>
      </c>
      <c r="AC846" s="17">
        <v>4.9963362349244887E-2</v>
      </c>
      <c r="AD846" s="17">
        <v>-4.9933652054423485E-3</v>
      </c>
      <c r="AE846" s="17">
        <v>4.9619666319467841</v>
      </c>
      <c r="AF846" s="17">
        <v>0.375</v>
      </c>
      <c r="AG846" s="17">
        <v>-0.99999999999999645</v>
      </c>
      <c r="AH846" s="17">
        <v>-0.99999999999999645</v>
      </c>
      <c r="AI846" s="17">
        <v>2.4573927626224935E-2</v>
      </c>
      <c r="AJ846" s="17">
        <v>1.0604976058289652E-3</v>
      </c>
      <c r="AK846" s="17">
        <v>0.66272707908675421</v>
      </c>
      <c r="AL846" s="17">
        <v>-1.1038480453731153E-2</v>
      </c>
      <c r="AM846" s="17">
        <v>0.44850707516172189</v>
      </c>
      <c r="AN846" s="17">
        <v>0.15180006603582805</v>
      </c>
      <c r="AO846" s="17">
        <v>14.526312274476815</v>
      </c>
      <c r="AP846" s="17">
        <v>3.7398092486270471</v>
      </c>
      <c r="AQ846" s="17">
        <v>26.391301709026379</v>
      </c>
      <c r="AR846" s="17">
        <v>0.64354362220290262</v>
      </c>
      <c r="AS846" s="17">
        <v>0.70601000574687989</v>
      </c>
      <c r="AT846" s="17">
        <v>-0.99999999999999645</v>
      </c>
      <c r="AU846" s="17">
        <v>-0.99999999999999645</v>
      </c>
      <c r="AV846" s="17">
        <v>0.22761752349590056</v>
      </c>
      <c r="AW846" s="17">
        <v>41.12189826788039</v>
      </c>
      <c r="AX846" s="17">
        <v>41.719426580987786</v>
      </c>
      <c r="AY846" s="17">
        <v>-0.13896156669707219</v>
      </c>
      <c r="AZ846" s="17">
        <v>-66.013653141205637</v>
      </c>
      <c r="BA846" s="22">
        <v>1373.7064397897234</v>
      </c>
      <c r="CU846" t="e">
        <v>#N/A</v>
      </c>
      <c r="CV846" t="e">
        <v>#N/A</v>
      </c>
    </row>
    <row r="847" spans="1:100" x14ac:dyDescent="0.25">
      <c r="A847">
        <v>2441</v>
      </c>
      <c r="B847" t="s">
        <v>1258</v>
      </c>
      <c r="C847" s="22">
        <v>3</v>
      </c>
      <c r="D847" s="17">
        <v>-0.49592170934168189</v>
      </c>
      <c r="E847" s="17">
        <v>0</v>
      </c>
      <c r="F847" s="17">
        <v>-1.0169973766934359</v>
      </c>
      <c r="G847" s="17">
        <v>-1.0169973766934359</v>
      </c>
      <c r="H847" s="17">
        <v>-0.13877350109880904</v>
      </c>
      <c r="I847" s="17">
        <v>0</v>
      </c>
      <c r="J847" s="17">
        <v>-8.3264100659285383</v>
      </c>
      <c r="K847" s="17">
        <v>-0.13877350109880904</v>
      </c>
      <c r="L847" s="17">
        <v>-0.99999999999999978</v>
      </c>
      <c r="M847" s="17">
        <v>-0.99999999999999978</v>
      </c>
      <c r="N847" s="17">
        <v>-2.7754700219761799</v>
      </c>
      <c r="O847" s="17">
        <v>-9.839329151963657</v>
      </c>
      <c r="P847" s="17">
        <v>3.8477689959872441</v>
      </c>
      <c r="Q847" s="17">
        <v>-7.1524765801323626</v>
      </c>
      <c r="R847" s="17">
        <v>-2.0231231706303596</v>
      </c>
      <c r="S847" s="17">
        <v>0.34540878227570171</v>
      </c>
      <c r="T847" s="17">
        <v>0.26357716801046671</v>
      </c>
      <c r="U847" s="17">
        <v>8.6725762058379854E-2</v>
      </c>
      <c r="V847" s="17">
        <v>-1.7637590607528779E-2</v>
      </c>
      <c r="W847" s="17">
        <v>32.673904913433148</v>
      </c>
      <c r="X847" s="17">
        <v>0.91908079065045822</v>
      </c>
      <c r="Y847" s="17">
        <v>-0.99999999999999978</v>
      </c>
      <c r="Z847" s="17">
        <v>-0.99999999999999978</v>
      </c>
      <c r="AA847" s="17">
        <v>20.341803802016972</v>
      </c>
      <c r="AB847" s="17">
        <v>-0.13274884825835095</v>
      </c>
      <c r="AC847" s="17">
        <v>-3.1125946624986807E-2</v>
      </c>
      <c r="AD847" s="17">
        <v>-4.2304763932378794E-2</v>
      </c>
      <c r="AE847" s="17">
        <v>-10.308977940785834</v>
      </c>
      <c r="AF847" s="17">
        <v>0</v>
      </c>
      <c r="AG847" s="17">
        <v>-0.99999999999999978</v>
      </c>
      <c r="AH847" s="17">
        <v>-0.99999999999999978</v>
      </c>
      <c r="AI847" s="17">
        <v>-5.8034448719038817E-2</v>
      </c>
      <c r="AJ847" s="17">
        <v>-1.7637590607528779E-2</v>
      </c>
      <c r="AK847" s="17">
        <v>-0.33557600030092116</v>
      </c>
      <c r="AL847" s="17">
        <v>-3.066940004380047E-2</v>
      </c>
      <c r="AM847" s="17">
        <v>0.4283394890566618</v>
      </c>
      <c r="AN847" s="17">
        <v>9.3284917663374628E-2</v>
      </c>
      <c r="AO847" s="17">
        <v>9.0306072249119396</v>
      </c>
      <c r="AP847" s="17">
        <v>2.1787759413653629</v>
      </c>
      <c r="AQ847" s="17">
        <v>24.347494847504606</v>
      </c>
      <c r="AR847" s="17">
        <v>0.67807412173701964</v>
      </c>
      <c r="AS847" s="17">
        <v>0.78030728955164885</v>
      </c>
      <c r="AT847" s="17">
        <v>-0.99999999999999978</v>
      </c>
      <c r="AU847" s="17">
        <v>-0.99999999999999978</v>
      </c>
      <c r="AV847" s="17">
        <v>-3.0401205473237951</v>
      </c>
      <c r="AW847" s="17">
        <v>12.681250591418664</v>
      </c>
      <c r="AX847" s="17">
        <v>9.756802556285006</v>
      </c>
      <c r="AY847" s="17">
        <v>-0.1717906781188959</v>
      </c>
      <c r="AZ847" s="17">
        <v>-68.7336139868993</v>
      </c>
      <c r="BA847" s="22">
        <v>1235.6391287703848</v>
      </c>
      <c r="CU847" t="e">
        <v>#N/A</v>
      </c>
      <c r="CV847" t="e">
        <v>#N/A</v>
      </c>
    </row>
    <row r="848" spans="1:100" x14ac:dyDescent="0.25">
      <c r="A848">
        <v>2443</v>
      </c>
      <c r="B848" t="s">
        <v>1259</v>
      </c>
      <c r="C848" s="22">
        <v>3</v>
      </c>
      <c r="D848" s="17">
        <v>4.64856750282358</v>
      </c>
      <c r="E848" s="17">
        <v>0</v>
      </c>
      <c r="F848" s="17">
        <v>5.588818823604254</v>
      </c>
      <c r="G848" s="17">
        <v>5.588818823604254</v>
      </c>
      <c r="H848" s="17">
        <v>5.8414809242950887E-2</v>
      </c>
      <c r="I848" s="17">
        <v>0</v>
      </c>
      <c r="J848" s="17">
        <v>3.5048885545770538</v>
      </c>
      <c r="K848" s="17">
        <v>5.8414809242950887E-2</v>
      </c>
      <c r="L848" s="17">
        <v>-0.99999999999999944</v>
      </c>
      <c r="M848" s="17">
        <v>-0.99999999999999944</v>
      </c>
      <c r="N848" s="17">
        <v>1.1682961848590181</v>
      </c>
      <c r="O848" s="17">
        <v>13.742274881004882</v>
      </c>
      <c r="P848" s="17">
        <v>-0.67761789442297227</v>
      </c>
      <c r="Q848" s="17">
        <v>16.259323010821316</v>
      </c>
      <c r="R848" s="17">
        <v>5.0545348164916621</v>
      </c>
      <c r="S848" s="17">
        <v>0.3406759522870938</v>
      </c>
      <c r="T848" s="17">
        <v>0.29041334831252252</v>
      </c>
      <c r="U848" s="17">
        <v>7.7552786764605836E-2</v>
      </c>
      <c r="V848" s="17">
        <v>3.5622817756744279E-3</v>
      </c>
      <c r="W848" s="17">
        <v>26.151582395877821</v>
      </c>
      <c r="X848" s="17">
        <v>0.86133934404832468</v>
      </c>
      <c r="Y848" s="17">
        <v>-0.99999999999999944</v>
      </c>
      <c r="Z848" s="17">
        <v>-0.99999999999999944</v>
      </c>
      <c r="AA848" s="17">
        <v>57.208656363126465</v>
      </c>
      <c r="AB848" s="17">
        <v>0.23308525201220132</v>
      </c>
      <c r="AC848" s="17">
        <v>6.8063074336771057E-2</v>
      </c>
      <c r="AD848" s="17">
        <v>0.2189024566661667</v>
      </c>
      <c r="AE848" s="17">
        <v>26.002539150756959</v>
      </c>
      <c r="AF848" s="17">
        <v>0.61538461538461542</v>
      </c>
      <c r="AG848" s="17">
        <v>-0.99999999999999944</v>
      </c>
      <c r="AH848" s="17">
        <v>-0.99999999999999944</v>
      </c>
      <c r="AI848" s="17">
        <v>0.15529790985127845</v>
      </c>
      <c r="AJ848" s="17">
        <v>3.5622817756744279E-3</v>
      </c>
      <c r="AK848" s="17">
        <v>9.7517205091947876E-2</v>
      </c>
      <c r="AL848" s="17">
        <v>0.23320015625646034</v>
      </c>
      <c r="AM848" s="17">
        <v>0.3267721223555185</v>
      </c>
      <c r="AN848" s="17">
        <v>-0.12980013743240629</v>
      </c>
      <c r="AO848" s="17">
        <v>8.6568890843477</v>
      </c>
      <c r="AP848" s="17">
        <v>-2.079002654527855</v>
      </c>
      <c r="AQ848" s="17">
        <v>29.656470950454874</v>
      </c>
      <c r="AR848" s="17">
        <v>0.71220436913989693</v>
      </c>
      <c r="AS848" s="17">
        <v>0.91975415329127552</v>
      </c>
      <c r="AT848" s="17">
        <v>-0.99999999999999944</v>
      </c>
      <c r="AU848" s="17">
        <v>-0.99999999999999944</v>
      </c>
      <c r="AV848" s="17">
        <v>10.643353640095915</v>
      </c>
      <c r="AW848" s="17">
        <v>68.871928589603499</v>
      </c>
      <c r="AX848" s="17">
        <v>72.334114964196544</v>
      </c>
      <c r="AY848" s="17">
        <v>0.36725392389202055</v>
      </c>
      <c r="AZ848" s="17">
        <v>44.520371327345892</v>
      </c>
      <c r="BA848" s="22">
        <v>1462.7163205497018</v>
      </c>
      <c r="CU848" t="e">
        <v>#N/A</v>
      </c>
      <c r="CV848" t="e">
        <v>#N/A</v>
      </c>
    </row>
    <row r="849" spans="1:100" x14ac:dyDescent="0.25">
      <c r="A849">
        <v>2444</v>
      </c>
      <c r="B849" t="s">
        <v>1260</v>
      </c>
      <c r="C849" s="22">
        <v>3</v>
      </c>
      <c r="D849" s="17">
        <v>6.1406985737992033</v>
      </c>
      <c r="E849" s="17">
        <v>0</v>
      </c>
      <c r="F849" s="17">
        <v>0.26474166062391563</v>
      </c>
      <c r="G849" s="17">
        <v>0.26474166062391563</v>
      </c>
      <c r="H849" s="17">
        <v>-7.1924239202875356E-2</v>
      </c>
      <c r="I849" s="17">
        <v>0</v>
      </c>
      <c r="J849" s="17">
        <v>-4.3154543521725204</v>
      </c>
      <c r="K849" s="17">
        <v>-7.1924239202875356E-2</v>
      </c>
      <c r="L849" s="17">
        <v>-0.99999999999999989</v>
      </c>
      <c r="M849" s="17">
        <v>-0.99999999999999989</v>
      </c>
      <c r="N849" s="17">
        <v>-1.4384847840575063</v>
      </c>
      <c r="O849" s="17">
        <v>2.0899858822505997</v>
      </c>
      <c r="P849" s="17">
        <v>-0.66753520512427844</v>
      </c>
      <c r="Q849" s="17">
        <v>-0.95129988165410073</v>
      </c>
      <c r="R849" s="17">
        <v>-0.39950083702113892</v>
      </c>
      <c r="S849" s="17">
        <v>0.33049149676224027</v>
      </c>
      <c r="T849" s="17">
        <v>0.38357394226529712</v>
      </c>
      <c r="U849" s="17">
        <v>0.19049086750881003</v>
      </c>
      <c r="V849" s="17">
        <v>-6.5763186402587014E-3</v>
      </c>
      <c r="W849" s="17">
        <v>38.796169083958553</v>
      </c>
      <c r="X849" s="17">
        <v>1.5587358453560645</v>
      </c>
      <c r="Y849" s="17">
        <v>-0.99999999999999989</v>
      </c>
      <c r="Z849" s="17">
        <v>-0.99999999999999989</v>
      </c>
      <c r="AA849" s="17">
        <v>80.45594104390284</v>
      </c>
      <c r="AB849" s="17">
        <v>0.43889801956232477</v>
      </c>
      <c r="AC849" s="17">
        <v>0.30880380338398544</v>
      </c>
      <c r="AD849" s="17">
        <v>9.3483632992998403E-2</v>
      </c>
      <c r="AE849" s="17">
        <v>42.059272796965431</v>
      </c>
      <c r="AF849" s="17">
        <v>0.6428571428571429</v>
      </c>
      <c r="AG849" s="17">
        <v>-0.99999999999999989</v>
      </c>
      <c r="AH849" s="17">
        <v>-0.99999999999999989</v>
      </c>
      <c r="AI849" s="17">
        <v>-5.4095029050086826E-4</v>
      </c>
      <c r="AJ849" s="17">
        <v>-6.5763186402587014E-3</v>
      </c>
      <c r="AK849" s="17">
        <v>-4.9094984546786617E-2</v>
      </c>
      <c r="AL849" s="17">
        <v>0.15365306516247507</v>
      </c>
      <c r="AM849" s="17">
        <v>-0.13310390577694381</v>
      </c>
      <c r="AN849" s="17">
        <v>0.14195184744235045</v>
      </c>
      <c r="AO849" s="17">
        <v>-3.5730725671575305</v>
      </c>
      <c r="AP849" s="17">
        <v>4.3170615118711364</v>
      </c>
      <c r="AQ849" s="17">
        <v>34.48071473178603</v>
      </c>
      <c r="AR849" s="17">
        <v>0.89797998789608824</v>
      </c>
      <c r="AS849" s="17">
        <v>1.4868116061531882</v>
      </c>
      <c r="AT849" s="17">
        <v>-0.99999999999999989</v>
      </c>
      <c r="AU849" s="17">
        <v>-0.99999999999999989</v>
      </c>
      <c r="AV849" s="17">
        <v>-0.1347591763972231</v>
      </c>
      <c r="AW849" s="17">
        <v>86.862988438024587</v>
      </c>
      <c r="AX849" s="17">
        <v>86.194537568188693</v>
      </c>
      <c r="AY849" s="17">
        <v>0.45187049388977873</v>
      </c>
      <c r="AZ849" s="17">
        <v>39.67254316820943</v>
      </c>
      <c r="BA849" s="22">
        <v>1504.1461265998944</v>
      </c>
      <c r="CU849" t="e">
        <v>#N/A</v>
      </c>
      <c r="CV849" t="e">
        <v>#N/A</v>
      </c>
    </row>
    <row r="850" spans="1:100" x14ac:dyDescent="0.25">
      <c r="A850">
        <v>2445</v>
      </c>
      <c r="B850" t="s">
        <v>1261</v>
      </c>
      <c r="C850" s="22">
        <v>3</v>
      </c>
      <c r="D850" s="17">
        <v>4.5578024428091268</v>
      </c>
      <c r="E850" s="17">
        <v>0</v>
      </c>
      <c r="F850" s="17">
        <v>5.593775190515144</v>
      </c>
      <c r="G850" s="17">
        <v>5.593775190515144</v>
      </c>
      <c r="H850" s="17">
        <v>0.35544682968581215</v>
      </c>
      <c r="I850" s="17">
        <v>0</v>
      </c>
      <c r="J850" s="17">
        <v>21.326809781148725</v>
      </c>
      <c r="K850" s="17">
        <v>0.35544682968581215</v>
      </c>
      <c r="L850" s="17">
        <v>-1.0000000000000004</v>
      </c>
      <c r="M850" s="17">
        <v>-1.0000000000000004</v>
      </c>
      <c r="N850" s="17">
        <v>7.1089365937162414</v>
      </c>
      <c r="O850" s="17">
        <v>31.478387414473005</v>
      </c>
      <c r="P850" s="17">
        <v>1.2068360739907177E-2</v>
      </c>
      <c r="Q850" s="17">
        <v>2.5734402027300933</v>
      </c>
      <c r="R850" s="17">
        <v>0.87155529356156458</v>
      </c>
      <c r="S850" s="17">
        <v>0.34067708709527689</v>
      </c>
      <c r="T850" s="17">
        <v>0.41515616312912595</v>
      </c>
      <c r="U850" s="17">
        <v>0.18477904600935482</v>
      </c>
      <c r="V850" s="17">
        <v>-6.3606255038826075E-3</v>
      </c>
      <c r="W850" s="17">
        <v>23.152193641762533</v>
      </c>
      <c r="X850" s="17">
        <v>1.1831616813485064</v>
      </c>
      <c r="Y850" s="17">
        <v>-1.0000000000000004</v>
      </c>
      <c r="Z850" s="17">
        <v>-1.0000000000000004</v>
      </c>
      <c r="AA850" s="17">
        <v>40.164917846872193</v>
      </c>
      <c r="AB850" s="17">
        <v>7.3637868774979215E-2</v>
      </c>
      <c r="AC850" s="17">
        <v>-0.13468738405500386</v>
      </c>
      <c r="AD850" s="17">
        <v>0.3838728935109868</v>
      </c>
      <c r="AE850" s="17">
        <v>16.14116891154811</v>
      </c>
      <c r="AF850" s="17">
        <v>0.3125</v>
      </c>
      <c r="AG850" s="17">
        <v>-1.0000000000000004</v>
      </c>
      <c r="AH850" s="17">
        <v>-1.0000000000000004</v>
      </c>
      <c r="AI850" s="17">
        <v>-3.8277737614381496E-2</v>
      </c>
      <c r="AJ850" s="17">
        <v>-6.3606255038826075E-3</v>
      </c>
      <c r="AK850" s="17">
        <v>0.11520310667376832</v>
      </c>
      <c r="AL850" s="17">
        <v>5.3949337126462153E-2</v>
      </c>
      <c r="AM850" s="17">
        <v>5.7402707861638674E-2</v>
      </c>
      <c r="AN850" s="17">
        <v>6.4020094251837995E-2</v>
      </c>
      <c r="AO850" s="17">
        <v>2.0110832299098087</v>
      </c>
      <c r="AP850" s="17">
        <v>1.8702490419282605</v>
      </c>
      <c r="AQ850" s="17">
        <v>44.479003422911248</v>
      </c>
      <c r="AR850" s="17">
        <v>0.93425167072987525</v>
      </c>
      <c r="AS850" s="17">
        <v>1.5386085110343182</v>
      </c>
      <c r="AT850" s="17">
        <v>-1.0000000000000004</v>
      </c>
      <c r="AU850" s="17">
        <v>-1.0000000000000004</v>
      </c>
      <c r="AV850" s="17">
        <v>6.4653304840767083</v>
      </c>
      <c r="AW850" s="17">
        <v>73.51355430327348</v>
      </c>
      <c r="AX850" s="17">
        <v>72.111937000597607</v>
      </c>
      <c r="AY850" s="17">
        <v>0.17687372694711634</v>
      </c>
      <c r="AZ850" s="17">
        <v>24.701364948180242</v>
      </c>
      <c r="BA850" s="22">
        <v>1503.0203010411233</v>
      </c>
      <c r="CU850" t="e">
        <v>#N/A</v>
      </c>
      <c r="CV850" t="e">
        <v>#N/A</v>
      </c>
    </row>
    <row r="851" spans="1:100" x14ac:dyDescent="0.25">
      <c r="A851">
        <v>2449</v>
      </c>
      <c r="B851" t="s">
        <v>1262</v>
      </c>
      <c r="C851" s="22">
        <v>3</v>
      </c>
      <c r="D851" s="17">
        <v>5.0909644686299993</v>
      </c>
      <c r="E851" s="17">
        <v>0</v>
      </c>
      <c r="F851" s="17">
        <v>-4.1578049098753185E-3</v>
      </c>
      <c r="G851" s="17">
        <v>-4.1578049098753185E-3</v>
      </c>
      <c r="H851" s="17">
        <v>0.24312573487979086</v>
      </c>
      <c r="I851" s="17">
        <v>0</v>
      </c>
      <c r="J851" s="17">
        <v>14.587544092787459</v>
      </c>
      <c r="K851" s="17">
        <v>0.24312573487979086</v>
      </c>
      <c r="L851" s="17">
        <v>-1.0000000000000016</v>
      </c>
      <c r="M851" s="17">
        <v>-1.0000000000000016</v>
      </c>
      <c r="N851" s="17">
        <v>4.8625146975958193</v>
      </c>
      <c r="O851" s="17">
        <v>19.674350756507586</v>
      </c>
      <c r="P851" s="17">
        <v>2.1249783884499061</v>
      </c>
      <c r="Q851" s="17">
        <v>-0.16537151704551775</v>
      </c>
      <c r="R851" s="17">
        <v>0.227542482644042</v>
      </c>
      <c r="S851" s="17">
        <v>0.33333333333333365</v>
      </c>
      <c r="T851" s="17">
        <v>0.35243816956371382</v>
      </c>
      <c r="U851" s="17">
        <v>6.9816256762589624E-2</v>
      </c>
      <c r="V851" s="17">
        <v>1.454441177743776E-2</v>
      </c>
      <c r="W851" s="17">
        <v>21.08025746229135</v>
      </c>
      <c r="X851" s="17">
        <v>0.91962548858354221</v>
      </c>
      <c r="Y851" s="17">
        <v>-1.0000000000000016</v>
      </c>
      <c r="Z851" s="17">
        <v>-1.0000000000000016</v>
      </c>
      <c r="AA851" s="17">
        <v>50.305675834002194</v>
      </c>
      <c r="AB851" s="17">
        <v>0.23876769801408387</v>
      </c>
      <c r="AC851" s="17">
        <v>0.18786631925940039</v>
      </c>
      <c r="AD851" s="17">
        <v>0.15332350050785146</v>
      </c>
      <c r="AE851" s="17">
        <v>28.997875889066798</v>
      </c>
      <c r="AF851" s="17">
        <v>0.63636363636363635</v>
      </c>
      <c r="AG851" s="17">
        <v>-1.0000000000000016</v>
      </c>
      <c r="AH851" s="17">
        <v>-1.0000000000000016</v>
      </c>
      <c r="AI851" s="17">
        <v>8.3164528482292388E-3</v>
      </c>
      <c r="AJ851" s="17">
        <v>1.454441177743776E-2</v>
      </c>
      <c r="AK851" s="17">
        <v>0.18238130823083115</v>
      </c>
      <c r="AL851" s="17">
        <v>-0.10368191032084373</v>
      </c>
      <c r="AM851" s="17">
        <v>0.18024665759006267</v>
      </c>
      <c r="AN851" s="17">
        <v>7.4524750177341031E-2</v>
      </c>
      <c r="AO851" s="17">
        <v>5.4180729809057224</v>
      </c>
      <c r="AP851" s="17">
        <v>1.3447092028293091</v>
      </c>
      <c r="AQ851" s="17">
        <v>35.667801555078817</v>
      </c>
      <c r="AR851" s="17">
        <v>0.7701321714370748</v>
      </c>
      <c r="AS851" s="17">
        <v>1.1627512234633344</v>
      </c>
      <c r="AT851" s="17">
        <v>-1.0000000000000016</v>
      </c>
      <c r="AU851" s="17">
        <v>-1.0000000000000016</v>
      </c>
      <c r="AV851" s="17">
        <v>0.22338467773416676</v>
      </c>
      <c r="AW851" s="17">
        <v>71.324735793339087</v>
      </c>
      <c r="AX851" s="17">
        <v>72.945506028047461</v>
      </c>
      <c r="AY851" s="17">
        <v>0.11285988207025287</v>
      </c>
      <c r="AZ851" s="17">
        <v>-18.383473794580656</v>
      </c>
      <c r="BA851" s="22">
        <v>1434.4841878230511</v>
      </c>
      <c r="CU851" t="e">
        <v>#N/A</v>
      </c>
      <c r="CV851" t="e">
        <v>#N/A</v>
      </c>
    </row>
    <row r="852" spans="1:100" x14ac:dyDescent="0.25">
      <c r="A852">
        <v>2450</v>
      </c>
      <c r="B852" t="s">
        <v>1263</v>
      </c>
      <c r="C852" s="22">
        <v>3</v>
      </c>
      <c r="D852" s="17">
        <v>4.8610375117806033</v>
      </c>
      <c r="E852" s="17">
        <v>0</v>
      </c>
      <c r="F852" s="17">
        <v>0.19298301942437943</v>
      </c>
      <c r="G852" s="17">
        <v>0.19298301942437943</v>
      </c>
      <c r="H852" s="17">
        <v>-0.16872121572755375</v>
      </c>
      <c r="I852" s="17">
        <v>0</v>
      </c>
      <c r="J852" s="17">
        <v>-10.123272943653216</v>
      </c>
      <c r="K852" s="17">
        <v>-0.16872121572755375</v>
      </c>
      <c r="L852" s="17">
        <v>-0.99999999999999833</v>
      </c>
      <c r="M852" s="17">
        <v>-0.99999999999999833</v>
      </c>
      <c r="N852" s="17">
        <v>-3.3744243145510748</v>
      </c>
      <c r="O852" s="17">
        <v>-5.0692524124482405</v>
      </c>
      <c r="P852" s="17">
        <v>-1.1393563697541476</v>
      </c>
      <c r="Q852" s="17">
        <v>-0.22525295210727669</v>
      </c>
      <c r="R852" s="17">
        <v>-0.1769241306821866</v>
      </c>
      <c r="S852" s="17">
        <v>0.3386815447688557</v>
      </c>
      <c r="T852" s="17">
        <v>0.19494930837671182</v>
      </c>
      <c r="U852" s="17">
        <v>3.2090702045824884E-2</v>
      </c>
      <c r="V852" s="17">
        <v>-1.5891027818619494E-2</v>
      </c>
      <c r="W852" s="17">
        <v>28.742069724013053</v>
      </c>
      <c r="X852" s="17">
        <v>0.59698468518808301</v>
      </c>
      <c r="Y852" s="17">
        <v>-0.99999999999999833</v>
      </c>
      <c r="Z852" s="17">
        <v>-0.99999999999999833</v>
      </c>
      <c r="AA852" s="17">
        <v>68.304729343030147</v>
      </c>
      <c r="AB852" s="17">
        <v>0.15404470934473158</v>
      </c>
      <c r="AC852" s="17">
        <v>0.10278289523295689</v>
      </c>
      <c r="AD852" s="17">
        <v>0.53796407041629701</v>
      </c>
      <c r="AE852" s="17">
        <v>39.7395837496993</v>
      </c>
      <c r="AF852" s="17">
        <v>0.625</v>
      </c>
      <c r="AG852" s="17">
        <v>-0.99999999999999833</v>
      </c>
      <c r="AH852" s="17">
        <v>-0.99999999999999833</v>
      </c>
      <c r="AI852" s="17">
        <v>0</v>
      </c>
      <c r="AJ852" s="17">
        <v>-1.5891027818619494E-2</v>
      </c>
      <c r="AK852" s="17">
        <v>0.33135710807520286</v>
      </c>
      <c r="AL852" s="17">
        <v>0.33502419311944709</v>
      </c>
      <c r="AM852" s="17">
        <v>-7.9335366524104292E-4</v>
      </c>
      <c r="AN852" s="17">
        <v>-0.13216276117138745</v>
      </c>
      <c r="AO852" s="17">
        <v>1.6369516987449895</v>
      </c>
      <c r="AP852" s="17">
        <v>-1.6289480636874525</v>
      </c>
      <c r="AQ852" s="17">
        <v>18.618796780359851</v>
      </c>
      <c r="AR852" s="17">
        <v>0.54983052737277305</v>
      </c>
      <c r="AS852" s="17">
        <v>0.42826346946052901</v>
      </c>
      <c r="AT852" s="17">
        <v>-0.99999999999999833</v>
      </c>
      <c r="AU852" s="17">
        <v>-0.99999999999999833</v>
      </c>
      <c r="AV852" s="17">
        <v>1.605888874219303E-2</v>
      </c>
      <c r="AW852" s="17">
        <v>61.606528866894465</v>
      </c>
      <c r="AX852" s="17">
        <v>60.017426085032533</v>
      </c>
      <c r="AY852" s="17">
        <v>0.1323189639092438</v>
      </c>
      <c r="AZ852" s="17">
        <v>-1.7943121618309741</v>
      </c>
      <c r="BA852" s="22">
        <v>1346.8763676409508</v>
      </c>
      <c r="CU852" t="e">
        <v>#N/A</v>
      </c>
      <c r="CV852" t="e">
        <v>#N/A</v>
      </c>
    </row>
    <row r="853" spans="1:100" x14ac:dyDescent="0.25">
      <c r="A853">
        <v>2451</v>
      </c>
      <c r="B853" t="s">
        <v>1264</v>
      </c>
      <c r="C853" s="22">
        <v>3</v>
      </c>
      <c r="D853" s="17">
        <v>4.5048199025147984</v>
      </c>
      <c r="E853" s="17">
        <v>9.6685395270830282E-2</v>
      </c>
      <c r="F853" s="17">
        <v>21.143720657846039</v>
      </c>
      <c r="G853" s="17">
        <v>21.172449141031013</v>
      </c>
      <c r="H853" s="17">
        <v>6.9504369950286082E-2</v>
      </c>
      <c r="I853" s="17">
        <v>0</v>
      </c>
      <c r="J853" s="17">
        <v>4.1702621970171663</v>
      </c>
      <c r="K853" s="17">
        <v>6.9504369950286082E-2</v>
      </c>
      <c r="L853" s="17">
        <v>-0.99999999999999933</v>
      </c>
      <c r="M853" s="17">
        <v>-0.99999999999999933</v>
      </c>
      <c r="N853" s="17">
        <v>1.3900873990057216</v>
      </c>
      <c r="O853" s="17">
        <v>29.847531240562965</v>
      </c>
      <c r="P853" s="17">
        <v>-0.51908657767292499</v>
      </c>
      <c r="Q853" s="17">
        <v>43.040767018664631</v>
      </c>
      <c r="R853" s="17">
        <v>14.037188260678761</v>
      </c>
      <c r="S853" s="17">
        <v>0.33333333333333343</v>
      </c>
      <c r="T853" s="17">
        <v>0.33333333333333343</v>
      </c>
      <c r="U853" s="17">
        <v>0.19114233886434995</v>
      </c>
      <c r="V853" s="17">
        <v>2.7449525706221958E-2</v>
      </c>
      <c r="W853" s="17">
        <v>32.630166451478104</v>
      </c>
      <c r="X853" s="17">
        <v>1.5264288064111122</v>
      </c>
      <c r="Y853" s="17">
        <v>-0.99999999999999933</v>
      </c>
      <c r="Z853" s="17">
        <v>-0.99999999999999933</v>
      </c>
      <c r="AA853" s="17">
        <v>55.611782430427525</v>
      </c>
      <c r="AB853" s="17">
        <v>-9.1605645090197668E-2</v>
      </c>
      <c r="AC853" s="17">
        <v>5.667281580166806E-2</v>
      </c>
      <c r="AD853" s="17">
        <v>0.21382138365394324</v>
      </c>
      <c r="AE853" s="17">
        <v>8.9444277182706706</v>
      </c>
      <c r="AF853" s="17">
        <v>0.75</v>
      </c>
      <c r="AG853" s="17">
        <v>-0.99999999999999933</v>
      </c>
      <c r="AH853" s="17">
        <v>-0.99999999999999933</v>
      </c>
      <c r="AI853" s="17">
        <v>0.50978778888816967</v>
      </c>
      <c r="AJ853" s="17">
        <v>2.7449525706221958E-2</v>
      </c>
      <c r="AK853" s="17">
        <v>3.578230932696274E-2</v>
      </c>
      <c r="AL853" s="17">
        <v>-3.880003784516578E-2</v>
      </c>
      <c r="AM853" s="17">
        <v>-0.20892651985388483</v>
      </c>
      <c r="AN853" s="17">
        <v>6.0730724132971634E-2</v>
      </c>
      <c r="AO853" s="17">
        <v>-5.0442514497123057</v>
      </c>
      <c r="AP853" s="17">
        <v>1.3242679140984632</v>
      </c>
      <c r="AQ853" s="17">
        <v>36.800428648495263</v>
      </c>
      <c r="AR853" s="17">
        <v>0.8852585312372383</v>
      </c>
      <c r="AS853" s="17">
        <v>1.595933176361398</v>
      </c>
      <c r="AT853" s="17">
        <v>-0.99999999999999933</v>
      </c>
      <c r="AU853" s="17">
        <v>-0.99999999999999933</v>
      </c>
      <c r="AV853" s="17">
        <v>35.209637401709763</v>
      </c>
      <c r="AW853" s="17">
        <v>86.783581585088967</v>
      </c>
      <c r="AX853" s="17">
        <v>99.72428993347458</v>
      </c>
      <c r="AY853" s="17">
        <v>0.13844288581862574</v>
      </c>
      <c r="AZ853" s="17">
        <v>-20.691784879899792</v>
      </c>
      <c r="BA853" s="22">
        <v>1536.3950008907227</v>
      </c>
      <c r="CU853" t="e">
        <v>#N/A</v>
      </c>
      <c r="CV853" t="e">
        <v>#N/A</v>
      </c>
    </row>
    <row r="854" spans="1:100" x14ac:dyDescent="0.25">
      <c r="A854">
        <v>2457</v>
      </c>
      <c r="B854" t="s">
        <v>1265</v>
      </c>
      <c r="C854" s="22">
        <v>3</v>
      </c>
      <c r="D854" s="17">
        <v>5.268861706474393</v>
      </c>
      <c r="E854" s="17">
        <v>0</v>
      </c>
      <c r="F854" s="17">
        <v>-0.16242122575503862</v>
      </c>
      <c r="G854" s="17">
        <v>-0.16242122575503862</v>
      </c>
      <c r="H854" s="17">
        <v>0.3641479306295699</v>
      </c>
      <c r="I854" s="17">
        <v>0</v>
      </c>
      <c r="J854" s="17">
        <v>21.848875837774191</v>
      </c>
      <c r="K854" s="17">
        <v>0.3641479306295699</v>
      </c>
      <c r="L854" s="17">
        <v>-0.99999999999999822</v>
      </c>
      <c r="M854" s="17">
        <v>-0.99999999999999822</v>
      </c>
      <c r="N854" s="17">
        <v>7.2829586125913952</v>
      </c>
      <c r="O854" s="17">
        <v>26.955316318493555</v>
      </c>
      <c r="P854" s="17">
        <v>-0.12690199977019315</v>
      </c>
      <c r="Q854" s="17">
        <v>-2.159812666217853</v>
      </c>
      <c r="R854" s="17">
        <v>-0.65008284134895022</v>
      </c>
      <c r="S854" s="17">
        <v>0.33333333333333298</v>
      </c>
      <c r="T854" s="17">
        <v>0.3772890925838272</v>
      </c>
      <c r="U854" s="17">
        <v>0.15489994817839675</v>
      </c>
      <c r="V854" s="17">
        <v>-1.604050905513078E-2</v>
      </c>
      <c r="W854" s="17">
        <v>19.413357376434227</v>
      </c>
      <c r="X854" s="17">
        <v>0.9137869929208865</v>
      </c>
      <c r="Y854" s="17">
        <v>-0.99999999999999822</v>
      </c>
      <c r="Z854" s="17">
        <v>-0.99999999999999822</v>
      </c>
      <c r="AA854" s="17">
        <v>67.377733884961316</v>
      </c>
      <c r="AB854" s="17">
        <v>0.34846990538957923</v>
      </c>
      <c r="AC854" s="17">
        <v>0.18507567883108877</v>
      </c>
      <c r="AD854" s="17">
        <v>0.43874360277685281</v>
      </c>
      <c r="AE854" s="17">
        <v>48.614459349876029</v>
      </c>
      <c r="AF854" s="17">
        <v>0.77777777777777779</v>
      </c>
      <c r="AG854" s="17">
        <v>-0.99999999999999822</v>
      </c>
      <c r="AH854" s="17">
        <v>-0.99999999999999822</v>
      </c>
      <c r="AI854" s="17">
        <v>-1.0649614834472923E-3</v>
      </c>
      <c r="AJ854" s="17">
        <v>-1.604050905513078E-2</v>
      </c>
      <c r="AK854" s="17">
        <v>-0.15912430955829421</v>
      </c>
      <c r="AL854" s="17">
        <v>-4.6829171446689445E-2</v>
      </c>
      <c r="AM854" s="17">
        <v>-0.24779160745997134</v>
      </c>
      <c r="AN854" s="17">
        <v>0.1747523149300349</v>
      </c>
      <c r="AO854" s="17">
        <v>-6.9904117342907535</v>
      </c>
      <c r="AP854" s="17">
        <v>4.134662016017427</v>
      </c>
      <c r="AQ854" s="17">
        <v>41.262233214208393</v>
      </c>
      <c r="AR854" s="17">
        <v>0.849481865040426</v>
      </c>
      <c r="AS854" s="17">
        <v>1.2779349235504567</v>
      </c>
      <c r="AT854" s="17">
        <v>-0.99999999999999822</v>
      </c>
      <c r="AU854" s="17">
        <v>-0.99999999999999822</v>
      </c>
      <c r="AV854" s="17">
        <v>-0.81250406710398893</v>
      </c>
      <c r="AW854" s="17">
        <v>98.46771221947229</v>
      </c>
      <c r="AX854" s="17">
        <v>96.842362084290258</v>
      </c>
      <c r="AY854" s="17">
        <v>3.625538320187574E-2</v>
      </c>
      <c r="AZ854" s="17">
        <v>-4.4616402196829625</v>
      </c>
      <c r="BA854" s="22">
        <v>1502.4359232848433</v>
      </c>
      <c r="CU854" t="e">
        <v>#N/A</v>
      </c>
      <c r="CV854" t="e">
        <v>#N/A</v>
      </c>
    </row>
    <row r="855" spans="1:100" x14ac:dyDescent="0.25">
      <c r="A855">
        <v>2458</v>
      </c>
      <c r="B855" t="s">
        <v>912</v>
      </c>
      <c r="C855" s="22">
        <v>3</v>
      </c>
      <c r="D855" s="17">
        <v>5.2712017461267688</v>
      </c>
      <c r="E855" s="17">
        <v>0</v>
      </c>
      <c r="F855" s="17">
        <v>0.64724381381366136</v>
      </c>
      <c r="G855" s="17">
        <v>0.64724381381366136</v>
      </c>
      <c r="H855" s="17">
        <v>0.22350664998367875</v>
      </c>
      <c r="I855" s="17">
        <v>7.2666712716624388E-3</v>
      </c>
      <c r="J855" s="17">
        <v>13.846399275320477</v>
      </c>
      <c r="K855" s="17">
        <v>0.23077332125534122</v>
      </c>
      <c r="L855" s="17">
        <v>-1.0000000000000004</v>
      </c>
      <c r="M855" s="17">
        <v>-1.0000000000000004</v>
      </c>
      <c r="N855" s="17">
        <v>4.615466425106824</v>
      </c>
      <c r="O855" s="17">
        <v>19.764844835260909</v>
      </c>
      <c r="P855" s="17">
        <v>-0.14300983478157794</v>
      </c>
      <c r="Q855" s="17">
        <v>4.5134034929820217E-2</v>
      </c>
      <c r="R855" s="17">
        <v>1.3236697857726343E-2</v>
      </c>
      <c r="S855" s="17">
        <v>0.3333333333333332</v>
      </c>
      <c r="T855" s="17">
        <v>0.3333333333333332</v>
      </c>
      <c r="U855" s="17">
        <v>0.36645905728015599</v>
      </c>
      <c r="V855" s="17">
        <v>-0.13767878107233894</v>
      </c>
      <c r="W855" s="17">
        <v>26.586944864765712</v>
      </c>
      <c r="X855" s="17">
        <v>1.0756568880979158</v>
      </c>
      <c r="Y855" s="17">
        <v>-1.0000000000000004</v>
      </c>
      <c r="Z855" s="17">
        <v>-1.0000000000000004</v>
      </c>
      <c r="AA855" s="17">
        <v>76.645904601658998</v>
      </c>
      <c r="AB855" s="17">
        <v>0.31934010344271146</v>
      </c>
      <c r="AC855" s="17">
        <v>0.47020047588541258</v>
      </c>
      <c r="AD855" s="17">
        <v>0.21137388145258706</v>
      </c>
      <c r="AE855" s="17">
        <v>50.0457230390356</v>
      </c>
      <c r="AF855" s="17">
        <v>1</v>
      </c>
      <c r="AG855" s="17">
        <v>-1.0000000000000004</v>
      </c>
      <c r="AH855" s="17">
        <v>-1.0000000000000004</v>
      </c>
      <c r="AI855" s="17">
        <v>-1.0643901856750813E-2</v>
      </c>
      <c r="AJ855" s="17">
        <v>-0.13767878107233894</v>
      </c>
      <c r="AK855" s="17">
        <v>6.8941994694163566E-2</v>
      </c>
      <c r="AL855" s="17">
        <v>-5.1641730432703051E-2</v>
      </c>
      <c r="AM855" s="17">
        <v>8.9346826285460715E-2</v>
      </c>
      <c r="AN855" s="17">
        <v>4.9382496053442665E-2</v>
      </c>
      <c r="AO855" s="17">
        <v>2.5783806306073367</v>
      </c>
      <c r="AP855" s="17">
        <v>0.97635374917255269</v>
      </c>
      <c r="AQ855" s="17">
        <v>40.433344140086156</v>
      </c>
      <c r="AR855" s="17">
        <v>0.89544694287448401</v>
      </c>
      <c r="AS855" s="17">
        <v>1.3064302093532574</v>
      </c>
      <c r="AT855" s="17">
        <v>-1.0000000000000004</v>
      </c>
      <c r="AU855" s="17">
        <v>-1.0000000000000004</v>
      </c>
      <c r="AV855" s="17">
        <v>0.66048051167138733</v>
      </c>
      <c r="AW855" s="17">
        <v>97.387103186092403</v>
      </c>
      <c r="AX855" s="17">
        <v>83.406347041723492</v>
      </c>
      <c r="AY855" s="17">
        <v>2.4842819459226229E-3</v>
      </c>
      <c r="AZ855" s="17">
        <v>-28.087462202011103</v>
      </c>
      <c r="BA855" s="22">
        <v>1452.6883954662671</v>
      </c>
      <c r="CU855" t="e">
        <v>#N/A</v>
      </c>
      <c r="CV855" t="e">
        <v>#N/A</v>
      </c>
    </row>
    <row r="856" spans="1:100" x14ac:dyDescent="0.25">
      <c r="A856">
        <v>2461</v>
      </c>
      <c r="B856" t="s">
        <v>1266</v>
      </c>
      <c r="C856" s="22">
        <v>3</v>
      </c>
      <c r="D856" s="17">
        <v>3.836933030319654</v>
      </c>
      <c r="E856" s="17">
        <v>0</v>
      </c>
      <c r="F856" s="17">
        <v>-0.4780875519146156</v>
      </c>
      <c r="G856" s="17">
        <v>-0.4780875519146156</v>
      </c>
      <c r="H856" s="17">
        <v>0.15365471593842883</v>
      </c>
      <c r="I856" s="17">
        <v>0</v>
      </c>
      <c r="J856" s="17">
        <v>9.2192829563057277</v>
      </c>
      <c r="K856" s="17">
        <v>0.15365471593842883</v>
      </c>
      <c r="L856" s="17">
        <v>-1.0000000000000004</v>
      </c>
      <c r="M856" s="17">
        <v>-1.0000000000000004</v>
      </c>
      <c r="N856" s="17">
        <v>3.0730943187685758</v>
      </c>
      <c r="O856" s="17">
        <v>12.578128434710772</v>
      </c>
      <c r="P856" s="17">
        <v>8.7349635919920292</v>
      </c>
      <c r="Q856" s="17">
        <v>1.3517980849002319E-2</v>
      </c>
      <c r="R856" s="17">
        <v>0.92057387197250229</v>
      </c>
      <c r="S856" s="17">
        <v>0.33333333333333348</v>
      </c>
      <c r="T856" s="17">
        <v>0.33290896505453116</v>
      </c>
      <c r="U856" s="17">
        <v>0.35688767192779824</v>
      </c>
      <c r="V856" s="17">
        <v>0</v>
      </c>
      <c r="W856" s="17">
        <v>34.779010175089354</v>
      </c>
      <c r="X856" s="17">
        <v>1.9260165148882953</v>
      </c>
      <c r="Y856" s="17">
        <v>-1.0000000000000004</v>
      </c>
      <c r="Z856" s="17">
        <v>-1.0000000000000004</v>
      </c>
      <c r="AA856" s="17">
        <v>12.649242313777281</v>
      </c>
      <c r="AB856" s="17">
        <v>-1.0815529886153759E-2</v>
      </c>
      <c r="AC856" s="17">
        <v>-0.31923320875104927</v>
      </c>
      <c r="AD856" s="17">
        <v>-0.13095809602848912</v>
      </c>
      <c r="AE856" s="17">
        <v>-23.050341733284597</v>
      </c>
      <c r="AF856" s="17">
        <v>0</v>
      </c>
      <c r="AG856" s="17">
        <v>-1.0000000000000004</v>
      </c>
      <c r="AH856" s="17">
        <v>-1.0000000000000004</v>
      </c>
      <c r="AI856" s="17">
        <v>0</v>
      </c>
      <c r="AJ856" s="17">
        <v>0</v>
      </c>
      <c r="AK856" s="17">
        <v>0.48371416592347666</v>
      </c>
      <c r="AL856" s="17">
        <v>-7.8425695107468968E-2</v>
      </c>
      <c r="AM856" s="17">
        <v>8.6572756292104622E-3</v>
      </c>
      <c r="AN856" s="17">
        <v>-0.11060562817235314</v>
      </c>
      <c r="AO856" s="17">
        <v>2.6350027203476438</v>
      </c>
      <c r="AP856" s="17">
        <v>-3.1572691798461738</v>
      </c>
      <c r="AQ856" s="17">
        <v>43.998293131395094</v>
      </c>
      <c r="AR856" s="17">
        <v>1.0231299703156629</v>
      </c>
      <c r="AS856" s="17">
        <v>2.0796712308267242</v>
      </c>
      <c r="AT856" s="17">
        <v>-1.0000000000000004</v>
      </c>
      <c r="AU856" s="17">
        <v>-1.0000000000000004</v>
      </c>
      <c r="AV856" s="17">
        <v>0.44248632005788668</v>
      </c>
      <c r="AW856" s="17">
        <v>22.070101568641892</v>
      </c>
      <c r="AX856" s="17">
        <v>22.070101568641892</v>
      </c>
      <c r="AY856" s="17">
        <v>7.788705718505072E-2</v>
      </c>
      <c r="AZ856" s="17">
        <v>-27.301606264687866</v>
      </c>
      <c r="BA856" s="22">
        <v>1338.6286485669796</v>
      </c>
      <c r="CU856" t="e">
        <v>#N/A</v>
      </c>
      <c r="CV856" t="e">
        <v>#N/A</v>
      </c>
    </row>
    <row r="857" spans="1:100" x14ac:dyDescent="0.25">
      <c r="A857">
        <v>2465</v>
      </c>
      <c r="B857" t="s">
        <v>1267</v>
      </c>
      <c r="C857" s="22">
        <v>3</v>
      </c>
      <c r="D857" s="17">
        <v>3.9383924481870158</v>
      </c>
      <c r="E857" s="17">
        <v>0</v>
      </c>
      <c r="F857" s="17">
        <v>2.0122449105835196</v>
      </c>
      <c r="G857" s="17">
        <v>2.0122449105835196</v>
      </c>
      <c r="H857" s="17">
        <v>0.23772328443676183</v>
      </c>
      <c r="I857" s="17">
        <v>0</v>
      </c>
      <c r="J857" s="17">
        <v>14.263397066205718</v>
      </c>
      <c r="K857" s="17">
        <v>0.23772328443676183</v>
      </c>
      <c r="L857" s="17">
        <v>-1.0000000000000009</v>
      </c>
      <c r="M857" s="17">
        <v>-1.0000000000000009</v>
      </c>
      <c r="N857" s="17">
        <v>4.7544656887352374</v>
      </c>
      <c r="O857" s="17">
        <v>20.214034424976237</v>
      </c>
      <c r="P857" s="17">
        <v>1.6754475130498294</v>
      </c>
      <c r="Q857" s="17">
        <v>2.8694365731924081</v>
      </c>
      <c r="R857" s="17">
        <v>1.0870279256556823</v>
      </c>
      <c r="S857" s="17">
        <v>0.34393042273338525</v>
      </c>
      <c r="T857" s="17">
        <v>0.39822132296971835</v>
      </c>
      <c r="U857" s="17">
        <v>0.2301969711228305</v>
      </c>
      <c r="V857" s="17">
        <v>-9.4300602532996578E-3</v>
      </c>
      <c r="W857" s="17">
        <v>29.007814885434904</v>
      </c>
      <c r="X857" s="17">
        <v>1.4335239738742498</v>
      </c>
      <c r="Y857" s="17">
        <v>-1.0000000000000009</v>
      </c>
      <c r="Z857" s="17">
        <v>-1.0000000000000009</v>
      </c>
      <c r="AA857" s="17">
        <v>57.435314561541155</v>
      </c>
      <c r="AB857" s="17">
        <v>9.1931685762750612E-2</v>
      </c>
      <c r="AC857" s="17">
        <v>0.4329075123458902</v>
      </c>
      <c r="AD857" s="17">
        <v>2.1970236900370681E-2</v>
      </c>
      <c r="AE857" s="17">
        <v>27.340471750450547</v>
      </c>
      <c r="AF857" s="17">
        <v>0.5</v>
      </c>
      <c r="AG857" s="17">
        <v>-1.0000000000000009</v>
      </c>
      <c r="AH857" s="17">
        <v>-1.0000000000000009</v>
      </c>
      <c r="AI857" s="17">
        <v>6.5436032597844085E-2</v>
      </c>
      <c r="AJ857" s="17">
        <v>-9.4300602532996578E-3</v>
      </c>
      <c r="AK857" s="17">
        <v>-0.15558836608463075</v>
      </c>
      <c r="AL857" s="17">
        <v>7.6091036595622552E-2</v>
      </c>
      <c r="AM857" s="17">
        <v>6.6749530609368404E-2</v>
      </c>
      <c r="AN857" s="17">
        <v>-8.7389066949925126E-3</v>
      </c>
      <c r="AO857" s="17">
        <v>0.89079643481105564</v>
      </c>
      <c r="AP857" s="17">
        <v>0.16198251560330013</v>
      </c>
      <c r="AQ857" s="17">
        <v>43.271211951640616</v>
      </c>
      <c r="AR857" s="17">
        <v>0.9629186565726342</v>
      </c>
      <c r="AS857" s="17">
        <v>1.6712472583110114</v>
      </c>
      <c r="AT857" s="17">
        <v>-1.0000000000000009</v>
      </c>
      <c r="AU857" s="17">
        <v>-1.0000000000000009</v>
      </c>
      <c r="AV857" s="17">
        <v>3.0992728362392024</v>
      </c>
      <c r="AW857" s="17">
        <v>77.811331502120694</v>
      </c>
      <c r="AX857" s="17">
        <v>78.177046128747619</v>
      </c>
      <c r="AY857" s="17">
        <v>0.3783729183009038</v>
      </c>
      <c r="AZ857" s="17">
        <v>43.879502806514331</v>
      </c>
      <c r="BA857" s="22">
        <v>1432.5061214627087</v>
      </c>
      <c r="CU857" t="e">
        <v>#N/A</v>
      </c>
      <c r="CV857" t="e">
        <v>#N/A</v>
      </c>
    </row>
    <row r="858" spans="1:100" x14ac:dyDescent="0.25">
      <c r="A858">
        <v>2468</v>
      </c>
      <c r="B858" t="s">
        <v>1268</v>
      </c>
      <c r="C858" s="22">
        <v>3</v>
      </c>
      <c r="D858" s="17">
        <v>3.4938270087162264</v>
      </c>
      <c r="E858" s="17">
        <v>0.28441900582468527</v>
      </c>
      <c r="F858" s="17">
        <v>-0.35977433177806528</v>
      </c>
      <c r="G858" s="17">
        <v>-0.26524943959882274</v>
      </c>
      <c r="H858" s="17">
        <v>1.3450654020564008E-2</v>
      </c>
      <c r="I858" s="17">
        <v>0</v>
      </c>
      <c r="J858" s="17">
        <v>0.80703924123384196</v>
      </c>
      <c r="K858" s="17">
        <v>1.3450654020564008E-2</v>
      </c>
      <c r="L858" s="17">
        <v>-1.0000000000000013</v>
      </c>
      <c r="M858" s="17">
        <v>-1.0000000000000013</v>
      </c>
      <c r="N858" s="17">
        <v>0.26901308041128086</v>
      </c>
      <c r="O858" s="17">
        <v>4.0356168103512466</v>
      </c>
      <c r="P858" s="17">
        <v>0.87030544551432809</v>
      </c>
      <c r="Q858" s="17">
        <v>-8.3512073614928406E-2</v>
      </c>
      <c r="R858" s="17">
        <v>4.6251158366705389E-2</v>
      </c>
      <c r="S858" s="17">
        <v>0.33954585287118877</v>
      </c>
      <c r="T858" s="17">
        <v>0.3380848445443424</v>
      </c>
      <c r="U858" s="17">
        <v>0.35719913895004074</v>
      </c>
      <c r="V858" s="17">
        <v>-3.9305535544897317E-3</v>
      </c>
      <c r="W858" s="17">
        <v>40.697945151620743</v>
      </c>
      <c r="X858" s="17">
        <v>2.074144789079202</v>
      </c>
      <c r="Y858" s="17">
        <v>-1.0000000000000013</v>
      </c>
      <c r="Z858" s="17">
        <v>-1.0000000000000013</v>
      </c>
      <c r="AA858" s="17">
        <v>59.036479413424445</v>
      </c>
      <c r="AB858" s="17">
        <v>0.22612009516434989</v>
      </c>
      <c r="AC858" s="17">
        <v>-0.17502695864582285</v>
      </c>
      <c r="AD858" s="17">
        <v>0.31475252555021216</v>
      </c>
      <c r="AE858" s="17">
        <v>18.292283103436993</v>
      </c>
      <c r="AF858" s="17">
        <v>0.66666666666666663</v>
      </c>
      <c r="AG858" s="17">
        <v>-1.0000000000000013</v>
      </c>
      <c r="AH858" s="17">
        <v>-1.0000000000000013</v>
      </c>
      <c r="AI858" s="17">
        <v>-8.1547342006957242E-3</v>
      </c>
      <c r="AJ858" s="17">
        <v>-3.9305535544897317E-3</v>
      </c>
      <c r="AK858" s="17">
        <v>0.31532046052074003</v>
      </c>
      <c r="AL858" s="17">
        <v>0.15442228501292501</v>
      </c>
      <c r="AM858" s="17">
        <v>-0.16769165085084406</v>
      </c>
      <c r="AN858" s="17">
        <v>0.422435883411726</v>
      </c>
      <c r="AO858" s="17">
        <v>-2.6156889686674027</v>
      </c>
      <c r="AP858" s="17">
        <v>11.333008510357775</v>
      </c>
      <c r="AQ858" s="17">
        <v>41.504984392854588</v>
      </c>
      <c r="AR858" s="17">
        <v>1.030899282811083</v>
      </c>
      <c r="AS858" s="17">
        <v>2.0875954430997661</v>
      </c>
      <c r="AT858" s="17">
        <v>-1.0000000000000013</v>
      </c>
      <c r="AU858" s="17">
        <v>-1.0000000000000013</v>
      </c>
      <c r="AV858" s="17">
        <v>-0.21899828123211748</v>
      </c>
      <c r="AW858" s="17">
        <v>74.405104734133403</v>
      </c>
      <c r="AX858" s="17">
        <v>73.848954694670525</v>
      </c>
      <c r="AY858" s="17">
        <v>-7.5833806907108683E-2</v>
      </c>
      <c r="AZ858" s="17">
        <v>4.6943110626805558</v>
      </c>
      <c r="BA858" s="22">
        <v>1517.8829180945545</v>
      </c>
      <c r="CU858" t="e">
        <v>#N/A</v>
      </c>
      <c r="CV858" t="e">
        <v>#N/A</v>
      </c>
    </row>
    <row r="859" spans="1:100" x14ac:dyDescent="0.25">
      <c r="A859">
        <v>2470</v>
      </c>
      <c r="B859" t="s">
        <v>1269</v>
      </c>
      <c r="C859" s="22">
        <v>3</v>
      </c>
      <c r="D859" s="17">
        <v>1.0730328659894772</v>
      </c>
      <c r="E859" s="17">
        <v>0.1281064799637335</v>
      </c>
      <c r="F859" s="17">
        <v>-0.2243232396103734</v>
      </c>
      <c r="G859" s="17">
        <v>-0.2243232396103734</v>
      </c>
      <c r="H859" s="17">
        <v>-7.4222114102133779E-2</v>
      </c>
      <c r="I859" s="17">
        <v>0</v>
      </c>
      <c r="J859" s="17">
        <v>-4.4533268461280198</v>
      </c>
      <c r="K859" s="17">
        <v>-7.4222114102133779E-2</v>
      </c>
      <c r="L859" s="17">
        <v>-0.99999999999999922</v>
      </c>
      <c r="M859" s="17">
        <v>-0.99999999999999922</v>
      </c>
      <c r="N859" s="17">
        <v>-1.4844422820426746</v>
      </c>
      <c r="O859" s="17">
        <v>-3.6046172197489144</v>
      </c>
      <c r="P859" s="17">
        <v>-1.0202961231489394</v>
      </c>
      <c r="Q859" s="17">
        <v>-3.5163927962057406</v>
      </c>
      <c r="R859" s="17">
        <v>-1.1727950015515649</v>
      </c>
      <c r="S859" s="17">
        <v>0.33333333333333304</v>
      </c>
      <c r="T859" s="17">
        <v>0.18930223115780961</v>
      </c>
      <c r="U859" s="17">
        <v>-0.36828768484107771</v>
      </c>
      <c r="V859" s="17">
        <v>-1.0362971101742014E-2</v>
      </c>
      <c r="W859" s="17">
        <v>8.72828090601827</v>
      </c>
      <c r="X859" s="17">
        <v>-1.0864074547811235</v>
      </c>
      <c r="Y859" s="17">
        <v>-0.99999999999999922</v>
      </c>
      <c r="Z859" s="17">
        <v>-0.99999999999999922</v>
      </c>
      <c r="AA859" s="17">
        <v>13.668941359163201</v>
      </c>
      <c r="AB859" s="17">
        <v>-2.887671561098502E-2</v>
      </c>
      <c r="AC859" s="17">
        <v>4.0084025118949734E-2</v>
      </c>
      <c r="AD859" s="17">
        <v>0.1110617995859652</v>
      </c>
      <c r="AE859" s="17">
        <v>6.1134554546964957</v>
      </c>
      <c r="AF859" s="17">
        <v>0.125</v>
      </c>
      <c r="AG859" s="17">
        <v>-0.99999999999999922</v>
      </c>
      <c r="AH859" s="17">
        <v>-0.99999999999999922</v>
      </c>
      <c r="AI859" s="17">
        <v>-2.5353725404429636E-2</v>
      </c>
      <c r="AJ859" s="17">
        <v>-1.0362971101742014E-2</v>
      </c>
      <c r="AK859" s="17">
        <v>-0.14292765703628527</v>
      </c>
      <c r="AL859" s="17">
        <v>-5.8584915153475664E-2</v>
      </c>
      <c r="AM859" s="17">
        <v>0.10165308029260625</v>
      </c>
      <c r="AN859" s="17">
        <v>0.20847050371407366</v>
      </c>
      <c r="AO859" s="17">
        <v>1.8266887221337291</v>
      </c>
      <c r="AP859" s="17">
        <v>4.9188380170844681</v>
      </c>
      <c r="AQ859" s="17">
        <v>4.2749540598902502</v>
      </c>
      <c r="AR859" s="17">
        <v>0.14398490854832291</v>
      </c>
      <c r="AS859" s="17">
        <v>-1.1606295688832573</v>
      </c>
      <c r="AT859" s="17">
        <v>-0.99999999999999922</v>
      </c>
      <c r="AU859" s="17">
        <v>-0.99999999999999922</v>
      </c>
      <c r="AV859" s="17">
        <v>-1.3971182411619385</v>
      </c>
      <c r="AW859" s="17">
        <v>14.98316215649875</v>
      </c>
      <c r="AX859" s="17">
        <v>13.439790538235975</v>
      </c>
      <c r="AY859" s="17">
        <v>-0.169477155431349</v>
      </c>
      <c r="AZ859" s="17">
        <v>-71.205706978133918</v>
      </c>
      <c r="BA859" s="22">
        <v>1350.6845939851548</v>
      </c>
      <c r="CU859" t="e">
        <v>#N/A</v>
      </c>
      <c r="CV859" t="e">
        <v>#N/A</v>
      </c>
    </row>
    <row r="860" spans="1:100" x14ac:dyDescent="0.25">
      <c r="A860">
        <v>2471</v>
      </c>
      <c r="B860" t="s">
        <v>1270</v>
      </c>
      <c r="C860" s="22">
        <v>3</v>
      </c>
      <c r="D860" s="17">
        <v>4.9690371296460052</v>
      </c>
      <c r="E860" s="17">
        <v>-1.0792718096106801E-2</v>
      </c>
      <c r="F860" s="17">
        <v>1.2832503221950313</v>
      </c>
      <c r="G860" s="17">
        <v>1.2832503221950313</v>
      </c>
      <c r="H860" s="17">
        <v>0.35053042684302987</v>
      </c>
      <c r="I860" s="17">
        <v>0</v>
      </c>
      <c r="J860" s="17">
        <v>21.031825610581787</v>
      </c>
      <c r="K860" s="17">
        <v>0.35053042684302987</v>
      </c>
      <c r="L860" s="17">
        <v>-1.0000000000000004</v>
      </c>
      <c r="M860" s="17">
        <v>-1.0000000000000004</v>
      </c>
      <c r="N860" s="17">
        <v>7.010608536860591</v>
      </c>
      <c r="O860" s="17">
        <v>27.284113062422801</v>
      </c>
      <c r="P860" s="17">
        <v>-4.1759186838154438E-2</v>
      </c>
      <c r="Q860" s="17">
        <v>61.566559795074447</v>
      </c>
      <c r="R860" s="17">
        <v>20.329792646448684</v>
      </c>
      <c r="S860" s="17">
        <v>0.33333333333333393</v>
      </c>
      <c r="T860" s="17">
        <v>0.33495243592646529</v>
      </c>
      <c r="U860" s="17">
        <v>0.17343742611390447</v>
      </c>
      <c r="V860" s="17">
        <v>0.25240886771529547</v>
      </c>
      <c r="W860" s="17">
        <v>29.744065449838768</v>
      </c>
      <c r="X860" s="17">
        <v>2.5275773557572894</v>
      </c>
      <c r="Y860" s="17">
        <v>-1.0000000000000004</v>
      </c>
      <c r="Z860" s="17">
        <v>-1.0000000000000004</v>
      </c>
      <c r="AA860" s="17">
        <v>90.623456201433655</v>
      </c>
      <c r="AB860" s="17">
        <v>0.22394039263428087</v>
      </c>
      <c r="AC860" s="17">
        <v>0.16406051304110819</v>
      </c>
      <c r="AD860" s="17">
        <v>0.42299105642753487</v>
      </c>
      <c r="AE860" s="17">
        <v>40.549598105146188</v>
      </c>
      <c r="AF860" s="17">
        <v>0.75</v>
      </c>
      <c r="AG860" s="17">
        <v>-1.0000000000000004</v>
      </c>
      <c r="AH860" s="17">
        <v>-1.0000000000000004</v>
      </c>
      <c r="AI860" s="17">
        <v>0.35550237200335616</v>
      </c>
      <c r="AJ860" s="17">
        <v>0.25240886771529547</v>
      </c>
      <c r="AK860" s="17">
        <v>-6.464072059657508E-2</v>
      </c>
      <c r="AL860" s="17">
        <v>9.5812730735494733E-3</v>
      </c>
      <c r="AM860" s="17">
        <v>0.1660760975858506</v>
      </c>
      <c r="AN860" s="17">
        <v>-3.5398333985239887E-2</v>
      </c>
      <c r="AO860" s="17">
        <v>3.8286988366633894</v>
      </c>
      <c r="AP860" s="17">
        <v>-0.83705198426324978</v>
      </c>
      <c r="AQ860" s="17">
        <v>50.775891060420534</v>
      </c>
      <c r="AR860" s="17">
        <v>1.0941320630889984</v>
      </c>
      <c r="AS860" s="17">
        <v>2.8781077826003214</v>
      </c>
      <c r="AT860" s="17">
        <v>-1.0000000000000004</v>
      </c>
      <c r="AU860" s="17">
        <v>-1.0000000000000004</v>
      </c>
      <c r="AV860" s="17">
        <v>21.613042968643732</v>
      </c>
      <c r="AW860" s="17">
        <v>117.07051727959312</v>
      </c>
      <c r="AX860" s="17">
        <v>149.42145149118988</v>
      </c>
      <c r="AY860" s="17">
        <v>0.30201508740639055</v>
      </c>
      <c r="AZ860" s="17">
        <v>21.160979084708348</v>
      </c>
      <c r="BA860" s="22">
        <v>1589.8149381505825</v>
      </c>
      <c r="CU860" t="e">
        <v>#N/A</v>
      </c>
      <c r="CV860" t="e">
        <v>#N/A</v>
      </c>
    </row>
    <row r="861" spans="1:100" x14ac:dyDescent="0.25">
      <c r="A861">
        <v>2472</v>
      </c>
      <c r="B861" t="s">
        <v>1271</v>
      </c>
      <c r="C861" s="22">
        <v>3</v>
      </c>
      <c r="D861" s="17">
        <v>3.9766936014819159</v>
      </c>
      <c r="E861" s="17">
        <v>0</v>
      </c>
      <c r="F861" s="17">
        <v>-0.22762195462171297</v>
      </c>
      <c r="G861" s="17">
        <v>-0.22762195462171297</v>
      </c>
      <c r="H861" s="17">
        <v>0.25920951356071931</v>
      </c>
      <c r="I861" s="17">
        <v>0</v>
      </c>
      <c r="J861" s="17">
        <v>15.552570813643165</v>
      </c>
      <c r="K861" s="17">
        <v>0.25920951356071931</v>
      </c>
      <c r="L861" s="17">
        <v>-1.0000000000000004</v>
      </c>
      <c r="M861" s="17">
        <v>-1.0000000000000004</v>
      </c>
      <c r="N861" s="17">
        <v>5.1841902712143861</v>
      </c>
      <c r="O861" s="17">
        <v>19.301642460503373</v>
      </c>
      <c r="P861" s="17">
        <v>0.21522388450278385</v>
      </c>
      <c r="Q861" s="17">
        <v>-1.9412737847705563</v>
      </c>
      <c r="R861" s="17">
        <v>-0.59563923502966754</v>
      </c>
      <c r="S861" s="17">
        <v>0.33970396344699227</v>
      </c>
      <c r="T861" s="17">
        <v>0.35627546204739502</v>
      </c>
      <c r="U861" s="17">
        <v>0.49716041355603185</v>
      </c>
      <c r="V861" s="17">
        <v>-4.8823778854616806E-2</v>
      </c>
      <c r="W861" s="17">
        <v>35.404261865403306</v>
      </c>
      <c r="X861" s="17">
        <v>2.1554110217441562</v>
      </c>
      <c r="Y861" s="17">
        <v>-1.0000000000000004</v>
      </c>
      <c r="Z861" s="17">
        <v>-1.0000000000000004</v>
      </c>
      <c r="AA861" s="17">
        <v>49.418011818467043</v>
      </c>
      <c r="AB861" s="17">
        <v>-0.24619131436863542</v>
      </c>
      <c r="AC861" s="17">
        <v>0.40298844843985981</v>
      </c>
      <c r="AD861" s="17">
        <v>0.13539064969064396</v>
      </c>
      <c r="AE861" s="17">
        <v>14.609389188093406</v>
      </c>
      <c r="AF861" s="17">
        <v>0.69230769230769229</v>
      </c>
      <c r="AG861" s="17">
        <v>-1.0000000000000004</v>
      </c>
      <c r="AH861" s="17">
        <v>-1.0000000000000004</v>
      </c>
      <c r="AI861" s="17">
        <v>0</v>
      </c>
      <c r="AJ861" s="17">
        <v>-4.8823778854616806E-2</v>
      </c>
      <c r="AK861" s="17">
        <v>0.24403271809827703</v>
      </c>
      <c r="AL861" s="17">
        <v>-4.1735337351728533E-2</v>
      </c>
      <c r="AM861" s="17">
        <v>0.20644060307099077</v>
      </c>
      <c r="AN861" s="17">
        <v>-9.6360294168975735E-2</v>
      </c>
      <c r="AO861" s="17">
        <v>6.381178667266159</v>
      </c>
      <c r="AP861" s="17">
        <v>-2.6176840409830366</v>
      </c>
      <c r="AQ861" s="17">
        <v>50.956832679046485</v>
      </c>
      <c r="AR861" s="17">
        <v>1.1443160601958018</v>
      </c>
      <c r="AS861" s="17">
        <v>2.4146205353048749</v>
      </c>
      <c r="AT861" s="17">
        <v>-1.0000000000000004</v>
      </c>
      <c r="AU861" s="17">
        <v>-1.0000000000000004</v>
      </c>
      <c r="AV861" s="17">
        <v>-0.82326118965138029</v>
      </c>
      <c r="AW861" s="17">
        <v>66.101970237987402</v>
      </c>
      <c r="AX861" s="17">
        <v>61.219592352525709</v>
      </c>
      <c r="AY861" s="17">
        <v>0.40879000150063871</v>
      </c>
      <c r="AZ861" s="17">
        <v>14.143312207596065</v>
      </c>
      <c r="BA861" s="22">
        <v>1500.8037725304841</v>
      </c>
      <c r="CU861" t="e">
        <v>#N/A</v>
      </c>
      <c r="CV861" t="e">
        <v>#N/A</v>
      </c>
    </row>
    <row r="862" spans="1:100" x14ac:dyDescent="0.25">
      <c r="A862">
        <v>2473</v>
      </c>
      <c r="B862" t="s">
        <v>1272</v>
      </c>
      <c r="C862" s="22">
        <v>3</v>
      </c>
      <c r="D862" s="17">
        <v>5.5840228922299309</v>
      </c>
      <c r="E862" s="17">
        <v>-0.76821440393786444</v>
      </c>
      <c r="F862" s="17">
        <v>-0.31940712293379547</v>
      </c>
      <c r="G862" s="17">
        <v>-0.55750646089986977</v>
      </c>
      <c r="H862" s="17">
        <v>0.39493945498729138</v>
      </c>
      <c r="I862" s="17">
        <v>0</v>
      </c>
      <c r="J862" s="17">
        <v>23.696367299237487</v>
      </c>
      <c r="K862" s="17">
        <v>0.39493945498729138</v>
      </c>
      <c r="L862" s="17">
        <v>-1.0000000000000004</v>
      </c>
      <c r="M862" s="17">
        <v>-1.0000000000000004</v>
      </c>
      <c r="N862" s="17">
        <v>7.8987890997458248</v>
      </c>
      <c r="O862" s="17">
        <v>28.722883730567538</v>
      </c>
      <c r="P862" s="17">
        <v>1.1744501853422212E-2</v>
      </c>
      <c r="Q862" s="17">
        <v>-0.5966074876597014</v>
      </c>
      <c r="R862" s="17">
        <v>-0.17332087791593676</v>
      </c>
      <c r="S862" s="17">
        <v>0.34163268873233543</v>
      </c>
      <c r="T862" s="17">
        <v>0.32478458605376559</v>
      </c>
      <c r="U862" s="17">
        <v>0.56361438802479991</v>
      </c>
      <c r="V862" s="17">
        <v>8.6861389409310749E-2</v>
      </c>
      <c r="W862" s="17">
        <v>36.878143889316775</v>
      </c>
      <c r="X862" s="17">
        <v>3.0385549610743041</v>
      </c>
      <c r="Y862" s="17">
        <v>-1.0000000000000004</v>
      </c>
      <c r="Z862" s="17">
        <v>-1.0000000000000004</v>
      </c>
      <c r="AA862" s="17">
        <v>96.817864346227552</v>
      </c>
      <c r="AB862" s="17">
        <v>0.44276938549764477</v>
      </c>
      <c r="AC862" s="17">
        <v>0.32831903857252409</v>
      </c>
      <c r="AD862" s="17">
        <v>0.43117240262636536</v>
      </c>
      <c r="AE862" s="17">
        <v>60.113041334826704</v>
      </c>
      <c r="AF862" s="17">
        <v>0.75</v>
      </c>
      <c r="AG862" s="17">
        <v>-1.0000000000000004</v>
      </c>
      <c r="AH862" s="17">
        <v>-1.0000000000000004</v>
      </c>
      <c r="AI862" s="17">
        <v>7.4212182927311642E-3</v>
      </c>
      <c r="AJ862" s="17">
        <v>8.6861389409310749E-2</v>
      </c>
      <c r="AK862" s="17">
        <v>-0.10440486548603103</v>
      </c>
      <c r="AL862" s="17">
        <v>9.9955542199682293E-2</v>
      </c>
      <c r="AM862" s="17">
        <v>0.15828204378051011</v>
      </c>
      <c r="AN862" s="17">
        <v>0.6434387800312027</v>
      </c>
      <c r="AO862" s="17">
        <v>3.4350267670825976</v>
      </c>
      <c r="AP862" s="17">
        <v>16.585747211778479</v>
      </c>
      <c r="AQ862" s="17">
        <v>60.57451118855429</v>
      </c>
      <c r="AR862" s="17">
        <v>1.3168930522202111</v>
      </c>
      <c r="AS862" s="17">
        <v>3.4334944160615937</v>
      </c>
      <c r="AT862" s="17">
        <v>-1.0000000000000004</v>
      </c>
      <c r="AU862" s="17">
        <v>-1.0000000000000004</v>
      </c>
      <c r="AV862" s="17">
        <v>-0.73082733881580686</v>
      </c>
      <c r="AW862" s="17">
        <v>142.12649528857361</v>
      </c>
      <c r="AX862" s="17">
        <v>150.96105859535936</v>
      </c>
      <c r="AY862" s="17">
        <v>0.66139352238952354</v>
      </c>
      <c r="AZ862" s="17">
        <v>73.269985201219328</v>
      </c>
      <c r="BA862" s="22">
        <v>1541.1145720516354</v>
      </c>
      <c r="CU862" t="e">
        <v>#N/A</v>
      </c>
      <c r="CV862" t="e">
        <v>#N/A</v>
      </c>
    </row>
    <row r="863" spans="1:100" x14ac:dyDescent="0.25">
      <c r="A863">
        <v>2474</v>
      </c>
      <c r="B863" t="s">
        <v>1273</v>
      </c>
      <c r="C863" s="22">
        <v>3</v>
      </c>
      <c r="D863" s="17">
        <v>5.2239581575650735</v>
      </c>
      <c r="E863" s="17">
        <v>-0.29913833421470126</v>
      </c>
      <c r="F863" s="17">
        <v>0.32946791892062299</v>
      </c>
      <c r="G863" s="17">
        <v>0.25144063702308628</v>
      </c>
      <c r="H863" s="17">
        <v>0.38896600678700161</v>
      </c>
      <c r="I863" s="17">
        <v>0</v>
      </c>
      <c r="J863" s="17">
        <v>23.337960407220102</v>
      </c>
      <c r="K863" s="17">
        <v>0.38896600678700161</v>
      </c>
      <c r="L863" s="17">
        <v>-1.0000000000000002</v>
      </c>
      <c r="M863" s="17">
        <v>-1.0000000000000002</v>
      </c>
      <c r="N863" s="17">
        <v>7.7793201357400354</v>
      </c>
      <c r="O863" s="17">
        <v>28.813359201808257</v>
      </c>
      <c r="P863" s="17">
        <v>1.7263427627377617</v>
      </c>
      <c r="Q863" s="17">
        <v>-0.22085639003504035</v>
      </c>
      <c r="R863" s="17">
        <v>1.3054918103071696E-2</v>
      </c>
      <c r="S863" s="17">
        <v>0.33333333333333354</v>
      </c>
      <c r="T863" s="17">
        <v>0.33333333333333354</v>
      </c>
      <c r="U863" s="17">
        <v>0.3646767409520793</v>
      </c>
      <c r="V863" s="17">
        <v>0.23607753667097561</v>
      </c>
      <c r="W863" s="17">
        <v>35.138197500108795</v>
      </c>
      <c r="X863" s="17">
        <v>3.1528728437138365</v>
      </c>
      <c r="Y863" s="17">
        <v>-1.0000000000000002</v>
      </c>
      <c r="Z863" s="17">
        <v>-1.0000000000000002</v>
      </c>
      <c r="AA863" s="17">
        <v>87.141706564114855</v>
      </c>
      <c r="AB863" s="17">
        <v>0.20871980243499189</v>
      </c>
      <c r="AC863" s="17">
        <v>0.50172610082470592</v>
      </c>
      <c r="AD863" s="17">
        <v>0.3293631796583622</v>
      </c>
      <c r="AE863" s="17">
        <v>51.99045414590298</v>
      </c>
      <c r="AF863" s="17">
        <v>0.93333333333333335</v>
      </c>
      <c r="AG863" s="17">
        <v>-1.0000000000000002</v>
      </c>
      <c r="AH863" s="17">
        <v>-1.0000000000000002</v>
      </c>
      <c r="AI863" s="17">
        <v>1.9960327453233589E-2</v>
      </c>
      <c r="AJ863" s="17">
        <v>0.23607753667097561</v>
      </c>
      <c r="AK863" s="17">
        <v>-3.4707321755715202E-3</v>
      </c>
      <c r="AL863" s="17">
        <v>9.5409350649867941E-2</v>
      </c>
      <c r="AM863" s="17">
        <v>0.17438374964469214</v>
      </c>
      <c r="AN863" s="17">
        <v>0.14988871341620269</v>
      </c>
      <c r="AO863" s="17">
        <v>4.3422400802394465</v>
      </c>
      <c r="AP863" s="17">
        <v>4.2242645886544059</v>
      </c>
      <c r="AQ863" s="17">
        <v>58.476157907328883</v>
      </c>
      <c r="AR863" s="17">
        <v>1.267420944289722</v>
      </c>
      <c r="AS863" s="17">
        <v>3.5418388505008371</v>
      </c>
      <c r="AT863" s="17">
        <v>-1.0000000000000002</v>
      </c>
      <c r="AU863" s="17">
        <v>-1.0000000000000002</v>
      </c>
      <c r="AV863" s="17">
        <v>0.26449555512615514</v>
      </c>
      <c r="AW863" s="17">
        <v>120.17933035457756</v>
      </c>
      <c r="AX863" s="17">
        <v>144.18629057073977</v>
      </c>
      <c r="AY863" s="17">
        <v>0.10797480171782783</v>
      </c>
      <c r="AZ863" s="17">
        <v>0.57646015346287793</v>
      </c>
      <c r="BA863" s="22">
        <v>1531.2766769195919</v>
      </c>
      <c r="CU863" t="e">
        <v>#N/A</v>
      </c>
      <c r="CV863" t="e">
        <v>#N/A</v>
      </c>
    </row>
    <row r="864" spans="1:100" x14ac:dyDescent="0.25">
      <c r="A864">
        <v>2477</v>
      </c>
      <c r="B864" t="s">
        <v>1274</v>
      </c>
      <c r="C864" s="22">
        <v>3</v>
      </c>
      <c r="D864" s="17">
        <v>4.754792777575763</v>
      </c>
      <c r="E864" s="17">
        <v>0</v>
      </c>
      <c r="F864" s="17">
        <v>-0.46039537401598524</v>
      </c>
      <c r="G864" s="17">
        <v>-0.46039537401598524</v>
      </c>
      <c r="H864" s="17">
        <v>-0.13061005397136655</v>
      </c>
      <c r="I864" s="17">
        <v>0</v>
      </c>
      <c r="J864" s="17">
        <v>-7.836603238281997</v>
      </c>
      <c r="K864" s="17">
        <v>-0.13061005397136655</v>
      </c>
      <c r="L864" s="17">
        <v>-1.0000000000000016</v>
      </c>
      <c r="M864" s="17">
        <v>-1.0000000000000016</v>
      </c>
      <c r="N864" s="17">
        <v>-2.6122010794273312</v>
      </c>
      <c r="O864" s="17">
        <v>-3.5422058347222194</v>
      </c>
      <c r="P864" s="17">
        <v>0.72315081966697559</v>
      </c>
      <c r="Q864" s="17">
        <v>-4.0927209628458456</v>
      </c>
      <c r="R864" s="17">
        <v>-1.3704886947722938</v>
      </c>
      <c r="S864" s="17">
        <v>0.33434864897904054</v>
      </c>
      <c r="T864" s="17">
        <v>0.2879258154923694</v>
      </c>
      <c r="U864" s="17">
        <v>0.1615515003413692</v>
      </c>
      <c r="V864" s="17">
        <v>-6.2021994375028311E-3</v>
      </c>
      <c r="W864" s="17">
        <v>36.329352773865743</v>
      </c>
      <c r="X864" s="17">
        <v>1.3164698053422712</v>
      </c>
      <c r="Y864" s="17">
        <v>-1.0000000000000016</v>
      </c>
      <c r="Z864" s="17">
        <v>-1.0000000000000016</v>
      </c>
      <c r="AA864" s="17">
        <v>39.437820190546923</v>
      </c>
      <c r="AB864" s="17">
        <v>-1.7941119129947898E-2</v>
      </c>
      <c r="AC864" s="17">
        <v>5.0662456789917956E-3</v>
      </c>
      <c r="AD864" s="17">
        <v>0.10245399568002633</v>
      </c>
      <c r="AE864" s="17">
        <v>4.478956111453515</v>
      </c>
      <c r="AF864" s="17">
        <v>9.0909090909090912E-2</v>
      </c>
      <c r="AG864" s="17">
        <v>-1.0000000000000016</v>
      </c>
      <c r="AH864" s="17">
        <v>-1.0000000000000016</v>
      </c>
      <c r="AI864" s="17">
        <v>-6.2607784405273398E-2</v>
      </c>
      <c r="AJ864" s="17">
        <v>-6.2021994375028311E-3</v>
      </c>
      <c r="AK864" s="17">
        <v>-1.9002903829440781E-3</v>
      </c>
      <c r="AL864" s="17">
        <v>7.9103767513009002E-2</v>
      </c>
      <c r="AM864" s="17">
        <v>-0.12876047369211707</v>
      </c>
      <c r="AN864" s="17">
        <v>9.4700744461323969E-3</v>
      </c>
      <c r="AO864" s="17">
        <v>-3.2285132942176467</v>
      </c>
      <c r="AP864" s="17">
        <v>0.6322706987183554</v>
      </c>
      <c r="AQ864" s="17">
        <v>28.492749535583712</v>
      </c>
      <c r="AR864" s="17">
        <v>0.77762376537527644</v>
      </c>
      <c r="AS864" s="17">
        <v>1.1858597513709053</v>
      </c>
      <c r="AT864" s="17">
        <v>-1.0000000000000016</v>
      </c>
      <c r="AU864" s="17">
        <v>-1.0000000000000016</v>
      </c>
      <c r="AV864" s="17">
        <v>-1.8308840687882786</v>
      </c>
      <c r="AW864" s="17">
        <v>36.527885054543034</v>
      </c>
      <c r="AX864" s="17">
        <v>34.655509422687302</v>
      </c>
      <c r="AY864" s="17">
        <v>-8.7015979911464925E-2</v>
      </c>
      <c r="AZ864" s="17">
        <v>-43.529376438492143</v>
      </c>
      <c r="BA864" s="22">
        <v>1305.5569989675282</v>
      </c>
      <c r="CU864" t="e">
        <v>#N/A</v>
      </c>
      <c r="CV864" t="e">
        <v>#N/A</v>
      </c>
    </row>
    <row r="865" spans="1:100" x14ac:dyDescent="0.25">
      <c r="A865">
        <v>2478</v>
      </c>
      <c r="B865" t="s">
        <v>1275</v>
      </c>
      <c r="C865" s="22">
        <v>3</v>
      </c>
      <c r="D865" s="17">
        <v>5.3997042686524672</v>
      </c>
      <c r="E865" s="17">
        <v>0</v>
      </c>
      <c r="F865" s="17">
        <v>0.17383922312624095</v>
      </c>
      <c r="G865" s="17">
        <v>0.17383922312624095</v>
      </c>
      <c r="H865" s="17">
        <v>0.52644376508388435</v>
      </c>
      <c r="I865" s="17">
        <v>0</v>
      </c>
      <c r="J865" s="17">
        <v>31.586625905033056</v>
      </c>
      <c r="K865" s="17">
        <v>0.52644376508388435</v>
      </c>
      <c r="L865" s="17">
        <v>-0.99999999999999944</v>
      </c>
      <c r="M865" s="17">
        <v>-0.99999999999999944</v>
      </c>
      <c r="N865" s="17">
        <v>10.528875301677688</v>
      </c>
      <c r="O865" s="17">
        <v>37.160169396811781</v>
      </c>
      <c r="P865" s="17">
        <v>-0.10494702297510554</v>
      </c>
      <c r="Q865" s="17">
        <v>2.9661959266769014</v>
      </c>
      <c r="R865" s="17">
        <v>0.73559725927769182</v>
      </c>
      <c r="S865" s="17">
        <v>0.33333333333333343</v>
      </c>
      <c r="T865" s="17">
        <v>0.32795992741913732</v>
      </c>
      <c r="U865" s="17">
        <v>0.56163823930472601</v>
      </c>
      <c r="V865" s="17">
        <v>0.14613998592390054</v>
      </c>
      <c r="W865" s="17">
        <v>33.705108835888517</v>
      </c>
      <c r="X865" s="17">
        <v>3.2418444927305661</v>
      </c>
      <c r="Y865" s="17">
        <v>-0.99999999999999944</v>
      </c>
      <c r="Z865" s="17">
        <v>-0.99999999999999944</v>
      </c>
      <c r="AA865" s="17">
        <v>71.182677209295917</v>
      </c>
      <c r="AB865" s="17">
        <v>0.29001964970617317</v>
      </c>
      <c r="AC865" s="17">
        <v>0.11143825358955695</v>
      </c>
      <c r="AD865" s="17">
        <v>0.3333815189868658</v>
      </c>
      <c r="AE865" s="17">
        <v>36.741971114129775</v>
      </c>
      <c r="AF865" s="17">
        <v>0.83333333333333337</v>
      </c>
      <c r="AG865" s="17">
        <v>-0.99999999999999944</v>
      </c>
      <c r="AH865" s="17">
        <v>-0.99999999999999944</v>
      </c>
      <c r="AI865" s="17">
        <v>7.1383360271847157E-3</v>
      </c>
      <c r="AJ865" s="17">
        <v>0.14613998592390054</v>
      </c>
      <c r="AK865" s="17">
        <v>-0.1780930868619337</v>
      </c>
      <c r="AL865" s="17">
        <v>0.28035691465671986</v>
      </c>
      <c r="AM865" s="17">
        <v>9.1724028592620716E-2</v>
      </c>
      <c r="AN865" s="17">
        <v>0.13286486205968193</v>
      </c>
      <c r="AO865" s="17">
        <v>1.402635280505848</v>
      </c>
      <c r="AP865" s="17">
        <v>4.7234061247756483</v>
      </c>
      <c r="AQ865" s="17">
        <v>65.291734740921555</v>
      </c>
      <c r="AR865" s="17">
        <v>1.3690714859810973</v>
      </c>
      <c r="AS865" s="17">
        <v>3.7682882578144494</v>
      </c>
      <c r="AT865" s="17">
        <v>-0.99999999999999944</v>
      </c>
      <c r="AU865" s="17">
        <v>-0.99999999999999944</v>
      </c>
      <c r="AV865" s="17">
        <v>0.90943648240393282</v>
      </c>
      <c r="AW865" s="17">
        <v>113.06625273088333</v>
      </c>
      <c r="AX865" s="17">
        <v>127.82301804381717</v>
      </c>
      <c r="AY865" s="17">
        <v>0.54432901204447082</v>
      </c>
      <c r="AZ865" s="17">
        <v>38.741558640488634</v>
      </c>
      <c r="BA865" s="22">
        <v>1513.9274398995765</v>
      </c>
      <c r="CU865" t="e">
        <v>#N/A</v>
      </c>
      <c r="CV865" t="e">
        <v>#N/A</v>
      </c>
    </row>
    <row r="866" spans="1:100" x14ac:dyDescent="0.25">
      <c r="A866">
        <v>2480</v>
      </c>
      <c r="B866" t="s">
        <v>1276</v>
      </c>
      <c r="C866" s="22">
        <v>3</v>
      </c>
      <c r="D866" s="17">
        <v>1.0853894969267315</v>
      </c>
      <c r="E866" s="17">
        <v>-1.9384615323087336E-2</v>
      </c>
      <c r="F866" s="17">
        <v>-0.26084651311881685</v>
      </c>
      <c r="G866" s="17">
        <v>-0.26084651311881685</v>
      </c>
      <c r="H866" s="17">
        <v>0.1888589725597723</v>
      </c>
      <c r="I866" s="17">
        <v>0</v>
      </c>
      <c r="J866" s="17">
        <v>11.331538353586335</v>
      </c>
      <c r="K866" s="17">
        <v>0.1888589725597723</v>
      </c>
      <c r="L866" s="17">
        <v>-0.99999999999999922</v>
      </c>
      <c r="M866" s="17">
        <v>-0.99999999999999922</v>
      </c>
      <c r="N866" s="17">
        <v>3.7771794511954453</v>
      </c>
      <c r="O866" s="17">
        <v>12.156081337394248</v>
      </c>
      <c r="P866" s="17">
        <v>2.4527650338865179</v>
      </c>
      <c r="Q866" s="17">
        <v>-2.5055516886627491</v>
      </c>
      <c r="R866" s="17">
        <v>-0.64810677028049968</v>
      </c>
      <c r="S866" s="17">
        <v>0.33333333333333309</v>
      </c>
      <c r="T866" s="17">
        <v>-7.7940597665751787E-2</v>
      </c>
      <c r="U866" s="17">
        <v>-9.6107465343261922E-2</v>
      </c>
      <c r="V866" s="17">
        <v>-1.9155488560670935E-2</v>
      </c>
      <c r="W866" s="17">
        <v>-1.9491676318449571</v>
      </c>
      <c r="X866" s="17">
        <v>-0.81747607295394653</v>
      </c>
      <c r="Y866" s="17">
        <v>-0.99999999999999922</v>
      </c>
      <c r="Z866" s="17">
        <v>-0.99999999999999922</v>
      </c>
      <c r="AA866" s="17">
        <v>-12.449294535219154</v>
      </c>
      <c r="AB866" s="17">
        <v>-8.0522414917303421E-3</v>
      </c>
      <c r="AC866" s="17">
        <v>-0.15256151714823102</v>
      </c>
      <c r="AD866" s="17">
        <v>-3.6426644021912293E-2</v>
      </c>
      <c r="AE866" s="17">
        <v>-9.8520201330936885</v>
      </c>
      <c r="AF866" s="17">
        <v>0.125</v>
      </c>
      <c r="AG866" s="17">
        <v>-0.99999999999999922</v>
      </c>
      <c r="AH866" s="17">
        <v>-0.99999999999999922</v>
      </c>
      <c r="AI866" s="17">
        <v>-1.566482744057995E-2</v>
      </c>
      <c r="AJ866" s="17">
        <v>-1.9155488560670935E-2</v>
      </c>
      <c r="AK866" s="17">
        <v>0.26888447862696324</v>
      </c>
      <c r="AL866" s="17">
        <v>0.19727857962679143</v>
      </c>
      <c r="AM866" s="17">
        <v>5.3128780993507034E-2</v>
      </c>
      <c r="AN866" s="17">
        <v>-1.8068176604018639E-4</v>
      </c>
      <c r="AO866" s="17">
        <v>2.6726419179724936</v>
      </c>
      <c r="AP866" s="17">
        <v>0.98187585398295241</v>
      </c>
      <c r="AQ866" s="17">
        <v>9.3823707217413812</v>
      </c>
      <c r="AR866" s="17">
        <v>0.14012978176364846</v>
      </c>
      <c r="AS866" s="17">
        <v>-0.6286171003941744</v>
      </c>
      <c r="AT866" s="17">
        <v>-0.99999999999999922</v>
      </c>
      <c r="AU866" s="17">
        <v>-0.99999999999999922</v>
      </c>
      <c r="AV866" s="17">
        <v>-0.90895328339931636</v>
      </c>
      <c r="AW866" s="17">
        <v>0.68866265615806421</v>
      </c>
      <c r="AX866" s="17">
        <v>-1.5401827487206259</v>
      </c>
      <c r="AY866" s="17">
        <v>-7.1685228056277816E-3</v>
      </c>
      <c r="AZ866" s="17">
        <v>-21.790981932646268</v>
      </c>
      <c r="BA866" s="22">
        <v>1380.6196420334643</v>
      </c>
      <c r="CU866" t="e">
        <v>#N/A</v>
      </c>
      <c r="CV866" t="e">
        <v>#N/A</v>
      </c>
    </row>
    <row r="867" spans="1:100" x14ac:dyDescent="0.25">
      <c r="A867">
        <v>2481</v>
      </c>
      <c r="B867" t="s">
        <v>1277</v>
      </c>
      <c r="C867" s="22">
        <v>3</v>
      </c>
      <c r="D867" s="17">
        <v>5.2000651087742629</v>
      </c>
      <c r="E867" s="17">
        <v>-0.85549721418190894</v>
      </c>
      <c r="F867" s="17">
        <v>19.420639130123782</v>
      </c>
      <c r="G867" s="17">
        <v>19.160857048910657</v>
      </c>
      <c r="H867" s="17">
        <v>0.22011900888394378</v>
      </c>
      <c r="I867" s="17">
        <v>0</v>
      </c>
      <c r="J867" s="17">
        <v>13.207140533036634</v>
      </c>
      <c r="K867" s="17">
        <v>0.22011900888394378</v>
      </c>
      <c r="L867" s="17">
        <v>-1</v>
      </c>
      <c r="M867" s="17">
        <v>-1</v>
      </c>
      <c r="N867" s="17">
        <v>4.4023801776788769</v>
      </c>
      <c r="O867" s="17">
        <v>37.56806269072154</v>
      </c>
      <c r="P867" s="17">
        <v>-1.0665087419856873</v>
      </c>
      <c r="Q867" s="17">
        <v>21.236496091726536</v>
      </c>
      <c r="R867" s="17">
        <v>6.7245796524762147</v>
      </c>
      <c r="S867" s="17">
        <v>0.33333333333333326</v>
      </c>
      <c r="T867" s="17">
        <v>0.33978780916821838</v>
      </c>
      <c r="U867" s="17">
        <v>0.53754687128930601</v>
      </c>
      <c r="V867" s="17">
        <v>0</v>
      </c>
      <c r="W867" s="17">
        <v>39.62196019627654</v>
      </c>
      <c r="X867" s="17">
        <v>2.6096440946097186</v>
      </c>
      <c r="Y867" s="17">
        <v>-1</v>
      </c>
      <c r="Z867" s="17">
        <v>-1</v>
      </c>
      <c r="AA867" s="17">
        <v>98.177574862046839</v>
      </c>
      <c r="AB867" s="17">
        <v>0.43822207123053047</v>
      </c>
      <c r="AC867" s="17">
        <v>0.15440039251578586</v>
      </c>
      <c r="AD867" s="17">
        <v>0.44399823651956494</v>
      </c>
      <c r="AE867" s="17">
        <v>51.83103501329407</v>
      </c>
      <c r="AF867" s="17">
        <v>0.8125</v>
      </c>
      <c r="AG867" s="17">
        <v>-1</v>
      </c>
      <c r="AH867" s="17">
        <v>-1</v>
      </c>
      <c r="AI867" s="17">
        <v>0.49620049506369474</v>
      </c>
      <c r="AJ867" s="17">
        <v>0</v>
      </c>
      <c r="AK867" s="17">
        <v>-8.3782148233846557E-3</v>
      </c>
      <c r="AL867" s="17">
        <v>0.55161600033462188</v>
      </c>
      <c r="AM867" s="17">
        <v>-0.20699310785248107</v>
      </c>
      <c r="AN867" s="17">
        <v>-4.6977277111801254E-2</v>
      </c>
      <c r="AO867" s="17">
        <v>-5.2167187704289493</v>
      </c>
      <c r="AP867" s="17">
        <v>1.5836480738780774</v>
      </c>
      <c r="AQ867" s="17">
        <v>52.829100729313183</v>
      </c>
      <c r="AR867" s="17">
        <v>1.2106680137908576</v>
      </c>
      <c r="AS867" s="17">
        <v>2.8297631034936628</v>
      </c>
      <c r="AT867" s="17">
        <v>-1</v>
      </c>
      <c r="AU867" s="17">
        <v>-1</v>
      </c>
      <c r="AV867" s="17">
        <v>25.885436701386872</v>
      </c>
      <c r="AW867" s="17">
        <v>137.32928562664651</v>
      </c>
      <c r="AX867" s="17">
        <v>147.25329552792041</v>
      </c>
      <c r="AY867" s="17">
        <v>0.63465681024596188</v>
      </c>
      <c r="AZ867" s="17">
        <v>87.560118918491781</v>
      </c>
      <c r="BA867" s="22">
        <v>1780.7677403967091</v>
      </c>
      <c r="CU867" t="e">
        <v>#N/A</v>
      </c>
      <c r="CV867" t="e">
        <v>#N/A</v>
      </c>
    </row>
    <row r="868" spans="1:100" x14ac:dyDescent="0.25">
      <c r="A868">
        <v>2484</v>
      </c>
      <c r="B868" t="s">
        <v>1278</v>
      </c>
      <c r="C868" s="22">
        <v>3</v>
      </c>
      <c r="D868" s="17">
        <v>1.5860414666824165</v>
      </c>
      <c r="E868" s="17">
        <v>0</v>
      </c>
      <c r="F868" s="17">
        <v>0.64899284173574501</v>
      </c>
      <c r="G868" s="17">
        <v>0.64899284173574501</v>
      </c>
      <c r="H868" s="17">
        <v>9.8985580233295872E-2</v>
      </c>
      <c r="I868" s="17">
        <v>0</v>
      </c>
      <c r="J868" s="17">
        <v>5.9391348139977467</v>
      </c>
      <c r="K868" s="17">
        <v>9.8985580233295872E-2</v>
      </c>
      <c r="L868" s="17">
        <v>-1.0000000000000009</v>
      </c>
      <c r="M868" s="17">
        <v>-1.0000000000000009</v>
      </c>
      <c r="N868" s="17">
        <v>1.9797116046659147</v>
      </c>
      <c r="O868" s="17">
        <v>8.1741691224159059</v>
      </c>
      <c r="P868" s="17">
        <v>3.977438006773665</v>
      </c>
      <c r="Q868" s="17">
        <v>4.1648028112991327</v>
      </c>
      <c r="R868" s="17">
        <v>1.7875937362359517</v>
      </c>
      <c r="S868" s="17">
        <v>0.33888303144033399</v>
      </c>
      <c r="T868" s="17">
        <v>1.9409455123971391E-2</v>
      </c>
      <c r="U868" s="17">
        <v>-5.6282220165705818E-2</v>
      </c>
      <c r="V868" s="17">
        <v>0</v>
      </c>
      <c r="W868" s="17">
        <v>8.1209874466121406</v>
      </c>
      <c r="X868" s="17">
        <v>-0.18772304131197234</v>
      </c>
      <c r="Y868" s="17">
        <v>-1.0000000000000009</v>
      </c>
      <c r="Z868" s="17">
        <v>-1.0000000000000009</v>
      </c>
      <c r="AA868" s="17">
        <v>35.40159921556593</v>
      </c>
      <c r="AB868" s="17">
        <v>0.2356874031949793</v>
      </c>
      <c r="AC868" s="17">
        <v>0.11113590454898058</v>
      </c>
      <c r="AD868" s="17">
        <v>0.16303705291039711</v>
      </c>
      <c r="AE868" s="17">
        <v>25.493018032717849</v>
      </c>
      <c r="AF868" s="17">
        <v>0.41666666666666669</v>
      </c>
      <c r="AG868" s="17">
        <v>-1.0000000000000009</v>
      </c>
      <c r="AH868" s="17">
        <v>-1.0000000000000009</v>
      </c>
      <c r="AI868" s="17">
        <v>1.2035903361949898E-2</v>
      </c>
      <c r="AJ868" s="17">
        <v>0</v>
      </c>
      <c r="AK868" s="17">
        <v>-9.2042189309456166E-2</v>
      </c>
      <c r="AL868" s="17">
        <v>-3.6714944091350656E-2</v>
      </c>
      <c r="AM868" s="17">
        <v>2.0567882531918307E-2</v>
      </c>
      <c r="AN868" s="17">
        <v>-0.12769028598253399</v>
      </c>
      <c r="AO868" s="17">
        <v>5.3986116750676438E-2</v>
      </c>
      <c r="AP868" s="17">
        <v>-3.3758318700201029</v>
      </c>
      <c r="AQ868" s="17">
        <v>14.060122260609909</v>
      </c>
      <c r="AR868" s="17">
        <v>0.30201026639859951</v>
      </c>
      <c r="AS868" s="17">
        <v>-8.8737461078676486E-2</v>
      </c>
      <c r="AT868" s="17">
        <v>-1.0000000000000009</v>
      </c>
      <c r="AU868" s="17">
        <v>-1.0000000000000009</v>
      </c>
      <c r="AV868" s="17">
        <v>2.4365865779716955</v>
      </c>
      <c r="AW868" s="17">
        <v>40.199936467961791</v>
      </c>
      <c r="AX868" s="17">
        <v>40.440654535200785</v>
      </c>
      <c r="AY868" s="17">
        <v>0.29618380439978265</v>
      </c>
      <c r="AZ868" s="17">
        <v>-17.257348194578459</v>
      </c>
      <c r="BA868" s="22">
        <v>1423.5486972590265</v>
      </c>
      <c r="CU868" t="e">
        <v>#N/A</v>
      </c>
      <c r="CV868" t="e">
        <v>#N/A</v>
      </c>
    </row>
    <row r="869" spans="1:100" x14ac:dyDescent="0.25">
      <c r="A869">
        <v>2485</v>
      </c>
      <c r="B869" t="s">
        <v>1279</v>
      </c>
      <c r="C869" s="22">
        <v>3</v>
      </c>
      <c r="D869" s="17">
        <v>4.7042182918641871</v>
      </c>
      <c r="E869" s="17">
        <v>0.35557721597615566</v>
      </c>
      <c r="F869" s="17">
        <v>-1.5142186206042223</v>
      </c>
      <c r="G869" s="17">
        <v>-1.4141805621543386</v>
      </c>
      <c r="H869" s="17">
        <v>0.41360738424167465</v>
      </c>
      <c r="I869" s="17">
        <v>-5.5603713060941385E-3</v>
      </c>
      <c r="J869" s="17">
        <v>24.482820776134833</v>
      </c>
      <c r="K869" s="17">
        <v>0.40804701293558054</v>
      </c>
      <c r="L869" s="17">
        <v>-1</v>
      </c>
      <c r="M869" s="17">
        <v>-1</v>
      </c>
      <c r="N869" s="17">
        <v>8.1609402587116087</v>
      </c>
      <c r="O869" s="17">
        <v>27.772858505844692</v>
      </c>
      <c r="P869" s="17">
        <v>-0.35249533587334875</v>
      </c>
      <c r="Q869" s="17">
        <v>-2.0454470625093801</v>
      </c>
      <c r="R869" s="17">
        <v>-0.76440650199261495</v>
      </c>
      <c r="S869" s="17">
        <v>0.33333333333333337</v>
      </c>
      <c r="T869" s="17">
        <v>0.33333333333333337</v>
      </c>
      <c r="U869" s="17">
        <v>7.079917834561128E-2</v>
      </c>
      <c r="V869" s="17">
        <v>7.9430526753234115E-2</v>
      </c>
      <c r="W869" s="17">
        <v>16.353974353197259</v>
      </c>
      <c r="X869" s="17">
        <v>1.0183995276329356</v>
      </c>
      <c r="Y869" s="17">
        <v>-1</v>
      </c>
      <c r="Z869" s="17">
        <v>-1</v>
      </c>
      <c r="AA869" s="17">
        <v>36.799122771751158</v>
      </c>
      <c r="AB869" s="17">
        <v>0.26044935501129618</v>
      </c>
      <c r="AC869" s="17">
        <v>0.30093859644466381</v>
      </c>
      <c r="AD869" s="17">
        <v>-0.13719685304503018</v>
      </c>
      <c r="AE869" s="17">
        <v>21.209554920546505</v>
      </c>
      <c r="AF869" s="17">
        <v>0.5</v>
      </c>
      <c r="AG869" s="17">
        <v>-1</v>
      </c>
      <c r="AH869" s="17">
        <v>-1</v>
      </c>
      <c r="AI869" s="17">
        <v>-1.9814746251280924E-2</v>
      </c>
      <c r="AJ869" s="17">
        <v>7.9430526753234115E-2</v>
      </c>
      <c r="AK869" s="17">
        <v>9.9660452890010798E-2</v>
      </c>
      <c r="AL869" s="17">
        <v>1.2613067599783964E-4</v>
      </c>
      <c r="AM869" s="17">
        <v>8.9875476617398115E-2</v>
      </c>
      <c r="AN869" s="17">
        <v>-0.15159178030458853</v>
      </c>
      <c r="AO869" s="17">
        <v>2.7451891798850072</v>
      </c>
      <c r="AP869" s="17">
        <v>-3.7891638542347241</v>
      </c>
      <c r="AQ869" s="17">
        <v>40.836795129332081</v>
      </c>
      <c r="AR869" s="17">
        <v>0.81689637176551211</v>
      </c>
      <c r="AS869" s="17">
        <v>1.4264465405685172</v>
      </c>
      <c r="AT869" s="17">
        <v>-1</v>
      </c>
      <c r="AU869" s="17">
        <v>-1</v>
      </c>
      <c r="AV869" s="17">
        <v>-2.1785870641469538</v>
      </c>
      <c r="AW869" s="17">
        <v>60.782817423361081</v>
      </c>
      <c r="AX869" s="17">
        <v>68.329575173658867</v>
      </c>
      <c r="AY869" s="17">
        <v>-5.876942140171388E-2</v>
      </c>
      <c r="AZ869" s="17">
        <v>-59.148565404964515</v>
      </c>
      <c r="BA869" s="22">
        <v>1428.9885394600631</v>
      </c>
      <c r="CU869" t="e">
        <v>#N/A</v>
      </c>
      <c r="CV869" t="e">
        <v>#N/A</v>
      </c>
    </row>
    <row r="870" spans="1:100" x14ac:dyDescent="0.25">
      <c r="A870">
        <v>2486</v>
      </c>
      <c r="B870" t="s">
        <v>1280</v>
      </c>
      <c r="C870" s="22">
        <v>3</v>
      </c>
      <c r="D870" s="17">
        <v>5.373561429806573</v>
      </c>
      <c r="E870" s="17">
        <v>0.62161945913040095</v>
      </c>
      <c r="F870" s="17">
        <v>0.1673574753012339</v>
      </c>
      <c r="G870" s="17">
        <v>0.35199173371898274</v>
      </c>
      <c r="H870" s="17">
        <v>0.35501284391606702</v>
      </c>
      <c r="I870" s="17">
        <v>-1.2213840245130041E-2</v>
      </c>
      <c r="J870" s="17">
        <v>20.567940220256226</v>
      </c>
      <c r="K870" s="17">
        <v>0.34279900367093707</v>
      </c>
      <c r="L870" s="17">
        <v>-0.99999999999999944</v>
      </c>
      <c r="M870" s="17">
        <v>-0.99999999999999944</v>
      </c>
      <c r="N870" s="17">
        <v>6.8559800734187419</v>
      </c>
      <c r="O870" s="17">
        <v>26.293493383781779</v>
      </c>
      <c r="P870" s="17">
        <v>-1.6480246152335956</v>
      </c>
      <c r="Q870" s="17">
        <v>1.1880987785329808</v>
      </c>
      <c r="R870" s="17">
        <v>0.10193897304724388</v>
      </c>
      <c r="S870" s="17">
        <v>0.33333333333333326</v>
      </c>
      <c r="T870" s="17">
        <v>0.33333333333333326</v>
      </c>
      <c r="U870" s="17">
        <v>0.46316507851592936</v>
      </c>
      <c r="V870" s="17">
        <v>4.3497376968204056E-2</v>
      </c>
      <c r="W870" s="17">
        <v>33.221204739194519</v>
      </c>
      <c r="X870" s="17">
        <v>2.437512238868671</v>
      </c>
      <c r="Y870" s="17">
        <v>-0.99999999999999944</v>
      </c>
      <c r="Z870" s="17">
        <v>-0.99999999999999944</v>
      </c>
      <c r="AA870" s="17">
        <v>62.922333826624168</v>
      </c>
      <c r="AB870" s="17">
        <v>0.41799495063044534</v>
      </c>
      <c r="AC870" s="17">
        <v>-9.4913620123451156E-2</v>
      </c>
      <c r="AD870" s="17">
        <v>0.26890247178065435</v>
      </c>
      <c r="AE870" s="17">
        <v>29.599190114382409</v>
      </c>
      <c r="AF870" s="17">
        <v>0.6875</v>
      </c>
      <c r="AG870" s="17">
        <v>-0.99999999999999944</v>
      </c>
      <c r="AH870" s="17">
        <v>-0.99999999999999944</v>
      </c>
      <c r="AI870" s="17">
        <v>-5.6530220293301101E-3</v>
      </c>
      <c r="AJ870" s="17">
        <v>4.3497376968204056E-2</v>
      </c>
      <c r="AK870" s="17">
        <v>8.3040080850646895E-3</v>
      </c>
      <c r="AL870" s="17">
        <v>1.6420731060721831E-2</v>
      </c>
      <c r="AM870" s="17">
        <v>0.14463377690914372</v>
      </c>
      <c r="AN870" s="17">
        <v>-2.0817998543437955E-2</v>
      </c>
      <c r="AO870" s="17">
        <v>3.6573644631539195</v>
      </c>
      <c r="AP870" s="17">
        <v>-0.43834630828233978</v>
      </c>
      <c r="AQ870" s="17">
        <v>53.789144959450731</v>
      </c>
      <c r="AR870" s="17">
        <v>1.1733291221507993</v>
      </c>
      <c r="AS870" s="17">
        <v>2.7803112425396073</v>
      </c>
      <c r="AT870" s="17">
        <v>-0.99999999999999944</v>
      </c>
      <c r="AU870" s="17">
        <v>-0.99999999999999944</v>
      </c>
      <c r="AV870" s="17">
        <v>0.45393070676622682</v>
      </c>
      <c r="AW870" s="17">
        <v>88.777480902123585</v>
      </c>
      <c r="AX870" s="17">
        <v>93.014158158357347</v>
      </c>
      <c r="AY870" s="17">
        <v>0.20730047809602781</v>
      </c>
      <c r="AZ870" s="17">
        <v>14.758436699012288</v>
      </c>
      <c r="BA870" s="22">
        <v>1568.9866217298672</v>
      </c>
      <c r="CU870" t="e">
        <v>#N/A</v>
      </c>
      <c r="CV870" t="e">
        <v>#N/A</v>
      </c>
    </row>
    <row r="871" spans="1:100" x14ac:dyDescent="0.25">
      <c r="A871">
        <v>2487</v>
      </c>
      <c r="B871" t="s">
        <v>1281</v>
      </c>
      <c r="C871" s="22">
        <v>3</v>
      </c>
      <c r="D871" s="17">
        <v>5.3872721810302986</v>
      </c>
      <c r="E871" s="17">
        <v>0.16683515608256877</v>
      </c>
      <c r="F871" s="17">
        <v>-0.22351910604829189</v>
      </c>
      <c r="G871" s="17">
        <v>-0.15017046782008855</v>
      </c>
      <c r="H871" s="17">
        <v>-5.8473914875885755E-2</v>
      </c>
      <c r="I871" s="17">
        <v>8.4306815068800993E-3</v>
      </c>
      <c r="J871" s="17">
        <v>-3.0025940021403379</v>
      </c>
      <c r="K871" s="17">
        <v>-5.0043233369005666E-2</v>
      </c>
      <c r="L871" s="17">
        <v>-0.99999999999999944</v>
      </c>
      <c r="M871" s="17">
        <v>-0.99999999999999944</v>
      </c>
      <c r="N871" s="17">
        <v>-1.0008646673801127</v>
      </c>
      <c r="O871" s="17">
        <v>2.2345077110698721</v>
      </c>
      <c r="P871" s="17">
        <v>-0.56103637953810059</v>
      </c>
      <c r="Q871" s="17">
        <v>-8.9467206423686232E-2</v>
      </c>
      <c r="R871" s="17">
        <v>2.763174441395462E-3</v>
      </c>
      <c r="S871" s="17">
        <v>0.33333333333333304</v>
      </c>
      <c r="T871" s="17">
        <v>0.23957767121190993</v>
      </c>
      <c r="U871" s="17">
        <v>0.2373553067428551</v>
      </c>
      <c r="V871" s="17">
        <v>6.6752140804204982E-2</v>
      </c>
      <c r="W871" s="17">
        <v>37.082467418452346</v>
      </c>
      <c r="X871" s="17">
        <v>1.8791326475894745</v>
      </c>
      <c r="Y871" s="17">
        <v>-0.99999999999999944</v>
      </c>
      <c r="Z871" s="17">
        <v>-0.99999999999999944</v>
      </c>
      <c r="AA871" s="17">
        <v>88.01638516479133</v>
      </c>
      <c r="AB871" s="17">
        <v>0.22630358115840188</v>
      </c>
      <c r="AC871" s="17">
        <v>0.58866500362827479</v>
      </c>
      <c r="AD871" s="17">
        <v>0.20365450665127366</v>
      </c>
      <c r="AE871" s="17">
        <v>50.93115457189753</v>
      </c>
      <c r="AF871" s="17">
        <v>0.8</v>
      </c>
      <c r="AG871" s="17">
        <v>-0.99999999999999944</v>
      </c>
      <c r="AH871" s="17">
        <v>-0.99999999999999944</v>
      </c>
      <c r="AI871" s="17">
        <v>0</v>
      </c>
      <c r="AJ871" s="17">
        <v>6.6752140804204982E-2</v>
      </c>
      <c r="AK871" s="17">
        <v>-0.14606395459378291</v>
      </c>
      <c r="AL871" s="17">
        <v>-0.20141733396918587</v>
      </c>
      <c r="AM871" s="17">
        <v>-0.25087069470016204</v>
      </c>
      <c r="AN871" s="17">
        <v>-0.30005745530674971</v>
      </c>
      <c r="AO871" s="17">
        <v>-7.0020871404729652</v>
      </c>
      <c r="AP871" s="17">
        <v>-8.5085230525146684</v>
      </c>
      <c r="AQ871" s="17">
        <v>34.079873416312012</v>
      </c>
      <c r="AR871" s="17">
        <v>0.87701845209230234</v>
      </c>
      <c r="AS871" s="17">
        <v>1.8290894142204699</v>
      </c>
      <c r="AT871" s="17">
        <v>-0.99999999999999944</v>
      </c>
      <c r="AU871" s="17">
        <v>-0.99999999999999944</v>
      </c>
      <c r="AV871" s="17">
        <v>-0.14740729337869279</v>
      </c>
      <c r="AW871" s="17">
        <v>81.742369823346436</v>
      </c>
      <c r="AX871" s="17">
        <v>88.417583903766953</v>
      </c>
      <c r="AY871" s="17">
        <v>0.23640038408235003</v>
      </c>
      <c r="AZ871" s="17">
        <v>4.2348280644452778</v>
      </c>
      <c r="BA871" s="22">
        <v>1472.7377525637028</v>
      </c>
      <c r="CU871" t="e">
        <v>#N/A</v>
      </c>
      <c r="CV871" t="e">
        <v>#N/A</v>
      </c>
    </row>
    <row r="872" spans="1:100" x14ac:dyDescent="0.25">
      <c r="A872">
        <v>2489</v>
      </c>
      <c r="B872" t="s">
        <v>1282</v>
      </c>
      <c r="C872" s="22">
        <v>3</v>
      </c>
      <c r="D872" s="17">
        <v>2.8184455036221303</v>
      </c>
      <c r="E872" s="17">
        <v>-0.94975079933061335</v>
      </c>
      <c r="F872" s="17">
        <v>0.71723717310010138</v>
      </c>
      <c r="G872" s="17">
        <v>0.41893852735166598</v>
      </c>
      <c r="H872" s="17">
        <v>0.2375618656979866</v>
      </c>
      <c r="I872" s="17">
        <v>0</v>
      </c>
      <c r="J872" s="17">
        <v>14.253711941879201</v>
      </c>
      <c r="K872" s="17">
        <v>0.2375618656979866</v>
      </c>
      <c r="L872" s="17">
        <v>-0.99999999999999878</v>
      </c>
      <c r="M872" s="17">
        <v>-0.99999999999999878</v>
      </c>
      <c r="N872" s="17">
        <v>4.751237313959729</v>
      </c>
      <c r="O872" s="17">
        <v>17.491095972853</v>
      </c>
      <c r="P872" s="17">
        <v>-0.80534015696146988</v>
      </c>
      <c r="Q872" s="17">
        <v>0.46787437087082862</v>
      </c>
      <c r="R872" s="17">
        <v>7.2598006439350604E-2</v>
      </c>
      <c r="S872" s="17">
        <v>0.35142428278704935</v>
      </c>
      <c r="T872" s="17">
        <v>0.23929032037818906</v>
      </c>
      <c r="U872" s="17">
        <v>-0.22650914980611941</v>
      </c>
      <c r="V872" s="17">
        <v>-7.0790271507447086E-2</v>
      </c>
      <c r="W872" s="17">
        <v>2.2341326461474074</v>
      </c>
      <c r="X872" s="17">
        <v>-1.0716685037570521</v>
      </c>
      <c r="Y872" s="17">
        <v>-0.99999999999999878</v>
      </c>
      <c r="Z872" s="17">
        <v>-0.99999999999999878</v>
      </c>
      <c r="AA872" s="17">
        <v>12.233869282372716</v>
      </c>
      <c r="AB872" s="17">
        <v>2.6951718510077955E-2</v>
      </c>
      <c r="AC872" s="17">
        <v>9.991418958937584E-2</v>
      </c>
      <c r="AD872" s="17">
        <v>7.1676864496265313E-2</v>
      </c>
      <c r="AE872" s="17">
        <v>9.927138629785949</v>
      </c>
      <c r="AF872" s="17">
        <v>0.33333333333333331</v>
      </c>
      <c r="AG872" s="17">
        <v>-0.99999999999999878</v>
      </c>
      <c r="AH872" s="17">
        <v>-0.99999999999999878</v>
      </c>
      <c r="AI872" s="17">
        <v>1.2950733489905865E-2</v>
      </c>
      <c r="AJ872" s="17">
        <v>-7.0790271507447086E-2</v>
      </c>
      <c r="AK872" s="17">
        <v>-0.15036916277266937</v>
      </c>
      <c r="AL872" s="17">
        <v>-0.11559208408960148</v>
      </c>
      <c r="AM872" s="17">
        <v>0.48657905825891296</v>
      </c>
      <c r="AN872" s="17">
        <v>0.18515424743304423</v>
      </c>
      <c r="AO872" s="17">
        <v>11.412630642609484</v>
      </c>
      <c r="AP872" s="17">
        <v>4.0508957653780993</v>
      </c>
      <c r="AQ872" s="17">
        <v>16.487844588026604</v>
      </c>
      <c r="AR872" s="17">
        <v>0.29341518185167181</v>
      </c>
      <c r="AS872" s="17">
        <v>-0.83410663805906404</v>
      </c>
      <c r="AT872" s="17">
        <v>-0.99999999999999878</v>
      </c>
      <c r="AU872" s="17">
        <v>-0.99999999999999878</v>
      </c>
      <c r="AV872" s="17">
        <v>0.49153653379101775</v>
      </c>
      <c r="AW872" s="17">
        <v>33.775861020603813</v>
      </c>
      <c r="AX872" s="17">
        <v>26.955848539657211</v>
      </c>
      <c r="AY872" s="17">
        <v>-0.10774186449673157</v>
      </c>
      <c r="AZ872" s="17">
        <v>-39.479642389870982</v>
      </c>
      <c r="BA872" s="22">
        <v>1343.2801346891274</v>
      </c>
      <c r="CU872" t="e">
        <v>#N/A</v>
      </c>
      <c r="CV872" t="e">
        <v>#N/A</v>
      </c>
    </row>
    <row r="873" spans="1:100" x14ac:dyDescent="0.25">
      <c r="A873">
        <v>2491</v>
      </c>
      <c r="B873" t="s">
        <v>1283</v>
      </c>
      <c r="C873" s="22">
        <v>3</v>
      </c>
      <c r="D873" s="17">
        <v>6.3213888760558934</v>
      </c>
      <c r="E873" s="17">
        <v>0</v>
      </c>
      <c r="F873" s="17">
        <v>-1.421264091979821</v>
      </c>
      <c r="G873" s="17">
        <v>-1.421264091979821</v>
      </c>
      <c r="H873" s="17">
        <v>0.30788658140602226</v>
      </c>
      <c r="I873" s="17">
        <v>0</v>
      </c>
      <c r="J873" s="17">
        <v>18.473194884361337</v>
      </c>
      <c r="K873" s="17">
        <v>0.30788658140602226</v>
      </c>
      <c r="L873" s="17">
        <v>-1.0000000000000033</v>
      </c>
      <c r="M873" s="17">
        <v>-1.0000000000000033</v>
      </c>
      <c r="N873" s="17">
        <v>6.1577316281204455</v>
      </c>
      <c r="O873" s="17">
        <v>23.373319668437414</v>
      </c>
      <c r="P873" s="17">
        <v>0.78184493984241077</v>
      </c>
      <c r="Q873" s="17">
        <v>-2.5723907076587951</v>
      </c>
      <c r="R873" s="17">
        <v>-0.8269354822098508</v>
      </c>
      <c r="S873" s="17">
        <v>0.35809164616151001</v>
      </c>
      <c r="T873" s="17">
        <v>0.39522649553570877</v>
      </c>
      <c r="U873" s="17">
        <v>0.3799443913073417</v>
      </c>
      <c r="V873" s="17">
        <v>2.8573174419768792E-2</v>
      </c>
      <c r="W873" s="17">
        <v>34.157965040732272</v>
      </c>
      <c r="X873" s="17">
        <v>2.1985413342415487</v>
      </c>
      <c r="Y873" s="17">
        <v>-1.0000000000000033</v>
      </c>
      <c r="Z873" s="17">
        <v>-1.0000000000000033</v>
      </c>
      <c r="AA873" s="17">
        <v>86.220676227652916</v>
      </c>
      <c r="AB873" s="17">
        <v>0.57229955555723366</v>
      </c>
      <c r="AC873" s="17">
        <v>0.19170533858360977</v>
      </c>
      <c r="AD873" s="17">
        <v>0.29378803924176716</v>
      </c>
      <c r="AE873" s="17">
        <v>52.889646669130514</v>
      </c>
      <c r="AF873" s="17">
        <v>0.9375</v>
      </c>
      <c r="AG873" s="17">
        <v>-1.0000000000000033</v>
      </c>
      <c r="AH873" s="17">
        <v>-1.0000000000000033</v>
      </c>
      <c r="AI873" s="17">
        <v>0</v>
      </c>
      <c r="AJ873" s="17">
        <v>2.8573174419768792E-2</v>
      </c>
      <c r="AK873" s="17">
        <v>0.3968491063769255</v>
      </c>
      <c r="AL873" s="17">
        <v>-7.8220187087382834E-2</v>
      </c>
      <c r="AM873" s="17">
        <v>0.43840979045155526</v>
      </c>
      <c r="AN873" s="17">
        <v>0.81446294127633168</v>
      </c>
      <c r="AO873" s="17">
        <v>12.944490293173502</v>
      </c>
      <c r="AP873" s="17">
        <v>19.970472596471375</v>
      </c>
      <c r="AQ873" s="17">
        <v>52.631159925093598</v>
      </c>
      <c r="AR873" s="17">
        <v>1.1618357074243295</v>
      </c>
      <c r="AS873" s="17">
        <v>2.5064279156475724</v>
      </c>
      <c r="AT873" s="17">
        <v>-1.0000000000000033</v>
      </c>
      <c r="AU873" s="17">
        <v>-1.0000000000000033</v>
      </c>
      <c r="AV873" s="17">
        <v>-2.2481995741896714</v>
      </c>
      <c r="AW873" s="17">
        <v>129.56446849256173</v>
      </c>
      <c r="AX873" s="17">
        <v>132.4217859345386</v>
      </c>
      <c r="AY873" s="17">
        <v>0.19213462482394578</v>
      </c>
      <c r="AZ873" s="17">
        <v>15.230528691214404</v>
      </c>
      <c r="BA873" s="22">
        <v>1530.8544422064347</v>
      </c>
      <c r="CU873" t="e">
        <v>#N/A</v>
      </c>
      <c r="CV873" t="e">
        <v>#N/A</v>
      </c>
    </row>
    <row r="874" spans="1:100" x14ac:dyDescent="0.25">
      <c r="A874">
        <v>2493</v>
      </c>
      <c r="B874" t="s">
        <v>1284</v>
      </c>
      <c r="C874" s="22">
        <v>3</v>
      </c>
      <c r="D874" s="17">
        <v>4.4987198080696622</v>
      </c>
      <c r="E874" s="17">
        <v>-6.3337930374209761E-2</v>
      </c>
      <c r="F874" s="17">
        <v>-0.17451639684514964</v>
      </c>
      <c r="G874" s="17">
        <v>-0.19562904030321948</v>
      </c>
      <c r="H874" s="17">
        <v>0.1639770964887845</v>
      </c>
      <c r="I874" s="17">
        <v>0</v>
      </c>
      <c r="J874" s="17">
        <v>9.8386257893270592</v>
      </c>
      <c r="K874" s="17">
        <v>0.1639770964887845</v>
      </c>
      <c r="L874" s="17">
        <v>-0.99999999999999756</v>
      </c>
      <c r="M874" s="17">
        <v>-0.99999999999999756</v>
      </c>
      <c r="N874" s="17">
        <v>3.2795419297756889</v>
      </c>
      <c r="O874" s="17">
        <v>14.141716557093511</v>
      </c>
      <c r="P874" s="17">
        <v>1.3031208871767546</v>
      </c>
      <c r="Q874" s="17">
        <v>-2.0303986656339155</v>
      </c>
      <c r="R874" s="17">
        <v>-0.5060570490667966</v>
      </c>
      <c r="S874" s="17">
        <v>0.33333333333333248</v>
      </c>
      <c r="T874" s="17">
        <v>0.32850155683104443</v>
      </c>
      <c r="U874" s="17">
        <v>0.21847238065571897</v>
      </c>
      <c r="V874" s="17">
        <v>-3.5806461770438294E-2</v>
      </c>
      <c r="W874" s="17">
        <v>27.220948502434936</v>
      </c>
      <c r="X874" s="17">
        <v>1.1488104429861425</v>
      </c>
      <c r="Y874" s="17">
        <v>-0.99999999999999756</v>
      </c>
      <c r="Z874" s="17">
        <v>-0.99999999999999756</v>
      </c>
      <c r="AA874" s="17">
        <v>78.037037552085948</v>
      </c>
      <c r="AB874" s="17">
        <v>0.22143351736680972</v>
      </c>
      <c r="AC874" s="17">
        <v>0.33318062833161272</v>
      </c>
      <c r="AD874" s="17">
        <v>0.47182877627593323</v>
      </c>
      <c r="AE874" s="17">
        <v>51.322146098717774</v>
      </c>
      <c r="AF874" s="17">
        <v>0.63636363636363635</v>
      </c>
      <c r="AG874" s="17">
        <v>-0.99999999999999756</v>
      </c>
      <c r="AH874" s="17">
        <v>-0.99999999999999756</v>
      </c>
      <c r="AI874" s="17">
        <v>-1.5086388810003799E-2</v>
      </c>
      <c r="AJ874" s="17">
        <v>-3.5806461770438294E-2</v>
      </c>
      <c r="AK874" s="17">
        <v>-0.1354062839925643</v>
      </c>
      <c r="AL874" s="17">
        <v>-0.21861284501741193</v>
      </c>
      <c r="AM874" s="17">
        <v>8.8960754346681575E-2</v>
      </c>
      <c r="AN874" s="17">
        <v>3.4724935097856201E-2</v>
      </c>
      <c r="AO874" s="17">
        <v>1.5469874387042175</v>
      </c>
      <c r="AP874" s="17">
        <v>-0.22494084764065522</v>
      </c>
      <c r="AQ874" s="17">
        <v>37.059574291762011</v>
      </c>
      <c r="AR874" s="17">
        <v>0.84450080904965774</v>
      </c>
      <c r="AS874" s="17">
        <v>1.3127875394749271</v>
      </c>
      <c r="AT874" s="17">
        <v>-0.99999999999999756</v>
      </c>
      <c r="AU874" s="17">
        <v>-0.99999999999999756</v>
      </c>
      <c r="AV874" s="17">
        <v>-0.70168608937001553</v>
      </c>
      <c r="AW874" s="17">
        <v>91.95381326153877</v>
      </c>
      <c r="AX874" s="17">
        <v>88.071439308294842</v>
      </c>
      <c r="AY874" s="17">
        <v>0.2658814430204271</v>
      </c>
      <c r="AZ874" s="17">
        <v>44.144554823750376</v>
      </c>
      <c r="BA874" s="22">
        <v>1528.2537697780451</v>
      </c>
      <c r="CU874" t="e">
        <v>#N/A</v>
      </c>
      <c r="CV874" t="e">
        <v>#N/A</v>
      </c>
    </row>
    <row r="875" spans="1:100" x14ac:dyDescent="0.25">
      <c r="A875">
        <v>2495</v>
      </c>
      <c r="B875" t="s">
        <v>1285</v>
      </c>
      <c r="C875" s="22">
        <v>3</v>
      </c>
      <c r="D875" s="17">
        <v>5.3787514169348398</v>
      </c>
      <c r="E875" s="17">
        <v>-3.3687735731760232E-2</v>
      </c>
      <c r="F875" s="17">
        <v>0.48511787540265305</v>
      </c>
      <c r="G875" s="17">
        <v>0.42935987999064662</v>
      </c>
      <c r="H875" s="17">
        <v>-7.4419204434768932E-2</v>
      </c>
      <c r="I875" s="17">
        <v>0</v>
      </c>
      <c r="J875" s="17">
        <v>-4.4651522660861334</v>
      </c>
      <c r="K875" s="17">
        <v>-7.4419204434768932E-2</v>
      </c>
      <c r="L875" s="17">
        <v>-1.0000000000000016</v>
      </c>
      <c r="M875" s="17">
        <v>-1.0000000000000016</v>
      </c>
      <c r="N875" s="17">
        <v>-1.488384088695381</v>
      </c>
      <c r="O875" s="17">
        <v>1.3429590308393533</v>
      </c>
      <c r="P875" s="17">
        <v>-1.1341911674385785E-2</v>
      </c>
      <c r="Q875" s="17">
        <v>1.4435011557314392</v>
      </c>
      <c r="R875" s="17">
        <v>0.51632613412825668</v>
      </c>
      <c r="S875" s="17">
        <v>0.33333333333333387</v>
      </c>
      <c r="T875" s="17">
        <v>0.34535755482776404</v>
      </c>
      <c r="U875" s="17">
        <v>9.5844931327590518E-2</v>
      </c>
      <c r="V875" s="17">
        <v>-4.4996590613638546E-2</v>
      </c>
      <c r="W875" s="17">
        <v>32.158337332392747</v>
      </c>
      <c r="X875" s="17">
        <v>0.87853449571882802</v>
      </c>
      <c r="Y875" s="17">
        <v>-1.0000000000000016</v>
      </c>
      <c r="Z875" s="17">
        <v>-1.0000000000000016</v>
      </c>
      <c r="AA875" s="17">
        <v>51.896902895696691</v>
      </c>
      <c r="AB875" s="17">
        <v>0.13707484233707368</v>
      </c>
      <c r="AC875" s="17">
        <v>0.15912870477549354</v>
      </c>
      <c r="AD875" s="17">
        <v>8.8241241470947016E-2</v>
      </c>
      <c r="AE875" s="17">
        <v>19.222239429175708</v>
      </c>
      <c r="AF875" s="17">
        <v>0.66666666666666663</v>
      </c>
      <c r="AG875" s="17">
        <v>-1.0000000000000016</v>
      </c>
      <c r="AH875" s="17">
        <v>-1.0000000000000016</v>
      </c>
      <c r="AI875" s="17">
        <v>-4.2640155863186372E-4</v>
      </c>
      <c r="AJ875" s="17">
        <v>-4.4996590613638546E-2</v>
      </c>
      <c r="AK875" s="17">
        <v>0.10046933053852324</v>
      </c>
      <c r="AL875" s="17">
        <v>-0.10243884025396954</v>
      </c>
      <c r="AM875" s="17">
        <v>0.12534749938571854</v>
      </c>
      <c r="AN875" s="17">
        <v>0.25750462250411216</v>
      </c>
      <c r="AO875" s="17">
        <v>3.6360341373355829</v>
      </c>
      <c r="AP875" s="17">
        <v>5.9254213613329574</v>
      </c>
      <c r="AQ875" s="17">
        <v>27.693185066306619</v>
      </c>
      <c r="AR875" s="17">
        <v>0.72953922887504985</v>
      </c>
      <c r="AS875" s="17">
        <v>0.80411529128405901</v>
      </c>
      <c r="AT875" s="17">
        <v>-1.0000000000000016</v>
      </c>
      <c r="AU875" s="17">
        <v>-1.0000000000000016</v>
      </c>
      <c r="AV875" s="17">
        <v>0.9456860141189033</v>
      </c>
      <c r="AW875" s="17">
        <v>59.165283287869023</v>
      </c>
      <c r="AX875" s="17">
        <v>54.657096195332542</v>
      </c>
      <c r="AY875" s="17">
        <v>-4.5142831024213216E-2</v>
      </c>
      <c r="AZ875" s="17">
        <v>-41.847443286390238</v>
      </c>
      <c r="BA875" s="22">
        <v>1393.3852371868229</v>
      </c>
      <c r="CU875" t="e">
        <v>#N/A</v>
      </c>
      <c r="CV875" t="e">
        <v>#N/A</v>
      </c>
    </row>
    <row r="876" spans="1:100" x14ac:dyDescent="0.25">
      <c r="A876">
        <v>2496</v>
      </c>
      <c r="B876" t="s">
        <v>1286</v>
      </c>
      <c r="C876" s="22">
        <v>3</v>
      </c>
      <c r="D876" s="17">
        <v>2.835167545603102</v>
      </c>
      <c r="E876" s="17">
        <v>0</v>
      </c>
      <c r="F876" s="17">
        <v>1.5837000727811568</v>
      </c>
      <c r="G876" s="17">
        <v>1.5837000727811568</v>
      </c>
      <c r="H876" s="17">
        <v>-0.11348239585326438</v>
      </c>
      <c r="I876" s="17">
        <v>0</v>
      </c>
      <c r="J876" s="17">
        <v>-6.8089437511958657</v>
      </c>
      <c r="K876" s="17">
        <v>-0.11348239585326438</v>
      </c>
      <c r="L876" s="17">
        <v>-1.0000000000000007</v>
      </c>
      <c r="M876" s="17">
        <v>-1.0000000000000007</v>
      </c>
      <c r="N876" s="17">
        <v>-2.2696479170652877</v>
      </c>
      <c r="O876" s="17">
        <v>-2.3900761328116022</v>
      </c>
      <c r="P876" s="17">
        <v>-0.36755926530108818</v>
      </c>
      <c r="Q876" s="17">
        <v>-0.45945214211596008</v>
      </c>
      <c r="R876" s="17">
        <v>-0.26237295639229646</v>
      </c>
      <c r="S876" s="17">
        <v>0.33333333333333359</v>
      </c>
      <c r="T876" s="17">
        <v>0.27452850170053733</v>
      </c>
      <c r="U876" s="17">
        <v>0.22950771714885174</v>
      </c>
      <c r="V876" s="17">
        <v>-5.2536054959816739E-2</v>
      </c>
      <c r="W876" s="17">
        <v>35.932635723046822</v>
      </c>
      <c r="X876" s="17">
        <v>1.2653539380908454</v>
      </c>
      <c r="Y876" s="17">
        <v>-1.0000000000000007</v>
      </c>
      <c r="Z876" s="17">
        <v>-1.0000000000000007</v>
      </c>
      <c r="AA876" s="17">
        <v>60.330562194458103</v>
      </c>
      <c r="AB876" s="17">
        <v>0.16405075216391063</v>
      </c>
      <c r="AC876" s="17">
        <v>1.9356234249337516E-2</v>
      </c>
      <c r="AD876" s="17">
        <v>0.30979900214282363</v>
      </c>
      <c r="AE876" s="17">
        <v>24.660299427803576</v>
      </c>
      <c r="AF876" s="17">
        <v>0.5</v>
      </c>
      <c r="AG876" s="17">
        <v>-1.0000000000000007</v>
      </c>
      <c r="AH876" s="17">
        <v>-1.0000000000000007</v>
      </c>
      <c r="AI876" s="17">
        <v>4.986718922573144E-2</v>
      </c>
      <c r="AJ876" s="17">
        <v>-5.2536054959816739E-2</v>
      </c>
      <c r="AK876" s="17">
        <v>1.9258809742557666E-2</v>
      </c>
      <c r="AL876" s="17">
        <v>-0.16497038001550654</v>
      </c>
      <c r="AM876" s="17">
        <v>2.908191382464554E-2</v>
      </c>
      <c r="AN876" s="17">
        <v>0.17226002342648353</v>
      </c>
      <c r="AO876" s="17">
        <v>0.82334189432892702</v>
      </c>
      <c r="AP876" s="17">
        <v>3.4816486855845556</v>
      </c>
      <c r="AQ876" s="17">
        <v>29.123691971850938</v>
      </c>
      <c r="AR876" s="17">
        <v>0.78483349722290585</v>
      </c>
      <c r="AS876" s="17">
        <v>1.1518715422375809</v>
      </c>
      <c r="AT876" s="17">
        <v>-1.0000000000000007</v>
      </c>
      <c r="AU876" s="17">
        <v>-1.0000000000000007</v>
      </c>
      <c r="AV876" s="17">
        <v>1.3213271163888602</v>
      </c>
      <c r="AW876" s="17">
        <v>61.422134747231041</v>
      </c>
      <c r="AX876" s="17">
        <v>57.165873035764008</v>
      </c>
      <c r="AY876" s="17">
        <v>4.9424734995983752E-2</v>
      </c>
      <c r="AZ876" s="17">
        <v>-17.73090548719631</v>
      </c>
      <c r="BA876" s="22">
        <v>1367.4669896396904</v>
      </c>
      <c r="CU876" t="e">
        <v>#N/A</v>
      </c>
      <c r="CV876" t="e">
        <v>#N/A</v>
      </c>
    </row>
    <row r="877" spans="1:100" x14ac:dyDescent="0.25">
      <c r="A877">
        <v>2498</v>
      </c>
      <c r="B877" t="s">
        <v>1287</v>
      </c>
      <c r="C877" s="22">
        <v>3</v>
      </c>
      <c r="D877" s="17">
        <v>4.2761655685375812</v>
      </c>
      <c r="E877" s="17">
        <v>2.3701919274516023E-2</v>
      </c>
      <c r="F877" s="17">
        <v>-1.255363336629467</v>
      </c>
      <c r="G877" s="17">
        <v>-1.255363336629467</v>
      </c>
      <c r="H877" s="17">
        <v>0.3513121062675022</v>
      </c>
      <c r="I877" s="17">
        <v>0</v>
      </c>
      <c r="J877" s="17">
        <v>21.078726376050131</v>
      </c>
      <c r="K877" s="17">
        <v>0.3513121062675022</v>
      </c>
      <c r="L877" s="17">
        <v>-1.0000000000000004</v>
      </c>
      <c r="M877" s="17">
        <v>-1.0000000000000004</v>
      </c>
      <c r="N877" s="17">
        <v>7.0262421253500422</v>
      </c>
      <c r="O877" s="17">
        <v>24.099528607958241</v>
      </c>
      <c r="P877" s="17">
        <v>-7.3995855875357938E-2</v>
      </c>
      <c r="Q877" s="17">
        <v>1.5178735221893391</v>
      </c>
      <c r="R877" s="17">
        <v>0.53472420656583441</v>
      </c>
      <c r="S877" s="17">
        <v>0.33333333333333343</v>
      </c>
      <c r="T877" s="17">
        <v>0.12970636482210152</v>
      </c>
      <c r="U877" s="17">
        <v>0.25961071103439776</v>
      </c>
      <c r="V877" s="17">
        <v>3.1248512384034262E-2</v>
      </c>
      <c r="W877" s="17">
        <v>16.103472612254595</v>
      </c>
      <c r="X877" s="17">
        <v>1.2496955593498467</v>
      </c>
      <c r="Y877" s="17">
        <v>-1.0000000000000004</v>
      </c>
      <c r="Z877" s="17">
        <v>-1.0000000000000004</v>
      </c>
      <c r="AA877" s="17">
        <v>34.571670762560281</v>
      </c>
      <c r="AB877" s="17">
        <v>-0.1513963368301855</v>
      </c>
      <c r="AC877" s="17">
        <v>0.34845641277403877</v>
      </c>
      <c r="AD877" s="17">
        <v>0.16160940293094403</v>
      </c>
      <c r="AE877" s="17">
        <v>17.93347394373987</v>
      </c>
      <c r="AF877" s="17">
        <v>0.5</v>
      </c>
      <c r="AG877" s="17">
        <v>-1.0000000000000004</v>
      </c>
      <c r="AH877" s="17">
        <v>-1.0000000000000004</v>
      </c>
      <c r="AI877" s="17">
        <v>-7.2461598276221109E-3</v>
      </c>
      <c r="AJ877" s="17">
        <v>3.1248512384034262E-2</v>
      </c>
      <c r="AK877" s="17">
        <v>-5.7704142126464297E-3</v>
      </c>
      <c r="AL877" s="17">
        <v>2.3701932077451013E-2</v>
      </c>
      <c r="AM877" s="17">
        <v>7.8669922435179215E-2</v>
      </c>
      <c r="AN877" s="17">
        <v>0.416832717561123</v>
      </c>
      <c r="AO877" s="17">
        <v>1.9378959898162482</v>
      </c>
      <c r="AP877" s="17">
        <v>10.53932759941533</v>
      </c>
      <c r="AQ877" s="17">
        <v>37.182198988304734</v>
      </c>
      <c r="AR877" s="17">
        <v>0.75389892157386684</v>
      </c>
      <c r="AS877" s="17">
        <v>1.6010076656173484</v>
      </c>
      <c r="AT877" s="17">
        <v>-1.0000000000000004</v>
      </c>
      <c r="AU877" s="17">
        <v>-1.0000000000000004</v>
      </c>
      <c r="AV877" s="17">
        <v>-0.72063913006363212</v>
      </c>
      <c r="AW877" s="17">
        <v>69.210526969933881</v>
      </c>
      <c r="AX877" s="17">
        <v>72.190455011784849</v>
      </c>
      <c r="AY877" s="17">
        <v>0.2851556309897455</v>
      </c>
      <c r="AZ877" s="17">
        <v>11.386004340489508</v>
      </c>
      <c r="BA877" s="22">
        <v>1493.4869313704105</v>
      </c>
      <c r="CU877" t="e">
        <v>#N/A</v>
      </c>
      <c r="CV877" t="e">
        <v>#N/A</v>
      </c>
    </row>
    <row r="878" spans="1:100" x14ac:dyDescent="0.25">
      <c r="A878">
        <v>2499</v>
      </c>
      <c r="B878" t="s">
        <v>1288</v>
      </c>
      <c r="C878" s="22">
        <v>3</v>
      </c>
      <c r="D878" s="17">
        <v>2.1125543632242789</v>
      </c>
      <c r="E878" s="17">
        <v>0</v>
      </c>
      <c r="F878" s="17">
        <v>-5.9878221760112128E-2</v>
      </c>
      <c r="G878" s="17">
        <v>-5.9878221760112128E-2</v>
      </c>
      <c r="H878" s="17">
        <v>-6.99172807274476E-2</v>
      </c>
      <c r="I878" s="17">
        <v>0</v>
      </c>
      <c r="J878" s="17">
        <v>-4.1950368436468581</v>
      </c>
      <c r="K878" s="17">
        <v>-6.99172807274476E-2</v>
      </c>
      <c r="L878" s="17">
        <v>-0.99999999999999978</v>
      </c>
      <c r="M878" s="17">
        <v>-0.99999999999999978</v>
      </c>
      <c r="N878" s="17">
        <v>-1.3983456145489526</v>
      </c>
      <c r="O878" s="17">
        <v>-2.1423607021826983</v>
      </c>
      <c r="P878" s="17">
        <v>2.6513314833378021</v>
      </c>
      <c r="Q878" s="17">
        <v>-0.46298232108570647</v>
      </c>
      <c r="R878" s="17">
        <v>1.8199930115919236E-2</v>
      </c>
      <c r="S878" s="17">
        <v>0.33333333333333293</v>
      </c>
      <c r="T878" s="17">
        <v>0.29125691702482059</v>
      </c>
      <c r="U878" s="17">
        <v>6.5243386818211915E-2</v>
      </c>
      <c r="V878" s="17">
        <v>2.5461295140563167E-2</v>
      </c>
      <c r="W878" s="17">
        <v>31.408488521775038</v>
      </c>
      <c r="X878" s="17">
        <v>1.051594014859125</v>
      </c>
      <c r="Y878" s="17">
        <v>-0.99999999999999978</v>
      </c>
      <c r="Z878" s="17">
        <v>-0.99999999999999978</v>
      </c>
      <c r="AA878" s="17">
        <v>43.47547885996137</v>
      </c>
      <c r="AB878" s="17">
        <v>0.3418773001091886</v>
      </c>
      <c r="AC878" s="17">
        <v>-0.12184773625300156</v>
      </c>
      <c r="AD878" s="17">
        <v>2.0946244305220952E-2</v>
      </c>
      <c r="AE878" s="17">
        <v>12.048790408070394</v>
      </c>
      <c r="AF878" s="17">
        <v>0.75</v>
      </c>
      <c r="AG878" s="17">
        <v>-0.99999999999999978</v>
      </c>
      <c r="AH878" s="17">
        <v>-0.99999999999999978</v>
      </c>
      <c r="AI878" s="17">
        <v>0</v>
      </c>
      <c r="AJ878" s="17">
        <v>2.5461295140563167E-2</v>
      </c>
      <c r="AK878" s="17">
        <v>-3.3264646154625134E-2</v>
      </c>
      <c r="AL878" s="17">
        <v>-2.8589440172924613E-2</v>
      </c>
      <c r="AM878" s="17">
        <v>-0.1371754236348246</v>
      </c>
      <c r="AN878" s="17">
        <v>-8.7336230500187795E-2</v>
      </c>
      <c r="AO878" s="17">
        <v>-3.5957088216437412</v>
      </c>
      <c r="AP878" s="17">
        <v>-2.3263529633693181</v>
      </c>
      <c r="AQ878" s="17">
        <v>27.213451678128212</v>
      </c>
      <c r="AR878" s="17">
        <v>0.71529493231692853</v>
      </c>
      <c r="AS878" s="17">
        <v>0.98167673413167744</v>
      </c>
      <c r="AT878" s="17">
        <v>-0.99999999999999978</v>
      </c>
      <c r="AU878" s="17">
        <v>-0.99999999999999978</v>
      </c>
      <c r="AV878" s="17">
        <v>-4.1678291644192948E-2</v>
      </c>
      <c r="AW878" s="17">
        <v>39.006765194409354</v>
      </c>
      <c r="AX878" s="17">
        <v>41.552894708465672</v>
      </c>
      <c r="AY878" s="17">
        <v>0.16954714788221481</v>
      </c>
      <c r="AZ878" s="17">
        <v>-26.126276177962104</v>
      </c>
      <c r="BA878" s="22">
        <v>1470.8865710694477</v>
      </c>
      <c r="CU878" t="e">
        <v>#N/A</v>
      </c>
      <c r="CV878" t="e">
        <v>#N/A</v>
      </c>
    </row>
    <row r="879" spans="1:100" x14ac:dyDescent="0.25">
      <c r="A879">
        <v>2500</v>
      </c>
      <c r="B879" t="s">
        <v>1289</v>
      </c>
      <c r="C879" s="22">
        <v>3</v>
      </c>
      <c r="D879" s="17">
        <v>3.835332237485471</v>
      </c>
      <c r="E879" s="17">
        <v>-2.5604657188680975E-3</v>
      </c>
      <c r="F879" s="17">
        <v>0.62868283698510363</v>
      </c>
      <c r="G879" s="17">
        <v>0.62868283698510363</v>
      </c>
      <c r="H879" s="17">
        <v>0.12224382698897357</v>
      </c>
      <c r="I879" s="17">
        <v>0</v>
      </c>
      <c r="J879" s="17">
        <v>7.3346296193384104</v>
      </c>
      <c r="K879" s="17">
        <v>0.12224382698897357</v>
      </c>
      <c r="L879" s="17">
        <v>-1.0000000000000007</v>
      </c>
      <c r="M879" s="17">
        <v>-1.0000000000000007</v>
      </c>
      <c r="N879" s="17">
        <v>2.4448765397794707</v>
      </c>
      <c r="O879" s="17">
        <v>11.79864469380899</v>
      </c>
      <c r="P879" s="17">
        <v>-8.2878287550085222E-2</v>
      </c>
      <c r="Q879" s="17">
        <v>-0.34204666488971092</v>
      </c>
      <c r="R879" s="17">
        <v>-0.15398746749131137</v>
      </c>
      <c r="S879" s="17">
        <v>0.3333333333333337</v>
      </c>
      <c r="T879" s="17">
        <v>0.35474261257603001</v>
      </c>
      <c r="U879" s="17">
        <v>0.14756778979770954</v>
      </c>
      <c r="V879" s="17">
        <v>0.13812727304077857</v>
      </c>
      <c r="W879" s="17">
        <v>34.061087270355138</v>
      </c>
      <c r="X879" s="17">
        <v>2.0130919787204617</v>
      </c>
      <c r="Y879" s="17">
        <v>-1.0000000000000007</v>
      </c>
      <c r="Z879" s="17">
        <v>-1.0000000000000007</v>
      </c>
      <c r="AA879" s="17">
        <v>78.710840362334523</v>
      </c>
      <c r="AB879" s="17">
        <v>0.4033791321092296</v>
      </c>
      <c r="AC879" s="17">
        <v>-7.8370623255324262E-3</v>
      </c>
      <c r="AD879" s="17">
        <v>0.50053274140571702</v>
      </c>
      <c r="AE879" s="17">
        <v>44.803740559470697</v>
      </c>
      <c r="AF879" s="17">
        <v>0.6</v>
      </c>
      <c r="AG879" s="17">
        <v>-1.0000000000000007</v>
      </c>
      <c r="AH879" s="17">
        <v>-1.0000000000000007</v>
      </c>
      <c r="AI879" s="17">
        <v>-7.4394486651681926E-3</v>
      </c>
      <c r="AJ879" s="17">
        <v>0.13812727304077857</v>
      </c>
      <c r="AK879" s="17">
        <v>4.2795754916516188E-2</v>
      </c>
      <c r="AL879" s="17">
        <v>-7.1910524399168854E-2</v>
      </c>
      <c r="AM879" s="17">
        <v>2.0975867967918827E-2</v>
      </c>
      <c r="AN879" s="17">
        <v>0.72736298751329831</v>
      </c>
      <c r="AO879" s="17">
        <v>0.7383754737805529</v>
      </c>
      <c r="AP879" s="17">
        <v>17.824522065836607</v>
      </c>
      <c r="AQ879" s="17">
        <v>41.39571688969356</v>
      </c>
      <c r="AR879" s="17">
        <v>0.97377100874785216</v>
      </c>
      <c r="AS879" s="17">
        <v>2.1353358057094347</v>
      </c>
      <c r="AT879" s="17">
        <v>-1.0000000000000007</v>
      </c>
      <c r="AU879" s="17">
        <v>-1.0000000000000007</v>
      </c>
      <c r="AV879" s="17">
        <v>0.47469536949379226</v>
      </c>
      <c r="AW879" s="17">
        <v>108.33400712198019</v>
      </c>
      <c r="AX879" s="17">
        <v>121.99794545275469</v>
      </c>
      <c r="AY879" s="17">
        <v>0.70423030932997921</v>
      </c>
      <c r="AZ879" s="17">
        <v>102.23244533990346</v>
      </c>
      <c r="BA879" s="22">
        <v>1566.9716104983054</v>
      </c>
      <c r="CU879" t="e">
        <v>#N/A</v>
      </c>
      <c r="CV879" t="e">
        <v>#N/A</v>
      </c>
    </row>
    <row r="880" spans="1:100" x14ac:dyDescent="0.25">
      <c r="A880">
        <v>2501</v>
      </c>
      <c r="B880" t="s">
        <v>1290</v>
      </c>
      <c r="C880" s="22">
        <v>3</v>
      </c>
      <c r="D880" s="17">
        <v>4.5491408377356919</v>
      </c>
      <c r="E880" s="17">
        <v>0</v>
      </c>
      <c r="F880" s="17">
        <v>1.0829220999431513</v>
      </c>
      <c r="G880" s="17">
        <v>1.0829220999431513</v>
      </c>
      <c r="H880" s="17">
        <v>0.5809271175984978</v>
      </c>
      <c r="I880" s="17">
        <v>0</v>
      </c>
      <c r="J880" s="17">
        <v>34.855627055909864</v>
      </c>
      <c r="K880" s="17">
        <v>0.5809271175984978</v>
      </c>
      <c r="L880" s="17">
        <v>-0.99999999999999956</v>
      </c>
      <c r="M880" s="17">
        <v>-0.99999999999999956</v>
      </c>
      <c r="N880" s="17">
        <v>11.618542351969953</v>
      </c>
      <c r="O880" s="17">
        <v>40.487689993588695</v>
      </c>
      <c r="P880" s="17">
        <v>1.7968318769521576</v>
      </c>
      <c r="Q880" s="17">
        <v>1.0810420394169304</v>
      </c>
      <c r="R880" s="17">
        <v>0.54402715620173958</v>
      </c>
      <c r="S880" s="17">
        <v>0.32789576341112925</v>
      </c>
      <c r="T880" s="17">
        <v>0.36108059818483651</v>
      </c>
      <c r="U880" s="17">
        <v>0.40679133708379972</v>
      </c>
      <c r="V880" s="17">
        <v>-6.727858327908157E-3</v>
      </c>
      <c r="W880" s="17">
        <v>20.324508910134359</v>
      </c>
      <c r="X880" s="17">
        <v>1.7225947072167191</v>
      </c>
      <c r="Y880" s="17">
        <v>-0.99999999999999956</v>
      </c>
      <c r="Z880" s="17">
        <v>-0.99999999999999956</v>
      </c>
      <c r="AA880" s="17">
        <v>57.243110168129512</v>
      </c>
      <c r="AB880" s="17">
        <v>0.25464791053076347</v>
      </c>
      <c r="AC880" s="17">
        <v>0.28438661105260826</v>
      </c>
      <c r="AD880" s="17">
        <v>0.1884569604524961</v>
      </c>
      <c r="AE880" s="17">
        <v>36.374574101793399</v>
      </c>
      <c r="AF880" s="17">
        <v>0.7</v>
      </c>
      <c r="AG880" s="17">
        <v>-0.99999999999999956</v>
      </c>
      <c r="AH880" s="17">
        <v>-0.99999999999999956</v>
      </c>
      <c r="AI880" s="17">
        <v>0</v>
      </c>
      <c r="AJ880" s="17">
        <v>-6.727858327908157E-3</v>
      </c>
      <c r="AK880" s="17">
        <v>-1.3892746081764735E-2</v>
      </c>
      <c r="AL880" s="17">
        <v>0.19960267753613781</v>
      </c>
      <c r="AM880" s="17">
        <v>8.2951752968636286E-2</v>
      </c>
      <c r="AN880" s="17">
        <v>-3.8711701950460788E-2</v>
      </c>
      <c r="AO880" s="17">
        <v>2.0043300938070847</v>
      </c>
      <c r="AP880" s="17">
        <v>3.0220838919170361E-2</v>
      </c>
      <c r="AQ880" s="17">
        <v>55.180135966044254</v>
      </c>
      <c r="AR880" s="17">
        <v>1.0890398403518569</v>
      </c>
      <c r="AS880" s="17">
        <v>2.3035218248152174</v>
      </c>
      <c r="AT880" s="17">
        <v>-0.99999999999999956</v>
      </c>
      <c r="AU880" s="17">
        <v>-0.99999999999999956</v>
      </c>
      <c r="AV880" s="17">
        <v>1.6269492561448906</v>
      </c>
      <c r="AW880" s="17">
        <v>97.761021000637399</v>
      </c>
      <c r="AX880" s="17">
        <v>97.088235167846591</v>
      </c>
      <c r="AY880" s="17">
        <v>0.37377593230934886</v>
      </c>
      <c r="AZ880" s="17">
        <v>45.174351341945354</v>
      </c>
      <c r="BA880" s="22">
        <v>1538.2183780200151</v>
      </c>
      <c r="CU880" t="e">
        <v>#N/A</v>
      </c>
      <c r="CV880" t="e">
        <v>#N/A</v>
      </c>
    </row>
    <row r="881" spans="1:100" x14ac:dyDescent="0.25">
      <c r="A881">
        <v>2502</v>
      </c>
      <c r="B881" t="s">
        <v>1291</v>
      </c>
      <c r="C881" s="22">
        <v>3</v>
      </c>
      <c r="D881" s="17">
        <v>6.2154804320123667</v>
      </c>
      <c r="E881" s="17">
        <v>-2.7694541270782982E-2</v>
      </c>
      <c r="F881" s="17">
        <v>-1.7979540620946588E-2</v>
      </c>
      <c r="G881" s="17">
        <v>-1.7979540620946588E-2</v>
      </c>
      <c r="H881" s="17">
        <v>0.32042470774990195</v>
      </c>
      <c r="I881" s="17">
        <v>0</v>
      </c>
      <c r="J881" s="17">
        <v>19.225482464994112</v>
      </c>
      <c r="K881" s="17">
        <v>0.32042470774990195</v>
      </c>
      <c r="L881" s="17">
        <v>-1</v>
      </c>
      <c r="M881" s="17">
        <v>-1</v>
      </c>
      <c r="N881" s="17">
        <v>6.408494154998043</v>
      </c>
      <c r="O881" s="17">
        <v>25.422983356385533</v>
      </c>
      <c r="P881" s="17">
        <v>-0.45021585172099704</v>
      </c>
      <c r="Q881" s="17">
        <v>-5.1357263218978044</v>
      </c>
      <c r="R881" s="17">
        <v>-1.7985603765448275</v>
      </c>
      <c r="S881" s="17">
        <v>0.33333333333333337</v>
      </c>
      <c r="T881" s="17">
        <v>0.33202928394723874</v>
      </c>
      <c r="U881" s="17">
        <v>0.37150343319530987</v>
      </c>
      <c r="V881" s="17">
        <v>-2.3735598974641028E-2</v>
      </c>
      <c r="W881" s="17">
        <v>27.708229750053562</v>
      </c>
      <c r="X881" s="17">
        <v>1.6510987506642956</v>
      </c>
      <c r="Y881" s="17">
        <v>-1</v>
      </c>
      <c r="Z881" s="17">
        <v>-1</v>
      </c>
      <c r="AA881" s="17">
        <v>23.304153895306257</v>
      </c>
      <c r="AB881" s="17">
        <v>-2.4518053600614972E-2</v>
      </c>
      <c r="AC881" s="17">
        <v>-2.503947339963352E-2</v>
      </c>
      <c r="AD881" s="17">
        <v>-2.552782563800475E-3</v>
      </c>
      <c r="AE881" s="17">
        <v>-2.6055154782024372</v>
      </c>
      <c r="AF881" s="17">
        <v>0.54545454545454541</v>
      </c>
      <c r="AG881" s="17">
        <v>-1</v>
      </c>
      <c r="AH881" s="17">
        <v>-1</v>
      </c>
      <c r="AI881" s="17">
        <v>-2.3520435404256926E-2</v>
      </c>
      <c r="AJ881" s="17">
        <v>-2.3735598974641028E-2</v>
      </c>
      <c r="AK881" s="17">
        <v>8.8500010799325388E-2</v>
      </c>
      <c r="AL881" s="17">
        <v>0.13530906046178964</v>
      </c>
      <c r="AM881" s="17">
        <v>0.21710397334385573</v>
      </c>
      <c r="AN881" s="17">
        <v>0.85546959702999148</v>
      </c>
      <c r="AO881" s="17">
        <v>5.8700993875930205</v>
      </c>
      <c r="AP881" s="17">
        <v>22.063285228058742</v>
      </c>
      <c r="AQ881" s="17">
        <v>46.93371221504767</v>
      </c>
      <c r="AR881" s="17">
        <v>1.0131304515012409</v>
      </c>
      <c r="AS881" s="17">
        <v>1.9715234584141963</v>
      </c>
      <c r="AT881" s="17">
        <v>-1</v>
      </c>
      <c r="AU881" s="17">
        <v>-1</v>
      </c>
      <c r="AV881" s="17">
        <v>-1.8165399171657746</v>
      </c>
      <c r="AW881" s="17">
        <v>70.790422479750532</v>
      </c>
      <c r="AX881" s="17">
        <v>67.94645387420131</v>
      </c>
      <c r="AY881" s="17">
        <v>0.21956962561219712</v>
      </c>
      <c r="AZ881" s="17">
        <v>16.054605755052371</v>
      </c>
      <c r="BA881" s="22">
        <v>1475.9252151202459</v>
      </c>
      <c r="CU881" t="e">
        <v>#N/A</v>
      </c>
      <c r="CV881" t="e">
        <v>#N/A</v>
      </c>
    </row>
    <row r="882" spans="1:100" x14ac:dyDescent="0.25">
      <c r="A882">
        <v>2503</v>
      </c>
      <c r="B882" t="s">
        <v>1292</v>
      </c>
      <c r="C882" s="22">
        <v>3</v>
      </c>
      <c r="D882" s="17">
        <v>5.0718613799260188</v>
      </c>
      <c r="E882" s="17">
        <v>0.21747040154876512</v>
      </c>
      <c r="F882" s="17">
        <v>0.12569232572359487</v>
      </c>
      <c r="G882" s="17">
        <v>0.1900004146179545</v>
      </c>
      <c r="H882" s="17">
        <v>-0.1502734644461719</v>
      </c>
      <c r="I882" s="17">
        <v>0</v>
      </c>
      <c r="J882" s="17">
        <v>-9.0164078667703134</v>
      </c>
      <c r="K882" s="17">
        <v>-0.1502734644461719</v>
      </c>
      <c r="L882" s="17">
        <v>-1.0000000000000013</v>
      </c>
      <c r="M882" s="17">
        <v>-1.0000000000000013</v>
      </c>
      <c r="N882" s="17">
        <v>-3.0054692889234382</v>
      </c>
      <c r="O882" s="17">
        <v>-3.7545460722263386</v>
      </c>
      <c r="P882" s="17">
        <v>0.94217560835455783</v>
      </c>
      <c r="Q882" s="17">
        <v>1.053119168493033E-2</v>
      </c>
      <c r="R882" s="17">
        <v>-7.5068567371464251E-2</v>
      </c>
      <c r="S882" s="17">
        <v>0.33333333333333343</v>
      </c>
      <c r="T882" s="17">
        <v>0.41917436386457829</v>
      </c>
      <c r="U882" s="17">
        <v>0.33766551221011776</v>
      </c>
      <c r="V882" s="17">
        <v>6.5048715881543297E-3</v>
      </c>
      <c r="W882" s="17">
        <v>49.878061817694245</v>
      </c>
      <c r="X882" s="17">
        <v>2.3568372335463832</v>
      </c>
      <c r="Y882" s="17">
        <v>-1.0000000000000013</v>
      </c>
      <c r="Z882" s="17">
        <v>-1.0000000000000013</v>
      </c>
      <c r="AA882" s="17">
        <v>70.202255110650384</v>
      </c>
      <c r="AB882" s="17">
        <v>0.1222218927478903</v>
      </c>
      <c r="AC882" s="17">
        <v>0.26909476385124731</v>
      </c>
      <c r="AD882" s="17">
        <v>1.6668580607413958E-2</v>
      </c>
      <c r="AE882" s="17">
        <v>20.399261860327581</v>
      </c>
      <c r="AF882" s="17">
        <v>0.5</v>
      </c>
      <c r="AG882" s="17">
        <v>-1.0000000000000013</v>
      </c>
      <c r="AH882" s="17">
        <v>-1.0000000000000013</v>
      </c>
      <c r="AI882" s="17">
        <v>0</v>
      </c>
      <c r="AJ882" s="17">
        <v>6.5048715881543297E-3</v>
      </c>
      <c r="AK882" s="17">
        <v>0.14491682190157013</v>
      </c>
      <c r="AL882" s="17">
        <v>-0.18751793299059086</v>
      </c>
      <c r="AM882" s="17">
        <v>-0.1288219230415612</v>
      </c>
      <c r="AN882" s="17">
        <v>2.6538948579810477E-2</v>
      </c>
      <c r="AO882" s="17">
        <v>-2.4959639665311797</v>
      </c>
      <c r="AP882" s="17">
        <v>-0.27411595045769271</v>
      </c>
      <c r="AQ882" s="17">
        <v>40.861653950923952</v>
      </c>
      <c r="AR882" s="17">
        <v>1.0966780809961838</v>
      </c>
      <c r="AS882" s="17">
        <v>2.2065637691002102</v>
      </c>
      <c r="AT882" s="17">
        <v>-1.0000000000000013</v>
      </c>
      <c r="AU882" s="17">
        <v>-1.0000000000000013</v>
      </c>
      <c r="AV882" s="17">
        <v>0.11493184724649028</v>
      </c>
      <c r="AW882" s="17">
        <v>66.17359308796631</v>
      </c>
      <c r="AX882" s="17">
        <v>66.824080246781747</v>
      </c>
      <c r="AY882" s="17">
        <v>0.32155978412925518</v>
      </c>
      <c r="AZ882" s="17">
        <v>19.962513362611077</v>
      </c>
      <c r="BA882" s="22">
        <v>1481.8203750642347</v>
      </c>
      <c r="CU882" t="e">
        <v>#N/A</v>
      </c>
      <c r="CV882" t="e">
        <v>#N/A</v>
      </c>
    </row>
    <row r="883" spans="1:100" x14ac:dyDescent="0.25">
      <c r="A883">
        <v>2504</v>
      </c>
      <c r="B883" t="s">
        <v>1293</v>
      </c>
      <c r="C883" s="22">
        <v>3</v>
      </c>
      <c r="D883" s="17">
        <v>0.70631550935984921</v>
      </c>
      <c r="E883" s="17">
        <v>0</v>
      </c>
      <c r="F883" s="17">
        <v>-0.28987499994687416</v>
      </c>
      <c r="G883" s="17">
        <v>-0.28987499994687416</v>
      </c>
      <c r="H883" s="17">
        <v>0.15976514939449282</v>
      </c>
      <c r="I883" s="17">
        <v>0</v>
      </c>
      <c r="J883" s="17">
        <v>9.5859089636695689</v>
      </c>
      <c r="K883" s="17">
        <v>0.15976514939449282</v>
      </c>
      <c r="L883" s="17">
        <v>-1.0000000000000004</v>
      </c>
      <c r="M883" s="17">
        <v>-1.0000000000000004</v>
      </c>
      <c r="N883" s="17">
        <v>3.1953029878898569</v>
      </c>
      <c r="O883" s="17">
        <v>10.002349473082541</v>
      </c>
      <c r="P883" s="17">
        <v>-0.44125849548809704</v>
      </c>
      <c r="Q883" s="17">
        <v>1.1431110139546763</v>
      </c>
      <c r="R883" s="17">
        <v>0.30798699459926737</v>
      </c>
      <c r="S883" s="17">
        <v>0.35244316745780419</v>
      </c>
      <c r="T883" s="17">
        <v>0.39422218030804895</v>
      </c>
      <c r="U883" s="17">
        <v>0.20102053307970416</v>
      </c>
      <c r="V883" s="17">
        <v>-7.6542359254974345E-3</v>
      </c>
      <c r="W883" s="17">
        <v>31.210659821022674</v>
      </c>
      <c r="X883" s="17">
        <v>1.4059457621119071</v>
      </c>
      <c r="Y883" s="17">
        <v>-1.0000000000000004</v>
      </c>
      <c r="Z883" s="17">
        <v>-1.0000000000000004</v>
      </c>
      <c r="AA883" s="17">
        <v>29.574406315357802</v>
      </c>
      <c r="AB883" s="17">
        <v>-8.7860404120588168E-2</v>
      </c>
      <c r="AC883" s="17">
        <v>-7.9565285681919437E-2</v>
      </c>
      <c r="AD883" s="17">
        <v>0.12854087979722445</v>
      </c>
      <c r="AE883" s="17">
        <v>-1.9442405002641536</v>
      </c>
      <c r="AF883" s="17">
        <v>0</v>
      </c>
      <c r="AG883" s="17">
        <v>-1.0000000000000004</v>
      </c>
      <c r="AH883" s="17">
        <v>-1.0000000000000004</v>
      </c>
      <c r="AI883" s="17">
        <v>-4.6624389699244623E-2</v>
      </c>
      <c r="AJ883" s="17">
        <v>-7.6542359254974345E-3</v>
      </c>
      <c r="AK883" s="17">
        <v>-0.14275566454452626</v>
      </c>
      <c r="AL883" s="17">
        <v>0.14252301364749162</v>
      </c>
      <c r="AM883" s="17">
        <v>-3.2770783158027214E-2</v>
      </c>
      <c r="AN883" s="17">
        <v>0.14925480508248601</v>
      </c>
      <c r="AO883" s="17">
        <v>-1.5330479016733107</v>
      </c>
      <c r="AP883" s="17">
        <v>4.4439851952996081</v>
      </c>
      <c r="AQ883" s="17">
        <v>40.796568784692255</v>
      </c>
      <c r="AR883" s="17">
        <v>0.94003164492005975</v>
      </c>
      <c r="AS883" s="17">
        <v>1.5657109115064001</v>
      </c>
      <c r="AT883" s="17">
        <v>-1.0000000000000004</v>
      </c>
      <c r="AU883" s="17">
        <v>-1.0000000000000004</v>
      </c>
      <c r="AV883" s="17">
        <v>1.8111994652394159E-2</v>
      </c>
      <c r="AW883" s="17">
        <v>44.020740983739927</v>
      </c>
      <c r="AX883" s="17">
        <v>42.322829597205292</v>
      </c>
      <c r="AY883" s="17">
        <v>0.15043281791267896</v>
      </c>
      <c r="AZ883" s="17">
        <v>-33.078022450943116</v>
      </c>
      <c r="BA883" s="22">
        <v>1415.3362218061852</v>
      </c>
      <c r="CU883" t="e">
        <v>#N/A</v>
      </c>
      <c r="CV883" t="e">
        <v>#N/A</v>
      </c>
    </row>
    <row r="884" spans="1:100" x14ac:dyDescent="0.25">
      <c r="A884">
        <v>2506</v>
      </c>
      <c r="B884" t="s">
        <v>1294</v>
      </c>
      <c r="C884" s="22">
        <v>3</v>
      </c>
      <c r="D884" s="17">
        <v>5.0488078484922099</v>
      </c>
      <c r="E884" s="17">
        <v>0.16594526077835736</v>
      </c>
      <c r="F884" s="17">
        <v>8.8280024996439305E-2</v>
      </c>
      <c r="G884" s="17">
        <v>0.17650858675490541</v>
      </c>
      <c r="H884" s="17">
        <v>0.17681608837359608</v>
      </c>
      <c r="I884" s="17">
        <v>0</v>
      </c>
      <c r="J884" s="17">
        <v>10.608965302415763</v>
      </c>
      <c r="K884" s="17">
        <v>0.17681608837359608</v>
      </c>
      <c r="L884" s="17">
        <v>-0.99999999999999833</v>
      </c>
      <c r="M884" s="17">
        <v>-0.99999999999999833</v>
      </c>
      <c r="N884" s="17">
        <v>3.5363217674719216</v>
      </c>
      <c r="O884" s="17">
        <v>15.834281737662877</v>
      </c>
      <c r="P884" s="17">
        <v>-0.80184547937146278</v>
      </c>
      <c r="Q884" s="17">
        <v>-1.9077967938619047</v>
      </c>
      <c r="R884" s="17">
        <v>-0.69815716044700382</v>
      </c>
      <c r="S884" s="17">
        <v>0.33333333333333282</v>
      </c>
      <c r="T884" s="17">
        <v>0.33333333333333282</v>
      </c>
      <c r="U884" s="17">
        <v>5.5816054601869641E-2</v>
      </c>
      <c r="V884" s="17">
        <v>-2.5164319928180481E-2</v>
      </c>
      <c r="W884" s="17">
        <v>20.820092518670357</v>
      </c>
      <c r="X884" s="17">
        <v>0.56212887713146475</v>
      </c>
      <c r="Y884" s="17">
        <v>-0.99999999999999833</v>
      </c>
      <c r="Z884" s="17">
        <v>-0.99999999999999833</v>
      </c>
      <c r="AA884" s="17">
        <v>34.339446023890446</v>
      </c>
      <c r="AB884" s="17">
        <v>0.13268069567779847</v>
      </c>
      <c r="AC884" s="17">
        <v>3.3185558679153931E-2</v>
      </c>
      <c r="AD884" s="17">
        <v>0.11848395895638979</v>
      </c>
      <c r="AE884" s="17">
        <v>14.217510665667108</v>
      </c>
      <c r="AF884" s="17">
        <v>0.5</v>
      </c>
      <c r="AG884" s="17">
        <v>-0.99999999999999833</v>
      </c>
      <c r="AH884" s="17">
        <v>-0.99999999999999833</v>
      </c>
      <c r="AI884" s="17">
        <v>4.5175086961152886E-3</v>
      </c>
      <c r="AJ884" s="17">
        <v>-2.5164319928180481E-2</v>
      </c>
      <c r="AK884" s="17">
        <v>0.40260530974044217</v>
      </c>
      <c r="AL884" s="17">
        <v>8.0006609609588553E-2</v>
      </c>
      <c r="AM884" s="17">
        <v>0.41494198659553039</v>
      </c>
      <c r="AN884" s="17">
        <v>0.15993328303417159</v>
      </c>
      <c r="AO884" s="17">
        <v>12.386576213590471</v>
      </c>
      <c r="AP884" s="17">
        <v>4.3983651239022334</v>
      </c>
      <c r="AQ884" s="17">
        <v>31.429057821086111</v>
      </c>
      <c r="AR884" s="17">
        <v>0.69731840134035517</v>
      </c>
      <c r="AS884" s="17">
        <v>0.73894496550506061</v>
      </c>
      <c r="AT884" s="17">
        <v>-0.99999999999999833</v>
      </c>
      <c r="AU884" s="17">
        <v>-0.99999999999999833</v>
      </c>
      <c r="AV884" s="17">
        <v>-0.5216485736920986</v>
      </c>
      <c r="AW884" s="17">
        <v>54.572092885455575</v>
      </c>
      <c r="AX884" s="17">
        <v>52.146011066559829</v>
      </c>
      <c r="AY884" s="17">
        <v>0.22507074302312993</v>
      </c>
      <c r="AZ884" s="17">
        <v>-5.6544833449522027</v>
      </c>
      <c r="BA884" s="22">
        <v>1390.566512658045</v>
      </c>
      <c r="CU884" t="e">
        <v>#N/A</v>
      </c>
      <c r="CV884" t="e">
        <v>#N/A</v>
      </c>
    </row>
    <row r="885" spans="1:100" x14ac:dyDescent="0.25">
      <c r="A885">
        <v>2508</v>
      </c>
      <c r="B885" t="s">
        <v>1295</v>
      </c>
      <c r="C885" s="22">
        <v>3</v>
      </c>
      <c r="D885" s="17">
        <v>5.2690479948559457</v>
      </c>
      <c r="E885" s="17">
        <v>-2.587700799807062E-2</v>
      </c>
      <c r="F885" s="17">
        <v>0.56432879145877701</v>
      </c>
      <c r="G885" s="17">
        <v>0.56432879145877701</v>
      </c>
      <c r="H885" s="17">
        <v>0.40994917537672126</v>
      </c>
      <c r="I885" s="17">
        <v>0</v>
      </c>
      <c r="J885" s="17">
        <v>24.596950522603287</v>
      </c>
      <c r="K885" s="17">
        <v>0.40994917537672126</v>
      </c>
      <c r="L885" s="17">
        <v>-1.0000000000000004</v>
      </c>
      <c r="M885" s="17">
        <v>-1.0000000000000004</v>
      </c>
      <c r="N885" s="17">
        <v>8.1989835075344271</v>
      </c>
      <c r="O885" s="17">
        <v>30.43032730891802</v>
      </c>
      <c r="P885" s="17">
        <v>0.67319522577367075</v>
      </c>
      <c r="Q885" s="17">
        <v>2.1175840262821595</v>
      </c>
      <c r="R885" s="17">
        <v>0.69474015179062276</v>
      </c>
      <c r="S885" s="17">
        <v>0.33333333333333326</v>
      </c>
      <c r="T885" s="17">
        <v>0.35539532385130779</v>
      </c>
      <c r="U885" s="17">
        <v>0.2010309314136707</v>
      </c>
      <c r="V885" s="17">
        <v>-8.0967769366086934E-2</v>
      </c>
      <c r="W885" s="17">
        <v>15.953705754220145</v>
      </c>
      <c r="X885" s="17">
        <v>0.59276851447340029</v>
      </c>
      <c r="Y885" s="17">
        <v>-1.0000000000000004</v>
      </c>
      <c r="Z885" s="17">
        <v>-1.0000000000000004</v>
      </c>
      <c r="AA885" s="17">
        <v>40.600494093630807</v>
      </c>
      <c r="AB885" s="17">
        <v>0.14024386130328387</v>
      </c>
      <c r="AC885" s="17">
        <v>1.6383137338880086E-2</v>
      </c>
      <c r="AD885" s="17">
        <v>0.32241396511023657</v>
      </c>
      <c r="AE885" s="17">
        <v>23.952048187620019</v>
      </c>
      <c r="AF885" s="17">
        <v>0.75</v>
      </c>
      <c r="AG885" s="17">
        <v>-1.0000000000000004</v>
      </c>
      <c r="AH885" s="17">
        <v>-1.0000000000000004</v>
      </c>
      <c r="AI885" s="17">
        <v>1.0623830770974528E-2</v>
      </c>
      <c r="AJ885" s="17">
        <v>-8.0967769366086934E-2</v>
      </c>
      <c r="AK885" s="17">
        <v>3.1521326615547962E-2</v>
      </c>
      <c r="AL885" s="17">
        <v>0.10696382437179458</v>
      </c>
      <c r="AM885" s="17">
        <v>4.3648816853779984E-2</v>
      </c>
      <c r="AN885" s="17">
        <v>9.3498097681787001E-3</v>
      </c>
      <c r="AO885" s="17">
        <v>1.2488270544222382</v>
      </c>
      <c r="AP885" s="17">
        <v>0.76856436606344136</v>
      </c>
      <c r="AQ885" s="17">
        <v>40.550656276823453</v>
      </c>
      <c r="AR885" s="17">
        <v>0.80879181923222521</v>
      </c>
      <c r="AS885" s="17">
        <v>1.0027176898501216</v>
      </c>
      <c r="AT885" s="17">
        <v>-1.0000000000000004</v>
      </c>
      <c r="AU885" s="17">
        <v>-1.0000000000000004</v>
      </c>
      <c r="AV885" s="17">
        <v>1.2590689432494002</v>
      </c>
      <c r="AW885" s="17">
        <v>71.79938576861224</v>
      </c>
      <c r="AX885" s="17">
        <v>63.915085447423039</v>
      </c>
      <c r="AY885" s="17">
        <v>-9.201973218480905E-2</v>
      </c>
      <c r="AZ885" s="17">
        <v>5.5402447235869907</v>
      </c>
      <c r="BA885" s="22">
        <v>1451.5478194242985</v>
      </c>
      <c r="CU885" t="e">
        <v>#N/A</v>
      </c>
      <c r="CV885" t="e">
        <v>#N/A</v>
      </c>
    </row>
    <row r="886" spans="1:100" x14ac:dyDescent="0.25">
      <c r="A886">
        <v>2509</v>
      </c>
      <c r="B886" t="s">
        <v>1183</v>
      </c>
      <c r="C886" s="22">
        <v>3</v>
      </c>
      <c r="D886" s="17">
        <v>3.6292700200039394</v>
      </c>
      <c r="E886" s="17">
        <v>8.5213633336247794E-3</v>
      </c>
      <c r="F886" s="17">
        <v>-6.7538815101771316E-2</v>
      </c>
      <c r="G886" s="17">
        <v>-6.7538815101771316E-2</v>
      </c>
      <c r="H886" s="17">
        <v>0.53461079381337229</v>
      </c>
      <c r="I886" s="17">
        <v>0</v>
      </c>
      <c r="J886" s="17">
        <v>32.07664762880232</v>
      </c>
      <c r="K886" s="17">
        <v>0.53461079381337229</v>
      </c>
      <c r="L886" s="17">
        <v>-1.0000000000000022</v>
      </c>
      <c r="M886" s="17">
        <v>-1.0000000000000022</v>
      </c>
      <c r="N886" s="17">
        <v>10.692215876267445</v>
      </c>
      <c r="O886" s="17">
        <v>35.6383788337045</v>
      </c>
      <c r="P886" s="17">
        <v>0.5824094222656726</v>
      </c>
      <c r="Q886" s="17">
        <v>-0.57647959683744843</v>
      </c>
      <c r="R886" s="17">
        <v>-0.38630110508003052</v>
      </c>
      <c r="S886" s="17">
        <v>0.33333333333333393</v>
      </c>
      <c r="T886" s="17">
        <v>0.29155250982895786</v>
      </c>
      <c r="U886" s="17">
        <v>0.17598776393209881</v>
      </c>
      <c r="V886" s="17">
        <v>-1.5173150676026774E-2</v>
      </c>
      <c r="W886" s="17">
        <v>10.043586504199666</v>
      </c>
      <c r="X886" s="17">
        <v>0.67794398896493147</v>
      </c>
      <c r="Y886" s="17">
        <v>-1.0000000000000022</v>
      </c>
      <c r="Z886" s="17">
        <v>-1.0000000000000022</v>
      </c>
      <c r="AA886" s="17">
        <v>62.43645346379148</v>
      </c>
      <c r="AB886" s="17">
        <v>0.35573370368472434</v>
      </c>
      <c r="AC886" s="17">
        <v>0.34239520836068787</v>
      </c>
      <c r="AD886" s="17">
        <v>0.35745444924802389</v>
      </c>
      <c r="AE886" s="17">
        <v>52.779168064671815</v>
      </c>
      <c r="AF886" s="17">
        <v>0.75</v>
      </c>
      <c r="AG886" s="17">
        <v>-1.0000000000000022</v>
      </c>
      <c r="AH886" s="17">
        <v>-1.0000000000000022</v>
      </c>
      <c r="AI886" s="17">
        <v>-2.0284091697689206E-2</v>
      </c>
      <c r="AJ886" s="17">
        <v>-1.5173150676026774E-2</v>
      </c>
      <c r="AK886" s="17">
        <v>0.17334864348914461</v>
      </c>
      <c r="AL886" s="17">
        <v>0.23541793728870147</v>
      </c>
      <c r="AM886" s="17">
        <v>5.8631523976199099E-2</v>
      </c>
      <c r="AN886" s="17">
        <v>0.2379877585690269</v>
      </c>
      <c r="AO886" s="17">
        <v>2.3325313168507007</v>
      </c>
      <c r="AP886" s="17">
        <v>7.1267836506691804</v>
      </c>
      <c r="AQ886" s="17">
        <v>42.120234133002</v>
      </c>
      <c r="AR886" s="17">
        <v>0.78570045641836406</v>
      </c>
      <c r="AS886" s="17">
        <v>1.2125547827783034</v>
      </c>
      <c r="AT886" s="17">
        <v>-1.0000000000000022</v>
      </c>
      <c r="AU886" s="17">
        <v>-1.0000000000000022</v>
      </c>
      <c r="AV886" s="17">
        <v>-0.45383992018180208</v>
      </c>
      <c r="AW886" s="17">
        <v>105.20161594816514</v>
      </c>
      <c r="AX886" s="17">
        <v>103.27861904660868</v>
      </c>
      <c r="AY886" s="17">
        <v>0.3175889730420185</v>
      </c>
      <c r="AZ886" s="17">
        <v>45.061241000805779</v>
      </c>
      <c r="BA886" s="22">
        <v>1561.5029710048348</v>
      </c>
      <c r="CU886" t="e">
        <v>#N/A</v>
      </c>
      <c r="CV886" t="e">
        <v>#N/A</v>
      </c>
    </row>
    <row r="887" spans="1:100" x14ac:dyDescent="0.25">
      <c r="A887">
        <v>2511</v>
      </c>
      <c r="B887" t="s">
        <v>1296</v>
      </c>
      <c r="C887" s="22">
        <v>3</v>
      </c>
      <c r="D887" s="17">
        <v>5.75240322696812</v>
      </c>
      <c r="E887" s="17">
        <v>3.4523109555995883E-3</v>
      </c>
      <c r="F887" s="17">
        <v>0.34170508392575583</v>
      </c>
      <c r="G887" s="17">
        <v>0.34170508392575583</v>
      </c>
      <c r="H887" s="17">
        <v>-0.28365706314036576</v>
      </c>
      <c r="I887" s="17">
        <v>0</v>
      </c>
      <c r="J887" s="17">
        <v>-17.019423788421953</v>
      </c>
      <c r="K887" s="17">
        <v>-0.28365706314036576</v>
      </c>
      <c r="L887" s="17">
        <v>-1</v>
      </c>
      <c r="M887" s="17">
        <v>-1</v>
      </c>
      <c r="N887" s="17">
        <v>-5.6731412628073175</v>
      </c>
      <c r="O887" s="17">
        <v>-10.925315477528066</v>
      </c>
      <c r="P887" s="17">
        <v>-1.0708585470975496</v>
      </c>
      <c r="Q887" s="17">
        <v>5.7911508340397351</v>
      </c>
      <c r="R887" s="17">
        <v>1.6469370203758067</v>
      </c>
      <c r="S887" s="17">
        <v>0.33333333333333337</v>
      </c>
      <c r="T887" s="17">
        <v>0.38356855402116902</v>
      </c>
      <c r="U887" s="17">
        <v>0.17197538742831012</v>
      </c>
      <c r="V887" s="17">
        <v>-2.8534404499812122E-2</v>
      </c>
      <c r="W887" s="17">
        <v>45.759997336934639</v>
      </c>
      <c r="X887" s="17">
        <v>1.5946569786639122</v>
      </c>
      <c r="Y887" s="17">
        <v>-1</v>
      </c>
      <c r="Z887" s="17">
        <v>-1</v>
      </c>
      <c r="AA887" s="17">
        <v>74.209226136335843</v>
      </c>
      <c r="AB887" s="17">
        <v>0.37069312577544594</v>
      </c>
      <c r="AC887" s="17">
        <v>-8.3796559413283095E-2</v>
      </c>
      <c r="AD887" s="17">
        <v>0.24914926921834513</v>
      </c>
      <c r="AE887" s="17">
        <v>26.802291779025396</v>
      </c>
      <c r="AF887" s="17">
        <v>0.625</v>
      </c>
      <c r="AG887" s="17">
        <v>-1</v>
      </c>
      <c r="AH887" s="17">
        <v>-1</v>
      </c>
      <c r="AI887" s="17">
        <v>1.9352848896965038E-3</v>
      </c>
      <c r="AJ887" s="17">
        <v>-2.8534404499812122E-2</v>
      </c>
      <c r="AK887" s="17">
        <v>4.8446084286846262E-3</v>
      </c>
      <c r="AL887" s="17">
        <v>-0.24744063011032486</v>
      </c>
      <c r="AM887" s="17">
        <v>0.25567997054160024</v>
      </c>
      <c r="AN887" s="17">
        <v>0.12599052116720263</v>
      </c>
      <c r="AO887" s="17">
        <v>6.4162223056834282</v>
      </c>
      <c r="AP887" s="17">
        <v>1.9125598786284417</v>
      </c>
      <c r="AQ887" s="17">
        <v>28.740573548512682</v>
      </c>
      <c r="AR887" s="17">
        <v>0.86034287028300049</v>
      </c>
      <c r="AS887" s="17">
        <v>1.3109999155235461</v>
      </c>
      <c r="AT887" s="17">
        <v>-1</v>
      </c>
      <c r="AU887" s="17">
        <v>-1</v>
      </c>
      <c r="AV887" s="17">
        <v>1.9886421043015625</v>
      </c>
      <c r="AW887" s="17">
        <v>65.196470537436227</v>
      </c>
      <c r="AX887" s="17">
        <v>62.381735785248949</v>
      </c>
      <c r="AY887" s="17">
        <v>-1.6706303172928726E-2</v>
      </c>
      <c r="AZ887" s="17">
        <v>-54.125878868510057</v>
      </c>
      <c r="BA887" s="22">
        <v>1375.7573356688495</v>
      </c>
      <c r="CU887" t="e">
        <v>#N/A</v>
      </c>
      <c r="CV887" t="e">
        <v>#N/A</v>
      </c>
    </row>
    <row r="888" spans="1:100" x14ac:dyDescent="0.25">
      <c r="A888">
        <v>2512</v>
      </c>
      <c r="B888" t="s">
        <v>1297</v>
      </c>
      <c r="C888" s="22">
        <v>3</v>
      </c>
      <c r="D888" s="17">
        <v>6.0211062380546059</v>
      </c>
      <c r="E888" s="17">
        <v>-1.3617346256646921E-2</v>
      </c>
      <c r="F888" s="17">
        <v>1.0697159997112349</v>
      </c>
      <c r="G888" s="17">
        <v>1.0697159997112349</v>
      </c>
      <c r="H888" s="17">
        <v>0.29513836755570239</v>
      </c>
      <c r="I888" s="17">
        <v>0</v>
      </c>
      <c r="J888" s="17">
        <v>17.708302053342148</v>
      </c>
      <c r="K888" s="17">
        <v>0.29513836755570239</v>
      </c>
      <c r="L888" s="17">
        <v>-1.0000000000000018</v>
      </c>
      <c r="M888" s="17">
        <v>-1.0000000000000018</v>
      </c>
      <c r="N888" s="17">
        <v>5.9027673511140497</v>
      </c>
      <c r="O888" s="17">
        <v>24.79912429110799</v>
      </c>
      <c r="P888" s="17">
        <v>-0.53492081929547153</v>
      </c>
      <c r="Q888" s="17">
        <v>0.49727770223531076</v>
      </c>
      <c r="R888" s="17">
        <v>0.16328041005797367</v>
      </c>
      <c r="S888" s="17">
        <v>0.33333333333333359</v>
      </c>
      <c r="T888" s="17">
        <v>0.33885540830659888</v>
      </c>
      <c r="U888" s="17">
        <v>0.47113465282732719</v>
      </c>
      <c r="V888" s="17">
        <v>0.1786440133003328</v>
      </c>
      <c r="W888" s="17">
        <v>41.073161608475623</v>
      </c>
      <c r="X888" s="17">
        <v>3.3196943183504106</v>
      </c>
      <c r="Y888" s="17">
        <v>-1.0000000000000018</v>
      </c>
      <c r="Z888" s="17">
        <v>-1.0000000000000018</v>
      </c>
      <c r="AA888" s="17">
        <v>103.91234019514735</v>
      </c>
      <c r="AB888" s="17">
        <v>0.431747484276989</v>
      </c>
      <c r="AC888" s="17">
        <v>0.4434726343819998</v>
      </c>
      <c r="AD888" s="17">
        <v>0.37829784487328538</v>
      </c>
      <c r="AE888" s="17">
        <v>62.675898176613707</v>
      </c>
      <c r="AF888" s="17">
        <v>0.8125</v>
      </c>
      <c r="AG888" s="17">
        <v>-1.0000000000000018</v>
      </c>
      <c r="AH888" s="17">
        <v>-1.0000000000000018</v>
      </c>
      <c r="AI888" s="17">
        <v>0</v>
      </c>
      <c r="AJ888" s="17">
        <v>0.1786440133003328</v>
      </c>
      <c r="AK888" s="17">
        <v>0.25648055838154127</v>
      </c>
      <c r="AL888" s="17">
        <v>9.38571334777E-2</v>
      </c>
      <c r="AM888" s="17">
        <v>-0.14316567166206975</v>
      </c>
      <c r="AN888" s="17">
        <v>-0.14682324123764648</v>
      </c>
      <c r="AO888" s="17">
        <v>-2.2967389996440368</v>
      </c>
      <c r="AP888" s="17">
        <v>-3.2012953635526618</v>
      </c>
      <c r="AQ888" s="17">
        <v>58.781463661817753</v>
      </c>
      <c r="AR888" s="17">
        <v>1.3219674077675936</v>
      </c>
      <c r="AS888" s="17">
        <v>3.6148326859061117</v>
      </c>
      <c r="AT888" s="17">
        <v>-1.0000000000000018</v>
      </c>
      <c r="AU888" s="17">
        <v>-1.0000000000000018</v>
      </c>
      <c r="AV888" s="17">
        <v>1.2329964097692085</v>
      </c>
      <c r="AW888" s="17">
        <v>125.51016912270266</v>
      </c>
      <c r="AX888" s="17">
        <v>143.37457045273598</v>
      </c>
      <c r="AY888" s="17">
        <v>0.36062474180891152</v>
      </c>
      <c r="AZ888" s="17">
        <v>66.071710032524905</v>
      </c>
      <c r="BA888" s="22">
        <v>1631.5899847351179</v>
      </c>
      <c r="CU888" t="e">
        <v>#N/A</v>
      </c>
      <c r="CV888" t="e">
        <v>#N/A</v>
      </c>
    </row>
    <row r="889" spans="1:100" x14ac:dyDescent="0.25">
      <c r="A889">
        <v>2513</v>
      </c>
      <c r="B889" t="s">
        <v>1298</v>
      </c>
      <c r="C889" s="22">
        <v>3</v>
      </c>
      <c r="D889" s="17">
        <v>6.0623463687493713</v>
      </c>
      <c r="E889" s="17">
        <v>1.4706940340823703E-2</v>
      </c>
      <c r="F889" s="17">
        <v>0.96929977670745671</v>
      </c>
      <c r="G889" s="17">
        <v>0.96929977670745671</v>
      </c>
      <c r="H889" s="17">
        <v>-0.13796994543937061</v>
      </c>
      <c r="I889" s="17">
        <v>0</v>
      </c>
      <c r="J889" s="17">
        <v>-8.2781967263622285</v>
      </c>
      <c r="K889" s="17">
        <v>-0.13796994543937061</v>
      </c>
      <c r="L889" s="17">
        <v>-1.0000000000000027</v>
      </c>
      <c r="M889" s="17">
        <v>-1.0000000000000027</v>
      </c>
      <c r="N889" s="17">
        <v>-2.7593989087874098</v>
      </c>
      <c r="O889" s="17">
        <v>-1.2465505809054007</v>
      </c>
      <c r="P889" s="17">
        <v>0.83577329815935897</v>
      </c>
      <c r="Q889" s="17">
        <v>-5.2747363994418928</v>
      </c>
      <c r="R889" s="17">
        <v>-1.6009073130907832</v>
      </c>
      <c r="S889" s="17">
        <v>0.3333333333333342</v>
      </c>
      <c r="T889" s="17">
        <v>0.19640412317323505</v>
      </c>
      <c r="U889" s="17">
        <v>0.23380330237380659</v>
      </c>
      <c r="V889" s="17">
        <v>-1.4882769468790875E-3</v>
      </c>
      <c r="W889" s="17">
        <v>36.000897094914706</v>
      </c>
      <c r="X889" s="17">
        <v>1.4546440776733771</v>
      </c>
      <c r="Y889" s="17">
        <v>-1.0000000000000027</v>
      </c>
      <c r="Z889" s="17">
        <v>-1.0000000000000027</v>
      </c>
      <c r="AA889" s="17">
        <v>59.274957184474715</v>
      </c>
      <c r="AB889" s="17">
        <v>0.32310641244701821</v>
      </c>
      <c r="AC889" s="17">
        <v>-4.0385309998117833E-2</v>
      </c>
      <c r="AD889" s="17">
        <v>0.21477824560411629</v>
      </c>
      <c r="AE889" s="17">
        <v>24.874967402650842</v>
      </c>
      <c r="AF889" s="17">
        <v>0.5</v>
      </c>
      <c r="AG889" s="17">
        <v>-1.0000000000000027</v>
      </c>
      <c r="AH889" s="17">
        <v>-1.0000000000000027</v>
      </c>
      <c r="AI889" s="17">
        <v>-1.9884146259579322E-2</v>
      </c>
      <c r="AJ889" s="17">
        <v>-1.4882769468790875E-3</v>
      </c>
      <c r="AK889" s="17">
        <v>-8.5123699835922217E-2</v>
      </c>
      <c r="AL889" s="17">
        <v>0.15201914972489167</v>
      </c>
      <c r="AM889" s="17">
        <v>5.0937064539832808E-2</v>
      </c>
      <c r="AN889" s="17">
        <v>2.6597403229695255E-2</v>
      </c>
      <c r="AO889" s="17">
        <v>0.84780811431620917</v>
      </c>
      <c r="AP889" s="17">
        <v>1.4250308293668399</v>
      </c>
      <c r="AQ889" s="17">
        <v>27.72270036855247</v>
      </c>
      <c r="AR889" s="17">
        <v>0.76205248193349728</v>
      </c>
      <c r="AS889" s="17">
        <v>1.316674132234007</v>
      </c>
      <c r="AT889" s="17">
        <v>-1.0000000000000027</v>
      </c>
      <c r="AU889" s="17">
        <v>-1.0000000000000027</v>
      </c>
      <c r="AV889" s="17">
        <v>-0.63160753638332634</v>
      </c>
      <c r="AW889" s="17">
        <v>59.453437432936099</v>
      </c>
      <c r="AX889" s="17">
        <v>58.906926813056643</v>
      </c>
      <c r="AY889" s="17">
        <v>4.6115490323573739E-2</v>
      </c>
      <c r="AZ889" s="17">
        <v>-0.91181227244030638</v>
      </c>
      <c r="BA889" s="22">
        <v>1417.7077546185039</v>
      </c>
      <c r="CU889" t="e">
        <v>#N/A</v>
      </c>
      <c r="CV889" t="e">
        <v>#N/A</v>
      </c>
    </row>
    <row r="890" spans="1:100" x14ac:dyDescent="0.25">
      <c r="A890">
        <v>2515</v>
      </c>
      <c r="B890" t="s">
        <v>1299</v>
      </c>
      <c r="C890" s="22">
        <v>3</v>
      </c>
      <c r="D890" s="17">
        <v>3.6694300572158784</v>
      </c>
      <c r="E890" s="17">
        <v>1.4019273337221486E-2</v>
      </c>
      <c r="F890" s="17">
        <v>0.58326802234551145</v>
      </c>
      <c r="G890" s="17">
        <v>0.58326802234551145</v>
      </c>
      <c r="H890" s="17">
        <v>9.4769447377226423E-2</v>
      </c>
      <c r="I890" s="17">
        <v>0</v>
      </c>
      <c r="J890" s="17">
        <v>5.6861668426335799</v>
      </c>
      <c r="K890" s="17">
        <v>9.4769447377226423E-2</v>
      </c>
      <c r="L890" s="17">
        <v>-0.99999999999999956</v>
      </c>
      <c r="M890" s="17">
        <v>-0.99999999999999956</v>
      </c>
      <c r="N890" s="17">
        <v>1.8953889475445282</v>
      </c>
      <c r="O890" s="17">
        <v>9.9388649221949716</v>
      </c>
      <c r="P890" s="17">
        <v>-0.82480633418980664</v>
      </c>
      <c r="Q890" s="17">
        <v>0.42387388160074807</v>
      </c>
      <c r="R890" s="17">
        <v>2.0682359079795921E-2</v>
      </c>
      <c r="S890" s="17">
        <v>0.33333333333333309</v>
      </c>
      <c r="T890" s="17">
        <v>0.27887468320473519</v>
      </c>
      <c r="U890" s="17">
        <v>-0.21101312225362048</v>
      </c>
      <c r="V890" s="17">
        <v>-5.198076981744771E-2</v>
      </c>
      <c r="W890" s="17">
        <v>10.17778708359096</v>
      </c>
      <c r="X890" s="17">
        <v>-0.57353215771451926</v>
      </c>
      <c r="Y890" s="17">
        <v>-0.99999999999999956</v>
      </c>
      <c r="Z890" s="17">
        <v>-0.99999999999999956</v>
      </c>
      <c r="AA890" s="17">
        <v>28.994805805080169</v>
      </c>
      <c r="AB890" s="17">
        <v>0.50383265829033974</v>
      </c>
      <c r="AC890" s="17">
        <v>5.743588759407009E-2</v>
      </c>
      <c r="AD890" s="17">
        <v>-0.18534181863622137</v>
      </c>
      <c r="AE890" s="17">
        <v>18.796336362409409</v>
      </c>
      <c r="AF890" s="17">
        <v>0.375</v>
      </c>
      <c r="AG890" s="17">
        <v>-0.99999999999999956</v>
      </c>
      <c r="AH890" s="17">
        <v>-0.99999999999999956</v>
      </c>
      <c r="AI890" s="17">
        <v>-1.2999073961673779E-3</v>
      </c>
      <c r="AJ890" s="17">
        <v>-5.198076981744771E-2</v>
      </c>
      <c r="AK890" s="17">
        <v>-0.12064699248670988</v>
      </c>
      <c r="AL890" s="17">
        <v>2.6069276494392578E-3</v>
      </c>
      <c r="AM890" s="17">
        <v>0.67333702229554449</v>
      </c>
      <c r="AN890" s="17">
        <v>0.26742248731787499</v>
      </c>
      <c r="AO890" s="17">
        <v>16.230190594955069</v>
      </c>
      <c r="AP890" s="17">
        <v>6.6985968211940694</v>
      </c>
      <c r="AQ890" s="17">
        <v>15.863953926224546</v>
      </c>
      <c r="AR890" s="17">
        <v>0.34921412446700045</v>
      </c>
      <c r="AS890" s="17">
        <v>-0.47876271033729267</v>
      </c>
      <c r="AT890" s="17">
        <v>-0.99999999999999956</v>
      </c>
      <c r="AU890" s="17">
        <v>-0.99999999999999956</v>
      </c>
      <c r="AV890" s="17">
        <v>0.60395038142530699</v>
      </c>
      <c r="AW890" s="17">
        <v>45.632267548469237</v>
      </c>
      <c r="AX890" s="17">
        <v>40.4081924188011</v>
      </c>
      <c r="AY890" s="17">
        <v>1.6770023270382153E-2</v>
      </c>
      <c r="AZ890" s="17">
        <v>-14.184457428063975</v>
      </c>
      <c r="BA890" s="22">
        <v>1367.5103729699936</v>
      </c>
      <c r="CU890" t="e">
        <v>#N/A</v>
      </c>
      <c r="CV890" t="e">
        <v>#N/A</v>
      </c>
    </row>
    <row r="891" spans="1:100" x14ac:dyDescent="0.25">
      <c r="A891">
        <v>2518</v>
      </c>
      <c r="B891" t="s">
        <v>1300</v>
      </c>
      <c r="C891" s="22">
        <v>3</v>
      </c>
      <c r="D891" s="17">
        <v>2.9901679546190576</v>
      </c>
      <c r="E891" s="17">
        <v>-2.5834380569031635E-2</v>
      </c>
      <c r="F891" s="17">
        <v>-0.43163718562908043</v>
      </c>
      <c r="G891" s="17">
        <v>-0.43163718562908043</v>
      </c>
      <c r="H891" s="17">
        <v>0.14541464266053095</v>
      </c>
      <c r="I891" s="17">
        <v>0</v>
      </c>
      <c r="J891" s="17">
        <v>8.7248785596318594</v>
      </c>
      <c r="K891" s="17">
        <v>0.14541464266053095</v>
      </c>
      <c r="L891" s="17">
        <v>-1</v>
      </c>
      <c r="M891" s="17">
        <v>-1</v>
      </c>
      <c r="N891" s="17">
        <v>2.9082928532106185</v>
      </c>
      <c r="O891" s="17">
        <v>11.283409328621834</v>
      </c>
      <c r="P891" s="17">
        <v>2.0932006950709834</v>
      </c>
      <c r="Q891" s="17">
        <v>2.5426408480547646</v>
      </c>
      <c r="R891" s="17">
        <v>1.0581800220815785</v>
      </c>
      <c r="S891" s="17">
        <v>0.33333333333333337</v>
      </c>
      <c r="T891" s="17">
        <v>0.38719371891541299</v>
      </c>
      <c r="U891" s="17">
        <v>0.1528336349123105</v>
      </c>
      <c r="V891" s="17">
        <v>-4.2485341443712132E-2</v>
      </c>
      <c r="W891" s="17">
        <v>27.418428122272552</v>
      </c>
      <c r="X891" s="17">
        <v>0.99226512102579778</v>
      </c>
      <c r="Y891" s="17">
        <v>-1</v>
      </c>
      <c r="Z891" s="17">
        <v>-1</v>
      </c>
      <c r="AA891" s="17">
        <v>66.258304566903803</v>
      </c>
      <c r="AB891" s="17">
        <v>0.16576441640739734</v>
      </c>
      <c r="AC891" s="17">
        <v>0.3694917822147874</v>
      </c>
      <c r="AD891" s="17">
        <v>0.22037772982880866</v>
      </c>
      <c r="AE891" s="17">
        <v>37.781696422549658</v>
      </c>
      <c r="AF891" s="17">
        <v>0.7</v>
      </c>
      <c r="AG891" s="17">
        <v>-1</v>
      </c>
      <c r="AH891" s="17">
        <v>-1</v>
      </c>
      <c r="AI891" s="17">
        <v>9.5484203749075791E-3</v>
      </c>
      <c r="AJ891" s="17">
        <v>-4.2485341443712132E-2</v>
      </c>
      <c r="AK891" s="17">
        <v>-0.10796981289434698</v>
      </c>
      <c r="AL891" s="17">
        <v>0.19110489800312883</v>
      </c>
      <c r="AM891" s="17">
        <v>-0.15266089387750759</v>
      </c>
      <c r="AN891" s="17">
        <v>-0.2902709073452594</v>
      </c>
      <c r="AO891" s="17">
        <v>-4.356371411409425</v>
      </c>
      <c r="AP891" s="17">
        <v>-6.3012481936158444</v>
      </c>
      <c r="AQ891" s="17">
        <v>36.14330668190442</v>
      </c>
      <c r="AR891" s="17">
        <v>0.83087534571734489</v>
      </c>
      <c r="AS891" s="17">
        <v>1.1376797636863283</v>
      </c>
      <c r="AT891" s="17">
        <v>-1</v>
      </c>
      <c r="AU891" s="17">
        <v>-1</v>
      </c>
      <c r="AV891" s="17">
        <v>0.6265428364524982</v>
      </c>
      <c r="AW891" s="17">
        <v>71.240465701909784</v>
      </c>
      <c r="AX891" s="17">
        <v>67.182899965036711</v>
      </c>
      <c r="AY891" s="17">
        <v>0.41855379156734118</v>
      </c>
      <c r="AZ891" s="17">
        <v>8.7019269290705843</v>
      </c>
      <c r="BA891" s="22">
        <v>1477.7687856975826</v>
      </c>
      <c r="CU891" t="e">
        <v>#N/A</v>
      </c>
      <c r="CV891" t="e">
        <v>#N/A</v>
      </c>
    </row>
    <row r="892" spans="1:100" x14ac:dyDescent="0.25">
      <c r="A892">
        <v>2521</v>
      </c>
      <c r="B892" t="s">
        <v>1301</v>
      </c>
      <c r="C892" s="22">
        <v>3</v>
      </c>
      <c r="D892" s="17">
        <v>3.9909035252965337</v>
      </c>
      <c r="E892" s="17">
        <v>2.4791081079253898E-3</v>
      </c>
      <c r="F892" s="17">
        <v>1.3760214996011675</v>
      </c>
      <c r="G892" s="17">
        <v>1.3760214996011675</v>
      </c>
      <c r="H892" s="17">
        <v>0.20709926186338085</v>
      </c>
      <c r="I892" s="17">
        <v>0</v>
      </c>
      <c r="J892" s="17">
        <v>12.42595571180286</v>
      </c>
      <c r="K892" s="17">
        <v>0.20709926186338085</v>
      </c>
      <c r="L892" s="17">
        <v>-0.99999999999999911</v>
      </c>
      <c r="M892" s="17">
        <v>-0.99999999999999911</v>
      </c>
      <c r="N892" s="17">
        <v>4.1419852372676145</v>
      </c>
      <c r="O892" s="17">
        <v>17.792880736700553</v>
      </c>
      <c r="P892" s="17">
        <v>-0.3989227962750278</v>
      </c>
      <c r="Q892" s="17">
        <v>5.9731577058487826</v>
      </c>
      <c r="R892" s="17">
        <v>1.7321870633810026</v>
      </c>
      <c r="S892" s="17">
        <v>0.33333333333333315</v>
      </c>
      <c r="T892" s="17">
        <v>0.3334731382450038</v>
      </c>
      <c r="U892" s="17">
        <v>0.19901556306925183</v>
      </c>
      <c r="V892" s="17">
        <v>-4.2728474208748028E-2</v>
      </c>
      <c r="W892" s="17">
        <v>24.639771943018406</v>
      </c>
      <c r="X892" s="17">
        <v>0.99953842165114515</v>
      </c>
      <c r="Y892" s="17">
        <v>-0.99999999999999911</v>
      </c>
      <c r="Z892" s="17">
        <v>-0.99999999999999911</v>
      </c>
      <c r="AA892" s="17">
        <v>56.525177041579056</v>
      </c>
      <c r="AB892" s="17">
        <v>0.1672702610186779</v>
      </c>
      <c r="AC892" s="17">
        <v>0.21018764607422039</v>
      </c>
      <c r="AD892" s="17">
        <v>0.22560645361069478</v>
      </c>
      <c r="AE892" s="17">
        <v>30.153218035179666</v>
      </c>
      <c r="AF892" s="17">
        <v>0.5</v>
      </c>
      <c r="AG892" s="17">
        <v>-0.99999999999999911</v>
      </c>
      <c r="AH892" s="17">
        <v>-0.99999999999999911</v>
      </c>
      <c r="AI892" s="17">
        <v>1.6739974853075237E-2</v>
      </c>
      <c r="AJ892" s="17">
        <v>-4.2728474208748028E-2</v>
      </c>
      <c r="AK892" s="17">
        <v>-4.9194190326152028E-2</v>
      </c>
      <c r="AL892" s="17">
        <v>0.12071695930414983</v>
      </c>
      <c r="AM892" s="17">
        <v>0.26222261724594764</v>
      </c>
      <c r="AN892" s="17">
        <v>2.2500286813672575E-2</v>
      </c>
      <c r="AO892" s="17">
        <v>6.30959447951793</v>
      </c>
      <c r="AP892" s="17">
        <v>1.1660919668625644</v>
      </c>
      <c r="AQ892" s="17">
        <v>37.065727654821245</v>
      </c>
      <c r="AR892" s="17">
        <v>0.82309356043884108</v>
      </c>
      <c r="AS892" s="17">
        <v>1.2066376835145265</v>
      </c>
      <c r="AT892" s="17">
        <v>-0.99999999999999911</v>
      </c>
      <c r="AU892" s="17">
        <v>-0.99999999999999911</v>
      </c>
      <c r="AV892" s="17">
        <v>3.1082085629821687</v>
      </c>
      <c r="AW892" s="17">
        <v>75.484149745142162</v>
      </c>
      <c r="AX892" s="17">
        <v>71.546101821328847</v>
      </c>
      <c r="AY892" s="17">
        <v>0.19059434861692268</v>
      </c>
      <c r="AZ892" s="17">
        <v>-12.905704914240284</v>
      </c>
      <c r="BA892" s="22">
        <v>1387.1089205500834</v>
      </c>
      <c r="CU892" t="e">
        <v>#N/A</v>
      </c>
      <c r="CV892" t="e">
        <v>#N/A</v>
      </c>
    </row>
    <row r="893" spans="1:100" x14ac:dyDescent="0.25">
      <c r="A893">
        <v>2522</v>
      </c>
      <c r="B893" t="s">
        <v>1302</v>
      </c>
      <c r="C893" s="22">
        <v>3</v>
      </c>
      <c r="D893" s="17">
        <v>4.758301936678996</v>
      </c>
      <c r="E893" s="17">
        <v>0.17892886543350212</v>
      </c>
      <c r="F893" s="17">
        <v>-5.7081760539448592E-2</v>
      </c>
      <c r="G893" s="17">
        <v>-5.7081760539448592E-2</v>
      </c>
      <c r="H893" s="17">
        <v>0.13820227360034315</v>
      </c>
      <c r="I893" s="17">
        <v>0</v>
      </c>
      <c r="J893" s="17">
        <v>8.2921364160205773</v>
      </c>
      <c r="K893" s="17">
        <v>0.13820227360034315</v>
      </c>
      <c r="L893" s="17">
        <v>-1.0000000000000002</v>
      </c>
      <c r="M893" s="17">
        <v>-1.0000000000000002</v>
      </c>
      <c r="N893" s="17">
        <v>2.7640454720068606</v>
      </c>
      <c r="O893" s="17">
        <v>12.993356592160124</v>
      </c>
      <c r="P893" s="17">
        <v>0.58486631425409308</v>
      </c>
      <c r="Q893" s="17">
        <v>5.7608562623556194</v>
      </c>
      <c r="R893" s="17">
        <v>1.7076769889023502</v>
      </c>
      <c r="S893" s="17">
        <v>0.33163212652595297</v>
      </c>
      <c r="T893" s="17">
        <v>0.33907273298535046</v>
      </c>
      <c r="U893" s="17">
        <v>-5.986053939480173E-2</v>
      </c>
      <c r="V893" s="17">
        <v>-2.570475141984092E-3</v>
      </c>
      <c r="W893" s="17">
        <v>18.802862854966982</v>
      </c>
      <c r="X893" s="17">
        <v>0.28337697713186588</v>
      </c>
      <c r="Y893" s="17">
        <v>-1.0000000000000002</v>
      </c>
      <c r="Z893" s="17">
        <v>-1.0000000000000002</v>
      </c>
      <c r="AA893" s="17">
        <v>55.806444474595736</v>
      </c>
      <c r="AB893" s="17">
        <v>0.10910246242372024</v>
      </c>
      <c r="AC893" s="17">
        <v>0.28540071973073283</v>
      </c>
      <c r="AD893" s="17">
        <v>0.31141491046007441</v>
      </c>
      <c r="AE893" s="17">
        <v>35.295904630726383</v>
      </c>
      <c r="AF893" s="17">
        <v>0.66666666666666663</v>
      </c>
      <c r="AG893" s="17">
        <v>-1.0000000000000002</v>
      </c>
      <c r="AH893" s="17">
        <v>-1.0000000000000002</v>
      </c>
      <c r="AI893" s="17">
        <v>0</v>
      </c>
      <c r="AJ893" s="17">
        <v>-2.570475141984092E-3</v>
      </c>
      <c r="AK893" s="17">
        <v>4.6337110629399096E-2</v>
      </c>
      <c r="AL893" s="17">
        <v>-0.12393803466246739</v>
      </c>
      <c r="AM893" s="17">
        <v>0.1340117723901863</v>
      </c>
      <c r="AN893" s="17">
        <v>0.52537901957051036</v>
      </c>
      <c r="AO893" s="17">
        <v>3.5819798629016542</v>
      </c>
      <c r="AP893" s="17">
        <v>12.514785315950419</v>
      </c>
      <c r="AQ893" s="17">
        <v>27.09499927098755</v>
      </c>
      <c r="AR893" s="17">
        <v>0.60827384497451809</v>
      </c>
      <c r="AS893" s="17">
        <v>0.42157925073220875</v>
      </c>
      <c r="AT893" s="17">
        <v>-1.0000000000000002</v>
      </c>
      <c r="AU893" s="17">
        <v>-1.0000000000000002</v>
      </c>
      <c r="AV893" s="17">
        <v>1.6505952283629026</v>
      </c>
      <c r="AW893" s="17">
        <v>81.314586382706324</v>
      </c>
      <c r="AX893" s="17">
        <v>81.057538868507891</v>
      </c>
      <c r="AY893" s="17">
        <v>0.22057157461770746</v>
      </c>
      <c r="AZ893" s="17">
        <v>-8.5448706502599912</v>
      </c>
      <c r="BA893" s="22">
        <v>1453.9222013645413</v>
      </c>
      <c r="CU893" t="e">
        <v>#N/A</v>
      </c>
      <c r="CV893" t="e">
        <v>#N/A</v>
      </c>
    </row>
    <row r="894" spans="1:100" x14ac:dyDescent="0.25">
      <c r="A894">
        <v>2523</v>
      </c>
      <c r="B894" t="s">
        <v>1303</v>
      </c>
      <c r="C894" s="22">
        <v>3</v>
      </c>
      <c r="D894" s="17">
        <v>4.988619727159298</v>
      </c>
      <c r="E894" s="17">
        <v>6.0520464994113482E-2</v>
      </c>
      <c r="F894" s="17">
        <v>5.6621383957394404E-2</v>
      </c>
      <c r="G894" s="17">
        <v>7.3901042758308499E-2</v>
      </c>
      <c r="H894" s="17">
        <v>0.29538908515057255</v>
      </c>
      <c r="I894" s="17">
        <v>0</v>
      </c>
      <c r="J894" s="17">
        <v>17.723345109034355</v>
      </c>
      <c r="K894" s="17">
        <v>0.29538908515057255</v>
      </c>
      <c r="L894" s="17">
        <v>-0.999999999999998</v>
      </c>
      <c r="M894" s="17">
        <v>-0.999999999999998</v>
      </c>
      <c r="N894" s="17">
        <v>5.907781703011449</v>
      </c>
      <c r="O894" s="17">
        <v>22.785865878951952</v>
      </c>
      <c r="P894" s="17">
        <v>7.1123700896247462</v>
      </c>
      <c r="Q894" s="17">
        <v>-0.44799128534355598</v>
      </c>
      <c r="R894" s="17">
        <v>0.48592475752550029</v>
      </c>
      <c r="S894" s="17">
        <v>0.33333333333333309</v>
      </c>
      <c r="T894" s="17">
        <v>0.33333333333333309</v>
      </c>
      <c r="U894" s="17">
        <v>0.25418178659345014</v>
      </c>
      <c r="V894" s="17">
        <v>-2.3504823025353158E-2</v>
      </c>
      <c r="W894" s="17">
        <v>24.078181803367613</v>
      </c>
      <c r="X894" s="17">
        <v>1.2469757897377742</v>
      </c>
      <c r="Y894" s="17">
        <v>-0.999999999999998</v>
      </c>
      <c r="Z894" s="17">
        <v>-0.999999999999998</v>
      </c>
      <c r="AA894" s="17">
        <v>58.686572110350156</v>
      </c>
      <c r="AB894" s="17">
        <v>0.28876148124859219</v>
      </c>
      <c r="AC894" s="17">
        <v>0.17449494457393769</v>
      </c>
      <c r="AD894" s="17">
        <v>0.21919288516661209</v>
      </c>
      <c r="AE894" s="17">
        <v>34.122465549457061</v>
      </c>
      <c r="AF894" s="17">
        <v>0.75</v>
      </c>
      <c r="AG894" s="17">
        <v>-0.999999999999998</v>
      </c>
      <c r="AH894" s="17">
        <v>-0.999999999999998</v>
      </c>
      <c r="AI894" s="17">
        <v>6.0363560489315078E-3</v>
      </c>
      <c r="AJ894" s="17">
        <v>-2.3504823025353158E-2</v>
      </c>
      <c r="AK894" s="17">
        <v>-9.7329098304223399E-2</v>
      </c>
      <c r="AL894" s="17">
        <v>-0.13596792153503992</v>
      </c>
      <c r="AM894" s="17">
        <v>-8.8216243533773719E-2</v>
      </c>
      <c r="AN894" s="17">
        <v>-0.1344928811016422</v>
      </c>
      <c r="AO894" s="17">
        <v>-2.6920515798654616</v>
      </c>
      <c r="AP894" s="17">
        <v>-4.0421616352162539</v>
      </c>
      <c r="AQ894" s="17">
        <v>41.801526912402004</v>
      </c>
      <c r="AR894" s="17">
        <v>0.89734363023476227</v>
      </c>
      <c r="AS894" s="17">
        <v>1.5423648748883469</v>
      </c>
      <c r="AT894" s="17">
        <v>-0.999999999999998</v>
      </c>
      <c r="AU894" s="17">
        <v>-0.999999999999998</v>
      </c>
      <c r="AV894" s="17">
        <v>0.55982580028380879</v>
      </c>
      <c r="AW894" s="17">
        <v>77.430276354085947</v>
      </c>
      <c r="AX894" s="17">
        <v>75.200521172529236</v>
      </c>
      <c r="AY894" s="17">
        <v>-7.7807867612733492E-2</v>
      </c>
      <c r="AZ894" s="17">
        <v>-12.276041487865463</v>
      </c>
      <c r="BA894" s="22">
        <v>1476.4502897234252</v>
      </c>
      <c r="CU894" t="e">
        <v>#N/A</v>
      </c>
      <c r="CV894" t="e">
        <v>#N/A</v>
      </c>
    </row>
    <row r="895" spans="1:100" x14ac:dyDescent="0.25">
      <c r="A895">
        <v>2525</v>
      </c>
      <c r="B895" t="s">
        <v>1304</v>
      </c>
      <c r="C895" s="22">
        <v>3</v>
      </c>
      <c r="D895" s="17">
        <v>2.0747271297969374</v>
      </c>
      <c r="E895" s="17">
        <v>0</v>
      </c>
      <c r="F895" s="17">
        <v>0.20391156378122172</v>
      </c>
      <c r="G895" s="17">
        <v>0.20391156378122172</v>
      </c>
      <c r="H895" s="17">
        <v>-1.2370241957518721E-2</v>
      </c>
      <c r="I895" s="17">
        <v>0</v>
      </c>
      <c r="J895" s="17">
        <v>-0.74221451745112743</v>
      </c>
      <c r="K895" s="17">
        <v>-1.2370241957518721E-2</v>
      </c>
      <c r="L895" s="17">
        <v>-1.0000000000000011</v>
      </c>
      <c r="M895" s="17">
        <v>-1.0000000000000011</v>
      </c>
      <c r="N895" s="17">
        <v>-0.24740483915037598</v>
      </c>
      <c r="O895" s="17">
        <v>1.5364241761270359</v>
      </c>
      <c r="P895" s="17">
        <v>-0.23390543304163253</v>
      </c>
      <c r="Q895" s="17">
        <v>-5.0337974986902339</v>
      </c>
      <c r="R895" s="17">
        <v>-1.5792481237034215</v>
      </c>
      <c r="S895" s="17">
        <v>0.3320203540367922</v>
      </c>
      <c r="T895" s="17">
        <v>0.36017251985227017</v>
      </c>
      <c r="U895" s="17">
        <v>0.13437731652234272</v>
      </c>
      <c r="V895" s="17">
        <v>-1.9409044114910557E-2</v>
      </c>
      <c r="W895" s="17">
        <v>32.781255530160564</v>
      </c>
      <c r="X895" s="17">
        <v>1.1524573037654262</v>
      </c>
      <c r="Y895" s="17">
        <v>-1.0000000000000011</v>
      </c>
      <c r="Z895" s="17">
        <v>-1.0000000000000011</v>
      </c>
      <c r="AA895" s="17">
        <v>28.088865780814565</v>
      </c>
      <c r="AB895" s="17">
        <v>-0.13110885885928766</v>
      </c>
      <c r="AC895" s="17">
        <v>7.0864297080046657E-2</v>
      </c>
      <c r="AD895" s="17">
        <v>-2.0182707336098872E-3</v>
      </c>
      <c r="AE895" s="17">
        <v>-3.113141625642541</v>
      </c>
      <c r="AF895" s="17">
        <v>0.125</v>
      </c>
      <c r="AG895" s="17">
        <v>-1.0000000000000011</v>
      </c>
      <c r="AH895" s="17">
        <v>-1.0000000000000011</v>
      </c>
      <c r="AI895" s="17">
        <v>0</v>
      </c>
      <c r="AJ895" s="17">
        <v>-1.9409044114910557E-2</v>
      </c>
      <c r="AK895" s="17">
        <v>0.1249462899567427</v>
      </c>
      <c r="AL895" s="17">
        <v>-0.18990377417020154</v>
      </c>
      <c r="AM895" s="17">
        <v>-0.12319049888081081</v>
      </c>
      <c r="AN895" s="17">
        <v>5.7545962339941373E-3</v>
      </c>
      <c r="AO895" s="17">
        <v>-2.4550310222365566</v>
      </c>
      <c r="AP895" s="17">
        <v>-0.80565396500115272</v>
      </c>
      <c r="AQ895" s="17">
        <v>32.039041012709397</v>
      </c>
      <c r="AR895" s="17">
        <v>0.80716114629649516</v>
      </c>
      <c r="AS895" s="17">
        <v>1.1400870618079064</v>
      </c>
      <c r="AT895" s="17">
        <v>-1.0000000000000011</v>
      </c>
      <c r="AU895" s="17">
        <v>-1.0000000000000011</v>
      </c>
      <c r="AV895" s="17">
        <v>-1.3753365599221998</v>
      </c>
      <c r="AW895" s="17">
        <v>28.81963599194048</v>
      </c>
      <c r="AX895" s="17">
        <v>26.878731580449415</v>
      </c>
      <c r="AY895" s="17">
        <v>5.9504376504956109E-2</v>
      </c>
      <c r="AZ895" s="17">
        <v>-45.566076749735643</v>
      </c>
      <c r="BA895" s="22">
        <v>1373.074056043336</v>
      </c>
      <c r="CU895" t="e">
        <v>#N/A</v>
      </c>
      <c r="CV895" t="e">
        <v>#N/A</v>
      </c>
    </row>
    <row r="896" spans="1:100" x14ac:dyDescent="0.25">
      <c r="A896">
        <v>2526</v>
      </c>
      <c r="B896" t="s">
        <v>1305</v>
      </c>
      <c r="C896" s="22">
        <v>3</v>
      </c>
      <c r="D896" s="17">
        <v>5.8096749165447639</v>
      </c>
      <c r="E896" s="17">
        <v>0.87124751691188451</v>
      </c>
      <c r="F896" s="17">
        <v>-1.575958788589725</v>
      </c>
      <c r="G896" s="17">
        <v>-1.3520356467740779</v>
      </c>
      <c r="H896" s="17">
        <v>-9.609789792927223E-2</v>
      </c>
      <c r="I896" s="17">
        <v>0</v>
      </c>
      <c r="J896" s="17">
        <v>-5.7658738757563377</v>
      </c>
      <c r="K896" s="17">
        <v>-9.609789792927223E-2</v>
      </c>
      <c r="L896" s="17">
        <v>-1.0000000000000016</v>
      </c>
      <c r="M896" s="17">
        <v>-1.0000000000000016</v>
      </c>
      <c r="N896" s="17">
        <v>-1.9219579585854445</v>
      </c>
      <c r="O896" s="17">
        <v>-1.3082346059856453</v>
      </c>
      <c r="P896" s="17">
        <v>-2.0392048821783431</v>
      </c>
      <c r="Q896" s="17">
        <v>-2.6578058279596344</v>
      </c>
      <c r="R896" s="17">
        <v>-0.99790404483819795</v>
      </c>
      <c r="S896" s="17">
        <v>0.33333333333333376</v>
      </c>
      <c r="T896" s="17">
        <v>0.33333333333333376</v>
      </c>
      <c r="U896" s="17">
        <v>0.15449585260353652</v>
      </c>
      <c r="V896" s="17">
        <v>1.035149260386041E-2</v>
      </c>
      <c r="W896" s="17">
        <v>37.104476392133499</v>
      </c>
      <c r="X896" s="17">
        <v>1.4428569306332482</v>
      </c>
      <c r="Y896" s="17">
        <v>-1.0000000000000016</v>
      </c>
      <c r="Z896" s="17">
        <v>-1.0000000000000016</v>
      </c>
      <c r="AA896" s="17">
        <v>77.50852160732552</v>
      </c>
      <c r="AB896" s="17">
        <v>0.34328332864351707</v>
      </c>
      <c r="AC896" s="17">
        <v>0.20573426939962555</v>
      </c>
      <c r="AD896" s="17">
        <v>0.27902138715746289</v>
      </c>
      <c r="AE896" s="17">
        <v>41.401949260030271</v>
      </c>
      <c r="AF896" s="17">
        <v>0.72727272727272729</v>
      </c>
      <c r="AG896" s="17">
        <v>-1.0000000000000016</v>
      </c>
      <c r="AH896" s="17">
        <v>-1.0000000000000016</v>
      </c>
      <c r="AI896" s="17">
        <v>-9.7385900206510417E-3</v>
      </c>
      <c r="AJ896" s="17">
        <v>1.035149260386041E-2</v>
      </c>
      <c r="AK896" s="17">
        <v>0.22177886343448217</v>
      </c>
      <c r="AL896" s="17">
        <v>8.0035405883421645E-2</v>
      </c>
      <c r="AM896" s="17">
        <v>0.18476528763746836</v>
      </c>
      <c r="AN896" s="17">
        <v>-0.10279137302686588</v>
      </c>
      <c r="AO896" s="17">
        <v>5.7280265081091191</v>
      </c>
      <c r="AP896" s="17">
        <v>-2.169607296254541</v>
      </c>
      <c r="AQ896" s="17">
        <v>31.338602516377147</v>
      </c>
      <c r="AR896" s="17">
        <v>0.83151401187406504</v>
      </c>
      <c r="AS896" s="17">
        <v>1.3467590327039762</v>
      </c>
      <c r="AT896" s="17">
        <v>-1.0000000000000016</v>
      </c>
      <c r="AU896" s="17">
        <v>-1.0000000000000016</v>
      </c>
      <c r="AV896" s="17">
        <v>-2.349939691612275</v>
      </c>
      <c r="AW896" s="17">
        <v>74.030679705085376</v>
      </c>
      <c r="AX896" s="17">
        <v>74.871057165058403</v>
      </c>
      <c r="AY896" s="17">
        <v>8.6935152833355275E-2</v>
      </c>
      <c r="AZ896" s="17">
        <v>-30.730858821488162</v>
      </c>
      <c r="BA896" s="22">
        <v>1499.8798577133452</v>
      </c>
      <c r="CU896" t="e">
        <v>#N/A</v>
      </c>
      <c r="CV896" t="e">
        <v>#N/A</v>
      </c>
    </row>
    <row r="897" spans="1:100" x14ac:dyDescent="0.25">
      <c r="A897">
        <v>2529</v>
      </c>
      <c r="B897" t="s">
        <v>1112</v>
      </c>
      <c r="C897" s="22">
        <v>3</v>
      </c>
      <c r="D897" s="17">
        <v>2.5232537737637406</v>
      </c>
      <c r="E897" s="17">
        <v>3.449233572477204E-3</v>
      </c>
      <c r="F897" s="17">
        <v>-0.61757564503143736</v>
      </c>
      <c r="G897" s="17">
        <v>-0.61757564503143736</v>
      </c>
      <c r="H897" s="17">
        <v>0.2348265637161211</v>
      </c>
      <c r="I897" s="17">
        <v>0</v>
      </c>
      <c r="J897" s="17">
        <v>14.089593822967256</v>
      </c>
      <c r="K897" s="17">
        <v>0.2348265637161211</v>
      </c>
      <c r="L897" s="17">
        <v>-1.0000000000000011</v>
      </c>
      <c r="M897" s="17">
        <v>-1.0000000000000011</v>
      </c>
      <c r="N897" s="17">
        <v>4.696531274322421</v>
      </c>
      <c r="O897" s="17">
        <v>15.995271951699555</v>
      </c>
      <c r="P897" s="17">
        <v>-0.69371066822766525</v>
      </c>
      <c r="Q897" s="17">
        <v>-0.75607032897041926</v>
      </c>
      <c r="R897" s="17">
        <v>-0.27717821484287014</v>
      </c>
      <c r="S897" s="17">
        <v>0.33333333333333354</v>
      </c>
      <c r="T897" s="17">
        <v>0.36599820925722754</v>
      </c>
      <c r="U897" s="17">
        <v>-0.13053059633043568</v>
      </c>
      <c r="V897" s="17">
        <v>-1.7253449152765506E-2</v>
      </c>
      <c r="W897" s="17">
        <v>12.668837335649551</v>
      </c>
      <c r="X897" s="17">
        <v>-0.11588663080479018</v>
      </c>
      <c r="Y897" s="17">
        <v>-1.0000000000000011</v>
      </c>
      <c r="Z897" s="17">
        <v>-1.0000000000000011</v>
      </c>
      <c r="AA897" s="17">
        <v>-3.9931519803471631</v>
      </c>
      <c r="AB897" s="17">
        <v>-0.1489377085972903</v>
      </c>
      <c r="AC897" s="17">
        <v>9.3408277323806424E-2</v>
      </c>
      <c r="AD897" s="17">
        <v>-0.2721667907495931</v>
      </c>
      <c r="AE897" s="17">
        <v>-16.384811101153847</v>
      </c>
      <c r="AF897" s="17">
        <v>0</v>
      </c>
      <c r="AG897" s="17">
        <v>-1.0000000000000011</v>
      </c>
      <c r="AH897" s="17">
        <v>-1.0000000000000011</v>
      </c>
      <c r="AI897" s="17">
        <v>-3.4046076212297482E-3</v>
      </c>
      <c r="AJ897" s="17">
        <v>-1.7253449152765506E-2</v>
      </c>
      <c r="AK897" s="17">
        <v>0.61865196509082654</v>
      </c>
      <c r="AL897" s="17">
        <v>0.26328604144829931</v>
      </c>
      <c r="AM897" s="17">
        <v>-7.0899149695264674E-2</v>
      </c>
      <c r="AN897" s="17">
        <v>0.24972838057916738</v>
      </c>
      <c r="AO897" s="17">
        <v>1.3207810830725153</v>
      </c>
      <c r="AP897" s="17">
        <v>7.5596397217206812</v>
      </c>
      <c r="AQ897" s="17">
        <v>26.758431158616819</v>
      </c>
      <c r="AR897" s="17">
        <v>0.55154749710735973</v>
      </c>
      <c r="AS897" s="17">
        <v>0.11893993291133048</v>
      </c>
      <c r="AT897" s="17">
        <v>-1.0000000000000011</v>
      </c>
      <c r="AU897" s="17">
        <v>-1.0000000000000011</v>
      </c>
      <c r="AV897" s="17">
        <v>-0.89475385987430767</v>
      </c>
      <c r="AW897" s="17">
        <v>19.561759693073082</v>
      </c>
      <c r="AX897" s="17">
        <v>17.768322625371948</v>
      </c>
      <c r="AY897" s="17">
        <v>0.16634431658896023</v>
      </c>
      <c r="AZ897" s="17">
        <v>-26.234712735569808</v>
      </c>
      <c r="BA897" s="22">
        <v>1397.7902510937286</v>
      </c>
      <c r="CU897" t="e">
        <v>#N/A</v>
      </c>
      <c r="CV897" t="e">
        <v>#N/A</v>
      </c>
    </row>
    <row r="898" spans="1:100" x14ac:dyDescent="0.25">
      <c r="A898">
        <v>2530</v>
      </c>
      <c r="B898" t="s">
        <v>1306</v>
      </c>
      <c r="C898" s="22">
        <v>3</v>
      </c>
      <c r="D898" s="17">
        <v>6.0454649906284663</v>
      </c>
      <c r="E898" s="17">
        <v>-0.32611735802846892</v>
      </c>
      <c r="F898" s="17">
        <v>-0.19086275092336477</v>
      </c>
      <c r="G898" s="17">
        <v>-0.27572343373503388</v>
      </c>
      <c r="H898" s="17">
        <v>0.11418338433501367</v>
      </c>
      <c r="I898" s="17">
        <v>0</v>
      </c>
      <c r="J898" s="17">
        <v>6.8510030601008269</v>
      </c>
      <c r="K898" s="17">
        <v>0.11418338433501367</v>
      </c>
      <c r="L898" s="17">
        <v>-1.0000000000000013</v>
      </c>
      <c r="M898" s="17">
        <v>-1.0000000000000013</v>
      </c>
      <c r="N898" s="17">
        <v>2.2836676867002756</v>
      </c>
      <c r="O898" s="17">
        <v>12.62074461699426</v>
      </c>
      <c r="P898" s="17">
        <v>-0.94282559134971344</v>
      </c>
      <c r="Q898" s="17">
        <v>-3.9460163763769196</v>
      </c>
      <c r="R898" s="17">
        <v>-1.3862436735952763</v>
      </c>
      <c r="S898" s="17">
        <v>0.33333333333333393</v>
      </c>
      <c r="T898" s="17">
        <v>0.33333333333333393</v>
      </c>
      <c r="U898" s="17">
        <v>0.16128339246165749</v>
      </c>
      <c r="V898" s="17">
        <v>0.10662267374233102</v>
      </c>
      <c r="W898" s="17">
        <v>32.815573941425697</v>
      </c>
      <c r="X898" s="17">
        <v>1.8373528946322679</v>
      </c>
      <c r="Y898" s="17">
        <v>-1.0000000000000013</v>
      </c>
      <c r="Z898" s="17">
        <v>-1.0000000000000013</v>
      </c>
      <c r="AA898" s="17">
        <v>75.408127583673036</v>
      </c>
      <c r="AB898" s="17">
        <v>0.38133537093912528</v>
      </c>
      <c r="AC898" s="17">
        <v>0.1739385478999079</v>
      </c>
      <c r="AD898" s="17">
        <v>0.324302027477819</v>
      </c>
      <c r="AE898" s="17">
        <v>43.978797315842606</v>
      </c>
      <c r="AF898" s="17">
        <v>0.8</v>
      </c>
      <c r="AG898" s="17">
        <v>-1.0000000000000013</v>
      </c>
      <c r="AH898" s="17">
        <v>-1.0000000000000013</v>
      </c>
      <c r="AI898" s="17">
        <v>-6.1894540109873594E-2</v>
      </c>
      <c r="AJ898" s="17">
        <v>0.10662267374233102</v>
      </c>
      <c r="AK898" s="17">
        <v>-0.20295466491123587</v>
      </c>
      <c r="AL898" s="17">
        <v>-9.4261123877406122E-2</v>
      </c>
      <c r="AM898" s="17">
        <v>-0.10807899047437308</v>
      </c>
      <c r="AN898" s="17">
        <v>0.20151986146006981</v>
      </c>
      <c r="AO898" s="17">
        <v>-3.7167480864155071</v>
      </c>
      <c r="AP898" s="17">
        <v>4.5666909171147143</v>
      </c>
      <c r="AQ898" s="17">
        <v>39.66657700152652</v>
      </c>
      <c r="AR898" s="17">
        <v>0.93457273287065623</v>
      </c>
      <c r="AS898" s="17">
        <v>1.9515362789672839</v>
      </c>
      <c r="AT898" s="17">
        <v>-1.0000000000000013</v>
      </c>
      <c r="AU898" s="17">
        <v>-1.0000000000000013</v>
      </c>
      <c r="AV898" s="17">
        <v>-1.6619671073303113</v>
      </c>
      <c r="AW898" s="17">
        <v>92.595563117781978</v>
      </c>
      <c r="AX898" s="17">
        <v>102.0199396898176</v>
      </c>
      <c r="AY898" s="17">
        <v>0.10278194348680961</v>
      </c>
      <c r="AZ898" s="17">
        <v>6.2734101906068096E-2</v>
      </c>
      <c r="BA898" s="22">
        <v>1500.0982941805919</v>
      </c>
      <c r="CU898" t="e">
        <v>#N/A</v>
      </c>
      <c r="CV898" t="e">
        <v>#N/A</v>
      </c>
    </row>
    <row r="899" spans="1:100" x14ac:dyDescent="0.25">
      <c r="A899">
        <v>2531</v>
      </c>
      <c r="B899" t="s">
        <v>605</v>
      </c>
      <c r="C899" s="22">
        <v>3</v>
      </c>
      <c r="D899" s="17">
        <v>5.2072447042362864</v>
      </c>
      <c r="E899" s="17">
        <v>0.23922624540546475</v>
      </c>
      <c r="F899" s="17">
        <v>0.78501511873062524</v>
      </c>
      <c r="G899" s="17">
        <v>0.78455067567483427</v>
      </c>
      <c r="H899" s="17">
        <v>0.18932960321441317</v>
      </c>
      <c r="I899" s="17">
        <v>0</v>
      </c>
      <c r="J899" s="17">
        <v>11.359776192864793</v>
      </c>
      <c r="K899" s="17">
        <v>0.18932960321441317</v>
      </c>
      <c r="L899" s="17">
        <v>-1.0000000000000004</v>
      </c>
      <c r="M899" s="17">
        <v>-1.0000000000000004</v>
      </c>
      <c r="N899" s="17">
        <v>3.7865920642882642</v>
      </c>
      <c r="O899" s="17">
        <v>17.351571572775917</v>
      </c>
      <c r="P899" s="17">
        <v>-1.2020938495602949</v>
      </c>
      <c r="Q899" s="17">
        <v>-0.79420201185061756</v>
      </c>
      <c r="R899" s="17">
        <v>-0.39362654050443413</v>
      </c>
      <c r="S899" s="17">
        <v>0.33333333333333326</v>
      </c>
      <c r="T899" s="17">
        <v>0.34874113916500887</v>
      </c>
      <c r="U899" s="17">
        <v>0.1176259958367997</v>
      </c>
      <c r="V899" s="17">
        <v>-5.5301692403158444E-2</v>
      </c>
      <c r="W899" s="17">
        <v>22.20276690870282</v>
      </c>
      <c r="X899" s="17">
        <v>0.64684650404385247</v>
      </c>
      <c r="Y899" s="17">
        <v>-1.0000000000000004</v>
      </c>
      <c r="Z899" s="17">
        <v>-1.0000000000000004</v>
      </c>
      <c r="AA899" s="17">
        <v>54.190569074972693</v>
      </c>
      <c r="AB899" s="17">
        <v>0.38958666079538939</v>
      </c>
      <c r="AC899" s="17">
        <v>7.6892522266198728E-3</v>
      </c>
      <c r="AD899" s="17">
        <v>0.25035266111347698</v>
      </c>
      <c r="AE899" s="17">
        <v>32.381428706774308</v>
      </c>
      <c r="AF899" s="17">
        <v>0.7</v>
      </c>
      <c r="AG899" s="17">
        <v>-1.0000000000000004</v>
      </c>
      <c r="AH899" s="17">
        <v>-1.0000000000000004</v>
      </c>
      <c r="AI899" s="17">
        <v>0</v>
      </c>
      <c r="AJ899" s="17">
        <v>-5.5301692403158444E-2</v>
      </c>
      <c r="AK899" s="17">
        <v>-9.6922624036176897E-3</v>
      </c>
      <c r="AL899" s="17">
        <v>-0.17290145445440469</v>
      </c>
      <c r="AM899" s="17">
        <v>-3.3959969337982308E-2</v>
      </c>
      <c r="AN899" s="17">
        <v>9.9751445561432062E-3</v>
      </c>
      <c r="AO899" s="17">
        <v>-0.89746054546764631</v>
      </c>
      <c r="AP899" s="17">
        <v>-0.6151286583684431</v>
      </c>
      <c r="AQ899" s="17">
        <v>33.562543101567613</v>
      </c>
      <c r="AR899" s="17">
        <v>0.74439877593198334</v>
      </c>
      <c r="AS899" s="17">
        <v>0.83617610725826597</v>
      </c>
      <c r="AT899" s="17">
        <v>-1.0000000000000004</v>
      </c>
      <c r="AU899" s="17">
        <v>-1.0000000000000004</v>
      </c>
      <c r="AV899" s="17">
        <v>0.39092413517040064</v>
      </c>
      <c r="AW899" s="17">
        <v>70.92701198938019</v>
      </c>
      <c r="AX899" s="17">
        <v>65.396842749064348</v>
      </c>
      <c r="AY899" s="17">
        <v>9.0136748219444857E-3</v>
      </c>
      <c r="AZ899" s="17">
        <v>-38.010610061376447</v>
      </c>
      <c r="BA899" s="22">
        <v>1345.3593489435348</v>
      </c>
      <c r="CU899" t="e">
        <v>#N/A</v>
      </c>
      <c r="CV899" t="e">
        <v>#N/A</v>
      </c>
    </row>
    <row r="900" spans="1:100" x14ac:dyDescent="0.25">
      <c r="A900">
        <v>2532</v>
      </c>
      <c r="B900" t="s">
        <v>1307</v>
      </c>
      <c r="C900" s="22">
        <v>3</v>
      </c>
      <c r="D900" s="17">
        <v>0.50552048358535784</v>
      </c>
      <c r="E900" s="17">
        <v>-1.546280354291182E-3</v>
      </c>
      <c r="F900" s="17">
        <v>1.248189625629446</v>
      </c>
      <c r="G900" s="17">
        <v>1.248189625629446</v>
      </c>
      <c r="H900" s="17">
        <v>0.27176908389338639</v>
      </c>
      <c r="I900" s="17">
        <v>0</v>
      </c>
      <c r="J900" s="17">
        <v>16.306145033603183</v>
      </c>
      <c r="K900" s="17">
        <v>0.27176908389338639</v>
      </c>
      <c r="L900" s="17">
        <v>-1.0000000000000009</v>
      </c>
      <c r="M900" s="17">
        <v>-1.0000000000000009</v>
      </c>
      <c r="N900" s="17">
        <v>5.4353816778677251</v>
      </c>
      <c r="O900" s="17">
        <v>18.05985514281797</v>
      </c>
      <c r="P900" s="17">
        <v>4.2105530239881563</v>
      </c>
      <c r="Q900" s="17">
        <v>-2.9257345818815534</v>
      </c>
      <c r="R900" s="17">
        <v>-0.5921000178446022</v>
      </c>
      <c r="S900" s="17">
        <v>0.33333333333333359</v>
      </c>
      <c r="T900" s="17">
        <v>0.33992749352018681</v>
      </c>
      <c r="U900" s="17">
        <v>-0.11456894050091811</v>
      </c>
      <c r="V900" s="17">
        <v>-6.0561029527893835E-2</v>
      </c>
      <c r="W900" s="17">
        <v>9.0544709172528748</v>
      </c>
      <c r="X900" s="17">
        <v>-0.4508120307058428</v>
      </c>
      <c r="Y900" s="17">
        <v>-1.0000000000000009</v>
      </c>
      <c r="Z900" s="17">
        <v>-1.0000000000000009</v>
      </c>
      <c r="AA900" s="17">
        <v>23.993823636212213</v>
      </c>
      <c r="AB900" s="17">
        <v>0.10534232387356161</v>
      </c>
      <c r="AC900" s="17">
        <v>0.18872021015830634</v>
      </c>
      <c r="AD900" s="17">
        <v>1.6566520704210778E-2</v>
      </c>
      <c r="AE900" s="17">
        <v>15.531452736803939</v>
      </c>
      <c r="AF900" s="17">
        <v>0</v>
      </c>
      <c r="AG900" s="17">
        <v>-1.0000000000000009</v>
      </c>
      <c r="AH900" s="17">
        <v>-1.0000000000000009</v>
      </c>
      <c r="AI900" s="17">
        <v>-3.2823329711401582E-2</v>
      </c>
      <c r="AJ900" s="17">
        <v>-6.0561029527893835E-2</v>
      </c>
      <c r="AK900" s="17">
        <v>0.10058816166023138</v>
      </c>
      <c r="AL900" s="17">
        <v>0.47913777872750635</v>
      </c>
      <c r="AM900" s="17">
        <v>4.915643176114811E-2</v>
      </c>
      <c r="AN900" s="17">
        <v>0.1016573689378185</v>
      </c>
      <c r="AO900" s="17">
        <v>1.7318516023298585</v>
      </c>
      <c r="AP900" s="17">
        <v>4.9371231170829963</v>
      </c>
      <c r="AQ900" s="17">
        <v>25.360615950856051</v>
      </c>
      <c r="AR900" s="17">
        <v>0.49813085682470815</v>
      </c>
      <c r="AS900" s="17">
        <v>-0.17904294681245672</v>
      </c>
      <c r="AT900" s="17">
        <v>-1.0000000000000009</v>
      </c>
      <c r="AU900" s="17">
        <v>-1.0000000000000009</v>
      </c>
      <c r="AV900" s="17">
        <v>0.65608960778484215</v>
      </c>
      <c r="AW900" s="17">
        <v>46.990801896113183</v>
      </c>
      <c r="AX900" s="17">
        <v>40.278232349095759</v>
      </c>
      <c r="AY900" s="17">
        <v>0.20233037091911849</v>
      </c>
      <c r="AZ900" s="17">
        <v>33.520748632079105</v>
      </c>
      <c r="BA900" s="22">
        <v>1427.2083613419693</v>
      </c>
      <c r="CU900" t="e">
        <v>#N/A</v>
      </c>
      <c r="CV900" t="e">
        <v>#N/A</v>
      </c>
    </row>
    <row r="901" spans="1:100" x14ac:dyDescent="0.25">
      <c r="A901">
        <v>2534</v>
      </c>
      <c r="B901" t="s">
        <v>1308</v>
      </c>
      <c r="C901" s="22">
        <v>3</v>
      </c>
      <c r="D901" s="17">
        <v>4.6000035817745015</v>
      </c>
      <c r="E901" s="17">
        <v>-3.653628309271055E-2</v>
      </c>
      <c r="F901" s="17">
        <v>1.1055195816783765</v>
      </c>
      <c r="G901" s="17">
        <v>1.0979118674412223</v>
      </c>
      <c r="H901" s="17">
        <v>0.28336407608489245</v>
      </c>
      <c r="I901" s="17">
        <v>5.1086980374242955E-3</v>
      </c>
      <c r="J901" s="17">
        <v>17.308366447339008</v>
      </c>
      <c r="K901" s="17">
        <v>0.28847277412231676</v>
      </c>
      <c r="L901" s="17">
        <v>-1.0000000000000007</v>
      </c>
      <c r="M901" s="17">
        <v>-1.0000000000000007</v>
      </c>
      <c r="N901" s="17">
        <v>5.7694554824463298</v>
      </c>
      <c r="O901" s="17">
        <v>23.006281896554725</v>
      </c>
      <c r="P901" s="17">
        <v>0.42684178367120956</v>
      </c>
      <c r="Q901" s="17">
        <v>-0.8532279304507262</v>
      </c>
      <c r="R901" s="17">
        <v>-0.23725356710503159</v>
      </c>
      <c r="S901" s="17">
        <v>0.33333333333333393</v>
      </c>
      <c r="T901" s="17">
        <v>0.33333333333333393</v>
      </c>
      <c r="U901" s="17">
        <v>0.31861817249864616</v>
      </c>
      <c r="V901" s="17">
        <v>-8.6432583583470182E-2</v>
      </c>
      <c r="W901" s="17">
        <v>24.415179258381059</v>
      </c>
      <c r="X901" s="17">
        <v>1.1340710810381138</v>
      </c>
      <c r="Y901" s="17">
        <v>-1.0000000000000007</v>
      </c>
      <c r="Z901" s="17">
        <v>-1.0000000000000007</v>
      </c>
      <c r="AA901" s="17">
        <v>64.149655969983897</v>
      </c>
      <c r="AB901" s="17">
        <v>0.26600027260394016</v>
      </c>
      <c r="AC901" s="17">
        <v>0.27028021739298197</v>
      </c>
      <c r="AD901" s="17">
        <v>0.26315411557723523</v>
      </c>
      <c r="AE901" s="17">
        <v>39.971730278707852</v>
      </c>
      <c r="AF901" s="17">
        <v>0.7142857142857143</v>
      </c>
      <c r="AG901" s="17">
        <v>-1.0000000000000007</v>
      </c>
      <c r="AH901" s="17">
        <v>-1.0000000000000007</v>
      </c>
      <c r="AI901" s="17">
        <v>-2.9223097696213209E-2</v>
      </c>
      <c r="AJ901" s="17">
        <v>-8.6432583583470182E-2</v>
      </c>
      <c r="AK901" s="17">
        <v>3.9751163000005134E-2</v>
      </c>
      <c r="AL901" s="17">
        <v>-3.4370713269671255E-2</v>
      </c>
      <c r="AM901" s="17">
        <v>-8.3227394469380309E-2</v>
      </c>
      <c r="AN901" s="17">
        <v>-4.9465328995012228E-2</v>
      </c>
      <c r="AO901" s="17">
        <v>-1.8819290467344827</v>
      </c>
      <c r="AP901" s="17">
        <v>-1.4084867912236616</v>
      </c>
      <c r="AQ901" s="17">
        <v>41.723545705720063</v>
      </c>
      <c r="AR901" s="17">
        <v>0.89885225558184345</v>
      </c>
      <c r="AS901" s="17">
        <v>1.422543855160431</v>
      </c>
      <c r="AT901" s="17">
        <v>-1.0000000000000007</v>
      </c>
      <c r="AU901" s="17">
        <v>-1.0000000000000007</v>
      </c>
      <c r="AV901" s="17">
        <v>0.86065830033618851</v>
      </c>
      <c r="AW901" s="17">
        <v>85.747451075314984</v>
      </c>
      <c r="AX901" s="17">
        <v>76.519730763043711</v>
      </c>
      <c r="AY901" s="17">
        <v>0.30755208317307547</v>
      </c>
      <c r="AZ901" s="17">
        <v>13.099983108113731</v>
      </c>
      <c r="BA901" s="22">
        <v>1507.6268285663357</v>
      </c>
      <c r="CU901" t="e">
        <v>#N/A</v>
      </c>
      <c r="CV901" t="e">
        <v>#N/A</v>
      </c>
    </row>
    <row r="902" spans="1:100" x14ac:dyDescent="0.25">
      <c r="A902">
        <v>2537</v>
      </c>
      <c r="B902" t="s">
        <v>1309</v>
      </c>
      <c r="C902" s="22">
        <v>3</v>
      </c>
      <c r="D902" s="17">
        <v>4.4994822792071067</v>
      </c>
      <c r="E902" s="17">
        <v>-0.72615178107621192</v>
      </c>
      <c r="F902" s="17">
        <v>0.19411858547771779</v>
      </c>
      <c r="G902" s="17">
        <v>-1.8426538719964101E-2</v>
      </c>
      <c r="H902" s="17">
        <v>0.33954423815236134</v>
      </c>
      <c r="I902" s="17">
        <v>-1.7018031943870401E-2</v>
      </c>
      <c r="J902" s="17">
        <v>19.35157237250948</v>
      </c>
      <c r="K902" s="17">
        <v>0.32252620620849093</v>
      </c>
      <c r="L902" s="17">
        <v>-1.0000000000000004</v>
      </c>
      <c r="M902" s="17">
        <v>-1.0000000000000004</v>
      </c>
      <c r="N902" s="17">
        <v>6.4505241241698252</v>
      </c>
      <c r="O902" s="17">
        <v>23.832628112996606</v>
      </c>
      <c r="P902" s="17">
        <v>4.5692838581983058E-2</v>
      </c>
      <c r="Q902" s="17">
        <v>3.6360927202419773</v>
      </c>
      <c r="R902" s="17">
        <v>1.1463064657176394</v>
      </c>
      <c r="S902" s="17">
        <v>0.33333333333333326</v>
      </c>
      <c r="T902" s="17">
        <v>0.33333333333333326</v>
      </c>
      <c r="U902" s="17">
        <v>0.37221541139410885</v>
      </c>
      <c r="V902" s="17">
        <v>6.4782286296918359E-2</v>
      </c>
      <c r="W902" s="17">
        <v>31.245526325968129</v>
      </c>
      <c r="X902" s="17">
        <v>2.2216958238161233</v>
      </c>
      <c r="Y902" s="17">
        <v>-1.0000000000000004</v>
      </c>
      <c r="Z902" s="17">
        <v>-1.0000000000000004</v>
      </c>
      <c r="AA902" s="17">
        <v>71.409100577702205</v>
      </c>
      <c r="AB902" s="17">
        <v>0.34010793391859556</v>
      </c>
      <c r="AC902" s="17">
        <v>0.27733824914244531</v>
      </c>
      <c r="AD902" s="17">
        <v>0.16289917265928738</v>
      </c>
      <c r="AE902" s="17">
        <v>39.017267786016426</v>
      </c>
      <c r="AF902" s="17">
        <v>0.8571428571428571</v>
      </c>
      <c r="AG902" s="17">
        <v>-1.0000000000000004</v>
      </c>
      <c r="AH902" s="17">
        <v>-1.0000000000000004</v>
      </c>
      <c r="AI902" s="17">
        <v>8.1512316481334071E-2</v>
      </c>
      <c r="AJ902" s="17">
        <v>6.4782286296918359E-2</v>
      </c>
      <c r="AK902" s="17">
        <v>-2.4837359220237894E-2</v>
      </c>
      <c r="AL902" s="17">
        <v>4.778283735266442E-2</v>
      </c>
      <c r="AM902" s="17">
        <v>-4.7487077698097457E-2</v>
      </c>
      <c r="AN902" s="17">
        <v>0.39027061104523003</v>
      </c>
      <c r="AO902" s="17">
        <v>-1.3113637385536259</v>
      </c>
      <c r="AP902" s="17">
        <v>9.9956794628940706</v>
      </c>
      <c r="AQ902" s="17">
        <v>50.597098698477573</v>
      </c>
      <c r="AR902" s="17">
        <v>1.103664364357694</v>
      </c>
      <c r="AS902" s="17">
        <v>2.5442220300246134</v>
      </c>
      <c r="AT902" s="17">
        <v>-1.0000000000000004</v>
      </c>
      <c r="AU902" s="17">
        <v>-1.0000000000000004</v>
      </c>
      <c r="AV902" s="17">
        <v>1.1278799269976758</v>
      </c>
      <c r="AW902" s="17">
        <v>105.2374081535929</v>
      </c>
      <c r="AX902" s="17">
        <v>113.34588311291138</v>
      </c>
      <c r="AY902" s="17">
        <v>0.27229944726094091</v>
      </c>
      <c r="AZ902" s="17">
        <v>0.41253888259859101</v>
      </c>
      <c r="BA902" s="22">
        <v>1534.9894769717687</v>
      </c>
      <c r="CU902" t="e">
        <v>#N/A</v>
      </c>
      <c r="CV902" t="e">
        <v>#N/A</v>
      </c>
    </row>
    <row r="903" spans="1:100" x14ac:dyDescent="0.25">
      <c r="A903">
        <v>2538</v>
      </c>
      <c r="B903" t="s">
        <v>1310</v>
      </c>
      <c r="C903" s="22">
        <v>3</v>
      </c>
      <c r="D903" s="17">
        <v>3.2515660494856018</v>
      </c>
      <c r="E903" s="17">
        <v>-5.9136859090506699E-3</v>
      </c>
      <c r="F903" s="17">
        <v>0.45920781971598568</v>
      </c>
      <c r="G903" s="17">
        <v>0.47443253440449173</v>
      </c>
      <c r="H903" s="17">
        <v>9.2488462341976538E-2</v>
      </c>
      <c r="I903" s="17">
        <v>0</v>
      </c>
      <c r="J903" s="17">
        <v>5.549307740518592</v>
      </c>
      <c r="K903" s="17">
        <v>9.2488462341976538E-2</v>
      </c>
      <c r="L903" s="17">
        <v>-1.0000000000000004</v>
      </c>
      <c r="M903" s="17">
        <v>-1.0000000000000004</v>
      </c>
      <c r="N903" s="17">
        <v>1.8497692468395304</v>
      </c>
      <c r="O903" s="17">
        <v>9.2753063244086835</v>
      </c>
      <c r="P903" s="17">
        <v>0.86554349443249823</v>
      </c>
      <c r="Q903" s="17">
        <v>2.6398729036614208</v>
      </c>
      <c r="R903" s="17">
        <v>1.0440166218899554</v>
      </c>
      <c r="S903" s="17">
        <v>0.33333333333333348</v>
      </c>
      <c r="T903" s="17">
        <v>0.3588111168426158</v>
      </c>
      <c r="U903" s="17">
        <v>-0.29798640480686828</v>
      </c>
      <c r="V903" s="17">
        <v>-1.9559406410475513E-2</v>
      </c>
      <c r="W903" s="17">
        <v>11.284407064665153</v>
      </c>
      <c r="X903" s="17">
        <v>-0.70217782462824119</v>
      </c>
      <c r="Y903" s="17">
        <v>-1.0000000000000004</v>
      </c>
      <c r="Z903" s="17">
        <v>-1.0000000000000004</v>
      </c>
      <c r="AA903" s="17">
        <v>0.93769944902106062</v>
      </c>
      <c r="AB903" s="17">
        <v>0.2950605925070221</v>
      </c>
      <c r="AC903" s="17">
        <v>-0.23455862157746374</v>
      </c>
      <c r="AD903" s="17">
        <v>-0.28831645568023923</v>
      </c>
      <c r="AE903" s="17">
        <v>-11.390724237534029</v>
      </c>
      <c r="AF903" s="17">
        <v>0.25</v>
      </c>
      <c r="AG903" s="17">
        <v>-1.0000000000000004</v>
      </c>
      <c r="AH903" s="17">
        <v>-1.0000000000000004</v>
      </c>
      <c r="AI903" s="17">
        <v>0</v>
      </c>
      <c r="AJ903" s="17">
        <v>-1.9559406410475513E-2</v>
      </c>
      <c r="AK903" s="17">
        <v>7.3970472925413616E-2</v>
      </c>
      <c r="AL903" s="17">
        <v>0.17010276259078824</v>
      </c>
      <c r="AM903" s="17">
        <v>-1.9131338908509432E-2</v>
      </c>
      <c r="AN903" s="17">
        <v>4.9603541775185431E-2</v>
      </c>
      <c r="AO903" s="17">
        <v>-0.10843110808566793</v>
      </c>
      <c r="AP903" s="17">
        <v>2.0906023573335784</v>
      </c>
      <c r="AQ903" s="17">
        <v>16.833714805183739</v>
      </c>
      <c r="AR903" s="17">
        <v>0.37459863895860562</v>
      </c>
      <c r="AS903" s="17">
        <v>-0.60968936228626402</v>
      </c>
      <c r="AT903" s="17">
        <v>-1.0000000000000004</v>
      </c>
      <c r="AU903" s="17">
        <v>-1.0000000000000004</v>
      </c>
      <c r="AV903" s="17">
        <v>1.5184491562944478</v>
      </c>
      <c r="AW903" s="17">
        <v>12.30360813076334</v>
      </c>
      <c r="AX903" s="17">
        <v>10.347667489715789</v>
      </c>
      <c r="AY903" s="17">
        <v>-0.12375440222783959</v>
      </c>
      <c r="AZ903" s="17">
        <v>-48.647820602027416</v>
      </c>
      <c r="BA903" s="22">
        <v>1413.6577733757738</v>
      </c>
      <c r="CU903" t="e">
        <v>#N/A</v>
      </c>
      <c r="CV903" t="e">
        <v>#N/A</v>
      </c>
    </row>
    <row r="904" spans="1:100" x14ac:dyDescent="0.25">
      <c r="A904">
        <v>2539</v>
      </c>
      <c r="B904" t="s">
        <v>1311</v>
      </c>
      <c r="C904" s="22">
        <v>3</v>
      </c>
      <c r="D904" s="17">
        <v>4.0982979097628274</v>
      </c>
      <c r="E904" s="17">
        <v>0</v>
      </c>
      <c r="F904" s="17">
        <v>1.9684314127986116</v>
      </c>
      <c r="G904" s="17">
        <v>1.9684314127986116</v>
      </c>
      <c r="H904" s="17">
        <v>0.26572655468288753</v>
      </c>
      <c r="I904" s="17">
        <v>-1.5451575145753394E-2</v>
      </c>
      <c r="J904" s="17">
        <v>15.016498772228058</v>
      </c>
      <c r="K904" s="17">
        <v>0.25027497953713412</v>
      </c>
      <c r="L904" s="17">
        <v>-0.999999999999998</v>
      </c>
      <c r="M904" s="17">
        <v>-0.999999999999998</v>
      </c>
      <c r="N904" s="17">
        <v>5.0054995907426836</v>
      </c>
      <c r="O904" s="17">
        <v>21.08322809478949</v>
      </c>
      <c r="P904" s="17">
        <v>-0.12596974007345585</v>
      </c>
      <c r="Q904" s="17">
        <v>-1.0441788815201527</v>
      </c>
      <c r="R904" s="17">
        <v>-0.36226347863517727</v>
      </c>
      <c r="S904" s="17">
        <v>0.3333333333333327</v>
      </c>
      <c r="T904" s="17">
        <v>0.3333333333333327</v>
      </c>
      <c r="U904" s="17">
        <v>0.15299287961330724</v>
      </c>
      <c r="V904" s="17">
        <v>0.20836345193965369</v>
      </c>
      <c r="W904" s="17">
        <v>31.109920747299686</v>
      </c>
      <c r="X904" s="17">
        <v>2.2785439172206821</v>
      </c>
      <c r="Y904" s="17">
        <v>-0.999999999999998</v>
      </c>
      <c r="Z904" s="17">
        <v>-0.999999999999998</v>
      </c>
      <c r="AA904" s="17">
        <v>78.749042708585762</v>
      </c>
      <c r="AB904" s="17">
        <v>0.46968797449121341</v>
      </c>
      <c r="AC904" s="17">
        <v>0.23143231229783534</v>
      </c>
      <c r="AD904" s="17">
        <v>0.25890742200937561</v>
      </c>
      <c r="AE904" s="17">
        <v>48.001385439921208</v>
      </c>
      <c r="AF904" s="17">
        <v>0.83333333333333337</v>
      </c>
      <c r="AG904" s="17">
        <v>-0.999999999999998</v>
      </c>
      <c r="AH904" s="17">
        <v>-0.999999999999998</v>
      </c>
      <c r="AI904" s="17">
        <v>6.5640899532730546E-3</v>
      </c>
      <c r="AJ904" s="17">
        <v>0.20836345193965369</v>
      </c>
      <c r="AK904" s="17">
        <v>0.3036851450837888</v>
      </c>
      <c r="AL904" s="17">
        <v>-0.12389189700922112</v>
      </c>
      <c r="AM904" s="17">
        <v>1.380575798258429E-2</v>
      </c>
      <c r="AN904" s="17">
        <v>0.28350468931187539</v>
      </c>
      <c r="AO904" s="17">
        <v>1.8635696749835511</v>
      </c>
      <c r="AP904" s="17">
        <v>6.4681577477507766</v>
      </c>
      <c r="AQ904" s="17">
        <v>46.126419519527701</v>
      </c>
      <c r="AR904" s="17">
        <v>1.0280229982196265</v>
      </c>
      <c r="AS904" s="17">
        <v>2.5288188967578162</v>
      </c>
      <c r="AT904" s="17">
        <v>-0.999999999999998</v>
      </c>
      <c r="AU904" s="17">
        <v>-0.999999999999998</v>
      </c>
      <c r="AV904" s="17">
        <v>1.6061679341634347</v>
      </c>
      <c r="AW904" s="17">
        <v>106.30042855112596</v>
      </c>
      <c r="AX904" s="17">
        <v>127.26805554415684</v>
      </c>
      <c r="AY904" s="17">
        <v>0.28684465162759581</v>
      </c>
      <c r="AZ904" s="17">
        <v>1.8469365639265147</v>
      </c>
      <c r="BA904" s="22">
        <v>1487.6126747192031</v>
      </c>
      <c r="CU904" t="e">
        <v>#N/A</v>
      </c>
      <c r="CV904" t="e">
        <v>#N/A</v>
      </c>
    </row>
    <row r="905" spans="1:100" x14ac:dyDescent="0.25">
      <c r="A905">
        <v>2543</v>
      </c>
      <c r="B905" t="s">
        <v>1312</v>
      </c>
      <c r="C905" s="22">
        <v>3</v>
      </c>
      <c r="D905" s="17">
        <v>5.1034077424526521</v>
      </c>
      <c r="E905" s="17">
        <v>-7.0205621104693222E-2</v>
      </c>
      <c r="F905" s="17">
        <v>0.63941622558325528</v>
      </c>
      <c r="G905" s="17">
        <v>0.62978222884758794</v>
      </c>
      <c r="H905" s="17">
        <v>0.33328574982835113</v>
      </c>
      <c r="I905" s="17">
        <v>0</v>
      </c>
      <c r="J905" s="17">
        <v>19.997144989701059</v>
      </c>
      <c r="K905" s="17">
        <v>0.33328574982835113</v>
      </c>
      <c r="L905" s="17">
        <v>-0.99999999999999822</v>
      </c>
      <c r="M905" s="17">
        <v>-0.99999999999999822</v>
      </c>
      <c r="N905" s="17">
        <v>6.6657149965670177</v>
      </c>
      <c r="O905" s="17">
        <v>25.730334961001297</v>
      </c>
      <c r="P905" s="17">
        <v>0.24570796841139508</v>
      </c>
      <c r="Q905" s="17">
        <v>-3.0764905799295366</v>
      </c>
      <c r="R905" s="17">
        <v>-1.157970309023771</v>
      </c>
      <c r="S905" s="17">
        <v>0.33333333333333276</v>
      </c>
      <c r="T905" s="17">
        <v>0.16346860473898717</v>
      </c>
      <c r="U905" s="17">
        <v>8.6583017058072739E-2</v>
      </c>
      <c r="V905" s="17">
        <v>0</v>
      </c>
      <c r="W905" s="17">
        <v>10.003968212081656</v>
      </c>
      <c r="X905" s="17">
        <v>0.33417680233767666</v>
      </c>
      <c r="Y905" s="17">
        <v>-0.99999999999999822</v>
      </c>
      <c r="Z905" s="17">
        <v>-0.99999999999999822</v>
      </c>
      <c r="AA905" s="17">
        <v>31.759281189863817</v>
      </c>
      <c r="AB905" s="17">
        <v>0.30011949778011265</v>
      </c>
      <c r="AC905" s="17">
        <v>-6.1437696698035005E-2</v>
      </c>
      <c r="AD905" s="17">
        <v>0.21958386465404039</v>
      </c>
      <c r="AE905" s="17">
        <v>22.9132832868059</v>
      </c>
      <c r="AF905" s="17">
        <v>0.73333333333333328</v>
      </c>
      <c r="AG905" s="17">
        <v>-0.99999999999999822</v>
      </c>
      <c r="AH905" s="17">
        <v>-0.99999999999999822</v>
      </c>
      <c r="AI905" s="17">
        <v>-3.1469600749716733E-2</v>
      </c>
      <c r="AJ905" s="17">
        <v>0</v>
      </c>
      <c r="AK905" s="17">
        <v>0.19450422617427257</v>
      </c>
      <c r="AL905" s="17">
        <v>0.16538813764055338</v>
      </c>
      <c r="AM905" s="17">
        <v>0.11055165950353876</v>
      </c>
      <c r="AN905" s="17">
        <v>0.14191757694250856</v>
      </c>
      <c r="AO905" s="17">
        <v>3.7363126184598312</v>
      </c>
      <c r="AP905" s="17">
        <v>4.3748801117654823</v>
      </c>
      <c r="AQ905" s="17">
        <v>30.001113201782726</v>
      </c>
      <c r="AR905" s="17">
        <v>0.58338495513039235</v>
      </c>
      <c r="AS905" s="17">
        <v>0.66746255216602812</v>
      </c>
      <c r="AT905" s="17">
        <v>-0.99999999999999822</v>
      </c>
      <c r="AU905" s="17">
        <v>-0.99999999999999822</v>
      </c>
      <c r="AV905" s="17">
        <v>-0.5281880801761818</v>
      </c>
      <c r="AW905" s="17">
        <v>61.864496262630624</v>
      </c>
      <c r="AX905" s="17">
        <v>61.235104247636258</v>
      </c>
      <c r="AY905" s="17">
        <v>0.26674674023573186</v>
      </c>
      <c r="AZ905" s="17">
        <v>3.0891892415067441</v>
      </c>
      <c r="BA905" s="22">
        <v>1424.908330414436</v>
      </c>
      <c r="CU905" t="e">
        <v>#N/A</v>
      </c>
      <c r="CV905" t="e">
        <v>#N/A</v>
      </c>
    </row>
    <row r="906" spans="1:100" x14ac:dyDescent="0.25">
      <c r="A906">
        <v>2544</v>
      </c>
      <c r="B906" t="s">
        <v>1313</v>
      </c>
      <c r="C906" s="22">
        <v>3</v>
      </c>
      <c r="D906" s="17">
        <v>4.7794664894495789</v>
      </c>
      <c r="E906" s="17">
        <v>-0.25004342840907173</v>
      </c>
      <c r="F906" s="17">
        <v>-0.45007094966017358</v>
      </c>
      <c r="G906" s="17">
        <v>-0.52644330430922892</v>
      </c>
      <c r="H906" s="17">
        <v>0.2408957556121151</v>
      </c>
      <c r="I906" s="17">
        <v>0</v>
      </c>
      <c r="J906" s="17">
        <v>14.4537453367269</v>
      </c>
      <c r="K906" s="17">
        <v>0.2408957556121151</v>
      </c>
      <c r="L906" s="17">
        <v>-0.99999999999999867</v>
      </c>
      <c r="M906" s="17">
        <v>-0.99999999999999867</v>
      </c>
      <c r="N906" s="17">
        <v>4.8179151122423027</v>
      </c>
      <c r="O906" s="17">
        <v>18.706768521867254</v>
      </c>
      <c r="P906" s="17">
        <v>-0.11469620599711608</v>
      </c>
      <c r="Q906" s="17">
        <v>0.7933684284792456</v>
      </c>
      <c r="R906" s="17">
        <v>0.21012051051675171</v>
      </c>
      <c r="S906" s="17">
        <v>0.33333333333333304</v>
      </c>
      <c r="T906" s="17">
        <v>0.34912699147798471</v>
      </c>
      <c r="U906" s="17">
        <v>0.10927338958212586</v>
      </c>
      <c r="V906" s="17">
        <v>-8.8452292293079195E-3</v>
      </c>
      <c r="W906" s="17">
        <v>21.679709182080831</v>
      </c>
      <c r="X906" s="17">
        <v>0.84138041029651045</v>
      </c>
      <c r="Y906" s="17">
        <v>-0.99999999999999867</v>
      </c>
      <c r="Z906" s="17">
        <v>-0.99999999999999867</v>
      </c>
      <c r="AA906" s="17">
        <v>25.411763576570682</v>
      </c>
      <c r="AB906" s="17">
        <v>-1.5534376823576834E-2</v>
      </c>
      <c r="AC906" s="17">
        <v>0.22278354711532308</v>
      </c>
      <c r="AD906" s="17">
        <v>-0.1368104926122842</v>
      </c>
      <c r="AE906" s="17">
        <v>3.521933883973106</v>
      </c>
      <c r="AF906" s="17">
        <v>9.0909090909090912E-2</v>
      </c>
      <c r="AG906" s="17">
        <v>-0.99999999999999867</v>
      </c>
      <c r="AH906" s="17">
        <v>-0.99999999999999867</v>
      </c>
      <c r="AI906" s="17">
        <v>0</v>
      </c>
      <c r="AJ906" s="17">
        <v>-8.8452292293079195E-3</v>
      </c>
      <c r="AK906" s="17">
        <v>0.34797998147260317</v>
      </c>
      <c r="AL906" s="17">
        <v>0.24556086951728373</v>
      </c>
      <c r="AM906" s="17">
        <v>0.17453803705254031</v>
      </c>
      <c r="AN906" s="17">
        <v>0.55142579096200905</v>
      </c>
      <c r="AO906" s="17">
        <v>6.1033508336765223</v>
      </c>
      <c r="AP906" s="17">
        <v>15.013449121636645</v>
      </c>
      <c r="AQ906" s="17">
        <v>36.133454518807746</v>
      </c>
      <c r="AR906" s="17">
        <v>0.78288848516413545</v>
      </c>
      <c r="AS906" s="17">
        <v>1.0822761659086244</v>
      </c>
      <c r="AT906" s="17">
        <v>-0.99999999999999867</v>
      </c>
      <c r="AU906" s="17">
        <v>-0.99999999999999867</v>
      </c>
      <c r="AV906" s="17">
        <v>-0.3163227937924773</v>
      </c>
      <c r="AW906" s="17">
        <v>59.131981220074579</v>
      </c>
      <c r="AX906" s="17">
        <v>58.247458297143794</v>
      </c>
      <c r="AY906" s="17">
        <v>0.169260858805173</v>
      </c>
      <c r="AZ906" s="17">
        <v>-35.781650457241852</v>
      </c>
      <c r="BA906" s="22">
        <v>1390.4147367620858</v>
      </c>
      <c r="CU906" t="e">
        <v>#N/A</v>
      </c>
      <c r="CV906" t="e">
        <v>#N/A</v>
      </c>
    </row>
    <row r="907" spans="1:100" x14ac:dyDescent="0.25">
      <c r="A907">
        <v>2545</v>
      </c>
      <c r="B907" t="s">
        <v>1314</v>
      </c>
      <c r="C907" s="22">
        <v>3</v>
      </c>
      <c r="D907" s="17">
        <v>4.7964350218131315</v>
      </c>
      <c r="E907" s="17">
        <v>-1.1437398626198622E-3</v>
      </c>
      <c r="F907" s="17">
        <v>1.0334117107362231</v>
      </c>
      <c r="G907" s="17">
        <v>1.0334117107362231</v>
      </c>
      <c r="H907" s="17">
        <v>0.30280456092720631</v>
      </c>
      <c r="I907" s="17">
        <v>0</v>
      </c>
      <c r="J907" s="17">
        <v>18.168273655632376</v>
      </c>
      <c r="K907" s="17">
        <v>0.30280456092720631</v>
      </c>
      <c r="L907" s="17">
        <v>-0.999999999999999</v>
      </c>
      <c r="M907" s="17">
        <v>-0.999999999999999</v>
      </c>
      <c r="N907" s="17">
        <v>6.0560912185441271</v>
      </c>
      <c r="O907" s="17">
        <v>23.998120388181732</v>
      </c>
      <c r="P907" s="17">
        <v>-0.20351528667198729</v>
      </c>
      <c r="Q907" s="17">
        <v>5.7620836723989601</v>
      </c>
      <c r="R907" s="17">
        <v>2.0394918998301739</v>
      </c>
      <c r="S907" s="17">
        <v>0.33333333333333326</v>
      </c>
      <c r="T907" s="17">
        <v>0.41847695870251495</v>
      </c>
      <c r="U907" s="17">
        <v>-7.6243632871608125E-2</v>
      </c>
      <c r="V907" s="17">
        <v>5.2350035610521095E-3</v>
      </c>
      <c r="W907" s="17">
        <v>15.119884071923426</v>
      </c>
      <c r="X907" s="17">
        <v>0.25463800093620481</v>
      </c>
      <c r="Y907" s="17">
        <v>-0.999999999999999</v>
      </c>
      <c r="Z907" s="17">
        <v>-0.999999999999999</v>
      </c>
      <c r="AA907" s="17">
        <v>7.6478171110563267</v>
      </c>
      <c r="AB907" s="17">
        <v>-0.12338812878864591</v>
      </c>
      <c r="AC907" s="17">
        <v>-9.4352123237195856E-2</v>
      </c>
      <c r="AD907" s="17">
        <v>2.750907481189644E-2</v>
      </c>
      <c r="AE907" s="17">
        <v>-9.5115588606972672</v>
      </c>
      <c r="AF907" s="17">
        <v>0.125</v>
      </c>
      <c r="AG907" s="17">
        <v>-0.999999999999999</v>
      </c>
      <c r="AH907" s="17">
        <v>-0.999999999999999</v>
      </c>
      <c r="AI907" s="17">
        <v>0.12680476112243433</v>
      </c>
      <c r="AJ907" s="17">
        <v>5.2350035610521095E-3</v>
      </c>
      <c r="AK907" s="17">
        <v>-0.11617206288565082</v>
      </c>
      <c r="AL907" s="17">
        <v>-0.12665696703367449</v>
      </c>
      <c r="AM907" s="17">
        <v>2.3299683470034839E-2</v>
      </c>
      <c r="AN907" s="17">
        <v>-0.35170315458069379</v>
      </c>
      <c r="AO907" s="17">
        <v>1.631772322615993E-3</v>
      </c>
      <c r="AP907" s="17">
        <v>-9.425863699685717</v>
      </c>
      <c r="AQ907" s="17">
        <v>33.288157727555806</v>
      </c>
      <c r="AR907" s="17">
        <v>0.68080166272529163</v>
      </c>
      <c r="AS907" s="17">
        <v>0.5574425618634109</v>
      </c>
      <c r="AT907" s="17">
        <v>-0.999999999999999</v>
      </c>
      <c r="AU907" s="17">
        <v>-0.999999999999999</v>
      </c>
      <c r="AV907" s="17">
        <v>3.0729036105663972</v>
      </c>
      <c r="AW907" s="17">
        <v>22.220073799552331</v>
      </c>
      <c r="AX907" s="17">
        <v>25.279669378106227</v>
      </c>
      <c r="AY907" s="17">
        <v>0.11487789935416423</v>
      </c>
      <c r="AZ907" s="17">
        <v>-32.469910287881845</v>
      </c>
      <c r="BA907" s="22">
        <v>1380.5422164087638</v>
      </c>
      <c r="CU907" t="e">
        <v>#N/A</v>
      </c>
      <c r="CV907" t="e">
        <v>#N/A</v>
      </c>
    </row>
    <row r="908" spans="1:100" x14ac:dyDescent="0.25">
      <c r="A908">
        <v>2549</v>
      </c>
      <c r="B908" t="s">
        <v>1315</v>
      </c>
      <c r="C908" s="22">
        <v>3</v>
      </c>
      <c r="D908" s="17">
        <v>6.6201791683507301</v>
      </c>
      <c r="E908" s="17">
        <v>0</v>
      </c>
      <c r="F908" s="17">
        <v>3.3942608528306439E-2</v>
      </c>
      <c r="G908" s="17">
        <v>3.3942608528306439E-2</v>
      </c>
      <c r="H908" s="17">
        <v>5.5668003478812678E-2</v>
      </c>
      <c r="I908" s="17">
        <v>0</v>
      </c>
      <c r="J908" s="17">
        <v>3.3400802087287587</v>
      </c>
      <c r="K908" s="17">
        <v>5.5668003478812678E-2</v>
      </c>
      <c r="L908" s="17">
        <v>-0.999999999999999</v>
      </c>
      <c r="M908" s="17">
        <v>-0.999999999999999</v>
      </c>
      <c r="N908" s="17">
        <v>1.1133600695762524</v>
      </c>
      <c r="O908" s="17">
        <v>9.994201985607793</v>
      </c>
      <c r="P908" s="17">
        <v>-1.8218558647792468E-2</v>
      </c>
      <c r="Q908" s="17">
        <v>1.9003965621733576</v>
      </c>
      <c r="R908" s="17">
        <v>0.5097410586306228</v>
      </c>
      <c r="S908" s="17">
        <v>0.31783322741192788</v>
      </c>
      <c r="T908" s="17">
        <v>0.38840938086732735</v>
      </c>
      <c r="U908" s="17">
        <v>-2.0862212178501E-2</v>
      </c>
      <c r="V908" s="17">
        <v>5.1716275014686269E-3</v>
      </c>
      <c r="W908" s="17">
        <v>25.39536080493642</v>
      </c>
      <c r="X908" s="17">
        <v>0.65323156862924514</v>
      </c>
      <c r="Y908" s="17">
        <v>-0.999999999999999</v>
      </c>
      <c r="Z908" s="17">
        <v>-0.999999999999999</v>
      </c>
      <c r="AA908" s="17">
        <v>19.91275349734012</v>
      </c>
      <c r="AB908" s="17">
        <v>0.23694045707289144</v>
      </c>
      <c r="AC908" s="17">
        <v>-0.30161591623389167</v>
      </c>
      <c r="AD908" s="17">
        <v>-5.517150816353851E-2</v>
      </c>
      <c r="AE908" s="17">
        <v>-5.9923483662269321</v>
      </c>
      <c r="AF908" s="17">
        <v>0.25</v>
      </c>
      <c r="AG908" s="17">
        <v>-0.999999999999999</v>
      </c>
      <c r="AH908" s="17">
        <v>-0.999999999999999</v>
      </c>
      <c r="AI908" s="17">
        <v>0</v>
      </c>
      <c r="AJ908" s="17">
        <v>5.1716275014686269E-3</v>
      </c>
      <c r="AK908" s="17">
        <v>0.55589561136636945</v>
      </c>
      <c r="AL908" s="17">
        <v>-0.20960361243985026</v>
      </c>
      <c r="AM908" s="17">
        <v>8.214557846048956E-2</v>
      </c>
      <c r="AN908" s="17">
        <v>0.29344374796779332</v>
      </c>
      <c r="AO908" s="17">
        <v>4.8331175183440847</v>
      </c>
      <c r="AP908" s="17">
        <v>6.2880756369955817</v>
      </c>
      <c r="AQ908" s="17">
        <v>28.73544101366517</v>
      </c>
      <c r="AR908" s="17">
        <v>0.6905520236022229</v>
      </c>
      <c r="AS908" s="17">
        <v>0.70889957210805687</v>
      </c>
      <c r="AT908" s="17">
        <v>-0.999999999999999</v>
      </c>
      <c r="AU908" s="17">
        <v>-0.999999999999999</v>
      </c>
      <c r="AV908" s="17">
        <v>0.54368366715892913</v>
      </c>
      <c r="AW908" s="17">
        <v>36.195031119943437</v>
      </c>
      <c r="AX908" s="17">
        <v>36.712193870090317</v>
      </c>
      <c r="AY908" s="17">
        <v>3.2148522245236802E-2</v>
      </c>
      <c r="AZ908" s="17">
        <v>-22.909666420470586</v>
      </c>
      <c r="BA908" s="22">
        <v>1416.8511987894772</v>
      </c>
      <c r="CU908" t="e">
        <v>#N/A</v>
      </c>
      <c r="CV908" t="e">
        <v>#N/A</v>
      </c>
    </row>
    <row r="909" spans="1:100" x14ac:dyDescent="0.25">
      <c r="A909">
        <v>2550</v>
      </c>
      <c r="B909" t="s">
        <v>1316</v>
      </c>
      <c r="C909" s="22">
        <v>3</v>
      </c>
      <c r="D909" s="17">
        <v>5.3788585996260361</v>
      </c>
      <c r="E909" s="17">
        <v>-5.667679469624742E-3</v>
      </c>
      <c r="F909" s="17">
        <v>-0.98000835069505254</v>
      </c>
      <c r="G909" s="17">
        <v>-0.98000835069505254</v>
      </c>
      <c r="H909" s="17">
        <v>0.29796673135731705</v>
      </c>
      <c r="I909" s="17">
        <v>0</v>
      </c>
      <c r="J909" s="17">
        <v>17.878003881439014</v>
      </c>
      <c r="K909" s="17">
        <v>0.29796673135731705</v>
      </c>
      <c r="L909" s="17">
        <v>-0.99999999999999867</v>
      </c>
      <c r="M909" s="17">
        <v>-0.99999999999999867</v>
      </c>
      <c r="N909" s="17">
        <v>5.9593346271463385</v>
      </c>
      <c r="O909" s="17">
        <v>22.276854130369991</v>
      </c>
      <c r="P909" s="17">
        <v>0.15243366813255055</v>
      </c>
      <c r="Q909" s="17">
        <v>-6.238431365553299</v>
      </c>
      <c r="R909" s="17">
        <v>-1.980930272088852</v>
      </c>
      <c r="S909" s="17">
        <v>0.33333333333333293</v>
      </c>
      <c r="T909" s="17">
        <v>0.3450342260994228</v>
      </c>
      <c r="U909" s="17">
        <v>0.29935417569201284</v>
      </c>
      <c r="V909" s="17">
        <v>0.28671715655092911</v>
      </c>
      <c r="W909" s="17">
        <v>38.658886412735221</v>
      </c>
      <c r="X909" s="17">
        <v>3.3098213629151574</v>
      </c>
      <c r="Y909" s="17">
        <v>-0.99999999999999867</v>
      </c>
      <c r="Z909" s="17">
        <v>-0.99999999999999867</v>
      </c>
      <c r="AA909" s="17">
        <v>59.971743369235988</v>
      </c>
      <c r="AB909" s="17">
        <v>0.23404176206058055</v>
      </c>
      <c r="AC909" s="17">
        <v>0.10016252073336018</v>
      </c>
      <c r="AD909" s="17">
        <v>0.13167146177785163</v>
      </c>
      <c r="AE909" s="17">
        <v>23.293787228589618</v>
      </c>
      <c r="AF909" s="17">
        <v>0.58333333333333337</v>
      </c>
      <c r="AG909" s="17">
        <v>-0.99999999999999867</v>
      </c>
      <c r="AH909" s="17">
        <v>-0.99999999999999867</v>
      </c>
      <c r="AI909" s="17">
        <v>3.944158065030472E-3</v>
      </c>
      <c r="AJ909" s="17">
        <v>0.28671715655092911</v>
      </c>
      <c r="AK909" s="17">
        <v>8.748946456007331E-2</v>
      </c>
      <c r="AL909" s="17">
        <v>-8.8905451643070593E-2</v>
      </c>
      <c r="AM909" s="17">
        <v>0.12705001837049734</v>
      </c>
      <c r="AN909" s="17">
        <v>0.12410222817853829</v>
      </c>
      <c r="AO909" s="17">
        <v>3.6136977820627982</v>
      </c>
      <c r="AP909" s="17">
        <v>2.6580284462481059</v>
      </c>
      <c r="AQ909" s="17">
        <v>56.536890294174256</v>
      </c>
      <c r="AR909" s="17">
        <v>1.2644388916756979</v>
      </c>
      <c r="AS909" s="17">
        <v>3.6077880942724745</v>
      </c>
      <c r="AT909" s="17">
        <v>-0.99999999999999867</v>
      </c>
      <c r="AU909" s="17">
        <v>-0.99999999999999867</v>
      </c>
      <c r="AV909" s="17">
        <v>-2.9609386227839058</v>
      </c>
      <c r="AW909" s="17">
        <v>84.90662594585406</v>
      </c>
      <c r="AX909" s="17">
        <v>113.65722476224761</v>
      </c>
      <c r="AY909" s="17">
        <v>4.0092558077838791E-2</v>
      </c>
      <c r="AZ909" s="17">
        <v>-33.191975446208843</v>
      </c>
      <c r="BA909" s="22">
        <v>1506.4638836773097</v>
      </c>
      <c r="CU909" t="e">
        <v>#N/A</v>
      </c>
      <c r="CV909" t="e">
        <v>#N/A</v>
      </c>
    </row>
    <row r="910" spans="1:100" x14ac:dyDescent="0.25">
      <c r="A910">
        <v>2551</v>
      </c>
      <c r="B910" t="s">
        <v>1317</v>
      </c>
      <c r="C910" s="22">
        <v>3</v>
      </c>
      <c r="D910" s="17">
        <v>3.2976459611959581</v>
      </c>
      <c r="E910" s="17">
        <v>-0.15314862603735771</v>
      </c>
      <c r="F910" s="17">
        <v>-1.010804364335993</v>
      </c>
      <c r="G910" s="17">
        <v>-1.0268562327007948</v>
      </c>
      <c r="H910" s="17">
        <v>-0.20179648102357625</v>
      </c>
      <c r="I910" s="17">
        <v>0</v>
      </c>
      <c r="J910" s="17">
        <v>-12.107788861414582</v>
      </c>
      <c r="K910" s="17">
        <v>-0.20179648102357625</v>
      </c>
      <c r="L910" s="17">
        <v>-0.99999999999999978</v>
      </c>
      <c r="M910" s="17">
        <v>-0.99999999999999978</v>
      </c>
      <c r="N910" s="17">
        <v>-4.035929620471526</v>
      </c>
      <c r="O910" s="17">
        <v>-9.8369991329194058</v>
      </c>
      <c r="P910" s="17">
        <v>-0.3013969023391373</v>
      </c>
      <c r="Q910" s="17">
        <v>-4.6062988555835291</v>
      </c>
      <c r="R910" s="17">
        <v>-1.5561896886672006</v>
      </c>
      <c r="S910" s="17">
        <v>0.33333333333333304</v>
      </c>
      <c r="T910" s="17">
        <v>0.30159531636747028</v>
      </c>
      <c r="U910" s="17">
        <v>0.30672469186615198</v>
      </c>
      <c r="V910" s="17">
        <v>0</v>
      </c>
      <c r="W910" s="17">
        <v>45.73799290362124</v>
      </c>
      <c r="X910" s="17">
        <v>2.050589046311674</v>
      </c>
      <c r="Y910" s="17">
        <v>-0.99999999999999978</v>
      </c>
      <c r="Z910" s="17">
        <v>-0.99999999999999978</v>
      </c>
      <c r="AA910" s="17">
        <v>86.848959726097306</v>
      </c>
      <c r="AB910" s="17">
        <v>9.8901148496876673E-2</v>
      </c>
      <c r="AC910" s="17">
        <v>0.37738469480348746</v>
      </c>
      <c r="AD910" s="17">
        <v>0.37705728692250123</v>
      </c>
      <c r="AE910" s="17">
        <v>42.667156511143304</v>
      </c>
      <c r="AF910" s="17">
        <v>0.66666666666666663</v>
      </c>
      <c r="AG910" s="17">
        <v>-0.99999999999999978</v>
      </c>
      <c r="AH910" s="17">
        <v>-0.99999999999999978</v>
      </c>
      <c r="AI910" s="17">
        <v>6.6405407941674613E-2</v>
      </c>
      <c r="AJ910" s="17">
        <v>0</v>
      </c>
      <c r="AK910" s="17">
        <v>0.45990518751212306</v>
      </c>
      <c r="AL910" s="17">
        <v>7.1389693738828142E-2</v>
      </c>
      <c r="AM910" s="17">
        <v>7.3517445865740549E-2</v>
      </c>
      <c r="AN910" s="17">
        <v>5.1180713887746011E-3</v>
      </c>
      <c r="AO910" s="17">
        <v>4.1374620842041283</v>
      </c>
      <c r="AP910" s="17">
        <v>0.48490025341350534</v>
      </c>
      <c r="AQ910" s="17">
        <v>33.630204042206699</v>
      </c>
      <c r="AR910" s="17">
        <v>0.94165334156695535</v>
      </c>
      <c r="AS910" s="17">
        <v>1.8487925652880974</v>
      </c>
      <c r="AT910" s="17">
        <v>-0.99999999999999978</v>
      </c>
      <c r="AU910" s="17">
        <v>-0.99999999999999978</v>
      </c>
      <c r="AV910" s="17">
        <v>-2.5830459213679955</v>
      </c>
      <c r="AW910" s="17">
        <v>77.496860846591446</v>
      </c>
      <c r="AX910" s="17">
        <v>78.824969005424919</v>
      </c>
      <c r="AY910" s="17">
        <v>1.7811185671237947E-2</v>
      </c>
      <c r="AZ910" s="17">
        <v>-9.7948132115152458</v>
      </c>
      <c r="BA910" s="22">
        <v>1375.5828719776423</v>
      </c>
      <c r="CU910" t="e">
        <v>#N/A</v>
      </c>
      <c r="CV910" t="e">
        <v>#N/A</v>
      </c>
    </row>
    <row r="911" spans="1:100" x14ac:dyDescent="0.25">
      <c r="A911">
        <v>2554</v>
      </c>
      <c r="B911" t="s">
        <v>1318</v>
      </c>
      <c r="C911" s="22">
        <v>3</v>
      </c>
      <c r="D911" s="17">
        <v>5.0667925144733248</v>
      </c>
      <c r="E911" s="17">
        <v>-0.10476172509867773</v>
      </c>
      <c r="F911" s="17">
        <v>0.12254248635669883</v>
      </c>
      <c r="G911" s="17">
        <v>9.7109220581487049E-2</v>
      </c>
      <c r="H911" s="17">
        <v>0.25571069840241645</v>
      </c>
      <c r="I911" s="17">
        <v>0</v>
      </c>
      <c r="J911" s="17">
        <v>15.342641904144989</v>
      </c>
      <c r="K911" s="17">
        <v>0.25571069840241645</v>
      </c>
      <c r="L911" s="17">
        <v>-1.0000000000000002</v>
      </c>
      <c r="M911" s="17">
        <v>-1.0000000000000002</v>
      </c>
      <c r="N911" s="17">
        <v>5.1142139680483263</v>
      </c>
      <c r="O911" s="17">
        <v>20.506543639199801</v>
      </c>
      <c r="P911" s="17">
        <v>-2.0430622610974336E-2</v>
      </c>
      <c r="Q911" s="17">
        <v>1.2117502186704043E-2</v>
      </c>
      <c r="R911" s="17">
        <v>6.1125043674010629E-2</v>
      </c>
      <c r="S911" s="17">
        <v>0.33333333333333354</v>
      </c>
      <c r="T911" s="17">
        <v>0.33805105114475881</v>
      </c>
      <c r="U911" s="17">
        <v>0.19878684657603538</v>
      </c>
      <c r="V911" s="17">
        <v>-9.6292542510349174E-2</v>
      </c>
      <c r="W911" s="17">
        <v>20.726719605654473</v>
      </c>
      <c r="X911" s="17">
        <v>0.63778353512914754</v>
      </c>
      <c r="Y911" s="17">
        <v>-1.0000000000000002</v>
      </c>
      <c r="Z911" s="17">
        <v>-1.0000000000000002</v>
      </c>
      <c r="AA911" s="17">
        <v>54.841557217222466</v>
      </c>
      <c r="AB911" s="17">
        <v>0.24726656662215765</v>
      </c>
      <c r="AC911" s="17">
        <v>6.7211148604584006E-2</v>
      </c>
      <c r="AD911" s="17">
        <v>0.36659653613113846</v>
      </c>
      <c r="AE911" s="17">
        <v>34.053712567894003</v>
      </c>
      <c r="AF911" s="17">
        <v>0.75</v>
      </c>
      <c r="AG911" s="17">
        <v>-1.0000000000000002</v>
      </c>
      <c r="AH911" s="17">
        <v>-1.0000000000000002</v>
      </c>
      <c r="AI911" s="17">
        <v>3.3436542537891596E-3</v>
      </c>
      <c r="AJ911" s="17">
        <v>-9.6292542510349174E-2</v>
      </c>
      <c r="AK911" s="17">
        <v>1.2268960332066224E-2</v>
      </c>
      <c r="AL911" s="17">
        <v>0.18945989442028613</v>
      </c>
      <c r="AM911" s="17">
        <v>0.10083644855368425</v>
      </c>
      <c r="AN911" s="17">
        <v>-1.8622467104698517E-2</v>
      </c>
      <c r="AO911" s="17">
        <v>2.5822560155024372</v>
      </c>
      <c r="AP911" s="17">
        <v>0.48173779448396875</v>
      </c>
      <c r="AQ911" s="17">
        <v>36.069361509799471</v>
      </c>
      <c r="AR911" s="17">
        <v>0.77387868854377839</v>
      </c>
      <c r="AS911" s="17">
        <v>0.89349423353156388</v>
      </c>
      <c r="AT911" s="17">
        <v>-1.0000000000000002</v>
      </c>
      <c r="AU911" s="17">
        <v>-1.0000000000000002</v>
      </c>
      <c r="AV911" s="17">
        <v>0.15823426425549775</v>
      </c>
      <c r="AW911" s="17">
        <v>75.829838650906268</v>
      </c>
      <c r="AX911" s="17">
        <v>66.267457484947158</v>
      </c>
      <c r="AY911" s="17">
        <v>4.5090754819058686E-2</v>
      </c>
      <c r="AZ911" s="17">
        <v>-26.676781325583399</v>
      </c>
      <c r="BA911" s="22">
        <v>1438.4001508793178</v>
      </c>
      <c r="CU911" t="e">
        <v>#N/A</v>
      </c>
      <c r="CV911" t="e">
        <v>#N/A</v>
      </c>
    </row>
    <row r="912" spans="1:100" x14ac:dyDescent="0.25">
      <c r="A912">
        <v>2555</v>
      </c>
      <c r="B912" t="s">
        <v>1319</v>
      </c>
      <c r="C912" s="22">
        <v>3</v>
      </c>
      <c r="D912" s="17">
        <v>4.1246980534898476</v>
      </c>
      <c r="E912" s="17">
        <v>-1.0121121350828221E-2</v>
      </c>
      <c r="F912" s="17">
        <v>-0.29291728138194489</v>
      </c>
      <c r="G912" s="17">
        <v>-0.29291728138194489</v>
      </c>
      <c r="H912" s="17">
        <v>-0.11191775906656443</v>
      </c>
      <c r="I912" s="17">
        <v>0</v>
      </c>
      <c r="J912" s="17">
        <v>-6.715065543993866</v>
      </c>
      <c r="K912" s="17">
        <v>-0.11191775906656443</v>
      </c>
      <c r="L912" s="17">
        <v>-0.999999999999999</v>
      </c>
      <c r="M912" s="17">
        <v>-0.999999999999999</v>
      </c>
      <c r="N912" s="17">
        <v>-2.2383551813312885</v>
      </c>
      <c r="O912" s="17">
        <v>-2.8832847718859647</v>
      </c>
      <c r="P912" s="17">
        <v>-8.4950656144965039E-2</v>
      </c>
      <c r="Q912" s="17">
        <v>-3.4545866292771281</v>
      </c>
      <c r="R912" s="17">
        <v>-1.1622424852798785</v>
      </c>
      <c r="S912" s="17">
        <v>0.33333333333333304</v>
      </c>
      <c r="T912" s="17">
        <v>0.33585130635814486</v>
      </c>
      <c r="U912" s="17">
        <v>-3.5422724690396867E-2</v>
      </c>
      <c r="V912" s="17">
        <v>-3.3925137425107457E-2</v>
      </c>
      <c r="W912" s="17">
        <v>28.470181465701518</v>
      </c>
      <c r="X912" s="17">
        <v>0.43837864847062152</v>
      </c>
      <c r="Y912" s="17">
        <v>-0.999999999999999</v>
      </c>
      <c r="Z912" s="17">
        <v>-0.999999999999999</v>
      </c>
      <c r="AA912" s="17">
        <v>63.070047813483704</v>
      </c>
      <c r="AB912" s="17">
        <v>0.32557005094680541</v>
      </c>
      <c r="AC912" s="17">
        <v>0.34579655553114702</v>
      </c>
      <c r="AD912" s="17">
        <v>4.3875570183289282E-2</v>
      </c>
      <c r="AE912" s="17">
        <v>35.762108833062072</v>
      </c>
      <c r="AF912" s="17">
        <v>0.83333333333333337</v>
      </c>
      <c r="AG912" s="17">
        <v>-0.999999999999999</v>
      </c>
      <c r="AH912" s="17">
        <v>-0.999999999999999</v>
      </c>
      <c r="AI912" s="17">
        <v>-9.6642559470254148E-4</v>
      </c>
      <c r="AJ912" s="17">
        <v>-3.3925137425107457E-2</v>
      </c>
      <c r="AK912" s="17">
        <v>6.4661548714804687E-2</v>
      </c>
      <c r="AL912" s="17">
        <v>1.4831925975805755E-2</v>
      </c>
      <c r="AM912" s="17">
        <v>5.8368254361606232E-2</v>
      </c>
      <c r="AN912" s="17">
        <v>7.1480851434621767E-2</v>
      </c>
      <c r="AO912" s="17">
        <v>1.7825141026141809</v>
      </c>
      <c r="AP912" s="17">
        <v>1.8611809157445731</v>
      </c>
      <c r="AQ912" s="17">
        <v>21.755115921707638</v>
      </c>
      <c r="AR912" s="17">
        <v>0.59983677757597353</v>
      </c>
      <c r="AS912" s="17">
        <v>0.32646088940405771</v>
      </c>
      <c r="AT912" s="17">
        <v>-0.999999999999999</v>
      </c>
      <c r="AU912" s="17">
        <v>-0.999999999999999</v>
      </c>
      <c r="AV912" s="17">
        <v>-1.455159766661823</v>
      </c>
      <c r="AW912" s="17">
        <v>62.047943957342319</v>
      </c>
      <c r="AX912" s="17">
        <v>58.636101702937495</v>
      </c>
      <c r="AY912" s="17">
        <v>0.10268604243541535</v>
      </c>
      <c r="AZ912" s="17">
        <v>-19.202550614496207</v>
      </c>
      <c r="BA912" s="22">
        <v>1395.3336393449645</v>
      </c>
      <c r="CU912" t="e">
        <v>#N/A</v>
      </c>
      <c r="CV912" t="e">
        <v>#N/A</v>
      </c>
    </row>
    <row r="913" spans="1:100" x14ac:dyDescent="0.25">
      <c r="A913">
        <v>2556</v>
      </c>
      <c r="B913" t="s">
        <v>1320</v>
      </c>
      <c r="C913" s="22">
        <v>3</v>
      </c>
      <c r="D913" s="17">
        <v>4.3363345165204956</v>
      </c>
      <c r="E913" s="17">
        <v>6.1716180187481822</v>
      </c>
      <c r="F913" s="17">
        <v>0.25979126967975708</v>
      </c>
      <c r="G913" s="17">
        <v>2.0887700168151904</v>
      </c>
      <c r="H913" s="17">
        <v>-9.4206831962612106E-2</v>
      </c>
      <c r="I913" s="17">
        <v>0</v>
      </c>
      <c r="J913" s="17">
        <v>-5.6524099177567271</v>
      </c>
      <c r="K913" s="17">
        <v>-9.4206831962612106E-2</v>
      </c>
      <c r="L913" s="17">
        <v>-0.99999999999999889</v>
      </c>
      <c r="M913" s="17">
        <v>-0.99999999999999889</v>
      </c>
      <c r="N913" s="17">
        <v>-1.8841366392522416</v>
      </c>
      <c r="O913" s="17">
        <v>0.77269461557896302</v>
      </c>
      <c r="P913" s="17">
        <v>-2.5224132659744596</v>
      </c>
      <c r="Q913" s="17">
        <v>-2.0626846241250192</v>
      </c>
      <c r="R913" s="17">
        <v>-0.94504350010927096</v>
      </c>
      <c r="S913" s="17">
        <v>0.33333333333333293</v>
      </c>
      <c r="T913" s="17">
        <v>0.16271987112387723</v>
      </c>
      <c r="U913" s="17">
        <v>0.15752730485819963</v>
      </c>
      <c r="V913" s="17">
        <v>-2.3900188839488558E-2</v>
      </c>
      <c r="W913" s="17">
        <v>28.955486097541339</v>
      </c>
      <c r="X913" s="17">
        <v>0.90635466060623338</v>
      </c>
      <c r="Y913" s="17">
        <v>-0.99999999999999889</v>
      </c>
      <c r="Z913" s="17">
        <v>-0.99999999999999889</v>
      </c>
      <c r="AA913" s="17">
        <v>66.619390843193969</v>
      </c>
      <c r="AB913" s="17">
        <v>0.30738506156334622</v>
      </c>
      <c r="AC913" s="17">
        <v>0.32590040612828963</v>
      </c>
      <c r="AD913" s="17">
        <v>0.13889349722360195</v>
      </c>
      <c r="AE913" s="17">
        <v>38.608948245761887</v>
      </c>
      <c r="AF913" s="17">
        <v>0.92307692307692313</v>
      </c>
      <c r="AG913" s="17">
        <v>-0.99999999999999889</v>
      </c>
      <c r="AH913" s="17">
        <v>-0.99999999999999889</v>
      </c>
      <c r="AI913" s="17">
        <v>1.4370999676716832E-2</v>
      </c>
      <c r="AJ913" s="17">
        <v>-2.3900188839488558E-2</v>
      </c>
      <c r="AK913" s="17">
        <v>0.15555453567532679</v>
      </c>
      <c r="AL913" s="17">
        <v>0.33038013658325827</v>
      </c>
      <c r="AM913" s="17">
        <v>-5.0211197680094528E-2</v>
      </c>
      <c r="AN913" s="17">
        <v>1.0114780991762599E-2</v>
      </c>
      <c r="AO913" s="17">
        <v>-0.47750726362572971</v>
      </c>
      <c r="AP913" s="17">
        <v>1.9047702077103577</v>
      </c>
      <c r="AQ913" s="17">
        <v>23.3030761797846</v>
      </c>
      <c r="AR913" s="17">
        <v>0.62968032047592137</v>
      </c>
      <c r="AS913" s="17">
        <v>0.81214782864362189</v>
      </c>
      <c r="AT913" s="17">
        <v>-0.99999999999999889</v>
      </c>
      <c r="AU913" s="17">
        <v>-0.99999999999999889</v>
      </c>
      <c r="AV913" s="17">
        <v>1.1437265167059194</v>
      </c>
      <c r="AW913" s="17">
        <v>69.296855666483225</v>
      </c>
      <c r="AX913" s="17">
        <v>67.194256776068713</v>
      </c>
      <c r="AY913" s="17">
        <v>0.253592091461945</v>
      </c>
      <c r="AZ913" s="17">
        <v>-2.909743489823704</v>
      </c>
      <c r="BA913" s="22">
        <v>1488.7307627708369</v>
      </c>
      <c r="CU913" t="e">
        <v>#N/A</v>
      </c>
      <c r="CV913" t="e">
        <v>#N/A</v>
      </c>
    </row>
    <row r="914" spans="1:100" x14ac:dyDescent="0.25">
      <c r="A914">
        <v>2557</v>
      </c>
      <c r="B914" t="s">
        <v>1321</v>
      </c>
      <c r="C914" s="22">
        <v>3</v>
      </c>
      <c r="D914" s="17">
        <v>4.5887531064603957</v>
      </c>
      <c r="E914" s="17">
        <v>-2.2933523642876237E-3</v>
      </c>
      <c r="F914" s="17">
        <v>2.3289960650953113E-2</v>
      </c>
      <c r="G914" s="17">
        <v>2.3289960650953113E-2</v>
      </c>
      <c r="H914" s="17">
        <v>0.26591161075608166</v>
      </c>
      <c r="I914" s="17">
        <v>0</v>
      </c>
      <c r="J914" s="17">
        <v>15.95469664536491</v>
      </c>
      <c r="K914" s="17">
        <v>0.26591161075608166</v>
      </c>
      <c r="L914" s="17">
        <v>-0.99999999999999845</v>
      </c>
      <c r="M914" s="17">
        <v>-0.99999999999999845</v>
      </c>
      <c r="N914" s="17">
        <v>5.3182322151216272</v>
      </c>
      <c r="O914" s="17">
        <v>20.566739712476252</v>
      </c>
      <c r="P914" s="17">
        <v>-0.25589108587321924</v>
      </c>
      <c r="Q914" s="17">
        <v>-5.6746357951346296</v>
      </c>
      <c r="R914" s="17">
        <v>-2.0031857556775381</v>
      </c>
      <c r="S914" s="17">
        <v>0.33333333333333298</v>
      </c>
      <c r="T914" s="17">
        <v>0.32694962214004375</v>
      </c>
      <c r="U914" s="17">
        <v>0.39801762486514874</v>
      </c>
      <c r="V914" s="17">
        <v>0.1118096401975702</v>
      </c>
      <c r="W914" s="17">
        <v>36.167944391200557</v>
      </c>
      <c r="X914" s="17">
        <v>2.650915974170021</v>
      </c>
      <c r="Y914" s="17">
        <v>-0.99999999999999845</v>
      </c>
      <c r="Z914" s="17">
        <v>-0.99999999999999845</v>
      </c>
      <c r="AA914" s="17">
        <v>61.498655637169982</v>
      </c>
      <c r="AB914" s="17">
        <v>0.17532039199427665</v>
      </c>
      <c r="AC914" s="17">
        <v>-1.8936934314232132E-2</v>
      </c>
      <c r="AD914" s="17">
        <v>0.3902944823528946</v>
      </c>
      <c r="AE914" s="17">
        <v>27.333897001646971</v>
      </c>
      <c r="AF914" s="17">
        <v>0.58333333333333337</v>
      </c>
      <c r="AG914" s="17">
        <v>-0.99999999999999845</v>
      </c>
      <c r="AH914" s="17">
        <v>-0.99999999999999845</v>
      </c>
      <c r="AI914" s="17">
        <v>-4.5617313291008398E-2</v>
      </c>
      <c r="AJ914" s="17">
        <v>0.1118096401975702</v>
      </c>
      <c r="AK914" s="17">
        <v>0.18201412751756468</v>
      </c>
      <c r="AL914" s="17">
        <v>0.12668889655472917</v>
      </c>
      <c r="AM914" s="17">
        <v>-9.6136383256969229E-2</v>
      </c>
      <c r="AN914" s="17">
        <v>-6.4772863194256569E-2</v>
      </c>
      <c r="AO914" s="17">
        <v>-1.4933389438364075</v>
      </c>
      <c r="AP914" s="17">
        <v>-0.98587709708276827</v>
      </c>
      <c r="AQ914" s="17">
        <v>52.122641036565454</v>
      </c>
      <c r="AR914" s="17">
        <v>1.1701102205360958</v>
      </c>
      <c r="AS914" s="17">
        <v>2.9168275849261014</v>
      </c>
      <c r="AT914" s="17">
        <v>-0.99999999999999845</v>
      </c>
      <c r="AU914" s="17">
        <v>-0.99999999999999845</v>
      </c>
      <c r="AV914" s="17">
        <v>-1.9798957950265847</v>
      </c>
      <c r="AW914" s="17">
        <v>81.07951825256346</v>
      </c>
      <c r="AX914" s="17">
        <v>91.348136006500326</v>
      </c>
      <c r="AY914" s="17">
        <v>0.21526854540524848</v>
      </c>
      <c r="AZ914" s="17">
        <v>-0.69629489593414962</v>
      </c>
      <c r="BA914" s="22">
        <v>1455.5353897595112</v>
      </c>
      <c r="CU914" t="e">
        <v>#N/A</v>
      </c>
      <c r="CV914" t="e">
        <v>#N/A</v>
      </c>
    </row>
    <row r="915" spans="1:100" x14ac:dyDescent="0.25">
      <c r="A915">
        <v>2559</v>
      </c>
      <c r="B915" t="s">
        <v>1322</v>
      </c>
      <c r="C915" s="22">
        <v>3</v>
      </c>
      <c r="D915" s="17">
        <v>2.5473370392997068</v>
      </c>
      <c r="E915" s="17">
        <v>-0.44051848679581795</v>
      </c>
      <c r="F915" s="17">
        <v>-0.31870335076487361</v>
      </c>
      <c r="G915" s="17">
        <v>-0.43581338103015455</v>
      </c>
      <c r="H915" s="17">
        <v>8.8556678597140111E-3</v>
      </c>
      <c r="I915" s="17">
        <v>0</v>
      </c>
      <c r="J915" s="17">
        <v>0.53134007158284069</v>
      </c>
      <c r="K915" s="17">
        <v>8.8556678597140111E-3</v>
      </c>
      <c r="L915" s="17">
        <v>-1.0000000000000004</v>
      </c>
      <c r="M915" s="17">
        <v>-1.0000000000000004</v>
      </c>
      <c r="N915" s="17">
        <v>0.17711335719428051</v>
      </c>
      <c r="O915" s="17">
        <v>2.6428637298523916</v>
      </c>
      <c r="P915" s="17">
        <v>-0.97541591090143664</v>
      </c>
      <c r="Q915" s="17">
        <v>0.88561454492554403</v>
      </c>
      <c r="R915" s="17">
        <v>0.14753215388821814</v>
      </c>
      <c r="S915" s="17">
        <v>0.33333333333333348</v>
      </c>
      <c r="T915" s="17">
        <v>0.1920779392942227</v>
      </c>
      <c r="U915" s="17">
        <v>-8.3564878327812855E-2</v>
      </c>
      <c r="V915" s="17">
        <v>-1.0162549733854526E-2</v>
      </c>
      <c r="W915" s="17">
        <v>16.913127068246993</v>
      </c>
      <c r="X915" s="17">
        <v>6.4043073939726747E-2</v>
      </c>
      <c r="Y915" s="17">
        <v>-1.0000000000000004</v>
      </c>
      <c r="Z915" s="17">
        <v>-1.0000000000000004</v>
      </c>
      <c r="AA915" s="17">
        <v>30.896631842664615</v>
      </c>
      <c r="AB915" s="17">
        <v>1.396323370963819E-2</v>
      </c>
      <c r="AC915" s="17">
        <v>5.3764101570894812E-2</v>
      </c>
      <c r="AD915" s="17">
        <v>0.20899211713005561</v>
      </c>
      <c r="AE915" s="17">
        <v>13.835972620529429</v>
      </c>
      <c r="AF915" s="17">
        <v>0.41666666666666669</v>
      </c>
      <c r="AG915" s="17">
        <v>-1.0000000000000004</v>
      </c>
      <c r="AH915" s="17">
        <v>-1.0000000000000004</v>
      </c>
      <c r="AI915" s="17">
        <v>0</v>
      </c>
      <c r="AJ915" s="17">
        <v>-1.0162549733854526E-2</v>
      </c>
      <c r="AK915" s="17">
        <v>0.26732273387523142</v>
      </c>
      <c r="AL915" s="17">
        <v>0.34647890635193734</v>
      </c>
      <c r="AM915" s="17">
        <v>0.10547006282769823</v>
      </c>
      <c r="AN915" s="17">
        <v>0.48585859013918498</v>
      </c>
      <c r="AO915" s="17">
        <v>3.9733652400686132</v>
      </c>
      <c r="AP915" s="17">
        <v>13.878859285239312</v>
      </c>
      <c r="AQ915" s="17">
        <v>17.444467139829833</v>
      </c>
      <c r="AR915" s="17">
        <v>0.43168384456588865</v>
      </c>
      <c r="AS915" s="17">
        <v>7.2898741799440975E-2</v>
      </c>
      <c r="AT915" s="17">
        <v>-1.0000000000000004</v>
      </c>
      <c r="AU915" s="17">
        <v>-1.0000000000000004</v>
      </c>
      <c r="AV915" s="17">
        <v>-0.28828122714193638</v>
      </c>
      <c r="AW915" s="17">
        <v>47.418354857756334</v>
      </c>
      <c r="AX915" s="17">
        <v>46.402099884370884</v>
      </c>
      <c r="AY915" s="17">
        <v>-0.13129153362845686</v>
      </c>
      <c r="AZ915" s="17">
        <v>-21.428352272142508</v>
      </c>
      <c r="BA915" s="22">
        <v>1425.6212073502475</v>
      </c>
      <c r="CU915" t="e">
        <v>#N/A</v>
      </c>
      <c r="CV915" t="e">
        <v>#N/A</v>
      </c>
    </row>
    <row r="916" spans="1:100" x14ac:dyDescent="0.25">
      <c r="A916">
        <v>2560</v>
      </c>
      <c r="B916" t="s">
        <v>1323</v>
      </c>
      <c r="C916" s="22">
        <v>3</v>
      </c>
      <c r="D916" s="17">
        <v>4.6082214634583254</v>
      </c>
      <c r="E916" s="17">
        <v>0</v>
      </c>
      <c r="F916" s="17">
        <v>-0.45722423452358318</v>
      </c>
      <c r="G916" s="17">
        <v>-0.45722423452358318</v>
      </c>
      <c r="H916" s="17">
        <v>0.41230199512332288</v>
      </c>
      <c r="I916" s="17">
        <v>0</v>
      </c>
      <c r="J916" s="17">
        <v>24.738119707399363</v>
      </c>
      <c r="K916" s="17">
        <v>0.41230199512332288</v>
      </c>
      <c r="L916" s="17">
        <v>-0.99999999999999933</v>
      </c>
      <c r="M916" s="17">
        <v>-0.99999999999999933</v>
      </c>
      <c r="N916" s="17">
        <v>8.2460399024664532</v>
      </c>
      <c r="O916" s="17">
        <v>28.889116936334123</v>
      </c>
      <c r="P916" s="17">
        <v>-0.78823314264252209</v>
      </c>
      <c r="Q916" s="17">
        <v>-4.8989825378652334</v>
      </c>
      <c r="R916" s="17">
        <v>-1.6549709594186173</v>
      </c>
      <c r="S916" s="17">
        <v>0.33333333333333331</v>
      </c>
      <c r="T916" s="17">
        <v>0.3622341819974485</v>
      </c>
      <c r="U916" s="17">
        <v>0.31689950067108652</v>
      </c>
      <c r="V916" s="17">
        <v>-2.5273441480619746E-2</v>
      </c>
      <c r="W916" s="17">
        <v>22.995663175917027</v>
      </c>
      <c r="X916" s="17">
        <v>1.428123722672201</v>
      </c>
      <c r="Y916" s="17">
        <v>-0.99999999999999933</v>
      </c>
      <c r="Z916" s="17">
        <v>-0.99999999999999933</v>
      </c>
      <c r="AA916" s="17">
        <v>29.575699700090368</v>
      </c>
      <c r="AB916" s="17">
        <v>-9.4582714740285387E-2</v>
      </c>
      <c r="AC916" s="17">
        <v>0.15345909882167552</v>
      </c>
      <c r="AD916" s="17">
        <v>0.10582376559044943</v>
      </c>
      <c r="AE916" s="17">
        <v>8.2350074835919695</v>
      </c>
      <c r="AF916" s="17">
        <v>0.18181818181818182</v>
      </c>
      <c r="AG916" s="17">
        <v>-0.99999999999999933</v>
      </c>
      <c r="AH916" s="17">
        <v>-0.99999999999999933</v>
      </c>
      <c r="AI916" s="17">
        <v>-3.25633085296307E-2</v>
      </c>
      <c r="AJ916" s="17">
        <v>-2.5273441480619746E-2</v>
      </c>
      <c r="AK916" s="17">
        <v>0.17713798301208206</v>
      </c>
      <c r="AL916" s="17">
        <v>-2.8375801269903966E-3</v>
      </c>
      <c r="AM916" s="17">
        <v>0.71183004587408905</v>
      </c>
      <c r="AN916" s="17">
        <v>-8.5381935924213476E-2</v>
      </c>
      <c r="AO916" s="17">
        <v>18.681441061912629</v>
      </c>
      <c r="AP916" s="17">
        <v>-2.1487362987402876</v>
      </c>
      <c r="AQ916" s="17">
        <v>47.733782883316394</v>
      </c>
      <c r="AR916" s="17">
        <v>0.98719357452124856</v>
      </c>
      <c r="AS916" s="17">
        <v>1.8404257177955234</v>
      </c>
      <c r="AT916" s="17">
        <v>-0.99999999999999933</v>
      </c>
      <c r="AU916" s="17">
        <v>-0.99999999999999933</v>
      </c>
      <c r="AV916" s="17">
        <v>-2.1121951939422003</v>
      </c>
      <c r="AW916" s="17">
        <v>56.316080337684163</v>
      </c>
      <c r="AX916" s="17">
        <v>53.137470019029585</v>
      </c>
      <c r="AY916" s="17">
        <v>0.10862074450731804</v>
      </c>
      <c r="AZ916" s="17">
        <v>-31.435506768224506</v>
      </c>
      <c r="BA916" s="22">
        <v>1433.4289966231083</v>
      </c>
      <c r="CU916" t="e">
        <v>#N/A</v>
      </c>
      <c r="CV916" t="e">
        <v>#N/A</v>
      </c>
    </row>
    <row r="917" spans="1:100" x14ac:dyDescent="0.25">
      <c r="A917">
        <v>2574</v>
      </c>
      <c r="B917" t="s">
        <v>1324</v>
      </c>
      <c r="C917" s="22">
        <v>3</v>
      </c>
      <c r="D917" s="17">
        <v>3.8552827775289265</v>
      </c>
      <c r="E917" s="17">
        <v>0</v>
      </c>
      <c r="F917" s="17">
        <v>-0.8602647943193964</v>
      </c>
      <c r="G917" s="17">
        <v>-0.8602647943193964</v>
      </c>
      <c r="H917" s="17">
        <v>0.53736558999579398</v>
      </c>
      <c r="I917" s="17">
        <v>0</v>
      </c>
      <c r="J917" s="17">
        <v>32.241935399747646</v>
      </c>
      <c r="K917" s="17">
        <v>0.53736558999579398</v>
      </c>
      <c r="L917" s="17">
        <v>-0.99999999999999889</v>
      </c>
      <c r="M917" s="17">
        <v>-0.99999999999999889</v>
      </c>
      <c r="N917" s="17">
        <v>10.747311799915879</v>
      </c>
      <c r="O917" s="17">
        <v>35.236953382957168</v>
      </c>
      <c r="P917" s="17">
        <v>-1.4460453428012692</v>
      </c>
      <c r="Q917" s="17">
        <v>-1.7495944873216787</v>
      </c>
      <c r="R917" s="17">
        <v>-0.65965018438115741</v>
      </c>
      <c r="S917" s="17">
        <v>0.37784042659505668</v>
      </c>
      <c r="T917" s="17">
        <v>0.37730820182871305</v>
      </c>
      <c r="U917" s="17">
        <v>0.46591249901717674</v>
      </c>
      <c r="V917" s="17">
        <v>-7.3082605641859189E-3</v>
      </c>
      <c r="W917" s="17">
        <v>27.055491075238656</v>
      </c>
      <c r="X917" s="17">
        <v>2.0815583396069477</v>
      </c>
      <c r="Y917" s="17">
        <v>-0.99999999999999889</v>
      </c>
      <c r="Z917" s="17">
        <v>-0.99999999999999889</v>
      </c>
      <c r="AA917" s="17">
        <v>88.204688617385216</v>
      </c>
      <c r="AB917" s="17">
        <v>0.40865670027327866</v>
      </c>
      <c r="AC917" s="17">
        <v>0.64688354188126063</v>
      </c>
      <c r="AD917" s="17">
        <v>0.18063671237601481</v>
      </c>
      <c r="AE917" s="17">
        <v>61.808847726527731</v>
      </c>
      <c r="AF917" s="17">
        <v>0.875</v>
      </c>
      <c r="AG917" s="17">
        <v>-0.99999999999999889</v>
      </c>
      <c r="AH917" s="17">
        <v>-0.99999999999999889</v>
      </c>
      <c r="AI917" s="17">
        <v>0</v>
      </c>
      <c r="AJ917" s="17">
        <v>-7.3082605641859189E-3</v>
      </c>
      <c r="AK917" s="17">
        <v>0.15940631889881737</v>
      </c>
      <c r="AL917" s="17">
        <v>-1.5840590342871261E-2</v>
      </c>
      <c r="AM917" s="17">
        <v>-0.12334405322116249</v>
      </c>
      <c r="AN917" s="17">
        <v>0.46413336485099371</v>
      </c>
      <c r="AO917" s="17">
        <v>-2.2865697360349762</v>
      </c>
      <c r="AP917" s="17">
        <v>11.524131169560485</v>
      </c>
      <c r="AQ917" s="17">
        <v>59.297426474986302</v>
      </c>
      <c r="AR917" s="17">
        <v>1.2137528668767605</v>
      </c>
      <c r="AS917" s="17">
        <v>2.618923929602742</v>
      </c>
      <c r="AT917" s="17">
        <v>-0.99999999999999889</v>
      </c>
      <c r="AU917" s="17">
        <v>-0.99999999999999889</v>
      </c>
      <c r="AV917" s="17">
        <v>-1.5199149787005541</v>
      </c>
      <c r="AW917" s="17">
        <v>134.96577316990286</v>
      </c>
      <c r="AX917" s="17">
        <v>134.23494711348425</v>
      </c>
      <c r="AY917" s="17">
        <v>0.28633491817858769</v>
      </c>
      <c r="AZ917" s="17">
        <v>59.494438725912175</v>
      </c>
      <c r="BA917" s="22">
        <v>1522.7614680293409</v>
      </c>
      <c r="CU917" t="e">
        <v>#N/A</v>
      </c>
      <c r="CV917" t="e">
        <v>#N/A</v>
      </c>
    </row>
    <row r="918" spans="1:100" x14ac:dyDescent="0.25">
      <c r="A918">
        <v>2576</v>
      </c>
      <c r="B918" t="s">
        <v>1325</v>
      </c>
      <c r="C918" s="22">
        <v>3</v>
      </c>
      <c r="D918" s="17">
        <v>4.1230104599445836</v>
      </c>
      <c r="E918" s="17">
        <v>-1.0490766876823971E-2</v>
      </c>
      <c r="F918" s="17">
        <v>-6.5878884965347217E-2</v>
      </c>
      <c r="G918" s="17">
        <v>-6.5878884965347217E-2</v>
      </c>
      <c r="H918" s="17">
        <v>3.3357868344581432E-2</v>
      </c>
      <c r="I918" s="17">
        <v>0</v>
      </c>
      <c r="J918" s="17">
        <v>2.0014721006748855</v>
      </c>
      <c r="K918" s="17">
        <v>3.3357868344581432E-2</v>
      </c>
      <c r="L918" s="17">
        <v>-0.99999999999999978</v>
      </c>
      <c r="M918" s="17">
        <v>-0.99999999999999978</v>
      </c>
      <c r="N918" s="17">
        <v>0.66715736689162886</v>
      </c>
      <c r="O918" s="17">
        <v>6.0586036756541244</v>
      </c>
      <c r="P918" s="17">
        <v>0.92791004657725618</v>
      </c>
      <c r="Q918" s="17">
        <v>7.5431254872909345E-4</v>
      </c>
      <c r="R918" s="17">
        <v>0.10589835279683933</v>
      </c>
      <c r="S918" s="17">
        <v>0.33333333333333326</v>
      </c>
      <c r="T918" s="17">
        <v>0.40949787052979297</v>
      </c>
      <c r="U918" s="17">
        <v>0.31952432456127028</v>
      </c>
      <c r="V918" s="17">
        <v>-5.9880668713743149E-3</v>
      </c>
      <c r="W918" s="17">
        <v>40.920383728337669</v>
      </c>
      <c r="X918" s="17">
        <v>2.0278067697318405</v>
      </c>
      <c r="Y918" s="17">
        <v>-0.99999999999999978</v>
      </c>
      <c r="Z918" s="17">
        <v>-0.99999999999999978</v>
      </c>
      <c r="AA918" s="17">
        <v>84.881918968053256</v>
      </c>
      <c r="AB918" s="17">
        <v>0.13224272910592119</v>
      </c>
      <c r="AC918" s="17">
        <v>0.30023613215165962</v>
      </c>
      <c r="AD918" s="17">
        <v>0.44463387648079511</v>
      </c>
      <c r="AE918" s="17">
        <v>43.855636886918816</v>
      </c>
      <c r="AF918" s="17">
        <v>0.66666666666666663</v>
      </c>
      <c r="AG918" s="17">
        <v>-0.99999999999999978</v>
      </c>
      <c r="AH918" s="17">
        <v>-0.99999999999999978</v>
      </c>
      <c r="AI918" s="17">
        <v>0</v>
      </c>
      <c r="AJ918" s="17">
        <v>-5.9880668713743149E-3</v>
      </c>
      <c r="AK918" s="17">
        <v>0.33006348646295691</v>
      </c>
      <c r="AL918" s="17">
        <v>-6.9497629307170364E-2</v>
      </c>
      <c r="AM918" s="17">
        <v>0.30980498919199084</v>
      </c>
      <c r="AN918" s="17">
        <v>0.23859818343085876</v>
      </c>
      <c r="AO918" s="17">
        <v>9.3954421621145521</v>
      </c>
      <c r="AP918" s="17">
        <v>5.6174664392356188</v>
      </c>
      <c r="AQ918" s="17">
        <v>42.921855829012564</v>
      </c>
      <c r="AR918" s="17">
        <v>1.0563674615530219</v>
      </c>
      <c r="AS918" s="17">
        <v>2.0611646380764204</v>
      </c>
      <c r="AT918" s="17">
        <v>-0.99999999999999978</v>
      </c>
      <c r="AU918" s="17">
        <v>-0.99999999999999978</v>
      </c>
      <c r="AV918" s="17">
        <v>4.00194678314921E-2</v>
      </c>
      <c r="AW918" s="17">
        <v>96.557989082943052</v>
      </c>
      <c r="AX918" s="17">
        <v>95.959182395805627</v>
      </c>
      <c r="AY918" s="17">
        <v>0.35252053050139148</v>
      </c>
      <c r="AZ918" s="17">
        <v>37.405969491028031</v>
      </c>
      <c r="BA918" s="22">
        <v>1559.1111762746348</v>
      </c>
      <c r="CU918" t="e">
        <v>#N/A</v>
      </c>
      <c r="CV918" t="e">
        <v>#N/A</v>
      </c>
    </row>
    <row r="919" spans="1:100" x14ac:dyDescent="0.25">
      <c r="A919">
        <v>2577</v>
      </c>
      <c r="B919" t="s">
        <v>1326</v>
      </c>
      <c r="C919" s="22">
        <v>3</v>
      </c>
      <c r="D919" s="17">
        <v>4.7471664240144911</v>
      </c>
      <c r="E919" s="17">
        <v>-0.27596458802834856</v>
      </c>
      <c r="F919" s="17">
        <v>0.65808525851895583</v>
      </c>
      <c r="G919" s="17">
        <v>0.58709363570911133</v>
      </c>
      <c r="H919" s="17">
        <v>0.38681557502886121</v>
      </c>
      <c r="I919" s="17">
        <v>0</v>
      </c>
      <c r="J919" s="17">
        <v>23.208934501731676</v>
      </c>
      <c r="K919" s="17">
        <v>0.38681557502886121</v>
      </c>
      <c r="L919" s="17">
        <v>-1.0000000000000002</v>
      </c>
      <c r="M919" s="17">
        <v>-1.0000000000000002</v>
      </c>
      <c r="N919" s="17">
        <v>7.7363115005772221</v>
      </c>
      <c r="O919" s="17">
        <v>28.543194561455277</v>
      </c>
      <c r="P919" s="17">
        <v>-1.8277726715062042E-2</v>
      </c>
      <c r="Q919" s="17">
        <v>1.2325297659182586</v>
      </c>
      <c r="R919" s="17">
        <v>0.26813352965190573</v>
      </c>
      <c r="S919" s="17">
        <v>0.33333333333333326</v>
      </c>
      <c r="T919" s="17">
        <v>0.2484806923727691</v>
      </c>
      <c r="U919" s="17">
        <v>-2.2336884737878815E-2</v>
      </c>
      <c r="V919" s="17">
        <v>-7.5619852306041749E-2</v>
      </c>
      <c r="W919" s="17">
        <v>3.8816685453328259</v>
      </c>
      <c r="X919" s="17">
        <v>-0.43292084307108841</v>
      </c>
      <c r="Y919" s="17">
        <v>-1.0000000000000002</v>
      </c>
      <c r="Z919" s="17">
        <v>-1.0000000000000002</v>
      </c>
      <c r="AA919" s="17">
        <v>29.731668897463368</v>
      </c>
      <c r="AB919" s="17">
        <v>0.14506373133686093</v>
      </c>
      <c r="AC919" s="17">
        <v>9.4693550188859485E-2</v>
      </c>
      <c r="AD919" s="17">
        <v>0.27188005492385203</v>
      </c>
      <c r="AE919" s="17">
        <v>25.581866822478602</v>
      </c>
      <c r="AF919" s="17">
        <v>0.33333333333333331</v>
      </c>
      <c r="AG919" s="17">
        <v>-1.0000000000000002</v>
      </c>
      <c r="AH919" s="17">
        <v>-1.0000000000000002</v>
      </c>
      <c r="AI919" s="17">
        <v>-1.2764374555882765E-2</v>
      </c>
      <c r="AJ919" s="17">
        <v>-7.5619852306041749E-2</v>
      </c>
      <c r="AK919" s="17">
        <v>-3.3245476341140147E-2</v>
      </c>
      <c r="AL919" s="17">
        <v>6.8310054691243308E-2</v>
      </c>
      <c r="AM919" s="17">
        <v>0.34832844058586726</v>
      </c>
      <c r="AN919" s="17">
        <v>0.18982262761221155</v>
      </c>
      <c r="AO919" s="17">
        <v>8.5419836329409833</v>
      </c>
      <c r="AP919" s="17">
        <v>5.087115963761506</v>
      </c>
      <c r="AQ919" s="17">
        <v>27.090603047064516</v>
      </c>
      <c r="AR919" s="17">
        <v>0.48385728866218203</v>
      </c>
      <c r="AS919" s="17">
        <v>-4.6105268042227573E-2</v>
      </c>
      <c r="AT919" s="17">
        <v>-1.0000000000000002</v>
      </c>
      <c r="AU919" s="17">
        <v>-1.0000000000000002</v>
      </c>
      <c r="AV919" s="17">
        <v>0.85522716536101684</v>
      </c>
      <c r="AW919" s="17">
        <v>63.361979422680136</v>
      </c>
      <c r="AX919" s="17">
        <v>55.544706700958294</v>
      </c>
      <c r="AY919" s="17">
        <v>-6.1676811006042109E-2</v>
      </c>
      <c r="AZ919" s="17">
        <v>-52.277405813164393</v>
      </c>
      <c r="BA919" s="22">
        <v>1386.3643921267833</v>
      </c>
      <c r="CU919" t="e">
        <v>#N/A</v>
      </c>
      <c r="CV919" t="e">
        <v>#N/A</v>
      </c>
    </row>
    <row r="920" spans="1:100" x14ac:dyDescent="0.25">
      <c r="A920">
        <v>2579</v>
      </c>
      <c r="B920" t="s">
        <v>1327</v>
      </c>
      <c r="C920" s="22">
        <v>3</v>
      </c>
      <c r="D920" s="17">
        <v>4.9829673493281632</v>
      </c>
      <c r="E920" s="17">
        <v>3.1975592481069966E-2</v>
      </c>
      <c r="F920" s="17">
        <v>-8.5042818065554346E-2</v>
      </c>
      <c r="G920" s="17">
        <v>-8.5042818065554346E-2</v>
      </c>
      <c r="H920" s="17">
        <v>-6.2469477756674212E-2</v>
      </c>
      <c r="I920" s="17">
        <v>0</v>
      </c>
      <c r="J920" s="17">
        <v>-3.7481686654004558</v>
      </c>
      <c r="K920" s="17">
        <v>-6.2469477756674212E-2</v>
      </c>
      <c r="L920" s="17">
        <v>-1.0000000000000013</v>
      </c>
      <c r="M920" s="17">
        <v>-1.0000000000000013</v>
      </c>
      <c r="N920" s="17">
        <v>-1.2493895551334846</v>
      </c>
      <c r="O920" s="17">
        <v>1.1497558658621587</v>
      </c>
      <c r="P920" s="17">
        <v>-0.11505634390633203</v>
      </c>
      <c r="Q920" s="17">
        <v>2.3879507470427375</v>
      </c>
      <c r="R920" s="17">
        <v>0.6899324878986981</v>
      </c>
      <c r="S920" s="17">
        <v>0.3333333333333337</v>
      </c>
      <c r="T920" s="17">
        <v>0.32867960775441285</v>
      </c>
      <c r="U920" s="17">
        <v>0.13580705614526303</v>
      </c>
      <c r="V920" s="17">
        <v>-1.1482247864242189E-3</v>
      </c>
      <c r="W920" s="17">
        <v>34.365650008130373</v>
      </c>
      <c r="X920" s="17">
        <v>1.2372630608286652</v>
      </c>
      <c r="Y920" s="17">
        <v>-1.0000000000000013</v>
      </c>
      <c r="Z920" s="17">
        <v>-1.0000000000000013</v>
      </c>
      <c r="AA920" s="17">
        <v>72.777674876427412</v>
      </c>
      <c r="AB920" s="17">
        <v>0.29877524758823581</v>
      </c>
      <c r="AC920" s="17">
        <v>0.27785748562749601</v>
      </c>
      <c r="AD920" s="17">
        <v>0.17780911439223501</v>
      </c>
      <c r="AE920" s="17">
        <v>37.722092380398351</v>
      </c>
      <c r="AF920" s="17">
        <v>0.61538461538461542</v>
      </c>
      <c r="AG920" s="17">
        <v>-1.0000000000000013</v>
      </c>
      <c r="AH920" s="17">
        <v>-1.0000000000000013</v>
      </c>
      <c r="AI920" s="17">
        <v>1.3466083958425518E-2</v>
      </c>
      <c r="AJ920" s="17">
        <v>-1.1482247864242189E-3</v>
      </c>
      <c r="AK920" s="17">
        <v>-0.36370893324765685</v>
      </c>
      <c r="AL920" s="17">
        <v>1.1799930270216688</v>
      </c>
      <c r="AM920" s="17">
        <v>0.10925819660761826</v>
      </c>
      <c r="AN920" s="17">
        <v>0.10650154567890442</v>
      </c>
      <c r="AO920" s="17">
        <v>0.91291024895217432</v>
      </c>
      <c r="AP920" s="17">
        <v>8.5625037770809573</v>
      </c>
      <c r="AQ920" s="17">
        <v>30.617481342729935</v>
      </c>
      <c r="AR920" s="17">
        <v>0.79667177244658527</v>
      </c>
      <c r="AS920" s="17">
        <v>1.1747935830719913</v>
      </c>
      <c r="AT920" s="17">
        <v>-1.0000000000000013</v>
      </c>
      <c r="AU920" s="17">
        <v>-1.0000000000000013</v>
      </c>
      <c r="AV920" s="17">
        <v>0.60488966983314407</v>
      </c>
      <c r="AW920" s="17">
        <v>82.48993451937055</v>
      </c>
      <c r="AX920" s="17">
        <v>82.644433719896625</v>
      </c>
      <c r="AY920" s="17">
        <v>0.35768260760718662</v>
      </c>
      <c r="AZ920" s="17">
        <v>30.159475971125477</v>
      </c>
      <c r="BA920" s="22">
        <v>1508.9235724406906</v>
      </c>
      <c r="CU920" t="e">
        <v>#N/A</v>
      </c>
      <c r="CV920" t="e">
        <v>#N/A</v>
      </c>
    </row>
    <row r="921" spans="1:100" x14ac:dyDescent="0.25">
      <c r="A921">
        <v>2582</v>
      </c>
      <c r="B921" t="s">
        <v>1328</v>
      </c>
      <c r="C921" s="22">
        <v>3</v>
      </c>
      <c r="D921" s="17">
        <v>5.1046527876761205</v>
      </c>
      <c r="E921" s="17">
        <v>0</v>
      </c>
      <c r="F921" s="17">
        <v>-2.2340709033538548</v>
      </c>
      <c r="G921" s="17">
        <v>-2.2340709033538548</v>
      </c>
      <c r="H921" s="17">
        <v>0.63544038561475658</v>
      </c>
      <c r="I921" s="17">
        <v>0</v>
      </c>
      <c r="J921" s="17">
        <v>38.126423136885407</v>
      </c>
      <c r="K921" s="17">
        <v>0.63544038561475658</v>
      </c>
      <c r="L921" s="17">
        <v>-1.0000000000000004</v>
      </c>
      <c r="M921" s="17">
        <v>-1.0000000000000004</v>
      </c>
      <c r="N921" s="17">
        <v>12.708807712295137</v>
      </c>
      <c r="O921" s="17">
        <v>40.997005021207663</v>
      </c>
      <c r="P921" s="17">
        <v>0.1154218540574522</v>
      </c>
      <c r="Q921" s="17">
        <v>-10.63303739192491</v>
      </c>
      <c r="R921" s="17">
        <v>-3.5647422289888659</v>
      </c>
      <c r="S921" s="17">
        <v>0.33333333333333337</v>
      </c>
      <c r="T921" s="17">
        <v>0.36151389483802632</v>
      </c>
      <c r="U921" s="17">
        <v>7.2671076150373465E-2</v>
      </c>
      <c r="V921" s="17">
        <v>8.3402002376887531E-4</v>
      </c>
      <c r="W921" s="17">
        <v>5.3164775492298206</v>
      </c>
      <c r="X921" s="17">
        <v>0.38327582880540317</v>
      </c>
      <c r="Y921" s="17">
        <v>-1.0000000000000004</v>
      </c>
      <c r="Z921" s="17">
        <v>-1.0000000000000004</v>
      </c>
      <c r="AA921" s="17">
        <v>48.186572651948374</v>
      </c>
      <c r="AB921" s="17">
        <v>0.49342915486673411</v>
      </c>
      <c r="AC921" s="17">
        <v>0.23802253426375833</v>
      </c>
      <c r="AD921" s="17">
        <v>0.19724505750365581</v>
      </c>
      <c r="AE921" s="17">
        <v>46.434837331707421</v>
      </c>
      <c r="AF921" s="17">
        <v>0.8571428571428571</v>
      </c>
      <c r="AG921" s="17">
        <v>-1.0000000000000004</v>
      </c>
      <c r="AH921" s="17">
        <v>-1.0000000000000004</v>
      </c>
      <c r="AI921" s="17">
        <v>-0.10757950002423933</v>
      </c>
      <c r="AJ921" s="17">
        <v>8.3402002376887531E-4</v>
      </c>
      <c r="AK921" s="17">
        <v>0.11764932709891845</v>
      </c>
      <c r="AL921" s="17">
        <v>6.9475690918313862E-2</v>
      </c>
      <c r="AM921" s="17">
        <v>-3.5229945312243702E-2</v>
      </c>
      <c r="AN921" s="17">
        <v>0.26721320120633946</v>
      </c>
      <c r="AO921" s="17">
        <v>-0.29250199731150101</v>
      </c>
      <c r="AP921" s="17">
        <v>7.0277084847500575</v>
      </c>
      <c r="AQ921" s="17">
        <v>43.442900686115252</v>
      </c>
      <c r="AR921" s="17">
        <v>0.76835232434550216</v>
      </c>
      <c r="AS921" s="17">
        <v>1.01871621442016</v>
      </c>
      <c r="AT921" s="17">
        <v>-1.0000000000000004</v>
      </c>
      <c r="AU921" s="17">
        <v>-1.0000000000000004</v>
      </c>
      <c r="AV921" s="17">
        <v>-5.798813132342719</v>
      </c>
      <c r="AW921" s="17">
        <v>96.211286157906116</v>
      </c>
      <c r="AX921" s="17">
        <v>94.143098159798186</v>
      </c>
      <c r="AY921" s="17">
        <v>0.27451146713688052</v>
      </c>
      <c r="AZ921" s="17">
        <v>47.943942629381318</v>
      </c>
      <c r="BA921" s="22">
        <v>1500.5025799189089</v>
      </c>
      <c r="CU921" t="e">
        <v>#N/A</v>
      </c>
      <c r="CV921" t="e">
        <v>#N/A</v>
      </c>
    </row>
    <row r="922" spans="1:100" x14ac:dyDescent="0.25">
      <c r="A922">
        <v>2583</v>
      </c>
      <c r="B922" t="s">
        <v>455</v>
      </c>
      <c r="C922" s="22">
        <v>3</v>
      </c>
      <c r="D922" s="17">
        <v>2.606565159361224</v>
      </c>
      <c r="E922" s="17">
        <v>0</v>
      </c>
      <c r="F922" s="17">
        <v>0.30134789451647526</v>
      </c>
      <c r="G922" s="17">
        <v>0.30134789451647526</v>
      </c>
      <c r="H922" s="17">
        <v>0.1725635939329134</v>
      </c>
      <c r="I922" s="17">
        <v>0</v>
      </c>
      <c r="J922" s="17">
        <v>10.353815635974803</v>
      </c>
      <c r="K922" s="17">
        <v>0.1725635939329134</v>
      </c>
      <c r="L922" s="17">
        <v>-0.99999999999999989</v>
      </c>
      <c r="M922" s="17">
        <v>-0.99999999999999989</v>
      </c>
      <c r="N922" s="17">
        <v>3.4512718786582681</v>
      </c>
      <c r="O922" s="17">
        <v>13.261728689852511</v>
      </c>
      <c r="P922" s="17">
        <v>2.1022686756620543</v>
      </c>
      <c r="Q922" s="17">
        <v>-0.94931681899399056</v>
      </c>
      <c r="R922" s="17">
        <v>-0.13800899891458263</v>
      </c>
      <c r="S922" s="17">
        <v>0.33333333333333331</v>
      </c>
      <c r="T922" s="17">
        <v>0.2738447984691022</v>
      </c>
      <c r="U922" s="17">
        <v>-7.9065669547499468E-2</v>
      </c>
      <c r="V922" s="17">
        <v>1.4657210394838145E-2</v>
      </c>
      <c r="W922" s="17">
        <v>14.808243148674432</v>
      </c>
      <c r="X922" s="17">
        <v>0.14680658718432193</v>
      </c>
      <c r="Y922" s="17">
        <v>-0.99999999999999989</v>
      </c>
      <c r="Z922" s="17">
        <v>-0.99999999999999989</v>
      </c>
      <c r="AA922" s="17">
        <v>20.619617719476238</v>
      </c>
      <c r="AB922" s="17">
        <v>8.4054488373098021E-2</v>
      </c>
      <c r="AC922" s="17">
        <v>0.17817230102417486</v>
      </c>
      <c r="AD922" s="17">
        <v>-0.14323911800294484</v>
      </c>
      <c r="AE922" s="17">
        <v>5.9493835697164039</v>
      </c>
      <c r="AF922" s="17">
        <v>0.3</v>
      </c>
      <c r="AG922" s="17">
        <v>-0.99999999999999989</v>
      </c>
      <c r="AH922" s="17">
        <v>-0.99999999999999989</v>
      </c>
      <c r="AI922" s="17">
        <v>7.4360456116470096E-3</v>
      </c>
      <c r="AJ922" s="17">
        <v>1.4657210394838145E-2</v>
      </c>
      <c r="AK922" s="17">
        <v>-4.1097602157643118E-2</v>
      </c>
      <c r="AL922" s="17">
        <v>0.15324063407951727</v>
      </c>
      <c r="AM922" s="17">
        <v>-1.5974602544097626E-2</v>
      </c>
      <c r="AN922" s="17">
        <v>-8.9115284721098753E-2</v>
      </c>
      <c r="AO922" s="17">
        <v>-0.60485307439065594</v>
      </c>
      <c r="AP922" s="17">
        <v>-1.4616789476298824</v>
      </c>
      <c r="AQ922" s="17">
        <v>25.162058784649219</v>
      </c>
      <c r="AR922" s="17">
        <v>0.54276967264977405</v>
      </c>
      <c r="AS922" s="17">
        <v>0.31937018111723536</v>
      </c>
      <c r="AT922" s="17">
        <v>-0.99999999999999989</v>
      </c>
      <c r="AU922" s="17">
        <v>-0.99999999999999989</v>
      </c>
      <c r="AV922" s="17">
        <v>0.16333889560189241</v>
      </c>
      <c r="AW922" s="17">
        <v>32.41966746169885</v>
      </c>
      <c r="AX922" s="17">
        <v>34.034109413415599</v>
      </c>
      <c r="AY922" s="17">
        <v>0.18662542484525932</v>
      </c>
      <c r="AZ922" s="17">
        <v>-42.383961035666879</v>
      </c>
      <c r="BA922" s="22">
        <v>1358.2807576974049</v>
      </c>
      <c r="CU922" t="e">
        <v>#N/A</v>
      </c>
      <c r="CV922" t="e">
        <v>#N/A</v>
      </c>
    </row>
    <row r="923" spans="1:100" x14ac:dyDescent="0.25">
      <c r="A923">
        <v>2585</v>
      </c>
      <c r="B923" t="s">
        <v>1329</v>
      </c>
      <c r="C923" s="22">
        <v>3</v>
      </c>
      <c r="D923" s="17">
        <v>2.7035356711367227</v>
      </c>
      <c r="E923" s="17">
        <v>0</v>
      </c>
      <c r="F923" s="17">
        <v>-0.44099830170139276</v>
      </c>
      <c r="G923" s="17">
        <v>-0.44099830170139276</v>
      </c>
      <c r="H923" s="17">
        <v>0.2466307059636349</v>
      </c>
      <c r="I923" s="17">
        <v>0</v>
      </c>
      <c r="J923" s="17">
        <v>14.797842357818087</v>
      </c>
      <c r="K923" s="17">
        <v>0.2466307059636349</v>
      </c>
      <c r="L923" s="17">
        <v>-0.99999999999999956</v>
      </c>
      <c r="M923" s="17">
        <v>-0.99999999999999956</v>
      </c>
      <c r="N923" s="17">
        <v>4.9326141192726949</v>
      </c>
      <c r="O923" s="17">
        <v>17.060379727253427</v>
      </c>
      <c r="P923" s="17">
        <v>-5.8469466485145255E-3</v>
      </c>
      <c r="Q923" s="17">
        <v>3.5463079687889261</v>
      </c>
      <c r="R923" s="17">
        <v>1.2303346275339326</v>
      </c>
      <c r="S923" s="17">
        <v>0.33333333333333326</v>
      </c>
      <c r="T923" s="17">
        <v>0.33333333333333326</v>
      </c>
      <c r="U923" s="17">
        <v>-2.4677872438115421E-3</v>
      </c>
      <c r="V923" s="17">
        <v>-8.0647553403545694E-2</v>
      </c>
      <c r="W923" s="17">
        <v>13.476824802226973</v>
      </c>
      <c r="X923" s="17">
        <v>-7.3720508693489395E-2</v>
      </c>
      <c r="Y923" s="17">
        <v>-0.99999999999999956</v>
      </c>
      <c r="Z923" s="17">
        <v>-0.99999999999999956</v>
      </c>
      <c r="AA923" s="17">
        <v>23.041364168084556</v>
      </c>
      <c r="AB923" s="17">
        <v>-4.1149128659806633E-2</v>
      </c>
      <c r="AC923" s="17">
        <v>0.27630802560843643</v>
      </c>
      <c r="AD923" s="17">
        <v>-6.8474802182156888E-2</v>
      </c>
      <c r="AE923" s="17">
        <v>8.3342047383236473</v>
      </c>
      <c r="AF923" s="17">
        <v>0.45454545454545453</v>
      </c>
      <c r="AG923" s="17">
        <v>-0.99999999999999956</v>
      </c>
      <c r="AH923" s="17">
        <v>-0.99999999999999956</v>
      </c>
      <c r="AI923" s="17">
        <v>-6.8113262338427927E-3</v>
      </c>
      <c r="AJ923" s="17">
        <v>-8.0647553403545694E-2</v>
      </c>
      <c r="AK923" s="17">
        <v>-0.28608457819117744</v>
      </c>
      <c r="AL923" s="17">
        <v>0.46807176716834126</v>
      </c>
      <c r="AM923" s="17">
        <v>0.16531279426689005</v>
      </c>
      <c r="AN923" s="17">
        <v>-3.8150430788157233E-2</v>
      </c>
      <c r="AO923" s="17">
        <v>2.7023969657163636</v>
      </c>
      <c r="AP923" s="17">
        <v>1.386598066137775</v>
      </c>
      <c r="AQ923" s="17">
        <v>28.274667160045063</v>
      </c>
      <c r="AR923" s="17">
        <v>0.58355132601930937</v>
      </c>
      <c r="AS923" s="17">
        <v>0.17291019727014578</v>
      </c>
      <c r="AT923" s="17">
        <v>-0.99999999999999956</v>
      </c>
      <c r="AU923" s="17">
        <v>-0.99999999999999956</v>
      </c>
      <c r="AV923" s="17">
        <v>0.78933632583254021</v>
      </c>
      <c r="AW923" s="17">
        <v>41.488341961475754</v>
      </c>
      <c r="AX923" s="17">
        <v>33.287360096444317</v>
      </c>
      <c r="AY923" s="17">
        <v>1.5492017740895217E-2</v>
      </c>
      <c r="AZ923" s="17">
        <v>-27.965909730019007</v>
      </c>
      <c r="BA923" s="22">
        <v>1366.2066498829693</v>
      </c>
      <c r="CU923" t="e">
        <v>#N/A</v>
      </c>
      <c r="CV923" t="e">
        <v>#N/A</v>
      </c>
    </row>
    <row r="924" spans="1:100" x14ac:dyDescent="0.25">
      <c r="A924">
        <v>2586</v>
      </c>
      <c r="B924" t="s">
        <v>1330</v>
      </c>
      <c r="C924" s="22">
        <v>3</v>
      </c>
      <c r="D924" s="17">
        <v>4.4285313701061586</v>
      </c>
      <c r="E924" s="17">
        <v>-0.17209859283772533</v>
      </c>
      <c r="F924" s="17">
        <v>-1.0789546926281539</v>
      </c>
      <c r="G924" s="17">
        <v>-1.1301887687809422</v>
      </c>
      <c r="H924" s="17">
        <v>3.0000928196691944E-2</v>
      </c>
      <c r="I924" s="17">
        <v>0</v>
      </c>
      <c r="J924" s="17">
        <v>1.8000556918015238</v>
      </c>
      <c r="K924" s="17">
        <v>3.0000928196691944E-2</v>
      </c>
      <c r="L924" s="17">
        <v>-1.0000000000000004</v>
      </c>
      <c r="M924" s="17">
        <v>-1.0000000000000004</v>
      </c>
      <c r="N924" s="17">
        <v>0.60001856393383979</v>
      </c>
      <c r="O924" s="17">
        <v>5.0983982931267402</v>
      </c>
      <c r="P924" s="17">
        <v>-1.4914281258715363</v>
      </c>
      <c r="Q924" s="17">
        <v>0.63067902541560428</v>
      </c>
      <c r="R924" s="17">
        <v>8.8488462886683411E-2</v>
      </c>
      <c r="S924" s="17">
        <v>0.33333333333333337</v>
      </c>
      <c r="T924" s="17">
        <v>0.33333333333333337</v>
      </c>
      <c r="U924" s="17">
        <v>0.26015576214908809</v>
      </c>
      <c r="V924" s="17">
        <v>0.11590359841001757</v>
      </c>
      <c r="W924" s="17">
        <v>40.509003961163216</v>
      </c>
      <c r="X924" s="17">
        <v>2.3727103775264333</v>
      </c>
      <c r="Y924" s="17">
        <v>-1.0000000000000004</v>
      </c>
      <c r="Z924" s="17">
        <v>-1.0000000000000004</v>
      </c>
      <c r="AA924" s="17">
        <v>75.066063202552229</v>
      </c>
      <c r="AB924" s="17">
        <v>0.35304398253196739</v>
      </c>
      <c r="AC924" s="17">
        <v>0.29906738805242788</v>
      </c>
      <c r="AD924" s="17">
        <v>3.7260044985651275E-2</v>
      </c>
      <c r="AE924" s="17">
        <v>34.468570778502347</v>
      </c>
      <c r="AF924" s="17">
        <v>0.75</v>
      </c>
      <c r="AG924" s="17">
        <v>-1.0000000000000004</v>
      </c>
      <c r="AH924" s="17">
        <v>-1.0000000000000004</v>
      </c>
      <c r="AI924" s="17">
        <v>6.5378089525931701E-3</v>
      </c>
      <c r="AJ924" s="17">
        <v>0.11590359841001757</v>
      </c>
      <c r="AK924" s="17">
        <v>0.16687294205067366</v>
      </c>
      <c r="AL924" s="17">
        <v>0.13774318962581511</v>
      </c>
      <c r="AM924" s="17">
        <v>0.13574050493439135</v>
      </c>
      <c r="AN924" s="17">
        <v>4.7063849801319793E-2</v>
      </c>
      <c r="AO924" s="17">
        <v>4.2278773336131517</v>
      </c>
      <c r="AP924" s="17">
        <v>1.86531219316207</v>
      </c>
      <c r="AQ924" s="17">
        <v>42.309059652964777</v>
      </c>
      <c r="AR924" s="17">
        <v>1.0427260272257721</v>
      </c>
      <c r="AS924" s="17">
        <v>2.402711305723126</v>
      </c>
      <c r="AT924" s="17">
        <v>-1.0000000000000004</v>
      </c>
      <c r="AU924" s="17">
        <v>-1.0000000000000004</v>
      </c>
      <c r="AV924" s="17">
        <v>-1.0417003058942582</v>
      </c>
      <c r="AW924" s="17">
        <v>82.029773688841047</v>
      </c>
      <c r="AX924" s="17">
        <v>93.750889708894675</v>
      </c>
      <c r="AY924" s="17">
        <v>0.29548211014853876</v>
      </c>
      <c r="AZ924" s="17">
        <v>13.859257219526887</v>
      </c>
      <c r="BA924" s="22">
        <v>1457.2233363332834</v>
      </c>
      <c r="CU924" t="e">
        <v>#N/A</v>
      </c>
      <c r="CV924" t="e">
        <v>#N/A</v>
      </c>
    </row>
    <row r="925" spans="1:100" x14ac:dyDescent="0.25">
      <c r="A925">
        <v>2587</v>
      </c>
      <c r="B925" t="s">
        <v>1331</v>
      </c>
      <c r="C925" s="22">
        <v>3</v>
      </c>
      <c r="D925" s="17">
        <v>5.1480651832147819</v>
      </c>
      <c r="E925" s="17">
        <v>0</v>
      </c>
      <c r="F925" s="17">
        <v>1.4053789167513036</v>
      </c>
      <c r="G925" s="17">
        <v>1.4053789167513036</v>
      </c>
      <c r="H925" s="17">
        <v>6.6192277605307742E-2</v>
      </c>
      <c r="I925" s="17">
        <v>0</v>
      </c>
      <c r="J925" s="17">
        <v>3.9715366563184622</v>
      </c>
      <c r="K925" s="17">
        <v>6.6192277605307742E-2</v>
      </c>
      <c r="L925" s="17">
        <v>-1.0000000000000011</v>
      </c>
      <c r="M925" s="17">
        <v>-1.0000000000000011</v>
      </c>
      <c r="N925" s="17">
        <v>1.323845552106155</v>
      </c>
      <c r="O925" s="17">
        <v>10.524980756284547</v>
      </c>
      <c r="P925" s="17">
        <v>-5.1297507311673721E-3</v>
      </c>
      <c r="Q925" s="17">
        <v>4.4277127013744062</v>
      </c>
      <c r="R925" s="17">
        <v>1.5306632013688946</v>
      </c>
      <c r="S925" s="17">
        <v>0.33333333333333381</v>
      </c>
      <c r="T925" s="17">
        <v>0.33333333333333381</v>
      </c>
      <c r="U925" s="17">
        <v>0.24611496695570775</v>
      </c>
      <c r="V925" s="17">
        <v>7.3395751068231319E-2</v>
      </c>
      <c r="W925" s="17">
        <v>36.799404283411953</v>
      </c>
      <c r="X925" s="17">
        <v>2.0253087632935802</v>
      </c>
      <c r="Y925" s="17">
        <v>-1.0000000000000011</v>
      </c>
      <c r="Z925" s="17">
        <v>-1.0000000000000011</v>
      </c>
      <c r="AA925" s="17">
        <v>79.935133169210417</v>
      </c>
      <c r="AB925" s="17">
        <v>0.192740173321646</v>
      </c>
      <c r="AC925" s="17">
        <v>0.44286054795632274</v>
      </c>
      <c r="AD925" s="17">
        <v>0.1965005924106229</v>
      </c>
      <c r="AE925" s="17">
        <v>41.605065684429576</v>
      </c>
      <c r="AF925" s="17">
        <v>0.6428571428571429</v>
      </c>
      <c r="AG925" s="17">
        <v>-1.0000000000000011</v>
      </c>
      <c r="AH925" s="17">
        <v>-1.0000000000000011</v>
      </c>
      <c r="AI925" s="17">
        <v>-5.4207730573134251E-3</v>
      </c>
      <c r="AJ925" s="17">
        <v>7.3395751068231319E-2</v>
      </c>
      <c r="AK925" s="17">
        <v>-8.4716837043324444E-2</v>
      </c>
      <c r="AL925" s="17">
        <v>0.36296034637400759</v>
      </c>
      <c r="AM925" s="17">
        <v>-6.2241475511813853E-2</v>
      </c>
      <c r="AN925" s="17">
        <v>-1.1385341441241991E-2</v>
      </c>
      <c r="AO925" s="17">
        <v>-1.9796210730119681</v>
      </c>
      <c r="AP925" s="17">
        <v>1.5301681958389883</v>
      </c>
      <c r="AQ925" s="17">
        <v>40.770940939730416</v>
      </c>
      <c r="AR925" s="17">
        <v>0.9861773846906069</v>
      </c>
      <c r="AS925" s="17">
        <v>2.0915010408988857</v>
      </c>
      <c r="AT925" s="17">
        <v>-1.0000000000000011</v>
      </c>
      <c r="AU925" s="17">
        <v>-1.0000000000000011</v>
      </c>
      <c r="AV925" s="17">
        <v>2.9360421181201986</v>
      </c>
      <c r="AW925" s="17">
        <v>91.990282121333976</v>
      </c>
      <c r="AX925" s="17">
        <v>99.221441767010887</v>
      </c>
      <c r="AY925" s="17">
        <v>0.35504933979284059</v>
      </c>
      <c r="AZ925" s="17">
        <v>16.457675116371519</v>
      </c>
      <c r="BA925" s="22">
        <v>1512.7873703025864</v>
      </c>
      <c r="CU925" t="e">
        <v>#N/A</v>
      </c>
      <c r="CV925" t="e">
        <v>#N/A</v>
      </c>
    </row>
    <row r="926" spans="1:100" x14ac:dyDescent="0.25">
      <c r="A926">
        <v>2590</v>
      </c>
      <c r="B926" t="s">
        <v>1332</v>
      </c>
      <c r="C926" s="22">
        <v>3</v>
      </c>
      <c r="D926" s="17">
        <v>4.0221664302967817</v>
      </c>
      <c r="E926" s="17">
        <v>0</v>
      </c>
      <c r="F926" s="17">
        <v>2.9391346341497844</v>
      </c>
      <c r="G926" s="17">
        <v>2.9391346341497844</v>
      </c>
      <c r="H926" s="17">
        <v>0.23512149158809556</v>
      </c>
      <c r="I926" s="17">
        <v>-7.1346091102478656E-3</v>
      </c>
      <c r="J926" s="17">
        <v>13.679212948670866</v>
      </c>
      <c r="K926" s="17">
        <v>0.22798688247784768</v>
      </c>
      <c r="L926" s="17">
        <v>-0.999999999999998</v>
      </c>
      <c r="M926" s="17">
        <v>-0.999999999999998</v>
      </c>
      <c r="N926" s="17">
        <v>4.5597376495569577</v>
      </c>
      <c r="O926" s="17">
        <v>20.640514013117432</v>
      </c>
      <c r="P926" s="17">
        <v>-3.0955873130972887E-2</v>
      </c>
      <c r="Q926" s="17">
        <v>4.0905958660631843</v>
      </c>
      <c r="R926" s="17">
        <v>1.3629000916351179</v>
      </c>
      <c r="S926" s="17">
        <v>0.33333333333333254</v>
      </c>
      <c r="T926" s="17">
        <v>0.33333333333333254</v>
      </c>
      <c r="U926" s="17">
        <v>0.33125120118381018</v>
      </c>
      <c r="V926" s="17">
        <v>0.56919606466454675</v>
      </c>
      <c r="W926" s="17">
        <v>53.565082001487013</v>
      </c>
      <c r="X926" s="17">
        <v>5.1788609769113405</v>
      </c>
      <c r="Y926" s="17">
        <v>-0.999999999999998</v>
      </c>
      <c r="Z926" s="17">
        <v>-0.999999999999998</v>
      </c>
      <c r="AA926" s="17">
        <v>78.692293413282826</v>
      </c>
      <c r="AB926" s="17">
        <v>0.23755559762178621</v>
      </c>
      <c r="AC926" s="17">
        <v>-0.10519041457410594</v>
      </c>
      <c r="AD926" s="17">
        <v>0.34292104335553431</v>
      </c>
      <c r="AE926" s="17">
        <v>23.764311320160754</v>
      </c>
      <c r="AF926" s="17">
        <v>0.88888888888888884</v>
      </c>
      <c r="AG926" s="17">
        <v>-0.999999999999998</v>
      </c>
      <c r="AH926" s="17">
        <v>-0.999999999999998</v>
      </c>
      <c r="AI926" s="17">
        <v>5.0642218450437674E-3</v>
      </c>
      <c r="AJ926" s="17">
        <v>0.56919606466454675</v>
      </c>
      <c r="AK926" s="17">
        <v>2.4109895704202067E-2</v>
      </c>
      <c r="AL926" s="17">
        <v>-1.7411449868224099E-2</v>
      </c>
      <c r="AM926" s="17">
        <v>2.8937403561957932E-2</v>
      </c>
      <c r="AN926" s="17">
        <v>0.22918784286796592</v>
      </c>
      <c r="AO926" s="17">
        <v>0.84398456756995865</v>
      </c>
      <c r="AP926" s="17">
        <v>5.6426388223580259</v>
      </c>
      <c r="AQ926" s="17">
        <v>67.244294950157894</v>
      </c>
      <c r="AR926" s="17">
        <v>1.5671139325150223</v>
      </c>
      <c r="AS926" s="17">
        <v>5.40684785938919</v>
      </c>
      <c r="AT926" s="17">
        <v>-0.999999999999998</v>
      </c>
      <c r="AU926" s="17">
        <v>-0.999999999999998</v>
      </c>
      <c r="AV926" s="17">
        <v>4.3020347257849023</v>
      </c>
      <c r="AW926" s="17">
        <v>104.97544624875839</v>
      </c>
      <c r="AX926" s="17">
        <v>161.99633715211377</v>
      </c>
      <c r="AY926" s="17">
        <v>5.5986646253281584E-2</v>
      </c>
      <c r="AZ926" s="17">
        <v>-8.9042388844979659</v>
      </c>
      <c r="BA926" s="22">
        <v>1627.9853696587693</v>
      </c>
      <c r="CU926" t="e">
        <v>#N/A</v>
      </c>
      <c r="CV926" t="e">
        <v>#N/A</v>
      </c>
    </row>
    <row r="927" spans="1:100" x14ac:dyDescent="0.25">
      <c r="A927">
        <v>2591</v>
      </c>
      <c r="B927" t="s">
        <v>1333</v>
      </c>
      <c r="C927" s="22">
        <v>2</v>
      </c>
      <c r="D927" s="17">
        <v>2.6699330119544888</v>
      </c>
      <c r="E927" s="17">
        <v>-0.23589861860938569</v>
      </c>
      <c r="F927" s="17">
        <v>-0.51047605114187955</v>
      </c>
      <c r="G927" s="17">
        <v>-0.50512730122787108</v>
      </c>
      <c r="H927" s="17">
        <v>-5.227298506682386E-2</v>
      </c>
      <c r="I927" s="17">
        <v>0</v>
      </c>
      <c r="J927" s="17">
        <v>-3.1363791040094311</v>
      </c>
      <c r="K927" s="17">
        <v>-5.227298506682386E-2</v>
      </c>
      <c r="L927" s="17">
        <v>-1</v>
      </c>
      <c r="M927" s="17">
        <v>-1</v>
      </c>
      <c r="N927" s="17">
        <v>-1.045459701336477</v>
      </c>
      <c r="O927" s="17">
        <v>0.58699094356123815</v>
      </c>
      <c r="P927" s="17">
        <v>-1.0269221275764358</v>
      </c>
      <c r="Q927" s="17">
        <v>-2.1119245994866578</v>
      </c>
      <c r="R927" s="17">
        <v>-0.69216581361566476</v>
      </c>
      <c r="S927" s="17">
        <v>0.30508337775116873</v>
      </c>
      <c r="T927" s="17">
        <v>0.17714343450223141</v>
      </c>
      <c r="U927" s="17">
        <v>-5.4919104280337944E-2</v>
      </c>
      <c r="V927" s="17">
        <v>-1.6892850633081234E-2</v>
      </c>
      <c r="W927" s="17">
        <v>15.952645915938035</v>
      </c>
      <c r="X927" s="17">
        <v>0.18887788123536009</v>
      </c>
      <c r="Y927" s="17">
        <v>-1</v>
      </c>
      <c r="Z927" s="17">
        <v>-1</v>
      </c>
      <c r="AA927" s="17">
        <v>25.191849185060697</v>
      </c>
      <c r="AB927" s="17">
        <v>-3.1239636375127652E-2</v>
      </c>
      <c r="AC927" s="17">
        <v>-3.1082426560521764E-2</v>
      </c>
      <c r="AD927" s="17">
        <v>-3.4396648471189464E-2</v>
      </c>
      <c r="AE927" s="17">
        <v>3.9255991149154639</v>
      </c>
      <c r="AF927" s="17">
        <v>-1</v>
      </c>
      <c r="AG927" s="17">
        <v>-1</v>
      </c>
      <c r="AH927" s="17">
        <v>-1</v>
      </c>
      <c r="AI927" s="17">
        <v>-9.5301047679260606E-3</v>
      </c>
      <c r="AJ927" s="17">
        <v>-1.6892850633081234E-2</v>
      </c>
      <c r="AK927" s="17">
        <v>0.26954370528554622</v>
      </c>
      <c r="AL927" s="17">
        <v>-9.7715748296298879E-2</v>
      </c>
      <c r="AM927" s="17">
        <v>0.3055982647319222</v>
      </c>
      <c r="AN927" s="17">
        <v>-0.12215740451686842</v>
      </c>
      <c r="AO927" s="17">
        <v>8.1687480114287574</v>
      </c>
      <c r="AP927" s="17">
        <v>-2.7235867211061775</v>
      </c>
      <c r="AQ927" s="17">
        <v>20.605315294175501</v>
      </c>
      <c r="AR927" s="17">
        <v>0.49902711819716117</v>
      </c>
      <c r="AS927" s="17">
        <v>0.25524020631842081</v>
      </c>
      <c r="AT927" s="17">
        <v>-1</v>
      </c>
      <c r="AU927" s="17">
        <v>-1</v>
      </c>
      <c r="AV927" s="17">
        <v>-0.86681556103538859</v>
      </c>
      <c r="AW927" s="17">
        <v>34.47544160675298</v>
      </c>
      <c r="AX927" s="17">
        <v>34.322837068849211</v>
      </c>
      <c r="AY927" s="17">
        <v>9.9258786570302904E-3</v>
      </c>
      <c r="AZ927" s="17">
        <v>-27.459813720757676</v>
      </c>
      <c r="BA927" s="22">
        <v>1313.0908272658903</v>
      </c>
      <c r="CU927" t="e">
        <v>#N/A</v>
      </c>
      <c r="CV927" t="e">
        <v>#N/A</v>
      </c>
    </row>
    <row r="928" spans="1:100" x14ac:dyDescent="0.25">
      <c r="A928">
        <v>2594</v>
      </c>
      <c r="B928" t="s">
        <v>1334</v>
      </c>
      <c r="C928" s="22">
        <v>3</v>
      </c>
      <c r="D928" s="17">
        <v>5.0582037793129722</v>
      </c>
      <c r="E928" s="17">
        <v>-4.1920409132895589E-2</v>
      </c>
      <c r="F928" s="17">
        <v>-0.15653779687154207</v>
      </c>
      <c r="G928" s="17">
        <v>-0.16877886546460374</v>
      </c>
      <c r="H928" s="17">
        <v>7.2650690574071822E-2</v>
      </c>
      <c r="I928" s="17">
        <v>-2.1773227804241221E-2</v>
      </c>
      <c r="J928" s="17">
        <v>3.0526477661898346</v>
      </c>
      <c r="K928" s="17">
        <v>5.0877462769830635E-2</v>
      </c>
      <c r="L928" s="17">
        <v>-1.0000000000000004</v>
      </c>
      <c r="M928" s="17">
        <v>-1.0000000000000004</v>
      </c>
      <c r="N928" s="17">
        <v>1.0175492553966135</v>
      </c>
      <c r="O928" s="17">
        <v>7.9420726800382049</v>
      </c>
      <c r="P928" s="17">
        <v>-1.4997539486576905</v>
      </c>
      <c r="Q928" s="17">
        <v>-0.59263563093892047</v>
      </c>
      <c r="R928" s="17">
        <v>-0.35725236249153602</v>
      </c>
      <c r="S928" s="17">
        <v>0.33333333333333337</v>
      </c>
      <c r="T928" s="17">
        <v>0.33333333333333337</v>
      </c>
      <c r="U928" s="17">
        <v>0.2480030683546445</v>
      </c>
      <c r="V928" s="17">
        <v>-2.8674010683594566E-2</v>
      </c>
      <c r="W928" s="17">
        <v>33.404730462715406</v>
      </c>
      <c r="X928" s="17">
        <v>1.4357574132138464</v>
      </c>
      <c r="Y928" s="17">
        <v>-1.0000000000000004</v>
      </c>
      <c r="Z928" s="17">
        <v>-1.0000000000000004</v>
      </c>
      <c r="AA928" s="17">
        <v>66.735948196607552</v>
      </c>
      <c r="AB928" s="17">
        <v>0.40175909226860806</v>
      </c>
      <c r="AC928" s="17">
        <v>2.6392902704040835E-2</v>
      </c>
      <c r="AD928" s="17">
        <v>0.24561740695502457</v>
      </c>
      <c r="AE928" s="17">
        <v>33.688470096383654</v>
      </c>
      <c r="AF928" s="17">
        <v>0.45454545454545453</v>
      </c>
      <c r="AG928" s="17">
        <v>-1.0000000000000004</v>
      </c>
      <c r="AH928" s="17">
        <v>-1.0000000000000004</v>
      </c>
      <c r="AI928" s="17">
        <v>-6.8080064125298333E-3</v>
      </c>
      <c r="AJ928" s="17">
        <v>-2.8674010683594566E-2</v>
      </c>
      <c r="AK928" s="17">
        <v>4.0617603989475663E-2</v>
      </c>
      <c r="AL928" s="17">
        <v>-5.5352660948962754E-2</v>
      </c>
      <c r="AM928" s="17">
        <v>0.15565657533402477</v>
      </c>
      <c r="AN928" s="17">
        <v>3.5032181593292529E-2</v>
      </c>
      <c r="AO928" s="17">
        <v>4.094502403297998</v>
      </c>
      <c r="AP928" s="17">
        <v>0.59904123508749985</v>
      </c>
      <c r="AQ928" s="17">
        <v>36.457378228905256</v>
      </c>
      <c r="AR928" s="17">
        <v>0.88599572433771678</v>
      </c>
      <c r="AS928" s="17">
        <v>1.4866348759836774</v>
      </c>
      <c r="AT928" s="17">
        <v>-1.0000000000000004</v>
      </c>
      <c r="AU928" s="17">
        <v>-1.0000000000000004</v>
      </c>
      <c r="AV928" s="17">
        <v>-0.52603122795613955</v>
      </c>
      <c r="AW928" s="17">
        <v>75.277062111733287</v>
      </c>
      <c r="AX928" s="17">
        <v>72.273500915123265</v>
      </c>
      <c r="AY928" s="17">
        <v>-0.15004281549925522</v>
      </c>
      <c r="AZ928" s="17">
        <v>-20.540931754210067</v>
      </c>
      <c r="BA928" s="22">
        <v>1387.8598418883116</v>
      </c>
      <c r="CU928" t="e">
        <v>#N/A</v>
      </c>
      <c r="CV928" t="e">
        <v>#N/A</v>
      </c>
    </row>
    <row r="929" spans="1:100" x14ac:dyDescent="0.25">
      <c r="A929">
        <v>2600</v>
      </c>
      <c r="B929" t="s">
        <v>1335</v>
      </c>
      <c r="C929" s="22">
        <v>3</v>
      </c>
      <c r="D929" s="17">
        <v>5.2827567566047762</v>
      </c>
      <c r="E929" s="17">
        <v>0</v>
      </c>
      <c r="F929" s="17">
        <v>3.6496885746016602E-2</v>
      </c>
      <c r="G929" s="17">
        <v>3.6496885746016602E-2</v>
      </c>
      <c r="H929" s="17">
        <v>-5.0907861119685024E-2</v>
      </c>
      <c r="I929" s="17">
        <v>-2.1953392331726562E-2</v>
      </c>
      <c r="J929" s="17">
        <v>-4.3716752070846958</v>
      </c>
      <c r="K929" s="17">
        <v>-7.2861253451411603E-2</v>
      </c>
      <c r="L929" s="17">
        <v>-1.0000000000000009</v>
      </c>
      <c r="M929" s="17">
        <v>-1.0000000000000009</v>
      </c>
      <c r="N929" s="17">
        <v>-1.4572250690282329</v>
      </c>
      <c r="O929" s="17">
        <v>0.94757843526610064</v>
      </c>
      <c r="P929" s="17">
        <v>-0.10097578127996862</v>
      </c>
      <c r="Q929" s="17">
        <v>0.9431774451802788</v>
      </c>
      <c r="R929" s="17">
        <v>0.28470868786178638</v>
      </c>
      <c r="S929" s="17">
        <v>0.33333333333333376</v>
      </c>
      <c r="T929" s="17">
        <v>0.33333333333333376</v>
      </c>
      <c r="U929" s="17">
        <v>0.38427231524126321</v>
      </c>
      <c r="V929" s="17">
        <v>0.27480848127737018</v>
      </c>
      <c r="W929" s="17">
        <v>55.944348665468482</v>
      </c>
      <c r="X929" s="17">
        <v>3.9254680687473527</v>
      </c>
      <c r="Y929" s="17">
        <v>-1.0000000000000009</v>
      </c>
      <c r="Z929" s="17">
        <v>-1.0000000000000009</v>
      </c>
      <c r="AA929" s="17">
        <v>107.32491517300284</v>
      </c>
      <c r="AB929" s="17">
        <v>0.46904935926077601</v>
      </c>
      <c r="AC929" s="17">
        <v>0.3427926597386034</v>
      </c>
      <c r="AD929" s="17">
        <v>0.21007513739407119</v>
      </c>
      <c r="AE929" s="17">
        <v>51.095857819672545</v>
      </c>
      <c r="AF929" s="17">
        <v>0.66666666666666663</v>
      </c>
      <c r="AG929" s="17">
        <v>-1.0000000000000009</v>
      </c>
      <c r="AH929" s="17">
        <v>-1.0000000000000009</v>
      </c>
      <c r="AI929" s="17">
        <v>6.8827668540661271E-3</v>
      </c>
      <c r="AJ929" s="17">
        <v>0.27480848127737018</v>
      </c>
      <c r="AK929" s="17">
        <v>-2.614527501317879E-2</v>
      </c>
      <c r="AL929" s="17">
        <v>0.1340219675911499</v>
      </c>
      <c r="AM929" s="17">
        <v>-0.1430003467340428</v>
      </c>
      <c r="AN929" s="17">
        <v>-7.4126262440781687E-2</v>
      </c>
      <c r="AO929" s="17">
        <v>-3.7057350434169622</v>
      </c>
      <c r="AP929" s="17">
        <v>-1.1830467230637933</v>
      </c>
      <c r="AQ929" s="17">
        <v>51.572673458383782</v>
      </c>
      <c r="AR929" s="17">
        <v>1.3257474631853015</v>
      </c>
      <c r="AS929" s="17">
        <v>3.8526068152959398</v>
      </c>
      <c r="AT929" s="17">
        <v>-1.0000000000000009</v>
      </c>
      <c r="AU929" s="17">
        <v>-1.0000000000000009</v>
      </c>
      <c r="AV929" s="17">
        <v>0.3212055736078025</v>
      </c>
      <c r="AW929" s="17">
        <v>107.08944688520511</v>
      </c>
      <c r="AX929" s="17">
        <v>134.70795035002345</v>
      </c>
      <c r="AY929" s="17">
        <v>0.1764201715961459</v>
      </c>
      <c r="AZ929" s="17">
        <v>19.310512432596298</v>
      </c>
      <c r="BA929" s="22">
        <v>1563.2348637479076</v>
      </c>
      <c r="CU929" t="e">
        <v>#N/A</v>
      </c>
      <c r="CV929" t="e">
        <v>#N/A</v>
      </c>
    </row>
    <row r="930" spans="1:100" x14ac:dyDescent="0.25">
      <c r="A930">
        <v>2601</v>
      </c>
      <c r="B930" t="s">
        <v>1336</v>
      </c>
      <c r="C930" s="22">
        <v>3</v>
      </c>
      <c r="D930" s="17">
        <v>4.9170036894275242</v>
      </c>
      <c r="E930" s="17">
        <v>-0.44113887147247438</v>
      </c>
      <c r="F930" s="17">
        <v>0.68773198446561734</v>
      </c>
      <c r="G930" s="17">
        <v>0.50688728221914781</v>
      </c>
      <c r="H930" s="17">
        <v>0.28647556748451392</v>
      </c>
      <c r="I930" s="17">
        <v>1.0554811159397237E-2</v>
      </c>
      <c r="J930" s="17">
        <v>17.821822718634664</v>
      </c>
      <c r="K930" s="17">
        <v>0.29703037864391119</v>
      </c>
      <c r="L930" s="17">
        <v>-1.0000000000000011</v>
      </c>
      <c r="M930" s="17">
        <v>-1.0000000000000011</v>
      </c>
      <c r="N930" s="17">
        <v>5.9406075728782213</v>
      </c>
      <c r="O930" s="17">
        <v>23.245713690281335</v>
      </c>
      <c r="P930" s="17">
        <v>-0.35382487873030821</v>
      </c>
      <c r="Q930" s="17">
        <v>1.1690001102908865</v>
      </c>
      <c r="R930" s="17">
        <v>0.34687816377499187</v>
      </c>
      <c r="S930" s="17">
        <v>0.33333333333333376</v>
      </c>
      <c r="T930" s="17">
        <v>0.38242173031487242</v>
      </c>
      <c r="U930" s="17">
        <v>0.64238996654462299</v>
      </c>
      <c r="V930" s="17">
        <v>-5.0297491018283194E-2</v>
      </c>
      <c r="W930" s="17">
        <v>40.432686421225377</v>
      </c>
      <c r="X930" s="17">
        <v>2.7355880020546262</v>
      </c>
      <c r="Y930" s="17">
        <v>-1.0000000000000011</v>
      </c>
      <c r="Z930" s="17">
        <v>-1.0000000000000011</v>
      </c>
      <c r="AA930" s="17">
        <v>61.376993877679212</v>
      </c>
      <c r="AB930" s="17">
        <v>0.13033461049337669</v>
      </c>
      <c r="AC930" s="17">
        <v>7.4829566435742623E-2</v>
      </c>
      <c r="AD930" s="17">
        <v>0.20678440892445712</v>
      </c>
      <c r="AE930" s="17">
        <v>20.597429292678811</v>
      </c>
      <c r="AF930" s="17">
        <v>0.6428571428571429</v>
      </c>
      <c r="AG930" s="17">
        <v>-1.0000000000000011</v>
      </c>
      <c r="AH930" s="17">
        <v>-1.0000000000000011</v>
      </c>
      <c r="AI930" s="17">
        <v>0</v>
      </c>
      <c r="AJ930" s="17">
        <v>-5.0297491018283194E-2</v>
      </c>
      <c r="AK930" s="17">
        <v>0.35011080061706951</v>
      </c>
      <c r="AL930" s="17">
        <v>0.61062854218227369</v>
      </c>
      <c r="AM930" s="17">
        <v>-5.83732651801755E-2</v>
      </c>
      <c r="AN930" s="17">
        <v>-0.11518187254402958</v>
      </c>
      <c r="AO930" s="17">
        <v>0.29122237358096092</v>
      </c>
      <c r="AP930" s="17">
        <v>0.17359589731063077</v>
      </c>
      <c r="AQ930" s="17">
        <v>58.254509139860069</v>
      </c>
      <c r="AR930" s="17">
        <v>1.3078475391745459</v>
      </c>
      <c r="AS930" s="17">
        <v>3.032618380698537</v>
      </c>
      <c r="AT930" s="17">
        <v>-1.0000000000000011</v>
      </c>
      <c r="AU930" s="17">
        <v>-1.0000000000000011</v>
      </c>
      <c r="AV930" s="17">
        <v>0.85376544599414017</v>
      </c>
      <c r="AW930" s="17">
        <v>84.79630346527118</v>
      </c>
      <c r="AX930" s="17">
        <v>79.766554363442893</v>
      </c>
      <c r="AY930" s="17">
        <v>0.14624508671307002</v>
      </c>
      <c r="AZ930" s="17">
        <v>-0.81392802015690235</v>
      </c>
      <c r="BA930" s="22">
        <v>1463.2317579091703</v>
      </c>
      <c r="CU930" t="e">
        <v>#N/A</v>
      </c>
      <c r="CV930" t="e">
        <v>#N/A</v>
      </c>
    </row>
    <row r="931" spans="1:100" x14ac:dyDescent="0.25">
      <c r="A931">
        <v>2603</v>
      </c>
      <c r="B931" t="s">
        <v>1337</v>
      </c>
      <c r="C931" s="22">
        <v>3</v>
      </c>
      <c r="D931" s="17">
        <v>4.6381544545259921</v>
      </c>
      <c r="E931" s="17">
        <v>0.13026486655421174</v>
      </c>
      <c r="F931" s="17">
        <v>-0.7996523529569266</v>
      </c>
      <c r="G931" s="17">
        <v>-0.76018416081697526</v>
      </c>
      <c r="H931" s="17">
        <v>0.35618067005747223</v>
      </c>
      <c r="I931" s="17">
        <v>0</v>
      </c>
      <c r="J931" s="17">
        <v>21.370840203448321</v>
      </c>
      <c r="K931" s="17">
        <v>0.35618067005747223</v>
      </c>
      <c r="L931" s="17">
        <v>-1</v>
      </c>
      <c r="M931" s="17">
        <v>-1</v>
      </c>
      <c r="N931" s="17">
        <v>7.1236134011494476</v>
      </c>
      <c r="O931" s="17">
        <v>25.248810497157343</v>
      </c>
      <c r="P931" s="17">
        <v>8.5124595237439926E-2</v>
      </c>
      <c r="Q931" s="17">
        <v>8.8361368744165425</v>
      </c>
      <c r="R931" s="17">
        <v>2.9327548849026277</v>
      </c>
      <c r="S931" s="17">
        <v>0.33333333333333309</v>
      </c>
      <c r="T931" s="17">
        <v>0.32014085231152201</v>
      </c>
      <c r="U931" s="17">
        <v>-0.22244816938897616</v>
      </c>
      <c r="V931" s="17">
        <v>-1.0497394300412461E-2</v>
      </c>
      <c r="W931" s="17">
        <v>2.5739180759197859</v>
      </c>
      <c r="X931" s="17">
        <v>-0.66867600879280698</v>
      </c>
      <c r="Y931" s="17">
        <v>-1</v>
      </c>
      <c r="Z931" s="17">
        <v>-1</v>
      </c>
      <c r="AA931" s="17">
        <v>12.393107548785816</v>
      </c>
      <c r="AB931" s="17">
        <v>-9.2820971038655664E-2</v>
      </c>
      <c r="AC931" s="17">
        <v>0.10727219503749941</v>
      </c>
      <c r="AD931" s="17">
        <v>0.12327746776042407</v>
      </c>
      <c r="AE931" s="17">
        <v>6.8864345879634161</v>
      </c>
      <c r="AF931" s="17">
        <v>0</v>
      </c>
      <c r="AG931" s="17">
        <v>-1</v>
      </c>
      <c r="AH931" s="17">
        <v>-1</v>
      </c>
      <c r="AI931" s="17">
        <v>-5.6997619143655316E-2</v>
      </c>
      <c r="AJ931" s="17">
        <v>-1.0497394300412461E-2</v>
      </c>
      <c r="AK931" s="17">
        <v>0.26678655541761348</v>
      </c>
      <c r="AL931" s="17">
        <v>3.2313170908330996E-2</v>
      </c>
      <c r="AM931" s="17">
        <v>0.2911987367719554</v>
      </c>
      <c r="AN931" s="17">
        <v>-7.2949564080034307E-2</v>
      </c>
      <c r="AO931" s="17">
        <v>8.6139011963869532</v>
      </c>
      <c r="AP931" s="17">
        <v>-1.6621732474592015</v>
      </c>
      <c r="AQ931" s="17">
        <v>23.94475827936812</v>
      </c>
      <c r="AR931" s="17">
        <v>0.42052862195546675</v>
      </c>
      <c r="AS931" s="17">
        <v>-0.31249533873533442</v>
      </c>
      <c r="AT931" s="17">
        <v>-1</v>
      </c>
      <c r="AU931" s="17">
        <v>-1</v>
      </c>
      <c r="AV931" s="17">
        <v>2.1725707240856518</v>
      </c>
      <c r="AW931" s="17">
        <v>35.979744798483956</v>
      </c>
      <c r="AX931" s="17">
        <v>33.790052985569609</v>
      </c>
      <c r="AY931" s="17">
        <v>-0.17861035487973112</v>
      </c>
      <c r="AZ931" s="17">
        <v>-62.559099218429175</v>
      </c>
      <c r="BA931" s="22">
        <v>1360.8465159535426</v>
      </c>
      <c r="CU931" t="e">
        <v>#N/A</v>
      </c>
      <c r="CV931" t="e">
        <v>#N/A</v>
      </c>
    </row>
    <row r="932" spans="1:100" x14ac:dyDescent="0.25">
      <c r="A932">
        <v>2604</v>
      </c>
      <c r="B932" t="s">
        <v>1338</v>
      </c>
      <c r="C932" s="22">
        <v>3</v>
      </c>
      <c r="D932" s="17">
        <v>4.4118637641265686</v>
      </c>
      <c r="E932" s="17">
        <v>-2.6221783257651218E-2</v>
      </c>
      <c r="F932" s="17">
        <v>-0.10516745141867978</v>
      </c>
      <c r="G932" s="17">
        <v>-0.1088968716717067</v>
      </c>
      <c r="H932" s="17">
        <v>0.16685250460024839</v>
      </c>
      <c r="I932" s="17">
        <v>-2.4320021088030004E-2</v>
      </c>
      <c r="J932" s="17">
        <v>8.5519490107331038</v>
      </c>
      <c r="K932" s="17">
        <v>0.14253248351221831</v>
      </c>
      <c r="L932" s="17">
        <v>-0.99999999999999911</v>
      </c>
      <c r="M932" s="17">
        <v>-0.99999999999999911</v>
      </c>
      <c r="N932" s="17">
        <v>2.8506496702443691</v>
      </c>
      <c r="O932" s="17">
        <v>12.854915903187964</v>
      </c>
      <c r="P932" s="17">
        <v>-0.36336486057597678</v>
      </c>
      <c r="Q932" s="17">
        <v>-2.5589407948736742</v>
      </c>
      <c r="R932" s="17">
        <v>-0.89431295522610255</v>
      </c>
      <c r="S932" s="17">
        <v>0.33333333333333326</v>
      </c>
      <c r="T932" s="17">
        <v>0.33333333333333326</v>
      </c>
      <c r="U932" s="17">
        <v>0.35072495624462519</v>
      </c>
      <c r="V932" s="17">
        <v>-0.31956622591431011</v>
      </c>
      <c r="W932" s="17">
        <v>22.211716539390515</v>
      </c>
      <c r="X932" s="17">
        <v>9.6366526470865119E-3</v>
      </c>
      <c r="Y932" s="17">
        <v>-0.99999999999999911</v>
      </c>
      <c r="Z932" s="17">
        <v>-0.99999999999999911</v>
      </c>
      <c r="AA932" s="17">
        <v>55.288725390079357</v>
      </c>
      <c r="AB932" s="17">
        <v>0.24448894278697408</v>
      </c>
      <c r="AC932" s="17">
        <v>0.35802088080243899</v>
      </c>
      <c r="AD932" s="17">
        <v>7.6916612528885681E-2</v>
      </c>
      <c r="AE932" s="17">
        <v>33.971321805914933</v>
      </c>
      <c r="AF932" s="17">
        <v>0.66666666666666663</v>
      </c>
      <c r="AG932" s="17">
        <v>-0.99999999999999911</v>
      </c>
      <c r="AH932" s="17">
        <v>-0.99999999999999911</v>
      </c>
      <c r="AI932" s="17">
        <v>-1.6240536765971474E-2</v>
      </c>
      <c r="AJ932" s="17">
        <v>-0.31956622591431011</v>
      </c>
      <c r="AK932" s="17">
        <v>3.8571890071880853E-2</v>
      </c>
      <c r="AL932" s="17">
        <v>-1.0556516974239507E-2</v>
      </c>
      <c r="AM932" s="17">
        <v>-0.14719161496712746</v>
      </c>
      <c r="AN932" s="17">
        <v>0.14831562285715671</v>
      </c>
      <c r="AO932" s="17">
        <v>-3.4869309238187833</v>
      </c>
      <c r="AP932" s="17">
        <v>3.6551079865577214</v>
      </c>
      <c r="AQ932" s="17">
        <v>30.763665550123605</v>
      </c>
      <c r="AR932" s="17">
        <v>0.69782539699698143</v>
      </c>
      <c r="AS932" s="17">
        <v>0.15216913615930533</v>
      </c>
      <c r="AT932" s="17">
        <v>-0.99999999999999911</v>
      </c>
      <c r="AU932" s="17">
        <v>-0.99999999999999911</v>
      </c>
      <c r="AV932" s="17">
        <v>-1.0032098268978078</v>
      </c>
      <c r="AW932" s="17">
        <v>71.798749279824975</v>
      </c>
      <c r="AX932" s="17">
        <v>39.517315953074579</v>
      </c>
      <c r="AY932" s="17">
        <v>3.44636428763948E-2</v>
      </c>
      <c r="AZ932" s="17">
        <v>-12.288136911824262</v>
      </c>
      <c r="BA932" s="22">
        <v>1431.6331332608395</v>
      </c>
      <c r="CU932" t="e">
        <v>#N/A</v>
      </c>
      <c r="CV932" t="e">
        <v>#N/A</v>
      </c>
    </row>
    <row r="933" spans="1:100" x14ac:dyDescent="0.25">
      <c r="A933">
        <v>2605</v>
      </c>
      <c r="B933" t="s">
        <v>1339</v>
      </c>
      <c r="C933" s="22">
        <v>3</v>
      </c>
      <c r="D933" s="17">
        <v>5.1423124087531029</v>
      </c>
      <c r="E933" s="17">
        <v>-3.4344650534298291E-2</v>
      </c>
      <c r="F933" s="17">
        <v>-6.6407438715844022E-2</v>
      </c>
      <c r="G933" s="17">
        <v>-6.6407438715844022E-2</v>
      </c>
      <c r="H933" s="17">
        <v>0.32658899728117208</v>
      </c>
      <c r="I933" s="17">
        <v>0</v>
      </c>
      <c r="J933" s="17">
        <v>19.595339836870327</v>
      </c>
      <c r="K933" s="17">
        <v>0.32658899728117208</v>
      </c>
      <c r="L933" s="17">
        <v>-1.0000000000000007</v>
      </c>
      <c r="M933" s="17">
        <v>-1.0000000000000007</v>
      </c>
      <c r="N933" s="17">
        <v>6.5317799456234411</v>
      </c>
      <c r="O933" s="17">
        <v>24.671244806907577</v>
      </c>
      <c r="P933" s="17">
        <v>0.37499251279131862</v>
      </c>
      <c r="Q933" s="17">
        <v>1.078042391328442</v>
      </c>
      <c r="R933" s="17">
        <v>0.18339174375306838</v>
      </c>
      <c r="S933" s="17">
        <v>0.33639158852502549</v>
      </c>
      <c r="T933" s="17">
        <v>0.34284915174976305</v>
      </c>
      <c r="U933" s="17">
        <v>-2.2215518948954051E-2</v>
      </c>
      <c r="V933" s="17">
        <v>-2.5894820846173686E-2</v>
      </c>
      <c r="W933" s="17">
        <v>12.181656127939554</v>
      </c>
      <c r="X933" s="17">
        <v>0.11793656053718674</v>
      </c>
      <c r="Y933" s="17">
        <v>-1.0000000000000007</v>
      </c>
      <c r="Z933" s="17">
        <v>-1.0000000000000007</v>
      </c>
      <c r="AA933" s="17">
        <v>61.770315106274118</v>
      </c>
      <c r="AB933" s="17">
        <v>0.45015748421369994</v>
      </c>
      <c r="AC933" s="17">
        <v>0.34980967176111771</v>
      </c>
      <c r="AD933" s="17">
        <v>0.18813818871681218</v>
      </c>
      <c r="AE933" s="17">
        <v>49.40526723458148</v>
      </c>
      <c r="AF933" s="17">
        <v>0.8</v>
      </c>
      <c r="AG933" s="17">
        <v>-1.0000000000000007</v>
      </c>
      <c r="AH933" s="17">
        <v>-1.0000000000000007</v>
      </c>
      <c r="AI933" s="17">
        <v>0</v>
      </c>
      <c r="AJ933" s="17">
        <v>-2.5894820846173686E-2</v>
      </c>
      <c r="AK933" s="17">
        <v>-5.7372728682540813E-2</v>
      </c>
      <c r="AL933" s="17">
        <v>0.38064880439191645</v>
      </c>
      <c r="AM933" s="17">
        <v>1.3934720940447639E-3</v>
      </c>
      <c r="AN933" s="17">
        <v>-1.0839493474792062E-2</v>
      </c>
      <c r="AO933" s="17">
        <v>-0.25202684106158491</v>
      </c>
      <c r="AP933" s="17">
        <v>1.6322566850897808</v>
      </c>
      <c r="AQ933" s="17">
        <v>31.776995964809878</v>
      </c>
      <c r="AR933" s="17">
        <v>0.63113040047966029</v>
      </c>
      <c r="AS933" s="17">
        <v>0.44452555781835901</v>
      </c>
      <c r="AT933" s="17">
        <v>-1.0000000000000007</v>
      </c>
      <c r="AU933" s="17">
        <v>-1.0000000000000007</v>
      </c>
      <c r="AV933" s="17">
        <v>0.11698430503722429</v>
      </c>
      <c r="AW933" s="17">
        <v>88.073816598271492</v>
      </c>
      <c r="AX933" s="17">
        <v>85.484334513654119</v>
      </c>
      <c r="AY933" s="17">
        <v>0.18084839212753753</v>
      </c>
      <c r="AZ933" s="17">
        <v>34.480117398189009</v>
      </c>
      <c r="BA933" s="22">
        <v>1523.7883925538581</v>
      </c>
      <c r="CU933" t="e">
        <v>#N/A</v>
      </c>
      <c r="CV933" t="e">
        <v>#N/A</v>
      </c>
    </row>
    <row r="934" spans="1:100" x14ac:dyDescent="0.25">
      <c r="A934">
        <v>2606</v>
      </c>
      <c r="B934" t="s">
        <v>1340</v>
      </c>
      <c r="C934" s="22">
        <v>3</v>
      </c>
      <c r="D934" s="17">
        <v>3.954959317287547</v>
      </c>
      <c r="E934" s="17">
        <v>0</v>
      </c>
      <c r="F934" s="17">
        <v>-6.3509098872126857E-2</v>
      </c>
      <c r="G934" s="17">
        <v>-6.3509098872126857E-2</v>
      </c>
      <c r="H934" s="17">
        <v>0.3583161273187907</v>
      </c>
      <c r="I934" s="17">
        <v>0</v>
      </c>
      <c r="J934" s="17">
        <v>21.49896763912745</v>
      </c>
      <c r="K934" s="17">
        <v>0.3583161273187907</v>
      </c>
      <c r="L934" s="17">
        <v>-1.0000000000000031</v>
      </c>
      <c r="M934" s="17">
        <v>-1.0000000000000031</v>
      </c>
      <c r="N934" s="17">
        <v>7.166322546375814</v>
      </c>
      <c r="O934" s="17">
        <v>25.390417857542861</v>
      </c>
      <c r="P934" s="17">
        <v>-0.76162257924633714</v>
      </c>
      <c r="Q934" s="17">
        <v>-2.5686857400739198</v>
      </c>
      <c r="R934" s="17">
        <v>-0.90749426701065394</v>
      </c>
      <c r="S934" s="17">
        <v>0.35156119017850662</v>
      </c>
      <c r="T934" s="17">
        <v>0.37701063247242722</v>
      </c>
      <c r="U934" s="17">
        <v>0.26224266185468381</v>
      </c>
      <c r="V934" s="17">
        <v>-2.4776405401018931E-2</v>
      </c>
      <c r="W934" s="17">
        <v>24.308878071432307</v>
      </c>
      <c r="X934" s="17">
        <v>1.3142452094838575</v>
      </c>
      <c r="Y934" s="17">
        <v>-1.0000000000000031</v>
      </c>
      <c r="Z934" s="17">
        <v>-1.0000000000000031</v>
      </c>
      <c r="AA934" s="17">
        <v>61.539402990733095</v>
      </c>
      <c r="AB934" s="17">
        <v>0.44531297268190667</v>
      </c>
      <c r="AC934" s="17">
        <v>0.21873213835842228</v>
      </c>
      <c r="AD934" s="17">
        <v>9.8715272685899635E-2</v>
      </c>
      <c r="AE934" s="17">
        <v>38.138019186311446</v>
      </c>
      <c r="AF934" s="17">
        <v>0.625</v>
      </c>
      <c r="AG934" s="17">
        <v>-1.0000000000000031</v>
      </c>
      <c r="AH934" s="17">
        <v>-1.0000000000000031</v>
      </c>
      <c r="AI934" s="17">
        <v>0</v>
      </c>
      <c r="AJ934" s="17">
        <v>-2.4776405401018931E-2</v>
      </c>
      <c r="AK934" s="17">
        <v>0.46909094632070636</v>
      </c>
      <c r="AL934" s="17">
        <v>7.7291930619851137E-2</v>
      </c>
      <c r="AM934" s="17">
        <v>0.31641576042701369</v>
      </c>
      <c r="AN934" s="17">
        <v>0.31475567104843144</v>
      </c>
      <c r="AO934" s="17">
        <v>10.255848742278872</v>
      </c>
      <c r="AP934" s="17">
        <v>8.255351429310041</v>
      </c>
      <c r="AQ934" s="17">
        <v>45.807845710559739</v>
      </c>
      <c r="AR934" s="17">
        <v>0.96603807910459882</v>
      </c>
      <c r="AS934" s="17">
        <v>1.6725613368026486</v>
      </c>
      <c r="AT934" s="17">
        <v>-1.0000000000000031</v>
      </c>
      <c r="AU934" s="17">
        <v>-1.0000000000000031</v>
      </c>
      <c r="AV934" s="17">
        <v>-0.97100336588278113</v>
      </c>
      <c r="AW934" s="17">
        <v>95.18517227758602</v>
      </c>
      <c r="AX934" s="17">
        <v>92.70753173748416</v>
      </c>
      <c r="AY934" s="17">
        <v>0.2153721737204646</v>
      </c>
      <c r="AZ934" s="17">
        <v>8.057834571121008</v>
      </c>
      <c r="BA934" s="22">
        <v>1437.1543291240105</v>
      </c>
      <c r="CU934" t="e">
        <v>#N/A</v>
      </c>
      <c r="CV934" t="e">
        <v>#N/A</v>
      </c>
    </row>
    <row r="935" spans="1:100" x14ac:dyDescent="0.25">
      <c r="A935">
        <v>2607</v>
      </c>
      <c r="B935" t="s">
        <v>1341</v>
      </c>
      <c r="C935" s="22">
        <v>3</v>
      </c>
      <c r="D935" s="17">
        <v>4.6789450868988585</v>
      </c>
      <c r="E935" s="17">
        <v>0</v>
      </c>
      <c r="F935" s="17">
        <v>-0.20611498107749165</v>
      </c>
      <c r="G935" s="17">
        <v>-0.20611498107749165</v>
      </c>
      <c r="H935" s="17">
        <v>0.25822364979694323</v>
      </c>
      <c r="I935" s="17">
        <v>-6.0050254424601464E-3</v>
      </c>
      <c r="J935" s="17">
        <v>15.133117461268981</v>
      </c>
      <c r="K935" s="17">
        <v>0.252218624354483</v>
      </c>
      <c r="L935" s="17">
        <v>-0.999999999999999</v>
      </c>
      <c r="M935" s="17">
        <v>-0.999999999999999</v>
      </c>
      <c r="N935" s="17">
        <v>5.044372487089662</v>
      </c>
      <c r="O935" s="17">
        <v>19.605947567090354</v>
      </c>
      <c r="P935" s="17">
        <v>-4.6784342654082663E-2</v>
      </c>
      <c r="Q935" s="17">
        <v>-0.80328522909974009</v>
      </c>
      <c r="R935" s="17">
        <v>-0.29908853086137271</v>
      </c>
      <c r="S935" s="17">
        <v>0.33333333333333298</v>
      </c>
      <c r="T935" s="17">
        <v>0.33333333333333298</v>
      </c>
      <c r="U935" s="17">
        <v>0.35420153583328545</v>
      </c>
      <c r="V935" s="17">
        <v>0.45134041690284044</v>
      </c>
      <c r="W935" s="17">
        <v>48.799599801932359</v>
      </c>
      <c r="X935" s="17">
        <v>4.5392966870623717</v>
      </c>
      <c r="Y935" s="17">
        <v>-0.999999999999999</v>
      </c>
      <c r="Z935" s="17">
        <v>-0.999999999999999</v>
      </c>
      <c r="AA935" s="17">
        <v>107.1424367423208</v>
      </c>
      <c r="AB935" s="17">
        <v>0.30441477850934262</v>
      </c>
      <c r="AC935" s="17">
        <v>0.43290103472921382</v>
      </c>
      <c r="AD935" s="17">
        <v>0.43552269618644035</v>
      </c>
      <c r="AE935" s="17">
        <v>58.641925471249813</v>
      </c>
      <c r="AF935" s="17">
        <v>0.8125</v>
      </c>
      <c r="AG935" s="17">
        <v>-0.999999999999999</v>
      </c>
      <c r="AH935" s="17">
        <v>-0.999999999999999</v>
      </c>
      <c r="AI935" s="17">
        <v>-6.6483319067011494E-3</v>
      </c>
      <c r="AJ935" s="17">
        <v>0.45134041690284044</v>
      </c>
      <c r="AK935" s="17">
        <v>-8.9530699585773588E-2</v>
      </c>
      <c r="AL935" s="17">
        <v>0.31458933999224548</v>
      </c>
      <c r="AM935" s="17">
        <v>0.12069312978435341</v>
      </c>
      <c r="AN935" s="17">
        <v>-0.14276043257636742</v>
      </c>
      <c r="AO935" s="17">
        <v>2.5696747466799668</v>
      </c>
      <c r="AP935" s="17">
        <v>-1.9960641144479585</v>
      </c>
      <c r="AQ935" s="17">
        <v>63.93271726320139</v>
      </c>
      <c r="AR935" s="17">
        <v>1.4722086194027928</v>
      </c>
      <c r="AS935" s="17">
        <v>4.7915153114168536</v>
      </c>
      <c r="AT935" s="17">
        <v>-0.999999999999999</v>
      </c>
      <c r="AU935" s="17">
        <v>-0.999999999999999</v>
      </c>
      <c r="AV935" s="17">
        <v>-0.50520351193886404</v>
      </c>
      <c r="AW935" s="17">
        <v>124.75232019496322</v>
      </c>
      <c r="AX935" s="17">
        <v>169.75339524711327</v>
      </c>
      <c r="AY935" s="17">
        <v>0.29885374432597672</v>
      </c>
      <c r="AZ935" s="17">
        <v>28.581286063105161</v>
      </c>
      <c r="BA935" s="22">
        <v>1551.5110808636689</v>
      </c>
      <c r="CU935" t="e">
        <v>#N/A</v>
      </c>
      <c r="CV935" t="e">
        <v>#N/A</v>
      </c>
    </row>
    <row r="936" spans="1:100" x14ac:dyDescent="0.25">
      <c r="A936">
        <v>2609</v>
      </c>
      <c r="B936" t="s">
        <v>1342</v>
      </c>
      <c r="C936" s="22">
        <v>3</v>
      </c>
      <c r="D936" s="17">
        <v>4.9726046781245499</v>
      </c>
      <c r="E936" s="17">
        <v>0.79474812859573207</v>
      </c>
      <c r="F936" s="17">
        <v>-1.1061893208482181</v>
      </c>
      <c r="G936" s="17">
        <v>-0.91448217951794175</v>
      </c>
      <c r="H936" s="17">
        <v>0.35373758488558399</v>
      </c>
      <c r="I936" s="17">
        <v>6.0445347627440249E-2</v>
      </c>
      <c r="J936" s="17">
        <v>24.850975950781468</v>
      </c>
      <c r="K936" s="17">
        <v>0.41418293251302452</v>
      </c>
      <c r="L936" s="17">
        <v>-0.99999999999999989</v>
      </c>
      <c r="M936" s="17">
        <v>-0.99999999999999989</v>
      </c>
      <c r="N936" s="17">
        <v>8.2836586502604952</v>
      </c>
      <c r="O936" s="17">
        <v>28.909098449388093</v>
      </c>
      <c r="P936" s="17">
        <v>4.7798514237287542</v>
      </c>
      <c r="Q936" s="17">
        <v>-3.5818203140645899</v>
      </c>
      <c r="R936" s="17">
        <v>-0.81812523497343159</v>
      </c>
      <c r="S936" s="17">
        <v>0.33333333333333287</v>
      </c>
      <c r="T936" s="17">
        <v>0.34529557301558805</v>
      </c>
      <c r="U936" s="17">
        <v>0.39155293731288682</v>
      </c>
      <c r="V936" s="17">
        <v>0.33972653978922734</v>
      </c>
      <c r="W936" s="17">
        <v>39.829018037520434</v>
      </c>
      <c r="X936" s="17">
        <v>3.8809792015050673</v>
      </c>
      <c r="Y936" s="17">
        <v>-0.99999999999999989</v>
      </c>
      <c r="Z936" s="17">
        <v>-0.99999999999999989</v>
      </c>
      <c r="AA936" s="17">
        <v>78.152703385890334</v>
      </c>
      <c r="AB936" s="17">
        <v>0.37003578784528579</v>
      </c>
      <c r="AC936" s="17">
        <v>0.1461091531057383</v>
      </c>
      <c r="AD936" s="17">
        <v>0.26669127071584176</v>
      </c>
      <c r="AE936" s="17">
        <v>39.141810583343315</v>
      </c>
      <c r="AF936" s="17">
        <v>0.7857142857142857</v>
      </c>
      <c r="AG936" s="17">
        <v>-0.99999999999999989</v>
      </c>
      <c r="AH936" s="17">
        <v>-0.99999999999999989</v>
      </c>
      <c r="AI936" s="17">
        <v>-5.6316890218442453E-2</v>
      </c>
      <c r="AJ936" s="17">
        <v>0.33972653978922734</v>
      </c>
      <c r="AK936" s="17">
        <v>-4.9205612616394723E-2</v>
      </c>
      <c r="AL936" s="17">
        <v>0.31714285568673556</v>
      </c>
      <c r="AM936" s="17">
        <v>-6.8730030086424365E-2</v>
      </c>
      <c r="AN936" s="17">
        <v>-4.7741541381815265E-2</v>
      </c>
      <c r="AO936" s="17">
        <v>-1.964278815242583</v>
      </c>
      <c r="AP936" s="17">
        <v>0.3921757438882959</v>
      </c>
      <c r="AQ936" s="17">
        <v>64.679993988301959</v>
      </c>
      <c r="AR936" s="17">
        <v>1.4099083834510346</v>
      </c>
      <c r="AS936" s="17">
        <v>4.2951621340180921</v>
      </c>
      <c r="AT936" s="17">
        <v>-0.99999999999999989</v>
      </c>
      <c r="AU936" s="17">
        <v>-0.99999999999999989</v>
      </c>
      <c r="AV936" s="17">
        <v>-1.7326074144913735</v>
      </c>
      <c r="AW936" s="17">
        <v>107.45397757916673</v>
      </c>
      <c r="AX936" s="17">
        <v>140.30029375372064</v>
      </c>
      <c r="AY936" s="17">
        <v>8.2793371935887858E-2</v>
      </c>
      <c r="AZ936" s="17">
        <v>-12.148906724894534</v>
      </c>
      <c r="BA936" s="22">
        <v>1506.8904414597976</v>
      </c>
      <c r="CU936" t="e">
        <v>#N/A</v>
      </c>
      <c r="CV936" t="e">
        <v>#N/A</v>
      </c>
    </row>
    <row r="937" spans="1:100" x14ac:dyDescent="0.25">
      <c r="A937">
        <v>2611</v>
      </c>
      <c r="B937" t="s">
        <v>1343</v>
      </c>
      <c r="C937" s="22">
        <v>3</v>
      </c>
      <c r="D937" s="17">
        <v>4.252457867103713</v>
      </c>
      <c r="E937" s="17">
        <v>9.138675228225418E-2</v>
      </c>
      <c r="F937" s="17">
        <v>2.1592691267950852</v>
      </c>
      <c r="G937" s="17">
        <v>2.1862280320789136</v>
      </c>
      <c r="H937" s="17">
        <v>0.26012348865497792</v>
      </c>
      <c r="I937" s="17">
        <v>0</v>
      </c>
      <c r="J937" s="17">
        <v>15.607409319298677</v>
      </c>
      <c r="K937" s="17">
        <v>0.26012348865497792</v>
      </c>
      <c r="L937" s="17">
        <v>-1</v>
      </c>
      <c r="M937" s="17">
        <v>-1</v>
      </c>
      <c r="N937" s="17">
        <v>5.2024697730995593</v>
      </c>
      <c r="O937" s="17">
        <v>22.046095218481288</v>
      </c>
      <c r="P937" s="17">
        <v>1.5529104620708027</v>
      </c>
      <c r="Q937" s="17">
        <v>1.3252134184238087</v>
      </c>
      <c r="R937" s="17">
        <v>0.53409781150674829</v>
      </c>
      <c r="S937" s="17">
        <v>0.33333333333333354</v>
      </c>
      <c r="T937" s="17">
        <v>0.33333333333333354</v>
      </c>
      <c r="U937" s="17">
        <v>0.35755161235955207</v>
      </c>
      <c r="V937" s="17">
        <v>0.51710912447697732</v>
      </c>
      <c r="W937" s="17">
        <v>51.248156593928719</v>
      </c>
      <c r="X937" s="17">
        <v>4.9394043743117617</v>
      </c>
      <c r="Y937" s="17">
        <v>-1</v>
      </c>
      <c r="Z937" s="17">
        <v>-1</v>
      </c>
      <c r="AA937" s="17">
        <v>100.88854767577436</v>
      </c>
      <c r="AB937" s="17">
        <v>0.29816270857797439</v>
      </c>
      <c r="AC937" s="17">
        <v>0.31053161311606026</v>
      </c>
      <c r="AD937" s="17">
        <v>0.37343154371274362</v>
      </c>
      <c r="AE937" s="17">
        <v>49.106293270338909</v>
      </c>
      <c r="AF937" s="17">
        <v>0.75</v>
      </c>
      <c r="AG937" s="17">
        <v>-1</v>
      </c>
      <c r="AH937" s="17">
        <v>-1</v>
      </c>
      <c r="AI937" s="17">
        <v>8.7947137998320261E-3</v>
      </c>
      <c r="AJ937" s="17">
        <v>0.51710912447697732</v>
      </c>
      <c r="AK937" s="17">
        <v>3.5407751393404026E-2</v>
      </c>
      <c r="AL937" s="17">
        <v>4.3272328434356216E-2</v>
      </c>
      <c r="AM937" s="17">
        <v>6.8857112646627652E-2</v>
      </c>
      <c r="AN937" s="17">
        <v>0.14866607049534764</v>
      </c>
      <c r="AO937" s="17">
        <v>1.8984665731327119</v>
      </c>
      <c r="AP937" s="17">
        <v>3.9330134045554721</v>
      </c>
      <c r="AQ937" s="17">
        <v>66.855565913227437</v>
      </c>
      <c r="AR937" s="17">
        <v>1.5413274035031959</v>
      </c>
      <c r="AS937" s="17">
        <v>5.1995278629667405</v>
      </c>
      <c r="AT937" s="17">
        <v>-1</v>
      </c>
      <c r="AU937" s="17">
        <v>-1</v>
      </c>
      <c r="AV937" s="17">
        <v>2.7203258435856625</v>
      </c>
      <c r="AW937" s="17">
        <v>126.86765629881113</v>
      </c>
      <c r="AX937" s="17">
        <v>178.75446302250555</v>
      </c>
      <c r="AY937" s="17">
        <v>0.16136337924234126</v>
      </c>
      <c r="AZ937" s="17">
        <v>13.097307048109569</v>
      </c>
      <c r="BA937" s="22">
        <v>1527.3030923803419</v>
      </c>
      <c r="CU937" t="e">
        <v>#N/A</v>
      </c>
      <c r="CV937" t="e">
        <v>#N/A</v>
      </c>
    </row>
    <row r="938" spans="1:100" x14ac:dyDescent="0.25">
      <c r="A938">
        <v>2612</v>
      </c>
      <c r="B938" t="s">
        <v>1344</v>
      </c>
      <c r="C938" s="22">
        <v>3</v>
      </c>
      <c r="D938" s="17">
        <v>5.2308110211779306</v>
      </c>
      <c r="E938" s="17">
        <v>0.11572261007641396</v>
      </c>
      <c r="F938" s="17">
        <v>-2.23717992304395</v>
      </c>
      <c r="G938" s="17">
        <v>-2.249611149087428</v>
      </c>
      <c r="H938" s="17">
        <v>0.37404335118104642</v>
      </c>
      <c r="I938" s="17">
        <v>0</v>
      </c>
      <c r="J938" s="17">
        <v>22.4426010708628</v>
      </c>
      <c r="K938" s="17">
        <v>0.37404335118104642</v>
      </c>
      <c r="L938" s="17">
        <v>-0.99999999999999933</v>
      </c>
      <c r="M938" s="17">
        <v>-0.99999999999999933</v>
      </c>
      <c r="N938" s="17">
        <v>7.4808670236209336</v>
      </c>
      <c r="O938" s="17">
        <v>25.423800942953307</v>
      </c>
      <c r="P938" s="17">
        <v>-4.3892753906866477E-2</v>
      </c>
      <c r="Q938" s="17">
        <v>1.4796415136179109</v>
      </c>
      <c r="R938" s="17">
        <v>0.48998660997131438</v>
      </c>
      <c r="S938" s="17">
        <v>0.33333333333333309</v>
      </c>
      <c r="T938" s="17">
        <v>0.33333333333333309</v>
      </c>
      <c r="U938" s="17">
        <v>0.33559160048344167</v>
      </c>
      <c r="V938" s="17">
        <v>0.26046768756143801</v>
      </c>
      <c r="W938" s="17">
        <v>35.547304141219968</v>
      </c>
      <c r="X938" s="17">
        <v>3.1977958427880142</v>
      </c>
      <c r="Y938" s="17">
        <v>-0.99999999999999933</v>
      </c>
      <c r="Z938" s="17">
        <v>-0.99999999999999933</v>
      </c>
      <c r="AA938" s="17">
        <v>83.937975143534615</v>
      </c>
      <c r="AB938" s="17">
        <v>0.182633690705125</v>
      </c>
      <c r="AC938" s="17">
        <v>0.35794698558666643</v>
      </c>
      <c r="AD938" s="17">
        <v>0.41743301155507428</v>
      </c>
      <c r="AE938" s="17">
        <v>47.900684392343308</v>
      </c>
      <c r="AF938" s="17">
        <v>0.9285714285714286</v>
      </c>
      <c r="AG938" s="17">
        <v>-0.99999999999999933</v>
      </c>
      <c r="AH938" s="17">
        <v>-0.99999999999999933</v>
      </c>
      <c r="AI938" s="17">
        <v>-1.3443169765519731E-2</v>
      </c>
      <c r="AJ938" s="17">
        <v>0.26046768756143801</v>
      </c>
      <c r="AK938" s="17">
        <v>-1.0730027786651792E-2</v>
      </c>
      <c r="AL938" s="17">
        <v>-0.14529648621854724</v>
      </c>
      <c r="AM938" s="17">
        <v>0.13069869979788692</v>
      </c>
      <c r="AN938" s="17">
        <v>8.3054511843159096E-2</v>
      </c>
      <c r="AO938" s="17">
        <v>3.2138173560139149</v>
      </c>
      <c r="AP938" s="17">
        <v>1.3498803649862414</v>
      </c>
      <c r="AQ938" s="17">
        <v>57.989905212082768</v>
      </c>
      <c r="AR938" s="17">
        <v>1.2627259547115455</v>
      </c>
      <c r="AS938" s="17">
        <v>3.5718391939690624</v>
      </c>
      <c r="AT938" s="17">
        <v>-0.99999999999999933</v>
      </c>
      <c r="AU938" s="17">
        <v>-0.99999999999999933</v>
      </c>
      <c r="AV938" s="17">
        <v>-1.7596245391161141</v>
      </c>
      <c r="AW938" s="17">
        <v>110.71165645147414</v>
      </c>
      <c r="AX938" s="17">
        <v>136.48956181230753</v>
      </c>
      <c r="AY938" s="17">
        <v>0.20774193074702968</v>
      </c>
      <c r="AZ938" s="17">
        <v>14.934758782974782</v>
      </c>
      <c r="BA938" s="22">
        <v>1520.232795457162</v>
      </c>
      <c r="CU938" t="e">
        <v>#N/A</v>
      </c>
      <c r="CV938" t="e">
        <v>#N/A</v>
      </c>
    </row>
    <row r="939" spans="1:100" x14ac:dyDescent="0.25">
      <c r="A939">
        <v>2613</v>
      </c>
      <c r="B939" t="s">
        <v>1345</v>
      </c>
      <c r="C939" s="22">
        <v>3</v>
      </c>
      <c r="D939" s="17">
        <v>5.5403786914868851</v>
      </c>
      <c r="E939" s="17">
        <v>-2.6476584205902494E-2</v>
      </c>
      <c r="F939" s="17">
        <v>2.5176620059897528E-2</v>
      </c>
      <c r="G939" s="17">
        <v>2.5176620059897528E-2</v>
      </c>
      <c r="H939" s="17">
        <v>0.15389635918071293</v>
      </c>
      <c r="I939" s="17">
        <v>0</v>
      </c>
      <c r="J939" s="17">
        <v>9.2337815508427745</v>
      </c>
      <c r="K939" s="17">
        <v>0.15389635918071293</v>
      </c>
      <c r="L939" s="17">
        <v>-1.0000000000000027</v>
      </c>
      <c r="M939" s="17">
        <v>-1.0000000000000027</v>
      </c>
      <c r="N939" s="17">
        <v>3.0779271836142579</v>
      </c>
      <c r="O939" s="17">
        <v>14.799336862389559</v>
      </c>
      <c r="P939" s="17">
        <v>0.43803287383867084</v>
      </c>
      <c r="Q939" s="17">
        <v>3.6539390581288149</v>
      </c>
      <c r="R939" s="17">
        <v>1.1514733933591825</v>
      </c>
      <c r="S939" s="17">
        <v>0.33333333333333365</v>
      </c>
      <c r="T939" s="17">
        <v>0.17020383644394096</v>
      </c>
      <c r="U939" s="17">
        <v>0.1396779994817792</v>
      </c>
      <c r="V939" s="17">
        <v>-1.842630289678783E-2</v>
      </c>
      <c r="W939" s="17">
        <v>18.835700287262121</v>
      </c>
      <c r="X939" s="17">
        <v>0.63466549425355778</v>
      </c>
      <c r="Y939" s="17">
        <v>-1.0000000000000027</v>
      </c>
      <c r="Z939" s="17">
        <v>-1.0000000000000027</v>
      </c>
      <c r="AA939" s="17">
        <v>49.313864776546055</v>
      </c>
      <c r="AB939" s="17">
        <v>0.1467486669382442</v>
      </c>
      <c r="AC939" s="17">
        <v>0.11473684154845785</v>
      </c>
      <c r="AD939" s="17">
        <v>0.32504831343179336</v>
      </c>
      <c r="AE939" s="17">
        <v>29.326691095924776</v>
      </c>
      <c r="AF939" s="17">
        <v>0.3</v>
      </c>
      <c r="AG939" s="17">
        <v>-1.0000000000000027</v>
      </c>
      <c r="AH939" s="17">
        <v>-1.0000000000000027</v>
      </c>
      <c r="AI939" s="17">
        <v>0</v>
      </c>
      <c r="AJ939" s="17">
        <v>-1.842630289678783E-2</v>
      </c>
      <c r="AK939" s="17">
        <v>0.2559144086783855</v>
      </c>
      <c r="AL939" s="17">
        <v>0.30115269880185536</v>
      </c>
      <c r="AM939" s="17">
        <v>0.15506389626353856</v>
      </c>
      <c r="AN939" s="17">
        <v>-0.13526292268895806</v>
      </c>
      <c r="AO939" s="17">
        <v>5.1561694499803892</v>
      </c>
      <c r="AP939" s="17">
        <v>-1.8758095732146765</v>
      </c>
      <c r="AQ939" s="17">
        <v>28.069481838104878</v>
      </c>
      <c r="AR939" s="17">
        <v>0.6247888663622656</v>
      </c>
      <c r="AS939" s="17">
        <v>0.78856185343427132</v>
      </c>
      <c r="AT939" s="17">
        <v>-1.0000000000000027</v>
      </c>
      <c r="AU939" s="17">
        <v>-1.0000000000000027</v>
      </c>
      <c r="AV939" s="17">
        <v>1.1766500134190803</v>
      </c>
      <c r="AW939" s="17">
        <v>62.237392065720975</v>
      </c>
      <c r="AX939" s="17">
        <v>60.394761776042195</v>
      </c>
      <c r="AY939" s="17">
        <v>0.34754153021631262</v>
      </c>
      <c r="AZ939" s="17">
        <v>3.7091067409154452</v>
      </c>
      <c r="BA939" s="22">
        <v>1444.9981330995554</v>
      </c>
      <c r="CU939" t="e">
        <v>#N/A</v>
      </c>
      <c r="CV939" t="e">
        <v>#N/A</v>
      </c>
    </row>
    <row r="940" spans="1:100" x14ac:dyDescent="0.25">
      <c r="A940">
        <v>2614</v>
      </c>
      <c r="B940" t="s">
        <v>1346</v>
      </c>
      <c r="C940" s="22">
        <v>3</v>
      </c>
      <c r="D940" s="17">
        <v>6.0588493364797422</v>
      </c>
      <c r="E940" s="17">
        <v>-4.5856018989948455E-3</v>
      </c>
      <c r="F940" s="17">
        <v>0.27885544775875293</v>
      </c>
      <c r="G940" s="17">
        <v>0.21089464796702084</v>
      </c>
      <c r="H940" s="17">
        <v>0.58641063644248692</v>
      </c>
      <c r="I940" s="17">
        <v>0</v>
      </c>
      <c r="J940" s="17">
        <v>35.184638186549215</v>
      </c>
      <c r="K940" s="17">
        <v>0.58641063644248692</v>
      </c>
      <c r="L940" s="17">
        <v>-1</v>
      </c>
      <c r="M940" s="17">
        <v>-1</v>
      </c>
      <c r="N940" s="17">
        <v>11.728212728849735</v>
      </c>
      <c r="O940" s="17">
        <v>41.454382170995991</v>
      </c>
      <c r="P940" s="17">
        <v>-0.64241339549345877</v>
      </c>
      <c r="Q940" s="17">
        <v>0.75921572633179379</v>
      </c>
      <c r="R940" s="17">
        <v>-3.9656593708765918E-2</v>
      </c>
      <c r="S940" s="17">
        <v>0.33333333333333354</v>
      </c>
      <c r="T940" s="17">
        <v>0.34135713886842511</v>
      </c>
      <c r="U940" s="17">
        <v>0.40347808837958637</v>
      </c>
      <c r="V940" s="17">
        <v>0.10814407818776754</v>
      </c>
      <c r="W940" s="17">
        <v>23.99608009306499</v>
      </c>
      <c r="X940" s="17">
        <v>2.3590804639393115</v>
      </c>
      <c r="Y940" s="17">
        <v>-1</v>
      </c>
      <c r="Z940" s="17">
        <v>-1</v>
      </c>
      <c r="AA940" s="17">
        <v>79.083524514341363</v>
      </c>
      <c r="AB940" s="17">
        <v>0.28078701394337446</v>
      </c>
      <c r="AC940" s="17">
        <v>0.37286362741302365</v>
      </c>
      <c r="AD940" s="17">
        <v>0.44889137894330478</v>
      </c>
      <c r="AE940" s="17">
        <v>55.127101014985136</v>
      </c>
      <c r="AF940" s="17">
        <v>0.73333333333333328</v>
      </c>
      <c r="AG940" s="17">
        <v>-1</v>
      </c>
      <c r="AH940" s="17">
        <v>-1</v>
      </c>
      <c r="AI940" s="17">
        <v>3.1596667696053172E-3</v>
      </c>
      <c r="AJ940" s="17">
        <v>0.10814407818776754</v>
      </c>
      <c r="AK940" s="17">
        <v>-8.4246208709112466E-2</v>
      </c>
      <c r="AL940" s="17">
        <v>-0.249635415059351</v>
      </c>
      <c r="AM940" s="17">
        <v>0.45131764313388345</v>
      </c>
      <c r="AN940" s="17">
        <v>0.64774302162595576</v>
      </c>
      <c r="AO940" s="17">
        <v>10.861710034801519</v>
      </c>
      <c r="AP940" s="17">
        <v>14.945398465352138</v>
      </c>
      <c r="AQ940" s="17">
        <v>59.180718279614204</v>
      </c>
      <c r="AR940" s="17">
        <v>1.1863126387691119</v>
      </c>
      <c r="AS940" s="17">
        <v>2.9454911003817994</v>
      </c>
      <c r="AT940" s="17">
        <v>-1</v>
      </c>
      <c r="AU940" s="17">
        <v>-1</v>
      </c>
      <c r="AV940" s="17">
        <v>0.171238054258255</v>
      </c>
      <c r="AW940" s="17">
        <v>135.48330515068949</v>
      </c>
      <c r="AX940" s="17">
        <v>146.36090630485833</v>
      </c>
      <c r="AY940" s="17">
        <v>0.42299825387252243</v>
      </c>
      <c r="AZ940" s="17">
        <v>79.521892781274644</v>
      </c>
      <c r="BA940" s="22">
        <v>1637.9867839308931</v>
      </c>
      <c r="CU940" t="e">
        <v>#N/A</v>
      </c>
      <c r="CV940" t="e">
        <v>#N/A</v>
      </c>
    </row>
    <row r="941" spans="1:100" x14ac:dyDescent="0.25">
      <c r="A941">
        <v>2619</v>
      </c>
      <c r="B941" t="s">
        <v>1347</v>
      </c>
      <c r="C941" s="22">
        <v>3</v>
      </c>
      <c r="D941" s="17">
        <v>4.9633706698530045</v>
      </c>
      <c r="E941" s="17">
        <v>-0.1302969245076325</v>
      </c>
      <c r="F941" s="17">
        <v>2.3180665569453849</v>
      </c>
      <c r="G941" s="17">
        <v>2.2904648444313955</v>
      </c>
      <c r="H941" s="17">
        <v>0.22896491483989451</v>
      </c>
      <c r="I941" s="17">
        <v>8.1499428214361333E-2</v>
      </c>
      <c r="J941" s="17">
        <v>18.627860583255352</v>
      </c>
      <c r="K941" s="17">
        <v>0.31046434305425596</v>
      </c>
      <c r="L941" s="17">
        <v>-1.0000000000000009</v>
      </c>
      <c r="M941" s="17">
        <v>-1.0000000000000009</v>
      </c>
      <c r="N941" s="17">
        <v>6.2092868610851157</v>
      </c>
      <c r="O941" s="17">
        <v>25.881696097539752</v>
      </c>
      <c r="P941" s="17">
        <v>-5.9289883141017415E-2</v>
      </c>
      <c r="Q941" s="17">
        <v>1.4318309160771343</v>
      </c>
      <c r="R941" s="17">
        <v>0.3701537264867687</v>
      </c>
      <c r="S941" s="17">
        <v>0.33333333333333348</v>
      </c>
      <c r="T941" s="17">
        <v>0.33333333333333348</v>
      </c>
      <c r="U941" s="17">
        <v>0.35239355914803711</v>
      </c>
      <c r="V941" s="17">
        <v>0.16936829121369817</v>
      </c>
      <c r="W941" s="17">
        <v>35.118566958965872</v>
      </c>
      <c r="X941" s="17">
        <v>2.7819863074867479</v>
      </c>
      <c r="Y941" s="17">
        <v>-1.0000000000000009</v>
      </c>
      <c r="Z941" s="17">
        <v>-1.0000000000000009</v>
      </c>
      <c r="AA941" s="17">
        <v>85.491120307285726</v>
      </c>
      <c r="AB941" s="17">
        <v>0.3906042889670498</v>
      </c>
      <c r="AC941" s="17">
        <v>0.38398696581634761</v>
      </c>
      <c r="AD941" s="17">
        <v>0.22545673765326363</v>
      </c>
      <c r="AE941" s="17">
        <v>50.002399621833042</v>
      </c>
      <c r="AF941" s="17">
        <v>0.89473684210526316</v>
      </c>
      <c r="AG941" s="17">
        <v>-1.0000000000000009</v>
      </c>
      <c r="AH941" s="17">
        <v>-1.0000000000000009</v>
      </c>
      <c r="AI941" s="17">
        <v>8.0899261675034362E-2</v>
      </c>
      <c r="AJ941" s="17">
        <v>0.16936829121369817</v>
      </c>
      <c r="AK941" s="17">
        <v>-1.8314092989210079E-2</v>
      </c>
      <c r="AL941" s="17">
        <v>-3.8859104095419331E-2</v>
      </c>
      <c r="AM941" s="17">
        <v>-4.4346674069031866E-2</v>
      </c>
      <c r="AN941" s="17">
        <v>4.2292822653277856E-2</v>
      </c>
      <c r="AO941" s="17">
        <v>-1.2002373166718472</v>
      </c>
      <c r="AP941" s="17">
        <v>0.86302504585484996</v>
      </c>
      <c r="AQ941" s="17">
        <v>53.74642754222122</v>
      </c>
      <c r="AR941" s="17">
        <v>1.1884285170284026</v>
      </c>
      <c r="AS941" s="17">
        <v>3.0924506505410054</v>
      </c>
      <c r="AT941" s="17">
        <v>-1.0000000000000009</v>
      </c>
      <c r="AU941" s="17">
        <v>-1.0000000000000009</v>
      </c>
      <c r="AV941" s="17">
        <v>2.6606185709181638</v>
      </c>
      <c r="AW941" s="17">
        <v>112.2358414506803</v>
      </c>
      <c r="AX941" s="17">
        <v>130.79065580555081</v>
      </c>
      <c r="AY941" s="17">
        <v>0.12946371507655463</v>
      </c>
      <c r="AZ941" s="17">
        <v>23.229114067068881</v>
      </c>
      <c r="BA941" s="22">
        <v>1560.7684816526187</v>
      </c>
      <c r="CU941" t="e">
        <v>#N/A</v>
      </c>
      <c r="CV941" t="e">
        <v>#N/A</v>
      </c>
    </row>
    <row r="942" spans="1:100" x14ac:dyDescent="0.25">
      <c r="A942">
        <v>2620</v>
      </c>
      <c r="B942" t="s">
        <v>1348</v>
      </c>
      <c r="C942" s="22">
        <v>3</v>
      </c>
      <c r="D942" s="17">
        <v>4.7506930354537111</v>
      </c>
      <c r="E942" s="17">
        <v>-3.5247724728638435E-2</v>
      </c>
      <c r="F942" s="17">
        <v>-0.21175883594912975</v>
      </c>
      <c r="G942" s="17">
        <v>-0.22000662687392825</v>
      </c>
      <c r="H942" s="17">
        <v>-2.1116283439553706E-2</v>
      </c>
      <c r="I942" s="17">
        <v>0</v>
      </c>
      <c r="J942" s="17">
        <v>-1.2669770063732206</v>
      </c>
      <c r="K942" s="17">
        <v>-2.1116283439553706E-2</v>
      </c>
      <c r="L942" s="17">
        <v>-1.0000000000000009</v>
      </c>
      <c r="M942" s="17">
        <v>-1.0000000000000009</v>
      </c>
      <c r="N942" s="17">
        <v>-0.42232566879107436</v>
      </c>
      <c r="O942" s="17">
        <v>3.2637094022065622</v>
      </c>
      <c r="P942" s="17">
        <v>10.790389261311832</v>
      </c>
      <c r="Q942" s="17">
        <v>-0.28889318171635991</v>
      </c>
      <c r="R942" s="17">
        <v>1.016728085533346</v>
      </c>
      <c r="S942" s="17">
        <v>0.33333333333333343</v>
      </c>
      <c r="T942" s="17">
        <v>0.34937424328597783</v>
      </c>
      <c r="U942" s="17">
        <v>0.27533914046480884</v>
      </c>
      <c r="V942" s="17">
        <v>0</v>
      </c>
      <c r="W942" s="17">
        <v>39.166520020946962</v>
      </c>
      <c r="X942" s="17">
        <v>1.8103026805475504</v>
      </c>
      <c r="Y942" s="17">
        <v>-1.0000000000000009</v>
      </c>
      <c r="Z942" s="17">
        <v>-1.0000000000000009</v>
      </c>
      <c r="AA942" s="17">
        <v>64.042555721846412</v>
      </c>
      <c r="AB942" s="17">
        <v>0.13484470218246225</v>
      </c>
      <c r="AC942" s="17">
        <v>0.47167470189958394</v>
      </c>
      <c r="AD942" s="17">
        <v>-0.12933325177472393</v>
      </c>
      <c r="AE942" s="17">
        <v>23.85930761536612</v>
      </c>
      <c r="AF942" s="17">
        <v>0.5</v>
      </c>
      <c r="AG942" s="17">
        <v>-1.0000000000000009</v>
      </c>
      <c r="AH942" s="17">
        <v>-1.0000000000000009</v>
      </c>
      <c r="AI942" s="17">
        <v>0</v>
      </c>
      <c r="AJ942" s="17">
        <v>0</v>
      </c>
      <c r="AK942" s="17">
        <v>2.8900059035909975E-2</v>
      </c>
      <c r="AL942" s="17">
        <v>-5.5720363678386453E-2</v>
      </c>
      <c r="AM942" s="17">
        <v>-0.15709934429731937</v>
      </c>
      <c r="AN942" s="17">
        <v>0.15203962069108923</v>
      </c>
      <c r="AO942" s="17">
        <v>-3.7829833122534344</v>
      </c>
      <c r="AP942" s="17">
        <v>3.522388698885301</v>
      </c>
      <c r="AQ942" s="17">
        <v>37.899543014573752</v>
      </c>
      <c r="AR942" s="17">
        <v>0.95804671708412048</v>
      </c>
      <c r="AS942" s="17">
        <v>1.7891863971079962</v>
      </c>
      <c r="AT942" s="17">
        <v>-1.0000000000000009</v>
      </c>
      <c r="AU942" s="17">
        <v>-1.0000000000000009</v>
      </c>
      <c r="AV942" s="17">
        <v>0.79672145865941779</v>
      </c>
      <c r="AW942" s="17">
        <v>70.828653822938307</v>
      </c>
      <c r="AX942" s="17">
        <v>70.828653822938307</v>
      </c>
      <c r="AY942" s="17">
        <v>0.28997639668178893</v>
      </c>
      <c r="AZ942" s="17">
        <v>21.284531517835106</v>
      </c>
      <c r="BA942" s="22">
        <v>1494.8263940369638</v>
      </c>
      <c r="CU942" t="e">
        <v>#N/A</v>
      </c>
      <c r="CV942" t="e">
        <v>#N/A</v>
      </c>
    </row>
    <row r="943" spans="1:100" x14ac:dyDescent="0.25">
      <c r="A943">
        <v>2626</v>
      </c>
      <c r="B943" t="s">
        <v>1349</v>
      </c>
      <c r="C943" s="22">
        <v>3</v>
      </c>
      <c r="D943" s="17">
        <v>3.814983647465509</v>
      </c>
      <c r="E943" s="17">
        <v>-9.8235751358546602E-3</v>
      </c>
      <c r="F943" s="17">
        <v>-7.9805047166634446E-2</v>
      </c>
      <c r="G943" s="17">
        <v>-8.2874454805960729E-2</v>
      </c>
      <c r="H943" s="17">
        <v>0.21328675780282413</v>
      </c>
      <c r="I943" s="17">
        <v>0</v>
      </c>
      <c r="J943" s="17">
        <v>12.79720546816945</v>
      </c>
      <c r="K943" s="17">
        <v>0.21328675780282413</v>
      </c>
      <c r="L943" s="17">
        <v>-1.0000000000000009</v>
      </c>
      <c r="M943" s="17">
        <v>-1.0000000000000009</v>
      </c>
      <c r="N943" s="17">
        <v>4.2657351560564818</v>
      </c>
      <c r="O943" s="17">
        <v>16.529314660828998</v>
      </c>
      <c r="P943" s="17">
        <v>-0.54570824659310613</v>
      </c>
      <c r="Q943" s="17">
        <v>-2.9874045882982543</v>
      </c>
      <c r="R943" s="17">
        <v>-1.0233526708864236</v>
      </c>
      <c r="S943" s="17">
        <v>0.33333333333333381</v>
      </c>
      <c r="T943" s="17">
        <v>0.24524654591807449</v>
      </c>
      <c r="U943" s="17">
        <v>0.23620606186748261</v>
      </c>
      <c r="V943" s="17">
        <v>0</v>
      </c>
      <c r="W943" s="17">
        <v>24.05996733264266</v>
      </c>
      <c r="X943" s="17">
        <v>1.2358200920801525</v>
      </c>
      <c r="Y943" s="17">
        <v>-1.0000000000000009</v>
      </c>
      <c r="Z943" s="17">
        <v>-1.0000000000000009</v>
      </c>
      <c r="AA943" s="17">
        <v>31.750630002914093</v>
      </c>
      <c r="AB943" s="17">
        <v>0.13211098967565713</v>
      </c>
      <c r="AC943" s="17">
        <v>9.5321725443047622E-2</v>
      </c>
      <c r="AD943" s="17">
        <v>-5.3152408295547487E-2</v>
      </c>
      <c r="AE943" s="17">
        <v>8.7140153411578609</v>
      </c>
      <c r="AF943" s="17">
        <v>0.33333333333333331</v>
      </c>
      <c r="AG943" s="17">
        <v>-1.0000000000000009</v>
      </c>
      <c r="AH943" s="17">
        <v>-1.0000000000000009</v>
      </c>
      <c r="AI943" s="17">
        <v>-1.3735134975962626E-3</v>
      </c>
      <c r="AJ943" s="17">
        <v>0</v>
      </c>
      <c r="AK943" s="17">
        <v>0.14056627471850469</v>
      </c>
      <c r="AL943" s="17">
        <v>0.43146289017029854</v>
      </c>
      <c r="AM943" s="17">
        <v>-1.9304086797240223E-2</v>
      </c>
      <c r="AN943" s="17">
        <v>-0.12712728736388237</v>
      </c>
      <c r="AO943" s="17">
        <v>0.22022920366151838</v>
      </c>
      <c r="AP943" s="17">
        <v>-1.0208677332455682</v>
      </c>
      <c r="AQ943" s="17">
        <v>36.857172800812101</v>
      </c>
      <c r="AR943" s="17">
        <v>0.8147859411188908</v>
      </c>
      <c r="AS943" s="17">
        <v>1.4491068498829758</v>
      </c>
      <c r="AT943" s="17">
        <v>-1.0000000000000009</v>
      </c>
      <c r="AU943" s="17">
        <v>-1.0000000000000009</v>
      </c>
      <c r="AV943" s="17">
        <v>-1.1062271256923843</v>
      </c>
      <c r="AW943" s="17">
        <v>47.259076930497542</v>
      </c>
      <c r="AX943" s="17">
        <v>47.231606660545616</v>
      </c>
      <c r="AY943" s="17">
        <v>0.13517624264931424</v>
      </c>
      <c r="AZ943" s="17">
        <v>-26.446465837082844</v>
      </c>
      <c r="BA943" s="22">
        <v>1425.0855399446586</v>
      </c>
      <c r="CU943" t="e">
        <v>#N/A</v>
      </c>
      <c r="CV943" t="e">
        <v>#N/A</v>
      </c>
    </row>
    <row r="944" spans="1:100" x14ac:dyDescent="0.25">
      <c r="A944">
        <v>2630</v>
      </c>
      <c r="B944" t="s">
        <v>1350</v>
      </c>
      <c r="C944" s="22">
        <v>3</v>
      </c>
      <c r="D944" s="17">
        <v>3.7278324103029123</v>
      </c>
      <c r="E944" s="17">
        <v>-4.3215555369836567E-2</v>
      </c>
      <c r="F944" s="17">
        <v>0.89981363408320691</v>
      </c>
      <c r="G944" s="17">
        <v>0.89981363408320691</v>
      </c>
      <c r="H944" s="17">
        <v>0.20548789088957697</v>
      </c>
      <c r="I944" s="17">
        <v>0</v>
      </c>
      <c r="J944" s="17">
        <v>12.32927345337462</v>
      </c>
      <c r="K944" s="17">
        <v>0.20548789088957697</v>
      </c>
      <c r="L944" s="17">
        <v>-1.0000000000000013</v>
      </c>
      <c r="M944" s="17">
        <v>-1.0000000000000013</v>
      </c>
      <c r="N944" s="17">
        <v>4.1097578177915395</v>
      </c>
      <c r="O944" s="17">
        <v>16.956919497760754</v>
      </c>
      <c r="P944" s="17">
        <v>-6.0171830678433114E-3</v>
      </c>
      <c r="Q944" s="17">
        <v>-0.93294941763591188</v>
      </c>
      <c r="R944" s="17">
        <v>-0.26373792615727687</v>
      </c>
      <c r="S944" s="17">
        <v>0.33333333333333348</v>
      </c>
      <c r="T944" s="17">
        <v>0.33333333333333348</v>
      </c>
      <c r="U944" s="17">
        <v>0.42320308483399693</v>
      </c>
      <c r="V944" s="17">
        <v>0.26784969147969845</v>
      </c>
      <c r="W944" s="17">
        <v>46.089262083631411</v>
      </c>
      <c r="X944" s="17">
        <v>3.7610892639912703</v>
      </c>
      <c r="Y944" s="17">
        <v>-1.0000000000000013</v>
      </c>
      <c r="Z944" s="17">
        <v>-1.0000000000000013</v>
      </c>
      <c r="AA944" s="17">
        <v>79.417685406981889</v>
      </c>
      <c r="AB944" s="17">
        <v>0.36135040823977982</v>
      </c>
      <c r="AC944" s="17">
        <v>0.23613085747988719</v>
      </c>
      <c r="AD944" s="17">
        <v>7.4361959270487915E-2</v>
      </c>
      <c r="AE944" s="17">
        <v>33.592161249507754</v>
      </c>
      <c r="AF944" s="17">
        <v>0.8571428571428571</v>
      </c>
      <c r="AG944" s="17">
        <v>-1.0000000000000013</v>
      </c>
      <c r="AH944" s="17">
        <v>-1.0000000000000013</v>
      </c>
      <c r="AI944" s="17">
        <v>1.526518178754508E-2</v>
      </c>
      <c r="AJ944" s="17">
        <v>0.26784969147969845</v>
      </c>
      <c r="AK944" s="17">
        <v>4.5093176551741623E-2</v>
      </c>
      <c r="AL944" s="17">
        <v>7.7316111960608822E-2</v>
      </c>
      <c r="AM944" s="17">
        <v>-0.13168065818316441</v>
      </c>
      <c r="AN944" s="17">
        <v>0.68026733102050652</v>
      </c>
      <c r="AO944" s="17">
        <v>-3.0665505718204016</v>
      </c>
      <c r="AP944" s="17">
        <v>17.393263835315715</v>
      </c>
      <c r="AQ944" s="17">
        <v>58.418535537006044</v>
      </c>
      <c r="AR944" s="17">
        <v>1.3577194429803627</v>
      </c>
      <c r="AS944" s="17">
        <v>3.9665771548808468</v>
      </c>
      <c r="AT944" s="17">
        <v>-1.0000000000000013</v>
      </c>
      <c r="AU944" s="17">
        <v>-1.0000000000000013</v>
      </c>
      <c r="AV944" s="17">
        <v>0.63607570792593116</v>
      </c>
      <c r="AW944" s="17">
        <v>113.76786874005835</v>
      </c>
      <c r="AX944" s="17">
        <v>140.85814152377912</v>
      </c>
      <c r="AY944" s="17">
        <v>0.46208276755314492</v>
      </c>
      <c r="AZ944" s="17">
        <v>52.460012717162478</v>
      </c>
      <c r="BA944" s="22">
        <v>1531.0284298903186</v>
      </c>
      <c r="CU944" t="e">
        <v>#N/A</v>
      </c>
      <c r="CV944" t="e">
        <v>#N/A</v>
      </c>
    </row>
    <row r="945" spans="1:100" x14ac:dyDescent="0.25">
      <c r="A945">
        <v>2632</v>
      </c>
      <c r="B945" t="s">
        <v>1351</v>
      </c>
      <c r="C945" s="22">
        <v>3</v>
      </c>
      <c r="D945" s="17">
        <v>5.6693263836994765</v>
      </c>
      <c r="E945" s="17">
        <v>-3.6004167292492326E-3</v>
      </c>
      <c r="F945" s="17">
        <v>-0.22453527306622617</v>
      </c>
      <c r="G945" s="17">
        <v>-0.21661055151791592</v>
      </c>
      <c r="H945" s="17">
        <v>0.14138740716129133</v>
      </c>
      <c r="I945" s="17">
        <v>0</v>
      </c>
      <c r="J945" s="17">
        <v>8.4832444296774785</v>
      </c>
      <c r="K945" s="17">
        <v>0.14138740716129133</v>
      </c>
      <c r="L945" s="17">
        <v>-0.99999999999999789</v>
      </c>
      <c r="M945" s="17">
        <v>-0.99999999999999789</v>
      </c>
      <c r="N945" s="17">
        <v>2.8277481432258225</v>
      </c>
      <c r="O945" s="17">
        <v>13.935960261859041</v>
      </c>
      <c r="P945" s="17">
        <v>1.6442264540227035E-3</v>
      </c>
      <c r="Q945" s="17">
        <v>-0.46572626589619631</v>
      </c>
      <c r="R945" s="17">
        <v>-0.22813221753147328</v>
      </c>
      <c r="S945" s="17">
        <v>0.3333333333333327</v>
      </c>
      <c r="T945" s="17">
        <v>0.36324299137724869</v>
      </c>
      <c r="U945" s="17">
        <v>0.17562394124495601</v>
      </c>
      <c r="V945" s="17">
        <v>-7.1392792045349415E-2</v>
      </c>
      <c r="W945" s="17">
        <v>26.37680266995589</v>
      </c>
      <c r="X945" s="17">
        <v>0.85923758830093289</v>
      </c>
      <c r="Y945" s="17">
        <v>-0.99999999999999789</v>
      </c>
      <c r="Z945" s="17">
        <v>-0.99999999999999789</v>
      </c>
      <c r="AA945" s="17">
        <v>54.003199390403182</v>
      </c>
      <c r="AB945" s="17">
        <v>7.5713710522901614E-2</v>
      </c>
      <c r="AC945" s="17">
        <v>0.27695794129207579</v>
      </c>
      <c r="AD945" s="17">
        <v>0.20441892694459857</v>
      </c>
      <c r="AE945" s="17">
        <v>27.854528937978788</v>
      </c>
      <c r="AF945" s="17">
        <v>0.6</v>
      </c>
      <c r="AG945" s="17">
        <v>-0.99999999999999789</v>
      </c>
      <c r="AH945" s="17">
        <v>-0.99999999999999789</v>
      </c>
      <c r="AI945" s="17">
        <v>-5.9156379363951416E-3</v>
      </c>
      <c r="AJ945" s="17">
        <v>-7.1392792045349415E-2</v>
      </c>
      <c r="AK945" s="17">
        <v>-0.18868152399356111</v>
      </c>
      <c r="AL945" s="17">
        <v>2.4961362337564415E-2</v>
      </c>
      <c r="AM945" s="17">
        <v>-0.14692750231895851</v>
      </c>
      <c r="AN945" s="17">
        <v>-0.14412686698028571</v>
      </c>
      <c r="AO945" s="17">
        <v>-4.6165951779417673</v>
      </c>
      <c r="AP945" s="17">
        <v>-3.4783648628193222</v>
      </c>
      <c r="AQ945" s="17">
        <v>34.860047099633391</v>
      </c>
      <c r="AR945" s="17">
        <v>0.80080747391018792</v>
      </c>
      <c r="AS945" s="17">
        <v>1.0006249954622244</v>
      </c>
      <c r="AT945" s="17">
        <v>-0.99999999999999789</v>
      </c>
      <c r="AU945" s="17">
        <v>-0.99999999999999789</v>
      </c>
      <c r="AV945" s="17">
        <v>-0.4447427690493892</v>
      </c>
      <c r="AW945" s="17">
        <v>64.460794789442858</v>
      </c>
      <c r="AX945" s="17">
        <v>57.203202826180068</v>
      </c>
      <c r="AY945" s="17">
        <v>0.33654089261674469</v>
      </c>
      <c r="AZ945" s="17">
        <v>36.761967321837673</v>
      </c>
      <c r="BA945" s="22">
        <v>1499.1359772185447</v>
      </c>
      <c r="CU945" t="e">
        <v>#N/A</v>
      </c>
      <c r="CV945" t="e">
        <v>#N/A</v>
      </c>
    </row>
    <row r="946" spans="1:100" x14ac:dyDescent="0.25">
      <c r="A946">
        <v>2634</v>
      </c>
      <c r="B946" t="s">
        <v>1352</v>
      </c>
      <c r="C946" s="22">
        <v>3</v>
      </c>
      <c r="D946" s="17">
        <v>5.1980265894362034</v>
      </c>
      <c r="E946" s="17">
        <v>-0.10383442162434908</v>
      </c>
      <c r="F946" s="17">
        <v>-1.1114144878943624</v>
      </c>
      <c r="G946" s="17">
        <v>-1.1399691717148384</v>
      </c>
      <c r="H946" s="17">
        <v>0.24797931609807886</v>
      </c>
      <c r="I946" s="17">
        <v>-8.4875370648698437E-3</v>
      </c>
      <c r="J946" s="17">
        <v>14.369506741992536</v>
      </c>
      <c r="K946" s="17">
        <v>0.23949177903320901</v>
      </c>
      <c r="L946" s="17">
        <v>-1.0000000000000007</v>
      </c>
      <c r="M946" s="17">
        <v>-1.0000000000000007</v>
      </c>
      <c r="N946" s="17">
        <v>4.7898355806641773</v>
      </c>
      <c r="O946" s="17">
        <v>18.427564159713885</v>
      </c>
      <c r="P946" s="17">
        <v>-9.4269613118534462E-2</v>
      </c>
      <c r="Q946" s="17">
        <v>-4.8076522956848819</v>
      </c>
      <c r="R946" s="17">
        <v>-1.6417165051674409</v>
      </c>
      <c r="S946" s="17">
        <v>0.33333333333333348</v>
      </c>
      <c r="T946" s="17">
        <v>0.26159320513730483</v>
      </c>
      <c r="U946" s="17">
        <v>0.37606638569236933</v>
      </c>
      <c r="V946" s="17">
        <v>-3.7538621174146851E-2</v>
      </c>
      <c r="W946" s="17">
        <v>27.758500958226072</v>
      </c>
      <c r="X946" s="17">
        <v>1.5627284469659979</v>
      </c>
      <c r="Y946" s="17">
        <v>-1.0000000000000007</v>
      </c>
      <c r="Z946" s="17">
        <v>-1.0000000000000007</v>
      </c>
      <c r="AA946" s="17">
        <v>88.869720789292373</v>
      </c>
      <c r="AB946" s="17">
        <v>0.41428199402758126</v>
      </c>
      <c r="AC946" s="17">
        <v>0.62349624844843776</v>
      </c>
      <c r="AD946" s="17">
        <v>0.2172804842486557</v>
      </c>
      <c r="AE946" s="17">
        <v>62.752936336233709</v>
      </c>
      <c r="AF946" s="17">
        <v>0.93333333333333335</v>
      </c>
      <c r="AG946" s="17">
        <v>-1.0000000000000007</v>
      </c>
      <c r="AH946" s="17">
        <v>-1.0000000000000007</v>
      </c>
      <c r="AI946" s="17">
        <v>-2.9948884627259569E-2</v>
      </c>
      <c r="AJ946" s="17">
        <v>-3.7538621174146851E-2</v>
      </c>
      <c r="AK946" s="17">
        <v>0.1063153788345787</v>
      </c>
      <c r="AL946" s="17">
        <v>0.29586948514510902</v>
      </c>
      <c r="AM946" s="17">
        <v>-8.0296776054268951E-2</v>
      </c>
      <c r="AN946" s="17">
        <v>-3.4005034604997771E-2</v>
      </c>
      <c r="AO946" s="17">
        <v>-1.4758425071838301</v>
      </c>
      <c r="AP946" s="17">
        <v>0.6292215606006013</v>
      </c>
      <c r="AQ946" s="17">
        <v>42.12800770021861</v>
      </c>
      <c r="AR946" s="17">
        <v>0.9334543029888609</v>
      </c>
      <c r="AS946" s="17">
        <v>1.8022202259992066</v>
      </c>
      <c r="AT946" s="17">
        <v>-1.0000000000000007</v>
      </c>
      <c r="AU946" s="17">
        <v>-1.0000000000000007</v>
      </c>
      <c r="AV946" s="17">
        <v>-2.78168567688228</v>
      </c>
      <c r="AW946" s="17">
        <v>107.92650650960687</v>
      </c>
      <c r="AX946" s="17">
        <v>103.57366669964701</v>
      </c>
      <c r="AY946" s="17">
        <v>0.2138757421096989</v>
      </c>
      <c r="AZ946" s="17">
        <v>-5.4283100981412185</v>
      </c>
      <c r="BA946" s="22">
        <v>1441.9219745883249</v>
      </c>
      <c r="CU946" t="e">
        <v>#N/A</v>
      </c>
      <c r="CV946" t="e">
        <v>#N/A</v>
      </c>
    </row>
    <row r="947" spans="1:100" x14ac:dyDescent="0.25">
      <c r="A947">
        <v>2635</v>
      </c>
      <c r="B947" t="s">
        <v>1353</v>
      </c>
      <c r="C947" s="22">
        <v>3</v>
      </c>
      <c r="D947" s="17">
        <v>5.561082838269626</v>
      </c>
      <c r="E947" s="17">
        <v>0</v>
      </c>
      <c r="F947" s="17">
        <v>-0.10980051567926848</v>
      </c>
      <c r="G947" s="17">
        <v>-0.10980051567926848</v>
      </c>
      <c r="H947" s="17">
        <v>0.18140159195890102</v>
      </c>
      <c r="I947" s="17">
        <v>0</v>
      </c>
      <c r="J947" s="17">
        <v>10.884095517534062</v>
      </c>
      <c r="K947" s="17">
        <v>0.18140159195890102</v>
      </c>
      <c r="L947" s="17">
        <v>-1.0000000000000004</v>
      </c>
      <c r="M947" s="17">
        <v>-1.0000000000000004</v>
      </c>
      <c r="N947" s="17">
        <v>3.6280318391780204</v>
      </c>
      <c r="O947" s="17">
        <v>16.335377840124419</v>
      </c>
      <c r="P947" s="17">
        <v>0.12956235133903943</v>
      </c>
      <c r="Q947" s="17">
        <v>1.7621565641340549</v>
      </c>
      <c r="R947" s="17">
        <v>0.61543593295960708</v>
      </c>
      <c r="S947" s="17">
        <v>0.33333333333333337</v>
      </c>
      <c r="T947" s="17">
        <v>0.33732483183789785</v>
      </c>
      <c r="U947" s="17">
        <v>0.14163383338162386</v>
      </c>
      <c r="V947" s="17">
        <v>5.1024308511790298E-3</v>
      </c>
      <c r="W947" s="17">
        <v>25.439713497805322</v>
      </c>
      <c r="X947" s="17">
        <v>1.0903979903504646</v>
      </c>
      <c r="Y947" s="17">
        <v>-1.0000000000000004</v>
      </c>
      <c r="Z947" s="17">
        <v>-1.0000000000000004</v>
      </c>
      <c r="AA947" s="17">
        <v>71.822468192454068</v>
      </c>
      <c r="AB947" s="17">
        <v>0.17050541206102293</v>
      </c>
      <c r="AC947" s="17">
        <v>0.46666874434301514</v>
      </c>
      <c r="AD947" s="17">
        <v>0.2781722188297443</v>
      </c>
      <c r="AE947" s="17">
        <v>45.767318761689125</v>
      </c>
      <c r="AF947" s="17">
        <v>0.58823529411764708</v>
      </c>
      <c r="AG947" s="17">
        <v>-1.0000000000000004</v>
      </c>
      <c r="AH947" s="17">
        <v>-1.0000000000000004</v>
      </c>
      <c r="AI947" s="17">
        <v>0</v>
      </c>
      <c r="AJ947" s="17">
        <v>5.1024308511790298E-3</v>
      </c>
      <c r="AK947" s="17">
        <v>-0.12914537470608334</v>
      </c>
      <c r="AL947" s="17">
        <v>0.37733188600133194</v>
      </c>
      <c r="AM947" s="17">
        <v>-8.5728886435649604E-2</v>
      </c>
      <c r="AN947" s="17">
        <v>0.24906389732095249</v>
      </c>
      <c r="AO947" s="17">
        <v>-2.7889490344216581</v>
      </c>
      <c r="AP947" s="17">
        <v>8.1132568630304718</v>
      </c>
      <c r="AQ947" s="17">
        <v>36.323809015339407</v>
      </c>
      <c r="AR947" s="17">
        <v>0.81739442940403428</v>
      </c>
      <c r="AS947" s="17">
        <v>1.2717995823093655</v>
      </c>
      <c r="AT947" s="17">
        <v>-1.0000000000000004</v>
      </c>
      <c r="AU947" s="17">
        <v>-1.0000000000000004</v>
      </c>
      <c r="AV947" s="17">
        <v>0.50563541728033878</v>
      </c>
      <c r="AW947" s="17">
        <v>96.271102895608919</v>
      </c>
      <c r="AX947" s="17">
        <v>96.781345980726826</v>
      </c>
      <c r="AY947" s="17">
        <v>0.10447631492547946</v>
      </c>
      <c r="AZ947" s="17">
        <v>11.411092666574248</v>
      </c>
      <c r="BA947" s="22">
        <v>1419.8884918445031</v>
      </c>
      <c r="CU947" t="e">
        <v>#N/A</v>
      </c>
      <c r="CV947" t="e">
        <v>#N/A</v>
      </c>
    </row>
    <row r="948" spans="1:100" x14ac:dyDescent="0.25">
      <c r="A948">
        <v>2637</v>
      </c>
      <c r="B948" t="s">
        <v>1354</v>
      </c>
      <c r="C948" s="22">
        <v>3</v>
      </c>
      <c r="D948" s="17">
        <v>4.3363763964638427</v>
      </c>
      <c r="E948" s="17">
        <v>4.2022645543392606E-2</v>
      </c>
      <c r="F948" s="17">
        <v>1.5661321728543813</v>
      </c>
      <c r="G948" s="17">
        <v>1.5796739786665566</v>
      </c>
      <c r="H948" s="17">
        <v>0.24009803831647669</v>
      </c>
      <c r="I948" s="17">
        <v>-5.5818457993384342E-3</v>
      </c>
      <c r="J948" s="17">
        <v>14.070971551028309</v>
      </c>
      <c r="K948" s="17">
        <v>0.23451619251713829</v>
      </c>
      <c r="L948" s="17">
        <v>-0.99999999999999889</v>
      </c>
      <c r="M948" s="17">
        <v>-0.99999999999999889</v>
      </c>
      <c r="N948" s="17">
        <v>4.6903238503427671</v>
      </c>
      <c r="O948" s="17">
        <v>19.987021926158697</v>
      </c>
      <c r="P948" s="17">
        <v>6.0308448250574492E-2</v>
      </c>
      <c r="Q948" s="17">
        <v>6.875119312568339</v>
      </c>
      <c r="R948" s="17">
        <v>2.1624884783005442</v>
      </c>
      <c r="S948" s="17">
        <v>0.33333333333333315</v>
      </c>
      <c r="T948" s="17">
        <v>0.33333333333333315</v>
      </c>
      <c r="U948" s="17">
        <v>0.36547343940811627</v>
      </c>
      <c r="V948" s="17">
        <v>6.2286525610355824E-2</v>
      </c>
      <c r="W948" s="17">
        <v>34.396417566719997</v>
      </c>
      <c r="X948" s="17">
        <v>2.2677633854441277</v>
      </c>
      <c r="Y948" s="17">
        <v>-0.99999999999999889</v>
      </c>
      <c r="Z948" s="17">
        <v>-0.99999999999999889</v>
      </c>
      <c r="AA948" s="17">
        <v>69.779520540179348</v>
      </c>
      <c r="AB948" s="17">
        <v>0.17441259276296936</v>
      </c>
      <c r="AC948" s="17">
        <v>0.1436830091184543</v>
      </c>
      <c r="AD948" s="17">
        <v>0.34631668802175231</v>
      </c>
      <c r="AE948" s="17">
        <v>33.22061449515882</v>
      </c>
      <c r="AF948" s="17">
        <v>0.9375</v>
      </c>
      <c r="AG948" s="17">
        <v>-0.99999999999999889</v>
      </c>
      <c r="AH948" s="17">
        <v>-0.99999999999999889</v>
      </c>
      <c r="AI948" s="17">
        <v>2.5205092588469032E-2</v>
      </c>
      <c r="AJ948" s="17">
        <v>6.2286525610355824E-2</v>
      </c>
      <c r="AK948" s="17">
        <v>7.7862539847834908E-4</v>
      </c>
      <c r="AL948" s="17">
        <v>6.2547774565382408E-3</v>
      </c>
      <c r="AM948" s="17">
        <v>0.1375204167265246</v>
      </c>
      <c r="AN948" s="17">
        <v>0.12285177403047402</v>
      </c>
      <c r="AO948" s="17">
        <v>3.4419035451555064</v>
      </c>
      <c r="AP948" s="17">
        <v>3.102568238044543</v>
      </c>
      <c r="AQ948" s="17">
        <v>48.467389117748283</v>
      </c>
      <c r="AR948" s="17">
        <v>1.0944266316851381</v>
      </c>
      <c r="AS948" s="17">
        <v>2.5022795779612661</v>
      </c>
      <c r="AT948" s="17">
        <v>-0.99999999999999889</v>
      </c>
      <c r="AU948" s="17">
        <v>-0.99999999999999889</v>
      </c>
      <c r="AV948" s="17">
        <v>3.7421624569671001</v>
      </c>
      <c r="AW948" s="17">
        <v>92.869110704382578</v>
      </c>
      <c r="AX948" s="17">
        <v>99.601865117187558</v>
      </c>
      <c r="AY948" s="17">
        <v>0.18873592400702183</v>
      </c>
      <c r="AZ948" s="17">
        <v>-11.279113173741912</v>
      </c>
      <c r="BA948" s="22">
        <v>1579.6937039420034</v>
      </c>
      <c r="CU948" t="e">
        <v>#N/A</v>
      </c>
      <c r="CV948" t="e">
        <v>#N/A</v>
      </c>
    </row>
    <row r="949" spans="1:100" x14ac:dyDescent="0.25">
      <c r="A949">
        <v>2638</v>
      </c>
      <c r="B949" t="s">
        <v>1355</v>
      </c>
      <c r="C949" s="22">
        <v>3</v>
      </c>
      <c r="D949" s="17">
        <v>5.3499001243131445</v>
      </c>
      <c r="E949" s="17">
        <v>0.91887121704211117</v>
      </c>
      <c r="F949" s="17">
        <v>3.3689361073767861E-2</v>
      </c>
      <c r="G949" s="17">
        <v>0.2870703690056215</v>
      </c>
      <c r="H949" s="17">
        <v>0.39134478013431245</v>
      </c>
      <c r="I949" s="17">
        <v>-1.7066419535496369E-2</v>
      </c>
      <c r="J949" s="17">
        <v>22.456701635928976</v>
      </c>
      <c r="K949" s="17">
        <v>0.3742783605988162</v>
      </c>
      <c r="L949" s="17">
        <v>-0.99999999999999967</v>
      </c>
      <c r="M949" s="17">
        <v>-0.99999999999999967</v>
      </c>
      <c r="N949" s="17">
        <v>7.485567211976325</v>
      </c>
      <c r="O949" s="17">
        <v>28.093672129247725</v>
      </c>
      <c r="P949" s="17">
        <v>-0.93748923598017475</v>
      </c>
      <c r="Q949" s="17">
        <v>-2.0402965311695871</v>
      </c>
      <c r="R949" s="17">
        <v>-0.86626310677256813</v>
      </c>
      <c r="S949" s="17">
        <v>0.33333333333333293</v>
      </c>
      <c r="T949" s="17">
        <v>0.36678687849271496</v>
      </c>
      <c r="U949" s="17">
        <v>0.34120206978830381</v>
      </c>
      <c r="V949" s="17">
        <v>3.5515568772409876E-2</v>
      </c>
      <c r="W949" s="17">
        <v>28.102379591517835</v>
      </c>
      <c r="X949" s="17">
        <v>1.9371970881742884</v>
      </c>
      <c r="Y949" s="17">
        <v>-0.99999999999999967</v>
      </c>
      <c r="Z949" s="17">
        <v>-0.99999999999999967</v>
      </c>
      <c r="AA949" s="17">
        <v>96.037554557216126</v>
      </c>
      <c r="AB949" s="17">
        <v>0.40957239956669705</v>
      </c>
      <c r="AC949" s="17">
        <v>0.35811642106051711</v>
      </c>
      <c r="AD949" s="17">
        <v>0.60833994082220311</v>
      </c>
      <c r="AE949" s="17">
        <v>68.801438072470859</v>
      </c>
      <c r="AF949" s="17">
        <v>0.91666666666666663</v>
      </c>
      <c r="AG949" s="17">
        <v>-0.99999999999999967</v>
      </c>
      <c r="AH949" s="17">
        <v>-0.99999999999999967</v>
      </c>
      <c r="AI949" s="17">
        <v>0</v>
      </c>
      <c r="AJ949" s="17">
        <v>3.5515568772409876E-2</v>
      </c>
      <c r="AK949" s="17">
        <v>-0.2045019274682674</v>
      </c>
      <c r="AL949" s="17">
        <v>-0.18708045873357365</v>
      </c>
      <c r="AM949" s="17">
        <v>5.7003632690004587E-2</v>
      </c>
      <c r="AN949" s="17">
        <v>0.45213429859738291</v>
      </c>
      <c r="AO949" s="17">
        <v>0.40258117990877812</v>
      </c>
      <c r="AP949" s="17">
        <v>10.367955171266704</v>
      </c>
      <c r="AQ949" s="17">
        <v>50.559081227446804</v>
      </c>
      <c r="AR949" s="17">
        <v>1.0768378503867622</v>
      </c>
      <c r="AS949" s="17">
        <v>2.3114754487731055</v>
      </c>
      <c r="AT949" s="17">
        <v>-0.99999999999999967</v>
      </c>
      <c r="AU949" s="17">
        <v>-0.99999999999999967</v>
      </c>
      <c r="AV949" s="17">
        <v>-0.5791927377669468</v>
      </c>
      <c r="AW949" s="17">
        <v>134.49918185773046</v>
      </c>
      <c r="AX949" s="17">
        <v>138.05073873497145</v>
      </c>
      <c r="AY949" s="17">
        <v>0.25302924854770137</v>
      </c>
      <c r="AZ949" s="17">
        <v>32.604994850325113</v>
      </c>
      <c r="BA949" s="22">
        <v>1498.6957008364959</v>
      </c>
      <c r="CU949" t="e">
        <v>#N/A</v>
      </c>
      <c r="CV949" t="e">
        <v>#N/A</v>
      </c>
    </row>
    <row r="950" spans="1:100" x14ac:dyDescent="0.25">
      <c r="A950">
        <v>2640</v>
      </c>
      <c r="B950" t="s">
        <v>1356</v>
      </c>
      <c r="C950" s="22">
        <v>3</v>
      </c>
      <c r="D950" s="17">
        <v>5.3536691659492517</v>
      </c>
      <c r="E950" s="17">
        <v>-9.9116488285646773E-3</v>
      </c>
      <c r="F950" s="17">
        <v>0.48704499259085582</v>
      </c>
      <c r="G950" s="17">
        <v>0.48704499259085582</v>
      </c>
      <c r="H950" s="17">
        <v>9.6662324989804579E-2</v>
      </c>
      <c r="I950" s="17">
        <v>0</v>
      </c>
      <c r="J950" s="17">
        <v>5.7997394993882754</v>
      </c>
      <c r="K950" s="17">
        <v>9.6662324989804579E-2</v>
      </c>
      <c r="L950" s="17">
        <v>-1.0000000000000016</v>
      </c>
      <c r="M950" s="17">
        <v>-1.0000000000000016</v>
      </c>
      <c r="N950" s="17">
        <v>1.9332464997960919</v>
      </c>
      <c r="O950" s="17">
        <v>11.640453657928383</v>
      </c>
      <c r="P950" s="17">
        <v>1.6318796602662056</v>
      </c>
      <c r="Q950" s="17">
        <v>1.91564473950639</v>
      </c>
      <c r="R950" s="17">
        <v>0.76522847273963268</v>
      </c>
      <c r="S950" s="17">
        <v>0.33333333333333365</v>
      </c>
      <c r="T950" s="17">
        <v>0.33333333333333365</v>
      </c>
      <c r="U950" s="17">
        <v>0.31020120212776764</v>
      </c>
      <c r="V950" s="17">
        <v>0.17528292313327062</v>
      </c>
      <c r="W950" s="17">
        <v>42.219538677516049</v>
      </c>
      <c r="X950" s="17">
        <v>2.8625066889875583</v>
      </c>
      <c r="Y950" s="17">
        <v>-1.0000000000000016</v>
      </c>
      <c r="Z950" s="17">
        <v>-1.0000000000000016</v>
      </c>
      <c r="AA950" s="17">
        <v>70.000026816040304</v>
      </c>
      <c r="AB950" s="17">
        <v>0.11218699124904444</v>
      </c>
      <c r="AC950" s="17">
        <v>0.32364296649534086</v>
      </c>
      <c r="AD950" s="17">
        <v>0.10447523557130721</v>
      </c>
      <c r="AE950" s="17">
        <v>27.015259665784622</v>
      </c>
      <c r="AF950" s="17">
        <v>0.5714285714285714</v>
      </c>
      <c r="AG950" s="17">
        <v>-1.0000000000000016</v>
      </c>
      <c r="AH950" s="17">
        <v>-1.0000000000000016</v>
      </c>
      <c r="AI950" s="17">
        <v>4.5280008937875565E-2</v>
      </c>
      <c r="AJ950" s="17">
        <v>0.17528292313327062</v>
      </c>
      <c r="AK950" s="17">
        <v>-6.8817163130921344E-2</v>
      </c>
      <c r="AL950" s="17">
        <v>0.19396374393911942</v>
      </c>
      <c r="AM950" s="17">
        <v>0.25019368142184201</v>
      </c>
      <c r="AN950" s="17">
        <v>-9.3016439772092369E-2</v>
      </c>
      <c r="AO950" s="17">
        <v>5.910756219891443</v>
      </c>
      <c r="AP950" s="17">
        <v>-1.3555922746067119</v>
      </c>
      <c r="AQ950" s="17">
        <v>48.019278176904315</v>
      </c>
      <c r="AR950" s="17">
        <v>1.1521507919277061</v>
      </c>
      <c r="AS950" s="17">
        <v>2.9591690139773617</v>
      </c>
      <c r="AT950" s="17">
        <v>-1.0000000000000016</v>
      </c>
      <c r="AU950" s="17">
        <v>-1.0000000000000016</v>
      </c>
      <c r="AV950" s="17">
        <v>1.2522734653304888</v>
      </c>
      <c r="AW950" s="17">
        <v>80.284888199361987</v>
      </c>
      <c r="AX950" s="17">
        <v>98.718780691446568</v>
      </c>
      <c r="AY950" s="17">
        <v>0.16967586310613322</v>
      </c>
      <c r="AZ950" s="17">
        <v>-18.827583469556316</v>
      </c>
      <c r="BA950" s="22">
        <v>1468.9452326992955</v>
      </c>
      <c r="CU950" t="e">
        <v>#N/A</v>
      </c>
      <c r="CV950" t="e">
        <v>#N/A</v>
      </c>
    </row>
    <row r="951" spans="1:100" x14ac:dyDescent="0.25">
      <c r="A951">
        <v>2641</v>
      </c>
      <c r="B951" t="s">
        <v>1357</v>
      </c>
      <c r="C951" s="22">
        <v>3</v>
      </c>
      <c r="D951" s="17">
        <v>5.2986791320424436</v>
      </c>
      <c r="E951" s="17">
        <v>3.9555471205332533</v>
      </c>
      <c r="F951" s="17">
        <v>4.8667751166639989E-2</v>
      </c>
      <c r="G951" s="17">
        <v>1.2701752495002399</v>
      </c>
      <c r="H951" s="17">
        <v>0.64712397725232862</v>
      </c>
      <c r="I951" s="17">
        <v>-1.2184035990854382E-2</v>
      </c>
      <c r="J951" s="17">
        <v>38.096396475688429</v>
      </c>
      <c r="K951" s="17">
        <v>0.63493994126147435</v>
      </c>
      <c r="L951" s="17">
        <v>-1.0000000000000007</v>
      </c>
      <c r="M951" s="17">
        <v>-1.0000000000000007</v>
      </c>
      <c r="N951" s="17">
        <v>12.698798825229483</v>
      </c>
      <c r="O951" s="17">
        <v>44.665250857231129</v>
      </c>
      <c r="P951" s="17">
        <v>-0.37821934947366448</v>
      </c>
      <c r="Q951" s="17">
        <v>-0.33333399976416833</v>
      </c>
      <c r="R951" s="17">
        <v>-1.0514570604865988E-2</v>
      </c>
      <c r="S951" s="17">
        <v>0.34877900967686287</v>
      </c>
      <c r="T951" s="17">
        <v>0.40738025649646298</v>
      </c>
      <c r="U951" s="17">
        <v>0.46573535080448919</v>
      </c>
      <c r="V951" s="17">
        <v>-3.0876074553515187E-3</v>
      </c>
      <c r="W951" s="17">
        <v>23.354682730439567</v>
      </c>
      <c r="X951" s="17">
        <v>2.0396820065608279</v>
      </c>
      <c r="Y951" s="17">
        <v>-1.0000000000000007</v>
      </c>
      <c r="Z951" s="17">
        <v>-1.0000000000000007</v>
      </c>
      <c r="AA951" s="17">
        <v>75.960552211158074</v>
      </c>
      <c r="AB951" s="17">
        <v>0.35311904117354659</v>
      </c>
      <c r="AC951" s="17">
        <v>0.29516829236875752</v>
      </c>
      <c r="AD951" s="17">
        <v>0.40404034748416401</v>
      </c>
      <c r="AE951" s="17">
        <v>52.616384051323379</v>
      </c>
      <c r="AF951" s="17">
        <v>0.8666666666666667</v>
      </c>
      <c r="AG951" s="17">
        <v>-1.0000000000000007</v>
      </c>
      <c r="AH951" s="17">
        <v>-1.0000000000000007</v>
      </c>
      <c r="AI951" s="17">
        <v>0</v>
      </c>
      <c r="AJ951" s="17">
        <v>-3.0876074553515187E-3</v>
      </c>
      <c r="AK951" s="17">
        <v>-0.15420596223848537</v>
      </c>
      <c r="AL951" s="17">
        <v>1.8859121573092105E-2</v>
      </c>
      <c r="AM951" s="17">
        <v>-0.19837083885062767</v>
      </c>
      <c r="AN951" s="17">
        <v>-3.3091741165931526E-2</v>
      </c>
      <c r="AO951" s="17">
        <v>-5.7303007824581167</v>
      </c>
      <c r="AP951" s="17">
        <v>-0.73299792128282748</v>
      </c>
      <c r="AQ951" s="17">
        <v>61.451079206127986</v>
      </c>
      <c r="AR951" s="17">
        <v>1.2188070095224628</v>
      </c>
      <c r="AS951" s="17">
        <v>2.6746219478223021</v>
      </c>
      <c r="AT951" s="17">
        <v>-1.0000000000000007</v>
      </c>
      <c r="AU951" s="17">
        <v>-1.0000000000000007</v>
      </c>
      <c r="AV951" s="17">
        <v>1.2596606788953737</v>
      </c>
      <c r="AW951" s="17">
        <v>119.89280514710642</v>
      </c>
      <c r="AX951" s="17">
        <v>119.58404440157126</v>
      </c>
      <c r="AY951" s="17">
        <v>0.26760614177160669</v>
      </c>
      <c r="AZ951" s="17">
        <v>57.021615345859985</v>
      </c>
      <c r="BA951" s="22">
        <v>1534.8361401370153</v>
      </c>
      <c r="CU951" t="e">
        <v>#N/A</v>
      </c>
      <c r="CV951" t="e">
        <v>#N/A</v>
      </c>
    </row>
    <row r="952" spans="1:100" x14ac:dyDescent="0.25">
      <c r="A952">
        <v>2642</v>
      </c>
      <c r="B952" t="s">
        <v>1358</v>
      </c>
      <c r="C952" s="22">
        <v>3</v>
      </c>
      <c r="D952" s="17">
        <v>4.5499288542978817</v>
      </c>
      <c r="E952" s="17">
        <v>-1.1781607325208297E-4</v>
      </c>
      <c r="F952" s="17">
        <v>-0.60792092161039368</v>
      </c>
      <c r="G952" s="17">
        <v>-0.60792092161039368</v>
      </c>
      <c r="H952" s="17">
        <v>0.20160401819287535</v>
      </c>
      <c r="I952" s="17">
        <v>0</v>
      </c>
      <c r="J952" s="17">
        <v>12.096241091572523</v>
      </c>
      <c r="K952" s="17">
        <v>0.20160401819287535</v>
      </c>
      <c r="L952" s="17">
        <v>-1.0000000000000002</v>
      </c>
      <c r="M952" s="17">
        <v>-1.0000000000000002</v>
      </c>
      <c r="N952" s="17">
        <v>4.0320803638575047</v>
      </c>
      <c r="O952" s="17">
        <v>16.038249024260011</v>
      </c>
      <c r="P952" s="17">
        <v>1.0573999535647263</v>
      </c>
      <c r="Q952" s="17">
        <v>-4.6013298443197099</v>
      </c>
      <c r="R952" s="17">
        <v>-1.6289546299326632</v>
      </c>
      <c r="S952" s="17">
        <v>0.33333333333333326</v>
      </c>
      <c r="T952" s="17">
        <v>0.33333333333333326</v>
      </c>
      <c r="U952" s="17">
        <v>0.37957746589576186</v>
      </c>
      <c r="V952" s="17">
        <v>0.19847605440506891</v>
      </c>
      <c r="W952" s="17">
        <v>41.724646750984881</v>
      </c>
      <c r="X952" s="17">
        <v>3.1742288384872523</v>
      </c>
      <c r="Y952" s="17">
        <v>-1.0000000000000002</v>
      </c>
      <c r="Z952" s="17">
        <v>-1.0000000000000002</v>
      </c>
      <c r="AA952" s="17">
        <v>76.987189776138749</v>
      </c>
      <c r="AB952" s="17">
        <v>0.28414978701079596</v>
      </c>
      <c r="AC952" s="17">
        <v>0.17811531428632288</v>
      </c>
      <c r="AD952" s="17">
        <v>0.27556485180461188</v>
      </c>
      <c r="AE952" s="17">
        <v>36.891497655086539</v>
      </c>
      <c r="AF952" s="17">
        <v>0.5714285714285714</v>
      </c>
      <c r="AG952" s="17">
        <v>-1.0000000000000002</v>
      </c>
      <c r="AH952" s="17">
        <v>-1.0000000000000002</v>
      </c>
      <c r="AI952" s="17">
        <v>-6.5722593130205814E-2</v>
      </c>
      <c r="AJ952" s="17">
        <v>0.19847605440506891</v>
      </c>
      <c r="AK952" s="17">
        <v>-4.9353206842805405E-2</v>
      </c>
      <c r="AL952" s="17">
        <v>2.6192469701298213E-2</v>
      </c>
      <c r="AM952" s="17">
        <v>-2.6915567693686946E-2</v>
      </c>
      <c r="AN952" s="17">
        <v>0.28516835707958038</v>
      </c>
      <c r="AO952" s="17">
        <v>-0.91965522655620036</v>
      </c>
      <c r="AP952" s="17">
        <v>7.2601712754959999</v>
      </c>
      <c r="AQ952" s="17">
        <v>53.820887842557354</v>
      </c>
      <c r="AR952" s="17">
        <v>1.244720186967498</v>
      </c>
      <c r="AS952" s="17">
        <v>3.3758328566801272</v>
      </c>
      <c r="AT952" s="17">
        <v>-1.0000000000000002</v>
      </c>
      <c r="AU952" s="17">
        <v>-1.0000000000000002</v>
      </c>
      <c r="AV952" s="17">
        <v>-2.2368755515430561</v>
      </c>
      <c r="AW952" s="17">
        <v>100.28561007589477</v>
      </c>
      <c r="AX952" s="17">
        <v>118.81876365379757</v>
      </c>
      <c r="AY952" s="17">
        <v>0.43559326452243746</v>
      </c>
      <c r="AZ952" s="17">
        <v>33.063308488452009</v>
      </c>
      <c r="BA952" s="22">
        <v>1567.3202299522736</v>
      </c>
      <c r="CU952" t="e">
        <v>#N/A</v>
      </c>
      <c r="CV952" t="e">
        <v>#N/A</v>
      </c>
    </row>
    <row r="953" spans="1:100" x14ac:dyDescent="0.25">
      <c r="A953">
        <v>2643</v>
      </c>
      <c r="B953" t="s">
        <v>1359</v>
      </c>
      <c r="C953" s="22">
        <v>3</v>
      </c>
      <c r="D953" s="17">
        <v>2.9984536939924253</v>
      </c>
      <c r="E953" s="17">
        <v>1.0614917622103472</v>
      </c>
      <c r="F953" s="17">
        <v>-0.35779099165558692</v>
      </c>
      <c r="G953" s="17">
        <v>-9.4384734187594466E-2</v>
      </c>
      <c r="H953" s="17">
        <v>-2.1231955782021306E-2</v>
      </c>
      <c r="I953" s="17">
        <v>0</v>
      </c>
      <c r="J953" s="17">
        <v>-1.2739173469212794</v>
      </c>
      <c r="K953" s="17">
        <v>-2.1231955782021306E-2</v>
      </c>
      <c r="L953" s="17">
        <v>-1.0000000000000009</v>
      </c>
      <c r="M953" s="17">
        <v>-1.0000000000000009</v>
      </c>
      <c r="N953" s="17">
        <v>-0.42463911564042617</v>
      </c>
      <c r="O953" s="17">
        <v>1.6301516128835498</v>
      </c>
      <c r="P953" s="17">
        <v>0.61440614584169684</v>
      </c>
      <c r="Q953" s="17">
        <v>0.80637018134529792</v>
      </c>
      <c r="R953" s="17">
        <v>0.41427832784906776</v>
      </c>
      <c r="S953" s="17">
        <v>0.34301855645064777</v>
      </c>
      <c r="T953" s="17">
        <v>0.36904281424132845</v>
      </c>
      <c r="U953" s="17">
        <v>-7.9079227566977661E-2</v>
      </c>
      <c r="V953" s="17">
        <v>6.3460686227352625E-2</v>
      </c>
      <c r="W953" s="17">
        <v>28.706991405374907</v>
      </c>
      <c r="X953" s="17">
        <v>0.83345001447819733</v>
      </c>
      <c r="Y953" s="17">
        <v>-1.0000000000000009</v>
      </c>
      <c r="Z953" s="17">
        <v>-1.0000000000000009</v>
      </c>
      <c r="AA953" s="17">
        <v>65.261649288575811</v>
      </c>
      <c r="AB953" s="17">
        <v>0.39776385167731132</v>
      </c>
      <c r="AC953" s="17">
        <v>0.20333691887192382</v>
      </c>
      <c r="AD953" s="17">
        <v>0.12170682055780153</v>
      </c>
      <c r="AE953" s="17">
        <v>36.140379555351835</v>
      </c>
      <c r="AF953" s="17">
        <v>0.33333333333333331</v>
      </c>
      <c r="AG953" s="17">
        <v>-1.0000000000000009</v>
      </c>
      <c r="AH953" s="17">
        <v>-1.0000000000000009</v>
      </c>
      <c r="AI953" s="17">
        <v>-4.0477125900276138E-3</v>
      </c>
      <c r="AJ953" s="17">
        <v>6.3460686227352625E-2</v>
      </c>
      <c r="AK953" s="17">
        <v>-0.13771417366477259</v>
      </c>
      <c r="AL953" s="17">
        <v>0.11714086462202641</v>
      </c>
      <c r="AM953" s="17">
        <v>-0.10567524777183228</v>
      </c>
      <c r="AN953" s="17">
        <v>-4.4284119955591804E-3</v>
      </c>
      <c r="AO953" s="17">
        <v>-3.3304520626196714</v>
      </c>
      <c r="AP953" s="17">
        <v>0.47499402322115247</v>
      </c>
      <c r="AQ953" s="17">
        <v>27.433074058453631</v>
      </c>
      <c r="AR953" s="17">
        <v>0.69644282935235136</v>
      </c>
      <c r="AS953" s="17">
        <v>0.8122180586961758</v>
      </c>
      <c r="AT953" s="17">
        <v>-1.0000000000000009</v>
      </c>
      <c r="AU953" s="17">
        <v>-1.0000000000000009</v>
      </c>
      <c r="AV953" s="17">
        <v>0.31989359366147319</v>
      </c>
      <c r="AW953" s="17">
        <v>67.366794924680505</v>
      </c>
      <c r="AX953" s="17">
        <v>73.631909295615145</v>
      </c>
      <c r="AY953" s="17">
        <v>9.8684361460858461E-2</v>
      </c>
      <c r="AZ953" s="17">
        <v>-32.77668115021558</v>
      </c>
      <c r="BA953" s="22">
        <v>1355.9249329674185</v>
      </c>
      <c r="CU953" t="e">
        <v>#N/A</v>
      </c>
      <c r="CV953" t="e">
        <v>#N/A</v>
      </c>
    </row>
    <row r="954" spans="1:100" x14ac:dyDescent="0.25">
      <c r="A954">
        <v>2647</v>
      </c>
      <c r="B954" t="s">
        <v>1360</v>
      </c>
      <c r="C954" s="22">
        <v>3</v>
      </c>
      <c r="D954" s="17">
        <v>-0.15361683515960436</v>
      </c>
      <c r="E954" s="17">
        <v>0</v>
      </c>
      <c r="F954" s="17">
        <v>0.39440774222113173</v>
      </c>
      <c r="G954" s="17">
        <v>0.39440774222113173</v>
      </c>
      <c r="H954" s="17">
        <v>0.17558688743507628</v>
      </c>
      <c r="I954" s="17">
        <v>0</v>
      </c>
      <c r="J954" s="17">
        <v>10.535213246104574</v>
      </c>
      <c r="K954" s="17">
        <v>0.17558688743507628</v>
      </c>
      <c r="L954" s="17">
        <v>-1.0000000000000007</v>
      </c>
      <c r="M954" s="17">
        <v>-1.0000000000000007</v>
      </c>
      <c r="N954" s="17">
        <v>3.5117377487015253</v>
      </c>
      <c r="O954" s="17">
        <v>10.776004153166104</v>
      </c>
      <c r="P954" s="17">
        <v>-1.9879036542696944</v>
      </c>
      <c r="Q954" s="17">
        <v>3.5377770565349738</v>
      </c>
      <c r="R954" s="17">
        <v>0.92004011311594647</v>
      </c>
      <c r="S954" s="17">
        <v>0.33333333333333393</v>
      </c>
      <c r="T954" s="17">
        <v>0.35591059483988646</v>
      </c>
      <c r="U954" s="17">
        <v>-3.5808748796250484E-2</v>
      </c>
      <c r="V954" s="17">
        <v>-8.5154000872375138E-2</v>
      </c>
      <c r="W954" s="17">
        <v>15.707771642780731</v>
      </c>
      <c r="X954" s="17">
        <v>-0.10175755584780097</v>
      </c>
      <c r="Y954" s="17">
        <v>-1.0000000000000007</v>
      </c>
      <c r="Z954" s="17">
        <v>-1.0000000000000007</v>
      </c>
      <c r="AA954" s="17">
        <v>37.026611847915639</v>
      </c>
      <c r="AB954" s="17">
        <v>-6.8729393041781064E-2</v>
      </c>
      <c r="AC954" s="17">
        <v>0.2266385878052658</v>
      </c>
      <c r="AD954" s="17">
        <v>0.25006680707689455</v>
      </c>
      <c r="AE954" s="17">
        <v>20.398800092018973</v>
      </c>
      <c r="AF954" s="17">
        <v>0.36363636363636365</v>
      </c>
      <c r="AG954" s="17">
        <v>-1.0000000000000007</v>
      </c>
      <c r="AH954" s="17">
        <v>-1.0000000000000007</v>
      </c>
      <c r="AI954" s="17">
        <v>6.1123954243464056E-2</v>
      </c>
      <c r="AJ954" s="17">
        <v>-8.5154000872375138E-2</v>
      </c>
      <c r="AK954" s="17">
        <v>7.3460374463363884E-2</v>
      </c>
      <c r="AL954" s="17">
        <v>-2.5536571790229289E-2</v>
      </c>
      <c r="AM954" s="17">
        <v>0.10281388243790321</v>
      </c>
      <c r="AN954" s="17">
        <v>0.35483606770995579</v>
      </c>
      <c r="AO954" s="17">
        <v>2.9376489332643994</v>
      </c>
      <c r="AP954" s="17">
        <v>8.7432188337977461</v>
      </c>
      <c r="AQ954" s="17">
        <v>26.242984888885303</v>
      </c>
      <c r="AR954" s="17">
        <v>0.56828117850459459</v>
      </c>
      <c r="AS954" s="17">
        <v>7.3829331587275504E-2</v>
      </c>
      <c r="AT954" s="17">
        <v>-1.0000000000000007</v>
      </c>
      <c r="AU954" s="17">
        <v>-1.0000000000000007</v>
      </c>
      <c r="AV954" s="17">
        <v>1.3144478553370775</v>
      </c>
      <c r="AW954" s="17">
        <v>56.545834834879493</v>
      </c>
      <c r="AX954" s="17">
        <v>49.252913832511254</v>
      </c>
      <c r="AY954" s="17">
        <v>9.6747307778355968E-2</v>
      </c>
      <c r="AZ954" s="17">
        <v>-23.007319326661467</v>
      </c>
      <c r="BA954" s="22">
        <v>1337.6864070540173</v>
      </c>
      <c r="CU954" t="e">
        <v>#N/A</v>
      </c>
      <c r="CV954" t="e">
        <v>#N/A</v>
      </c>
    </row>
    <row r="955" spans="1:100" x14ac:dyDescent="0.25">
      <c r="A955">
        <v>2648</v>
      </c>
      <c r="B955" t="s">
        <v>1361</v>
      </c>
      <c r="C955" s="22">
        <v>3</v>
      </c>
      <c r="D955" s="17">
        <v>4.0902489431835383</v>
      </c>
      <c r="E955" s="17">
        <v>-0.12244817809642849</v>
      </c>
      <c r="F955" s="17">
        <v>1.3079690971743223</v>
      </c>
      <c r="G955" s="17">
        <v>1.2764179043055051</v>
      </c>
      <c r="H955" s="17">
        <v>1.0484448746427733E-2</v>
      </c>
      <c r="I955" s="17">
        <v>0</v>
      </c>
      <c r="J955" s="17">
        <v>0.6290669247856675</v>
      </c>
      <c r="K955" s="17">
        <v>1.0484448746427733E-2</v>
      </c>
      <c r="L955" s="17">
        <v>-1</v>
      </c>
      <c r="M955" s="17">
        <v>-1</v>
      </c>
      <c r="N955" s="17">
        <v>0.20968897492855454</v>
      </c>
      <c r="O955" s="17">
        <v>5.9957337722747024</v>
      </c>
      <c r="P955" s="17">
        <v>-0.17188978197775873</v>
      </c>
      <c r="Q955" s="17">
        <v>108.32161808041275</v>
      </c>
      <c r="R955" s="17">
        <v>35.880166488819214</v>
      </c>
      <c r="S955" s="17">
        <v>0.33333333333333354</v>
      </c>
      <c r="T955" s="17">
        <v>0.33333333333333354</v>
      </c>
      <c r="U955" s="17">
        <v>0.23505823124430067</v>
      </c>
      <c r="V955" s="17">
        <v>-0.24965909024852231</v>
      </c>
      <c r="W955" s="17">
        <v>25.663254356640699</v>
      </c>
      <c r="X955" s="17">
        <v>9.8460601406307066E-2</v>
      </c>
      <c r="Y955" s="17">
        <v>-1</v>
      </c>
      <c r="Z955" s="17">
        <v>-1</v>
      </c>
      <c r="AA955" s="17">
        <v>74.967866206458183</v>
      </c>
      <c r="AB955" s="17">
        <v>6.6712282179287536E-3</v>
      </c>
      <c r="AC955" s="17">
        <v>0.1620255533861816</v>
      </c>
      <c r="AD955" s="17">
        <v>9.979212561585421E-2</v>
      </c>
      <c r="AE955" s="17">
        <v>13.424445360998234</v>
      </c>
      <c r="AF955" s="17">
        <v>0.5</v>
      </c>
      <c r="AG955" s="17">
        <v>-1</v>
      </c>
      <c r="AH955" s="17">
        <v>-1</v>
      </c>
      <c r="AI955" s="17">
        <v>0.75101948717035527</v>
      </c>
      <c r="AJ955" s="17">
        <v>-0.24965909024852231</v>
      </c>
      <c r="AK955" s="17">
        <v>7.7844192444853924E-2</v>
      </c>
      <c r="AL955" s="17">
        <v>-2.1923084900887291E-2</v>
      </c>
      <c r="AM955" s="17">
        <v>0.2081425415663421</v>
      </c>
      <c r="AN955" s="17">
        <v>-0.13792031048523343</v>
      </c>
      <c r="AO955" s="17">
        <v>5.5927845013828197</v>
      </c>
      <c r="AP955" s="17">
        <v>-3.5576231866352734</v>
      </c>
      <c r="AQ955" s="17">
        <v>26.292321281426347</v>
      </c>
      <c r="AR955" s="17">
        <v>0.65206580766244493</v>
      </c>
      <c r="AS955" s="17">
        <v>0.10894505015273533</v>
      </c>
      <c r="AT955" s="17">
        <v>-1</v>
      </c>
      <c r="AU955" s="17">
        <v>-1</v>
      </c>
      <c r="AV955" s="17">
        <v>37.156584393124724</v>
      </c>
      <c r="AW955" s="17">
        <v>77.405976792097562</v>
      </c>
      <c r="AX955" s="17">
        <v>67.460457510652446</v>
      </c>
      <c r="AY955" s="17">
        <v>0.20275797797251</v>
      </c>
      <c r="AZ955" s="17">
        <v>-18.057877079465371</v>
      </c>
      <c r="BA955" s="22">
        <v>1478.0276564809665</v>
      </c>
      <c r="CU955" t="e">
        <v>#N/A</v>
      </c>
      <c r="CV955" t="e">
        <v>#N/A</v>
      </c>
    </row>
    <row r="956" spans="1:100" x14ac:dyDescent="0.25">
      <c r="A956">
        <v>2654</v>
      </c>
      <c r="B956" t="s">
        <v>1362</v>
      </c>
      <c r="C956" s="22">
        <v>3</v>
      </c>
      <c r="D956" s="17">
        <v>1.458142244985567</v>
      </c>
      <c r="E956" s="17">
        <v>0</v>
      </c>
      <c r="F956" s="17">
        <v>-4.8911002589935443E-2</v>
      </c>
      <c r="G956" s="17">
        <v>-4.8911002589935443E-2</v>
      </c>
      <c r="H956" s="17">
        <v>-5.6343799208426679E-2</v>
      </c>
      <c r="I956" s="17">
        <v>0</v>
      </c>
      <c r="J956" s="17">
        <v>-3.380627952505594</v>
      </c>
      <c r="K956" s="17">
        <v>-5.6343799208426679E-2</v>
      </c>
      <c r="L956" s="17">
        <v>-0.99999999999999789</v>
      </c>
      <c r="M956" s="17">
        <v>-0.99999999999999789</v>
      </c>
      <c r="N956" s="17">
        <v>-1.1268759841685321</v>
      </c>
      <c r="O956" s="17">
        <v>-1.9713967101099694</v>
      </c>
      <c r="P956" s="17">
        <v>-1.1467128856047035</v>
      </c>
      <c r="Q956" s="17">
        <v>-2.9432206092231241</v>
      </c>
      <c r="R956" s="17">
        <v>-0.90749938794065887</v>
      </c>
      <c r="S956" s="17">
        <v>0.35380716163738923</v>
      </c>
      <c r="T956" s="17">
        <v>0.35003786898862965</v>
      </c>
      <c r="U956" s="17">
        <v>-9.3052648687408951E-2</v>
      </c>
      <c r="V956" s="17">
        <v>-3.2227184133947151E-2</v>
      </c>
      <c r="W956" s="17">
        <v>25.396359880523566</v>
      </c>
      <c r="X956" s="17">
        <v>0.21131966593642337</v>
      </c>
      <c r="Y956" s="17">
        <v>-0.99999999999999789</v>
      </c>
      <c r="Z956" s="17">
        <v>-0.99999999999999789</v>
      </c>
      <c r="AA956" s="17">
        <v>53.063351322269327</v>
      </c>
      <c r="AB956" s="17">
        <v>0.22750236538396587</v>
      </c>
      <c r="AC956" s="17">
        <v>0.37075126667991898</v>
      </c>
      <c r="AD956" s="17">
        <v>-2.6763815470156438E-2</v>
      </c>
      <c r="AE956" s="17">
        <v>28.574490829686404</v>
      </c>
      <c r="AF956" s="17">
        <v>0.25</v>
      </c>
      <c r="AG956" s="17">
        <v>-0.99999999999999789</v>
      </c>
      <c r="AH956" s="17">
        <v>-0.99999999999999789</v>
      </c>
      <c r="AI956" s="17">
        <v>0</v>
      </c>
      <c r="AJ956" s="17">
        <v>-3.2227184133947151E-2</v>
      </c>
      <c r="AK956" s="17">
        <v>-7.5067610461561213E-2</v>
      </c>
      <c r="AL956" s="17">
        <v>0.47521192238885751</v>
      </c>
      <c r="AM956" s="17">
        <v>0.50231138892397642</v>
      </c>
      <c r="AN956" s="17">
        <v>0.1562228268331522</v>
      </c>
      <c r="AO956" s="17">
        <v>12.182446670791608</v>
      </c>
      <c r="AP956" s="17">
        <v>6.281630282773091</v>
      </c>
      <c r="AQ956" s="17">
        <v>22.015731928017971</v>
      </c>
      <c r="AR956" s="17">
        <v>0.57856519780466265</v>
      </c>
      <c r="AS956" s="17">
        <v>0.1549758667279969</v>
      </c>
      <c r="AT956" s="17">
        <v>-0.99999999999999789</v>
      </c>
      <c r="AU956" s="17">
        <v>-0.99999999999999789</v>
      </c>
      <c r="AV956" s="17">
        <v>-0.95641039053059451</v>
      </c>
      <c r="AW956" s="17">
        <v>57.373584894932442</v>
      </c>
      <c r="AX956" s="17">
        <v>54.150866481537761</v>
      </c>
      <c r="AY956" s="17">
        <v>-4.2117106345941624E-2</v>
      </c>
      <c r="AZ956" s="17">
        <v>-38.290393964368434</v>
      </c>
      <c r="BA956" s="22">
        <v>1372.3272673451165</v>
      </c>
      <c r="CU956" t="e">
        <v>#N/A</v>
      </c>
      <c r="CV956" t="e">
        <v>#N/A</v>
      </c>
    </row>
    <row r="957" spans="1:100" x14ac:dyDescent="0.25">
      <c r="A957">
        <v>2655</v>
      </c>
      <c r="B957" t="s">
        <v>1363</v>
      </c>
      <c r="C957" s="22">
        <v>3</v>
      </c>
      <c r="D957" s="17">
        <v>5.2623110210450825</v>
      </c>
      <c r="E957" s="17">
        <v>-1.0254386269859974E-2</v>
      </c>
      <c r="F957" s="17">
        <v>0.14241590627084885</v>
      </c>
      <c r="G957" s="17">
        <v>0.14241590627084885</v>
      </c>
      <c r="H957" s="17">
        <v>0.27957932180278178</v>
      </c>
      <c r="I957" s="17">
        <v>0</v>
      </c>
      <c r="J957" s="17">
        <v>16.774759308166917</v>
      </c>
      <c r="K957" s="17">
        <v>0.27957932180278178</v>
      </c>
      <c r="L957" s="17">
        <v>-1.0000000000000004</v>
      </c>
      <c r="M957" s="17">
        <v>-1.0000000000000004</v>
      </c>
      <c r="N957" s="17">
        <v>5.5915864360556382</v>
      </c>
      <c r="O957" s="17">
        <v>22.179486235482845</v>
      </c>
      <c r="P957" s="17">
        <v>0.25469993180426664</v>
      </c>
      <c r="Q957" s="17">
        <v>1.652538487676767</v>
      </c>
      <c r="R957" s="17">
        <v>0.43850414797502191</v>
      </c>
      <c r="S957" s="17">
        <v>0.33333333333333354</v>
      </c>
      <c r="T957" s="17">
        <v>0.33333333333333354</v>
      </c>
      <c r="U957" s="17">
        <v>0.27978336333102533</v>
      </c>
      <c r="V957" s="17">
        <v>-0.13551925275675311</v>
      </c>
      <c r="W957" s="17">
        <v>21.254058217526289</v>
      </c>
      <c r="X957" s="17">
        <v>0.69310528164746854</v>
      </c>
      <c r="Y957" s="17">
        <v>-1.0000000000000004</v>
      </c>
      <c r="Z957" s="17">
        <v>-1.0000000000000004</v>
      </c>
      <c r="AA957" s="17">
        <v>71.375367957884052</v>
      </c>
      <c r="AB957" s="17">
        <v>0.39724992246043678</v>
      </c>
      <c r="AC957" s="17">
        <v>0.42515320908892362</v>
      </c>
      <c r="AD957" s="17">
        <v>0.17125298029829453</v>
      </c>
      <c r="AE957" s="17">
        <v>49.682805592382728</v>
      </c>
      <c r="AF957" s="17">
        <v>0.83333333333333337</v>
      </c>
      <c r="AG957" s="17">
        <v>-1.0000000000000004</v>
      </c>
      <c r="AH957" s="17">
        <v>-1.0000000000000004</v>
      </c>
      <c r="AI957" s="17">
        <v>3.4797350037519166E-2</v>
      </c>
      <c r="AJ957" s="17">
        <v>-0.13551925275675311</v>
      </c>
      <c r="AK957" s="17">
        <v>0.14408191229614209</v>
      </c>
      <c r="AL957" s="17">
        <v>1.3914624738153664E-2</v>
      </c>
      <c r="AM957" s="17">
        <v>0.13784772126643649</v>
      </c>
      <c r="AN957" s="17">
        <v>-9.2454083371893883E-2</v>
      </c>
      <c r="AO957" s="17">
        <v>4.1666025931416248</v>
      </c>
      <c r="AP957" s="17">
        <v>-2.2417789606065783</v>
      </c>
      <c r="AQ957" s="17">
        <v>38.028817525693221</v>
      </c>
      <c r="AR957" s="17">
        <v>0.8109307772409392</v>
      </c>
      <c r="AS957" s="17">
        <v>0.97268460345024954</v>
      </c>
      <c r="AT957" s="17">
        <v>-1.0000000000000004</v>
      </c>
      <c r="AU957" s="17">
        <v>-1.0000000000000004</v>
      </c>
      <c r="AV957" s="17">
        <v>0.58092005424587068</v>
      </c>
      <c r="AW957" s="17">
        <v>91.313075232760255</v>
      </c>
      <c r="AX957" s="17">
        <v>78.457096957835347</v>
      </c>
      <c r="AY957" s="17">
        <v>-5.7569532781934316E-2</v>
      </c>
      <c r="AZ957" s="17">
        <v>-9.7939007670308218</v>
      </c>
      <c r="BA957" s="22">
        <v>1410.1414292019019</v>
      </c>
      <c r="CU957" t="e">
        <v>#N/A</v>
      </c>
      <c r="CV957" t="e">
        <v>#N/A</v>
      </c>
    </row>
    <row r="958" spans="1:100" x14ac:dyDescent="0.25">
      <c r="A958">
        <v>2656</v>
      </c>
      <c r="B958" t="s">
        <v>1364</v>
      </c>
      <c r="C958" s="22">
        <v>3</v>
      </c>
      <c r="D958" s="17">
        <v>4.8551146133956173</v>
      </c>
      <c r="E958" s="17">
        <v>-0.25566952444997132</v>
      </c>
      <c r="F958" s="17">
        <v>-0.13974189217711847</v>
      </c>
      <c r="G958" s="17">
        <v>-0.21275752975946682</v>
      </c>
      <c r="H958" s="17">
        <v>0.14000057648229353</v>
      </c>
      <c r="I958" s="17">
        <v>0</v>
      </c>
      <c r="J958" s="17">
        <v>8.4000345889376167</v>
      </c>
      <c r="K958" s="17">
        <v>0.14000057648229353</v>
      </c>
      <c r="L958" s="17">
        <v>-0.99999999999999978</v>
      </c>
      <c r="M958" s="17">
        <v>-0.99999999999999978</v>
      </c>
      <c r="N958" s="17">
        <v>2.8000115296458703</v>
      </c>
      <c r="O958" s="17">
        <v>13.042391672573764</v>
      </c>
      <c r="P958" s="17">
        <v>0.66702355730000606</v>
      </c>
      <c r="Q958" s="17">
        <v>0.41546708728381171</v>
      </c>
      <c r="R958" s="17">
        <v>6.8319606527865728E-2</v>
      </c>
      <c r="S958" s="17">
        <v>0.33333333333333343</v>
      </c>
      <c r="T958" s="17">
        <v>0.35280143930138341</v>
      </c>
      <c r="U958" s="17">
        <v>0.134739790830705</v>
      </c>
      <c r="V958" s="17">
        <v>-2.4744990074143006E-2</v>
      </c>
      <c r="W958" s="17">
        <v>26.245159876359406</v>
      </c>
      <c r="X958" s="17">
        <v>0.95609152499843508</v>
      </c>
      <c r="Y958" s="17">
        <v>-0.99999999999999978</v>
      </c>
      <c r="Z958" s="17">
        <v>-0.99999999999999978</v>
      </c>
      <c r="AA958" s="17">
        <v>42.202372781264572</v>
      </c>
      <c r="AB958" s="17">
        <v>4.0301809051026739E-2</v>
      </c>
      <c r="AC958" s="17">
        <v>0.12833172557015796</v>
      </c>
      <c r="AD958" s="17">
        <v>0.14914433134636157</v>
      </c>
      <c r="AE958" s="17">
        <v>15.888893298377322</v>
      </c>
      <c r="AF958" s="17">
        <v>0.75</v>
      </c>
      <c r="AG958" s="17">
        <v>-0.99999999999999978</v>
      </c>
      <c r="AH958" s="17">
        <v>-0.99999999999999978</v>
      </c>
      <c r="AI958" s="17">
        <v>0</v>
      </c>
      <c r="AJ958" s="17">
        <v>-2.4744990074143006E-2</v>
      </c>
      <c r="AK958" s="17">
        <v>8.4417600584689445E-2</v>
      </c>
      <c r="AL958" s="17">
        <v>0.32397525548787381</v>
      </c>
      <c r="AM958" s="17">
        <v>-0.10389356309436938</v>
      </c>
      <c r="AN958" s="17">
        <v>-0.21054778831192267</v>
      </c>
      <c r="AO958" s="17">
        <v>-2.175251074435788</v>
      </c>
      <c r="AP958" s="17">
        <v>-3.6438184303586958</v>
      </c>
      <c r="AQ958" s="17">
        <v>34.645194465297045</v>
      </c>
      <c r="AR958" s="17">
        <v>0.79612957339127821</v>
      </c>
      <c r="AS958" s="17">
        <v>1.0960921014807283</v>
      </c>
      <c r="AT958" s="17">
        <v>-0.99999999999999978</v>
      </c>
      <c r="AU958" s="17">
        <v>-0.99999999999999978</v>
      </c>
      <c r="AV958" s="17">
        <v>-0.14443792323160098</v>
      </c>
      <c r="AW958" s="17">
        <v>51.600946023479679</v>
      </c>
      <c r="AX958" s="17">
        <v>49.126447016065399</v>
      </c>
      <c r="AY958" s="17">
        <v>0.21412915982344366</v>
      </c>
      <c r="AZ958" s="17">
        <v>-27.250716274262945</v>
      </c>
      <c r="BA958" s="22">
        <v>1442.8075274104901</v>
      </c>
      <c r="CU958" t="e">
        <v>#N/A</v>
      </c>
      <c r="CV958" t="e">
        <v>#N/A</v>
      </c>
    </row>
    <row r="959" spans="1:100" x14ac:dyDescent="0.25">
      <c r="A959">
        <v>2657</v>
      </c>
      <c r="B959" t="s">
        <v>1365</v>
      </c>
      <c r="C959" s="22">
        <v>3</v>
      </c>
      <c r="D959" s="17">
        <v>4.0198793602164935</v>
      </c>
      <c r="E959" s="17">
        <v>0</v>
      </c>
      <c r="F959" s="17">
        <v>-1.1293484218755876</v>
      </c>
      <c r="G959" s="17">
        <v>-1.1293484218755876</v>
      </c>
      <c r="H959" s="17">
        <v>0.18986478292979025</v>
      </c>
      <c r="I959" s="17">
        <v>0</v>
      </c>
      <c r="J959" s="17">
        <v>11.391886975787411</v>
      </c>
      <c r="K959" s="17">
        <v>0.18986478292979025</v>
      </c>
      <c r="L959" s="17">
        <v>-0.99999999999999734</v>
      </c>
      <c r="M959" s="17">
        <v>-0.99999999999999734</v>
      </c>
      <c r="N959" s="17">
        <v>3.7972956585958055</v>
      </c>
      <c r="O959" s="17">
        <v>14.282417914128326</v>
      </c>
      <c r="P959" s="17">
        <v>-0.21162316087456623</v>
      </c>
      <c r="Q959" s="17">
        <v>5.1479291787223689</v>
      </c>
      <c r="R959" s="17">
        <v>1.6351007264908903</v>
      </c>
      <c r="S959" s="17">
        <v>0.36145958211388018</v>
      </c>
      <c r="T959" s="17">
        <v>0.21575712392825588</v>
      </c>
      <c r="U959" s="17">
        <v>0.11897758192405415</v>
      </c>
      <c r="V959" s="17">
        <v>0</v>
      </c>
      <c r="W959" s="17">
        <v>20.253180201456008</v>
      </c>
      <c r="X959" s="17">
        <v>0.73287811026212457</v>
      </c>
      <c r="Y959" s="17">
        <v>-0.99999999999999734</v>
      </c>
      <c r="Z959" s="17">
        <v>-0.99999999999999734</v>
      </c>
      <c r="AA959" s="17">
        <v>30.439965564507414</v>
      </c>
      <c r="AB959" s="17">
        <v>8.1496444402781032E-2</v>
      </c>
      <c r="AC959" s="17">
        <v>8.6527997272615426E-2</v>
      </c>
      <c r="AD959" s="17">
        <v>3.0092510558141087E-3</v>
      </c>
      <c r="AE959" s="17">
        <v>8.5516846365605375</v>
      </c>
      <c r="AF959" s="17">
        <v>9.0909090909090912E-2</v>
      </c>
      <c r="AG959" s="17">
        <v>-0.99999999999999734</v>
      </c>
      <c r="AH959" s="17">
        <v>-0.99999999999999734</v>
      </c>
      <c r="AI959" s="17">
        <v>-1.2195020760464597E-2</v>
      </c>
      <c r="AJ959" s="17">
        <v>0</v>
      </c>
      <c r="AK959" s="17">
        <v>0.25193775022447118</v>
      </c>
      <c r="AL959" s="17">
        <v>0.14779951692025287</v>
      </c>
      <c r="AM959" s="17">
        <v>-7.9622605345867764E-3</v>
      </c>
      <c r="AN959" s="17">
        <v>6.7858954847432013E-2</v>
      </c>
      <c r="AO959" s="17">
        <v>1.0606322377576882</v>
      </c>
      <c r="AP959" s="17">
        <v>2.4354714557870629</v>
      </c>
      <c r="AQ959" s="17">
        <v>31.645067177243412</v>
      </c>
      <c r="AR959" s="17">
        <v>0.6961942879661901</v>
      </c>
      <c r="AS959" s="17">
        <v>0.92274289319191483</v>
      </c>
      <c r="AT959" s="17">
        <v>-0.99999999999999734</v>
      </c>
      <c r="AU959" s="17">
        <v>-0.99999999999999734</v>
      </c>
      <c r="AV959" s="17">
        <v>0.50575230461530318</v>
      </c>
      <c r="AW959" s="17">
        <v>47.157854934422772</v>
      </c>
      <c r="AX959" s="17">
        <v>46.91395451921349</v>
      </c>
      <c r="AY959" s="17">
        <v>0.22520074993542838</v>
      </c>
      <c r="AZ959" s="17">
        <v>-15.4569095838797</v>
      </c>
      <c r="BA959" s="22">
        <v>1442.9137513738503</v>
      </c>
      <c r="CU959" t="e">
        <v>#N/A</v>
      </c>
      <c r="CV959" t="e">
        <v>#N/A</v>
      </c>
    </row>
    <row r="960" spans="1:100" x14ac:dyDescent="0.25">
      <c r="A960">
        <v>2658</v>
      </c>
      <c r="B960" t="s">
        <v>1366</v>
      </c>
      <c r="C960" s="22">
        <v>3</v>
      </c>
      <c r="D960" s="17">
        <v>2.3595451967182783</v>
      </c>
      <c r="E960" s="17">
        <v>-0.24215773470452565</v>
      </c>
      <c r="F960" s="17">
        <v>6.8815107079025217E-2</v>
      </c>
      <c r="G960" s="17">
        <v>-1.0203765792470832E-2</v>
      </c>
      <c r="H960" s="17">
        <v>0.38793728032022862</v>
      </c>
      <c r="I960" s="17">
        <v>0</v>
      </c>
      <c r="J960" s="17">
        <v>23.276236819213718</v>
      </c>
      <c r="K960" s="17">
        <v>0.38793728032022862</v>
      </c>
      <c r="L960" s="17">
        <v>-0.99999999999999967</v>
      </c>
      <c r="M960" s="17">
        <v>-0.99999999999999967</v>
      </c>
      <c r="N960" s="17">
        <v>7.7587456064045695</v>
      </c>
      <c r="O960" s="17">
        <v>25.625578250139508</v>
      </c>
      <c r="P960" s="17">
        <v>-3.5506096148482542</v>
      </c>
      <c r="Q960" s="17">
        <v>0.82115637841335465</v>
      </c>
      <c r="R960" s="17">
        <v>-0.10141240528792839</v>
      </c>
      <c r="S960" s="17">
        <v>0.33333333333333365</v>
      </c>
      <c r="T960" s="17">
        <v>0.39932541580178793</v>
      </c>
      <c r="U960" s="17">
        <v>0.16705873455649456</v>
      </c>
      <c r="V960" s="17">
        <v>0</v>
      </c>
      <c r="W960" s="17">
        <v>20.471208134855484</v>
      </c>
      <c r="X960" s="17">
        <v>1.0883862713510761</v>
      </c>
      <c r="Y960" s="17">
        <v>-0.99999999999999967</v>
      </c>
      <c r="Z960" s="17">
        <v>-0.99999999999999967</v>
      </c>
      <c r="AA960" s="17">
        <v>31.513535740745837</v>
      </c>
      <c r="AB960" s="17">
        <v>0.18334821923140482</v>
      </c>
      <c r="AC960" s="17">
        <v>-0.19332330866485536</v>
      </c>
      <c r="AD960" s="17">
        <v>0.23284988965701561</v>
      </c>
      <c r="AE960" s="17">
        <v>11.143740011178251</v>
      </c>
      <c r="AF960" s="17">
        <v>0.5</v>
      </c>
      <c r="AG960" s="17">
        <v>-0.99999999999999967</v>
      </c>
      <c r="AH960" s="17">
        <v>-0.99999999999999967</v>
      </c>
      <c r="AI960" s="17">
        <v>0</v>
      </c>
      <c r="AJ960" s="17">
        <v>0</v>
      </c>
      <c r="AK960" s="17">
        <v>3.035517366609658E-2</v>
      </c>
      <c r="AL960" s="17">
        <v>-8.4630175398186097E-2</v>
      </c>
      <c r="AM960" s="17">
        <v>-0.36971608022676261</v>
      </c>
      <c r="AN960" s="17">
        <v>-0.130196348175631</v>
      </c>
      <c r="AO960" s="17">
        <v>-9.0911261373385859</v>
      </c>
      <c r="AP960" s="17">
        <v>-3.6780595813817052</v>
      </c>
      <c r="AQ960" s="17">
        <v>43.747444954069216</v>
      </c>
      <c r="AR960" s="17">
        <v>0.89971748369161597</v>
      </c>
      <c r="AS960" s="17">
        <v>1.4763235516713045</v>
      </c>
      <c r="AT960" s="17">
        <v>-0.99999999999999967</v>
      </c>
      <c r="AU960" s="17">
        <v>-0.99999999999999967</v>
      </c>
      <c r="AV960" s="17">
        <v>-0.11161617108039928</v>
      </c>
      <c r="AW960" s="17">
        <v>53.461054409503618</v>
      </c>
      <c r="AX960" s="17">
        <v>53.461054409503618</v>
      </c>
      <c r="AY960" s="17">
        <v>4.0277260724425626E-2</v>
      </c>
      <c r="AZ960" s="17">
        <v>-25.6840472516513</v>
      </c>
      <c r="BA960" s="22">
        <v>1406.5524334133077</v>
      </c>
      <c r="CU960" t="e">
        <v>#N/A</v>
      </c>
      <c r="CV960" t="e">
        <v>#N/A</v>
      </c>
    </row>
    <row r="961" spans="1:100" x14ac:dyDescent="0.25">
      <c r="A961">
        <v>2659</v>
      </c>
      <c r="B961" t="s">
        <v>455</v>
      </c>
      <c r="C961" s="22">
        <v>3</v>
      </c>
      <c r="D961" s="17">
        <v>5.3407587175469731</v>
      </c>
      <c r="E961" s="17">
        <v>-7.2803558962421716E-2</v>
      </c>
      <c r="F961" s="17">
        <v>-0.93928230638853893</v>
      </c>
      <c r="G961" s="17">
        <v>-0.96355015937601296</v>
      </c>
      <c r="H961" s="17">
        <v>0.11743846443344662</v>
      </c>
      <c r="I961" s="17">
        <v>0</v>
      </c>
      <c r="J961" s="17">
        <v>7.0463078660067975</v>
      </c>
      <c r="K961" s="17">
        <v>0.11743846443344662</v>
      </c>
      <c r="L961" s="17">
        <v>-0.99999999999999878</v>
      </c>
      <c r="M961" s="17">
        <v>-0.99999999999999878</v>
      </c>
      <c r="N961" s="17">
        <v>2.3487692886689331</v>
      </c>
      <c r="O961" s="17">
        <v>11.423516424177761</v>
      </c>
      <c r="P961" s="17">
        <v>-0.60704441839392365</v>
      </c>
      <c r="Q961" s="17">
        <v>-5.0147491582668628</v>
      </c>
      <c r="R961" s="17">
        <v>-1.6316635044454775</v>
      </c>
      <c r="S961" s="17">
        <v>0.33333333333333326</v>
      </c>
      <c r="T961" s="17">
        <v>0.30244874281760925</v>
      </c>
      <c r="U961" s="17">
        <v>0.10970459300291156</v>
      </c>
      <c r="V961" s="17">
        <v>-1.5217617307099198E-2</v>
      </c>
      <c r="W961" s="17">
        <v>24.513223496532319</v>
      </c>
      <c r="X961" s="17">
        <v>0.82031963353665249</v>
      </c>
      <c r="Y961" s="17">
        <v>-0.99999999999999878</v>
      </c>
      <c r="Z961" s="17">
        <v>-0.99999999999999878</v>
      </c>
      <c r="AA961" s="17">
        <v>58.986780425960262</v>
      </c>
      <c r="AB961" s="17">
        <v>0.25849047362047861</v>
      </c>
      <c r="AC961" s="17">
        <v>0.11759831089785862</v>
      </c>
      <c r="AD961" s="17">
        <v>0.34601562415913134</v>
      </c>
      <c r="AE961" s="17">
        <v>36.105220433873413</v>
      </c>
      <c r="AF961" s="17">
        <v>0.77777777777777779</v>
      </c>
      <c r="AG961" s="17">
        <v>-0.99999999999999878</v>
      </c>
      <c r="AH961" s="17">
        <v>-0.99999999999999878</v>
      </c>
      <c r="AI961" s="17">
        <v>-5.5039932448930518E-2</v>
      </c>
      <c r="AJ961" s="17">
        <v>-1.5217617307099198E-2</v>
      </c>
      <c r="AK961" s="17">
        <v>-0.12400233842424149</v>
      </c>
      <c r="AL961" s="17">
        <v>-8.5954239777703098E-2</v>
      </c>
      <c r="AM961" s="17">
        <v>-8.4796756102171689E-2</v>
      </c>
      <c r="AN961" s="17">
        <v>0.26420468218521681</v>
      </c>
      <c r="AO961" s="17">
        <v>-2.7399305946755002</v>
      </c>
      <c r="AP961" s="17">
        <v>6.1753458557419103</v>
      </c>
      <c r="AQ961" s="17">
        <v>31.559531362539133</v>
      </c>
      <c r="AR961" s="17">
        <v>0.73026905184675395</v>
      </c>
      <c r="AS961" s="17">
        <v>0.93775809797009935</v>
      </c>
      <c r="AT961" s="17">
        <v>-0.99999999999999878</v>
      </c>
      <c r="AU961" s="17">
        <v>-0.99999999999999878</v>
      </c>
      <c r="AV961" s="17">
        <v>-2.5952136638214904</v>
      </c>
      <c r="AW961" s="17">
        <v>76.58564270587992</v>
      </c>
      <c r="AX961" s="17">
        <v>73.963082326191369</v>
      </c>
      <c r="AY961" s="17">
        <v>5.4241959269532979E-2</v>
      </c>
      <c r="AZ961" s="17">
        <v>0.53127991346332437</v>
      </c>
      <c r="BA961" s="22">
        <v>1405.3679639158522</v>
      </c>
      <c r="CU961" t="e">
        <v>#N/A</v>
      </c>
      <c r="CV961" t="e">
        <v>#N/A</v>
      </c>
    </row>
    <row r="962" spans="1:100" x14ac:dyDescent="0.25">
      <c r="A962">
        <v>2662</v>
      </c>
      <c r="B962" t="s">
        <v>1367</v>
      </c>
      <c r="C962" s="22">
        <v>3</v>
      </c>
      <c r="D962" s="17">
        <v>4.1652018623064535</v>
      </c>
      <c r="E962" s="17">
        <v>0</v>
      </c>
      <c r="F962" s="17">
        <v>-0.58242275233627794</v>
      </c>
      <c r="G962" s="17">
        <v>-0.58242275233627794</v>
      </c>
      <c r="H962" s="17">
        <v>-8.8665425574601275E-2</v>
      </c>
      <c r="I962" s="17">
        <v>0</v>
      </c>
      <c r="J962" s="17">
        <v>-5.3199255344760781</v>
      </c>
      <c r="K962" s="17">
        <v>-8.8665425574601275E-2</v>
      </c>
      <c r="L962" s="17">
        <v>-0.99999999999999922</v>
      </c>
      <c r="M962" s="17">
        <v>-0.99999999999999922</v>
      </c>
      <c r="N962" s="17">
        <v>-1.7733085114920262</v>
      </c>
      <c r="O962" s="17">
        <v>-1.7371464245059036</v>
      </c>
      <c r="P962" s="17">
        <v>14.330210892871989</v>
      </c>
      <c r="Q962" s="17">
        <v>-2.4192262554601633</v>
      </c>
      <c r="R962" s="17">
        <v>0.57421329322308046</v>
      </c>
      <c r="S962" s="17">
        <v>0.33333333333333304</v>
      </c>
      <c r="T962" s="17">
        <v>0.26572802024587366</v>
      </c>
      <c r="U962" s="17">
        <v>0.11700768036207722</v>
      </c>
      <c r="V962" s="17">
        <v>4.798675658233139E-2</v>
      </c>
      <c r="W962" s="17">
        <v>34.108848643928674</v>
      </c>
      <c r="X962" s="17">
        <v>1.377729391597621</v>
      </c>
      <c r="Y962" s="17">
        <v>-0.99999999999999922</v>
      </c>
      <c r="Z962" s="17">
        <v>-0.99999999999999922</v>
      </c>
      <c r="AA962" s="17">
        <v>51.195384542960966</v>
      </c>
      <c r="AB962" s="17">
        <v>0.13279521529765317</v>
      </c>
      <c r="AC962" s="17">
        <v>0.19218666013144869</v>
      </c>
      <c r="AD962" s="17">
        <v>5.2645766870822773E-3</v>
      </c>
      <c r="AE962" s="17">
        <v>16.512322605809217</v>
      </c>
      <c r="AF962" s="17">
        <v>0.375</v>
      </c>
      <c r="AG962" s="17">
        <v>-0.99999999999999922</v>
      </c>
      <c r="AH962" s="17">
        <v>-0.99999999999999922</v>
      </c>
      <c r="AI962" s="17">
        <v>-4.3871106691984671E-2</v>
      </c>
      <c r="AJ962" s="17">
        <v>4.798675658233139E-2</v>
      </c>
      <c r="AK962" s="17">
        <v>-0.1932019893856112</v>
      </c>
      <c r="AL962" s="17">
        <v>0.51568761792162721</v>
      </c>
      <c r="AM962" s="17">
        <v>-4.0773284937632409E-2</v>
      </c>
      <c r="AN962" s="17">
        <v>0.45397339667156789</v>
      </c>
      <c r="AO962" s="17">
        <v>-1.9853420703688656</v>
      </c>
      <c r="AP962" s="17">
        <v>13.927773006397333</v>
      </c>
      <c r="AQ962" s="17">
        <v>28.788923109452593</v>
      </c>
      <c r="AR962" s="17">
        <v>0.76405579052361516</v>
      </c>
      <c r="AS962" s="17">
        <v>1.2890639660230199</v>
      </c>
      <c r="AT962" s="17">
        <v>-0.99999999999999922</v>
      </c>
      <c r="AU962" s="17">
        <v>-0.99999999999999922</v>
      </c>
      <c r="AV962" s="17">
        <v>-8.2094591131976827E-3</v>
      </c>
      <c r="AW962" s="17">
        <v>63.386011124852395</v>
      </c>
      <c r="AX962" s="17">
        <v>67.307264649245838</v>
      </c>
      <c r="AY962" s="17">
        <v>0.29320087976246201</v>
      </c>
      <c r="AZ962" s="17">
        <v>5.6797068269816151</v>
      </c>
      <c r="BA962" s="22">
        <v>1464.7143633593664</v>
      </c>
      <c r="CU962" t="e">
        <v>#N/A</v>
      </c>
      <c r="CV962" t="e">
        <v>#N/A</v>
      </c>
    </row>
    <row r="963" spans="1:100" x14ac:dyDescent="0.25">
      <c r="A963">
        <v>2667</v>
      </c>
      <c r="B963" t="s">
        <v>1368</v>
      </c>
      <c r="C963" s="22">
        <v>3</v>
      </c>
      <c r="D963" s="17">
        <v>2.7125190232473422</v>
      </c>
      <c r="E963" s="17">
        <v>0</v>
      </c>
      <c r="F963" s="17">
        <v>1.8941571824881445</v>
      </c>
      <c r="G963" s="17">
        <v>1.8941571824881445</v>
      </c>
      <c r="H963" s="17">
        <v>0.16854229552075572</v>
      </c>
      <c r="I963" s="17">
        <v>0</v>
      </c>
      <c r="J963" s="17">
        <v>10.112537731245343</v>
      </c>
      <c r="K963" s="17">
        <v>0.16854229552075572</v>
      </c>
      <c r="L963" s="17">
        <v>-1.0000000000000011</v>
      </c>
      <c r="M963" s="17">
        <v>-1.0000000000000011</v>
      </c>
      <c r="N963" s="17">
        <v>3.3708459104151172</v>
      </c>
      <c r="O963" s="17">
        <v>14.719213936980829</v>
      </c>
      <c r="P963" s="17">
        <v>-0.14541041810138164</v>
      </c>
      <c r="Q963" s="17">
        <v>2.2537538055355562</v>
      </c>
      <c r="R963" s="17">
        <v>0.77390713145462442</v>
      </c>
      <c r="S963" s="17">
        <v>0.33605907227673953</v>
      </c>
      <c r="T963" s="17">
        <v>0.32169795368475967</v>
      </c>
      <c r="U963" s="17">
        <v>0.19315204887931015</v>
      </c>
      <c r="V963" s="17">
        <v>-4.8549004005777545E-2</v>
      </c>
      <c r="W963" s="17">
        <v>25.352711012571035</v>
      </c>
      <c r="X963" s="17">
        <v>0.95889352227474478</v>
      </c>
      <c r="Y963" s="17">
        <v>-1.0000000000000011</v>
      </c>
      <c r="Z963" s="17">
        <v>-1.0000000000000011</v>
      </c>
      <c r="AA963" s="17">
        <v>49.431784701560019</v>
      </c>
      <c r="AB963" s="17">
        <v>0.18578460462272062</v>
      </c>
      <c r="AC963" s="17">
        <v>0.12938235335935988</v>
      </c>
      <c r="AD963" s="17">
        <v>0.15093637316860667</v>
      </c>
      <c r="AE963" s="17">
        <v>23.305166557534356</v>
      </c>
      <c r="AF963" s="17">
        <v>0.5</v>
      </c>
      <c r="AG963" s="17">
        <v>-1.0000000000000011</v>
      </c>
      <c r="AH963" s="17">
        <v>-1.0000000000000011</v>
      </c>
      <c r="AI963" s="17">
        <v>0</v>
      </c>
      <c r="AJ963" s="17">
        <v>-4.8549004005777545E-2</v>
      </c>
      <c r="AK963" s="17">
        <v>-0.52065261655673156</v>
      </c>
      <c r="AL963" s="17">
        <v>7.8774402251423653E-2</v>
      </c>
      <c r="AM963" s="17">
        <v>-3.168232255283851E-2</v>
      </c>
      <c r="AN963" s="17">
        <v>-0.30828556317749262</v>
      </c>
      <c r="AO963" s="17">
        <v>-3.3953211466046223</v>
      </c>
      <c r="AP963" s="17">
        <v>-7.3132670681801955</v>
      </c>
      <c r="AQ963" s="17">
        <v>35.465248743816403</v>
      </c>
      <c r="AR963" s="17">
        <v>0.80236007083503214</v>
      </c>
      <c r="AS963" s="17">
        <v>1.1274358177955008</v>
      </c>
      <c r="AT963" s="17">
        <v>-1.0000000000000011</v>
      </c>
      <c r="AU963" s="17">
        <v>-1.0000000000000011</v>
      </c>
      <c r="AV963" s="17">
        <v>2.6680643139427693</v>
      </c>
      <c r="AW963" s="17">
        <v>56.83773157036071</v>
      </c>
      <c r="AX963" s="17">
        <v>51.982831169782962</v>
      </c>
      <c r="AY963" s="17">
        <v>2.4717925891496226E-2</v>
      </c>
      <c r="AZ963" s="17">
        <v>10.110856175111021</v>
      </c>
      <c r="BA963" s="22">
        <v>1498.3801458711971</v>
      </c>
      <c r="CU963" t="e">
        <v>#N/A</v>
      </c>
      <c r="CV963" t="e">
        <v>#N/A</v>
      </c>
    </row>
    <row r="964" spans="1:100" x14ac:dyDescent="0.25">
      <c r="A964">
        <v>2673</v>
      </c>
      <c r="B964" t="s">
        <v>1369</v>
      </c>
      <c r="C964" s="22">
        <v>3</v>
      </c>
      <c r="D964" s="17">
        <v>2.7748592873504956</v>
      </c>
      <c r="E964" s="17">
        <v>0</v>
      </c>
      <c r="F964" s="17">
        <v>0.30493497824600874</v>
      </c>
      <c r="G964" s="17">
        <v>0.30493497824600874</v>
      </c>
      <c r="H964" s="17">
        <v>0.2396446928465</v>
      </c>
      <c r="I964" s="17">
        <v>-1.3784882847225059E-2</v>
      </c>
      <c r="J964" s="17">
        <v>13.551588599956494</v>
      </c>
      <c r="K964" s="17">
        <v>0.22585980999927499</v>
      </c>
      <c r="L964" s="17">
        <v>-0.99999999999999967</v>
      </c>
      <c r="M964" s="17">
        <v>-0.99999999999999967</v>
      </c>
      <c r="N964" s="17">
        <v>4.5171961999854986</v>
      </c>
      <c r="O964" s="17">
        <v>16.631382865553</v>
      </c>
      <c r="P964" s="17">
        <v>-0.10659549476077246</v>
      </c>
      <c r="Q964" s="17">
        <v>-0.8351332348855135</v>
      </c>
      <c r="R964" s="17">
        <v>-0.23539409061473052</v>
      </c>
      <c r="S964" s="17">
        <v>0.33333333333333315</v>
      </c>
      <c r="T964" s="17">
        <v>0.3329560882427457</v>
      </c>
      <c r="U964" s="17">
        <v>0.12349082653509405</v>
      </c>
      <c r="V964" s="17">
        <v>8.769980689471861E-2</v>
      </c>
      <c r="W964" s="17">
        <v>26.064809800264662</v>
      </c>
      <c r="X964" s="17">
        <v>1.4634646159945965</v>
      </c>
      <c r="Y964" s="17">
        <v>-0.99999999999999967</v>
      </c>
      <c r="Z964" s="17">
        <v>-0.99999999999999967</v>
      </c>
      <c r="AA964" s="17">
        <v>22.775490496770296</v>
      </c>
      <c r="AB964" s="17">
        <v>4.396322193430225E-2</v>
      </c>
      <c r="AC964" s="17">
        <v>1.0756943629500679E-2</v>
      </c>
      <c r="AD964" s="17">
        <v>-0.11579866982139587</v>
      </c>
      <c r="AE964" s="17">
        <v>-3.0539252128796379</v>
      </c>
      <c r="AF964" s="17">
        <v>8.3333333333333329E-2</v>
      </c>
      <c r="AG964" s="17">
        <v>-0.99999999999999967</v>
      </c>
      <c r="AH964" s="17">
        <v>-0.99999999999999967</v>
      </c>
      <c r="AI964" s="17">
        <v>0</v>
      </c>
      <c r="AJ964" s="17">
        <v>8.769980689471861E-2</v>
      </c>
      <c r="AK964" s="17">
        <v>6.0352869153821605E-2</v>
      </c>
      <c r="AL964" s="17">
        <v>6.5032685293873821E-2</v>
      </c>
      <c r="AM964" s="17">
        <v>0.155314198514548</v>
      </c>
      <c r="AN964" s="17">
        <v>-0.11217495652895994</v>
      </c>
      <c r="AO964" s="17">
        <v>4.1846193086328087</v>
      </c>
      <c r="AP964" s="17">
        <v>-2.4792104867546301</v>
      </c>
      <c r="AQ964" s="17">
        <v>39.616398400221151</v>
      </c>
      <c r="AR964" s="17">
        <v>0.87748005500589166</v>
      </c>
      <c r="AS964" s="17">
        <v>1.6893244259938713</v>
      </c>
      <c r="AT964" s="17">
        <v>-0.99999999999999967</v>
      </c>
      <c r="AU964" s="17">
        <v>-0.99999999999999967</v>
      </c>
      <c r="AV964" s="17">
        <v>6.9540887631278525E-2</v>
      </c>
      <c r="AW964" s="17">
        <v>36.927662875568657</v>
      </c>
      <c r="AX964" s="17">
        <v>45.697643565040515</v>
      </c>
      <c r="AY964" s="17">
        <v>-9.8718871708006764E-2</v>
      </c>
      <c r="AZ964" s="17">
        <v>-41.805278349418444</v>
      </c>
      <c r="BA964" s="22">
        <v>1317.5310839198855</v>
      </c>
      <c r="CU964" t="e">
        <v>#N/A</v>
      </c>
      <c r="CV964" t="e">
        <v>#N/A</v>
      </c>
    </row>
    <row r="965" spans="1:100" x14ac:dyDescent="0.25">
      <c r="A965">
        <v>2676</v>
      </c>
      <c r="B965" t="s">
        <v>1370</v>
      </c>
      <c r="C965" s="22">
        <v>3</v>
      </c>
      <c r="D965" s="17">
        <v>4.8874491417033363</v>
      </c>
      <c r="E965" s="17">
        <v>-3.5736660693629844E-2</v>
      </c>
      <c r="F965" s="17">
        <v>-0.36366103798744515</v>
      </c>
      <c r="G965" s="17">
        <v>-0.37259520316085271</v>
      </c>
      <c r="H965" s="17">
        <v>0.28383662322319564</v>
      </c>
      <c r="I965" s="17">
        <v>0</v>
      </c>
      <c r="J965" s="17">
        <v>17.030197393391742</v>
      </c>
      <c r="K965" s="17">
        <v>0.28383662322319564</v>
      </c>
      <c r="L965" s="17">
        <v>-1.0000000000000007</v>
      </c>
      <c r="M965" s="17">
        <v>-1.0000000000000007</v>
      </c>
      <c r="N965" s="17">
        <v>5.6767324644639139</v>
      </c>
      <c r="O965" s="17">
        <v>21.545051331934225</v>
      </c>
      <c r="P965" s="17">
        <v>1.6337604599844489</v>
      </c>
      <c r="Q965" s="17">
        <v>-0.25084552105801217</v>
      </c>
      <c r="R965" s="17">
        <v>6.6737151699825026E-2</v>
      </c>
      <c r="S965" s="17">
        <v>0.3333333333333332</v>
      </c>
      <c r="T965" s="17">
        <v>0.28828199268327853</v>
      </c>
      <c r="U965" s="17">
        <v>0.10458014814338247</v>
      </c>
      <c r="V965" s="17">
        <v>2.5952990866043371E-3</v>
      </c>
      <c r="W965" s="17">
        <v>17.798166000936121</v>
      </c>
      <c r="X965" s="17">
        <v>0.70462911027615194</v>
      </c>
      <c r="Y965" s="17">
        <v>-1.0000000000000007</v>
      </c>
      <c r="Z965" s="17">
        <v>-1.0000000000000007</v>
      </c>
      <c r="AA965" s="17">
        <v>55.889276085136814</v>
      </c>
      <c r="AB965" s="17">
        <v>9.9122829017682823E-2</v>
      </c>
      <c r="AC965" s="17">
        <v>0.41857470059247998</v>
      </c>
      <c r="AD965" s="17">
        <v>0.24278992903985414</v>
      </c>
      <c r="AE965" s="17">
        <v>38.024372932500874</v>
      </c>
      <c r="AF965" s="17">
        <v>0.625</v>
      </c>
      <c r="AG965" s="17">
        <v>-1.0000000000000007</v>
      </c>
      <c r="AH965" s="17">
        <v>-1.0000000000000007</v>
      </c>
      <c r="AI965" s="17">
        <v>0</v>
      </c>
      <c r="AJ965" s="17">
        <v>2.5952990866043371E-3</v>
      </c>
      <c r="AK965" s="17">
        <v>0.12449567872301567</v>
      </c>
      <c r="AL965" s="17">
        <v>5.5643320140393041E-2</v>
      </c>
      <c r="AM965" s="17">
        <v>2.6596667464710639E-2</v>
      </c>
      <c r="AN965" s="17">
        <v>-4.072195349068998E-2</v>
      </c>
      <c r="AO965" s="17">
        <v>1.2873950802328447</v>
      </c>
      <c r="AP965" s="17">
        <v>-0.73983223656528441</v>
      </c>
      <c r="AQ965" s="17">
        <v>34.828363394327873</v>
      </c>
      <c r="AR965" s="17">
        <v>0.7287907732465988</v>
      </c>
      <c r="AS965" s="17">
        <v>0.98846573349934796</v>
      </c>
      <c r="AT965" s="17">
        <v>-1.0000000000000007</v>
      </c>
      <c r="AU965" s="17">
        <v>-1.0000000000000007</v>
      </c>
      <c r="AV965" s="17">
        <v>-0.30585805146102757</v>
      </c>
      <c r="AW965" s="17">
        <v>76.694495180505783</v>
      </c>
      <c r="AX965" s="17">
        <v>76.954025089166208</v>
      </c>
      <c r="AY965" s="17">
        <v>0.20832942507413804</v>
      </c>
      <c r="AZ965" s="17">
        <v>13.753764172398032</v>
      </c>
      <c r="BA965" s="22">
        <v>1407.3751465265461</v>
      </c>
      <c r="CU965" t="e">
        <v>#N/A</v>
      </c>
      <c r="CV965" t="e">
        <v>#N/A</v>
      </c>
    </row>
    <row r="966" spans="1:100" x14ac:dyDescent="0.25">
      <c r="A966">
        <v>2679</v>
      </c>
      <c r="B966" t="s">
        <v>1371</v>
      </c>
      <c r="C966" s="22">
        <v>3</v>
      </c>
      <c r="D966" s="17">
        <v>5.3049666045155401</v>
      </c>
      <c r="E966" s="17">
        <v>0.17713750396255129</v>
      </c>
      <c r="F966" s="17">
        <v>1.2315435797991685</v>
      </c>
      <c r="G966" s="17">
        <v>1.2315435797991685</v>
      </c>
      <c r="H966" s="17">
        <v>0.36534664303617592</v>
      </c>
      <c r="I966" s="17">
        <v>0</v>
      </c>
      <c r="J966" s="17">
        <v>21.920798582170558</v>
      </c>
      <c r="K966" s="17">
        <v>0.36534664303617592</v>
      </c>
      <c r="L966" s="17">
        <v>-1.0000000000000013</v>
      </c>
      <c r="M966" s="17">
        <v>-1.0000000000000013</v>
      </c>
      <c r="N966" s="17">
        <v>7.3069328607235216</v>
      </c>
      <c r="O966" s="17">
        <v>28.457308766485269</v>
      </c>
      <c r="P966" s="17">
        <v>-7.3982560005491351E-3</v>
      </c>
      <c r="Q966" s="17">
        <v>2.8724186403165546</v>
      </c>
      <c r="R966" s="17">
        <v>0.92402973865152171</v>
      </c>
      <c r="S966" s="17">
        <v>0.33333333333333376</v>
      </c>
      <c r="T966" s="17">
        <v>0.33333333333333376</v>
      </c>
      <c r="U966" s="17">
        <v>0.43232550320946389</v>
      </c>
      <c r="V966" s="17">
        <v>-9.431954743394752E-2</v>
      </c>
      <c r="W966" s="17">
        <v>25.573039176240314</v>
      </c>
      <c r="X966" s="17">
        <v>1.4647047518646621</v>
      </c>
      <c r="Y966" s="17">
        <v>-1.0000000000000013</v>
      </c>
      <c r="Z966" s="17">
        <v>-1.0000000000000013</v>
      </c>
      <c r="AA966" s="17">
        <v>73.092547477314312</v>
      </c>
      <c r="AB966" s="17">
        <v>0.44164221799495779</v>
      </c>
      <c r="AC966" s="17">
        <v>0.23549823283466528</v>
      </c>
      <c r="AD966" s="17">
        <v>0.25476912041882654</v>
      </c>
      <c r="AE966" s="17">
        <v>46.595478562422485</v>
      </c>
      <c r="AF966" s="17">
        <v>0.81818181818181823</v>
      </c>
      <c r="AG966" s="17">
        <v>-1.0000000000000013</v>
      </c>
      <c r="AH966" s="17">
        <v>-1.0000000000000013</v>
      </c>
      <c r="AI966" s="17">
        <v>-9.8028211120606001E-3</v>
      </c>
      <c r="AJ966" s="17">
        <v>-9.431954743394752E-2</v>
      </c>
      <c r="AK966" s="17">
        <v>0.12983841853572875</v>
      </c>
      <c r="AL966" s="17">
        <v>0.47012877568666844</v>
      </c>
      <c r="AM966" s="17">
        <v>0.46047916934826616</v>
      </c>
      <c r="AN966" s="17">
        <v>1.2856651596576583E-2</v>
      </c>
      <c r="AO966" s="17">
        <v>12.161171326385297</v>
      </c>
      <c r="AP966" s="17">
        <v>2.6720601683477567</v>
      </c>
      <c r="AQ966" s="17">
        <v>47.493837758410891</v>
      </c>
      <c r="AR966" s="17">
        <v>1.004672622442184</v>
      </c>
      <c r="AS966" s="17">
        <v>1.8300513949008377</v>
      </c>
      <c r="AT966" s="17">
        <v>-1.0000000000000013</v>
      </c>
      <c r="AU966" s="17">
        <v>-1.0000000000000013</v>
      </c>
      <c r="AV966" s="17">
        <v>2.1555733184506902</v>
      </c>
      <c r="AW966" s="17">
        <v>104.22191641214732</v>
      </c>
      <c r="AX966" s="17">
        <v>94.593905246511383</v>
      </c>
      <c r="AY966" s="17">
        <v>0.19813119019729439</v>
      </c>
      <c r="AZ966" s="17">
        <v>-3.2396799919215904</v>
      </c>
      <c r="BA966" s="22">
        <v>1483.7460740757954</v>
      </c>
      <c r="CU966" t="e">
        <v>#N/A</v>
      </c>
      <c r="CV966" t="e">
        <v>#N/A</v>
      </c>
    </row>
    <row r="967" spans="1:100" x14ac:dyDescent="0.25">
      <c r="A967">
        <v>2682</v>
      </c>
      <c r="B967" t="s">
        <v>1372</v>
      </c>
      <c r="C967" s="22">
        <v>3</v>
      </c>
      <c r="D967" s="17">
        <v>4.2660301761450237</v>
      </c>
      <c r="E967" s="17">
        <v>-6.7683420428580783E-3</v>
      </c>
      <c r="F967" s="17">
        <v>-0.2683263772566265</v>
      </c>
      <c r="G967" s="17">
        <v>-0.2683263772566265</v>
      </c>
      <c r="H967" s="17">
        <v>0.42925171860904393</v>
      </c>
      <c r="I967" s="17">
        <v>0</v>
      </c>
      <c r="J967" s="17">
        <v>25.755103116542642</v>
      </c>
      <c r="K967" s="17">
        <v>0.42925171860904393</v>
      </c>
      <c r="L967" s="17">
        <v>-1.0000000000000002</v>
      </c>
      <c r="M967" s="17">
        <v>-1.0000000000000002</v>
      </c>
      <c r="N967" s="17">
        <v>8.5850343721808784</v>
      </c>
      <c r="O967" s="17">
        <v>29.752806915431023</v>
      </c>
      <c r="P967" s="17">
        <v>-0.26643855837101932</v>
      </c>
      <c r="Q967" s="17">
        <v>-0.71164065131281595</v>
      </c>
      <c r="R967" s="17">
        <v>-0.22752329183268977</v>
      </c>
      <c r="S967" s="17">
        <v>0.33333333333333331</v>
      </c>
      <c r="T967" s="17">
        <v>0.33333333333333331</v>
      </c>
      <c r="U967" s="17">
        <v>0.43469764846959852</v>
      </c>
      <c r="V967" s="17">
        <v>0.18786318915039518</v>
      </c>
      <c r="W967" s="17">
        <v>34.399031427104667</v>
      </c>
      <c r="X967" s="17">
        <v>3.1033846768383868</v>
      </c>
      <c r="Y967" s="17">
        <v>-1.0000000000000002</v>
      </c>
      <c r="Z967" s="17">
        <v>-1.0000000000000002</v>
      </c>
      <c r="AA967" s="17">
        <v>81.499543123120333</v>
      </c>
      <c r="AB967" s="17">
        <v>0.1825438566878731</v>
      </c>
      <c r="AC967" s="17">
        <v>0.39432210390817896</v>
      </c>
      <c r="AD967" s="17">
        <v>0.36969473916091522</v>
      </c>
      <c r="AE967" s="17">
        <v>47.328034987848355</v>
      </c>
      <c r="AF967" s="17">
        <v>0.7142857142857143</v>
      </c>
      <c r="AG967" s="17">
        <v>-1.0000000000000002</v>
      </c>
      <c r="AH967" s="17">
        <v>-1.0000000000000002</v>
      </c>
      <c r="AI967" s="17">
        <v>-3.8541089769414793E-3</v>
      </c>
      <c r="AJ967" s="17">
        <v>0.18786318915039518</v>
      </c>
      <c r="AK967" s="17">
        <v>-9.6706028504921826E-2</v>
      </c>
      <c r="AL967" s="17">
        <v>0.31981435209769593</v>
      </c>
      <c r="AM967" s="17">
        <v>-0.18416732266991587</v>
      </c>
      <c r="AN967" s="17">
        <v>0.1928300896803877</v>
      </c>
      <c r="AO967" s="17">
        <v>-5.0877132092725059</v>
      </c>
      <c r="AP967" s="17">
        <v>6.4198240024981725</v>
      </c>
      <c r="AQ967" s="17">
        <v>60.154134543647309</v>
      </c>
      <c r="AR967" s="17">
        <v>1.2892275042866608</v>
      </c>
      <c r="AS967" s="17">
        <v>3.5326363954474314</v>
      </c>
      <c r="AT967" s="17">
        <v>-1.0000000000000002</v>
      </c>
      <c r="AU967" s="17">
        <v>-1.0000000000000002</v>
      </c>
      <c r="AV967" s="17">
        <v>-0.49584966908931621</v>
      </c>
      <c r="AW967" s="17">
        <v>117.67217404104953</v>
      </c>
      <c r="AX967" s="17">
        <v>136.38141077655024</v>
      </c>
      <c r="AY967" s="17">
        <v>0.52890190311983454</v>
      </c>
      <c r="AZ967" s="17">
        <v>57.334117701245574</v>
      </c>
      <c r="BA967" s="22">
        <v>1526.829711546171</v>
      </c>
      <c r="CU967" t="e">
        <v>#N/A</v>
      </c>
      <c r="CV967" t="e">
        <v>#N/A</v>
      </c>
    </row>
    <row r="968" spans="1:100" x14ac:dyDescent="0.25">
      <c r="A968">
        <v>2702</v>
      </c>
      <c r="B968" t="s">
        <v>1355</v>
      </c>
      <c r="C968" s="22">
        <v>3</v>
      </c>
      <c r="D968" s="17">
        <v>4.3100354287002487</v>
      </c>
      <c r="E968" s="17">
        <v>5.8427212943939912E-2</v>
      </c>
      <c r="F968" s="17">
        <v>-0.27650622537609654</v>
      </c>
      <c r="G968" s="17">
        <v>-0.25981273596354221</v>
      </c>
      <c r="H968" s="17">
        <v>0.30543492227470681</v>
      </c>
      <c r="I968" s="17">
        <v>1.9975474004477727E-3</v>
      </c>
      <c r="J968" s="17">
        <v>18.445948180509276</v>
      </c>
      <c r="K968" s="17">
        <v>0.30743246967515458</v>
      </c>
      <c r="L968" s="17">
        <v>-0.99999999999999656</v>
      </c>
      <c r="M968" s="17">
        <v>-0.99999999999999656</v>
      </c>
      <c r="N968" s="17">
        <v>6.1486493935030904</v>
      </c>
      <c r="O968" s="17">
        <v>22.496170873245987</v>
      </c>
      <c r="P968" s="17">
        <v>7.875310624649319E-2</v>
      </c>
      <c r="Q968" s="17">
        <v>-1.0765405900870304</v>
      </c>
      <c r="R968" s="17">
        <v>-0.39546932917653327</v>
      </c>
      <c r="S968" s="17">
        <v>0.33333333333333243</v>
      </c>
      <c r="T968" s="17">
        <v>0.33333333333333243</v>
      </c>
      <c r="U968" s="17">
        <v>0.40817959451950814</v>
      </c>
      <c r="V968" s="17">
        <v>7.2409530490737117E-2</v>
      </c>
      <c r="W968" s="17">
        <v>33.592932880070222</v>
      </c>
      <c r="X968" s="17">
        <v>2.4264097580139672</v>
      </c>
      <c r="Y968" s="17">
        <v>-0.99999999999999656</v>
      </c>
      <c r="Z968" s="17">
        <v>-0.99999999999999656</v>
      </c>
      <c r="AA968" s="17">
        <v>72.550267822514272</v>
      </c>
      <c r="AB968" s="17">
        <v>0.29479803655321457</v>
      </c>
      <c r="AC968" s="17">
        <v>0.22154940641303658</v>
      </c>
      <c r="AD968" s="17">
        <v>0.27070864246616</v>
      </c>
      <c r="AE968" s="17">
        <v>39.352804271620556</v>
      </c>
      <c r="AF968" s="17">
        <v>0.73333333333333328</v>
      </c>
      <c r="AG968" s="17">
        <v>-0.99999999999999656</v>
      </c>
      <c r="AH968" s="17">
        <v>-0.99999999999999656</v>
      </c>
      <c r="AI968" s="17">
        <v>-2.0323959129921682E-3</v>
      </c>
      <c r="AJ968" s="17">
        <v>7.2409530490737117E-2</v>
      </c>
      <c r="AK968" s="17">
        <v>8.2829940621886547E-2</v>
      </c>
      <c r="AL968" s="17">
        <v>0.18214610172792262</v>
      </c>
      <c r="AM968" s="17">
        <v>2.1215953764380149E-2</v>
      </c>
      <c r="AN968" s="17">
        <v>0.14774894560476257</v>
      </c>
      <c r="AO968" s="17">
        <v>0.944548547218937</v>
      </c>
      <c r="AP968" s="17">
        <v>4.6044541487586779</v>
      </c>
      <c r="AQ968" s="17">
        <v>52.038881060579492</v>
      </c>
      <c r="AR968" s="17">
        <v>1.1472557916769104</v>
      </c>
      <c r="AS968" s="17">
        <v>2.7338422276891223</v>
      </c>
      <c r="AT968" s="17">
        <v>-0.99999999999999656</v>
      </c>
      <c r="AU968" s="17">
        <v>-0.99999999999999656</v>
      </c>
      <c r="AV968" s="17">
        <v>-0.65528206514007503</v>
      </c>
      <c r="AW968" s="17">
        <v>99.650892844518879</v>
      </c>
      <c r="AX968" s="17">
        <v>106.85119797533278</v>
      </c>
      <c r="AY968" s="17">
        <v>0.12725929946914716</v>
      </c>
      <c r="AZ968" s="17">
        <v>-9.4719483753787497</v>
      </c>
      <c r="BA968" s="22">
        <v>1498.9038707734862</v>
      </c>
      <c r="CU968" t="e">
        <v>#N/A</v>
      </c>
      <c r="CV968" t="e">
        <v>#N/A</v>
      </c>
    </row>
    <row r="969" spans="1:100" x14ac:dyDescent="0.25">
      <c r="A969">
        <v>2704</v>
      </c>
      <c r="B969" t="s">
        <v>1373</v>
      </c>
      <c r="C969" s="22">
        <v>3</v>
      </c>
      <c r="D969" s="17">
        <v>4.8477131933551814</v>
      </c>
      <c r="E969" s="17">
        <v>-0.29707738297107911</v>
      </c>
      <c r="F969" s="17">
        <v>-1.2800630312695804</v>
      </c>
      <c r="G969" s="17">
        <v>-1.3697136241997678</v>
      </c>
      <c r="H969" s="17">
        <v>0.30231474284298737</v>
      </c>
      <c r="I969" s="17">
        <v>0</v>
      </c>
      <c r="J969" s="17">
        <v>18.138884570579251</v>
      </c>
      <c r="K969" s="17">
        <v>0.30231474284298737</v>
      </c>
      <c r="L969" s="17">
        <v>-1.0000000000000011</v>
      </c>
      <c r="M969" s="17">
        <v>-1.0000000000000011</v>
      </c>
      <c r="N969" s="17">
        <v>6.0462948568597481</v>
      </c>
      <c r="O969" s="17">
        <v>21.616884139734655</v>
      </c>
      <c r="P969" s="17">
        <v>-2.0057290733975774</v>
      </c>
      <c r="Q969" s="17">
        <v>-4.1794245668126297</v>
      </c>
      <c r="R969" s="17">
        <v>-1.5030698318476767</v>
      </c>
      <c r="S969" s="17">
        <v>0.33333333333333365</v>
      </c>
      <c r="T969" s="17">
        <v>0.33333333333333365</v>
      </c>
      <c r="U969" s="17">
        <v>4.2285978680616933E-2</v>
      </c>
      <c r="V969" s="17">
        <v>-5.6461759633567275E-2</v>
      </c>
      <c r="W969" s="17">
        <v>14.0070457148292</v>
      </c>
      <c r="X969" s="17">
        <v>0.19472528074474504</v>
      </c>
      <c r="Y969" s="17">
        <v>-1.0000000000000011</v>
      </c>
      <c r="Z969" s="17">
        <v>-1.0000000000000011</v>
      </c>
      <c r="AA969" s="17">
        <v>13.865484687481239</v>
      </c>
      <c r="AB969" s="17">
        <v>0.34160847101358227</v>
      </c>
      <c r="AC969" s="17">
        <v>-0.24882555676245527</v>
      </c>
      <c r="AD969" s="17">
        <v>-6.5552738161131816E-2</v>
      </c>
      <c r="AE969" s="17">
        <v>1.3615088044997652</v>
      </c>
      <c r="AF969" s="17">
        <v>0.44444444444444442</v>
      </c>
      <c r="AG969" s="17">
        <v>-1.0000000000000011</v>
      </c>
      <c r="AH969" s="17">
        <v>-1.0000000000000011</v>
      </c>
      <c r="AI969" s="17">
        <v>-5.9111591689168345E-3</v>
      </c>
      <c r="AJ969" s="17">
        <v>-5.6461759633567275E-2</v>
      </c>
      <c r="AK969" s="17">
        <v>-2.1322022158621022E-2</v>
      </c>
      <c r="AL969" s="17">
        <v>-6.5586038660963644E-2</v>
      </c>
      <c r="AM969" s="17">
        <v>0.27356647471978002</v>
      </c>
      <c r="AN969" s="17">
        <v>-3.8657700217395258E-2</v>
      </c>
      <c r="AO969" s="17">
        <v>6.7325517572013931</v>
      </c>
      <c r="AP969" s="17">
        <v>-1.2943726987397004</v>
      </c>
      <c r="AQ969" s="17">
        <v>32.145930285408447</v>
      </c>
      <c r="AR969" s="17">
        <v>0.65249088571371705</v>
      </c>
      <c r="AS969" s="17">
        <v>0.49704002358773236</v>
      </c>
      <c r="AT969" s="17">
        <v>-1.0000000000000011</v>
      </c>
      <c r="AU969" s="17">
        <v>-1.0000000000000011</v>
      </c>
      <c r="AV969" s="17">
        <v>-2.8727834560474448</v>
      </c>
      <c r="AW969" s="17">
        <v>34.187996128476243</v>
      </c>
      <c r="AX969" s="17">
        <v>28.423596981741152</v>
      </c>
      <c r="AY969" s="17">
        <v>3.3163048777199888E-2</v>
      </c>
      <c r="AZ969" s="17">
        <v>-63.121996005297262</v>
      </c>
      <c r="BA969" s="22">
        <v>1368.8063728728264</v>
      </c>
      <c r="CU969" t="e">
        <v>#N/A</v>
      </c>
      <c r="CV969" t="e">
        <v>#N/A</v>
      </c>
    </row>
    <row r="970" spans="1:100" x14ac:dyDescent="0.25">
      <c r="A970">
        <v>2706</v>
      </c>
      <c r="B970" t="s">
        <v>1374</v>
      </c>
      <c r="C970" s="22">
        <v>3</v>
      </c>
      <c r="D970" s="17">
        <v>4.9588225144856581</v>
      </c>
      <c r="E970" s="17">
        <v>0.53117115645426061</v>
      </c>
      <c r="F970" s="17">
        <v>0.38827760866011585</v>
      </c>
      <c r="G970" s="17">
        <v>0.56508087592631373</v>
      </c>
      <c r="H970" s="17">
        <v>0.23457865593912014</v>
      </c>
      <c r="I970" s="17">
        <v>1.3180367852237657E-2</v>
      </c>
      <c r="J970" s="17">
        <v>14.865541427481473</v>
      </c>
      <c r="K970" s="17">
        <v>0.24775902379135786</v>
      </c>
      <c r="L970" s="17">
        <v>-0.99999999999999989</v>
      </c>
      <c r="M970" s="17">
        <v>-0.99999999999999989</v>
      </c>
      <c r="N970" s="17">
        <v>4.9551804758271576</v>
      </c>
      <c r="O970" s="17">
        <v>20.389444817893434</v>
      </c>
      <c r="P970" s="17">
        <v>-2.7309690844437315</v>
      </c>
      <c r="Q970" s="17">
        <v>-2.1798840500234906</v>
      </c>
      <c r="R970" s="17">
        <v>-1.0309990894046568</v>
      </c>
      <c r="S970" s="17">
        <v>0.33333333333333298</v>
      </c>
      <c r="T970" s="17">
        <v>0.33634018828858586</v>
      </c>
      <c r="U970" s="17">
        <v>0.24764409515399013</v>
      </c>
      <c r="V970" s="17">
        <v>0.11131935581454604</v>
      </c>
      <c r="W970" s="17">
        <v>31.235117951963929</v>
      </c>
      <c r="X970" s="17">
        <v>2.083413868289052</v>
      </c>
      <c r="Y970" s="17">
        <v>-0.99999999999999989</v>
      </c>
      <c r="Z970" s="17">
        <v>-0.99999999999999989</v>
      </c>
      <c r="AA970" s="17">
        <v>90.427491278545659</v>
      </c>
      <c r="AB970" s="17">
        <v>0.50129957095730204</v>
      </c>
      <c r="AC970" s="17">
        <v>0.36686103343267568</v>
      </c>
      <c r="AD970" s="17">
        <v>0.33630684392974908</v>
      </c>
      <c r="AE970" s="17">
        <v>60.223372415986333</v>
      </c>
      <c r="AF970" s="17">
        <v>0.90909090909090906</v>
      </c>
      <c r="AG970" s="17">
        <v>-0.99999999999999989</v>
      </c>
      <c r="AH970" s="17">
        <v>-0.99999999999999989</v>
      </c>
      <c r="AI970" s="17">
        <v>-1.3675949866709671E-2</v>
      </c>
      <c r="AJ970" s="17">
        <v>0.11131935581454604</v>
      </c>
      <c r="AK970" s="17">
        <v>0.10954181757301752</v>
      </c>
      <c r="AL970" s="17">
        <v>-2.7616117857742872E-2</v>
      </c>
      <c r="AM970" s="17">
        <v>5.3575007966700533E-2</v>
      </c>
      <c r="AN970" s="17">
        <v>0.10784469178008196</v>
      </c>
      <c r="AO970" s="17">
        <v>1.8870842870326006</v>
      </c>
      <c r="AP970" s="17">
        <v>2.5580367052133344</v>
      </c>
      <c r="AQ970" s="17">
        <v>46.100659379445382</v>
      </c>
      <c r="AR970" s="17">
        <v>1.0286369725904552</v>
      </c>
      <c r="AS970" s="17">
        <v>2.3311728920804082</v>
      </c>
      <c r="AT970" s="17">
        <v>-0.99999999999999989</v>
      </c>
      <c r="AU970" s="17">
        <v>-0.99999999999999989</v>
      </c>
      <c r="AV970" s="17">
        <v>-0.46591821347834372</v>
      </c>
      <c r="AW970" s="17">
        <v>113.37497280165233</v>
      </c>
      <c r="AX970" s="17">
        <v>124.23338938577277</v>
      </c>
      <c r="AY970" s="17">
        <v>0.16468563149061835</v>
      </c>
      <c r="AZ970" s="17">
        <v>14.68846007723165</v>
      </c>
      <c r="BA970" s="22">
        <v>1518.4630271345975</v>
      </c>
      <c r="CU970" t="e">
        <v>#N/A</v>
      </c>
      <c r="CV970" t="e">
        <v>#N/A</v>
      </c>
    </row>
    <row r="971" spans="1:100" x14ac:dyDescent="0.25">
      <c r="A971">
        <v>2707</v>
      </c>
      <c r="B971" t="s">
        <v>1375</v>
      </c>
      <c r="C971" s="22">
        <v>3</v>
      </c>
      <c r="D971" s="17">
        <v>4.4079051308476744</v>
      </c>
      <c r="E971" s="17">
        <v>2.4621862870817489E-3</v>
      </c>
      <c r="F971" s="17">
        <v>0.37302814073026092</v>
      </c>
      <c r="G971" s="17">
        <v>0.37302814073026092</v>
      </c>
      <c r="H971" s="17">
        <v>0.19459105958849088</v>
      </c>
      <c r="I971" s="17">
        <v>0</v>
      </c>
      <c r="J971" s="17">
        <v>11.67546357530945</v>
      </c>
      <c r="K971" s="17">
        <v>0.19459105958849088</v>
      </c>
      <c r="L971" s="17">
        <v>-1.0000000000000002</v>
      </c>
      <c r="M971" s="17">
        <v>-1.0000000000000002</v>
      </c>
      <c r="N971" s="17">
        <v>3.8918211917698171</v>
      </c>
      <c r="O971" s="17">
        <v>16.456396846887387</v>
      </c>
      <c r="P971" s="17">
        <v>1.95517639743895</v>
      </c>
      <c r="Q971" s="17">
        <v>9.102335923264512</v>
      </c>
      <c r="R971" s="17">
        <v>3.3530402943999218</v>
      </c>
      <c r="S971" s="17">
        <v>0.34913378398805983</v>
      </c>
      <c r="T971" s="17">
        <v>0.38024973075341856</v>
      </c>
      <c r="U971" s="17">
        <v>-9.1028373797273882E-2</v>
      </c>
      <c r="V971" s="17">
        <v>-6.8376127791819636E-3</v>
      </c>
      <c r="W971" s="17">
        <v>17.477058743061264</v>
      </c>
      <c r="X971" s="17">
        <v>0.16759122481267658</v>
      </c>
      <c r="Y971" s="17">
        <v>-1.0000000000000002</v>
      </c>
      <c r="Z971" s="17">
        <v>-1.0000000000000002</v>
      </c>
      <c r="AA971" s="17">
        <v>19.967629850027876</v>
      </c>
      <c r="AB971" s="17">
        <v>0.13734901459099808</v>
      </c>
      <c r="AC971" s="17">
        <v>-0.25573691543688326</v>
      </c>
      <c r="AD971" s="17">
        <v>0.10113851709721883</v>
      </c>
      <c r="AE971" s="17">
        <v>-0.8624691874333178</v>
      </c>
      <c r="AF971" s="17">
        <v>0.3</v>
      </c>
      <c r="AG971" s="17">
        <v>-1.0000000000000002</v>
      </c>
      <c r="AH971" s="17">
        <v>-1.0000000000000002</v>
      </c>
      <c r="AI971" s="17">
        <v>8.6291066513972725E-2</v>
      </c>
      <c r="AJ971" s="17">
        <v>-6.8376127791819636E-3</v>
      </c>
      <c r="AK971" s="17">
        <v>4.5333922869007885E-3</v>
      </c>
      <c r="AL971" s="17">
        <v>4.8635079986243175E-2</v>
      </c>
      <c r="AM971" s="17">
        <v>0.31541951645087662</v>
      </c>
      <c r="AN971" s="17">
        <v>0.2348678858150578</v>
      </c>
      <c r="AO971" s="17">
        <v>7.9081548727064188</v>
      </c>
      <c r="AP971" s="17">
        <v>6.1148725453076613</v>
      </c>
      <c r="AQ971" s="17">
        <v>29.152522318370718</v>
      </c>
      <c r="AR971" s="17">
        <v>0.6315175281650226</v>
      </c>
      <c r="AS971" s="17">
        <v>0.36218228440116779</v>
      </c>
      <c r="AT971" s="17">
        <v>-1.0000000000000002</v>
      </c>
      <c r="AU971" s="17">
        <v>-1.0000000000000002</v>
      </c>
      <c r="AV971" s="17">
        <v>3.7260684351301814</v>
      </c>
      <c r="AW971" s="17">
        <v>42.538899242222925</v>
      </c>
      <c r="AX971" s="17">
        <v>43.580959294584176</v>
      </c>
      <c r="AY971" s="17">
        <v>-0.27716042403762553</v>
      </c>
      <c r="AZ971" s="17">
        <v>-62.111528279231905</v>
      </c>
      <c r="BA971" s="22">
        <v>1321.8709344265774</v>
      </c>
      <c r="CU971" t="e">
        <v>#N/A</v>
      </c>
      <c r="CV971" t="e">
        <v>#N/A</v>
      </c>
    </row>
    <row r="972" spans="1:100" x14ac:dyDescent="0.25">
      <c r="A972">
        <v>2708</v>
      </c>
      <c r="B972" t="s">
        <v>1376</v>
      </c>
      <c r="C972" s="22">
        <v>3</v>
      </c>
      <c r="D972" s="17">
        <v>5.6030732241512622</v>
      </c>
      <c r="E972" s="17">
        <v>9.1704306578040753E-3</v>
      </c>
      <c r="F972" s="17">
        <v>-1.8319575509324379E-2</v>
      </c>
      <c r="G972" s="17">
        <v>-1.8319575509324379E-2</v>
      </c>
      <c r="H972" s="17">
        <v>0.44196018212913241</v>
      </c>
      <c r="I972" s="17">
        <v>0</v>
      </c>
      <c r="J972" s="17">
        <v>26.517610927747953</v>
      </c>
      <c r="K972" s="17">
        <v>0.44196018212913241</v>
      </c>
      <c r="L972" s="17">
        <v>-0.99999999999999989</v>
      </c>
      <c r="M972" s="17">
        <v>-0.99999999999999989</v>
      </c>
      <c r="N972" s="17">
        <v>8.8392036425826497</v>
      </c>
      <c r="O972" s="17">
        <v>32.102364576389867</v>
      </c>
      <c r="P972" s="17">
        <v>2.2062961905220755</v>
      </c>
      <c r="Q972" s="17">
        <v>-1.7680611893130498</v>
      </c>
      <c r="R972" s="17">
        <v>-0.36670054420416159</v>
      </c>
      <c r="S972" s="17">
        <v>0.3333333333333332</v>
      </c>
      <c r="T972" s="17">
        <v>0.28776684181010886</v>
      </c>
      <c r="U972" s="17">
        <v>0.20861761862805783</v>
      </c>
      <c r="V972" s="17">
        <v>6.8834249267796369E-2</v>
      </c>
      <c r="W972" s="17">
        <v>18.263674436406561</v>
      </c>
      <c r="X972" s="17">
        <v>1.4396759818529381</v>
      </c>
      <c r="Y972" s="17">
        <v>-0.99999999999999989</v>
      </c>
      <c r="Z972" s="17">
        <v>-0.99999999999999989</v>
      </c>
      <c r="AA972" s="17">
        <v>58.535180942169042</v>
      </c>
      <c r="AB972" s="17">
        <v>0.35476913774960811</v>
      </c>
      <c r="AC972" s="17">
        <v>-5.6506726735034651E-2</v>
      </c>
      <c r="AD972" s="17">
        <v>0.5145017299847594</v>
      </c>
      <c r="AE972" s="17">
        <v>40.638207049966653</v>
      </c>
      <c r="AF972" s="17">
        <v>0.8666666666666667</v>
      </c>
      <c r="AG972" s="17">
        <v>-0.99999999999999989</v>
      </c>
      <c r="AH972" s="17">
        <v>-0.99999999999999989</v>
      </c>
      <c r="AI972" s="17">
        <v>0</v>
      </c>
      <c r="AJ972" s="17">
        <v>6.8834249267796369E-2</v>
      </c>
      <c r="AK972" s="17">
        <v>-4.150015674172932E-2</v>
      </c>
      <c r="AL972" s="17">
        <v>8.8672999045535605E-2</v>
      </c>
      <c r="AM972" s="17">
        <v>-3.5146900995720563E-3</v>
      </c>
      <c r="AN972" s="17">
        <v>0.22595564995483905</v>
      </c>
      <c r="AO972" s="17">
        <v>-0.29536803619794816</v>
      </c>
      <c r="AP972" s="17">
        <v>6.092256244098655</v>
      </c>
      <c r="AQ972" s="17">
        <v>44.781285364154513</v>
      </c>
      <c r="AR972" s="17">
        <v>0.89855204303929648</v>
      </c>
      <c r="AS972" s="17">
        <v>1.8816361639820707</v>
      </c>
      <c r="AT972" s="17">
        <v>-0.99999999999999989</v>
      </c>
      <c r="AU972" s="17">
        <v>-0.99999999999999989</v>
      </c>
      <c r="AV972" s="17">
        <v>-0.38502011971348604</v>
      </c>
      <c r="AW972" s="17">
        <v>96.72980176265763</v>
      </c>
      <c r="AX972" s="17">
        <v>103.61322668943727</v>
      </c>
      <c r="AY972" s="17">
        <v>0.24491680628507057</v>
      </c>
      <c r="AZ972" s="17">
        <v>26.65992008368757</v>
      </c>
      <c r="BA972" s="22">
        <v>1508.6779322473926</v>
      </c>
      <c r="CU972" t="e">
        <v>#N/A</v>
      </c>
      <c r="CV972" t="e">
        <v>#N/A</v>
      </c>
    </row>
    <row r="973" spans="1:100" x14ac:dyDescent="0.25">
      <c r="A973">
        <v>2709</v>
      </c>
      <c r="B973" t="s">
        <v>1377</v>
      </c>
      <c r="C973" s="22">
        <v>3</v>
      </c>
      <c r="D973" s="17">
        <v>4.6636419752882077</v>
      </c>
      <c r="E973" s="17">
        <v>-0.15894756214630495</v>
      </c>
      <c r="F973" s="17">
        <v>2.7423022783019255</v>
      </c>
      <c r="G973" s="17">
        <v>2.6634700431418086</v>
      </c>
      <c r="H973" s="17">
        <v>-4.0417086205384575E-2</v>
      </c>
      <c r="I973" s="17">
        <v>0</v>
      </c>
      <c r="J973" s="17">
        <v>-2.4250251723230773</v>
      </c>
      <c r="K973" s="17">
        <v>-4.0417086205384575E-2</v>
      </c>
      <c r="L973" s="17">
        <v>-1.0000000000000009</v>
      </c>
      <c r="M973" s="17">
        <v>-1.0000000000000009</v>
      </c>
      <c r="N973" s="17">
        <v>-0.80834172410769101</v>
      </c>
      <c r="O973" s="17">
        <v>4.9020868461069389</v>
      </c>
      <c r="P973" s="17">
        <v>-0.25049823316894848</v>
      </c>
      <c r="Q973" s="17">
        <v>2.1514041302799853</v>
      </c>
      <c r="R973" s="17">
        <v>0.57245737672259456</v>
      </c>
      <c r="S973" s="17">
        <v>0.33333333333333359</v>
      </c>
      <c r="T973" s="17">
        <v>0.33333333333333359</v>
      </c>
      <c r="U973" s="17">
        <v>-0.15635703124781639</v>
      </c>
      <c r="V973" s="17">
        <v>-1.0872324338481929E-2</v>
      </c>
      <c r="W973" s="17">
        <v>21.594175891430133</v>
      </c>
      <c r="X973" s="17">
        <v>1.6421681849894516E-2</v>
      </c>
      <c r="Y973" s="17">
        <v>-1.0000000000000009</v>
      </c>
      <c r="Z973" s="17">
        <v>-1.0000000000000009</v>
      </c>
      <c r="AA973" s="17">
        <v>31.669889558258976</v>
      </c>
      <c r="AB973" s="17">
        <v>0.24038544582603086</v>
      </c>
      <c r="AC973" s="17">
        <v>-6.7953537996817887E-2</v>
      </c>
      <c r="AD973" s="17">
        <v>1.7633217972911688E-2</v>
      </c>
      <c r="AE973" s="17">
        <v>9.503256290106231</v>
      </c>
      <c r="AF973" s="17">
        <v>0.44444444444444442</v>
      </c>
      <c r="AG973" s="17">
        <v>-1.0000000000000009</v>
      </c>
      <c r="AH973" s="17">
        <v>-1.0000000000000009</v>
      </c>
      <c r="AI973" s="17">
        <v>2.298781614470239E-2</v>
      </c>
      <c r="AJ973" s="17">
        <v>-1.0872324338481929E-2</v>
      </c>
      <c r="AK973" s="17">
        <v>0.13414260343926701</v>
      </c>
      <c r="AL973" s="17">
        <v>3.5263545434172519E-3</v>
      </c>
      <c r="AM973" s="17">
        <v>0.16504443550130315</v>
      </c>
      <c r="AN973" s="17">
        <v>0.14175935573884835</v>
      </c>
      <c r="AO973" s="17">
        <v>4.7968239047289147</v>
      </c>
      <c r="AP973" s="17">
        <v>3.5616156661882932</v>
      </c>
      <c r="AQ973" s="17">
        <v>19.169150719107066</v>
      </c>
      <c r="AR973" s="17">
        <v>0.49943731108036915</v>
      </c>
      <c r="AS973" s="17">
        <v>-2.3995404355489386E-2</v>
      </c>
      <c r="AT973" s="17">
        <v>-1.0000000000000009</v>
      </c>
      <c r="AU973" s="17">
        <v>-1.0000000000000009</v>
      </c>
      <c r="AV973" s="17">
        <v>3.2359274198644008</v>
      </c>
      <c r="AW973" s="17">
        <v>40.13359207055418</v>
      </c>
      <c r="AX973" s="17">
        <v>39.506115959600059</v>
      </c>
      <c r="AY973" s="17">
        <v>0.11508487302690602</v>
      </c>
      <c r="AZ973" s="17">
        <v>-16.78641960770457</v>
      </c>
      <c r="BA973" s="22">
        <v>1376.4678730239134</v>
      </c>
      <c r="CU973" t="e">
        <v>#N/A</v>
      </c>
      <c r="CV973" t="e">
        <v>#N/A</v>
      </c>
    </row>
    <row r="974" spans="1:100" x14ac:dyDescent="0.25">
      <c r="A974">
        <v>2713</v>
      </c>
      <c r="B974" t="s">
        <v>1378</v>
      </c>
      <c r="C974" s="22">
        <v>3</v>
      </c>
      <c r="D974" s="17">
        <v>5.663655844515378</v>
      </c>
      <c r="E974" s="17">
        <v>-0.10784159390726572</v>
      </c>
      <c r="F974" s="17">
        <v>-9.6301428239492587E-2</v>
      </c>
      <c r="G974" s="17">
        <v>-0.14932296467933942</v>
      </c>
      <c r="H974" s="17">
        <v>0.32930952734839919</v>
      </c>
      <c r="I974" s="17">
        <v>0</v>
      </c>
      <c r="J974" s="17">
        <v>19.758571640903952</v>
      </c>
      <c r="K974" s="17">
        <v>0.32930952734839919</v>
      </c>
      <c r="L974" s="17">
        <v>-1.0000000000000011</v>
      </c>
      <c r="M974" s="17">
        <v>-1.0000000000000011</v>
      </c>
      <c r="N974" s="17">
        <v>6.586190546967984</v>
      </c>
      <c r="O974" s="17">
        <v>25.272904520739996</v>
      </c>
      <c r="P974" s="17">
        <v>-0.88411295448041261</v>
      </c>
      <c r="Q974" s="17">
        <v>-0.42790139762405299</v>
      </c>
      <c r="R974" s="17">
        <v>-0.30960986325973516</v>
      </c>
      <c r="S974" s="17">
        <v>0.33333333333333348</v>
      </c>
      <c r="T974" s="17">
        <v>0.33312764619379553</v>
      </c>
      <c r="U974" s="17">
        <v>0.35868281344158548</v>
      </c>
      <c r="V974" s="17">
        <v>6.4050238132591586E-2</v>
      </c>
      <c r="W974" s="17">
        <v>30.395380150116278</v>
      </c>
      <c r="X974" s="17">
        <v>2.155978447601083</v>
      </c>
      <c r="Y974" s="17">
        <v>-1.0000000000000011</v>
      </c>
      <c r="Z974" s="17">
        <v>-1.0000000000000011</v>
      </c>
      <c r="AA974" s="17">
        <v>52.082798452067607</v>
      </c>
      <c r="AB974" s="17">
        <v>-3.3070710998249042E-2</v>
      </c>
      <c r="AC974" s="17">
        <v>0.17021753933983749</v>
      </c>
      <c r="AD974" s="17">
        <v>0.30279373496263273</v>
      </c>
      <c r="AE974" s="17">
        <v>21.997028165211056</v>
      </c>
      <c r="AF974" s="17">
        <v>0.66666666666666663</v>
      </c>
      <c r="AG974" s="17">
        <v>-1.0000000000000011</v>
      </c>
      <c r="AH974" s="17">
        <v>-1.0000000000000011</v>
      </c>
      <c r="AI974" s="17">
        <v>0</v>
      </c>
      <c r="AJ974" s="17">
        <v>6.4050238132591586E-2</v>
      </c>
      <c r="AK974" s="17">
        <v>0.39184277908382426</v>
      </c>
      <c r="AL974" s="17">
        <v>-0.14270114647633619</v>
      </c>
      <c r="AM974" s="17">
        <v>0.34237450273761261</v>
      </c>
      <c r="AN974" s="17">
        <v>0.12722142057171457</v>
      </c>
      <c r="AO974" s="17">
        <v>10.518576463859432</v>
      </c>
      <c r="AP974" s="17">
        <v>2.4670297819111853</v>
      </c>
      <c r="AQ974" s="17">
        <v>50.153951791020212</v>
      </c>
      <c r="AR974" s="17">
        <v>1.0891940311013064</v>
      </c>
      <c r="AS974" s="17">
        <v>2.4852879749494816</v>
      </c>
      <c r="AT974" s="17">
        <v>-1.0000000000000011</v>
      </c>
      <c r="AU974" s="17">
        <v>-1.0000000000000011</v>
      </c>
      <c r="AV974" s="17">
        <v>-0.45893282793907453</v>
      </c>
      <c r="AW974" s="17">
        <v>79.822732754718743</v>
      </c>
      <c r="AX974" s="17">
        <v>86.22775656797792</v>
      </c>
      <c r="AY974" s="17">
        <v>3.9434910260715356E-2</v>
      </c>
      <c r="AZ974" s="17">
        <v>-16.966811187763042</v>
      </c>
      <c r="BA974" s="22">
        <v>1387.3195776305797</v>
      </c>
      <c r="CU974" t="e">
        <v>#N/A</v>
      </c>
      <c r="CV974" t="e">
        <v>#N/A</v>
      </c>
    </row>
    <row r="975" spans="1:100" x14ac:dyDescent="0.25">
      <c r="A975">
        <v>2721</v>
      </c>
      <c r="B975" t="s">
        <v>1379</v>
      </c>
      <c r="C975" s="22">
        <v>3</v>
      </c>
      <c r="D975" s="17">
        <v>1.213641960166818</v>
      </c>
      <c r="E975" s="17">
        <v>0</v>
      </c>
      <c r="F975" s="17">
        <v>8.979506011317287E-2</v>
      </c>
      <c r="G975" s="17">
        <v>8.979506011317287E-2</v>
      </c>
      <c r="H975" s="17">
        <v>0.12911135618106889</v>
      </c>
      <c r="I975" s="17">
        <v>0</v>
      </c>
      <c r="J975" s="17">
        <v>7.7466813708641338</v>
      </c>
      <c r="K975" s="17">
        <v>0.12911135618106889</v>
      </c>
      <c r="L975" s="17">
        <v>-0.99999999999999911</v>
      </c>
      <c r="M975" s="17">
        <v>-0.99999999999999911</v>
      </c>
      <c r="N975" s="17">
        <v>2.5822271236213776</v>
      </c>
      <c r="O975" s="17">
        <v>9.0501183911441228</v>
      </c>
      <c r="P975" s="17">
        <v>-0.34707983186613012</v>
      </c>
      <c r="Q975" s="17">
        <v>0.51834121875620853</v>
      </c>
      <c r="R975" s="17">
        <v>0.13140079592524345</v>
      </c>
      <c r="S975" s="17">
        <v>0.33333333333333309</v>
      </c>
      <c r="T975" s="17">
        <v>1.2363138894641504E-2</v>
      </c>
      <c r="U975" s="17">
        <v>-5.4767603140999405E-2</v>
      </c>
      <c r="V975" s="17">
        <v>-1.0986935655882631E-2</v>
      </c>
      <c r="W975" s="17">
        <v>6.0332230900009485</v>
      </c>
      <c r="X975" s="17">
        <v>-0.30427828726846085</v>
      </c>
      <c r="Y975" s="17">
        <v>-0.99999999999999911</v>
      </c>
      <c r="Z975" s="17">
        <v>-0.99999999999999911</v>
      </c>
      <c r="AA975" s="17">
        <v>21.102483031420586</v>
      </c>
      <c r="AB975" s="17">
        <v>-0.20039857779025574</v>
      </c>
      <c r="AC975" s="17">
        <v>0.16649857011181574</v>
      </c>
      <c r="AD975" s="17">
        <v>0.33265719058832782</v>
      </c>
      <c r="AE975" s="17">
        <v>14.937859145494382</v>
      </c>
      <c r="AF975" s="17">
        <v>0.36363636363636365</v>
      </c>
      <c r="AG975" s="17">
        <v>-0.99999999999999911</v>
      </c>
      <c r="AH975" s="17">
        <v>-0.99999999999999911</v>
      </c>
      <c r="AI975" s="17">
        <v>0</v>
      </c>
      <c r="AJ975" s="17">
        <v>-1.0986935655882631E-2</v>
      </c>
      <c r="AK975" s="17">
        <v>4.1658394336973797E-2</v>
      </c>
      <c r="AL975" s="17">
        <v>0.28814500049703079</v>
      </c>
      <c r="AM975" s="17">
        <v>0.45744438345213179</v>
      </c>
      <c r="AN975" s="17">
        <v>0.12544576485406142</v>
      </c>
      <c r="AO975" s="17">
        <v>11.644401557988161</v>
      </c>
      <c r="AP975" s="17">
        <v>4.5768691238366888</v>
      </c>
      <c r="AQ975" s="17">
        <v>13.779904460865078</v>
      </c>
      <c r="AR975" s="17">
        <v>0.27994193343109236</v>
      </c>
      <c r="AS975" s="17">
        <v>-0.17516693108739209</v>
      </c>
      <c r="AT975" s="17">
        <v>-0.99999999999999911</v>
      </c>
      <c r="AU975" s="17">
        <v>-0.99999999999999911</v>
      </c>
      <c r="AV975" s="17">
        <v>0.22119585603841629</v>
      </c>
      <c r="AW975" s="17">
        <v>34.729470546401373</v>
      </c>
      <c r="AX975" s="17">
        <v>33.630776980813124</v>
      </c>
      <c r="AY975" s="17">
        <v>-6.7759670749950422E-4</v>
      </c>
      <c r="AZ975" s="17">
        <v>-65.261456040937205</v>
      </c>
      <c r="BA975" s="22">
        <v>1292.8473504278036</v>
      </c>
      <c r="CU975" t="e">
        <v>#N/A</v>
      </c>
      <c r="CV975" t="e">
        <v>#N/A</v>
      </c>
    </row>
    <row r="976" spans="1:100" x14ac:dyDescent="0.25">
      <c r="A976">
        <v>2723</v>
      </c>
      <c r="B976" t="s">
        <v>1380</v>
      </c>
      <c r="C976" s="22">
        <v>3</v>
      </c>
      <c r="D976" s="17">
        <v>5.9034645638537446</v>
      </c>
      <c r="E976" s="17">
        <v>0</v>
      </c>
      <c r="F976" s="17">
        <v>0.12571451902890537</v>
      </c>
      <c r="G976" s="17">
        <v>0.12571451902890537</v>
      </c>
      <c r="H976" s="17">
        <v>0.22155610897696151</v>
      </c>
      <c r="I976" s="17">
        <v>0</v>
      </c>
      <c r="J976" s="17">
        <v>13.293366538617695</v>
      </c>
      <c r="K976" s="17">
        <v>0.22155610897696151</v>
      </c>
      <c r="L976" s="17">
        <v>-0.99999999999999867</v>
      </c>
      <c r="M976" s="17">
        <v>-0.99999999999999867</v>
      </c>
      <c r="N976" s="17">
        <v>4.4311221795392282</v>
      </c>
      <c r="O976" s="17">
        <v>19.322545621500357</v>
      </c>
      <c r="P976" s="17">
        <v>-0.1599529716963782</v>
      </c>
      <c r="Q976" s="17">
        <v>0.10983569947739454</v>
      </c>
      <c r="R976" s="17">
        <v>5.4137290353937079E-2</v>
      </c>
      <c r="S976" s="17">
        <v>0.33333333333333309</v>
      </c>
      <c r="T976" s="17">
        <v>0.41304998376377849</v>
      </c>
      <c r="U976" s="17">
        <v>3.7571271886868082E-2</v>
      </c>
      <c r="V976" s="17">
        <v>0</v>
      </c>
      <c r="W976" s="17">
        <v>22.49593920028072</v>
      </c>
      <c r="X976" s="17">
        <v>0.75482894609806728</v>
      </c>
      <c r="Y976" s="17">
        <v>-0.99999999999999867</v>
      </c>
      <c r="Z976" s="17">
        <v>-0.99999999999999867</v>
      </c>
      <c r="AA976" s="17">
        <v>48.649307223783453</v>
      </c>
      <c r="AB976" s="17">
        <v>0.39724002520171731</v>
      </c>
      <c r="AC976" s="17">
        <v>2.5347477093403358E-2</v>
      </c>
      <c r="AD976" s="17">
        <v>9.9397112367856005E-2</v>
      </c>
      <c r="AE976" s="17">
        <v>26.099230733148843</v>
      </c>
      <c r="AF976" s="17">
        <v>0.5</v>
      </c>
      <c r="AG976" s="17">
        <v>-0.99999999999999867</v>
      </c>
      <c r="AH976" s="17">
        <v>-0.99999999999999867</v>
      </c>
      <c r="AI976" s="17">
        <v>0</v>
      </c>
      <c r="AJ976" s="17">
        <v>0</v>
      </c>
      <c r="AK976" s="17">
        <v>0.29268429508269961</v>
      </c>
      <c r="AL976" s="17">
        <v>8.7689470725001828E-2</v>
      </c>
      <c r="AM976" s="17">
        <v>2.8038494037398356E-2</v>
      </c>
      <c r="AN976" s="17">
        <v>0.20576860631553529</v>
      </c>
      <c r="AO976" s="17">
        <v>2.1643838263484558</v>
      </c>
      <c r="AP976" s="17">
        <v>5.5826625115133917</v>
      </c>
      <c r="AQ976" s="17">
        <v>35.789305738898378</v>
      </c>
      <c r="AR976" s="17">
        <v>0.78395458898397918</v>
      </c>
      <c r="AS976" s="17">
        <v>0.97638505507502793</v>
      </c>
      <c r="AT976" s="17">
        <v>-0.99999999999999867</v>
      </c>
      <c r="AU976" s="17">
        <v>-0.99999999999999867</v>
      </c>
      <c r="AV976" s="17">
        <v>0.17985180938284248</v>
      </c>
      <c r="AW976" s="17">
        <v>73.554515356797211</v>
      </c>
      <c r="AX976" s="17">
        <v>73.554515356797211</v>
      </c>
      <c r="AY976" s="17">
        <v>0.28063135066427958</v>
      </c>
      <c r="AZ976" s="17">
        <v>52.685176125268661</v>
      </c>
      <c r="BA976" s="22">
        <v>1491.4199459441197</v>
      </c>
      <c r="CU976" t="e">
        <v>#N/A</v>
      </c>
      <c r="CV976" t="e">
        <v>#N/A</v>
      </c>
    </row>
    <row r="977" spans="1:100" x14ac:dyDescent="0.25">
      <c r="A977">
        <v>2725</v>
      </c>
      <c r="B977" t="s">
        <v>1381</v>
      </c>
      <c r="C977" s="22">
        <v>3</v>
      </c>
      <c r="D977" s="17">
        <v>-0.39461250768615042</v>
      </c>
      <c r="E977" s="17">
        <v>0.41472099407311713</v>
      </c>
      <c r="F977" s="17">
        <v>-0.4509554960726016</v>
      </c>
      <c r="G977" s="17">
        <v>-0.32224961299785648</v>
      </c>
      <c r="H977" s="17">
        <v>-4.645443415823601E-2</v>
      </c>
      <c r="I977" s="17">
        <v>0</v>
      </c>
      <c r="J977" s="17">
        <v>-2.7872660494941597</v>
      </c>
      <c r="K977" s="17">
        <v>-4.645443415823601E-2</v>
      </c>
      <c r="L977" s="17">
        <v>-1.0000000000000024</v>
      </c>
      <c r="M977" s="17">
        <v>-1.0000000000000024</v>
      </c>
      <c r="N977" s="17">
        <v>-0.9290886831647196</v>
      </c>
      <c r="O977" s="17">
        <v>-3.5041281701781628</v>
      </c>
      <c r="P977" s="17">
        <v>-1.6647603865143537</v>
      </c>
      <c r="Q977" s="17">
        <v>3.5843081751858099</v>
      </c>
      <c r="R977" s="17">
        <v>1.1011205382562148</v>
      </c>
      <c r="S977" s="17">
        <v>0.33333333333333376</v>
      </c>
      <c r="T977" s="17">
        <v>0.33333333333333376</v>
      </c>
      <c r="U977" s="17">
        <v>5.6438762463139225E-2</v>
      </c>
      <c r="V977" s="17">
        <v>-1.1778788482344373E-2</v>
      </c>
      <c r="W977" s="17">
        <v>30.311242992227935</v>
      </c>
      <c r="X977" s="17">
        <v>0.86820341978339444</v>
      </c>
      <c r="Y977" s="17">
        <v>-1.0000000000000024</v>
      </c>
      <c r="Z977" s="17">
        <v>-1.0000000000000024</v>
      </c>
      <c r="AA977" s="17">
        <v>35.34580992665056</v>
      </c>
      <c r="AB977" s="17">
        <v>0.12607003819512605</v>
      </c>
      <c r="AC977" s="17">
        <v>-4.4612315257724272E-2</v>
      </c>
      <c r="AD977" s="17">
        <v>-2.7887950140737762E-3</v>
      </c>
      <c r="AE977" s="17">
        <v>3.9334463961664063</v>
      </c>
      <c r="AF977" s="17">
        <v>0</v>
      </c>
      <c r="AG977" s="17">
        <v>-1.0000000000000024</v>
      </c>
      <c r="AH977" s="17">
        <v>-1.0000000000000024</v>
      </c>
      <c r="AI977" s="17">
        <v>-8.8595853448986666E-3</v>
      </c>
      <c r="AJ977" s="17">
        <v>-1.1778788482344373E-2</v>
      </c>
      <c r="AK977" s="17">
        <v>4.8381339194415118E-2</v>
      </c>
      <c r="AL977" s="17">
        <v>7.274930079177204E-2</v>
      </c>
      <c r="AM977" s="17">
        <v>1.4085055643275346</v>
      </c>
      <c r="AN977" s="17">
        <v>-0.11970738698188693</v>
      </c>
      <c r="AO977" s="17">
        <v>35.454545804160418</v>
      </c>
      <c r="AP977" s="17">
        <v>-2.6289381705883139</v>
      </c>
      <c r="AQ977" s="17">
        <v>27.523976942733796</v>
      </c>
      <c r="AR977" s="17">
        <v>0.71132664064746287</v>
      </c>
      <c r="AS977" s="17">
        <v>0.8217489856251583</v>
      </c>
      <c r="AT977" s="17">
        <v>-1.0000000000000024</v>
      </c>
      <c r="AU977" s="17">
        <v>-1.0000000000000024</v>
      </c>
      <c r="AV977" s="17">
        <v>0.7788709252583581</v>
      </c>
      <c r="AW977" s="17">
        <v>29.212743585884098</v>
      </c>
      <c r="AX977" s="17">
        <v>27.857673030751677</v>
      </c>
      <c r="AY977" s="17">
        <v>-0.12396963026208054</v>
      </c>
      <c r="AZ977" s="17">
        <v>-89.042222796792998</v>
      </c>
      <c r="BA977" s="22">
        <v>1282.0118324073942</v>
      </c>
      <c r="CU977" t="e">
        <v>#N/A</v>
      </c>
      <c r="CV977" t="e">
        <v>#N/A</v>
      </c>
    </row>
    <row r="978" spans="1:100" x14ac:dyDescent="0.25">
      <c r="A978">
        <v>2729</v>
      </c>
      <c r="B978" t="s">
        <v>1382</v>
      </c>
      <c r="C978" s="22">
        <v>3</v>
      </c>
      <c r="D978" s="17">
        <v>5.5554500887194278</v>
      </c>
      <c r="E978" s="17">
        <v>0</v>
      </c>
      <c r="F978" s="17">
        <v>1.991455439437251</v>
      </c>
      <c r="G978" s="17">
        <v>1.991455439437251</v>
      </c>
      <c r="H978" s="17">
        <v>0.42875139591549161</v>
      </c>
      <c r="I978" s="17">
        <v>7.8075049635336225E-3</v>
      </c>
      <c r="J978" s="17">
        <v>26.193534052741526</v>
      </c>
      <c r="K978" s="17">
        <v>0.43655890087902527</v>
      </c>
      <c r="L978" s="17">
        <v>-1.0000000000000009</v>
      </c>
      <c r="M978" s="17">
        <v>-1.0000000000000009</v>
      </c>
      <c r="N978" s="17">
        <v>8.7311780175805129</v>
      </c>
      <c r="O978" s="17">
        <v>33.74043958089819</v>
      </c>
      <c r="P978" s="17">
        <v>-1.4199376589175137E-2</v>
      </c>
      <c r="Q978" s="17">
        <v>-0.61372990174852238</v>
      </c>
      <c r="R978" s="17">
        <v>-0.13920130870471956</v>
      </c>
      <c r="S978" s="17">
        <v>0.33333333333333354</v>
      </c>
      <c r="T978" s="17">
        <v>0.33333333333333354</v>
      </c>
      <c r="U978" s="17">
        <v>0.36764068881860407</v>
      </c>
      <c r="V978" s="17">
        <v>0.3070474554646978</v>
      </c>
      <c r="W978" s="17">
        <v>36.191836402837765</v>
      </c>
      <c r="X978" s="17">
        <v>3.5429552538502462</v>
      </c>
      <c r="Y978" s="17">
        <v>-1.0000000000000009</v>
      </c>
      <c r="Z978" s="17">
        <v>-1.0000000000000009</v>
      </c>
      <c r="AA978" s="17">
        <v>71.867341283168045</v>
      </c>
      <c r="AB978" s="17">
        <v>0.22489087578817252</v>
      </c>
      <c r="AC978" s="17">
        <v>0.22302114736435749</v>
      </c>
      <c r="AD978" s="17">
        <v>0.2683821006281682</v>
      </c>
      <c r="AE978" s="17">
        <v>35.814706189034908</v>
      </c>
      <c r="AF978" s="17">
        <v>0.66666666666666663</v>
      </c>
      <c r="AG978" s="17">
        <v>-1.0000000000000009</v>
      </c>
      <c r="AH978" s="17">
        <v>-1.0000000000000009</v>
      </c>
      <c r="AI978" s="17">
        <v>-6.9254958836470301E-2</v>
      </c>
      <c r="AJ978" s="17">
        <v>0.3070474554646978</v>
      </c>
      <c r="AK978" s="17">
        <v>0.10379512339411834</v>
      </c>
      <c r="AL978" s="17">
        <v>-8.8360326008651124E-2</v>
      </c>
      <c r="AM978" s="17">
        <v>-6.5925013610402941E-2</v>
      </c>
      <c r="AN978" s="17">
        <v>-2.0213437258788842E-2</v>
      </c>
      <c r="AO978" s="17">
        <v>-1.1291497232894827</v>
      </c>
      <c r="AP978" s="17">
        <v>-0.94713756151297757</v>
      </c>
      <c r="AQ978" s="17">
        <v>62.38537045557927</v>
      </c>
      <c r="AR978" s="17">
        <v>1.3413548109499702</v>
      </c>
      <c r="AS978" s="17">
        <v>3.9795141547292747</v>
      </c>
      <c r="AT978" s="17">
        <v>-1.0000000000000009</v>
      </c>
      <c r="AU978" s="17">
        <v>-1.0000000000000009</v>
      </c>
      <c r="AV978" s="17">
        <v>1.8522541307325313</v>
      </c>
      <c r="AW978" s="17">
        <v>104.66064330255313</v>
      </c>
      <c r="AX978" s="17">
        <v>133.98028967229362</v>
      </c>
      <c r="AY978" s="17">
        <v>8.7853713428752381E-2</v>
      </c>
      <c r="AZ978" s="17">
        <v>-13.57395416294054</v>
      </c>
      <c r="BA978" s="22">
        <v>1450.5203467236595</v>
      </c>
      <c r="CU978" t="e">
        <v>#N/A</v>
      </c>
      <c r="CV978" t="e">
        <v>#N/A</v>
      </c>
    </row>
    <row r="979" spans="1:100" x14ac:dyDescent="0.25">
      <c r="A979">
        <v>2733</v>
      </c>
      <c r="B979" t="s">
        <v>1383</v>
      </c>
      <c r="C979" s="22">
        <v>3</v>
      </c>
      <c r="D979" s="17">
        <v>2.7852999734466102</v>
      </c>
      <c r="E979" s="17">
        <v>0</v>
      </c>
      <c r="F979" s="17">
        <v>-0.12519423774281174</v>
      </c>
      <c r="G979" s="17">
        <v>-0.12519423774281174</v>
      </c>
      <c r="H979" s="17">
        <v>1.51476548222409E-3</v>
      </c>
      <c r="I979" s="17">
        <v>0</v>
      </c>
      <c r="J979" s="17">
        <v>9.0885928933443993E-2</v>
      </c>
      <c r="K979" s="17">
        <v>1.51476548222409E-3</v>
      </c>
      <c r="L979" s="17">
        <v>-1.0000000000000013</v>
      </c>
      <c r="M979" s="17">
        <v>-1.0000000000000013</v>
      </c>
      <c r="N979" s="17">
        <v>3.0295309644481537E-2</v>
      </c>
      <c r="O979" s="17">
        <v>2.7509916646372452</v>
      </c>
      <c r="P979" s="17">
        <v>4.1527009412212365E-2</v>
      </c>
      <c r="Q979" s="17">
        <v>2.4182892323552827</v>
      </c>
      <c r="R979" s="17">
        <v>0.74134588949248037</v>
      </c>
      <c r="S979" s="17">
        <v>0.33333333333333381</v>
      </c>
      <c r="T979" s="17">
        <v>0.3447576633370979</v>
      </c>
      <c r="U979" s="17">
        <v>0.1429815852066989</v>
      </c>
      <c r="V979" s="17">
        <v>-1.7941272566722611E-3</v>
      </c>
      <c r="W979" s="17">
        <v>32.71054756552936</v>
      </c>
      <c r="X979" s="17">
        <v>1.249162138478735</v>
      </c>
      <c r="Y979" s="17">
        <v>-1.0000000000000013</v>
      </c>
      <c r="Z979" s="17">
        <v>-1.0000000000000013</v>
      </c>
      <c r="AA979" s="17">
        <v>39.607965493081331</v>
      </c>
      <c r="AB979" s="17">
        <v>0.17221343144258811</v>
      </c>
      <c r="AC979" s="17">
        <v>-0.20346275317050944</v>
      </c>
      <c r="AD979" s="17">
        <v>0.15437076248911116</v>
      </c>
      <c r="AE979" s="17">
        <v>6.1560720380594933</v>
      </c>
      <c r="AF979" s="17">
        <v>0.25</v>
      </c>
      <c r="AG979" s="17">
        <v>-1.0000000000000013</v>
      </c>
      <c r="AH979" s="17">
        <v>-1.0000000000000013</v>
      </c>
      <c r="AI979" s="17">
        <v>0</v>
      </c>
      <c r="AJ979" s="17">
        <v>-1.7941272566722611E-3</v>
      </c>
      <c r="AK979" s="17">
        <v>0.31134982899746788</v>
      </c>
      <c r="AL979" s="17">
        <v>0.18945102678758369</v>
      </c>
      <c r="AM979" s="17">
        <v>0.35498428080100825</v>
      </c>
      <c r="AN979" s="17">
        <v>2.9675555461328513E-2</v>
      </c>
      <c r="AO979" s="17">
        <v>10.431356165012554</v>
      </c>
      <c r="AP979" s="17">
        <v>1.6891440204711312</v>
      </c>
      <c r="AQ979" s="17">
        <v>32.801433494462799</v>
      </c>
      <c r="AR979" s="17">
        <v>0.81927845462045845</v>
      </c>
      <c r="AS979" s="17">
        <v>1.2506769039609584</v>
      </c>
      <c r="AT979" s="17">
        <v>-1.0000000000000013</v>
      </c>
      <c r="AU979" s="17">
        <v>-1.0000000000000013</v>
      </c>
      <c r="AV979" s="17">
        <v>0.61615165174966879</v>
      </c>
      <c r="AW979" s="17">
        <v>44.048101178189711</v>
      </c>
      <c r="AX979" s="17">
        <v>43.868688452522484</v>
      </c>
      <c r="AY979" s="17">
        <v>-3.9422337771556612E-2</v>
      </c>
      <c r="AZ979" s="17">
        <v>-38.148673542711641</v>
      </c>
      <c r="BA979" s="22">
        <v>1339.3287697402257</v>
      </c>
      <c r="CU979" t="e">
        <v>#N/A</v>
      </c>
      <c r="CV979" t="e">
        <v>#N/A</v>
      </c>
    </row>
    <row r="980" spans="1:100" x14ac:dyDescent="0.25">
      <c r="A980">
        <v>2761</v>
      </c>
      <c r="B980" t="s">
        <v>1384</v>
      </c>
      <c r="C980" s="22">
        <v>3</v>
      </c>
      <c r="D980" s="17">
        <v>5.3069370090457575</v>
      </c>
      <c r="E980" s="17">
        <v>-8.800185251650848E-2</v>
      </c>
      <c r="F980" s="17">
        <v>0.52098018406530822</v>
      </c>
      <c r="G980" s="17">
        <v>0.49164623322647194</v>
      </c>
      <c r="H980" s="17">
        <v>-2.8870101877652689E-2</v>
      </c>
      <c r="I980" s="17">
        <v>0</v>
      </c>
      <c r="J980" s="17">
        <v>-1.7322061126591606</v>
      </c>
      <c r="K980" s="17">
        <v>-2.8870101877652689E-2</v>
      </c>
      <c r="L980" s="17">
        <v>-1.0000000000000002</v>
      </c>
      <c r="M980" s="17">
        <v>-1.0000000000000002</v>
      </c>
      <c r="N980" s="17">
        <v>-0.57740203755305308</v>
      </c>
      <c r="O980" s="17">
        <v>4.0663771296130689</v>
      </c>
      <c r="P980" s="17">
        <v>-0.80242773530148792</v>
      </c>
      <c r="Q980" s="17">
        <v>0.34281228941333897</v>
      </c>
      <c r="R980" s="17">
        <v>3.198632310730487E-2</v>
      </c>
      <c r="S980" s="17">
        <v>0.33333333333333354</v>
      </c>
      <c r="T980" s="17">
        <v>0.36575160430097448</v>
      </c>
      <c r="U980" s="17">
        <v>0.30235729095211966</v>
      </c>
      <c r="V980" s="17">
        <v>0.22872859765358411</v>
      </c>
      <c r="W980" s="17">
        <v>50.361637124706569</v>
      </c>
      <c r="X980" s="17">
        <v>3.3344804435520565</v>
      </c>
      <c r="Y980" s="17">
        <v>-1.0000000000000002</v>
      </c>
      <c r="Z980" s="17">
        <v>-1.0000000000000002</v>
      </c>
      <c r="AA980" s="17">
        <v>77.703683896880776</v>
      </c>
      <c r="AB980" s="17">
        <v>0.33267484277496079</v>
      </c>
      <c r="AC980" s="17">
        <v>0.2330985662996323</v>
      </c>
      <c r="AD980" s="17">
        <v>-1.95722000932552E-2</v>
      </c>
      <c r="AE980" s="17">
        <v>27.310060449066889</v>
      </c>
      <c r="AF980" s="17">
        <v>0.36363636363636365</v>
      </c>
      <c r="AG980" s="17">
        <v>-1.0000000000000002</v>
      </c>
      <c r="AH980" s="17">
        <v>-1.0000000000000002</v>
      </c>
      <c r="AI980" s="17">
        <v>-4.2259181001076396E-3</v>
      </c>
      <c r="AJ980" s="17">
        <v>0.22872859765358411</v>
      </c>
      <c r="AK980" s="17">
        <v>0.2637226505037803</v>
      </c>
      <c r="AL980" s="17">
        <v>7.9819067524524168E-2</v>
      </c>
      <c r="AM980" s="17">
        <v>-2.6938372046801884E-2</v>
      </c>
      <c r="AN980" s="17">
        <v>0.17362965999878285</v>
      </c>
      <c r="AO980" s="17">
        <v>0.64515395134885412</v>
      </c>
      <c r="AP980" s="17">
        <v>4.7398368375921907</v>
      </c>
      <c r="AQ980" s="17">
        <v>48.629431012047398</v>
      </c>
      <c r="AR980" s="17">
        <v>1.2301708262400113</v>
      </c>
      <c r="AS980" s="17">
        <v>3.3056103416744018</v>
      </c>
      <c r="AT980" s="17">
        <v>-1.0000000000000002</v>
      </c>
      <c r="AU980" s="17">
        <v>-1.0000000000000002</v>
      </c>
      <c r="AV980" s="17">
        <v>0.52363255633377725</v>
      </c>
      <c r="AW980" s="17">
        <v>86.509897864086028</v>
      </c>
      <c r="AX980" s="17">
        <v>109.29823926744228</v>
      </c>
      <c r="AY980" s="17">
        <v>0.27116629717467133</v>
      </c>
      <c r="AZ980" s="17">
        <v>53.738612259178083</v>
      </c>
      <c r="BA980" s="22">
        <v>1524.099071346948</v>
      </c>
      <c r="CU980" t="e">
        <v>#N/A</v>
      </c>
      <c r="CV980" t="e">
        <v>#N/A</v>
      </c>
    </row>
    <row r="981" spans="1:100" x14ac:dyDescent="0.25">
      <c r="A981">
        <v>2765</v>
      </c>
      <c r="B981" t="s">
        <v>1385</v>
      </c>
      <c r="C981" s="22">
        <v>3</v>
      </c>
      <c r="D981" s="17">
        <v>4.7853688388380204</v>
      </c>
      <c r="E981" s="17">
        <v>0</v>
      </c>
      <c r="F981" s="17">
        <v>1.7347111258360919</v>
      </c>
      <c r="G981" s="17">
        <v>1.7347111258360919</v>
      </c>
      <c r="H981" s="17">
        <v>0.27663303463669436</v>
      </c>
      <c r="I981" s="17">
        <v>0</v>
      </c>
      <c r="J981" s="17">
        <v>16.597982078201664</v>
      </c>
      <c r="K981" s="17">
        <v>0.27663303463669436</v>
      </c>
      <c r="L981" s="17">
        <v>-1.0000000000000029</v>
      </c>
      <c r="M981" s="17">
        <v>-1.0000000000000029</v>
      </c>
      <c r="N981" s="17">
        <v>5.5326606927338871</v>
      </c>
      <c r="O981" s="17">
        <v>23.118062042875771</v>
      </c>
      <c r="P981" s="17">
        <v>-1.2250342476498863</v>
      </c>
      <c r="Q981" s="17">
        <v>0.14391113522765081</v>
      </c>
      <c r="R981" s="17">
        <v>-0.19997268533361695</v>
      </c>
      <c r="S981" s="17">
        <v>0.3333333333333342</v>
      </c>
      <c r="T981" s="17">
        <v>0.32879609430298479</v>
      </c>
      <c r="U981" s="17">
        <v>0.48273584656676199</v>
      </c>
      <c r="V981" s="17">
        <v>0</v>
      </c>
      <c r="W981" s="17">
        <v>34.729289582655475</v>
      </c>
      <c r="X981" s="17">
        <v>2.3244771183501021</v>
      </c>
      <c r="Y981" s="17">
        <v>-1.0000000000000029</v>
      </c>
      <c r="Z981" s="17">
        <v>-1.0000000000000029</v>
      </c>
      <c r="AA981" s="17">
        <v>78.636423701565903</v>
      </c>
      <c r="AB981" s="17">
        <v>0.45183039214039988</v>
      </c>
      <c r="AC981" s="17">
        <v>0.17975705271218054</v>
      </c>
      <c r="AD981" s="17">
        <v>0.25055469123230117</v>
      </c>
      <c r="AE981" s="17">
        <v>44.107106804244111</v>
      </c>
      <c r="AF981" s="17">
        <v>0.5</v>
      </c>
      <c r="AG981" s="17">
        <v>-1.0000000000000029</v>
      </c>
      <c r="AH981" s="17">
        <v>-1.0000000000000029</v>
      </c>
      <c r="AI981" s="17">
        <v>0</v>
      </c>
      <c r="AJ981" s="17">
        <v>0</v>
      </c>
      <c r="AK981" s="17">
        <v>5.2395686364444027E-2</v>
      </c>
      <c r="AL981" s="17">
        <v>-0.13843151164987216</v>
      </c>
      <c r="AM981" s="17">
        <v>5.4620922572758843E-2</v>
      </c>
      <c r="AN981" s="17">
        <v>0.16232354826923279</v>
      </c>
      <c r="AO981" s="17">
        <v>1.6275014961411909</v>
      </c>
      <c r="AP981" s="17">
        <v>3.3659311484814589</v>
      </c>
      <c r="AQ981" s="17">
        <v>51.327271660857107</v>
      </c>
      <c r="AR981" s="17">
        <v>1.1448652742030816</v>
      </c>
      <c r="AS981" s="17">
        <v>2.6011101529867977</v>
      </c>
      <c r="AT981" s="17">
        <v>-1.0000000000000029</v>
      </c>
      <c r="AU981" s="17">
        <v>-1.0000000000000029</v>
      </c>
      <c r="AV981" s="17">
        <v>1.5347384405024749</v>
      </c>
      <c r="AW981" s="17">
        <v>105.12041689292313</v>
      </c>
      <c r="AX981" s="17">
        <v>105.12041689292313</v>
      </c>
      <c r="AY981" s="17">
        <v>0.25140734945140297</v>
      </c>
      <c r="AZ981" s="17">
        <v>35.502441839560163</v>
      </c>
      <c r="BA981" s="22">
        <v>1468.623779217852</v>
      </c>
      <c r="CU981" t="e">
        <v>#N/A</v>
      </c>
      <c r="CV981" t="e">
        <v>#N/A</v>
      </c>
    </row>
    <row r="982" spans="1:100" x14ac:dyDescent="0.25">
      <c r="A982">
        <v>2767</v>
      </c>
      <c r="B982" t="s">
        <v>1386</v>
      </c>
      <c r="C982" s="22">
        <v>3</v>
      </c>
      <c r="D982" s="17">
        <v>4.9470933385201326</v>
      </c>
      <c r="E982" s="17">
        <v>-0.12530524365285792</v>
      </c>
      <c r="F982" s="17">
        <v>14.368672756500885</v>
      </c>
      <c r="G982" s="17">
        <v>14.34443427652246</v>
      </c>
      <c r="H982" s="17">
        <v>9.0049667864121899E-2</v>
      </c>
      <c r="I982" s="17">
        <v>0</v>
      </c>
      <c r="J982" s="17">
        <v>5.4029800718473098</v>
      </c>
      <c r="K982" s="17">
        <v>9.0049667864121899E-2</v>
      </c>
      <c r="L982" s="17">
        <v>-0.99999999999999978</v>
      </c>
      <c r="M982" s="17">
        <v>-0.99999999999999978</v>
      </c>
      <c r="N982" s="17">
        <v>1.8009933572824348</v>
      </c>
      <c r="O982" s="17">
        <v>24.694507686889889</v>
      </c>
      <c r="P982" s="17">
        <v>0.20090080222378215</v>
      </c>
      <c r="Q982" s="17">
        <v>75.961877525932266</v>
      </c>
      <c r="R982" s="17">
        <v>25.137437288606108</v>
      </c>
      <c r="S982" s="17">
        <v>0.33333333333333387</v>
      </c>
      <c r="T982" s="17">
        <v>0.33333333333333387</v>
      </c>
      <c r="U982" s="17">
        <v>0.33036273498294494</v>
      </c>
      <c r="V982" s="17">
        <v>-0.32785886299661049</v>
      </c>
      <c r="W982" s="17">
        <v>23.164834831555176</v>
      </c>
      <c r="X982" s="17">
        <v>-6.9085239245339269E-2</v>
      </c>
      <c r="Y982" s="17">
        <v>-0.99999999999999978</v>
      </c>
      <c r="Z982" s="17">
        <v>-0.99999999999999978</v>
      </c>
      <c r="AA982" s="17">
        <v>97.000594592756158</v>
      </c>
      <c r="AB982" s="17">
        <v>0.29842359317335299</v>
      </c>
      <c r="AC982" s="17">
        <v>0.27071246298678764</v>
      </c>
      <c r="AD982" s="17">
        <v>0.40483039329175646</v>
      </c>
      <c r="AE982" s="17">
        <v>48.698322472594853</v>
      </c>
      <c r="AF982" s="17">
        <v>0.76190476190476186</v>
      </c>
      <c r="AG982" s="17">
        <v>-0.99999999999999978</v>
      </c>
      <c r="AH982" s="17">
        <v>-0.99999999999999978</v>
      </c>
      <c r="AI982" s="17">
        <v>0.88808513137136091</v>
      </c>
      <c r="AJ982" s="17">
        <v>-0.32785886299661049</v>
      </c>
      <c r="AK982" s="17">
        <v>0.11362810634919553</v>
      </c>
      <c r="AL982" s="17">
        <v>0.10013400891675339</v>
      </c>
      <c r="AM982" s="17">
        <v>-0.10359765952398661</v>
      </c>
      <c r="AN982" s="17">
        <v>8.264390681636645E-2</v>
      </c>
      <c r="AO982" s="17">
        <v>-2.0218009563536885</v>
      </c>
      <c r="AP982" s="17">
        <v>2.5667677149929284</v>
      </c>
      <c r="AQ982" s="17">
        <v>28.567814903402478</v>
      </c>
      <c r="AR982" s="17">
        <v>0.66917053865300158</v>
      </c>
      <c r="AS982" s="17">
        <v>2.096442861878306E-2</v>
      </c>
      <c r="AT982" s="17">
        <v>-0.99999999999999978</v>
      </c>
      <c r="AU982" s="17">
        <v>-0.99999999999999978</v>
      </c>
      <c r="AV982" s="17">
        <v>39.481871565128579</v>
      </c>
      <c r="AW982" s="17">
        <v>124.2618699946389</v>
      </c>
      <c r="AX982" s="17">
        <v>109.23768632240517</v>
      </c>
      <c r="AY982" s="17">
        <v>0.18984098806479482</v>
      </c>
      <c r="AZ982" s="17">
        <v>28.257931615388557</v>
      </c>
      <c r="BA982" s="22">
        <v>1626.7805773470802</v>
      </c>
      <c r="CU982" t="e">
        <v>#N/A</v>
      </c>
      <c r="CV982" t="e">
        <v>#N/A</v>
      </c>
    </row>
    <row r="983" spans="1:100" x14ac:dyDescent="0.25">
      <c r="A983">
        <v>2771</v>
      </c>
      <c r="B983" t="s">
        <v>1387</v>
      </c>
      <c r="C983" s="22">
        <v>3</v>
      </c>
      <c r="D983" s="17">
        <v>5.336168153929691</v>
      </c>
      <c r="E983" s="17">
        <v>-7.0872696884005826E-2</v>
      </c>
      <c r="F983" s="17">
        <v>-0.81884187573367684</v>
      </c>
      <c r="G983" s="17">
        <v>-0.83676725831468723</v>
      </c>
      <c r="H983" s="17">
        <v>0.39200730945780904</v>
      </c>
      <c r="I983" s="17">
        <v>0</v>
      </c>
      <c r="J983" s="17">
        <v>23.520438567468535</v>
      </c>
      <c r="K983" s="17">
        <v>0.39200730945780904</v>
      </c>
      <c r="L983" s="17">
        <v>-1</v>
      </c>
      <c r="M983" s="17">
        <v>-1</v>
      </c>
      <c r="N983" s="17">
        <v>7.8401461891561794</v>
      </c>
      <c r="O983" s="17">
        <v>28.019839463083528</v>
      </c>
      <c r="P983" s="17">
        <v>-5.6116904901333073E-2</v>
      </c>
      <c r="Q983" s="17">
        <v>-0.1932984775325064</v>
      </c>
      <c r="R983" s="17">
        <v>-0.17942669817327139</v>
      </c>
      <c r="S983" s="17">
        <v>0.33333333333333348</v>
      </c>
      <c r="T983" s="17">
        <v>0.33333333333333348</v>
      </c>
      <c r="U983" s="17">
        <v>0.34671624452428829</v>
      </c>
      <c r="V983" s="17">
        <v>1.0575242077453638E-2</v>
      </c>
      <c r="W983" s="17">
        <v>25.278033752423955</v>
      </c>
      <c r="X983" s="17">
        <v>1.7249757877707308</v>
      </c>
      <c r="Y983" s="17">
        <v>-1</v>
      </c>
      <c r="Z983" s="17">
        <v>-1</v>
      </c>
      <c r="AA983" s="17">
        <v>62.073023274199805</v>
      </c>
      <c r="AB983" s="17">
        <v>0.32757722601658207</v>
      </c>
      <c r="AC983" s="17">
        <v>8.3509513664861437E-2</v>
      </c>
      <c r="AD983" s="17">
        <v>0.32840158471753889</v>
      </c>
      <c r="AE983" s="17">
        <v>36.974416219949106</v>
      </c>
      <c r="AF983" s="17">
        <v>0.91666666666666663</v>
      </c>
      <c r="AG983" s="17">
        <v>-1</v>
      </c>
      <c r="AH983" s="17">
        <v>-1</v>
      </c>
      <c r="AI983" s="17">
        <v>-2.8710881739430712E-2</v>
      </c>
      <c r="AJ983" s="17">
        <v>1.0575242077453638E-2</v>
      </c>
      <c r="AK983" s="17">
        <v>0.11714832715487805</v>
      </c>
      <c r="AL983" s="17">
        <v>-5.8526975329129108E-2</v>
      </c>
      <c r="AM983" s="17">
        <v>-6.89537496572908E-2</v>
      </c>
      <c r="AN983" s="17">
        <v>7.7854278775738611E-2</v>
      </c>
      <c r="AO983" s="17">
        <v>-1.1381021056578788</v>
      </c>
      <c r="AP983" s="17">
        <v>1.6537220927478176</v>
      </c>
      <c r="AQ983" s="17">
        <v>48.798472319892532</v>
      </c>
      <c r="AR983" s="17">
        <v>1.0239581532684081</v>
      </c>
      <c r="AS983" s="17">
        <v>2.1169830972285406</v>
      </c>
      <c r="AT983" s="17">
        <v>-1</v>
      </c>
      <c r="AU983" s="17">
        <v>-1</v>
      </c>
      <c r="AV983" s="17">
        <v>-1.0161939564879596</v>
      </c>
      <c r="AW983" s="17">
        <v>91.746584830031182</v>
      </c>
      <c r="AX983" s="17">
        <v>92.22989140298796</v>
      </c>
      <c r="AY983" s="17">
        <v>-0.17481248663170593</v>
      </c>
      <c r="AZ983" s="17">
        <v>-30.794561938325344</v>
      </c>
      <c r="BA983" s="22">
        <v>1471.3242094640621</v>
      </c>
      <c r="CU983" t="e">
        <v>#N/A</v>
      </c>
      <c r="CV983" t="e">
        <v>#N/A</v>
      </c>
    </row>
    <row r="984" spans="1:100" x14ac:dyDescent="0.25">
      <c r="A984">
        <v>2773</v>
      </c>
      <c r="B984" t="s">
        <v>1388</v>
      </c>
      <c r="C984" s="22">
        <v>3</v>
      </c>
      <c r="D984" s="17">
        <v>4.269467987266637</v>
      </c>
      <c r="E984" s="17">
        <v>0</v>
      </c>
      <c r="F984" s="17">
        <v>0.45315599418579983</v>
      </c>
      <c r="G984" s="17">
        <v>0.45315599418579983</v>
      </c>
      <c r="H984" s="17">
        <v>0.17191713326845978</v>
      </c>
      <c r="I984" s="17">
        <v>0</v>
      </c>
      <c r="J984" s="17">
        <v>10.315027996107585</v>
      </c>
      <c r="K984" s="17">
        <v>0.17191713326845978</v>
      </c>
      <c r="L984" s="17">
        <v>-0.99999999999999845</v>
      </c>
      <c r="M984" s="17">
        <v>-0.99999999999999845</v>
      </c>
      <c r="N984" s="17">
        <v>3.4383426653691944</v>
      </c>
      <c r="O984" s="17">
        <v>15.037651977560019</v>
      </c>
      <c r="P984" s="17">
        <v>0.34178259537182365</v>
      </c>
      <c r="Q984" s="17">
        <v>-9.4415691238573574E-2</v>
      </c>
      <c r="R984" s="17">
        <v>2.5013576478264771E-2</v>
      </c>
      <c r="S984" s="17">
        <v>0.33333333333333287</v>
      </c>
      <c r="T984" s="17">
        <v>0.32839065654463107</v>
      </c>
      <c r="U984" s="17">
        <v>-0.15709978803757177</v>
      </c>
      <c r="V984" s="17">
        <v>0</v>
      </c>
      <c r="W984" s="17">
        <v>13.308282742877287</v>
      </c>
      <c r="X984" s="17">
        <v>-0.13084535434348177</v>
      </c>
      <c r="Y984" s="17">
        <v>-0.99999999999999845</v>
      </c>
      <c r="Z984" s="17">
        <v>-0.99999999999999845</v>
      </c>
      <c r="AA984" s="17">
        <v>34.68332834689194</v>
      </c>
      <c r="AB984" s="17">
        <v>1.4508750012568589E-2</v>
      </c>
      <c r="AC984" s="17">
        <v>0.43229264517183119</v>
      </c>
      <c r="AD984" s="17">
        <v>-1.9800754633671723E-2</v>
      </c>
      <c r="AE984" s="17">
        <v>21.350032027536397</v>
      </c>
      <c r="AF984" s="17">
        <v>0.54545454545454541</v>
      </c>
      <c r="AG984" s="17">
        <v>-0.99999999999999845</v>
      </c>
      <c r="AH984" s="17">
        <v>-0.99999999999999845</v>
      </c>
      <c r="AI984" s="17">
        <v>0</v>
      </c>
      <c r="AJ984" s="17">
        <v>0</v>
      </c>
      <c r="AK984" s="17">
        <v>-0.15224319458388372</v>
      </c>
      <c r="AL984" s="17">
        <v>8.9660020800641477E-2</v>
      </c>
      <c r="AM984" s="17">
        <v>0.17592622228685098</v>
      </c>
      <c r="AN984" s="17">
        <v>0.44259073100937651</v>
      </c>
      <c r="AO984" s="17">
        <v>3.6369395842518562</v>
      </c>
      <c r="AP984" s="17">
        <v>11.513068379237621</v>
      </c>
      <c r="AQ984" s="17">
        <v>23.623310738984866</v>
      </c>
      <c r="AR984" s="17">
        <v>0.50462420184039214</v>
      </c>
      <c r="AS984" s="17">
        <v>4.1071778924977626E-2</v>
      </c>
      <c r="AT984" s="17">
        <v>-0.99999999999999845</v>
      </c>
      <c r="AU984" s="17">
        <v>-0.99999999999999845</v>
      </c>
      <c r="AV984" s="17">
        <v>0.47816957066406512</v>
      </c>
      <c r="AW984" s="17">
        <v>61.234048703689595</v>
      </c>
      <c r="AX984" s="17">
        <v>61.234048703689595</v>
      </c>
      <c r="AY984" s="17">
        <v>0.37370372061270829</v>
      </c>
      <c r="AZ984" s="17">
        <v>29.503971576817769</v>
      </c>
      <c r="BA984" s="22">
        <v>1451.7324136210782</v>
      </c>
      <c r="CU984" t="e">
        <v>#N/A</v>
      </c>
      <c r="CV984" t="e">
        <v>#N/A</v>
      </c>
    </row>
    <row r="985" spans="1:100" x14ac:dyDescent="0.25">
      <c r="A985">
        <v>2781</v>
      </c>
      <c r="B985" t="s">
        <v>1389</v>
      </c>
      <c r="C985" s="22">
        <v>3</v>
      </c>
      <c r="D985" s="17">
        <v>5.5962955634711165</v>
      </c>
      <c r="E985" s="17">
        <v>0.15613058646819955</v>
      </c>
      <c r="F985" s="17">
        <v>1.9592724639667265</v>
      </c>
      <c r="G985" s="17">
        <v>2.0149653535649539</v>
      </c>
      <c r="H985" s="17">
        <v>-0.10944657474567378</v>
      </c>
      <c r="I985" s="17">
        <v>0</v>
      </c>
      <c r="J985" s="17">
        <v>-6.5667944847404263</v>
      </c>
      <c r="K985" s="17">
        <v>-0.10944657474567378</v>
      </c>
      <c r="L985" s="17">
        <v>-0.999999999999999</v>
      </c>
      <c r="M985" s="17">
        <v>-0.999999999999999</v>
      </c>
      <c r="N985" s="17">
        <v>-2.1889314949134748</v>
      </c>
      <c r="O985" s="17">
        <v>1.0444664322956432</v>
      </c>
      <c r="P985" s="17">
        <v>-0.62401779310017491</v>
      </c>
      <c r="Q985" s="17">
        <v>2.0024145896578607</v>
      </c>
      <c r="R985" s="17">
        <v>0.60078030593585718</v>
      </c>
      <c r="S985" s="17">
        <v>0.33333333333333309</v>
      </c>
      <c r="T985" s="17">
        <v>0.33333333333333309</v>
      </c>
      <c r="U985" s="17">
        <v>0.15961630316034794</v>
      </c>
      <c r="V985" s="17">
        <v>-2.903847111127239E-2</v>
      </c>
      <c r="W985" s="17">
        <v>36.267642938456611</v>
      </c>
      <c r="X985" s="17">
        <v>1.2403476273860974</v>
      </c>
      <c r="Y985" s="17">
        <v>-0.999999999999999</v>
      </c>
      <c r="Z985" s="17">
        <v>-0.999999999999999</v>
      </c>
      <c r="AA985" s="17">
        <v>69.979775107579457</v>
      </c>
      <c r="AB985" s="17">
        <v>0.15887650244182114</v>
      </c>
      <c r="AC985" s="17">
        <v>0.36281674342677422</v>
      </c>
      <c r="AD985" s="17">
        <v>0.14053379139514535</v>
      </c>
      <c r="AE985" s="17">
        <v>33.111351863187053</v>
      </c>
      <c r="AF985" s="17">
        <v>0.66666666666666663</v>
      </c>
      <c r="AG985" s="17">
        <v>-0.999999999999999</v>
      </c>
      <c r="AH985" s="17">
        <v>-0.999999999999999</v>
      </c>
      <c r="AI985" s="17">
        <v>-1.9961339709466078E-2</v>
      </c>
      <c r="AJ985" s="17">
        <v>-2.903847111127239E-2</v>
      </c>
      <c r="AK985" s="17">
        <v>-2.5959869252069067E-2</v>
      </c>
      <c r="AL985" s="17">
        <v>-6.064740144116721E-2</v>
      </c>
      <c r="AM985" s="17">
        <v>-0.46363899380848445</v>
      </c>
      <c r="AN985" s="17">
        <v>-0.35437080004529731</v>
      </c>
      <c r="AO985" s="17">
        <v>-11.720774191472454</v>
      </c>
      <c r="AP985" s="17">
        <v>-9.1625070083382667</v>
      </c>
      <c r="AQ985" s="17">
        <v>29.700848453716194</v>
      </c>
      <c r="AR985" s="17">
        <v>0.79724449871574166</v>
      </c>
      <c r="AS985" s="17">
        <v>1.1309010526404233</v>
      </c>
      <c r="AT985" s="17">
        <v>-0.999999999999999</v>
      </c>
      <c r="AU985" s="17">
        <v>-0.999999999999999</v>
      </c>
      <c r="AV985" s="17">
        <v>2.6157456595008117</v>
      </c>
      <c r="AW985" s="17">
        <v>61.861734531536875</v>
      </c>
      <c r="AX985" s="17">
        <v>58.558660626220323</v>
      </c>
      <c r="AY985" s="17">
        <v>0.13493741718381921</v>
      </c>
      <c r="AZ985" s="17">
        <v>-1.9447052471187294</v>
      </c>
      <c r="BA985" s="22">
        <v>1429.2969451545787</v>
      </c>
      <c r="CU985" t="e">
        <v>#N/A</v>
      </c>
      <c r="CV985" t="e">
        <v>#N/A</v>
      </c>
    </row>
    <row r="986" spans="1:100" x14ac:dyDescent="0.25">
      <c r="A986">
        <v>2783</v>
      </c>
      <c r="B986" t="s">
        <v>1390</v>
      </c>
      <c r="C986" s="22">
        <v>3</v>
      </c>
      <c r="D986" s="17">
        <v>2.3487321748527883</v>
      </c>
      <c r="E986" s="17">
        <v>0.44923640284362726</v>
      </c>
      <c r="F986" s="17">
        <v>1.189256222988655</v>
      </c>
      <c r="G986" s="17">
        <v>1.362726368176896</v>
      </c>
      <c r="H986" s="17">
        <v>6.6900926840086306E-2</v>
      </c>
      <c r="I986" s="17">
        <v>0</v>
      </c>
      <c r="J986" s="17">
        <v>4.0140556104051797</v>
      </c>
      <c r="K986" s="17">
        <v>6.6900926840086306E-2</v>
      </c>
      <c r="L986" s="17">
        <v>-1.0000000000000007</v>
      </c>
      <c r="M986" s="17">
        <v>-1.0000000000000007</v>
      </c>
      <c r="N986" s="17">
        <v>1.3380185368017241</v>
      </c>
      <c r="O986" s="17">
        <v>7.7255141534348599</v>
      </c>
      <c r="P986" s="17">
        <v>-6.7757174147039985</v>
      </c>
      <c r="Q986" s="17">
        <v>-0.56144820487643599</v>
      </c>
      <c r="R986" s="17">
        <v>-0.87567332718953894</v>
      </c>
      <c r="S986" s="17">
        <v>0.33333333333333343</v>
      </c>
      <c r="T986" s="17">
        <v>0.33770334506711247</v>
      </c>
      <c r="U986" s="17">
        <v>0.11609314195915073</v>
      </c>
      <c r="V986" s="17">
        <v>0.15850134058264342</v>
      </c>
      <c r="W986" s="17">
        <v>35.14920936408614</v>
      </c>
      <c r="X986" s="17">
        <v>2.0238863746266027</v>
      </c>
      <c r="Y986" s="17">
        <v>-1.0000000000000007</v>
      </c>
      <c r="Z986" s="17">
        <v>-1.0000000000000007</v>
      </c>
      <c r="AA986" s="17">
        <v>75.316757845543037</v>
      </c>
      <c r="AB986" s="17">
        <v>0.41189908899772409</v>
      </c>
      <c r="AC986" s="17">
        <v>0.10061279477664192</v>
      </c>
      <c r="AD986" s="17">
        <v>0.30835255239856069</v>
      </c>
      <c r="AE986" s="17">
        <v>41.043221808646358</v>
      </c>
      <c r="AF986" s="17">
        <v>0.94117647058823528</v>
      </c>
      <c r="AG986" s="17">
        <v>-1.0000000000000007</v>
      </c>
      <c r="AH986" s="17">
        <v>-1.0000000000000007</v>
      </c>
      <c r="AI986" s="17">
        <v>1.5027144935533993E-2</v>
      </c>
      <c r="AJ986" s="17">
        <v>0.15850134058264342</v>
      </c>
      <c r="AK986" s="17">
        <v>-1.7452098187437863E-2</v>
      </c>
      <c r="AL986" s="17">
        <v>0.12385725941891081</v>
      </c>
      <c r="AM986" s="17">
        <v>-6.2110811004377577E-2</v>
      </c>
      <c r="AN986" s="17">
        <v>-0.27323802901422534</v>
      </c>
      <c r="AO986" s="17">
        <v>-1.6400307660466282</v>
      </c>
      <c r="AP986" s="17">
        <v>-6.2116644282610798</v>
      </c>
      <c r="AQ986" s="17">
        <v>39.163264974491341</v>
      </c>
      <c r="AR986" s="17">
        <v>0.94563116094224031</v>
      </c>
      <c r="AS986" s="17">
        <v>2.0907873014666882</v>
      </c>
      <c r="AT986" s="17">
        <v>-1.0000000000000007</v>
      </c>
      <c r="AU986" s="17">
        <v>-1.0000000000000007</v>
      </c>
      <c r="AV986" s="17">
        <v>0.48705304098735691</v>
      </c>
      <c r="AW986" s="17">
        <v>76.830607570716751</v>
      </c>
      <c r="AX986" s="17">
        <v>92.981284527691798</v>
      </c>
      <c r="AY986" s="17">
        <v>0.23533423675176565</v>
      </c>
      <c r="AZ986" s="17">
        <v>19.268520584292808</v>
      </c>
      <c r="BA986" s="22">
        <v>1516.0979156637322</v>
      </c>
      <c r="CU986" t="e">
        <v>#N/A</v>
      </c>
      <c r="CV986" t="e">
        <v>#N/A</v>
      </c>
    </row>
    <row r="987" spans="1:100" x14ac:dyDescent="0.25">
      <c r="A987">
        <v>2785</v>
      </c>
      <c r="B987" t="s">
        <v>1391</v>
      </c>
      <c r="C987" s="22">
        <v>3</v>
      </c>
      <c r="D987" s="17">
        <v>4.740032609217451</v>
      </c>
      <c r="E987" s="17">
        <v>-0.51743621324196043</v>
      </c>
      <c r="F987" s="17">
        <v>-0.13818653751330745</v>
      </c>
      <c r="G987" s="17">
        <v>-0.27246549842077239</v>
      </c>
      <c r="H987" s="17">
        <v>0.15294868232260697</v>
      </c>
      <c r="I987" s="17">
        <v>0</v>
      </c>
      <c r="J987" s="17">
        <v>9.1769209393564157</v>
      </c>
      <c r="K987" s="17">
        <v>0.15294868232260697</v>
      </c>
      <c r="L987" s="17">
        <v>-0.99999999999999978</v>
      </c>
      <c r="M987" s="17">
        <v>-0.99999999999999978</v>
      </c>
      <c r="N987" s="17">
        <v>3.058973646452138</v>
      </c>
      <c r="O987" s="17">
        <v>13.644488050153093</v>
      </c>
      <c r="P987" s="17">
        <v>10.88430981022282</v>
      </c>
      <c r="Q987" s="17">
        <v>-0.47227028912749208</v>
      </c>
      <c r="R987" s="17">
        <v>0.74041264831225584</v>
      </c>
      <c r="S987" s="17">
        <v>0.33333333333333337</v>
      </c>
      <c r="T987" s="17">
        <v>0.25028510078426847</v>
      </c>
      <c r="U987" s="17">
        <v>1.4553376532845351E-2</v>
      </c>
      <c r="V987" s="17">
        <v>0</v>
      </c>
      <c r="W987" s="17">
        <v>17.808925133113608</v>
      </c>
      <c r="X987" s="17">
        <v>0.49495135200945251</v>
      </c>
      <c r="Y987" s="17">
        <v>-0.99999999999999978</v>
      </c>
      <c r="Z987" s="17">
        <v>-0.99999999999999978</v>
      </c>
      <c r="AA987" s="17">
        <v>26.945243448036067</v>
      </c>
      <c r="AB987" s="17">
        <v>-4.1145908211454946E-2</v>
      </c>
      <c r="AC987" s="17">
        <v>5.5785592919995991E-2</v>
      </c>
      <c r="AD987" s="17">
        <v>0.15327842862366314</v>
      </c>
      <c r="AE987" s="17">
        <v>8.3959056666102061</v>
      </c>
      <c r="AF987" s="17">
        <v>0.18181818181818182</v>
      </c>
      <c r="AG987" s="17">
        <v>-0.99999999999999978</v>
      </c>
      <c r="AH987" s="17">
        <v>-0.99999999999999978</v>
      </c>
      <c r="AI987" s="17">
        <v>0</v>
      </c>
      <c r="AJ987" s="17">
        <v>0</v>
      </c>
      <c r="AK987" s="17">
        <v>0.46773369274286852</v>
      </c>
      <c r="AL987" s="17">
        <v>0.17765868967684109</v>
      </c>
      <c r="AM987" s="17">
        <v>3.2592446659151467E-2</v>
      </c>
      <c r="AN987" s="17">
        <v>-0.13317097042762696</v>
      </c>
      <c r="AO987" s="17">
        <v>3.1534796301931287</v>
      </c>
      <c r="AP987" s="17">
        <v>-2.4409808123064689</v>
      </c>
      <c r="AQ987" s="17">
        <v>26.985846072470029</v>
      </c>
      <c r="AR987" s="17">
        <v>0.59817181065044722</v>
      </c>
      <c r="AS987" s="17">
        <v>0.64790003433205956</v>
      </c>
      <c r="AT987" s="17">
        <v>-0.99999999999999978</v>
      </c>
      <c r="AU987" s="17">
        <v>-0.99999999999999978</v>
      </c>
      <c r="AV987" s="17">
        <v>0.46794714989148356</v>
      </c>
      <c r="AW987" s="17">
        <v>38.148750685882675</v>
      </c>
      <c r="AX987" s="17">
        <v>38.148750685882675</v>
      </c>
      <c r="AY987" s="17">
        <v>0.10462561629104467</v>
      </c>
      <c r="AZ987" s="17">
        <v>-3.0683754964750274</v>
      </c>
      <c r="BA987" s="22">
        <v>1478.0368270662129</v>
      </c>
      <c r="CU987" t="e">
        <v>#N/A</v>
      </c>
      <c r="CV987" t="e">
        <v>#N/A</v>
      </c>
    </row>
    <row r="988" spans="1:100" x14ac:dyDescent="0.25">
      <c r="A988">
        <v>2789</v>
      </c>
      <c r="B988" t="s">
        <v>1392</v>
      </c>
      <c r="C988" s="22">
        <v>3</v>
      </c>
      <c r="D988" s="17">
        <v>1.4900863086172873</v>
      </c>
      <c r="E988" s="17">
        <v>0</v>
      </c>
      <c r="F988" s="17">
        <v>-3.6948394539621796E-3</v>
      </c>
      <c r="G988" s="17">
        <v>-3.6948394539621796E-3</v>
      </c>
      <c r="H988" s="17">
        <v>0.12580471482247912</v>
      </c>
      <c r="I988" s="17">
        <v>0</v>
      </c>
      <c r="J988" s="17">
        <v>7.5482828893487426</v>
      </c>
      <c r="K988" s="17">
        <v>0.12580471482247912</v>
      </c>
      <c r="L988" s="17">
        <v>-0.99999999999999578</v>
      </c>
      <c r="M988" s="17">
        <v>-0.99999999999999578</v>
      </c>
      <c r="N988" s="17">
        <v>2.5160942964495807</v>
      </c>
      <c r="O988" s="17">
        <v>9.0346743585120706</v>
      </c>
      <c r="P988" s="17">
        <v>-0.16392317114026966</v>
      </c>
      <c r="Q988" s="17">
        <v>-0.15954128761617517</v>
      </c>
      <c r="R988" s="17">
        <v>-6.9887340698864819E-2</v>
      </c>
      <c r="S988" s="17">
        <v>0.33333333333333193</v>
      </c>
      <c r="T988" s="17">
        <v>1.4073062692771046E-3</v>
      </c>
      <c r="U988" s="17">
        <v>-6.0631778508168269E-2</v>
      </c>
      <c r="V988" s="17">
        <v>0</v>
      </c>
      <c r="W988" s="17">
        <v>5.9321658508784694</v>
      </c>
      <c r="X988" s="17">
        <v>-0.36551721631659784</v>
      </c>
      <c r="Y988" s="17">
        <v>-0.99999999999999578</v>
      </c>
      <c r="Z988" s="17">
        <v>-0.99999999999999578</v>
      </c>
      <c r="AA988" s="17">
        <v>8.4136769956574682</v>
      </c>
      <c r="AB988" s="17">
        <v>1.5629299516860852E-2</v>
      </c>
      <c r="AC988" s="17">
        <v>-7.3988983745732456E-2</v>
      </c>
      <c r="AD988" s="17">
        <v>0.10938765393842888</v>
      </c>
      <c r="AE988" s="17">
        <v>2.5513984854778577</v>
      </c>
      <c r="AF988" s="17">
        <v>0.375</v>
      </c>
      <c r="AG988" s="17">
        <v>-0.99999999999999578</v>
      </c>
      <c r="AH988" s="17">
        <v>-0.99999999999999578</v>
      </c>
      <c r="AI988" s="17">
        <v>0</v>
      </c>
      <c r="AJ988" s="17">
        <v>0</v>
      </c>
      <c r="AK988" s="17">
        <v>0.19010442724298091</v>
      </c>
      <c r="AL988" s="17">
        <v>0.17783768690262927</v>
      </c>
      <c r="AM988" s="17">
        <v>0.47110760763572185</v>
      </c>
      <c r="AN988" s="17">
        <v>0.55000259558987497</v>
      </c>
      <c r="AO988" s="17">
        <v>12.728212327107956</v>
      </c>
      <c r="AP988" s="17">
        <v>14.639253324260023</v>
      </c>
      <c r="AQ988" s="17">
        <v>13.480448740227207</v>
      </c>
      <c r="AR988" s="17">
        <v>0.27410886109444077</v>
      </c>
      <c r="AS988" s="17">
        <v>-0.23971250149411905</v>
      </c>
      <c r="AT988" s="17">
        <v>-0.99999999999999578</v>
      </c>
      <c r="AU988" s="17">
        <v>-0.99999999999999578</v>
      </c>
      <c r="AV988" s="17">
        <v>-7.3582180152826998E-2</v>
      </c>
      <c r="AW988" s="17">
        <v>32.08760467842955</v>
      </c>
      <c r="AX988" s="17">
        <v>32.08760467842955</v>
      </c>
      <c r="AY988" s="17">
        <v>-4.3360646945548371E-2</v>
      </c>
      <c r="AZ988" s="17">
        <v>-41.03174544779769</v>
      </c>
      <c r="BA988" s="22">
        <v>1406.6818212630858</v>
      </c>
      <c r="CU988" t="e">
        <v>#N/A</v>
      </c>
      <c r="CV988" t="e">
        <v>#N/A</v>
      </c>
    </row>
    <row r="989" spans="1:100" x14ac:dyDescent="0.25">
      <c r="A989">
        <v>2791</v>
      </c>
      <c r="B989" t="s">
        <v>1393</v>
      </c>
      <c r="C989" s="22">
        <v>3</v>
      </c>
      <c r="D989" s="17">
        <v>5.0762639980920827</v>
      </c>
      <c r="E989" s="17">
        <v>-3.01514697555125E-2</v>
      </c>
      <c r="F989" s="17">
        <v>0.89915141172780744</v>
      </c>
      <c r="G989" s="17">
        <v>0.89915141172780744</v>
      </c>
      <c r="H989" s="17">
        <v>0.27298096177665226</v>
      </c>
      <c r="I989" s="17">
        <v>0</v>
      </c>
      <c r="J989" s="17">
        <v>16.378857706599142</v>
      </c>
      <c r="K989" s="17">
        <v>0.27298096177665226</v>
      </c>
      <c r="L989" s="17">
        <v>-0.99999999999999989</v>
      </c>
      <c r="M989" s="17">
        <v>-0.99999999999999989</v>
      </c>
      <c r="N989" s="17">
        <v>5.4596192355330455</v>
      </c>
      <c r="O989" s="17">
        <v>22.354273116419026</v>
      </c>
      <c r="P989" s="17">
        <v>0.2184316757604341</v>
      </c>
      <c r="Q989" s="17">
        <v>2.073630563179496</v>
      </c>
      <c r="R989" s="17">
        <v>0.60998198600170428</v>
      </c>
      <c r="S989" s="17">
        <v>0.33333333333333354</v>
      </c>
      <c r="T989" s="17">
        <v>0.28223688101834477</v>
      </c>
      <c r="U989" s="17">
        <v>0.54980731406402161</v>
      </c>
      <c r="V989" s="17">
        <v>1.40888417801817E-2</v>
      </c>
      <c r="W989" s="17">
        <v>36.259416336769185</v>
      </c>
      <c r="X989" s="17">
        <v>2.5940232395338705</v>
      </c>
      <c r="Y989" s="17">
        <v>-0.99999999999999989</v>
      </c>
      <c r="Z989" s="17">
        <v>-0.99999999999999989</v>
      </c>
      <c r="AA989" s="17">
        <v>81.832968618676219</v>
      </c>
      <c r="AB989" s="17">
        <v>0.47717489501996013</v>
      </c>
      <c r="AC989" s="17">
        <v>0.19640024811803153</v>
      </c>
      <c r="AD989" s="17">
        <v>0.22569626278011534</v>
      </c>
      <c r="AE989" s="17">
        <v>44.963570295905363</v>
      </c>
      <c r="AF989" s="17">
        <v>0.8</v>
      </c>
      <c r="AG989" s="17">
        <v>-0.99999999999999989</v>
      </c>
      <c r="AH989" s="17">
        <v>-0.99999999999999989</v>
      </c>
      <c r="AI989" s="17">
        <v>4.5541278210579711E-2</v>
      </c>
      <c r="AJ989" s="17">
        <v>1.40888417801817E-2</v>
      </c>
      <c r="AK989" s="17">
        <v>7.1010700761512544E-2</v>
      </c>
      <c r="AL989" s="17">
        <v>0.17459485839529085</v>
      </c>
      <c r="AM989" s="17">
        <v>0.24557167855058945</v>
      </c>
      <c r="AN989" s="17">
        <v>-4.7207107926603348E-2</v>
      </c>
      <c r="AO989" s="17">
        <v>6.4943454675722982</v>
      </c>
      <c r="AP989" s="17">
        <v>-0.30720340618862951</v>
      </c>
      <c r="AQ989" s="17">
        <v>52.638274043368334</v>
      </c>
      <c r="AR989" s="17">
        <v>1.1794663701958814</v>
      </c>
      <c r="AS989" s="17">
        <v>2.8670042013105235</v>
      </c>
      <c r="AT989" s="17">
        <v>-0.99999999999999989</v>
      </c>
      <c r="AU989" s="17">
        <v>-0.99999999999999989</v>
      </c>
      <c r="AV989" s="17">
        <v>1.5091333977295114</v>
      </c>
      <c r="AW989" s="17">
        <v>103.88003832890664</v>
      </c>
      <c r="AX989" s="17">
        <v>106.1997480711364</v>
      </c>
      <c r="AY989" s="17">
        <v>0.35517646967596006</v>
      </c>
      <c r="AZ989" s="17">
        <v>66.040151428423371</v>
      </c>
      <c r="BA989" s="22">
        <v>1676.6970015493096</v>
      </c>
      <c r="CU989" t="e">
        <v>#N/A</v>
      </c>
      <c r="CV989" t="e">
        <v>#N/A</v>
      </c>
    </row>
    <row r="990" spans="1:100" x14ac:dyDescent="0.25">
      <c r="A990">
        <v>2795</v>
      </c>
      <c r="B990" t="s">
        <v>1394</v>
      </c>
      <c r="C990" s="22">
        <v>3</v>
      </c>
      <c r="D990" s="17">
        <v>5.7182182325234798</v>
      </c>
      <c r="E990" s="17">
        <v>0</v>
      </c>
      <c r="F990" s="17">
        <v>0.63451125625857507</v>
      </c>
      <c r="G990" s="17">
        <v>0.63451125625857507</v>
      </c>
      <c r="H990" s="17">
        <v>-9.5279023165165552E-2</v>
      </c>
      <c r="I990" s="17">
        <v>0</v>
      </c>
      <c r="J990" s="17">
        <v>-5.7167413899099326</v>
      </c>
      <c r="K990" s="17">
        <v>-9.5279023165165552E-2</v>
      </c>
      <c r="L990" s="17">
        <v>-1.0000000000000018</v>
      </c>
      <c r="M990" s="17">
        <v>-1.0000000000000018</v>
      </c>
      <c r="N990" s="17">
        <v>-1.9055804633033098</v>
      </c>
      <c r="O990" s="17">
        <v>0.63598809887212826</v>
      </c>
      <c r="P990" s="17">
        <v>1.6682654261034227</v>
      </c>
      <c r="Q990" s="17">
        <v>2.73627980722579E-3</v>
      </c>
      <c r="R990" s="17">
        <v>0.15676454101263981</v>
      </c>
      <c r="S990" s="17">
        <v>0.33333333333333393</v>
      </c>
      <c r="T990" s="17">
        <v>0.31641841870928999</v>
      </c>
      <c r="U990" s="17">
        <v>0.12711478763883022</v>
      </c>
      <c r="V990" s="17">
        <v>0</v>
      </c>
      <c r="W990" s="17">
        <v>34.885822513864774</v>
      </c>
      <c r="X990" s="17">
        <v>1.2489472866819409</v>
      </c>
      <c r="Y990" s="17">
        <v>-1.0000000000000018</v>
      </c>
      <c r="Z990" s="17">
        <v>-1.0000000000000018</v>
      </c>
      <c r="AA990" s="17">
        <v>61.752159599291289</v>
      </c>
      <c r="AB990" s="17">
        <v>0.48578262599554933</v>
      </c>
      <c r="AC990" s="17">
        <v>5.2692124497510096E-2</v>
      </c>
      <c r="AD990" s="17">
        <v>-4.2832996047816839E-3</v>
      </c>
      <c r="AE990" s="17">
        <v>26.709572544413877</v>
      </c>
      <c r="AF990" s="17">
        <v>0.76923076923076927</v>
      </c>
      <c r="AG990" s="17">
        <v>-1.0000000000000018</v>
      </c>
      <c r="AH990" s="17">
        <v>-1.0000000000000018</v>
      </c>
      <c r="AI990" s="17">
        <v>0</v>
      </c>
      <c r="AJ990" s="17">
        <v>0</v>
      </c>
      <c r="AK990" s="17">
        <v>8.8985772213923578E-2</v>
      </c>
      <c r="AL990" s="17">
        <v>-8.8875886892902295E-2</v>
      </c>
      <c r="AM990" s="17">
        <v>-0.171918186319231</v>
      </c>
      <c r="AN990" s="17">
        <v>4.7283756581840336E-2</v>
      </c>
      <c r="AO990" s="17">
        <v>-3.8530257969111554</v>
      </c>
      <c r="AP990" s="17">
        <v>0.73771448008149765</v>
      </c>
      <c r="AQ990" s="17">
        <v>29.169081123954854</v>
      </c>
      <c r="AR990" s="17">
        <v>0.77686653968145425</v>
      </c>
      <c r="AS990" s="17">
        <v>1.1536682635167756</v>
      </c>
      <c r="AT990" s="17">
        <v>-1.0000000000000018</v>
      </c>
      <c r="AU990" s="17">
        <v>-1.0000000000000018</v>
      </c>
      <c r="AV990" s="17">
        <v>0.79127579727121478</v>
      </c>
      <c r="AW990" s="17">
        <v>63.12586217824493</v>
      </c>
      <c r="AX990" s="17">
        <v>63.12586217824493</v>
      </c>
      <c r="AY990" s="17">
        <v>8.4844453449940987E-2</v>
      </c>
      <c r="AZ990" s="17">
        <v>-9.8139000148222824</v>
      </c>
      <c r="BA990" s="22">
        <v>1412.3174313522543</v>
      </c>
      <c r="CU990" t="e">
        <v>#N/A</v>
      </c>
      <c r="CV990" t="e">
        <v>#N/A</v>
      </c>
    </row>
    <row r="991" spans="1:100" x14ac:dyDescent="0.25">
      <c r="A991">
        <v>2797</v>
      </c>
      <c r="B991" t="s">
        <v>1395</v>
      </c>
      <c r="C991" s="22">
        <v>3</v>
      </c>
      <c r="D991" s="17">
        <v>6.3751855685409788</v>
      </c>
      <c r="E991" s="17">
        <v>2.8525889065613815E-2</v>
      </c>
      <c r="F991" s="17">
        <v>-1.1269039442457537E-2</v>
      </c>
      <c r="G991" s="17">
        <v>-1.1269039442457537E-2</v>
      </c>
      <c r="H991" s="17">
        <v>-0.21686827461975794</v>
      </c>
      <c r="I991" s="17">
        <v>0</v>
      </c>
      <c r="J991" s="17">
        <v>-13.012096477185477</v>
      </c>
      <c r="K991" s="17">
        <v>-0.21686827461975794</v>
      </c>
      <c r="L991" s="17">
        <v>-0.99999999999999734</v>
      </c>
      <c r="M991" s="17">
        <v>-0.99999999999999734</v>
      </c>
      <c r="N991" s="17">
        <v>-4.3373654923951568</v>
      </c>
      <c r="O991" s="17">
        <v>-6.6481799480869519</v>
      </c>
      <c r="P991" s="17">
        <v>0.17562774139459647</v>
      </c>
      <c r="Q991" s="17">
        <v>1.4257201266406821E-2</v>
      </c>
      <c r="R991" s="17">
        <v>1.6276173451450503E-2</v>
      </c>
      <c r="S991" s="17">
        <v>0.33333333333333265</v>
      </c>
      <c r="T991" s="17">
        <v>0.27882992194939815</v>
      </c>
      <c r="U991" s="17">
        <v>0.34177313815079846</v>
      </c>
      <c r="V991" s="17">
        <v>1.6573075815921979E-2</v>
      </c>
      <c r="W991" s="17">
        <v>47.495109754768386</v>
      </c>
      <c r="X991" s="17">
        <v>2.2410591260172805</v>
      </c>
      <c r="Y991" s="17">
        <v>-0.99999999999999734</v>
      </c>
      <c r="Z991" s="17">
        <v>-0.99999999999999734</v>
      </c>
      <c r="AA991" s="17">
        <v>90.390972796154983</v>
      </c>
      <c r="AB991" s="17">
        <v>0.2928764253403941</v>
      </c>
      <c r="AC991" s="17">
        <v>0.56075384570292175</v>
      </c>
      <c r="AD991" s="17">
        <v>3.9614663153881716E-3</v>
      </c>
      <c r="AE991" s="17">
        <v>42.879586867935203</v>
      </c>
      <c r="AF991" s="17">
        <v>1</v>
      </c>
      <c r="AG991" s="17">
        <v>-0.99999999999999734</v>
      </c>
      <c r="AH991" s="17">
        <v>-0.99999999999999734</v>
      </c>
      <c r="AI991" s="17">
        <v>0</v>
      </c>
      <c r="AJ991" s="17">
        <v>1.6573075815921979E-2</v>
      </c>
      <c r="AK991" s="17">
        <v>0.51020333808404883</v>
      </c>
      <c r="AL991" s="17">
        <v>0.23545587081263844</v>
      </c>
      <c r="AM991" s="17">
        <v>-5.8741495438238533E-2</v>
      </c>
      <c r="AN991" s="17">
        <v>-1.1628370996912784E-2</v>
      </c>
      <c r="AO991" s="17">
        <v>1.0824793044642802</v>
      </c>
      <c r="AP991" s="17">
        <v>0.88657007914037467</v>
      </c>
      <c r="AQ991" s="17">
        <v>34.483013277582891</v>
      </c>
      <c r="AR991" s="17">
        <v>0.97050946924945136</v>
      </c>
      <c r="AS991" s="17">
        <v>2.0241908513975231</v>
      </c>
      <c r="AT991" s="17">
        <v>-0.99999999999999734</v>
      </c>
      <c r="AU991" s="17">
        <v>-0.99999999999999734</v>
      </c>
      <c r="AV991" s="17">
        <v>5.0071340089929001E-3</v>
      </c>
      <c r="AW991" s="17">
        <v>84.629362927208362</v>
      </c>
      <c r="AX991" s="17">
        <v>86.286670508800583</v>
      </c>
      <c r="AY991" s="17">
        <v>4.9572379574675932E-2</v>
      </c>
      <c r="AZ991" s="17">
        <v>10.704720982121355</v>
      </c>
      <c r="BA991" s="22">
        <v>1451.4555162821036</v>
      </c>
      <c r="CU991" t="e">
        <v>#N/A</v>
      </c>
      <c r="CV991" t="e">
        <v>#N/A</v>
      </c>
    </row>
    <row r="992" spans="1:100" x14ac:dyDescent="0.25">
      <c r="A992">
        <v>2805</v>
      </c>
      <c r="B992" t="s">
        <v>1396</v>
      </c>
      <c r="C992" s="22">
        <v>3</v>
      </c>
      <c r="D992" s="17">
        <v>3.2557325615852739</v>
      </c>
      <c r="E992" s="17">
        <v>0</v>
      </c>
      <c r="F992" s="17">
        <v>0.28009618389117019</v>
      </c>
      <c r="G992" s="17">
        <v>0.28009618389117019</v>
      </c>
      <c r="H992" s="17">
        <v>-6.2116622393265028E-2</v>
      </c>
      <c r="I992" s="17">
        <v>0</v>
      </c>
      <c r="J992" s="17">
        <v>-3.7269973435959005</v>
      </c>
      <c r="K992" s="17">
        <v>-6.2116622393265028E-2</v>
      </c>
      <c r="L992" s="17">
        <v>-1.0000000000000004</v>
      </c>
      <c r="M992" s="17">
        <v>-1.0000000000000004</v>
      </c>
      <c r="N992" s="17">
        <v>-1.2423324478653006</v>
      </c>
      <c r="O992" s="17">
        <v>-0.19116859811945575</v>
      </c>
      <c r="P992" s="17">
        <v>7.2819964973426313E-3</v>
      </c>
      <c r="Q992" s="17">
        <v>-0.25644366157079435</v>
      </c>
      <c r="R992" s="17">
        <v>-7.2749443561437893E-2</v>
      </c>
      <c r="S992" s="17">
        <v>0.33333333333333343</v>
      </c>
      <c r="T992" s="17">
        <v>0.2785741159257264</v>
      </c>
      <c r="U992" s="17">
        <v>-4.9238253155590682E-2</v>
      </c>
      <c r="V992" s="17">
        <v>-4.0483079604738889E-2</v>
      </c>
      <c r="W992" s="17">
        <v>23.37210955567982</v>
      </c>
      <c r="X992" s="17">
        <v>0.17875087012061874</v>
      </c>
      <c r="Y992" s="17">
        <v>-1.0000000000000004</v>
      </c>
      <c r="Z992" s="17">
        <v>-1.0000000000000004</v>
      </c>
      <c r="AA992" s="17">
        <v>44.0171512369173</v>
      </c>
      <c r="AB992" s="17">
        <v>5.4067392324483148E-2</v>
      </c>
      <c r="AC992" s="17">
        <v>0.19687623412331295</v>
      </c>
      <c r="AD992" s="17">
        <v>0.16341219604818258</v>
      </c>
      <c r="AE992" s="17">
        <v>20.717791124798921</v>
      </c>
      <c r="AF992" s="17">
        <v>0.45454545454545453</v>
      </c>
      <c r="AG992" s="17">
        <v>-1.0000000000000004</v>
      </c>
      <c r="AH992" s="17">
        <v>-1.0000000000000004</v>
      </c>
      <c r="AI992" s="17">
        <v>0</v>
      </c>
      <c r="AJ992" s="17">
        <v>-4.0483079604738889E-2</v>
      </c>
      <c r="AK992" s="17">
        <v>0.48093902857962872</v>
      </c>
      <c r="AL992" s="17">
        <v>3.7411681279376656E-2</v>
      </c>
      <c r="AM992" s="17">
        <v>-0.15661757590347677</v>
      </c>
      <c r="AN992" s="17">
        <v>-0.33638707396467538</v>
      </c>
      <c r="AO992" s="17">
        <v>-1.5107442546887748</v>
      </c>
      <c r="AP992" s="17">
        <v>-8.2226184427200018</v>
      </c>
      <c r="AQ992" s="17">
        <v>19.645112212083909</v>
      </c>
      <c r="AR992" s="17">
        <v>0.52218611649873026</v>
      </c>
      <c r="AS992" s="17">
        <v>0.11663424772735378</v>
      </c>
      <c r="AT992" s="17">
        <v>-1.0000000000000004</v>
      </c>
      <c r="AU992" s="17">
        <v>-1.0000000000000004</v>
      </c>
      <c r="AV992" s="17">
        <v>0.20734674032973244</v>
      </c>
      <c r="AW992" s="17">
        <v>35.603364196077855</v>
      </c>
      <c r="AX992" s="17">
        <v>31.555056235603949</v>
      </c>
      <c r="AY992" s="17">
        <v>-4.2465293559563674E-2</v>
      </c>
      <c r="AZ992" s="17">
        <v>-54.535015619451507</v>
      </c>
      <c r="BA992" s="22">
        <v>1380.2302940149498</v>
      </c>
      <c r="CU992" t="e">
        <v>#N/A</v>
      </c>
      <c r="CV992" t="e">
        <v>#N/A</v>
      </c>
    </row>
    <row r="993" spans="1:100" x14ac:dyDescent="0.25">
      <c r="A993">
        <v>2811</v>
      </c>
      <c r="B993" t="s">
        <v>1397</v>
      </c>
      <c r="C993" s="22">
        <v>3</v>
      </c>
      <c r="D993" s="17">
        <v>5.5231529098421177</v>
      </c>
      <c r="E993" s="17">
        <v>1.551572874515807E-3</v>
      </c>
      <c r="F993" s="17">
        <v>1.4168676575395913</v>
      </c>
      <c r="G993" s="17">
        <v>1.4168676575395913</v>
      </c>
      <c r="H993" s="17">
        <v>-1.3343570108589763E-2</v>
      </c>
      <c r="I993" s="17">
        <v>0</v>
      </c>
      <c r="J993" s="17">
        <v>-0.8006142065153824</v>
      </c>
      <c r="K993" s="17">
        <v>-1.3343570108589763E-2</v>
      </c>
      <c r="L993" s="17">
        <v>-1.0000000000000009</v>
      </c>
      <c r="M993" s="17">
        <v>-1.0000000000000009</v>
      </c>
      <c r="N993" s="17">
        <v>-0.2668714021717955</v>
      </c>
      <c r="O993" s="17">
        <v>6.1394063608663343</v>
      </c>
      <c r="P993" s="17">
        <v>-0.42114510729943733</v>
      </c>
      <c r="Q993" s="17">
        <v>-0.71463228878977292</v>
      </c>
      <c r="R993" s="17">
        <v>-0.28553586107113055</v>
      </c>
      <c r="S993" s="17">
        <v>0.33333333333333354</v>
      </c>
      <c r="T993" s="17">
        <v>0.32733845773956782</v>
      </c>
      <c r="U993" s="17">
        <v>0.36240841293002268</v>
      </c>
      <c r="V993" s="17">
        <v>-3.5551018222825713E-2</v>
      </c>
      <c r="W993" s="17">
        <v>40.034910235547521</v>
      </c>
      <c r="X993" s="17">
        <v>1.9043480279708624</v>
      </c>
      <c r="Y993" s="17">
        <v>-1.0000000000000009</v>
      </c>
      <c r="Z993" s="17">
        <v>-1.0000000000000009</v>
      </c>
      <c r="AA993" s="17">
        <v>76.578219677026894</v>
      </c>
      <c r="AB993" s="17">
        <v>0.21250194894159039</v>
      </c>
      <c r="AC993" s="17">
        <v>0.25631046151581793</v>
      </c>
      <c r="AD993" s="17">
        <v>0.26776449559360099</v>
      </c>
      <c r="AE993" s="17">
        <v>36.828845302550477</v>
      </c>
      <c r="AF993" s="17">
        <v>0.83333333333333337</v>
      </c>
      <c r="AG993" s="17">
        <v>-1.0000000000000009</v>
      </c>
      <c r="AH993" s="17">
        <v>-1.0000000000000009</v>
      </c>
      <c r="AI993" s="17">
        <v>1.4899123207027878E-2</v>
      </c>
      <c r="AJ993" s="17">
        <v>-3.5551018222825713E-2</v>
      </c>
      <c r="AK993" s="17">
        <v>8.4075999956372258E-2</v>
      </c>
      <c r="AL993" s="17">
        <v>-6.9458989433669613E-2</v>
      </c>
      <c r="AM993" s="17">
        <v>-0.18053390358266538</v>
      </c>
      <c r="AN993" s="17">
        <v>0.22473984973441274</v>
      </c>
      <c r="AO993" s="17">
        <v>-4.0929675897847746</v>
      </c>
      <c r="AP993" s="17">
        <v>5.2712012961919728</v>
      </c>
      <c r="AQ993" s="17">
        <v>39.234296029032102</v>
      </c>
      <c r="AR993" s="17">
        <v>0.98752918578009841</v>
      </c>
      <c r="AS993" s="17">
        <v>1.8910044578622718</v>
      </c>
      <c r="AT993" s="17">
        <v>-1.0000000000000009</v>
      </c>
      <c r="AU993" s="17">
        <v>-1.0000000000000009</v>
      </c>
      <c r="AV993" s="17">
        <v>1.1313317964684613</v>
      </c>
      <c r="AW993" s="17">
        <v>87.988827334085187</v>
      </c>
      <c r="AX993" s="17">
        <v>84.731707975943166</v>
      </c>
      <c r="AY993" s="17">
        <v>0.11710060797937451</v>
      </c>
      <c r="AZ993" s="17">
        <v>2.1868142931994767</v>
      </c>
      <c r="BA993" s="22">
        <v>1511.1837716130242</v>
      </c>
      <c r="CU993" t="e">
        <v>#N/A</v>
      </c>
      <c r="CV993" t="e">
        <v>#N/A</v>
      </c>
    </row>
    <row r="994" spans="1:100" x14ac:dyDescent="0.25">
      <c r="A994">
        <v>2813</v>
      </c>
      <c r="B994" t="s">
        <v>1398</v>
      </c>
      <c r="C994" s="22">
        <v>3</v>
      </c>
      <c r="D994" s="17">
        <v>4.8915635760862255</v>
      </c>
      <c r="E994" s="17">
        <v>-0.35971454884604182</v>
      </c>
      <c r="F994" s="17">
        <v>0.35649651034647944</v>
      </c>
      <c r="G994" s="17">
        <v>0.24094842581222739</v>
      </c>
      <c r="H994" s="17">
        <v>4.2110694131627015E-3</v>
      </c>
      <c r="I994" s="17">
        <v>0</v>
      </c>
      <c r="J994" s="17">
        <v>0.25266416478976156</v>
      </c>
      <c r="K994" s="17">
        <v>4.2110694131627015E-3</v>
      </c>
      <c r="L994" s="17">
        <v>-1.0000000000000004</v>
      </c>
      <c r="M994" s="17">
        <v>-1.0000000000000004</v>
      </c>
      <c r="N994" s="17">
        <v>8.4221388263254426E-2</v>
      </c>
      <c r="O994" s="17">
        <v>5.3851761666882165</v>
      </c>
      <c r="P994" s="17">
        <v>2.6165531765419572</v>
      </c>
      <c r="Q994" s="17">
        <v>-3.0698975581006973</v>
      </c>
      <c r="R994" s="17">
        <v>-0.74115372778591582</v>
      </c>
      <c r="S994" s="17">
        <v>0.33360866772553466</v>
      </c>
      <c r="T994" s="17">
        <v>0.32670271894417524</v>
      </c>
      <c r="U994" s="17">
        <v>0.16346993325711323</v>
      </c>
      <c r="V994" s="17">
        <v>-0.19501411455863252</v>
      </c>
      <c r="W994" s="17">
        <v>24.982245438201108</v>
      </c>
      <c r="X994" s="17">
        <v>0.13326474854404693</v>
      </c>
      <c r="Y994" s="17">
        <v>-1.0000000000000004</v>
      </c>
      <c r="Z994" s="17">
        <v>-1.0000000000000004</v>
      </c>
      <c r="AA994" s="17">
        <v>48.080448073111597</v>
      </c>
      <c r="AB994" s="17">
        <v>6.1339665327784072E-2</v>
      </c>
      <c r="AC994" s="17">
        <v>0.37021303556412288</v>
      </c>
      <c r="AD994" s="17">
        <v>4.5234426362021345E-2</v>
      </c>
      <c r="AE994" s="17">
        <v>23.839356362696403</v>
      </c>
      <c r="AF994" s="17">
        <v>0.66666666666666663</v>
      </c>
      <c r="AG994" s="17">
        <v>-1.0000000000000004</v>
      </c>
      <c r="AH994" s="17">
        <v>-1.0000000000000004</v>
      </c>
      <c r="AI994" s="17">
        <v>8.1073373860382474E-3</v>
      </c>
      <c r="AJ994" s="17">
        <v>-0.19501411455863252</v>
      </c>
      <c r="AK994" s="17">
        <v>0.5262177218738443</v>
      </c>
      <c r="AL994" s="17">
        <v>-0.31142465046274326</v>
      </c>
      <c r="AM994" s="17">
        <v>-0.21731506297540623</v>
      </c>
      <c r="AN994" s="17">
        <v>0.3887615265086925</v>
      </c>
      <c r="AO994" s="17">
        <v>-2.801787965015933</v>
      </c>
      <c r="AP994" s="17">
        <v>8.1619149104035973</v>
      </c>
      <c r="AQ994" s="17">
        <v>25.234909602990857</v>
      </c>
      <c r="AR994" s="17">
        <v>0.62876720536819064</v>
      </c>
      <c r="AS994" s="17">
        <v>0.13747581795720953</v>
      </c>
      <c r="AT994" s="17">
        <v>-1.0000000000000004</v>
      </c>
      <c r="AU994" s="17">
        <v>-1.0000000000000004</v>
      </c>
      <c r="AV994" s="17">
        <v>-0.50020530197368873</v>
      </c>
      <c r="AW994" s="17">
        <v>61.62753915020344</v>
      </c>
      <c r="AX994" s="17">
        <v>42.288274442060931</v>
      </c>
      <c r="AY994" s="17">
        <v>0.12957299817789858</v>
      </c>
      <c r="AZ994" s="17">
        <v>-22.150967383980888</v>
      </c>
      <c r="BA994" s="22">
        <v>1387.3992020379724</v>
      </c>
      <c r="CU994" t="e">
        <v>#N/A</v>
      </c>
      <c r="CV994" t="e">
        <v>#N/A</v>
      </c>
    </row>
    <row r="995" spans="1:100" x14ac:dyDescent="0.25">
      <c r="A995">
        <v>2815</v>
      </c>
      <c r="B995" t="s">
        <v>1399</v>
      </c>
      <c r="C995" s="22">
        <v>3</v>
      </c>
      <c r="D995" s="17">
        <v>4.4310052650492677</v>
      </c>
      <c r="E995" s="17">
        <v>-0.26877140186825427</v>
      </c>
      <c r="F995" s="17">
        <v>0.71403817695465133</v>
      </c>
      <c r="G995" s="17">
        <v>0.64659194420846644</v>
      </c>
      <c r="H995" s="17">
        <v>0.16824886101885644</v>
      </c>
      <c r="I995" s="17">
        <v>0</v>
      </c>
      <c r="J995" s="17">
        <v>10.094931661131389</v>
      </c>
      <c r="K995" s="17">
        <v>0.16824886101885644</v>
      </c>
      <c r="L995" s="17">
        <v>-1.0000000000000018</v>
      </c>
      <c r="M995" s="17">
        <v>-1.0000000000000018</v>
      </c>
      <c r="N995" s="17">
        <v>3.3649772203771295</v>
      </c>
      <c r="O995" s="17">
        <v>15.172528870389119</v>
      </c>
      <c r="P995" s="17">
        <v>-2.0975397437995142</v>
      </c>
      <c r="Q995" s="17">
        <v>5.3142324715452496</v>
      </c>
      <c r="R995" s="17">
        <v>1.5238031753727457</v>
      </c>
      <c r="S995" s="17">
        <v>0.33333333333333404</v>
      </c>
      <c r="T995" s="17">
        <v>0.3350251715577155</v>
      </c>
      <c r="U995" s="17">
        <v>0.21381624718232617</v>
      </c>
      <c r="V995" s="17">
        <v>-3.9795570239808918E-2</v>
      </c>
      <c r="W995" s="17">
        <v>26.965212832588403</v>
      </c>
      <c r="X995" s="17">
        <v>1.1182930493870249</v>
      </c>
      <c r="Y995" s="17">
        <v>-1.0000000000000018</v>
      </c>
      <c r="Z995" s="17">
        <v>-1.0000000000000018</v>
      </c>
      <c r="AA995" s="17">
        <v>54.706538349057126</v>
      </c>
      <c r="AB995" s="17">
        <v>0.31935879324138339</v>
      </c>
      <c r="AC995" s="17">
        <v>0.18673928845730911</v>
      </c>
      <c r="AD995" s="17">
        <v>1.8252365123227657E-2</v>
      </c>
      <c r="AE995" s="17">
        <v>26.217522341095989</v>
      </c>
      <c r="AF995" s="17">
        <v>0.38461538461538464</v>
      </c>
      <c r="AG995" s="17">
        <v>-1.0000000000000018</v>
      </c>
      <c r="AH995" s="17">
        <v>-1.0000000000000018</v>
      </c>
      <c r="AI995" s="17">
        <v>4.3029950877526563E-3</v>
      </c>
      <c r="AJ995" s="17">
        <v>-3.9795570239808918E-2</v>
      </c>
      <c r="AK995" s="17">
        <v>-0.12510438778111424</v>
      </c>
      <c r="AL995" s="17">
        <v>0.10204405003981393</v>
      </c>
      <c r="AM995" s="17">
        <v>0.19972960389412076</v>
      </c>
      <c r="AN995" s="17">
        <v>-0.26558360750670323</v>
      </c>
      <c r="AO995" s="17">
        <v>4.3677181584474472</v>
      </c>
      <c r="AP995" s="17">
        <v>-6.1293699374685167</v>
      </c>
      <c r="AQ995" s="17">
        <v>37.060144493719775</v>
      </c>
      <c r="AR995" s="17">
        <v>0.84237918183356575</v>
      </c>
      <c r="AS995" s="17">
        <v>1.2865419104058806</v>
      </c>
      <c r="AT995" s="17">
        <v>-1.0000000000000018</v>
      </c>
      <c r="AU995" s="17">
        <v>-1.0000000000000018</v>
      </c>
      <c r="AV995" s="17">
        <v>2.1703951195812117</v>
      </c>
      <c r="AW995" s="17">
        <v>63.749697281977767</v>
      </c>
      <c r="AX995" s="17">
        <v>59.856200159751914</v>
      </c>
      <c r="AY995" s="17">
        <v>9.5352810879272831E-2</v>
      </c>
      <c r="AZ995" s="17">
        <v>-9.6004156056255425</v>
      </c>
      <c r="BA995" s="22">
        <v>1473.390184290454</v>
      </c>
      <c r="CU995" t="e">
        <v>#N/A</v>
      </c>
      <c r="CV995" t="e">
        <v>#N/A</v>
      </c>
    </row>
    <row r="996" spans="1:100" x14ac:dyDescent="0.25">
      <c r="A996">
        <v>2819</v>
      </c>
      <c r="B996" t="s">
        <v>1400</v>
      </c>
      <c r="C996" s="22">
        <v>3</v>
      </c>
      <c r="D996" s="17">
        <v>3.4195613655003627</v>
      </c>
      <c r="E996" s="17">
        <v>-1.2795233573424752E-2</v>
      </c>
      <c r="F996" s="17">
        <v>-0.10265347464524377</v>
      </c>
      <c r="G996" s="17">
        <v>-0.10265347464524377</v>
      </c>
      <c r="H996" s="17">
        <v>4.0317497887610181E-2</v>
      </c>
      <c r="I996" s="17">
        <v>0</v>
      </c>
      <c r="J996" s="17">
        <v>2.419049873256609</v>
      </c>
      <c r="K996" s="17">
        <v>4.0317497887610181E-2</v>
      </c>
      <c r="L996" s="17">
        <v>-1.0000000000000007</v>
      </c>
      <c r="M996" s="17">
        <v>-1.0000000000000007</v>
      </c>
      <c r="N996" s="17">
        <v>0.80634995775220275</v>
      </c>
      <c r="O996" s="17">
        <v>5.735957764111733</v>
      </c>
      <c r="P996" s="17">
        <v>0.72787917047642914</v>
      </c>
      <c r="Q996" s="17">
        <v>-1.4537738366111091E-2</v>
      </c>
      <c r="R996" s="17">
        <v>5.4149321914679249E-2</v>
      </c>
      <c r="S996" s="17">
        <v>0.33333333333333348</v>
      </c>
      <c r="T996" s="17">
        <v>0.2710846621367578</v>
      </c>
      <c r="U996" s="17">
        <v>0.11526880658490188</v>
      </c>
      <c r="V996" s="17">
        <v>-2.349115358611304E-3</v>
      </c>
      <c r="W996" s="17">
        <v>27.080807552350873</v>
      </c>
      <c r="X996" s="17">
        <v>0.94883236057384579</v>
      </c>
      <c r="Y996" s="17">
        <v>-1.0000000000000007</v>
      </c>
      <c r="Z996" s="17">
        <v>-1.0000000000000007</v>
      </c>
      <c r="AA996" s="17">
        <v>25.679511969421732</v>
      </c>
      <c r="AB996" s="17">
        <v>-0.20211852441077982</v>
      </c>
      <c r="AC996" s="17">
        <v>0.11827972921022037</v>
      </c>
      <c r="AD996" s="17">
        <v>5.4729897103683318E-2</v>
      </c>
      <c r="AE996" s="17">
        <v>-1.4554449048438047</v>
      </c>
      <c r="AF996" s="17">
        <v>8.3333333333333329E-2</v>
      </c>
      <c r="AG996" s="17">
        <v>-1.0000000000000007</v>
      </c>
      <c r="AH996" s="17">
        <v>-1.0000000000000007</v>
      </c>
      <c r="AI996" s="17">
        <v>0</v>
      </c>
      <c r="AJ996" s="17">
        <v>-2.349115358611304E-3</v>
      </c>
      <c r="AK996" s="17">
        <v>0.77462550289659882</v>
      </c>
      <c r="AL996" s="17">
        <v>4.7765498819939023E-2</v>
      </c>
      <c r="AM996" s="17">
        <v>0.53111510241655235</v>
      </c>
      <c r="AN996" s="17">
        <v>-0.27714274028681218</v>
      </c>
      <c r="AO996" s="17">
        <v>17.151005074896798</v>
      </c>
      <c r="AP996" s="17">
        <v>-6.6897410130706092</v>
      </c>
      <c r="AQ996" s="17">
        <v>29.499857425607495</v>
      </c>
      <c r="AR996" s="17">
        <v>0.71733768669638232</v>
      </c>
      <c r="AS996" s="17">
        <v>0.98914985846145598</v>
      </c>
      <c r="AT996" s="17">
        <v>-1.0000000000000007</v>
      </c>
      <c r="AU996" s="17">
        <v>-1.0000000000000007</v>
      </c>
      <c r="AV996" s="17">
        <v>-4.8504152730564506E-2</v>
      </c>
      <c r="AW996" s="17">
        <v>24.725728720462875</v>
      </c>
      <c r="AX996" s="17">
        <v>24.490817184601738</v>
      </c>
      <c r="AY996" s="17">
        <v>-0.1275045892801854</v>
      </c>
      <c r="AZ996" s="17">
        <v>-82.634994771563086</v>
      </c>
      <c r="BA996" s="22">
        <v>1306.8585484689488</v>
      </c>
      <c r="CU996" t="e">
        <v>#N/A</v>
      </c>
      <c r="CV996" t="e">
        <v>#N/A</v>
      </c>
    </row>
    <row r="997" spans="1:100" x14ac:dyDescent="0.25">
      <c r="A997">
        <v>2823</v>
      </c>
      <c r="B997" t="s">
        <v>1401</v>
      </c>
      <c r="C997" s="22">
        <v>3</v>
      </c>
      <c r="D997" s="17">
        <v>4.7468933289242923</v>
      </c>
      <c r="E997" s="17">
        <v>5.9434443327430926E-3</v>
      </c>
      <c r="F997" s="17">
        <v>8.5684973706415359</v>
      </c>
      <c r="G997" s="17">
        <v>8.5684973706415359</v>
      </c>
      <c r="H997" s="17">
        <v>0.30519147117836354</v>
      </c>
      <c r="I997" s="17">
        <v>0</v>
      </c>
      <c r="J997" s="17">
        <v>18.311488270701819</v>
      </c>
      <c r="K997" s="17">
        <v>0.30519147117836354</v>
      </c>
      <c r="L997" s="17">
        <v>-1.000000000000004</v>
      </c>
      <c r="M997" s="17">
        <v>-1.000000000000004</v>
      </c>
      <c r="N997" s="17">
        <v>6.1038294235672739</v>
      </c>
      <c r="O997" s="17">
        <v>31.626878970267654</v>
      </c>
      <c r="P997" s="17">
        <v>-0.63579618881106192</v>
      </c>
      <c r="Q997" s="17">
        <v>21.132982991329214</v>
      </c>
      <c r="R997" s="17">
        <v>6.7792076443290892</v>
      </c>
      <c r="S997" s="17">
        <v>0.33333333333333454</v>
      </c>
      <c r="T997" s="17">
        <v>0.23333837778499969</v>
      </c>
      <c r="U997" s="17">
        <v>-0.1042389856210575</v>
      </c>
      <c r="V997" s="17">
        <v>-1.6611895969908627E-2</v>
      </c>
      <c r="W997" s="17">
        <v>5.6251743339601887</v>
      </c>
      <c r="X997" s="17">
        <v>-0.35968413404963528</v>
      </c>
      <c r="Y997" s="17">
        <v>-1.000000000000004</v>
      </c>
      <c r="Z997" s="17">
        <v>-1.000000000000004</v>
      </c>
      <c r="AA997" s="17">
        <v>69.855880293047576</v>
      </c>
      <c r="AB997" s="17">
        <v>0.30279770879773799</v>
      </c>
      <c r="AC997" s="17">
        <v>0.30285526610709118</v>
      </c>
      <c r="AD997" s="17">
        <v>0.54337699139033757</v>
      </c>
      <c r="AE997" s="17">
        <v>57.451498314758318</v>
      </c>
      <c r="AF997" s="17">
        <v>0.84615384615384615</v>
      </c>
      <c r="AG997" s="17">
        <v>-1.000000000000004</v>
      </c>
      <c r="AH997" s="17">
        <v>-1.000000000000004</v>
      </c>
      <c r="AI997" s="17">
        <v>0.1234724338813937</v>
      </c>
      <c r="AJ997" s="17">
        <v>-1.6611895969908627E-2</v>
      </c>
      <c r="AK997" s="17">
        <v>-0.12881759243641203</v>
      </c>
      <c r="AL997" s="17">
        <v>0.14510053529344114</v>
      </c>
      <c r="AM997" s="17">
        <v>0.50164012163947824</v>
      </c>
      <c r="AN997" s="17">
        <v>8.3876081013141202E-2</v>
      </c>
      <c r="AO997" s="17">
        <v>11.896915078804895</v>
      </c>
      <c r="AP997" s="17">
        <v>2.8224047017957354</v>
      </c>
      <c r="AQ997" s="17">
        <v>23.936662604662001</v>
      </c>
      <c r="AR997" s="17">
        <v>0.44582082952736835</v>
      </c>
      <c r="AS997" s="17">
        <v>-5.449266287127208E-2</v>
      </c>
      <c r="AT997" s="17">
        <v>-1.000000000000004</v>
      </c>
      <c r="AU997" s="17">
        <v>-1.000000000000004</v>
      </c>
      <c r="AV997" s="17">
        <v>15.347705014970625</v>
      </c>
      <c r="AW997" s="17">
        <v>104.30516396511099</v>
      </c>
      <c r="AX997" s="17">
        <v>105.11342304574802</v>
      </c>
      <c r="AY997" s="17">
        <v>0.14773644259074983</v>
      </c>
      <c r="AZ997" s="17">
        <v>34.678443560054227</v>
      </c>
      <c r="BA997" s="22">
        <v>1526.7806663694519</v>
      </c>
      <c r="CU997" t="e">
        <v>#N/A</v>
      </c>
      <c r="CV997" t="e">
        <v>#N/A</v>
      </c>
    </row>
    <row r="998" spans="1:100" x14ac:dyDescent="0.25">
      <c r="A998">
        <v>2825</v>
      </c>
      <c r="B998" t="s">
        <v>1402</v>
      </c>
      <c r="C998" s="22">
        <v>3</v>
      </c>
      <c r="D998" s="17">
        <v>4.3423695800668725</v>
      </c>
      <c r="E998" s="17">
        <v>-2.5690946997414706E-3</v>
      </c>
      <c r="F998" s="17">
        <v>3.8611765047415637E-6</v>
      </c>
      <c r="G998" s="17">
        <v>3.8611765047415637E-6</v>
      </c>
      <c r="H998" s="17">
        <v>0.21990590959051387</v>
      </c>
      <c r="I998" s="17">
        <v>0</v>
      </c>
      <c r="J998" s="17">
        <v>13.194354575430829</v>
      </c>
      <c r="K998" s="17">
        <v>0.21990590959051387</v>
      </c>
      <c r="L998" s="17">
        <v>-1.0000000000000009</v>
      </c>
      <c r="M998" s="17">
        <v>-1.0000000000000009</v>
      </c>
      <c r="N998" s="17">
        <v>4.3981181918102763</v>
      </c>
      <c r="O998" s="17">
        <v>17.536728016674207</v>
      </c>
      <c r="P998" s="17">
        <v>-0.13123771188885813</v>
      </c>
      <c r="Q998" s="17">
        <v>-0.94480436845739169</v>
      </c>
      <c r="R998" s="17">
        <v>-0.32953050067283662</v>
      </c>
      <c r="S998" s="17">
        <v>0.33333333333333365</v>
      </c>
      <c r="T998" s="17">
        <v>0.17815200983668431</v>
      </c>
      <c r="U998" s="17">
        <v>-7.125129211435291E-2</v>
      </c>
      <c r="V998" s="17">
        <v>-2.929947384882357E-2</v>
      </c>
      <c r="W998" s="17">
        <v>7.6411467046531021</v>
      </c>
      <c r="X998" s="17">
        <v>-0.311540597860955</v>
      </c>
      <c r="Y998" s="17">
        <v>-1.0000000000000009</v>
      </c>
      <c r="Z998" s="17">
        <v>-1.0000000000000009</v>
      </c>
      <c r="AA998" s="17">
        <v>20.207056256446037</v>
      </c>
      <c r="AB998" s="17">
        <v>-1.7154347158093622E-2</v>
      </c>
      <c r="AC998" s="17">
        <v>1.6711901141214243E-2</v>
      </c>
      <c r="AD998" s="17">
        <v>0.25835124706619461</v>
      </c>
      <c r="AE998" s="17">
        <v>12.895440052465759</v>
      </c>
      <c r="AF998" s="17">
        <v>0.125</v>
      </c>
      <c r="AG998" s="17">
        <v>-1.0000000000000009</v>
      </c>
      <c r="AH998" s="17">
        <v>-1.0000000000000009</v>
      </c>
      <c r="AI998" s="17">
        <v>-6.4092845048973413E-3</v>
      </c>
      <c r="AJ998" s="17">
        <v>-2.929947384882357E-2</v>
      </c>
      <c r="AK998" s="17">
        <v>5.2258269076536426E-2</v>
      </c>
      <c r="AL998" s="17">
        <v>-1.0344121515706121E-3</v>
      </c>
      <c r="AM998" s="17">
        <v>0.2695376700813274</v>
      </c>
      <c r="AN998" s="17">
        <v>-8.8295726726377713E-2</v>
      </c>
      <c r="AO998" s="17">
        <v>6.9997330974158674</v>
      </c>
      <c r="AP998" s="17">
        <v>-2.2125652289172963</v>
      </c>
      <c r="AQ998" s="17">
        <v>20.835501280083946</v>
      </c>
      <c r="AR998" s="17">
        <v>0.41093457720684196</v>
      </c>
      <c r="AS998" s="17">
        <v>-9.1634688270441578E-2</v>
      </c>
      <c r="AT998" s="17">
        <v>-1.0000000000000009</v>
      </c>
      <c r="AU998" s="17">
        <v>-1.0000000000000009</v>
      </c>
      <c r="AV998" s="17">
        <v>-0.32952663949633176</v>
      </c>
      <c r="AW998" s="17">
        <v>35.531219044202921</v>
      </c>
      <c r="AX998" s="17">
        <v>32.47308596922263</v>
      </c>
      <c r="AY998" s="17">
        <v>-0.12942189754898939</v>
      </c>
      <c r="AZ998" s="17">
        <v>-44.123329003693584</v>
      </c>
      <c r="BA998" s="22">
        <v>1417.3357512011548</v>
      </c>
      <c r="CU998" t="e">
        <v>#N/A</v>
      </c>
      <c r="CV998" t="e">
        <v>#N/A</v>
      </c>
    </row>
    <row r="999" spans="1:100" x14ac:dyDescent="0.25">
      <c r="A999">
        <v>2826</v>
      </c>
      <c r="B999" t="s">
        <v>1403</v>
      </c>
      <c r="C999" s="22">
        <v>3</v>
      </c>
      <c r="D999" s="17">
        <v>5.230706858632435</v>
      </c>
      <c r="E999" s="17">
        <v>-4.4525489600852189E-2</v>
      </c>
      <c r="F999" s="17">
        <v>1.8223858682601131</v>
      </c>
      <c r="G999" s="17">
        <v>1.8070553936017053</v>
      </c>
      <c r="H999" s="17">
        <v>0.21381646029988599</v>
      </c>
      <c r="I999" s="17">
        <v>0</v>
      </c>
      <c r="J999" s="17">
        <v>12.828987617993159</v>
      </c>
      <c r="K999" s="17">
        <v>0.21381646029988599</v>
      </c>
      <c r="L999" s="17">
        <v>-1.0000000000000016</v>
      </c>
      <c r="M999" s="17">
        <v>-1.0000000000000016</v>
      </c>
      <c r="N999" s="17">
        <v>4.2763292059977189</v>
      </c>
      <c r="O999" s="17">
        <v>19.866749870227309</v>
      </c>
      <c r="P999" s="17">
        <v>-7.177004288316513E-2</v>
      </c>
      <c r="Q999" s="17">
        <v>7.3405786235512096</v>
      </c>
      <c r="R999" s="17">
        <v>2.3586845038336519</v>
      </c>
      <c r="S999" s="17">
        <v>0.33333333333333381</v>
      </c>
      <c r="T999" s="17">
        <v>0.33333333333333381</v>
      </c>
      <c r="U999" s="17">
        <v>0.20980755342321233</v>
      </c>
      <c r="V999" s="17">
        <v>1.4261519305594508E-2</v>
      </c>
      <c r="W999" s="17">
        <v>27.076771163823544</v>
      </c>
      <c r="X999" s="17">
        <v>1.3776495358931982</v>
      </c>
      <c r="Y999" s="17">
        <v>-1.0000000000000016</v>
      </c>
      <c r="Z999" s="17">
        <v>-1.0000000000000016</v>
      </c>
      <c r="AA999" s="17">
        <v>55.77351856355321</v>
      </c>
      <c r="AB999" s="17">
        <v>0.28931121198740184</v>
      </c>
      <c r="AC999" s="17">
        <v>1.5434491636242859E-2</v>
      </c>
      <c r="AD999" s="17">
        <v>0.22201555429427544</v>
      </c>
      <c r="AE999" s="17">
        <v>26.338062895896012</v>
      </c>
      <c r="AF999" s="17">
        <v>0.66666666666666663</v>
      </c>
      <c r="AG999" s="17">
        <v>-1.0000000000000016</v>
      </c>
      <c r="AH999" s="17">
        <v>-1.0000000000000016</v>
      </c>
      <c r="AI999" s="17">
        <v>5.1509949359392314E-2</v>
      </c>
      <c r="AJ999" s="17">
        <v>1.4261519305594508E-2</v>
      </c>
      <c r="AK999" s="17">
        <v>-0.12354311215634002</v>
      </c>
      <c r="AL999" s="17">
        <v>-6.026949948082249E-2</v>
      </c>
      <c r="AM999" s="17">
        <v>0.21279466085614729</v>
      </c>
      <c r="AN999" s="17">
        <v>8.734572441991259E-2</v>
      </c>
      <c r="AO999" s="17">
        <v>4.7021509606219842</v>
      </c>
      <c r="AP999" s="17">
        <v>1.8822956130937032</v>
      </c>
      <c r="AQ999" s="17">
        <v>39.905758781816715</v>
      </c>
      <c r="AR999" s="17">
        <v>0.89073573939547446</v>
      </c>
      <c r="AS999" s="17">
        <v>1.5914659961930837</v>
      </c>
      <c r="AT999" s="17">
        <v>-1.0000000000000016</v>
      </c>
      <c r="AU999" s="17">
        <v>-1.0000000000000016</v>
      </c>
      <c r="AV999" s="17">
        <v>4.1657398974353592</v>
      </c>
      <c r="AW999" s="17">
        <v>77.522564046874166</v>
      </c>
      <c r="AX999" s="17">
        <v>79.978914964621481</v>
      </c>
      <c r="AY999" s="17">
        <v>0.25237911956931619</v>
      </c>
      <c r="AZ999" s="17">
        <v>-7.850711946160974</v>
      </c>
      <c r="BA999" s="22">
        <v>1512.9779476423403</v>
      </c>
      <c r="CU999" t="e">
        <v>#N/A</v>
      </c>
      <c r="CV999" t="e">
        <v>#N/A</v>
      </c>
    </row>
    <row r="1000" spans="1:100" x14ac:dyDescent="0.25">
      <c r="A1000">
        <v>2827</v>
      </c>
      <c r="B1000" t="s">
        <v>1404</v>
      </c>
      <c r="C1000" s="22">
        <v>3</v>
      </c>
      <c r="D1000" s="17">
        <v>5.0205123611819555</v>
      </c>
      <c r="E1000" s="17">
        <v>-1.5191102201878304E-3</v>
      </c>
      <c r="F1000" s="17">
        <v>-0.23567651270105366</v>
      </c>
      <c r="G1000" s="17">
        <v>-0.27481113430265552</v>
      </c>
      <c r="H1000" s="17">
        <v>-0.10202031918535719</v>
      </c>
      <c r="I1000" s="17">
        <v>0</v>
      </c>
      <c r="J1000" s="17">
        <v>-6.1212191511214309</v>
      </c>
      <c r="K1000" s="17">
        <v>-0.10202031918535719</v>
      </c>
      <c r="L1000" s="17">
        <v>-0.99999999999999989</v>
      </c>
      <c r="M1000" s="17">
        <v>-0.99999999999999989</v>
      </c>
      <c r="N1000" s="17">
        <v>-2.0404063837071438</v>
      </c>
      <c r="O1000" s="17">
        <v>-1.3755179242421232</v>
      </c>
      <c r="P1000" s="17">
        <v>-0.41612075518969172</v>
      </c>
      <c r="Q1000" s="17">
        <v>-0.55185984275365729</v>
      </c>
      <c r="R1000" s="17">
        <v>-0.22409110990750369</v>
      </c>
      <c r="S1000" s="17">
        <v>0.33333333333333376</v>
      </c>
      <c r="T1000" s="17">
        <v>0.45362637358590507</v>
      </c>
      <c r="U1000" s="17">
        <v>-0.1886497579858013</v>
      </c>
      <c r="V1000" s="17">
        <v>0</v>
      </c>
      <c r="W1000" s="17">
        <v>28.013210724751797</v>
      </c>
      <c r="X1000" s="17">
        <v>0.24098621162973244</v>
      </c>
      <c r="Y1000" s="17">
        <v>-0.99999999999999989</v>
      </c>
      <c r="Z1000" s="17">
        <v>-0.99999999999999989</v>
      </c>
      <c r="AA1000" s="17">
        <v>35.354383760792466</v>
      </c>
      <c r="AB1000" s="17">
        <v>0.22889469985446023</v>
      </c>
      <c r="AC1000" s="17">
        <v>-6.4984597866771854E-2</v>
      </c>
      <c r="AD1000" s="17">
        <v>-1.260481906872421E-2</v>
      </c>
      <c r="AE1000" s="17">
        <v>7.5652641459482046</v>
      </c>
      <c r="AF1000" s="17">
        <v>0.25</v>
      </c>
      <c r="AG1000" s="17">
        <v>-0.99999999999999989</v>
      </c>
      <c r="AH1000" s="17">
        <v>-0.99999999999999989</v>
      </c>
      <c r="AI1000" s="17">
        <v>0</v>
      </c>
      <c r="AJ1000" s="17">
        <v>0</v>
      </c>
      <c r="AK1000" s="17">
        <v>8.7961702193867439E-2</v>
      </c>
      <c r="AL1000" s="17">
        <v>-0.2281747238074911</v>
      </c>
      <c r="AM1000" s="17">
        <v>-0.10179039326918929</v>
      </c>
      <c r="AN1000" s="17">
        <v>0.21435334841812459</v>
      </c>
      <c r="AO1000" s="17">
        <v>-2.1049513207603967</v>
      </c>
      <c r="AP1000" s="17">
        <v>4.2179600914156632</v>
      </c>
      <c r="AQ1000" s="17">
        <v>21.891991573630364</v>
      </c>
      <c r="AR1000" s="17">
        <v>0.59830994893343736</v>
      </c>
      <c r="AS1000" s="17">
        <v>0.13896589244437518</v>
      </c>
      <c r="AT1000" s="17">
        <v>-0.99999999999999989</v>
      </c>
      <c r="AU1000" s="17">
        <v>-0.99999999999999989</v>
      </c>
      <c r="AV1000" s="17">
        <v>-0.49890224421015911</v>
      </c>
      <c r="AW1000" s="17">
        <v>38.196825927966024</v>
      </c>
      <c r="AX1000" s="17">
        <v>38.196825927966024</v>
      </c>
      <c r="AY1000" s="17">
        <v>0.17036952561219687</v>
      </c>
      <c r="AZ1000" s="17">
        <v>4.4559616632487558</v>
      </c>
      <c r="BA1000" s="22">
        <v>1389.2929579694746</v>
      </c>
      <c r="CU1000" t="e">
        <v>#N/A</v>
      </c>
      <c r="CV1000" t="e">
        <v>#N/A</v>
      </c>
    </row>
    <row r="1001" spans="1:100" x14ac:dyDescent="0.25">
      <c r="A1001">
        <v>2830</v>
      </c>
      <c r="B1001" t="s">
        <v>1405</v>
      </c>
      <c r="C1001" s="22">
        <v>3</v>
      </c>
      <c r="D1001" s="17">
        <v>3.7434675682006535</v>
      </c>
      <c r="E1001" s="17">
        <v>-0.27254052037565119</v>
      </c>
      <c r="F1001" s="17">
        <v>0.34660429858337316</v>
      </c>
      <c r="G1001" s="17">
        <v>0.27218502544693546</v>
      </c>
      <c r="H1001" s="17">
        <v>0.37183699026789063</v>
      </c>
      <c r="I1001" s="17">
        <v>0</v>
      </c>
      <c r="J1001" s="17">
        <v>22.310219416073441</v>
      </c>
      <c r="K1001" s="17">
        <v>0.37183699026789063</v>
      </c>
      <c r="L1001" s="17">
        <v>-1.0000000000000016</v>
      </c>
      <c r="M1001" s="17">
        <v>-1.0000000000000016</v>
      </c>
      <c r="N1001" s="17">
        <v>7.4367398053578082</v>
      </c>
      <c r="O1001" s="17">
        <v>26.32587200972101</v>
      </c>
      <c r="P1001" s="17">
        <v>-1.0720204430587359</v>
      </c>
      <c r="Q1001" s="17">
        <v>-4.4204963159900273E-2</v>
      </c>
      <c r="R1001" s="17">
        <v>-0.182147744332044</v>
      </c>
      <c r="S1001" s="17">
        <v>0.3333333333333337</v>
      </c>
      <c r="T1001" s="17">
        <v>0.3333333333333337</v>
      </c>
      <c r="U1001" s="17">
        <v>0.55576944650232474</v>
      </c>
      <c r="V1001" s="17">
        <v>0.21754989610198192</v>
      </c>
      <c r="W1001" s="17">
        <v>42.725960760123328</v>
      </c>
      <c r="X1001" s="17">
        <v>3.8232068390199663</v>
      </c>
      <c r="Y1001" s="17">
        <v>-1.0000000000000016</v>
      </c>
      <c r="Z1001" s="17">
        <v>-1.0000000000000016</v>
      </c>
      <c r="AA1001" s="17">
        <v>86.858216055775017</v>
      </c>
      <c r="AB1001" s="17">
        <v>0.25343232947205618</v>
      </c>
      <c r="AC1001" s="17">
        <v>0.2632903835694802</v>
      </c>
      <c r="AD1001" s="17">
        <v>0.36956534775813826</v>
      </c>
      <c r="AE1001" s="17">
        <v>44.314403039983716</v>
      </c>
      <c r="AF1001" s="17">
        <v>0.9375</v>
      </c>
      <c r="AG1001" s="17">
        <v>-1.0000000000000016</v>
      </c>
      <c r="AH1001" s="17">
        <v>-1.0000000000000016</v>
      </c>
      <c r="AI1001" s="17">
        <v>-5.6002783464156096E-2</v>
      </c>
      <c r="AJ1001" s="17">
        <v>0.21754989610198192</v>
      </c>
      <c r="AK1001" s="17">
        <v>0.24582646731532629</v>
      </c>
      <c r="AL1001" s="17">
        <v>-2.9531445426742554E-2</v>
      </c>
      <c r="AM1001" s="17">
        <v>5.8856230589050443E-2</v>
      </c>
      <c r="AN1001" s="17">
        <v>0.4166977296974837</v>
      </c>
      <c r="AO1001" s="17">
        <v>2.7005381013028926</v>
      </c>
      <c r="AP1001" s="17">
        <v>10.269786015303378</v>
      </c>
      <c r="AQ1001" s="17">
        <v>65.036180176196723</v>
      </c>
      <c r="AR1001" s="17">
        <v>1.4399860092709742</v>
      </c>
      <c r="AS1001" s="17">
        <v>4.195043829287858</v>
      </c>
      <c r="AT1001" s="17">
        <v>-1.0000000000000016</v>
      </c>
      <c r="AU1001" s="17">
        <v>-1.0000000000000016</v>
      </c>
      <c r="AV1001" s="17">
        <v>9.0037281114890233E-2</v>
      </c>
      <c r="AW1001" s="17">
        <v>123.45387408079939</v>
      </c>
      <c r="AX1001" s="17">
        <v>144.0888080217145</v>
      </c>
      <c r="AY1001" s="17">
        <v>0.51623916967340344</v>
      </c>
      <c r="AZ1001" s="17">
        <v>43.981311004153248</v>
      </c>
      <c r="BA1001" s="22">
        <v>1547.5020599049149</v>
      </c>
      <c r="CU1001" t="e">
        <v>#N/A</v>
      </c>
      <c r="CV1001" t="e">
        <v>#N/A</v>
      </c>
    </row>
    <row r="1002" spans="1:100" x14ac:dyDescent="0.25">
      <c r="A1002">
        <v>2832</v>
      </c>
      <c r="B1002" t="s">
        <v>1406</v>
      </c>
      <c r="C1002" s="22">
        <v>3</v>
      </c>
      <c r="D1002" s="17">
        <v>5.0688217716237336</v>
      </c>
      <c r="E1002" s="17">
        <v>-3.6318273461995551E-2</v>
      </c>
      <c r="F1002" s="17">
        <v>-0.40138153625395878</v>
      </c>
      <c r="G1002" s="17">
        <v>-0.4134876274079573</v>
      </c>
      <c r="H1002" s="17">
        <v>0.40944339229015531</v>
      </c>
      <c r="I1002" s="17">
        <v>0</v>
      </c>
      <c r="J1002" s="17">
        <v>24.566603537409321</v>
      </c>
      <c r="K1002" s="17">
        <v>0.40944339229015531</v>
      </c>
      <c r="L1002" s="17">
        <v>-0.99999999999999978</v>
      </c>
      <c r="M1002" s="17">
        <v>-0.99999999999999978</v>
      </c>
      <c r="N1002" s="17">
        <v>8.1888678458031041</v>
      </c>
      <c r="O1002" s="17">
        <v>29.221937681625072</v>
      </c>
      <c r="P1002" s="17">
        <v>0.7712942430052897</v>
      </c>
      <c r="Q1002" s="17">
        <v>0.85141429492573584</v>
      </c>
      <c r="R1002" s="17">
        <v>0.36479863828690851</v>
      </c>
      <c r="S1002" s="17">
        <v>0.33333333333333326</v>
      </c>
      <c r="T1002" s="17">
        <v>0.33333333333333326</v>
      </c>
      <c r="U1002" s="17">
        <v>0.33310485700162573</v>
      </c>
      <c r="V1002" s="17">
        <v>0.13280311162058855</v>
      </c>
      <c r="W1002" s="17">
        <v>28.925249719948997</v>
      </c>
      <c r="X1002" s="17">
        <v>2.3864613721065444</v>
      </c>
      <c r="Y1002" s="17">
        <v>-0.99999999999999978</v>
      </c>
      <c r="Z1002" s="17">
        <v>-0.99999999999999978</v>
      </c>
      <c r="AA1002" s="17">
        <v>84.069297819530277</v>
      </c>
      <c r="AB1002" s="17">
        <v>0.30710452369713148</v>
      </c>
      <c r="AC1002" s="17">
        <v>0.43267128928149046</v>
      </c>
      <c r="AD1002" s="17">
        <v>0.35580917624726371</v>
      </c>
      <c r="AE1002" s="17">
        <v>54.779249461294285</v>
      </c>
      <c r="AF1002" s="17">
        <v>0.94117647058823528</v>
      </c>
      <c r="AG1002" s="17">
        <v>-0.99999999999999978</v>
      </c>
      <c r="AH1002" s="17">
        <v>-0.99999999999999978</v>
      </c>
      <c r="AI1002" s="17">
        <v>6.3511408062231593E-3</v>
      </c>
      <c r="AJ1002" s="17">
        <v>0.13280311162058855</v>
      </c>
      <c r="AK1002" s="17">
        <v>0.33464161606428977</v>
      </c>
      <c r="AL1002" s="17">
        <v>-0.19206682201057435</v>
      </c>
      <c r="AM1002" s="17">
        <v>0.12317650987504858</v>
      </c>
      <c r="AN1002" s="17">
        <v>-0.15153946296082438</v>
      </c>
      <c r="AO1002" s="17">
        <v>4.7526208271976653</v>
      </c>
      <c r="AP1002" s="17">
        <v>-4.7488206840734826</v>
      </c>
      <c r="AQ1002" s="17">
        <v>53.491853257358315</v>
      </c>
      <c r="AR1002" s="17">
        <v>1.1325746352888815</v>
      </c>
      <c r="AS1002" s="17">
        <v>2.7959047643967008</v>
      </c>
      <c r="AT1002" s="17">
        <v>-0.99999999999999978</v>
      </c>
      <c r="AU1002" s="17">
        <v>-0.99999999999999978</v>
      </c>
      <c r="AV1002" s="17">
        <v>-4.8688989121048271E-2</v>
      </c>
      <c r="AW1002" s="17">
        <v>108.54241481708178</v>
      </c>
      <c r="AX1002" s="17">
        <v>121.94974879526514</v>
      </c>
      <c r="AY1002" s="17">
        <v>0.40885031332633343</v>
      </c>
      <c r="AZ1002" s="17">
        <v>35.676837581695551</v>
      </c>
      <c r="BA1002" s="22">
        <v>1590.4565051275858</v>
      </c>
      <c r="CU1002" t="e">
        <v>#N/A</v>
      </c>
      <c r="CV1002" t="e">
        <v>#N/A</v>
      </c>
    </row>
    <row r="1003" spans="1:100" x14ac:dyDescent="0.25">
      <c r="A1003">
        <v>2834</v>
      </c>
      <c r="B1003" t="s">
        <v>1407</v>
      </c>
      <c r="C1003" s="22">
        <v>3</v>
      </c>
      <c r="D1003" s="17">
        <v>5.3035697411867488</v>
      </c>
      <c r="E1003" s="17">
        <v>0.10573785852152308</v>
      </c>
      <c r="F1003" s="17">
        <v>-0.34090056109481304</v>
      </c>
      <c r="G1003" s="17">
        <v>-0.31389989433417942</v>
      </c>
      <c r="H1003" s="17">
        <v>0.26920715727310479</v>
      </c>
      <c r="I1003" s="17">
        <v>0</v>
      </c>
      <c r="J1003" s="17">
        <v>16.152429436386285</v>
      </c>
      <c r="K1003" s="17">
        <v>0.26920715727310479</v>
      </c>
      <c r="L1003" s="17">
        <v>-1.0000000000000007</v>
      </c>
      <c r="M1003" s="17">
        <v>-1.0000000000000007</v>
      </c>
      <c r="N1003" s="17">
        <v>5.3841431454620947</v>
      </c>
      <c r="O1003" s="17">
        <v>21.14209928323886</v>
      </c>
      <c r="P1003" s="17">
        <v>-0.49993257908851546</v>
      </c>
      <c r="Q1003" s="17">
        <v>0.34823463576420843</v>
      </c>
      <c r="R1003" s="17">
        <v>-5.5909852324545761E-2</v>
      </c>
      <c r="S1003" s="17">
        <v>0.33333333333333343</v>
      </c>
      <c r="T1003" s="17">
        <v>0.33333333333333343</v>
      </c>
      <c r="U1003" s="17">
        <v>0.35318736286115687</v>
      </c>
      <c r="V1003" s="17">
        <v>0.29257066458030273</v>
      </c>
      <c r="W1003" s="17">
        <v>41.728701473400882</v>
      </c>
      <c r="X1003" s="17">
        <v>3.5656329483200073</v>
      </c>
      <c r="Y1003" s="17">
        <v>-1.0000000000000007</v>
      </c>
      <c r="Z1003" s="17">
        <v>-1.0000000000000007</v>
      </c>
      <c r="AA1003" s="17">
        <v>74.815191014603485</v>
      </c>
      <c r="AB1003" s="17">
        <v>0.23239069156569395</v>
      </c>
      <c r="AC1003" s="17">
        <v>0.3024173150099298</v>
      </c>
      <c r="AD1003" s="17">
        <v>0.12803998129491986</v>
      </c>
      <c r="AE1003" s="17">
        <v>33.142399393527178</v>
      </c>
      <c r="AF1003" s="17">
        <v>0.72222222222222221</v>
      </c>
      <c r="AG1003" s="17">
        <v>-1.0000000000000007</v>
      </c>
      <c r="AH1003" s="17">
        <v>-1.0000000000000007</v>
      </c>
      <c r="AI1003" s="17">
        <v>-8.2475458043637859E-3</v>
      </c>
      <c r="AJ1003" s="17">
        <v>0.29257066458030273</v>
      </c>
      <c r="AK1003" s="17">
        <v>5.6283934131182191E-3</v>
      </c>
      <c r="AL1003" s="17">
        <v>0.58735681330123202</v>
      </c>
      <c r="AM1003" s="17">
        <v>0.2389478789284093</v>
      </c>
      <c r="AN1003" s="17">
        <v>0.25422101248342521</v>
      </c>
      <c r="AO1003" s="17">
        <v>6.0018389402758228</v>
      </c>
      <c r="AP1003" s="17">
        <v>9.2923093785917832</v>
      </c>
      <c r="AQ1003" s="17">
        <v>57.881130909787167</v>
      </c>
      <c r="AR1003" s="17">
        <v>1.3124246941081266</v>
      </c>
      <c r="AS1003" s="17">
        <v>3.8348401055931132</v>
      </c>
      <c r="AT1003" s="17">
        <v>-1.0000000000000007</v>
      </c>
      <c r="AU1003" s="17">
        <v>-1.0000000000000007</v>
      </c>
      <c r="AV1003" s="17">
        <v>-0.36980974665872557</v>
      </c>
      <c r="AW1003" s="17">
        <v>105.24959967643419</v>
      </c>
      <c r="AX1003" s="17">
        <v>134.34171521837709</v>
      </c>
      <c r="AY1003" s="17">
        <v>0.33526519292715418</v>
      </c>
      <c r="AZ1003" s="17">
        <v>-4.7685134076739522E-2</v>
      </c>
      <c r="BA1003" s="22">
        <v>1535.602664199014</v>
      </c>
      <c r="CU1003" t="e">
        <v>#N/A</v>
      </c>
      <c r="CV1003" t="e">
        <v>#N/A</v>
      </c>
    </row>
    <row r="1004" spans="1:100" x14ac:dyDescent="0.25">
      <c r="A1004">
        <v>2836</v>
      </c>
      <c r="B1004" t="s">
        <v>1408</v>
      </c>
      <c r="C1004" s="22">
        <v>3</v>
      </c>
      <c r="D1004" s="17">
        <v>4.7406672604196807</v>
      </c>
      <c r="E1004" s="17">
        <v>9.7362066061304972E-2</v>
      </c>
      <c r="F1004" s="17">
        <v>0.38439486725846622</v>
      </c>
      <c r="G1004" s="17">
        <v>0.40961604049889644</v>
      </c>
      <c r="H1004" s="17">
        <v>0.36983973512816937</v>
      </c>
      <c r="I1004" s="17">
        <v>0</v>
      </c>
      <c r="J1004" s="17">
        <v>22.190384107690154</v>
      </c>
      <c r="K1004" s="17">
        <v>0.36983973512816937</v>
      </c>
      <c r="L1004" s="17">
        <v>-1.0000000000000007</v>
      </c>
      <c r="M1004" s="17">
        <v>-1.0000000000000007</v>
      </c>
      <c r="N1004" s="17">
        <v>7.3967947025633807</v>
      </c>
      <c r="O1004" s="17">
        <v>27.340667408608727</v>
      </c>
      <c r="P1004" s="17">
        <v>-7.0717492102383345E-2</v>
      </c>
      <c r="Q1004" s="17">
        <v>1.1609056934351893</v>
      </c>
      <c r="R1004" s="17">
        <v>0.35666395914112858</v>
      </c>
      <c r="S1004" s="17">
        <v>0.33333333333333331</v>
      </c>
      <c r="T1004" s="17">
        <v>0.33333333333333331</v>
      </c>
      <c r="U1004" s="17">
        <v>0.25586652730571452</v>
      </c>
      <c r="V1004" s="17">
        <v>-3.7280353078655334E-2</v>
      </c>
      <c r="W1004" s="17">
        <v>20.616524230622275</v>
      </c>
      <c r="X1004" s="17">
        <v>1.0966109222894231</v>
      </c>
      <c r="Y1004" s="17">
        <v>-1.0000000000000007</v>
      </c>
      <c r="Z1004" s="17">
        <v>-1.0000000000000007</v>
      </c>
      <c r="AA1004" s="17">
        <v>65.548629579745096</v>
      </c>
      <c r="AB1004" s="17">
        <v>0.28719439338734642</v>
      </c>
      <c r="AC1004" s="17">
        <v>0.22942253626518042</v>
      </c>
      <c r="AD1004" s="17">
        <v>0.37489189814710794</v>
      </c>
      <c r="AE1004" s="17">
        <v>44.575441389981762</v>
      </c>
      <c r="AF1004" s="17">
        <v>0.58333333333333337</v>
      </c>
      <c r="AG1004" s="17">
        <v>-1.0000000000000007</v>
      </c>
      <c r="AH1004" s="17">
        <v>-1.0000000000000007</v>
      </c>
      <c r="AI1004" s="17">
        <v>7.5790711590850886E-3</v>
      </c>
      <c r="AJ1004" s="17">
        <v>-3.7280353078655334E-2</v>
      </c>
      <c r="AK1004" s="17">
        <v>0.33093127784339404</v>
      </c>
      <c r="AL1004" s="17">
        <v>-0.11439571309327051</v>
      </c>
      <c r="AM1004" s="17">
        <v>-7.5453558752385588E-2</v>
      </c>
      <c r="AN1004" s="17">
        <v>-0.10080838842139021</v>
      </c>
      <c r="AO1004" s="17">
        <v>-0.23168257959267011</v>
      </c>
      <c r="AP1004" s="17">
        <v>-3.0921882760011083</v>
      </c>
      <c r="AQ1004" s="17">
        <v>42.806908338312397</v>
      </c>
      <c r="AR1004" s="17">
        <v>0.88525284089372558</v>
      </c>
      <c r="AS1004" s="17">
        <v>1.4664506574175926</v>
      </c>
      <c r="AT1004" s="17">
        <v>-1.0000000000000007</v>
      </c>
      <c r="AU1004" s="17">
        <v>-1.0000000000000007</v>
      </c>
      <c r="AV1004" s="17">
        <v>0.76627999964002469</v>
      </c>
      <c r="AW1004" s="17">
        <v>89.79710871235271</v>
      </c>
      <c r="AX1004" s="17">
        <v>86.220654827668895</v>
      </c>
      <c r="AY1004" s="17">
        <v>0.28702926866739598</v>
      </c>
      <c r="AZ1004" s="17">
        <v>22.030225426749517</v>
      </c>
      <c r="BA1004" s="22">
        <v>1551.639408424395</v>
      </c>
      <c r="CU1004" t="e">
        <v>#N/A</v>
      </c>
      <c r="CV1004" t="e">
        <v>#N/A</v>
      </c>
    </row>
    <row r="1005" spans="1:100" x14ac:dyDescent="0.25">
      <c r="A1005">
        <v>2838</v>
      </c>
      <c r="B1005" t="s">
        <v>1409</v>
      </c>
      <c r="C1005" s="22">
        <v>3</v>
      </c>
      <c r="D1005" s="17">
        <v>5.5884973001299318</v>
      </c>
      <c r="E1005" s="17">
        <v>1.8811534828262399E-3</v>
      </c>
      <c r="F1005" s="17">
        <v>-1.7782328462449501</v>
      </c>
      <c r="G1005" s="17">
        <v>-1.7782328462449501</v>
      </c>
      <c r="H1005" s="17">
        <v>0.15794242702227321</v>
      </c>
      <c r="I1005" s="17">
        <v>0</v>
      </c>
      <c r="J1005" s="17">
        <v>9.4765456213363937</v>
      </c>
      <c r="K1005" s="17">
        <v>0.15794242702227321</v>
      </c>
      <c r="L1005" s="17">
        <v>-1</v>
      </c>
      <c r="M1005" s="17">
        <v>-1</v>
      </c>
      <c r="N1005" s="17">
        <v>3.1588485404454651</v>
      </c>
      <c r="O1005" s="17">
        <v>13.286810075221366</v>
      </c>
      <c r="P1005" s="17">
        <v>0.14388807897627831</v>
      </c>
      <c r="Q1005" s="17">
        <v>-0.90905927721329638</v>
      </c>
      <c r="R1005" s="17">
        <v>-0.23358069491323769</v>
      </c>
      <c r="S1005" s="17">
        <v>0.35109555328299469</v>
      </c>
      <c r="T1005" s="17">
        <v>0.36473379548267065</v>
      </c>
      <c r="U1005" s="17">
        <v>0.17569246726963419</v>
      </c>
      <c r="V1005" s="17">
        <v>-1.3785741863093125E-2</v>
      </c>
      <c r="W1005" s="17">
        <v>28.79174588599734</v>
      </c>
      <c r="X1005" s="17">
        <v>1.1917056418865162</v>
      </c>
      <c r="Y1005" s="17">
        <v>-1</v>
      </c>
      <c r="Z1005" s="17">
        <v>-1</v>
      </c>
      <c r="AA1005" s="17">
        <v>56.999899831228547</v>
      </c>
      <c r="AB1005" s="17">
        <v>0.30471177862573184</v>
      </c>
      <c r="AC1005" s="17">
        <v>0.16121374663785601</v>
      </c>
      <c r="AD1005" s="17">
        <v>0.10290916753930113</v>
      </c>
      <c r="AE1005" s="17">
        <v>28.441734640144443</v>
      </c>
      <c r="AF1005" s="17">
        <v>0.3</v>
      </c>
      <c r="AG1005" s="17">
        <v>-1</v>
      </c>
      <c r="AH1005" s="17">
        <v>-1</v>
      </c>
      <c r="AI1005" s="17">
        <v>-4.8034733188698435E-2</v>
      </c>
      <c r="AJ1005" s="17">
        <v>-1.3785741863093125E-2</v>
      </c>
      <c r="AK1005" s="17">
        <v>4.0611306170714428E-2</v>
      </c>
      <c r="AL1005" s="17">
        <v>0.25153051994285841</v>
      </c>
      <c r="AM1005" s="17">
        <v>-8.7044951109280067E-2</v>
      </c>
      <c r="AN1005" s="17">
        <v>-0.15214995112924121</v>
      </c>
      <c r="AO1005" s="17">
        <v>-1.9730672468784296</v>
      </c>
      <c r="AP1005" s="17">
        <v>-2.5460961785167373</v>
      </c>
      <c r="AQ1005" s="17">
        <v>38.268291507333714</v>
      </c>
      <c r="AR1005" s="17">
        <v>0.87773607417220645</v>
      </c>
      <c r="AS1005" s="17">
        <v>1.34964806890879</v>
      </c>
      <c r="AT1005" s="17">
        <v>-1</v>
      </c>
      <c r="AU1005" s="17">
        <v>-1</v>
      </c>
      <c r="AV1005" s="17">
        <v>-2.0118135411581872</v>
      </c>
      <c r="AW1005" s="17">
        <v>67.740613727933194</v>
      </c>
      <c r="AX1005" s="17">
        <v>65.401344877849908</v>
      </c>
      <c r="AY1005" s="17">
        <v>0.13239644347194426</v>
      </c>
      <c r="AZ1005" s="17">
        <v>5.0026270925366143</v>
      </c>
      <c r="BA1005" s="22">
        <v>1464.7137461143268</v>
      </c>
      <c r="CU1005" t="e">
        <v>#N/A</v>
      </c>
      <c r="CV1005" t="e">
        <v>#N/A</v>
      </c>
    </row>
    <row r="1006" spans="1:100" x14ac:dyDescent="0.25">
      <c r="A1006">
        <v>2839</v>
      </c>
      <c r="B1006" t="s">
        <v>1410</v>
      </c>
      <c r="C1006" s="22">
        <v>3</v>
      </c>
      <c r="D1006" s="17">
        <v>4.1306708257383473</v>
      </c>
      <c r="E1006" s="17">
        <v>0.17570527623999782</v>
      </c>
      <c r="F1006" s="17">
        <v>1.4273968401499733</v>
      </c>
      <c r="G1006" s="17">
        <v>1.4973404113496522</v>
      </c>
      <c r="H1006" s="17">
        <v>-4.0136120769503153E-2</v>
      </c>
      <c r="I1006" s="17">
        <v>0</v>
      </c>
      <c r="J1006" s="17">
        <v>-2.4081672461701857</v>
      </c>
      <c r="K1006" s="17">
        <v>-4.0136120769503153E-2</v>
      </c>
      <c r="L1006" s="17">
        <v>-0.99999999999999944</v>
      </c>
      <c r="M1006" s="17">
        <v>-0.99999999999999944</v>
      </c>
      <c r="N1006" s="17">
        <v>-0.80272241539006184</v>
      </c>
      <c r="O1006" s="17">
        <v>3.2198439909178105</v>
      </c>
      <c r="P1006" s="17">
        <v>4.748882503974138</v>
      </c>
      <c r="Q1006" s="17">
        <v>1.016487375871959</v>
      </c>
      <c r="R1006" s="17">
        <v>0.9154068819193506</v>
      </c>
      <c r="S1006" s="17">
        <v>0.33333333333333315</v>
      </c>
      <c r="T1006" s="17">
        <v>0.19134344408315884</v>
      </c>
      <c r="U1006" s="17">
        <v>0.18820316688079042</v>
      </c>
      <c r="V1006" s="17">
        <v>0</v>
      </c>
      <c r="W1006" s="17">
        <v>30.120642602671417</v>
      </c>
      <c r="X1006" s="17">
        <v>1.1767900420489581</v>
      </c>
      <c r="Y1006" s="17">
        <v>-0.99999999999999944</v>
      </c>
      <c r="Z1006" s="17">
        <v>-0.99999999999999944</v>
      </c>
      <c r="AA1006" s="17">
        <v>66.442291558503783</v>
      </c>
      <c r="AB1006" s="17">
        <v>0.15170862990350023</v>
      </c>
      <c r="AC1006" s="17">
        <v>0.45148765638567245</v>
      </c>
      <c r="AD1006" s="17">
        <v>0.1049285551890884</v>
      </c>
      <c r="AE1006" s="17">
        <v>35.406242073913077</v>
      </c>
      <c r="AF1006" s="17">
        <v>0.66666666666666663</v>
      </c>
      <c r="AG1006" s="17">
        <v>-0.99999999999999944</v>
      </c>
      <c r="AH1006" s="17">
        <v>-0.99999999999999944</v>
      </c>
      <c r="AI1006" s="17">
        <v>0</v>
      </c>
      <c r="AJ1006" s="17">
        <v>0</v>
      </c>
      <c r="AK1006" s="17">
        <v>-0.28289132386898869</v>
      </c>
      <c r="AL1006" s="17">
        <v>0.11487230833074573</v>
      </c>
      <c r="AM1006" s="17">
        <v>0.11024512977466421</v>
      </c>
      <c r="AN1006" s="17">
        <v>-6.0133169892681665E-2</v>
      </c>
      <c r="AO1006" s="17">
        <v>1.3416716250216583</v>
      </c>
      <c r="AP1006" s="17">
        <v>-0.92896770566331466</v>
      </c>
      <c r="AQ1006" s="17">
        <v>27.71247535650123</v>
      </c>
      <c r="AR1006" s="17">
        <v>0.71287994429728208</v>
      </c>
      <c r="AS1006" s="17">
        <v>1.1366539212794549</v>
      </c>
      <c r="AT1006" s="17">
        <v>-0.99999999999999944</v>
      </c>
      <c r="AU1006" s="17">
        <v>-0.99999999999999944</v>
      </c>
      <c r="AV1006" s="17">
        <v>2.4127472932690028</v>
      </c>
      <c r="AW1006" s="17">
        <v>68.733167843758324</v>
      </c>
      <c r="AX1006" s="17">
        <v>68.733167843758324</v>
      </c>
      <c r="AY1006" s="17">
        <v>0.32926170057070092</v>
      </c>
      <c r="AZ1006" s="17">
        <v>23.752591798351343</v>
      </c>
      <c r="BA1006" s="22">
        <v>1521.0460208769125</v>
      </c>
      <c r="CU1006" t="e">
        <v>#N/A</v>
      </c>
      <c r="CV1006" t="e">
        <v>#N/A</v>
      </c>
    </row>
    <row r="1007" spans="1:100" x14ac:dyDescent="0.25">
      <c r="A1007">
        <v>2840</v>
      </c>
      <c r="B1007" t="s">
        <v>1411</v>
      </c>
      <c r="C1007" s="22">
        <v>3</v>
      </c>
      <c r="D1007" s="17">
        <v>4.0511721290017801</v>
      </c>
      <c r="E1007" s="17">
        <v>0</v>
      </c>
      <c r="F1007" s="17">
        <v>0.75672261620666981</v>
      </c>
      <c r="G1007" s="17">
        <v>0.75672261620666981</v>
      </c>
      <c r="H1007" s="17">
        <v>0.14679429046287876</v>
      </c>
      <c r="I1007" s="17">
        <v>0</v>
      </c>
      <c r="J1007" s="17">
        <v>8.8076574277727318</v>
      </c>
      <c r="K1007" s="17">
        <v>0.14679429046287876</v>
      </c>
      <c r="L1007" s="17">
        <v>-0.99999999999999978</v>
      </c>
      <c r="M1007" s="17">
        <v>-0.99999999999999978</v>
      </c>
      <c r="N1007" s="17">
        <v>2.9358858092575764</v>
      </c>
      <c r="O1007" s="17">
        <v>13.615552172981177</v>
      </c>
      <c r="P1007" s="17">
        <v>5.6481897976358934E-2</v>
      </c>
      <c r="Q1007" s="17">
        <v>2.8174392965152686</v>
      </c>
      <c r="R1007" s="17">
        <v>0.97949715929747283</v>
      </c>
      <c r="S1007" s="17">
        <v>0.33333333333333359</v>
      </c>
      <c r="T1007" s="17">
        <v>0.29177121051307747</v>
      </c>
      <c r="U1007" s="17">
        <v>-6.4953269438353334E-2</v>
      </c>
      <c r="V1007" s="17">
        <v>-7.8457511678843642E-3</v>
      </c>
      <c r="W1007" s="17">
        <v>16.220449311091773</v>
      </c>
      <c r="X1007" s="17">
        <v>0.1110116934878474</v>
      </c>
      <c r="Y1007" s="17">
        <v>-0.99999999999999978</v>
      </c>
      <c r="Z1007" s="17">
        <v>-0.99999999999999978</v>
      </c>
      <c r="AA1007" s="17">
        <v>23.594275602428571</v>
      </c>
      <c r="AB1007" s="17">
        <v>-1.8798186518623906E-2</v>
      </c>
      <c r="AC1007" s="17">
        <v>0.1391653037265756</v>
      </c>
      <c r="AD1007" s="17">
        <v>7.5194654328351266E-3</v>
      </c>
      <c r="AE1007" s="17">
        <v>6.3943291320393465</v>
      </c>
      <c r="AF1007" s="17">
        <v>0.27272727272727271</v>
      </c>
      <c r="AG1007" s="17">
        <v>-0.99999999999999978</v>
      </c>
      <c r="AH1007" s="17">
        <v>-0.99999999999999978</v>
      </c>
      <c r="AI1007" s="17">
        <v>7.1560022736558412E-2</v>
      </c>
      <c r="AJ1007" s="17">
        <v>-7.8457511678843642E-3</v>
      </c>
      <c r="AK1007" s="17">
        <v>-0.14826064245022669</v>
      </c>
      <c r="AL1007" s="17">
        <v>8.1547561636805058E-2</v>
      </c>
      <c r="AM1007" s="17">
        <v>-0.22064956268283431</v>
      </c>
      <c r="AN1007" s="17">
        <v>0.12702438102924107</v>
      </c>
      <c r="AO1007" s="17">
        <v>-6.2575422793219921</v>
      </c>
      <c r="AP1007" s="17">
        <v>3.5833473339150519</v>
      </c>
      <c r="AQ1007" s="17">
        <v>25.028106738864505</v>
      </c>
      <c r="AR1007" s="17">
        <v>0.55230552324017324</v>
      </c>
      <c r="AS1007" s="17">
        <v>0.25780598395072624</v>
      </c>
      <c r="AT1007" s="17">
        <v>-0.99999999999999978</v>
      </c>
      <c r="AU1007" s="17">
        <v>-0.99999999999999978</v>
      </c>
      <c r="AV1007" s="17">
        <v>1.736219775504142</v>
      </c>
      <c r="AW1007" s="17">
        <v>40.793175109324807</v>
      </c>
      <c r="AX1007" s="17">
        <v>41.439800447267544</v>
      </c>
      <c r="AY1007" s="17">
        <v>0.18749979482776022</v>
      </c>
      <c r="AZ1007" s="17">
        <v>-31.460920222078371</v>
      </c>
      <c r="BA1007" s="22">
        <v>1356.2041603694774</v>
      </c>
      <c r="CU1007" t="e">
        <v>#N/A</v>
      </c>
      <c r="CV1007" t="e">
        <v>#N/A</v>
      </c>
    </row>
    <row r="1008" spans="1:100" x14ac:dyDescent="0.25">
      <c r="A1008">
        <v>2844</v>
      </c>
      <c r="B1008" t="s">
        <v>1412</v>
      </c>
      <c r="C1008" s="22">
        <v>3</v>
      </c>
      <c r="D1008" s="17">
        <v>4.1901085090339372</v>
      </c>
      <c r="E1008" s="17">
        <v>0</v>
      </c>
      <c r="F1008" s="17">
        <v>1.2819060623849814</v>
      </c>
      <c r="G1008" s="17">
        <v>1.2819060623849814</v>
      </c>
      <c r="H1008" s="17">
        <v>-0.20305170908379652</v>
      </c>
      <c r="I1008" s="17">
        <v>0</v>
      </c>
      <c r="J1008" s="17">
        <v>-12.183102545027785</v>
      </c>
      <c r="K1008" s="17">
        <v>-0.20305170908379652</v>
      </c>
      <c r="L1008" s="17">
        <v>-1.0000000000000009</v>
      </c>
      <c r="M1008" s="17">
        <v>-1.0000000000000009</v>
      </c>
      <c r="N1008" s="17">
        <v>-4.0610341816759288</v>
      </c>
      <c r="O1008" s="17">
        <v>-6.7110879736088771</v>
      </c>
      <c r="P1008" s="17">
        <v>-0.68826135208259065</v>
      </c>
      <c r="Q1008" s="17">
        <v>1.6036702706375903</v>
      </c>
      <c r="R1008" s="17">
        <v>0.40513688029898764</v>
      </c>
      <c r="S1008" s="17">
        <v>0.33333333333333354</v>
      </c>
      <c r="T1008" s="17">
        <v>0.31614192412733333</v>
      </c>
      <c r="U1008" s="17">
        <v>0.11983569373577017</v>
      </c>
      <c r="V1008" s="17">
        <v>-8.8865970817270254E-2</v>
      </c>
      <c r="W1008" s="17">
        <v>35.339867578518536</v>
      </c>
      <c r="X1008" s="17">
        <v>0.78709307785593496</v>
      </c>
      <c r="Y1008" s="17">
        <v>-1.0000000000000009</v>
      </c>
      <c r="Z1008" s="17">
        <v>-1.0000000000000009</v>
      </c>
      <c r="AA1008" s="17">
        <v>36.404026064097728</v>
      </c>
      <c r="AB1008" s="17">
        <v>-6.9590301391769846E-2</v>
      </c>
      <c r="AC1008" s="17">
        <v>1.5748738910187493E-2</v>
      </c>
      <c r="AD1008" s="17">
        <v>6.7021994587186509E-2</v>
      </c>
      <c r="AE1008" s="17">
        <v>0.65902160528021259</v>
      </c>
      <c r="AF1008" s="17">
        <v>0.18181818181818182</v>
      </c>
      <c r="AG1008" s="17">
        <v>-1.0000000000000009</v>
      </c>
      <c r="AH1008" s="17">
        <v>-1.0000000000000009</v>
      </c>
      <c r="AI1008" s="17">
        <v>6.8288045699687924E-2</v>
      </c>
      <c r="AJ1008" s="17">
        <v>-8.8865970817270254E-2</v>
      </c>
      <c r="AK1008" s="17">
        <v>0.32693153880399056</v>
      </c>
      <c r="AL1008" s="17">
        <v>-8.5337895408771028E-2</v>
      </c>
      <c r="AM1008" s="17">
        <v>0.15860102357528122</v>
      </c>
      <c r="AN1008" s="17">
        <v>0.18759929532416814</v>
      </c>
      <c r="AO1008" s="17">
        <v>5.5996832834019816</v>
      </c>
      <c r="AP1008" s="17">
        <v>4.2632929060603493</v>
      </c>
      <c r="AQ1008" s="17">
        <v>23.156765033490743</v>
      </c>
      <c r="AR1008" s="17">
        <v>0.68044498037916734</v>
      </c>
      <c r="AS1008" s="17">
        <v>0.58404136877213875</v>
      </c>
      <c r="AT1008" s="17">
        <v>-1.0000000000000009</v>
      </c>
      <c r="AU1008" s="17">
        <v>-1.0000000000000009</v>
      </c>
      <c r="AV1008" s="17">
        <v>1.6870429426839693</v>
      </c>
      <c r="AW1008" s="17">
        <v>33.956230996549216</v>
      </c>
      <c r="AX1008" s="17">
        <v>26.435394828815955</v>
      </c>
      <c r="AY1008" s="17">
        <v>0.10214217860869167</v>
      </c>
      <c r="AZ1008" s="17">
        <v>-20.770161683711091</v>
      </c>
      <c r="BA1008" s="22">
        <v>1357.1512396534813</v>
      </c>
      <c r="CU1008" t="e">
        <v>#N/A</v>
      </c>
      <c r="CV1008" t="e">
        <v>#N/A</v>
      </c>
    </row>
    <row r="1009" spans="1:100" x14ac:dyDescent="0.25">
      <c r="A1009">
        <v>2846</v>
      </c>
      <c r="B1009" t="s">
        <v>1413</v>
      </c>
      <c r="C1009" s="22">
        <v>3</v>
      </c>
      <c r="D1009" s="17">
        <v>5.954262189248162</v>
      </c>
      <c r="E1009" s="17">
        <v>-1.7093551049173934E-2</v>
      </c>
      <c r="F1009" s="17">
        <v>-2.4610815185759395E-2</v>
      </c>
      <c r="G1009" s="17">
        <v>-2.4610815185759395E-2</v>
      </c>
      <c r="H1009" s="17">
        <v>0.34190192825492194</v>
      </c>
      <c r="I1009" s="17">
        <v>0</v>
      </c>
      <c r="J1009" s="17">
        <v>20.514115695295313</v>
      </c>
      <c r="K1009" s="17">
        <v>0.34190192825492194</v>
      </c>
      <c r="L1009" s="17">
        <v>-0.99999999999999878</v>
      </c>
      <c r="M1009" s="17">
        <v>-0.99999999999999878</v>
      </c>
      <c r="N1009" s="17">
        <v>6.8380385650984392</v>
      </c>
      <c r="O1009" s="17">
        <v>26.443767069357722</v>
      </c>
      <c r="P1009" s="17">
        <v>3.8015469572531764</v>
      </c>
      <c r="Q1009" s="17">
        <v>4.676742674523811</v>
      </c>
      <c r="R1009" s="17">
        <v>1.7925499139977652</v>
      </c>
      <c r="S1009" s="17">
        <v>0.3333333333333332</v>
      </c>
      <c r="T1009" s="17">
        <v>0.43065602728776675</v>
      </c>
      <c r="U1009" s="17">
        <v>0.55301094188375644</v>
      </c>
      <c r="V1009" s="17">
        <v>0.10569071602672168</v>
      </c>
      <c r="W1009" s="17">
        <v>43.231563611066242</v>
      </c>
      <c r="X1009" s="17">
        <v>3.3956299815677262</v>
      </c>
      <c r="Y1009" s="17">
        <v>-0.99999999999999878</v>
      </c>
      <c r="Z1009" s="17">
        <v>-0.99999999999999878</v>
      </c>
      <c r="AA1009" s="17">
        <v>64.541141773438568</v>
      </c>
      <c r="AB1009" s="17">
        <v>8.2474448334501696E-2</v>
      </c>
      <c r="AC1009" s="17">
        <v>0.1049343461599771</v>
      </c>
      <c r="AD1009" s="17">
        <v>0.20293177047301242</v>
      </c>
      <c r="AE1009" s="17">
        <v>19.517028248374565</v>
      </c>
      <c r="AF1009" s="17">
        <v>0.9</v>
      </c>
      <c r="AG1009" s="17">
        <v>-0.99999999999999878</v>
      </c>
      <c r="AH1009" s="17">
        <v>-0.99999999999999878</v>
      </c>
      <c r="AI1009" s="17">
        <v>1.2123406442216709E-2</v>
      </c>
      <c r="AJ1009" s="17">
        <v>0.10569071602672168</v>
      </c>
      <c r="AK1009" s="17">
        <v>0.16805514652419856</v>
      </c>
      <c r="AL1009" s="17">
        <v>4.787706099681769E-3</v>
      </c>
      <c r="AM1009" s="17">
        <v>0.20092480021806594</v>
      </c>
      <c r="AN1009" s="17">
        <v>-0.40002995462365698</v>
      </c>
      <c r="AO1009" s="17">
        <v>5.8633957380726383</v>
      </c>
      <c r="AP1009" s="17">
        <v>-9.9768103350930168</v>
      </c>
      <c r="AQ1009" s="17">
        <v>63.745679306361581</v>
      </c>
      <c r="AR1009" s="17">
        <v>1.4226910185315778</v>
      </c>
      <c r="AS1009" s="17">
        <v>3.7375319098226463</v>
      </c>
      <c r="AT1009" s="17">
        <v>-0.99999999999999878</v>
      </c>
      <c r="AU1009" s="17">
        <v>-0.99999999999999878</v>
      </c>
      <c r="AV1009" s="17">
        <v>1.7679390988120054</v>
      </c>
      <c r="AW1009" s="17">
        <v>81.008098507703295</v>
      </c>
      <c r="AX1009" s="17">
        <v>91.819638239219813</v>
      </c>
      <c r="AY1009" s="17">
        <v>0.21998633381741622</v>
      </c>
      <c r="AZ1009" s="17">
        <v>-20.30234415617489</v>
      </c>
      <c r="BA1009" s="22">
        <v>1449.3792312173971</v>
      </c>
      <c r="CU1009" t="e">
        <v>#N/A</v>
      </c>
      <c r="CV1009" t="e">
        <v>#N/A</v>
      </c>
    </row>
    <row r="1010" spans="1:100" x14ac:dyDescent="0.25">
      <c r="A1010">
        <v>2847</v>
      </c>
      <c r="B1010" t="s">
        <v>1414</v>
      </c>
      <c r="C1010" s="22">
        <v>3</v>
      </c>
      <c r="D1010" s="17">
        <v>4.9955619725415632</v>
      </c>
      <c r="E1010" s="17">
        <v>-1.8375151016190309E-2</v>
      </c>
      <c r="F1010" s="17">
        <v>-4.5761530529461164E-2</v>
      </c>
      <c r="G1010" s="17">
        <v>-4.5761530529461164E-2</v>
      </c>
      <c r="H1010" s="17">
        <v>0.32780356817424938</v>
      </c>
      <c r="I1010" s="17">
        <v>0</v>
      </c>
      <c r="J1010" s="17">
        <v>19.668214090454967</v>
      </c>
      <c r="K1010" s="17">
        <v>0.32780356817424938</v>
      </c>
      <c r="L1010" s="17">
        <v>-1.0000000000000002</v>
      </c>
      <c r="M1010" s="17">
        <v>-1.0000000000000002</v>
      </c>
      <c r="N1010" s="17">
        <v>6.5560713634849908</v>
      </c>
      <c r="O1010" s="17">
        <v>24.618014532467058</v>
      </c>
      <c r="P1010" s="17">
        <v>-1.0138681706330464</v>
      </c>
      <c r="Q1010" s="17">
        <v>-4.1456958769915735</v>
      </c>
      <c r="R1010" s="17">
        <v>-1.4698250011629732</v>
      </c>
      <c r="S1010" s="17">
        <v>0.33333333333333343</v>
      </c>
      <c r="T1010" s="17">
        <v>0.36907825067626121</v>
      </c>
      <c r="U1010" s="17">
        <v>-8.8329515195552377E-2</v>
      </c>
      <c r="V1010" s="17">
        <v>-8.0210178319010447E-3</v>
      </c>
      <c r="W1010" s="17">
        <v>11.130299312315666</v>
      </c>
      <c r="X1010" s="17">
        <v>-1.0147175805951744E-2</v>
      </c>
      <c r="Y1010" s="17">
        <v>-1.0000000000000002</v>
      </c>
      <c r="Z1010" s="17">
        <v>-1.0000000000000002</v>
      </c>
      <c r="AA1010" s="17">
        <v>-2.8737318118822026</v>
      </c>
      <c r="AB1010" s="17">
        <v>-9.1492833091919357E-2</v>
      </c>
      <c r="AC1010" s="17">
        <v>-0.19091192395227446</v>
      </c>
      <c r="AD1010" s="17">
        <v>3.1720634583495902E-2</v>
      </c>
      <c r="AE1010" s="17">
        <v>-12.534206123034904</v>
      </c>
      <c r="AF1010" s="17">
        <v>0.125</v>
      </c>
      <c r="AG1010" s="17">
        <v>-1.0000000000000002</v>
      </c>
      <c r="AH1010" s="17">
        <v>-1.0000000000000002</v>
      </c>
      <c r="AI1010" s="17">
        <v>-1.8839963366730689E-2</v>
      </c>
      <c r="AJ1010" s="17">
        <v>-8.0210178319010447E-3</v>
      </c>
      <c r="AK1010" s="17">
        <v>-6.2713705428615374E-2</v>
      </c>
      <c r="AL1010" s="17">
        <v>3.1220781925977104E-2</v>
      </c>
      <c r="AM1010" s="17">
        <v>0.32791881177062587</v>
      </c>
      <c r="AN1010" s="17">
        <v>0.20092856541613652</v>
      </c>
      <c r="AO1010" s="17">
        <v>7.8844017671225686</v>
      </c>
      <c r="AP1010" s="17">
        <v>5.1793180450332974</v>
      </c>
      <c r="AQ1010" s="17">
        <v>30.798513402770624</v>
      </c>
      <c r="AR1010" s="17">
        <v>0.60606105098214136</v>
      </c>
      <c r="AS1010" s="17">
        <v>0.31765639236829779</v>
      </c>
      <c r="AT1010" s="17">
        <v>-1.0000000000000002</v>
      </c>
      <c r="AU1010" s="17">
        <v>-1.0000000000000002</v>
      </c>
      <c r="AV1010" s="17">
        <v>-1.5155865316924348</v>
      </c>
      <c r="AW1010" s="17">
        <v>26.923600765618147</v>
      </c>
      <c r="AX1010" s="17">
        <v>25.744699715093418</v>
      </c>
      <c r="AY1010" s="17">
        <v>-0.12420279380652868</v>
      </c>
      <c r="AZ1010" s="17">
        <v>-84.207597164648234</v>
      </c>
      <c r="BA1010" s="22">
        <v>1355.3464677111303</v>
      </c>
      <c r="CU1010" t="e">
        <v>#N/A</v>
      </c>
      <c r="CV1010" t="e">
        <v>#N/A</v>
      </c>
    </row>
    <row r="1011" spans="1:100" x14ac:dyDescent="0.25">
      <c r="A1011">
        <v>2848</v>
      </c>
      <c r="B1011" t="s">
        <v>1415</v>
      </c>
      <c r="C1011" s="22">
        <v>3</v>
      </c>
      <c r="D1011" s="17">
        <v>4.9150353484756586</v>
      </c>
      <c r="E1011" s="17">
        <v>0</v>
      </c>
      <c r="F1011" s="17">
        <v>3.3120622675408424</v>
      </c>
      <c r="G1011" s="17">
        <v>3.3120622675408424</v>
      </c>
      <c r="H1011" s="17">
        <v>0.49577550178427976</v>
      </c>
      <c r="I1011" s="17">
        <v>0</v>
      </c>
      <c r="J1011" s="17">
        <v>29.746530107056785</v>
      </c>
      <c r="K1011" s="17">
        <v>0.49577550178427976</v>
      </c>
      <c r="L1011" s="17">
        <v>-0.99999999999999811</v>
      </c>
      <c r="M1011" s="17">
        <v>-0.99999999999999811</v>
      </c>
      <c r="N1011" s="17">
        <v>9.9155100356855943</v>
      </c>
      <c r="O1011" s="17">
        <v>37.973627723073278</v>
      </c>
      <c r="P1011" s="17">
        <v>1.3238823869674132E-3</v>
      </c>
      <c r="Q1011" s="17">
        <v>-0.96782631755602078</v>
      </c>
      <c r="R1011" s="17">
        <v>-0.30616910838040762</v>
      </c>
      <c r="S1011" s="17">
        <v>0.33333333333333248</v>
      </c>
      <c r="T1011" s="17">
        <v>0.33753476702495944</v>
      </c>
      <c r="U1011" s="17">
        <v>0.56672023759109458</v>
      </c>
      <c r="V1011" s="17">
        <v>0.23195629335045817</v>
      </c>
      <c r="W1011" s="17">
        <v>38.950765180622582</v>
      </c>
      <c r="X1011" s="17">
        <v>3.8280814108916341</v>
      </c>
      <c r="Y1011" s="17">
        <v>-0.99999999999999811</v>
      </c>
      <c r="Z1011" s="17">
        <v>-0.99999999999999811</v>
      </c>
      <c r="AA1011" s="17">
        <v>79.861377205757478</v>
      </c>
      <c r="AB1011" s="17">
        <v>0.37782224215549609</v>
      </c>
      <c r="AC1011" s="17">
        <v>0.14816113023378222</v>
      </c>
      <c r="AD1011" s="17">
        <v>0.29835225028102696</v>
      </c>
      <c r="AE1011" s="17">
        <v>41.216781133515283</v>
      </c>
      <c r="AF1011" s="17">
        <v>0.68421052631578949</v>
      </c>
      <c r="AG1011" s="17">
        <v>-0.99999999999999811</v>
      </c>
      <c r="AH1011" s="17">
        <v>-0.99999999999999811</v>
      </c>
      <c r="AI1011" s="17">
        <v>0</v>
      </c>
      <c r="AJ1011" s="17">
        <v>0.23195629335045817</v>
      </c>
      <c r="AK1011" s="17">
        <v>-5.0204460055609572E-2</v>
      </c>
      <c r="AL1011" s="17">
        <v>0.28993686714389255</v>
      </c>
      <c r="AM1011" s="17">
        <v>-8.1324613793223394E-2</v>
      </c>
      <c r="AN1011" s="17">
        <v>1.2012832679674394</v>
      </c>
      <c r="AO1011" s="17">
        <v>-2.2841376451086326</v>
      </c>
      <c r="AP1011" s="17">
        <v>31.481766034905451</v>
      </c>
      <c r="AQ1011" s="17">
        <v>68.697295287679381</v>
      </c>
      <c r="AR1011" s="17">
        <v>1.4695446312998448</v>
      </c>
      <c r="AS1011" s="17">
        <v>4.3238569126759137</v>
      </c>
      <c r="AT1011" s="17">
        <v>-0.99999999999999811</v>
      </c>
      <c r="AU1011" s="17">
        <v>-0.99999999999999811</v>
      </c>
      <c r="AV1011" s="17">
        <v>3.0058931591604345</v>
      </c>
      <c r="AW1011" s="17">
        <v>149.31677096373625</v>
      </c>
      <c r="AX1011" s="17">
        <v>172.51240029878204</v>
      </c>
      <c r="AY1011" s="17">
        <v>0.52385977665658323</v>
      </c>
      <c r="AZ1011" s="17">
        <v>83.605579176900591</v>
      </c>
      <c r="BA1011" s="22">
        <v>1663.3687458677923</v>
      </c>
      <c r="CU1011" t="e">
        <v>#N/A</v>
      </c>
      <c r="CV1011" t="e">
        <v>#N/A</v>
      </c>
    </row>
    <row r="1012" spans="1:100" x14ac:dyDescent="0.25">
      <c r="A1012">
        <v>2849</v>
      </c>
      <c r="B1012" t="s">
        <v>1416</v>
      </c>
      <c r="C1012" s="22">
        <v>3</v>
      </c>
      <c r="D1012" s="17">
        <v>4.137114997026659</v>
      </c>
      <c r="E1012" s="17">
        <v>0.74365414069762747</v>
      </c>
      <c r="F1012" s="17">
        <v>0.1266768944808794</v>
      </c>
      <c r="G1012" s="17">
        <v>0.3068235951861461</v>
      </c>
      <c r="H1012" s="17">
        <v>0.37084551830946488</v>
      </c>
      <c r="I1012" s="17">
        <v>4.369232897979726E-3</v>
      </c>
      <c r="J1012" s="17">
        <v>22.512885072446686</v>
      </c>
      <c r="K1012" s="17">
        <v>0.37521475120744457</v>
      </c>
      <c r="L1012" s="17">
        <v>-1.0000000000000004</v>
      </c>
      <c r="M1012" s="17">
        <v>-1.0000000000000004</v>
      </c>
      <c r="N1012" s="17">
        <v>7.5042950241488935</v>
      </c>
      <c r="O1012" s="17">
        <v>26.956823664659485</v>
      </c>
      <c r="P1012" s="17">
        <v>-0.30760740463169239</v>
      </c>
      <c r="Q1012" s="17">
        <v>3.6223831126558435</v>
      </c>
      <c r="R1012" s="17">
        <v>1.2225582026835344</v>
      </c>
      <c r="S1012" s="17">
        <v>0.33333333333333293</v>
      </c>
      <c r="T1012" s="17">
        <v>0.33333333333333293</v>
      </c>
      <c r="U1012" s="17">
        <v>0.29241964848651536</v>
      </c>
      <c r="V1012" s="17">
        <v>0.11648959209692425</v>
      </c>
      <c r="W1012" s="17">
        <v>28.01444624170643</v>
      </c>
      <c r="X1012" s="17">
        <v>2.1600680619868289</v>
      </c>
      <c r="Y1012" s="17">
        <v>-1.0000000000000004</v>
      </c>
      <c r="Z1012" s="17">
        <v>-1.0000000000000004</v>
      </c>
      <c r="AA1012" s="17">
        <v>68.010800149088681</v>
      </c>
      <c r="AB1012" s="17">
        <v>0.36481721576866877</v>
      </c>
      <c r="AC1012" s="17">
        <v>0.22127981046121437</v>
      </c>
      <c r="AD1012" s="17">
        <v>0.18937888786408963</v>
      </c>
      <c r="AE1012" s="17">
        <v>38.773795704698649</v>
      </c>
      <c r="AF1012" s="17">
        <v>0.91666666666666663</v>
      </c>
      <c r="AG1012" s="17">
        <v>-1.0000000000000004</v>
      </c>
      <c r="AH1012" s="17">
        <v>-1.0000000000000004</v>
      </c>
      <c r="AI1012" s="17">
        <v>7.5440846537411982E-2</v>
      </c>
      <c r="AJ1012" s="17">
        <v>0.11648959209692425</v>
      </c>
      <c r="AK1012" s="17">
        <v>0.15679173404757379</v>
      </c>
      <c r="AL1012" s="17">
        <v>5.9275519409163993E-2</v>
      </c>
      <c r="AM1012" s="17">
        <v>9.3327538280117417E-2</v>
      </c>
      <c r="AN1012" s="17">
        <v>0.32440769506560962</v>
      </c>
      <c r="AO1012" s="17">
        <v>3.117147127240802</v>
      </c>
      <c r="AP1012" s="17">
        <v>8.4065699736860644</v>
      </c>
      <c r="AQ1012" s="17">
        <v>50.52733131415313</v>
      </c>
      <c r="AR1012" s="17">
        <v>1.0755759072501068</v>
      </c>
      <c r="AS1012" s="17">
        <v>2.5352828131942755</v>
      </c>
      <c r="AT1012" s="17">
        <v>-1.0000000000000004</v>
      </c>
      <c r="AU1012" s="17">
        <v>-1.0000000000000004</v>
      </c>
      <c r="AV1012" s="17">
        <v>1.5293817978696811</v>
      </c>
      <c r="AW1012" s="17">
        <v>103.37419378743424</v>
      </c>
      <c r="AX1012" s="17">
        <v>116.5319699278749</v>
      </c>
      <c r="AY1012" s="17">
        <v>0.16152871017329146</v>
      </c>
      <c r="AZ1012" s="17">
        <v>7.242529548216595</v>
      </c>
      <c r="BA1012" s="22">
        <v>1475.3814454730373</v>
      </c>
      <c r="CU1012" t="e">
        <v>#N/A</v>
      </c>
      <c r="CV1012" t="e">
        <v>#N/A</v>
      </c>
    </row>
    <row r="1013" spans="1:100" x14ac:dyDescent="0.25">
      <c r="A1013">
        <v>2851</v>
      </c>
      <c r="B1013" t="s">
        <v>1417</v>
      </c>
      <c r="C1013" s="22">
        <v>3</v>
      </c>
      <c r="D1013" s="17">
        <v>3.4711217385424176</v>
      </c>
      <c r="E1013" s="17">
        <v>8.6476116232768449E-2</v>
      </c>
      <c r="F1013" s="17">
        <v>7.5649065763980866E-2</v>
      </c>
      <c r="G1013" s="17">
        <v>7.5649065763980866E-2</v>
      </c>
      <c r="H1013" s="17">
        <v>5.4239181637680704E-2</v>
      </c>
      <c r="I1013" s="17">
        <v>0</v>
      </c>
      <c r="J1013" s="17">
        <v>3.2543508982608405</v>
      </c>
      <c r="K1013" s="17">
        <v>5.4239181637680704E-2</v>
      </c>
      <c r="L1013" s="17">
        <v>-1.0000000000000009</v>
      </c>
      <c r="M1013" s="17">
        <v>-1.0000000000000009</v>
      </c>
      <c r="N1013" s="17">
        <v>1.0847836327536133</v>
      </c>
      <c r="O1013" s="17">
        <v>6.8011217025672419</v>
      </c>
      <c r="P1013" s="17">
        <v>6.2261322291726241E-2</v>
      </c>
      <c r="Q1013" s="17">
        <v>2.1890806198840469</v>
      </c>
      <c r="R1013" s="17">
        <v>0.63248050818563972</v>
      </c>
      <c r="S1013" s="17">
        <v>0.33333333333333354</v>
      </c>
      <c r="T1013" s="17">
        <v>0.33333333333333354</v>
      </c>
      <c r="U1013" s="17">
        <v>0.29751991776445885</v>
      </c>
      <c r="V1013" s="17">
        <v>-2.2339714874449038E-2</v>
      </c>
      <c r="W1013" s="17">
        <v>35.504307516759852</v>
      </c>
      <c r="X1013" s="17">
        <v>1.668468866840128</v>
      </c>
      <c r="Y1013" s="17">
        <v>-1.0000000000000009</v>
      </c>
      <c r="Z1013" s="17">
        <v>-1.0000000000000009</v>
      </c>
      <c r="AA1013" s="17">
        <v>79.532075536973579</v>
      </c>
      <c r="AB1013" s="17">
        <v>0.31159427592483402</v>
      </c>
      <c r="AC1013" s="17">
        <v>0.28665175114496139</v>
      </c>
      <c r="AD1013" s="17">
        <v>0.2696597231707657</v>
      </c>
      <c r="AE1013" s="17">
        <v>43.395287512028055</v>
      </c>
      <c r="AF1013" s="17">
        <v>0.7142857142857143</v>
      </c>
      <c r="AG1013" s="17">
        <v>-1.0000000000000009</v>
      </c>
      <c r="AH1013" s="17">
        <v>-1.0000000000000009</v>
      </c>
      <c r="AI1013" s="17">
        <v>0</v>
      </c>
      <c r="AJ1013" s="17">
        <v>-2.2339714874449038E-2</v>
      </c>
      <c r="AK1013" s="17">
        <v>0.28646129460943742</v>
      </c>
      <c r="AL1013" s="17">
        <v>0.15049214197109631</v>
      </c>
      <c r="AM1013" s="17">
        <v>4.0113817327300787E-2</v>
      </c>
      <c r="AN1013" s="17">
        <v>2.0615073864052553E-2</v>
      </c>
      <c r="AO1013" s="17">
        <v>2.4351519062297071</v>
      </c>
      <c r="AP1013" s="17">
        <v>1.2678375564567961</v>
      </c>
      <c r="AQ1013" s="17">
        <v>38.758658415020705</v>
      </c>
      <c r="AR1013" s="17">
        <v>0.9418468695566774</v>
      </c>
      <c r="AS1013" s="17">
        <v>1.7227080484778083</v>
      </c>
      <c r="AT1013" s="17">
        <v>-1.0000000000000009</v>
      </c>
      <c r="AU1013" s="17">
        <v>-1.0000000000000009</v>
      </c>
      <c r="AV1013" s="17">
        <v>0.70812957394962073</v>
      </c>
      <c r="AW1013" s="17">
        <v>87.601034795997549</v>
      </c>
      <c r="AX1013" s="17">
        <v>85.367063308552659</v>
      </c>
      <c r="AY1013" s="17">
        <v>0.37133979335507139</v>
      </c>
      <c r="AZ1013" s="17">
        <v>15.504630958022741</v>
      </c>
      <c r="BA1013" s="22">
        <v>1475.4388175696308</v>
      </c>
      <c r="CU1013" t="e">
        <v>#N/A</v>
      </c>
      <c r="CV1013" t="e">
        <v>#N/A</v>
      </c>
    </row>
    <row r="1014" spans="1:100" x14ac:dyDescent="0.25">
      <c r="A1014">
        <v>2852</v>
      </c>
      <c r="B1014" t="s">
        <v>1418</v>
      </c>
      <c r="C1014" s="22">
        <v>3</v>
      </c>
      <c r="D1014" s="17">
        <v>5.7059502636120323</v>
      </c>
      <c r="E1014" s="17">
        <v>-2.3287839809787462E-3</v>
      </c>
      <c r="F1014" s="17">
        <v>11.247807767983716</v>
      </c>
      <c r="G1014" s="17">
        <v>11.247142401132006</v>
      </c>
      <c r="H1014" s="17">
        <v>0.26190089321737547</v>
      </c>
      <c r="I1014" s="17">
        <v>-6.7664156969715443E-3</v>
      </c>
      <c r="J1014" s="17">
        <v>15.308068651224231</v>
      </c>
      <c r="K1014" s="17">
        <v>0.25513447752040391</v>
      </c>
      <c r="L1014" s="17">
        <v>-1.0000000000000002</v>
      </c>
      <c r="M1014" s="17">
        <v>-1.0000000000000002</v>
      </c>
      <c r="N1014" s="17">
        <v>5.1026895504080771</v>
      </c>
      <c r="O1014" s="17">
        <v>32.261161315968259</v>
      </c>
      <c r="P1014" s="17">
        <v>-6.5523422835011003E-2</v>
      </c>
      <c r="Q1014" s="17">
        <v>14.894604875068634</v>
      </c>
      <c r="R1014" s="17">
        <v>4.8786279126874277</v>
      </c>
      <c r="S1014" s="17">
        <v>0.33333333333333315</v>
      </c>
      <c r="T1014" s="17">
        <v>0.33333333333333315</v>
      </c>
      <c r="U1014" s="17">
        <v>0.35122470793604227</v>
      </c>
      <c r="V1014" s="17">
        <v>-3.6502821072954696E-2</v>
      </c>
      <c r="W1014" s="17">
        <v>29.050163040374006</v>
      </c>
      <c r="X1014" s="17">
        <v>1.5974140944527035</v>
      </c>
      <c r="Y1014" s="17">
        <v>-1.0000000000000002</v>
      </c>
      <c r="Z1014" s="17">
        <v>-1.0000000000000002</v>
      </c>
      <c r="AA1014" s="17">
        <v>73.318303422133013</v>
      </c>
      <c r="AB1014" s="17">
        <v>9.796435940286588E-2</v>
      </c>
      <c r="AC1014" s="17">
        <v>0.47336099776517049</v>
      </c>
      <c r="AD1014" s="17">
        <v>0.21646489221339463</v>
      </c>
      <c r="AE1014" s="17">
        <v>39.389512469071562</v>
      </c>
      <c r="AF1014" s="17">
        <v>0.75</v>
      </c>
      <c r="AG1014" s="17">
        <v>-1.0000000000000002</v>
      </c>
      <c r="AH1014" s="17">
        <v>-1.0000000000000002</v>
      </c>
      <c r="AI1014" s="17">
        <v>1.8021127655457818E-2</v>
      </c>
      <c r="AJ1014" s="17">
        <v>-3.6502821072954696E-2</v>
      </c>
      <c r="AK1014" s="17">
        <v>-5.0312717497214623E-3</v>
      </c>
      <c r="AL1014" s="17">
        <v>-9.4602599900836554E-2</v>
      </c>
      <c r="AM1014" s="17">
        <v>0.36807528795950872</v>
      </c>
      <c r="AN1014" s="17">
        <v>0.18603929426596022</v>
      </c>
      <c r="AO1014" s="17">
        <v>9.1767258402391132</v>
      </c>
      <c r="AP1014" s="17">
        <v>4.1779693571448222</v>
      </c>
      <c r="AQ1014" s="17">
        <v>44.358231691598256</v>
      </c>
      <c r="AR1014" s="17">
        <v>0.98138855352975429</v>
      </c>
      <c r="AS1014" s="17">
        <v>1.852548571973107</v>
      </c>
      <c r="AT1014" s="17">
        <v>-1.0000000000000002</v>
      </c>
      <c r="AU1014" s="17">
        <v>-1.0000000000000002</v>
      </c>
      <c r="AV1014" s="17">
        <v>16.125770313819427</v>
      </c>
      <c r="AW1014" s="17">
        <v>109.75743409524607</v>
      </c>
      <c r="AX1014" s="17">
        <v>106.4675745410598</v>
      </c>
      <c r="AY1014" s="17">
        <v>0.28310859040364306</v>
      </c>
      <c r="AZ1014" s="17">
        <v>17.684736184242841</v>
      </c>
      <c r="BA1014" s="22">
        <v>1487.6633060442853</v>
      </c>
      <c r="CU1014" t="e">
        <v>#N/A</v>
      </c>
      <c r="CV1014" t="e">
        <v>#N/A</v>
      </c>
    </row>
    <row r="1015" spans="1:100" x14ac:dyDescent="0.25">
      <c r="A1015">
        <v>2853</v>
      </c>
      <c r="B1015" t="s">
        <v>1419</v>
      </c>
      <c r="C1015" s="22">
        <v>3</v>
      </c>
      <c r="D1015" s="17">
        <v>4.2881067312194796</v>
      </c>
      <c r="E1015" s="17">
        <v>0</v>
      </c>
      <c r="F1015" s="17">
        <v>1.4490598756404154</v>
      </c>
      <c r="G1015" s="17">
        <v>1.4490598756404154</v>
      </c>
      <c r="H1015" s="17">
        <v>0.11874907415763059</v>
      </c>
      <c r="I1015" s="17">
        <v>0</v>
      </c>
      <c r="J1015" s="17">
        <v>7.1249444494578391</v>
      </c>
      <c r="K1015" s="17">
        <v>0.11874907415763059</v>
      </c>
      <c r="L1015" s="17">
        <v>-0.99999999999999933</v>
      </c>
      <c r="M1015" s="17">
        <v>-0.99999999999999933</v>
      </c>
      <c r="N1015" s="17">
        <v>2.3749814831526121</v>
      </c>
      <c r="O1015" s="17">
        <v>12.862111056317737</v>
      </c>
      <c r="P1015" s="17">
        <v>2.2429591230835266E-2</v>
      </c>
      <c r="Q1015" s="17">
        <v>1.4893312373545258</v>
      </c>
      <c r="R1015" s="17">
        <v>0.54638019525421389</v>
      </c>
      <c r="S1015" s="17">
        <v>0.32268417342285272</v>
      </c>
      <c r="T1015" s="17">
        <v>0.40119389224065582</v>
      </c>
      <c r="U1015" s="17">
        <v>2.6109115739058178E-2</v>
      </c>
      <c r="V1015" s="17">
        <v>-1.8883495456553552E-2</v>
      </c>
      <c r="W1015" s="17">
        <v>24.494184471535288</v>
      </c>
      <c r="X1015" s="17">
        <v>0.66412504063011157</v>
      </c>
      <c r="Y1015" s="17">
        <v>-0.99999999999999933</v>
      </c>
      <c r="Z1015" s="17">
        <v>-0.99999999999999933</v>
      </c>
      <c r="AA1015" s="17">
        <v>63.260257159285175</v>
      </c>
      <c r="AB1015" s="17">
        <v>4.11640596778996E-2</v>
      </c>
      <c r="AC1015" s="17">
        <v>0.13220572388595384</v>
      </c>
      <c r="AD1015" s="17">
        <v>0.5910240662860603</v>
      </c>
      <c r="AE1015" s="17">
        <v>38.219692492495675</v>
      </c>
      <c r="AF1015" s="17">
        <v>0.7142857142857143</v>
      </c>
      <c r="AG1015" s="17">
        <v>-0.99999999999999933</v>
      </c>
      <c r="AH1015" s="17">
        <v>-0.99999999999999933</v>
      </c>
      <c r="AI1015" s="17">
        <v>5.789929250424191E-2</v>
      </c>
      <c r="AJ1015" s="17">
        <v>-1.8883495456553552E-2</v>
      </c>
      <c r="AK1015" s="17">
        <v>0.34232120152674023</v>
      </c>
      <c r="AL1015" s="17">
        <v>-0.11982131492478813</v>
      </c>
      <c r="AM1015" s="17">
        <v>-0.12273762907016021</v>
      </c>
      <c r="AN1015" s="17">
        <v>0.20980149463533043</v>
      </c>
      <c r="AO1015" s="17">
        <v>-1.3568347191203043</v>
      </c>
      <c r="AP1015" s="17">
        <v>4.6459307912593175</v>
      </c>
      <c r="AQ1015" s="17">
        <v>31.619128920993113</v>
      </c>
      <c r="AR1015" s="17">
        <v>0.73110368594601349</v>
      </c>
      <c r="AS1015" s="17">
        <v>0.78287411478774216</v>
      </c>
      <c r="AT1015" s="17">
        <v>-0.99999999999999933</v>
      </c>
      <c r="AU1015" s="17">
        <v>-0.99999999999999933</v>
      </c>
      <c r="AV1015" s="17">
        <v>1.9954400708946303</v>
      </c>
      <c r="AW1015" s="17">
        <v>80.768299006862236</v>
      </c>
      <c r="AX1015" s="17">
        <v>80.037935311291704</v>
      </c>
      <c r="AY1015" s="17">
        <v>5.0086060342233757E-2</v>
      </c>
      <c r="AZ1015" s="17">
        <v>-12.836549209555107</v>
      </c>
      <c r="BA1015" s="22">
        <v>1457.2552361712619</v>
      </c>
      <c r="CU1015" t="e">
        <v>#N/A</v>
      </c>
      <c r="CV1015" t="e">
        <v>#N/A</v>
      </c>
    </row>
    <row r="1016" spans="1:100" x14ac:dyDescent="0.25">
      <c r="A1016">
        <v>2854</v>
      </c>
      <c r="B1016" t="s">
        <v>1420</v>
      </c>
      <c r="C1016" s="22">
        <v>3</v>
      </c>
      <c r="D1016" s="17">
        <v>5.603266435854831</v>
      </c>
      <c r="E1016" s="17">
        <v>9.0186061376451229E-4</v>
      </c>
      <c r="F1016" s="17">
        <v>-2.3684955707049742</v>
      </c>
      <c r="G1016" s="17">
        <v>-2.3684955707049742</v>
      </c>
      <c r="H1016" s="17">
        <v>0.22506137058434522</v>
      </c>
      <c r="I1016" s="17">
        <v>0</v>
      </c>
      <c r="J1016" s="17">
        <v>13.503682235060715</v>
      </c>
      <c r="K1016" s="17">
        <v>0.22506137058434522</v>
      </c>
      <c r="L1016" s="17">
        <v>-1.0000000000000004</v>
      </c>
      <c r="M1016" s="17">
        <v>-1.0000000000000004</v>
      </c>
      <c r="N1016" s="17">
        <v>4.5012274116869033</v>
      </c>
      <c r="O1016" s="17">
        <v>16.73845310021057</v>
      </c>
      <c r="P1016" s="17">
        <v>0.46487183295130052</v>
      </c>
      <c r="Q1016" s="17">
        <v>-1.6012605312907271</v>
      </c>
      <c r="R1016" s="17">
        <v>-0.4297864821206141</v>
      </c>
      <c r="S1016" s="17">
        <v>0.34361679873272016</v>
      </c>
      <c r="T1016" s="17">
        <v>0.22443754149986</v>
      </c>
      <c r="U1016" s="17">
        <v>0.22142218145606635</v>
      </c>
      <c r="V1016" s="17">
        <v>0</v>
      </c>
      <c r="W1016" s="17">
        <v>22.576606044172067</v>
      </c>
      <c r="X1016" s="17">
        <v>1.1197859036390274</v>
      </c>
      <c r="Y1016" s="17">
        <v>-1.0000000000000004</v>
      </c>
      <c r="Z1016" s="17">
        <v>-1.0000000000000004</v>
      </c>
      <c r="AA1016" s="17">
        <v>16.725571944926962</v>
      </c>
      <c r="AB1016" s="17">
        <v>6.2149757276779141E-2</v>
      </c>
      <c r="AC1016" s="17">
        <v>-3.0279730609371676E-2</v>
      </c>
      <c r="AD1016" s="17">
        <v>-0.14029497900989704</v>
      </c>
      <c r="AE1016" s="17">
        <v>-5.4212476171244681</v>
      </c>
      <c r="AF1016" s="17">
        <v>0.41666666666666669</v>
      </c>
      <c r="AG1016" s="17">
        <v>-1.0000000000000004</v>
      </c>
      <c r="AH1016" s="17">
        <v>-1.0000000000000004</v>
      </c>
      <c r="AI1016" s="17">
        <v>-6.3950727140400121E-2</v>
      </c>
      <c r="AJ1016" s="17">
        <v>0</v>
      </c>
      <c r="AK1016" s="17">
        <v>-5.3884786563400539E-2</v>
      </c>
      <c r="AL1016" s="17">
        <v>0.24186231201527722</v>
      </c>
      <c r="AM1016" s="17">
        <v>-0.16461766697292735</v>
      </c>
      <c r="AN1016" s="17">
        <v>-0.21936903175678374</v>
      </c>
      <c r="AO1016" s="17">
        <v>-4.3848656071401866</v>
      </c>
      <c r="AP1016" s="17">
        <v>-4.274914233843206</v>
      </c>
      <c r="AQ1016" s="17">
        <v>36.080288279232775</v>
      </c>
      <c r="AR1016" s="17">
        <v>0.78947652168864679</v>
      </c>
      <c r="AS1016" s="17">
        <v>1.3448472742233726</v>
      </c>
      <c r="AT1016" s="17">
        <v>-1.0000000000000004</v>
      </c>
      <c r="AU1016" s="17">
        <v>-1.0000000000000004</v>
      </c>
      <c r="AV1016" s="17">
        <v>-2.7982820528255883</v>
      </c>
      <c r="AW1016" s="17">
        <v>29.189110811294327</v>
      </c>
      <c r="AX1016" s="17">
        <v>27.910096268486328</v>
      </c>
      <c r="AY1016" s="17">
        <v>-0.11329886330630025</v>
      </c>
      <c r="AZ1016" s="17">
        <v>-22.84407025259873</v>
      </c>
      <c r="BA1016" s="22">
        <v>1428.15063168963</v>
      </c>
      <c r="CU1016" t="e">
        <v>#N/A</v>
      </c>
      <c r="CV1016" t="e">
        <v>#N/A</v>
      </c>
    </row>
    <row r="1017" spans="1:100" x14ac:dyDescent="0.25">
      <c r="A1017">
        <v>2855</v>
      </c>
      <c r="B1017" t="s">
        <v>1421</v>
      </c>
      <c r="C1017" s="22">
        <v>3</v>
      </c>
      <c r="D1017" s="17">
        <v>2.7352176137105388</v>
      </c>
      <c r="E1017" s="17">
        <v>1.3541330112130002E-2</v>
      </c>
      <c r="F1017" s="17">
        <v>-8.7632617568502408E-2</v>
      </c>
      <c r="G1017" s="17">
        <v>-8.7632617568502408E-2</v>
      </c>
      <c r="H1017" s="17">
        <v>0.21686110088813229</v>
      </c>
      <c r="I1017" s="17">
        <v>0</v>
      </c>
      <c r="J1017" s="17">
        <v>13.011666053287934</v>
      </c>
      <c r="K1017" s="17">
        <v>0.21686110088813229</v>
      </c>
      <c r="L1017" s="17">
        <v>-0.99999999999999778</v>
      </c>
      <c r="M1017" s="17">
        <v>-0.99999999999999778</v>
      </c>
      <c r="N1017" s="17">
        <v>4.3372220177626453</v>
      </c>
      <c r="O1017" s="17">
        <v>15.659251049429967</v>
      </c>
      <c r="P1017" s="17">
        <v>-0.36091868538307331</v>
      </c>
      <c r="Q1017" s="17">
        <v>0.89580706503447072</v>
      </c>
      <c r="R1017" s="17">
        <v>0.28919478582099883</v>
      </c>
      <c r="S1017" s="17">
        <v>0.33333333333333259</v>
      </c>
      <c r="T1017" s="17">
        <v>0.38569502440665637</v>
      </c>
      <c r="U1017" s="17">
        <v>0.21490727717223732</v>
      </c>
      <c r="V1017" s="17">
        <v>4.1028351160301069E-2</v>
      </c>
      <c r="W1017" s="17">
        <v>30.324115407375817</v>
      </c>
      <c r="X1017" s="17">
        <v>1.643977692350578</v>
      </c>
      <c r="Y1017" s="17">
        <v>-0.99999999999999778</v>
      </c>
      <c r="Z1017" s="17">
        <v>-0.99999999999999778</v>
      </c>
      <c r="AA1017" s="17">
        <v>65.223900903701704</v>
      </c>
      <c r="AB1017" s="17">
        <v>0.3166898011043735</v>
      </c>
      <c r="AC1017" s="17">
        <v>0.48340326380119164</v>
      </c>
      <c r="AD1017" s="17">
        <v>-0.10788125069546781</v>
      </c>
      <c r="AE1017" s="17">
        <v>34.610590710504866</v>
      </c>
      <c r="AF1017" s="17">
        <v>0.5</v>
      </c>
      <c r="AG1017" s="17">
        <v>-0.99999999999999778</v>
      </c>
      <c r="AH1017" s="17">
        <v>-0.99999999999999778</v>
      </c>
      <c r="AI1017" s="17">
        <v>-5.0761051093022027E-3</v>
      </c>
      <c r="AJ1017" s="17">
        <v>4.1028351160301069E-2</v>
      </c>
      <c r="AK1017" s="17">
        <v>-0.16290532824641579</v>
      </c>
      <c r="AL1017" s="17">
        <v>0.27737225396994014</v>
      </c>
      <c r="AM1017" s="17">
        <v>0.36207937161752773</v>
      </c>
      <c r="AN1017" s="17">
        <v>-8.0835190940017676E-2</v>
      </c>
      <c r="AO1017" s="17">
        <v>8.237457649206112</v>
      </c>
      <c r="AP1017" s="17">
        <v>-0.63401850365074186</v>
      </c>
      <c r="AQ1017" s="17">
        <v>43.335781460663732</v>
      </c>
      <c r="AR1017" s="17">
        <v>0.97496398607252743</v>
      </c>
      <c r="AS1017" s="17">
        <v>1.8608387932387096</v>
      </c>
      <c r="AT1017" s="17">
        <v>-0.99999999999999778</v>
      </c>
      <c r="AU1017" s="17">
        <v>-0.99999999999999778</v>
      </c>
      <c r="AV1017" s="17">
        <v>0.2015621682524964</v>
      </c>
      <c r="AW1017" s="17">
        <v>80.249133449480922</v>
      </c>
      <c r="AX1017" s="17">
        <v>84.250446463324963</v>
      </c>
      <c r="AY1017" s="17">
        <v>0.28473960309822105</v>
      </c>
      <c r="AZ1017" s="17">
        <v>5.7921090614543456</v>
      </c>
      <c r="BA1017" s="22">
        <v>1408.973379730809</v>
      </c>
      <c r="CU1017" t="e">
        <v>#N/A</v>
      </c>
      <c r="CV1017" t="e">
        <v>#N/A</v>
      </c>
    </row>
    <row r="1018" spans="1:100" x14ac:dyDescent="0.25">
      <c r="A1018">
        <v>2856</v>
      </c>
      <c r="B1018" t="s">
        <v>1422</v>
      </c>
      <c r="C1018" s="22">
        <v>3</v>
      </c>
      <c r="D1018" s="17">
        <v>5.2030165214318487</v>
      </c>
      <c r="E1018" s="17">
        <v>0</v>
      </c>
      <c r="F1018" s="17">
        <v>2.6480377273537095E-2</v>
      </c>
      <c r="G1018" s="17">
        <v>2.6480377273537095E-2</v>
      </c>
      <c r="H1018" s="17">
        <v>0.1947533406405034</v>
      </c>
      <c r="I1018" s="17">
        <v>0</v>
      </c>
      <c r="J1018" s="17">
        <v>11.685200438430204</v>
      </c>
      <c r="K1018" s="17">
        <v>0.1947533406405034</v>
      </c>
      <c r="L1018" s="17">
        <v>-1.0000000000000002</v>
      </c>
      <c r="M1018" s="17">
        <v>-1.0000000000000002</v>
      </c>
      <c r="N1018" s="17">
        <v>3.8950668128100681</v>
      </c>
      <c r="O1018" s="17">
        <v>16.9146973371356</v>
      </c>
      <c r="P1018" s="17">
        <v>1.3392892074418634E-2</v>
      </c>
      <c r="Q1018" s="17">
        <v>-0.38233337986652177</v>
      </c>
      <c r="R1018" s="17">
        <v>-0.11638788183408778</v>
      </c>
      <c r="S1018" s="17">
        <v>0.33333333333333315</v>
      </c>
      <c r="T1018" s="17">
        <v>0.38591391730172803</v>
      </c>
      <c r="U1018" s="17">
        <v>-1.3250138052203639E-2</v>
      </c>
      <c r="V1018" s="17">
        <v>-3.158217252786058E-2</v>
      </c>
      <c r="W1018" s="17">
        <v>19.186463976579756</v>
      </c>
      <c r="X1018" s="17">
        <v>0.33182790856857702</v>
      </c>
      <c r="Y1018" s="17">
        <v>-1.0000000000000002</v>
      </c>
      <c r="Z1018" s="17">
        <v>-1.0000000000000002</v>
      </c>
      <c r="AA1018" s="17">
        <v>46.394965888074047</v>
      </c>
      <c r="AB1018" s="17">
        <v>0.14618775781549151</v>
      </c>
      <c r="AC1018" s="17">
        <v>6.067050895866016E-3</v>
      </c>
      <c r="AD1018" s="17">
        <v>0.39424298715521028</v>
      </c>
      <c r="AE1018" s="17">
        <v>27.324889793328396</v>
      </c>
      <c r="AF1018" s="17">
        <v>0.18181818181818182</v>
      </c>
      <c r="AG1018" s="17">
        <v>-1.0000000000000002</v>
      </c>
      <c r="AH1018" s="17">
        <v>-1.0000000000000002</v>
      </c>
      <c r="AI1018" s="17">
        <v>0</v>
      </c>
      <c r="AJ1018" s="17">
        <v>-3.158217252786058E-2</v>
      </c>
      <c r="AK1018" s="17">
        <v>0.36854932171282184</v>
      </c>
      <c r="AL1018" s="17">
        <v>0.21639447331346895</v>
      </c>
      <c r="AM1018" s="17">
        <v>-0.11566736092643506</v>
      </c>
      <c r="AN1018" s="17">
        <v>-2.0960758358502217E-2</v>
      </c>
      <c r="AO1018" s="17">
        <v>-1.0489374145967663</v>
      </c>
      <c r="AP1018" s="17">
        <v>0.55795340760478906</v>
      </c>
      <c r="AQ1018" s="17">
        <v>30.871664415009974</v>
      </c>
      <c r="AR1018" s="17">
        <v>0.67441494005499703</v>
      </c>
      <c r="AS1018" s="17">
        <v>0.52658124920908089</v>
      </c>
      <c r="AT1018" s="17">
        <v>-1.0000000000000002</v>
      </c>
      <c r="AU1018" s="17">
        <v>-1.0000000000000002</v>
      </c>
      <c r="AV1018" s="17">
        <v>-8.9907504560550675E-2</v>
      </c>
      <c r="AW1018" s="17">
        <v>63.867616632814439</v>
      </c>
      <c r="AX1018" s="17">
        <v>60.70939938002838</v>
      </c>
      <c r="AY1018" s="17">
        <v>0.25267039724772711</v>
      </c>
      <c r="AZ1018" s="17">
        <v>20.037492373900282</v>
      </c>
      <c r="BA1018" s="22">
        <v>1496.2043086743549</v>
      </c>
      <c r="CU1018" t="e">
        <v>#N/A</v>
      </c>
      <c r="CV1018" t="e">
        <v>#N/A</v>
      </c>
    </row>
    <row r="1019" spans="1:100" x14ac:dyDescent="0.25">
      <c r="A1019">
        <v>2861</v>
      </c>
      <c r="B1019" t="s">
        <v>1423</v>
      </c>
      <c r="C1019" s="22">
        <v>3</v>
      </c>
      <c r="D1019" s="17">
        <v>2.8304840754155292</v>
      </c>
      <c r="E1019" s="17">
        <v>0</v>
      </c>
      <c r="F1019" s="17">
        <v>5.0064249023614359E-2</v>
      </c>
      <c r="G1019" s="17">
        <v>5.0064249023614359E-2</v>
      </c>
      <c r="H1019" s="17">
        <v>9.5764355654341701E-2</v>
      </c>
      <c r="I1019" s="17">
        <v>0</v>
      </c>
      <c r="J1019" s="17">
        <v>5.7458613392605038</v>
      </c>
      <c r="K1019" s="17">
        <v>9.5764355654341701E-2</v>
      </c>
      <c r="L1019" s="17">
        <v>-0.99999999999999933</v>
      </c>
      <c r="M1019" s="17">
        <v>-0.99999999999999933</v>
      </c>
      <c r="N1019" s="17">
        <v>1.9152871130868347</v>
      </c>
      <c r="O1019" s="17">
        <v>8.6264096636996506</v>
      </c>
      <c r="P1019" s="17">
        <v>1.5599784706392024</v>
      </c>
      <c r="Q1019" s="17">
        <v>1.7656115409417761</v>
      </c>
      <c r="R1019" s="17">
        <v>0.79463029490386694</v>
      </c>
      <c r="S1019" s="17">
        <v>0.33333333333333304</v>
      </c>
      <c r="T1019" s="17">
        <v>0.20428943149202139</v>
      </c>
      <c r="U1019" s="17">
        <v>-0.10901470878918423</v>
      </c>
      <c r="V1019" s="17">
        <v>-7.7126437785592587E-3</v>
      </c>
      <c r="W1019" s="17">
        <v>13.005242264130764</v>
      </c>
      <c r="X1019" s="17">
        <v>-0.21664084416315887</v>
      </c>
      <c r="Y1019" s="17">
        <v>-0.99999999999999933</v>
      </c>
      <c r="Z1019" s="17">
        <v>-0.99999999999999933</v>
      </c>
      <c r="AA1019" s="17">
        <v>17.252899150562286</v>
      </c>
      <c r="AB1019" s="17">
        <v>-3.5666977115034644E-2</v>
      </c>
      <c r="AC1019" s="17">
        <v>-0.17332734824221335</v>
      </c>
      <c r="AD1019" s="17">
        <v>0.2780548571878011</v>
      </c>
      <c r="AE1019" s="17">
        <v>3.453026591527649</v>
      </c>
      <c r="AF1019" s="17">
        <v>0</v>
      </c>
      <c r="AG1019" s="17">
        <v>-0.99999999999999933</v>
      </c>
      <c r="AH1019" s="17">
        <v>-0.99999999999999933</v>
      </c>
      <c r="AI1019" s="17">
        <v>0</v>
      </c>
      <c r="AJ1019" s="17">
        <v>-7.7126437785592587E-3</v>
      </c>
      <c r="AK1019" s="17">
        <v>3.7522601213783487E-2</v>
      </c>
      <c r="AL1019" s="17">
        <v>3.2124839700072273E-2</v>
      </c>
      <c r="AM1019" s="17">
        <v>-0.13361907391639888</v>
      </c>
      <c r="AN1019" s="17">
        <v>0.3461086888440692</v>
      </c>
      <c r="AO1019" s="17">
        <v>-3.1528638418410533</v>
      </c>
      <c r="AP1019" s="17">
        <v>8.8133414196020858</v>
      </c>
      <c r="AQ1019" s="17">
        <v>18.751103603391265</v>
      </c>
      <c r="AR1019" s="17">
        <v>0.42089541225761118</v>
      </c>
      <c r="AS1019" s="17">
        <v>-0.12087648850881731</v>
      </c>
      <c r="AT1019" s="17">
        <v>-0.99999999999999933</v>
      </c>
      <c r="AU1019" s="17">
        <v>-0.99999999999999933</v>
      </c>
      <c r="AV1019" s="17">
        <v>0.84469454392748133</v>
      </c>
      <c r="AW1019" s="17">
        <v>34.692650233864001</v>
      </c>
      <c r="AX1019" s="17">
        <v>33.921385856008079</v>
      </c>
      <c r="AY1019" s="17">
        <v>5.3853326448843226E-2</v>
      </c>
      <c r="AZ1019" s="17">
        <v>-11.691539659547386</v>
      </c>
      <c r="BA1019" s="22">
        <v>1454.2831915587271</v>
      </c>
      <c r="CU1019" t="e">
        <v>#N/A</v>
      </c>
      <c r="CV1019" t="e">
        <v>#N/A</v>
      </c>
    </row>
    <row r="1020" spans="1:100" x14ac:dyDescent="0.25">
      <c r="A1020">
        <v>2867</v>
      </c>
      <c r="B1020" t="s">
        <v>1424</v>
      </c>
      <c r="C1020" s="22">
        <v>3</v>
      </c>
      <c r="D1020" s="17">
        <v>4.8826820337663381</v>
      </c>
      <c r="E1020" s="17">
        <v>0</v>
      </c>
      <c r="F1020" s="17">
        <v>0.25505608127220142</v>
      </c>
      <c r="G1020" s="17">
        <v>0.25505608127220142</v>
      </c>
      <c r="H1020" s="17">
        <v>-0.10060474096501036</v>
      </c>
      <c r="I1020" s="17">
        <v>0</v>
      </c>
      <c r="J1020" s="17">
        <v>-6.0362844579006243</v>
      </c>
      <c r="K1020" s="17">
        <v>-0.10060474096501036</v>
      </c>
      <c r="L1020" s="17">
        <v>-1.0000000000000007</v>
      </c>
      <c r="M1020" s="17">
        <v>-1.0000000000000007</v>
      </c>
      <c r="N1020" s="17">
        <v>-2.0120948193002053</v>
      </c>
      <c r="O1020" s="17">
        <v>-0.89854634286207946</v>
      </c>
      <c r="P1020" s="17">
        <v>-2.2551893403245937E-2</v>
      </c>
      <c r="Q1020" s="17">
        <v>-1.2013254975800325</v>
      </c>
      <c r="R1020" s="17">
        <v>-0.41768693673784474</v>
      </c>
      <c r="S1020" s="17">
        <v>0.3333333333333332</v>
      </c>
      <c r="T1020" s="17">
        <v>0.3341323319774116</v>
      </c>
      <c r="U1020" s="17">
        <v>0.4196605917054988</v>
      </c>
      <c r="V1020" s="17">
        <v>4.2482017373197248E-2</v>
      </c>
      <c r="W1020" s="17">
        <v>49.208520614178063</v>
      </c>
      <c r="X1020" s="17">
        <v>2.6963132753805614</v>
      </c>
      <c r="Y1020" s="17">
        <v>-1.0000000000000007</v>
      </c>
      <c r="Z1020" s="17">
        <v>-1.0000000000000007</v>
      </c>
      <c r="AA1020" s="17">
        <v>88.410660529746096</v>
      </c>
      <c r="AB1020" s="17">
        <v>0.22882968472538875</v>
      </c>
      <c r="AC1020" s="17">
        <v>0.30222675862680359</v>
      </c>
      <c r="AD1020" s="17">
        <v>0.26134009369392486</v>
      </c>
      <c r="AE1020" s="17">
        <v>39.619826852305856</v>
      </c>
      <c r="AF1020" s="17">
        <v>0.75</v>
      </c>
      <c r="AG1020" s="17">
        <v>-1.0000000000000007</v>
      </c>
      <c r="AH1020" s="17">
        <v>-1.0000000000000007</v>
      </c>
      <c r="AI1020" s="17">
        <v>0</v>
      </c>
      <c r="AJ1020" s="17">
        <v>4.2482017373197248E-2</v>
      </c>
      <c r="AK1020" s="17">
        <v>-7.9632803363215418E-2</v>
      </c>
      <c r="AL1020" s="17">
        <v>0.29070228024342315</v>
      </c>
      <c r="AM1020" s="17">
        <v>-5.5701291836443248E-2</v>
      </c>
      <c r="AN1020" s="17">
        <v>0.1043383954662252</v>
      </c>
      <c r="AO1020" s="17">
        <v>-1.7906963127271587</v>
      </c>
      <c r="AP1020" s="17">
        <v>4.0619712878727459</v>
      </c>
      <c r="AQ1020" s="17">
        <v>43.172236156277464</v>
      </c>
      <c r="AR1020" s="17">
        <v>1.1296082743894413</v>
      </c>
      <c r="AS1020" s="17">
        <v>2.5957085344155515</v>
      </c>
      <c r="AT1020" s="17">
        <v>-1.0000000000000007</v>
      </c>
      <c r="AU1020" s="17">
        <v>-1.0000000000000007</v>
      </c>
      <c r="AV1020" s="17">
        <v>-0.16263085546564324</v>
      </c>
      <c r="AW1020" s="17">
        <v>91.574085474756757</v>
      </c>
      <c r="AX1020" s="17">
        <v>95.822287212076461</v>
      </c>
      <c r="AY1020" s="17">
        <v>3.6856008695409254E-2</v>
      </c>
      <c r="AZ1020" s="17">
        <v>-24.487963463197275</v>
      </c>
      <c r="BA1020" s="22">
        <v>1369.5617397302506</v>
      </c>
      <c r="CU1020" t="e">
        <v>#N/A</v>
      </c>
      <c r="CV1020" t="e">
        <v>#N/A</v>
      </c>
    </row>
    <row r="1021" spans="1:100" x14ac:dyDescent="0.25">
      <c r="A1021">
        <v>2869</v>
      </c>
      <c r="B1021" t="s">
        <v>1425</v>
      </c>
      <c r="C1021" s="22">
        <v>3</v>
      </c>
      <c r="D1021" s="17">
        <v>5.0623723441370805</v>
      </c>
      <c r="E1021" s="17">
        <v>0.15087027068820394</v>
      </c>
      <c r="F1021" s="17">
        <v>-0.31623456717300552</v>
      </c>
      <c r="G1021" s="17">
        <v>-0.25115012038746681</v>
      </c>
      <c r="H1021" s="17">
        <v>-0.14443102081970199</v>
      </c>
      <c r="I1021" s="17">
        <v>7.4096138138342021E-3</v>
      </c>
      <c r="J1021" s="17">
        <v>-8.2212844203520632</v>
      </c>
      <c r="K1021" s="17">
        <v>-0.13702140700586776</v>
      </c>
      <c r="L1021" s="17">
        <v>-0.99999999999999933</v>
      </c>
      <c r="M1021" s="17">
        <v>-0.99999999999999933</v>
      </c>
      <c r="N1021" s="17">
        <v>-2.7404281401173547</v>
      </c>
      <c r="O1021" s="17">
        <v>-3.4100621966024511</v>
      </c>
      <c r="P1021" s="17">
        <v>-0.40602877543036092</v>
      </c>
      <c r="Q1021" s="17">
        <v>0.90186580851891573</v>
      </c>
      <c r="R1021" s="17">
        <v>0.17586762056672875</v>
      </c>
      <c r="S1021" s="17">
        <v>0.33333333333333315</v>
      </c>
      <c r="T1021" s="17">
        <v>0.3231358392754976</v>
      </c>
      <c r="U1021" s="17">
        <v>0.23752570154669903</v>
      </c>
      <c r="V1021" s="17">
        <v>-1.5951912692672179E-2</v>
      </c>
      <c r="W1021" s="17">
        <v>40.602574738749006</v>
      </c>
      <c r="X1021" s="17">
        <v>1.637684415587626</v>
      </c>
      <c r="Y1021" s="17">
        <v>-0.99999999999999933</v>
      </c>
      <c r="Z1021" s="17">
        <v>-0.99999999999999933</v>
      </c>
      <c r="AA1021" s="17">
        <v>66.526352819675822</v>
      </c>
      <c r="AB1021" s="17">
        <v>0.15510652879284967</v>
      </c>
      <c r="AC1021" s="17">
        <v>0.28512402302863604</v>
      </c>
      <c r="AD1021" s="17">
        <v>7.4727657385716198E-2</v>
      </c>
      <c r="AE1021" s="17">
        <v>25.747910460360089</v>
      </c>
      <c r="AF1021" s="17">
        <v>0.54545454545454541</v>
      </c>
      <c r="AG1021" s="17">
        <v>-0.99999999999999933</v>
      </c>
      <c r="AH1021" s="17">
        <v>-0.99999999999999933</v>
      </c>
      <c r="AI1021" s="17">
        <v>0</v>
      </c>
      <c r="AJ1021" s="17">
        <v>-1.5951912692672179E-2</v>
      </c>
      <c r="AK1021" s="17">
        <v>-0.20995742020672725</v>
      </c>
      <c r="AL1021" s="17">
        <v>-0.1889910935042757</v>
      </c>
      <c r="AM1021" s="17">
        <v>-0.46251130077940539</v>
      </c>
      <c r="AN1021" s="17">
        <v>-0.27641251000854944</v>
      </c>
      <c r="AO1021" s="17">
        <v>-12.612569620518777</v>
      </c>
      <c r="AP1021" s="17">
        <v>-7.8552682177351221</v>
      </c>
      <c r="AQ1021" s="17">
        <v>32.38129031839695</v>
      </c>
      <c r="AR1021" s="17">
        <v>0.87804296146285743</v>
      </c>
      <c r="AS1021" s="17">
        <v>1.5006630085817581</v>
      </c>
      <c r="AT1021" s="17">
        <v>-0.99999999999999933</v>
      </c>
      <c r="AU1021" s="17">
        <v>-0.99999999999999933</v>
      </c>
      <c r="AV1021" s="17">
        <v>-7.5282499820737994E-2</v>
      </c>
      <c r="AW1021" s="17">
        <v>55.261022405338252</v>
      </c>
      <c r="AX1021" s="17">
        <v>53.665831136071048</v>
      </c>
      <c r="AY1021" s="17">
        <v>5.0965834250108144E-2</v>
      </c>
      <c r="AZ1021" s="17">
        <v>-16.48491672586557</v>
      </c>
      <c r="BA1021" s="22">
        <v>1429.5114641089981</v>
      </c>
      <c r="CU1021" t="e">
        <v>#N/A</v>
      </c>
      <c r="CV1021" t="e">
        <v>#N/A</v>
      </c>
    </row>
    <row r="1022" spans="1:100" x14ac:dyDescent="0.25">
      <c r="A1022">
        <v>2872</v>
      </c>
      <c r="B1022" t="s">
        <v>1426</v>
      </c>
      <c r="C1022" s="22">
        <v>3</v>
      </c>
      <c r="D1022" s="17">
        <v>3.8113713641800935</v>
      </c>
      <c r="E1022" s="17">
        <v>9.9925205644045653E-2</v>
      </c>
      <c r="F1022" s="17">
        <v>0.19479638652685646</v>
      </c>
      <c r="G1022" s="17">
        <v>0.22691876836234467</v>
      </c>
      <c r="H1022" s="17">
        <v>8.3737039854057907E-2</v>
      </c>
      <c r="I1022" s="17">
        <v>7.8316577153648582E-3</v>
      </c>
      <c r="J1022" s="17">
        <v>5.494121854165364</v>
      </c>
      <c r="K1022" s="17">
        <v>9.156869756942275E-2</v>
      </c>
      <c r="L1022" s="17">
        <v>-0.99999999999999989</v>
      </c>
      <c r="M1022" s="17">
        <v>-0.99999999999999989</v>
      </c>
      <c r="N1022" s="17">
        <v>1.831373951388455</v>
      </c>
      <c r="O1022" s="17">
        <v>9.5324119867078032</v>
      </c>
      <c r="P1022" s="17">
        <v>-0.71807545315448751</v>
      </c>
      <c r="Q1022" s="17">
        <v>-0.33715383231435797</v>
      </c>
      <c r="R1022" s="17">
        <v>-0.2076504158879918</v>
      </c>
      <c r="S1022" s="17">
        <v>0.33333333333333337</v>
      </c>
      <c r="T1022" s="17">
        <v>0.39687470897686727</v>
      </c>
      <c r="U1022" s="17">
        <v>-8.5462605267299194E-2</v>
      </c>
      <c r="V1022" s="17">
        <v>0.10900020741990524</v>
      </c>
      <c r="W1022" s="17">
        <v>26.487077875735348</v>
      </c>
      <c r="X1022" s="17">
        <v>1.0143315438345459</v>
      </c>
      <c r="Y1022" s="17">
        <v>-0.99999999999999989</v>
      </c>
      <c r="Z1022" s="17">
        <v>-0.99999999999999989</v>
      </c>
      <c r="AA1022" s="17">
        <v>58.791775691630789</v>
      </c>
      <c r="AB1022" s="17">
        <v>8.8598686356618092E-2</v>
      </c>
      <c r="AC1022" s="17">
        <v>0.22646120780562207</v>
      </c>
      <c r="AD1022" s="17">
        <v>0.33518707047342833</v>
      </c>
      <c r="AE1022" s="17">
        <v>32.512348231783434</v>
      </c>
      <c r="AF1022" s="17">
        <v>0.6</v>
      </c>
      <c r="AG1022" s="17">
        <v>-0.99999999999999989</v>
      </c>
      <c r="AH1022" s="17">
        <v>-0.99999999999999989</v>
      </c>
      <c r="AI1022" s="17">
        <v>0</v>
      </c>
      <c r="AJ1022" s="17">
        <v>0.10900020741990524</v>
      </c>
      <c r="AK1022" s="17">
        <v>0.17329575357454635</v>
      </c>
      <c r="AL1022" s="17">
        <v>-0.20870531424351951</v>
      </c>
      <c r="AM1022" s="17">
        <v>5.0098099462013088E-2</v>
      </c>
      <c r="AN1022" s="17">
        <v>0.20042160072359599</v>
      </c>
      <c r="AO1022" s="17">
        <v>2.1189312544230594</v>
      </c>
      <c r="AP1022" s="17">
        <v>3.9670134468723024</v>
      </c>
      <c r="AQ1022" s="17">
        <v>31.98119972990072</v>
      </c>
      <c r="AR1022" s="17">
        <v>0.75374564446280667</v>
      </c>
      <c r="AS1022" s="17">
        <v>1.1059002414039691</v>
      </c>
      <c r="AT1022" s="17">
        <v>-0.99999999999999989</v>
      </c>
      <c r="AU1022" s="17">
        <v>-0.99999999999999989</v>
      </c>
      <c r="AV1022" s="17">
        <v>1.9268352474353101E-2</v>
      </c>
      <c r="AW1022" s="17">
        <v>72.29120112521089</v>
      </c>
      <c r="AX1022" s="17">
        <v>83.191221867201406</v>
      </c>
      <c r="AY1022" s="17">
        <v>-6.084522257875942E-2</v>
      </c>
      <c r="AZ1022" s="17">
        <v>-44.068437009493742</v>
      </c>
      <c r="BA1022" s="22">
        <v>1364.1464269856219</v>
      </c>
      <c r="CU1022" t="e">
        <v>#N/A</v>
      </c>
      <c r="CV1022" t="e">
        <v>#N/A</v>
      </c>
    </row>
    <row r="1023" spans="1:100" x14ac:dyDescent="0.25">
      <c r="A1023">
        <v>2874</v>
      </c>
      <c r="B1023" t="s">
        <v>1427</v>
      </c>
      <c r="C1023" s="22">
        <v>3</v>
      </c>
      <c r="D1023" s="17">
        <v>4.4021518245859586</v>
      </c>
      <c r="E1023" s="17">
        <v>0</v>
      </c>
      <c r="F1023" s="17">
        <v>0.25338002097422302</v>
      </c>
      <c r="G1023" s="17">
        <v>0.25338002097422302</v>
      </c>
      <c r="H1023" s="17">
        <v>-0.13394474460856823</v>
      </c>
      <c r="I1023" s="17">
        <v>0</v>
      </c>
      <c r="J1023" s="17">
        <v>-8.036684676514092</v>
      </c>
      <c r="K1023" s="17">
        <v>-0.13394474460856823</v>
      </c>
      <c r="L1023" s="17">
        <v>-1.000000000000002</v>
      </c>
      <c r="M1023" s="17">
        <v>-1.000000000000002</v>
      </c>
      <c r="N1023" s="17">
        <v>-2.6788948921713645</v>
      </c>
      <c r="O1023" s="17">
        <v>-3.3811528309539094</v>
      </c>
      <c r="P1023" s="17">
        <v>-0.52149423946799534</v>
      </c>
      <c r="Q1023" s="17">
        <v>0.22221705978745904</v>
      </c>
      <c r="R1023" s="17">
        <v>-6.3410188881482255E-2</v>
      </c>
      <c r="S1023" s="17">
        <v>0.33333333333333387</v>
      </c>
      <c r="T1023" s="17">
        <v>0.36691087677560824</v>
      </c>
      <c r="U1023" s="17">
        <v>0.2897396354114164</v>
      </c>
      <c r="V1023" s="17">
        <v>0</v>
      </c>
      <c r="W1023" s="17">
        <v>44.957143605157036</v>
      </c>
      <c r="X1023" s="17">
        <v>2.0239721391653132</v>
      </c>
      <c r="Y1023" s="17">
        <v>-1.000000000000002</v>
      </c>
      <c r="Z1023" s="17">
        <v>-1.000000000000002</v>
      </c>
      <c r="AA1023" s="17">
        <v>62.85313274188556</v>
      </c>
      <c r="AB1023" s="17">
        <v>0.10200522519651287</v>
      </c>
      <c r="AC1023" s="17">
        <v>0.15249447883360931</v>
      </c>
      <c r="AD1023" s="17">
        <v>0.10468828248207758</v>
      </c>
      <c r="AE1023" s="17">
        <v>17.95939932560999</v>
      </c>
      <c r="AF1023" s="17">
        <v>0.5</v>
      </c>
      <c r="AG1023" s="17">
        <v>-1.000000000000002</v>
      </c>
      <c r="AH1023" s="17">
        <v>-1.000000000000002</v>
      </c>
      <c r="AI1023" s="17">
        <v>0</v>
      </c>
      <c r="AJ1023" s="17">
        <v>0</v>
      </c>
      <c r="AK1023" s="17">
        <v>0.32560495396017602</v>
      </c>
      <c r="AL1023" s="17">
        <v>0.3454479574087343</v>
      </c>
      <c r="AM1023" s="17">
        <v>0.13010031594245255</v>
      </c>
      <c r="AN1023" s="17">
        <v>5.1270875419931278E-2</v>
      </c>
      <c r="AO1023" s="17">
        <v>4.8805326683621946</v>
      </c>
      <c r="AP1023" s="17">
        <v>3.0090116725419529</v>
      </c>
      <c r="AQ1023" s="17">
        <v>36.920458928642979</v>
      </c>
      <c r="AR1023" s="17">
        <v>0.98998384552035912</v>
      </c>
      <c r="AS1023" s="17">
        <v>1.890027394556745</v>
      </c>
      <c r="AT1023" s="17">
        <v>-1.000000000000002</v>
      </c>
      <c r="AU1023" s="17">
        <v>-1.000000000000002</v>
      </c>
      <c r="AV1023" s="17">
        <v>0.18996983209274082</v>
      </c>
      <c r="AW1023" s="17">
        <v>62.480991583473617</v>
      </c>
      <c r="AX1023" s="17">
        <v>62.480991583473617</v>
      </c>
      <c r="AY1023" s="17">
        <v>0.22578232525915373</v>
      </c>
      <c r="AZ1023" s="17">
        <v>-0.13127169595617336</v>
      </c>
      <c r="BA1023" s="22">
        <v>1417.3836054385772</v>
      </c>
      <c r="CU1023" t="e">
        <v>#N/A</v>
      </c>
      <c r="CV1023" t="e">
        <v>#N/A</v>
      </c>
    </row>
    <row r="1024" spans="1:100" x14ac:dyDescent="0.25">
      <c r="A1024">
        <v>2875</v>
      </c>
      <c r="B1024" t="s">
        <v>1428</v>
      </c>
      <c r="C1024" s="22">
        <v>3</v>
      </c>
      <c r="D1024" s="17">
        <v>4.2000402411756639</v>
      </c>
      <c r="E1024" s="17">
        <v>-0.51778649333144333</v>
      </c>
      <c r="F1024" s="17">
        <v>-9.596417339094454E-2</v>
      </c>
      <c r="G1024" s="17">
        <v>-0.26524493714742664</v>
      </c>
      <c r="H1024" s="17">
        <v>0.5751974937960449</v>
      </c>
      <c r="I1024" s="17">
        <v>9.3084819794310908E-2</v>
      </c>
      <c r="J1024" s="17">
        <v>40.096938815421339</v>
      </c>
      <c r="K1024" s="17">
        <v>0.66828231359035606</v>
      </c>
      <c r="L1024" s="17">
        <v>-0.99999999999999933</v>
      </c>
      <c r="M1024" s="17">
        <v>-0.99999999999999933</v>
      </c>
      <c r="N1024" s="17">
        <v>13.365646271807108</v>
      </c>
      <c r="O1024" s="17">
        <v>44.031734119449574</v>
      </c>
      <c r="P1024" s="17">
        <v>-0.13783991304727078</v>
      </c>
      <c r="Q1024" s="17">
        <v>3.9321516722086454</v>
      </c>
      <c r="R1024" s="17">
        <v>1.2111041067560946</v>
      </c>
      <c r="S1024" s="17">
        <v>0.33333333333333315</v>
      </c>
      <c r="T1024" s="17">
        <v>0.34241191051136655</v>
      </c>
      <c r="U1024" s="17">
        <v>0.50623556572149131</v>
      </c>
      <c r="V1024" s="17">
        <v>-9.5163242262932268E-3</v>
      </c>
      <c r="W1024" s="17">
        <v>20.167286869981673</v>
      </c>
      <c r="X1024" s="17">
        <v>1.9843858249605819</v>
      </c>
      <c r="Y1024" s="17">
        <v>-0.99999999999999933</v>
      </c>
      <c r="Z1024" s="17">
        <v>-0.99999999999999933</v>
      </c>
      <c r="AA1024" s="17">
        <v>80.895365456231033</v>
      </c>
      <c r="AB1024" s="17">
        <v>0.50344364896858085</v>
      </c>
      <c r="AC1024" s="17">
        <v>0.40187265556147417</v>
      </c>
      <c r="AD1024" s="17">
        <v>0.28502318505981089</v>
      </c>
      <c r="AE1024" s="17">
        <v>59.516974479493271</v>
      </c>
      <c r="AF1024" s="17">
        <v>0.92307692307692313</v>
      </c>
      <c r="AG1024" s="17">
        <v>-0.99999999999999933</v>
      </c>
      <c r="AH1024" s="17">
        <v>-0.99999999999999933</v>
      </c>
      <c r="AI1024" s="17">
        <v>0</v>
      </c>
      <c r="AJ1024" s="17">
        <v>-9.5163242262932268E-3</v>
      </c>
      <c r="AK1024" s="17">
        <v>-0.2452852777384896</v>
      </c>
      <c r="AL1024" s="17">
        <v>0.1260471810401648</v>
      </c>
      <c r="AM1024" s="17">
        <v>-0.27872675199035779</v>
      </c>
      <c r="AN1024" s="17">
        <v>0.33251140523009587</v>
      </c>
      <c r="AO1024" s="17">
        <v>-8.1945951884513928</v>
      </c>
      <c r="AP1024" s="17">
        <v>8.9430210359532207</v>
      </c>
      <c r="AQ1024" s="17">
        <v>60.264225685402998</v>
      </c>
      <c r="AR1024" s="17">
        <v>1.1724644853398971</v>
      </c>
      <c r="AS1024" s="17">
        <v>2.6526681385509372</v>
      </c>
      <c r="AT1024" s="17">
        <v>-0.99999999999999933</v>
      </c>
      <c r="AU1024" s="17">
        <v>-0.99999999999999933</v>
      </c>
      <c r="AV1024" s="17">
        <v>0.94585916960866789</v>
      </c>
      <c r="AW1024" s="17">
        <v>133.87012061163387</v>
      </c>
      <c r="AX1024" s="17">
        <v>132.91848818900451</v>
      </c>
      <c r="AY1024" s="17">
        <v>0.61969653931125757</v>
      </c>
      <c r="AZ1024" s="17">
        <v>109.11447987693809</v>
      </c>
      <c r="BA1024" s="22">
        <v>1633.8004012898948</v>
      </c>
      <c r="CU1024" t="e">
        <v>#N/A</v>
      </c>
      <c r="CV1024" t="e">
        <v>#N/A</v>
      </c>
    </row>
    <row r="1025" spans="1:100" x14ac:dyDescent="0.25">
      <c r="A1025">
        <v>2876</v>
      </c>
      <c r="B1025" t="s">
        <v>1429</v>
      </c>
      <c r="C1025" s="22">
        <v>3</v>
      </c>
      <c r="D1025" s="17">
        <v>5.7061693355683643</v>
      </c>
      <c r="E1025" s="17">
        <v>-0.20820792663771592</v>
      </c>
      <c r="F1025" s="17">
        <v>3.0415122520863494E-2</v>
      </c>
      <c r="G1025" s="17">
        <v>-2.076401106372959E-2</v>
      </c>
      <c r="H1025" s="17">
        <v>0.42645367796418454</v>
      </c>
      <c r="I1025" s="17">
        <v>0</v>
      </c>
      <c r="J1025" s="17">
        <v>25.587220677851093</v>
      </c>
      <c r="K1025" s="17">
        <v>0.42645367796418454</v>
      </c>
      <c r="L1025" s="17">
        <v>-1.0000000000000013</v>
      </c>
      <c r="M1025" s="17">
        <v>-1.0000000000000013</v>
      </c>
      <c r="N1025" s="17">
        <v>8.5290735592836917</v>
      </c>
      <c r="O1025" s="17">
        <v>31.272626002355711</v>
      </c>
      <c r="P1025" s="17">
        <v>1.2131759758715253</v>
      </c>
      <c r="Q1025" s="17">
        <v>0.89593689174298896</v>
      </c>
      <c r="R1025" s="17">
        <v>0.35362982436780194</v>
      </c>
      <c r="S1025" s="17">
        <v>0.33333333333333376</v>
      </c>
      <c r="T1025" s="17">
        <v>0.37405907362726554</v>
      </c>
      <c r="U1025" s="17">
        <v>0.34516659481075784</v>
      </c>
      <c r="V1025" s="17">
        <v>8.8044589183593133E-2</v>
      </c>
      <c r="W1025" s="17">
        <v>28.565996519630623</v>
      </c>
      <c r="X1025" s="17">
        <v>2.2305983836349377</v>
      </c>
      <c r="Y1025" s="17">
        <v>-1.0000000000000013</v>
      </c>
      <c r="Z1025" s="17">
        <v>-1.0000000000000013</v>
      </c>
      <c r="AA1025" s="17">
        <v>58.183153618711415</v>
      </c>
      <c r="AB1025" s="17">
        <v>0.19052607931504748</v>
      </c>
      <c r="AC1025" s="17">
        <v>0.16331757088364465</v>
      </c>
      <c r="AD1025" s="17">
        <v>0.23142689529556706</v>
      </c>
      <c r="AE1025" s="17">
        <v>29.26352727471296</v>
      </c>
      <c r="AF1025" s="17">
        <v>0.6428571428571429</v>
      </c>
      <c r="AG1025" s="17">
        <v>-1.0000000000000013</v>
      </c>
      <c r="AH1025" s="17">
        <v>-1.0000000000000013</v>
      </c>
      <c r="AI1025" s="17">
        <v>-1.9744598259982364E-2</v>
      </c>
      <c r="AJ1025" s="17">
        <v>8.8044589183593133E-2</v>
      </c>
      <c r="AK1025" s="17">
        <v>-1.0985837892302341E-2</v>
      </c>
      <c r="AL1025" s="17">
        <v>0.35278325809167926</v>
      </c>
      <c r="AM1025" s="17">
        <v>0.56819241258906339</v>
      </c>
      <c r="AN1025" s="17">
        <v>3.3773206829945904E-2</v>
      </c>
      <c r="AO1025" s="17">
        <v>14.149881125265081</v>
      </c>
      <c r="AP1025" s="17">
        <v>2.6082464612070431</v>
      </c>
      <c r="AQ1025" s="17">
        <v>54.153217197481716</v>
      </c>
      <c r="AR1025" s="17">
        <v>1.1406035909549512</v>
      </c>
      <c r="AS1025" s="17">
        <v>2.6570520615991224</v>
      </c>
      <c r="AT1025" s="17">
        <v>-1.0000000000000013</v>
      </c>
      <c r="AU1025" s="17">
        <v>-1.0000000000000013</v>
      </c>
      <c r="AV1025" s="17">
        <v>0.33286581330407222</v>
      </c>
      <c r="AW1025" s="17">
        <v>92.064026082274182</v>
      </c>
      <c r="AX1025" s="17">
        <v>100.47359303543388</v>
      </c>
      <c r="AY1025" s="17">
        <v>0.19900223761454255</v>
      </c>
      <c r="AZ1025" s="17">
        <v>27.976310578547643</v>
      </c>
      <c r="BA1025" s="22">
        <v>1414.2052545902995</v>
      </c>
      <c r="CU1025" t="e">
        <v>#N/A</v>
      </c>
      <c r="CV1025" t="e">
        <v>#N/A</v>
      </c>
    </row>
    <row r="1026" spans="1:100" x14ac:dyDescent="0.25">
      <c r="A1026">
        <v>2877</v>
      </c>
      <c r="B1026" t="s">
        <v>1430</v>
      </c>
      <c r="C1026" s="22">
        <v>3</v>
      </c>
      <c r="D1026" s="17">
        <v>5.0294702929825963</v>
      </c>
      <c r="E1026" s="17">
        <v>-0.38559253168090091</v>
      </c>
      <c r="F1026" s="17">
        <v>0.64115039889953218</v>
      </c>
      <c r="G1026" s="17">
        <v>0.53422921128243428</v>
      </c>
      <c r="H1026" s="17">
        <v>7.964174196423951E-2</v>
      </c>
      <c r="I1026" s="17">
        <v>0</v>
      </c>
      <c r="J1026" s="17">
        <v>4.7785045178543699</v>
      </c>
      <c r="K1026" s="17">
        <v>7.964174196423951E-2</v>
      </c>
      <c r="L1026" s="17">
        <v>-0.99999999999999811</v>
      </c>
      <c r="M1026" s="17">
        <v>-0.99999999999999811</v>
      </c>
      <c r="N1026" s="17">
        <v>1.5928348392847913</v>
      </c>
      <c r="O1026" s="17">
        <v>10.342204022119397</v>
      </c>
      <c r="P1026" s="17">
        <v>-0.25403116987173324</v>
      </c>
      <c r="Q1026" s="17">
        <v>2.6132163423252388</v>
      </c>
      <c r="R1026" s="17">
        <v>0.81269138323578505</v>
      </c>
      <c r="S1026" s="17">
        <v>0.33333333333333259</v>
      </c>
      <c r="T1026" s="17">
        <v>0.34032813251219385</v>
      </c>
      <c r="U1026" s="17">
        <v>0.366354742680842</v>
      </c>
      <c r="V1026" s="17">
        <v>-3.9636009300465139E-2</v>
      </c>
      <c r="W1026" s="17">
        <v>36.829538290466594</v>
      </c>
      <c r="X1026" s="17">
        <v>1.8216226388018644</v>
      </c>
      <c r="Y1026" s="17">
        <v>-0.99999999999999811</v>
      </c>
      <c r="Z1026" s="17">
        <v>-0.99999999999999811</v>
      </c>
      <c r="AA1026" s="17">
        <v>87.086635792044603</v>
      </c>
      <c r="AB1026" s="17">
        <v>0.25308259929336319</v>
      </c>
      <c r="AC1026" s="17">
        <v>0.39597600794402321</v>
      </c>
      <c r="AD1026" s="17">
        <v>0.33982951512945814</v>
      </c>
      <c r="AE1026" s="17">
        <v>49.444406118342243</v>
      </c>
      <c r="AF1026" s="17">
        <v>0.6428571428571429</v>
      </c>
      <c r="AG1026" s="17">
        <v>-0.99999999999999811</v>
      </c>
      <c r="AH1026" s="17">
        <v>-0.99999999999999811</v>
      </c>
      <c r="AI1026" s="17">
        <v>1.2352322085398722E-2</v>
      </c>
      <c r="AJ1026" s="17">
        <v>-3.9636009300465139E-2</v>
      </c>
      <c r="AK1026" s="17">
        <v>-3.8381209287021101E-2</v>
      </c>
      <c r="AL1026" s="17">
        <v>-6.2134372642659766E-2</v>
      </c>
      <c r="AM1026" s="17">
        <v>3.3317866783341074E-2</v>
      </c>
      <c r="AN1026" s="17">
        <v>-4.2276978878978182E-2</v>
      </c>
      <c r="AO1026" s="17">
        <v>0.64104062314842092</v>
      </c>
      <c r="AP1026" s="17">
        <v>-1.3675963351877534</v>
      </c>
      <c r="AQ1026" s="17">
        <v>41.608042808320945</v>
      </c>
      <c r="AR1026" s="17">
        <v>1.0003801992259036</v>
      </c>
      <c r="AS1026" s="17">
        <v>1.901264380766104</v>
      </c>
      <c r="AT1026" s="17">
        <v>-0.99999999999999811</v>
      </c>
      <c r="AU1026" s="17">
        <v>-0.99999999999999811</v>
      </c>
      <c r="AV1026" s="17">
        <v>1.3469205945182194</v>
      </c>
      <c r="AW1026" s="17">
        <v>96.061243478976237</v>
      </c>
      <c r="AX1026" s="17">
        <v>92.344688990637707</v>
      </c>
      <c r="AY1026" s="17">
        <v>0.22243701549362224</v>
      </c>
      <c r="AZ1026" s="17">
        <v>25.255586324756955</v>
      </c>
      <c r="BA1026" s="22">
        <v>1444.0801945751437</v>
      </c>
      <c r="CU1026" t="e">
        <v>#N/A</v>
      </c>
      <c r="CV1026" t="e">
        <v>#N/A</v>
      </c>
    </row>
    <row r="1027" spans="1:100" x14ac:dyDescent="0.25">
      <c r="A1027">
        <v>2879</v>
      </c>
      <c r="B1027" t="s">
        <v>1431</v>
      </c>
      <c r="C1027" s="22">
        <v>3</v>
      </c>
      <c r="D1027" s="17">
        <v>3.7793126400912245</v>
      </c>
      <c r="E1027" s="17">
        <v>-2.8546358144831245E-3</v>
      </c>
      <c r="F1027" s="17">
        <v>-0.10784091061201904</v>
      </c>
      <c r="G1027" s="17">
        <v>-0.10784091061201904</v>
      </c>
      <c r="H1027" s="17">
        <v>0.12743011976900931</v>
      </c>
      <c r="I1027" s="17">
        <v>0</v>
      </c>
      <c r="J1027" s="17">
        <v>7.6458071861405594</v>
      </c>
      <c r="K1027" s="17">
        <v>0.12743011976900931</v>
      </c>
      <c r="L1027" s="17">
        <v>-0.99999999999999867</v>
      </c>
      <c r="M1027" s="17">
        <v>-0.99999999999999867</v>
      </c>
      <c r="N1027" s="17">
        <v>2.5486023953801871</v>
      </c>
      <c r="O1027" s="17">
        <v>11.317278915619774</v>
      </c>
      <c r="P1027" s="17">
        <v>-0.76335867985653827</v>
      </c>
      <c r="Q1027" s="17">
        <v>-1.6246071583100672</v>
      </c>
      <c r="R1027" s="17">
        <v>-0.54207226568193423</v>
      </c>
      <c r="S1027" s="17">
        <v>0.33333333333333276</v>
      </c>
      <c r="T1027" s="17">
        <v>0.32565600534105588</v>
      </c>
      <c r="U1027" s="17">
        <v>0.4780920562574727</v>
      </c>
      <c r="V1027" s="17">
        <v>-8.283191462681961E-3</v>
      </c>
      <c r="W1027" s="17">
        <v>40.054723348006839</v>
      </c>
      <c r="X1027" s="17">
        <v>2.4004895561931905</v>
      </c>
      <c r="Y1027" s="17">
        <v>-0.99999999999999867</v>
      </c>
      <c r="Z1027" s="17">
        <v>-0.99999999999999867</v>
      </c>
      <c r="AA1027" s="17">
        <v>80.48286221877369</v>
      </c>
      <c r="AB1027" s="17">
        <v>0.3490855841271453</v>
      </c>
      <c r="AC1027" s="17">
        <v>0.19328483354026757</v>
      </c>
      <c r="AD1027" s="17">
        <v>0.277033805061563</v>
      </c>
      <c r="AE1027" s="17">
        <v>40.970211136448818</v>
      </c>
      <c r="AF1027" s="17">
        <v>0.69230769230769229</v>
      </c>
      <c r="AG1027" s="17">
        <v>-0.99999999999999867</v>
      </c>
      <c r="AH1027" s="17">
        <v>-0.99999999999999867</v>
      </c>
      <c r="AI1027" s="17">
        <v>-1.4757526847405106E-2</v>
      </c>
      <c r="AJ1027" s="17">
        <v>-8.283191462681961E-3</v>
      </c>
      <c r="AK1027" s="17">
        <v>5.3961341947300595E-2</v>
      </c>
      <c r="AL1027" s="17">
        <v>-1.2690194459434485E-2</v>
      </c>
      <c r="AM1027" s="17">
        <v>0.10571075146470406</v>
      </c>
      <c r="AN1027" s="17">
        <v>-1.1988082839227407E-2</v>
      </c>
      <c r="AO1027" s="17">
        <v>2.9125754963541048</v>
      </c>
      <c r="AP1027" s="17">
        <v>-0.36315304327785741</v>
      </c>
      <c r="AQ1027" s="17">
        <v>47.700530534147369</v>
      </c>
      <c r="AR1027" s="17">
        <v>1.1287982034691797</v>
      </c>
      <c r="AS1027" s="17">
        <v>2.5279196759622002</v>
      </c>
      <c r="AT1027" s="17">
        <v>-0.99999999999999867</v>
      </c>
      <c r="AU1027" s="17">
        <v>-0.99999999999999867</v>
      </c>
      <c r="AV1027" s="17">
        <v>-0.64991317629395329</v>
      </c>
      <c r="AW1027" s="17">
        <v>91.43698809111558</v>
      </c>
      <c r="AX1027" s="17">
        <v>90.313518407899295</v>
      </c>
      <c r="AY1027" s="17">
        <v>0.28659087375718423</v>
      </c>
      <c r="AZ1027" s="17">
        <v>9.0138471125279374</v>
      </c>
      <c r="BA1027" s="22">
        <v>1430.5088337354507</v>
      </c>
      <c r="CU1027" t="e">
        <v>#N/A</v>
      </c>
      <c r="CV1027" t="e">
        <v>#N/A</v>
      </c>
    </row>
    <row r="1028" spans="1:100" x14ac:dyDescent="0.25">
      <c r="A1028">
        <v>2881</v>
      </c>
      <c r="B1028" t="s">
        <v>1432</v>
      </c>
      <c r="C1028" s="22">
        <v>3</v>
      </c>
      <c r="D1028" s="17">
        <v>5.2063606793776049</v>
      </c>
      <c r="E1028" s="17">
        <v>0</v>
      </c>
      <c r="F1028" s="17">
        <v>0.36195445275820032</v>
      </c>
      <c r="G1028" s="17">
        <v>0.36195445275820032</v>
      </c>
      <c r="H1028" s="17">
        <v>2.3972488965928004E-2</v>
      </c>
      <c r="I1028" s="17">
        <v>0</v>
      </c>
      <c r="J1028" s="17">
        <v>1.438349337955678</v>
      </c>
      <c r="K1028" s="17">
        <v>2.3972488965928004E-2</v>
      </c>
      <c r="L1028" s="17">
        <v>-0.99999999999999856</v>
      </c>
      <c r="M1028" s="17">
        <v>-0.99999999999999856</v>
      </c>
      <c r="N1028" s="17">
        <v>0.47944977931855953</v>
      </c>
      <c r="O1028" s="17">
        <v>7.0066644700914802</v>
      </c>
      <c r="P1028" s="17">
        <v>-1.5502040772955826E-2</v>
      </c>
      <c r="Q1028" s="17">
        <v>2.9498648966002574</v>
      </c>
      <c r="R1028" s="17">
        <v>0.86982662445613468</v>
      </c>
      <c r="S1028" s="17">
        <v>0.33333333333333326</v>
      </c>
      <c r="T1028" s="17">
        <v>0.33333333333333326</v>
      </c>
      <c r="U1028" s="17">
        <v>0.23164465095737841</v>
      </c>
      <c r="V1028" s="17">
        <v>3.5014839755477464E-3</v>
      </c>
      <c r="W1028" s="17">
        <v>35.113612505346538</v>
      </c>
      <c r="X1028" s="17">
        <v>1.5902816853835373</v>
      </c>
      <c r="Y1028" s="17">
        <v>-0.99999999999999856</v>
      </c>
      <c r="Z1028" s="17">
        <v>-0.99999999999999856</v>
      </c>
      <c r="AA1028" s="17">
        <v>60.98893736895328</v>
      </c>
      <c r="AB1028" s="17">
        <v>0.29808499412270928</v>
      </c>
      <c r="AC1028" s="17">
        <v>0.12518742270447347</v>
      </c>
      <c r="AD1028" s="17">
        <v>7.6837547955828256E-2</v>
      </c>
      <c r="AE1028" s="17">
        <v>25.005498239150519</v>
      </c>
      <c r="AF1028" s="17">
        <v>0.53846153846153844</v>
      </c>
      <c r="AG1028" s="17">
        <v>-0.99999999999999856</v>
      </c>
      <c r="AH1028" s="17">
        <v>-0.99999999999999856</v>
      </c>
      <c r="AI1028" s="17">
        <v>3.0645259549648644E-3</v>
      </c>
      <c r="AJ1028" s="17">
        <v>3.5014839755477464E-3</v>
      </c>
      <c r="AK1028" s="17">
        <v>0.12085677876051266</v>
      </c>
      <c r="AL1028" s="17">
        <v>-6.5630866166778337E-2</v>
      </c>
      <c r="AM1028" s="17">
        <v>-0.1528957731773099</v>
      </c>
      <c r="AN1028" s="17">
        <v>-6.6159360657505051E-2</v>
      </c>
      <c r="AO1028" s="17">
        <v>-3.2181104356301837</v>
      </c>
      <c r="AP1028" s="17">
        <v>-1.9821383472715175</v>
      </c>
      <c r="AQ1028" s="17">
        <v>36.551961843302237</v>
      </c>
      <c r="AR1028" s="17">
        <v>0.90181280159959187</v>
      </c>
      <c r="AS1028" s="17">
        <v>1.6142541743494641</v>
      </c>
      <c r="AT1028" s="17">
        <v>-0.99999999999999856</v>
      </c>
      <c r="AU1028" s="17">
        <v>-0.99999999999999856</v>
      </c>
      <c r="AV1028" s="17">
        <v>1.2317810772143349</v>
      </c>
      <c r="AW1028" s="17">
        <v>66.013463491773194</v>
      </c>
      <c r="AX1028" s="17">
        <v>66.424902408427272</v>
      </c>
      <c r="AY1028" s="17">
        <v>0.22932188709154655</v>
      </c>
      <c r="AZ1028" s="17">
        <v>0.39505856572448872</v>
      </c>
      <c r="BA1028" s="22">
        <v>1457.1455388772581</v>
      </c>
      <c r="CU1028" t="e">
        <v>#N/A</v>
      </c>
      <c r="CV1028" t="e">
        <v>#N/A</v>
      </c>
    </row>
    <row r="1029" spans="1:100" x14ac:dyDescent="0.25">
      <c r="A1029">
        <v>2882</v>
      </c>
      <c r="B1029" t="s">
        <v>1433</v>
      </c>
      <c r="C1029" s="22">
        <v>3</v>
      </c>
      <c r="D1029" s="17">
        <v>4.3146787000946656</v>
      </c>
      <c r="E1029" s="17">
        <v>0</v>
      </c>
      <c r="F1029" s="17">
        <v>1.825175724525261E-2</v>
      </c>
      <c r="G1029" s="17">
        <v>1.825175724525261E-2</v>
      </c>
      <c r="H1029" s="17">
        <v>0.36104116997566743</v>
      </c>
      <c r="I1029" s="17">
        <v>0</v>
      </c>
      <c r="J1029" s="17">
        <v>21.662470198540049</v>
      </c>
      <c r="K1029" s="17">
        <v>0.36104116997566743</v>
      </c>
      <c r="L1029" s="17">
        <v>-1.0000000000000011</v>
      </c>
      <c r="M1029" s="17">
        <v>-1.0000000000000011</v>
      </c>
      <c r="N1029" s="17">
        <v>7.2208233995133488</v>
      </c>
      <c r="O1029" s="17">
        <v>25.995400655879958</v>
      </c>
      <c r="P1029" s="17">
        <v>8.4053095110266082E-2</v>
      </c>
      <c r="Q1029" s="17">
        <v>3.9567775510273573</v>
      </c>
      <c r="R1029" s="17">
        <v>1.3928539303929981</v>
      </c>
      <c r="S1029" s="17">
        <v>0.33333333333333387</v>
      </c>
      <c r="T1029" s="17">
        <v>0.33333333333333387</v>
      </c>
      <c r="U1029" s="17">
        <v>0.30508262310585171</v>
      </c>
      <c r="V1029" s="17">
        <v>-5.0413625026538428E-3</v>
      </c>
      <c r="W1029" s="17">
        <v>24.226670291767924</v>
      </c>
      <c r="X1029" s="17">
        <v>1.4957078140984834</v>
      </c>
      <c r="Y1029" s="17">
        <v>-1.0000000000000011</v>
      </c>
      <c r="Z1029" s="17">
        <v>-1.0000000000000011</v>
      </c>
      <c r="AA1029" s="17">
        <v>55.888920534558061</v>
      </c>
      <c r="AB1029" s="17">
        <v>0.22487302729903552</v>
      </c>
      <c r="AC1029" s="17">
        <v>0.43765005124355927</v>
      </c>
      <c r="AD1029" s="17">
        <v>-5.7135152294652172E-2</v>
      </c>
      <c r="AE1029" s="17">
        <v>30.269396312397124</v>
      </c>
      <c r="AF1029" s="17">
        <v>0.7142857142857143</v>
      </c>
      <c r="AG1029" s="17">
        <v>-1.0000000000000011</v>
      </c>
      <c r="AH1029" s="17">
        <v>-1.0000000000000011</v>
      </c>
      <c r="AI1029" s="17">
        <v>-3.007784212692861E-3</v>
      </c>
      <c r="AJ1029" s="17">
        <v>-5.0413625026538428E-3</v>
      </c>
      <c r="AK1029" s="17">
        <v>-2.387470514069762E-2</v>
      </c>
      <c r="AL1029" s="17">
        <v>-2.3448501505543628E-2</v>
      </c>
      <c r="AM1029" s="17">
        <v>-3.0213072951944448E-3</v>
      </c>
      <c r="AN1029" s="17">
        <v>0.12245545962325598</v>
      </c>
      <c r="AO1029" s="17">
        <v>-0.1949062080833488</v>
      </c>
      <c r="AP1029" s="17">
        <v>2.9441439830536824</v>
      </c>
      <c r="AQ1029" s="17">
        <v>45.889140490307973</v>
      </c>
      <c r="AR1029" s="17">
        <v>0.96670792726986543</v>
      </c>
      <c r="AS1029" s="17">
        <v>1.8567489840741516</v>
      </c>
      <c r="AT1029" s="17">
        <v>-1.0000000000000011</v>
      </c>
      <c r="AU1029" s="17">
        <v>-1.0000000000000011</v>
      </c>
      <c r="AV1029" s="17">
        <v>1.4111056876382502</v>
      </c>
      <c r="AW1029" s="17">
        <v>84.828465173491722</v>
      </c>
      <c r="AX1029" s="17">
        <v>84.264173238972433</v>
      </c>
      <c r="AY1029" s="17">
        <v>0.23681609839350201</v>
      </c>
      <c r="AZ1029" s="17">
        <v>14.245808374100172</v>
      </c>
      <c r="BA1029" s="22">
        <v>1496.2727733903046</v>
      </c>
      <c r="CU1029" t="e">
        <v>#N/A</v>
      </c>
      <c r="CV1029" t="e">
        <v>#N/A</v>
      </c>
    </row>
    <row r="1030" spans="1:100" x14ac:dyDescent="0.25">
      <c r="A1030">
        <v>2883</v>
      </c>
      <c r="B1030" t="s">
        <v>1434</v>
      </c>
      <c r="C1030" s="22">
        <v>3</v>
      </c>
      <c r="D1030" s="17">
        <v>4.5360219884337587</v>
      </c>
      <c r="E1030" s="17">
        <v>0</v>
      </c>
      <c r="F1030" s="17">
        <v>0.82229955530086207</v>
      </c>
      <c r="G1030" s="17">
        <v>0.82229955530086207</v>
      </c>
      <c r="H1030" s="17">
        <v>0.19954631748100152</v>
      </c>
      <c r="I1030" s="17">
        <v>0</v>
      </c>
      <c r="J1030" s="17">
        <v>11.972779048860092</v>
      </c>
      <c r="K1030" s="17">
        <v>0.19954631748100152</v>
      </c>
      <c r="L1030" s="17">
        <v>-1.0000000000000022</v>
      </c>
      <c r="M1030" s="17">
        <v>-1.0000000000000022</v>
      </c>
      <c r="N1030" s="17">
        <v>3.9909263496200298</v>
      </c>
      <c r="O1030" s="17">
        <v>17.331100592594716</v>
      </c>
      <c r="P1030" s="17">
        <v>-0.18427884835107267</v>
      </c>
      <c r="Q1030" s="17">
        <v>10.551214919047966</v>
      </c>
      <c r="R1030" s="17">
        <v>3.2618121479326074</v>
      </c>
      <c r="S1030" s="17">
        <v>0.34624807668813351</v>
      </c>
      <c r="T1030" s="17">
        <v>0.37143474785351194</v>
      </c>
      <c r="U1030" s="17">
        <v>0.67254843874696324</v>
      </c>
      <c r="V1030" s="17">
        <v>2.9602591734984657E-2</v>
      </c>
      <c r="W1030" s="17">
        <v>48.811501501703688</v>
      </c>
      <c r="X1030" s="17">
        <v>3.4240472269785838</v>
      </c>
      <c r="Y1030" s="17">
        <v>-1.0000000000000022</v>
      </c>
      <c r="Z1030" s="17">
        <v>-1.0000000000000022</v>
      </c>
      <c r="AA1030" s="17">
        <v>95.094225946883626</v>
      </c>
      <c r="AB1030" s="17">
        <v>0.22433581416639772</v>
      </c>
      <c r="AC1030" s="17">
        <v>0.18278254321485379</v>
      </c>
      <c r="AD1030" s="17">
        <v>0.45329988856369524</v>
      </c>
      <c r="AE1030" s="17">
        <v>43.020912297247335</v>
      </c>
      <c r="AF1030" s="17">
        <v>1</v>
      </c>
      <c r="AG1030" s="17">
        <v>-1.0000000000000022</v>
      </c>
      <c r="AH1030" s="17">
        <v>-1.0000000000000022</v>
      </c>
      <c r="AI1030" s="17">
        <v>0</v>
      </c>
      <c r="AJ1030" s="17">
        <v>2.9602591734984657E-2</v>
      </c>
      <c r="AK1030" s="17">
        <v>7.398178149088333E-2</v>
      </c>
      <c r="AL1030" s="17">
        <v>0.59322196362856516</v>
      </c>
      <c r="AM1030" s="17">
        <v>-7.8680095827612331E-2</v>
      </c>
      <c r="AN1030" s="17">
        <v>-4.3956747670309326E-2</v>
      </c>
      <c r="AO1030" s="17">
        <v>-1.5970934882358898</v>
      </c>
      <c r="AP1030" s="17">
        <v>1.8671911263850913</v>
      </c>
      <c r="AQ1030" s="17">
        <v>60.784280550563714</v>
      </c>
      <c r="AR1030" s="17">
        <v>1.4198338550235934</v>
      </c>
      <c r="AS1030" s="17">
        <v>3.6235935444595855</v>
      </c>
      <c r="AT1030" s="17">
        <v>-1.0000000000000022</v>
      </c>
      <c r="AU1030" s="17">
        <v>-1.0000000000000022</v>
      </c>
      <c r="AV1030" s="17">
        <v>4.0841117032334697</v>
      </c>
      <c r="AW1030" s="17">
        <v>114.29251766586343</v>
      </c>
      <c r="AX1030" s="17">
        <v>117.25277683936189</v>
      </c>
      <c r="AY1030" s="17">
        <v>0.4820136836826231</v>
      </c>
      <c r="AZ1030" s="17">
        <v>64.663518637617315</v>
      </c>
      <c r="BA1030" s="22">
        <v>1562.1836610832797</v>
      </c>
      <c r="CU1030" t="e">
        <v>#N/A</v>
      </c>
      <c r="CV1030" t="e">
        <v>#N/A</v>
      </c>
    </row>
    <row r="1031" spans="1:100" x14ac:dyDescent="0.25">
      <c r="A1031">
        <v>2890</v>
      </c>
      <c r="B1031" t="s">
        <v>1435</v>
      </c>
      <c r="C1031" s="22">
        <v>3</v>
      </c>
      <c r="D1031" s="17">
        <v>5.6296088721677533</v>
      </c>
      <c r="E1031" s="17">
        <v>-2.4707268095232444E-2</v>
      </c>
      <c r="F1031" s="17">
        <v>5.409614126256723E-3</v>
      </c>
      <c r="G1031" s="17">
        <v>-9.5258709821583777E-4</v>
      </c>
      <c r="H1031" s="17">
        <v>0.1796544494415781</v>
      </c>
      <c r="I1031" s="17">
        <v>0</v>
      </c>
      <c r="J1031" s="17">
        <v>10.779266966494687</v>
      </c>
      <c r="K1031" s="17">
        <v>0.1796544494415781</v>
      </c>
      <c r="L1031" s="17">
        <v>-0.99999999999999944</v>
      </c>
      <c r="M1031" s="17">
        <v>-0.99999999999999944</v>
      </c>
      <c r="N1031" s="17">
        <v>3.5930889888315622</v>
      </c>
      <c r="O1031" s="17">
        <v>16.407923251564224</v>
      </c>
      <c r="P1031" s="17">
        <v>-5.8876691125798158E-2</v>
      </c>
      <c r="Q1031" s="17">
        <v>-0.10269895239250595</v>
      </c>
      <c r="R1031" s="17">
        <v>-1.0343368420746107E-2</v>
      </c>
      <c r="S1031" s="17">
        <v>0.33333333333333326</v>
      </c>
      <c r="T1031" s="17">
        <v>0.37949190483279199</v>
      </c>
      <c r="U1031" s="17">
        <v>0.14023856627040898</v>
      </c>
      <c r="V1031" s="17">
        <v>0</v>
      </c>
      <c r="W1031" s="17">
        <v>26.936374199798248</v>
      </c>
      <c r="X1031" s="17">
        <v>1.1328026637442579</v>
      </c>
      <c r="Y1031" s="17">
        <v>-0.99999999999999944</v>
      </c>
      <c r="Z1031" s="17">
        <v>-0.99999999999999944</v>
      </c>
      <c r="AA1031" s="17">
        <v>67.122175227143842</v>
      </c>
      <c r="AB1031" s="17">
        <v>0.14253219212030671</v>
      </c>
      <c r="AC1031" s="17">
        <v>0.15547282650840386</v>
      </c>
      <c r="AD1031" s="17">
        <v>0.50591786928661642</v>
      </c>
      <c r="AE1031" s="17">
        <v>40.196144395766375</v>
      </c>
      <c r="AF1031" s="17">
        <v>0.93333333333333335</v>
      </c>
      <c r="AG1031" s="17">
        <v>-0.99999999999999944</v>
      </c>
      <c r="AH1031" s="17">
        <v>-0.99999999999999944</v>
      </c>
      <c r="AI1031" s="17">
        <v>0</v>
      </c>
      <c r="AJ1031" s="17">
        <v>0</v>
      </c>
      <c r="AK1031" s="17">
        <v>0.17602350780977818</v>
      </c>
      <c r="AL1031" s="17">
        <v>0.14383084554808498</v>
      </c>
      <c r="AM1031" s="17">
        <v>-6.0273879264746089E-2</v>
      </c>
      <c r="AN1031" s="17">
        <v>0.22024389502446648</v>
      </c>
      <c r="AO1031" s="17">
        <v>-0.62672944256976115</v>
      </c>
      <c r="AP1031" s="17">
        <v>6.2252516033520857</v>
      </c>
      <c r="AQ1031" s="17">
        <v>37.715641166292961</v>
      </c>
      <c r="AR1031" s="17">
        <v>0.85306380443653407</v>
      </c>
      <c r="AS1031" s="17">
        <v>1.3124571131858351</v>
      </c>
      <c r="AT1031" s="17">
        <v>-0.99999999999999944</v>
      </c>
      <c r="AU1031" s="17">
        <v>-0.99999999999999944</v>
      </c>
      <c r="AV1031" s="17">
        <v>-1.1295955518961943E-2</v>
      </c>
      <c r="AW1031" s="17">
        <v>89.755350082060161</v>
      </c>
      <c r="AX1031" s="17">
        <v>89.755350082060161</v>
      </c>
      <c r="AY1031" s="17">
        <v>0.28161783367752419</v>
      </c>
      <c r="AZ1031" s="17">
        <v>22.526151473609236</v>
      </c>
      <c r="BA1031" s="22">
        <v>1491.6836173019362</v>
      </c>
      <c r="CU1031" t="e">
        <v>#N/A</v>
      </c>
      <c r="CV1031" t="e">
        <v>#N/A</v>
      </c>
    </row>
    <row r="1032" spans="1:100" x14ac:dyDescent="0.25">
      <c r="A1032">
        <v>2895</v>
      </c>
      <c r="B1032" t="s">
        <v>1436</v>
      </c>
      <c r="C1032" s="22">
        <v>3</v>
      </c>
      <c r="D1032" s="17">
        <v>4.8500689164608506</v>
      </c>
      <c r="E1032" s="17">
        <v>-2.7237101046893364E-2</v>
      </c>
      <c r="F1032" s="17">
        <v>-4.7399559149128939E-2</v>
      </c>
      <c r="G1032" s="17">
        <v>-4.7399559149128939E-2</v>
      </c>
      <c r="H1032" s="17">
        <v>-9.4406577283954074E-2</v>
      </c>
      <c r="I1032" s="17">
        <v>0</v>
      </c>
      <c r="J1032" s="17">
        <v>-5.6643946370372529</v>
      </c>
      <c r="K1032" s="17">
        <v>-9.4406577283954074E-2</v>
      </c>
      <c r="L1032" s="17">
        <v>-0.99999999999999967</v>
      </c>
      <c r="M1032" s="17">
        <v>-0.99999999999999967</v>
      </c>
      <c r="N1032" s="17">
        <v>-1.888131545679085</v>
      </c>
      <c r="O1032" s="17">
        <v>-0.86172527972553126</v>
      </c>
      <c r="P1032" s="17">
        <v>1.9520227318246052E-2</v>
      </c>
      <c r="Q1032" s="17">
        <v>0.20925796243439834</v>
      </c>
      <c r="R1032" s="17">
        <v>3.4413891836439781E-2</v>
      </c>
      <c r="S1032" s="17">
        <v>0.33333333333333343</v>
      </c>
      <c r="T1032" s="17">
        <v>0.32410784409361099</v>
      </c>
      <c r="U1032" s="17">
        <v>4.6321726074449732E-2</v>
      </c>
      <c r="V1032" s="17">
        <v>-4.0640043607981249E-2</v>
      </c>
      <c r="W1032" s="17">
        <v>30.301177487094684</v>
      </c>
      <c r="X1032" s="17">
        <v>0.66754977676194449</v>
      </c>
      <c r="Y1032" s="17">
        <v>-0.99999999999999967</v>
      </c>
      <c r="Z1032" s="17">
        <v>-0.99999999999999967</v>
      </c>
      <c r="AA1032" s="17">
        <v>35.407800003973939</v>
      </c>
      <c r="AB1032" s="17">
        <v>9.0781744040579287E-2</v>
      </c>
      <c r="AC1032" s="17">
        <v>0.11742783475445163</v>
      </c>
      <c r="AD1032" s="17">
        <v>-0.1067654062941744</v>
      </c>
      <c r="AE1032" s="17">
        <v>5.0722086250428173</v>
      </c>
      <c r="AF1032" s="17">
        <v>0.2</v>
      </c>
      <c r="AG1032" s="17">
        <v>-0.99999999999999967</v>
      </c>
      <c r="AH1032" s="17">
        <v>-0.99999999999999967</v>
      </c>
      <c r="AI1032" s="17">
        <v>-4.7605601369122529E-3</v>
      </c>
      <c r="AJ1032" s="17">
        <v>-4.0640043607981249E-2</v>
      </c>
      <c r="AK1032" s="17">
        <v>5.430878411456503E-2</v>
      </c>
      <c r="AL1032" s="17">
        <v>-7.1206121674129014E-3</v>
      </c>
      <c r="AM1032" s="17">
        <v>0.26378498610269246</v>
      </c>
      <c r="AN1032" s="17">
        <v>-0.25509127780454394</v>
      </c>
      <c r="AO1032" s="17">
        <v>6.8661685731401363</v>
      </c>
      <c r="AP1032" s="17">
        <v>-6.4128850059506624</v>
      </c>
      <c r="AQ1032" s="17">
        <v>24.636782850057436</v>
      </c>
      <c r="AR1032" s="17">
        <v>0.66312285989341291</v>
      </c>
      <c r="AS1032" s="17">
        <v>0.57314319947799031</v>
      </c>
      <c r="AT1032" s="17">
        <v>-0.99999999999999967</v>
      </c>
      <c r="AU1032" s="17">
        <v>-0.99999999999999967</v>
      </c>
      <c r="AV1032" s="17">
        <v>-1.2985667312689131E-2</v>
      </c>
      <c r="AW1032" s="17">
        <v>28.133189718297761</v>
      </c>
      <c r="AX1032" s="17">
        <v>23.97397415476139</v>
      </c>
      <c r="AY1032" s="17">
        <v>0.19343749140785083</v>
      </c>
      <c r="AZ1032" s="17">
        <v>-14.893151001897541</v>
      </c>
      <c r="BA1032" s="22">
        <v>1396.9179943711601</v>
      </c>
      <c r="CU1032" t="e">
        <v>#N/A</v>
      </c>
      <c r="CV1032" t="e">
        <v>#N/A</v>
      </c>
    </row>
    <row r="1033" spans="1:100" x14ac:dyDescent="0.25">
      <c r="A1033">
        <v>2896</v>
      </c>
      <c r="B1033" t="s">
        <v>1437</v>
      </c>
      <c r="C1033" s="22">
        <v>3</v>
      </c>
      <c r="D1033" s="17">
        <v>4.9912459613939131</v>
      </c>
      <c r="E1033" s="17">
        <v>0</v>
      </c>
      <c r="F1033" s="17">
        <v>0.18874273644156486</v>
      </c>
      <c r="G1033" s="17">
        <v>0.18874273644156486</v>
      </c>
      <c r="H1033" s="17">
        <v>0.10993579337897354</v>
      </c>
      <c r="I1033" s="17">
        <v>0</v>
      </c>
      <c r="J1033" s="17">
        <v>6.5961476027384114</v>
      </c>
      <c r="K1033" s="17">
        <v>0.10993579337897354</v>
      </c>
      <c r="L1033" s="17">
        <v>-0.99999999999999756</v>
      </c>
      <c r="M1033" s="17">
        <v>-0.99999999999999756</v>
      </c>
      <c r="N1033" s="17">
        <v>2.1987158675794687</v>
      </c>
      <c r="O1033" s="17">
        <v>11.776136300573892</v>
      </c>
      <c r="P1033" s="17">
        <v>0.14654296383605359</v>
      </c>
      <c r="Q1033" s="17">
        <v>-0.35363428514143003</v>
      </c>
      <c r="R1033" s="17">
        <v>-8.6207968645047317E-2</v>
      </c>
      <c r="S1033" s="17">
        <v>0.32797884890444917</v>
      </c>
      <c r="T1033" s="17">
        <v>0.41896223756193485</v>
      </c>
      <c r="U1033" s="17">
        <v>3.6393504078354212E-3</v>
      </c>
      <c r="V1033" s="17">
        <v>-9.4262437356848212E-4</v>
      </c>
      <c r="W1033" s="17">
        <v>25.588080764867094</v>
      </c>
      <c r="X1033" s="17">
        <v>0.73153585270594368</v>
      </c>
      <c r="Y1033" s="17">
        <v>-0.99999999999999756</v>
      </c>
      <c r="Z1033" s="17">
        <v>-0.99999999999999756</v>
      </c>
      <c r="AA1033" s="17">
        <v>22.780720614011763</v>
      </c>
      <c r="AB1033" s="17">
        <v>-0.18471115700996674</v>
      </c>
      <c r="AC1033" s="17">
        <v>-6.3476786138338293E-2</v>
      </c>
      <c r="AD1033" s="17">
        <v>0.19376489950409945</v>
      </c>
      <c r="AE1033" s="17">
        <v>-2.7211521822102775</v>
      </c>
      <c r="AF1033" s="17">
        <v>0.35294117647058826</v>
      </c>
      <c r="AG1033" s="17">
        <v>-0.99999999999999756</v>
      </c>
      <c r="AH1033" s="17">
        <v>-0.99999999999999756</v>
      </c>
      <c r="AI1033" s="17">
        <v>-7.9760492298944531E-3</v>
      </c>
      <c r="AJ1033" s="17">
        <v>-9.4262437356848212E-4</v>
      </c>
      <c r="AK1033" s="17">
        <v>0.51418900894839636</v>
      </c>
      <c r="AL1033" s="17">
        <v>0.28378093509123625</v>
      </c>
      <c r="AM1033" s="17">
        <v>-4.1139717067969081E-2</v>
      </c>
      <c r="AN1033" s="17">
        <v>0.12891722385544108</v>
      </c>
      <c r="AO1033" s="17">
        <v>1.5424521180427537</v>
      </c>
      <c r="AP1033" s="17">
        <v>4.6418352718422069</v>
      </c>
      <c r="AQ1033" s="17">
        <v>32.184228367605527</v>
      </c>
      <c r="AR1033" s="17">
        <v>0.74963781250065109</v>
      </c>
      <c r="AS1033" s="17">
        <v>0.84147164608491742</v>
      </c>
      <c r="AT1033" s="17">
        <v>-0.99999999999999756</v>
      </c>
      <c r="AU1033" s="17">
        <v>-0.99999999999999756</v>
      </c>
      <c r="AV1033" s="17">
        <v>0.10253476779651757</v>
      </c>
      <c r="AW1033" s="17">
        <v>39.198692186427877</v>
      </c>
      <c r="AX1033" s="17">
        <v>38.944908764473155</v>
      </c>
      <c r="AY1033" s="17">
        <v>1.712886393721625E-3</v>
      </c>
      <c r="AZ1033" s="17">
        <v>-42.195880773267383</v>
      </c>
      <c r="BA1033" s="22">
        <v>1379.5169055374226</v>
      </c>
      <c r="CU1033" t="e">
        <v>#N/A</v>
      </c>
      <c r="CV1033" t="e">
        <v>#N/A</v>
      </c>
    </row>
    <row r="1034" spans="1:100" x14ac:dyDescent="0.25">
      <c r="A1034">
        <v>2897</v>
      </c>
      <c r="B1034" t="s">
        <v>1438</v>
      </c>
      <c r="C1034" s="22">
        <v>3</v>
      </c>
      <c r="D1034" s="17">
        <v>3.2348504868840386</v>
      </c>
      <c r="E1034" s="17">
        <v>0</v>
      </c>
      <c r="F1034" s="17">
        <v>-0.13426136329003685</v>
      </c>
      <c r="G1034" s="17">
        <v>-0.13426136329003685</v>
      </c>
      <c r="H1034" s="17">
        <v>-1.6681031822521335E-2</v>
      </c>
      <c r="I1034" s="17">
        <v>0</v>
      </c>
      <c r="J1034" s="17">
        <v>-1.0008619093512792</v>
      </c>
      <c r="K1034" s="17">
        <v>-1.6681031822521335E-2</v>
      </c>
      <c r="L1034" s="17">
        <v>-1</v>
      </c>
      <c r="M1034" s="17">
        <v>-1</v>
      </c>
      <c r="N1034" s="17">
        <v>-0.33362063645042711</v>
      </c>
      <c r="O1034" s="17">
        <v>2.0997272142427246</v>
      </c>
      <c r="P1034" s="17">
        <v>-0.21653120279761517</v>
      </c>
      <c r="Q1034" s="17">
        <v>7.2283184592090141E-2</v>
      </c>
      <c r="R1034" s="17">
        <v>6.1914189234210867E-3</v>
      </c>
      <c r="S1034" s="17">
        <v>0.33333333333333326</v>
      </c>
      <c r="T1034" s="17">
        <v>0.29784007539089974</v>
      </c>
      <c r="U1034" s="17">
        <v>-4.446408950613534E-2</v>
      </c>
      <c r="V1034" s="17">
        <v>2.552489745810415E-3</v>
      </c>
      <c r="W1034" s="17">
        <v>24.237713631457179</v>
      </c>
      <c r="X1034" s="17">
        <v>0.42203907573214666</v>
      </c>
      <c r="Y1034" s="17">
        <v>-1</v>
      </c>
      <c r="Z1034" s="17">
        <v>-1</v>
      </c>
      <c r="AA1034" s="17">
        <v>26.783890472963911</v>
      </c>
      <c r="AB1034" s="17">
        <v>0.11630858591948234</v>
      </c>
      <c r="AC1034" s="17">
        <v>4.4834783154411584E-2</v>
      </c>
      <c r="AD1034" s="17">
        <v>-0.11034366062222789</v>
      </c>
      <c r="AE1034" s="17">
        <v>2.5399854225833018</v>
      </c>
      <c r="AF1034" s="17">
        <v>9.0909090909090912E-2</v>
      </c>
      <c r="AG1034" s="17">
        <v>-1</v>
      </c>
      <c r="AH1034" s="17">
        <v>-1</v>
      </c>
      <c r="AI1034" s="17">
        <v>0</v>
      </c>
      <c r="AJ1034" s="17">
        <v>2.552489745810415E-3</v>
      </c>
      <c r="AK1034" s="17">
        <v>0.56268559854551869</v>
      </c>
      <c r="AL1034" s="17">
        <v>2.7074204324502808E-2</v>
      </c>
      <c r="AM1034" s="17">
        <v>0.23945840742619556</v>
      </c>
      <c r="AN1034" s="17">
        <v>8.0394055478929444E-2</v>
      </c>
      <c r="AO1034" s="17">
        <v>8.7998881783824814</v>
      </c>
      <c r="AP1034" s="17">
        <v>2.1452224085957514</v>
      </c>
      <c r="AQ1034" s="17">
        <v>23.236851722105897</v>
      </c>
      <c r="AR1034" s="17">
        <v>0.5892618089639079</v>
      </c>
      <c r="AS1034" s="17">
        <v>0.40535804390962527</v>
      </c>
      <c r="AT1034" s="17">
        <v>-1</v>
      </c>
      <c r="AU1034" s="17">
        <v>-1</v>
      </c>
      <c r="AV1034" s="17">
        <v>-0.12806994436661573</v>
      </c>
      <c r="AW1034" s="17">
        <v>31.028840095802376</v>
      </c>
      <c r="AX1034" s="17">
        <v>31.28408907038342</v>
      </c>
      <c r="AY1034" s="17">
        <v>-0.13164633589825078</v>
      </c>
      <c r="AZ1034" s="17">
        <v>-66.117869997160767</v>
      </c>
      <c r="BA1034" s="22">
        <v>1265.1299247164202</v>
      </c>
      <c r="CU1034" t="e">
        <v>#N/A</v>
      </c>
      <c r="CV1034" t="e">
        <v>#N/A</v>
      </c>
    </row>
    <row r="1035" spans="1:100" x14ac:dyDescent="0.25">
      <c r="A1035">
        <v>2898</v>
      </c>
      <c r="B1035" t="s">
        <v>1439</v>
      </c>
      <c r="C1035" s="22">
        <v>3</v>
      </c>
      <c r="D1035" s="17">
        <v>5.1048887003518013</v>
      </c>
      <c r="E1035" s="17">
        <v>0</v>
      </c>
      <c r="F1035" s="17">
        <v>0.54210993923289996</v>
      </c>
      <c r="G1035" s="17">
        <v>0.54210993923289996</v>
      </c>
      <c r="H1035" s="17">
        <v>0.16320979386112516</v>
      </c>
      <c r="I1035" s="17">
        <v>0</v>
      </c>
      <c r="J1035" s="17">
        <v>9.7925876316675051</v>
      </c>
      <c r="K1035" s="17">
        <v>0.16320979386112516</v>
      </c>
      <c r="L1035" s="17">
        <v>-0.99999999999999956</v>
      </c>
      <c r="M1035" s="17">
        <v>-0.99999999999999956</v>
      </c>
      <c r="N1035" s="17">
        <v>3.2641958772225026</v>
      </c>
      <c r="O1035" s="17">
        <v>15.439586271252212</v>
      </c>
      <c r="P1035" s="17">
        <v>8.357402867275876E-3</v>
      </c>
      <c r="Q1035" s="17">
        <v>0.75975987814516044</v>
      </c>
      <c r="R1035" s="17">
        <v>0.22876200082123765</v>
      </c>
      <c r="S1035" s="17">
        <v>0.33333333333333326</v>
      </c>
      <c r="T1035" s="17">
        <v>0.35511584483155689</v>
      </c>
      <c r="U1035" s="17">
        <v>0.10740956930296483</v>
      </c>
      <c r="V1035" s="17">
        <v>-9.6695268723488784E-3</v>
      </c>
      <c r="W1035" s="17">
        <v>24.919177069375252</v>
      </c>
      <c r="X1035" s="17">
        <v>0.91864301177975471</v>
      </c>
      <c r="Y1035" s="17">
        <v>-0.99999999999999956</v>
      </c>
      <c r="Z1035" s="17">
        <v>-0.99999999999999956</v>
      </c>
      <c r="AA1035" s="17">
        <v>60.29863652117352</v>
      </c>
      <c r="AB1035" s="17">
        <v>0.29786025725163451</v>
      </c>
      <c r="AC1035" s="17">
        <v>0.26202173403442591</v>
      </c>
      <c r="AD1035" s="17">
        <v>0.14313195773348017</v>
      </c>
      <c r="AE1035" s="17">
        <v>35.150697450977013</v>
      </c>
      <c r="AF1035" s="17">
        <v>0.42857142857142855</v>
      </c>
      <c r="AG1035" s="17">
        <v>-0.99999999999999956</v>
      </c>
      <c r="AH1035" s="17">
        <v>-0.99999999999999956</v>
      </c>
      <c r="AI1035" s="17">
        <v>0</v>
      </c>
      <c r="AJ1035" s="17">
        <v>-9.6695268723488784E-3</v>
      </c>
      <c r="AK1035" s="17">
        <v>0.30711347166830094</v>
      </c>
      <c r="AL1035" s="17">
        <v>0.22844834195534081</v>
      </c>
      <c r="AM1035" s="17">
        <v>0.10671361408097324</v>
      </c>
      <c r="AN1035" s="17">
        <v>-0.12142543180742964</v>
      </c>
      <c r="AO1035" s="17">
        <v>4.2034077103658376</v>
      </c>
      <c r="AP1035" s="17">
        <v>-1.8933940854090374</v>
      </c>
      <c r="AQ1035" s="17">
        <v>34.711764701042753</v>
      </c>
      <c r="AR1035" s="17">
        <v>0.78618922059550622</v>
      </c>
      <c r="AS1035" s="17">
        <v>1.0818528056408803</v>
      </c>
      <c r="AT1035" s="17">
        <v>-0.99999999999999956</v>
      </c>
      <c r="AU1035" s="17">
        <v>-0.99999999999999956</v>
      </c>
      <c r="AV1035" s="17">
        <v>0.77087194005413795</v>
      </c>
      <c r="AW1035" s="17">
        <v>73.844828707016731</v>
      </c>
      <c r="AX1035" s="17">
        <v>72.877876019781851</v>
      </c>
      <c r="AY1035" s="17">
        <v>8.4184089742145307E-2</v>
      </c>
      <c r="AZ1035" s="17">
        <v>0.34044630064461323</v>
      </c>
      <c r="BA1035" s="22">
        <v>1364.6287040815803</v>
      </c>
      <c r="CU1035" t="e">
        <v>#N/A</v>
      </c>
      <c r="CV1035" t="e">
        <v>#N/A</v>
      </c>
    </row>
    <row r="1036" spans="1:100" x14ac:dyDescent="0.25">
      <c r="A1036">
        <v>2900</v>
      </c>
      <c r="B1036" t="s">
        <v>1440</v>
      </c>
      <c r="C1036" s="22">
        <v>3</v>
      </c>
      <c r="D1036" s="17">
        <v>4.6451318091660356</v>
      </c>
      <c r="E1036" s="17">
        <v>-2.7482018244228999E-2</v>
      </c>
      <c r="F1036" s="17">
        <v>2.4341737914616791E-2</v>
      </c>
      <c r="G1036" s="17">
        <v>2.4341737914616791E-2</v>
      </c>
      <c r="H1036" s="17">
        <v>8.6865475363625502E-2</v>
      </c>
      <c r="I1036" s="17">
        <v>0</v>
      </c>
      <c r="J1036" s="17">
        <v>5.2119285218175291</v>
      </c>
      <c r="K1036" s="17">
        <v>8.6865475363625502E-2</v>
      </c>
      <c r="L1036" s="17">
        <v>-1.0000000000000009</v>
      </c>
      <c r="M1036" s="17">
        <v>-1.0000000000000009</v>
      </c>
      <c r="N1036" s="17">
        <v>1.7373095072725102</v>
      </c>
      <c r="O1036" s="17">
        <v>9.8814020688981827</v>
      </c>
      <c r="P1036" s="17">
        <v>-1.0393442703106293</v>
      </c>
      <c r="Q1036" s="17">
        <v>-2.3861369808308087E-2</v>
      </c>
      <c r="R1036" s="17">
        <v>-8.0220744644736483E-2</v>
      </c>
      <c r="S1036" s="17">
        <v>0.33333333333333381</v>
      </c>
      <c r="T1036" s="17">
        <v>0.2102995831699174</v>
      </c>
      <c r="U1036" s="17">
        <v>-0.16636646390330223</v>
      </c>
      <c r="V1036" s="17">
        <v>-3.9399965151419771E-3</v>
      </c>
      <c r="W1036" s="17">
        <v>11.458439228847256</v>
      </c>
      <c r="X1036" s="17">
        <v>-0.35537214372785098</v>
      </c>
      <c r="Y1036" s="17">
        <v>-1.0000000000000009</v>
      </c>
      <c r="Z1036" s="17">
        <v>-1.0000000000000009</v>
      </c>
      <c r="AA1036" s="17">
        <v>10.93898504287977</v>
      </c>
      <c r="AB1036" s="17">
        <v>0.24868204773331076</v>
      </c>
      <c r="AC1036" s="17">
        <v>-0.11313160540657413</v>
      </c>
      <c r="AD1036" s="17">
        <v>-0.14433511115319186</v>
      </c>
      <c r="AE1036" s="17">
        <v>-0.4392334413227541</v>
      </c>
      <c r="AF1036" s="17">
        <v>8.3333333333333329E-2</v>
      </c>
      <c r="AG1036" s="17">
        <v>-1.0000000000000009</v>
      </c>
      <c r="AH1036" s="17">
        <v>-1.0000000000000009</v>
      </c>
      <c r="AI1036" s="17">
        <v>0</v>
      </c>
      <c r="AJ1036" s="17">
        <v>-3.9399965151419771E-3</v>
      </c>
      <c r="AK1036" s="17">
        <v>3.6534064502102399E-2</v>
      </c>
      <c r="AL1036" s="17">
        <v>0.1256548847623945</v>
      </c>
      <c r="AM1036" s="17">
        <v>-6.4576085198575786E-2</v>
      </c>
      <c r="AN1036" s="17">
        <v>0.30571549936814907</v>
      </c>
      <c r="AO1036" s="17">
        <v>-1.4317318074538823</v>
      </c>
      <c r="AP1036" s="17">
        <v>8.2711619080156975</v>
      </c>
      <c r="AQ1036" s="17">
        <v>16.670367750664784</v>
      </c>
      <c r="AR1036" s="17">
        <v>0.37332645608480725</v>
      </c>
      <c r="AS1036" s="17">
        <v>-0.26850666836422549</v>
      </c>
      <c r="AT1036" s="17">
        <v>-1.0000000000000009</v>
      </c>
      <c r="AU1036" s="17">
        <v>-1.0000000000000009</v>
      </c>
      <c r="AV1036" s="17">
        <v>-5.5879006730119703E-2</v>
      </c>
      <c r="AW1036" s="17">
        <v>29.091549019793664</v>
      </c>
      <c r="AX1036" s="17">
        <v>28.697549368279464</v>
      </c>
      <c r="AY1036" s="17">
        <v>5.9421832586434818E-2</v>
      </c>
      <c r="AZ1036" s="17">
        <v>-29.820406940216607</v>
      </c>
      <c r="BA1036" s="22">
        <v>1348.2273593861516</v>
      </c>
      <c r="CU1036" t="e">
        <v>#N/A</v>
      </c>
      <c r="CV1036" t="e">
        <v>#N/A</v>
      </c>
    </row>
    <row r="1037" spans="1:100" x14ac:dyDescent="0.25">
      <c r="A1037">
        <v>2903</v>
      </c>
      <c r="B1037" t="s">
        <v>1441</v>
      </c>
      <c r="C1037" s="22">
        <v>3</v>
      </c>
      <c r="D1037" s="17">
        <v>4.0218374882869812</v>
      </c>
      <c r="E1037" s="17">
        <v>-3.8920732301950062E-2</v>
      </c>
      <c r="F1037" s="17">
        <v>-0.54878499139039494</v>
      </c>
      <c r="G1037" s="17">
        <v>-0.54878499139039494</v>
      </c>
      <c r="H1037" s="17">
        <v>-0.20123676317232081</v>
      </c>
      <c r="I1037" s="17">
        <v>0</v>
      </c>
      <c r="J1037" s="17">
        <v>-12.074205790339255</v>
      </c>
      <c r="K1037" s="17">
        <v>-0.20123676317232081</v>
      </c>
      <c r="L1037" s="17">
        <v>-0.99999999999999889</v>
      </c>
      <c r="M1037" s="17">
        <v>-0.99999999999999889</v>
      </c>
      <c r="N1037" s="17">
        <v>-4.0247352634464155</v>
      </c>
      <c r="O1037" s="17">
        <v>-8.601153293442664</v>
      </c>
      <c r="P1037" s="17">
        <v>-4.6481439472694432E-2</v>
      </c>
      <c r="Q1037" s="17">
        <v>-2.2476635372152636</v>
      </c>
      <c r="R1037" s="17">
        <v>-0.7304407807497254</v>
      </c>
      <c r="S1037" s="17">
        <v>0.3465643055421625</v>
      </c>
      <c r="T1037" s="17">
        <v>0.26925449125404505</v>
      </c>
      <c r="U1037" s="17">
        <v>0.16322093637116442</v>
      </c>
      <c r="V1037" s="17">
        <v>0.13816445151474979</v>
      </c>
      <c r="W1037" s="17">
        <v>44.737637914177682</v>
      </c>
      <c r="X1037" s="17">
        <v>2.2348471724623948</v>
      </c>
      <c r="Y1037" s="17">
        <v>-0.99999999999999889</v>
      </c>
      <c r="Z1037" s="17">
        <v>-0.99999999999999889</v>
      </c>
      <c r="AA1037" s="17">
        <v>80.060631892646583</v>
      </c>
      <c r="AB1037" s="17">
        <v>0.28246150054317454</v>
      </c>
      <c r="AC1037" s="17">
        <v>0.14749321255544409</v>
      </c>
      <c r="AD1037" s="17">
        <v>0.29111398208575323</v>
      </c>
      <c r="AE1037" s="17">
        <v>36.053434759218625</v>
      </c>
      <c r="AF1037" s="17">
        <v>0.6428571428571429</v>
      </c>
      <c r="AG1037" s="17">
        <v>-0.99999999999999889</v>
      </c>
      <c r="AH1037" s="17">
        <v>-0.99999999999999889</v>
      </c>
      <c r="AI1037" s="17">
        <v>0</v>
      </c>
      <c r="AJ1037" s="17">
        <v>0.13816445151474979</v>
      </c>
      <c r="AK1037" s="17">
        <v>-1.2646653315509033E-2</v>
      </c>
      <c r="AL1037" s="17">
        <v>2.5314010568819986E-2</v>
      </c>
      <c r="AM1037" s="17">
        <v>0.64628297886487684</v>
      </c>
      <c r="AN1037" s="17">
        <v>-0.16279533652556386</v>
      </c>
      <c r="AO1037" s="17">
        <v>16.093841205044377</v>
      </c>
      <c r="AP1037" s="17">
        <v>-3.9433133602949955</v>
      </c>
      <c r="AQ1037" s="17">
        <v>32.663432123838469</v>
      </c>
      <c r="AR1037" s="17">
        <v>0.91720418468212206</v>
      </c>
      <c r="AS1037" s="17">
        <v>2.033610409290076</v>
      </c>
      <c r="AT1037" s="17">
        <v>-0.99999999999999889</v>
      </c>
      <c r="AU1037" s="17">
        <v>-0.99999999999999889</v>
      </c>
      <c r="AV1037" s="17">
        <v>-1.2792257721401203</v>
      </c>
      <c r="AW1037" s="17">
        <v>67.516165238908926</v>
      </c>
      <c r="AX1037" s="17">
        <v>81.332610390383891</v>
      </c>
      <c r="AY1037" s="17">
        <v>3.5885664007962823E-2</v>
      </c>
      <c r="AZ1037" s="17">
        <v>-36.321947052283043</v>
      </c>
      <c r="BA1037" s="22">
        <v>1355.3137696543752</v>
      </c>
      <c r="CU1037" t="e">
        <v>#N/A</v>
      </c>
      <c r="CV1037" t="e">
        <v>#N/A</v>
      </c>
    </row>
    <row r="1038" spans="1:100" x14ac:dyDescent="0.25">
      <c r="A1038">
        <v>2905</v>
      </c>
      <c r="B1038" t="s">
        <v>1442</v>
      </c>
      <c r="C1038" s="22">
        <v>3</v>
      </c>
      <c r="D1038" s="17">
        <v>4.8774195106235156</v>
      </c>
      <c r="E1038" s="17">
        <v>2.845824603262586E-3</v>
      </c>
      <c r="F1038" s="17">
        <v>2.9464037586849599</v>
      </c>
      <c r="G1038" s="17">
        <v>2.9464037586849599</v>
      </c>
      <c r="H1038" s="17">
        <v>0.31617312621552018</v>
      </c>
      <c r="I1038" s="17">
        <v>0</v>
      </c>
      <c r="J1038" s="17">
        <v>18.970387572931212</v>
      </c>
      <c r="K1038" s="17">
        <v>0.31617312621552018</v>
      </c>
      <c r="L1038" s="17">
        <v>-1.0000000000000009</v>
      </c>
      <c r="M1038" s="17">
        <v>-1.0000000000000009</v>
      </c>
      <c r="N1038" s="17">
        <v>6.3234625243104059</v>
      </c>
      <c r="O1038" s="17">
        <v>26.794210842239675</v>
      </c>
      <c r="P1038" s="17">
        <v>-0.33700000893174586</v>
      </c>
      <c r="Q1038" s="17">
        <v>-1.142132769745692</v>
      </c>
      <c r="R1038" s="17">
        <v>-0.47101205625453435</v>
      </c>
      <c r="S1038" s="17">
        <v>0.33215905390771278</v>
      </c>
      <c r="T1038" s="17">
        <v>0.32993452404497725</v>
      </c>
      <c r="U1038" s="17">
        <v>-1.3511129822705165E-3</v>
      </c>
      <c r="V1038" s="17">
        <v>0</v>
      </c>
      <c r="W1038" s="17">
        <v>13.782773550195978</v>
      </c>
      <c r="X1038" s="17">
        <v>0.3371171905197316</v>
      </c>
      <c r="Y1038" s="17">
        <v>-1.0000000000000009</v>
      </c>
      <c r="Z1038" s="17">
        <v>-1.0000000000000009</v>
      </c>
      <c r="AA1038" s="17">
        <v>69.623542322253911</v>
      </c>
      <c r="AB1038" s="17">
        <v>0.3702270290409243</v>
      </c>
      <c r="AC1038" s="17">
        <v>0.33572733891230522</v>
      </c>
      <c r="AD1038" s="17">
        <v>0.42028124861301897</v>
      </c>
      <c r="AE1038" s="17">
        <v>56.31178082831245</v>
      </c>
      <c r="AF1038" s="17">
        <v>0.5</v>
      </c>
      <c r="AG1038" s="17">
        <v>-1.0000000000000009</v>
      </c>
      <c r="AH1038" s="17">
        <v>-1.0000000000000009</v>
      </c>
      <c r="AI1038" s="17">
        <v>7.2287379204160618E-2</v>
      </c>
      <c r="AJ1038" s="17">
        <v>0</v>
      </c>
      <c r="AK1038" s="17">
        <v>0.17093405204173048</v>
      </c>
      <c r="AL1038" s="17">
        <v>2.8234882874518093E-2</v>
      </c>
      <c r="AM1038" s="17">
        <v>0.34545016094795955</v>
      </c>
      <c r="AN1038" s="17">
        <v>0.13599917428033803</v>
      </c>
      <c r="AO1038" s="17">
        <v>9.490924283907642</v>
      </c>
      <c r="AP1038" s="17">
        <v>3.5411537713810421</v>
      </c>
      <c r="AQ1038" s="17">
        <v>32.753161123127185</v>
      </c>
      <c r="AR1038" s="17">
        <v>0.66074246497041944</v>
      </c>
      <c r="AS1038" s="17">
        <v>0.6532903167352524</v>
      </c>
      <c r="AT1038" s="17">
        <v>-1.0000000000000009</v>
      </c>
      <c r="AU1038" s="17">
        <v>-1.0000000000000009</v>
      </c>
      <c r="AV1038" s="17">
        <v>2.4753917024304237</v>
      </c>
      <c r="AW1038" s="17">
        <v>99.958906935874609</v>
      </c>
      <c r="AX1038" s="17">
        <v>101.40465451995783</v>
      </c>
      <c r="AY1038" s="17">
        <v>0.13035053379830711</v>
      </c>
      <c r="AZ1038" s="17">
        <v>0.3263348648590938</v>
      </c>
      <c r="BA1038" s="22">
        <v>1418.4554449473051</v>
      </c>
      <c r="CU1038" t="e">
        <v>#N/A</v>
      </c>
      <c r="CV1038" t="e">
        <v>#N/A</v>
      </c>
    </row>
    <row r="1039" spans="1:100" x14ac:dyDescent="0.25">
      <c r="A1039">
        <v>2906</v>
      </c>
      <c r="B1039" t="s">
        <v>1443</v>
      </c>
      <c r="C1039" s="22">
        <v>3</v>
      </c>
      <c r="D1039" s="17">
        <v>3.6554040758703379</v>
      </c>
      <c r="E1039" s="17">
        <v>-2.3990585121647342E-3</v>
      </c>
      <c r="F1039" s="17">
        <v>-0.24378719906886273</v>
      </c>
      <c r="G1039" s="17">
        <v>-0.24378719906886273</v>
      </c>
      <c r="H1039" s="17">
        <v>0.25025793295393362</v>
      </c>
      <c r="I1039" s="17">
        <v>0</v>
      </c>
      <c r="J1039" s="17">
        <v>15.015475977236012</v>
      </c>
      <c r="K1039" s="17">
        <v>0.25025793295393362</v>
      </c>
      <c r="L1039" s="17">
        <v>-1.0000000000000011</v>
      </c>
      <c r="M1039" s="17">
        <v>-1.0000000000000011</v>
      </c>
      <c r="N1039" s="17">
        <v>5.0051586590786705</v>
      </c>
      <c r="O1039" s="17">
        <v>18.427092854037483</v>
      </c>
      <c r="P1039" s="17">
        <v>1.1319338264594355E-2</v>
      </c>
      <c r="Q1039" s="17">
        <v>1.8234097724851965</v>
      </c>
      <c r="R1039" s="17">
        <v>0.57962273763310668</v>
      </c>
      <c r="S1039" s="17">
        <v>0.33333333333333348</v>
      </c>
      <c r="T1039" s="17">
        <v>0.34526325733937124</v>
      </c>
      <c r="U1039" s="17">
        <v>3.2411783559005328E-2</v>
      </c>
      <c r="V1039" s="17">
        <v>-7.3614768791340171E-2</v>
      </c>
      <c r="W1039" s="17">
        <v>15.48542689945746</v>
      </c>
      <c r="X1039" s="17">
        <v>0.12822710321278905</v>
      </c>
      <c r="Y1039" s="17">
        <v>-1.0000000000000011</v>
      </c>
      <c r="Z1039" s="17">
        <v>-1.0000000000000011</v>
      </c>
      <c r="AA1039" s="17">
        <v>53.308434415516828</v>
      </c>
      <c r="AB1039" s="17">
        <v>0.11148940654088707</v>
      </c>
      <c r="AC1039" s="17">
        <v>0.2794166379049578</v>
      </c>
      <c r="AD1039" s="17">
        <v>0.35396165112268052</v>
      </c>
      <c r="AE1039" s="17">
        <v>37.243384778426247</v>
      </c>
      <c r="AF1039" s="17">
        <v>0.73333333333333328</v>
      </c>
      <c r="AG1039" s="17">
        <v>-1.0000000000000011</v>
      </c>
      <c r="AH1039" s="17">
        <v>-1.0000000000000011</v>
      </c>
      <c r="AI1039" s="17">
        <v>-6.4400168395478078E-4</v>
      </c>
      <c r="AJ1039" s="17">
        <v>-7.3614768791340171E-2</v>
      </c>
      <c r="AK1039" s="17">
        <v>0.13231740307893486</v>
      </c>
      <c r="AL1039" s="17">
        <v>3.320673465784986E-2</v>
      </c>
      <c r="AM1039" s="17">
        <v>-0.11190738657747074</v>
      </c>
      <c r="AN1039" s="17">
        <v>-0.145840364062398</v>
      </c>
      <c r="AO1039" s="17">
        <v>-2.1360976490420942</v>
      </c>
      <c r="AP1039" s="17">
        <v>-3.4799754282707016</v>
      </c>
      <c r="AQ1039" s="17">
        <v>30.500902876693459</v>
      </c>
      <c r="AR1039" s="17">
        <v>0.63739360544036971</v>
      </c>
      <c r="AS1039" s="17">
        <v>0.37848503616672263</v>
      </c>
      <c r="AT1039" s="17">
        <v>-1.0000000000000011</v>
      </c>
      <c r="AU1039" s="17">
        <v>-1.0000000000000011</v>
      </c>
      <c r="AV1039" s="17">
        <v>0.33583553856424364</v>
      </c>
      <c r="AW1039" s="17">
        <v>68.255551841283648</v>
      </c>
      <c r="AX1039" s="17">
        <v>60.881194928470507</v>
      </c>
      <c r="AY1039" s="17">
        <v>8.5625286729914235E-2</v>
      </c>
      <c r="AZ1039" s="17">
        <v>-2.1448857033507007</v>
      </c>
      <c r="BA1039" s="22">
        <v>1468.7983371446524</v>
      </c>
      <c r="CU1039" t="e">
        <v>#N/A</v>
      </c>
      <c r="CV1039" t="e">
        <v>#N/A</v>
      </c>
    </row>
    <row r="1040" spans="1:100" x14ac:dyDescent="0.25">
      <c r="A1040">
        <v>2907</v>
      </c>
      <c r="B1040" t="s">
        <v>1444</v>
      </c>
      <c r="C1040" s="22">
        <v>3</v>
      </c>
      <c r="D1040" s="17">
        <v>4.7930992987616561</v>
      </c>
      <c r="E1040" s="17">
        <v>-5.0985425836125265E-3</v>
      </c>
      <c r="F1040" s="17">
        <v>0.10987250576915218</v>
      </c>
      <c r="G1040" s="17">
        <v>0.10987250576915218</v>
      </c>
      <c r="H1040" s="17">
        <v>0.3548650945069135</v>
      </c>
      <c r="I1040" s="17">
        <v>0</v>
      </c>
      <c r="J1040" s="17">
        <v>21.291905670414803</v>
      </c>
      <c r="K1040" s="17">
        <v>0.3548650945069135</v>
      </c>
      <c r="L1040" s="17">
        <v>-1.0000000000000009</v>
      </c>
      <c r="M1040" s="17">
        <v>-1.0000000000000009</v>
      </c>
      <c r="N1040" s="17">
        <v>7.0973018901382696</v>
      </c>
      <c r="O1040" s="17">
        <v>26.194877474945628</v>
      </c>
      <c r="P1040" s="17">
        <v>-0.18314192769629917</v>
      </c>
      <c r="Q1040" s="17">
        <v>-5.5058850298657633</v>
      </c>
      <c r="R1040" s="17">
        <v>-1.8551453177690698</v>
      </c>
      <c r="S1040" s="17">
        <v>0.33333333333333359</v>
      </c>
      <c r="T1040" s="17">
        <v>0.33585382301002398</v>
      </c>
      <c r="U1040" s="17">
        <v>0.28631417196830777</v>
      </c>
      <c r="V1040" s="17">
        <v>0.24595270703824523</v>
      </c>
      <c r="W1040" s="17">
        <v>33.863557633719907</v>
      </c>
      <c r="X1040" s="17">
        <v>2.9378154816158379</v>
      </c>
      <c r="Y1040" s="17">
        <v>-1.0000000000000009</v>
      </c>
      <c r="Z1040" s="17">
        <v>-1.0000000000000009</v>
      </c>
      <c r="AA1040" s="17">
        <v>82.711713822999016</v>
      </c>
      <c r="AB1040" s="17">
        <v>0.30836207953073913</v>
      </c>
      <c r="AC1040" s="17">
        <v>0.32759214357639915</v>
      </c>
      <c r="AD1040" s="17">
        <v>0.37811180703382552</v>
      </c>
      <c r="AE1040" s="17">
        <v>50.703301507048167</v>
      </c>
      <c r="AF1040" s="17">
        <v>0.93333333333333335</v>
      </c>
      <c r="AG1040" s="17">
        <v>-1.0000000000000009</v>
      </c>
      <c r="AH1040" s="17">
        <v>-1.0000000000000009</v>
      </c>
      <c r="AI1040" s="17">
        <v>-2.0233376283714972E-2</v>
      </c>
      <c r="AJ1040" s="17">
        <v>0.24595270703824523</v>
      </c>
      <c r="AK1040" s="17">
        <v>-9.8974102220678636E-2</v>
      </c>
      <c r="AL1040" s="17">
        <v>0.11316492895501062</v>
      </c>
      <c r="AM1040" s="17">
        <v>-0.12303433115830192</v>
      </c>
      <c r="AN1040" s="17">
        <v>1.5260915849148446E-2</v>
      </c>
      <c r="AO1040" s="17">
        <v>-3.570728790060941</v>
      </c>
      <c r="AP1040" s="17">
        <v>0.94734754100376417</v>
      </c>
      <c r="AQ1040" s="17">
        <v>55.155463304134727</v>
      </c>
      <c r="AR1040" s="17">
        <v>1.2014540353499104</v>
      </c>
      <c r="AS1040" s="17">
        <v>3.2926805761227511</v>
      </c>
      <c r="AT1040" s="17">
        <v>-1.0000000000000009</v>
      </c>
      <c r="AU1040" s="17">
        <v>-1.0000000000000009</v>
      </c>
      <c r="AV1040" s="17">
        <v>-1.7452728119999175</v>
      </c>
      <c r="AW1040" s="17">
        <v>109.85393883894831</v>
      </c>
      <c r="AX1040" s="17">
        <v>134.04454201709862</v>
      </c>
      <c r="AY1040" s="17">
        <v>0.35319508887242851</v>
      </c>
      <c r="AZ1040" s="17">
        <v>13.806671917709901</v>
      </c>
      <c r="BA1040" s="22">
        <v>1556.0047835730074</v>
      </c>
      <c r="CU1040" t="e">
        <v>#N/A</v>
      </c>
      <c r="CV1040" t="e">
        <v>#N/A</v>
      </c>
    </row>
    <row r="1041" spans="1:100" x14ac:dyDescent="0.25">
      <c r="A1041">
        <v>2909</v>
      </c>
      <c r="B1041" t="s">
        <v>1445</v>
      </c>
      <c r="C1041" s="22">
        <v>3</v>
      </c>
      <c r="D1041" s="17">
        <v>5.3505955465863426</v>
      </c>
      <c r="E1041" s="17">
        <v>0</v>
      </c>
      <c r="F1041" s="17">
        <v>8.0637043664928576E-2</v>
      </c>
      <c r="G1041" s="17">
        <v>8.0637043664928576E-2</v>
      </c>
      <c r="H1041" s="17">
        <v>0.32056922916845143</v>
      </c>
      <c r="I1041" s="17">
        <v>0</v>
      </c>
      <c r="J1041" s="17">
        <v>19.234153750107087</v>
      </c>
      <c r="K1041" s="17">
        <v>0.32056922916845143</v>
      </c>
      <c r="L1041" s="17">
        <v>-0.99999999999999989</v>
      </c>
      <c r="M1041" s="17">
        <v>-0.99999999999999989</v>
      </c>
      <c r="N1041" s="17">
        <v>6.4113845833690304</v>
      </c>
      <c r="O1041" s="17">
        <v>24.665386340358364</v>
      </c>
      <c r="P1041" s="17">
        <v>-2.5239911314016619E-3</v>
      </c>
      <c r="Q1041" s="17">
        <v>3.5259567967266339</v>
      </c>
      <c r="R1041" s="17">
        <v>1.1481307395831459</v>
      </c>
      <c r="S1041" s="17">
        <v>0.33333333333333343</v>
      </c>
      <c r="T1041" s="17">
        <v>0.34215730504927427</v>
      </c>
      <c r="U1041" s="17">
        <v>0.19659498029987488</v>
      </c>
      <c r="V1041" s="17">
        <v>0</v>
      </c>
      <c r="W1041" s="17">
        <v>22.060655580561228</v>
      </c>
      <c r="X1041" s="17">
        <v>1.1501253021295965</v>
      </c>
      <c r="Y1041" s="17">
        <v>-0.99999999999999989</v>
      </c>
      <c r="Z1041" s="17">
        <v>-0.99999999999999989</v>
      </c>
      <c r="AA1041" s="17">
        <v>34.200671163046906</v>
      </c>
      <c r="AB1041" s="17">
        <v>4.6648769754642008E-3</v>
      </c>
      <c r="AC1041" s="17">
        <v>0.13222082478457498</v>
      </c>
      <c r="AD1041" s="17">
        <v>8.2951995098010919E-2</v>
      </c>
      <c r="AE1041" s="17">
        <v>10.991884842902506</v>
      </c>
      <c r="AF1041" s="17">
        <v>0.25</v>
      </c>
      <c r="AG1041" s="17">
        <v>-0.99999999999999989</v>
      </c>
      <c r="AH1041" s="17">
        <v>-0.99999999999999989</v>
      </c>
      <c r="AI1041" s="17">
        <v>0</v>
      </c>
      <c r="AJ1041" s="17">
        <v>0</v>
      </c>
      <c r="AK1041" s="17">
        <v>2.021645322918101E-2</v>
      </c>
      <c r="AL1041" s="17">
        <v>0.12391136777693273</v>
      </c>
      <c r="AM1041" s="17">
        <v>0.30640830516072964</v>
      </c>
      <c r="AN1041" s="17">
        <v>0.20289098830289556</v>
      </c>
      <c r="AO1041" s="17">
        <v>7.7612898951641496</v>
      </c>
      <c r="AP1041" s="17">
        <v>5.6918315464570535</v>
      </c>
      <c r="AQ1041" s="17">
        <v>41.294809330668329</v>
      </c>
      <c r="AR1041" s="17">
        <v>0.87208561868248269</v>
      </c>
      <c r="AS1041" s="17">
        <v>1.4706945312980486</v>
      </c>
      <c r="AT1041" s="17">
        <v>-0.99999999999999989</v>
      </c>
      <c r="AU1041" s="17">
        <v>-0.99999999999999989</v>
      </c>
      <c r="AV1041" s="17">
        <v>1.2287677832480755</v>
      </c>
      <c r="AW1041" s="17">
        <v>64.557889049862325</v>
      </c>
      <c r="AX1041" s="17">
        <v>64.557889049862325</v>
      </c>
      <c r="AY1041" s="17">
        <v>-8.3128767503274827E-3</v>
      </c>
      <c r="AZ1041" s="17">
        <v>-19.117564999431618</v>
      </c>
      <c r="BA1041" s="22">
        <v>1414.7887290766482</v>
      </c>
      <c r="CU1041" t="e">
        <v>#N/A</v>
      </c>
      <c r="CV1041" t="e">
        <v>#N/A</v>
      </c>
    </row>
    <row r="1042" spans="1:100" x14ac:dyDescent="0.25">
      <c r="A1042">
        <v>2910</v>
      </c>
      <c r="B1042" t="s">
        <v>1446</v>
      </c>
      <c r="C1042" s="22">
        <v>3</v>
      </c>
      <c r="D1042" s="17">
        <v>4.3376910407906042</v>
      </c>
      <c r="E1042" s="17">
        <v>-1.7451071364300384E-3</v>
      </c>
      <c r="F1042" s="17">
        <v>3.3835516054427437</v>
      </c>
      <c r="G1042" s="17">
        <v>3.3835516054427437</v>
      </c>
      <c r="H1042" s="17">
        <v>0.38370015948355146</v>
      </c>
      <c r="I1042" s="17">
        <v>0</v>
      </c>
      <c r="J1042" s="17">
        <v>23.022009569013118</v>
      </c>
      <c r="K1042" s="17">
        <v>0.38370015948355146</v>
      </c>
      <c r="L1042" s="17">
        <v>-0.99999999999999933</v>
      </c>
      <c r="M1042" s="17">
        <v>-0.99999999999999933</v>
      </c>
      <c r="N1042" s="17">
        <v>7.6740031896710308</v>
      </c>
      <c r="O1042" s="17">
        <v>30.743252215246461</v>
      </c>
      <c r="P1042" s="17">
        <v>6.946626752840282E-2</v>
      </c>
      <c r="Q1042" s="17">
        <v>-3.6324517146886937</v>
      </c>
      <c r="R1042" s="17">
        <v>-1.2341455945074564</v>
      </c>
      <c r="S1042" s="17">
        <v>0.33333333333333298</v>
      </c>
      <c r="T1042" s="17">
        <v>0.32710748438922571</v>
      </c>
      <c r="U1042" s="17">
        <v>0.38105540951063238</v>
      </c>
      <c r="V1042" s="17">
        <v>0.34155573749787949</v>
      </c>
      <c r="W1042" s="17">
        <v>39.974072209900761</v>
      </c>
      <c r="X1042" s="17">
        <v>3.8440708723247088</v>
      </c>
      <c r="Y1042" s="17">
        <v>-0.99999999999999933</v>
      </c>
      <c r="Z1042" s="17">
        <v>-0.99999999999999933</v>
      </c>
      <c r="AA1042" s="17">
        <v>77.242382749490133</v>
      </c>
      <c r="AB1042" s="17">
        <v>0.35593596404537142</v>
      </c>
      <c r="AC1042" s="17">
        <v>4.503769063302511E-2</v>
      </c>
      <c r="AD1042" s="17">
        <v>0.36907546800354091</v>
      </c>
      <c r="AE1042" s="17">
        <v>38.502456134096818</v>
      </c>
      <c r="AF1042" s="17">
        <v>0.7142857142857143</v>
      </c>
      <c r="AG1042" s="17">
        <v>-0.99999999999999933</v>
      </c>
      <c r="AH1042" s="17">
        <v>-0.99999999999999933</v>
      </c>
      <c r="AI1042" s="17">
        <v>-3.3532380143742865E-2</v>
      </c>
      <c r="AJ1042" s="17">
        <v>0.34155573749787949</v>
      </c>
      <c r="AK1042" s="17">
        <v>0.24316773190587967</v>
      </c>
      <c r="AL1042" s="17">
        <v>2.8556769893170915E-2</v>
      </c>
      <c r="AM1042" s="17">
        <v>-3.1865957577045932E-2</v>
      </c>
      <c r="AN1042" s="17">
        <v>0.28537014214452211</v>
      </c>
      <c r="AO1042" s="17">
        <v>0.41918972010325023</v>
      </c>
      <c r="AP1042" s="17">
        <v>7.2770374030789089</v>
      </c>
      <c r="AQ1042" s="17">
        <v>62.996081778913862</v>
      </c>
      <c r="AR1042" s="17">
        <v>1.3830519647310706</v>
      </c>
      <c r="AS1042" s="17">
        <v>4.2277710318082589</v>
      </c>
      <c r="AT1042" s="17">
        <v>-0.99999999999999933</v>
      </c>
      <c r="AU1042" s="17">
        <v>-0.99999999999999933</v>
      </c>
      <c r="AV1042" s="17">
        <v>2.1494060109352859</v>
      </c>
      <c r="AW1042" s="17">
        <v>115.26267236781561</v>
      </c>
      <c r="AX1042" s="17">
        <v>148.74759851472874</v>
      </c>
      <c r="AY1042" s="17">
        <v>0.35153529133524164</v>
      </c>
      <c r="AZ1042" s="17">
        <v>22.507638642162636</v>
      </c>
      <c r="BA1042" s="22">
        <v>1559.628665394165</v>
      </c>
      <c r="CU1042" t="e">
        <v>#N/A</v>
      </c>
      <c r="CV1042" t="e">
        <v>#N/A</v>
      </c>
    </row>
    <row r="1043" spans="1:100" x14ac:dyDescent="0.25">
      <c r="A1043">
        <v>2911</v>
      </c>
      <c r="B1043" t="s">
        <v>1447</v>
      </c>
      <c r="C1043" s="22">
        <v>3</v>
      </c>
      <c r="D1043" s="17">
        <v>0.73213451381058703</v>
      </c>
      <c r="E1043" s="17">
        <v>-7.3117824072237341E-3</v>
      </c>
      <c r="F1043" s="17">
        <v>-9.6249648717058031E-2</v>
      </c>
      <c r="G1043" s="17">
        <v>-9.6249648717058031E-2</v>
      </c>
      <c r="H1043" s="17">
        <v>-0.14023517492613352</v>
      </c>
      <c r="I1043" s="17">
        <v>0</v>
      </c>
      <c r="J1043" s="17">
        <v>-8.4141104955680142</v>
      </c>
      <c r="K1043" s="17">
        <v>-0.14023517492613352</v>
      </c>
      <c r="L1043" s="17">
        <v>-0.999999999999999</v>
      </c>
      <c r="M1043" s="17">
        <v>-0.999999999999999</v>
      </c>
      <c r="N1043" s="17">
        <v>-2.8047034985226711</v>
      </c>
      <c r="O1043" s="17">
        <v>-7.7782256304744868</v>
      </c>
      <c r="P1043" s="17">
        <v>4.9704692594305246</v>
      </c>
      <c r="Q1043" s="17">
        <v>5.839262058266053E-2</v>
      </c>
      <c r="R1043" s="17">
        <v>0.31248753511133714</v>
      </c>
      <c r="S1043" s="17">
        <v>0.33333333333333304</v>
      </c>
      <c r="T1043" s="17">
        <v>0.28250031166998169</v>
      </c>
      <c r="U1043" s="17">
        <v>-0.16585242011345772</v>
      </c>
      <c r="V1043" s="17">
        <v>-5.6401438986964031E-3</v>
      </c>
      <c r="W1043" s="17">
        <v>23.383050236691773</v>
      </c>
      <c r="X1043" s="17">
        <v>7.9852544200877933E-3</v>
      </c>
      <c r="Y1043" s="17">
        <v>-0.999999999999999</v>
      </c>
      <c r="Z1043" s="17">
        <v>-0.999999999999999</v>
      </c>
      <c r="AA1043" s="17">
        <v>22.051130242404195</v>
      </c>
      <c r="AB1043" s="17">
        <v>4.9761331449183141E-3</v>
      </c>
      <c r="AC1043" s="17">
        <v>0.12741296425367635</v>
      </c>
      <c r="AD1043" s="17">
        <v>-0.16527724798657267</v>
      </c>
      <c r="AE1043" s="17">
        <v>-1.6444075293989027</v>
      </c>
      <c r="AF1043" s="17">
        <v>8.3333333333333329E-2</v>
      </c>
      <c r="AG1043" s="17">
        <v>-0.999999999999999</v>
      </c>
      <c r="AH1043" s="17">
        <v>-0.999999999999999</v>
      </c>
      <c r="AI1043" s="17">
        <v>0</v>
      </c>
      <c r="AJ1043" s="17">
        <v>-5.6401438986964031E-3</v>
      </c>
      <c r="AK1043" s="17">
        <v>0.1503721876147936</v>
      </c>
      <c r="AL1043" s="17">
        <v>-3.2405628233952308E-2</v>
      </c>
      <c r="AM1043" s="17">
        <v>-9.438957491030503E-2</v>
      </c>
      <c r="AN1043" s="17">
        <v>-0.39106244998904455</v>
      </c>
      <c r="AO1043" s="17">
        <v>-1.6078784346836597</v>
      </c>
      <c r="AP1043" s="17">
        <v>-9.9385893908958778</v>
      </c>
      <c r="AQ1043" s="17">
        <v>14.968939741123751</v>
      </c>
      <c r="AR1043" s="17">
        <v>0.44434108099116082</v>
      </c>
      <c r="AS1043" s="17">
        <v>-0.13224992050604564</v>
      </c>
      <c r="AT1043" s="17">
        <v>-0.999999999999999</v>
      </c>
      <c r="AU1043" s="17">
        <v>-0.999999999999999</v>
      </c>
      <c r="AV1043" s="17">
        <v>0.2162378863942791</v>
      </c>
      <c r="AW1043" s="17">
        <v>4.3343152210338527</v>
      </c>
      <c r="AX1043" s="17">
        <v>3.7703008311642154</v>
      </c>
      <c r="AY1043" s="17">
        <v>-0.16230028241063674</v>
      </c>
      <c r="AZ1043" s="17">
        <v>-66.167161533469795</v>
      </c>
      <c r="BA1043" s="22">
        <v>1285.7468222731895</v>
      </c>
      <c r="CU1043" t="e">
        <v>#N/A</v>
      </c>
      <c r="CV1043" t="e">
        <v>#N/A</v>
      </c>
    </row>
    <row r="1044" spans="1:100" x14ac:dyDescent="0.25">
      <c r="A1044">
        <v>2912</v>
      </c>
      <c r="B1044" t="s">
        <v>1448</v>
      </c>
      <c r="C1044" s="22">
        <v>3</v>
      </c>
      <c r="D1044" s="17">
        <v>4.0417499001987736</v>
      </c>
      <c r="E1044" s="17">
        <v>0.16666233065104125</v>
      </c>
      <c r="F1044" s="17">
        <v>-4.4281961232198179E-2</v>
      </c>
      <c r="G1044" s="17">
        <v>-4.4281961232198179E-2</v>
      </c>
      <c r="H1044" s="17">
        <v>7.5088700653028039E-3</v>
      </c>
      <c r="I1044" s="17">
        <v>0</v>
      </c>
      <c r="J1044" s="17">
        <v>0.45053220391816506</v>
      </c>
      <c r="K1044" s="17">
        <v>7.5088700653028039E-3</v>
      </c>
      <c r="L1044" s="17">
        <v>-1.0000000000000002</v>
      </c>
      <c r="M1044" s="17">
        <v>-1.0000000000000002</v>
      </c>
      <c r="N1044" s="17">
        <v>0.15017740130605606</v>
      </c>
      <c r="O1044" s="17">
        <v>4.4480001428847373</v>
      </c>
      <c r="P1044" s="17">
        <v>0.60309376609604692</v>
      </c>
      <c r="Q1044" s="17">
        <v>-8.0437543936192762E-2</v>
      </c>
      <c r="R1044" s="17">
        <v>3.1131715455132741E-2</v>
      </c>
      <c r="S1044" s="17">
        <v>0.33333333333333337</v>
      </c>
      <c r="T1044" s="17">
        <v>0.32384566638234275</v>
      </c>
      <c r="U1044" s="17">
        <v>0.13494469219573263</v>
      </c>
      <c r="V1044" s="17">
        <v>-3.9539440508915454E-3</v>
      </c>
      <c r="W1044" s="17">
        <v>31.226435111808556</v>
      </c>
      <c r="X1044" s="17">
        <v>1.1562375671769642</v>
      </c>
      <c r="Y1044" s="17">
        <v>-1.0000000000000002</v>
      </c>
      <c r="Z1044" s="17">
        <v>-1.0000000000000002</v>
      </c>
      <c r="AA1044" s="17">
        <v>60.743568515964036</v>
      </c>
      <c r="AB1044" s="17">
        <v>0.1921329466609277</v>
      </c>
      <c r="AC1044" s="17">
        <v>0.16918096692670367</v>
      </c>
      <c r="AD1044" s="17">
        <v>0.22840612018637585</v>
      </c>
      <c r="AE1044" s="17">
        <v>29.486001688700366</v>
      </c>
      <c r="AF1044" s="17">
        <v>0.35714285714285715</v>
      </c>
      <c r="AG1044" s="17">
        <v>-1.0000000000000002</v>
      </c>
      <c r="AH1044" s="17">
        <v>-1.0000000000000002</v>
      </c>
      <c r="AI1044" s="17">
        <v>0</v>
      </c>
      <c r="AJ1044" s="17">
        <v>-3.9539440508915454E-3</v>
      </c>
      <c r="AK1044" s="17">
        <v>-0.14643593612042002</v>
      </c>
      <c r="AL1044" s="17">
        <v>2.3526749479211566E-2</v>
      </c>
      <c r="AM1044" s="17">
        <v>-0.23031227386257777</v>
      </c>
      <c r="AN1044" s="17">
        <v>3.543672696210054E-2</v>
      </c>
      <c r="AO1044" s="17">
        <v>-6.489986527166546</v>
      </c>
      <c r="AP1044" s="17">
        <v>1.0035519214485706</v>
      </c>
      <c r="AQ1044" s="17">
        <v>31.676967315726742</v>
      </c>
      <c r="AR1044" s="17">
        <v>0.78816974786051697</v>
      </c>
      <c r="AS1044" s="17">
        <v>1.1637464372422666</v>
      </c>
      <c r="AT1044" s="17">
        <v>-1.0000000000000002</v>
      </c>
      <c r="AU1044" s="17">
        <v>-1.0000000000000002</v>
      </c>
      <c r="AV1044" s="17">
        <v>-1.3150245777065445E-2</v>
      </c>
      <c r="AW1044" s="17">
        <v>66.195120580297356</v>
      </c>
      <c r="AX1044" s="17">
        <v>65.799726175208207</v>
      </c>
      <c r="AY1044" s="17">
        <v>0.21616184100431923</v>
      </c>
      <c r="AZ1044" s="17">
        <v>11.47730125164607</v>
      </c>
      <c r="BA1044" s="22">
        <v>1446.5362127955102</v>
      </c>
      <c r="CU1044" t="e">
        <v>#N/A</v>
      </c>
      <c r="CV1044" t="e">
        <v>#N/A</v>
      </c>
    </row>
    <row r="1045" spans="1:100" x14ac:dyDescent="0.25">
      <c r="A1045">
        <v>2914</v>
      </c>
      <c r="B1045" t="s">
        <v>1449</v>
      </c>
      <c r="C1045" s="22">
        <v>3</v>
      </c>
      <c r="D1045" s="17">
        <v>5.811780664706121</v>
      </c>
      <c r="E1045" s="17">
        <v>-3.0777790752950247E-4</v>
      </c>
      <c r="F1045" s="17">
        <v>-3.1567194997999426E-2</v>
      </c>
      <c r="G1045" s="17">
        <v>-3.1567194997999426E-2</v>
      </c>
      <c r="H1045" s="17">
        <v>0.13402341571704635</v>
      </c>
      <c r="I1045" s="17">
        <v>0</v>
      </c>
      <c r="J1045" s="17">
        <v>8.0414049430227816</v>
      </c>
      <c r="K1045" s="17">
        <v>0.13402341571704635</v>
      </c>
      <c r="L1045" s="17">
        <v>-1.0000000000000002</v>
      </c>
      <c r="M1045" s="17">
        <v>-1.0000000000000002</v>
      </c>
      <c r="N1045" s="17">
        <v>2.6804683143409265</v>
      </c>
      <c r="O1045" s="17">
        <v>13.821618412730903</v>
      </c>
      <c r="P1045" s="17">
        <v>0.33137831127130385</v>
      </c>
      <c r="Q1045" s="17">
        <v>-1.5704446027361048E-2</v>
      </c>
      <c r="R1045" s="17">
        <v>-3.5077418367792337E-2</v>
      </c>
      <c r="S1045" s="17">
        <v>0.33333333333333337</v>
      </c>
      <c r="T1045" s="17">
        <v>0.28481431628772691</v>
      </c>
      <c r="U1045" s="17">
        <v>1.5771196666292314E-2</v>
      </c>
      <c r="V1045" s="17">
        <v>-2.0427939613554054E-2</v>
      </c>
      <c r="W1045" s="17">
        <v>19.178699638270089</v>
      </c>
      <c r="X1045" s="17">
        <v>0.3761223658422525</v>
      </c>
      <c r="Y1045" s="17">
        <v>-1.0000000000000002</v>
      </c>
      <c r="Z1045" s="17">
        <v>-1.0000000000000002</v>
      </c>
      <c r="AA1045" s="17">
        <v>25.903070468734054</v>
      </c>
      <c r="AB1045" s="17">
        <v>-1.8905546937457551E-2</v>
      </c>
      <c r="AC1045" s="17">
        <v>0.21943566225625008</v>
      </c>
      <c r="AD1045" s="17">
        <v>-6.5341150342157372E-2</v>
      </c>
      <c r="AE1045" s="17">
        <v>6.7594482488317658</v>
      </c>
      <c r="AF1045" s="17">
        <v>0.33333333333333331</v>
      </c>
      <c r="AG1045" s="17">
        <v>-1.0000000000000002</v>
      </c>
      <c r="AH1045" s="17">
        <v>-1.0000000000000002</v>
      </c>
      <c r="AI1045" s="17">
        <v>0</v>
      </c>
      <c r="AJ1045" s="17">
        <v>-2.0427939613554054E-2</v>
      </c>
      <c r="AK1045" s="17">
        <v>0.22329421507986774</v>
      </c>
      <c r="AL1045" s="17">
        <v>6.0573827453354878E-2</v>
      </c>
      <c r="AM1045" s="17">
        <v>7.8227967642861218E-2</v>
      </c>
      <c r="AN1045" s="17">
        <v>0.86724416593321429</v>
      </c>
      <c r="AO1045" s="17">
        <v>3.0721702664708701</v>
      </c>
      <c r="AP1045" s="17">
        <v>21.98397328559712</v>
      </c>
      <c r="AQ1045" s="17">
        <v>27.220104581292865</v>
      </c>
      <c r="AR1045" s="17">
        <v>0.61349090667379857</v>
      </c>
      <c r="AS1045" s="17">
        <v>0.51014578155929891</v>
      </c>
      <c r="AT1045" s="17">
        <v>-1.0000000000000002</v>
      </c>
      <c r="AU1045" s="17">
        <v>-1.0000000000000002</v>
      </c>
      <c r="AV1045" s="17">
        <v>-6.6644613365791763E-2</v>
      </c>
      <c r="AW1045" s="17">
        <v>61.708662167062087</v>
      </c>
      <c r="AX1045" s="17">
        <v>59.66586820570668</v>
      </c>
      <c r="AY1045" s="17">
        <v>0.12508663906351242</v>
      </c>
      <c r="AZ1045" s="17">
        <v>1.664959954136723</v>
      </c>
      <c r="BA1045" s="22">
        <v>1429.9306554132015</v>
      </c>
      <c r="CU1045" t="e">
        <v>#N/A</v>
      </c>
      <c r="CV1045" t="e">
        <v>#N/A</v>
      </c>
    </row>
    <row r="1046" spans="1:100" x14ac:dyDescent="0.25">
      <c r="A1046">
        <v>2915</v>
      </c>
      <c r="B1046" t="s">
        <v>1450</v>
      </c>
      <c r="C1046" s="22">
        <v>3</v>
      </c>
      <c r="D1046" s="17">
        <v>5.142363152139966</v>
      </c>
      <c r="E1046" s="17">
        <v>0</v>
      </c>
      <c r="F1046" s="17">
        <v>0.43143231895184542</v>
      </c>
      <c r="G1046" s="17">
        <v>0.43143231895184542</v>
      </c>
      <c r="H1046" s="17">
        <v>0.42649868221047044</v>
      </c>
      <c r="I1046" s="17">
        <v>0</v>
      </c>
      <c r="J1046" s="17">
        <v>25.589920932628242</v>
      </c>
      <c r="K1046" s="17">
        <v>0.42649868221047044</v>
      </c>
      <c r="L1046" s="17">
        <v>-1.0000000000000007</v>
      </c>
      <c r="M1046" s="17">
        <v>-1.0000000000000007</v>
      </c>
      <c r="N1046" s="17">
        <v>8.529973644209413</v>
      </c>
      <c r="O1046" s="17">
        <v>31.163716403720041</v>
      </c>
      <c r="P1046" s="17">
        <v>-0.18593241149483875</v>
      </c>
      <c r="Q1046" s="17">
        <v>1.3701490705991157</v>
      </c>
      <c r="R1046" s="17">
        <v>0.46438426767047492</v>
      </c>
      <c r="S1046" s="17">
        <v>0.33333333333333359</v>
      </c>
      <c r="T1046" s="17">
        <v>0.3669285356268237</v>
      </c>
      <c r="U1046" s="17">
        <v>0.20625445365524495</v>
      </c>
      <c r="V1046" s="17">
        <v>-1.2889784713494093E-2</v>
      </c>
      <c r="W1046" s="17">
        <v>18.685114227657493</v>
      </c>
      <c r="X1046" s="17">
        <v>1.0550374953831916</v>
      </c>
      <c r="Y1046" s="17">
        <v>-1.0000000000000007</v>
      </c>
      <c r="Z1046" s="17">
        <v>-1.0000000000000007</v>
      </c>
      <c r="AA1046" s="17">
        <v>59.328420310060089</v>
      </c>
      <c r="AB1046" s="17">
        <v>0.15025275318025758</v>
      </c>
      <c r="AC1046" s="17">
        <v>0.29205062258128078</v>
      </c>
      <c r="AD1046" s="17">
        <v>0.36127506053310465</v>
      </c>
      <c r="AE1046" s="17">
        <v>40.178921814732142</v>
      </c>
      <c r="AF1046" s="17">
        <v>0.7142857142857143</v>
      </c>
      <c r="AG1046" s="17">
        <v>-1.0000000000000007</v>
      </c>
      <c r="AH1046" s="17">
        <v>-1.0000000000000007</v>
      </c>
      <c r="AI1046" s="17">
        <v>0</v>
      </c>
      <c r="AJ1046" s="17">
        <v>-1.2889784713494093E-2</v>
      </c>
      <c r="AK1046" s="17">
        <v>0.12951569891970338</v>
      </c>
      <c r="AL1046" s="17">
        <v>2.1022940635874843E-2</v>
      </c>
      <c r="AM1046" s="17">
        <v>8.4213902152648332E-2</v>
      </c>
      <c r="AN1046" s="17">
        <v>-0.21378344094544352</v>
      </c>
      <c r="AO1046" s="17">
        <v>2.7529260484147242</v>
      </c>
      <c r="AP1046" s="17">
        <v>-5.2394713204567154</v>
      </c>
      <c r="AQ1046" s="17">
        <v>44.275035160285753</v>
      </c>
      <c r="AR1046" s="17">
        <v>0.89362653790190794</v>
      </c>
      <c r="AS1046" s="17">
        <v>1.4815361775936624</v>
      </c>
      <c r="AT1046" s="17">
        <v>-1.0000000000000007</v>
      </c>
      <c r="AU1046" s="17">
        <v>-1.0000000000000007</v>
      </c>
      <c r="AV1046" s="17">
        <v>0.89581658662232011</v>
      </c>
      <c r="AW1046" s="17">
        <v>85.252665393323454</v>
      </c>
      <c r="AX1046" s="17">
        <v>83.963686921974045</v>
      </c>
      <c r="AY1046" s="17">
        <v>0.23042571344565355</v>
      </c>
      <c r="AZ1046" s="17">
        <v>22.253407925891484</v>
      </c>
      <c r="BA1046" s="22">
        <v>1441.9289191235846</v>
      </c>
      <c r="CU1046" t="e">
        <v>#N/A</v>
      </c>
      <c r="CV1046" t="e">
        <v>#N/A</v>
      </c>
    </row>
    <row r="1047" spans="1:100" x14ac:dyDescent="0.25">
      <c r="A1047">
        <v>2916</v>
      </c>
      <c r="B1047" t="s">
        <v>1451</v>
      </c>
      <c r="C1047" s="22">
        <v>3</v>
      </c>
      <c r="D1047" s="17">
        <v>3.6946175118013374</v>
      </c>
      <c r="E1047" s="17">
        <v>-2.9042147310520294E-2</v>
      </c>
      <c r="F1047" s="17">
        <v>0.72035894160266978</v>
      </c>
      <c r="G1047" s="17">
        <v>0.70816922013498851</v>
      </c>
      <c r="H1047" s="17">
        <v>0.17928485071923334</v>
      </c>
      <c r="I1047" s="17">
        <v>0</v>
      </c>
      <c r="J1047" s="17">
        <v>10.757091043153991</v>
      </c>
      <c r="K1047" s="17">
        <v>0.17928485071923334</v>
      </c>
      <c r="L1047" s="17">
        <v>-1.0000000000000011</v>
      </c>
      <c r="M1047" s="17">
        <v>-1.0000000000000011</v>
      </c>
      <c r="N1047" s="17">
        <v>3.5856970143846638</v>
      </c>
      <c r="O1047" s="17">
        <v>15.159877775090314</v>
      </c>
      <c r="P1047" s="17">
        <v>-1.2626551119565368</v>
      </c>
      <c r="Q1047" s="17">
        <v>-0.25572207031173322</v>
      </c>
      <c r="R1047" s="17">
        <v>-0.17033005276509947</v>
      </c>
      <c r="S1047" s="17">
        <v>0.33333333333333354</v>
      </c>
      <c r="T1047" s="17">
        <v>0.32666857195747379</v>
      </c>
      <c r="U1047" s="17">
        <v>-7.7914259697219684E-2</v>
      </c>
      <c r="V1047" s="17">
        <v>-3.0354568025508108E-2</v>
      </c>
      <c r="W1047" s="17">
        <v>14.897929073953861</v>
      </c>
      <c r="X1047" s="17">
        <v>1.4257457758689446E-3</v>
      </c>
      <c r="Y1047" s="17">
        <v>-1.0000000000000011</v>
      </c>
      <c r="Z1047" s="17">
        <v>-1.0000000000000011</v>
      </c>
      <c r="AA1047" s="17">
        <v>27.571418011437263</v>
      </c>
      <c r="AB1047" s="17">
        <v>0.11729386329093593</v>
      </c>
      <c r="AC1047" s="17">
        <v>6.6762535332180004E-2</v>
      </c>
      <c r="AD1047" s="17">
        <v>7.2819981181854496E-2</v>
      </c>
      <c r="AE1047" s="17">
        <v>12.843818990248513</v>
      </c>
      <c r="AF1047" s="17">
        <v>0</v>
      </c>
      <c r="AG1047" s="17">
        <v>-1.0000000000000011</v>
      </c>
      <c r="AH1047" s="17">
        <v>-1.0000000000000011</v>
      </c>
      <c r="AI1047" s="17">
        <v>0</v>
      </c>
      <c r="AJ1047" s="17">
        <v>-3.0354568025508108E-2</v>
      </c>
      <c r="AK1047" s="17">
        <v>0.12255807640665471</v>
      </c>
      <c r="AL1047" s="17">
        <v>2.5696273627989062E-2</v>
      </c>
      <c r="AM1047" s="17">
        <v>-0.35951084863806826</v>
      </c>
      <c r="AN1047" s="17">
        <v>-0.33307190578248042</v>
      </c>
      <c r="AO1047" s="17">
        <v>-8.374980833918432</v>
      </c>
      <c r="AP1047" s="17">
        <v>-8.1983162764220641</v>
      </c>
      <c r="AQ1047" s="17">
        <v>25.65502011710786</v>
      </c>
      <c r="AR1047" s="17">
        <v>0.55173307756807954</v>
      </c>
      <c r="AS1047" s="17">
        <v>0.18071059649510177</v>
      </c>
      <c r="AT1047" s="17">
        <v>-1.0000000000000011</v>
      </c>
      <c r="AU1047" s="17">
        <v>-1.0000000000000011</v>
      </c>
      <c r="AV1047" s="17">
        <v>0.53783916736988902</v>
      </c>
      <c r="AW1047" s="17">
        <v>34.532979510105513</v>
      </c>
      <c r="AX1047" s="17">
        <v>31.497522707554701</v>
      </c>
      <c r="AY1047" s="17">
        <v>9.1536720353703374E-2</v>
      </c>
      <c r="AZ1047" s="17">
        <v>-31.193633570234446</v>
      </c>
      <c r="BA1047" s="22">
        <v>1434.2612230172017</v>
      </c>
      <c r="CU1047" t="e">
        <v>#N/A</v>
      </c>
      <c r="CV1047" t="e">
        <v>#N/A</v>
      </c>
    </row>
    <row r="1048" spans="1:100" x14ac:dyDescent="0.25">
      <c r="A1048">
        <v>2923</v>
      </c>
      <c r="B1048" t="s">
        <v>1452</v>
      </c>
      <c r="C1048" s="22">
        <v>3</v>
      </c>
      <c r="D1048" s="17">
        <v>3.6768244889359658</v>
      </c>
      <c r="E1048" s="17">
        <v>0</v>
      </c>
      <c r="F1048" s="17">
        <v>-8.1064388142207344E-2</v>
      </c>
      <c r="G1048" s="17">
        <v>-8.1064388142207344E-2</v>
      </c>
      <c r="H1048" s="17">
        <v>1.6842611842860858E-2</v>
      </c>
      <c r="I1048" s="17">
        <v>0</v>
      </c>
      <c r="J1048" s="17">
        <v>1.0105567105716529</v>
      </c>
      <c r="K1048" s="17">
        <v>1.6842611842860858E-2</v>
      </c>
      <c r="L1048" s="17">
        <v>-1.0000000000000013</v>
      </c>
      <c r="M1048" s="17">
        <v>-1.0000000000000013</v>
      </c>
      <c r="N1048" s="17">
        <v>0.33685223685721744</v>
      </c>
      <c r="O1048" s="17">
        <v>4.6063168113654109</v>
      </c>
      <c r="P1048" s="17">
        <v>-0.3017110347552846</v>
      </c>
      <c r="Q1048" s="17">
        <v>-0.33223694300954565</v>
      </c>
      <c r="R1048" s="17">
        <v>-0.1811277035499784</v>
      </c>
      <c r="S1048" s="17">
        <v>0.33333333333333359</v>
      </c>
      <c r="T1048" s="17">
        <v>0.35994915169393804</v>
      </c>
      <c r="U1048" s="17">
        <v>0.1206868346171473</v>
      </c>
      <c r="V1048" s="17">
        <v>0</v>
      </c>
      <c r="W1048" s="17">
        <v>31.885068312062323</v>
      </c>
      <c r="X1048" s="17">
        <v>1.1858030300136044</v>
      </c>
      <c r="Y1048" s="17">
        <v>-1.0000000000000013</v>
      </c>
      <c r="Z1048" s="17">
        <v>-1.0000000000000013</v>
      </c>
      <c r="AA1048" s="17">
        <v>55.872046179030654</v>
      </c>
      <c r="AB1048" s="17">
        <v>0.35837691407937106</v>
      </c>
      <c r="AC1048" s="17">
        <v>0.12490722450416471</v>
      </c>
      <c r="AD1048" s="17">
        <v>7.7972826830280829E-5</v>
      </c>
      <c r="AE1048" s="17">
        <v>24.168105570518311</v>
      </c>
      <c r="AF1048" s="17">
        <v>0.6</v>
      </c>
      <c r="AG1048" s="17">
        <v>-1.0000000000000013</v>
      </c>
      <c r="AH1048" s="17">
        <v>-1.0000000000000013</v>
      </c>
      <c r="AI1048" s="17">
        <v>0</v>
      </c>
      <c r="AJ1048" s="17">
        <v>0</v>
      </c>
      <c r="AK1048" s="17">
        <v>-7.5747575034287321E-2</v>
      </c>
      <c r="AL1048" s="17">
        <v>-1.9269536517862808E-2</v>
      </c>
      <c r="AM1048" s="17">
        <v>0.13207366912606447</v>
      </c>
      <c r="AN1048" s="17">
        <v>0.19586693205646538</v>
      </c>
      <c r="AO1048" s="17">
        <v>2.9231038529801783</v>
      </c>
      <c r="AP1048" s="17">
        <v>4.8003256188223213</v>
      </c>
      <c r="AQ1048" s="17">
        <v>32.895625022633986</v>
      </c>
      <c r="AR1048" s="17">
        <v>0.81396931964441932</v>
      </c>
      <c r="AS1048" s="17">
        <v>1.2026456418564648</v>
      </c>
      <c r="AT1048" s="17">
        <v>-1.0000000000000013</v>
      </c>
      <c r="AU1048" s="17">
        <v>-1.0000000000000013</v>
      </c>
      <c r="AV1048" s="17">
        <v>-0.26219209169218571</v>
      </c>
      <c r="AW1048" s="17">
        <v>65.278688609218392</v>
      </c>
      <c r="AX1048" s="17">
        <v>65.278688609218392</v>
      </c>
      <c r="AY1048" s="17">
        <v>0.13777545872655295</v>
      </c>
      <c r="AZ1048" s="17">
        <v>-4.6246364148998689</v>
      </c>
      <c r="BA1048" s="22">
        <v>1379.2224111750493</v>
      </c>
      <c r="CU1048" t="e">
        <v>#N/A</v>
      </c>
      <c r="CV1048" t="e">
        <v>#N/A</v>
      </c>
    </row>
    <row r="1049" spans="1:100" x14ac:dyDescent="0.25">
      <c r="A1049">
        <v>2926</v>
      </c>
      <c r="B1049" t="s">
        <v>1453</v>
      </c>
      <c r="C1049" s="22">
        <v>3</v>
      </c>
      <c r="D1049" s="17">
        <v>5.5069842059978846</v>
      </c>
      <c r="E1049" s="17">
        <v>0</v>
      </c>
      <c r="F1049" s="17">
        <v>0.25790115575770384</v>
      </c>
      <c r="G1049" s="17">
        <v>0.25790115575770384</v>
      </c>
      <c r="H1049" s="17">
        <v>0.23423105352108439</v>
      </c>
      <c r="I1049" s="17">
        <v>0</v>
      </c>
      <c r="J1049" s="17">
        <v>14.053863211265075</v>
      </c>
      <c r="K1049" s="17">
        <v>0.23423105352108439</v>
      </c>
      <c r="L1049" s="17">
        <v>-1.0000000000000016</v>
      </c>
      <c r="M1049" s="17">
        <v>-1.0000000000000016</v>
      </c>
      <c r="N1049" s="17">
        <v>4.684621070421688</v>
      </c>
      <c r="O1049" s="17">
        <v>19.81874857302066</v>
      </c>
      <c r="P1049" s="17">
        <v>0.40922066629827786</v>
      </c>
      <c r="Q1049" s="17">
        <v>0.17558188068023081</v>
      </c>
      <c r="R1049" s="17">
        <v>9.0915215211435252E-2</v>
      </c>
      <c r="S1049" s="17">
        <v>0.33333333333333348</v>
      </c>
      <c r="T1049" s="17">
        <v>0.26010815029438228</v>
      </c>
      <c r="U1049" s="17">
        <v>0.18657741890466858</v>
      </c>
      <c r="V1049" s="17">
        <v>0</v>
      </c>
      <c r="W1049" s="17">
        <v>21.831513960451993</v>
      </c>
      <c r="X1049" s="17">
        <v>1.0322949226863538</v>
      </c>
      <c r="Y1049" s="17">
        <v>-1.0000000000000016</v>
      </c>
      <c r="Z1049" s="17">
        <v>-1.0000000000000016</v>
      </c>
      <c r="AA1049" s="17">
        <v>37.892882798036716</v>
      </c>
      <c r="AB1049" s="17">
        <v>0.10798117574368371</v>
      </c>
      <c r="AC1049" s="17">
        <v>0.23558064075659349</v>
      </c>
      <c r="AD1049" s="17">
        <v>-2.4152744052811495E-2</v>
      </c>
      <c r="AE1049" s="17">
        <v>15.970453622373288</v>
      </c>
      <c r="AF1049" s="17">
        <v>0.25</v>
      </c>
      <c r="AG1049" s="17">
        <v>-1.0000000000000016</v>
      </c>
      <c r="AH1049" s="17">
        <v>-1.0000000000000016</v>
      </c>
      <c r="AI1049" s="17">
        <v>0</v>
      </c>
      <c r="AJ1049" s="17">
        <v>0</v>
      </c>
      <c r="AK1049" s="17">
        <v>0.42095436180984397</v>
      </c>
      <c r="AL1049" s="17">
        <v>5.8960206898777977E-2</v>
      </c>
      <c r="AM1049" s="17">
        <v>1.0472947463103734</v>
      </c>
      <c r="AN1049" s="17">
        <v>-4.8314634951028029E-2</v>
      </c>
      <c r="AO1049" s="17">
        <v>28.287140466808555</v>
      </c>
      <c r="AP1049" s="17">
        <v>-0.91306483928181092</v>
      </c>
      <c r="AQ1049" s="17">
        <v>35.88537717171706</v>
      </c>
      <c r="AR1049" s="17">
        <v>0.78001890253238459</v>
      </c>
      <c r="AS1049" s="17">
        <v>1.2665259762074388</v>
      </c>
      <c r="AT1049" s="17">
        <v>-1.0000000000000016</v>
      </c>
      <c r="AU1049" s="17">
        <v>-1.0000000000000016</v>
      </c>
      <c r="AV1049" s="17">
        <v>0.3488163709691392</v>
      </c>
      <c r="AW1049" s="17">
        <v>56.798566531775563</v>
      </c>
      <c r="AX1049" s="17">
        <v>56.798566531775563</v>
      </c>
      <c r="AY1049" s="17">
        <v>0.27054360253487164</v>
      </c>
      <c r="AZ1049" s="17">
        <v>-18.969843200250779</v>
      </c>
      <c r="BA1049" s="22">
        <v>1370.107652811784</v>
      </c>
      <c r="CU1049" t="e">
        <v>#N/A</v>
      </c>
      <c r="CV1049" t="e">
        <v>#N/A</v>
      </c>
    </row>
    <row r="1050" spans="1:100" x14ac:dyDescent="0.25">
      <c r="A1050">
        <v>2928</v>
      </c>
      <c r="B1050" t="s">
        <v>673</v>
      </c>
      <c r="C1050" s="22">
        <v>3</v>
      </c>
      <c r="D1050" s="17">
        <v>5.3693472829746671</v>
      </c>
      <c r="E1050" s="17">
        <v>-4.1540343267656692E-3</v>
      </c>
      <c r="F1050" s="17">
        <v>0.60313395766158162</v>
      </c>
      <c r="G1050" s="17">
        <v>0.60313395766158162</v>
      </c>
      <c r="H1050" s="17">
        <v>8.8415552796401606E-2</v>
      </c>
      <c r="I1050" s="17">
        <v>0</v>
      </c>
      <c r="J1050" s="17">
        <v>5.3049331677840978</v>
      </c>
      <c r="K1050" s="17">
        <v>8.8415552796401606E-2</v>
      </c>
      <c r="L1050" s="17">
        <v>-1.0000000000000016</v>
      </c>
      <c r="M1050" s="17">
        <v>-1.0000000000000016</v>
      </c>
      <c r="N1050" s="17">
        <v>1.7683110559280324</v>
      </c>
      <c r="O1050" s="17">
        <v>11.277414408420354</v>
      </c>
      <c r="P1050" s="17">
        <v>-0.24676924304993292</v>
      </c>
      <c r="Q1050" s="17">
        <v>-6.9279806820049004</v>
      </c>
      <c r="R1050" s="17">
        <v>-2.2999096612858354</v>
      </c>
      <c r="S1050" s="17">
        <v>0.33333333333333365</v>
      </c>
      <c r="T1050" s="17">
        <v>0.34357086532240427</v>
      </c>
      <c r="U1050" s="17">
        <v>0.26337543560008198</v>
      </c>
      <c r="V1050" s="17">
        <v>0.14923526825978475</v>
      </c>
      <c r="W1050" s="17">
        <v>40.04397398876808</v>
      </c>
      <c r="X1050" s="17">
        <v>2.5476395298074435</v>
      </c>
      <c r="Y1050" s="17">
        <v>-1.0000000000000016</v>
      </c>
      <c r="Z1050" s="17">
        <v>-1.0000000000000016</v>
      </c>
      <c r="AA1050" s="17">
        <v>73.50490373838457</v>
      </c>
      <c r="AB1050" s="17">
        <v>0.22807249571112034</v>
      </c>
      <c r="AC1050" s="17">
        <v>0.24382798513889231</v>
      </c>
      <c r="AD1050" s="17">
        <v>0.24331630736803372</v>
      </c>
      <c r="AE1050" s="17">
        <v>35.760839410902321</v>
      </c>
      <c r="AF1050" s="17">
        <v>0.8666666666666667</v>
      </c>
      <c r="AG1050" s="17">
        <v>-1.0000000000000016</v>
      </c>
      <c r="AH1050" s="17">
        <v>-1.0000000000000016</v>
      </c>
      <c r="AI1050" s="17">
        <v>-4.314707318356905E-2</v>
      </c>
      <c r="AJ1050" s="17">
        <v>0.14923526825978475</v>
      </c>
      <c r="AK1050" s="17">
        <v>8.9877040092488633E-2</v>
      </c>
      <c r="AL1050" s="17">
        <v>-5.3134621888531609E-2</v>
      </c>
      <c r="AM1050" s="17">
        <v>-5.8392548431793645E-2</v>
      </c>
      <c r="AN1050" s="17">
        <v>0.19803004594702645</v>
      </c>
      <c r="AO1050" s="17">
        <v>-1.0104285103323989</v>
      </c>
      <c r="AP1050" s="17">
        <v>4.6850780392330078</v>
      </c>
      <c r="AQ1050" s="17">
        <v>45.348907156552229</v>
      </c>
      <c r="AR1050" s="17">
        <v>1.0895149025156041</v>
      </c>
      <c r="AS1050" s="17">
        <v>2.6360550826038462</v>
      </c>
      <c r="AT1050" s="17">
        <v>-1.0000000000000016</v>
      </c>
      <c r="AU1050" s="17">
        <v>-1.0000000000000016</v>
      </c>
      <c r="AV1050" s="17">
        <v>-1.6967757036242548</v>
      </c>
      <c r="AW1050" s="17">
        <v>89.467396186037945</v>
      </c>
      <c r="AX1050" s="17">
        <v>103.52798154834511</v>
      </c>
      <c r="AY1050" s="17">
        <v>0.28857041610327044</v>
      </c>
      <c r="AZ1050" s="17">
        <v>9.9372914186810384</v>
      </c>
      <c r="BA1050" s="22">
        <v>1529.3101129019522</v>
      </c>
      <c r="CU1050" t="e">
        <v>#N/A</v>
      </c>
      <c r="CV1050" t="e">
        <v>#N/A</v>
      </c>
    </row>
    <row r="1051" spans="1:100" x14ac:dyDescent="0.25">
      <c r="A1051">
        <v>2929</v>
      </c>
      <c r="B1051" t="s">
        <v>1454</v>
      </c>
      <c r="C1051" s="22">
        <v>3</v>
      </c>
      <c r="D1051" s="17">
        <v>5.5275213832235668</v>
      </c>
      <c r="E1051" s="17">
        <v>-1.6834497253400818E-2</v>
      </c>
      <c r="F1051" s="17">
        <v>0.1570971492811245</v>
      </c>
      <c r="G1051" s="17">
        <v>0.1570971492811245</v>
      </c>
      <c r="H1051" s="17">
        <v>-0.2050778284008104</v>
      </c>
      <c r="I1051" s="17">
        <v>0</v>
      </c>
      <c r="J1051" s="17">
        <v>-12.304669704048639</v>
      </c>
      <c r="K1051" s="17">
        <v>-0.2050778284008104</v>
      </c>
      <c r="L1051" s="17">
        <v>-1</v>
      </c>
      <c r="M1051" s="17">
        <v>-1</v>
      </c>
      <c r="N1051" s="17">
        <v>-4.1015565680162105</v>
      </c>
      <c r="O1051" s="17">
        <v>-6.6200511715439294</v>
      </c>
      <c r="P1051" s="17">
        <v>5.9299644401895217E-2</v>
      </c>
      <c r="Q1051" s="17">
        <v>-4.4613899606113314</v>
      </c>
      <c r="R1051" s="17">
        <v>-1.4547664618214908</v>
      </c>
      <c r="S1051" s="17">
        <v>0.33333333333333354</v>
      </c>
      <c r="T1051" s="17">
        <v>0.25011982231827734</v>
      </c>
      <c r="U1051" s="17">
        <v>0.25230809740130711</v>
      </c>
      <c r="V1051" s="17">
        <v>-8.7252013383324792E-2</v>
      </c>
      <c r="W1051" s="17">
        <v>38.143482722816124</v>
      </c>
      <c r="X1051" s="17">
        <v>1.1910377823426446</v>
      </c>
      <c r="Y1051" s="17">
        <v>-1</v>
      </c>
      <c r="Z1051" s="17">
        <v>-1</v>
      </c>
      <c r="AA1051" s="17">
        <v>82.981936471852407</v>
      </c>
      <c r="AB1051" s="17">
        <v>0.3025686302821754</v>
      </c>
      <c r="AC1051" s="17">
        <v>0.34246933305988847</v>
      </c>
      <c r="AD1051" s="17">
        <v>0.28082644087509134</v>
      </c>
      <c r="AE1051" s="17">
        <v>46.293220210857733</v>
      </c>
      <c r="AF1051" s="17">
        <v>0.8571428571428571</v>
      </c>
      <c r="AG1051" s="17">
        <v>-1</v>
      </c>
      <c r="AH1051" s="17">
        <v>-1</v>
      </c>
      <c r="AI1051" s="17">
        <v>-2.711471507941117E-2</v>
      </c>
      <c r="AJ1051" s="17">
        <v>-8.7252013383324792E-2</v>
      </c>
      <c r="AK1051" s="17">
        <v>-1.9336208655188144E-2</v>
      </c>
      <c r="AL1051" s="17">
        <v>7.1197773417910934E-2</v>
      </c>
      <c r="AM1051" s="17">
        <v>7.218446363074664E-2</v>
      </c>
      <c r="AN1051" s="17">
        <v>0.28479545186423633</v>
      </c>
      <c r="AO1051" s="17">
        <v>1.7079305474927287</v>
      </c>
      <c r="AP1051" s="17">
        <v>7.4758751636954637</v>
      </c>
      <c r="AQ1051" s="17">
        <v>25.83881301876751</v>
      </c>
      <c r="AR1051" s="17">
        <v>0.74850923966959315</v>
      </c>
      <c r="AS1051" s="17">
        <v>0.98595995394183444</v>
      </c>
      <c r="AT1051" s="17">
        <v>-1</v>
      </c>
      <c r="AU1051" s="17">
        <v>-1</v>
      </c>
      <c r="AV1051" s="17">
        <v>-1.297669312540366</v>
      </c>
      <c r="AW1051" s="17">
        <v>83.837760464003907</v>
      </c>
      <c r="AX1051" s="17">
        <v>74.57026482408321</v>
      </c>
      <c r="AY1051" s="17">
        <v>0.31282494246797987</v>
      </c>
      <c r="AZ1051" s="17">
        <v>32.333676928079086</v>
      </c>
      <c r="BA1051" s="22">
        <v>1498.4824204626673</v>
      </c>
      <c r="CU1051" t="e">
        <v>#N/A</v>
      </c>
      <c r="CV1051" t="e">
        <v>#N/A</v>
      </c>
    </row>
    <row r="1052" spans="1:100" x14ac:dyDescent="0.25">
      <c r="A1052">
        <v>2930</v>
      </c>
      <c r="B1052" t="s">
        <v>1455</v>
      </c>
      <c r="C1052" s="22">
        <v>3</v>
      </c>
      <c r="D1052" s="17">
        <v>4.6609930893285618</v>
      </c>
      <c r="E1052" s="17">
        <v>-6.1671886606951259E-4</v>
      </c>
      <c r="F1052" s="17">
        <v>-0.15283275400789892</v>
      </c>
      <c r="G1052" s="17">
        <v>-0.15283275400789892</v>
      </c>
      <c r="H1052" s="17">
        <v>0.47278828242768861</v>
      </c>
      <c r="I1052" s="17">
        <v>0</v>
      </c>
      <c r="J1052" s="17">
        <v>28.367296945661323</v>
      </c>
      <c r="K1052" s="17">
        <v>0.47278828242768861</v>
      </c>
      <c r="L1052" s="17">
        <v>-1.000000000000002</v>
      </c>
      <c r="M1052" s="17">
        <v>-1.000000000000002</v>
      </c>
      <c r="N1052" s="17">
        <v>9.4557656485537738</v>
      </c>
      <c r="O1052" s="17">
        <v>32.875457280981998</v>
      </c>
      <c r="P1052" s="17">
        <v>6.9024158218639081E-2</v>
      </c>
      <c r="Q1052" s="17">
        <v>4.3094632268834161</v>
      </c>
      <c r="R1052" s="17">
        <v>1.4209820486547406</v>
      </c>
      <c r="S1052" s="17">
        <v>0.33333333333333398</v>
      </c>
      <c r="T1052" s="17">
        <v>0.32720862547234691</v>
      </c>
      <c r="U1052" s="17">
        <v>0.29039372402835117</v>
      </c>
      <c r="V1052" s="17">
        <v>7.7347405094685129E-2</v>
      </c>
      <c r="W1052" s="17">
        <v>22.219792220041132</v>
      </c>
      <c r="X1052" s="17">
        <v>1.807288295198521</v>
      </c>
      <c r="Y1052" s="17">
        <v>-1.000000000000002</v>
      </c>
      <c r="Z1052" s="17">
        <v>-1.000000000000002</v>
      </c>
      <c r="AA1052" s="17">
        <v>40.287586605309379</v>
      </c>
      <c r="AB1052" s="17">
        <v>0.11883511777118555</v>
      </c>
      <c r="AC1052" s="17">
        <v>0.25226539324137087</v>
      </c>
      <c r="AD1052" s="17">
        <v>-3.8164264280286506E-2</v>
      </c>
      <c r="AE1052" s="17">
        <v>16.646812336613507</v>
      </c>
      <c r="AF1052" s="17">
        <v>0.41666666666666669</v>
      </c>
      <c r="AG1052" s="17">
        <v>-1.000000000000002</v>
      </c>
      <c r="AH1052" s="17">
        <v>-1.000000000000002</v>
      </c>
      <c r="AI1052" s="17">
        <v>8.8781637740822858E-2</v>
      </c>
      <c r="AJ1052" s="17">
        <v>7.7347405094685129E-2</v>
      </c>
      <c r="AK1052" s="17">
        <v>0.12228325036410265</v>
      </c>
      <c r="AL1052" s="17">
        <v>8.388177739698531E-2</v>
      </c>
      <c r="AM1052" s="17">
        <v>0.17399619302501695</v>
      </c>
      <c r="AN1052" s="17">
        <v>0.39996621125664389</v>
      </c>
      <c r="AO1052" s="17">
        <v>4.9613210774459375</v>
      </c>
      <c r="AP1052" s="17">
        <v>10.418564168401025</v>
      </c>
      <c r="AQ1052" s="17">
        <v>50.587089165702459</v>
      </c>
      <c r="AR1052" s="17">
        <v>1.0282830879287166</v>
      </c>
      <c r="AS1052" s="17">
        <v>2.2800765776262089</v>
      </c>
      <c r="AT1052" s="17">
        <v>-1.000000000000002</v>
      </c>
      <c r="AU1052" s="17">
        <v>-1.000000000000002</v>
      </c>
      <c r="AV1052" s="17">
        <v>1.268149294646842</v>
      </c>
      <c r="AW1052" s="17">
        <v>83.581608054692396</v>
      </c>
      <c r="AX1052" s="17">
        <v>93.091981318977375</v>
      </c>
      <c r="AY1052" s="17">
        <v>-1.8968494117443849E-2</v>
      </c>
      <c r="AZ1052" s="17">
        <v>-1.4733855954434978</v>
      </c>
      <c r="BA1052" s="22">
        <v>1562.5103536191602</v>
      </c>
      <c r="CU1052" t="e">
        <v>#N/A</v>
      </c>
      <c r="CV1052" t="e">
        <v>#N/A</v>
      </c>
    </row>
    <row r="1053" spans="1:100" x14ac:dyDescent="0.25">
      <c r="A1053">
        <v>2935</v>
      </c>
      <c r="B1053" t="s">
        <v>1456</v>
      </c>
      <c r="C1053" s="22">
        <v>3</v>
      </c>
      <c r="D1053" s="17">
        <v>4.8577197883249612</v>
      </c>
      <c r="E1053" s="17">
        <v>0.20575295177782704</v>
      </c>
      <c r="F1053" s="17">
        <v>1.2694919928571289</v>
      </c>
      <c r="G1053" s="17">
        <v>1.3497819683980863</v>
      </c>
      <c r="H1053" s="17">
        <v>0.4987337687522182</v>
      </c>
      <c r="I1053" s="17">
        <v>6.3832605019411917E-2</v>
      </c>
      <c r="J1053" s="17">
        <v>33.753982426297817</v>
      </c>
      <c r="K1053" s="17">
        <v>0.56256637377162966</v>
      </c>
      <c r="L1053" s="17">
        <v>-0.99999999999999856</v>
      </c>
      <c r="M1053" s="17">
        <v>-0.99999999999999856</v>
      </c>
      <c r="N1053" s="17">
        <v>11.251327475432594</v>
      </c>
      <c r="O1053" s="17">
        <v>39.961484183020858</v>
      </c>
      <c r="P1053" s="17">
        <v>-1.9058045979355649</v>
      </c>
      <c r="Q1053" s="17">
        <v>5.1380723539295898</v>
      </c>
      <c r="R1053" s="17">
        <v>1.5274197037060193</v>
      </c>
      <c r="S1053" s="17">
        <v>0.33333333333333282</v>
      </c>
      <c r="T1053" s="17">
        <v>0.34518192993228225</v>
      </c>
      <c r="U1053" s="17">
        <v>0.32888237024317846</v>
      </c>
      <c r="V1053" s="17">
        <v>0.11607010116409426</v>
      </c>
      <c r="W1053" s="17">
        <v>22.436054436050309</v>
      </c>
      <c r="X1053" s="17">
        <v>2.1397475740502139</v>
      </c>
      <c r="Y1053" s="17">
        <v>-0.99999999999999856</v>
      </c>
      <c r="Z1053" s="17">
        <v>-0.99999999999999856</v>
      </c>
      <c r="AA1053" s="17">
        <v>52.500546344550798</v>
      </c>
      <c r="AB1053" s="17">
        <v>-0.11422107943123222</v>
      </c>
      <c r="AC1053" s="17">
        <v>0.34717450218997253</v>
      </c>
      <c r="AD1053" s="17">
        <v>0.33778802133714969</v>
      </c>
      <c r="AE1053" s="17">
        <v>28.537072204794477</v>
      </c>
      <c r="AF1053" s="17">
        <v>0.72727272727272729</v>
      </c>
      <c r="AG1053" s="17">
        <v>-0.99999999999999856</v>
      </c>
      <c r="AH1053" s="17">
        <v>-0.99999999999999856</v>
      </c>
      <c r="AI1053" s="17">
        <v>7.5122755352579534E-2</v>
      </c>
      <c r="AJ1053" s="17">
        <v>0.11607010116409426</v>
      </c>
      <c r="AK1053" s="17">
        <v>-7.7345685957980234E-2</v>
      </c>
      <c r="AL1053" s="17">
        <v>-0.15281331612037066</v>
      </c>
      <c r="AM1053" s="17">
        <v>0.15547732480048129</v>
      </c>
      <c r="AN1053" s="17">
        <v>-4.0833075110091106E-2</v>
      </c>
      <c r="AO1053" s="17">
        <v>3.5002046902221302</v>
      </c>
      <c r="AP1053" s="17">
        <v>-1.7848934583541307</v>
      </c>
      <c r="AQ1053" s="17">
        <v>56.190036862348094</v>
      </c>
      <c r="AR1053" s="17">
        <v>1.1234677346728876</v>
      </c>
      <c r="AS1053" s="17">
        <v>2.7023139478218421</v>
      </c>
      <c r="AT1053" s="17">
        <v>-0.99999999999999856</v>
      </c>
      <c r="AU1053" s="17">
        <v>-0.99999999999999856</v>
      </c>
      <c r="AV1053" s="17">
        <v>2.8772016721041056</v>
      </c>
      <c r="AW1053" s="17">
        <v>90.677137069217508</v>
      </c>
      <c r="AX1053" s="17">
        <v>103.7866022926785</v>
      </c>
      <c r="AY1053" s="17">
        <v>5.1565066583934831E-2</v>
      </c>
      <c r="AZ1053" s="17">
        <v>-20.512053834920888</v>
      </c>
      <c r="BA1053" s="22">
        <v>1421.7870194505592</v>
      </c>
      <c r="CU1053" t="e">
        <v>#N/A</v>
      </c>
      <c r="CV1053" t="e">
        <v>#N/A</v>
      </c>
    </row>
    <row r="1054" spans="1:100" x14ac:dyDescent="0.25">
      <c r="A1054">
        <v>2942</v>
      </c>
      <c r="B1054" t="s">
        <v>1457</v>
      </c>
      <c r="C1054" s="22">
        <v>3</v>
      </c>
      <c r="D1054" s="17">
        <v>4.7971706615893535</v>
      </c>
      <c r="E1054" s="17">
        <v>-1.5362109370218823E-2</v>
      </c>
      <c r="F1054" s="17">
        <v>0.11610838960879484</v>
      </c>
      <c r="G1054" s="17">
        <v>0.11610838960879484</v>
      </c>
      <c r="H1054" s="17">
        <v>0.1866604459365549</v>
      </c>
      <c r="I1054" s="17">
        <v>0</v>
      </c>
      <c r="J1054" s="17">
        <v>11.199626756193291</v>
      </c>
      <c r="K1054" s="17">
        <v>0.1866604459365549</v>
      </c>
      <c r="L1054" s="17">
        <v>-0.99999999999999933</v>
      </c>
      <c r="M1054" s="17">
        <v>-0.99999999999999933</v>
      </c>
      <c r="N1054" s="17">
        <v>3.7332089187310973</v>
      </c>
      <c r="O1054" s="17">
        <v>16.112905807391442</v>
      </c>
      <c r="P1054" s="17">
        <v>-5.1507332147840409E-2</v>
      </c>
      <c r="Q1054" s="17">
        <v>-7.2928327929278973</v>
      </c>
      <c r="R1054" s="17">
        <v>-2.4017801993994028</v>
      </c>
      <c r="S1054" s="17">
        <v>0.33333333333333331</v>
      </c>
      <c r="T1054" s="17">
        <v>0.33792247774305478</v>
      </c>
      <c r="U1054" s="17">
        <v>4.9185905115932779E-2</v>
      </c>
      <c r="V1054" s="17">
        <v>-7.3231596078920672E-2</v>
      </c>
      <c r="W1054" s="17">
        <v>18.421986967073806</v>
      </c>
      <c r="X1054" s="17">
        <v>0.24653855353976145</v>
      </c>
      <c r="Y1054" s="17">
        <v>-0.99999999999999933</v>
      </c>
      <c r="Z1054" s="17">
        <v>-0.99999999999999933</v>
      </c>
      <c r="AA1054" s="17">
        <v>14.875251669778825</v>
      </c>
      <c r="AB1054" s="17">
        <v>-0.12372135044522868</v>
      </c>
      <c r="AC1054" s="17">
        <v>0.12548883229804239</v>
      </c>
      <c r="AD1054" s="17">
        <v>-2.4666583810725312E-2</v>
      </c>
      <c r="AE1054" s="17">
        <v>-1.1449550978955907</v>
      </c>
      <c r="AF1054" s="17">
        <v>0</v>
      </c>
      <c r="AG1054" s="17">
        <v>-0.99999999999999933</v>
      </c>
      <c r="AH1054" s="17">
        <v>-0.99999999999999933</v>
      </c>
      <c r="AI1054" s="17">
        <v>-1.0433225033249015E-2</v>
      </c>
      <c r="AJ1054" s="17">
        <v>-7.3231596078920672E-2</v>
      </c>
      <c r="AK1054" s="17">
        <v>0.18963505662919031</v>
      </c>
      <c r="AL1054" s="17">
        <v>-8.7839264369457895E-2</v>
      </c>
      <c r="AM1054" s="17">
        <v>3.8178008782245781E-2</v>
      </c>
      <c r="AN1054" s="17">
        <v>8.7296726288305496E-2</v>
      </c>
      <c r="AO1054" s="17">
        <v>1.9026255027020949</v>
      </c>
      <c r="AP1054" s="17">
        <v>1.7432218353603481</v>
      </c>
      <c r="AQ1054" s="17">
        <v>29.621613723267114</v>
      </c>
      <c r="AR1054" s="17">
        <v>0.64721012011339984</v>
      </c>
      <c r="AS1054" s="17">
        <v>0.43319899947631629</v>
      </c>
      <c r="AT1054" s="17">
        <v>-0.99999999999999933</v>
      </c>
      <c r="AU1054" s="17">
        <v>-0.99999999999999933</v>
      </c>
      <c r="AV1054" s="17">
        <v>-2.2856718097906077</v>
      </c>
      <c r="AW1054" s="17">
        <v>32.731379312530613</v>
      </c>
      <c r="AX1054" s="17">
        <v>25.199555203973581</v>
      </c>
      <c r="AY1054" s="17">
        <v>0.20371324926791493</v>
      </c>
      <c r="AZ1054" s="17">
        <v>-5.6212698797080911</v>
      </c>
      <c r="BA1054" s="22">
        <v>1368.5581085182462</v>
      </c>
      <c r="CU1054" t="e">
        <v>#N/A</v>
      </c>
      <c r="CV1054" t="e">
        <v>#N/A</v>
      </c>
    </row>
    <row r="1055" spans="1:100" x14ac:dyDescent="0.25">
      <c r="A1055">
        <v>2944</v>
      </c>
      <c r="B1055" t="s">
        <v>1458</v>
      </c>
      <c r="C1055" s="22">
        <v>3</v>
      </c>
      <c r="D1055" s="17">
        <v>5.0147405414920705</v>
      </c>
      <c r="E1055" s="17">
        <v>0</v>
      </c>
      <c r="F1055" s="17">
        <v>-0.25788280487832155</v>
      </c>
      <c r="G1055" s="17">
        <v>-0.25788280487832155</v>
      </c>
      <c r="H1055" s="17">
        <v>5.5957896633979362E-2</v>
      </c>
      <c r="I1055" s="17">
        <v>0</v>
      </c>
      <c r="J1055" s="17">
        <v>3.3574737980387637</v>
      </c>
      <c r="K1055" s="17">
        <v>5.5957896633979362E-2</v>
      </c>
      <c r="L1055" s="17">
        <v>-1</v>
      </c>
      <c r="M1055" s="17">
        <v>-1</v>
      </c>
      <c r="N1055" s="17">
        <v>1.1191579326795866</v>
      </c>
      <c r="O1055" s="17">
        <v>8.1143315346525107</v>
      </c>
      <c r="P1055" s="17">
        <v>-0.28060279640501262</v>
      </c>
      <c r="Q1055" s="17">
        <v>5.7037395694628783</v>
      </c>
      <c r="R1055" s="17">
        <v>1.8910088893189256</v>
      </c>
      <c r="S1055" s="17">
        <v>0.33333333333333337</v>
      </c>
      <c r="T1055" s="17">
        <v>0.258207424858034</v>
      </c>
      <c r="U1055" s="17">
        <v>-2.5193946070075295E-2</v>
      </c>
      <c r="V1055" s="17">
        <v>0</v>
      </c>
      <c r="W1055" s="17">
        <v>20.415556619492495</v>
      </c>
      <c r="X1055" s="17">
        <v>0.35968116880178719</v>
      </c>
      <c r="Y1055" s="17">
        <v>-1</v>
      </c>
      <c r="Z1055" s="17">
        <v>-1</v>
      </c>
      <c r="AA1055" s="17">
        <v>44.368495995566192</v>
      </c>
      <c r="AB1055" s="17">
        <v>0.15712615783636036</v>
      </c>
      <c r="AC1055" s="17">
        <v>-2.7974560587189893E-2</v>
      </c>
      <c r="AD1055" s="17">
        <v>0.31208701248592496</v>
      </c>
      <c r="AE1055" s="17">
        <v>22.061930486754768</v>
      </c>
      <c r="AF1055" s="17">
        <v>0.14285714285714285</v>
      </c>
      <c r="AG1055" s="17">
        <v>-1</v>
      </c>
      <c r="AH1055" s="17">
        <v>-1</v>
      </c>
      <c r="AI1055" s="17">
        <v>0</v>
      </c>
      <c r="AJ1055" s="17">
        <v>0</v>
      </c>
      <c r="AK1055" s="17">
        <v>2.3837018891877379E-2</v>
      </c>
      <c r="AL1055" s="17">
        <v>-5.3979344044323571E-2</v>
      </c>
      <c r="AM1055" s="17">
        <v>-7.3392330952505816E-2</v>
      </c>
      <c r="AN1055" s="17">
        <v>6.1247402598125375E-2</v>
      </c>
      <c r="AO1055" s="17">
        <v>-1.7156231793532593</v>
      </c>
      <c r="AP1055" s="17">
        <v>1.2612883447315162</v>
      </c>
      <c r="AQ1055" s="17">
        <v>23.77303041753126</v>
      </c>
      <c r="AR1055" s="17">
        <v>0.56634681212129201</v>
      </c>
      <c r="AS1055" s="17">
        <v>0.4156390654357669</v>
      </c>
      <c r="AT1055" s="17">
        <v>-1</v>
      </c>
      <c r="AU1055" s="17">
        <v>-1</v>
      </c>
      <c r="AV1055" s="17">
        <v>1.6331260844406039</v>
      </c>
      <c r="AW1055" s="17">
        <v>53.744115874950225</v>
      </c>
      <c r="AX1055" s="17">
        <v>53.744115874950225</v>
      </c>
      <c r="AY1055" s="17">
        <v>0.26966027402697484</v>
      </c>
      <c r="AZ1055" s="17">
        <v>0.35621183324406314</v>
      </c>
      <c r="BA1055" s="22">
        <v>1377.8936682761605</v>
      </c>
      <c r="CU1055" t="e">
        <v>#N/A</v>
      </c>
      <c r="CV1055" t="e">
        <v>#N/A</v>
      </c>
    </row>
    <row r="1056" spans="1:100" x14ac:dyDescent="0.25">
      <c r="A1056">
        <v>2945</v>
      </c>
      <c r="B1056" t="s">
        <v>1459</v>
      </c>
      <c r="C1056" s="22">
        <v>3</v>
      </c>
      <c r="D1056" s="17">
        <v>5.0768052781090036</v>
      </c>
      <c r="E1056" s="17">
        <v>-0.42570933962091673</v>
      </c>
      <c r="F1056" s="17">
        <v>-0.14460644038508724</v>
      </c>
      <c r="G1056" s="17">
        <v>-0.28128944815069068</v>
      </c>
      <c r="H1056" s="17">
        <v>-4.3236659927127455E-2</v>
      </c>
      <c r="I1056" s="17">
        <v>0</v>
      </c>
      <c r="J1056" s="17">
        <v>-2.5941995956276478</v>
      </c>
      <c r="K1056" s="17">
        <v>-4.3236659927127455E-2</v>
      </c>
      <c r="L1056" s="17">
        <v>-1.000000000000002</v>
      </c>
      <c r="M1056" s="17">
        <v>-1.000000000000002</v>
      </c>
      <c r="N1056" s="17">
        <v>-0.86473319854255004</v>
      </c>
      <c r="O1056" s="17">
        <v>2.2013162343306596</v>
      </c>
      <c r="P1056" s="17">
        <v>-1.8080128218691434</v>
      </c>
      <c r="Q1056" s="17">
        <v>0.54114956564844841</v>
      </c>
      <c r="R1056" s="17">
        <v>9.7925352292515186E-3</v>
      </c>
      <c r="S1056" s="17">
        <v>0.33333333333333426</v>
      </c>
      <c r="T1056" s="17">
        <v>0.28738050992728847</v>
      </c>
      <c r="U1056" s="17">
        <v>1.2746543494380574E-2</v>
      </c>
      <c r="V1056" s="17">
        <v>-1.162061207155168E-2</v>
      </c>
      <c r="W1056" s="17">
        <v>26.603057384423167</v>
      </c>
      <c r="X1056" s="17">
        <v>0.55538357833359309</v>
      </c>
      <c r="Y1056" s="17">
        <v>-1.000000000000002</v>
      </c>
      <c r="Z1056" s="17">
        <v>-1.000000000000002</v>
      </c>
      <c r="AA1056" s="17">
        <v>46.041103972158716</v>
      </c>
      <c r="AB1056" s="17">
        <v>0.13198748401591942</v>
      </c>
      <c r="AC1056" s="17">
        <v>-1.4386012725270299E-2</v>
      </c>
      <c r="AD1056" s="17">
        <v>0.27096360975947631</v>
      </c>
      <c r="AE1056" s="17">
        <v>19.428254052506276</v>
      </c>
      <c r="AF1056" s="17">
        <v>0.54545454545454541</v>
      </c>
      <c r="AG1056" s="17">
        <v>-1.000000000000002</v>
      </c>
      <c r="AH1056" s="17">
        <v>-1.000000000000002</v>
      </c>
      <c r="AI1056" s="17">
        <v>-5.5583035997097061E-3</v>
      </c>
      <c r="AJ1056" s="17">
        <v>-1.162061207155168E-2</v>
      </c>
      <c r="AK1056" s="17">
        <v>2.6220030352793508E-2</v>
      </c>
      <c r="AL1056" s="17">
        <v>0.2373104616280558</v>
      </c>
      <c r="AM1056" s="17">
        <v>3.5724828596869707E-2</v>
      </c>
      <c r="AN1056" s="17">
        <v>-6.0849224118057627E-2</v>
      </c>
      <c r="AO1056" s="17">
        <v>1.0242208666857091</v>
      </c>
      <c r="AP1056" s="17">
        <v>-0.33467829481116124</v>
      </c>
      <c r="AQ1056" s="17">
        <v>24.008857788795524</v>
      </c>
      <c r="AR1056" s="17">
        <v>0.62183977468345175</v>
      </c>
      <c r="AS1056" s="17">
        <v>0.51214691840646587</v>
      </c>
      <c r="AT1056" s="17">
        <v>-1.000000000000002</v>
      </c>
      <c r="AU1056" s="17">
        <v>-1.000000000000002</v>
      </c>
      <c r="AV1056" s="17">
        <v>-0.27149691292143913</v>
      </c>
      <c r="AW1056" s="17">
        <v>47.907741911678194</v>
      </c>
      <c r="AX1056" s="17">
        <v>46.634514632528855</v>
      </c>
      <c r="AY1056" s="17">
        <v>0.3351811950195745</v>
      </c>
      <c r="AZ1056" s="17">
        <v>-7.8326418560643063</v>
      </c>
      <c r="BA1056" s="22">
        <v>1402.3260387650121</v>
      </c>
      <c r="CU1056" t="e">
        <v>#N/A</v>
      </c>
      <c r="CV1056" t="e">
        <v>#N/A</v>
      </c>
    </row>
    <row r="1057" spans="1:100" x14ac:dyDescent="0.25">
      <c r="A1057">
        <v>2950</v>
      </c>
      <c r="B1057" t="s">
        <v>1460</v>
      </c>
      <c r="C1057" s="22">
        <v>3</v>
      </c>
      <c r="D1057" s="17">
        <v>4.9196589766101742</v>
      </c>
      <c r="E1057" s="17">
        <v>0</v>
      </c>
      <c r="F1057" s="17">
        <v>0.19804843083540186</v>
      </c>
      <c r="G1057" s="17">
        <v>0.19804843083540186</v>
      </c>
      <c r="H1057" s="17">
        <v>0.32216543994498725</v>
      </c>
      <c r="I1057" s="17">
        <v>0</v>
      </c>
      <c r="J1057" s="17">
        <v>19.329926396699221</v>
      </c>
      <c r="K1057" s="17">
        <v>0.32216543994498725</v>
      </c>
      <c r="L1057" s="17">
        <v>-0.99999999999999922</v>
      </c>
      <c r="M1057" s="17">
        <v>-0.99999999999999922</v>
      </c>
      <c r="N1057" s="17">
        <v>6.4433087988997402</v>
      </c>
      <c r="O1057" s="17">
        <v>24.447633804144793</v>
      </c>
      <c r="P1057" s="17">
        <v>-0.13635090265577385</v>
      </c>
      <c r="Q1057" s="17">
        <v>0.68706308740387312</v>
      </c>
      <c r="R1057" s="17">
        <v>0.23027539019817583</v>
      </c>
      <c r="S1057" s="17">
        <v>0.33333333333333293</v>
      </c>
      <c r="T1057" s="17">
        <v>0.36690966140679987</v>
      </c>
      <c r="U1057" s="17">
        <v>0.29068603028973583</v>
      </c>
      <c r="V1057" s="17">
        <v>-2.4428678442033048E-2</v>
      </c>
      <c r="W1057" s="17">
        <v>25.773396265713934</v>
      </c>
      <c r="X1057" s="17">
        <v>1.4236059280017694</v>
      </c>
      <c r="Y1057" s="17">
        <v>-0.99999999999999922</v>
      </c>
      <c r="Z1057" s="17">
        <v>-0.99999999999999922</v>
      </c>
      <c r="AA1057" s="17">
        <v>83.775509790794274</v>
      </c>
      <c r="AB1057" s="17">
        <v>0.35644725630061069</v>
      </c>
      <c r="AC1057" s="17">
        <v>0.33560222280986646</v>
      </c>
      <c r="AD1057" s="17">
        <v>0.4633872835871648</v>
      </c>
      <c r="AE1057" s="17">
        <v>57.771838134882103</v>
      </c>
      <c r="AF1057" s="17">
        <v>0.8571428571428571</v>
      </c>
      <c r="AG1057" s="17">
        <v>-0.99999999999999922</v>
      </c>
      <c r="AH1057" s="17">
        <v>-0.99999999999999922</v>
      </c>
      <c r="AI1057" s="17">
        <v>0</v>
      </c>
      <c r="AJ1057" s="17">
        <v>-2.4428678442033048E-2</v>
      </c>
      <c r="AK1057" s="17">
        <v>0.11011514618912949</v>
      </c>
      <c r="AL1057" s="17">
        <v>-0.11643687340769436</v>
      </c>
      <c r="AM1057" s="17">
        <v>-9.9667229761846637E-2</v>
      </c>
      <c r="AN1057" s="17">
        <v>-0.28560481569168039</v>
      </c>
      <c r="AO1057" s="17">
        <v>-1.941105013100519</v>
      </c>
      <c r="AP1057" s="17">
        <v>-7.7223047593304797</v>
      </c>
      <c r="AQ1057" s="17">
        <v>45.103322662413191</v>
      </c>
      <c r="AR1057" s="17">
        <v>0.96650034658783546</v>
      </c>
      <c r="AS1057" s="17">
        <v>1.7457713679467566</v>
      </c>
      <c r="AT1057" s="17">
        <v>-0.99999999999999922</v>
      </c>
      <c r="AU1057" s="17">
        <v>-0.99999999999999922</v>
      </c>
      <c r="AV1057" s="17">
        <v>0.42832382103357775</v>
      </c>
      <c r="AW1057" s="17">
        <v>100.50083883560852</v>
      </c>
      <c r="AX1057" s="17">
        <v>98.057970991405213</v>
      </c>
      <c r="AY1057" s="17">
        <v>0.31172002919904906</v>
      </c>
      <c r="AZ1057" s="17">
        <v>18.053675935020472</v>
      </c>
      <c r="BA1057" s="22">
        <v>1457.3975392389407</v>
      </c>
      <c r="CU1057" t="e">
        <v>#N/A</v>
      </c>
      <c r="CV1057" t="e">
        <v>#N/A</v>
      </c>
    </row>
    <row r="1058" spans="1:100" x14ac:dyDescent="0.25">
      <c r="A1058">
        <v>2957</v>
      </c>
      <c r="B1058" t="s">
        <v>688</v>
      </c>
      <c r="C1058" s="22">
        <v>3</v>
      </c>
      <c r="D1058" s="17">
        <v>2.5645688196613081</v>
      </c>
      <c r="E1058" s="17">
        <v>0</v>
      </c>
      <c r="F1058" s="17">
        <v>-0.54251838328476731</v>
      </c>
      <c r="G1058" s="17">
        <v>-0.54251838328476731</v>
      </c>
      <c r="H1058" s="17">
        <v>-9.6535468228466537E-2</v>
      </c>
      <c r="I1058" s="17">
        <v>0</v>
      </c>
      <c r="J1058" s="17">
        <v>-5.7921280937079924</v>
      </c>
      <c r="K1058" s="17">
        <v>-9.6535468228466537E-2</v>
      </c>
      <c r="L1058" s="17">
        <v>-1.0000000000000004</v>
      </c>
      <c r="M1058" s="17">
        <v>-1.0000000000000004</v>
      </c>
      <c r="N1058" s="17">
        <v>-1.9307093645693298</v>
      </c>
      <c r="O1058" s="17">
        <v>-3.7700776573314561</v>
      </c>
      <c r="P1058" s="17">
        <v>-0.85726183414391333</v>
      </c>
      <c r="Q1058" s="17">
        <v>-0.81613278242148424</v>
      </c>
      <c r="R1058" s="17">
        <v>-0.31519047788992355</v>
      </c>
      <c r="S1058" s="17">
        <v>0.34677095333856051</v>
      </c>
      <c r="T1058" s="17">
        <v>0.33716683552542204</v>
      </c>
      <c r="U1058" s="17">
        <v>0.43808266306157606</v>
      </c>
      <c r="V1058" s="17">
        <v>1.4138030288355039E-2</v>
      </c>
      <c r="W1058" s="17">
        <v>49.307758017695193</v>
      </c>
      <c r="X1058" s="17">
        <v>2.6214655932609712</v>
      </c>
      <c r="Y1058" s="17">
        <v>-1.0000000000000004</v>
      </c>
      <c r="Z1058" s="17">
        <v>-1.0000000000000004</v>
      </c>
      <c r="AA1058" s="17">
        <v>79.374242148404207</v>
      </c>
      <c r="AB1058" s="17">
        <v>0.1947655594837733</v>
      </c>
      <c r="AC1058" s="17">
        <v>0.13198794483957865</v>
      </c>
      <c r="AD1058" s="17">
        <v>0.28087998784862667</v>
      </c>
      <c r="AE1058" s="17">
        <v>30.381674608598932</v>
      </c>
      <c r="AF1058" s="17">
        <v>0.375</v>
      </c>
      <c r="AG1058" s="17">
        <v>-1.0000000000000004</v>
      </c>
      <c r="AH1058" s="17">
        <v>-1.0000000000000004</v>
      </c>
      <c r="AI1058" s="17">
        <v>0</v>
      </c>
      <c r="AJ1058" s="17">
        <v>1.4138030288355039E-2</v>
      </c>
      <c r="AK1058" s="17">
        <v>-5.9039773010975592E-2</v>
      </c>
      <c r="AL1058" s="17">
        <v>0.41350704314320547</v>
      </c>
      <c r="AM1058" s="17">
        <v>0.53000680386162302</v>
      </c>
      <c r="AN1058" s="17">
        <v>0.50731109335459634</v>
      </c>
      <c r="AO1058" s="17">
        <v>12.9549712314857</v>
      </c>
      <c r="AP1058" s="17">
        <v>14.750312549580933</v>
      </c>
      <c r="AQ1058" s="17">
        <v>43.515629923987198</v>
      </c>
      <c r="AR1058" s="17">
        <v>1.136158482213913</v>
      </c>
      <c r="AS1058" s="17">
        <v>2.5249301250325042</v>
      </c>
      <c r="AT1058" s="17">
        <v>-1.0000000000000004</v>
      </c>
      <c r="AU1058" s="17">
        <v>-1.0000000000000004</v>
      </c>
      <c r="AV1058" s="17">
        <v>-0.85770886117469103</v>
      </c>
      <c r="AW1058" s="17">
        <v>90.354477040653663</v>
      </c>
      <c r="AX1058" s="17">
        <v>91.76828006948918</v>
      </c>
      <c r="AY1058" s="17">
        <v>0.14773536198479292</v>
      </c>
      <c r="AZ1058" s="17">
        <v>-19.364277510966577</v>
      </c>
      <c r="BA1058" s="22">
        <v>1371.1259503679939</v>
      </c>
      <c r="CU1058" t="e">
        <v>#N/A</v>
      </c>
      <c r="CV1058" t="e">
        <v>#N/A</v>
      </c>
    </row>
    <row r="1059" spans="1:100" x14ac:dyDescent="0.25">
      <c r="A1059">
        <v>2959</v>
      </c>
      <c r="B1059" t="s">
        <v>1461</v>
      </c>
      <c r="C1059" s="22">
        <v>3</v>
      </c>
      <c r="D1059" s="17">
        <v>5.2908218260949518</v>
      </c>
      <c r="E1059" s="17">
        <v>0.44973236029739633</v>
      </c>
      <c r="F1059" s="17">
        <v>0.63199692223312665</v>
      </c>
      <c r="G1059" s="17">
        <v>0.79009095051688594</v>
      </c>
      <c r="H1059" s="17">
        <v>0.22427151563627029</v>
      </c>
      <c r="I1059" s="17">
        <v>0</v>
      </c>
      <c r="J1059" s="17">
        <v>13.456290938176213</v>
      </c>
      <c r="K1059" s="17">
        <v>0.22427151563627029</v>
      </c>
      <c r="L1059" s="17">
        <v>-0.99999999999999978</v>
      </c>
      <c r="M1059" s="17">
        <v>-0.99999999999999978</v>
      </c>
      <c r="N1059" s="17">
        <v>4.4854303127254038</v>
      </c>
      <c r="O1059" s="17">
        <v>19.537203714788049</v>
      </c>
      <c r="P1059" s="17">
        <v>-0.41850756118413557</v>
      </c>
      <c r="Q1059" s="17">
        <v>2.6716394364364189</v>
      </c>
      <c r="R1059" s="17">
        <v>0.87769526630474681</v>
      </c>
      <c r="S1059" s="17">
        <v>0.33333333333333315</v>
      </c>
      <c r="T1059" s="17">
        <v>0.33796037076246499</v>
      </c>
      <c r="U1059" s="17">
        <v>0.24866706773196848</v>
      </c>
      <c r="V1059" s="17">
        <v>-2.6878427690782865E-2</v>
      </c>
      <c r="W1059" s="17">
        <v>26.752433140028558</v>
      </c>
      <c r="X1059" s="17">
        <v>1.2850469306718371</v>
      </c>
      <c r="Y1059" s="17">
        <v>-0.99999999999999978</v>
      </c>
      <c r="Z1059" s="17">
        <v>-0.99999999999999978</v>
      </c>
      <c r="AA1059" s="17">
        <v>79.736272025265791</v>
      </c>
      <c r="AB1059" s="17">
        <v>0.45145875870301233</v>
      </c>
      <c r="AC1059" s="17">
        <v>0.41227768967103495</v>
      </c>
      <c r="AD1059" s="17">
        <v>0.17838642400460297</v>
      </c>
      <c r="AE1059" s="17">
        <v>52.106143618932506</v>
      </c>
      <c r="AF1059" s="17">
        <v>0.7142857142857143</v>
      </c>
      <c r="AG1059" s="17">
        <v>-0.99999999999999978</v>
      </c>
      <c r="AH1059" s="17">
        <v>-0.99999999999999978</v>
      </c>
      <c r="AI1059" s="17">
        <v>-4.7641444892923624E-3</v>
      </c>
      <c r="AJ1059" s="17">
        <v>-2.6878427690782865E-2</v>
      </c>
      <c r="AK1059" s="17">
        <v>0.43949398724934058</v>
      </c>
      <c r="AL1059" s="17">
        <v>-1.40811000547038E-3</v>
      </c>
      <c r="AM1059" s="17">
        <v>-0.10970263228715497</v>
      </c>
      <c r="AN1059" s="17">
        <v>0.15889499354483339</v>
      </c>
      <c r="AO1059" s="17">
        <v>-0.54509587093217171</v>
      </c>
      <c r="AP1059" s="17">
        <v>3.9653342885934828</v>
      </c>
      <c r="AQ1059" s="17">
        <v>40.208724078204753</v>
      </c>
      <c r="AR1059" s="17">
        <v>0.89308234413698395</v>
      </c>
      <c r="AS1059" s="17">
        <v>1.5093184463081069</v>
      </c>
      <c r="AT1059" s="17">
        <v>-0.99999999999999978</v>
      </c>
      <c r="AU1059" s="17">
        <v>-0.99999999999999978</v>
      </c>
      <c r="AV1059" s="17">
        <v>1.6677862168216324</v>
      </c>
      <c r="AW1059" s="17">
        <v>103.23881002864736</v>
      </c>
      <c r="AX1059" s="17">
        <v>100.45568436978323</v>
      </c>
      <c r="AY1059" s="17">
        <v>0.3053056668726874</v>
      </c>
      <c r="AZ1059" s="17">
        <v>7.6484493034381913</v>
      </c>
      <c r="BA1059" s="22">
        <v>1442.721719810869</v>
      </c>
      <c r="CU1059" t="e">
        <v>#N/A</v>
      </c>
      <c r="CV1059" t="e">
        <v>#N/A</v>
      </c>
    </row>
    <row r="1060" spans="1:100" x14ac:dyDescent="0.25">
      <c r="A1060">
        <v>2960</v>
      </c>
      <c r="B1060" t="s">
        <v>1462</v>
      </c>
      <c r="C1060" s="22">
        <v>3</v>
      </c>
      <c r="D1060" s="17">
        <v>4.7126029568432148</v>
      </c>
      <c r="E1060" s="17">
        <v>-0.20491497504820352</v>
      </c>
      <c r="F1060" s="17">
        <v>-0.99830614980161536</v>
      </c>
      <c r="G1060" s="17">
        <v>-1.0552918853511168</v>
      </c>
      <c r="H1060" s="17">
        <v>0.26741398381627351</v>
      </c>
      <c r="I1060" s="17">
        <v>0</v>
      </c>
      <c r="J1060" s="17">
        <v>16.044839028976412</v>
      </c>
      <c r="K1060" s="17">
        <v>0.26741398381627351</v>
      </c>
      <c r="L1060" s="17">
        <v>-0.99999999999999911</v>
      </c>
      <c r="M1060" s="17">
        <v>-0.99999999999999911</v>
      </c>
      <c r="N1060" s="17">
        <v>5.3482796763254692</v>
      </c>
      <c r="O1060" s="17">
        <v>19.702150100468515</v>
      </c>
      <c r="P1060" s="17">
        <v>3.1896103526565205</v>
      </c>
      <c r="Q1060" s="17">
        <v>-0.84590832086881229</v>
      </c>
      <c r="R1060" s="17">
        <v>0.13044206110483769</v>
      </c>
      <c r="S1060" s="17">
        <v>0.33333333333333309</v>
      </c>
      <c r="T1060" s="17">
        <v>0.33333333333333309</v>
      </c>
      <c r="U1060" s="17">
        <v>0.34542635865709204</v>
      </c>
      <c r="V1060" s="17">
        <v>0.31152333792032288</v>
      </c>
      <c r="W1060" s="17">
        <v>42.248095177112333</v>
      </c>
      <c r="X1060" s="17">
        <v>3.6500981450007006</v>
      </c>
      <c r="Y1060" s="17">
        <v>-0.99999999999999911</v>
      </c>
      <c r="Z1060" s="17">
        <v>-0.99999999999999911</v>
      </c>
      <c r="AA1060" s="17">
        <v>101.95329035695903</v>
      </c>
      <c r="AB1060" s="17">
        <v>0.33907147298626139</v>
      </c>
      <c r="AC1060" s="17">
        <v>0.45241253442778562</v>
      </c>
      <c r="AD1060" s="17">
        <v>0.40001105496078809</v>
      </c>
      <c r="AE1060" s="17">
        <v>59.574753118741846</v>
      </c>
      <c r="AF1060" s="17">
        <v>0.89473684210526316</v>
      </c>
      <c r="AG1060" s="17">
        <v>-0.99999999999999911</v>
      </c>
      <c r="AH1060" s="17">
        <v>-0.99999999999999911</v>
      </c>
      <c r="AI1060" s="17">
        <v>-6.5108438934873461E-2</v>
      </c>
      <c r="AJ1060" s="17">
        <v>0.31152333792032288</v>
      </c>
      <c r="AK1060" s="17">
        <v>-0.11344807173399317</v>
      </c>
      <c r="AL1060" s="17">
        <v>0.26217421124602674</v>
      </c>
      <c r="AM1060" s="17">
        <v>4.7407939818788471E-2</v>
      </c>
      <c r="AN1060" s="17">
        <v>2.3307810583852208E-2</v>
      </c>
      <c r="AO1060" s="17">
        <v>0.61795813679974565</v>
      </c>
      <c r="AP1060" s="17">
        <v>1.8935663208264408</v>
      </c>
      <c r="AQ1060" s="17">
        <v>58.292934206088731</v>
      </c>
      <c r="AR1060" s="17">
        <v>1.3236163632440809</v>
      </c>
      <c r="AS1060" s="17">
        <v>3.9175121288169712</v>
      </c>
      <c r="AT1060" s="17">
        <v>-0.99999999999999911</v>
      </c>
      <c r="AU1060" s="17">
        <v>-0.99999999999999911</v>
      </c>
      <c r="AV1060" s="17">
        <v>-0.92484982424627948</v>
      </c>
      <c r="AW1060" s="17">
        <v>123.54900677825381</v>
      </c>
      <c r="AX1060" s="17">
        <v>153.39917179158874</v>
      </c>
      <c r="AY1060" s="17">
        <v>0.24159978028870066</v>
      </c>
      <c r="AZ1060" s="17">
        <v>25.364426997673664</v>
      </c>
      <c r="BA1060" s="22">
        <v>1580.6386327493394</v>
      </c>
      <c r="CU1060" t="e">
        <v>#N/A</v>
      </c>
      <c r="CV1060" t="e">
        <v>#N/A</v>
      </c>
    </row>
    <row r="1061" spans="1:100" x14ac:dyDescent="0.25">
      <c r="A1061">
        <v>2961</v>
      </c>
      <c r="B1061" t="s">
        <v>1463</v>
      </c>
      <c r="C1061" s="22">
        <v>3</v>
      </c>
      <c r="D1061" s="17">
        <v>0.79943379428405226</v>
      </c>
      <c r="E1061" s="17">
        <v>0.36171880833584447</v>
      </c>
      <c r="F1061" s="17">
        <v>-1.2286457438767384E-2</v>
      </c>
      <c r="G1061" s="17">
        <v>0.13421105786628595</v>
      </c>
      <c r="H1061" s="17">
        <v>-2.6140716022588099E-2</v>
      </c>
      <c r="I1061" s="17">
        <v>0</v>
      </c>
      <c r="J1061" s="17">
        <v>-1.5684429613552813</v>
      </c>
      <c r="K1061" s="17">
        <v>-2.6140716022588099E-2</v>
      </c>
      <c r="L1061" s="17">
        <v>-1.0000000000000007</v>
      </c>
      <c r="M1061" s="17">
        <v>-1.0000000000000007</v>
      </c>
      <c r="N1061" s="17">
        <v>-0.52281432045176102</v>
      </c>
      <c r="O1061" s="17">
        <v>-0.63479810920494151</v>
      </c>
      <c r="P1061" s="17">
        <v>-0.1552638649372739</v>
      </c>
      <c r="Q1061" s="17">
        <v>-7.0725852959775931E-2</v>
      </c>
      <c r="R1061" s="17">
        <v>-1.0754943940485789E-2</v>
      </c>
      <c r="S1061" s="17">
        <v>0.33061955291723677</v>
      </c>
      <c r="T1061" s="17">
        <v>0.21727241408444253</v>
      </c>
      <c r="U1061" s="17">
        <v>-2.3095286285128958E-2</v>
      </c>
      <c r="V1061" s="17">
        <v>0</v>
      </c>
      <c r="W1061" s="17">
        <v>22.037495869565522</v>
      </c>
      <c r="X1061" s="17">
        <v>0.43422600682100188</v>
      </c>
      <c r="Y1061" s="17">
        <v>-1.0000000000000007</v>
      </c>
      <c r="Z1061" s="17">
        <v>-1.0000000000000007</v>
      </c>
      <c r="AA1061" s="17">
        <v>48.522119417747227</v>
      </c>
      <c r="AB1061" s="17">
        <v>0.22960703978562944</v>
      </c>
      <c r="AC1061" s="17">
        <v>7.4908436042936372E-2</v>
      </c>
      <c r="AD1061" s="17">
        <v>0.22539209401387866</v>
      </c>
      <c r="AE1061" s="17">
        <v>26.495378492122214</v>
      </c>
      <c r="AF1061" s="17">
        <v>0</v>
      </c>
      <c r="AG1061" s="17">
        <v>-1.0000000000000007</v>
      </c>
      <c r="AH1061" s="17">
        <v>-1.0000000000000007</v>
      </c>
      <c r="AI1061" s="17">
        <v>0</v>
      </c>
      <c r="AJ1061" s="17">
        <v>0</v>
      </c>
      <c r="AK1061" s="17">
        <v>0.37199299248270129</v>
      </c>
      <c r="AL1061" s="17">
        <v>-0.14253842644160428</v>
      </c>
      <c r="AM1061" s="17">
        <v>-2.4155150130403213E-2</v>
      </c>
      <c r="AN1061" s="17">
        <v>0.27411786458178605</v>
      </c>
      <c r="AO1061" s="17">
        <v>1.2560862091534226</v>
      </c>
      <c r="AP1061" s="17">
        <v>6.140254482336629</v>
      </c>
      <c r="AQ1061" s="17">
        <v>20.469052908210251</v>
      </c>
      <c r="AR1061" s="17">
        <v>0.52479668071655028</v>
      </c>
      <c r="AS1061" s="17">
        <v>0.4080852907984136</v>
      </c>
      <c r="AT1061" s="17">
        <v>-1.0000000000000007</v>
      </c>
      <c r="AU1061" s="17">
        <v>-1.0000000000000007</v>
      </c>
      <c r="AV1061" s="17">
        <v>0.12345611392580016</v>
      </c>
      <c r="AW1061" s="17">
        <v>54.027575790878963</v>
      </c>
      <c r="AX1061" s="17">
        <v>54.027575790878963</v>
      </c>
      <c r="AY1061" s="17">
        <v>0.24702846406006504</v>
      </c>
      <c r="AZ1061" s="17">
        <v>-7.6481997053902653</v>
      </c>
      <c r="BA1061" s="22">
        <v>1353.8628688195206</v>
      </c>
      <c r="CU1061" t="e">
        <v>#N/A</v>
      </c>
      <c r="CV1061" t="e">
        <v>#N/A</v>
      </c>
    </row>
    <row r="1062" spans="1:100" x14ac:dyDescent="0.25">
      <c r="A1062">
        <v>2964</v>
      </c>
      <c r="B1062" t="s">
        <v>1464</v>
      </c>
      <c r="C1062" s="22">
        <v>3</v>
      </c>
      <c r="D1062" s="17">
        <v>4.7813541260324008</v>
      </c>
      <c r="E1062" s="17">
        <v>2.1453524218140126E-2</v>
      </c>
      <c r="F1062" s="17">
        <v>0.26992457248441348</v>
      </c>
      <c r="G1062" s="17">
        <v>0.27827625908704812</v>
      </c>
      <c r="H1062" s="17">
        <v>0.19501297190470548</v>
      </c>
      <c r="I1062" s="17">
        <v>-1.2998975959262244E-2</v>
      </c>
      <c r="J1062" s="17">
        <v>10.920839756726586</v>
      </c>
      <c r="K1062" s="17">
        <v>0.18201399594544324</v>
      </c>
      <c r="L1062" s="17">
        <v>-1.0000000000000002</v>
      </c>
      <c r="M1062" s="17">
        <v>-1.0000000000000002</v>
      </c>
      <c r="N1062" s="17">
        <v>3.6402799189088624</v>
      </c>
      <c r="O1062" s="17">
        <v>15.980470141846027</v>
      </c>
      <c r="P1062" s="17">
        <v>-0.33752289227204957</v>
      </c>
      <c r="Q1062" s="17">
        <v>2.5471643662479369</v>
      </c>
      <c r="R1062" s="17">
        <v>0.87982969466158845</v>
      </c>
      <c r="S1062" s="17">
        <v>0.33333333333333326</v>
      </c>
      <c r="T1062" s="17">
        <v>0.33333333333333326</v>
      </c>
      <c r="U1062" s="17">
        <v>0.20282680284008919</v>
      </c>
      <c r="V1062" s="17">
        <v>1.3570107205339294E-2</v>
      </c>
      <c r="W1062" s="17">
        <v>28.041983230666069</v>
      </c>
      <c r="X1062" s="17">
        <v>1.377380525313616</v>
      </c>
      <c r="Y1062" s="17">
        <v>-1.0000000000000002</v>
      </c>
      <c r="Z1062" s="17">
        <v>-1.0000000000000002</v>
      </c>
      <c r="AA1062" s="17">
        <v>84.41950183079382</v>
      </c>
      <c r="AB1062" s="17">
        <v>0.44702291634505759</v>
      </c>
      <c r="AC1062" s="17">
        <v>0.20483808333202808</v>
      </c>
      <c r="AD1062" s="17">
        <v>0.45809277843223761</v>
      </c>
      <c r="AE1062" s="17">
        <v>55.49768890546617</v>
      </c>
      <c r="AF1062" s="17">
        <v>0.91666666666666663</v>
      </c>
      <c r="AG1062" s="17">
        <v>-1.0000000000000002</v>
      </c>
      <c r="AH1062" s="17">
        <v>-1.0000000000000002</v>
      </c>
      <c r="AI1062" s="17">
        <v>-1.4854456555573492E-2</v>
      </c>
      <c r="AJ1062" s="17">
        <v>1.3570107205339294E-2</v>
      </c>
      <c r="AK1062" s="17">
        <v>0.14304715443723942</v>
      </c>
      <c r="AL1062" s="17">
        <v>-3.8538549489700341E-2</v>
      </c>
      <c r="AM1062" s="17">
        <v>1.889648390865813E-2</v>
      </c>
      <c r="AN1062" s="17">
        <v>0.42453561393076117</v>
      </c>
      <c r="AO1062" s="17">
        <v>1.1876478699026509</v>
      </c>
      <c r="AP1062" s="17">
        <v>10.42069760082053</v>
      </c>
      <c r="AQ1062" s="17">
        <v>38.962822987392649</v>
      </c>
      <c r="AR1062" s="17">
        <v>0.8830635767120949</v>
      </c>
      <c r="AS1062" s="17">
        <v>1.5593945212590592</v>
      </c>
      <c r="AT1062" s="17">
        <v>-1.0000000000000002</v>
      </c>
      <c r="AU1062" s="17">
        <v>-1.0000000000000002</v>
      </c>
      <c r="AV1062" s="17">
        <v>1.158105953748636</v>
      </c>
      <c r="AW1062" s="17">
        <v>110.82066957346039</v>
      </c>
      <c r="AX1062" s="17">
        <v>111.88059116288284</v>
      </c>
      <c r="AY1062" s="17">
        <v>0.3076374405631303</v>
      </c>
      <c r="AZ1062" s="17">
        <v>14.192958958575495</v>
      </c>
      <c r="BA1062" s="22">
        <v>1486.042221596656</v>
      </c>
      <c r="CU1062" t="e">
        <v>#N/A</v>
      </c>
      <c r="CV1062" t="e">
        <v>#N/A</v>
      </c>
    </row>
    <row r="1063" spans="1:100" x14ac:dyDescent="0.25">
      <c r="A1063">
        <v>2969</v>
      </c>
      <c r="B1063" t="s">
        <v>1465</v>
      </c>
      <c r="C1063" s="22">
        <v>3</v>
      </c>
      <c r="D1063" s="17">
        <v>2.845266934637062</v>
      </c>
      <c r="E1063" s="17">
        <v>-0.17595297619037775</v>
      </c>
      <c r="F1063" s="17">
        <v>-0.25696481558752016</v>
      </c>
      <c r="G1063" s="17">
        <v>-0.30777248247679734</v>
      </c>
      <c r="H1063" s="17">
        <v>-5.5077461712989953E-2</v>
      </c>
      <c r="I1063" s="17">
        <v>0</v>
      </c>
      <c r="J1063" s="17">
        <v>-3.3046477027793992</v>
      </c>
      <c r="K1063" s="17">
        <v>-5.5077461712989953E-2</v>
      </c>
      <c r="L1063" s="17">
        <v>-1.0000000000000022</v>
      </c>
      <c r="M1063" s="17">
        <v>-1.0000000000000022</v>
      </c>
      <c r="N1063" s="17">
        <v>-1.1015492342597994</v>
      </c>
      <c r="O1063" s="17">
        <v>-0.76715325061913064</v>
      </c>
      <c r="P1063" s="17">
        <v>-0.28249517972529103</v>
      </c>
      <c r="Q1063" s="17">
        <v>-0.4910398368046327</v>
      </c>
      <c r="R1063" s="17">
        <v>-0.1459878275509123</v>
      </c>
      <c r="S1063" s="17">
        <v>0.33333333333333404</v>
      </c>
      <c r="T1063" s="17">
        <v>0.12322377467874747</v>
      </c>
      <c r="U1063" s="17">
        <v>-3.2117591491146388E-2</v>
      </c>
      <c r="V1063" s="17">
        <v>0</v>
      </c>
      <c r="W1063" s="17">
        <v>19.180679129356992</v>
      </c>
      <c r="X1063" s="17">
        <v>0.17077561415551865</v>
      </c>
      <c r="Y1063" s="17">
        <v>-1.0000000000000022</v>
      </c>
      <c r="Z1063" s="17">
        <v>-1.0000000000000022</v>
      </c>
      <c r="AA1063" s="17">
        <v>15.097817558739681</v>
      </c>
      <c r="AB1063" s="17">
        <v>-3.731903398700781E-2</v>
      </c>
      <c r="AC1063" s="17">
        <v>-1.3978235571854585E-2</v>
      </c>
      <c r="AD1063" s="17">
        <v>-2.7440205302465624E-2</v>
      </c>
      <c r="AE1063" s="17">
        <v>-3.9368737430663989</v>
      </c>
      <c r="AF1063" s="17">
        <v>0</v>
      </c>
      <c r="AG1063" s="17">
        <v>-1.0000000000000022</v>
      </c>
      <c r="AH1063" s="17">
        <v>-1.0000000000000022</v>
      </c>
      <c r="AI1063" s="17">
        <v>0</v>
      </c>
      <c r="AJ1063" s="17">
        <v>0</v>
      </c>
      <c r="AK1063" s="17">
        <v>0.55315465158165644</v>
      </c>
      <c r="AL1063" s="17">
        <v>-1.7955693615773906E-2</v>
      </c>
      <c r="AM1063" s="17">
        <v>0.34868179059933974</v>
      </c>
      <c r="AN1063" s="17">
        <v>-0.21796745876063436</v>
      </c>
      <c r="AO1063" s="17">
        <v>11.482818022891772</v>
      </c>
      <c r="AP1063" s="17">
        <v>-5.5389649370947263</v>
      </c>
      <c r="AQ1063" s="17">
        <v>15.876031426577599</v>
      </c>
      <c r="AR1063" s="17">
        <v>0.42443951652093509</v>
      </c>
      <c r="AS1063" s="17">
        <v>0.11569815244252885</v>
      </c>
      <c r="AT1063" s="17">
        <v>-1.0000000000000022</v>
      </c>
      <c r="AU1063" s="17">
        <v>-1.0000000000000022</v>
      </c>
      <c r="AV1063" s="17">
        <v>-0.45376031002770956</v>
      </c>
      <c r="AW1063" s="17">
        <v>8.7916993710258282</v>
      </c>
      <c r="AX1063" s="17">
        <v>8.7916993710258282</v>
      </c>
      <c r="AY1063" s="17">
        <v>-3.8154390679746158E-2</v>
      </c>
      <c r="AZ1063" s="17">
        <v>-66.925954098255048</v>
      </c>
      <c r="BA1063" s="22">
        <v>1319.2105506482376</v>
      </c>
      <c r="CU1063" t="e">
        <v>#N/A</v>
      </c>
      <c r="CV1063" t="e">
        <v>#N/A</v>
      </c>
    </row>
    <row r="1064" spans="1:100" x14ac:dyDescent="0.25">
      <c r="A1064">
        <v>2972</v>
      </c>
      <c r="B1064" t="s">
        <v>1466</v>
      </c>
      <c r="C1064" s="22">
        <v>3</v>
      </c>
      <c r="D1064" s="17">
        <v>2.5351589975850168</v>
      </c>
      <c r="E1064" s="17">
        <v>0</v>
      </c>
      <c r="F1064" s="17">
        <v>0.10412720017127286</v>
      </c>
      <c r="G1064" s="17">
        <v>0.10412720017127286</v>
      </c>
      <c r="H1064" s="17">
        <v>-1.7221971316192096E-2</v>
      </c>
      <c r="I1064" s="17">
        <v>0</v>
      </c>
      <c r="J1064" s="17">
        <v>-1.0333182789715272</v>
      </c>
      <c r="K1064" s="17">
        <v>-1.7221971316192096E-2</v>
      </c>
      <c r="L1064" s="17">
        <v>-0.99999999999999956</v>
      </c>
      <c r="M1064" s="17">
        <v>-0.99999999999999956</v>
      </c>
      <c r="N1064" s="17">
        <v>-0.34443942632384195</v>
      </c>
      <c r="O1064" s="17">
        <v>1.6059679187847677</v>
      </c>
      <c r="P1064" s="17">
        <v>-0.4085313037468965</v>
      </c>
      <c r="Q1064" s="17">
        <v>-3.0971751132126921</v>
      </c>
      <c r="R1064" s="17">
        <v>-1.0135330322017186</v>
      </c>
      <c r="S1064" s="17">
        <v>0.33603213116860536</v>
      </c>
      <c r="T1064" s="17">
        <v>0.17939853678154474</v>
      </c>
      <c r="U1064" s="17">
        <v>7.2296477476176152E-2</v>
      </c>
      <c r="V1064" s="17">
        <v>0</v>
      </c>
      <c r="W1064" s="17">
        <v>24.197964669700735</v>
      </c>
      <c r="X1064" s="17">
        <v>0.66541617969944211</v>
      </c>
      <c r="Y1064" s="17">
        <v>-0.99999999999999956</v>
      </c>
      <c r="Z1064" s="17">
        <v>-0.99999999999999956</v>
      </c>
      <c r="AA1064" s="17">
        <v>38.196757667803951</v>
      </c>
      <c r="AB1064" s="17">
        <v>0.18598967995458218</v>
      </c>
      <c r="AC1064" s="17">
        <v>-6.4851781016732307E-2</v>
      </c>
      <c r="AD1064" s="17">
        <v>0.17910862166824892</v>
      </c>
      <c r="AE1064" s="17">
        <v>15.012326030304928</v>
      </c>
      <c r="AF1064" s="17">
        <v>0.4</v>
      </c>
      <c r="AG1064" s="17">
        <v>-0.99999999999999956</v>
      </c>
      <c r="AH1064" s="17">
        <v>-0.99999999999999956</v>
      </c>
      <c r="AI1064" s="17">
        <v>-4.7947732478228942E-2</v>
      </c>
      <c r="AJ1064" s="17">
        <v>0</v>
      </c>
      <c r="AK1064" s="17">
        <v>0.22428455323799584</v>
      </c>
      <c r="AL1064" s="17">
        <v>9.1315512304762383E-2</v>
      </c>
      <c r="AM1064" s="17">
        <v>0.30949841275303719</v>
      </c>
      <c r="AN1064" s="17">
        <v>-0.17445235286925134</v>
      </c>
      <c r="AO1064" s="17">
        <v>8.8588830850159148</v>
      </c>
      <c r="AP1064" s="17">
        <v>-3.9047312602074697</v>
      </c>
      <c r="AQ1064" s="17">
        <v>23.16464639072921</v>
      </c>
      <c r="AR1064" s="17">
        <v>0.58772714542632642</v>
      </c>
      <c r="AS1064" s="17">
        <v>0.64819420838325026</v>
      </c>
      <c r="AT1064" s="17">
        <v>-0.99999999999999956</v>
      </c>
      <c r="AU1064" s="17">
        <v>-0.99999999999999956</v>
      </c>
      <c r="AV1064" s="17">
        <v>-0.90940583203044578</v>
      </c>
      <c r="AW1064" s="17">
        <v>35.897994326381252</v>
      </c>
      <c r="AX1064" s="17">
        <v>34.939039676816662</v>
      </c>
      <c r="AY1064" s="17">
        <v>0.13404045643968635</v>
      </c>
      <c r="AZ1064" s="17">
        <v>-20.65403821757274</v>
      </c>
      <c r="BA1064" s="22">
        <v>1426.988039776913</v>
      </c>
      <c r="CU1064" t="e">
        <v>#N/A</v>
      </c>
      <c r="CV1064" t="e">
        <v>#N/A</v>
      </c>
    </row>
    <row r="1065" spans="1:100" x14ac:dyDescent="0.25">
      <c r="A1065">
        <v>2973</v>
      </c>
      <c r="B1065" t="s">
        <v>1467</v>
      </c>
      <c r="C1065" s="22">
        <v>3</v>
      </c>
      <c r="D1065" s="17">
        <v>3.6616536643824009</v>
      </c>
      <c r="E1065" s="17">
        <v>0.81427795401479297</v>
      </c>
      <c r="F1065" s="17">
        <v>-0.44475046204894841</v>
      </c>
      <c r="G1065" s="17">
        <v>-0.19033722120817734</v>
      </c>
      <c r="H1065" s="17">
        <v>0.12496061950047957</v>
      </c>
      <c r="I1065" s="17">
        <v>0</v>
      </c>
      <c r="J1065" s="17">
        <v>7.4976371700287681</v>
      </c>
      <c r="K1065" s="17">
        <v>0.12496061950047957</v>
      </c>
      <c r="L1065" s="17">
        <v>-0.99999999999999911</v>
      </c>
      <c r="M1065" s="17">
        <v>-0.99999999999999911</v>
      </c>
      <c r="N1065" s="17">
        <v>2.4992123900095908</v>
      </c>
      <c r="O1065" s="17">
        <v>10.968953613202993</v>
      </c>
      <c r="P1065" s="17">
        <v>9.7196894774044296</v>
      </c>
      <c r="Q1065" s="17">
        <v>4.8858562595545383</v>
      </c>
      <c r="R1065" s="17">
        <v>2.603062154816298</v>
      </c>
      <c r="S1065" s="17">
        <v>0.33333333333333315</v>
      </c>
      <c r="T1065" s="17">
        <v>1.8654312729454746E-2</v>
      </c>
      <c r="U1065" s="17">
        <v>6.3921885663471942E-2</v>
      </c>
      <c r="V1065" s="17">
        <v>-1.7307861722865147E-2</v>
      </c>
      <c r="W1065" s="17">
        <v>10.945642020116606</v>
      </c>
      <c r="X1065" s="17">
        <v>6.4188378275126995E-2</v>
      </c>
      <c r="Y1065" s="17">
        <v>-0.99999999999999911</v>
      </c>
      <c r="Z1065" s="17">
        <v>-0.99999999999999911</v>
      </c>
      <c r="AA1065" s="17">
        <v>15.075307039357352</v>
      </c>
      <c r="AB1065" s="17">
        <v>-9.6615656698476021E-2</v>
      </c>
      <c r="AC1065" s="17">
        <v>-0.11164690749925615</v>
      </c>
      <c r="AD1065" s="17">
        <v>0.2387946214862213</v>
      </c>
      <c r="AE1065" s="17">
        <v>1.5266028644244516</v>
      </c>
      <c r="AF1065" s="17">
        <v>0.2</v>
      </c>
      <c r="AG1065" s="17">
        <v>-0.99999999999999911</v>
      </c>
      <c r="AH1065" s="17">
        <v>-0.99999999999999911</v>
      </c>
      <c r="AI1065" s="17">
        <v>4.7038612439303913E-2</v>
      </c>
      <c r="AJ1065" s="17">
        <v>-1.7307861722865147E-2</v>
      </c>
      <c r="AK1065" s="17">
        <v>-4.1941518716007709E-2</v>
      </c>
      <c r="AL1065" s="17">
        <v>0.23863122456117528</v>
      </c>
      <c r="AM1065" s="17">
        <v>0.16490535669916268</v>
      </c>
      <c r="AN1065" s="17">
        <v>2.6444165795280843E-2</v>
      </c>
      <c r="AO1065" s="17">
        <v>3.9129263238990291</v>
      </c>
      <c r="AP1065" s="17">
        <v>1.8542602676878965</v>
      </c>
      <c r="AQ1065" s="17">
        <v>18.443279190145383</v>
      </c>
      <c r="AR1065" s="17">
        <v>0.39860167000339441</v>
      </c>
      <c r="AS1065" s="17">
        <v>0.18914899777560629</v>
      </c>
      <c r="AT1065" s="17">
        <v>-0.99999999999999911</v>
      </c>
      <c r="AU1065" s="17">
        <v>-0.99999999999999911</v>
      </c>
      <c r="AV1065" s="17">
        <v>2.4127249336081205</v>
      </c>
      <c r="AW1065" s="17">
        <v>27.898520920248266</v>
      </c>
      <c r="AX1065" s="17">
        <v>27.108506996747824</v>
      </c>
      <c r="AY1065" s="17">
        <v>0.10584189105321648</v>
      </c>
      <c r="AZ1065" s="17">
        <v>-38.936087542661191</v>
      </c>
      <c r="BA1065" s="22">
        <v>1390.7069382252407</v>
      </c>
      <c r="CU1065" t="e">
        <v>#N/A</v>
      </c>
      <c r="CV1065" t="e">
        <v>#N/A</v>
      </c>
    </row>
    <row r="1066" spans="1:100" x14ac:dyDescent="0.25">
      <c r="A1066">
        <v>2974</v>
      </c>
      <c r="B1066" t="s">
        <v>1468</v>
      </c>
      <c r="C1066" s="22">
        <v>3</v>
      </c>
      <c r="D1066" s="17">
        <v>5.6905307899292144</v>
      </c>
      <c r="E1066" s="17">
        <v>-0.65142243764861396</v>
      </c>
      <c r="F1066" s="17">
        <v>0.34125696093112773</v>
      </c>
      <c r="G1066" s="17">
        <v>0.13297151821452957</v>
      </c>
      <c r="H1066" s="17">
        <v>0.37005907056864934</v>
      </c>
      <c r="I1066" s="17">
        <v>0</v>
      </c>
      <c r="J1066" s="17">
        <v>22.203544234118958</v>
      </c>
      <c r="K1066" s="17">
        <v>0.37005907056864934</v>
      </c>
      <c r="L1066" s="17">
        <v>-0.99999999999999889</v>
      </c>
      <c r="M1066" s="17">
        <v>-0.99999999999999889</v>
      </c>
      <c r="N1066" s="17">
        <v>7.4011814113729848</v>
      </c>
      <c r="O1066" s="17">
        <v>28.027046542262699</v>
      </c>
      <c r="P1066" s="17">
        <v>-4.4014959598480168E-2</v>
      </c>
      <c r="Q1066" s="17">
        <v>1.6217258355359596</v>
      </c>
      <c r="R1066" s="17">
        <v>0.39595566224783585</v>
      </c>
      <c r="S1066" s="17">
        <v>0.33333333333333337</v>
      </c>
      <c r="T1066" s="17">
        <v>0.34751625457354951</v>
      </c>
      <c r="U1066" s="17">
        <v>0.43119692714923064</v>
      </c>
      <c r="V1066" s="17">
        <v>0.18779560842695123</v>
      </c>
      <c r="W1066" s="17">
        <v>37.191322116576629</v>
      </c>
      <c r="X1066" s="17">
        <v>3.1765347977370793</v>
      </c>
      <c r="Y1066" s="17">
        <v>-0.99999999999999889</v>
      </c>
      <c r="Z1066" s="17">
        <v>-0.99999999999999889</v>
      </c>
      <c r="AA1066" s="17">
        <v>99.250025133471809</v>
      </c>
      <c r="AB1066" s="17">
        <v>0.33973575924646593</v>
      </c>
      <c r="AC1066" s="17">
        <v>0.52847595250338952</v>
      </c>
      <c r="AD1066" s="17">
        <v>0.36504323534309252</v>
      </c>
      <c r="AE1066" s="17">
        <v>61.662747354647408</v>
      </c>
      <c r="AF1066" s="17">
        <v>1</v>
      </c>
      <c r="AG1066" s="17">
        <v>-0.99999999999999889</v>
      </c>
      <c r="AH1066" s="17">
        <v>-0.99999999999999889</v>
      </c>
      <c r="AI1066" s="17">
        <v>0</v>
      </c>
      <c r="AJ1066" s="17">
        <v>0.18779560842695123</v>
      </c>
      <c r="AK1066" s="17">
        <v>0.12383743299733638</v>
      </c>
      <c r="AL1066" s="17">
        <v>0.16874254718921014</v>
      </c>
      <c r="AM1066" s="17">
        <v>0.11617056197998617</v>
      </c>
      <c r="AN1066" s="17">
        <v>0.42373281755724507</v>
      </c>
      <c r="AO1066" s="17">
        <v>3.5234512144863368</v>
      </c>
      <c r="AP1066" s="17">
        <v>11.437033174877177</v>
      </c>
      <c r="AQ1066" s="17">
        <v>59.394866350695558</v>
      </c>
      <c r="AR1066" s="17">
        <v>1.2998421234830642</v>
      </c>
      <c r="AS1066" s="17">
        <v>3.546593868305727</v>
      </c>
      <c r="AT1066" s="17">
        <v>-0.99999999999999889</v>
      </c>
      <c r="AU1066" s="17">
        <v>-0.99999999999999889</v>
      </c>
      <c r="AV1066" s="17">
        <v>0.52892718046236553</v>
      </c>
      <c r="AW1066" s="17">
        <v>138.71410485061179</v>
      </c>
      <c r="AX1066" s="17">
        <v>157.49366569330681</v>
      </c>
      <c r="AY1066" s="17">
        <v>0.39327492451738794</v>
      </c>
      <c r="AZ1066" s="17">
        <v>67.728069951443146</v>
      </c>
      <c r="BA1066" s="22">
        <v>1622.6867818707858</v>
      </c>
      <c r="CU1066" t="e">
        <v>#N/A</v>
      </c>
      <c r="CV1066" t="e">
        <v>#N/A</v>
      </c>
    </row>
    <row r="1067" spans="1:100" x14ac:dyDescent="0.25">
      <c r="A1067">
        <v>2976</v>
      </c>
      <c r="B1067" t="s">
        <v>1469</v>
      </c>
      <c r="C1067" s="22">
        <v>3</v>
      </c>
      <c r="D1067" s="17">
        <v>4.4776406827170616</v>
      </c>
      <c r="E1067" s="17">
        <v>0.15588297429090081</v>
      </c>
      <c r="F1067" s="17">
        <v>0.23583874460907761</v>
      </c>
      <c r="G1067" s="17">
        <v>0.23583874460907761</v>
      </c>
      <c r="H1067" s="17">
        <v>7.7502460700179271E-2</v>
      </c>
      <c r="I1067" s="17">
        <v>0</v>
      </c>
      <c r="J1067" s="17">
        <v>4.6501476420107544</v>
      </c>
      <c r="K1067" s="17">
        <v>7.7502460700179271E-2</v>
      </c>
      <c r="L1067" s="17">
        <v>-1.0000000000000002</v>
      </c>
      <c r="M1067" s="17">
        <v>-1.0000000000000002</v>
      </c>
      <c r="N1067" s="17">
        <v>1.550049214003586</v>
      </c>
      <c r="O1067" s="17">
        <v>9.3636270693368928</v>
      </c>
      <c r="P1067" s="17">
        <v>0.16306644310308166</v>
      </c>
      <c r="Q1067" s="17">
        <v>-0.72584844370845092</v>
      </c>
      <c r="R1067" s="17">
        <v>-0.24807585182443709</v>
      </c>
      <c r="S1067" s="17">
        <v>0.3331512480283097</v>
      </c>
      <c r="T1067" s="17">
        <v>0.33887003813058675</v>
      </c>
      <c r="U1067" s="17">
        <v>0.38793139625068856</v>
      </c>
      <c r="V1067" s="17">
        <v>4.2559656776018924E-2</v>
      </c>
      <c r="W1067" s="17">
        <v>41.00039513941698</v>
      </c>
      <c r="X1067" s="17">
        <v>2.4071390559148389</v>
      </c>
      <c r="Y1067" s="17">
        <v>-1.0000000000000002</v>
      </c>
      <c r="Z1067" s="17">
        <v>-1.0000000000000002</v>
      </c>
      <c r="AA1067" s="17">
        <v>70.750372600834382</v>
      </c>
      <c r="AB1067" s="17">
        <v>0.11524168768886327</v>
      </c>
      <c r="AC1067" s="17">
        <v>0.35558172239378655</v>
      </c>
      <c r="AD1067" s="17">
        <v>0.12913765618218603</v>
      </c>
      <c r="AE1067" s="17">
        <v>29.99805331324179</v>
      </c>
      <c r="AF1067" s="17">
        <v>0.7857142857142857</v>
      </c>
      <c r="AG1067" s="17">
        <v>-1.0000000000000002</v>
      </c>
      <c r="AH1067" s="17">
        <v>-1.0000000000000002</v>
      </c>
      <c r="AI1067" s="17">
        <v>0</v>
      </c>
      <c r="AJ1067" s="17">
        <v>4.2559656776018924E-2</v>
      </c>
      <c r="AK1067" s="17">
        <v>1.1700165304861086E-2</v>
      </c>
      <c r="AL1067" s="17">
        <v>0.2334613274869749</v>
      </c>
      <c r="AM1067" s="17">
        <v>8.0612888607005426E-2</v>
      </c>
      <c r="AN1067" s="17">
        <v>1.4789351027631577E-2</v>
      </c>
      <c r="AO1067" s="17">
        <v>2.0738230416994416</v>
      </c>
      <c r="AP1067" s="17">
        <v>1.5370404131256663</v>
      </c>
      <c r="AQ1067" s="17">
        <v>45.650542781427731</v>
      </c>
      <c r="AR1067" s="17">
        <v>1.1025123391856049</v>
      </c>
      <c r="AS1067" s="17">
        <v>2.4846415166150191</v>
      </c>
      <c r="AT1067" s="17">
        <v>-1.0000000000000002</v>
      </c>
      <c r="AU1067" s="17">
        <v>-1.0000000000000002</v>
      </c>
      <c r="AV1067" s="17">
        <v>-1.2237107215359144E-2</v>
      </c>
      <c r="AW1067" s="17">
        <v>81.651040083296877</v>
      </c>
      <c r="AX1067" s="17">
        <v>85.907005760898741</v>
      </c>
      <c r="AY1067" s="17">
        <v>0.3293965858437512</v>
      </c>
      <c r="AZ1067" s="17">
        <v>6.0889485206795566</v>
      </c>
      <c r="BA1067" s="22">
        <v>1433.1537121720835</v>
      </c>
      <c r="CU1067" t="e">
        <v>#N/A</v>
      </c>
      <c r="CV1067" t="e">
        <v>#N/A</v>
      </c>
    </row>
    <row r="1068" spans="1:100" x14ac:dyDescent="0.25">
      <c r="A1068">
        <v>2977</v>
      </c>
      <c r="B1068" t="s">
        <v>1470</v>
      </c>
      <c r="C1068" s="22">
        <v>3</v>
      </c>
      <c r="D1068" s="17">
        <v>4.401147483355885</v>
      </c>
      <c r="E1068" s="17">
        <v>-0.22693939497948409</v>
      </c>
      <c r="F1068" s="17">
        <v>0.94229299213110851</v>
      </c>
      <c r="G1068" s="17">
        <v>0.87916249108609357</v>
      </c>
      <c r="H1068" s="17">
        <v>0.34432969224962445</v>
      </c>
      <c r="I1068" s="17">
        <v>0</v>
      </c>
      <c r="J1068" s="17">
        <v>20.659781534977469</v>
      </c>
      <c r="K1068" s="17">
        <v>0.34432969224962445</v>
      </c>
      <c r="L1068" s="17">
        <v>-1.0000000000000002</v>
      </c>
      <c r="M1068" s="17">
        <v>-1.0000000000000002</v>
      </c>
      <c r="N1068" s="17">
        <v>6.8865938449924906</v>
      </c>
      <c r="O1068" s="17">
        <v>25.94009150941945</v>
      </c>
      <c r="P1068" s="17">
        <v>0.42980496135904067</v>
      </c>
      <c r="Q1068" s="17">
        <v>-6.8806682529755054</v>
      </c>
      <c r="R1068" s="17">
        <v>-2.3604274809561745</v>
      </c>
      <c r="S1068" s="17">
        <v>0.33333333333333315</v>
      </c>
      <c r="T1068" s="17">
        <v>0.33333333333333315</v>
      </c>
      <c r="U1068" s="17">
        <v>0.39274888115674222</v>
      </c>
      <c r="V1068" s="17">
        <v>6.7574102790232335E-4</v>
      </c>
      <c r="W1068" s="17">
        <v>28.630463864067465</v>
      </c>
      <c r="X1068" s="17">
        <v>1.8973869452114258</v>
      </c>
      <c r="Y1068" s="17">
        <v>-1.0000000000000002</v>
      </c>
      <c r="Z1068" s="17">
        <v>-1.0000000000000002</v>
      </c>
      <c r="AA1068" s="17">
        <v>64.574789370917316</v>
      </c>
      <c r="AB1068" s="17">
        <v>0.27739579745220577</v>
      </c>
      <c r="AC1068" s="17">
        <v>0.2898001471115394</v>
      </c>
      <c r="AD1068" s="17">
        <v>0.19889911519237552</v>
      </c>
      <c r="AE1068" s="17">
        <v>38.304752987806033</v>
      </c>
      <c r="AF1068" s="17">
        <v>0.6</v>
      </c>
      <c r="AG1068" s="17">
        <v>-1.0000000000000002</v>
      </c>
      <c r="AH1068" s="17">
        <v>-1.0000000000000002</v>
      </c>
      <c r="AI1068" s="17">
        <v>4.177816715469472E-2</v>
      </c>
      <c r="AJ1068" s="17">
        <v>6.7574102790232335E-4</v>
      </c>
      <c r="AK1068" s="17">
        <v>0.11305829140053393</v>
      </c>
      <c r="AL1068" s="17">
        <v>3.7468918531152959E-2</v>
      </c>
      <c r="AM1068" s="17">
        <v>0.15158137047508144</v>
      </c>
      <c r="AN1068" s="17">
        <v>-4.2567341235633577E-2</v>
      </c>
      <c r="AO1068" s="17">
        <v>4.3548257188797042</v>
      </c>
      <c r="AP1068" s="17">
        <v>-0.87683893823507519</v>
      </c>
      <c r="AQ1068" s="17">
        <v>49.29024539904497</v>
      </c>
      <c r="AR1068" s="17">
        <v>1.0600912888513117</v>
      </c>
      <c r="AS1068" s="17">
        <v>2.2417166374610504</v>
      </c>
      <c r="AT1068" s="17">
        <v>-1.0000000000000002</v>
      </c>
      <c r="AU1068" s="17">
        <v>-1.0000000000000002</v>
      </c>
      <c r="AV1068" s="17">
        <v>-1.4812649898700805</v>
      </c>
      <c r="AW1068" s="17">
        <v>89.638041942101722</v>
      </c>
      <c r="AX1068" s="17">
        <v>90.541179387985849</v>
      </c>
      <c r="AY1068" s="17">
        <v>9.2900407975299498E-2</v>
      </c>
      <c r="AZ1068" s="17">
        <v>3.7557349324051352</v>
      </c>
      <c r="BA1068" s="22">
        <v>1495.8420860261358</v>
      </c>
      <c r="CU1068" t="e">
        <v>#N/A</v>
      </c>
      <c r="CV1068" t="e">
        <v>#N/A</v>
      </c>
    </row>
    <row r="1069" spans="1:100" x14ac:dyDescent="0.25">
      <c r="A1069">
        <v>2978</v>
      </c>
      <c r="B1069" t="s">
        <v>1471</v>
      </c>
      <c r="C1069" s="22">
        <v>3</v>
      </c>
      <c r="D1069" s="17">
        <v>0.97100654082297233</v>
      </c>
      <c r="E1069" s="17">
        <v>-1.5077490349846548E-2</v>
      </c>
      <c r="F1069" s="17">
        <v>0.79169662785876593</v>
      </c>
      <c r="G1069" s="17">
        <v>0.79169662785876593</v>
      </c>
      <c r="H1069" s="17">
        <v>-0.1415233755532154</v>
      </c>
      <c r="I1069" s="17">
        <v>0</v>
      </c>
      <c r="J1069" s="17">
        <v>-8.4914025331929253</v>
      </c>
      <c r="K1069" s="17">
        <v>-0.1415233755532154</v>
      </c>
      <c r="L1069" s="17">
        <v>-0.99999999999999634</v>
      </c>
      <c r="M1069" s="17">
        <v>-0.99999999999999634</v>
      </c>
      <c r="N1069" s="17">
        <v>-2.8304675110643087</v>
      </c>
      <c r="O1069" s="17">
        <v>-6.7286993645111846</v>
      </c>
      <c r="P1069" s="17">
        <v>4.9441045649906572</v>
      </c>
      <c r="Q1069" s="17">
        <v>1.0468772112021627</v>
      </c>
      <c r="R1069" s="17">
        <v>0.89401911618398344</v>
      </c>
      <c r="S1069" s="17">
        <v>0.33632912874944465</v>
      </c>
      <c r="T1069" s="17">
        <v>0.28369626495387423</v>
      </c>
      <c r="U1069" s="17">
        <v>0.11191321901125223</v>
      </c>
      <c r="V1069" s="17">
        <v>-2.0434791089207698E-2</v>
      </c>
      <c r="W1069" s="17">
        <v>34.121087887143133</v>
      </c>
      <c r="X1069" s="17">
        <v>1.0466700049781525</v>
      </c>
      <c r="Y1069" s="17">
        <v>-0.99999999999999634</v>
      </c>
      <c r="Z1069" s="17">
        <v>-0.99999999999999634</v>
      </c>
      <c r="AA1069" s="17">
        <v>51.581295468881862</v>
      </c>
      <c r="AB1069" s="17">
        <v>0.29869318273236867</v>
      </c>
      <c r="AC1069" s="17">
        <v>0.11543799419305045</v>
      </c>
      <c r="AD1069" s="17">
        <v>-8.2807407614324716E-2</v>
      </c>
      <c r="AE1069" s="17">
        <v>16.56618846555472</v>
      </c>
      <c r="AF1069" s="17">
        <v>0.2</v>
      </c>
      <c r="AG1069" s="17">
        <v>-0.99999999999999634</v>
      </c>
      <c r="AH1069" s="17">
        <v>-0.99999999999999634</v>
      </c>
      <c r="AI1069" s="17">
        <v>1.5848157045313081E-2</v>
      </c>
      <c r="AJ1069" s="17">
        <v>-2.0434791089207698E-2</v>
      </c>
      <c r="AK1069" s="17">
        <v>0.10366090183579345</v>
      </c>
      <c r="AL1069" s="17">
        <v>0.10417296219992066</v>
      </c>
      <c r="AM1069" s="17">
        <v>0.27446489393135215</v>
      </c>
      <c r="AN1069" s="17">
        <v>0.25810861101055954</v>
      </c>
      <c r="AO1069" s="17">
        <v>7.3799268574627712</v>
      </c>
      <c r="AP1069" s="17">
        <v>6.973580086263591</v>
      </c>
      <c r="AQ1069" s="17">
        <v>25.629685353950247</v>
      </c>
      <c r="AR1069" s="17">
        <v>0.71150382162536296</v>
      </c>
      <c r="AS1069" s="17">
        <v>0.90514662942493729</v>
      </c>
      <c r="AT1069" s="17">
        <v>-0.99999999999999634</v>
      </c>
      <c r="AU1069" s="17">
        <v>-0.99999999999999634</v>
      </c>
      <c r="AV1069" s="17">
        <v>1.6857157440427495</v>
      </c>
      <c r="AW1069" s="17">
        <v>51.826176190634214</v>
      </c>
      <c r="AX1069" s="17">
        <v>50.099660222619718</v>
      </c>
      <c r="AY1069" s="17">
        <v>0.1018477557319396</v>
      </c>
      <c r="AZ1069" s="17">
        <v>16.669301377302205</v>
      </c>
      <c r="BA1069" s="22">
        <v>1436.1992473959986</v>
      </c>
      <c r="CU1069" t="e">
        <v>#N/A</v>
      </c>
      <c r="CV1069" t="e">
        <v>#N/A</v>
      </c>
    </row>
    <row r="1070" spans="1:100" x14ac:dyDescent="0.25">
      <c r="A1070">
        <v>2980</v>
      </c>
      <c r="B1070" t="s">
        <v>1472</v>
      </c>
      <c r="C1070" s="22">
        <v>3</v>
      </c>
      <c r="D1070" s="17">
        <v>4.7736447984337831</v>
      </c>
      <c r="E1070" s="17">
        <v>8.3536287378713367E-2</v>
      </c>
      <c r="F1070" s="17">
        <v>-0.88289992148231911</v>
      </c>
      <c r="G1070" s="17">
        <v>-0.88289992148231911</v>
      </c>
      <c r="H1070" s="17">
        <v>0.14306955527904455</v>
      </c>
      <c r="I1070" s="17">
        <v>0</v>
      </c>
      <c r="J1070" s="17">
        <v>8.584173316742671</v>
      </c>
      <c r="K1070" s="17">
        <v>0.14306955527904455</v>
      </c>
      <c r="L1070" s="17">
        <v>-0.99999999999999989</v>
      </c>
      <c r="M1070" s="17">
        <v>-0.99999999999999989</v>
      </c>
      <c r="N1070" s="17">
        <v>2.8613911055808905</v>
      </c>
      <c r="O1070" s="17">
        <v>12.474918193694133</v>
      </c>
      <c r="P1070" s="17">
        <v>-9.3344480560047918E-2</v>
      </c>
      <c r="Q1070" s="17">
        <v>4.2340669733085514</v>
      </c>
      <c r="R1070" s="17">
        <v>1.4013527276658475</v>
      </c>
      <c r="S1070" s="17">
        <v>0.33333333333333348</v>
      </c>
      <c r="T1070" s="17">
        <v>0.33264590478088807</v>
      </c>
      <c r="U1070" s="17">
        <v>0.25277609600446233</v>
      </c>
      <c r="V1070" s="17">
        <v>-7.1092236596159444E-2</v>
      </c>
      <c r="W1070" s="17">
        <v>28.183741689739165</v>
      </c>
      <c r="X1070" s="17">
        <v>1.1067732187236223</v>
      </c>
      <c r="Y1070" s="17">
        <v>-0.99999999999999989</v>
      </c>
      <c r="Z1070" s="17">
        <v>-0.99999999999999989</v>
      </c>
      <c r="AA1070" s="17">
        <v>65.686394152032847</v>
      </c>
      <c r="AB1070" s="17">
        <v>0.33920379097688064</v>
      </c>
      <c r="AC1070" s="17">
        <v>0.15035395973805407</v>
      </c>
      <c r="AD1070" s="17">
        <v>0.23246824397762031</v>
      </c>
      <c r="AE1070" s="17">
        <v>36.101299734627723</v>
      </c>
      <c r="AF1070" s="17">
        <v>0.83333333333333337</v>
      </c>
      <c r="AG1070" s="17">
        <v>-0.99999999999999989</v>
      </c>
      <c r="AH1070" s="17">
        <v>-0.99999999999999989</v>
      </c>
      <c r="AI1070" s="17">
        <v>3.4502093657920408E-3</v>
      </c>
      <c r="AJ1070" s="17">
        <v>-7.1092236596159444E-2</v>
      </c>
      <c r="AK1070" s="17">
        <v>0.23550045464500252</v>
      </c>
      <c r="AL1070" s="17">
        <v>-0.20586421295313695</v>
      </c>
      <c r="AM1070" s="17">
        <v>0.11898797803500996</v>
      </c>
      <c r="AN1070" s="17">
        <v>-1.4315117974970116E-2</v>
      </c>
      <c r="AO1070" s="17">
        <v>4.1522017241002622</v>
      </c>
      <c r="AP1070" s="17">
        <v>-1.3871990141399382</v>
      </c>
      <c r="AQ1070" s="17">
        <v>36.767915006481843</v>
      </c>
      <c r="AR1070" s="17">
        <v>0.84766309752252456</v>
      </c>
      <c r="AS1070" s="17">
        <v>1.2498427740026685</v>
      </c>
      <c r="AT1070" s="17">
        <v>-0.99999999999999989</v>
      </c>
      <c r="AU1070" s="17">
        <v>-0.99999999999999989</v>
      </c>
      <c r="AV1070" s="17">
        <v>0.51845280618352718</v>
      </c>
      <c r="AW1070" s="17">
        <v>76.774113331586918</v>
      </c>
      <c r="AX1070" s="17">
        <v>69.733893859286837</v>
      </c>
      <c r="AY1070" s="17">
        <v>-0.11896024972086433</v>
      </c>
      <c r="AZ1070" s="17">
        <v>-34.383796430999929</v>
      </c>
      <c r="BA1070" s="22">
        <v>1409.0217149407067</v>
      </c>
      <c r="CU1070" t="e">
        <v>#N/A</v>
      </c>
      <c r="CV1070" t="e">
        <v>#N/A</v>
      </c>
    </row>
    <row r="1071" spans="1:100" x14ac:dyDescent="0.25">
      <c r="A1071">
        <v>2984</v>
      </c>
      <c r="B1071" t="s">
        <v>1473</v>
      </c>
      <c r="C1071" s="22">
        <v>3</v>
      </c>
      <c r="D1071" s="17">
        <v>3.200016877639059</v>
      </c>
      <c r="E1071" s="17">
        <v>7.212436441591337E-2</v>
      </c>
      <c r="F1071" s="17">
        <v>0.1429368359314534</v>
      </c>
      <c r="G1071" s="17">
        <v>0.16739771764816996</v>
      </c>
      <c r="H1071" s="17">
        <v>-0.14403397880078303</v>
      </c>
      <c r="I1071" s="17">
        <v>0</v>
      </c>
      <c r="J1071" s="17">
        <v>-8.6420387280469804</v>
      </c>
      <c r="K1071" s="17">
        <v>-0.14403397880078303</v>
      </c>
      <c r="L1071" s="17">
        <v>-1.0000000000000002</v>
      </c>
      <c r="M1071" s="17">
        <v>-1.0000000000000002</v>
      </c>
      <c r="N1071" s="17">
        <v>-2.8806795760156612</v>
      </c>
      <c r="O1071" s="17">
        <v>-5.2746241327597581</v>
      </c>
      <c r="P1071" s="17">
        <v>3.4899981282019561</v>
      </c>
      <c r="Q1071" s="17">
        <v>-0.63741196090648788</v>
      </c>
      <c r="R1071" s="17">
        <v>0.31074235975824144</v>
      </c>
      <c r="S1071" s="17">
        <v>0.33333333333333348</v>
      </c>
      <c r="T1071" s="17">
        <v>0.28323041468629034</v>
      </c>
      <c r="U1071" s="17">
        <v>1.8466261278823295E-2</v>
      </c>
      <c r="V1071" s="17">
        <v>0</v>
      </c>
      <c r="W1071" s="17">
        <v>31.1625595239692</v>
      </c>
      <c r="X1071" s="17">
        <v>0.7790907526515336</v>
      </c>
      <c r="Y1071" s="17">
        <v>-1.0000000000000002</v>
      </c>
      <c r="Z1071" s="17">
        <v>-1.0000000000000002</v>
      </c>
      <c r="AA1071" s="17">
        <v>20.784394469177325</v>
      </c>
      <c r="AB1071" s="17">
        <v>-0.15786803523795187</v>
      </c>
      <c r="AC1071" s="17">
        <v>-0.16972024401120378</v>
      </c>
      <c r="AD1071" s="17">
        <v>0.11381013095815325</v>
      </c>
      <c r="AE1071" s="17">
        <v>-10.688907414550121</v>
      </c>
      <c r="AF1071" s="17">
        <v>0.25</v>
      </c>
      <c r="AG1071" s="17">
        <v>-1.0000000000000002</v>
      </c>
      <c r="AH1071" s="17">
        <v>-1.0000000000000002</v>
      </c>
      <c r="AI1071" s="17">
        <v>0</v>
      </c>
      <c r="AJ1071" s="17">
        <v>0</v>
      </c>
      <c r="AK1071" s="17">
        <v>0.34559969478803293</v>
      </c>
      <c r="AL1071" s="17">
        <v>0.99197528293692061</v>
      </c>
      <c r="AM1071" s="17">
        <v>0.6561333871832683</v>
      </c>
      <c r="AN1071" s="17">
        <v>9.390554563217049E-2</v>
      </c>
      <c r="AO1071" s="17">
        <v>18.131333153521872</v>
      </c>
      <c r="AP1071" s="17">
        <v>7.3075150554888637</v>
      </c>
      <c r="AQ1071" s="17">
        <v>22.520520795922234</v>
      </c>
      <c r="AR1071" s="17">
        <v>0.63503000929844666</v>
      </c>
      <c r="AS1071" s="17">
        <v>0.63505677385075043</v>
      </c>
      <c r="AT1071" s="17">
        <v>-1.0000000000000002</v>
      </c>
      <c r="AU1071" s="17">
        <v>-1.0000000000000002</v>
      </c>
      <c r="AV1071" s="17">
        <v>0.47814007740641135</v>
      </c>
      <c r="AW1071" s="17">
        <v>22.817285391906442</v>
      </c>
      <c r="AX1071" s="17">
        <v>22.817285391906442</v>
      </c>
      <c r="AY1071" s="17">
        <v>-0.29143091288512224</v>
      </c>
      <c r="AZ1071" s="17">
        <v>-91.988614361277669</v>
      </c>
      <c r="BA1071" s="22">
        <v>1296.1906205932846</v>
      </c>
      <c r="CU1071" t="e">
        <v>#N/A</v>
      </c>
      <c r="CV1071" t="e">
        <v>#N/A</v>
      </c>
    </row>
    <row r="1072" spans="1:100" x14ac:dyDescent="0.25">
      <c r="A1072">
        <v>2986</v>
      </c>
      <c r="B1072" t="s">
        <v>1474</v>
      </c>
      <c r="C1072" s="22">
        <v>3</v>
      </c>
      <c r="D1072" s="17">
        <v>-3.2582308482626776E-2</v>
      </c>
      <c r="E1072" s="17">
        <v>0</v>
      </c>
      <c r="F1072" s="17">
        <v>-0.30611072343123691</v>
      </c>
      <c r="G1072" s="17">
        <v>-0.30611072343123691</v>
      </c>
      <c r="H1072" s="17">
        <v>0.25845174253917796</v>
      </c>
      <c r="I1072" s="17">
        <v>0</v>
      </c>
      <c r="J1072" s="17">
        <v>15.507104552350675</v>
      </c>
      <c r="K1072" s="17">
        <v>0.25845174253917796</v>
      </c>
      <c r="L1072" s="17">
        <v>-0.99999999999999856</v>
      </c>
      <c r="M1072" s="17">
        <v>-0.99999999999999856</v>
      </c>
      <c r="N1072" s="17">
        <v>5.1690348507835582</v>
      </c>
      <c r="O1072" s="17">
        <v>15.168411520436814</v>
      </c>
      <c r="P1072" s="17">
        <v>1.5643377049428213</v>
      </c>
      <c r="Q1072" s="17">
        <v>-3.3792129486473588E-2</v>
      </c>
      <c r="R1072" s="17">
        <v>0.13934743983336079</v>
      </c>
      <c r="S1072" s="17">
        <v>0.33333333333333248</v>
      </c>
      <c r="T1072" s="17">
        <v>0.35579289919550677</v>
      </c>
      <c r="U1072" s="17">
        <v>1.0917038596331245E-2</v>
      </c>
      <c r="V1072" s="17">
        <v>0</v>
      </c>
      <c r="W1072" s="17">
        <v>17.663661143439708</v>
      </c>
      <c r="X1072" s="17">
        <v>0.48935162581182245</v>
      </c>
      <c r="Y1072" s="17">
        <v>-0.99999999999999856</v>
      </c>
      <c r="Z1072" s="17">
        <v>-0.99999999999999856</v>
      </c>
      <c r="AA1072" s="17">
        <v>44.736741140796646</v>
      </c>
      <c r="AB1072" s="17">
        <v>-0.35632959704702594</v>
      </c>
      <c r="AC1072" s="17">
        <v>0.49152207358782091</v>
      </c>
      <c r="AD1072" s="17">
        <v>0.40348217460967595</v>
      </c>
      <c r="AE1072" s="17">
        <v>26.933732557523552</v>
      </c>
      <c r="AF1072" s="17">
        <v>0.375</v>
      </c>
      <c r="AG1072" s="17">
        <v>-0.99999999999999856</v>
      </c>
      <c r="AH1072" s="17">
        <v>-0.99999999999999856</v>
      </c>
      <c r="AI1072" s="17">
        <v>0</v>
      </c>
      <c r="AJ1072" s="17">
        <v>0</v>
      </c>
      <c r="AK1072" s="17">
        <v>5.7259230347353515E-2</v>
      </c>
      <c r="AL1072" s="17">
        <v>-9.1715965144159792E-2</v>
      </c>
      <c r="AM1072" s="17">
        <v>-5.7203185884620582E-2</v>
      </c>
      <c r="AN1072" s="17">
        <v>0.1788082249425732</v>
      </c>
      <c r="AO1072" s="17">
        <v>-1.1437834953787465</v>
      </c>
      <c r="AP1072" s="17">
        <v>4.0116257978435321</v>
      </c>
      <c r="AQ1072" s="17">
        <v>33.170765695790394</v>
      </c>
      <c r="AR1072" s="17">
        <v>0.70004327112517084</v>
      </c>
      <c r="AS1072" s="17">
        <v>0.74780336835100081</v>
      </c>
      <c r="AT1072" s="17">
        <v>-0.99999999999999856</v>
      </c>
      <c r="AU1072" s="17">
        <v>-0.99999999999999856</v>
      </c>
      <c r="AV1072" s="17">
        <v>-0.16676328359787604</v>
      </c>
      <c r="AW1072" s="17">
        <v>63.916778459076959</v>
      </c>
      <c r="AX1072" s="17">
        <v>63.916778459076959</v>
      </c>
      <c r="AY1072" s="17">
        <v>0.24850107900068921</v>
      </c>
      <c r="AZ1072" s="17">
        <v>2.8173767825188683</v>
      </c>
      <c r="BA1072" s="22">
        <v>1414.6520154014258</v>
      </c>
      <c r="CU1072" t="e">
        <v>#N/A</v>
      </c>
      <c r="CV1072" t="e">
        <v>#N/A</v>
      </c>
    </row>
    <row r="1073" spans="1:100" x14ac:dyDescent="0.25">
      <c r="A1073">
        <v>2987</v>
      </c>
      <c r="B1073" t="s">
        <v>1475</v>
      </c>
      <c r="C1073" s="22">
        <v>3</v>
      </c>
      <c r="D1073" s="17">
        <v>4.3586594998740384</v>
      </c>
      <c r="E1073" s="17">
        <v>0</v>
      </c>
      <c r="F1073" s="17">
        <v>1.4459177215845002E-2</v>
      </c>
      <c r="G1073" s="17">
        <v>1.4459177215845002E-2</v>
      </c>
      <c r="H1073" s="17">
        <v>0.13059874365006757</v>
      </c>
      <c r="I1073" s="17">
        <v>0</v>
      </c>
      <c r="J1073" s="17">
        <v>7.8359246190040528</v>
      </c>
      <c r="K1073" s="17">
        <v>0.13059874365006757</v>
      </c>
      <c r="L1073" s="17">
        <v>-0.99999999999999978</v>
      </c>
      <c r="M1073" s="17">
        <v>-0.99999999999999978</v>
      </c>
      <c r="N1073" s="17">
        <v>2.6119748730013521</v>
      </c>
      <c r="O1073" s="17">
        <v>12.209043296093942</v>
      </c>
      <c r="P1073" s="17">
        <v>-0.58497947784752191</v>
      </c>
      <c r="Q1073" s="17">
        <v>12.813616869560285</v>
      </c>
      <c r="R1073" s="17">
        <v>4.0174005156041366</v>
      </c>
      <c r="S1073" s="17">
        <v>0.33333333333333354</v>
      </c>
      <c r="T1073" s="17">
        <v>0.36583851137636175</v>
      </c>
      <c r="U1073" s="17">
        <v>9.042532561931968E-2</v>
      </c>
      <c r="V1073" s="17">
        <v>6.1187845700907562E-3</v>
      </c>
      <c r="W1073" s="17">
        <v>26.604688449961529</v>
      </c>
      <c r="X1073" s="17">
        <v>0.99402984127691174</v>
      </c>
      <c r="Y1073" s="17">
        <v>-0.99999999999999978</v>
      </c>
      <c r="Z1073" s="17">
        <v>-0.99999999999999978</v>
      </c>
      <c r="AA1073" s="17">
        <v>97.555866747460541</v>
      </c>
      <c r="AB1073" s="17">
        <v>0.69491563574553117</v>
      </c>
      <c r="AC1073" s="17">
        <v>0.2756148582337643</v>
      </c>
      <c r="AD1073" s="17">
        <v>0.36814506165860167</v>
      </c>
      <c r="AE1073" s="17">
        <v>66.933777781894875</v>
      </c>
      <c r="AF1073" s="17">
        <v>0.8</v>
      </c>
      <c r="AG1073" s="17">
        <v>-0.99999999999999978</v>
      </c>
      <c r="AH1073" s="17">
        <v>-0.99999999999999978</v>
      </c>
      <c r="AI1073" s="17">
        <v>0</v>
      </c>
      <c r="AJ1073" s="17">
        <v>6.1187845700907562E-3</v>
      </c>
      <c r="AK1073" s="17">
        <v>8.608835145570061E-2</v>
      </c>
      <c r="AL1073" s="17">
        <v>-5.6621844044699443E-2</v>
      </c>
      <c r="AM1073" s="17">
        <v>-0.30525337051352552</v>
      </c>
      <c r="AN1073" s="17">
        <v>-1.6784783761755007E-2</v>
      </c>
      <c r="AO1073" s="17">
        <v>-7.2008925055596356</v>
      </c>
      <c r="AP1073" s="17">
        <v>-0.70272881426737066</v>
      </c>
      <c r="AQ1073" s="17">
        <v>34.44061306896559</v>
      </c>
      <c r="AR1073" s="17">
        <v>0.79571595489910574</v>
      </c>
      <c r="AS1073" s="17">
        <v>1.1246285849269797</v>
      </c>
      <c r="AT1073" s="17">
        <v>-0.99999999999999978</v>
      </c>
      <c r="AU1073" s="17">
        <v>-0.99999999999999978</v>
      </c>
      <c r="AV1073" s="17">
        <v>4.0318596928199817</v>
      </c>
      <c r="AW1073" s="17">
        <v>109.06218122928709</v>
      </c>
      <c r="AX1073" s="17">
        <v>109.67405968629615</v>
      </c>
      <c r="AY1073" s="17">
        <v>0.3064108659626798</v>
      </c>
      <c r="AZ1073" s="17">
        <v>70.039567942101741</v>
      </c>
      <c r="BA1073" s="22">
        <v>1592.7049072016912</v>
      </c>
      <c r="CU1073" t="e">
        <v>#N/A</v>
      </c>
      <c r="CV1073" t="e">
        <v>#N/A</v>
      </c>
    </row>
    <row r="1074" spans="1:100" x14ac:dyDescent="0.25">
      <c r="A1074">
        <v>2988</v>
      </c>
      <c r="B1074" t="s">
        <v>1476</v>
      </c>
      <c r="C1074" s="22">
        <v>3</v>
      </c>
      <c r="D1074" s="17">
        <v>5.4977118247159611</v>
      </c>
      <c r="E1074" s="17">
        <v>-1.1459963158495524E-2</v>
      </c>
      <c r="F1074" s="17">
        <v>7.9193480619657253E-2</v>
      </c>
      <c r="G1074" s="17">
        <v>7.9193480619657253E-2</v>
      </c>
      <c r="H1074" s="17">
        <v>0.12400731882926304</v>
      </c>
      <c r="I1074" s="17">
        <v>0</v>
      </c>
      <c r="J1074" s="17">
        <v>7.4404391297557773</v>
      </c>
      <c r="K1074" s="17">
        <v>0.12400731882926304</v>
      </c>
      <c r="L1074" s="17">
        <v>-1.0000000000000013</v>
      </c>
      <c r="M1074" s="17">
        <v>-1.0000000000000013</v>
      </c>
      <c r="N1074" s="17">
        <v>2.4801463765852603</v>
      </c>
      <c r="O1074" s="17">
        <v>13.017344435091401</v>
      </c>
      <c r="P1074" s="17">
        <v>7.0893598874777017E-2</v>
      </c>
      <c r="Q1074" s="17">
        <v>-7.7941211113102815E-3</v>
      </c>
      <c r="R1074" s="17">
        <v>-7.6570746858129323E-3</v>
      </c>
      <c r="S1074" s="17">
        <v>0.33333333333333359</v>
      </c>
      <c r="T1074" s="17">
        <v>0.35177308178950961</v>
      </c>
      <c r="U1074" s="17">
        <v>4.8406630082983966E-2</v>
      </c>
      <c r="V1074" s="17">
        <v>6.8779804467605871E-2</v>
      </c>
      <c r="W1074" s="17">
        <v>27.13142123376679</v>
      </c>
      <c r="X1074" s="17">
        <v>1.1858441918873275</v>
      </c>
      <c r="Y1074" s="17">
        <v>-1.0000000000000013</v>
      </c>
      <c r="Z1074" s="17">
        <v>-1.0000000000000013</v>
      </c>
      <c r="AA1074" s="17">
        <v>29.907512096337729</v>
      </c>
      <c r="AB1074" s="17">
        <v>0.1131515533832148</v>
      </c>
      <c r="AC1074" s="17">
        <v>-4.2216682318289525E-2</v>
      </c>
      <c r="AD1074" s="17">
        <v>-1.5259912319790205E-2</v>
      </c>
      <c r="AE1074" s="17">
        <v>2.7837479372567535</v>
      </c>
      <c r="AF1074" s="17">
        <v>0.16666666666666666</v>
      </c>
      <c r="AG1074" s="17">
        <v>-1.0000000000000013</v>
      </c>
      <c r="AH1074" s="17">
        <v>-1.0000000000000013</v>
      </c>
      <c r="AI1074" s="17">
        <v>0</v>
      </c>
      <c r="AJ1074" s="17">
        <v>6.8779804467605871E-2</v>
      </c>
      <c r="AK1074" s="17">
        <v>6.0754795039162417E-2</v>
      </c>
      <c r="AL1074" s="17">
        <v>0.23182654473055225</v>
      </c>
      <c r="AM1074" s="17">
        <v>0.21965889985656564</v>
      </c>
      <c r="AN1074" s="17">
        <v>0.27244467444176296</v>
      </c>
      <c r="AO1074" s="17">
        <v>5.7952464716099561</v>
      </c>
      <c r="AP1074" s="17">
        <v>7.9702495846968322</v>
      </c>
      <c r="AQ1074" s="17">
        <v>34.571860363522575</v>
      </c>
      <c r="AR1074" s="17">
        <v>0.80229284967343295</v>
      </c>
      <c r="AS1074" s="17">
        <v>1.30985151071659</v>
      </c>
      <c r="AT1074" s="17">
        <v>-1.0000000000000013</v>
      </c>
      <c r="AU1074" s="17">
        <v>-1.0000000000000013</v>
      </c>
      <c r="AV1074" s="17">
        <v>7.1536405933844319E-2</v>
      </c>
      <c r="AW1074" s="17">
        <v>50.895106116125959</v>
      </c>
      <c r="AX1074" s="17">
        <v>57.773086562886547</v>
      </c>
      <c r="AY1074" s="17">
        <v>-1.8199602607241225E-2</v>
      </c>
      <c r="AZ1074" s="17">
        <v>7.0610001009401273</v>
      </c>
      <c r="BA1074" s="22">
        <v>1405.1776814986231</v>
      </c>
      <c r="CU1074" t="e">
        <v>#N/A</v>
      </c>
      <c r="CV1074" t="e">
        <v>#N/A</v>
      </c>
    </row>
    <row r="1075" spans="1:100" x14ac:dyDescent="0.25">
      <c r="A1075">
        <v>2989</v>
      </c>
      <c r="B1075" t="s">
        <v>1477</v>
      </c>
      <c r="C1075" s="22">
        <v>3</v>
      </c>
      <c r="D1075" s="17">
        <v>5.3111930780014625</v>
      </c>
      <c r="E1075" s="17">
        <v>0</v>
      </c>
      <c r="F1075" s="17">
        <v>-1.39887613546739E-2</v>
      </c>
      <c r="G1075" s="17">
        <v>-1.39887613546739E-2</v>
      </c>
      <c r="H1075" s="17">
        <v>-4.0645823442885236E-3</v>
      </c>
      <c r="I1075" s="17">
        <v>0</v>
      </c>
      <c r="J1075" s="17">
        <v>-0.24387494065730675</v>
      </c>
      <c r="K1075" s="17">
        <v>-4.0645823442885236E-3</v>
      </c>
      <c r="L1075" s="17">
        <v>-1.0000000000000013</v>
      </c>
      <c r="M1075" s="17">
        <v>-1.0000000000000013</v>
      </c>
      <c r="N1075" s="17">
        <v>-8.1291646885771174E-2</v>
      </c>
      <c r="O1075" s="17">
        <v>5.053329375989474</v>
      </c>
      <c r="P1075" s="17">
        <v>-1.2670723220572018</v>
      </c>
      <c r="Q1075" s="17">
        <v>-3.4177468111872247</v>
      </c>
      <c r="R1075" s="17">
        <v>-1.2387956117543593</v>
      </c>
      <c r="S1075" s="17">
        <v>0.33333333333333365</v>
      </c>
      <c r="T1075" s="17">
        <v>0.31928337234660947</v>
      </c>
      <c r="U1075" s="17">
        <v>0.26553009833684516</v>
      </c>
      <c r="V1075" s="17">
        <v>-9.4496570786410956E-3</v>
      </c>
      <c r="W1075" s="17">
        <v>36.510469171297459</v>
      </c>
      <c r="X1075" s="17">
        <v>1.6571107482150462</v>
      </c>
      <c r="Y1075" s="17">
        <v>-1.0000000000000013</v>
      </c>
      <c r="Z1075" s="17">
        <v>-1.0000000000000013</v>
      </c>
      <c r="AA1075" s="17">
        <v>23.012637934486534</v>
      </c>
      <c r="AB1075" s="17">
        <v>-0.12450274663210788</v>
      </c>
      <c r="AC1075" s="17">
        <v>-4.8030930660964609E-2</v>
      </c>
      <c r="AD1075" s="17">
        <v>-7.2647035208058527E-2</v>
      </c>
      <c r="AE1075" s="17">
        <v>-12.259035625056558</v>
      </c>
      <c r="AF1075" s="17">
        <v>0</v>
      </c>
      <c r="AG1075" s="17">
        <v>-1.0000000000000013</v>
      </c>
      <c r="AH1075" s="17">
        <v>-1.0000000000000013</v>
      </c>
      <c r="AI1075" s="17">
        <v>0</v>
      </c>
      <c r="AJ1075" s="17">
        <v>-9.4496570786410956E-3</v>
      </c>
      <c r="AK1075" s="17">
        <v>-7.7475080244831282E-2</v>
      </c>
      <c r="AL1075" s="17">
        <v>3.0425293375225183E-2</v>
      </c>
      <c r="AM1075" s="17">
        <v>0.1009898925498862</v>
      </c>
      <c r="AN1075" s="17">
        <v>0.32387559625620826</v>
      </c>
      <c r="AO1075" s="17">
        <v>2.1373719125230002</v>
      </c>
      <c r="AP1075" s="17">
        <v>8.2490163732813357</v>
      </c>
      <c r="AQ1075" s="17">
        <v>36.266594230640145</v>
      </c>
      <c r="AR1075" s="17">
        <v>0.90869714693814752</v>
      </c>
      <c r="AS1075" s="17">
        <v>1.6530461658707574</v>
      </c>
      <c r="AT1075" s="17">
        <v>-1.0000000000000013</v>
      </c>
      <c r="AU1075" s="17">
        <v>-1.0000000000000013</v>
      </c>
      <c r="AV1075" s="17">
        <v>-1.2527843731090331</v>
      </c>
      <c r="AW1075" s="17">
        <v>36.314983683757333</v>
      </c>
      <c r="AX1075" s="17">
        <v>35.370017975893234</v>
      </c>
      <c r="AY1075" s="17">
        <v>0.12749213838831047</v>
      </c>
      <c r="AZ1075" s="17">
        <v>-23.655748601419557</v>
      </c>
      <c r="BA1075" s="22">
        <v>1415.3133745985606</v>
      </c>
      <c r="CU1075" t="e">
        <v>#N/A</v>
      </c>
      <c r="CV1075" t="e">
        <v>#N/A</v>
      </c>
    </row>
    <row r="1076" spans="1:100" x14ac:dyDescent="0.25">
      <c r="A1076">
        <v>2990</v>
      </c>
      <c r="B1076" t="s">
        <v>1478</v>
      </c>
      <c r="C1076" s="22">
        <v>3</v>
      </c>
      <c r="D1076" s="17">
        <v>5.3107465272925776</v>
      </c>
      <c r="E1076" s="17">
        <v>1.3027986827762973E-3</v>
      </c>
      <c r="F1076" s="17">
        <v>0.66639684804202826</v>
      </c>
      <c r="G1076" s="17">
        <v>0.66639684804202826</v>
      </c>
      <c r="H1076" s="17">
        <v>0.31065455333827086</v>
      </c>
      <c r="I1076" s="17">
        <v>0</v>
      </c>
      <c r="J1076" s="17">
        <v>18.639273200296245</v>
      </c>
      <c r="K1076" s="17">
        <v>0.31065455333827086</v>
      </c>
      <c r="L1076" s="17">
        <v>-0.99999999999999911</v>
      </c>
      <c r="M1076" s="17">
        <v>-0.99999999999999911</v>
      </c>
      <c r="N1076" s="17">
        <v>6.2130910667654193</v>
      </c>
      <c r="O1076" s="17">
        <v>24.616416575630886</v>
      </c>
      <c r="P1076" s="17">
        <v>4.0671877723376798E-2</v>
      </c>
      <c r="Q1076" s="17">
        <v>-3.896639309330105</v>
      </c>
      <c r="R1076" s="17">
        <v>-1.2617342013186892</v>
      </c>
      <c r="S1076" s="17">
        <v>0.33333333333333309</v>
      </c>
      <c r="T1076" s="17">
        <v>0.33740270698180813</v>
      </c>
      <c r="U1076" s="17">
        <v>0.30477510742755759</v>
      </c>
      <c r="V1076" s="17">
        <v>0.1620662120758265</v>
      </c>
      <c r="W1076" s="17">
        <v>33.076912259210147</v>
      </c>
      <c r="X1076" s="17">
        <v>2.5556485627905321</v>
      </c>
      <c r="Y1076" s="17">
        <v>-0.99999999999999911</v>
      </c>
      <c r="Z1076" s="17">
        <v>-0.99999999999999911</v>
      </c>
      <c r="AA1076" s="17">
        <v>57.674828941027698</v>
      </c>
      <c r="AB1076" s="17">
        <v>0.23043910856920086</v>
      </c>
      <c r="AC1076" s="17">
        <v>6.0245370888691641E-2</v>
      </c>
      <c r="AD1076" s="17">
        <v>0.22650853820483208</v>
      </c>
      <c r="AE1076" s="17">
        <v>25.859650883136236</v>
      </c>
      <c r="AF1076" s="17">
        <v>0.83333333333333337</v>
      </c>
      <c r="AG1076" s="17">
        <v>-0.99999999999999911</v>
      </c>
      <c r="AH1076" s="17">
        <v>-0.99999999999999911</v>
      </c>
      <c r="AI1076" s="17">
        <v>-5.6348907820659808E-2</v>
      </c>
      <c r="AJ1076" s="17">
        <v>0.1620662120758265</v>
      </c>
      <c r="AK1076" s="17">
        <v>9.6318103451125694E-2</v>
      </c>
      <c r="AL1076" s="17">
        <v>-0.11099635322069532</v>
      </c>
      <c r="AM1076" s="17">
        <v>-5.1545304413647755E-2</v>
      </c>
      <c r="AN1076" s="17">
        <v>-0.12593104700051425</v>
      </c>
      <c r="AO1076" s="17">
        <v>-0.80704209308556607</v>
      </c>
      <c r="AP1076" s="17">
        <v>-3.703257941116334</v>
      </c>
      <c r="AQ1076" s="17">
        <v>51.716185459506427</v>
      </c>
      <c r="AR1076" s="17">
        <v>1.137577359818525</v>
      </c>
      <c r="AS1076" s="17">
        <v>2.8663031161288042</v>
      </c>
      <c r="AT1076" s="17">
        <v>-0.99999999999999911</v>
      </c>
      <c r="AU1076" s="17">
        <v>-0.99999999999999911</v>
      </c>
      <c r="AV1076" s="17">
        <v>-0.59533735327666149</v>
      </c>
      <c r="AW1076" s="17">
        <v>78.587987575542229</v>
      </c>
      <c r="AX1076" s="17">
        <v>93.667630626711627</v>
      </c>
      <c r="AY1076" s="17">
        <v>4.8160408287130424E-3</v>
      </c>
      <c r="AZ1076" s="17">
        <v>-35.387613207540369</v>
      </c>
      <c r="BA1076" s="22">
        <v>1480.4582515942634</v>
      </c>
      <c r="CU1076" t="e">
        <v>#N/A</v>
      </c>
      <c r="CV1076" t="e">
        <v>#N/A</v>
      </c>
    </row>
    <row r="1077" spans="1:100" x14ac:dyDescent="0.25">
      <c r="A1077">
        <v>2992</v>
      </c>
      <c r="B1077" t="s">
        <v>1479</v>
      </c>
      <c r="C1077" s="22">
        <v>3</v>
      </c>
      <c r="D1077" s="17">
        <v>5.4944698446212765</v>
      </c>
      <c r="E1077" s="17">
        <v>0</v>
      </c>
      <c r="F1077" s="17">
        <v>-0.74379783322713544</v>
      </c>
      <c r="G1077" s="17">
        <v>-0.74379783322713544</v>
      </c>
      <c r="H1077" s="17">
        <v>0.58762674706549189</v>
      </c>
      <c r="I1077" s="17">
        <v>0</v>
      </c>
      <c r="J1077" s="17">
        <v>35.257604823929498</v>
      </c>
      <c r="K1077" s="17">
        <v>0.58762674706549189</v>
      </c>
      <c r="L1077" s="17">
        <v>-1.0000000000000009</v>
      </c>
      <c r="M1077" s="17">
        <v>-1.0000000000000009</v>
      </c>
      <c r="N1077" s="17">
        <v>11.752534941309831</v>
      </c>
      <c r="O1077" s="17">
        <v>40.008276835323642</v>
      </c>
      <c r="P1077" s="17">
        <v>-1.6385894658661034E-2</v>
      </c>
      <c r="Q1077" s="17">
        <v>0.82947077702079142</v>
      </c>
      <c r="R1077" s="17">
        <v>0.23387894719954672</v>
      </c>
      <c r="S1077" s="17">
        <v>0.33333333333333354</v>
      </c>
      <c r="T1077" s="17">
        <v>0.33333333333333354</v>
      </c>
      <c r="U1077" s="17">
        <v>0.6026738155209711</v>
      </c>
      <c r="V1077" s="17">
        <v>0.20466057836240592</v>
      </c>
      <c r="W1077" s="17">
        <v>35.454972539382091</v>
      </c>
      <c r="X1077" s="17">
        <v>3.7176986518594943</v>
      </c>
      <c r="Y1077" s="17">
        <v>-1.0000000000000009</v>
      </c>
      <c r="Z1077" s="17">
        <v>-1.0000000000000009</v>
      </c>
      <c r="AA1077" s="17">
        <v>84.096098816129782</v>
      </c>
      <c r="AB1077" s="17">
        <v>0.49576524317918857</v>
      </c>
      <c r="AC1077" s="17">
        <v>0.37801570589297256</v>
      </c>
      <c r="AD1077" s="17">
        <v>9.4363997518801632E-2</v>
      </c>
      <c r="AE1077" s="17">
        <v>48.407247329548142</v>
      </c>
      <c r="AF1077" s="17">
        <v>0.875</v>
      </c>
      <c r="AG1077" s="17">
        <v>-1.0000000000000009</v>
      </c>
      <c r="AH1077" s="17">
        <v>-1.0000000000000009</v>
      </c>
      <c r="AI1077" s="17">
        <v>-1.5917849032938469E-2</v>
      </c>
      <c r="AJ1077" s="17">
        <v>0.20466057836240592</v>
      </c>
      <c r="AK1077" s="17">
        <v>-8.0993726166268765E-2</v>
      </c>
      <c r="AL1077" s="17">
        <v>-0.1761269137712291</v>
      </c>
      <c r="AM1077" s="17">
        <v>0.15060177493704371</v>
      </c>
      <c r="AN1077" s="17">
        <v>0.3073026538225444</v>
      </c>
      <c r="AO1077" s="17">
        <v>3.3600757425947494</v>
      </c>
      <c r="AP1077" s="17">
        <v>6.8019317767074661</v>
      </c>
      <c r="AQ1077" s="17">
        <v>70.712577363311581</v>
      </c>
      <c r="AR1077" s="17">
        <v>1.4740010605500435</v>
      </c>
      <c r="AS1077" s="17">
        <v>4.3053253989249862</v>
      </c>
      <c r="AT1077" s="17">
        <v>-1.0000000000000009</v>
      </c>
      <c r="AU1077" s="17">
        <v>-1.0000000000000009</v>
      </c>
      <c r="AV1077" s="17">
        <v>-0.50991888602758917</v>
      </c>
      <c r="AW1077" s="17">
        <v>130.90630742816086</v>
      </c>
      <c r="AX1077" s="17">
        <v>151.05400828374266</v>
      </c>
      <c r="AY1077" s="17">
        <v>0.30367522913489631</v>
      </c>
      <c r="AZ1077" s="17">
        <v>61.456968883080741</v>
      </c>
      <c r="BA1077" s="22">
        <v>1629.6541083919694</v>
      </c>
      <c r="CU1077" t="e">
        <v>#N/A</v>
      </c>
      <c r="CV1077" t="e">
        <v>#N/A</v>
      </c>
    </row>
    <row r="1078" spans="1:100" x14ac:dyDescent="0.25">
      <c r="A1078">
        <v>2993</v>
      </c>
      <c r="B1078" t="s">
        <v>1480</v>
      </c>
      <c r="C1078" s="22">
        <v>3</v>
      </c>
      <c r="D1078" s="17">
        <v>5.3139489002099278</v>
      </c>
      <c r="E1078" s="17">
        <v>0</v>
      </c>
      <c r="F1078" s="17">
        <v>0.1570527620156133</v>
      </c>
      <c r="G1078" s="17">
        <v>0.1570527620156133</v>
      </c>
      <c r="H1078" s="17">
        <v>-3.4931400149977629E-2</v>
      </c>
      <c r="I1078" s="17">
        <v>0</v>
      </c>
      <c r="J1078" s="17">
        <v>-2.0958840089986546</v>
      </c>
      <c r="K1078" s="17">
        <v>-3.4931400149977629E-2</v>
      </c>
      <c r="L1078" s="17">
        <v>-1.0000000000000002</v>
      </c>
      <c r="M1078" s="17">
        <v>-1.0000000000000002</v>
      </c>
      <c r="N1078" s="17">
        <v>-0.69862800299955197</v>
      </c>
      <c r="O1078" s="17">
        <v>3.3751176532268881</v>
      </c>
      <c r="P1078" s="17">
        <v>-1.0342490274088147</v>
      </c>
      <c r="Q1078" s="17">
        <v>1.51715084251305</v>
      </c>
      <c r="R1078" s="17">
        <v>0.35722403872217318</v>
      </c>
      <c r="S1078" s="17">
        <v>0.36500006477130659</v>
      </c>
      <c r="T1078" s="17">
        <v>0.47407479588601059</v>
      </c>
      <c r="U1078" s="17">
        <v>2.4674338414227871E-2</v>
      </c>
      <c r="V1078" s="17">
        <v>0</v>
      </c>
      <c r="W1078" s="17">
        <v>35.947223968860911</v>
      </c>
      <c r="X1078" s="17">
        <v>1.0748756246865647</v>
      </c>
      <c r="Y1078" s="17">
        <v>-1.0000000000000002</v>
      </c>
      <c r="Z1078" s="17">
        <v>-1.0000000000000002</v>
      </c>
      <c r="AA1078" s="17">
        <v>87.520808309261469</v>
      </c>
      <c r="AB1078" s="17">
        <v>0.56672186955795401</v>
      </c>
      <c r="AC1078" s="17">
        <v>0.22931401216299299</v>
      </c>
      <c r="AD1078" s="17">
        <v>0.22829132431262097</v>
      </c>
      <c r="AE1078" s="17">
        <v>51.216360301678336</v>
      </c>
      <c r="AF1078" s="17">
        <v>0.66666666666666663</v>
      </c>
      <c r="AG1078" s="17">
        <v>-1.0000000000000002</v>
      </c>
      <c r="AH1078" s="17">
        <v>-1.0000000000000002</v>
      </c>
      <c r="AI1078" s="17">
        <v>-2.7995058667531006E-3</v>
      </c>
      <c r="AJ1078" s="17">
        <v>0</v>
      </c>
      <c r="AK1078" s="17">
        <v>3.9146291897813795E-2</v>
      </c>
      <c r="AL1078" s="17">
        <v>-4.9896080714669534E-2</v>
      </c>
      <c r="AM1078" s="17">
        <v>0.54544812286441291</v>
      </c>
      <c r="AN1078" s="17">
        <v>7.9269503245174858E-2</v>
      </c>
      <c r="AO1078" s="17">
        <v>13.831934531099391</v>
      </c>
      <c r="AP1078" s="17">
        <v>1.7322571775560225</v>
      </c>
      <c r="AQ1078" s="17">
        <v>33.851339959862251</v>
      </c>
      <c r="AR1078" s="17">
        <v>0.86374919907154535</v>
      </c>
      <c r="AS1078" s="17">
        <v>1.0399442245365875</v>
      </c>
      <c r="AT1078" s="17">
        <v>-1.0000000000000002</v>
      </c>
      <c r="AU1078" s="17">
        <v>-1.0000000000000002</v>
      </c>
      <c r="AV1078" s="17">
        <v>0.51427680073778648</v>
      </c>
      <c r="AW1078" s="17">
        <v>92.628183140044385</v>
      </c>
      <c r="AX1078" s="17">
        <v>92.572193022709328</v>
      </c>
      <c r="AY1078" s="17">
        <v>0.26405313192370172</v>
      </c>
      <c r="AZ1078" s="17">
        <v>-1.0574650447705369</v>
      </c>
      <c r="BA1078" s="22">
        <v>1474.2350003897818</v>
      </c>
      <c r="CU1078" t="e">
        <v>#N/A</v>
      </c>
      <c r="CV1078" t="e">
        <v>#N/A</v>
      </c>
    </row>
    <row r="1079" spans="1:100" x14ac:dyDescent="0.25">
      <c r="A1079">
        <v>2994</v>
      </c>
      <c r="B1079" t="s">
        <v>1481</v>
      </c>
      <c r="C1079" s="22">
        <v>3</v>
      </c>
      <c r="D1079" s="17">
        <v>3.5581134354443464</v>
      </c>
      <c r="E1079" s="17">
        <v>0</v>
      </c>
      <c r="F1079" s="17">
        <v>-9.8060161177878913E-2</v>
      </c>
      <c r="G1079" s="17">
        <v>-9.8060161177878913E-2</v>
      </c>
      <c r="H1079" s="17">
        <v>0.23111883821773868</v>
      </c>
      <c r="I1079" s="17">
        <v>0</v>
      </c>
      <c r="J1079" s="17">
        <v>13.867130293064317</v>
      </c>
      <c r="K1079" s="17">
        <v>0.23111883821773868</v>
      </c>
      <c r="L1079" s="17">
        <v>-0.99999999999999933</v>
      </c>
      <c r="M1079" s="17">
        <v>-0.99999999999999933</v>
      </c>
      <c r="N1079" s="17">
        <v>4.6223767643547733</v>
      </c>
      <c r="O1079" s="17">
        <v>17.327183567330788</v>
      </c>
      <c r="P1079" s="17">
        <v>-0.25861568851790051</v>
      </c>
      <c r="Q1079" s="17">
        <v>7.220695624379056E-2</v>
      </c>
      <c r="R1079" s="17">
        <v>2.9255269084891813E-2</v>
      </c>
      <c r="S1079" s="17">
        <v>0.33333333333333298</v>
      </c>
      <c r="T1079" s="17">
        <v>0.36898676590515433</v>
      </c>
      <c r="U1079" s="17">
        <v>0.35303436948776984</v>
      </c>
      <c r="V1079" s="17">
        <v>-1.4843949754994789E-2</v>
      </c>
      <c r="W1079" s="17">
        <v>32.375667230140934</v>
      </c>
      <c r="X1079" s="17">
        <v>1.8341825962499756</v>
      </c>
      <c r="Y1079" s="17">
        <v>-0.99999999999999933</v>
      </c>
      <c r="Z1079" s="17">
        <v>-0.99999999999999933</v>
      </c>
      <c r="AA1079" s="17">
        <v>65.107643018417392</v>
      </c>
      <c r="AB1079" s="17">
        <v>6.2701524530915903E-2</v>
      </c>
      <c r="AC1079" s="17">
        <v>0.17088805595466788</v>
      </c>
      <c r="AD1079" s="17">
        <v>0.42046482989824674</v>
      </c>
      <c r="AE1079" s="17">
        <v>32.702720519191523</v>
      </c>
      <c r="AF1079" s="17">
        <v>0.8666666666666667</v>
      </c>
      <c r="AG1079" s="17">
        <v>-0.99999999999999933</v>
      </c>
      <c r="AH1079" s="17">
        <v>-0.99999999999999933</v>
      </c>
      <c r="AI1079" s="17">
        <v>0</v>
      </c>
      <c r="AJ1079" s="17">
        <v>-1.4843949754994789E-2</v>
      </c>
      <c r="AK1079" s="17">
        <v>5.722283747184178E-2</v>
      </c>
      <c r="AL1079" s="17">
        <v>0.26793008826572501</v>
      </c>
      <c r="AM1079" s="17">
        <v>0.11472251470980004</v>
      </c>
      <c r="AN1079" s="17">
        <v>0.17088689576214436</v>
      </c>
      <c r="AO1079" s="17">
        <v>3.1541770551042094</v>
      </c>
      <c r="AP1079" s="17">
        <v>5.6118228353822337</v>
      </c>
      <c r="AQ1079" s="17">
        <v>46.242797523205262</v>
      </c>
      <c r="AR1079" s="17">
        <v>1.0405105189712625</v>
      </c>
      <c r="AS1079" s="17">
        <v>2.065301434467715</v>
      </c>
      <c r="AT1079" s="17">
        <v>-0.99999999999999933</v>
      </c>
      <c r="AU1079" s="17">
        <v>-0.99999999999999933</v>
      </c>
      <c r="AV1079" s="17">
        <v>-6.8804892092987041E-2</v>
      </c>
      <c r="AW1079" s="17">
        <v>88.046649421130397</v>
      </c>
      <c r="AX1079" s="17">
        <v>86.562254445630913</v>
      </c>
      <c r="AY1079" s="17">
        <v>0.35744453937296228</v>
      </c>
      <c r="AZ1079" s="17">
        <v>14.988706924987586</v>
      </c>
      <c r="BA1079" s="22">
        <v>1460.7537718931392</v>
      </c>
      <c r="CU1079" t="e">
        <v>#N/A</v>
      </c>
      <c r="CV1079" t="e">
        <v>#N/A</v>
      </c>
    </row>
    <row r="1080" spans="1:100" x14ac:dyDescent="0.25">
      <c r="A1080">
        <v>2996</v>
      </c>
      <c r="B1080" t="s">
        <v>1482</v>
      </c>
      <c r="C1080" s="22">
        <v>3</v>
      </c>
      <c r="D1080" s="17">
        <v>5.05205173106053</v>
      </c>
      <c r="E1080" s="17">
        <v>-7.4184669790054544E-2</v>
      </c>
      <c r="F1080" s="17">
        <v>-8.720422422545529E-2</v>
      </c>
      <c r="G1080" s="17">
        <v>-0.10758428640279613</v>
      </c>
      <c r="H1080" s="17">
        <v>0.21133327963766188</v>
      </c>
      <c r="I1080" s="17">
        <v>0</v>
      </c>
      <c r="J1080" s="17">
        <v>12.679996778259714</v>
      </c>
      <c r="K1080" s="17">
        <v>0.21133327963766188</v>
      </c>
      <c r="L1080" s="17">
        <v>-1.0000000000000011</v>
      </c>
      <c r="M1080" s="17">
        <v>-1.0000000000000011</v>
      </c>
      <c r="N1080" s="17">
        <v>4.2266655927532391</v>
      </c>
      <c r="O1080" s="17">
        <v>17.62446422291745</v>
      </c>
      <c r="P1080" s="17">
        <v>-1.0134189737638533</v>
      </c>
      <c r="Q1080" s="17">
        <v>3.8599056705605417</v>
      </c>
      <c r="R1080" s="17">
        <v>1.1101480698049153</v>
      </c>
      <c r="S1080" s="17">
        <v>0.33333333333333376</v>
      </c>
      <c r="T1080" s="17">
        <v>0.39879266642656214</v>
      </c>
      <c r="U1080" s="17">
        <v>0.15343903133768891</v>
      </c>
      <c r="V1080" s="17">
        <v>-4.2126546807765564E-3</v>
      </c>
      <c r="W1080" s="17">
        <v>26.800763871165856</v>
      </c>
      <c r="X1080" s="17">
        <v>1.1513151425184243</v>
      </c>
      <c r="Y1080" s="17">
        <v>-1.0000000000000011</v>
      </c>
      <c r="Z1080" s="17">
        <v>-1.0000000000000011</v>
      </c>
      <c r="AA1080" s="17">
        <v>72.079707159907997</v>
      </c>
      <c r="AB1080" s="17">
        <v>0.29872623064767745</v>
      </c>
      <c r="AC1080" s="17">
        <v>0.31494580780601755</v>
      </c>
      <c r="AD1080" s="17">
        <v>0.26970386592505008</v>
      </c>
      <c r="AE1080" s="17">
        <v>44.168795218937248</v>
      </c>
      <c r="AF1080" s="17">
        <v>1</v>
      </c>
      <c r="AG1080" s="17">
        <v>-1.0000000000000011</v>
      </c>
      <c r="AH1080" s="17">
        <v>-1.0000000000000011</v>
      </c>
      <c r="AI1080" s="17">
        <v>1.5374246532107382E-2</v>
      </c>
      <c r="AJ1080" s="17">
        <v>-4.2126546807765564E-3</v>
      </c>
      <c r="AK1080" s="17">
        <v>0.64570652269821494</v>
      </c>
      <c r="AL1080" s="17">
        <v>0.30825227534784183</v>
      </c>
      <c r="AM1080" s="17">
        <v>2.8523475127971109E-2</v>
      </c>
      <c r="AN1080" s="17">
        <v>0.33208856171181955</v>
      </c>
      <c r="AO1080" s="17">
        <v>3.9416194916903504</v>
      </c>
      <c r="AP1080" s="17">
        <v>9.8434754195347001</v>
      </c>
      <c r="AQ1080" s="17">
        <v>39.480760649425569</v>
      </c>
      <c r="AR1080" s="17">
        <v>0.8813523764168083</v>
      </c>
      <c r="AS1080" s="17">
        <v>1.3626484221560862</v>
      </c>
      <c r="AT1080" s="17">
        <v>-1.0000000000000011</v>
      </c>
      <c r="AU1080" s="17">
        <v>-1.0000000000000011</v>
      </c>
      <c r="AV1080" s="17">
        <v>1.0025637834021195</v>
      </c>
      <c r="AW1080" s="17">
        <v>99.547646802360177</v>
      </c>
      <c r="AX1080" s="17">
        <v>99.43386626492466</v>
      </c>
      <c r="AY1080" s="17">
        <v>0.14870625841760626</v>
      </c>
      <c r="AZ1080" s="17">
        <v>6.5050413328716887</v>
      </c>
      <c r="BA1080" s="22">
        <v>1495.4889967133131</v>
      </c>
      <c r="CU1080" t="e">
        <v>#N/A</v>
      </c>
      <c r="CV1080" t="e">
        <v>#N/A</v>
      </c>
    </row>
    <row r="1081" spans="1:100" x14ac:dyDescent="0.25">
      <c r="A1081">
        <v>2998</v>
      </c>
      <c r="B1081" t="s">
        <v>1483</v>
      </c>
      <c r="C1081" s="22">
        <v>3</v>
      </c>
      <c r="D1081" s="17">
        <v>4.7091966279581232</v>
      </c>
      <c r="E1081" s="17">
        <v>-0.37410975913789057</v>
      </c>
      <c r="F1081" s="17">
        <v>-0.10784297194117232</v>
      </c>
      <c r="G1081" s="17">
        <v>-0.21359719691268306</v>
      </c>
      <c r="H1081" s="17">
        <v>2.9011372768082255E-2</v>
      </c>
      <c r="I1081" s="17">
        <v>0</v>
      </c>
      <c r="J1081" s="17">
        <v>1.7406823660849342</v>
      </c>
      <c r="K1081" s="17">
        <v>2.9011372768082255E-2</v>
      </c>
      <c r="L1081" s="17">
        <v>-0.99999999999999944</v>
      </c>
      <c r="M1081" s="17">
        <v>-0.99999999999999944</v>
      </c>
      <c r="N1081" s="17">
        <v>0.58022745536164511</v>
      </c>
      <c r="O1081" s="17">
        <v>6.2362817971303768</v>
      </c>
      <c r="P1081" s="17">
        <v>2.5053879685822236</v>
      </c>
      <c r="Q1081" s="17">
        <v>-0.10809997570687588</v>
      </c>
      <c r="R1081" s="17">
        <v>0.14589453206521116</v>
      </c>
      <c r="S1081" s="17">
        <v>0.33333333333333337</v>
      </c>
      <c r="T1081" s="17">
        <v>0.35980686452510124</v>
      </c>
      <c r="U1081" s="17">
        <v>-7.9870878413224988E-2</v>
      </c>
      <c r="V1081" s="17">
        <v>-1.0293616961557575E-2</v>
      </c>
      <c r="W1081" s="17">
        <v>22.958573188622776</v>
      </c>
      <c r="X1081" s="17">
        <v>0.30092506755473336</v>
      </c>
      <c r="Y1081" s="17">
        <v>-0.99999999999999944</v>
      </c>
      <c r="Z1081" s="17">
        <v>-0.99999999999999944</v>
      </c>
      <c r="AA1081" s="17">
        <v>48.158791742218121</v>
      </c>
      <c r="AB1081" s="17">
        <v>0.2378509855349715</v>
      </c>
      <c r="AC1081" s="17">
        <v>4.2865237704351522E-2</v>
      </c>
      <c r="AD1081" s="17">
        <v>0.22037025719127898</v>
      </c>
      <c r="AE1081" s="17">
        <v>25.054324021530121</v>
      </c>
      <c r="AF1081" s="17">
        <v>0.66666666666666663</v>
      </c>
      <c r="AG1081" s="17">
        <v>-0.99999999999999944</v>
      </c>
      <c r="AH1081" s="17">
        <v>-0.99999999999999944</v>
      </c>
      <c r="AI1081" s="17">
        <v>0</v>
      </c>
      <c r="AJ1081" s="17">
        <v>-1.0293616961557575E-2</v>
      </c>
      <c r="AK1081" s="17">
        <v>0.2559905529394515</v>
      </c>
      <c r="AL1081" s="17">
        <v>-0.13375036874528745</v>
      </c>
      <c r="AM1081" s="17">
        <v>-3.0014250459555386E-2</v>
      </c>
      <c r="AN1081" s="17">
        <v>-3.991433434300018E-2</v>
      </c>
      <c r="AO1081" s="17">
        <v>0.5295965032083727</v>
      </c>
      <c r="AP1081" s="17">
        <v>-1.6666102023014417</v>
      </c>
      <c r="AQ1081" s="17">
        <v>24.699255554707715</v>
      </c>
      <c r="AR1081" s="17">
        <v>0.60297570248365173</v>
      </c>
      <c r="AS1081" s="17">
        <v>0.32993644032281566</v>
      </c>
      <c r="AT1081" s="17">
        <v>-0.99999999999999944</v>
      </c>
      <c r="AU1081" s="17">
        <v>-0.99999999999999944</v>
      </c>
      <c r="AV1081" s="17">
        <v>-6.7702664847471866E-2</v>
      </c>
      <c r="AW1081" s="17">
        <v>52.72846333704706</v>
      </c>
      <c r="AX1081" s="17">
        <v>51.699101640891307</v>
      </c>
      <c r="AY1081" s="17">
        <v>-4.3233452192573E-3</v>
      </c>
      <c r="AZ1081" s="17">
        <v>-38.534494564285637</v>
      </c>
      <c r="BA1081" s="22">
        <v>1349.8403401290022</v>
      </c>
      <c r="CU1081" t="e">
        <v>#N/A</v>
      </c>
      <c r="CV1081" t="e">
        <v>#N/A</v>
      </c>
    </row>
    <row r="1082" spans="1:100" x14ac:dyDescent="0.25">
      <c r="A1082">
        <v>3000</v>
      </c>
      <c r="B1082" t="s">
        <v>1484</v>
      </c>
      <c r="C1082" s="22">
        <v>3</v>
      </c>
      <c r="D1082" s="17">
        <v>4.1970743642497039</v>
      </c>
      <c r="E1082" s="17">
        <v>-0.14702141725425227</v>
      </c>
      <c r="F1082" s="17">
        <v>0.39887947756922176</v>
      </c>
      <c r="G1082" s="17">
        <v>0.35119563295301814</v>
      </c>
      <c r="H1082" s="17">
        <v>0.37719581265224694</v>
      </c>
      <c r="I1082" s="17">
        <v>-1.5633721032577576E-2</v>
      </c>
      <c r="J1082" s="17">
        <v>21.693725497180147</v>
      </c>
      <c r="K1082" s="17">
        <v>0.36156209161966935</v>
      </c>
      <c r="L1082" s="17">
        <v>-1.0000000000000009</v>
      </c>
      <c r="M1082" s="17">
        <v>-1.0000000000000009</v>
      </c>
      <c r="N1082" s="17">
        <v>7.2312418323933887</v>
      </c>
      <c r="O1082" s="17">
        <v>26.241995494382884</v>
      </c>
      <c r="P1082" s="17">
        <v>-1.8151658983182737</v>
      </c>
      <c r="Q1082" s="17">
        <v>-0.22559112132208842</v>
      </c>
      <c r="R1082" s="17">
        <v>-0.1717738328223645</v>
      </c>
      <c r="S1082" s="17">
        <v>0.33418741965931925</v>
      </c>
      <c r="T1082" s="17">
        <v>0.37933141321476982</v>
      </c>
      <c r="U1082" s="17">
        <v>0.5560841972031243</v>
      </c>
      <c r="V1082" s="17">
        <v>6.6199816527544317E-3</v>
      </c>
      <c r="W1082" s="17">
        <v>36.586436804411967</v>
      </c>
      <c r="X1082" s="17">
        <v>2.6620114998648812</v>
      </c>
      <c r="Y1082" s="17">
        <v>-1.0000000000000009</v>
      </c>
      <c r="Z1082" s="17">
        <v>-1.0000000000000009</v>
      </c>
      <c r="AA1082" s="17">
        <v>73.509724444048672</v>
      </c>
      <c r="AB1082" s="17">
        <v>0.29591601656552152</v>
      </c>
      <c r="AC1082" s="17">
        <v>0.26766041148182851</v>
      </c>
      <c r="AD1082" s="17">
        <v>0.17832480140183146</v>
      </c>
      <c r="AE1082" s="17">
        <v>37.095061472459101</v>
      </c>
      <c r="AF1082" s="17">
        <v>0.83333333333333337</v>
      </c>
      <c r="AG1082" s="17">
        <v>-1.0000000000000009</v>
      </c>
      <c r="AH1082" s="17">
        <v>-1.0000000000000009</v>
      </c>
      <c r="AI1082" s="17">
        <v>0</v>
      </c>
      <c r="AJ1082" s="17">
        <v>6.6199816527544317E-3</v>
      </c>
      <c r="AK1082" s="17">
        <v>0.22203612091249744</v>
      </c>
      <c r="AL1082" s="17">
        <v>0.20537076920155778</v>
      </c>
      <c r="AM1082" s="17">
        <v>0.2821285181004054</v>
      </c>
      <c r="AN1082" s="17">
        <v>0.17288168101575191</v>
      </c>
      <c r="AO1082" s="17">
        <v>8.1633935570726219</v>
      </c>
      <c r="AP1082" s="17">
        <v>5.3488958714015888</v>
      </c>
      <c r="AQ1082" s="17">
        <v>58.280162301592128</v>
      </c>
      <c r="AR1082" s="17">
        <v>1.2762230117299675</v>
      </c>
      <c r="AS1082" s="17">
        <v>3.0235735914845501</v>
      </c>
      <c r="AT1082" s="17">
        <v>-1.0000000000000009</v>
      </c>
      <c r="AU1082" s="17">
        <v>-1.0000000000000009</v>
      </c>
      <c r="AV1082" s="17">
        <v>0.17942180013065365</v>
      </c>
      <c r="AW1082" s="17">
        <v>105.10061580983317</v>
      </c>
      <c r="AX1082" s="17">
        <v>105.76261397510861</v>
      </c>
      <c r="AY1082" s="17">
        <v>0.24010073233612383</v>
      </c>
      <c r="AZ1082" s="17">
        <v>18.013531613417111</v>
      </c>
      <c r="BA1082" s="22">
        <v>1454.8134525141463</v>
      </c>
      <c r="CU1082" t="e">
        <v>#N/A</v>
      </c>
      <c r="CV1082" t="e">
        <v>#N/A</v>
      </c>
    </row>
    <row r="1083" spans="1:100" x14ac:dyDescent="0.25">
      <c r="A1083">
        <v>3003</v>
      </c>
      <c r="B1083" t="s">
        <v>1485</v>
      </c>
      <c r="C1083" s="22">
        <v>3</v>
      </c>
      <c r="D1083" s="17">
        <v>6.0245127017262075</v>
      </c>
      <c r="E1083" s="17">
        <v>-0.15834205403650153</v>
      </c>
      <c r="F1083" s="17">
        <v>2.838489845380026</v>
      </c>
      <c r="G1083" s="17">
        <v>2.7875604812341863</v>
      </c>
      <c r="H1083" s="17">
        <v>0.32548841890909197</v>
      </c>
      <c r="I1083" s="17">
        <v>0</v>
      </c>
      <c r="J1083" s="17">
        <v>19.52930513454552</v>
      </c>
      <c r="K1083" s="17">
        <v>0.32548841890909197</v>
      </c>
      <c r="L1083" s="17">
        <v>-1.0000000000000013</v>
      </c>
      <c r="M1083" s="17">
        <v>-1.0000000000000013</v>
      </c>
      <c r="N1083" s="17">
        <v>6.5097683781818398</v>
      </c>
      <c r="O1083" s="17">
        <v>28.341378317505903</v>
      </c>
      <c r="P1083" s="17">
        <v>-0.46360397456835767</v>
      </c>
      <c r="Q1083" s="17">
        <v>-3.4695163270585696</v>
      </c>
      <c r="R1083" s="17">
        <v>-1.1170119511931174</v>
      </c>
      <c r="S1083" s="17">
        <v>0.33333333333333398</v>
      </c>
      <c r="T1083" s="17">
        <v>0.32753519775758394</v>
      </c>
      <c r="U1083" s="17">
        <v>0.40904777445087864</v>
      </c>
      <c r="V1083" s="17">
        <v>2.8493666637124757E-2</v>
      </c>
      <c r="W1083" s="17">
        <v>30.916862130793159</v>
      </c>
      <c r="X1083" s="17">
        <v>2.136735074232337</v>
      </c>
      <c r="Y1083" s="17">
        <v>-1.0000000000000013</v>
      </c>
      <c r="Z1083" s="17">
        <v>-1.0000000000000013</v>
      </c>
      <c r="AA1083" s="17">
        <v>42.374884986614717</v>
      </c>
      <c r="AB1083" s="17">
        <v>9.2552666714822554E-2</v>
      </c>
      <c r="AC1083" s="17">
        <v>3.6840459578487535E-2</v>
      </c>
      <c r="AD1083" s="17">
        <v>0.12210756984698279</v>
      </c>
      <c r="AE1083" s="17">
        <v>12.575034807014648</v>
      </c>
      <c r="AF1083" s="17">
        <v>0.66666666666666663</v>
      </c>
      <c r="AG1083" s="17">
        <v>-1.0000000000000013</v>
      </c>
      <c r="AH1083" s="17">
        <v>-1.0000000000000013</v>
      </c>
      <c r="AI1083" s="17">
        <v>9.2011158158591344E-2</v>
      </c>
      <c r="AJ1083" s="17">
        <v>2.8493666637124757E-2</v>
      </c>
      <c r="AK1083" s="17">
        <v>-0.13143689296571742</v>
      </c>
      <c r="AL1083" s="17">
        <v>0.11756109274913477</v>
      </c>
      <c r="AM1083" s="17">
        <v>0.11516423469293553</v>
      </c>
      <c r="AN1083" s="17">
        <v>0.11957060088889987</v>
      </c>
      <c r="AO1083" s="17">
        <v>2.2219214024948006</v>
      </c>
      <c r="AP1083" s="17">
        <v>3.5770704859681697</v>
      </c>
      <c r="AQ1083" s="17">
        <v>50.44616726533868</v>
      </c>
      <c r="AR1083" s="17">
        <v>1.0984099721789204</v>
      </c>
      <c r="AS1083" s="17">
        <v>2.4622234931414302</v>
      </c>
      <c r="AT1083" s="17">
        <v>-1.0000000000000013</v>
      </c>
      <c r="AU1083" s="17">
        <v>-1.0000000000000013</v>
      </c>
      <c r="AV1083" s="17">
        <v>1.6705485300410694</v>
      </c>
      <c r="AW1083" s="17">
        <v>74.293333790088752</v>
      </c>
      <c r="AX1083" s="17">
        <v>78.982923616973068</v>
      </c>
      <c r="AY1083" s="17">
        <v>0.29506348619052131</v>
      </c>
      <c r="AZ1083" s="17">
        <v>35.767810692730542</v>
      </c>
      <c r="BA1083" s="22">
        <v>1525.0795829687811</v>
      </c>
      <c r="CU1083" t="e">
        <v>#N/A</v>
      </c>
      <c r="CV1083" t="e">
        <v>#N/A</v>
      </c>
    </row>
    <row r="1084" spans="1:100" x14ac:dyDescent="0.25">
      <c r="A1084">
        <v>3004</v>
      </c>
      <c r="B1084" t="s">
        <v>1486</v>
      </c>
      <c r="C1084" s="22">
        <v>3</v>
      </c>
      <c r="D1084" s="17">
        <v>-0.21133632341939573</v>
      </c>
      <c r="E1084" s="17">
        <v>-4.7201807373030286E-2</v>
      </c>
      <c r="F1084" s="17">
        <v>2.6167200755053306E-2</v>
      </c>
      <c r="G1084" s="17">
        <v>5.1874756792893981E-2</v>
      </c>
      <c r="H1084" s="17">
        <v>7.6822791153740119E-2</v>
      </c>
      <c r="I1084" s="17">
        <v>0</v>
      </c>
      <c r="J1084" s="17">
        <v>4.6093674692244067</v>
      </c>
      <c r="K1084" s="17">
        <v>7.6822791153740119E-2</v>
      </c>
      <c r="L1084" s="17">
        <v>-0.99999999999999867</v>
      </c>
      <c r="M1084" s="17">
        <v>-0.99999999999999867</v>
      </c>
      <c r="N1084" s="17">
        <v>1.5364558230748033</v>
      </c>
      <c r="O1084" s="17">
        <v>4.4499059025979042</v>
      </c>
      <c r="P1084" s="17">
        <v>-7.6053331446816558E-2</v>
      </c>
      <c r="Q1084" s="17">
        <v>-0.22544378414816346</v>
      </c>
      <c r="R1084" s="17">
        <v>-5.8323402732855689E-2</v>
      </c>
      <c r="S1084" s="17">
        <v>0.33319325588911269</v>
      </c>
      <c r="T1084" s="17">
        <v>0.17701392896682125</v>
      </c>
      <c r="U1084" s="17">
        <v>6.6711966290824279E-2</v>
      </c>
      <c r="V1084" s="17">
        <v>-3.6640606259748777E-2</v>
      </c>
      <c r="W1084" s="17">
        <v>18.538230149330779</v>
      </c>
      <c r="X1084" s="17">
        <v>0.30213695701684734</v>
      </c>
      <c r="Y1084" s="17">
        <v>-0.99999999999999867</v>
      </c>
      <c r="Z1084" s="17">
        <v>-0.99999999999999867</v>
      </c>
      <c r="AA1084" s="17">
        <v>30.113406372717911</v>
      </c>
      <c r="AB1084" s="17">
        <v>-3.5051088089153561E-2</v>
      </c>
      <c r="AC1084" s="17">
        <v>2.2227986072316568E-2</v>
      </c>
      <c r="AD1084" s="17">
        <v>0.2454930945392364</v>
      </c>
      <c r="AE1084" s="17">
        <v>11.633499626119985</v>
      </c>
      <c r="AF1084" s="17">
        <v>0.3</v>
      </c>
      <c r="AG1084" s="17">
        <v>-0.99999999999999867</v>
      </c>
      <c r="AH1084" s="17">
        <v>-0.99999999999999867</v>
      </c>
      <c r="AI1084" s="17">
        <v>0</v>
      </c>
      <c r="AJ1084" s="17">
        <v>-3.6640606259748777E-2</v>
      </c>
      <c r="AK1084" s="17">
        <v>0.40176962742987699</v>
      </c>
      <c r="AL1084" s="17">
        <v>-4.9100648643913294E-2</v>
      </c>
      <c r="AM1084" s="17">
        <v>-0.14394116637913959</v>
      </c>
      <c r="AN1084" s="17">
        <v>5.134051022961026E-2</v>
      </c>
      <c r="AO1084" s="17">
        <v>-1.589681022329106</v>
      </c>
      <c r="AP1084" s="17">
        <v>1.0380095125206892</v>
      </c>
      <c r="AQ1084" s="17">
        <v>23.147597618555189</v>
      </c>
      <c r="AR1084" s="17">
        <v>0.54027854488700944</v>
      </c>
      <c r="AS1084" s="17">
        <v>0.3789597481705872</v>
      </c>
      <c r="AT1084" s="17">
        <v>-0.99999999999999867</v>
      </c>
      <c r="AU1084" s="17">
        <v>-0.99999999999999867</v>
      </c>
      <c r="AV1084" s="17">
        <v>-6.4486459399616704E-3</v>
      </c>
      <c r="AW1084" s="17">
        <v>35.60132178783649</v>
      </c>
      <c r="AX1084" s="17">
        <v>31.93726116186161</v>
      </c>
      <c r="AY1084" s="17">
        <v>0.23805331111270725</v>
      </c>
      <c r="AZ1084" s="17">
        <v>18.153224089260863</v>
      </c>
      <c r="BA1084" s="22">
        <v>1434.004677493346</v>
      </c>
      <c r="CU1084" t="e">
        <v>#N/A</v>
      </c>
      <c r="CV1084" t="e">
        <v>#N/A</v>
      </c>
    </row>
    <row r="1085" spans="1:100" x14ac:dyDescent="0.25">
      <c r="A1085">
        <v>3005</v>
      </c>
      <c r="B1085" t="s">
        <v>1487</v>
      </c>
      <c r="C1085" s="22">
        <v>3</v>
      </c>
      <c r="D1085" s="17">
        <v>5.2664995323245201</v>
      </c>
      <c r="E1085" s="17">
        <v>0.52225489920327006</v>
      </c>
      <c r="F1085" s="17">
        <v>0.23367878707566542</v>
      </c>
      <c r="G1085" s="17">
        <v>0.3806494646832469</v>
      </c>
      <c r="H1085" s="17">
        <v>0.60547146451215506</v>
      </c>
      <c r="I1085" s="17">
        <v>0</v>
      </c>
      <c r="J1085" s="17">
        <v>36.328287870729326</v>
      </c>
      <c r="K1085" s="17">
        <v>0.60547146451215506</v>
      </c>
      <c r="L1085" s="17">
        <v>-0.99999999999999689</v>
      </c>
      <c r="M1085" s="17">
        <v>-0.99999999999999689</v>
      </c>
      <c r="N1085" s="17">
        <v>12.109429290243108</v>
      </c>
      <c r="O1085" s="17">
        <v>41.975436867737052</v>
      </c>
      <c r="P1085" s="17">
        <v>3.9155508204606173</v>
      </c>
      <c r="Q1085" s="17">
        <v>-0.25428178403709356</v>
      </c>
      <c r="R1085" s="17">
        <v>0.33557544757352831</v>
      </c>
      <c r="S1085" s="17">
        <v>0.3333333333333327</v>
      </c>
      <c r="T1085" s="17">
        <v>0.36531035401729295</v>
      </c>
      <c r="U1085" s="17">
        <v>0.69837285948936823</v>
      </c>
      <c r="V1085" s="17">
        <v>2.7223782602244853E-3</v>
      </c>
      <c r="W1085" s="17">
        <v>31.770698423522521</v>
      </c>
      <c r="X1085" s="17">
        <v>2.9164472533080885</v>
      </c>
      <c r="Y1085" s="17">
        <v>-0.99999999999999689</v>
      </c>
      <c r="Z1085" s="17">
        <v>-0.99999999999999689</v>
      </c>
      <c r="AA1085" s="17">
        <v>88.916979923718372</v>
      </c>
      <c r="AB1085" s="17">
        <v>0.55546820650948481</v>
      </c>
      <c r="AC1085" s="17">
        <v>0.28753036236316593</v>
      </c>
      <c r="AD1085" s="17">
        <v>0.29321555217979556</v>
      </c>
      <c r="AE1085" s="17">
        <v>56.810706052622322</v>
      </c>
      <c r="AF1085" s="17">
        <v>0.93333333333333335</v>
      </c>
      <c r="AG1085" s="17">
        <v>-0.99999999999999689</v>
      </c>
      <c r="AH1085" s="17">
        <v>-0.99999999999999689</v>
      </c>
      <c r="AI1085" s="17">
        <v>-1.6960599867610537E-3</v>
      </c>
      <c r="AJ1085" s="17">
        <v>2.7223782602244853E-3</v>
      </c>
      <c r="AK1085" s="17">
        <v>0.31589895312930311</v>
      </c>
      <c r="AL1085" s="17">
        <v>-5.2740381975135066E-2</v>
      </c>
      <c r="AM1085" s="17">
        <v>7.7309520777853163E-2</v>
      </c>
      <c r="AN1085" s="17">
        <v>0.17332662440430391</v>
      </c>
      <c r="AO1085" s="17">
        <v>3.5122327850928423</v>
      </c>
      <c r="AP1085" s="17">
        <v>4.0694637002319229</v>
      </c>
      <c r="AQ1085" s="17">
        <v>68.098986294251844</v>
      </c>
      <c r="AR1085" s="17">
        <v>1.399738925100217</v>
      </c>
      <c r="AS1085" s="17">
        <v>3.5219187178202396</v>
      </c>
      <c r="AT1085" s="17">
        <v>-0.99999999999999689</v>
      </c>
      <c r="AU1085" s="17">
        <v>-0.99999999999999689</v>
      </c>
      <c r="AV1085" s="17">
        <v>0.71622491225677509</v>
      </c>
      <c r="AW1085" s="17">
        <v>134.96188049168734</v>
      </c>
      <c r="AX1085" s="17">
        <v>135.20019711797457</v>
      </c>
      <c r="AY1085" s="17">
        <v>0.60325859489384615</v>
      </c>
      <c r="AZ1085" s="17">
        <v>53.460324850386939</v>
      </c>
      <c r="BA1085" s="22">
        <v>1643.128332553471</v>
      </c>
      <c r="CU1085" t="e">
        <v>#N/A</v>
      </c>
      <c r="CV1085" t="e">
        <v>#N/A</v>
      </c>
    </row>
    <row r="1086" spans="1:100" x14ac:dyDescent="0.25">
      <c r="A1086">
        <v>3006</v>
      </c>
      <c r="B1086" t="s">
        <v>1488</v>
      </c>
      <c r="C1086" s="22">
        <v>3</v>
      </c>
      <c r="D1086" s="17">
        <v>5.3163734142257137</v>
      </c>
      <c r="E1086" s="17">
        <v>-0.18638214488713215</v>
      </c>
      <c r="F1086" s="17">
        <v>1.0082023528431767</v>
      </c>
      <c r="G1086" s="17">
        <v>0.95047465444641321</v>
      </c>
      <c r="H1086" s="17">
        <v>0.44915776631106236</v>
      </c>
      <c r="I1086" s="17">
        <v>-1.6090383718892508E-2</v>
      </c>
      <c r="J1086" s="17">
        <v>25.98404295553021</v>
      </c>
      <c r="K1086" s="17">
        <v>0.43306738259216987</v>
      </c>
      <c r="L1086" s="17">
        <v>-1.0000000000000016</v>
      </c>
      <c r="M1086" s="17">
        <v>-1.0000000000000016</v>
      </c>
      <c r="N1086" s="17">
        <v>8.6613476518433998</v>
      </c>
      <c r="O1086" s="17">
        <v>32.250891024202346</v>
      </c>
      <c r="P1086" s="17">
        <v>1.6189935728071847</v>
      </c>
      <c r="Q1086" s="17">
        <v>-0.82981626654500973</v>
      </c>
      <c r="R1086" s="17">
        <v>-0.16773505586333756</v>
      </c>
      <c r="S1086" s="17">
        <v>0.33333333333333398</v>
      </c>
      <c r="T1086" s="17">
        <v>0.33333333333333398</v>
      </c>
      <c r="U1086" s="17">
        <v>0.20954648156424344</v>
      </c>
      <c r="V1086" s="17">
        <v>-2.5862966735566987E-2</v>
      </c>
      <c r="W1086" s="17">
        <v>16.691311956126977</v>
      </c>
      <c r="X1086" s="17">
        <v>0.9166074099180701</v>
      </c>
      <c r="Y1086" s="17">
        <v>-1.0000000000000016</v>
      </c>
      <c r="Z1086" s="17">
        <v>-1.0000000000000016</v>
      </c>
      <c r="AA1086" s="17">
        <v>49.006198846177661</v>
      </c>
      <c r="AB1086" s="17">
        <v>0.37267782489154383</v>
      </c>
      <c r="AC1086" s="17">
        <v>-8.6008945747055282E-2</v>
      </c>
      <c r="AD1086" s="17">
        <v>0.36298355977379165</v>
      </c>
      <c r="AE1086" s="17">
        <v>32.48262194591404</v>
      </c>
      <c r="AF1086" s="17">
        <v>0.77777777777777779</v>
      </c>
      <c r="AG1086" s="17">
        <v>-1.0000000000000016</v>
      </c>
      <c r="AH1086" s="17">
        <v>-1.0000000000000016</v>
      </c>
      <c r="AI1086" s="17">
        <v>2.0791543243506318E-2</v>
      </c>
      <c r="AJ1086" s="17">
        <v>-2.5862966735566987E-2</v>
      </c>
      <c r="AK1086" s="17">
        <v>0.19998969031351985</v>
      </c>
      <c r="AL1086" s="17">
        <v>-3.2379603374593828E-2</v>
      </c>
      <c r="AM1086" s="17">
        <v>0.30098311582560366</v>
      </c>
      <c r="AN1086" s="17">
        <v>0.4868700844649409</v>
      </c>
      <c r="AO1086" s="17">
        <v>8.5245263472076918</v>
      </c>
      <c r="AP1086" s="17">
        <v>12.009854094750557</v>
      </c>
      <c r="AQ1086" s="17">
        <v>42.675354911657166</v>
      </c>
      <c r="AR1086" s="17">
        <v>0.85035018149534358</v>
      </c>
      <c r="AS1086" s="17">
        <v>1.349674792510239</v>
      </c>
      <c r="AT1086" s="17">
        <v>-1.0000000000000016</v>
      </c>
      <c r="AU1086" s="17">
        <v>-1.0000000000000016</v>
      </c>
      <c r="AV1086" s="17">
        <v>0.78273959858307596</v>
      </c>
      <c r="AW1086" s="17">
        <v>93.266943965130551</v>
      </c>
      <c r="AX1086" s="17">
        <v>91.096478156443979</v>
      </c>
      <c r="AY1086" s="17">
        <v>2.7529912283927652E-2</v>
      </c>
      <c r="AZ1086" s="17">
        <v>14.949059624021524</v>
      </c>
      <c r="BA1086" s="22">
        <v>1504.0910888160936</v>
      </c>
      <c r="CU1086" t="e">
        <v>#N/A</v>
      </c>
      <c r="CV1086" t="e">
        <v>#N/A</v>
      </c>
    </row>
    <row r="1087" spans="1:100" x14ac:dyDescent="0.25">
      <c r="A1087">
        <v>3007</v>
      </c>
      <c r="B1087" t="s">
        <v>1489</v>
      </c>
      <c r="C1087" s="22">
        <v>3</v>
      </c>
      <c r="D1087" s="17">
        <v>6.2277676457922677</v>
      </c>
      <c r="E1087" s="17">
        <v>5.6289522022281817E-4</v>
      </c>
      <c r="F1087" s="17">
        <v>0.39360822224994668</v>
      </c>
      <c r="G1087" s="17">
        <v>0.39360822224994668</v>
      </c>
      <c r="H1087" s="17">
        <v>9.9789997125243432E-2</v>
      </c>
      <c r="I1087" s="17">
        <v>0</v>
      </c>
      <c r="J1087" s="17">
        <v>5.9873998275146105</v>
      </c>
      <c r="K1087" s="17">
        <v>9.9789997125243432E-2</v>
      </c>
      <c r="L1087" s="17">
        <v>-0.99999999999999989</v>
      </c>
      <c r="M1087" s="17">
        <v>-0.99999999999999989</v>
      </c>
      <c r="N1087" s="17">
        <v>1.9957999425048674</v>
      </c>
      <c r="O1087" s="17">
        <v>12.608775695556815</v>
      </c>
      <c r="P1087" s="17">
        <v>0.29824072816692915</v>
      </c>
      <c r="Q1087" s="17">
        <v>2.4620876170554729</v>
      </c>
      <c r="R1087" s="17">
        <v>0.85894142355091829</v>
      </c>
      <c r="S1087" s="17">
        <v>0.33333333333333354</v>
      </c>
      <c r="T1087" s="17">
        <v>0.30864649338378719</v>
      </c>
      <c r="U1087" s="17">
        <v>0.6447575416944068</v>
      </c>
      <c r="V1087" s="17">
        <v>8.9679189881935444E-3</v>
      </c>
      <c r="W1087" s="17">
        <v>47.83661161097907</v>
      </c>
      <c r="X1087" s="17">
        <v>3.1526244669033821</v>
      </c>
      <c r="Y1087" s="17">
        <v>-0.99999999999999989</v>
      </c>
      <c r="Z1087" s="17">
        <v>-0.99999999999999989</v>
      </c>
      <c r="AA1087" s="17">
        <v>110.35309531630274</v>
      </c>
      <c r="AB1087" s="17">
        <v>0.71662130041827476</v>
      </c>
      <c r="AC1087" s="17">
        <v>0.30069115772727056</v>
      </c>
      <c r="AD1087" s="17">
        <v>0.21583838748990924</v>
      </c>
      <c r="AE1087" s="17">
        <v>61.65754228177272</v>
      </c>
      <c r="AF1087" s="17">
        <v>0.9</v>
      </c>
      <c r="AG1087" s="17">
        <v>-0.99999999999999989</v>
      </c>
      <c r="AH1087" s="17">
        <v>-0.99999999999999989</v>
      </c>
      <c r="AI1087" s="17">
        <v>-5.3681759778461246E-3</v>
      </c>
      <c r="AJ1087" s="17">
        <v>8.9679189881935444E-3</v>
      </c>
      <c r="AK1087" s="17">
        <v>-0.20725428539909807</v>
      </c>
      <c r="AL1087" s="17">
        <v>-9.2003509188284663E-2</v>
      </c>
      <c r="AM1087" s="17">
        <v>0.14528436327706598</v>
      </c>
      <c r="AN1087" s="17">
        <v>5.5790166081831627E-4</v>
      </c>
      <c r="AO1087" s="17">
        <v>2.5958376549311581</v>
      </c>
      <c r="AP1087" s="17">
        <v>-0.44607000442096512</v>
      </c>
      <c r="AQ1087" s="17">
        <v>53.82401143849372</v>
      </c>
      <c r="AR1087" s="17">
        <v>1.2957052873997208</v>
      </c>
      <c r="AS1087" s="17">
        <v>3.2524144640286248</v>
      </c>
      <c r="AT1087" s="17">
        <v>-0.99999999999999989</v>
      </c>
      <c r="AU1087" s="17">
        <v>-0.99999999999999989</v>
      </c>
      <c r="AV1087" s="17">
        <v>1.2525496458008654</v>
      </c>
      <c r="AW1087" s="17">
        <v>122.51580100743864</v>
      </c>
      <c r="AX1087" s="17">
        <v>123.30522938670107</v>
      </c>
      <c r="AY1087" s="17">
        <v>0.24623573482335906</v>
      </c>
      <c r="AZ1087" s="17">
        <v>32.074031296555013</v>
      </c>
      <c r="BA1087" s="22">
        <v>1534.8224034347168</v>
      </c>
      <c r="CU1087" t="e">
        <v>#N/A</v>
      </c>
      <c r="CV1087" t="e">
        <v>#N/A</v>
      </c>
    </row>
    <row r="1088" spans="1:100" x14ac:dyDescent="0.25">
      <c r="A1088">
        <v>3008</v>
      </c>
      <c r="B1088" t="s">
        <v>1490</v>
      </c>
      <c r="C1088" s="22">
        <v>3</v>
      </c>
      <c r="D1088" s="17">
        <v>4.9563774896636605</v>
      </c>
      <c r="E1088" s="17">
        <v>0</v>
      </c>
      <c r="F1088" s="17">
        <v>-0.98280984042442021</v>
      </c>
      <c r="G1088" s="17">
        <v>-0.98280984042442021</v>
      </c>
      <c r="H1088" s="17">
        <v>0.17337107907359597</v>
      </c>
      <c r="I1088" s="17">
        <v>0</v>
      </c>
      <c r="J1088" s="17">
        <v>10.402264744415762</v>
      </c>
      <c r="K1088" s="17">
        <v>0.17337107907359597</v>
      </c>
      <c r="L1088" s="17">
        <v>-1.0000000000000004</v>
      </c>
      <c r="M1088" s="17">
        <v>-1.0000000000000004</v>
      </c>
      <c r="N1088" s="17">
        <v>3.4674215814719203</v>
      </c>
      <c r="O1088" s="17">
        <v>14.37583239365501</v>
      </c>
      <c r="P1088" s="17">
        <v>0.56946291932632254</v>
      </c>
      <c r="Q1088" s="17">
        <v>7.5818647112316766</v>
      </c>
      <c r="R1088" s="17">
        <v>2.5517059836674223</v>
      </c>
      <c r="S1088" s="17">
        <v>0.33965426114000402</v>
      </c>
      <c r="T1088" s="17">
        <v>0.34367474213997323</v>
      </c>
      <c r="U1088" s="17">
        <v>0.44778345224340405</v>
      </c>
      <c r="V1088" s="17">
        <v>9.0368274493990833E-2</v>
      </c>
      <c r="W1088" s="17">
        <v>41.924386037751056</v>
      </c>
      <c r="X1088" s="17">
        <v>2.8536427889505833</v>
      </c>
      <c r="Y1088" s="17">
        <v>-1.0000000000000004</v>
      </c>
      <c r="Z1088" s="17">
        <v>-1.0000000000000004</v>
      </c>
      <c r="AA1088" s="17">
        <v>80.873169466600388</v>
      </c>
      <c r="AB1088" s="17">
        <v>0.54163544065373459</v>
      </c>
      <c r="AC1088" s="17">
        <v>0.19028083642852645</v>
      </c>
      <c r="AD1088" s="17">
        <v>-3.9747281786226534E-3</v>
      </c>
      <c r="AE1088" s="17">
        <v>36.397077445181921</v>
      </c>
      <c r="AF1088" s="17">
        <v>0.7857142857142857</v>
      </c>
      <c r="AG1088" s="17">
        <v>-1.0000000000000004</v>
      </c>
      <c r="AH1088" s="17">
        <v>-1.0000000000000004</v>
      </c>
      <c r="AI1088" s="17">
        <v>5.4414664968336343E-2</v>
      </c>
      <c r="AJ1088" s="17">
        <v>9.0368274493990833E-2</v>
      </c>
      <c r="AK1088" s="17">
        <v>0.4708720342852557</v>
      </c>
      <c r="AL1088" s="17">
        <v>0.11706194248789553</v>
      </c>
      <c r="AM1088" s="17">
        <v>-0.18562955390583055</v>
      </c>
      <c r="AN1088" s="17">
        <v>-0.24338780763888193</v>
      </c>
      <c r="AO1088" s="17">
        <v>-2.2863786762194853</v>
      </c>
      <c r="AP1088" s="17">
        <v>-5.4993854785325693</v>
      </c>
      <c r="AQ1088" s="17">
        <v>52.326650782166816</v>
      </c>
      <c r="AR1088" s="17">
        <v>1.2214807300173729</v>
      </c>
      <c r="AS1088" s="17">
        <v>3.027013868024178</v>
      </c>
      <c r="AT1088" s="17">
        <v>-1.0000000000000004</v>
      </c>
      <c r="AU1088" s="17">
        <v>-1.0000000000000004</v>
      </c>
      <c r="AV1088" s="17">
        <v>1.5688961432430024</v>
      </c>
      <c r="AW1088" s="17">
        <v>89.749616381722845</v>
      </c>
      <c r="AX1088" s="17">
        <v>99.87473713048864</v>
      </c>
      <c r="AY1088" s="17">
        <v>0.21099755300922529</v>
      </c>
      <c r="AZ1088" s="17">
        <v>27.73515348128533</v>
      </c>
      <c r="BA1088" s="22">
        <v>1467.749993026941</v>
      </c>
      <c r="CU1088" t="e">
        <v>#N/A</v>
      </c>
      <c r="CV1088" t="e">
        <v>#N/A</v>
      </c>
    </row>
    <row r="1089" spans="1:100" x14ac:dyDescent="0.25">
      <c r="A1089">
        <v>3009</v>
      </c>
      <c r="B1089" t="s">
        <v>1491</v>
      </c>
      <c r="C1089" s="22">
        <v>3</v>
      </c>
      <c r="D1089" s="17">
        <v>4.7449752231174793</v>
      </c>
      <c r="E1089" s="17">
        <v>-0.22821267787839461</v>
      </c>
      <c r="F1089" s="17">
        <v>-1.0881698990893314</v>
      </c>
      <c r="G1089" s="17">
        <v>-1.1779666250539074</v>
      </c>
      <c r="H1089" s="17">
        <v>-8.1654977037775744E-2</v>
      </c>
      <c r="I1089" s="17">
        <v>2.9983219344000882E-2</v>
      </c>
      <c r="J1089" s="17">
        <v>-3.1003054616264918</v>
      </c>
      <c r="K1089" s="17">
        <v>-5.167175769377489E-2</v>
      </c>
      <c r="L1089" s="17">
        <v>-1.0000000000000002</v>
      </c>
      <c r="M1089" s="17">
        <v>-1.0000000000000002</v>
      </c>
      <c r="N1089" s="17">
        <v>-1.0334351538754967</v>
      </c>
      <c r="O1089" s="17">
        <v>0.46670313643708283</v>
      </c>
      <c r="P1089" s="17">
        <v>0.11261648213101028</v>
      </c>
      <c r="Q1089" s="17">
        <v>1.6329230388677511</v>
      </c>
      <c r="R1089" s="17">
        <v>0.64947809014641422</v>
      </c>
      <c r="S1089" s="17">
        <v>0.33333333333333315</v>
      </c>
      <c r="T1089" s="17">
        <v>0.33333333333333315</v>
      </c>
      <c r="U1089" s="17">
        <v>0.21076138248707368</v>
      </c>
      <c r="V1089" s="17">
        <v>1.6096152329636872E-2</v>
      </c>
      <c r="W1089" s="17">
        <v>37.807838367086084</v>
      </c>
      <c r="X1089" s="17">
        <v>1.6579608682865576</v>
      </c>
      <c r="Y1089" s="17">
        <v>-1.0000000000000002</v>
      </c>
      <c r="Z1089" s="17">
        <v>-1.0000000000000002</v>
      </c>
      <c r="AA1089" s="17">
        <v>63.927528888500881</v>
      </c>
      <c r="AB1089" s="17">
        <v>0.16413361220947201</v>
      </c>
      <c r="AC1089" s="17">
        <v>0.26029366728944969</v>
      </c>
      <c r="AD1089" s="17">
        <v>8.4976969126446006E-2</v>
      </c>
      <c r="AE1089" s="17">
        <v>25.470212431268404</v>
      </c>
      <c r="AF1089" s="17">
        <v>0.77777777777777779</v>
      </c>
      <c r="AG1089" s="17">
        <v>-1.0000000000000002</v>
      </c>
      <c r="AH1089" s="17">
        <v>-1.0000000000000002</v>
      </c>
      <c r="AI1089" s="17">
        <v>-2.0395507945881713E-2</v>
      </c>
      <c r="AJ1089" s="17">
        <v>1.6096152329636872E-2</v>
      </c>
      <c r="AK1089" s="17">
        <v>-1.5739218527125912E-2</v>
      </c>
      <c r="AL1089" s="17">
        <v>-6.6218292729828931E-2</v>
      </c>
      <c r="AM1089" s="17">
        <v>6.1060196652729326E-2</v>
      </c>
      <c r="AN1089" s="17">
        <v>0.10400162520731382</v>
      </c>
      <c r="AO1089" s="17">
        <v>1.4478088236826026</v>
      </c>
      <c r="AP1089" s="17">
        <v>2.2689491665336998</v>
      </c>
      <c r="AQ1089" s="17">
        <v>34.707532905459594</v>
      </c>
      <c r="AR1089" s="17">
        <v>0.89352420148337741</v>
      </c>
      <c r="AS1089" s="17">
        <v>1.6062891105927841</v>
      </c>
      <c r="AT1089" s="17">
        <v>-1.0000000000000002</v>
      </c>
      <c r="AU1089" s="17">
        <v>-1.0000000000000002</v>
      </c>
      <c r="AV1089" s="17">
        <v>-0.52848853490749281</v>
      </c>
      <c r="AW1089" s="17">
        <v>66.663181191471665</v>
      </c>
      <c r="AX1089" s="17">
        <v>67.864886265517725</v>
      </c>
      <c r="AY1089" s="17">
        <v>-0.11053374924119441</v>
      </c>
      <c r="AZ1089" s="17">
        <v>-33.810410679446299</v>
      </c>
      <c r="BA1089" s="22">
        <v>1444.8142275601001</v>
      </c>
      <c r="CU1089" t="e">
        <v>#N/A</v>
      </c>
      <c r="CV1089" t="e">
        <v>#N/A</v>
      </c>
    </row>
    <row r="1090" spans="1:100" x14ac:dyDescent="0.25">
      <c r="A1090">
        <v>3010</v>
      </c>
      <c r="B1090" t="s">
        <v>1492</v>
      </c>
      <c r="C1090" s="22">
        <v>3</v>
      </c>
      <c r="D1090" s="17">
        <v>5.1697416755439463</v>
      </c>
      <c r="E1090" s="17">
        <v>0</v>
      </c>
      <c r="F1090" s="17">
        <v>-0.21679190722197134</v>
      </c>
      <c r="G1090" s="17">
        <v>-0.21679190722197134</v>
      </c>
      <c r="H1090" s="17">
        <v>0.26563688613292297</v>
      </c>
      <c r="I1090" s="17">
        <v>0</v>
      </c>
      <c r="J1090" s="17">
        <v>15.938213167975373</v>
      </c>
      <c r="K1090" s="17">
        <v>0.26563688613292297</v>
      </c>
      <c r="L1090" s="17">
        <v>-1.0000000000000004</v>
      </c>
      <c r="M1090" s="17">
        <v>-1.0000000000000004</v>
      </c>
      <c r="N1090" s="17">
        <v>5.3127377226584569</v>
      </c>
      <c r="O1090" s="17">
        <v>20.891162936297327</v>
      </c>
      <c r="P1090" s="17">
        <v>1.0927496705492252E-2</v>
      </c>
      <c r="Q1090" s="17">
        <v>0.52451063197612113</v>
      </c>
      <c r="R1090" s="17">
        <v>9.5609569205287251E-2</v>
      </c>
      <c r="S1090" s="17">
        <v>0.33333333333333337</v>
      </c>
      <c r="T1090" s="17">
        <v>0.22153078809018151</v>
      </c>
      <c r="U1090" s="17">
        <v>-0.3848602051329546</v>
      </c>
      <c r="V1090" s="17">
        <v>1.4432399885083051E-2</v>
      </c>
      <c r="W1090" s="17">
        <v>-3.2480227982911769</v>
      </c>
      <c r="X1090" s="17">
        <v>-1.2743000376954414</v>
      </c>
      <c r="Y1090" s="17">
        <v>-1.0000000000000004</v>
      </c>
      <c r="Z1090" s="17">
        <v>-1.0000000000000004</v>
      </c>
      <c r="AA1090" s="17">
        <v>40.921316013584793</v>
      </c>
      <c r="AB1090" s="17">
        <v>1.4463327097474431E-2</v>
      </c>
      <c r="AC1090" s="17">
        <v>0.45585275986753349</v>
      </c>
      <c r="AD1090" s="17">
        <v>0.41115849788840586</v>
      </c>
      <c r="AE1090" s="17">
        <v>44.073729242670673</v>
      </c>
      <c r="AF1090" s="17">
        <v>0.6428571428571429</v>
      </c>
      <c r="AG1090" s="17">
        <v>-1.0000000000000004</v>
      </c>
      <c r="AH1090" s="17">
        <v>-1.0000000000000004</v>
      </c>
      <c r="AI1090" s="17">
        <v>0</v>
      </c>
      <c r="AJ1090" s="17">
        <v>1.4432399885083051E-2</v>
      </c>
      <c r="AK1090" s="17">
        <v>-2.2958818100314346E-2</v>
      </c>
      <c r="AL1090" s="17">
        <v>0.14846580585006214</v>
      </c>
      <c r="AM1090" s="17">
        <v>-0.13420376770969289</v>
      </c>
      <c r="AN1090" s="17">
        <v>-2.0287069243142324E-2</v>
      </c>
      <c r="AO1090" s="17">
        <v>-3.4698882832438946</v>
      </c>
      <c r="AP1090" s="17">
        <v>0.23515229817175248</v>
      </c>
      <c r="AQ1090" s="17">
        <v>12.690190369684201</v>
      </c>
      <c r="AR1090" s="17">
        <v>0.18443631617564349</v>
      </c>
      <c r="AS1090" s="17">
        <v>-1.0086631515625182</v>
      </c>
      <c r="AT1090" s="17">
        <v>-1.0000000000000004</v>
      </c>
      <c r="AU1090" s="17">
        <v>-1.0000000000000004</v>
      </c>
      <c r="AV1090" s="17">
        <v>-0.1211823380166841</v>
      </c>
      <c r="AW1090" s="17">
        <v>62.047631248053904</v>
      </c>
      <c r="AX1090" s="17">
        <v>63.490871236562214</v>
      </c>
      <c r="AY1090" s="17">
        <v>0.3760184977419978</v>
      </c>
      <c r="AZ1090" s="17">
        <v>18.649394182702341</v>
      </c>
      <c r="BA1090" s="22">
        <v>1532.8992441884434</v>
      </c>
      <c r="CU1090" t="e">
        <v>#N/A</v>
      </c>
      <c r="CV1090" t="e">
        <v>#N/A</v>
      </c>
    </row>
    <row r="1091" spans="1:100" x14ac:dyDescent="0.25">
      <c r="A1091">
        <v>3011</v>
      </c>
      <c r="B1091" t="s">
        <v>455</v>
      </c>
      <c r="C1091" s="22">
        <v>3</v>
      </c>
      <c r="D1091" s="17">
        <v>5.4656217313220106</v>
      </c>
      <c r="E1091" s="17">
        <v>0.38394173611687732</v>
      </c>
      <c r="F1091" s="17">
        <v>0.24537429641711506</v>
      </c>
      <c r="G1091" s="17">
        <v>0.36241975393663939</v>
      </c>
      <c r="H1091" s="17">
        <v>0.53735477894514971</v>
      </c>
      <c r="I1091" s="17">
        <v>0.10516944604435907</v>
      </c>
      <c r="J1091" s="17">
        <v>38.551453499370524</v>
      </c>
      <c r="K1091" s="17">
        <v>0.6425242249895089</v>
      </c>
      <c r="L1091" s="17">
        <v>-1.0000000000000011</v>
      </c>
      <c r="M1091" s="17">
        <v>-1.0000000000000011</v>
      </c>
      <c r="N1091" s="17">
        <v>12.85048449979017</v>
      </c>
      <c r="O1091" s="17">
        <v>44.379494984629162</v>
      </c>
      <c r="P1091" s="17">
        <v>0.9318831251404267</v>
      </c>
      <c r="Q1091" s="17">
        <v>-9.247863791631147</v>
      </c>
      <c r="R1091" s="17">
        <v>-2.8583364453198561</v>
      </c>
      <c r="S1091" s="17">
        <v>0.33333333333333359</v>
      </c>
      <c r="T1091" s="17">
        <v>0.33333333333333359</v>
      </c>
      <c r="U1091" s="17">
        <v>0.4515232424986303</v>
      </c>
      <c r="V1091" s="17">
        <v>-1.4521668562008754E-2</v>
      </c>
      <c r="W1091" s="17">
        <v>18.445760624551191</v>
      </c>
      <c r="X1091" s="17">
        <v>1.7431054002996267</v>
      </c>
      <c r="Y1091" s="17">
        <v>-1.0000000000000011</v>
      </c>
      <c r="Z1091" s="17">
        <v>-1.0000000000000011</v>
      </c>
      <c r="AA1091" s="17">
        <v>64.823610178589945</v>
      </c>
      <c r="AB1091" s="17">
        <v>0.32239223808761025</v>
      </c>
      <c r="AC1091" s="17">
        <v>8.0425265889242828E-2</v>
      </c>
      <c r="AD1091" s="17">
        <v>0.58190621601031911</v>
      </c>
      <c r="AE1091" s="17">
        <v>49.236185999358611</v>
      </c>
      <c r="AF1091" s="17">
        <v>0.81818181818181823</v>
      </c>
      <c r="AG1091" s="17">
        <v>-1.0000000000000011</v>
      </c>
      <c r="AH1091" s="17">
        <v>-1.0000000000000011</v>
      </c>
      <c r="AI1091" s="17">
        <v>-1.7994717008900776E-2</v>
      </c>
      <c r="AJ1091" s="17">
        <v>-1.4521668562008754E-2</v>
      </c>
      <c r="AK1091" s="17">
        <v>3.6428378272176376E-2</v>
      </c>
      <c r="AL1091" s="17">
        <v>0.30782138377836704</v>
      </c>
      <c r="AM1091" s="17">
        <v>-9.0515183566739571E-2</v>
      </c>
      <c r="AN1091" s="17">
        <v>3.5891680358270346E-2</v>
      </c>
      <c r="AO1091" s="17">
        <v>-2.0807376978076086</v>
      </c>
      <c r="AP1091" s="17">
        <v>2.4363989278485936</v>
      </c>
      <c r="AQ1091" s="17">
        <v>56.997214123921744</v>
      </c>
      <c r="AR1091" s="17">
        <v>1.1036682406032887</v>
      </c>
      <c r="AS1091" s="17">
        <v>2.3856296252891367</v>
      </c>
      <c r="AT1091" s="17">
        <v>-1.0000000000000011</v>
      </c>
      <c r="AU1091" s="17">
        <v>-1.0000000000000011</v>
      </c>
      <c r="AV1091" s="17">
        <v>-2.4959166913832167</v>
      </c>
      <c r="AW1091" s="17">
        <v>111.63950409106769</v>
      </c>
      <c r="AX1091" s="17">
        <v>109.82744289468879</v>
      </c>
      <c r="AY1091" s="17">
        <v>0.57585014388351319</v>
      </c>
      <c r="AZ1091" s="17">
        <v>65.912782951527106</v>
      </c>
      <c r="BA1091" s="22">
        <v>1544.8745742061201</v>
      </c>
      <c r="CU1091" t="e">
        <v>#N/A</v>
      </c>
      <c r="CV1091" t="e">
        <v>#N/A</v>
      </c>
    </row>
    <row r="1092" spans="1:100" x14ac:dyDescent="0.25">
      <c r="A1092">
        <v>3013</v>
      </c>
      <c r="B1092" t="s">
        <v>1493</v>
      </c>
      <c r="C1092" s="22">
        <v>3</v>
      </c>
      <c r="D1092" s="17">
        <v>1.5462621369855172</v>
      </c>
      <c r="E1092" s="17">
        <v>5.0170290704442386E-2</v>
      </c>
      <c r="F1092" s="17">
        <v>0.4984580549231028</v>
      </c>
      <c r="G1092" s="17">
        <v>0.52023961263244167</v>
      </c>
      <c r="H1092" s="17">
        <v>-8.9773071115871045E-2</v>
      </c>
      <c r="I1092" s="17">
        <v>0</v>
      </c>
      <c r="J1092" s="17">
        <v>-5.3863842669522635</v>
      </c>
      <c r="K1092" s="17">
        <v>-8.9773071115871045E-2</v>
      </c>
      <c r="L1092" s="17">
        <v>-1.0000000000000016</v>
      </c>
      <c r="M1092" s="17">
        <v>-1.0000000000000016</v>
      </c>
      <c r="N1092" s="17">
        <v>-1.7954614223174201</v>
      </c>
      <c r="O1092" s="17">
        <v>-3.3198825173342987</v>
      </c>
      <c r="P1092" s="17">
        <v>-0.1851265151864501</v>
      </c>
      <c r="Q1092" s="17">
        <v>3.042267085419589</v>
      </c>
      <c r="R1092" s="17">
        <v>0.97690749783592612</v>
      </c>
      <c r="S1092" s="17">
        <v>0.33333333333333381</v>
      </c>
      <c r="T1092" s="17">
        <v>0.15314218530117885</v>
      </c>
      <c r="U1092" s="17">
        <v>-0.24799178343721473</v>
      </c>
      <c r="V1092" s="17">
        <v>0</v>
      </c>
      <c r="W1092" s="17">
        <v>13.130272252526767</v>
      </c>
      <c r="X1092" s="17">
        <v>-0.59596830285208791</v>
      </c>
      <c r="Y1092" s="17">
        <v>-1.0000000000000016</v>
      </c>
      <c r="Z1092" s="17">
        <v>-1.0000000000000016</v>
      </c>
      <c r="AA1092" s="17">
        <v>11.0996689666535</v>
      </c>
      <c r="AB1092" s="17">
        <v>0.31718307577446364</v>
      </c>
      <c r="AC1092" s="17">
        <v>-0.29894893030930253</v>
      </c>
      <c r="AD1092" s="17">
        <v>-7.8384361139344924E-2</v>
      </c>
      <c r="AE1092" s="17">
        <v>-3.0075107837091997</v>
      </c>
      <c r="AF1092" s="17">
        <v>0.22222222222222221</v>
      </c>
      <c r="AG1092" s="17">
        <v>-1.0000000000000016</v>
      </c>
      <c r="AH1092" s="17">
        <v>-1.0000000000000016</v>
      </c>
      <c r="AI1092" s="17">
        <v>-3.7649296290969296E-2</v>
      </c>
      <c r="AJ1092" s="17">
        <v>0</v>
      </c>
      <c r="AK1092" s="17">
        <v>0.23388238269592143</v>
      </c>
      <c r="AL1092" s="17">
        <v>5.0549770157957523E-2</v>
      </c>
      <c r="AM1092" s="17">
        <v>3.8763667851178761E-2</v>
      </c>
      <c r="AN1092" s="17">
        <v>0.1752978246642268</v>
      </c>
      <c r="AO1092" s="17">
        <v>2.1385036097590766</v>
      </c>
      <c r="AP1092" s="17">
        <v>4.6351944673954586</v>
      </c>
      <c r="AQ1092" s="17">
        <v>7.7438879855744904</v>
      </c>
      <c r="AR1092" s="17">
        <v>0.2384837351972979</v>
      </c>
      <c r="AS1092" s="17">
        <v>-0.68574137396795831</v>
      </c>
      <c r="AT1092" s="17">
        <v>-1.0000000000000016</v>
      </c>
      <c r="AU1092" s="17">
        <v>-1.0000000000000016</v>
      </c>
      <c r="AV1092" s="17">
        <v>1.4971471104683662</v>
      </c>
      <c r="AW1092" s="17">
        <v>12.414980916714635</v>
      </c>
      <c r="AX1092" s="17">
        <v>11.66199499089525</v>
      </c>
      <c r="AY1092" s="17">
        <v>-7.5428578201487295E-2</v>
      </c>
      <c r="AZ1092" s="17">
        <v>-51.784103847502301</v>
      </c>
      <c r="BA1092" s="22">
        <v>1304.4112316118326</v>
      </c>
      <c r="CU1092" t="e">
        <v>#N/A</v>
      </c>
      <c r="CV1092" t="e">
        <v>#N/A</v>
      </c>
    </row>
    <row r="1093" spans="1:100" x14ac:dyDescent="0.25">
      <c r="A1093">
        <v>3015</v>
      </c>
      <c r="B1093" t="s">
        <v>1494</v>
      </c>
      <c r="C1093" s="22">
        <v>3</v>
      </c>
      <c r="D1093" s="17">
        <v>5.4471436600151186</v>
      </c>
      <c r="E1093" s="17">
        <v>-4.0868589119286633E-2</v>
      </c>
      <c r="F1093" s="17">
        <v>21.042716392265575</v>
      </c>
      <c r="G1093" s="17">
        <v>21.03328978170412</v>
      </c>
      <c r="H1093" s="17">
        <v>0.1042129059448913</v>
      </c>
      <c r="I1093" s="17">
        <v>0</v>
      </c>
      <c r="J1093" s="17">
        <v>6.252774356693477</v>
      </c>
      <c r="K1093" s="17">
        <v>0.1042129059448913</v>
      </c>
      <c r="L1093" s="17">
        <v>-0.99999999999999734</v>
      </c>
      <c r="M1093" s="17">
        <v>-0.99999999999999734</v>
      </c>
      <c r="N1093" s="17">
        <v>2.0842581188978255</v>
      </c>
      <c r="O1093" s="17">
        <v>32.733207798412714</v>
      </c>
      <c r="P1093" s="17">
        <v>-0.25826824730011499</v>
      </c>
      <c r="Q1093" s="17">
        <v>26.396798581375673</v>
      </c>
      <c r="R1093" s="17">
        <v>8.4045765747766108</v>
      </c>
      <c r="S1093" s="17">
        <v>0.33333333333333265</v>
      </c>
      <c r="T1093" s="17">
        <v>0.34124018928814687</v>
      </c>
      <c r="U1093" s="17">
        <v>0.22192509771692023</v>
      </c>
      <c r="V1093" s="17">
        <v>2.2061153369036857E-2</v>
      </c>
      <c r="W1093" s="17">
        <v>32.573874710501798</v>
      </c>
      <c r="X1093" s="17">
        <v>1.5983347837133037</v>
      </c>
      <c r="Y1093" s="17">
        <v>-0.99999999999999734</v>
      </c>
      <c r="Z1093" s="17">
        <v>-0.99999999999999734</v>
      </c>
      <c r="AA1093" s="17">
        <v>84.166072857606309</v>
      </c>
      <c r="AB1093" s="17">
        <v>0.39537486429232399</v>
      </c>
      <c r="AC1093" s="17">
        <v>0.10980009596584324</v>
      </c>
      <c r="AD1093" s="17">
        <v>0.35857747118839095</v>
      </c>
      <c r="AE1093" s="17">
        <v>43.187621572327913</v>
      </c>
      <c r="AF1093" s="17">
        <v>0.875</v>
      </c>
      <c r="AG1093" s="17">
        <v>-0.99999999999999734</v>
      </c>
      <c r="AH1093" s="17">
        <v>-0.99999999999999734</v>
      </c>
      <c r="AI1093" s="17">
        <v>0.4475581595826465</v>
      </c>
      <c r="AJ1093" s="17">
        <v>2.2061153369036857E-2</v>
      </c>
      <c r="AK1093" s="17">
        <v>-4.4604023181576566E-2</v>
      </c>
      <c r="AL1093" s="17">
        <v>0.38592994156266575</v>
      </c>
      <c r="AM1093" s="17">
        <v>0.22919324043617673</v>
      </c>
      <c r="AN1093" s="17">
        <v>0.30618750378062942</v>
      </c>
      <c r="AO1093" s="17">
        <v>5.5068108949965362</v>
      </c>
      <c r="AP1093" s="17">
        <v>9.5843373023290646</v>
      </c>
      <c r="AQ1093" s="17">
        <v>38.82664906719527</v>
      </c>
      <c r="AR1093" s="17">
        <v>0.91855977370743636</v>
      </c>
      <c r="AS1093" s="17">
        <v>1.7025476896581957</v>
      </c>
      <c r="AT1093" s="17">
        <v>-0.99999999999999734</v>
      </c>
      <c r="AU1093" s="17">
        <v>-0.99999999999999734</v>
      </c>
      <c r="AV1093" s="17">
        <v>29.437866356480736</v>
      </c>
      <c r="AW1093" s="17">
        <v>126.48361795834813</v>
      </c>
      <c r="AX1093" s="17">
        <v>137.64089648690475</v>
      </c>
      <c r="AY1093" s="17">
        <v>0.22541150547489447</v>
      </c>
      <c r="AZ1093" s="17">
        <v>68.527696802925746</v>
      </c>
      <c r="BA1093" s="22">
        <v>1653.5696435829327</v>
      </c>
      <c r="CU1093" t="e">
        <v>#N/A</v>
      </c>
      <c r="CV1093" t="e">
        <v>#N/A</v>
      </c>
    </row>
    <row r="1094" spans="1:100" x14ac:dyDescent="0.25">
      <c r="A1094">
        <v>3017</v>
      </c>
      <c r="B1094" t="s">
        <v>1495</v>
      </c>
      <c r="C1094" s="22">
        <v>3</v>
      </c>
      <c r="D1094" s="17">
        <v>2.2988365022966391</v>
      </c>
      <c r="E1094" s="17">
        <v>1.5401048517222045E-3</v>
      </c>
      <c r="F1094" s="17">
        <v>-0.21701509483799716</v>
      </c>
      <c r="G1094" s="17">
        <v>-0.21701509483799716</v>
      </c>
      <c r="H1094" s="17">
        <v>2.4792663374274864E-2</v>
      </c>
      <c r="I1094" s="17">
        <v>0</v>
      </c>
      <c r="J1094" s="17">
        <v>1.4875598024564916</v>
      </c>
      <c r="K1094" s="17">
        <v>2.4792663374274864E-2</v>
      </c>
      <c r="L1094" s="17">
        <v>-0.99999999999999933</v>
      </c>
      <c r="M1094" s="17">
        <v>-0.99999999999999933</v>
      </c>
      <c r="N1094" s="17">
        <v>0.49585326748549724</v>
      </c>
      <c r="O1094" s="17">
        <v>3.5693812099151367</v>
      </c>
      <c r="P1094" s="17">
        <v>-0.13853678201033659</v>
      </c>
      <c r="Q1094" s="17">
        <v>-0.72517516140707838</v>
      </c>
      <c r="R1094" s="17">
        <v>-0.27845872674043881</v>
      </c>
      <c r="S1094" s="17">
        <v>0.33333333333333326</v>
      </c>
      <c r="T1094" s="17">
        <v>0.29527535917829423</v>
      </c>
      <c r="U1094" s="17">
        <v>-0.18694237050661838</v>
      </c>
      <c r="V1094" s="17">
        <v>1.43216420999596E-2</v>
      </c>
      <c r="W1094" s="17">
        <v>17.247812029227735</v>
      </c>
      <c r="X1094" s="17">
        <v>-8.5226728129892293E-2</v>
      </c>
      <c r="Y1094" s="17">
        <v>-0.99999999999999933</v>
      </c>
      <c r="Z1094" s="17">
        <v>-0.99999999999999933</v>
      </c>
      <c r="AA1094" s="17">
        <v>31.920465822615828</v>
      </c>
      <c r="AB1094" s="17">
        <v>8.9495395897139784E-2</v>
      </c>
      <c r="AC1094" s="17">
        <v>7.4554709960399451E-2</v>
      </c>
      <c r="AD1094" s="17">
        <v>0.13497214454503134</v>
      </c>
      <c r="AE1094" s="17">
        <v>14.951112520128525</v>
      </c>
      <c r="AF1094" s="17">
        <v>0.4</v>
      </c>
      <c r="AG1094" s="17">
        <v>-0.99999999999999933</v>
      </c>
      <c r="AH1094" s="17">
        <v>-0.99999999999999933</v>
      </c>
      <c r="AI1094" s="17">
        <v>-2.3034008573795169E-3</v>
      </c>
      <c r="AJ1094" s="17">
        <v>1.43216420999596E-2</v>
      </c>
      <c r="AK1094" s="17">
        <v>-0.24513139507826656</v>
      </c>
      <c r="AL1094" s="17">
        <v>1.6549109995054975E-2</v>
      </c>
      <c r="AM1094" s="17">
        <v>0.55557272212404207</v>
      </c>
      <c r="AN1094" s="17">
        <v>2.836760768437336E-2</v>
      </c>
      <c r="AO1094" s="17">
        <v>12.663661077709715</v>
      </c>
      <c r="AP1094" s="17">
        <v>0.79193574208461104</v>
      </c>
      <c r="AQ1094" s="17">
        <v>18.735371831684223</v>
      </c>
      <c r="AR1094" s="17">
        <v>0.45598796410496856</v>
      </c>
      <c r="AS1094" s="17">
        <v>-6.0434064755617273E-2</v>
      </c>
      <c r="AT1094" s="17">
        <v>-0.99999999999999933</v>
      </c>
      <c r="AU1094" s="17">
        <v>-0.99999999999999933</v>
      </c>
      <c r="AV1094" s="17">
        <v>-0.4954738215784355</v>
      </c>
      <c r="AW1094" s="17">
        <v>36.281782774615557</v>
      </c>
      <c r="AX1094" s="17">
        <v>37.667878967463928</v>
      </c>
      <c r="AY1094" s="17">
        <v>7.56978155003038E-2</v>
      </c>
      <c r="AZ1094" s="17">
        <v>-25.367877554410523</v>
      </c>
      <c r="BA1094" s="22">
        <v>1316.084609545939</v>
      </c>
      <c r="CU1094" t="e">
        <v>#N/A</v>
      </c>
      <c r="CV1094" t="e">
        <v>#N/A</v>
      </c>
    </row>
    <row r="1095" spans="1:100" x14ac:dyDescent="0.25">
      <c r="A1095">
        <v>3018</v>
      </c>
      <c r="B1095" t="s">
        <v>1496</v>
      </c>
      <c r="C1095" s="22">
        <v>3</v>
      </c>
      <c r="D1095" s="17">
        <v>3.4548180968385904</v>
      </c>
      <c r="E1095" s="17">
        <v>0</v>
      </c>
      <c r="F1095" s="17">
        <v>1.1575472236912394</v>
      </c>
      <c r="G1095" s="17">
        <v>1.1575472236912394</v>
      </c>
      <c r="H1095" s="17">
        <v>-7.2978264824271805E-2</v>
      </c>
      <c r="I1095" s="17">
        <v>0</v>
      </c>
      <c r="J1095" s="17">
        <v>-4.3786958894563055</v>
      </c>
      <c r="K1095" s="17">
        <v>-7.2978264824271805E-2</v>
      </c>
      <c r="L1095" s="17">
        <v>-0.99999999999999922</v>
      </c>
      <c r="M1095" s="17">
        <v>-0.99999999999999922</v>
      </c>
      <c r="N1095" s="17">
        <v>-1.4595652964854362</v>
      </c>
      <c r="O1095" s="17">
        <v>0.23366943107352856</v>
      </c>
      <c r="P1095" s="17">
        <v>-0.80454490782311816</v>
      </c>
      <c r="Q1095" s="17">
        <v>-1.8697893340149923</v>
      </c>
      <c r="R1095" s="17">
        <v>-0.65986153089640465</v>
      </c>
      <c r="S1095" s="17">
        <v>0.34580488226892447</v>
      </c>
      <c r="T1095" s="17">
        <v>0.40406240048955988</v>
      </c>
      <c r="U1095" s="17">
        <v>0.15005044334727644</v>
      </c>
      <c r="V1095" s="17">
        <v>-2.8398613159159654E-2</v>
      </c>
      <c r="W1095" s="17">
        <v>37.779895110834943</v>
      </c>
      <c r="X1095" s="17">
        <v>1.3233847091731314</v>
      </c>
      <c r="Y1095" s="17">
        <v>-0.99999999999999922</v>
      </c>
      <c r="Z1095" s="17">
        <v>-0.99999999999999922</v>
      </c>
      <c r="AA1095" s="17">
        <v>53.939973985866217</v>
      </c>
      <c r="AB1095" s="17">
        <v>-0.15064469627940003</v>
      </c>
      <c r="AC1095" s="17">
        <v>0.16258692364338459</v>
      </c>
      <c r="AD1095" s="17">
        <v>0.32445658075456901</v>
      </c>
      <c r="AE1095" s="17">
        <v>16.819940405927671</v>
      </c>
      <c r="AF1095" s="17">
        <v>0.375</v>
      </c>
      <c r="AG1095" s="17">
        <v>-0.99999999999999922</v>
      </c>
      <c r="AH1095" s="17">
        <v>-0.99999999999999922</v>
      </c>
      <c r="AI1095" s="17">
        <v>0</v>
      </c>
      <c r="AJ1095" s="17">
        <v>-2.8398613159159654E-2</v>
      </c>
      <c r="AK1095" s="17">
        <v>-0.14987185245051904</v>
      </c>
      <c r="AL1095" s="17">
        <v>5.3384967489804563E-2</v>
      </c>
      <c r="AM1095" s="17">
        <v>-3.4703922163770912E-2</v>
      </c>
      <c r="AN1095" s="17">
        <v>0.50315188972964098</v>
      </c>
      <c r="AO1095" s="17">
        <v>-1.6169573163468678</v>
      </c>
      <c r="AP1095" s="17">
        <v>12.845722080690051</v>
      </c>
      <c r="AQ1095" s="17">
        <v>33.401199221378612</v>
      </c>
      <c r="AR1095" s="17">
        <v>0.87151911294660089</v>
      </c>
      <c r="AS1095" s="17">
        <v>1.2504064443488601</v>
      </c>
      <c r="AT1095" s="17">
        <v>-0.99999999999999922</v>
      </c>
      <c r="AU1095" s="17">
        <v>-0.99999999999999922</v>
      </c>
      <c r="AV1095" s="17">
        <v>0.49768569279483504</v>
      </c>
      <c r="AW1095" s="17">
        <v>67.019365497629821</v>
      </c>
      <c r="AX1095" s="17">
        <v>64.179504181713838</v>
      </c>
      <c r="AY1095" s="17">
        <v>-5.2828285957488674E-2</v>
      </c>
      <c r="AZ1095" s="17">
        <v>-2.198879540514378</v>
      </c>
      <c r="BA1095" s="22">
        <v>1448.9124790754283</v>
      </c>
      <c r="CU1095" t="e">
        <v>#N/A</v>
      </c>
      <c r="CV1095" t="e">
        <v>#N/A</v>
      </c>
    </row>
    <row r="1096" spans="1:100" x14ac:dyDescent="0.25">
      <c r="A1096">
        <v>3019</v>
      </c>
      <c r="B1096" t="s">
        <v>629</v>
      </c>
      <c r="C1096" s="22">
        <v>3</v>
      </c>
      <c r="D1096" s="17">
        <v>5.0337625306397156</v>
      </c>
      <c r="E1096" s="17">
        <v>0</v>
      </c>
      <c r="F1096" s="17">
        <v>0.92705232427316686</v>
      </c>
      <c r="G1096" s="17">
        <v>0.92705232427316686</v>
      </c>
      <c r="H1096" s="17">
        <v>0.22370385979002191</v>
      </c>
      <c r="I1096" s="17">
        <v>0</v>
      </c>
      <c r="J1096" s="17">
        <v>13.422231587401324</v>
      </c>
      <c r="K1096" s="17">
        <v>0.22370385979002191</v>
      </c>
      <c r="L1096" s="17">
        <v>-0.99999999999999833</v>
      </c>
      <c r="M1096" s="17">
        <v>-0.99999999999999833</v>
      </c>
      <c r="N1096" s="17">
        <v>4.4740771958004393</v>
      </c>
      <c r="O1096" s="17">
        <v>19.383046442314207</v>
      </c>
      <c r="P1096" s="17">
        <v>0.14568529836659505</v>
      </c>
      <c r="Q1096" s="17">
        <v>4.9737018907737278</v>
      </c>
      <c r="R1096" s="17">
        <v>1.3911498538568829</v>
      </c>
      <c r="S1096" s="17">
        <v>0.33333333333333265</v>
      </c>
      <c r="T1096" s="17">
        <v>0.38124392742556584</v>
      </c>
      <c r="U1096" s="17">
        <v>0.16166477550580183</v>
      </c>
      <c r="V1096" s="17">
        <v>-1.6015687503045068E-2</v>
      </c>
      <c r="W1096" s="17">
        <v>25.460899558865353</v>
      </c>
      <c r="X1096" s="17">
        <v>1.0630748357167057</v>
      </c>
      <c r="Y1096" s="17">
        <v>-0.99999999999999833</v>
      </c>
      <c r="Z1096" s="17">
        <v>-0.99999999999999833</v>
      </c>
      <c r="AA1096" s="17">
        <v>64.474471909126976</v>
      </c>
      <c r="AB1096" s="17">
        <v>6.4788165721109153E-2</v>
      </c>
      <c r="AC1096" s="17">
        <v>0.33501226492967567</v>
      </c>
      <c r="AD1096" s="17">
        <v>0.35264801927730977</v>
      </c>
      <c r="AE1096" s="17">
        <v>37.622422496404759</v>
      </c>
      <c r="AF1096" s="17">
        <v>0.77777777777777779</v>
      </c>
      <c r="AG1096" s="17">
        <v>-0.99999999999999833</v>
      </c>
      <c r="AH1096" s="17">
        <v>-0.99999999999999833</v>
      </c>
      <c r="AI1096" s="17">
        <v>5.2565315394103092E-2</v>
      </c>
      <c r="AJ1096" s="17">
        <v>-1.6015687503045068E-2</v>
      </c>
      <c r="AK1096" s="17">
        <v>0.42879583649051045</v>
      </c>
      <c r="AL1096" s="17">
        <v>0.13275182884500838</v>
      </c>
      <c r="AM1096" s="17">
        <v>-0.18329606347465699</v>
      </c>
      <c r="AN1096" s="17">
        <v>-0.12464152133234088</v>
      </c>
      <c r="AO1096" s="17">
        <v>-2.4384224044138714</v>
      </c>
      <c r="AP1096" s="17">
        <v>-2.4522788890834804</v>
      </c>
      <c r="AQ1096" s="17">
        <v>38.883131146266678</v>
      </c>
      <c r="AR1096" s="17">
        <v>0.86022634876165527</v>
      </c>
      <c r="AS1096" s="17">
        <v>1.2867786955067273</v>
      </c>
      <c r="AT1096" s="17">
        <v>-0.99999999999999833</v>
      </c>
      <c r="AU1096" s="17">
        <v>-0.99999999999999833</v>
      </c>
      <c r="AV1096" s="17">
        <v>2.318202178130051</v>
      </c>
      <c r="AW1096" s="17">
        <v>81.405239462357741</v>
      </c>
      <c r="AX1096" s="17">
        <v>80.854977019935262</v>
      </c>
      <c r="AY1096" s="17">
        <v>0.26270478676201248</v>
      </c>
      <c r="AZ1096" s="17">
        <v>28.416291943380422</v>
      </c>
      <c r="BA1096" s="22">
        <v>1465.9045783359622</v>
      </c>
      <c r="CU1096" t="e">
        <v>#N/A</v>
      </c>
      <c r="CV1096" t="e">
        <v>#N/A</v>
      </c>
    </row>
    <row r="1097" spans="1:100" x14ac:dyDescent="0.25">
      <c r="A1097">
        <v>3021</v>
      </c>
      <c r="B1097" t="s">
        <v>1497</v>
      </c>
      <c r="C1097" s="22">
        <v>3</v>
      </c>
      <c r="D1097" s="17">
        <v>5.6357402511190502</v>
      </c>
      <c r="E1097" s="17">
        <v>-5.0009613246326566E-3</v>
      </c>
      <c r="F1097" s="17">
        <v>0.58328576943736765</v>
      </c>
      <c r="G1097" s="17">
        <v>0.58328576943736765</v>
      </c>
      <c r="H1097" s="17">
        <v>0.17059421064691177</v>
      </c>
      <c r="I1097" s="17">
        <v>0</v>
      </c>
      <c r="J1097" s="17">
        <v>10.235652638814702</v>
      </c>
      <c r="K1097" s="17">
        <v>0.17059421064691177</v>
      </c>
      <c r="L1097" s="17">
        <v>-0.99999999999999944</v>
      </c>
      <c r="M1097" s="17">
        <v>-0.99999999999999944</v>
      </c>
      <c r="N1097" s="17">
        <v>3.4118842129382352</v>
      </c>
      <c r="O1097" s="17">
        <v>16.454678659371123</v>
      </c>
      <c r="P1097" s="17">
        <v>0.83540127327301261</v>
      </c>
      <c r="Q1097" s="17">
        <v>0.23843144017379547</v>
      </c>
      <c r="R1097" s="17">
        <v>1.3254496057296835E-2</v>
      </c>
      <c r="S1097" s="17">
        <v>0.33333333333333337</v>
      </c>
      <c r="T1097" s="17">
        <v>0.33829767650618991</v>
      </c>
      <c r="U1097" s="17">
        <v>0.33290733283829116</v>
      </c>
      <c r="V1097" s="17">
        <v>-1.1669097969425928E-2</v>
      </c>
      <c r="W1097" s="17">
        <v>32.891001362459072</v>
      </c>
      <c r="X1097" s="17">
        <v>1.7676158859020772</v>
      </c>
      <c r="Y1097" s="17">
        <v>-0.99999999999999944</v>
      </c>
      <c r="Z1097" s="17">
        <v>-0.99999999999999944</v>
      </c>
      <c r="AA1097" s="17">
        <v>46.802678931533364</v>
      </c>
      <c r="AB1097" s="17">
        <v>-2.1952915043648269E-2</v>
      </c>
      <c r="AC1097" s="17">
        <v>6.5055915729724939E-2</v>
      </c>
      <c r="AD1097" s="17">
        <v>0.23486546077426362</v>
      </c>
      <c r="AE1097" s="17">
        <v>13.898423073017014</v>
      </c>
      <c r="AF1097" s="17">
        <v>0.27272727272727271</v>
      </c>
      <c r="AG1097" s="17">
        <v>-0.99999999999999944</v>
      </c>
      <c r="AH1097" s="17">
        <v>-0.99999999999999944</v>
      </c>
      <c r="AI1097" s="17">
        <v>0</v>
      </c>
      <c r="AJ1097" s="17">
        <v>-1.1669097969425928E-2</v>
      </c>
      <c r="AK1097" s="17">
        <v>0.17258259092516057</v>
      </c>
      <c r="AL1097" s="17">
        <v>-3.7560288881267868E-2</v>
      </c>
      <c r="AM1097" s="17">
        <v>0.21392144493698359</v>
      </c>
      <c r="AN1097" s="17">
        <v>0.41773047777688882</v>
      </c>
      <c r="AO1097" s="17">
        <v>6.2109490780503949</v>
      </c>
      <c r="AP1097" s="17">
        <v>10.255460500015882</v>
      </c>
      <c r="AQ1097" s="17">
        <v>43.126654001273728</v>
      </c>
      <c r="AR1097" s="17">
        <v>0.99286924470838878</v>
      </c>
      <c r="AS1097" s="17">
        <v>1.9382100965489895</v>
      </c>
      <c r="AT1097" s="17">
        <v>-0.99999999999999944</v>
      </c>
      <c r="AU1097" s="17">
        <v>-0.99999999999999944</v>
      </c>
      <c r="AV1097" s="17">
        <v>0.59654026549466432</v>
      </c>
      <c r="AW1097" s="17">
        <v>73.512818090920391</v>
      </c>
      <c r="AX1097" s="17">
        <v>72.3459082939778</v>
      </c>
      <c r="AY1097" s="17">
        <v>0.2248721087436627</v>
      </c>
      <c r="AZ1097" s="17">
        <v>-1.978445423206411</v>
      </c>
      <c r="BA1097" s="22">
        <v>1472.227176914847</v>
      </c>
      <c r="CU1097" t="e">
        <v>#N/A</v>
      </c>
      <c r="CV1097" t="e">
        <v>#N/A</v>
      </c>
    </row>
    <row r="1098" spans="1:100" x14ac:dyDescent="0.25">
      <c r="A1098">
        <v>3023</v>
      </c>
      <c r="B1098" t="s">
        <v>1498</v>
      </c>
      <c r="C1098" s="22">
        <v>3</v>
      </c>
      <c r="D1098" s="17">
        <v>3.9054858464204241</v>
      </c>
      <c r="E1098" s="17">
        <v>-2.7233646474249902E-3</v>
      </c>
      <c r="F1098" s="17">
        <v>0.76068731321870475</v>
      </c>
      <c r="G1098" s="17">
        <v>0.76068731321870475</v>
      </c>
      <c r="H1098" s="17">
        <v>0.34932396098561808</v>
      </c>
      <c r="I1098" s="17">
        <v>0</v>
      </c>
      <c r="J1098" s="17">
        <v>20.959437659137091</v>
      </c>
      <c r="K1098" s="17">
        <v>0.34932396098561808</v>
      </c>
      <c r="L1098" s="17">
        <v>-1.0000000000000042</v>
      </c>
      <c r="M1098" s="17">
        <v>-1.0000000000000042</v>
      </c>
      <c r="N1098" s="17">
        <v>6.9864792197123604</v>
      </c>
      <c r="O1098" s="17">
        <v>25.625610818776213</v>
      </c>
      <c r="P1098" s="17">
        <v>0.46089900972313586</v>
      </c>
      <c r="Q1098" s="17">
        <v>0.4709679786536965</v>
      </c>
      <c r="R1098" s="17">
        <v>0.19857371387308159</v>
      </c>
      <c r="S1098" s="17">
        <v>0.3333333333333347</v>
      </c>
      <c r="T1098" s="17">
        <v>0.38998828127256491</v>
      </c>
      <c r="U1098" s="17">
        <v>-5.3299508261717102E-2</v>
      </c>
      <c r="V1098" s="17">
        <v>7.618817353157345E-2</v>
      </c>
      <c r="W1098" s="17">
        <v>15.875452755605497</v>
      </c>
      <c r="X1098" s="17">
        <v>0.66465270198988069</v>
      </c>
      <c r="Y1098" s="17">
        <v>-1.0000000000000042</v>
      </c>
      <c r="Z1098" s="17">
        <v>-1.0000000000000042</v>
      </c>
      <c r="AA1098" s="17">
        <v>64.625583730600638</v>
      </c>
      <c r="AB1098" s="17">
        <v>0.42207014644161056</v>
      </c>
      <c r="AC1098" s="17">
        <v>0.27622678977729692</v>
      </c>
      <c r="AD1098" s="17">
        <v>0.27273420900353335</v>
      </c>
      <c r="AE1098" s="17">
        <v>48.551557261122056</v>
      </c>
      <c r="AF1098" s="17">
        <v>0.75</v>
      </c>
      <c r="AG1098" s="17">
        <v>-1.0000000000000042</v>
      </c>
      <c r="AH1098" s="17">
        <v>-1.0000000000000042</v>
      </c>
      <c r="AI1098" s="17">
        <v>2.0530952417629901E-2</v>
      </c>
      <c r="AJ1098" s="17">
        <v>7.618817353157345E-2</v>
      </c>
      <c r="AK1098" s="17">
        <v>0.10215719797064766</v>
      </c>
      <c r="AL1098" s="17">
        <v>0.29974392424012442</v>
      </c>
      <c r="AM1098" s="17">
        <v>5.2885158787637589E-2</v>
      </c>
      <c r="AN1098" s="17">
        <v>-0.25740864173933492</v>
      </c>
      <c r="AO1098" s="17">
        <v>1.832914959544178</v>
      </c>
      <c r="AP1098" s="17">
        <v>-4.9364964222827501</v>
      </c>
      <c r="AQ1098" s="17">
        <v>36.834890414742588</v>
      </c>
      <c r="AR1098" s="17">
        <v>0.74621027987575561</v>
      </c>
      <c r="AS1098" s="17">
        <v>1.0139766629754987</v>
      </c>
      <c r="AT1098" s="17">
        <v>-1.0000000000000042</v>
      </c>
      <c r="AU1098" s="17">
        <v>-1.0000000000000042</v>
      </c>
      <c r="AV1098" s="17">
        <v>0.95926102709178596</v>
      </c>
      <c r="AW1098" s="17">
        <v>85.314698127094061</v>
      </c>
      <c r="AX1098" s="17">
        <v>93.344134528604002</v>
      </c>
      <c r="AY1098" s="17">
        <v>0.31868089618747436</v>
      </c>
      <c r="AZ1098" s="17">
        <v>41.008399092981314</v>
      </c>
      <c r="BA1098" s="22">
        <v>1466.7339056800415</v>
      </c>
      <c r="CU1098" t="e">
        <v>#N/A</v>
      </c>
      <c r="CV1098" t="e">
        <v>#N/A</v>
      </c>
    </row>
    <row r="1099" spans="1:100" x14ac:dyDescent="0.25">
      <c r="A1099">
        <v>3024</v>
      </c>
      <c r="B1099" t="s">
        <v>1499</v>
      </c>
      <c r="C1099" s="22">
        <v>3</v>
      </c>
      <c r="D1099" s="17">
        <v>4.3784334015180066</v>
      </c>
      <c r="E1099" s="17">
        <v>-1.2562683829593741E-2</v>
      </c>
      <c r="F1099" s="17">
        <v>-0.15223620856698591</v>
      </c>
      <c r="G1099" s="17">
        <v>-0.15223620856698591</v>
      </c>
      <c r="H1099" s="17">
        <v>3.6916984492585202E-2</v>
      </c>
      <c r="I1099" s="17">
        <v>0</v>
      </c>
      <c r="J1099" s="17">
        <v>2.2150190695551153</v>
      </c>
      <c r="K1099" s="17">
        <v>3.6916984492585202E-2</v>
      </c>
      <c r="L1099" s="17">
        <v>-1.0000000000000016</v>
      </c>
      <c r="M1099" s="17">
        <v>-1.0000000000000016</v>
      </c>
      <c r="N1099" s="17">
        <v>0.73833968985170517</v>
      </c>
      <c r="O1099" s="17">
        <v>6.441216262506142</v>
      </c>
      <c r="P1099" s="17">
        <v>-6.4395783403927348E-2</v>
      </c>
      <c r="Q1099" s="17">
        <v>-0.54178658877607799</v>
      </c>
      <c r="R1099" s="17">
        <v>-0.31687025082392417</v>
      </c>
      <c r="S1099" s="17">
        <v>0.33333333333333415</v>
      </c>
      <c r="T1099" s="17">
        <v>0.24953718856916066</v>
      </c>
      <c r="U1099" s="17">
        <v>0.32530258946471885</v>
      </c>
      <c r="V1099" s="17">
        <v>0.32933704149365439</v>
      </c>
      <c r="W1099" s="17">
        <v>48.023726734731284</v>
      </c>
      <c r="X1099" s="17">
        <v>3.7393899994665372</v>
      </c>
      <c r="Y1099" s="17">
        <v>-1.0000000000000016</v>
      </c>
      <c r="Z1099" s="17">
        <v>-1.0000000000000016</v>
      </c>
      <c r="AA1099" s="17">
        <v>83.915613269883508</v>
      </c>
      <c r="AB1099" s="17">
        <v>6.3899333968600383E-2</v>
      </c>
      <c r="AC1099" s="17">
        <v>0.29908844234895349</v>
      </c>
      <c r="AD1099" s="17">
        <v>0.36118735940196839</v>
      </c>
      <c r="AE1099" s="17">
        <v>36.208756785976092</v>
      </c>
      <c r="AF1099" s="17">
        <v>0.75</v>
      </c>
      <c r="AG1099" s="17">
        <v>-1.0000000000000016</v>
      </c>
      <c r="AH1099" s="17">
        <v>-1.0000000000000016</v>
      </c>
      <c r="AI1099" s="17">
        <v>-4.0288072348299384E-2</v>
      </c>
      <c r="AJ1099" s="17">
        <v>0.32933704149365439</v>
      </c>
      <c r="AK1099" s="17">
        <v>3.5801723260644902E-2</v>
      </c>
      <c r="AL1099" s="17">
        <v>7.7441713036305052E-2</v>
      </c>
      <c r="AM1099" s="17">
        <v>0.11539245523694963</v>
      </c>
      <c r="AN1099" s="17">
        <v>-7.1380367055958294E-2</v>
      </c>
      <c r="AO1099" s="17">
        <v>3.0638199972269651</v>
      </c>
      <c r="AP1099" s="17">
        <v>-1.3973006112174315</v>
      </c>
      <c r="AQ1099" s="17">
        <v>50.238745804286431</v>
      </c>
      <c r="AR1099" s="17">
        <v>1.2375101528608683</v>
      </c>
      <c r="AS1099" s="17">
        <v>3.7763069839591217</v>
      </c>
      <c r="AT1099" s="17">
        <v>-1.0000000000000016</v>
      </c>
      <c r="AU1099" s="17">
        <v>-1.0000000000000016</v>
      </c>
      <c r="AV1099" s="17">
        <v>-0.46910645939091139</v>
      </c>
      <c r="AW1099" s="17">
        <v>88.959528921172179</v>
      </c>
      <c r="AX1099" s="17">
        <v>121.0874716235716</v>
      </c>
      <c r="AY1099" s="17">
        <v>0.2076233096822786</v>
      </c>
      <c r="AZ1099" s="17">
        <v>3.5079955022841642</v>
      </c>
      <c r="BA1099" s="22">
        <v>1508.8526777473887</v>
      </c>
      <c r="CU1099" t="e">
        <v>#N/A</v>
      </c>
      <c r="CV1099" t="e">
        <v>#N/A</v>
      </c>
    </row>
    <row r="1100" spans="1:100" x14ac:dyDescent="0.25">
      <c r="A1100">
        <v>3026</v>
      </c>
      <c r="B1100" t="s">
        <v>1500</v>
      </c>
      <c r="C1100" s="22">
        <v>3</v>
      </c>
      <c r="D1100" s="17">
        <v>5.6465808771149417</v>
      </c>
      <c r="E1100" s="17">
        <v>-1.8324460059946958E-3</v>
      </c>
      <c r="F1100" s="17">
        <v>-0.16272334924013201</v>
      </c>
      <c r="G1100" s="17">
        <v>-0.16272334924013201</v>
      </c>
      <c r="H1100" s="17">
        <v>-3.0363900312933421E-2</v>
      </c>
      <c r="I1100" s="17">
        <v>0</v>
      </c>
      <c r="J1100" s="17">
        <v>-1.8218340187760016</v>
      </c>
      <c r="K1100" s="17">
        <v>-3.0363900312933421E-2</v>
      </c>
      <c r="L1100" s="17">
        <v>-0.99999999999999645</v>
      </c>
      <c r="M1100" s="17">
        <v>-0.99999999999999645</v>
      </c>
      <c r="N1100" s="17">
        <v>-0.60727800625866657</v>
      </c>
      <c r="O1100" s="17">
        <v>3.6620235090988054</v>
      </c>
      <c r="P1100" s="17">
        <v>-1.3918200540650352</v>
      </c>
      <c r="Q1100" s="17">
        <v>-0.42127154994770422</v>
      </c>
      <c r="R1100" s="17">
        <v>-0.16137715704776778</v>
      </c>
      <c r="S1100" s="17">
        <v>0.33333333333333204</v>
      </c>
      <c r="T1100" s="17">
        <v>0.39155086434130976</v>
      </c>
      <c r="U1100" s="17">
        <v>-6.0311948219433073E-2</v>
      </c>
      <c r="V1100" s="17">
        <v>0.11397124132275745</v>
      </c>
      <c r="W1100" s="17">
        <v>32.356295643635974</v>
      </c>
      <c r="X1100" s="17">
        <v>1.2305914992475295</v>
      </c>
      <c r="Y1100" s="17">
        <v>-0.99999999999999645</v>
      </c>
      <c r="Z1100" s="17">
        <v>-0.99999999999999645</v>
      </c>
      <c r="AA1100" s="17">
        <v>66.728337845552517</v>
      </c>
      <c r="AB1100" s="17">
        <v>0.67321026971606224</v>
      </c>
      <c r="AC1100" s="17">
        <v>9.0940886587297307E-2</v>
      </c>
      <c r="AD1100" s="17">
        <v>-7.3482769124072589E-2</v>
      </c>
      <c r="AE1100" s="17">
        <v>34.53341935896438</v>
      </c>
      <c r="AF1100" s="17">
        <v>0.4</v>
      </c>
      <c r="AG1100" s="17">
        <v>-0.99999999999999645</v>
      </c>
      <c r="AH1100" s="17">
        <v>-0.99999999999999645</v>
      </c>
      <c r="AI1100" s="17">
        <v>-3.5454123222008235E-4</v>
      </c>
      <c r="AJ1100" s="17">
        <v>0.11397124132275745</v>
      </c>
      <c r="AK1100" s="17">
        <v>-0.23288448747187795</v>
      </c>
      <c r="AL1100" s="17">
        <v>-0.17719868384275661</v>
      </c>
      <c r="AM1100" s="17">
        <v>0.20147365790551994</v>
      </c>
      <c r="AN1100" s="17">
        <v>8.0413929791957259E-2</v>
      </c>
      <c r="AO1100" s="17">
        <v>3.872419010278608</v>
      </c>
      <c r="AP1100" s="17">
        <v>1.1243548255851481</v>
      </c>
      <c r="AQ1100" s="17">
        <v>30.534461624859969</v>
      </c>
      <c r="AR1100" s="17">
        <v>0.77854349077796592</v>
      </c>
      <c r="AS1100" s="17">
        <v>1.2002275989345959</v>
      </c>
      <c r="AT1100" s="17">
        <v>-0.99999999999999645</v>
      </c>
      <c r="AU1100" s="17">
        <v>-0.99999999999999645</v>
      </c>
      <c r="AV1100" s="17">
        <v>-0.32410050628790033</v>
      </c>
      <c r="AW1100" s="17">
        <v>71.514716180236519</v>
      </c>
      <c r="AX1100" s="17">
        <v>82.904749487867846</v>
      </c>
      <c r="AY1100" s="17">
        <v>0.27759690758306532</v>
      </c>
      <c r="AZ1100" s="17">
        <v>-14.741533813686237</v>
      </c>
      <c r="BA1100" s="22">
        <v>1461.834166429891</v>
      </c>
      <c r="CU1100" t="e">
        <v>#N/A</v>
      </c>
      <c r="CV1100" t="e">
        <v>#N/A</v>
      </c>
    </row>
    <row r="1101" spans="1:100" x14ac:dyDescent="0.25">
      <c r="A1101">
        <v>3028</v>
      </c>
      <c r="B1101" t="s">
        <v>1501</v>
      </c>
      <c r="C1101" s="22">
        <v>3</v>
      </c>
      <c r="D1101" s="17">
        <v>3.1477396656726504E-2</v>
      </c>
      <c r="E1101" s="17">
        <v>0</v>
      </c>
      <c r="F1101" s="17">
        <v>-4.152577899098453E-3</v>
      </c>
      <c r="G1101" s="17">
        <v>-4.152577899098453E-3</v>
      </c>
      <c r="H1101" s="17">
        <v>-2.2285756914613153E-2</v>
      </c>
      <c r="I1101" s="17">
        <v>0</v>
      </c>
      <c r="J1101" s="17">
        <v>-1.3371454148767894</v>
      </c>
      <c r="K1101" s="17">
        <v>-2.2285756914613153E-2</v>
      </c>
      <c r="L1101" s="17">
        <v>-1.0000000000000004</v>
      </c>
      <c r="M1101" s="17">
        <v>-1.0000000000000004</v>
      </c>
      <c r="N1101" s="17">
        <v>-0.44571513829226334</v>
      </c>
      <c r="O1101" s="17">
        <v>-1.309820596119162</v>
      </c>
      <c r="P1101" s="17">
        <v>0.76204184952804299</v>
      </c>
      <c r="Q1101" s="17">
        <v>1.4644004007225144</v>
      </c>
      <c r="R1101" s="17">
        <v>0.62440563027040208</v>
      </c>
      <c r="S1101" s="17">
        <v>0.33333333333333348</v>
      </c>
      <c r="T1101" s="17">
        <v>0.28041041943856299</v>
      </c>
      <c r="U1101" s="17">
        <v>-0.1020002751457363</v>
      </c>
      <c r="V1101" s="17">
        <v>-2.557513378585417E-2</v>
      </c>
      <c r="W1101" s="17">
        <v>20.338164030196769</v>
      </c>
      <c r="X1101" s="17">
        <v>2.1654692493668738E-2</v>
      </c>
      <c r="Y1101" s="17">
        <v>-1.0000000000000004</v>
      </c>
      <c r="Z1101" s="17">
        <v>-1.0000000000000004</v>
      </c>
      <c r="AA1101" s="17">
        <v>37.771528288782775</v>
      </c>
      <c r="AB1101" s="17">
        <v>-0.18685497335537724</v>
      </c>
      <c r="AC1101" s="17">
        <v>0.20907244231678784</v>
      </c>
      <c r="AD1101" s="17">
        <v>0.31396170360490155</v>
      </c>
      <c r="AE1101" s="17">
        <v>16.808958628315612</v>
      </c>
      <c r="AF1101" s="17">
        <v>0.2</v>
      </c>
      <c r="AG1101" s="17">
        <v>-1.0000000000000004</v>
      </c>
      <c r="AH1101" s="17">
        <v>-1.0000000000000004</v>
      </c>
      <c r="AI1101" s="17">
        <v>3.1157009931180018E-3</v>
      </c>
      <c r="AJ1101" s="17">
        <v>-2.557513378585417E-2</v>
      </c>
      <c r="AK1101" s="17">
        <v>-2.4891488721452779E-3</v>
      </c>
      <c r="AL1101" s="17">
        <v>-1.5285370792456482E-3</v>
      </c>
      <c r="AM1101" s="17">
        <v>-0.15989703229283109</v>
      </c>
      <c r="AN1101" s="17">
        <v>3.8885923137075278E-2</v>
      </c>
      <c r="AO1101" s="17">
        <v>-4.0098715516815036</v>
      </c>
      <c r="AP1101" s="17">
        <v>0.96450539303065097</v>
      </c>
      <c r="AQ1101" s="17">
        <v>19.001018615319971</v>
      </c>
      <c r="AR1101" s="17">
        <v>0.48616834384030572</v>
      </c>
      <c r="AS1101" s="17">
        <v>-6.3106442094452292E-4</v>
      </c>
      <c r="AT1101" s="17">
        <v>-1.0000000000000004</v>
      </c>
      <c r="AU1101" s="17">
        <v>-1.0000000000000004</v>
      </c>
      <c r="AV1101" s="17">
        <v>0.62025305237130379</v>
      </c>
      <c r="AW1101" s="17">
        <v>37.426213085694286</v>
      </c>
      <c r="AX1101" s="17">
        <v>34.93101372697123</v>
      </c>
      <c r="AY1101" s="17">
        <v>-4.4440949535144887E-2</v>
      </c>
      <c r="AZ1101" s="17">
        <v>-25.969530206294333</v>
      </c>
      <c r="BA1101" s="22">
        <v>1324.2474155696164</v>
      </c>
      <c r="CU1101" t="e">
        <v>#N/A</v>
      </c>
      <c r="CV1101" t="e">
        <v>#N/A</v>
      </c>
    </row>
    <row r="1102" spans="1:100" x14ac:dyDescent="0.25">
      <c r="A1102">
        <v>3029</v>
      </c>
      <c r="B1102" t="s">
        <v>1502</v>
      </c>
      <c r="C1102" s="22">
        <v>3</v>
      </c>
      <c r="D1102" s="17">
        <v>3.6648559956306297</v>
      </c>
      <c r="E1102" s="17">
        <v>6.9432672146581761E-2</v>
      </c>
      <c r="F1102" s="17">
        <v>-0.40528256460583079</v>
      </c>
      <c r="G1102" s="17">
        <v>-0.3856239416878402</v>
      </c>
      <c r="H1102" s="17">
        <v>0.2392433411825689</v>
      </c>
      <c r="I1102" s="17">
        <v>0</v>
      </c>
      <c r="J1102" s="17">
        <v>14.354600470954136</v>
      </c>
      <c r="K1102" s="17">
        <v>0.2392433411825689</v>
      </c>
      <c r="L1102" s="17">
        <v>-1.0000000000000004</v>
      </c>
      <c r="M1102" s="17">
        <v>-1.0000000000000004</v>
      </c>
      <c r="N1102" s="17">
        <v>4.7848668236513783</v>
      </c>
      <c r="O1102" s="17">
        <v>17.633832524896928</v>
      </c>
      <c r="P1102" s="17">
        <v>0.17725832489869434</v>
      </c>
      <c r="Q1102" s="17">
        <v>0.63985832044149493</v>
      </c>
      <c r="R1102" s="17">
        <v>0.10083428526765027</v>
      </c>
      <c r="S1102" s="17">
        <v>0.33333333333333331</v>
      </c>
      <c r="T1102" s="17">
        <v>0.24124583455451259</v>
      </c>
      <c r="U1102" s="17">
        <v>-8.4165684955749553E-2</v>
      </c>
      <c r="V1102" s="17">
        <v>0</v>
      </c>
      <c r="W1102" s="17">
        <v>10.046805669981104</v>
      </c>
      <c r="X1102" s="17">
        <v>-0.10445362338314215</v>
      </c>
      <c r="Y1102" s="17">
        <v>-1.0000000000000004</v>
      </c>
      <c r="Z1102" s="17">
        <v>-1.0000000000000004</v>
      </c>
      <c r="AA1102" s="17">
        <v>13.692092936928727</v>
      </c>
      <c r="AB1102" s="17">
        <v>1.5044719908615979E-2</v>
      </c>
      <c r="AC1102" s="17">
        <v>0.11363969638878674</v>
      </c>
      <c r="AD1102" s="17">
        <v>-5.7795356663803268E-2</v>
      </c>
      <c r="AE1102" s="17">
        <v>3.5444529816799761</v>
      </c>
      <c r="AF1102" s="17">
        <v>0.4</v>
      </c>
      <c r="AG1102" s="17">
        <v>-1.0000000000000004</v>
      </c>
      <c r="AH1102" s="17">
        <v>-1.0000000000000004</v>
      </c>
      <c r="AI1102" s="17">
        <v>0</v>
      </c>
      <c r="AJ1102" s="17">
        <v>0</v>
      </c>
      <c r="AK1102" s="17">
        <v>0.17562486072288913</v>
      </c>
      <c r="AL1102" s="17">
        <v>0.32971666899747321</v>
      </c>
      <c r="AM1102" s="17">
        <v>4.0719031134509545E-2</v>
      </c>
      <c r="AN1102" s="17">
        <v>-0.11460865962082054</v>
      </c>
      <c r="AO1102" s="17">
        <v>1.8961000819771836</v>
      </c>
      <c r="AP1102" s="17">
        <v>-1.2166331455331467</v>
      </c>
      <c r="AQ1102" s="17">
        <v>24.401406140935233</v>
      </c>
      <c r="AR1102" s="17">
        <v>0.49041348293209619</v>
      </c>
      <c r="AS1102" s="17">
        <v>0.134789717799427</v>
      </c>
      <c r="AT1102" s="17">
        <v>-1.0000000000000004</v>
      </c>
      <c r="AU1102" s="17">
        <v>-1.0000000000000004</v>
      </c>
      <c r="AV1102" s="17">
        <v>-0.28478965642018994</v>
      </c>
      <c r="AW1102" s="17">
        <v>30.109292316292528</v>
      </c>
      <c r="AX1102" s="17">
        <v>30.109292316292528</v>
      </c>
      <c r="AY1102" s="17">
        <v>-0.1391548363846509</v>
      </c>
      <c r="AZ1102" s="17">
        <v>-50.075913639712148</v>
      </c>
      <c r="BA1102" s="22">
        <v>1364.1424841461005</v>
      </c>
      <c r="CU1102" t="e">
        <v>#N/A</v>
      </c>
      <c r="CV1102" t="e">
        <v>#N/A</v>
      </c>
    </row>
    <row r="1103" spans="1:100" x14ac:dyDescent="0.25">
      <c r="A1103">
        <v>3034</v>
      </c>
      <c r="B1103" t="s">
        <v>1503</v>
      </c>
      <c r="C1103" s="22">
        <v>3</v>
      </c>
      <c r="D1103" s="17">
        <v>3.2928111297605014</v>
      </c>
      <c r="E1103" s="17">
        <v>2.3482400643194727E-2</v>
      </c>
      <c r="F1103" s="17">
        <v>-0.97129669237917038</v>
      </c>
      <c r="G1103" s="17">
        <v>-0.97129669237917038</v>
      </c>
      <c r="H1103" s="17">
        <v>0.37380566764752571</v>
      </c>
      <c r="I1103" s="17">
        <v>0</v>
      </c>
      <c r="J1103" s="17">
        <v>22.428340058851532</v>
      </c>
      <c r="K1103" s="17">
        <v>0.37380566764752571</v>
      </c>
      <c r="L1103" s="17">
        <v>-1.0000000000000024</v>
      </c>
      <c r="M1103" s="17">
        <v>-1.0000000000000024</v>
      </c>
      <c r="N1103" s="17">
        <v>7.476113352950513</v>
      </c>
      <c r="O1103" s="17">
        <v>24.749854496232857</v>
      </c>
      <c r="P1103" s="17">
        <v>-2.5104065204819468E-3</v>
      </c>
      <c r="Q1103" s="17">
        <v>-2.6101453537038362</v>
      </c>
      <c r="R1103" s="17">
        <v>-0.91998703380862312</v>
      </c>
      <c r="S1103" s="17">
        <v>0.33333333333333426</v>
      </c>
      <c r="T1103" s="17">
        <v>0.33333333333333426</v>
      </c>
      <c r="U1103" s="17">
        <v>0.29119683843896038</v>
      </c>
      <c r="V1103" s="17">
        <v>1.7154802791936631E-2</v>
      </c>
      <c r="W1103" s="17">
        <v>24.048505610001577</v>
      </c>
      <c r="X1103" s="17">
        <v>1.5605771695266033</v>
      </c>
      <c r="Y1103" s="17">
        <v>-1.0000000000000024</v>
      </c>
      <c r="Z1103" s="17">
        <v>-1.0000000000000024</v>
      </c>
      <c r="AA1103" s="17">
        <v>46.506120166468165</v>
      </c>
      <c r="AB1103" s="17">
        <v>-7.6069665433780756E-2</v>
      </c>
      <c r="AC1103" s="17">
        <v>0.4597548556504254</v>
      </c>
      <c r="AD1103" s="17">
        <v>8.3866841588859237E-2</v>
      </c>
      <c r="AE1103" s="17">
        <v>23.377601590275191</v>
      </c>
      <c r="AF1103" s="17">
        <v>0.63636363636363635</v>
      </c>
      <c r="AG1103" s="17">
        <v>-1.0000000000000024</v>
      </c>
      <c r="AH1103" s="17">
        <v>-1.0000000000000024</v>
      </c>
      <c r="AI1103" s="17">
        <v>-9.1507771680627223E-3</v>
      </c>
      <c r="AJ1103" s="17">
        <v>1.7154802791936631E-2</v>
      </c>
      <c r="AK1103" s="17">
        <v>-0.12617975187492697</v>
      </c>
      <c r="AL1103" s="17">
        <v>0.10327638082624176</v>
      </c>
      <c r="AM1103" s="17">
        <v>9.6922046278773238E-2</v>
      </c>
      <c r="AN1103" s="17">
        <v>-0.19445485346562841</v>
      </c>
      <c r="AO1103" s="17">
        <v>1.7921523975946965</v>
      </c>
      <c r="AP1103" s="17">
        <v>-4.3449894325095038</v>
      </c>
      <c r="AQ1103" s="17">
        <v>46.47684566885308</v>
      </c>
      <c r="AR1103" s="17">
        <v>0.97501830789756516</v>
      </c>
      <c r="AS1103" s="17">
        <v>1.934382837174129</v>
      </c>
      <c r="AT1103" s="17">
        <v>-1.0000000000000024</v>
      </c>
      <c r="AU1103" s="17">
        <v>-1.0000000000000024</v>
      </c>
      <c r="AV1103" s="17">
        <v>-1.8912837261877935</v>
      </c>
      <c r="AW1103" s="17">
        <v>66.910985230191457</v>
      </c>
      <c r="AX1103" s="17">
        <v>68.443449966023891</v>
      </c>
      <c r="AY1103" s="17">
        <v>0.11386658507484287</v>
      </c>
      <c r="AZ1103" s="17">
        <v>-40.842734166046974</v>
      </c>
      <c r="BA1103" s="22">
        <v>1424.3880138584141</v>
      </c>
      <c r="CU1103" t="e">
        <v>#N/A</v>
      </c>
      <c r="CV1103" t="e">
        <v>#N/A</v>
      </c>
    </row>
    <row r="1104" spans="1:100" x14ac:dyDescent="0.25">
      <c r="A1104">
        <v>3035</v>
      </c>
      <c r="B1104" t="s">
        <v>1504</v>
      </c>
      <c r="C1104" s="22">
        <v>3</v>
      </c>
      <c r="D1104" s="17">
        <v>4.1696131473315283</v>
      </c>
      <c r="E1104" s="17">
        <v>-0.11954409470412941</v>
      </c>
      <c r="F1104" s="17">
        <v>-0.36462426068095338</v>
      </c>
      <c r="G1104" s="17">
        <v>-0.39934167563243556</v>
      </c>
      <c r="H1104" s="17">
        <v>8.8305283303983781E-2</v>
      </c>
      <c r="I1104" s="17">
        <v>0</v>
      </c>
      <c r="J1104" s="17">
        <v>5.2983169982390272</v>
      </c>
      <c r="K1104" s="17">
        <v>8.8305283303983781E-2</v>
      </c>
      <c r="L1104" s="17">
        <v>-0.99999999999999989</v>
      </c>
      <c r="M1104" s="17">
        <v>-0.99999999999999989</v>
      </c>
      <c r="N1104" s="17">
        <v>1.7661056660796757</v>
      </c>
      <c r="O1104" s="17">
        <v>9.0685884699381116</v>
      </c>
      <c r="P1104" s="17">
        <v>0.14848081443703381</v>
      </c>
      <c r="Q1104" s="17">
        <v>0.29731678856856864</v>
      </c>
      <c r="R1104" s="17">
        <v>0.11228435942867111</v>
      </c>
      <c r="S1104" s="17">
        <v>0.33333333333333343</v>
      </c>
      <c r="T1104" s="17">
        <v>0.29522458366693582</v>
      </c>
      <c r="U1104" s="17">
        <v>1.612164471960564E-2</v>
      </c>
      <c r="V1104" s="17">
        <v>0</v>
      </c>
      <c r="W1104" s="17">
        <v>22.254971136635653</v>
      </c>
      <c r="X1104" s="17">
        <v>0.55162846036650304</v>
      </c>
      <c r="Y1104" s="17">
        <v>-0.99999999999999989</v>
      </c>
      <c r="Z1104" s="17">
        <v>-0.99999999999999989</v>
      </c>
      <c r="AA1104" s="17">
        <v>69.15726549232923</v>
      </c>
      <c r="AB1104" s="17">
        <v>0.33824818207969953</v>
      </c>
      <c r="AC1104" s="17">
        <v>0.26877710068464444</v>
      </c>
      <c r="AD1104" s="17">
        <v>0.32877491716095364</v>
      </c>
      <c r="AE1104" s="17">
        <v>46.790009996264892</v>
      </c>
      <c r="AF1104" s="17">
        <v>0.6</v>
      </c>
      <c r="AG1104" s="17">
        <v>-0.99999999999999989</v>
      </c>
      <c r="AH1104" s="17">
        <v>-0.99999999999999989</v>
      </c>
      <c r="AI1104" s="17">
        <v>0</v>
      </c>
      <c r="AJ1104" s="17">
        <v>0</v>
      </c>
      <c r="AK1104" s="17">
        <v>0.85757117733796051</v>
      </c>
      <c r="AL1104" s="17">
        <v>4.6555505380743475E-2</v>
      </c>
      <c r="AM1104" s="17">
        <v>0.64269766517356675</v>
      </c>
      <c r="AN1104" s="17">
        <v>0.15941393124117173</v>
      </c>
      <c r="AO1104" s="17">
        <v>20.355297516028969</v>
      </c>
      <c r="AP1104" s="17">
        <v>4.2181258079330108</v>
      </c>
      <c r="AQ1104" s="17">
        <v>27.553288134874681</v>
      </c>
      <c r="AR1104" s="17">
        <v>0.64467956171987484</v>
      </c>
      <c r="AS1104" s="17">
        <v>0.63993374367048761</v>
      </c>
      <c r="AT1104" s="17">
        <v>-0.99999999999999989</v>
      </c>
      <c r="AU1104" s="17">
        <v>-0.99999999999999989</v>
      </c>
      <c r="AV1104" s="17">
        <v>-0.28705731620376451</v>
      </c>
      <c r="AW1104" s="17">
        <v>82.443979770200329</v>
      </c>
      <c r="AX1104" s="17">
        <v>82.443979770200329</v>
      </c>
      <c r="AY1104" s="17">
        <v>0.36716631375017406</v>
      </c>
      <c r="AZ1104" s="17">
        <v>21.009723622708407</v>
      </c>
      <c r="BA1104" s="22">
        <v>1480.8853720735262</v>
      </c>
      <c r="CU1104" t="e">
        <v>#N/A</v>
      </c>
      <c r="CV1104" t="e">
        <v>#N/A</v>
      </c>
    </row>
    <row r="1105" spans="1:100" x14ac:dyDescent="0.25">
      <c r="A1105">
        <v>3036</v>
      </c>
      <c r="B1105" t="s">
        <v>1505</v>
      </c>
      <c r="C1105" s="22">
        <v>3</v>
      </c>
      <c r="D1105" s="17">
        <v>5.8321701700386734</v>
      </c>
      <c r="E1105" s="17">
        <v>0</v>
      </c>
      <c r="F1105" s="17">
        <v>-0.15663756577909377</v>
      </c>
      <c r="G1105" s="17">
        <v>-0.15663756577909377</v>
      </c>
      <c r="H1105" s="17">
        <v>0.24191374887923714</v>
      </c>
      <c r="I1105" s="17">
        <v>0</v>
      </c>
      <c r="J1105" s="17">
        <v>14.514824932754227</v>
      </c>
      <c r="K1105" s="17">
        <v>0.24191374887923714</v>
      </c>
      <c r="L1105" s="17">
        <v>-0.99999999999999833</v>
      </c>
      <c r="M1105" s="17">
        <v>-0.99999999999999833</v>
      </c>
      <c r="N1105" s="17">
        <v>4.8382749775847422</v>
      </c>
      <c r="O1105" s="17">
        <v>20.190357537013799</v>
      </c>
      <c r="P1105" s="17">
        <v>2.6940015275566234</v>
      </c>
      <c r="Q1105" s="17">
        <v>0.57477847199117815</v>
      </c>
      <c r="R1105" s="17">
        <v>0.26739426307389891</v>
      </c>
      <c r="S1105" s="17">
        <v>0.33333333333333265</v>
      </c>
      <c r="T1105" s="17">
        <v>0.42913478735348987</v>
      </c>
      <c r="U1105" s="17">
        <v>0.4569114313125221</v>
      </c>
      <c r="V1105" s="17">
        <v>-1.3851605546970737E-2</v>
      </c>
      <c r="W1105" s="17">
        <v>38.544567902925465</v>
      </c>
      <c r="X1105" s="17">
        <v>2.3185413502541854</v>
      </c>
      <c r="Y1105" s="17">
        <v>-0.99999999999999833</v>
      </c>
      <c r="Z1105" s="17">
        <v>-0.99999999999999833</v>
      </c>
      <c r="AA1105" s="17">
        <v>59.985863121021524</v>
      </c>
      <c r="AB1105" s="17">
        <v>0.2741083401194413</v>
      </c>
      <c r="AC1105" s="17">
        <v>-9.8293300527366734E-2</v>
      </c>
      <c r="AD1105" s="17">
        <v>0.24766297950836785</v>
      </c>
      <c r="AE1105" s="17">
        <v>21.173900955022127</v>
      </c>
      <c r="AF1105" s="17">
        <v>0.2</v>
      </c>
      <c r="AG1105" s="17">
        <v>-0.99999999999999833</v>
      </c>
      <c r="AH1105" s="17">
        <v>-0.99999999999999833</v>
      </c>
      <c r="AI1105" s="17">
        <v>0</v>
      </c>
      <c r="AJ1105" s="17">
        <v>-1.3851605546970737E-2</v>
      </c>
      <c r="AK1105" s="17">
        <v>-6.9703971000911885E-2</v>
      </c>
      <c r="AL1105" s="17">
        <v>-8.0024821747338132E-2</v>
      </c>
      <c r="AM1105" s="17">
        <v>6.9829280763251789E-2</v>
      </c>
      <c r="AN1105" s="17">
        <v>-0.15995057573948898</v>
      </c>
      <c r="AO1105" s="17">
        <v>1.3972121640767363</v>
      </c>
      <c r="AP1105" s="17">
        <v>-4.398888502223917</v>
      </c>
      <c r="AQ1105" s="17">
        <v>53.059392835679731</v>
      </c>
      <c r="AR1105" s="17">
        <v>1.2055279464523747</v>
      </c>
      <c r="AS1105" s="17">
        <v>2.560455099133423</v>
      </c>
      <c r="AT1105" s="17">
        <v>-0.99999999999999833</v>
      </c>
      <c r="AU1105" s="17">
        <v>-0.99999999999999833</v>
      </c>
      <c r="AV1105" s="17">
        <v>0.11075669729480525</v>
      </c>
      <c r="AW1105" s="17">
        <v>75.777332155811479</v>
      </c>
      <c r="AX1105" s="17">
        <v>74.392171601114399</v>
      </c>
      <c r="AY1105" s="17">
        <v>0.25713723159356983</v>
      </c>
      <c r="AZ1105" s="17">
        <v>18.174332746351723</v>
      </c>
      <c r="BA1105" s="22">
        <v>1502.9595438549807</v>
      </c>
      <c r="CU1105" t="e">
        <v>#N/A</v>
      </c>
      <c r="CV1105" t="e">
        <v>#N/A</v>
      </c>
    </row>
    <row r="1106" spans="1:100" x14ac:dyDescent="0.25">
      <c r="A1106">
        <v>3037</v>
      </c>
      <c r="B1106" t="s">
        <v>1506</v>
      </c>
      <c r="C1106" s="22">
        <v>3</v>
      </c>
      <c r="D1106" s="17">
        <v>5.0870520878274714</v>
      </c>
      <c r="E1106" s="17">
        <v>0</v>
      </c>
      <c r="F1106" s="17">
        <v>-1.1720853919290121E-2</v>
      </c>
      <c r="G1106" s="17">
        <v>-1.1720853919290121E-2</v>
      </c>
      <c r="H1106" s="17">
        <v>1.7028476480539477E-2</v>
      </c>
      <c r="I1106" s="17">
        <v>0</v>
      </c>
      <c r="J1106" s="17">
        <v>1.0217085888323683</v>
      </c>
      <c r="K1106" s="17">
        <v>1.7028476480539477E-2</v>
      </c>
      <c r="L1106" s="17">
        <v>-0.999999999999999</v>
      </c>
      <c r="M1106" s="17">
        <v>-0.999999999999999</v>
      </c>
      <c r="N1106" s="17">
        <v>0.34056952961078912</v>
      </c>
      <c r="O1106" s="17">
        <v>6.0970398227405491</v>
      </c>
      <c r="P1106" s="17">
        <v>0.19727763157840544</v>
      </c>
      <c r="Q1106" s="17">
        <v>-0.1436451255286888</v>
      </c>
      <c r="R1106" s="17">
        <v>-2.898333324533961E-2</v>
      </c>
      <c r="S1106" s="17">
        <v>0.33333333333333298</v>
      </c>
      <c r="T1106" s="17">
        <v>-4.0510519455326785E-2</v>
      </c>
      <c r="U1106" s="17">
        <v>0.15627076118047206</v>
      </c>
      <c r="V1106" s="17">
        <v>0</v>
      </c>
      <c r="W1106" s="17">
        <v>17.282603943117561</v>
      </c>
      <c r="X1106" s="17">
        <v>0.52703352933069536</v>
      </c>
      <c r="Y1106" s="17">
        <v>-0.999999999999999</v>
      </c>
      <c r="Z1106" s="17">
        <v>-0.999999999999999</v>
      </c>
      <c r="AA1106" s="17">
        <v>47.719627029843508</v>
      </c>
      <c r="AB1106" s="17">
        <v>2.2535098789074906E-2</v>
      </c>
      <c r="AC1106" s="17">
        <v>6.1184597145403016E-2</v>
      </c>
      <c r="AD1106" s="17">
        <v>0.52560043246494781</v>
      </c>
      <c r="AE1106" s="17">
        <v>30.466006419971283</v>
      </c>
      <c r="AF1106" s="17">
        <v>0.125</v>
      </c>
      <c r="AG1106" s="17">
        <v>-0.999999999999999</v>
      </c>
      <c r="AH1106" s="17">
        <v>-0.999999999999999</v>
      </c>
      <c r="AI1106" s="17">
        <v>0</v>
      </c>
      <c r="AJ1106" s="17">
        <v>0</v>
      </c>
      <c r="AK1106" s="17">
        <v>-0.13050092414945552</v>
      </c>
      <c r="AL1106" s="17">
        <v>0.16373838840513999</v>
      </c>
      <c r="AM1106" s="17">
        <v>0.10661992873965323</v>
      </c>
      <c r="AN1106" s="17">
        <v>9.8783856991736571E-2</v>
      </c>
      <c r="AO1106" s="17">
        <v>2.0129935977440523</v>
      </c>
      <c r="AP1106" s="17">
        <v>3.2882883668191152</v>
      </c>
      <c r="AQ1106" s="17">
        <v>18.304312531949922</v>
      </c>
      <c r="AR1106" s="17">
        <v>0.44909357505847841</v>
      </c>
      <c r="AS1106" s="17">
        <v>0.54406200581123487</v>
      </c>
      <c r="AT1106" s="17">
        <v>-0.999999999999999</v>
      </c>
      <c r="AU1106" s="17">
        <v>-0.999999999999999</v>
      </c>
      <c r="AV1106" s="17">
        <v>-4.0704187164629729E-2</v>
      </c>
      <c r="AW1106" s="17">
        <v>57.104955219403152</v>
      </c>
      <c r="AX1106" s="17">
        <v>57.104955219403152</v>
      </c>
      <c r="AY1106" s="17">
        <v>0.38552194337899748</v>
      </c>
      <c r="AZ1106" s="17">
        <v>10.460839841844567</v>
      </c>
      <c r="BA1106" s="22">
        <v>1382.7240215545175</v>
      </c>
      <c r="CU1106" t="e">
        <v>#N/A</v>
      </c>
      <c r="CV1106" t="e">
        <v>#N/A</v>
      </c>
    </row>
    <row r="1107" spans="1:100" x14ac:dyDescent="0.25">
      <c r="A1107">
        <v>3038</v>
      </c>
      <c r="B1107" t="s">
        <v>1507</v>
      </c>
      <c r="C1107" s="22">
        <v>3</v>
      </c>
      <c r="D1107" s="17">
        <v>4.7261945340469254</v>
      </c>
      <c r="E1107" s="17">
        <v>1.5197678422855783E-2</v>
      </c>
      <c r="F1107" s="17">
        <v>0.54756401324536053</v>
      </c>
      <c r="G1107" s="17">
        <v>0.54756401324536053</v>
      </c>
      <c r="H1107" s="17">
        <v>0.14341692200885814</v>
      </c>
      <c r="I1107" s="17">
        <v>0</v>
      </c>
      <c r="J1107" s="17">
        <v>8.605015320531491</v>
      </c>
      <c r="K1107" s="17">
        <v>0.14341692200885814</v>
      </c>
      <c r="L1107" s="17">
        <v>-1.0000000000000009</v>
      </c>
      <c r="M1107" s="17">
        <v>-1.0000000000000009</v>
      </c>
      <c r="N1107" s="17">
        <v>2.8683384401771637</v>
      </c>
      <c r="O1107" s="17">
        <v>13.878773867823771</v>
      </c>
      <c r="P1107" s="17">
        <v>1.1823617870843779</v>
      </c>
      <c r="Q1107" s="17">
        <v>2.3354330119030338</v>
      </c>
      <c r="R1107" s="17">
        <v>0.83501723107499426</v>
      </c>
      <c r="S1107" s="17">
        <v>0.33333333333333398</v>
      </c>
      <c r="T1107" s="17">
        <v>0.39624568308377711</v>
      </c>
      <c r="U1107" s="17">
        <v>-1.7983964568586763E-2</v>
      </c>
      <c r="V1107" s="17">
        <v>-7.1930072301365066E-3</v>
      </c>
      <c r="W1107" s="17">
        <v>22.439404904381171</v>
      </c>
      <c r="X1107" s="17">
        <v>0.50163373777893838</v>
      </c>
      <c r="Y1107" s="17">
        <v>-1.0000000000000009</v>
      </c>
      <c r="Z1107" s="17">
        <v>-1.0000000000000009</v>
      </c>
      <c r="AA1107" s="17">
        <v>48.370097481271429</v>
      </c>
      <c r="AB1107" s="17">
        <v>0.16622216959135136</v>
      </c>
      <c r="AC1107" s="17">
        <v>0.28165702762555939</v>
      </c>
      <c r="AD1107" s="17">
        <v>5.4034309699394469E-2</v>
      </c>
      <c r="AE1107" s="17">
        <v>25.095675345815255</v>
      </c>
      <c r="AF1107" s="17">
        <v>0.375</v>
      </c>
      <c r="AG1107" s="17">
        <v>-1.0000000000000009</v>
      </c>
      <c r="AH1107" s="17">
        <v>-1.0000000000000009</v>
      </c>
      <c r="AI1107" s="17">
        <v>1.186869192418389E-2</v>
      </c>
      <c r="AJ1107" s="17">
        <v>-7.1930072301365066E-3</v>
      </c>
      <c r="AK1107" s="17">
        <v>0.10455243534529873</v>
      </c>
      <c r="AL1107" s="17">
        <v>8.3384253527737137E-2</v>
      </c>
      <c r="AM1107" s="17">
        <v>-0.13261442739955698</v>
      </c>
      <c r="AN1107" s="17">
        <v>-8.9208781659051245E-2</v>
      </c>
      <c r="AO1107" s="17">
        <v>-2.7925985082624312</v>
      </c>
      <c r="AP1107" s="17">
        <v>-1.813298273837596</v>
      </c>
      <c r="AQ1107" s="17">
        <v>31.04442022491266</v>
      </c>
      <c r="AR1107" s="17">
        <v>0.70440204461838718</v>
      </c>
      <c r="AS1107" s="17">
        <v>0.64505065978779619</v>
      </c>
      <c r="AT1107" s="17">
        <v>-1.0000000000000009</v>
      </c>
      <c r="AU1107" s="17">
        <v>-1.0000000000000009</v>
      </c>
      <c r="AV1107" s="17">
        <v>1.3825812443203547</v>
      </c>
      <c r="AW1107" s="17">
        <v>60.435573075257608</v>
      </c>
      <c r="AX1107" s="17">
        <v>59.953646190727625</v>
      </c>
      <c r="AY1107" s="17">
        <v>7.8547003388516334E-2</v>
      </c>
      <c r="AZ1107" s="17">
        <v>0.3444707302173835</v>
      </c>
      <c r="BA1107" s="22">
        <v>1469.9202763485612</v>
      </c>
      <c r="CU1107" t="e">
        <v>#N/A</v>
      </c>
      <c r="CV1107" t="e">
        <v>#N/A</v>
      </c>
    </row>
    <row r="1108" spans="1:100" x14ac:dyDescent="0.25">
      <c r="A1108">
        <v>3039</v>
      </c>
      <c r="B1108" t="s">
        <v>1508</v>
      </c>
      <c r="C1108" s="22">
        <v>3</v>
      </c>
      <c r="D1108" s="17">
        <v>4.5868447357633304</v>
      </c>
      <c r="E1108" s="17">
        <v>0.12722065680410777</v>
      </c>
      <c r="F1108" s="17">
        <v>4.0726143335606624</v>
      </c>
      <c r="G1108" s="17">
        <v>4.0726143335606624</v>
      </c>
      <c r="H1108" s="17">
        <v>-0.13008122676150427</v>
      </c>
      <c r="I1108" s="17">
        <v>0</v>
      </c>
      <c r="J1108" s="17">
        <v>-7.8048736056902532</v>
      </c>
      <c r="K1108" s="17">
        <v>-0.13008122676150427</v>
      </c>
      <c r="L1108" s="17">
        <v>-1.0000000000000004</v>
      </c>
      <c r="M1108" s="17">
        <v>-1.0000000000000004</v>
      </c>
      <c r="N1108" s="17">
        <v>-2.6016245352300844</v>
      </c>
      <c r="O1108" s="17">
        <v>0.85458546363373766</v>
      </c>
      <c r="P1108" s="17">
        <v>-1.3498429226236999</v>
      </c>
      <c r="Q1108" s="17">
        <v>-0.26809218794786616</v>
      </c>
      <c r="R1108" s="17">
        <v>-0.22078179414620008</v>
      </c>
      <c r="S1108" s="17">
        <v>0.33333333333333331</v>
      </c>
      <c r="T1108" s="17">
        <v>0.44072583324559039</v>
      </c>
      <c r="U1108" s="17">
        <v>0.57006547688748632</v>
      </c>
      <c r="V1108" s="17">
        <v>-4.073649041877174E-3</v>
      </c>
      <c r="W1108" s="17">
        <v>58.805288847441496</v>
      </c>
      <c r="X1108" s="17">
        <v>3.2673529065513667</v>
      </c>
      <c r="Y1108" s="17">
        <v>-1.0000000000000004</v>
      </c>
      <c r="Z1108" s="17">
        <v>-1.0000000000000004</v>
      </c>
      <c r="AA1108" s="17">
        <v>91.727696830925069</v>
      </c>
      <c r="AB1108" s="17">
        <v>0.35154120109265435</v>
      </c>
      <c r="AC1108" s="17">
        <v>3.4304020036153016E-3</v>
      </c>
      <c r="AD1108" s="17">
        <v>0.30789219245632549</v>
      </c>
      <c r="AE1108" s="17">
        <v>33.143189777629757</v>
      </c>
      <c r="AF1108" s="17">
        <v>0.76923076923076927</v>
      </c>
      <c r="AG1108" s="17">
        <v>-1.0000000000000004</v>
      </c>
      <c r="AH1108" s="17">
        <v>-1.0000000000000004</v>
      </c>
      <c r="AI1108" s="17">
        <v>0</v>
      </c>
      <c r="AJ1108" s="17">
        <v>-4.073649041877174E-3</v>
      </c>
      <c r="AK1108" s="17">
        <v>-7.9712428525914591E-2</v>
      </c>
      <c r="AL1108" s="17">
        <v>-0.22095446350967801</v>
      </c>
      <c r="AM1108" s="17">
        <v>0.35748586287525086</v>
      </c>
      <c r="AN1108" s="17">
        <v>1.1829430023264767E-2</v>
      </c>
      <c r="AO1108" s="17">
        <v>8.538584429251701</v>
      </c>
      <c r="AP1108" s="17">
        <v>-0.80903656696677118</v>
      </c>
      <c r="AQ1108" s="17">
        <v>51.000415241751234</v>
      </c>
      <c r="AR1108" s="17">
        <v>1.3400509944245333</v>
      </c>
      <c r="AS1108" s="17">
        <v>3.1372716797898632</v>
      </c>
      <c r="AT1108" s="17">
        <v>-1.0000000000000004</v>
      </c>
      <c r="AU1108" s="17">
        <v>-1.0000000000000004</v>
      </c>
      <c r="AV1108" s="17">
        <v>3.8518325394144624</v>
      </c>
      <c r="AW1108" s="17">
        <v>91.773245727592027</v>
      </c>
      <c r="AX1108" s="17">
        <v>91.365880823404311</v>
      </c>
      <c r="AY1108" s="17">
        <v>0.17176632266467529</v>
      </c>
      <c r="AZ1108" s="17">
        <v>11.386720678226656</v>
      </c>
      <c r="BA1108" s="22">
        <v>1556.0544835557944</v>
      </c>
      <c r="CU1108" t="e">
        <v>#N/A</v>
      </c>
      <c r="CV1108" t="e">
        <v>#N/A</v>
      </c>
    </row>
    <row r="1109" spans="1:100" x14ac:dyDescent="0.25">
      <c r="A1109">
        <v>3042</v>
      </c>
      <c r="B1109" t="s">
        <v>1509</v>
      </c>
      <c r="C1109" s="22">
        <v>3</v>
      </c>
      <c r="D1109" s="17">
        <v>6.4238674534626421</v>
      </c>
      <c r="E1109" s="17">
        <v>0</v>
      </c>
      <c r="F1109" s="17">
        <v>3.2077895144161421</v>
      </c>
      <c r="G1109" s="17">
        <v>3.2077895144161421</v>
      </c>
      <c r="H1109" s="17">
        <v>-0.17629379299278036</v>
      </c>
      <c r="I1109" s="17">
        <v>0</v>
      </c>
      <c r="J1109" s="17">
        <v>-10.577627579566812</v>
      </c>
      <c r="K1109" s="17">
        <v>-0.17629379299278036</v>
      </c>
      <c r="L1109" s="17">
        <v>-1.0000000000000002</v>
      </c>
      <c r="M1109" s="17">
        <v>-1.0000000000000002</v>
      </c>
      <c r="N1109" s="17">
        <v>-3.5258758598556095</v>
      </c>
      <c r="O1109" s="17">
        <v>-0.94597061168803842</v>
      </c>
      <c r="P1109" s="17">
        <v>-0.20053650235971965</v>
      </c>
      <c r="Q1109" s="17">
        <v>3.4706272953035344</v>
      </c>
      <c r="R1109" s="17">
        <v>0.90260150095847513</v>
      </c>
      <c r="S1109" s="17">
        <v>0.34513905028632319</v>
      </c>
      <c r="T1109" s="17">
        <v>0.43392311081372181</v>
      </c>
      <c r="U1109" s="17">
        <v>0.37954373151016652</v>
      </c>
      <c r="V1109" s="17">
        <v>0.10158896494160476</v>
      </c>
      <c r="W1109" s="17">
        <v>57.459546021783865</v>
      </c>
      <c r="X1109" s="17">
        <v>3.18365444726351</v>
      </c>
      <c r="Y1109" s="17">
        <v>-1.0000000000000002</v>
      </c>
      <c r="Z1109" s="17">
        <v>-1.0000000000000002</v>
      </c>
      <c r="AA1109" s="17">
        <v>111.06971811557381</v>
      </c>
      <c r="AB1109" s="17">
        <v>0.43935667602238337</v>
      </c>
      <c r="AC1109" s="17">
        <v>0.31630890592784511</v>
      </c>
      <c r="AD1109" s="17">
        <v>0.2984858299063991</v>
      </c>
      <c r="AE1109" s="17">
        <v>52.707570592831388</v>
      </c>
      <c r="AF1109" s="17">
        <v>0.81818181818181823</v>
      </c>
      <c r="AG1109" s="17">
        <v>-1.0000000000000002</v>
      </c>
      <c r="AH1109" s="17">
        <v>-1.0000000000000002</v>
      </c>
      <c r="AI1109" s="17">
        <v>0</v>
      </c>
      <c r="AJ1109" s="17">
        <v>0.10158896494160476</v>
      </c>
      <c r="AK1109" s="17">
        <v>1.0277193001195643E-2</v>
      </c>
      <c r="AL1109" s="17">
        <v>-0.129019513650419</v>
      </c>
      <c r="AM1109" s="17">
        <v>-0.11980534445890573</v>
      </c>
      <c r="AN1109" s="17">
        <v>-4.1954335564330689E-2</v>
      </c>
      <c r="AO1109" s="17">
        <v>-2.943747646466667</v>
      </c>
      <c r="AP1109" s="17">
        <v>-1.6939559573603622</v>
      </c>
      <c r="AQ1109" s="17">
        <v>46.881918442217064</v>
      </c>
      <c r="AR1109" s="17">
        <v>1.2601948575518167</v>
      </c>
      <c r="AS1109" s="17">
        <v>3.0073606542707294</v>
      </c>
      <c r="AT1109" s="17">
        <v>-1.0000000000000002</v>
      </c>
      <c r="AU1109" s="17">
        <v>-1.0000000000000002</v>
      </c>
      <c r="AV1109" s="17">
        <v>4.1103910153746179</v>
      </c>
      <c r="AW1109" s="17">
        <v>108.42979154652538</v>
      </c>
      <c r="AX1109" s="17">
        <v>118.58868804068582</v>
      </c>
      <c r="AY1109" s="17">
        <v>0.43732278339597186</v>
      </c>
      <c r="AZ1109" s="17">
        <v>78.883836891530635</v>
      </c>
      <c r="BA1109" s="22">
        <v>1605.9219771944499</v>
      </c>
      <c r="CU1109" t="e">
        <v>#N/A</v>
      </c>
      <c r="CV1109" t="e">
        <v>#N/A</v>
      </c>
    </row>
    <row r="1110" spans="1:100" x14ac:dyDescent="0.25">
      <c r="A1110">
        <v>3043</v>
      </c>
      <c r="B1110" t="s">
        <v>853</v>
      </c>
      <c r="C1110" s="22">
        <v>3</v>
      </c>
      <c r="D1110" s="17">
        <v>1.6206794866610608</v>
      </c>
      <c r="E1110" s="17">
        <v>0</v>
      </c>
      <c r="F1110" s="17">
        <v>-0.5563179341880099</v>
      </c>
      <c r="G1110" s="17">
        <v>-0.5563179341880099</v>
      </c>
      <c r="H1110" s="17">
        <v>0.11405745156556436</v>
      </c>
      <c r="I1110" s="17">
        <v>0</v>
      </c>
      <c r="J1110" s="17">
        <v>6.8434470939338636</v>
      </c>
      <c r="K1110" s="17">
        <v>0.11405745156556436</v>
      </c>
      <c r="L1110" s="17">
        <v>-0.999999999999998</v>
      </c>
      <c r="M1110" s="17">
        <v>-0.999999999999998</v>
      </c>
      <c r="N1110" s="17">
        <v>2.2811490313112874</v>
      </c>
      <c r="O1110" s="17">
        <v>7.9078086464069086</v>
      </c>
      <c r="P1110" s="17">
        <v>-0.27184503546180055</v>
      </c>
      <c r="Q1110" s="17">
        <v>0.27084975432538477</v>
      </c>
      <c r="R1110" s="17">
        <v>9.7838562002514312E-2</v>
      </c>
      <c r="S1110" s="17">
        <v>0.32033380585777804</v>
      </c>
      <c r="T1110" s="17">
        <v>0.31701611704601962</v>
      </c>
      <c r="U1110" s="17">
        <v>1.0717996025955769E-2</v>
      </c>
      <c r="V1110" s="17">
        <v>0</v>
      </c>
      <c r="W1110" s="17">
        <v>21.360418694567574</v>
      </c>
      <c r="X1110" s="17">
        <v>0.55077967513014681</v>
      </c>
      <c r="Y1110" s="17">
        <v>-0.999999999999998</v>
      </c>
      <c r="Z1110" s="17">
        <v>-0.999999999999998</v>
      </c>
      <c r="AA1110" s="17">
        <v>22.170488778753867</v>
      </c>
      <c r="AB1110" s="17">
        <v>-0.11503943114888782</v>
      </c>
      <c r="AC1110" s="17">
        <v>3.9774676702108241E-2</v>
      </c>
      <c r="AD1110" s="17">
        <v>8.9509384890455249E-2</v>
      </c>
      <c r="AE1110" s="17">
        <v>0.71223152218378294</v>
      </c>
      <c r="AF1110" s="17">
        <v>0.18181818181818182</v>
      </c>
      <c r="AG1110" s="17">
        <v>-0.999999999999998</v>
      </c>
      <c r="AH1110" s="17">
        <v>-0.999999999999998</v>
      </c>
      <c r="AI1110" s="17">
        <v>-1.8519723465793538E-2</v>
      </c>
      <c r="AJ1110" s="17">
        <v>0</v>
      </c>
      <c r="AK1110" s="17">
        <v>0.44737518214299804</v>
      </c>
      <c r="AL1110" s="17">
        <v>-0.41124383459597375</v>
      </c>
      <c r="AM1110" s="17">
        <v>0.15533793140881635</v>
      </c>
      <c r="AN1110" s="17">
        <v>7.3072599706067781E-3</v>
      </c>
      <c r="AO1110" s="17">
        <v>6.1203241959353987</v>
      </c>
      <c r="AP1110" s="17">
        <v>-1.8735376737146996</v>
      </c>
      <c r="AQ1110" s="17">
        <v>28.203865788501435</v>
      </c>
      <c r="AR1110" s="17">
        <v>0.64806791892975357</v>
      </c>
      <c r="AS1110" s="17">
        <v>0.66483712669571093</v>
      </c>
      <c r="AT1110" s="17">
        <v>-0.999999999999998</v>
      </c>
      <c r="AU1110" s="17">
        <v>-0.999999999999998</v>
      </c>
      <c r="AV1110" s="17">
        <v>-0.45847937218549595</v>
      </c>
      <c r="AW1110" s="17">
        <v>28.204759751446062</v>
      </c>
      <c r="AX1110" s="17">
        <v>27.834365282130193</v>
      </c>
      <c r="AY1110" s="17">
        <v>8.302224125431576E-2</v>
      </c>
      <c r="AZ1110" s="17">
        <v>6.0246740497499287</v>
      </c>
      <c r="BA1110" s="22">
        <v>1417.1889513968827</v>
      </c>
      <c r="CU1110" t="e">
        <v>#N/A</v>
      </c>
      <c r="CV1110" t="e">
        <v>#N/A</v>
      </c>
    </row>
    <row r="1111" spans="1:100" x14ac:dyDescent="0.25">
      <c r="A1111">
        <v>3044</v>
      </c>
      <c r="B1111" t="s">
        <v>1510</v>
      </c>
      <c r="C1111" s="22">
        <v>3</v>
      </c>
      <c r="D1111" s="17">
        <v>3.7023673978282998</v>
      </c>
      <c r="E1111" s="17">
        <v>2.3823442011985094E-2</v>
      </c>
      <c r="F1111" s="17">
        <v>-3.757008384794068E-2</v>
      </c>
      <c r="G1111" s="17">
        <v>-3.0608486735905844E-2</v>
      </c>
      <c r="H1111" s="17">
        <v>0.37812480245717112</v>
      </c>
      <c r="I1111" s="17">
        <v>0</v>
      </c>
      <c r="J1111" s="17">
        <v>22.687488147430265</v>
      </c>
      <c r="K1111" s="17">
        <v>0.37812480245717112</v>
      </c>
      <c r="L1111" s="17">
        <v>-0.99999999999999845</v>
      </c>
      <c r="M1111" s="17">
        <v>-0.99999999999999845</v>
      </c>
      <c r="N1111" s="17">
        <v>7.562496049143423</v>
      </c>
      <c r="O1111" s="17">
        <v>26.359247058522691</v>
      </c>
      <c r="P1111" s="17">
        <v>1.1157875335770218</v>
      </c>
      <c r="Q1111" s="17">
        <v>-0.38906554248232161</v>
      </c>
      <c r="R1111" s="17">
        <v>-0.1125690794099402</v>
      </c>
      <c r="S1111" s="17">
        <v>0.33168956994065241</v>
      </c>
      <c r="T1111" s="17">
        <v>0.40287646804844823</v>
      </c>
      <c r="U1111" s="17">
        <v>0.4276455944234997</v>
      </c>
      <c r="V1111" s="17">
        <v>-3.683067052556715E-3</v>
      </c>
      <c r="W1111" s="17">
        <v>31.216150516114887</v>
      </c>
      <c r="X1111" s="17">
        <v>2.0979199197079077</v>
      </c>
      <c r="Y1111" s="17">
        <v>-0.99999999999999845</v>
      </c>
      <c r="Z1111" s="17">
        <v>-0.99999999999999845</v>
      </c>
      <c r="AA1111" s="17">
        <v>38.470671644400717</v>
      </c>
      <c r="AB1111" s="17">
        <v>-2.9090322400789369E-2</v>
      </c>
      <c r="AC1111" s="17">
        <v>0.27787594360388707</v>
      </c>
      <c r="AD1111" s="17">
        <v>-0.10144381704918218</v>
      </c>
      <c r="AE1111" s="17">
        <v>7.3670902076957496</v>
      </c>
      <c r="AF1111" s="17">
        <v>0.4</v>
      </c>
      <c r="AG1111" s="17">
        <v>-0.99999999999999845</v>
      </c>
      <c r="AH1111" s="17">
        <v>-0.99999999999999845</v>
      </c>
      <c r="AI1111" s="17">
        <v>0</v>
      </c>
      <c r="AJ1111" s="17">
        <v>-3.683067052556715E-3</v>
      </c>
      <c r="AK1111" s="17">
        <v>1.2648112491183694E-2</v>
      </c>
      <c r="AL1111" s="17">
        <v>0.25531788941579808</v>
      </c>
      <c r="AM1111" s="17">
        <v>0.70484161615483887</v>
      </c>
      <c r="AN1111" s="17">
        <v>-0.37294886891509293</v>
      </c>
      <c r="AO1111" s="17">
        <v>17.684280966326902</v>
      </c>
      <c r="AP1111" s="17">
        <v>-8.0471322757983312</v>
      </c>
      <c r="AQ1111" s="17">
        <v>53.903638663545202</v>
      </c>
      <c r="AR1111" s="17">
        <v>1.1585285653600437</v>
      </c>
      <c r="AS1111" s="17">
        <v>2.476044722165077</v>
      </c>
      <c r="AT1111" s="17">
        <v>-0.99999999999999845</v>
      </c>
      <c r="AU1111" s="17">
        <v>-0.99999999999999845</v>
      </c>
      <c r="AV1111" s="17">
        <v>-0.14317756614584604</v>
      </c>
      <c r="AW1111" s="17">
        <v>56.782786427125068</v>
      </c>
      <c r="AX1111" s="17">
        <v>56.414479721869391</v>
      </c>
      <c r="AY1111" s="17">
        <v>6.1087030408901958E-3</v>
      </c>
      <c r="AZ1111" s="17">
        <v>-58.245779205933992</v>
      </c>
      <c r="BA1111" s="22">
        <v>1376.4305622122611</v>
      </c>
      <c r="CU1111" t="e">
        <v>#N/A</v>
      </c>
      <c r="CV1111" t="e">
        <v>#N/A</v>
      </c>
    </row>
    <row r="1112" spans="1:100" x14ac:dyDescent="0.25">
      <c r="A1112">
        <v>3045</v>
      </c>
      <c r="B1112" t="s">
        <v>1511</v>
      </c>
      <c r="C1112" s="22">
        <v>3</v>
      </c>
      <c r="D1112" s="17">
        <v>4.7191003458330423</v>
      </c>
      <c r="E1112" s="17">
        <v>3.8935379254304917E-2</v>
      </c>
      <c r="F1112" s="17">
        <v>-0.83289383073415768</v>
      </c>
      <c r="G1112" s="17">
        <v>-0.82617440737965686</v>
      </c>
      <c r="H1112" s="17">
        <v>0.10530725731859805</v>
      </c>
      <c r="I1112" s="17">
        <v>6.9306809558622347E-3</v>
      </c>
      <c r="J1112" s="17">
        <v>6.7342762964676197</v>
      </c>
      <c r="K1112" s="17">
        <v>0.1122379382744603</v>
      </c>
      <c r="L1112" s="17">
        <v>-1.0000000000000009</v>
      </c>
      <c r="M1112" s="17">
        <v>-1.0000000000000009</v>
      </c>
      <c r="N1112" s="17">
        <v>2.2447587654892058</v>
      </c>
      <c r="O1112" s="17">
        <v>10.627202234921004</v>
      </c>
      <c r="P1112" s="17">
        <v>0.34620341277131073</v>
      </c>
      <c r="Q1112" s="17">
        <v>0.34843866660421102</v>
      </c>
      <c r="R1112" s="17">
        <v>0.15838984187584843</v>
      </c>
      <c r="S1112" s="17">
        <v>0.33333333333333376</v>
      </c>
      <c r="T1112" s="17">
        <v>0.33333333333333376</v>
      </c>
      <c r="U1112" s="17">
        <v>3.2903084534811063E-2</v>
      </c>
      <c r="V1112" s="17">
        <v>2.5315854759629487E-2</v>
      </c>
      <c r="W1112" s="17">
        <v>24.505906707465893</v>
      </c>
      <c r="X1112" s="17">
        <v>0.83793619508922834</v>
      </c>
      <c r="Y1112" s="17">
        <v>-1.0000000000000009</v>
      </c>
      <c r="Z1112" s="17">
        <v>-1.0000000000000009</v>
      </c>
      <c r="AA1112" s="17">
        <v>53.349713850692495</v>
      </c>
      <c r="AB1112" s="17">
        <v>0.47755590110917728</v>
      </c>
      <c r="AC1112" s="17">
        <v>0.1099760786062477</v>
      </c>
      <c r="AD1112" s="17">
        <v>-1.3823633688410119E-2</v>
      </c>
      <c r="AE1112" s="17">
        <v>28.685417301350736</v>
      </c>
      <c r="AF1112" s="17">
        <v>0.8</v>
      </c>
      <c r="AG1112" s="17">
        <v>-1.0000000000000009</v>
      </c>
      <c r="AH1112" s="17">
        <v>-1.0000000000000009</v>
      </c>
      <c r="AI1112" s="17">
        <v>3.7863037888222623E-2</v>
      </c>
      <c r="AJ1112" s="17">
        <v>2.5315854759629487E-2</v>
      </c>
      <c r="AK1112" s="17">
        <v>-0.15537781026382136</v>
      </c>
      <c r="AL1112" s="17">
        <v>-0.11919314433231294</v>
      </c>
      <c r="AM1112" s="17">
        <v>7.8157244179804505E-2</v>
      </c>
      <c r="AN1112" s="17">
        <v>-3.5119571652617892E-2</v>
      </c>
      <c r="AO1112" s="17">
        <v>1.177042053176006</v>
      </c>
      <c r="AP1112" s="17">
        <v>-1.4739550129770111</v>
      </c>
      <c r="AQ1112" s="17">
        <v>31.240183003933538</v>
      </c>
      <c r="AR1112" s="17">
        <v>0.72488560596110818</v>
      </c>
      <c r="AS1112" s="17">
        <v>0.95017413336368883</v>
      </c>
      <c r="AT1112" s="17">
        <v>-1.0000000000000009</v>
      </c>
      <c r="AU1112" s="17">
        <v>-1.0000000000000009</v>
      </c>
      <c r="AV1112" s="17">
        <v>-0.66778456550380794</v>
      </c>
      <c r="AW1112" s="17">
        <v>62.502961072636509</v>
      </c>
      <c r="AX1112" s="17">
        <v>65.791807306363907</v>
      </c>
      <c r="AY1112" s="17">
        <v>-5.7172014035127762E-2</v>
      </c>
      <c r="AZ1112" s="17">
        <v>-20.433356198188445</v>
      </c>
      <c r="BA1112" s="22">
        <v>1449.9895706335708</v>
      </c>
      <c r="CU1112" t="e">
        <v>#N/A</v>
      </c>
      <c r="CV1112" t="e">
        <v>#N/A</v>
      </c>
    </row>
    <row r="1113" spans="1:100" x14ac:dyDescent="0.25">
      <c r="A1113">
        <v>3049</v>
      </c>
      <c r="B1113" t="s">
        <v>1512</v>
      </c>
      <c r="C1113" s="22">
        <v>3</v>
      </c>
      <c r="D1113" s="17">
        <v>4.7044472334532674</v>
      </c>
      <c r="E1113" s="17">
        <v>-3.0193505872429119E-3</v>
      </c>
      <c r="F1113" s="17">
        <v>0.14172475885264924</v>
      </c>
      <c r="G1113" s="17">
        <v>0.14172475885264924</v>
      </c>
      <c r="H1113" s="17">
        <v>-7.5657951808976567E-2</v>
      </c>
      <c r="I1113" s="17">
        <v>0</v>
      </c>
      <c r="J1113" s="17">
        <v>-4.5394771085385921</v>
      </c>
      <c r="K1113" s="17">
        <v>-7.5657951808976567E-2</v>
      </c>
      <c r="L1113" s="17">
        <v>-0.999999999999998</v>
      </c>
      <c r="M1113" s="17">
        <v>-0.999999999999998</v>
      </c>
      <c r="N1113" s="17">
        <v>-1.5131590361795304</v>
      </c>
      <c r="O1113" s="17">
        <v>0.30669488376731802</v>
      </c>
      <c r="P1113" s="17">
        <v>-0.11191077504409422</v>
      </c>
      <c r="Q1113" s="17">
        <v>-1.3350662271569751</v>
      </c>
      <c r="R1113" s="17">
        <v>-0.37370847015826136</v>
      </c>
      <c r="S1113" s="17">
        <v>0.33333333333333282</v>
      </c>
      <c r="T1113" s="17">
        <v>0.34552312559767845</v>
      </c>
      <c r="U1113" s="17">
        <v>0.2304903779186554</v>
      </c>
      <c r="V1113" s="17">
        <v>8.0990222012773477E-2</v>
      </c>
      <c r="W1113" s="17">
        <v>42.639800426856652</v>
      </c>
      <c r="X1113" s="17">
        <v>2.1746070467555967</v>
      </c>
      <c r="Y1113" s="17">
        <v>-0.999999999999998</v>
      </c>
      <c r="Z1113" s="17">
        <v>-0.999999999999998</v>
      </c>
      <c r="AA1113" s="17">
        <v>33.946586480525482</v>
      </c>
      <c r="AB1113" s="17">
        <v>-2.9312678344360073E-3</v>
      </c>
      <c r="AC1113" s="17">
        <v>-1.191424757505666E-2</v>
      </c>
      <c r="AD1113" s="17">
        <v>-0.15154459411396587</v>
      </c>
      <c r="AE1113" s="17">
        <v>-8.3195054761729228</v>
      </c>
      <c r="AF1113" s="17">
        <v>8.3333333333333329E-2</v>
      </c>
      <c r="AG1113" s="17">
        <v>-0.999999999999998</v>
      </c>
      <c r="AH1113" s="17">
        <v>-0.999999999999998</v>
      </c>
      <c r="AI1113" s="17">
        <v>1.0432630703772141E-2</v>
      </c>
      <c r="AJ1113" s="17">
        <v>8.0990222012773477E-2</v>
      </c>
      <c r="AK1113" s="17">
        <v>2.4966424912595361E-2</v>
      </c>
      <c r="AL1113" s="17">
        <v>0.16747928869586476</v>
      </c>
      <c r="AM1113" s="17">
        <v>0.25558014947504581</v>
      </c>
      <c r="AN1113" s="17">
        <v>-6.9103151384388967E-2</v>
      </c>
      <c r="AO1113" s="17">
        <v>6.5143358614391227</v>
      </c>
      <c r="AP1113" s="17">
        <v>-0.89018234113040107</v>
      </c>
      <c r="AQ1113" s="17">
        <v>38.100323318318068</v>
      </c>
      <c r="AR1113" s="17">
        <v>0.99033705886244028</v>
      </c>
      <c r="AS1113" s="17">
        <v>2.0989490949466196</v>
      </c>
      <c r="AT1113" s="17">
        <v>-0.999999999999998</v>
      </c>
      <c r="AU1113" s="17">
        <v>-0.999999999999998</v>
      </c>
      <c r="AV1113" s="17">
        <v>-0.23198371130561216</v>
      </c>
      <c r="AW1113" s="17">
        <v>33.363099023162398</v>
      </c>
      <c r="AX1113" s="17">
        <v>41.670773838515188</v>
      </c>
      <c r="AY1113" s="17">
        <v>-0.21121941050561008</v>
      </c>
      <c r="AZ1113" s="17">
        <v>-72.792821334438941</v>
      </c>
      <c r="BA1113" s="22">
        <v>1317.0628819929766</v>
      </c>
      <c r="CU1113" t="e">
        <v>#N/A</v>
      </c>
      <c r="CV1113" t="e">
        <v>#N/A</v>
      </c>
    </row>
    <row r="1114" spans="1:100" x14ac:dyDescent="0.25">
      <c r="A1114">
        <v>3054</v>
      </c>
      <c r="B1114" t="s">
        <v>1513</v>
      </c>
      <c r="C1114" s="22">
        <v>3</v>
      </c>
      <c r="D1114" s="17">
        <v>2.0587516839817281</v>
      </c>
      <c r="E1114" s="17">
        <v>6.160880590962501E-2</v>
      </c>
      <c r="F1114" s="17">
        <v>0.75617699653983561</v>
      </c>
      <c r="G1114" s="17">
        <v>0.77623492366005464</v>
      </c>
      <c r="H1114" s="17">
        <v>2.8971329122258971E-2</v>
      </c>
      <c r="I1114" s="17">
        <v>0</v>
      </c>
      <c r="J1114" s="17">
        <v>1.7382797473355369</v>
      </c>
      <c r="K1114" s="17">
        <v>2.8971329122258971E-2</v>
      </c>
      <c r="L1114" s="17">
        <v>-1.000000000000002</v>
      </c>
      <c r="M1114" s="17">
        <v>-1.000000000000002</v>
      </c>
      <c r="N1114" s="17">
        <v>0.57942658244517853</v>
      </c>
      <c r="O1114" s="17">
        <v>4.5732663549773163</v>
      </c>
      <c r="P1114" s="17">
        <v>1.5887192641452197</v>
      </c>
      <c r="Q1114" s="17">
        <v>5.4330965592224763</v>
      </c>
      <c r="R1114" s="17">
        <v>2.0050940935132378</v>
      </c>
      <c r="S1114" s="17">
        <v>0.33333333333333393</v>
      </c>
      <c r="T1114" s="17">
        <v>0.38644132129210546</v>
      </c>
      <c r="U1114" s="17">
        <v>-8.9608552261884078E-2</v>
      </c>
      <c r="V1114" s="17">
        <v>-2.3466657664016576E-2</v>
      </c>
      <c r="W1114" s="17">
        <v>23.109124623091194</v>
      </c>
      <c r="X1114" s="17">
        <v>0.36159934097573621</v>
      </c>
      <c r="Y1114" s="17">
        <v>-1.000000000000002</v>
      </c>
      <c r="Z1114" s="17">
        <v>-1.000000000000002</v>
      </c>
      <c r="AA1114" s="17">
        <v>39.384874438409568</v>
      </c>
      <c r="AB1114" s="17">
        <v>8.5788668771804161E-2</v>
      </c>
      <c r="AC1114" s="17">
        <v>6.4873401438596545E-3</v>
      </c>
      <c r="AD1114" s="17">
        <v>0.19313710552043914</v>
      </c>
      <c r="AE1114" s="17">
        <v>14.270655721805145</v>
      </c>
      <c r="AF1114" s="17">
        <v>0.125</v>
      </c>
      <c r="AG1114" s="17">
        <v>-1.000000000000002</v>
      </c>
      <c r="AH1114" s="17">
        <v>-1.000000000000002</v>
      </c>
      <c r="AI1114" s="17">
        <v>0</v>
      </c>
      <c r="AJ1114" s="17">
        <v>-2.3466657664016576E-2</v>
      </c>
      <c r="AK1114" s="17">
        <v>4.8253791348192021E-2</v>
      </c>
      <c r="AL1114" s="17">
        <v>0.15030554924446088</v>
      </c>
      <c r="AM1114" s="17">
        <v>0.10874430155933799</v>
      </c>
      <c r="AN1114" s="17">
        <v>0.16805831274880392</v>
      </c>
      <c r="AO1114" s="17">
        <v>2.9598764957244086</v>
      </c>
      <c r="AP1114" s="17">
        <v>4.9529855649424013</v>
      </c>
      <c r="AQ1114" s="17">
        <v>24.84740437042673</v>
      </c>
      <c r="AR1114" s="17">
        <v>0.60669944469953829</v>
      </c>
      <c r="AS1114" s="17">
        <v>0.39057067009799523</v>
      </c>
      <c r="AT1114" s="17">
        <v>-1.000000000000002</v>
      </c>
      <c r="AU1114" s="17">
        <v>-1.000000000000002</v>
      </c>
      <c r="AV1114" s="17">
        <v>2.781329017173293</v>
      </c>
      <c r="AW1114" s="17">
        <v>48.911126358329298</v>
      </c>
      <c r="AX1114" s="17">
        <v>46.564460591927642</v>
      </c>
      <c r="AY1114" s="17">
        <v>1.7130422494796536E-4</v>
      </c>
      <c r="AZ1114" s="17">
        <v>-47.59038958673441</v>
      </c>
      <c r="BA1114" s="22">
        <v>1427.2949505726037</v>
      </c>
      <c r="CU1114" t="e">
        <v>#N/A</v>
      </c>
      <c r="CV1114" t="e">
        <v>#N/A</v>
      </c>
    </row>
    <row r="1115" spans="1:100" x14ac:dyDescent="0.25">
      <c r="A1115">
        <v>3055</v>
      </c>
      <c r="B1115" t="s">
        <v>1514</v>
      </c>
      <c r="C1115" s="22">
        <v>3</v>
      </c>
      <c r="D1115" s="17">
        <v>4.6528753179041376</v>
      </c>
      <c r="E1115" s="17">
        <v>0</v>
      </c>
      <c r="F1115" s="17">
        <v>0.19047970617028864</v>
      </c>
      <c r="G1115" s="17">
        <v>0.19047970617028864</v>
      </c>
      <c r="H1115" s="17">
        <v>0.25593194191634572</v>
      </c>
      <c r="I1115" s="17">
        <v>0</v>
      </c>
      <c r="J1115" s="17">
        <v>15.355916514980732</v>
      </c>
      <c r="K1115" s="17">
        <v>0.25593194191634572</v>
      </c>
      <c r="L1115" s="17">
        <v>-1.0000000000000011</v>
      </c>
      <c r="M1115" s="17">
        <v>-1.0000000000000011</v>
      </c>
      <c r="N1115" s="17">
        <v>5.1186388383269126</v>
      </c>
      <c r="O1115" s="17">
        <v>20.199271539055161</v>
      </c>
      <c r="P1115" s="17">
        <v>2.4595253762308058</v>
      </c>
      <c r="Q1115" s="17">
        <v>0.79265318166586674</v>
      </c>
      <c r="R1115" s="17">
        <v>0.53302108540650761</v>
      </c>
      <c r="S1115" s="17">
        <v>0.34743708233080506</v>
      </c>
      <c r="T1115" s="17">
        <v>0.35106144529132466</v>
      </c>
      <c r="U1115" s="17">
        <v>0.31377315304217568</v>
      </c>
      <c r="V1115" s="17">
        <v>-1.3883203415677276E-2</v>
      </c>
      <c r="W1115" s="17">
        <v>29.698261413291309</v>
      </c>
      <c r="X1115" s="17">
        <v>1.6320880893384138</v>
      </c>
      <c r="Y1115" s="17">
        <v>-1.0000000000000011</v>
      </c>
      <c r="Z1115" s="17">
        <v>-1.0000000000000011</v>
      </c>
      <c r="AA1115" s="17">
        <v>70.399206358999805</v>
      </c>
      <c r="AB1115" s="17">
        <v>0.29936965113965597</v>
      </c>
      <c r="AC1115" s="17">
        <v>0.1093901233601855</v>
      </c>
      <c r="AD1115" s="17">
        <v>0.39459870270619923</v>
      </c>
      <c r="AE1115" s="17">
        <v>40.167923860302039</v>
      </c>
      <c r="AF1115" s="17">
        <v>0.625</v>
      </c>
      <c r="AG1115" s="17">
        <v>-1.0000000000000011</v>
      </c>
      <c r="AH1115" s="17">
        <v>-1.0000000000000011</v>
      </c>
      <c r="AI1115" s="17">
        <v>0</v>
      </c>
      <c r="AJ1115" s="17">
        <v>-1.3883203415677276E-2</v>
      </c>
      <c r="AK1115" s="17">
        <v>-0.31630371271094648</v>
      </c>
      <c r="AL1115" s="17">
        <v>0.24736091474776556</v>
      </c>
      <c r="AM1115" s="17">
        <v>1.6114164855169727E-2</v>
      </c>
      <c r="AN1115" s="17">
        <v>0.23928727857679244</v>
      </c>
      <c r="AO1115" s="17">
        <v>-1.1786644421754895</v>
      </c>
      <c r="AP1115" s="17">
        <v>7.2189865381586387</v>
      </c>
      <c r="AQ1115" s="17">
        <v>45.054177928272054</v>
      </c>
      <c r="AR1115" s="17">
        <v>0.99838847724862789</v>
      </c>
      <c r="AS1115" s="17">
        <v>1.8880200312547597</v>
      </c>
      <c r="AT1115" s="17">
        <v>-1.0000000000000011</v>
      </c>
      <c r="AU1115" s="17">
        <v>-1.0000000000000011</v>
      </c>
      <c r="AV1115" s="17">
        <v>0.72350079157679636</v>
      </c>
      <c r="AW1115" s="17">
        <v>97.817464436213626</v>
      </c>
      <c r="AX1115" s="17">
        <v>96.42914409464592</v>
      </c>
      <c r="AY1115" s="17">
        <v>2.5723398275510151E-2</v>
      </c>
      <c r="AZ1115" s="17">
        <v>2.1536546539443138</v>
      </c>
      <c r="BA1115" s="22">
        <v>1471.4825135277101</v>
      </c>
      <c r="CU1115" t="e">
        <v>#N/A</v>
      </c>
      <c r="CV1115" t="e">
        <v>#N/A</v>
      </c>
    </row>
    <row r="1116" spans="1:100" x14ac:dyDescent="0.25">
      <c r="A1116">
        <v>3058</v>
      </c>
      <c r="B1116" t="s">
        <v>1515</v>
      </c>
      <c r="C1116" s="22">
        <v>3</v>
      </c>
      <c r="D1116" s="17">
        <v>4.2642874323768059</v>
      </c>
      <c r="E1116" s="17">
        <v>1.0679083582239667E-2</v>
      </c>
      <c r="F1116" s="17">
        <v>-6.1030375249476743E-2</v>
      </c>
      <c r="G1116" s="17">
        <v>-6.1030375249476743E-2</v>
      </c>
      <c r="H1116" s="17">
        <v>-0.10479596505987422</v>
      </c>
      <c r="I1116" s="17">
        <v>0</v>
      </c>
      <c r="J1116" s="17">
        <v>-6.2877579035924533</v>
      </c>
      <c r="K1116" s="17">
        <v>-0.10479596505987422</v>
      </c>
      <c r="L1116" s="17">
        <v>-1.0000000000000009</v>
      </c>
      <c r="M1116" s="17">
        <v>-1.0000000000000009</v>
      </c>
      <c r="N1116" s="17">
        <v>-2.095919301197485</v>
      </c>
      <c r="O1116" s="17">
        <v>-2.0845008464651182</v>
      </c>
      <c r="P1116" s="17">
        <v>0.28755976270852002</v>
      </c>
      <c r="Q1116" s="17">
        <v>-2.6760886579188448</v>
      </c>
      <c r="R1116" s="17">
        <v>-0.9974336090344933</v>
      </c>
      <c r="S1116" s="17">
        <v>0.3333333333333337</v>
      </c>
      <c r="T1116" s="17">
        <v>0.34391337629121432</v>
      </c>
      <c r="U1116" s="17">
        <v>0.25508999507478836</v>
      </c>
      <c r="V1116" s="17">
        <v>-1.8368256885749289E-2</v>
      </c>
      <c r="W1116" s="17">
        <v>40.750576514938459</v>
      </c>
      <c r="X1116" s="17">
        <v>1.6973704482016023</v>
      </c>
      <c r="Y1116" s="17">
        <v>-1.0000000000000009</v>
      </c>
      <c r="Z1116" s="17">
        <v>-1.0000000000000009</v>
      </c>
      <c r="AA1116" s="17">
        <v>78.512008952007676</v>
      </c>
      <c r="AB1116" s="17">
        <v>0.54758517615039826</v>
      </c>
      <c r="AC1116" s="17">
        <v>6.0600981714717513E-2</v>
      </c>
      <c r="AD1116" s="17">
        <v>0.1669911630569588</v>
      </c>
      <c r="AE1116" s="17">
        <v>38.758866046103726</v>
      </c>
      <c r="AF1116" s="17">
        <v>0.625</v>
      </c>
      <c r="AG1116" s="17">
        <v>-1.0000000000000009</v>
      </c>
      <c r="AH1116" s="17">
        <v>-1.0000000000000009</v>
      </c>
      <c r="AI1116" s="17">
        <v>-1.1895987003007986E-2</v>
      </c>
      <c r="AJ1116" s="17">
        <v>-1.8368256885749289E-2</v>
      </c>
      <c r="AK1116" s="17">
        <v>-0.14446850570345207</v>
      </c>
      <c r="AL1116" s="17">
        <v>-0.1115427059993845</v>
      </c>
      <c r="AM1116" s="17">
        <v>0.16788705929914216</v>
      </c>
      <c r="AN1116" s="17">
        <v>-3.4329854896610806E-2</v>
      </c>
      <c r="AO1116" s="17">
        <v>3.4748339539612938</v>
      </c>
      <c r="AP1116" s="17">
        <v>-1.4159599024121934</v>
      </c>
      <c r="AQ1116" s="17">
        <v>34.462818611345995</v>
      </c>
      <c r="AR1116" s="17">
        <v>0.91396844781358688</v>
      </c>
      <c r="AS1116" s="17">
        <v>1.5925744831417277</v>
      </c>
      <c r="AT1116" s="17">
        <v>-1.0000000000000009</v>
      </c>
      <c r="AU1116" s="17">
        <v>-1.0000000000000009</v>
      </c>
      <c r="AV1116" s="17">
        <v>-1.0584639842839696</v>
      </c>
      <c r="AW1116" s="17">
        <v>75.011548203130346</v>
      </c>
      <c r="AX1116" s="17">
        <v>72.936802774495234</v>
      </c>
      <c r="AY1116" s="17">
        <v>1.6877143349732646E-2</v>
      </c>
      <c r="AZ1116" s="17">
        <v>5.8451083359455618</v>
      </c>
      <c r="BA1116" s="22">
        <v>1487.2763976501699</v>
      </c>
      <c r="CU1116" t="e">
        <v>#N/A</v>
      </c>
      <c r="CV1116" t="e">
        <v>#N/A</v>
      </c>
    </row>
    <row r="1117" spans="1:100" x14ac:dyDescent="0.25">
      <c r="A1117">
        <v>3061</v>
      </c>
      <c r="B1117" t="s">
        <v>1516</v>
      </c>
      <c r="C1117" s="22">
        <v>3</v>
      </c>
      <c r="D1117" s="17">
        <v>5.0913462582844264</v>
      </c>
      <c r="E1117" s="17">
        <v>-0.50715854494185741</v>
      </c>
      <c r="F1117" s="17">
        <v>1.0271755636479651</v>
      </c>
      <c r="G1117" s="17">
        <v>0.85843033576076466</v>
      </c>
      <c r="H1117" s="17">
        <v>0.47626186024834882</v>
      </c>
      <c r="I1117" s="17">
        <v>0</v>
      </c>
      <c r="J1117" s="17">
        <v>28.575711614900925</v>
      </c>
      <c r="K1117" s="17">
        <v>0.47626186024834882</v>
      </c>
      <c r="L1117" s="17">
        <v>-1.0000000000000009</v>
      </c>
      <c r="M1117" s="17">
        <v>-1.0000000000000009</v>
      </c>
      <c r="N1117" s="17">
        <v>9.5252372049669738</v>
      </c>
      <c r="O1117" s="17">
        <v>34.525488208946136</v>
      </c>
      <c r="P1117" s="17">
        <v>1.1128997736226258</v>
      </c>
      <c r="Q1117" s="17">
        <v>0.53007210974715002</v>
      </c>
      <c r="R1117" s="17">
        <v>0.34019636857537455</v>
      </c>
      <c r="S1117" s="17">
        <v>0.33333333333333365</v>
      </c>
      <c r="T1117" s="17">
        <v>0.33333333333333365</v>
      </c>
      <c r="U1117" s="17">
        <v>0.648187374203258</v>
      </c>
      <c r="V1117" s="17">
        <v>-5.3551097084576324E-2</v>
      </c>
      <c r="W1117" s="17">
        <v>31.401643341479978</v>
      </c>
      <c r="X1117" s="17">
        <v>2.4618477207238909</v>
      </c>
      <c r="Y1117" s="17">
        <v>-1.0000000000000009</v>
      </c>
      <c r="Z1117" s="17">
        <v>-1.0000000000000009</v>
      </c>
      <c r="AA1117" s="17">
        <v>66.291053059033047</v>
      </c>
      <c r="AB1117" s="17">
        <v>0.14424092022286519</v>
      </c>
      <c r="AC1117" s="17">
        <v>0.2038719333057562</v>
      </c>
      <c r="AD1117" s="17">
        <v>0.34287141345093169</v>
      </c>
      <c r="AE1117" s="17">
        <v>34.549213348977652</v>
      </c>
      <c r="AF1117" s="17">
        <v>0.55555555555555558</v>
      </c>
      <c r="AG1117" s="17">
        <v>-1.0000000000000009</v>
      </c>
      <c r="AH1117" s="17">
        <v>-1.0000000000000009</v>
      </c>
      <c r="AI1117" s="17">
        <v>7.73852167275659E-3</v>
      </c>
      <c r="AJ1117" s="17">
        <v>-5.3551097084576324E-2</v>
      </c>
      <c r="AK1117" s="17">
        <v>-8.9446314778012334E-2</v>
      </c>
      <c r="AL1117" s="17">
        <v>-2.0442612806937932E-2</v>
      </c>
      <c r="AM1117" s="17">
        <v>0.83753463557839491</v>
      </c>
      <c r="AN1117" s="17">
        <v>-0.43291058478812627</v>
      </c>
      <c r="AO1117" s="17">
        <v>20.491134315569806</v>
      </c>
      <c r="AP1117" s="17">
        <v>-10.924977683737843</v>
      </c>
      <c r="AQ1117" s="17">
        <v>59.97735495638095</v>
      </c>
      <c r="AR1117" s="17">
        <v>1.2613029437853482</v>
      </c>
      <c r="AS1117" s="17">
        <v>2.9381095809722404</v>
      </c>
      <c r="AT1117" s="17">
        <v>-1.0000000000000009</v>
      </c>
      <c r="AU1117" s="17">
        <v>-1.0000000000000009</v>
      </c>
      <c r="AV1117" s="17">
        <v>1.1986267043361383</v>
      </c>
      <c r="AW1117" s="17">
        <v>89.891563584241268</v>
      </c>
      <c r="AX1117" s="17">
        <v>84.691224309238791</v>
      </c>
      <c r="AY1117" s="17">
        <v>0.28021816553502021</v>
      </c>
      <c r="AZ1117" s="17">
        <v>-2.4709668615872795</v>
      </c>
      <c r="BA1117" s="22">
        <v>1451.9756367957734</v>
      </c>
      <c r="CU1117" t="e">
        <v>#N/A</v>
      </c>
      <c r="CV1117" t="e">
        <v>#N/A</v>
      </c>
    </row>
    <row r="1118" spans="1:100" x14ac:dyDescent="0.25">
      <c r="A1118">
        <v>3062</v>
      </c>
      <c r="B1118" t="s">
        <v>787</v>
      </c>
      <c r="C1118" s="22">
        <v>3</v>
      </c>
      <c r="D1118" s="17">
        <v>5.4415449475720772</v>
      </c>
      <c r="E1118" s="17">
        <v>-0.17322990660444459</v>
      </c>
      <c r="F1118" s="17">
        <v>0.63116182847331659</v>
      </c>
      <c r="G1118" s="17">
        <v>0.57447850753082241</v>
      </c>
      <c r="H1118" s="17">
        <v>-0.19532673088797248</v>
      </c>
      <c r="I1118" s="17">
        <v>0</v>
      </c>
      <c r="J1118" s="17">
        <v>-11.719603853278343</v>
      </c>
      <c r="K1118" s="17">
        <v>-0.19532673088797248</v>
      </c>
      <c r="L1118" s="17">
        <v>-0.99999999999999889</v>
      </c>
      <c r="M1118" s="17">
        <v>-0.99999999999999889</v>
      </c>
      <c r="N1118" s="17">
        <v>-3.9065346177594478</v>
      </c>
      <c r="O1118" s="17">
        <v>-5.703580398175446</v>
      </c>
      <c r="P1118" s="17">
        <v>-6.4567602837094451E-2</v>
      </c>
      <c r="Q1118" s="17">
        <v>0.29546723680040843</v>
      </c>
      <c r="R1118" s="17">
        <v>7.2011888503845503E-2</v>
      </c>
      <c r="S1118" s="17">
        <v>0.33333333333333293</v>
      </c>
      <c r="T1118" s="17">
        <v>0.29248299813734469</v>
      </c>
      <c r="U1118" s="17">
        <v>-6.1082095088331324E-2</v>
      </c>
      <c r="V1118" s="17">
        <v>-3.1464703301015952E-2</v>
      </c>
      <c r="W1118" s="17">
        <v>29.143850558772133</v>
      </c>
      <c r="X1118" s="17">
        <v>0.34717612700324096</v>
      </c>
      <c r="Y1118" s="17">
        <v>-0.99999999999999889</v>
      </c>
      <c r="Z1118" s="17">
        <v>-0.99999999999999889</v>
      </c>
      <c r="AA1118" s="17">
        <v>27.388545127494144</v>
      </c>
      <c r="AB1118" s="17">
        <v>-0.12771462551496685</v>
      </c>
      <c r="AC1118" s="17">
        <v>-0.14758875326017182</v>
      </c>
      <c r="AD1118" s="17">
        <v>0.23875703237950263</v>
      </c>
      <c r="AE1118" s="17">
        <v>-1.8273173197818049</v>
      </c>
      <c r="AF1118" s="17">
        <v>0.27272727272727271</v>
      </c>
      <c r="AG1118" s="17">
        <v>-0.99999999999999889</v>
      </c>
      <c r="AH1118" s="17">
        <v>-0.99999999999999889</v>
      </c>
      <c r="AI1118" s="17">
        <v>0</v>
      </c>
      <c r="AJ1118" s="17">
        <v>-3.1464703301015952E-2</v>
      </c>
      <c r="AK1118" s="17">
        <v>0.18937156050340423</v>
      </c>
      <c r="AL1118" s="17">
        <v>0.11677069318150032</v>
      </c>
      <c r="AM1118" s="17">
        <v>0.11321809204512237</v>
      </c>
      <c r="AN1118" s="17">
        <v>-7.4799701019950579E-2</v>
      </c>
      <c r="AO1118" s="17">
        <v>3.7773101036450796</v>
      </c>
      <c r="AP1118" s="17">
        <v>-1.2861390595912625</v>
      </c>
      <c r="AQ1118" s="17">
        <v>17.424246705493768</v>
      </c>
      <c r="AR1118" s="17">
        <v>0.53326953308133074</v>
      </c>
      <c r="AS1118" s="17">
        <v>0.15184939611526865</v>
      </c>
      <c r="AT1118" s="17">
        <v>-0.99999999999999889</v>
      </c>
      <c r="AU1118" s="17">
        <v>-0.99999999999999889</v>
      </c>
      <c r="AV1118" s="17">
        <v>0.64649039603466762</v>
      </c>
      <c r="AW1118" s="17">
        <v>20.398825669727465</v>
      </c>
      <c r="AX1118" s="17">
        <v>17.252355339625865</v>
      </c>
      <c r="AY1118" s="17">
        <v>-0.1093497927980491</v>
      </c>
      <c r="AZ1118" s="17">
        <v>-43.367947278321381</v>
      </c>
      <c r="BA1118" s="22">
        <v>1355.4516398576095</v>
      </c>
      <c r="CU1118" t="e">
        <v>#N/A</v>
      </c>
      <c r="CV1118" t="e">
        <v>#N/A</v>
      </c>
    </row>
    <row r="1119" spans="1:100" x14ac:dyDescent="0.25">
      <c r="A1119">
        <v>3065</v>
      </c>
      <c r="B1119" t="s">
        <v>1517</v>
      </c>
      <c r="C1119" s="22">
        <v>3</v>
      </c>
      <c r="D1119" s="17">
        <v>5.3825449472852052</v>
      </c>
      <c r="E1119" s="17">
        <v>0</v>
      </c>
      <c r="F1119" s="17">
        <v>-0.55167714920969124</v>
      </c>
      <c r="G1119" s="17">
        <v>-0.55167714920969124</v>
      </c>
      <c r="H1119" s="17">
        <v>0.41044192026598714</v>
      </c>
      <c r="I1119" s="17">
        <v>0</v>
      </c>
      <c r="J1119" s="17">
        <v>24.626515215959234</v>
      </c>
      <c r="K1119" s="17">
        <v>0.41044192026598714</v>
      </c>
      <c r="L1119" s="17">
        <v>-0.99999999999999922</v>
      </c>
      <c r="M1119" s="17">
        <v>-0.99999999999999922</v>
      </c>
      <c r="N1119" s="17">
        <v>8.2088384053197405</v>
      </c>
      <c r="O1119" s="17">
        <v>29.457383014034743</v>
      </c>
      <c r="P1119" s="17">
        <v>0</v>
      </c>
      <c r="Q1119" s="17">
        <v>1.4235032060459254</v>
      </c>
      <c r="R1119" s="17">
        <v>0.40237647018614553</v>
      </c>
      <c r="S1119" s="17">
        <v>0.33333333333333287</v>
      </c>
      <c r="T1119" s="17">
        <v>0.35942284405115016</v>
      </c>
      <c r="U1119" s="17">
        <v>0.28464483702343785</v>
      </c>
      <c r="V1119" s="17">
        <v>0</v>
      </c>
      <c r="W1119" s="17">
        <v>22.678363765677339</v>
      </c>
      <c r="X1119" s="17">
        <v>1.4469831159300643</v>
      </c>
      <c r="Y1119" s="17">
        <v>-0.99999999999999922</v>
      </c>
      <c r="Z1119" s="17">
        <v>-0.99999999999999922</v>
      </c>
      <c r="AA1119" s="17">
        <v>53.69531933120016</v>
      </c>
      <c r="AB1119" s="17">
        <v>0.32085072519231661</v>
      </c>
      <c r="AC1119" s="17">
        <v>4.5295394678059556E-2</v>
      </c>
      <c r="AD1119" s="17">
        <v>0.2461454620363569</v>
      </c>
      <c r="AE1119" s="17">
        <v>30.614579095336648</v>
      </c>
      <c r="AF1119" s="17">
        <v>0.93333333333333335</v>
      </c>
      <c r="AG1119" s="17">
        <v>-0.99999999999999922</v>
      </c>
      <c r="AH1119" s="17">
        <v>-0.99999999999999922</v>
      </c>
      <c r="AI1119" s="17">
        <v>-1.0864779875159662E-2</v>
      </c>
      <c r="AJ1119" s="17">
        <v>0</v>
      </c>
      <c r="AK1119" s="17">
        <v>9.8051926927639504E-2</v>
      </c>
      <c r="AL1119" s="17">
        <v>-0.15125305874849138</v>
      </c>
      <c r="AM1119" s="17">
        <v>0.13835390961898708</v>
      </c>
      <c r="AN1119" s="17">
        <v>0.44504275936244886</v>
      </c>
      <c r="AO1119" s="17">
        <v>3.9491073751128756</v>
      </c>
      <c r="AP1119" s="17">
        <v>10.369803690318772</v>
      </c>
      <c r="AQ1119" s="17">
        <v>47.304878981636577</v>
      </c>
      <c r="AR1119" s="17">
        <v>0.97740101440792093</v>
      </c>
      <c r="AS1119" s="17">
        <v>1.8574250361960509</v>
      </c>
      <c r="AT1119" s="17">
        <v>-0.99999999999999922</v>
      </c>
      <c r="AU1119" s="17">
        <v>-0.99999999999999922</v>
      </c>
      <c r="AV1119" s="17">
        <v>-0.14930067902354582</v>
      </c>
      <c r="AW1119" s="17">
        <v>93.522506035553675</v>
      </c>
      <c r="AX1119" s="17">
        <v>93.30521043805048</v>
      </c>
      <c r="AY1119" s="17">
        <v>0.40123386840236791</v>
      </c>
      <c r="AZ1119" s="17">
        <v>22.448023731635729</v>
      </c>
      <c r="BA1119" s="22">
        <v>1475.1218479971335</v>
      </c>
      <c r="CU1119" t="e">
        <v>#N/A</v>
      </c>
      <c r="CV1119" t="e">
        <v>#N/A</v>
      </c>
    </row>
    <row r="1120" spans="1:100" x14ac:dyDescent="0.25">
      <c r="A1120">
        <v>3067</v>
      </c>
      <c r="B1120" t="s">
        <v>1518</v>
      </c>
      <c r="C1120" s="22">
        <v>3</v>
      </c>
      <c r="D1120" s="17">
        <v>4.2784252298707788</v>
      </c>
      <c r="E1120" s="17">
        <v>1.0420665229106416</v>
      </c>
      <c r="F1120" s="17">
        <v>1.2332201595259749</v>
      </c>
      <c r="G1120" s="17">
        <v>1.5026005861462783</v>
      </c>
      <c r="H1120" s="17">
        <v>-8.4895174349529534E-2</v>
      </c>
      <c r="I1120" s="17">
        <v>0</v>
      </c>
      <c r="J1120" s="17">
        <v>-5.0937104609717707</v>
      </c>
      <c r="K1120" s="17">
        <v>-8.4895174349529534E-2</v>
      </c>
      <c r="L1120" s="17">
        <v>-0.99999999999999878</v>
      </c>
      <c r="M1120" s="17">
        <v>-0.99999999999999878</v>
      </c>
      <c r="N1120" s="17">
        <v>-1.6979034869905894</v>
      </c>
      <c r="O1120" s="17">
        <v>0.68731535504528507</v>
      </c>
      <c r="P1120" s="17">
        <v>0.78410331261416044</v>
      </c>
      <c r="Q1120" s="17">
        <v>0.23811483714349993</v>
      </c>
      <c r="R1120" s="17">
        <v>7.1066068302571131E-2</v>
      </c>
      <c r="S1120" s="17">
        <v>0.33333333333333282</v>
      </c>
      <c r="T1120" s="17">
        <v>0.33333333333333282</v>
      </c>
      <c r="U1120" s="17">
        <v>-0.31205805362464023</v>
      </c>
      <c r="V1120" s="17">
        <v>-3.3363997807144413E-2</v>
      </c>
      <c r="W1120" s="17">
        <v>16.24559158337642</v>
      </c>
      <c r="X1120" s="17">
        <v>-0.6968543603252324</v>
      </c>
      <c r="Y1120" s="17">
        <v>-0.99999999999999878</v>
      </c>
      <c r="Z1120" s="17">
        <v>-0.99999999999999878</v>
      </c>
      <c r="AA1120" s="17">
        <v>19.586665223361376</v>
      </c>
      <c r="AB1120" s="17">
        <v>-0.29388909435921895</v>
      </c>
      <c r="AC1120" s="17">
        <v>0.10305305459388056</v>
      </c>
      <c r="AD1120" s="17">
        <v>0.256236191198986</v>
      </c>
      <c r="AE1120" s="17">
        <v>3.2700075716823926</v>
      </c>
      <c r="AF1120" s="17">
        <v>0.22222222222222221</v>
      </c>
      <c r="AG1120" s="17">
        <v>-0.99999999999999878</v>
      </c>
      <c r="AH1120" s="17">
        <v>-0.99999999999999878</v>
      </c>
      <c r="AI1120" s="17">
        <v>-2.1896621277666516E-2</v>
      </c>
      <c r="AJ1120" s="17">
        <v>-3.3363997807144413E-2</v>
      </c>
      <c r="AK1120" s="17">
        <v>9.6664231899833766E-2</v>
      </c>
      <c r="AL1120" s="17">
        <v>0.165552641287598</v>
      </c>
      <c r="AM1120" s="17">
        <v>3.6314912413016376E-2</v>
      </c>
      <c r="AN1120" s="17">
        <v>0.36716395339621027</v>
      </c>
      <c r="AO1120" s="17">
        <v>1.3911939698245757</v>
      </c>
      <c r="AP1120" s="17">
        <v>10.006862041343242</v>
      </c>
      <c r="AQ1120" s="17">
        <v>11.151881122404649</v>
      </c>
      <c r="AR1120" s="17">
        <v>0.32124461523488113</v>
      </c>
      <c r="AS1120" s="17">
        <v>-0.78174953467476183</v>
      </c>
      <c r="AT1120" s="17">
        <v>-0.99999999999999878</v>
      </c>
      <c r="AU1120" s="17">
        <v>-0.99999999999999878</v>
      </c>
      <c r="AV1120" s="17">
        <v>1.5736666544488493</v>
      </c>
      <c r="AW1120" s="17">
        <v>30.280842619749905</v>
      </c>
      <c r="AX1120" s="17">
        <v>26.506510413482143</v>
      </c>
      <c r="AY1120" s="17">
        <v>-9.7870075482765398E-2</v>
      </c>
      <c r="AZ1120" s="17">
        <v>-48.450424220050323</v>
      </c>
      <c r="BA1120" s="22">
        <v>1353.3933549724288</v>
      </c>
      <c r="CU1120" t="e">
        <v>#N/A</v>
      </c>
      <c r="CV1120" t="e">
        <v>#N/A</v>
      </c>
    </row>
    <row r="1121" spans="1:100" x14ac:dyDescent="0.25">
      <c r="A1121">
        <v>3070</v>
      </c>
      <c r="B1121" t="s">
        <v>1519</v>
      </c>
      <c r="C1121" s="22">
        <v>3</v>
      </c>
      <c r="D1121" s="17">
        <v>4.9105416658665879</v>
      </c>
      <c r="E1121" s="17">
        <v>6.6921788347553361E-3</v>
      </c>
      <c r="F1121" s="17">
        <v>0.1763904811367773</v>
      </c>
      <c r="G1121" s="17">
        <v>0.1763904811367773</v>
      </c>
      <c r="H1121" s="17">
        <v>0.2115244953290103</v>
      </c>
      <c r="I1121" s="17">
        <v>0</v>
      </c>
      <c r="J1121" s="17">
        <v>12.691469719740606</v>
      </c>
      <c r="K1121" s="17">
        <v>0.2115244953290103</v>
      </c>
      <c r="L1121" s="17">
        <v>-0.99999999999999878</v>
      </c>
      <c r="M1121" s="17">
        <v>-0.99999999999999878</v>
      </c>
      <c r="N1121" s="17">
        <v>4.2304899065802042</v>
      </c>
      <c r="O1121" s="17">
        <v>17.778401866743984</v>
      </c>
      <c r="P1121" s="17">
        <v>-0.27572266553333152</v>
      </c>
      <c r="Q1121" s="17">
        <v>-0.85001245648451862</v>
      </c>
      <c r="R1121" s="17">
        <v>-0.31148123903756608</v>
      </c>
      <c r="S1121" s="17">
        <v>0.33333333333333298</v>
      </c>
      <c r="T1121" s="17">
        <v>0.33721604649368592</v>
      </c>
      <c r="U1121" s="17">
        <v>0.31711044988408277</v>
      </c>
      <c r="V1121" s="17">
        <v>4.7041593576892173E-2</v>
      </c>
      <c r="W1121" s="17">
        <v>32.927077118359335</v>
      </c>
      <c r="X1121" s="17">
        <v>2.0135989586560461</v>
      </c>
      <c r="Y1121" s="17">
        <v>-0.99999999999999878</v>
      </c>
      <c r="Z1121" s="17">
        <v>-0.99999999999999878</v>
      </c>
      <c r="AA1121" s="17">
        <v>73.719324711679363</v>
      </c>
      <c r="AB1121" s="17">
        <v>0.25325273744747151</v>
      </c>
      <c r="AC1121" s="17">
        <v>0.35144678866646667</v>
      </c>
      <c r="AD1121" s="17">
        <v>0.21737505053321363</v>
      </c>
      <c r="AE1121" s="17">
        <v>41.103728832357582</v>
      </c>
      <c r="AF1121" s="17">
        <v>0.58333333333333337</v>
      </c>
      <c r="AG1121" s="17">
        <v>-0.99999999999999878</v>
      </c>
      <c r="AH1121" s="17">
        <v>-0.99999999999999878</v>
      </c>
      <c r="AI1121" s="17">
        <v>-6.5574479149983524E-3</v>
      </c>
      <c r="AJ1121" s="17">
        <v>4.7041593576892173E-2</v>
      </c>
      <c r="AK1121" s="17">
        <v>-4.901933601859914E-2</v>
      </c>
      <c r="AL1121" s="17">
        <v>4.0230037182450162E-3</v>
      </c>
      <c r="AM1121" s="17">
        <v>0.36045397504776783</v>
      </c>
      <c r="AN1121" s="17">
        <v>0.10032924058768733</v>
      </c>
      <c r="AO1121" s="17">
        <v>8.7662526961012031</v>
      </c>
      <c r="AP1121" s="17">
        <v>2.5283460332834089</v>
      </c>
      <c r="AQ1121" s="17">
        <v>45.618546838099931</v>
      </c>
      <c r="AR1121" s="17">
        <v>1.0347014232879941</v>
      </c>
      <c r="AS1121" s="17">
        <v>2.2251234539850557</v>
      </c>
      <c r="AT1121" s="17">
        <v>-0.99999999999999878</v>
      </c>
      <c r="AU1121" s="17">
        <v>-0.99999999999999878</v>
      </c>
      <c r="AV1121" s="17">
        <v>-0.13509075790078875</v>
      </c>
      <c r="AW1121" s="17">
        <v>94.026072611706766</v>
      </c>
      <c r="AX1121" s="17">
        <v>98.599083011096027</v>
      </c>
      <c r="AY1121" s="17">
        <v>0.14206895860198929</v>
      </c>
      <c r="AZ1121" s="17">
        <v>-4.5058075522596974</v>
      </c>
      <c r="BA1121" s="22">
        <v>1463.5470097009024</v>
      </c>
      <c r="CU1121" t="e">
        <v>#N/A</v>
      </c>
      <c r="CV1121" t="e">
        <v>#N/A</v>
      </c>
    </row>
    <row r="1122" spans="1:100" x14ac:dyDescent="0.25">
      <c r="A1122">
        <v>3072</v>
      </c>
      <c r="B1122" t="s">
        <v>1520</v>
      </c>
      <c r="C1122" s="22">
        <v>3</v>
      </c>
      <c r="D1122" s="17">
        <v>5.3175765966364317</v>
      </c>
      <c r="E1122" s="17">
        <v>0.40038702409395432</v>
      </c>
      <c r="F1122" s="17">
        <v>8.3099566386967569E-2</v>
      </c>
      <c r="G1122" s="17">
        <v>0.16167788959709717</v>
      </c>
      <c r="H1122" s="17">
        <v>-0.12505313770650051</v>
      </c>
      <c r="I1122" s="17">
        <v>0</v>
      </c>
      <c r="J1122" s="17">
        <v>-7.503188262390033</v>
      </c>
      <c r="K1122" s="17">
        <v>-0.12505313770650051</v>
      </c>
      <c r="L1122" s="17">
        <v>-1.0000000000000004</v>
      </c>
      <c r="M1122" s="17">
        <v>-1.0000000000000004</v>
      </c>
      <c r="N1122" s="17">
        <v>-2.5010627541300101</v>
      </c>
      <c r="O1122" s="17">
        <v>-2.0239337761565035</v>
      </c>
      <c r="P1122" s="17">
        <v>-0.72213016216671111</v>
      </c>
      <c r="Q1122" s="17">
        <v>6.6612923273175001E-2</v>
      </c>
      <c r="R1122" s="17">
        <v>-8.6746855650695093E-2</v>
      </c>
      <c r="S1122" s="17">
        <v>0.33333333333333376</v>
      </c>
      <c r="T1122" s="17">
        <v>0.3684295228030347</v>
      </c>
      <c r="U1122" s="17">
        <v>0.14414995170013006</v>
      </c>
      <c r="V1122" s="17">
        <v>0</v>
      </c>
      <c r="W1122" s="17">
        <v>38.838637821719963</v>
      </c>
      <c r="X1122" s="17">
        <v>1.4243334769234226</v>
      </c>
      <c r="Y1122" s="17">
        <v>-1.0000000000000004</v>
      </c>
      <c r="Z1122" s="17">
        <v>-1.0000000000000004</v>
      </c>
      <c r="AA1122" s="17">
        <v>65.657041753761277</v>
      </c>
      <c r="AB1122" s="17">
        <v>0.11085217106124386</v>
      </c>
      <c r="AC1122" s="17">
        <v>0.1673992710335474</v>
      </c>
      <c r="AD1122" s="17">
        <v>0.25985157365904948</v>
      </c>
      <c r="AE1122" s="17">
        <v>26.905150787692026</v>
      </c>
      <c r="AF1122" s="17">
        <v>0.52941176470588236</v>
      </c>
      <c r="AG1122" s="17">
        <v>-1.0000000000000004</v>
      </c>
      <c r="AH1122" s="17">
        <v>-1.0000000000000004</v>
      </c>
      <c r="AI1122" s="17">
        <v>0</v>
      </c>
      <c r="AJ1122" s="17">
        <v>0</v>
      </c>
      <c r="AK1122" s="17">
        <v>6.9811962298697794E-2</v>
      </c>
      <c r="AL1122" s="17">
        <v>0.2222325482348339</v>
      </c>
      <c r="AM1122" s="17">
        <v>1.7758705398428942E-2</v>
      </c>
      <c r="AN1122" s="17">
        <v>6.769341131300248E-2</v>
      </c>
      <c r="AO1122" s="17">
        <v>0.79302744645421253</v>
      </c>
      <c r="AP1122" s="17">
        <v>2.8034980239992326</v>
      </c>
      <c r="AQ1122" s="17">
        <v>31.335449559329916</v>
      </c>
      <c r="AR1122" s="17">
        <v>0.84591280783649858</v>
      </c>
      <c r="AS1122" s="17">
        <v>1.2992803392169217</v>
      </c>
      <c r="AT1122" s="17">
        <v>-1.0000000000000004</v>
      </c>
      <c r="AU1122" s="17">
        <v>-1.0000000000000004</v>
      </c>
      <c r="AV1122" s="17">
        <v>7.4931033946402076E-2</v>
      </c>
      <c r="AW1122" s="17">
        <v>66.436606001604048</v>
      </c>
      <c r="AX1122" s="17">
        <v>66.436606001604048</v>
      </c>
      <c r="AY1122" s="17">
        <v>-3.5966862930059788E-2</v>
      </c>
      <c r="AZ1122" s="17">
        <v>-9.5497657714224555</v>
      </c>
      <c r="BA1122" s="22">
        <v>1414.8834999005853</v>
      </c>
      <c r="CU1122" t="e">
        <v>#N/A</v>
      </c>
      <c r="CV1122" t="e">
        <v>#N/A</v>
      </c>
    </row>
    <row r="1123" spans="1:100" x14ac:dyDescent="0.25">
      <c r="A1123">
        <v>3075</v>
      </c>
      <c r="B1123" t="s">
        <v>1521</v>
      </c>
      <c r="C1123" s="22">
        <v>3</v>
      </c>
      <c r="D1123" s="17">
        <v>5.4111033373781323</v>
      </c>
      <c r="E1123" s="17">
        <v>7.378508502933959E-3</v>
      </c>
      <c r="F1123" s="17">
        <v>2.8841932187890773</v>
      </c>
      <c r="G1123" s="17">
        <v>2.8841932187890773</v>
      </c>
      <c r="H1123" s="17">
        <v>7.4313058580675773E-2</v>
      </c>
      <c r="I1123" s="17">
        <v>0</v>
      </c>
      <c r="J1123" s="17">
        <v>4.4587835148405448</v>
      </c>
      <c r="K1123" s="17">
        <v>7.4313058580675773E-2</v>
      </c>
      <c r="L1123" s="17">
        <v>-1.0000000000000007</v>
      </c>
      <c r="M1123" s="17">
        <v>-1.0000000000000007</v>
      </c>
      <c r="N1123" s="17">
        <v>1.4862611716135166</v>
      </c>
      <c r="O1123" s="17">
        <v>12.754080071007762</v>
      </c>
      <c r="P1123" s="17">
        <v>3.4860103205271407E-3</v>
      </c>
      <c r="Q1123" s="17">
        <v>0.65586199518557087</v>
      </c>
      <c r="R1123" s="17">
        <v>-6.1294278245348499E-3</v>
      </c>
      <c r="S1123" s="17">
        <v>0.3333333333333337</v>
      </c>
      <c r="T1123" s="17">
        <v>0.3333333333333337</v>
      </c>
      <c r="U1123" s="17">
        <v>0.3629465637882921</v>
      </c>
      <c r="V1123" s="17">
        <v>-1.2601162108970596E-2</v>
      </c>
      <c r="W1123" s="17">
        <v>37.707960390612477</v>
      </c>
      <c r="X1123" s="17">
        <v>1.9685328905853354</v>
      </c>
      <c r="Y1123" s="17">
        <v>-1.0000000000000007</v>
      </c>
      <c r="Z1123" s="17">
        <v>-1.0000000000000007</v>
      </c>
      <c r="AA1123" s="17">
        <v>75.78635136227912</v>
      </c>
      <c r="AB1123" s="17">
        <v>0.15115398643686859</v>
      </c>
      <c r="AC1123" s="17">
        <v>0.35469053450887861</v>
      </c>
      <c r="AD1123" s="17">
        <v>0.25584588704407546</v>
      </c>
      <c r="AE1123" s="17">
        <v>38.08452039949114</v>
      </c>
      <c r="AF1123" s="17">
        <v>0.7142857142857143</v>
      </c>
      <c r="AG1123" s="17">
        <v>-1.0000000000000007</v>
      </c>
      <c r="AH1123" s="17">
        <v>-1.0000000000000007</v>
      </c>
      <c r="AI1123" s="17">
        <v>8.6988982970321541E-3</v>
      </c>
      <c r="AJ1123" s="17">
        <v>-1.2601162108970596E-2</v>
      </c>
      <c r="AK1123" s="17">
        <v>-3.6645089474928158E-2</v>
      </c>
      <c r="AL1123" s="17">
        <v>-0.3156144694597664</v>
      </c>
      <c r="AM1123" s="17">
        <v>0.36468196037684136</v>
      </c>
      <c r="AN1123" s="17">
        <v>0.26616756779633927</v>
      </c>
      <c r="AO1123" s="17">
        <v>8.9338235620463937</v>
      </c>
      <c r="AP1123" s="17">
        <v>5.0761168476096454</v>
      </c>
      <c r="AQ1123" s="17">
        <v>42.166743905453018</v>
      </c>
      <c r="AR1123" s="17">
        <v>1.0170120683459885</v>
      </c>
      <c r="AS1123" s="17">
        <v>2.0428459491660109</v>
      </c>
      <c r="AT1123" s="17">
        <v>-1.0000000000000007</v>
      </c>
      <c r="AU1123" s="17">
        <v>-1.0000000000000007</v>
      </c>
      <c r="AV1123" s="17">
        <v>2.8780637909645419</v>
      </c>
      <c r="AW1123" s="17">
        <v>93.616548280896566</v>
      </c>
      <c r="AX1123" s="17">
        <v>92.530410035940051</v>
      </c>
      <c r="AY1123" s="17">
        <v>-0.10449748113854695</v>
      </c>
      <c r="AZ1123" s="17">
        <v>-39.809173598655434</v>
      </c>
      <c r="BA1123" s="22">
        <v>1419.2765917029553</v>
      </c>
      <c r="CU1123" t="e">
        <v>#N/A</v>
      </c>
      <c r="CV1123" t="e">
        <v>#N/A</v>
      </c>
    </row>
    <row r="1124" spans="1:100" x14ac:dyDescent="0.25">
      <c r="A1124">
        <v>3081</v>
      </c>
      <c r="B1124" t="s">
        <v>1522</v>
      </c>
      <c r="C1124" s="22">
        <v>3</v>
      </c>
      <c r="D1124" s="17">
        <v>4.9977490435045766</v>
      </c>
      <c r="E1124" s="17">
        <v>-2.4171306772333801E-2</v>
      </c>
      <c r="F1124" s="17">
        <v>5.5576167391394704E-2</v>
      </c>
      <c r="G1124" s="17">
        <v>5.5576167391394704E-2</v>
      </c>
      <c r="H1124" s="17">
        <v>0.17271014289651893</v>
      </c>
      <c r="I1124" s="17">
        <v>0</v>
      </c>
      <c r="J1124" s="17">
        <v>10.362608573791134</v>
      </c>
      <c r="K1124" s="17">
        <v>0.17271014289651893</v>
      </c>
      <c r="L1124" s="17">
        <v>-0.99999999999999933</v>
      </c>
      <c r="M1124" s="17">
        <v>-0.99999999999999933</v>
      </c>
      <c r="N1124" s="17">
        <v>3.4542028579303796</v>
      </c>
      <c r="O1124" s="17">
        <v>15.415933784687104</v>
      </c>
      <c r="P1124" s="17">
        <v>1.9016970963612183</v>
      </c>
      <c r="Q1124" s="17">
        <v>-0.1846243707783117</v>
      </c>
      <c r="R1124" s="17">
        <v>5.6174001298032988E-2</v>
      </c>
      <c r="S1124" s="17">
        <v>0.33333333333333348</v>
      </c>
      <c r="T1124" s="17">
        <v>0.40071255680657591</v>
      </c>
      <c r="U1124" s="17">
        <v>0.48234119675611281</v>
      </c>
      <c r="V1124" s="17">
        <v>-2.9317077150951762E-2</v>
      </c>
      <c r="W1124" s="17">
        <v>40.574394673942017</v>
      </c>
      <c r="X1124" s="17">
        <v>2.36118290463217</v>
      </c>
      <c r="Y1124" s="17">
        <v>-0.99999999999999933</v>
      </c>
      <c r="Z1124" s="17">
        <v>-0.99999999999999933</v>
      </c>
      <c r="AA1124" s="17">
        <v>71.497162022197429</v>
      </c>
      <c r="AB1124" s="17">
        <v>-1.0209950915974313E-2</v>
      </c>
      <c r="AC1124" s="17">
        <v>0.43320126125423464</v>
      </c>
      <c r="AD1124" s="17">
        <v>0.19434055660088767</v>
      </c>
      <c r="AE1124" s="17">
        <v>30.866593346957394</v>
      </c>
      <c r="AF1124" s="17">
        <v>0.75</v>
      </c>
      <c r="AG1124" s="17">
        <v>-0.99999999999999933</v>
      </c>
      <c r="AH1124" s="17">
        <v>-0.99999999999999933</v>
      </c>
      <c r="AI1124" s="17">
        <v>1.3640283846024106E-2</v>
      </c>
      <c r="AJ1124" s="17">
        <v>-2.9317077150951762E-2</v>
      </c>
      <c r="AK1124" s="17">
        <v>3.8473173570033173E-2</v>
      </c>
      <c r="AL1124" s="17">
        <v>-0.10375361864424888</v>
      </c>
      <c r="AM1124" s="17">
        <v>0.22851388868417605</v>
      </c>
      <c r="AN1124" s="17">
        <v>-6.9326260106517892E-2</v>
      </c>
      <c r="AO1124" s="17">
        <v>5.9052130849545668</v>
      </c>
      <c r="AP1124" s="17">
        <v>-2.251924595884192</v>
      </c>
      <c r="AQ1124" s="17">
        <v>50.937003247733173</v>
      </c>
      <c r="AR1124" s="17">
        <v>1.1870700097450699</v>
      </c>
      <c r="AS1124" s="17">
        <v>2.5338930475286885</v>
      </c>
      <c r="AT1124" s="17">
        <v>-0.99999999999999933</v>
      </c>
      <c r="AU1124" s="17">
        <v>-0.99999999999999933</v>
      </c>
      <c r="AV1124" s="17">
        <v>0.11175016868942805</v>
      </c>
      <c r="AW1124" s="17">
        <v>84.661171211000422</v>
      </c>
      <c r="AX1124" s="17">
        <v>82.002269172825734</v>
      </c>
      <c r="AY1124" s="17">
        <v>0.22691675092411123</v>
      </c>
      <c r="AZ1124" s="17">
        <v>10.354032887404948</v>
      </c>
      <c r="BA1124" s="22">
        <v>1465.4859247115494</v>
      </c>
      <c r="CU1124" t="e">
        <v>#N/A</v>
      </c>
      <c r="CV1124" t="e">
        <v>#N/A</v>
      </c>
    </row>
    <row r="1125" spans="1:100" x14ac:dyDescent="0.25">
      <c r="A1125">
        <v>3082</v>
      </c>
      <c r="B1125" t="s">
        <v>1523</v>
      </c>
      <c r="C1125" s="22">
        <v>3</v>
      </c>
      <c r="D1125" s="17">
        <v>7.1923082798201987</v>
      </c>
      <c r="E1125" s="17">
        <v>2.5266643102786809E-3</v>
      </c>
      <c r="F1125" s="17">
        <v>8.5168536233631187E-2</v>
      </c>
      <c r="G1125" s="17">
        <v>8.5168536233631187E-2</v>
      </c>
      <c r="H1125" s="17">
        <v>0.68112783782600883</v>
      </c>
      <c r="I1125" s="17">
        <v>0</v>
      </c>
      <c r="J1125" s="17">
        <v>40.867670269560513</v>
      </c>
      <c r="K1125" s="17">
        <v>0.68112783782600883</v>
      </c>
      <c r="L1125" s="17">
        <v>-0.99999999999999944</v>
      </c>
      <c r="M1125" s="17">
        <v>-0.99999999999999944</v>
      </c>
      <c r="N1125" s="17">
        <v>13.622556756520179</v>
      </c>
      <c r="O1125" s="17">
        <v>48.145147085614376</v>
      </c>
      <c r="P1125" s="17">
        <v>-0.39081704438679932</v>
      </c>
      <c r="Q1125" s="17">
        <v>-2.8649881950863029E-2</v>
      </c>
      <c r="R1125" s="17">
        <v>4.884990400288286E-2</v>
      </c>
      <c r="S1125" s="17">
        <v>0.33333333333333337</v>
      </c>
      <c r="T1125" s="17">
        <v>0.37059230954441269</v>
      </c>
      <c r="U1125" s="17">
        <v>0.40772119568691761</v>
      </c>
      <c r="V1125" s="17">
        <v>-2.2624540022770197E-2</v>
      </c>
      <c r="W1125" s="17">
        <v>16.31577842863539</v>
      </c>
      <c r="X1125" s="17">
        <v>1.5440114892464205</v>
      </c>
      <c r="Y1125" s="17">
        <v>-0.99999999999999944</v>
      </c>
      <c r="Z1125" s="17">
        <v>-0.99999999999999944</v>
      </c>
      <c r="AA1125" s="17">
        <v>37.699367533774186</v>
      </c>
      <c r="AB1125" s="17">
        <v>0.25450457349744743</v>
      </c>
      <c r="AC1125" s="17">
        <v>5.1954420454656137E-3</v>
      </c>
      <c r="AD1125" s="17">
        <v>0.16699476847980502</v>
      </c>
      <c r="AE1125" s="17">
        <v>21.334739201135889</v>
      </c>
      <c r="AF1125" s="17">
        <v>0.5</v>
      </c>
      <c r="AG1125" s="17">
        <v>-0.99999999999999944</v>
      </c>
      <c r="AH1125" s="17">
        <v>-0.99999999999999944</v>
      </c>
      <c r="AI1125" s="17">
        <v>-6.244603007346864E-3</v>
      </c>
      <c r="AJ1125" s="17">
        <v>-2.2624540022770197E-2</v>
      </c>
      <c r="AK1125" s="17">
        <v>2.7300455661950093E-2</v>
      </c>
      <c r="AL1125" s="17">
        <v>8.5020093013243203E-2</v>
      </c>
      <c r="AM1125" s="17">
        <v>0.21542186298926289</v>
      </c>
      <c r="AN1125" s="17">
        <v>-2.3992399709503794E-2</v>
      </c>
      <c r="AO1125" s="17">
        <v>5.5220488530413236</v>
      </c>
      <c r="AP1125" s="17">
        <v>-0.17470952767137948</v>
      </c>
      <c r="AQ1125" s="17">
        <v>57.183448698195889</v>
      </c>
      <c r="AR1125" s="17">
        <v>1.0890222985418936</v>
      </c>
      <c r="AS1125" s="17">
        <v>2.22513932707243</v>
      </c>
      <c r="AT1125" s="17">
        <v>-0.99999999999999944</v>
      </c>
      <c r="AU1125" s="17">
        <v>-0.99999999999999944</v>
      </c>
      <c r="AV1125" s="17">
        <v>0.13401844023651399</v>
      </c>
      <c r="AW1125" s="17">
        <v>85.669805091717166</v>
      </c>
      <c r="AX1125" s="17">
        <v>83.282459029293207</v>
      </c>
      <c r="AY1125" s="17">
        <v>0.39743937379668642</v>
      </c>
      <c r="AZ1125" s="17">
        <v>28.299362232756202</v>
      </c>
      <c r="BA1125" s="22">
        <v>1554.2728940888019</v>
      </c>
      <c r="CU1125" t="e">
        <v>#N/A</v>
      </c>
      <c r="CV1125" t="e">
        <v>#N/A</v>
      </c>
    </row>
    <row r="1126" spans="1:100" x14ac:dyDescent="0.25">
      <c r="A1126">
        <v>3083</v>
      </c>
      <c r="B1126" t="s">
        <v>1524</v>
      </c>
      <c r="C1126" s="22">
        <v>3</v>
      </c>
      <c r="D1126" s="17">
        <v>4.2903912040802235</v>
      </c>
      <c r="E1126" s="17">
        <v>-1.2116184946384166E-2</v>
      </c>
      <c r="F1126" s="17">
        <v>-0.84003949218986196</v>
      </c>
      <c r="G1126" s="17">
        <v>-0.84003949218986196</v>
      </c>
      <c r="H1126" s="17">
        <v>0.24287357699503065</v>
      </c>
      <c r="I1126" s="17">
        <v>0</v>
      </c>
      <c r="J1126" s="17">
        <v>14.572414619701826</v>
      </c>
      <c r="K1126" s="17">
        <v>0.24287357699503065</v>
      </c>
      <c r="L1126" s="17">
        <v>-0.99999999999999911</v>
      </c>
      <c r="M1126" s="17">
        <v>-0.99999999999999911</v>
      </c>
      <c r="N1126" s="17">
        <v>4.8574715399006054</v>
      </c>
      <c r="O1126" s="17">
        <v>18.022766331592187</v>
      </c>
      <c r="P1126" s="17">
        <v>-1.1910854834799721E-2</v>
      </c>
      <c r="Q1126" s="17">
        <v>-1.0621456192479641</v>
      </c>
      <c r="R1126" s="17">
        <v>-0.39639641993472147</v>
      </c>
      <c r="S1126" s="17">
        <v>0.33333333333333326</v>
      </c>
      <c r="T1126" s="17">
        <v>0.33333333333333326</v>
      </c>
      <c r="U1126" s="17">
        <v>0.34690049651847932</v>
      </c>
      <c r="V1126" s="17">
        <v>-2.096255457516101E-2</v>
      </c>
      <c r="W1126" s="17">
        <v>29.98924126459816</v>
      </c>
      <c r="X1126" s="17">
        <v>1.6856197482945858</v>
      </c>
      <c r="Y1126" s="17">
        <v>-0.99999999999999911</v>
      </c>
      <c r="Z1126" s="17">
        <v>-0.99999999999999911</v>
      </c>
      <c r="AA1126" s="17">
        <v>52.036192503095826</v>
      </c>
      <c r="AB1126" s="17">
        <v>1.1612702859372229E-2</v>
      </c>
      <c r="AC1126" s="17">
        <v>0.34681737592486911</v>
      </c>
      <c r="AD1126" s="17">
        <v>9.0436874384406729E-2</v>
      </c>
      <c r="AE1126" s="17">
        <v>22.443347658432369</v>
      </c>
      <c r="AF1126" s="17">
        <v>0.75</v>
      </c>
      <c r="AG1126" s="17">
        <v>-0.99999999999999911</v>
      </c>
      <c r="AH1126" s="17">
        <v>-0.99999999999999911</v>
      </c>
      <c r="AI1126" s="17">
        <v>-1.6143087836563156E-2</v>
      </c>
      <c r="AJ1126" s="17">
        <v>-2.096255457516101E-2</v>
      </c>
      <c r="AK1126" s="17">
        <v>5.0052332198261083E-3</v>
      </c>
      <c r="AL1126" s="17">
        <v>0.53571431306830219</v>
      </c>
      <c r="AM1126" s="17">
        <v>0.35690383333032405</v>
      </c>
      <c r="AN1126" s="17">
        <v>0.22092852727399157</v>
      </c>
      <c r="AO1126" s="17">
        <v>8.9476219993572279</v>
      </c>
      <c r="AP1126" s="17">
        <v>8.2017847471912972</v>
      </c>
      <c r="AQ1126" s="17">
        <v>44.561655884299945</v>
      </c>
      <c r="AR1126" s="17">
        <v>0.99260460860998423</v>
      </c>
      <c r="AS1126" s="17">
        <v>1.9284933252896161</v>
      </c>
      <c r="AT1126" s="17">
        <v>-0.99999999999999911</v>
      </c>
      <c r="AU1126" s="17">
        <v>-0.99999999999999911</v>
      </c>
      <c r="AV1126" s="17">
        <v>-1.2364359121245836</v>
      </c>
      <c r="AW1126" s="17">
        <v>78.260743581879325</v>
      </c>
      <c r="AX1126" s="17">
        <v>75.84162636763196</v>
      </c>
      <c r="AY1126" s="17">
        <v>3.8176513891788368E-2</v>
      </c>
      <c r="AZ1126" s="17">
        <v>-22.9150642920976</v>
      </c>
      <c r="BA1126" s="22">
        <v>1455.4137881546951</v>
      </c>
      <c r="CU1126" t="e">
        <v>#N/A</v>
      </c>
      <c r="CV1126" t="e">
        <v>#N/A</v>
      </c>
    </row>
    <row r="1127" spans="1:100" x14ac:dyDescent="0.25">
      <c r="A1127">
        <v>3090</v>
      </c>
      <c r="B1127" t="s">
        <v>1525</v>
      </c>
      <c r="C1127" s="22">
        <v>3</v>
      </c>
      <c r="D1127" s="17">
        <v>3.0811409459664931</v>
      </c>
      <c r="E1127" s="17">
        <v>1.7864458184041183</v>
      </c>
      <c r="F1127" s="17">
        <v>1.1563962893552757</v>
      </c>
      <c r="G1127" s="17">
        <v>1.5627682922532276</v>
      </c>
      <c r="H1127" s="17">
        <v>9.332161284240055E-2</v>
      </c>
      <c r="I1127" s="17">
        <v>0</v>
      </c>
      <c r="J1127" s="17">
        <v>5.5992967705440337</v>
      </c>
      <c r="K1127" s="17">
        <v>9.332161284240055E-2</v>
      </c>
      <c r="L1127" s="17">
        <v>-1.0000000000000022</v>
      </c>
      <c r="M1127" s="17">
        <v>-1.0000000000000022</v>
      </c>
      <c r="N1127" s="17">
        <v>1.8664322568480105</v>
      </c>
      <c r="O1127" s="17">
        <v>10.243206008763746</v>
      </c>
      <c r="P1127" s="17">
        <v>2.1667994959709769</v>
      </c>
      <c r="Q1127" s="17">
        <v>3.5783532531732187</v>
      </c>
      <c r="R1127" s="17">
        <v>1.3450988349228572</v>
      </c>
      <c r="S1127" s="17">
        <v>0.33333333333333404</v>
      </c>
      <c r="T1127" s="17">
        <v>0.33333333333333404</v>
      </c>
      <c r="U1127" s="17">
        <v>0.34580822178569848</v>
      </c>
      <c r="V1127" s="17">
        <v>-1.2898672425108258E-2</v>
      </c>
      <c r="W1127" s="17">
        <v>36.250184127394277</v>
      </c>
      <c r="X1127" s="17">
        <v>1.8791859064164107</v>
      </c>
      <c r="Y1127" s="17">
        <v>-1.0000000000000022</v>
      </c>
      <c r="Z1127" s="17">
        <v>-1.0000000000000022</v>
      </c>
      <c r="AA1127" s="17">
        <v>60.822402309678203</v>
      </c>
      <c r="AB1127" s="17">
        <v>0.28424808269836516</v>
      </c>
      <c r="AC1127" s="17">
        <v>-0.10265120818362068</v>
      </c>
      <c r="AD1127" s="17">
        <v>0.28294551243247718</v>
      </c>
      <c r="AE1127" s="17">
        <v>23.227119347361072</v>
      </c>
      <c r="AF1127" s="17">
        <v>0.6</v>
      </c>
      <c r="AG1127" s="17">
        <v>-1.0000000000000022</v>
      </c>
      <c r="AH1127" s="17">
        <v>-1.0000000000000022</v>
      </c>
      <c r="AI1127" s="17">
        <v>-5.1735639981736921E-2</v>
      </c>
      <c r="AJ1127" s="17">
        <v>-1.2898672425108258E-2</v>
      </c>
      <c r="AK1127" s="17">
        <v>5.0607779987950671E-2</v>
      </c>
      <c r="AL1127" s="17">
        <v>-3.5190968125339249E-2</v>
      </c>
      <c r="AM1127" s="17">
        <v>0.12029072284100566</v>
      </c>
      <c r="AN1127" s="17">
        <v>-0.17782574121543984</v>
      </c>
      <c r="AO1127" s="17">
        <v>3.260306970964892</v>
      </c>
      <c r="AP1127" s="17">
        <v>-4.6215983710126913</v>
      </c>
      <c r="AQ1127" s="17">
        <v>41.849480897938342</v>
      </c>
      <c r="AR1127" s="17">
        <v>0.99957621602725821</v>
      </c>
      <c r="AS1127" s="17">
        <v>1.9725075192588126</v>
      </c>
      <c r="AT1127" s="17">
        <v>-1.0000000000000022</v>
      </c>
      <c r="AU1127" s="17">
        <v>-1.0000000000000022</v>
      </c>
      <c r="AV1127" s="17">
        <v>2.9078671271760821</v>
      </c>
      <c r="AW1127" s="17">
        <v>66.444009947429308</v>
      </c>
      <c r="AX1127" s="17">
        <v>64.119429905283766</v>
      </c>
      <c r="AY1127" s="17">
        <v>8.801706423241068E-2</v>
      </c>
      <c r="AZ1127" s="17">
        <v>-19.055360629313792</v>
      </c>
      <c r="BA1127" s="22">
        <v>1467.7351786301649</v>
      </c>
      <c r="CU1127" t="e">
        <v>#N/A</v>
      </c>
      <c r="CV1127" t="e">
        <v>#N/A</v>
      </c>
    </row>
    <row r="1128" spans="1:100" x14ac:dyDescent="0.25">
      <c r="A1128">
        <v>3091</v>
      </c>
      <c r="B1128" t="s">
        <v>1526</v>
      </c>
      <c r="C1128" s="22">
        <v>3</v>
      </c>
      <c r="D1128" s="17">
        <v>5.15356665024827</v>
      </c>
      <c r="E1128" s="17">
        <v>0.64544373031362978</v>
      </c>
      <c r="F1128" s="17">
        <v>0.13093532154304618</v>
      </c>
      <c r="G1128" s="17">
        <v>0.34118994186168683</v>
      </c>
      <c r="H1128" s="17">
        <v>9.4023089918242278E-2</v>
      </c>
      <c r="I1128" s="17">
        <v>0</v>
      </c>
      <c r="J1128" s="17">
        <v>5.6413853950945434</v>
      </c>
      <c r="K1128" s="17">
        <v>9.4023089918242278E-2</v>
      </c>
      <c r="L1128" s="17">
        <v>-0.999999999999998</v>
      </c>
      <c r="M1128" s="17">
        <v>-0.999999999999998</v>
      </c>
      <c r="N1128" s="17">
        <v>1.8804617983648444</v>
      </c>
      <c r="O1128" s="17">
        <v>11.1361419872045</v>
      </c>
      <c r="P1128" s="17">
        <v>-6.5118697210130416E-2</v>
      </c>
      <c r="Q1128" s="17">
        <v>-0.3715807549112522</v>
      </c>
      <c r="R1128" s="17">
        <v>-9.8327432233980702E-2</v>
      </c>
      <c r="S1128" s="17">
        <v>0.33333333333333282</v>
      </c>
      <c r="T1128" s="17">
        <v>0.33099496507121606</v>
      </c>
      <c r="U1128" s="17">
        <v>0.36119432202902946</v>
      </c>
      <c r="V1128" s="17">
        <v>-2.3351304488751497E-2</v>
      </c>
      <c r="W1128" s="17">
        <v>36.325929041063404</v>
      </c>
      <c r="X1128" s="17">
        <v>1.8726363014077982</v>
      </c>
      <c r="Y1128" s="17">
        <v>-0.999999999999998</v>
      </c>
      <c r="Z1128" s="17">
        <v>-0.999999999999998</v>
      </c>
      <c r="AA1128" s="17">
        <v>67.666348583851558</v>
      </c>
      <c r="AB1128" s="17">
        <v>0.25926935459931533</v>
      </c>
      <c r="AC1128" s="17">
        <v>0.19206243340161389</v>
      </c>
      <c r="AD1128" s="17">
        <v>0.17744315149951431</v>
      </c>
      <c r="AE1128" s="17">
        <v>31.438746975022173</v>
      </c>
      <c r="AF1128" s="17">
        <v>0.6428571428571429</v>
      </c>
      <c r="AG1128" s="17">
        <v>-0.999999999999998</v>
      </c>
      <c r="AH1128" s="17">
        <v>-0.999999999999998</v>
      </c>
      <c r="AI1128" s="17">
        <v>0</v>
      </c>
      <c r="AJ1128" s="17">
        <v>-2.3351304488751497E-2</v>
      </c>
      <c r="AK1128" s="17">
        <v>0.18521142769226656</v>
      </c>
      <c r="AL1128" s="17">
        <v>1.1453940173681079E-3</v>
      </c>
      <c r="AM1128" s="17">
        <v>-0.1112279011027721</v>
      </c>
      <c r="AN1128" s="17">
        <v>-4.756306183963372E-2</v>
      </c>
      <c r="AO1128" s="17">
        <v>-1.8546403891079668</v>
      </c>
      <c r="AP1128" s="17">
        <v>-1.1833495759040036</v>
      </c>
      <c r="AQ1128" s="17">
        <v>41.967314436157913</v>
      </c>
      <c r="AR1128" s="17">
        <v>1.0021713159448269</v>
      </c>
      <c r="AS1128" s="17">
        <v>1.9666593913260408</v>
      </c>
      <c r="AT1128" s="17">
        <v>-0.999999999999998</v>
      </c>
      <c r="AU1128" s="17">
        <v>-0.999999999999998</v>
      </c>
      <c r="AV1128" s="17">
        <v>0.24286250962770625</v>
      </c>
      <c r="AW1128" s="17">
        <v>77.619140995152051</v>
      </c>
      <c r="AX1128" s="17">
        <v>75.284010546276932</v>
      </c>
      <c r="AY1128" s="17">
        <v>0.17258334859718988</v>
      </c>
      <c r="AZ1128" s="17">
        <v>-11.55070337269963</v>
      </c>
      <c r="BA1128" s="22">
        <v>1384.1977514716045</v>
      </c>
      <c r="CU1128" t="e">
        <v>#N/A</v>
      </c>
      <c r="CV1128" t="e">
        <v>#N/A</v>
      </c>
    </row>
    <row r="1129" spans="1:100" x14ac:dyDescent="0.25">
      <c r="A1129">
        <v>3096</v>
      </c>
      <c r="B1129" t="s">
        <v>1527</v>
      </c>
      <c r="C1129" s="22">
        <v>3</v>
      </c>
      <c r="D1129" s="17">
        <v>4.685086979107064</v>
      </c>
      <c r="E1129" s="17">
        <v>0.28839525340537581</v>
      </c>
      <c r="F1129" s="17">
        <v>-0.30042936308804252</v>
      </c>
      <c r="G1129" s="17">
        <v>-0.24799055946053267</v>
      </c>
      <c r="H1129" s="17">
        <v>0.17666632255209064</v>
      </c>
      <c r="I1129" s="17">
        <v>0</v>
      </c>
      <c r="J1129" s="17">
        <v>10.599979353125439</v>
      </c>
      <c r="K1129" s="17">
        <v>0.17666632255209064</v>
      </c>
      <c r="L1129" s="17">
        <v>-0.99999999999999956</v>
      </c>
      <c r="M1129" s="17">
        <v>-0.99999999999999956</v>
      </c>
      <c r="N1129" s="17">
        <v>3.533326451041813</v>
      </c>
      <c r="O1129" s="17">
        <v>15.03707577277196</v>
      </c>
      <c r="P1129" s="17">
        <v>1.1442882863715362</v>
      </c>
      <c r="Q1129" s="17">
        <v>-0.48503239660354996</v>
      </c>
      <c r="R1129" s="17">
        <v>-2.8463431340684242E-3</v>
      </c>
      <c r="S1129" s="17">
        <v>0.33748119245651487</v>
      </c>
      <c r="T1129" s="17">
        <v>0.30320582791814543</v>
      </c>
      <c r="U1129" s="17">
        <v>0.32717670037843027</v>
      </c>
      <c r="V1129" s="17">
        <v>-2.1396498946271339E-2</v>
      </c>
      <c r="W1129" s="17">
        <v>30.792035970189144</v>
      </c>
      <c r="X1129" s="17">
        <v>1.6142210002434743</v>
      </c>
      <c r="Y1129" s="17">
        <v>-0.99999999999999956</v>
      </c>
      <c r="Z1129" s="17">
        <v>-0.99999999999999956</v>
      </c>
      <c r="AA1129" s="17">
        <v>41.84572600824761</v>
      </c>
      <c r="AB1129" s="17">
        <v>-3.6838406640969643E-2</v>
      </c>
      <c r="AC1129" s="17">
        <v>-3.0916594640857803E-2</v>
      </c>
      <c r="AD1129" s="17">
        <v>0.28888572890567865</v>
      </c>
      <c r="AE1129" s="17">
        <v>11.056536381192551</v>
      </c>
      <c r="AF1129" s="17">
        <v>0.35294117647058826</v>
      </c>
      <c r="AG1129" s="17">
        <v>-0.99999999999999956</v>
      </c>
      <c r="AH1129" s="17">
        <v>-0.99999999999999956</v>
      </c>
      <c r="AI1129" s="17">
        <v>1.0859932454244681E-2</v>
      </c>
      <c r="AJ1129" s="17">
        <v>-2.1396498946271339E-2</v>
      </c>
      <c r="AK1129" s="17">
        <v>-2.6788039433833195E-2</v>
      </c>
      <c r="AL1129" s="17">
        <v>0.41757110506843087</v>
      </c>
      <c r="AM1129" s="17">
        <v>0.28017989474653821</v>
      </c>
      <c r="AN1129" s="17">
        <v>-0.12873581480575744</v>
      </c>
      <c r="AO1129" s="17">
        <v>6.8705571714942897</v>
      </c>
      <c r="AP1129" s="17">
        <v>-1.1305398448017818</v>
      </c>
      <c r="AQ1129" s="17">
        <v>41.392015323314595</v>
      </c>
      <c r="AR1129" s="17">
        <v>0.9464672218068193</v>
      </c>
      <c r="AS1129" s="17">
        <v>1.7908873227955651</v>
      </c>
      <c r="AT1129" s="17">
        <v>-0.99999999999999956</v>
      </c>
      <c r="AU1129" s="17">
        <v>-0.99999999999999956</v>
      </c>
      <c r="AV1129" s="17">
        <v>-0.25083690259460084</v>
      </c>
      <c r="AW1129" s="17">
        <v>55.75226193621782</v>
      </c>
      <c r="AX1129" s="17">
        <v>53.829810690675586</v>
      </c>
      <c r="AY1129" s="17">
        <v>2.4015921725528043E-2</v>
      </c>
      <c r="AZ1129" s="17">
        <v>-25.550289807876602</v>
      </c>
      <c r="BA1129" s="22">
        <v>1364.640410372891</v>
      </c>
      <c r="CU1129" t="e">
        <v>#N/A</v>
      </c>
      <c r="CV1129" t="e">
        <v>#N/A</v>
      </c>
    </row>
    <row r="1130" spans="1:100" x14ac:dyDescent="0.25">
      <c r="A1130">
        <v>3098</v>
      </c>
      <c r="B1130" t="s">
        <v>1528</v>
      </c>
      <c r="C1130" s="22">
        <v>3</v>
      </c>
      <c r="D1130" s="17">
        <v>4.6120638895820312</v>
      </c>
      <c r="E1130" s="17">
        <v>0.16215209334050396</v>
      </c>
      <c r="F1130" s="17">
        <v>1.8298333909440312</v>
      </c>
      <c r="G1130" s="17">
        <v>1.8750970835707013</v>
      </c>
      <c r="H1130" s="17">
        <v>0.1235013967333831</v>
      </c>
      <c r="I1130" s="17">
        <v>0</v>
      </c>
      <c r="J1130" s="17">
        <v>7.4100838040029799</v>
      </c>
      <c r="K1130" s="17">
        <v>0.1235013967333831</v>
      </c>
      <c r="L1130" s="17">
        <v>-1.0000000000000002</v>
      </c>
      <c r="M1130" s="17">
        <v>-1.0000000000000002</v>
      </c>
      <c r="N1130" s="17">
        <v>2.4700279346676615</v>
      </c>
      <c r="O1130" s="17">
        <v>13.897244777155715</v>
      </c>
      <c r="P1130" s="17">
        <v>-1.2576172267590358</v>
      </c>
      <c r="Q1130" s="17">
        <v>1.3795150671141132</v>
      </c>
      <c r="R1130" s="17">
        <v>0.19400887193026342</v>
      </c>
      <c r="S1130" s="17">
        <v>0.3333333333333332</v>
      </c>
      <c r="T1130" s="17">
        <v>0.3333333333333332</v>
      </c>
      <c r="U1130" s="17">
        <v>0.33663218852122984</v>
      </c>
      <c r="V1130" s="17">
        <v>0.21533338444579542</v>
      </c>
      <c r="W1130" s="17">
        <v>43.805233716012353</v>
      </c>
      <c r="X1130" s="17">
        <v>3.1816943306929768</v>
      </c>
      <c r="Y1130" s="17">
        <v>-1.0000000000000002</v>
      </c>
      <c r="Z1130" s="17">
        <v>-1.0000000000000002</v>
      </c>
      <c r="AA1130" s="17">
        <v>90.010618766705633</v>
      </c>
      <c r="AB1130" s="17">
        <v>0.42324956909476141</v>
      </c>
      <c r="AC1130" s="17">
        <v>0.29742762717817944</v>
      </c>
      <c r="AD1130" s="17">
        <v>0.19955032730231867</v>
      </c>
      <c r="AE1130" s="17">
        <v>46.011376178763015</v>
      </c>
      <c r="AF1130" s="17">
        <v>0.93333333333333335</v>
      </c>
      <c r="AG1130" s="17">
        <v>-1.0000000000000002</v>
      </c>
      <c r="AH1130" s="17">
        <v>-1.0000000000000002</v>
      </c>
      <c r="AI1130" s="17">
        <v>1.4395285589344799E-2</v>
      </c>
      <c r="AJ1130" s="17">
        <v>0.21533338444579542</v>
      </c>
      <c r="AK1130" s="17">
        <v>4.9644704932979421E-2</v>
      </c>
      <c r="AL1130" s="17">
        <v>0.12241880762931083</v>
      </c>
      <c r="AM1130" s="17">
        <v>-8.9108591739411838E-2</v>
      </c>
      <c r="AN1130" s="17">
        <v>-0.1856312137735657</v>
      </c>
      <c r="AO1130" s="17">
        <v>-1.9794912688203992</v>
      </c>
      <c r="AP1130" s="17">
        <v>-4.0286863061925882</v>
      </c>
      <c r="AQ1130" s="17">
        <v>51.215317520015361</v>
      </c>
      <c r="AR1130" s="17">
        <v>1.2186322396336926</v>
      </c>
      <c r="AS1130" s="17">
        <v>3.3051957274263613</v>
      </c>
      <c r="AT1130" s="17">
        <v>-1.0000000000000002</v>
      </c>
      <c r="AU1130" s="17">
        <v>-1.0000000000000002</v>
      </c>
      <c r="AV1130" s="17">
        <v>2.0691059555009672</v>
      </c>
      <c r="AW1130" s="17">
        <v>99.879177237668799</v>
      </c>
      <c r="AX1130" s="17">
        <v>121.7004213940352</v>
      </c>
      <c r="AY1130" s="17">
        <v>0.17362274043100751</v>
      </c>
      <c r="AZ1130" s="17">
        <v>7.0259890026926497</v>
      </c>
      <c r="BA1130" s="22">
        <v>1520.6449089080218</v>
      </c>
      <c r="CU1130" t="e">
        <v>#N/A</v>
      </c>
      <c r="CV1130" t="e">
        <v>#N/A</v>
      </c>
    </row>
    <row r="1131" spans="1:100" x14ac:dyDescent="0.25">
      <c r="A1131">
        <v>3100</v>
      </c>
      <c r="B1131" t="s">
        <v>1529</v>
      </c>
      <c r="C1131" s="22">
        <v>3</v>
      </c>
      <c r="D1131" s="17">
        <v>2.4670298046181665</v>
      </c>
      <c r="E1131" s="17">
        <v>2.0950919411671255E-3</v>
      </c>
      <c r="F1131" s="17">
        <v>-1.0107784949426089</v>
      </c>
      <c r="G1131" s="17">
        <v>-1.0123261024173096</v>
      </c>
      <c r="H1131" s="17">
        <v>0.20066874320997166</v>
      </c>
      <c r="I1131" s="17">
        <v>0</v>
      </c>
      <c r="J1131" s="17">
        <v>12.040124592598291</v>
      </c>
      <c r="K1131" s="17">
        <v>0.20066874320997166</v>
      </c>
      <c r="L1131" s="17">
        <v>-1</v>
      </c>
      <c r="M1131" s="17">
        <v>-1</v>
      </c>
      <c r="N1131" s="17">
        <v>4.01337486419943</v>
      </c>
      <c r="O1131" s="17">
        <v>13.494828294799145</v>
      </c>
      <c r="P1131" s="17">
        <v>0.62916006130597912</v>
      </c>
      <c r="Q1131" s="17">
        <v>3.0211185885765244</v>
      </c>
      <c r="R1131" s="17">
        <v>1.0955828154286529</v>
      </c>
      <c r="S1131" s="17">
        <v>0.33333333333333348</v>
      </c>
      <c r="T1131" s="17">
        <v>0.33333333333333348</v>
      </c>
      <c r="U1131" s="17">
        <v>0.18545519454954054</v>
      </c>
      <c r="V1131" s="17">
        <v>-3.6227800074236857E-2</v>
      </c>
      <c r="W1131" s="17">
        <v>24.609012717279946</v>
      </c>
      <c r="X1131" s="17">
        <v>0.99045190120943638</v>
      </c>
      <c r="Y1131" s="17">
        <v>-1</v>
      </c>
      <c r="Z1131" s="17">
        <v>-1</v>
      </c>
      <c r="AA1131" s="17">
        <v>85.94858657231039</v>
      </c>
      <c r="AB1131" s="17">
        <v>0.45103361565537625</v>
      </c>
      <c r="AC1131" s="17">
        <v>0.38867562425303365</v>
      </c>
      <c r="AD1131" s="17">
        <v>0.36517058088362647</v>
      </c>
      <c r="AE1131" s="17">
        <v>60.243991039601795</v>
      </c>
      <c r="AF1131" s="17">
        <v>0.8</v>
      </c>
      <c r="AG1131" s="17">
        <v>-1</v>
      </c>
      <c r="AH1131" s="17">
        <v>-1</v>
      </c>
      <c r="AI1131" s="17">
        <v>-9.7649065293463705E-2</v>
      </c>
      <c r="AJ1131" s="17">
        <v>-3.6227800074236857E-2</v>
      </c>
      <c r="AK1131" s="17">
        <v>8.0177402356624766E-2</v>
      </c>
      <c r="AL1131" s="17">
        <v>-6.2727477169384316E-2</v>
      </c>
      <c r="AM1131" s="17">
        <v>0.11868606330762552</v>
      </c>
      <c r="AN1131" s="17">
        <v>-0.17135139945937103</v>
      </c>
      <c r="AO1131" s="17">
        <v>3.3680385944737621</v>
      </c>
      <c r="AP1131" s="17">
        <v>-4.5974223723311978</v>
      </c>
      <c r="AQ1131" s="17">
        <v>36.649137309878228</v>
      </c>
      <c r="AR1131" s="17">
        <v>0.81589406114197061</v>
      </c>
      <c r="AS1131" s="17">
        <v>1.191120644419408</v>
      </c>
      <c r="AT1131" s="17">
        <v>-1</v>
      </c>
      <c r="AU1131" s="17">
        <v>-1</v>
      </c>
      <c r="AV1131" s="17">
        <v>8.3256713011344505E-2</v>
      </c>
      <c r="AW1131" s="17">
        <v>94.845992494778343</v>
      </c>
      <c r="AX1131" s="17">
        <v>89.270231181485414</v>
      </c>
      <c r="AY1131" s="17">
        <v>0.10335902686081415</v>
      </c>
      <c r="AZ1131" s="17">
        <v>-1.2510619391794793</v>
      </c>
      <c r="BA1131" s="22">
        <v>1393.5836678067135</v>
      </c>
      <c r="CU1131" t="e">
        <v>#N/A</v>
      </c>
      <c r="CV1131" t="e">
        <v>#N/A</v>
      </c>
    </row>
    <row r="1132" spans="1:100" x14ac:dyDescent="0.25">
      <c r="A1132">
        <v>3102</v>
      </c>
      <c r="B1132" t="s">
        <v>1530</v>
      </c>
      <c r="C1132" s="22">
        <v>3</v>
      </c>
      <c r="D1132" s="17">
        <v>5.248583415977282</v>
      </c>
      <c r="E1132" s="17">
        <v>0.10460296336571062</v>
      </c>
      <c r="F1132" s="17">
        <v>-0.12330459156960688</v>
      </c>
      <c r="G1132" s="17">
        <v>-7.4031375125767407E-2</v>
      </c>
      <c r="H1132" s="17">
        <v>-1.3381028549425215E-2</v>
      </c>
      <c r="I1132" s="17">
        <v>0</v>
      </c>
      <c r="J1132" s="17">
        <v>-0.8028617129655129</v>
      </c>
      <c r="K1132" s="17">
        <v>-1.3381028549425215E-2</v>
      </c>
      <c r="L1132" s="17">
        <v>-1.0000000000000029</v>
      </c>
      <c r="M1132" s="17">
        <v>-1.0000000000000029</v>
      </c>
      <c r="N1132" s="17">
        <v>-0.26762057098850478</v>
      </c>
      <c r="O1132" s="17">
        <v>4.3716903278860038</v>
      </c>
      <c r="P1132" s="17">
        <v>0.3149880559195245</v>
      </c>
      <c r="Q1132" s="17">
        <v>-3.1432457689413407</v>
      </c>
      <c r="R1132" s="17">
        <v>-1.1453743050467529</v>
      </c>
      <c r="S1132" s="17">
        <v>0.33333333333333415</v>
      </c>
      <c r="T1132" s="17">
        <v>0.35249943720766885</v>
      </c>
      <c r="U1132" s="17">
        <v>0.64222484921583189</v>
      </c>
      <c r="V1132" s="17">
        <v>-9.7827066792976189E-2</v>
      </c>
      <c r="W1132" s="17">
        <v>49.744463260531326</v>
      </c>
      <c r="X1132" s="17">
        <v>2.7003168990702329</v>
      </c>
      <c r="Y1132" s="17">
        <v>-1.0000000000000029</v>
      </c>
      <c r="Z1132" s="17">
        <v>-1.0000000000000029</v>
      </c>
      <c r="AA1132" s="17">
        <v>91.152049963096019</v>
      </c>
      <c r="AB1132" s="17">
        <v>0.42253279346371586</v>
      </c>
      <c r="AC1132" s="17">
        <v>0.50120689623079173</v>
      </c>
      <c r="AD1132" s="17">
        <v>-7.2680469542278872E-2</v>
      </c>
      <c r="AE1132" s="17">
        <v>42.552961007611444</v>
      </c>
      <c r="AF1132" s="17">
        <v>0.5</v>
      </c>
      <c r="AG1132" s="17">
        <v>-1.0000000000000029</v>
      </c>
      <c r="AH1132" s="17">
        <v>-1.0000000000000029</v>
      </c>
      <c r="AI1132" s="17">
        <v>0</v>
      </c>
      <c r="AJ1132" s="17">
        <v>-9.7827066792976189E-2</v>
      </c>
      <c r="AK1132" s="17">
        <v>2.9731128006674823E-2</v>
      </c>
      <c r="AL1132" s="17">
        <v>-0.15162322184618615</v>
      </c>
      <c r="AM1132" s="17">
        <v>3.5690548345300888E-2</v>
      </c>
      <c r="AN1132" s="17">
        <v>-0.13596777505145885</v>
      </c>
      <c r="AO1132" s="17">
        <v>1.0409193486658963</v>
      </c>
      <c r="AP1132" s="17">
        <v>-4.1573104855174021</v>
      </c>
      <c r="AQ1132" s="17">
        <v>48.941601547565831</v>
      </c>
      <c r="AR1132" s="17">
        <v>1.2302305529638584</v>
      </c>
      <c r="AS1132" s="17">
        <v>2.6869358705208071</v>
      </c>
      <c r="AT1132" s="17">
        <v>-1.0000000000000029</v>
      </c>
      <c r="AU1132" s="17">
        <v>-1.0000000000000029</v>
      </c>
      <c r="AV1132" s="17">
        <v>-1.2194056801725206</v>
      </c>
      <c r="AW1132" s="17">
        <v>91.366429805464705</v>
      </c>
      <c r="AX1132" s="17">
        <v>81.583723126167058</v>
      </c>
      <c r="AY1132" s="17">
        <v>0.19616551226457349</v>
      </c>
      <c r="AZ1132" s="17">
        <v>-5.2074245322753612</v>
      </c>
      <c r="BA1132" s="22">
        <v>1424.3927292652227</v>
      </c>
      <c r="CU1132" t="e">
        <v>#N/A</v>
      </c>
      <c r="CV1132" t="e">
        <v>#N/A</v>
      </c>
    </row>
    <row r="1133" spans="1:100" x14ac:dyDescent="0.25">
      <c r="A1133">
        <v>3103</v>
      </c>
      <c r="B1133" t="s">
        <v>1531</v>
      </c>
      <c r="C1133" s="22">
        <v>3</v>
      </c>
      <c r="D1133" s="17">
        <v>5.1863291496173138</v>
      </c>
      <c r="E1133" s="17">
        <v>-3.4805295643819074E-2</v>
      </c>
      <c r="F1133" s="17">
        <v>0.43021980927576647</v>
      </c>
      <c r="G1133" s="17">
        <v>0.41783573087886122</v>
      </c>
      <c r="H1133" s="17">
        <v>2.0695612433116177E-2</v>
      </c>
      <c r="I1133" s="17">
        <v>0</v>
      </c>
      <c r="J1133" s="17">
        <v>1.2417367459869739</v>
      </c>
      <c r="K1133" s="17">
        <v>2.0695612433116177E-2</v>
      </c>
      <c r="L1133" s="17">
        <v>-0.999999999999999</v>
      </c>
      <c r="M1133" s="17">
        <v>-0.999999999999999</v>
      </c>
      <c r="N1133" s="17">
        <v>0.41391224866232534</v>
      </c>
      <c r="O1133" s="17">
        <v>6.8459016264831547</v>
      </c>
      <c r="P1133" s="17">
        <v>1.0705430433164043</v>
      </c>
      <c r="Q1133" s="17">
        <v>-0.51970912714293571</v>
      </c>
      <c r="R1133" s="17">
        <v>-0.1644521875105826</v>
      </c>
      <c r="S1133" s="17">
        <v>0.33333333333333265</v>
      </c>
      <c r="T1133" s="17">
        <v>0.40075107314371583</v>
      </c>
      <c r="U1133" s="17">
        <v>0.64170798741799562</v>
      </c>
      <c r="V1133" s="17">
        <v>0</v>
      </c>
      <c r="W1133" s="17">
        <v>54.203871258477122</v>
      </c>
      <c r="X1133" s="17">
        <v>3.3314612930419321</v>
      </c>
      <c r="Y1133" s="17">
        <v>-0.999999999999999</v>
      </c>
      <c r="Z1133" s="17">
        <v>-0.999999999999999</v>
      </c>
      <c r="AA1133" s="17">
        <v>72.33754450204971</v>
      </c>
      <c r="AB1133" s="17">
        <v>6.1977966206337221E-2</v>
      </c>
      <c r="AC1133" s="17">
        <v>0.20362438019658807</v>
      </c>
      <c r="AD1133" s="17">
        <v>0.10036016221873863</v>
      </c>
      <c r="AE1133" s="17">
        <v>18.298125431083204</v>
      </c>
      <c r="AF1133" s="17">
        <v>0.69230769230769229</v>
      </c>
      <c r="AG1133" s="17">
        <v>-0.999999999999999</v>
      </c>
      <c r="AH1133" s="17">
        <v>-0.999999999999999</v>
      </c>
      <c r="AI1133" s="17">
        <v>0</v>
      </c>
      <c r="AJ1133" s="17">
        <v>0</v>
      </c>
      <c r="AK1133" s="17">
        <v>0.28400052892458355</v>
      </c>
      <c r="AL1133" s="17">
        <v>-7.0981007508356869E-2</v>
      </c>
      <c r="AM1133" s="17">
        <v>0.25088442249529314</v>
      </c>
      <c r="AN1133" s="17">
        <v>-3.552429174769195E-2</v>
      </c>
      <c r="AO1133" s="17">
        <v>7.6921132070052494</v>
      </c>
      <c r="AP1133" s="17">
        <v>-1.2430123312340817</v>
      </c>
      <c r="AQ1133" s="17">
        <v>55.445608004464106</v>
      </c>
      <c r="AR1133" s="17">
        <v>1.3757923938950436</v>
      </c>
      <c r="AS1133" s="17">
        <v>3.3521569054750455</v>
      </c>
      <c r="AT1133" s="17">
        <v>-0.999999999999999</v>
      </c>
      <c r="AU1133" s="17">
        <v>-0.999999999999999</v>
      </c>
      <c r="AV1133" s="17">
        <v>0.25338354336827856</v>
      </c>
      <c r="AW1133" s="17">
        <v>77.940433797298837</v>
      </c>
      <c r="AX1133" s="17">
        <v>77.940433797298837</v>
      </c>
      <c r="AY1133" s="17">
        <v>0.29571739599722546</v>
      </c>
      <c r="AZ1133" s="17">
        <v>-2.3190584764612048</v>
      </c>
      <c r="BA1133" s="22">
        <v>1489.3940564533702</v>
      </c>
      <c r="CU1133" t="e">
        <v>#N/A</v>
      </c>
      <c r="CV1133" t="e">
        <v>#N/A</v>
      </c>
    </row>
    <row r="1134" spans="1:100" x14ac:dyDescent="0.25">
      <c r="A1134">
        <v>3104</v>
      </c>
      <c r="B1134" t="s">
        <v>1532</v>
      </c>
      <c r="C1134" s="22">
        <v>3</v>
      </c>
      <c r="D1134" s="17">
        <v>3.7648328315796444</v>
      </c>
      <c r="E1134" s="17">
        <v>-0.25370190575645679</v>
      </c>
      <c r="F1134" s="17">
        <v>0.77640827949257452</v>
      </c>
      <c r="G1134" s="17">
        <v>0.70413101947425272</v>
      </c>
      <c r="H1134" s="17">
        <v>0.20059642292418278</v>
      </c>
      <c r="I1134" s="17">
        <v>0</v>
      </c>
      <c r="J1134" s="17">
        <v>12.035785375450958</v>
      </c>
      <c r="K1134" s="17">
        <v>0.20059642292418278</v>
      </c>
      <c r="L1134" s="17">
        <v>-1.0000000000000013</v>
      </c>
      <c r="M1134" s="17">
        <v>-1.0000000000000013</v>
      </c>
      <c r="N1134" s="17">
        <v>4.0119284584836548</v>
      </c>
      <c r="O1134" s="17">
        <v>16.504749226504863</v>
      </c>
      <c r="P1134" s="17">
        <v>0.80271204751269321</v>
      </c>
      <c r="Q1134" s="17">
        <v>-3.0746881404561925</v>
      </c>
      <c r="R1134" s="17">
        <v>-0.99646198788266993</v>
      </c>
      <c r="S1134" s="17">
        <v>0.33333333333333376</v>
      </c>
      <c r="T1134" s="17">
        <v>0.33333333333333376</v>
      </c>
      <c r="U1134" s="17">
        <v>-0.1299573101061208</v>
      </c>
      <c r="V1134" s="17">
        <v>-1.5706517006651446E-2</v>
      </c>
      <c r="W1134" s="17">
        <v>12.816256665188495</v>
      </c>
      <c r="X1134" s="17">
        <v>-0.14799809872190806</v>
      </c>
      <c r="Y1134" s="17">
        <v>-1.0000000000000013</v>
      </c>
      <c r="Z1134" s="17">
        <v>-1.0000000000000013</v>
      </c>
      <c r="AA1134" s="17">
        <v>17.865502763941727</v>
      </c>
      <c r="AB1134" s="17">
        <v>2.2799485804555729E-2</v>
      </c>
      <c r="AC1134" s="17">
        <v>0.16731337923092726</v>
      </c>
      <c r="AD1134" s="17">
        <v>-6.9198703302765147E-2</v>
      </c>
      <c r="AE1134" s="17">
        <v>6.0457080866358854</v>
      </c>
      <c r="AF1134" s="17">
        <v>0.25</v>
      </c>
      <c r="AG1134" s="17">
        <v>-1.0000000000000013</v>
      </c>
      <c r="AH1134" s="17">
        <v>-1.0000000000000013</v>
      </c>
      <c r="AI1134" s="17">
        <v>2.9355880048766098E-3</v>
      </c>
      <c r="AJ1134" s="17">
        <v>-1.5706517006651446E-2</v>
      </c>
      <c r="AK1134" s="17">
        <v>0.12985934102947222</v>
      </c>
      <c r="AL1134" s="17">
        <v>-5.7456691990725964E-2</v>
      </c>
      <c r="AM1134" s="17">
        <v>0.10272344508392611</v>
      </c>
      <c r="AN1134" s="17">
        <v>2.311970302577503E-2</v>
      </c>
      <c r="AO1134" s="17">
        <v>3.2173828322455136</v>
      </c>
      <c r="AP1134" s="17">
        <v>0.29070911569074526</v>
      </c>
      <c r="AQ1134" s="17">
        <v>24.852042040639478</v>
      </c>
      <c r="AR1134" s="17">
        <v>0.52100283955389515</v>
      </c>
      <c r="AS1134" s="17">
        <v>5.2598324202275226E-2</v>
      </c>
      <c r="AT1134" s="17">
        <v>-1.0000000000000013</v>
      </c>
      <c r="AU1134" s="17">
        <v>-1.0000000000000013</v>
      </c>
      <c r="AV1134" s="17">
        <v>-0.29233096840841855</v>
      </c>
      <c r="AW1134" s="17">
        <v>34.660961106137329</v>
      </c>
      <c r="AX1134" s="17">
        <v>33.149021165569721</v>
      </c>
      <c r="AY1134" s="17">
        <v>3.4150335147917564E-2</v>
      </c>
      <c r="AZ1134" s="17">
        <v>-35.972398333260301</v>
      </c>
      <c r="BA1134" s="22">
        <v>1410.7328674461164</v>
      </c>
      <c r="CU1134" t="e">
        <v>#N/A</v>
      </c>
      <c r="CV1134" t="e">
        <v>#N/A</v>
      </c>
    </row>
    <row r="1135" spans="1:100" x14ac:dyDescent="0.25">
      <c r="A1135">
        <v>3110</v>
      </c>
      <c r="B1135" t="s">
        <v>1533</v>
      </c>
      <c r="C1135" s="22">
        <v>3</v>
      </c>
      <c r="D1135" s="17">
        <v>4.3552821822840135</v>
      </c>
      <c r="E1135" s="17">
        <v>-0.35120128457355038</v>
      </c>
      <c r="F1135" s="17">
        <v>1.9232471276617373</v>
      </c>
      <c r="G1135" s="17">
        <v>1.8233284485302532</v>
      </c>
      <c r="H1135" s="17">
        <v>0.25870155744981937</v>
      </c>
      <c r="I1135" s="17">
        <v>0</v>
      </c>
      <c r="J1135" s="17">
        <v>15.522093446989167</v>
      </c>
      <c r="K1135" s="17">
        <v>0.25870155744981937</v>
      </c>
      <c r="L1135" s="17">
        <v>-0.99999999999999922</v>
      </c>
      <c r="M1135" s="17">
        <v>-0.99999999999999922</v>
      </c>
      <c r="N1135" s="17">
        <v>5.1740311489963915</v>
      </c>
      <c r="O1135" s="17">
        <v>21.700704077803426</v>
      </c>
      <c r="P1135" s="17">
        <v>-0.73487199812351511</v>
      </c>
      <c r="Q1135" s="17">
        <v>1.6394141454445412</v>
      </c>
      <c r="R1135" s="17">
        <v>0.52615530472663774</v>
      </c>
      <c r="S1135" s="17">
        <v>0.3333333333333332</v>
      </c>
      <c r="T1135" s="17">
        <v>0.3333333333333332</v>
      </c>
      <c r="U1135" s="17">
        <v>0.28642730271530331</v>
      </c>
      <c r="V1135" s="17">
        <v>-2.416075096818816E-2</v>
      </c>
      <c r="W1135" s="17">
        <v>26.809266438558478</v>
      </c>
      <c r="X1135" s="17">
        <v>1.4087098142689307</v>
      </c>
      <c r="Y1135" s="17">
        <v>-0.99999999999999922</v>
      </c>
      <c r="Z1135" s="17">
        <v>-0.99999999999999922</v>
      </c>
      <c r="AA1135" s="17">
        <v>22.797040132900918</v>
      </c>
      <c r="AB1135" s="17">
        <v>3.4974720091014155E-2</v>
      </c>
      <c r="AC1135" s="17">
        <v>-0.19744197405764133</v>
      </c>
      <c r="AD1135" s="17">
        <v>7.1699621758943136E-2</v>
      </c>
      <c r="AE1135" s="17">
        <v>-4.5383816103842012</v>
      </c>
      <c r="AF1135" s="17">
        <v>0.1111111111111111</v>
      </c>
      <c r="AG1135" s="17">
        <v>-0.99999999999999922</v>
      </c>
      <c r="AH1135" s="17">
        <v>-0.99999999999999922</v>
      </c>
      <c r="AI1135" s="17">
        <v>0.11414302940100533</v>
      </c>
      <c r="AJ1135" s="17">
        <v>-2.416075096818816E-2</v>
      </c>
      <c r="AK1135" s="17">
        <v>1.5548070990241657E-3</v>
      </c>
      <c r="AL1135" s="17">
        <v>-5.1299853828345593E-2</v>
      </c>
      <c r="AM1135" s="17">
        <v>-0.12887016190965392</v>
      </c>
      <c r="AN1135" s="17">
        <v>-0.14088486100058381</v>
      </c>
      <c r="AO1135" s="17">
        <v>-3.2139800122462265</v>
      </c>
      <c r="AP1135" s="17">
        <v>-3.7786207941563248</v>
      </c>
      <c r="AQ1135" s="17">
        <v>42.331359885547649</v>
      </c>
      <c r="AR1135" s="17">
        <v>0.92893321841378118</v>
      </c>
      <c r="AS1135" s="17">
        <v>1.6674113717187498</v>
      </c>
      <c r="AT1135" s="17">
        <v>-0.99999999999999922</v>
      </c>
      <c r="AU1135" s="17">
        <v>-0.99999999999999922</v>
      </c>
      <c r="AV1135" s="17">
        <v>2.3494837532568909</v>
      </c>
      <c r="AW1135" s="17">
        <v>40.719123416548008</v>
      </c>
      <c r="AX1135" s="17">
        <v>40.585908907749292</v>
      </c>
      <c r="AY1135" s="17">
        <v>-0.16571713236781382</v>
      </c>
      <c r="AZ1135" s="17">
        <v>-76.292562696304429</v>
      </c>
      <c r="BA1135" s="22">
        <v>1268.3199094054676</v>
      </c>
      <c r="CU1135" t="e">
        <v>#N/A</v>
      </c>
      <c r="CV1135" t="e">
        <v>#N/A</v>
      </c>
    </row>
    <row r="1136" spans="1:100" x14ac:dyDescent="0.25">
      <c r="A1136">
        <v>3117</v>
      </c>
      <c r="B1136" t="s">
        <v>1534</v>
      </c>
      <c r="C1136" s="22">
        <v>3</v>
      </c>
      <c r="D1136" s="17">
        <v>3.5710980655320488</v>
      </c>
      <c r="E1136" s="17">
        <v>-8.3743888651977849E-2</v>
      </c>
      <c r="F1136" s="17">
        <v>0.11485004504037219</v>
      </c>
      <c r="G1136" s="17">
        <v>8.1550591381563203E-2</v>
      </c>
      <c r="H1136" s="17">
        <v>0.70919289132297603</v>
      </c>
      <c r="I1136" s="17">
        <v>0</v>
      </c>
      <c r="J1136" s="17">
        <v>42.551573479378554</v>
      </c>
      <c r="K1136" s="17">
        <v>0.70919289132297603</v>
      </c>
      <c r="L1136" s="17">
        <v>-0.99999999999999778</v>
      </c>
      <c r="M1136" s="17">
        <v>-0.99999999999999778</v>
      </c>
      <c r="N1136" s="17">
        <v>14.183857826459519</v>
      </c>
      <c r="O1136" s="17">
        <v>46.204222136292159</v>
      </c>
      <c r="P1136" s="17">
        <v>6.0699210934486769E-2</v>
      </c>
      <c r="Q1136" s="17">
        <v>-1.578878729876189</v>
      </c>
      <c r="R1136" s="17">
        <v>-0.5125543591265882</v>
      </c>
      <c r="S1136" s="17">
        <v>0.33333333333333293</v>
      </c>
      <c r="T1136" s="17">
        <v>0.44538239846280425</v>
      </c>
      <c r="U1136" s="17">
        <v>0.63070423799880782</v>
      </c>
      <c r="V1136" s="17">
        <v>0</v>
      </c>
      <c r="W1136" s="17">
        <v>28.009083138878744</v>
      </c>
      <c r="X1136" s="17">
        <v>2.7050991161322537</v>
      </c>
      <c r="Y1136" s="17">
        <v>-0.99999999999999778</v>
      </c>
      <c r="Z1136" s="17">
        <v>-0.99999999999999778</v>
      </c>
      <c r="AA1136" s="17">
        <v>73.480381095358041</v>
      </c>
      <c r="AB1136" s="17">
        <v>0.42288763560825804</v>
      </c>
      <c r="AC1136" s="17">
        <v>0.18211565598446697</v>
      </c>
      <c r="AD1136" s="17">
        <v>0.31467375471939202</v>
      </c>
      <c r="AE1136" s="17">
        <v>45.98385231560583</v>
      </c>
      <c r="AF1136" s="17">
        <v>0.76923076923076927</v>
      </c>
      <c r="AG1136" s="17">
        <v>-0.99999999999999778</v>
      </c>
      <c r="AH1136" s="17">
        <v>-0.99999999999999778</v>
      </c>
      <c r="AI1136" s="17">
        <v>-1.4075121110423991E-2</v>
      </c>
      <c r="AJ1136" s="17">
        <v>0</v>
      </c>
      <c r="AK1136" s="17">
        <v>-4.0365792370797099E-2</v>
      </c>
      <c r="AL1136" s="17">
        <v>0.20346527437431736</v>
      </c>
      <c r="AM1136" s="17">
        <v>-0.12979282718636764</v>
      </c>
      <c r="AN1136" s="17">
        <v>0.4723191692176284</v>
      </c>
      <c r="AO1136" s="17">
        <v>-3.4466496415131762</v>
      </c>
      <c r="AP1136" s="17">
        <v>12.825305602312294</v>
      </c>
      <c r="AQ1136" s="17">
        <v>70.560656618257283</v>
      </c>
      <c r="AR1136" s="17">
        <v>1.4094199697949441</v>
      </c>
      <c r="AS1136" s="17">
        <v>3.4142920074552285</v>
      </c>
      <c r="AT1136" s="17">
        <v>-0.99999999999999778</v>
      </c>
      <c r="AU1136" s="17">
        <v>-0.99999999999999778</v>
      </c>
      <c r="AV1136" s="17">
        <v>-0.4310037677450248</v>
      </c>
      <c r="AW1136" s="17">
        <v>132.50990883396253</v>
      </c>
      <c r="AX1136" s="17">
        <v>132.22840641175407</v>
      </c>
      <c r="AY1136" s="17">
        <v>0.45085013434004823</v>
      </c>
      <c r="AZ1136" s="17">
        <v>53.899549645912252</v>
      </c>
      <c r="BA1136" s="22">
        <v>1529.7241988038641</v>
      </c>
      <c r="CU1136" t="e">
        <v>#N/A</v>
      </c>
      <c r="CV1136" t="e">
        <v>#N/A</v>
      </c>
    </row>
    <row r="1137" spans="1:100" x14ac:dyDescent="0.25">
      <c r="A1137">
        <v>3120</v>
      </c>
      <c r="B1137" t="s">
        <v>1535</v>
      </c>
      <c r="C1137" s="22">
        <v>3</v>
      </c>
      <c r="D1137" s="17">
        <v>4.077332584646153</v>
      </c>
      <c r="E1137" s="17">
        <v>1.1784621475061242E-2</v>
      </c>
      <c r="F1137" s="17">
        <v>0.27112104309943408</v>
      </c>
      <c r="G1137" s="17">
        <v>0.27504925025778781</v>
      </c>
      <c r="H1137" s="17">
        <v>-0.22341620336899434</v>
      </c>
      <c r="I1137" s="17">
        <v>0</v>
      </c>
      <c r="J1137" s="17">
        <v>-13.404972202139664</v>
      </c>
      <c r="K1137" s="17">
        <v>-0.22341620336899434</v>
      </c>
      <c r="L1137" s="17">
        <v>-1.0000000000000033</v>
      </c>
      <c r="M1137" s="17">
        <v>-1.0000000000000033</v>
      </c>
      <c r="N1137" s="17">
        <v>-4.4683240673798865</v>
      </c>
      <c r="O1137" s="17">
        <v>-9.052590367235716</v>
      </c>
      <c r="P1137" s="17">
        <v>-0.18907145884510401</v>
      </c>
      <c r="Q1137" s="17">
        <v>2.5205064690638808</v>
      </c>
      <c r="R1137" s="17">
        <v>0.71039951521613309</v>
      </c>
      <c r="S1137" s="17">
        <v>0.33333333333333443</v>
      </c>
      <c r="T1137" s="17">
        <v>-9.6222669497054977E-2</v>
      </c>
      <c r="U1137" s="17">
        <v>-0.23968642314884603</v>
      </c>
      <c r="V1137" s="17">
        <v>-4.2412176224550735E-2</v>
      </c>
      <c r="W1137" s="17">
        <v>7.1371307132750852</v>
      </c>
      <c r="X1137" s="17">
        <v>-1.1856689581907776</v>
      </c>
      <c r="Y1137" s="17">
        <v>-1.0000000000000033</v>
      </c>
      <c r="Z1137" s="17">
        <v>-1.0000000000000033</v>
      </c>
      <c r="AA1137" s="17">
        <v>8.5542677782030108</v>
      </c>
      <c r="AB1137" s="17">
        <v>-0.11426433673326004</v>
      </c>
      <c r="AC1137" s="17">
        <v>-5.2333129459456736E-2</v>
      </c>
      <c r="AD1137" s="17">
        <v>0.18073221718695265</v>
      </c>
      <c r="AE1137" s="17">
        <v>0.70673754971179958</v>
      </c>
      <c r="AF1137" s="17">
        <v>0.1111111111111111</v>
      </c>
      <c r="AG1137" s="17">
        <v>-1.0000000000000033</v>
      </c>
      <c r="AH1137" s="17">
        <v>-1.0000000000000033</v>
      </c>
      <c r="AI1137" s="17">
        <v>2.027070085081905E-2</v>
      </c>
      <c r="AJ1137" s="17">
        <v>-4.2412176224550735E-2</v>
      </c>
      <c r="AK1137" s="17">
        <v>-9.3814974217603167E-3</v>
      </c>
      <c r="AL1137" s="17">
        <v>-3.5560333161596153E-2</v>
      </c>
      <c r="AM1137" s="17">
        <v>-0.29784466042707114</v>
      </c>
      <c r="AN1137" s="17">
        <v>-0.24114806885014337</v>
      </c>
      <c r="AO1137" s="17">
        <v>-7.493023997785583</v>
      </c>
      <c r="AP1137" s="17">
        <v>-6.2065033870615647</v>
      </c>
      <c r="AQ1137" s="17">
        <v>-6.2678414888645761</v>
      </c>
      <c r="AR1137" s="17">
        <v>-4.4987935537117274E-2</v>
      </c>
      <c r="AS1137" s="17">
        <v>-1.4090851615597728</v>
      </c>
      <c r="AT1137" s="17">
        <v>-1.0000000000000033</v>
      </c>
      <c r="AU1137" s="17">
        <v>-1.0000000000000033</v>
      </c>
      <c r="AV1137" s="17">
        <v>0.98544876547392057</v>
      </c>
      <c r="AW1137" s="17">
        <v>-6.7048259760942708</v>
      </c>
      <c r="AX1137" s="17">
        <v>-10.54062958153296</v>
      </c>
      <c r="AY1137" s="17">
        <v>8.4211601188574469E-3</v>
      </c>
      <c r="AZ1137" s="17">
        <v>-38.316134106631743</v>
      </c>
      <c r="BA1137" s="22">
        <v>1339.8322510137368</v>
      </c>
      <c r="CU1137" t="e">
        <v>#N/A</v>
      </c>
      <c r="CV1137" t="e">
        <v>#N/A</v>
      </c>
    </row>
    <row r="1138" spans="1:100" x14ac:dyDescent="0.25">
      <c r="A1138">
        <v>3122</v>
      </c>
      <c r="B1138" t="s">
        <v>1536</v>
      </c>
      <c r="C1138" s="22">
        <v>3</v>
      </c>
      <c r="D1138" s="17">
        <v>5.4690601611867935</v>
      </c>
      <c r="E1138" s="17">
        <v>0</v>
      </c>
      <c r="F1138" s="17">
        <v>-0.25379550461208267</v>
      </c>
      <c r="G1138" s="17">
        <v>-0.25379550461208267</v>
      </c>
      <c r="H1138" s="17">
        <v>0.38027244532350746</v>
      </c>
      <c r="I1138" s="17">
        <v>0</v>
      </c>
      <c r="J1138" s="17">
        <v>22.81634671941044</v>
      </c>
      <c r="K1138" s="17">
        <v>0.38027244532350746</v>
      </c>
      <c r="L1138" s="17">
        <v>-0.99999999999999956</v>
      </c>
      <c r="M1138" s="17">
        <v>-0.99999999999999956</v>
      </c>
      <c r="N1138" s="17">
        <v>7.6054489064701496</v>
      </c>
      <c r="O1138" s="17">
        <v>28.031611375985154</v>
      </c>
      <c r="P1138" s="17">
        <v>-0.92000791942490923</v>
      </c>
      <c r="Q1138" s="17">
        <v>-1.1073072969218283</v>
      </c>
      <c r="R1138" s="17">
        <v>-0.32679998039649744</v>
      </c>
      <c r="S1138" s="17">
        <v>0.33333333333333326</v>
      </c>
      <c r="T1138" s="17">
        <v>0.21956505977834664</v>
      </c>
      <c r="U1138" s="17">
        <v>0.17189757840904776</v>
      </c>
      <c r="V1138" s="17">
        <v>-1.1854503345025365E-2</v>
      </c>
      <c r="W1138" s="17">
        <v>13.306760914087791</v>
      </c>
      <c r="X1138" s="17">
        <v>0.80147857945552003</v>
      </c>
      <c r="Y1138" s="17">
        <v>-0.99999999999999956</v>
      </c>
      <c r="Z1138" s="17">
        <v>-0.99999999999999956</v>
      </c>
      <c r="AA1138" s="17">
        <v>9.3772496522713755</v>
      </c>
      <c r="AB1138" s="17">
        <v>4.1923340415127505E-2</v>
      </c>
      <c r="AC1138" s="17">
        <v>6.9102963249203855E-2</v>
      </c>
      <c r="AD1138" s="17">
        <v>-0.1830805292927293</v>
      </c>
      <c r="AE1138" s="17">
        <v>-3.6027112814199107</v>
      </c>
      <c r="AF1138" s="17">
        <v>0.125</v>
      </c>
      <c r="AG1138" s="17">
        <v>-0.99999999999999956</v>
      </c>
      <c r="AH1138" s="17">
        <v>-0.99999999999999956</v>
      </c>
      <c r="AI1138" s="17">
        <v>0</v>
      </c>
      <c r="AJ1138" s="17">
        <v>-1.1854503345025365E-2</v>
      </c>
      <c r="AK1138" s="17">
        <v>-0.17641022587596109</v>
      </c>
      <c r="AL1138" s="17">
        <v>-9.3273921317131137E-2</v>
      </c>
      <c r="AM1138" s="17">
        <v>0.14898247998701561</v>
      </c>
      <c r="AN1138" s="17">
        <v>-6.3965018427143278E-2</v>
      </c>
      <c r="AO1138" s="17">
        <v>2.8425108702955866</v>
      </c>
      <c r="AP1138" s="17">
        <v>-2.0654950672642372</v>
      </c>
      <c r="AQ1138" s="17">
        <v>36.123107633498222</v>
      </c>
      <c r="AR1138" s="17">
        <v>0.71294146817570225</v>
      </c>
      <c r="AS1138" s="17">
        <v>1.181751024779027</v>
      </c>
      <c r="AT1138" s="17">
        <v>-0.99999999999999956</v>
      </c>
      <c r="AU1138" s="17">
        <v>-0.99999999999999956</v>
      </c>
      <c r="AV1138" s="17">
        <v>-0.58059548500858005</v>
      </c>
      <c r="AW1138" s="17">
        <v>35.343365960992323</v>
      </c>
      <c r="AX1138" s="17">
        <v>34.157915626489782</v>
      </c>
      <c r="AY1138" s="17">
        <v>0.31095105042802962</v>
      </c>
      <c r="AZ1138" s="17">
        <v>6.0105074967659027</v>
      </c>
      <c r="BA1138" s="22">
        <v>1436.9367878766909</v>
      </c>
      <c r="CU1138" t="e">
        <v>#N/A</v>
      </c>
      <c r="CV1138" t="e">
        <v>#N/A</v>
      </c>
    </row>
    <row r="1139" spans="1:100" x14ac:dyDescent="0.25">
      <c r="A1139">
        <v>3128</v>
      </c>
      <c r="B1139" t="s">
        <v>1537</v>
      </c>
      <c r="C1139" s="22">
        <v>3</v>
      </c>
      <c r="D1139" s="17">
        <v>5.2144290607586363</v>
      </c>
      <c r="E1139" s="17">
        <v>-2.6294849299563921E-2</v>
      </c>
      <c r="F1139" s="17">
        <v>0.11321488909229227</v>
      </c>
      <c r="G1139" s="17">
        <v>0.10488633070916709</v>
      </c>
      <c r="H1139" s="17">
        <v>0.24739383642973745</v>
      </c>
      <c r="I1139" s="17">
        <v>0</v>
      </c>
      <c r="J1139" s="17">
        <v>14.843630185784246</v>
      </c>
      <c r="K1139" s="17">
        <v>0.24739383642973745</v>
      </c>
      <c r="L1139" s="17">
        <v>-1.0000000000000016</v>
      </c>
      <c r="M1139" s="17">
        <v>-1.0000000000000016</v>
      </c>
      <c r="N1139" s="17">
        <v>4.947876728594748</v>
      </c>
      <c r="O1139" s="17">
        <v>20.162945577252056</v>
      </c>
      <c r="P1139" s="17">
        <v>0.72442944765800821</v>
      </c>
      <c r="Q1139" s="17">
        <v>2.1863457703019895</v>
      </c>
      <c r="R1139" s="17">
        <v>0.80360879322909395</v>
      </c>
      <c r="S1139" s="17">
        <v>0.33333333333333376</v>
      </c>
      <c r="T1139" s="17">
        <v>0.34171483677320297</v>
      </c>
      <c r="U1139" s="17">
        <v>0.17572353007899449</v>
      </c>
      <c r="V1139" s="17">
        <v>0</v>
      </c>
      <c r="W1139" s="17">
        <v>24.135114550231755</v>
      </c>
      <c r="X1139" s="17">
        <v>1.127539127378985</v>
      </c>
      <c r="Y1139" s="17">
        <v>-1.0000000000000016</v>
      </c>
      <c r="Z1139" s="17">
        <v>-1.0000000000000016</v>
      </c>
      <c r="AA1139" s="17">
        <v>61.100845426379905</v>
      </c>
      <c r="AB1139" s="17">
        <v>0.23265981161223409</v>
      </c>
      <c r="AC1139" s="17">
        <v>0.30864119473067425</v>
      </c>
      <c r="AD1139" s="17">
        <v>0.18194143531547197</v>
      </c>
      <c r="AE1139" s="17">
        <v>36.162122082918984</v>
      </c>
      <c r="AF1139" s="17">
        <v>0.81818181818181823</v>
      </c>
      <c r="AG1139" s="17">
        <v>-1.0000000000000016</v>
      </c>
      <c r="AH1139" s="17">
        <v>-1.0000000000000016</v>
      </c>
      <c r="AI1139" s="17">
        <v>2.738629906175908E-3</v>
      </c>
      <c r="AJ1139" s="17">
        <v>0</v>
      </c>
      <c r="AK1139" s="17">
        <v>-7.7206898617751575E-3</v>
      </c>
      <c r="AL1139" s="17">
        <v>0.1253496584532765</v>
      </c>
      <c r="AM1139" s="17">
        <v>-0.39272197164891653</v>
      </c>
      <c r="AN1139" s="17">
        <v>-4.6729589759460947E-2</v>
      </c>
      <c r="AO1139" s="17">
        <v>-9.8566527405317839</v>
      </c>
      <c r="AP1139" s="17">
        <v>-0.54149145172014279</v>
      </c>
      <c r="AQ1139" s="17">
        <v>38.978744736016012</v>
      </c>
      <c r="AR1139" s="17">
        <v>0.85077170018553094</v>
      </c>
      <c r="AS1139" s="17">
        <v>1.3749329638087224</v>
      </c>
      <c r="AT1139" s="17">
        <v>-1.0000000000000016</v>
      </c>
      <c r="AU1139" s="17">
        <v>-1.0000000000000016</v>
      </c>
      <c r="AV1139" s="17">
        <v>0.90849512393826115</v>
      </c>
      <c r="AW1139" s="17">
        <v>80.722299551911831</v>
      </c>
      <c r="AX1139" s="17">
        <v>80.777072150035352</v>
      </c>
      <c r="AY1139" s="17">
        <v>0.33538854208496022</v>
      </c>
      <c r="AZ1139" s="17">
        <v>24.115831844391803</v>
      </c>
      <c r="BA1139" s="22">
        <v>1515.1831586640685</v>
      </c>
      <c r="CU1139" t="e">
        <v>#N/A</v>
      </c>
      <c r="CV1139" t="e">
        <v>#N/A</v>
      </c>
    </row>
    <row r="1140" spans="1:100" x14ac:dyDescent="0.25">
      <c r="A1140">
        <v>3130</v>
      </c>
      <c r="B1140" t="s">
        <v>1538</v>
      </c>
      <c r="C1140" s="22">
        <v>3</v>
      </c>
      <c r="D1140" s="17">
        <v>3.9175008440995005</v>
      </c>
      <c r="E1140" s="17">
        <v>0</v>
      </c>
      <c r="F1140" s="17">
        <v>-2.6781447184922022E-2</v>
      </c>
      <c r="G1140" s="17">
        <v>-2.6781447184922022E-2</v>
      </c>
      <c r="H1140" s="17">
        <v>0.30822241822481883</v>
      </c>
      <c r="I1140" s="17">
        <v>0</v>
      </c>
      <c r="J1140" s="17">
        <v>18.49334509348914</v>
      </c>
      <c r="K1140" s="17">
        <v>0.30822241822481883</v>
      </c>
      <c r="L1140" s="17">
        <v>-0.99999999999999856</v>
      </c>
      <c r="M1140" s="17">
        <v>-0.99999999999999856</v>
      </c>
      <c r="N1140" s="17">
        <v>6.1644483644963755</v>
      </c>
      <c r="O1140" s="17">
        <v>22.384064490403688</v>
      </c>
      <c r="P1140" s="17">
        <v>-0.40272494930150271</v>
      </c>
      <c r="Q1140" s="17">
        <v>1.2085765957230739</v>
      </c>
      <c r="R1140" s="17">
        <v>0.40509098635917218</v>
      </c>
      <c r="S1140" s="17">
        <v>0.32070630768471708</v>
      </c>
      <c r="T1140" s="17">
        <v>0.30520086536130725</v>
      </c>
      <c r="U1140" s="17">
        <v>0.41259949187092859</v>
      </c>
      <c r="V1140" s="17">
        <v>0.21943502257084965</v>
      </c>
      <c r="W1140" s="17">
        <v>37.988770770519316</v>
      </c>
      <c r="X1140" s="17">
        <v>3.2565603897579916</v>
      </c>
      <c r="Y1140" s="17">
        <v>-0.99999999999999856</v>
      </c>
      <c r="Z1140" s="17">
        <v>-0.99999999999999856</v>
      </c>
      <c r="AA1140" s="17">
        <v>96.733394036051152</v>
      </c>
      <c r="AB1140" s="17">
        <v>0.52435366906928238</v>
      </c>
      <c r="AC1140" s="17">
        <v>0.18773121483281435</v>
      </c>
      <c r="AD1140" s="17">
        <v>0.4547057616813564</v>
      </c>
      <c r="AE1140" s="17">
        <v>58.339532279172637</v>
      </c>
      <c r="AF1140" s="17">
        <v>0.8571428571428571</v>
      </c>
      <c r="AG1140" s="17">
        <v>-0.99999999999999856</v>
      </c>
      <c r="AH1140" s="17">
        <v>-0.99999999999999856</v>
      </c>
      <c r="AI1140" s="17">
        <v>0</v>
      </c>
      <c r="AJ1140" s="17">
        <v>0.21943502257084965</v>
      </c>
      <c r="AK1140" s="17">
        <v>-1.0288749856060427E-2</v>
      </c>
      <c r="AL1140" s="17">
        <v>0.69612068025638674</v>
      </c>
      <c r="AM1140" s="17">
        <v>-9.3459867377280029E-2</v>
      </c>
      <c r="AN1140" s="17">
        <v>0.28853604264777821</v>
      </c>
      <c r="AO1140" s="17">
        <v>-2.3879404337123011</v>
      </c>
      <c r="AP1140" s="17">
        <v>10.69400446747639</v>
      </c>
      <c r="AQ1140" s="17">
        <v>56.482115864008478</v>
      </c>
      <c r="AR1140" s="17">
        <v>1.2579416874878011</v>
      </c>
      <c r="AS1140" s="17">
        <v>3.5647828079828083</v>
      </c>
      <c r="AT1140" s="17">
        <v>-0.99999999999999856</v>
      </c>
      <c r="AU1140" s="17">
        <v>-0.99999999999999856</v>
      </c>
      <c r="AV1140" s="17">
        <v>0.37830953917424986</v>
      </c>
      <c r="AW1140" s="17">
        <v>129.81146299393123</v>
      </c>
      <c r="AX1140" s="17">
        <v>151.75496525101613</v>
      </c>
      <c r="AY1140" s="17">
        <v>0.45159141441306677</v>
      </c>
      <c r="AZ1140" s="17">
        <v>100.08229746493465</v>
      </c>
      <c r="BA1140" s="22">
        <v>1704.461113721324</v>
      </c>
      <c r="CU1140" t="e">
        <v>#N/A</v>
      </c>
      <c r="CV1140" t="e">
        <v>#N/A</v>
      </c>
    </row>
    <row r="1141" spans="1:100" x14ac:dyDescent="0.25">
      <c r="A1141">
        <v>3131</v>
      </c>
      <c r="B1141" t="s">
        <v>1539</v>
      </c>
      <c r="C1141" s="22">
        <v>3</v>
      </c>
      <c r="D1141" s="17">
        <v>5.3197830899595582</v>
      </c>
      <c r="E1141" s="17">
        <v>0</v>
      </c>
      <c r="F1141" s="17">
        <v>-0.37823979153530085</v>
      </c>
      <c r="G1141" s="17">
        <v>-0.37823979153530085</v>
      </c>
      <c r="H1141" s="17">
        <v>-0.16456086196954378</v>
      </c>
      <c r="I1141" s="17">
        <v>0</v>
      </c>
      <c r="J1141" s="17">
        <v>-9.8736517181726278</v>
      </c>
      <c r="K1141" s="17">
        <v>-0.16456086196954378</v>
      </c>
      <c r="L1141" s="17">
        <v>-0.99999999999999878</v>
      </c>
      <c r="M1141" s="17">
        <v>-0.99999999999999878</v>
      </c>
      <c r="N1141" s="17">
        <v>-3.2912172393908761</v>
      </c>
      <c r="O1141" s="17">
        <v>-4.932108419748376</v>
      </c>
      <c r="P1141" s="17">
        <v>-0.25169857288127917</v>
      </c>
      <c r="Q1141" s="17">
        <v>-4.6262294716778198</v>
      </c>
      <c r="R1141" s="17">
        <v>-1.5859397708560601</v>
      </c>
      <c r="S1141" s="17">
        <v>0.33333333333333309</v>
      </c>
      <c r="T1141" s="17">
        <v>0.26496128041514949</v>
      </c>
      <c r="U1141" s="17">
        <v>0.28310690567587304</v>
      </c>
      <c r="V1141" s="17">
        <v>-1.0469728911492959E-2</v>
      </c>
      <c r="W1141" s="17">
        <v>41.419706099296235</v>
      </c>
      <c r="X1141" s="17">
        <v>1.764092672034377</v>
      </c>
      <c r="Y1141" s="17">
        <v>-0.99999999999999878</v>
      </c>
      <c r="Z1141" s="17">
        <v>-0.99999999999999878</v>
      </c>
      <c r="AA1141" s="17">
        <v>77.221698512155456</v>
      </c>
      <c r="AB1141" s="17">
        <v>0.47603467895797202</v>
      </c>
      <c r="AC1141" s="17">
        <v>5.8488203125694152E-2</v>
      </c>
      <c r="AD1141" s="17">
        <v>0.21323576159063951</v>
      </c>
      <c r="AE1141" s="17">
        <v>37.387932183715279</v>
      </c>
      <c r="AF1141" s="17">
        <v>0.7</v>
      </c>
      <c r="AG1141" s="17">
        <v>-0.99999999999999878</v>
      </c>
      <c r="AH1141" s="17">
        <v>-0.99999999999999878</v>
      </c>
      <c r="AI1141" s="17">
        <v>0</v>
      </c>
      <c r="AJ1141" s="17">
        <v>-1.0469728911492959E-2</v>
      </c>
      <c r="AK1141" s="17">
        <v>0.13548090762050999</v>
      </c>
      <c r="AL1141" s="17">
        <v>5.3321838844080149E-2</v>
      </c>
      <c r="AM1141" s="17">
        <v>0.26223479277247319</v>
      </c>
      <c r="AN1141" s="17">
        <v>-7.7229237127354994E-2</v>
      </c>
      <c r="AO1141" s="17">
        <v>7.2332743574143787</v>
      </c>
      <c r="AP1141" s="17">
        <v>-1.664121733963476</v>
      </c>
      <c r="AQ1141" s="17">
        <v>31.546054381123621</v>
      </c>
      <c r="AR1141" s="17">
        <v>0.87093179051286229</v>
      </c>
      <c r="AS1141" s="17">
        <v>1.5995318100648328</v>
      </c>
      <c r="AT1141" s="17">
        <v>-0.99999999999999878</v>
      </c>
      <c r="AU1141" s="17">
        <v>-0.99999999999999878</v>
      </c>
      <c r="AV1141" s="17">
        <v>-1.9641795623913609</v>
      </c>
      <c r="AW1141" s="17">
        <v>70.625468358443641</v>
      </c>
      <c r="AX1141" s="17">
        <v>69.578495467294346</v>
      </c>
      <c r="AY1141" s="17">
        <v>0.26796154617225149</v>
      </c>
      <c r="AZ1141" s="17">
        <v>-8.7118845662058266</v>
      </c>
      <c r="BA1141" s="22">
        <v>1358.3116567229417</v>
      </c>
      <c r="CU1141" t="e">
        <v>#N/A</v>
      </c>
      <c r="CV1141" t="e">
        <v>#N/A</v>
      </c>
    </row>
    <row r="1142" spans="1:100" x14ac:dyDescent="0.25">
      <c r="A1142">
        <v>3132</v>
      </c>
      <c r="B1142" t="s">
        <v>1540</v>
      </c>
      <c r="C1142" s="22">
        <v>3</v>
      </c>
      <c r="D1142" s="17">
        <v>4.0240712649405666</v>
      </c>
      <c r="E1142" s="17">
        <v>0</v>
      </c>
      <c r="F1142" s="17">
        <v>7.4298173690160612</v>
      </c>
      <c r="G1142" s="17">
        <v>7.4298173690160612</v>
      </c>
      <c r="H1142" s="17">
        <v>0.36688101832720893</v>
      </c>
      <c r="I1142" s="17">
        <v>0</v>
      </c>
      <c r="J1142" s="17">
        <v>22.012861099632545</v>
      </c>
      <c r="K1142" s="17">
        <v>0.36688101832720893</v>
      </c>
      <c r="L1142" s="17">
        <v>-1.0000000000000016</v>
      </c>
      <c r="M1142" s="17">
        <v>-1.0000000000000016</v>
      </c>
      <c r="N1142" s="17">
        <v>7.3376203665441802</v>
      </c>
      <c r="O1142" s="17">
        <v>33.466749733589175</v>
      </c>
      <c r="P1142" s="17">
        <v>0.76698333253743178</v>
      </c>
      <c r="Q1142" s="17">
        <v>35.843953587810574</v>
      </c>
      <c r="R1142" s="17">
        <v>11.87667602582844</v>
      </c>
      <c r="S1142" s="17">
        <v>0.32187220803762523</v>
      </c>
      <c r="T1142" s="17">
        <v>0.26868407279425982</v>
      </c>
      <c r="U1142" s="17">
        <v>-1.6750695866599136E-2</v>
      </c>
      <c r="V1142" s="17">
        <v>-1.178661231225837E-2</v>
      </c>
      <c r="W1142" s="17">
        <v>7.805518173032743</v>
      </c>
      <c r="X1142" s="17">
        <v>2.1303544625655257E-2</v>
      </c>
      <c r="Y1142" s="17">
        <v>-1.0000000000000016</v>
      </c>
      <c r="Z1142" s="17">
        <v>-1.0000000000000016</v>
      </c>
      <c r="AA1142" s="17">
        <v>55.576824116700777</v>
      </c>
      <c r="AB1142" s="17">
        <v>2.7630761594234228E-2</v>
      </c>
      <c r="AC1142" s="17">
        <v>0.37519849412766887</v>
      </c>
      <c r="AD1142" s="17">
        <v>0.31506334263488855</v>
      </c>
      <c r="AE1142" s="17">
        <v>35.89462991783958</v>
      </c>
      <c r="AF1142" s="17">
        <v>0.94117647058823528</v>
      </c>
      <c r="AG1142" s="17">
        <v>-1.0000000000000016</v>
      </c>
      <c r="AH1142" s="17">
        <v>-1.0000000000000016</v>
      </c>
      <c r="AI1142" s="17">
        <v>0.27437425857723396</v>
      </c>
      <c r="AJ1142" s="17">
        <v>-1.178661231225837E-2</v>
      </c>
      <c r="AK1142" s="17">
        <v>0.19846568741994916</v>
      </c>
      <c r="AL1142" s="17">
        <v>-0.12249939337864177</v>
      </c>
      <c r="AM1142" s="17">
        <v>-2.5300785255907204E-2</v>
      </c>
      <c r="AN1142" s="17">
        <v>0.23277781880273482</v>
      </c>
      <c r="AO1142" s="17">
        <v>0.35980880570206597</v>
      </c>
      <c r="AP1142" s="17">
        <v>5.2069485031751643</v>
      </c>
      <c r="AQ1142" s="17">
        <v>29.818379272665283</v>
      </c>
      <c r="AR1142" s="17">
        <v>0.56201897265302758</v>
      </c>
      <c r="AS1142" s="17">
        <v>0.38818456295286458</v>
      </c>
      <c r="AT1142" s="17">
        <v>-1.0000000000000016</v>
      </c>
      <c r="AU1142" s="17">
        <v>-1.0000000000000016</v>
      </c>
      <c r="AV1142" s="17">
        <v>19.306493394844498</v>
      </c>
      <c r="AW1142" s="17">
        <v>94.250522353465072</v>
      </c>
      <c r="AX1142" s="17">
        <v>98.559346293783918</v>
      </c>
      <c r="AY1142" s="17">
        <v>0.25085968469769365</v>
      </c>
      <c r="AZ1142" s="17">
        <v>42.703685069630687</v>
      </c>
      <c r="BA1142" s="22">
        <v>1638.8894702366222</v>
      </c>
      <c r="CU1142" t="e">
        <v>#N/A</v>
      </c>
      <c r="CV1142" t="e">
        <v>#N/A</v>
      </c>
    </row>
    <row r="1143" spans="1:100" x14ac:dyDescent="0.25">
      <c r="A1143">
        <v>3133</v>
      </c>
      <c r="B1143" t="s">
        <v>1541</v>
      </c>
      <c r="C1143" s="22">
        <v>3</v>
      </c>
      <c r="D1143" s="17">
        <v>4.2594083593251799</v>
      </c>
      <c r="E1143" s="17">
        <v>0</v>
      </c>
      <c r="F1143" s="17">
        <v>-0.31253421466120662</v>
      </c>
      <c r="G1143" s="17">
        <v>-0.31253421466120662</v>
      </c>
      <c r="H1143" s="17">
        <v>-5.8233584246702164E-2</v>
      </c>
      <c r="I1143" s="17">
        <v>0</v>
      </c>
      <c r="J1143" s="17">
        <v>-3.4940150548021283</v>
      </c>
      <c r="K1143" s="17">
        <v>-5.8233584246702164E-2</v>
      </c>
      <c r="L1143" s="17">
        <v>-1.0000000000000009</v>
      </c>
      <c r="M1143" s="17">
        <v>-1.0000000000000009</v>
      </c>
      <c r="N1143" s="17">
        <v>-1.1646716849340426</v>
      </c>
      <c r="O1143" s="17">
        <v>0.45285908986184009</v>
      </c>
      <c r="P1143" s="17">
        <v>4.5949388734337446E-2</v>
      </c>
      <c r="Q1143" s="17">
        <v>-6.1007976965869432E-2</v>
      </c>
      <c r="R1143" s="17">
        <v>-0.1028511934196384</v>
      </c>
      <c r="S1143" s="17">
        <v>0.33333333333333348</v>
      </c>
      <c r="T1143" s="17">
        <v>7.0537632844864723E-2</v>
      </c>
      <c r="U1143" s="17">
        <v>-7.8492474652182495E-2</v>
      </c>
      <c r="V1143" s="17">
        <v>-4.374056376441126E-2</v>
      </c>
      <c r="W1143" s="17">
        <v>13.594860480332287</v>
      </c>
      <c r="X1143" s="17">
        <v>-0.28372733366720276</v>
      </c>
      <c r="Y1143" s="17">
        <v>-1.0000000000000009</v>
      </c>
      <c r="Z1143" s="17">
        <v>-1.0000000000000009</v>
      </c>
      <c r="AA1143" s="17">
        <v>19.051017303485366</v>
      </c>
      <c r="AB1143" s="17">
        <v>0.21854790750015207</v>
      </c>
      <c r="AC1143" s="17">
        <v>5.2862788474090719E-2</v>
      </c>
      <c r="AD1143" s="17">
        <v>-0.16023053564278814</v>
      </c>
      <c r="AE1143" s="17">
        <v>5.5590080165727302</v>
      </c>
      <c r="AF1143" s="17">
        <v>0.18181818181818182</v>
      </c>
      <c r="AG1143" s="17">
        <v>-1.0000000000000009</v>
      </c>
      <c r="AH1143" s="17">
        <v>-1.0000000000000009</v>
      </c>
      <c r="AI1143" s="17">
        <v>-8.1041988943602716E-3</v>
      </c>
      <c r="AJ1143" s="17">
        <v>-4.374056376441126E-2</v>
      </c>
      <c r="AK1143" s="17">
        <v>5.6719344343627187E-2</v>
      </c>
      <c r="AL1143" s="17">
        <v>0.19883218096113531</v>
      </c>
      <c r="AM1143" s="17">
        <v>-7.5264351090758574E-2</v>
      </c>
      <c r="AN1143" s="17">
        <v>4.8207866491306595E-2</v>
      </c>
      <c r="AO1143" s="17">
        <v>-1.5980120555508286</v>
      </c>
      <c r="AP1143" s="17">
        <v>2.1993575670883416</v>
      </c>
      <c r="AQ1143" s="17">
        <v>10.100845425530149</v>
      </c>
      <c r="AR1143" s="17">
        <v>0.28163792776160429</v>
      </c>
      <c r="AS1143" s="17">
        <v>-0.34196091791390504</v>
      </c>
      <c r="AT1143" s="17">
        <v>-1.0000000000000009</v>
      </c>
      <c r="AU1143" s="17">
        <v>-1.0000000000000009</v>
      </c>
      <c r="AV1143" s="17">
        <v>-0.41538540808084529</v>
      </c>
      <c r="AW1143" s="17">
        <v>21.70323396043554</v>
      </c>
      <c r="AX1143" s="17">
        <v>17.167093606107219</v>
      </c>
      <c r="AY1143" s="17">
        <v>-1.5214373700125083E-2</v>
      </c>
      <c r="AZ1143" s="17">
        <v>-53.552232350894705</v>
      </c>
      <c r="BA1143" s="22">
        <v>1359.7959438584362</v>
      </c>
      <c r="CU1143" t="e">
        <v>#N/A</v>
      </c>
      <c r="CV1143" t="e">
        <v>#N/A</v>
      </c>
    </row>
    <row r="1144" spans="1:100" x14ac:dyDescent="0.25">
      <c r="A1144">
        <v>3134</v>
      </c>
      <c r="B1144" t="s">
        <v>1542</v>
      </c>
      <c r="C1144" s="22">
        <v>3</v>
      </c>
      <c r="D1144" s="17">
        <v>5.6340100141534659</v>
      </c>
      <c r="E1144" s="17">
        <v>3.7808833012231299E-2</v>
      </c>
      <c r="F1144" s="17">
        <v>0.22993498564325227</v>
      </c>
      <c r="G1144" s="17">
        <v>0.25341200927553426</v>
      </c>
      <c r="H1144" s="17">
        <v>0.23450161403411979</v>
      </c>
      <c r="I1144" s="17">
        <v>0</v>
      </c>
      <c r="J1144" s="17">
        <v>14.070096842047192</v>
      </c>
      <c r="K1144" s="17">
        <v>0.23450161403411979</v>
      </c>
      <c r="L1144" s="17">
        <v>-0.99999999999999811</v>
      </c>
      <c r="M1144" s="17">
        <v>-0.99999999999999811</v>
      </c>
      <c r="N1144" s="17">
        <v>4.6900322806823969</v>
      </c>
      <c r="O1144" s="17">
        <v>19.957518865476192</v>
      </c>
      <c r="P1144" s="17">
        <v>-1.0177616946607075</v>
      </c>
      <c r="Q1144" s="17">
        <v>-2.4338827396830887</v>
      </c>
      <c r="R1144" s="17">
        <v>-1.048787021528268</v>
      </c>
      <c r="S1144" s="17">
        <v>0.33333333333333276</v>
      </c>
      <c r="T1144" s="17">
        <v>0.42785234324827298</v>
      </c>
      <c r="U1144" s="17">
        <v>-9.9393522262261769E-3</v>
      </c>
      <c r="V1144" s="17">
        <v>2.8729634506950385E-2</v>
      </c>
      <c r="W1144" s="17">
        <v>21.818973793128393</v>
      </c>
      <c r="X1144" s="17">
        <v>0.73069991969634818</v>
      </c>
      <c r="Y1144" s="17">
        <v>-0.99999999999999811</v>
      </c>
      <c r="Z1144" s="17">
        <v>-0.99999999999999811</v>
      </c>
      <c r="AA1144" s="17">
        <v>54.002456607288003</v>
      </c>
      <c r="AB1144" s="17">
        <v>0.16984676004538135</v>
      </c>
      <c r="AC1144" s="17">
        <v>0.31574993996389766</v>
      </c>
      <c r="AD1144" s="17">
        <v>0.17904869670447882</v>
      </c>
      <c r="AE1144" s="17">
        <v>33.232269835687873</v>
      </c>
      <c r="AF1144" s="17">
        <v>0.625</v>
      </c>
      <c r="AG1144" s="17">
        <v>-0.99999999999999811</v>
      </c>
      <c r="AH1144" s="17">
        <v>-0.99999999999999811</v>
      </c>
      <c r="AI1144" s="17">
        <v>0</v>
      </c>
      <c r="AJ1144" s="17">
        <v>2.8729634506950385E-2</v>
      </c>
      <c r="AK1144" s="17">
        <v>0.12982258592226503</v>
      </c>
      <c r="AL1144" s="17">
        <v>0.21942841612991737</v>
      </c>
      <c r="AM1144" s="17">
        <v>0.12195718003689873</v>
      </c>
      <c r="AN1144" s="17">
        <v>0.16179821181724058</v>
      </c>
      <c r="AO1144" s="17">
        <v>3.6980424305337927</v>
      </c>
      <c r="AP1144" s="17">
        <v>5.142097376080601</v>
      </c>
      <c r="AQ1144" s="17">
        <v>35.889070635175557</v>
      </c>
      <c r="AR1144" s="17">
        <v>0.77997595886232962</v>
      </c>
      <c r="AS1144" s="17">
        <v>0.96520153373046791</v>
      </c>
      <c r="AT1144" s="17">
        <v>-0.99999999999999811</v>
      </c>
      <c r="AU1144" s="17">
        <v>-0.99999999999999811</v>
      </c>
      <c r="AV1144" s="17">
        <v>-0.79537501225273355</v>
      </c>
      <c r="AW1144" s="17">
        <v>79.102072848844813</v>
      </c>
      <c r="AX1144" s="17">
        <v>81.975036299539852</v>
      </c>
      <c r="AY1144" s="17">
        <v>0.21466877093273518</v>
      </c>
      <c r="AZ1144" s="17">
        <v>8.6133702911089465</v>
      </c>
      <c r="BA1144" s="22">
        <v>1458.7005310394229</v>
      </c>
      <c r="CU1144" t="e">
        <v>#N/A</v>
      </c>
      <c r="CV1144" t="e">
        <v>#N/A</v>
      </c>
    </row>
    <row r="1145" spans="1:100" x14ac:dyDescent="0.25">
      <c r="A1145">
        <v>3136</v>
      </c>
      <c r="B1145" t="s">
        <v>1543</v>
      </c>
      <c r="C1145" s="22">
        <v>3</v>
      </c>
      <c r="D1145" s="17">
        <v>4.6629135973387639</v>
      </c>
      <c r="E1145" s="17">
        <v>-0.3675335330120249</v>
      </c>
      <c r="F1145" s="17">
        <v>-2.4858888116104882E-2</v>
      </c>
      <c r="G1145" s="17">
        <v>-0.14692239280726679</v>
      </c>
      <c r="H1145" s="17">
        <v>0.10090121085233643</v>
      </c>
      <c r="I1145" s="17">
        <v>0</v>
      </c>
      <c r="J1145" s="17">
        <v>6.0540726511401877</v>
      </c>
      <c r="K1145" s="17">
        <v>0.10090121085233643</v>
      </c>
      <c r="L1145" s="17">
        <v>-1.0000000000000002</v>
      </c>
      <c r="M1145" s="17">
        <v>-1.0000000000000002</v>
      </c>
      <c r="N1145" s="17">
        <v>2.01802421704673</v>
      </c>
      <c r="O1145" s="17">
        <v>10.570063855671673</v>
      </c>
      <c r="P1145" s="17">
        <v>0.93389497141699285</v>
      </c>
      <c r="Q1145" s="17">
        <v>-0.73117237363890331</v>
      </c>
      <c r="R1145" s="17">
        <v>-9.3680478814768875E-2</v>
      </c>
      <c r="S1145" s="17">
        <v>0.33333333333333343</v>
      </c>
      <c r="T1145" s="17">
        <v>0.25065523393222972</v>
      </c>
      <c r="U1145" s="17">
        <v>4.7077448822027544E-2</v>
      </c>
      <c r="V1145" s="17">
        <v>-3.7840628064890532E-2</v>
      </c>
      <c r="W1145" s="17">
        <v>19.692967086814548</v>
      </c>
      <c r="X1145" s="17">
        <v>0.35760430169562191</v>
      </c>
      <c r="Y1145" s="17">
        <v>-1.0000000000000002</v>
      </c>
      <c r="Z1145" s="17">
        <v>-1.0000000000000002</v>
      </c>
      <c r="AA1145" s="17">
        <v>59.748197615365527</v>
      </c>
      <c r="AB1145" s="17">
        <v>0.32598993282828187</v>
      </c>
      <c r="AC1145" s="17">
        <v>9.7886728339834819E-2</v>
      </c>
      <c r="AD1145" s="17">
        <v>0.37910155897919851</v>
      </c>
      <c r="AE1145" s="17">
        <v>40.14891100736574</v>
      </c>
      <c r="AF1145" s="17">
        <v>0.8571428571428571</v>
      </c>
      <c r="AG1145" s="17">
        <v>-1.0000000000000002</v>
      </c>
      <c r="AH1145" s="17">
        <v>-1.0000000000000002</v>
      </c>
      <c r="AI1145" s="17">
        <v>0</v>
      </c>
      <c r="AJ1145" s="17">
        <v>-3.7840628064890532E-2</v>
      </c>
      <c r="AK1145" s="17">
        <v>0.18747513698810114</v>
      </c>
      <c r="AL1145" s="17">
        <v>0.20984888815676433</v>
      </c>
      <c r="AM1145" s="17">
        <v>0.36737059331408745</v>
      </c>
      <c r="AN1145" s="17">
        <v>-9.6487115644608587E-2</v>
      </c>
      <c r="AO1145" s="17">
        <v>10.121640517792692</v>
      </c>
      <c r="AP1145" s="17">
        <v>-1.362933450331393</v>
      </c>
      <c r="AQ1145" s="17">
        <v>25.747039737954736</v>
      </c>
      <c r="AR1145" s="17">
        <v>0.5932253880227002</v>
      </c>
      <c r="AS1145" s="17">
        <v>0.45850551254795863</v>
      </c>
      <c r="AT1145" s="17">
        <v>-1.0000000000000002</v>
      </c>
      <c r="AU1145" s="17">
        <v>-1.0000000000000002</v>
      </c>
      <c r="AV1145" s="17">
        <v>-0.24060287162203559</v>
      </c>
      <c r="AW1145" s="17">
        <v>68.955328020705807</v>
      </c>
      <c r="AX1145" s="17">
        <v>65.17126521421676</v>
      </c>
      <c r="AY1145" s="17">
        <v>0.13299562811948734</v>
      </c>
      <c r="AZ1145" s="17">
        <v>7.5923257742786987</v>
      </c>
      <c r="BA1145" s="22">
        <v>1470.0281051972031</v>
      </c>
      <c r="CU1145" t="e">
        <v>#N/A</v>
      </c>
      <c r="CV1145" t="e">
        <v>#N/A</v>
      </c>
    </row>
    <row r="1146" spans="1:100" x14ac:dyDescent="0.25">
      <c r="A1146">
        <v>3137</v>
      </c>
      <c r="B1146" t="s">
        <v>1544</v>
      </c>
      <c r="C1146" s="22">
        <v>3</v>
      </c>
      <c r="D1146" s="17">
        <v>3.8597732976594257</v>
      </c>
      <c r="E1146" s="17">
        <v>-0.5192627471141551</v>
      </c>
      <c r="F1146" s="17">
        <v>0.28925951306366832</v>
      </c>
      <c r="G1146" s="17">
        <v>9.1677435831256204E-2</v>
      </c>
      <c r="H1146" s="17">
        <v>2.4473105812169112E-2</v>
      </c>
      <c r="I1146" s="17">
        <v>-2.9313058122473652E-3</v>
      </c>
      <c r="J1146" s="17">
        <v>1.2925079999953042</v>
      </c>
      <c r="K1146" s="17">
        <v>2.1541799999921736E-2</v>
      </c>
      <c r="L1146" s="17">
        <v>-1.0000000000000009</v>
      </c>
      <c r="M1146" s="17">
        <v>-1.0000000000000009</v>
      </c>
      <c r="N1146" s="17">
        <v>0.43083599999843469</v>
      </c>
      <c r="O1146" s="17">
        <v>5.243958733485985</v>
      </c>
      <c r="P1146" s="17">
        <v>3.2999197295698637</v>
      </c>
      <c r="Q1146" s="17">
        <v>-8.4987601096265963E-2</v>
      </c>
      <c r="R1146" s="17">
        <v>0.36078098257278063</v>
      </c>
      <c r="S1146" s="17">
        <v>0.3333333333333337</v>
      </c>
      <c r="T1146" s="17">
        <v>0.35233771810613373</v>
      </c>
      <c r="U1146" s="17">
        <v>0.17705725671387049</v>
      </c>
      <c r="V1146" s="17">
        <v>1.4633741271386618E-2</v>
      </c>
      <c r="W1146" s="17">
        <v>34.232809976992108</v>
      </c>
      <c r="X1146" s="17">
        <v>1.4791651106961474</v>
      </c>
      <c r="Y1146" s="17">
        <v>-1.0000000000000009</v>
      </c>
      <c r="Z1146" s="17">
        <v>-1.0000000000000009</v>
      </c>
      <c r="AA1146" s="17">
        <v>70.039570679384894</v>
      </c>
      <c r="AB1146" s="17">
        <v>3.955915102649369E-2</v>
      </c>
      <c r="AC1146" s="17">
        <v>0.32867460906607276</v>
      </c>
      <c r="AD1146" s="17">
        <v>0.34068583430383398</v>
      </c>
      <c r="AE1146" s="17">
        <v>35.445979719820016</v>
      </c>
      <c r="AF1146" s="17">
        <v>0.7</v>
      </c>
      <c r="AG1146" s="17">
        <v>-1.0000000000000009</v>
      </c>
      <c r="AH1146" s="17">
        <v>-1.0000000000000009</v>
      </c>
      <c r="AI1146" s="17">
        <v>0</v>
      </c>
      <c r="AJ1146" s="17">
        <v>1.4633741271386618E-2</v>
      </c>
      <c r="AK1146" s="17">
        <v>0.11064048058337919</v>
      </c>
      <c r="AL1146" s="17">
        <v>0.1843198020902532</v>
      </c>
      <c r="AM1146" s="17">
        <v>0.39855323485980293</v>
      </c>
      <c r="AN1146" s="17">
        <v>0.32759310511485634</v>
      </c>
      <c r="AO1146" s="17">
        <v>10.517033274411974</v>
      </c>
      <c r="AP1146" s="17">
        <v>9.1114266383226674</v>
      </c>
      <c r="AQ1146" s="17">
        <v>35.525317976987402</v>
      </c>
      <c r="AR1146" s="17">
        <v>0.87736204942472451</v>
      </c>
      <c r="AS1146" s="17">
        <v>1.5007069106960684</v>
      </c>
      <c r="AT1146" s="17">
        <v>-1.0000000000000009</v>
      </c>
      <c r="AU1146" s="17">
        <v>-1.0000000000000009</v>
      </c>
      <c r="AV1146" s="17">
        <v>0.45245841840403694</v>
      </c>
      <c r="AW1146" s="17">
        <v>84.394956051193532</v>
      </c>
      <c r="AX1146" s="17">
        <v>85.85833017833221</v>
      </c>
      <c r="AY1146" s="17">
        <v>0.13833616271371874</v>
      </c>
      <c r="AZ1146" s="17">
        <v>3.3890394571711528</v>
      </c>
      <c r="BA1146" s="22">
        <v>1455.4511406632521</v>
      </c>
      <c r="CU1146" t="e">
        <v>#N/A</v>
      </c>
      <c r="CV1146" t="e">
        <v>#N/A</v>
      </c>
    </row>
    <row r="1147" spans="1:100" x14ac:dyDescent="0.25">
      <c r="A1147">
        <v>3138</v>
      </c>
      <c r="B1147" t="s">
        <v>1545</v>
      </c>
      <c r="C1147" s="22">
        <v>3</v>
      </c>
      <c r="D1147" s="17">
        <v>3.9668584758000049</v>
      </c>
      <c r="E1147" s="17">
        <v>-0.44648033556343508</v>
      </c>
      <c r="F1147" s="17">
        <v>0.44219608769076585</v>
      </c>
      <c r="G1147" s="17">
        <v>0.32527089521281782</v>
      </c>
      <c r="H1147" s="17">
        <v>0.44549977328337803</v>
      </c>
      <c r="I1147" s="17">
        <v>0</v>
      </c>
      <c r="J1147" s="17">
        <v>26.72998639700268</v>
      </c>
      <c r="K1147" s="17">
        <v>0.44549977328337803</v>
      </c>
      <c r="L1147" s="17">
        <v>-0.99999999999999911</v>
      </c>
      <c r="M1147" s="17">
        <v>-0.99999999999999911</v>
      </c>
      <c r="N1147" s="17">
        <v>8.9099954656675582</v>
      </c>
      <c r="O1147" s="17">
        <v>31.022115768015492</v>
      </c>
      <c r="P1147" s="17">
        <v>1.9864836426635584</v>
      </c>
      <c r="Q1147" s="17">
        <v>9.3238448674973657</v>
      </c>
      <c r="R1147" s="17">
        <v>3.2039895848661888</v>
      </c>
      <c r="S1147" s="17">
        <v>0.33333333333333331</v>
      </c>
      <c r="T1147" s="17">
        <v>0.33333333333333331</v>
      </c>
      <c r="U1147" s="17">
        <v>0.27992316146458723</v>
      </c>
      <c r="V1147" s="17">
        <v>8.9363127249212637E-2</v>
      </c>
      <c r="W1147" s="17">
        <v>23.618127283883553</v>
      </c>
      <c r="X1147" s="17">
        <v>1.877038302736914</v>
      </c>
      <c r="Y1147" s="17">
        <v>-0.99999999999999911</v>
      </c>
      <c r="Z1147" s="17">
        <v>-0.99999999999999911</v>
      </c>
      <c r="AA1147" s="17">
        <v>56.101105210877101</v>
      </c>
      <c r="AB1147" s="17">
        <v>-5.422999560509905E-2</v>
      </c>
      <c r="AC1147" s="17">
        <v>0.41711518798270869</v>
      </c>
      <c r="AD1147" s="17">
        <v>0.22269457446493798</v>
      </c>
      <c r="AE1147" s="17">
        <v>29.278988342127374</v>
      </c>
      <c r="AF1147" s="17">
        <v>0.55555555555555558</v>
      </c>
      <c r="AG1147" s="17">
        <v>-0.99999999999999911</v>
      </c>
      <c r="AH1147" s="17">
        <v>-0.99999999999999911</v>
      </c>
      <c r="AI1147" s="17">
        <v>-4.4664389747929752E-4</v>
      </c>
      <c r="AJ1147" s="17">
        <v>8.9363127249212637E-2</v>
      </c>
      <c r="AK1147" s="17">
        <v>-1.2748296176207357E-2</v>
      </c>
      <c r="AL1147" s="17">
        <v>3.5164701642098582E-2</v>
      </c>
      <c r="AM1147" s="17">
        <v>0.50544814099648838</v>
      </c>
      <c r="AN1147" s="17">
        <v>0.24913738910794536</v>
      </c>
      <c r="AO1147" s="17">
        <v>12.572462044031173</v>
      </c>
      <c r="AP1147" s="17">
        <v>6.4042582359091256</v>
      </c>
      <c r="AQ1147" s="17">
        <v>50.348113680886208</v>
      </c>
      <c r="AR1147" s="17">
        <v>1.0359529553804661</v>
      </c>
      <c r="AS1147" s="17">
        <v>2.3225380760202916</v>
      </c>
      <c r="AT1147" s="17">
        <v>-0.99999999999999911</v>
      </c>
      <c r="AU1147" s="17">
        <v>-0.99999999999999911</v>
      </c>
      <c r="AV1147" s="17">
        <v>3.5292604800790071</v>
      </c>
      <c r="AW1147" s="17">
        <v>93.527479214801744</v>
      </c>
      <c r="AX1147" s="17">
        <v>102.45485906177346</v>
      </c>
      <c r="AY1147" s="17">
        <v>8.9872504352467242E-2</v>
      </c>
      <c r="AZ1147" s="17">
        <v>0.48709489785528204</v>
      </c>
      <c r="BA1147" s="22">
        <v>1505.6336099832804</v>
      </c>
      <c r="CU1147" t="e">
        <v>#N/A</v>
      </c>
      <c r="CV1147" t="e">
        <v>#N/A</v>
      </c>
    </row>
    <row r="1148" spans="1:100" x14ac:dyDescent="0.25">
      <c r="A1148">
        <v>3139</v>
      </c>
      <c r="B1148" t="s">
        <v>1546</v>
      </c>
      <c r="C1148" s="22">
        <v>3</v>
      </c>
      <c r="D1148" s="17">
        <v>5.8255354021798516</v>
      </c>
      <c r="E1148" s="17">
        <v>-0.39628350589725775</v>
      </c>
      <c r="F1148" s="17">
        <v>-4.8632986634328912E-2</v>
      </c>
      <c r="G1148" s="17">
        <v>-0.18505532832925309</v>
      </c>
      <c r="H1148" s="17">
        <v>-4.5878345651322178E-3</v>
      </c>
      <c r="I1148" s="17">
        <v>0</v>
      </c>
      <c r="J1148" s="17">
        <v>-0.27527007390792679</v>
      </c>
      <c r="K1148" s="17">
        <v>-4.5878345651322178E-3</v>
      </c>
      <c r="L1148" s="17">
        <v>-0.99999999999999967</v>
      </c>
      <c r="M1148" s="17">
        <v>-0.99999999999999967</v>
      </c>
      <c r="N1148" s="17">
        <v>-9.1756691302643967E-2</v>
      </c>
      <c r="O1148" s="17">
        <v>5.3652099999426595</v>
      </c>
      <c r="P1148" s="17">
        <v>-4.8750938560109489</v>
      </c>
      <c r="Q1148" s="17">
        <v>4.0977887702490836</v>
      </c>
      <c r="R1148" s="17">
        <v>0.78593549792087636</v>
      </c>
      <c r="S1148" s="17">
        <v>0.33333333333333337</v>
      </c>
      <c r="T1148" s="17">
        <v>0.35798909875638818</v>
      </c>
      <c r="U1148" s="17">
        <v>-0.21203153392176188</v>
      </c>
      <c r="V1148" s="17">
        <v>-1.0628985970186734E-2</v>
      </c>
      <c r="W1148" s="17">
        <v>18.929989870516206</v>
      </c>
      <c r="X1148" s="17">
        <v>-0.19133401943025935</v>
      </c>
      <c r="Y1148" s="17">
        <v>-0.99999999999999967</v>
      </c>
      <c r="Z1148" s="17">
        <v>-0.99999999999999967</v>
      </c>
      <c r="AA1148" s="17">
        <v>44.531177121133858</v>
      </c>
      <c r="AB1148" s="17">
        <v>0.20077612740005182</v>
      </c>
      <c r="AC1148" s="17">
        <v>0.18967817345518234</v>
      </c>
      <c r="AD1148" s="17">
        <v>0.10585073419870188</v>
      </c>
      <c r="AE1148" s="17">
        <v>24.815251752696796</v>
      </c>
      <c r="AF1148" s="17">
        <v>0.36363636363636365</v>
      </c>
      <c r="AG1148" s="17">
        <v>-0.99999999999999967</v>
      </c>
      <c r="AH1148" s="17">
        <v>-0.99999999999999967</v>
      </c>
      <c r="AI1148" s="17">
        <v>5.7745802114606969E-2</v>
      </c>
      <c r="AJ1148" s="17">
        <v>-1.0628985970186734E-2</v>
      </c>
      <c r="AK1148" s="17">
        <v>-6.457333283402536E-2</v>
      </c>
      <c r="AL1148" s="17">
        <v>-3.6731513153640365E-2</v>
      </c>
      <c r="AM1148" s="17">
        <v>0.64453801824546697</v>
      </c>
      <c r="AN1148" s="17">
        <v>5.1385473494817577E-2</v>
      </c>
      <c r="AO1148" s="17">
        <v>15.790583791966551</v>
      </c>
      <c r="AP1148" s="17">
        <v>1.100979271602238</v>
      </c>
      <c r="AQ1148" s="17">
        <v>18.654719796608269</v>
      </c>
      <c r="AR1148" s="17">
        <v>0.46866191219777287</v>
      </c>
      <c r="AS1148" s="17">
        <v>-0.19592185399539155</v>
      </c>
      <c r="AT1148" s="17">
        <v>-0.99999999999999967</v>
      </c>
      <c r="AU1148" s="17">
        <v>-0.99999999999999967</v>
      </c>
      <c r="AV1148" s="17">
        <v>0.6008801695916226</v>
      </c>
      <c r="AW1148" s="17">
        <v>50.997366392678785</v>
      </c>
      <c r="AX1148" s="17">
        <v>51.089383837952255</v>
      </c>
      <c r="AY1148" s="17">
        <v>0.22314580600081463</v>
      </c>
      <c r="AZ1148" s="17">
        <v>-10.327410127689841</v>
      </c>
      <c r="BA1148" s="22">
        <v>1371.1140465420731</v>
      </c>
      <c r="CU1148" t="e">
        <v>#N/A</v>
      </c>
      <c r="CV1148" t="e">
        <v>#N/A</v>
      </c>
    </row>
    <row r="1149" spans="1:100" x14ac:dyDescent="0.25">
      <c r="A1149">
        <v>3140</v>
      </c>
      <c r="B1149" t="s">
        <v>1547</v>
      </c>
      <c r="C1149" s="22">
        <v>3</v>
      </c>
      <c r="D1149" s="17">
        <v>3.3817199361612151</v>
      </c>
      <c r="E1149" s="17">
        <v>0.2086696409694867</v>
      </c>
      <c r="F1149" s="17">
        <v>-9.7718144917106984E-4</v>
      </c>
      <c r="G1149" s="17">
        <v>5.5296589128304083E-2</v>
      </c>
      <c r="H1149" s="17">
        <v>0.34044865533202162</v>
      </c>
      <c r="I1149" s="17">
        <v>-4.6697469688214031E-3</v>
      </c>
      <c r="J1149" s="17">
        <v>20.146734501792029</v>
      </c>
      <c r="K1149" s="17">
        <v>0.33577890836320023</v>
      </c>
      <c r="L1149" s="17">
        <v>-0.99999999999999933</v>
      </c>
      <c r="M1149" s="17">
        <v>-0.99999999999999933</v>
      </c>
      <c r="N1149" s="17">
        <v>6.7155781672640069</v>
      </c>
      <c r="O1149" s="17">
        <v>23.583751027081529</v>
      </c>
      <c r="P1149" s="17">
        <v>-0.12150773313116808</v>
      </c>
      <c r="Q1149" s="17">
        <v>0.11400656236211291</v>
      </c>
      <c r="R1149" s="17">
        <v>3.5621695371949105E-3</v>
      </c>
      <c r="S1149" s="17">
        <v>0.32831825937141035</v>
      </c>
      <c r="T1149" s="17">
        <v>0.3276174243646619</v>
      </c>
      <c r="U1149" s="17">
        <v>0.16727990799046089</v>
      </c>
      <c r="V1149" s="17">
        <v>-3.4931531925356737E-2</v>
      </c>
      <c r="W1149" s="17">
        <v>18.100206057519053</v>
      </c>
      <c r="X1149" s="17">
        <v>0.77397130681390403</v>
      </c>
      <c r="Y1149" s="17">
        <v>-0.99999999999999933</v>
      </c>
      <c r="Z1149" s="17">
        <v>-0.99999999999999933</v>
      </c>
      <c r="AA1149" s="17">
        <v>68.265714139209535</v>
      </c>
      <c r="AB1149" s="17">
        <v>0.3268531223279536</v>
      </c>
      <c r="AC1149" s="17">
        <v>0.31662559668902163</v>
      </c>
      <c r="AD1149" s="17">
        <v>0.35976019922609132</v>
      </c>
      <c r="AE1149" s="17">
        <v>50.161945912153328</v>
      </c>
      <c r="AF1149" s="17">
        <v>0.94444444444444442</v>
      </c>
      <c r="AG1149" s="17">
        <v>-0.99999999999999933</v>
      </c>
      <c r="AH1149" s="17">
        <v>-0.99999999999999933</v>
      </c>
      <c r="AI1149" s="17">
        <v>0</v>
      </c>
      <c r="AJ1149" s="17">
        <v>-3.4931531925356737E-2</v>
      </c>
      <c r="AK1149" s="17">
        <v>8.5568741231078799E-2</v>
      </c>
      <c r="AL1149" s="17">
        <v>-0.13718589773405812</v>
      </c>
      <c r="AM1149" s="17">
        <v>0.29790646039390245</v>
      </c>
      <c r="AN1149" s="17">
        <v>0.63980183492059062</v>
      </c>
      <c r="AO1149" s="17">
        <v>7.8755052160029573</v>
      </c>
      <c r="AP1149" s="17">
        <v>15.309116384344472</v>
      </c>
      <c r="AQ1149" s="17">
        <v>38.246940559311071</v>
      </c>
      <c r="AR1149" s="17">
        <v>0.78828405980117622</v>
      </c>
      <c r="AS1149" s="17">
        <v>1.1097502151771039</v>
      </c>
      <c r="AT1149" s="17">
        <v>-0.99999999999999933</v>
      </c>
      <c r="AU1149" s="17">
        <v>-0.99999999999999933</v>
      </c>
      <c r="AV1149" s="17">
        <v>5.8858758665499007E-2</v>
      </c>
      <c r="AW1149" s="17">
        <v>107.15858155063563</v>
      </c>
      <c r="AX1149" s="17">
        <v>103.66542835809994</v>
      </c>
      <c r="AY1149" s="17">
        <v>0.12396162812921664</v>
      </c>
      <c r="AZ1149" s="17">
        <v>1.5947562951476106</v>
      </c>
      <c r="BA1149" s="22">
        <v>1474.0916221551197</v>
      </c>
      <c r="CU1149" t="e">
        <v>#N/A</v>
      </c>
      <c r="CV1149" t="e">
        <v>#N/A</v>
      </c>
    </row>
    <row r="1150" spans="1:100" x14ac:dyDescent="0.25">
      <c r="A1150">
        <v>3142</v>
      </c>
      <c r="B1150" t="s">
        <v>1548</v>
      </c>
      <c r="C1150" s="22">
        <v>3</v>
      </c>
      <c r="D1150" s="17">
        <v>4.6602810714415135</v>
      </c>
      <c r="E1150" s="17">
        <v>0</v>
      </c>
      <c r="F1150" s="17">
        <v>-0.26735483495341444</v>
      </c>
      <c r="G1150" s="17">
        <v>-0.26735483495341444</v>
      </c>
      <c r="H1150" s="17">
        <v>0.20355409257006435</v>
      </c>
      <c r="I1150" s="17">
        <v>1.0749838978787975E-2</v>
      </c>
      <c r="J1150" s="17">
        <v>12.85823589293115</v>
      </c>
      <c r="K1150" s="17">
        <v>0.2143039315488523</v>
      </c>
      <c r="L1150" s="17">
        <v>-1.0000000000000009</v>
      </c>
      <c r="M1150" s="17">
        <v>-1.0000000000000009</v>
      </c>
      <c r="N1150" s="17">
        <v>4.2860786309770553</v>
      </c>
      <c r="O1150" s="17">
        <v>17.251162129419249</v>
      </c>
      <c r="P1150" s="17">
        <v>-0.1083912317498901</v>
      </c>
      <c r="Q1150" s="17">
        <v>-2.2365763109989913</v>
      </c>
      <c r="R1150" s="17">
        <v>-0.78184497342164205</v>
      </c>
      <c r="S1150" s="17">
        <v>0.33333333333333343</v>
      </c>
      <c r="T1150" s="17">
        <v>0.33333333333333343</v>
      </c>
      <c r="U1150" s="17">
        <v>0.28766143929218552</v>
      </c>
      <c r="V1150" s="17">
        <v>0.10204277714993094</v>
      </c>
      <c r="W1150" s="17">
        <v>33.682678062397251</v>
      </c>
      <c r="X1150" s="17">
        <v>2.2152651551861426</v>
      </c>
      <c r="Y1150" s="17">
        <v>-1.0000000000000009</v>
      </c>
      <c r="Z1150" s="17">
        <v>-1.0000000000000009</v>
      </c>
      <c r="AA1150" s="17">
        <v>68.969668462078104</v>
      </c>
      <c r="AB1150" s="17">
        <v>0.27145906224111449</v>
      </c>
      <c r="AC1150" s="17">
        <v>0.25206688059653087</v>
      </c>
      <c r="AD1150" s="17">
        <v>0.19785076462440299</v>
      </c>
      <c r="AE1150" s="17">
        <v>36.068835373102431</v>
      </c>
      <c r="AF1150" s="17">
        <v>0.66666666666666663</v>
      </c>
      <c r="AG1150" s="17">
        <v>-1.0000000000000009</v>
      </c>
      <c r="AH1150" s="17">
        <v>-1.0000000000000009</v>
      </c>
      <c r="AI1150" s="17">
        <v>-1.080994700940012E-2</v>
      </c>
      <c r="AJ1150" s="17">
        <v>0.10204277714993094</v>
      </c>
      <c r="AK1150" s="17">
        <v>0.30941394397737071</v>
      </c>
      <c r="AL1150" s="17">
        <v>-2.333529345981428E-2</v>
      </c>
      <c r="AM1150" s="17">
        <v>9.9500635687978345E-2</v>
      </c>
      <c r="AN1150" s="17">
        <v>-1.7208033226733793E-2</v>
      </c>
      <c r="AO1150" s="17">
        <v>4.0345856120863122</v>
      </c>
      <c r="AP1150" s="17">
        <v>-0.54687729796741613</v>
      </c>
      <c r="AQ1150" s="17">
        <v>46.540913955328428</v>
      </c>
      <c r="AR1150" s="17">
        <v>1.0563708831087835</v>
      </c>
      <c r="AS1150" s="17">
        <v>2.4295690867349951</v>
      </c>
      <c r="AT1150" s="17">
        <v>-1.0000000000000009</v>
      </c>
      <c r="AU1150" s="17">
        <v>-1.0000000000000009</v>
      </c>
      <c r="AV1150" s="17">
        <v>-1.049199808375056</v>
      </c>
      <c r="AW1150" s="17">
        <v>85.673953293529863</v>
      </c>
      <c r="AX1150" s="17">
        <v>95.662032068334995</v>
      </c>
      <c r="AY1150" s="17">
        <v>-2.5787738475622934E-2</v>
      </c>
      <c r="AZ1150" s="17">
        <v>-25.381484796789309</v>
      </c>
      <c r="BA1150" s="22">
        <v>1485.015740004452</v>
      </c>
      <c r="CU1150" t="e">
        <v>#N/A</v>
      </c>
      <c r="CV1150" t="e">
        <v>#N/A</v>
      </c>
    </row>
    <row r="1151" spans="1:100" x14ac:dyDescent="0.25">
      <c r="A1151">
        <v>3145</v>
      </c>
      <c r="B1151" t="s">
        <v>1549</v>
      </c>
      <c r="C1151" s="22">
        <v>3</v>
      </c>
      <c r="D1151" s="17">
        <v>4.262446512130845</v>
      </c>
      <c r="E1151" s="17">
        <v>0.56048916016089723</v>
      </c>
      <c r="F1151" s="17">
        <v>-0.89744047799318694</v>
      </c>
      <c r="G1151" s="17">
        <v>-0.70314209891942581</v>
      </c>
      <c r="H1151" s="17">
        <v>-0.30464273294099542</v>
      </c>
      <c r="I1151" s="17">
        <v>-2.9548356333185907E-2</v>
      </c>
      <c r="J1151" s="17">
        <v>-20.05146535645088</v>
      </c>
      <c r="K1151" s="17">
        <v>-0.33419108927418134</v>
      </c>
      <c r="L1151" s="17">
        <v>-0.99999999999999822</v>
      </c>
      <c r="M1151" s="17">
        <v>-0.99999999999999822</v>
      </c>
      <c r="N1151" s="17">
        <v>-6.6838217854836257</v>
      </c>
      <c r="O1151" s="17">
        <v>-16.492160943239462</v>
      </c>
      <c r="P1151" s="17">
        <v>-1.6790476042108378</v>
      </c>
      <c r="Q1151" s="17">
        <v>-3.1194296763248905</v>
      </c>
      <c r="R1151" s="17">
        <v>-1.1722074761828847</v>
      </c>
      <c r="S1151" s="17">
        <v>0.33333333333333259</v>
      </c>
      <c r="T1151" s="17">
        <v>0.33333333333333259</v>
      </c>
      <c r="U1151" s="17">
        <v>0.30413209446381223</v>
      </c>
      <c r="V1151" s="17">
        <v>4.8692102052313134E-2</v>
      </c>
      <c r="W1151" s="17">
        <v>54.147278098278861</v>
      </c>
      <c r="X1151" s="17">
        <v>2.5095387461099756</v>
      </c>
      <c r="Y1151" s="17">
        <v>-0.99999999999999822</v>
      </c>
      <c r="Z1151" s="17">
        <v>-0.99999999999999822</v>
      </c>
      <c r="AA1151" s="17">
        <v>83.947239893748929</v>
      </c>
      <c r="AB1151" s="17">
        <v>0.4453443075457249</v>
      </c>
      <c r="AC1151" s="17">
        <v>0.19906225551317122</v>
      </c>
      <c r="AD1151" s="17">
        <v>-2.4963177625838273E-2</v>
      </c>
      <c r="AE1151" s="17">
        <v>30.972169271652881</v>
      </c>
      <c r="AF1151" s="17">
        <v>0.45454545454545453</v>
      </c>
      <c r="AG1151" s="17">
        <v>-0.99999999999999822</v>
      </c>
      <c r="AH1151" s="17">
        <v>-0.99999999999999822</v>
      </c>
      <c r="AI1151" s="17">
        <v>-6.5317287314363079E-2</v>
      </c>
      <c r="AJ1151" s="17">
        <v>4.8692102052313134E-2</v>
      </c>
      <c r="AK1151" s="17">
        <v>-3.3901386044740189E-2</v>
      </c>
      <c r="AL1151" s="17">
        <v>0.12547685852193793</v>
      </c>
      <c r="AM1151" s="17">
        <v>0.15118817581172034</v>
      </c>
      <c r="AN1151" s="17">
        <v>9.15290264182472E-2</v>
      </c>
      <c r="AO1151" s="17">
        <v>3.6101974650693065</v>
      </c>
      <c r="AP1151" s="17">
        <v>2.915609953065871</v>
      </c>
      <c r="AQ1151" s="17">
        <v>34.095812741827984</v>
      </c>
      <c r="AR1151" s="17">
        <v>1.0194908631827901</v>
      </c>
      <c r="AS1151" s="17">
        <v>2.1753476568357937</v>
      </c>
      <c r="AT1151" s="17">
        <v>-0.99999999999999822</v>
      </c>
      <c r="AU1151" s="17">
        <v>-0.99999999999999822</v>
      </c>
      <c r="AV1151" s="17">
        <v>-1.8753495751023099</v>
      </c>
      <c r="AW1151" s="17">
        <v>70.370688903575356</v>
      </c>
      <c r="AX1151" s="17">
        <v>73.93355336251939</v>
      </c>
      <c r="AY1151" s="17">
        <v>2.9626100525614409E-2</v>
      </c>
      <c r="AZ1151" s="17">
        <v>-31.477768496896463</v>
      </c>
      <c r="BA1151" s="22">
        <v>1400.1790379989509</v>
      </c>
      <c r="CU1151" t="e">
        <v>#N/A</v>
      </c>
      <c r="CV1151" t="e">
        <v>#N/A</v>
      </c>
    </row>
    <row r="1152" spans="1:100" x14ac:dyDescent="0.25">
      <c r="A1152">
        <v>3146</v>
      </c>
      <c r="B1152" t="s">
        <v>1550</v>
      </c>
      <c r="C1152" s="22">
        <v>3</v>
      </c>
      <c r="D1152" s="17">
        <v>5.6397466450993505</v>
      </c>
      <c r="E1152" s="17">
        <v>3.3665588677670132E-3</v>
      </c>
      <c r="F1152" s="17">
        <v>0.20026762911988599</v>
      </c>
      <c r="G1152" s="17">
        <v>0.20660095549509999</v>
      </c>
      <c r="H1152" s="17">
        <v>-1.5877479919428547E-2</v>
      </c>
      <c r="I1152" s="17">
        <v>0</v>
      </c>
      <c r="J1152" s="17">
        <v>-0.95264879516570855</v>
      </c>
      <c r="K1152" s="17">
        <v>-1.5877479919428547E-2</v>
      </c>
      <c r="L1152" s="17">
        <v>-1.0000000000000009</v>
      </c>
      <c r="M1152" s="17">
        <v>-1.0000000000000009</v>
      </c>
      <c r="N1152" s="17">
        <v>-0.31754959838857061</v>
      </c>
      <c r="O1152" s="17">
        <v>4.893698805428734</v>
      </c>
      <c r="P1152" s="17">
        <v>1.9214929516352024</v>
      </c>
      <c r="Q1152" s="17">
        <v>3.4615391203533079</v>
      </c>
      <c r="R1152" s="17">
        <v>1.2119191009216976</v>
      </c>
      <c r="S1152" s="17">
        <v>0.33333333333333365</v>
      </c>
      <c r="T1152" s="17">
        <v>0.33333333333333365</v>
      </c>
      <c r="U1152" s="17">
        <v>0.39144136930942519</v>
      </c>
      <c r="V1152" s="17">
        <v>-2.4341199525729246E-2</v>
      </c>
      <c r="W1152" s="17">
        <v>41.985772654791653</v>
      </c>
      <c r="X1152" s="17">
        <v>2.1022624266694212</v>
      </c>
      <c r="Y1152" s="17">
        <v>-1.0000000000000009</v>
      </c>
      <c r="Z1152" s="17">
        <v>-1.0000000000000009</v>
      </c>
      <c r="AA1152" s="17">
        <v>100.97352559797163</v>
      </c>
      <c r="AB1152" s="17">
        <v>0.42645586413429443</v>
      </c>
      <c r="AC1152" s="17">
        <v>0.43238489844197264</v>
      </c>
      <c r="AD1152" s="17">
        <v>0.29667591426889683</v>
      </c>
      <c r="AE1152" s="17">
        <v>57.775833842258194</v>
      </c>
      <c r="AF1152" s="17">
        <v>0.7142857142857143</v>
      </c>
      <c r="AG1152" s="17">
        <v>-1.0000000000000009</v>
      </c>
      <c r="AH1152" s="17">
        <v>-1.0000000000000009</v>
      </c>
      <c r="AI1152" s="17">
        <v>1.4901118014865619E-2</v>
      </c>
      <c r="AJ1152" s="17">
        <v>-2.4341199525729246E-2</v>
      </c>
      <c r="AK1152" s="17">
        <v>-0.12020606987798355</v>
      </c>
      <c r="AL1152" s="17">
        <v>1.1520591890321296E-2</v>
      </c>
      <c r="AM1152" s="17">
        <v>0.45943022459287403</v>
      </c>
      <c r="AN1152" s="17">
        <v>-0.14684900007488333</v>
      </c>
      <c r="AO1152" s="17">
        <v>10.88472526543193</v>
      </c>
      <c r="AP1152" s="17">
        <v>-3.6136220424204772</v>
      </c>
      <c r="AQ1152" s="17">
        <v>41.033123859625952</v>
      </c>
      <c r="AR1152" s="17">
        <v>1.0337668364503632</v>
      </c>
      <c r="AS1152" s="17">
        <v>2.086384946749992</v>
      </c>
      <c r="AT1152" s="17">
        <v>-1.0000000000000009</v>
      </c>
      <c r="AU1152" s="17">
        <v>-1.0000000000000009</v>
      </c>
      <c r="AV1152" s="17">
        <v>1.4185200564167963</v>
      </c>
      <c r="AW1152" s="17">
        <v>102.25360236097983</v>
      </c>
      <c r="AX1152" s="17">
        <v>100.11750476870421</v>
      </c>
      <c r="AY1152" s="17">
        <v>0.23036328196883504</v>
      </c>
      <c r="AZ1152" s="17">
        <v>8.4605968900114146</v>
      </c>
      <c r="BA1152" s="22">
        <v>1433.4587917828267</v>
      </c>
      <c r="CU1152" t="e">
        <v>#N/A</v>
      </c>
      <c r="CV1152" t="e">
        <v>#N/A</v>
      </c>
    </row>
    <row r="1153" spans="1:100" x14ac:dyDescent="0.25">
      <c r="A1153">
        <v>3147</v>
      </c>
      <c r="B1153" t="s">
        <v>1551</v>
      </c>
      <c r="C1153" s="22">
        <v>3</v>
      </c>
      <c r="D1153" s="17">
        <v>4.4109466264407819</v>
      </c>
      <c r="E1153" s="17">
        <v>0</v>
      </c>
      <c r="F1153" s="17">
        <v>-0.81231075589779356</v>
      </c>
      <c r="G1153" s="17">
        <v>-0.81231075589779356</v>
      </c>
      <c r="H1153" s="17">
        <v>0.11512511941395091</v>
      </c>
      <c r="I1153" s="17">
        <v>-1.6684582536175996E-2</v>
      </c>
      <c r="J1153" s="17">
        <v>5.9064322126665001</v>
      </c>
      <c r="K1153" s="17">
        <v>9.8440536877774959E-2</v>
      </c>
      <c r="L1153" s="17">
        <v>-0.99999999999999978</v>
      </c>
      <c r="M1153" s="17">
        <v>-0.99999999999999978</v>
      </c>
      <c r="N1153" s="17">
        <v>1.9688107375554997</v>
      </c>
      <c r="O1153" s="17">
        <v>9.5050680832094816</v>
      </c>
      <c r="P1153" s="17">
        <v>-0.32352627774239706</v>
      </c>
      <c r="Q1153" s="17">
        <v>0.68502141654862914</v>
      </c>
      <c r="R1153" s="17">
        <v>0.13146245850157071</v>
      </c>
      <c r="S1153" s="17">
        <v>0.33333333333333287</v>
      </c>
      <c r="T1153" s="17">
        <v>0.33333333333333287</v>
      </c>
      <c r="U1153" s="17">
        <v>0.36815442943451376</v>
      </c>
      <c r="V1153" s="17">
        <v>-0.12921294081402282</v>
      </c>
      <c r="W1153" s="17">
        <v>32.286704736375306</v>
      </c>
      <c r="X1153" s="17">
        <v>1.2655662026428101</v>
      </c>
      <c r="Y1153" s="17">
        <v>-0.99999999999999978</v>
      </c>
      <c r="Z1153" s="17">
        <v>-0.99999999999999978</v>
      </c>
      <c r="AA1153" s="17">
        <v>62.708546042290699</v>
      </c>
      <c r="AB1153" s="17">
        <v>0.16810520769374093</v>
      </c>
      <c r="AC1153" s="17">
        <v>0.38867046108126385</v>
      </c>
      <c r="AD1153" s="17">
        <v>4.9031908173272125E-2</v>
      </c>
      <c r="AE1153" s="17">
        <v>30.290378847413837</v>
      </c>
      <c r="AF1153" s="17">
        <v>0.6</v>
      </c>
      <c r="AG1153" s="17">
        <v>-0.99999999999999978</v>
      </c>
      <c r="AH1153" s="17">
        <v>-0.99999999999999978</v>
      </c>
      <c r="AI1153" s="17">
        <v>0</v>
      </c>
      <c r="AJ1153" s="17">
        <v>-0.12921294081402282</v>
      </c>
      <c r="AK1153" s="17">
        <v>0.26820123331869394</v>
      </c>
      <c r="AL1153" s="17">
        <v>0.23623619020441683</v>
      </c>
      <c r="AM1153" s="17">
        <v>0.27396604123901797</v>
      </c>
      <c r="AN1153" s="17">
        <v>9.3436568068624146E-2</v>
      </c>
      <c r="AO1153" s="17">
        <v>8.1901571975689293</v>
      </c>
      <c r="AP1153" s="17">
        <v>3.5170951527376877</v>
      </c>
      <c r="AQ1153" s="17">
        <v>38.193136949041808</v>
      </c>
      <c r="AR1153" s="17">
        <v>0.90560815528715732</v>
      </c>
      <c r="AS1153" s="17">
        <v>1.364006739520585</v>
      </c>
      <c r="AT1153" s="17">
        <v>-0.99999999999999978</v>
      </c>
      <c r="AU1153" s="17">
        <v>-0.99999999999999978</v>
      </c>
      <c r="AV1153" s="17">
        <v>-0.68084829739622266</v>
      </c>
      <c r="AW1153" s="17">
        <v>75.73070927823791</v>
      </c>
      <c r="AX1153" s="17">
        <v>62.809415196835616</v>
      </c>
      <c r="AY1153" s="17">
        <v>5.1929950983212729E-2</v>
      </c>
      <c r="AZ1153" s="17">
        <v>-12.661613802891194</v>
      </c>
      <c r="BA1153" s="22">
        <v>1482.7695547926721</v>
      </c>
      <c r="CU1153" t="e">
        <v>#N/A</v>
      </c>
      <c r="CV1153" t="e">
        <v>#N/A</v>
      </c>
    </row>
    <row r="1154" spans="1:100" x14ac:dyDescent="0.25">
      <c r="A1154">
        <v>3151</v>
      </c>
      <c r="B1154" t="s">
        <v>1552</v>
      </c>
      <c r="C1154" s="22">
        <v>3</v>
      </c>
      <c r="D1154" s="17">
        <v>4.2836660183679465</v>
      </c>
      <c r="E1154" s="17">
        <v>-0.11055313606627083</v>
      </c>
      <c r="F1154" s="17">
        <v>5.5480261910494925E-2</v>
      </c>
      <c r="G1154" s="17">
        <v>2.1414377222302459E-2</v>
      </c>
      <c r="H1154" s="17">
        <v>0.20505276324590932</v>
      </c>
      <c r="I1154" s="17">
        <v>0</v>
      </c>
      <c r="J1154" s="17">
        <v>12.303165794754555</v>
      </c>
      <c r="K1154" s="17">
        <v>0.20505276324590932</v>
      </c>
      <c r="L1154" s="17">
        <v>-0.99999999999999978</v>
      </c>
      <c r="M1154" s="17">
        <v>-0.99999999999999978</v>
      </c>
      <c r="N1154" s="17">
        <v>4.1010552649181866</v>
      </c>
      <c r="O1154" s="17">
        <v>16.608246190344804</v>
      </c>
      <c r="P1154" s="17">
        <v>1.1367635277834296</v>
      </c>
      <c r="Q1154" s="17">
        <v>-1.0345464188086886</v>
      </c>
      <c r="R1154" s="17">
        <v>-0.25819356362418033</v>
      </c>
      <c r="S1154" s="17">
        <v>0.33333333333333315</v>
      </c>
      <c r="T1154" s="17">
        <v>0.34572878027890208</v>
      </c>
      <c r="U1154" s="17">
        <v>0.19626300922768913</v>
      </c>
      <c r="V1154" s="17">
        <v>-2.6286672212492805E-2</v>
      </c>
      <c r="W1154" s="17">
        <v>25.759427495260901</v>
      </c>
      <c r="X1154" s="17">
        <v>1.1137368009476949</v>
      </c>
      <c r="Y1154" s="17">
        <v>-0.99999999999999978</v>
      </c>
      <c r="Z1154" s="17">
        <v>-0.99999999999999978</v>
      </c>
      <c r="AA1154" s="17">
        <v>49.965632475246935</v>
      </c>
      <c r="AB1154" s="17">
        <v>0.12176260816887462</v>
      </c>
      <c r="AC1154" s="17">
        <v>0.14862950985121054</v>
      </c>
      <c r="AD1154" s="17">
        <v>0.2188958528521186</v>
      </c>
      <c r="AE1154" s="17">
        <v>24.464398543610177</v>
      </c>
      <c r="AF1154" s="17">
        <v>0.58333333333333337</v>
      </c>
      <c r="AG1154" s="17">
        <v>-0.99999999999999978</v>
      </c>
      <c r="AH1154" s="17">
        <v>-0.99999999999999978</v>
      </c>
      <c r="AI1154" s="17">
        <v>0</v>
      </c>
      <c r="AJ1154" s="17">
        <v>-2.6286672212492805E-2</v>
      </c>
      <c r="AK1154" s="17">
        <v>6.8865143563042672E-2</v>
      </c>
      <c r="AL1154" s="17">
        <v>0.13303229883340545</v>
      </c>
      <c r="AM1154" s="17">
        <v>4.8755250377465219E-2</v>
      </c>
      <c r="AN1154" s="17">
        <v>0.16378021746932883</v>
      </c>
      <c r="AO1154" s="17">
        <v>1.5632069772518444</v>
      </c>
      <c r="AP1154" s="17">
        <v>4.7596669309002495</v>
      </c>
      <c r="AQ1154" s="17">
        <v>38.062593290015471</v>
      </c>
      <c r="AR1154" s="17">
        <v>0.84903845062743133</v>
      </c>
      <c r="AS1154" s="17">
        <v>1.3187895641936043</v>
      </c>
      <c r="AT1154" s="17">
        <v>-0.99999999999999978</v>
      </c>
      <c r="AU1154" s="17">
        <v>-0.99999999999999978</v>
      </c>
      <c r="AV1154" s="17">
        <v>-0.23677918640187784</v>
      </c>
      <c r="AW1154" s="17">
        <v>71.333545596491973</v>
      </c>
      <c r="AX1154" s="17">
        <v>68.704878375242714</v>
      </c>
      <c r="AY1154" s="17">
        <v>-0.14087372868382053</v>
      </c>
      <c r="AZ1154" s="17">
        <v>-32.452978019104329</v>
      </c>
      <c r="BA1154" s="22">
        <v>1398.0193557998023</v>
      </c>
      <c r="CU1154" t="e">
        <v>#N/A</v>
      </c>
      <c r="CV1154" t="e">
        <v>#N/A</v>
      </c>
    </row>
    <row r="1155" spans="1:100" x14ac:dyDescent="0.25">
      <c r="A1155">
        <v>3152</v>
      </c>
      <c r="B1155" t="s">
        <v>1553</v>
      </c>
      <c r="C1155" s="22">
        <v>3</v>
      </c>
      <c r="D1155" s="17">
        <v>3.0032488285174952</v>
      </c>
      <c r="E1155" s="17">
        <v>0</v>
      </c>
      <c r="F1155" s="17">
        <v>0.4185088814922765</v>
      </c>
      <c r="G1155" s="17">
        <v>0.4185088814922765</v>
      </c>
      <c r="H1155" s="17">
        <v>-0.21781516070448292</v>
      </c>
      <c r="I1155" s="17">
        <v>0</v>
      </c>
      <c r="J1155" s="17">
        <v>-13.068909642268977</v>
      </c>
      <c r="K1155" s="17">
        <v>-0.21781516070448292</v>
      </c>
      <c r="L1155" s="17">
        <v>-1.0000000000000018</v>
      </c>
      <c r="M1155" s="17">
        <v>-1.0000000000000018</v>
      </c>
      <c r="N1155" s="17">
        <v>-4.3563032140896603</v>
      </c>
      <c r="O1155" s="17">
        <v>-9.647151932259197</v>
      </c>
      <c r="P1155" s="17">
        <v>-0.72113501090369958</v>
      </c>
      <c r="Q1155" s="17">
        <v>-3.8594763787486532E-2</v>
      </c>
      <c r="R1155" s="17">
        <v>-8.2999634750222456E-2</v>
      </c>
      <c r="S1155" s="17">
        <v>0.3333333333333337</v>
      </c>
      <c r="T1155" s="17">
        <v>0.37384048587254193</v>
      </c>
      <c r="U1155" s="17">
        <v>-8.0942750003063821E-2</v>
      </c>
      <c r="V1155" s="17">
        <v>0</v>
      </c>
      <c r="W1155" s="17">
        <v>33.761849196291799</v>
      </c>
      <c r="X1155" s="17">
        <v>0.61169994183111109</v>
      </c>
      <c r="Y1155" s="17">
        <v>-1.0000000000000018</v>
      </c>
      <c r="Z1155" s="17">
        <v>-1.0000000000000018</v>
      </c>
      <c r="AA1155" s="17">
        <v>40.918007352052882</v>
      </c>
      <c r="AB1155" s="17">
        <v>-2.0711652521233428E-3</v>
      </c>
      <c r="AC1155" s="17">
        <v>0.23535320817978311</v>
      </c>
      <c r="AD1155" s="17">
        <v>-8.8498887117433589E-2</v>
      </c>
      <c r="AE1155" s="17">
        <v>7.2391577905113138</v>
      </c>
      <c r="AF1155" s="17">
        <v>0</v>
      </c>
      <c r="AG1155" s="17">
        <v>-1.0000000000000018</v>
      </c>
      <c r="AH1155" s="17">
        <v>-1.0000000000000018</v>
      </c>
      <c r="AI1155" s="17">
        <v>0</v>
      </c>
      <c r="AJ1155" s="17">
        <v>0</v>
      </c>
      <c r="AK1155" s="17">
        <v>-0.13826776124814419</v>
      </c>
      <c r="AL1155" s="17">
        <v>-0.12480972749455808</v>
      </c>
      <c r="AM1155" s="17">
        <v>0.30971583748850628</v>
      </c>
      <c r="AN1155" s="17">
        <v>0.43820669402923107</v>
      </c>
      <c r="AO1155" s="17">
        <v>7.0515571309719389</v>
      </c>
      <c r="AP1155" s="17">
        <v>10.33111871325799</v>
      </c>
      <c r="AQ1155" s="17">
        <v>20.692939554022807</v>
      </c>
      <c r="AR1155" s="17">
        <v>0.62623106920281224</v>
      </c>
      <c r="AS1155" s="17">
        <v>0.39388478112662789</v>
      </c>
      <c r="AT1155" s="17">
        <v>-1.0000000000000018</v>
      </c>
      <c r="AU1155" s="17">
        <v>-1.0000000000000018</v>
      </c>
      <c r="AV1155" s="17">
        <v>0.33550924674205396</v>
      </c>
      <c r="AW1155" s="17">
        <v>41.601974133051669</v>
      </c>
      <c r="AX1155" s="17">
        <v>41.601974133051669</v>
      </c>
      <c r="AY1155" s="17">
        <v>0.15551395106194479</v>
      </c>
      <c r="AZ1155" s="17">
        <v>7.6539353130410923</v>
      </c>
      <c r="BA1155" s="22">
        <v>1411.6710893395721</v>
      </c>
      <c r="CU1155" t="e">
        <v>#N/A</v>
      </c>
      <c r="CV1155" t="e">
        <v>#N/A</v>
      </c>
    </row>
    <row r="1156" spans="1:100" x14ac:dyDescent="0.25">
      <c r="A1156">
        <v>3157</v>
      </c>
      <c r="B1156" t="s">
        <v>1554</v>
      </c>
      <c r="C1156" s="22">
        <v>3</v>
      </c>
      <c r="D1156" s="17">
        <v>3.3903873272104095</v>
      </c>
      <c r="E1156" s="17">
        <v>-2.3058888277614181E-2</v>
      </c>
      <c r="F1156" s="17">
        <v>-0.50052001486667952</v>
      </c>
      <c r="G1156" s="17">
        <v>-0.50052001486667952</v>
      </c>
      <c r="H1156" s="17">
        <v>0.35606465665533893</v>
      </c>
      <c r="I1156" s="17">
        <v>0</v>
      </c>
      <c r="J1156" s="17">
        <v>21.363879399320339</v>
      </c>
      <c r="K1156" s="17">
        <v>0.35606465665533893</v>
      </c>
      <c r="L1156" s="17">
        <v>-1.0000000000000013</v>
      </c>
      <c r="M1156" s="17">
        <v>-1.0000000000000013</v>
      </c>
      <c r="N1156" s="17">
        <v>7.1212931331067804</v>
      </c>
      <c r="O1156" s="17">
        <v>24.253746711664057</v>
      </c>
      <c r="P1156" s="17">
        <v>0.36743595049982147</v>
      </c>
      <c r="Q1156" s="17">
        <v>-0.88879917090898242</v>
      </c>
      <c r="R1156" s="17">
        <v>-0.37512905215853509</v>
      </c>
      <c r="S1156" s="17">
        <v>0.33333333333333359</v>
      </c>
      <c r="T1156" s="17">
        <v>0.37817676460050265</v>
      </c>
      <c r="U1156" s="17">
        <v>0.22585004129756267</v>
      </c>
      <c r="V1156" s="17">
        <v>-2.5653728785677045E-3</v>
      </c>
      <c r="W1156" s="17">
        <v>23.149204387899687</v>
      </c>
      <c r="X1156" s="17">
        <v>1.2791256309251637</v>
      </c>
      <c r="Y1156" s="17">
        <v>-1.0000000000000013</v>
      </c>
      <c r="Z1156" s="17">
        <v>-1.0000000000000013</v>
      </c>
      <c r="AA1156" s="17">
        <v>61.737404270496555</v>
      </c>
      <c r="AB1156" s="17">
        <v>0.34244475720327788</v>
      </c>
      <c r="AC1156" s="17">
        <v>9.0844685452585949E-2</v>
      </c>
      <c r="AD1156" s="17">
        <v>0.34597713603924463</v>
      </c>
      <c r="AE1156" s="17">
        <v>38.963328934755424</v>
      </c>
      <c r="AF1156" s="17">
        <v>0.81818181818181823</v>
      </c>
      <c r="AG1156" s="17">
        <v>-1.0000000000000013</v>
      </c>
      <c r="AH1156" s="17">
        <v>-1.0000000000000013</v>
      </c>
      <c r="AI1156" s="17">
        <v>-8.6606577955400995E-4</v>
      </c>
      <c r="AJ1156" s="17">
        <v>-2.5653728785677045E-3</v>
      </c>
      <c r="AK1156" s="17">
        <v>3.2239083428846627E-2</v>
      </c>
      <c r="AL1156" s="17">
        <v>0.33511990022325722</v>
      </c>
      <c r="AM1156" s="17">
        <v>9.2878624220558217E-2</v>
      </c>
      <c r="AN1156" s="17">
        <v>0.10996185756968932</v>
      </c>
      <c r="AO1156" s="17">
        <v>2.4831610226581891</v>
      </c>
      <c r="AP1156" s="17">
        <v>4.424645940358519</v>
      </c>
      <c r="AQ1156" s="17">
        <v>44.513083787220033</v>
      </c>
      <c r="AR1156" s="17">
        <v>0.93479476635283132</v>
      </c>
      <c r="AS1156" s="17">
        <v>1.6351902875805033</v>
      </c>
      <c r="AT1156" s="17">
        <v>-1.0000000000000013</v>
      </c>
      <c r="AU1156" s="17">
        <v>-1.0000000000000013</v>
      </c>
      <c r="AV1156" s="17">
        <v>-0.87564906702521472</v>
      </c>
      <c r="AW1156" s="17">
        <v>90.415796922519178</v>
      </c>
      <c r="AX1156" s="17">
        <v>90.141938319071329</v>
      </c>
      <c r="AY1156" s="17">
        <v>0.29552834392815319</v>
      </c>
      <c r="AZ1156" s="17">
        <v>19.698966460115699</v>
      </c>
      <c r="BA1156" s="22">
        <v>1471.3134998204457</v>
      </c>
      <c r="CU1156" t="e">
        <v>#N/A</v>
      </c>
      <c r="CV1156" t="e">
        <v>#N/A</v>
      </c>
    </row>
    <row r="1157" spans="1:100" x14ac:dyDescent="0.25">
      <c r="A1157">
        <v>3158</v>
      </c>
      <c r="B1157" t="s">
        <v>1555</v>
      </c>
      <c r="C1157" s="22">
        <v>3</v>
      </c>
      <c r="D1157" s="17">
        <v>5.2691992790718478</v>
      </c>
      <c r="E1157" s="17">
        <v>0.21723795987191202</v>
      </c>
      <c r="F1157" s="17">
        <v>0.27133713719855246</v>
      </c>
      <c r="G1157" s="17">
        <v>0.34138705375716372</v>
      </c>
      <c r="H1157" s="17">
        <v>0.34710022064971408</v>
      </c>
      <c r="I1157" s="17">
        <v>0</v>
      </c>
      <c r="J1157" s="17">
        <v>20.826013238982846</v>
      </c>
      <c r="K1157" s="17">
        <v>0.34710022064971408</v>
      </c>
      <c r="L1157" s="17">
        <v>-1.000000000000002</v>
      </c>
      <c r="M1157" s="17">
        <v>-1.000000000000002</v>
      </c>
      <c r="N1157" s="17">
        <v>6.9420044129942831</v>
      </c>
      <c r="O1157" s="17">
        <v>26.436599571811865</v>
      </c>
      <c r="P1157" s="17">
        <v>-6.6585912626862559E-2</v>
      </c>
      <c r="Q1157" s="17">
        <v>0.58316522511540714</v>
      </c>
      <c r="R1157" s="17">
        <v>0.16339878312889186</v>
      </c>
      <c r="S1157" s="17">
        <v>0.33333333333333398</v>
      </c>
      <c r="T1157" s="17">
        <v>0.35252881011703346</v>
      </c>
      <c r="U1157" s="17">
        <v>0.3618493587187428</v>
      </c>
      <c r="V1157" s="17">
        <v>0</v>
      </c>
      <c r="W1157" s="17">
        <v>28.024451260775837</v>
      </c>
      <c r="X1157" s="17">
        <v>1.8169569256754701</v>
      </c>
      <c r="Y1157" s="17">
        <v>-1.000000000000002</v>
      </c>
      <c r="Z1157" s="17">
        <v>-1.000000000000002</v>
      </c>
      <c r="AA1157" s="17">
        <v>83.618188594443225</v>
      </c>
      <c r="AB1157" s="17">
        <v>0.65760760041684752</v>
      </c>
      <c r="AC1157" s="17">
        <v>-6.075310863812947E-3</v>
      </c>
      <c r="AD1157" s="17">
        <v>0.45707448145773499</v>
      </c>
      <c r="AE1157" s="17">
        <v>55.430338550538494</v>
      </c>
      <c r="AF1157" s="17">
        <v>0.88235294117647056</v>
      </c>
      <c r="AG1157" s="17">
        <v>-1.000000000000002</v>
      </c>
      <c r="AH1157" s="17">
        <v>-1.000000000000002</v>
      </c>
      <c r="AI1157" s="17">
        <v>1.6755877438552676E-2</v>
      </c>
      <c r="AJ1157" s="17">
        <v>0</v>
      </c>
      <c r="AK1157" s="17">
        <v>-0.13403717547260047</v>
      </c>
      <c r="AL1157" s="17">
        <v>0.51797647944742364</v>
      </c>
      <c r="AM1157" s="17">
        <v>-0.22045109056106696</v>
      </c>
      <c r="AN1157" s="17">
        <v>-1.646594208021307E-2</v>
      </c>
      <c r="AO1157" s="17">
        <v>-6.1814631413896777</v>
      </c>
      <c r="AP1157" s="17">
        <v>2.1782338452317918</v>
      </c>
      <c r="AQ1157" s="17">
        <v>48.850464499758679</v>
      </c>
      <c r="AR1157" s="17">
        <v>1.0477115021691104</v>
      </c>
      <c r="AS1157" s="17">
        <v>2.1640571463251841</v>
      </c>
      <c r="AT1157" s="17">
        <v>-1.000000000000002</v>
      </c>
      <c r="AU1157" s="17">
        <v>-1.000000000000002</v>
      </c>
      <c r="AV1157" s="17">
        <v>0.50478583688605583</v>
      </c>
      <c r="AW1157" s="17">
        <v>112.23302201148687</v>
      </c>
      <c r="AX1157" s="17">
        <v>112.56813956025789</v>
      </c>
      <c r="AY1157" s="17">
        <v>0.48848158703515576</v>
      </c>
      <c r="AZ1157" s="17">
        <v>63.64337726291464</v>
      </c>
      <c r="BA1157" s="22">
        <v>1555.0031805529052</v>
      </c>
      <c r="CU1157" t="e">
        <v>#N/A</v>
      </c>
      <c r="CV1157" t="e">
        <v>#N/A</v>
      </c>
    </row>
    <row r="1158" spans="1:100" x14ac:dyDescent="0.25">
      <c r="A1158">
        <v>3160</v>
      </c>
      <c r="B1158" t="s">
        <v>1556</v>
      </c>
      <c r="C1158" s="22">
        <v>3</v>
      </c>
      <c r="D1158" s="17">
        <v>5.5440697122290246</v>
      </c>
      <c r="E1158" s="17">
        <v>0</v>
      </c>
      <c r="F1158" s="17">
        <v>-4.414477966082981E-2</v>
      </c>
      <c r="G1158" s="17">
        <v>-4.414477966082981E-2</v>
      </c>
      <c r="H1158" s="17">
        <v>-0.18013257258398885</v>
      </c>
      <c r="I1158" s="17">
        <v>0</v>
      </c>
      <c r="J1158" s="17">
        <v>-10.80795435503933</v>
      </c>
      <c r="K1158" s="17">
        <v>-0.18013257258398885</v>
      </c>
      <c r="L1158" s="17">
        <v>-0.99999999999999956</v>
      </c>
      <c r="M1158" s="17">
        <v>-0.99999999999999956</v>
      </c>
      <c r="N1158" s="17">
        <v>-3.602651451679777</v>
      </c>
      <c r="O1158" s="17">
        <v>-5.3080294224711366</v>
      </c>
      <c r="P1158" s="17">
        <v>-0.92858944851396963</v>
      </c>
      <c r="Q1158" s="17">
        <v>0.22398207874101753</v>
      </c>
      <c r="R1158" s="17">
        <v>-6.3146725288964659E-2</v>
      </c>
      <c r="S1158" s="17">
        <v>0.33333333333333293</v>
      </c>
      <c r="T1158" s="17">
        <v>0.33995186924999865</v>
      </c>
      <c r="U1158" s="17">
        <v>0.25291209504381962</v>
      </c>
      <c r="V1158" s="17">
        <v>0</v>
      </c>
      <c r="W1158" s="17">
        <v>44.253194808445585</v>
      </c>
      <c r="X1158" s="17">
        <v>1.8736149133807933</v>
      </c>
      <c r="Y1158" s="17">
        <v>-0.99999999999999956</v>
      </c>
      <c r="Z1158" s="17">
        <v>-0.99999999999999956</v>
      </c>
      <c r="AA1158" s="17">
        <v>97.972579273709897</v>
      </c>
      <c r="AB1158" s="17">
        <v>0.45684434494721399</v>
      </c>
      <c r="AC1158" s="17">
        <v>0.23428928992840645</v>
      </c>
      <c r="AD1158" s="17">
        <v>0.38451698893544545</v>
      </c>
      <c r="AE1158" s="17">
        <v>53.782531190553321</v>
      </c>
      <c r="AF1158" s="17">
        <v>1</v>
      </c>
      <c r="AG1158" s="17">
        <v>-0.99999999999999956</v>
      </c>
      <c r="AH1158" s="17">
        <v>-0.99999999999999956</v>
      </c>
      <c r="AI1158" s="17">
        <v>0</v>
      </c>
      <c r="AJ1158" s="17">
        <v>0</v>
      </c>
      <c r="AK1158" s="17">
        <v>-0.3449187309921683</v>
      </c>
      <c r="AL1158" s="17">
        <v>6.2490742343186204E-3</v>
      </c>
      <c r="AM1158" s="17">
        <v>0.36013224926327542</v>
      </c>
      <c r="AN1158" s="17">
        <v>-9.7524387340344937E-2</v>
      </c>
      <c r="AO1158" s="17">
        <v>7.2787125766210456</v>
      </c>
      <c r="AP1158" s="17">
        <v>-2.406864312337027</v>
      </c>
      <c r="AQ1158" s="17">
        <v>33.445240453406257</v>
      </c>
      <c r="AR1158" s="17">
        <v>0.92619729762715108</v>
      </c>
      <c r="AS1158" s="17">
        <v>1.6934823407968038</v>
      </c>
      <c r="AT1158" s="17">
        <v>-0.99999999999999956</v>
      </c>
      <c r="AU1158" s="17">
        <v>-0.99999999999999956</v>
      </c>
      <c r="AV1158" s="17">
        <v>-0.10729150494979445</v>
      </c>
      <c r="AW1158" s="17">
        <v>90.257685538901768</v>
      </c>
      <c r="AX1158" s="17">
        <v>90.257685538901768</v>
      </c>
      <c r="AY1158" s="17">
        <v>0.39607967451061549</v>
      </c>
      <c r="AZ1158" s="17">
        <v>33.582631089413866</v>
      </c>
      <c r="BA1158" s="22">
        <v>1507.0006586416116</v>
      </c>
      <c r="CU1158" t="e">
        <v>#N/A</v>
      </c>
      <c r="CV1158" t="e">
        <v>#N/A</v>
      </c>
    </row>
    <row r="1159" spans="1:100" x14ac:dyDescent="0.25">
      <c r="A1159">
        <v>3161</v>
      </c>
      <c r="B1159" t="s">
        <v>1557</v>
      </c>
      <c r="C1159" s="22">
        <v>3</v>
      </c>
      <c r="D1159" s="17">
        <v>4.4890883733367168</v>
      </c>
      <c r="E1159" s="17">
        <v>-5.1567400888670949E-2</v>
      </c>
      <c r="F1159" s="17">
        <v>0.87275111606432521</v>
      </c>
      <c r="G1159" s="17">
        <v>0.85801757295327652</v>
      </c>
      <c r="H1159" s="17">
        <v>3.9682174748654079E-3</v>
      </c>
      <c r="I1159" s="17">
        <v>-1.477756051275295E-2</v>
      </c>
      <c r="J1159" s="17">
        <v>-0.64856058227325342</v>
      </c>
      <c r="K1159" s="17">
        <v>-1.0809343037887543E-2</v>
      </c>
      <c r="L1159" s="17">
        <v>-1.0000000000000011</v>
      </c>
      <c r="M1159" s="17">
        <v>-1.0000000000000011</v>
      </c>
      <c r="N1159" s="17">
        <v>-0.21618686075775226</v>
      </c>
      <c r="O1159" s="17">
        <v>4.6985453640167396</v>
      </c>
      <c r="P1159" s="17">
        <v>-5.866567880316343E-2</v>
      </c>
      <c r="Q1159" s="17">
        <v>-1.7869802690744505</v>
      </c>
      <c r="R1159" s="17">
        <v>-0.67674178101576699</v>
      </c>
      <c r="S1159" s="17">
        <v>0.33333333333333348</v>
      </c>
      <c r="T1159" s="17">
        <v>0.33333333333333348</v>
      </c>
      <c r="U1159" s="17">
        <v>0.27714316073178052</v>
      </c>
      <c r="V1159" s="17">
        <v>-9.6869180178466005E-2</v>
      </c>
      <c r="W1159" s="17">
        <v>34.309999610314769</v>
      </c>
      <c r="X1159" s="17">
        <v>1.2048335715608811</v>
      </c>
      <c r="Y1159" s="17">
        <v>-1.0000000000000011</v>
      </c>
      <c r="Z1159" s="17">
        <v>-1.0000000000000011</v>
      </c>
      <c r="AA1159" s="17">
        <v>62.663063020331606</v>
      </c>
      <c r="AB1159" s="17">
        <v>0.21065208759081092</v>
      </c>
      <c r="AC1159" s="17">
        <v>5.4467350624934352E-2</v>
      </c>
      <c r="AD1159" s="17">
        <v>0.31547666560490684</v>
      </c>
      <c r="AE1159" s="17">
        <v>29.02980519103259</v>
      </c>
      <c r="AF1159" s="17">
        <v>0.58333333333333337</v>
      </c>
      <c r="AG1159" s="17">
        <v>-1.0000000000000011</v>
      </c>
      <c r="AH1159" s="17">
        <v>-1.0000000000000011</v>
      </c>
      <c r="AI1159" s="17">
        <v>1.2396138490265982E-2</v>
      </c>
      <c r="AJ1159" s="17">
        <v>-9.6869180178466005E-2</v>
      </c>
      <c r="AK1159" s="17">
        <v>-0.10524562588788447</v>
      </c>
      <c r="AL1159" s="17">
        <v>-0.23806399318646379</v>
      </c>
      <c r="AM1159" s="17">
        <v>-1.8636026416109831E-2</v>
      </c>
      <c r="AN1159" s="17">
        <v>-1.0687664359031273E-2</v>
      </c>
      <c r="AO1159" s="17">
        <v>-0.99212878984216935</v>
      </c>
      <c r="AP1159" s="17">
        <v>-1.4575115749081009</v>
      </c>
      <c r="AQ1159" s="17">
        <v>33.661439028041507</v>
      </c>
      <c r="AR1159" s="17">
        <v>0.84694064721998219</v>
      </c>
      <c r="AS1159" s="17">
        <v>1.1940242285229932</v>
      </c>
      <c r="AT1159" s="17">
        <v>-1.0000000000000011</v>
      </c>
      <c r="AU1159" s="17">
        <v>-1.0000000000000011</v>
      </c>
      <c r="AV1159" s="17">
        <v>0.18127579193750931</v>
      </c>
      <c r="AW1159" s="17">
        <v>65.904096809440219</v>
      </c>
      <c r="AX1159" s="17">
        <v>56.465101561398946</v>
      </c>
      <c r="AY1159" s="17">
        <v>2.4004514093861833E-2</v>
      </c>
      <c r="AZ1159" s="17">
        <v>-15.107907926967092</v>
      </c>
      <c r="BA1159" s="22">
        <v>1342.5736391061828</v>
      </c>
      <c r="CU1159" t="e">
        <v>#N/A</v>
      </c>
      <c r="CV1159" t="e">
        <v>#N/A</v>
      </c>
    </row>
    <row r="1160" spans="1:100" x14ac:dyDescent="0.25">
      <c r="A1160">
        <v>3163</v>
      </c>
      <c r="B1160" t="s">
        <v>1558</v>
      </c>
      <c r="C1160" s="22">
        <v>3</v>
      </c>
      <c r="D1160" s="17">
        <v>3.585548714493449</v>
      </c>
      <c r="E1160" s="17">
        <v>0</v>
      </c>
      <c r="F1160" s="17">
        <v>-0.42117462803665451</v>
      </c>
      <c r="G1160" s="17">
        <v>-0.42117462803665451</v>
      </c>
      <c r="H1160" s="17">
        <v>-2.2166213973028166E-2</v>
      </c>
      <c r="I1160" s="17">
        <v>0</v>
      </c>
      <c r="J1160" s="17">
        <v>-1.3299728383816865</v>
      </c>
      <c r="K1160" s="17">
        <v>-2.2166213973028166E-2</v>
      </c>
      <c r="L1160" s="17">
        <v>-0.999999999999998</v>
      </c>
      <c r="M1160" s="17">
        <v>-0.999999999999998</v>
      </c>
      <c r="N1160" s="17">
        <v>-0.44332427946056291</v>
      </c>
      <c r="O1160" s="17">
        <v>1.8344012480751009</v>
      </c>
      <c r="P1160" s="17">
        <v>13.640065859496675</v>
      </c>
      <c r="Q1160" s="17">
        <v>-0.12597704900111295</v>
      </c>
      <c r="R1160" s="17">
        <v>1.1020603102960327</v>
      </c>
      <c r="S1160" s="17">
        <v>0.33333333333333276</v>
      </c>
      <c r="T1160" s="17">
        <v>0.3377170105907184</v>
      </c>
      <c r="U1160" s="17">
        <v>1.8703044671870353E-2</v>
      </c>
      <c r="V1160" s="17">
        <v>0</v>
      </c>
      <c r="W1160" s="17">
        <v>28.476784102757975</v>
      </c>
      <c r="X1160" s="17">
        <v>0.76304972158611273</v>
      </c>
      <c r="Y1160" s="17">
        <v>-0.999999999999998</v>
      </c>
      <c r="Z1160" s="17">
        <v>-0.999999999999998</v>
      </c>
      <c r="AA1160" s="17">
        <v>67.880395785577505</v>
      </c>
      <c r="AB1160" s="17">
        <v>0.21419159664663767</v>
      </c>
      <c r="AC1160" s="17">
        <v>0.33989560268261326</v>
      </c>
      <c r="AD1160" s="17">
        <v>0.21194382812121812</v>
      </c>
      <c r="AE1160" s="17">
        <v>38.301551372523448</v>
      </c>
      <c r="AF1160" s="17">
        <v>0.75</v>
      </c>
      <c r="AG1160" s="17">
        <v>-0.999999999999998</v>
      </c>
      <c r="AH1160" s="17">
        <v>-0.999999999999998</v>
      </c>
      <c r="AI1160" s="17">
        <v>0</v>
      </c>
      <c r="AJ1160" s="17">
        <v>0</v>
      </c>
      <c r="AK1160" s="17">
        <v>-9.3896604400062367E-2</v>
      </c>
      <c r="AL1160" s="17">
        <v>0.23723385667240091</v>
      </c>
      <c r="AM1160" s="17">
        <v>0.1205659819541425</v>
      </c>
      <c r="AN1160" s="17">
        <v>0.20361255456128954</v>
      </c>
      <c r="AO1160" s="17">
        <v>2.5446665268532525</v>
      </c>
      <c r="AP1160" s="17">
        <v>6.2764831473942433</v>
      </c>
      <c r="AQ1160" s="17">
        <v>27.146811264376304</v>
      </c>
      <c r="AR1160" s="17">
        <v>0.6897533885959215</v>
      </c>
      <c r="AS1160" s="17">
        <v>0.74088350761308464</v>
      </c>
      <c r="AT1160" s="17">
        <v>-0.999999999999998</v>
      </c>
      <c r="AU1160" s="17">
        <v>-0.999999999999998</v>
      </c>
      <c r="AV1160" s="17">
        <v>0.68088568225937829</v>
      </c>
      <c r="AW1160" s="17">
        <v>75.991280181046804</v>
      </c>
      <c r="AX1160" s="17">
        <v>75.991280181046804</v>
      </c>
      <c r="AY1160" s="17">
        <v>9.107491392125279E-2</v>
      </c>
      <c r="AZ1160" s="17">
        <v>2.3137254810133037</v>
      </c>
      <c r="BA1160" s="22">
        <v>1456.8111619587773</v>
      </c>
      <c r="CU1160" t="e">
        <v>#N/A</v>
      </c>
      <c r="CV1160" t="e">
        <v>#N/A</v>
      </c>
    </row>
    <row r="1161" spans="1:100" x14ac:dyDescent="0.25">
      <c r="A1161">
        <v>3164</v>
      </c>
      <c r="B1161" t="s">
        <v>1559</v>
      </c>
      <c r="C1161" s="22">
        <v>3</v>
      </c>
      <c r="D1161" s="17">
        <v>3.259911760193968</v>
      </c>
      <c r="E1161" s="17">
        <v>0.10126561486650813</v>
      </c>
      <c r="F1161" s="17">
        <v>0.96544540126191147</v>
      </c>
      <c r="G1161" s="17">
        <v>0.99608618777088132</v>
      </c>
      <c r="H1161" s="17">
        <v>0.3034934945720974</v>
      </c>
      <c r="I1161" s="17">
        <v>0</v>
      </c>
      <c r="J1161" s="17">
        <v>18.209609674325844</v>
      </c>
      <c r="K1161" s="17">
        <v>0.3034934945720974</v>
      </c>
      <c r="L1161" s="17">
        <v>-0.99999999999999956</v>
      </c>
      <c r="M1161" s="17">
        <v>-0.99999999999999956</v>
      </c>
      <c r="N1161" s="17">
        <v>6.0698698914419502</v>
      </c>
      <c r="O1161" s="17">
        <v>22.465607622290694</v>
      </c>
      <c r="P1161" s="17">
        <v>-1.2450515631973458</v>
      </c>
      <c r="Q1161" s="17">
        <v>0.50792631824965762</v>
      </c>
      <c r="R1161" s="17">
        <v>8.2599180046432574E-2</v>
      </c>
      <c r="S1161" s="17">
        <v>0.33333333333333337</v>
      </c>
      <c r="T1161" s="17">
        <v>0.19919416792046468</v>
      </c>
      <c r="U1161" s="17">
        <v>7.8485184022556165E-2</v>
      </c>
      <c r="V1161" s="17">
        <v>-1.9700516906952625E-2</v>
      </c>
      <c r="W1161" s="17">
        <v>11.512746951892149</v>
      </c>
      <c r="X1161" s="17">
        <v>0.2735876428629459</v>
      </c>
      <c r="Y1161" s="17">
        <v>-0.99999999999999956</v>
      </c>
      <c r="Z1161" s="17">
        <v>-0.99999999999999956</v>
      </c>
      <c r="AA1161" s="17">
        <v>29.333458176084559</v>
      </c>
      <c r="AB1161" s="17">
        <v>0.13735885812635157</v>
      </c>
      <c r="AC1161" s="17">
        <v>-0.19717086963827318</v>
      </c>
      <c r="AD1161" s="17">
        <v>0.41457425239484136</v>
      </c>
      <c r="AE1161" s="17">
        <v>17.738112044145975</v>
      </c>
      <c r="AF1161" s="17">
        <v>0.5</v>
      </c>
      <c r="AG1161" s="17">
        <v>-0.99999999999999956</v>
      </c>
      <c r="AH1161" s="17">
        <v>-0.99999999999999956</v>
      </c>
      <c r="AI1161" s="17">
        <v>0</v>
      </c>
      <c r="AJ1161" s="17">
        <v>-1.9700516906952625E-2</v>
      </c>
      <c r="AK1161" s="17">
        <v>6.0294285020728339E-2</v>
      </c>
      <c r="AL1161" s="17">
        <v>0.16508084686431315</v>
      </c>
      <c r="AM1161" s="17">
        <v>0.22459339858295818</v>
      </c>
      <c r="AN1161" s="17">
        <v>-0.17712804625360673</v>
      </c>
      <c r="AO1161" s="17">
        <v>5.9163063896775956</v>
      </c>
      <c r="AP1161" s="17">
        <v>-3.6027969220186007</v>
      </c>
      <c r="AQ1161" s="17">
        <v>29.722356626218001</v>
      </c>
      <c r="AR1161" s="17">
        <v>0.59131216836940137</v>
      </c>
      <c r="AS1161" s="17">
        <v>0.57708113743504386</v>
      </c>
      <c r="AT1161" s="17">
        <v>-0.99999999999999956</v>
      </c>
      <c r="AU1161" s="17">
        <v>-0.99999999999999956</v>
      </c>
      <c r="AV1161" s="17">
        <v>1.0786853678173136</v>
      </c>
      <c r="AW1161" s="17">
        <v>48.196268876356676</v>
      </c>
      <c r="AX1161" s="17">
        <v>46.226217185661397</v>
      </c>
      <c r="AY1161" s="17">
        <v>-0.12996234220480904</v>
      </c>
      <c r="AZ1161" s="17">
        <v>-65.766037397324553</v>
      </c>
      <c r="BA1161" s="22">
        <v>1405.6219926394651</v>
      </c>
      <c r="CU1161" t="e">
        <v>#N/A</v>
      </c>
      <c r="CV1161" t="e">
        <v>#N/A</v>
      </c>
    </row>
    <row r="1162" spans="1:100" x14ac:dyDescent="0.25">
      <c r="A1162">
        <v>3166</v>
      </c>
      <c r="B1162" t="s">
        <v>1560</v>
      </c>
      <c r="C1162" s="22">
        <v>3</v>
      </c>
      <c r="D1162" s="17">
        <v>5.0749769516928671</v>
      </c>
      <c r="E1162" s="17">
        <v>-0.41873674283200291</v>
      </c>
      <c r="F1162" s="17">
        <v>-2.0684175508185518</v>
      </c>
      <c r="G1162" s="17">
        <v>-2.19914749383139</v>
      </c>
      <c r="H1162" s="17">
        <v>0.20453436847942152</v>
      </c>
      <c r="I1162" s="17">
        <v>-3.1258875348525998E-2</v>
      </c>
      <c r="J1162" s="17">
        <v>10.396529587853729</v>
      </c>
      <c r="K1162" s="17">
        <v>0.17327549313089552</v>
      </c>
      <c r="L1162" s="17">
        <v>-1.0000000000000004</v>
      </c>
      <c r="M1162" s="17">
        <v>-1.0000000000000004</v>
      </c>
      <c r="N1162" s="17">
        <v>3.4655098626179108</v>
      </c>
      <c r="O1162" s="17">
        <v>13.272359045715215</v>
      </c>
      <c r="P1162" s="17">
        <v>1.0576014805221421</v>
      </c>
      <c r="Q1162" s="17">
        <v>-1.9218983210029237</v>
      </c>
      <c r="R1162" s="17">
        <v>-0.45103702913609034</v>
      </c>
      <c r="S1162" s="17">
        <v>0.33333333333333331</v>
      </c>
      <c r="T1162" s="17">
        <v>0.33333333333333331</v>
      </c>
      <c r="U1162" s="17">
        <v>0.37798893915919757</v>
      </c>
      <c r="V1162" s="17">
        <v>-1.3721438691096502E-2</v>
      </c>
      <c r="W1162" s="17">
        <v>34.306346960154883</v>
      </c>
      <c r="X1162" s="17">
        <v>1.9230182980259829</v>
      </c>
      <c r="Y1162" s="17">
        <v>-1.0000000000000004</v>
      </c>
      <c r="Z1162" s="17">
        <v>-1.0000000000000004</v>
      </c>
      <c r="AA1162" s="17">
        <v>73.11854469059837</v>
      </c>
      <c r="AB1162" s="17">
        <v>0.36977746164457875</v>
      </c>
      <c r="AC1162" s="17">
        <v>0.18952906553638757</v>
      </c>
      <c r="AD1162" s="17">
        <v>0.22595816801062513</v>
      </c>
      <c r="AE1162" s="17">
        <v>39.263234759579603</v>
      </c>
      <c r="AF1162" s="17">
        <v>0.8571428571428571</v>
      </c>
      <c r="AG1162" s="17">
        <v>-1.0000000000000004</v>
      </c>
      <c r="AH1162" s="17">
        <v>-1.0000000000000004</v>
      </c>
      <c r="AI1162" s="17">
        <v>-6.3744692422257776E-2</v>
      </c>
      <c r="AJ1162" s="17">
        <v>-1.3721438691096502E-2</v>
      </c>
      <c r="AK1162" s="17">
        <v>-6.509261024060943E-2</v>
      </c>
      <c r="AL1162" s="17">
        <v>8.2432457046525201E-2</v>
      </c>
      <c r="AM1162" s="17">
        <v>0.39682337828456632</v>
      </c>
      <c r="AN1162" s="17">
        <v>-0.25775554481177754</v>
      </c>
      <c r="AO1162" s="17">
        <v>9.5951214059111098</v>
      </c>
      <c r="AP1162" s="17">
        <v>-6.031726335061812</v>
      </c>
      <c r="AQ1162" s="17">
        <v>44.702876548008618</v>
      </c>
      <c r="AR1162" s="17">
        <v>1.0309341671347678</v>
      </c>
      <c r="AS1162" s="17">
        <v>2.0962937911568789</v>
      </c>
      <c r="AT1162" s="17">
        <v>-1.0000000000000004</v>
      </c>
      <c r="AU1162" s="17">
        <v>-1.0000000000000004</v>
      </c>
      <c r="AV1162" s="17">
        <v>-2.6501845229674807</v>
      </c>
      <c r="AW1162" s="17">
        <v>80.359177401251728</v>
      </c>
      <c r="AX1162" s="17">
        <v>77.712139683696932</v>
      </c>
      <c r="AY1162" s="17">
        <v>0.32365268549569981</v>
      </c>
      <c r="AZ1162" s="17">
        <v>6.2740278270043444</v>
      </c>
      <c r="BA1162" s="22">
        <v>1421.7040253250548</v>
      </c>
      <c r="CU1162" t="e">
        <v>#N/A</v>
      </c>
      <c r="CV1162" t="e">
        <v>#N/A</v>
      </c>
    </row>
    <row r="1163" spans="1:100" x14ac:dyDescent="0.25">
      <c r="A1163">
        <v>3167</v>
      </c>
      <c r="B1163" t="s">
        <v>1561</v>
      </c>
      <c r="C1163" s="22">
        <v>3</v>
      </c>
      <c r="D1163" s="17">
        <v>4.732271793622143</v>
      </c>
      <c r="E1163" s="17">
        <v>4.0873329326225491E-2</v>
      </c>
      <c r="F1163" s="17">
        <v>-0.4352797202269722</v>
      </c>
      <c r="G1163" s="17">
        <v>-0.4202245379962472</v>
      </c>
      <c r="H1163" s="17">
        <v>0.15766789693661926</v>
      </c>
      <c r="I1163" s="17">
        <v>0</v>
      </c>
      <c r="J1163" s="17">
        <v>9.4600738161971591</v>
      </c>
      <c r="K1163" s="17">
        <v>0.15766789693661926</v>
      </c>
      <c r="L1163" s="17">
        <v>-1.0000000000000011</v>
      </c>
      <c r="M1163" s="17">
        <v>-1.0000000000000011</v>
      </c>
      <c r="N1163" s="17">
        <v>3.1533579387323849</v>
      </c>
      <c r="O1163" s="17">
        <v>13.772121071823054</v>
      </c>
      <c r="P1163" s="17">
        <v>-0.58432498828982959</v>
      </c>
      <c r="Q1163" s="17">
        <v>1.5883689104409737</v>
      </c>
      <c r="R1163" s="17">
        <v>0.41614973722450388</v>
      </c>
      <c r="S1163" s="17">
        <v>0.33333333333333393</v>
      </c>
      <c r="T1163" s="17">
        <v>0.33829751309349898</v>
      </c>
      <c r="U1163" s="17">
        <v>6.8614074682966819E-2</v>
      </c>
      <c r="V1163" s="17">
        <v>-5.0889499064282091E-3</v>
      </c>
      <c r="W1163" s="17">
        <v>23.099522970670073</v>
      </c>
      <c r="X1163" s="17">
        <v>0.76284972854367661</v>
      </c>
      <c r="Y1163" s="17">
        <v>-1.0000000000000011</v>
      </c>
      <c r="Z1163" s="17">
        <v>-1.0000000000000011</v>
      </c>
      <c r="AA1163" s="17">
        <v>79.578259000484692</v>
      </c>
      <c r="AB1163" s="17">
        <v>0.34125975398329261</v>
      </c>
      <c r="AC1163" s="17">
        <v>0.27883332252669213</v>
      </c>
      <c r="AD1163" s="17">
        <v>0.50115864934181786</v>
      </c>
      <c r="AE1163" s="17">
        <v>56.062586292590126</v>
      </c>
      <c r="AF1163" s="17">
        <v>0.89473684210526316</v>
      </c>
      <c r="AG1163" s="17">
        <v>-1.0000000000000011</v>
      </c>
      <c r="AH1163" s="17">
        <v>-1.0000000000000011</v>
      </c>
      <c r="AI1163" s="17">
        <v>0</v>
      </c>
      <c r="AJ1163" s="17">
        <v>-5.0889499064282091E-3</v>
      </c>
      <c r="AK1163" s="17">
        <v>8.8039127771929876E-3</v>
      </c>
      <c r="AL1163" s="17">
        <v>0.1430217889917737</v>
      </c>
      <c r="AM1163" s="17">
        <v>-0.10645830730602135</v>
      </c>
      <c r="AN1163" s="17">
        <v>-0.10527996901642005</v>
      </c>
      <c r="AO1163" s="17">
        <v>-2.6174381187645683</v>
      </c>
      <c r="AP1163" s="17">
        <v>-1.9168902804516326</v>
      </c>
      <c r="AQ1163" s="17">
        <v>32.559596786867239</v>
      </c>
      <c r="AR1163" s="17">
        <v>0.73515597120337084</v>
      </c>
      <c r="AS1163" s="17">
        <v>0.92051762548029559</v>
      </c>
      <c r="AT1163" s="17">
        <v>-1.0000000000000011</v>
      </c>
      <c r="AU1163" s="17">
        <v>-1.0000000000000011</v>
      </c>
      <c r="AV1163" s="17">
        <v>-4.0748007717433116E-3</v>
      </c>
      <c r="AW1163" s="17">
        <v>91.433489791856161</v>
      </c>
      <c r="AX1163" s="17">
        <v>90.924594801213345</v>
      </c>
      <c r="AY1163" s="17">
        <v>0.13145059981008614</v>
      </c>
      <c r="AZ1163" s="17">
        <v>12.639063112583091</v>
      </c>
      <c r="BA1163" s="22">
        <v>1449.4376940276145</v>
      </c>
      <c r="CU1163" t="e">
        <v>#N/A</v>
      </c>
      <c r="CV1163" t="e">
        <v>#N/A</v>
      </c>
    </row>
    <row r="1164" spans="1:100" x14ac:dyDescent="0.25">
      <c r="A1164">
        <v>3168</v>
      </c>
      <c r="B1164" t="s">
        <v>715</v>
      </c>
      <c r="C1164" s="22">
        <v>3</v>
      </c>
      <c r="D1164" s="17">
        <v>4.5819022375914287</v>
      </c>
      <c r="E1164" s="17">
        <v>-0.71232959754023051</v>
      </c>
      <c r="F1164" s="17">
        <v>0.13142006345678073</v>
      </c>
      <c r="G1164" s="17">
        <v>-5.9935539144434349E-2</v>
      </c>
      <c r="H1164" s="17">
        <v>1.4796353750281058E-2</v>
      </c>
      <c r="I1164" s="17">
        <v>0</v>
      </c>
      <c r="J1164" s="17">
        <v>0.88778122501685808</v>
      </c>
      <c r="K1164" s="17">
        <v>1.4796353750281058E-2</v>
      </c>
      <c r="L1164" s="17">
        <v>-0.99999999999999978</v>
      </c>
      <c r="M1164" s="17">
        <v>-0.99999999999999978</v>
      </c>
      <c r="N1164" s="17">
        <v>0.29592707500561943</v>
      </c>
      <c r="O1164" s="17">
        <v>5.4097479234638541</v>
      </c>
      <c r="P1164" s="17">
        <v>0.20326923359015905</v>
      </c>
      <c r="Q1164" s="17">
        <v>4.9559615136924942</v>
      </c>
      <c r="R1164" s="17">
        <v>1.7049832699710459</v>
      </c>
      <c r="S1164" s="17">
        <v>0.33333333333333326</v>
      </c>
      <c r="T1164" s="17">
        <v>0.17889630256891559</v>
      </c>
      <c r="U1164" s="17">
        <v>-8.8397541710616201E-2</v>
      </c>
      <c r="V1164" s="17">
        <v>-3.4023345662759899E-2</v>
      </c>
      <c r="W1164" s="17">
        <v>15.000495791143676</v>
      </c>
      <c r="X1164" s="17">
        <v>-0.12793700893460397</v>
      </c>
      <c r="Y1164" s="17">
        <v>-0.99999999999999978</v>
      </c>
      <c r="Z1164" s="17">
        <v>-0.99999999999999978</v>
      </c>
      <c r="AA1164" s="17">
        <v>19.68346085986353</v>
      </c>
      <c r="AB1164" s="17">
        <v>9.0309291482002951E-2</v>
      </c>
      <c r="AC1164" s="17">
        <v>6.2479702722000756E-2</v>
      </c>
      <c r="AD1164" s="17">
        <v>-9.3229358229027393E-2</v>
      </c>
      <c r="AE1164" s="17">
        <v>2.9779817987488162</v>
      </c>
      <c r="AF1164" s="17">
        <v>0.33333333333333331</v>
      </c>
      <c r="AG1164" s="17">
        <v>-0.99999999999999978</v>
      </c>
      <c r="AH1164" s="17">
        <v>-0.99999999999999978</v>
      </c>
      <c r="AI1164" s="17">
        <v>0</v>
      </c>
      <c r="AJ1164" s="17">
        <v>-3.4023345662759899E-2</v>
      </c>
      <c r="AK1164" s="17">
        <v>-2.4643007662715287E-2</v>
      </c>
      <c r="AL1164" s="17">
        <v>7.2115142804253574E-2</v>
      </c>
      <c r="AM1164" s="17">
        <v>-3.3605792982554804E-2</v>
      </c>
      <c r="AN1164" s="17">
        <v>0.15660437721837506</v>
      </c>
      <c r="AO1164" s="17">
        <v>-0.96335986287744635</v>
      </c>
      <c r="AP1164" s="17">
        <v>4.2756851444806436</v>
      </c>
      <c r="AQ1164" s="17">
        <v>15.888277016160515</v>
      </c>
      <c r="AR1164" s="17">
        <v>0.38980874852887271</v>
      </c>
      <c r="AS1164" s="17">
        <v>-0.11314065518432297</v>
      </c>
      <c r="AT1164" s="17">
        <v>-0.99999999999999978</v>
      </c>
      <c r="AU1164" s="17">
        <v>-0.99999999999999978</v>
      </c>
      <c r="AV1164" s="17">
        <v>1.6450477308266112</v>
      </c>
      <c r="AW1164" s="17">
        <v>29.368893927808038</v>
      </c>
      <c r="AX1164" s="17">
        <v>25.966559361532038</v>
      </c>
      <c r="AY1164" s="17">
        <v>5.6361936586320507E-2</v>
      </c>
      <c r="AZ1164" s="17">
        <v>-7.1748709644718165</v>
      </c>
      <c r="BA1164" s="22">
        <v>1395.78120666312</v>
      </c>
      <c r="CU1164" t="e">
        <v>#N/A</v>
      </c>
      <c r="CV1164" t="e">
        <v>#N/A</v>
      </c>
    </row>
    <row r="1165" spans="1:100" x14ac:dyDescent="0.25">
      <c r="A1165">
        <v>3171</v>
      </c>
      <c r="B1165" t="s">
        <v>1562</v>
      </c>
      <c r="C1165" s="22">
        <v>3</v>
      </c>
      <c r="D1165" s="17">
        <v>3.4523966206064993</v>
      </c>
      <c r="E1165" s="17">
        <v>0.14673523653919018</v>
      </c>
      <c r="F1165" s="17">
        <v>-0.14484532806026604</v>
      </c>
      <c r="G1165" s="17">
        <v>-7.6416998956957374E-2</v>
      </c>
      <c r="H1165" s="17">
        <v>0.23372795853510822</v>
      </c>
      <c r="I1165" s="17">
        <v>-1.3481958707265308E-4</v>
      </c>
      <c r="J1165" s="17">
        <v>14.015588336882132</v>
      </c>
      <c r="K1165" s="17">
        <v>0.23359313894803554</v>
      </c>
      <c r="L1165" s="17">
        <v>-1.0000000000000002</v>
      </c>
      <c r="M1165" s="17">
        <v>-1.0000000000000002</v>
      </c>
      <c r="N1165" s="17">
        <v>4.6718627789607119</v>
      </c>
      <c r="O1165" s="17">
        <v>17.39156795853167</v>
      </c>
      <c r="P1165" s="17">
        <v>-0.2526115685873519</v>
      </c>
      <c r="Q1165" s="17">
        <v>-0.10020235084492235</v>
      </c>
      <c r="R1165" s="17">
        <v>-8.7809043412857668E-2</v>
      </c>
      <c r="S1165" s="17">
        <v>0.33333333333333331</v>
      </c>
      <c r="T1165" s="17">
        <v>0.38769396135287038</v>
      </c>
      <c r="U1165" s="17">
        <v>0.30455215112719819</v>
      </c>
      <c r="V1165" s="17">
        <v>-1.1419375926923991E-2</v>
      </c>
      <c r="W1165" s="17">
        <v>31.222677237537674</v>
      </c>
      <c r="X1165" s="17">
        <v>1.6914871327049528</v>
      </c>
      <c r="Y1165" s="17">
        <v>-1.0000000000000002</v>
      </c>
      <c r="Z1165" s="17">
        <v>-1.0000000000000002</v>
      </c>
      <c r="AA1165" s="17">
        <v>76.782990151831925</v>
      </c>
      <c r="AB1165" s="17">
        <v>0.21075730159667899</v>
      </c>
      <c r="AC1165" s="17">
        <v>0.35671589009592541</v>
      </c>
      <c r="AD1165" s="17">
        <v>0.34548924746153786</v>
      </c>
      <c r="AE1165" s="17">
        <v>45.648121957707119</v>
      </c>
      <c r="AF1165" s="17">
        <v>0.7857142857142857</v>
      </c>
      <c r="AG1165" s="17">
        <v>-1.0000000000000002</v>
      </c>
      <c r="AH1165" s="17">
        <v>-1.0000000000000002</v>
      </c>
      <c r="AI1165" s="17">
        <v>0</v>
      </c>
      <c r="AJ1165" s="17">
        <v>-1.1419375926923991E-2</v>
      </c>
      <c r="AK1165" s="17">
        <v>0.1477470143512353</v>
      </c>
      <c r="AL1165" s="17">
        <v>0.11561126434422453</v>
      </c>
      <c r="AM1165" s="17">
        <v>1.2986211171631488</v>
      </c>
      <c r="AN1165" s="17">
        <v>0.9151218550566862</v>
      </c>
      <c r="AO1165" s="17">
        <v>33.20426300083485</v>
      </c>
      <c r="AP1165" s="17">
        <v>23.456102698138288</v>
      </c>
      <c r="AQ1165" s="17">
        <v>45.238265574419813</v>
      </c>
      <c r="AR1165" s="17">
        <v>1.0141600698864777</v>
      </c>
      <c r="AS1165" s="17">
        <v>1.9250802716529898</v>
      </c>
      <c r="AT1165" s="17">
        <v>-1.0000000000000002</v>
      </c>
      <c r="AU1165" s="17">
        <v>-1.0000000000000002</v>
      </c>
      <c r="AV1165" s="17">
        <v>-0.16422604236981489</v>
      </c>
      <c r="AW1165" s="17">
        <v>117.6306608085019</v>
      </c>
      <c r="AX1165" s="17">
        <v>116.48872321580951</v>
      </c>
      <c r="AY1165" s="17">
        <v>0.34077380019903569</v>
      </c>
      <c r="AZ1165" s="17">
        <v>12.968263174214719</v>
      </c>
      <c r="BA1165" s="22">
        <v>1442.2713608666743</v>
      </c>
      <c r="CU1165" t="e">
        <v>#N/A</v>
      </c>
      <c r="CV1165" t="e">
        <v>#N/A</v>
      </c>
    </row>
    <row r="1166" spans="1:100" x14ac:dyDescent="0.25">
      <c r="A1166">
        <v>3172</v>
      </c>
      <c r="B1166" t="s">
        <v>1563</v>
      </c>
      <c r="C1166" s="22">
        <v>3</v>
      </c>
      <c r="D1166" s="17">
        <v>5.830361544405589</v>
      </c>
      <c r="E1166" s="17">
        <v>0</v>
      </c>
      <c r="F1166" s="17">
        <v>-0.34813800800655748</v>
      </c>
      <c r="G1166" s="17">
        <v>-0.34813800800655748</v>
      </c>
      <c r="H1166" s="17">
        <v>-0.11091694356411297</v>
      </c>
      <c r="I1166" s="17">
        <v>0</v>
      </c>
      <c r="J1166" s="17">
        <v>-6.655016613846783</v>
      </c>
      <c r="K1166" s="17">
        <v>-0.11091694356411297</v>
      </c>
      <c r="L1166" s="17">
        <v>-0.99999999999999944</v>
      </c>
      <c r="M1166" s="17">
        <v>-0.99999999999999944</v>
      </c>
      <c r="N1166" s="17">
        <v>-2.2183388712822589</v>
      </c>
      <c r="O1166" s="17">
        <v>-1.1727930774477471</v>
      </c>
      <c r="P1166" s="17">
        <v>4.9232042884489369</v>
      </c>
      <c r="Q1166" s="17">
        <v>-4.774666485045084</v>
      </c>
      <c r="R1166" s="17">
        <v>-1.2107811587399817</v>
      </c>
      <c r="S1166" s="17">
        <v>0.33333333333333337</v>
      </c>
      <c r="T1166" s="17">
        <v>0.33977634628588993</v>
      </c>
      <c r="U1166" s="17">
        <v>4.6497322919098714E-2</v>
      </c>
      <c r="V1166" s="17">
        <v>-2.9604345834805205E-2</v>
      </c>
      <c r="W1166" s="17">
        <v>32.036784010705176</v>
      </c>
      <c r="X1166" s="17">
        <v>0.79883285280345562</v>
      </c>
      <c r="Y1166" s="17">
        <v>-0.99999999999999944</v>
      </c>
      <c r="Z1166" s="17">
        <v>-0.99999999999999944</v>
      </c>
      <c r="AA1166" s="17">
        <v>57.872185019248988</v>
      </c>
      <c r="AB1166" s="17">
        <v>0.32601021881716302</v>
      </c>
      <c r="AC1166" s="17">
        <v>0.1675048010024153</v>
      </c>
      <c r="AD1166" s="17">
        <v>4.7408623526097163E-2</v>
      </c>
      <c r="AE1166" s="17">
        <v>27.046182167283781</v>
      </c>
      <c r="AF1166" s="17">
        <v>0.45454545454545453</v>
      </c>
      <c r="AG1166" s="17">
        <v>-0.99999999999999944</v>
      </c>
      <c r="AH1166" s="17">
        <v>-0.99999999999999944</v>
      </c>
      <c r="AI1166" s="17">
        <v>-1.2094728928976768E-2</v>
      </c>
      <c r="AJ1166" s="17">
        <v>-2.9604345834805205E-2</v>
      </c>
      <c r="AK1166" s="17">
        <v>0.13008329670142399</v>
      </c>
      <c r="AL1166" s="17">
        <v>-9.7980635579316813E-2</v>
      </c>
      <c r="AM1166" s="17">
        <v>-0.36720832276083648</v>
      </c>
      <c r="AN1166" s="17">
        <v>-9.4889307469507606E-2</v>
      </c>
      <c r="AO1166" s="17">
        <v>-8.5297915855137987</v>
      </c>
      <c r="AP1166" s="17">
        <v>-2.8621358646342734</v>
      </c>
      <c r="AQ1166" s="17">
        <v>25.381767396858425</v>
      </c>
      <c r="AR1166" s="17">
        <v>0.69000265670351635</v>
      </c>
      <c r="AS1166" s="17">
        <v>0.68791590923934309</v>
      </c>
      <c r="AT1166" s="17">
        <v>-0.99999999999999944</v>
      </c>
      <c r="AU1166" s="17">
        <v>-0.99999999999999944</v>
      </c>
      <c r="AV1166" s="17">
        <v>-1.558919166746539</v>
      </c>
      <c r="AW1166" s="17">
        <v>53.83725607716697</v>
      </c>
      <c r="AX1166" s="17">
        <v>50.634926915106917</v>
      </c>
      <c r="AY1166" s="17">
        <v>0.49502434735793011</v>
      </c>
      <c r="AZ1166" s="17">
        <v>9.4819856201921766</v>
      </c>
      <c r="BA1166" s="22">
        <v>1497.9263811117953</v>
      </c>
      <c r="CU1166" t="e">
        <v>#N/A</v>
      </c>
      <c r="CV1166" t="e">
        <v>#N/A</v>
      </c>
    </row>
    <row r="1167" spans="1:100" x14ac:dyDescent="0.25">
      <c r="A1167">
        <v>3173</v>
      </c>
      <c r="B1167" t="s">
        <v>1564</v>
      </c>
      <c r="C1167" s="22">
        <v>3</v>
      </c>
      <c r="D1167" s="17">
        <v>3.4399724313579134</v>
      </c>
      <c r="E1167" s="17">
        <v>6.2291303793664633E-2</v>
      </c>
      <c r="F1167" s="17">
        <v>0.99103997037519154</v>
      </c>
      <c r="G1167" s="17">
        <v>1.0131962990517591</v>
      </c>
      <c r="H1167" s="17">
        <v>0.22317053923449542</v>
      </c>
      <c r="I1167" s="17">
        <v>0</v>
      </c>
      <c r="J1167" s="17">
        <v>13.390232354069736</v>
      </c>
      <c r="K1167" s="17">
        <v>0.22317053923449542</v>
      </c>
      <c r="L1167" s="17">
        <v>-1</v>
      </c>
      <c r="M1167" s="17">
        <v>-1</v>
      </c>
      <c r="N1167" s="17">
        <v>4.46341078468991</v>
      </c>
      <c r="O1167" s="17">
        <v>17.84340108447941</v>
      </c>
      <c r="P1167" s="17">
        <v>0.24304787032786287</v>
      </c>
      <c r="Q1167" s="17">
        <v>4.2557146364211951</v>
      </c>
      <c r="R1167" s="17">
        <v>1.3824421597713614</v>
      </c>
      <c r="S1167" s="17">
        <v>0.33333333333333348</v>
      </c>
      <c r="T1167" s="17">
        <v>0.33745457296392312</v>
      </c>
      <c r="U1167" s="17">
        <v>0.48086815347936196</v>
      </c>
      <c r="V1167" s="17">
        <v>-7.4066690938639435E-2</v>
      </c>
      <c r="W1167" s="17">
        <v>34.176753184139351</v>
      </c>
      <c r="X1167" s="17">
        <v>1.9308110749789615</v>
      </c>
      <c r="Y1167" s="17">
        <v>-1</v>
      </c>
      <c r="Z1167" s="17">
        <v>-1</v>
      </c>
      <c r="AA1167" s="17">
        <v>49.515027656017132</v>
      </c>
      <c r="AB1167" s="17">
        <v>0.18678747136535609</v>
      </c>
      <c r="AC1167" s="17">
        <v>5.6437046177544303E-2</v>
      </c>
      <c r="AD1167" s="17">
        <v>3.5892128699227949E-2</v>
      </c>
      <c r="AE1167" s="17">
        <v>13.955832312106422</v>
      </c>
      <c r="AF1167" s="17">
        <v>0.33333333333333331</v>
      </c>
      <c r="AG1167" s="17">
        <v>-1</v>
      </c>
      <c r="AH1167" s="17">
        <v>-1</v>
      </c>
      <c r="AI1167" s="17">
        <v>9.2127608488662055E-2</v>
      </c>
      <c r="AJ1167" s="17">
        <v>-7.4066690938639435E-2</v>
      </c>
      <c r="AK1167" s="17">
        <v>5.792713721750143E-2</v>
      </c>
      <c r="AL1167" s="17">
        <v>0.46587061083351677</v>
      </c>
      <c r="AM1167" s="17">
        <v>0.56777807866148677</v>
      </c>
      <c r="AN1167" s="17">
        <v>0.218289904174889</v>
      </c>
      <c r="AO1167" s="17">
        <v>14.484087652624677</v>
      </c>
      <c r="AP1167" s="17">
        <v>7.7866006585398049</v>
      </c>
      <c r="AQ1167" s="17">
        <v>47.566985538209089</v>
      </c>
      <c r="AR1167" s="17">
        <v>1.0775893688379783</v>
      </c>
      <c r="AS1167" s="17">
        <v>2.153981614213456</v>
      </c>
      <c r="AT1167" s="17">
        <v>-1</v>
      </c>
      <c r="AU1167" s="17">
        <v>-1</v>
      </c>
      <c r="AV1167" s="17">
        <v>2.3956384588231203</v>
      </c>
      <c r="AW1167" s="17">
        <v>75.145029399036318</v>
      </c>
      <c r="AX1167" s="17">
        <v>69.580912474945592</v>
      </c>
      <c r="AY1167" s="17">
        <v>-8.2973793486958589E-2</v>
      </c>
      <c r="AZ1167" s="17">
        <v>-26.872411220614524</v>
      </c>
      <c r="BA1167" s="22">
        <v>1406.516573812409</v>
      </c>
      <c r="CU1167" t="e">
        <v>#N/A</v>
      </c>
      <c r="CV1167" t="e">
        <v>#N/A</v>
      </c>
    </row>
    <row r="1168" spans="1:100" x14ac:dyDescent="0.25">
      <c r="A1168">
        <v>3175</v>
      </c>
      <c r="B1168" t="s">
        <v>1565</v>
      </c>
      <c r="C1168" s="22">
        <v>3</v>
      </c>
      <c r="D1168" s="17">
        <v>4.7106072237929704</v>
      </c>
      <c r="E1168" s="17">
        <v>-3.1236565113126794E-2</v>
      </c>
      <c r="F1168" s="17">
        <v>3.4184555487552433</v>
      </c>
      <c r="G1168" s="17">
        <v>3.3712667558568592</v>
      </c>
      <c r="H1168" s="17">
        <v>0.28282311823990858</v>
      </c>
      <c r="I1168" s="17">
        <v>0</v>
      </c>
      <c r="J1168" s="17">
        <v>16.969387094394516</v>
      </c>
      <c r="K1168" s="17">
        <v>0.28282311823990858</v>
      </c>
      <c r="L1168" s="17">
        <v>-1.0000000000000018</v>
      </c>
      <c r="M1168" s="17">
        <v>-1.0000000000000018</v>
      </c>
      <c r="N1168" s="17">
        <v>5.6564623647981724</v>
      </c>
      <c r="O1168" s="17">
        <v>25.051261074044366</v>
      </c>
      <c r="P1168" s="17">
        <v>1.9471502592603429</v>
      </c>
      <c r="Q1168" s="17">
        <v>5.4936995175759655</v>
      </c>
      <c r="R1168" s="17">
        <v>1.8888446831595487</v>
      </c>
      <c r="S1168" s="17">
        <v>0.3333333333333337</v>
      </c>
      <c r="T1168" s="17">
        <v>0.3333333333333337</v>
      </c>
      <c r="U1168" s="17">
        <v>0.2457005202642607</v>
      </c>
      <c r="V1168" s="17">
        <v>-0.10485868362426265</v>
      </c>
      <c r="W1168" s="17">
        <v>20.987415402670276</v>
      </c>
      <c r="X1168" s="17">
        <v>0.73749352773822607</v>
      </c>
      <c r="Y1168" s="17">
        <v>-1.0000000000000018</v>
      </c>
      <c r="Z1168" s="17">
        <v>-1.0000000000000018</v>
      </c>
      <c r="AA1168" s="17">
        <v>50.855276420078894</v>
      </c>
      <c r="AB1168" s="17">
        <v>0.37639661879000907</v>
      </c>
      <c r="AC1168" s="17">
        <v>-2.3322615078458016E-2</v>
      </c>
      <c r="AD1168" s="17">
        <v>0.20650632297343055</v>
      </c>
      <c r="AE1168" s="17">
        <v>27.979016334249078</v>
      </c>
      <c r="AF1168" s="17">
        <v>0.83333333333333337</v>
      </c>
      <c r="AG1168" s="17">
        <v>-1.0000000000000018</v>
      </c>
      <c r="AH1168" s="17">
        <v>-1.0000000000000018</v>
      </c>
      <c r="AI1168" s="17">
        <v>9.7535136852670221E-2</v>
      </c>
      <c r="AJ1168" s="17">
        <v>-0.10485868362426265</v>
      </c>
      <c r="AK1168" s="17">
        <v>-2.0435645430578929E-2</v>
      </c>
      <c r="AL1168" s="17">
        <v>-1.2886083430754106E-2</v>
      </c>
      <c r="AM1168" s="17">
        <v>0.16561153398643483</v>
      </c>
      <c r="AN1168" s="17">
        <v>-7.6316312777935505E-2</v>
      </c>
      <c r="AO1168" s="17">
        <v>4.0381101225079785</v>
      </c>
      <c r="AP1168" s="17">
        <v>-1.9723382366021589</v>
      </c>
      <c r="AQ1168" s="17">
        <v>37.956802497064807</v>
      </c>
      <c r="AR1168" s="17">
        <v>0.8075085033066659</v>
      </c>
      <c r="AS1168" s="17">
        <v>1.0203166459781345</v>
      </c>
      <c r="AT1168" s="17">
        <v>-1.0000000000000018</v>
      </c>
      <c r="AU1168" s="17">
        <v>-1.0000000000000018</v>
      </c>
      <c r="AV1168" s="17">
        <v>5.2601114390164074</v>
      </c>
      <c r="AW1168" s="17">
        <v>73.934199257521115</v>
      </c>
      <c r="AX1168" s="17">
        <v>65.39903363214826</v>
      </c>
      <c r="AY1168" s="17">
        <v>-0.18053980113727711</v>
      </c>
      <c r="AZ1168" s="17">
        <v>-32.370356479001948</v>
      </c>
      <c r="BA1168" s="22">
        <v>1372.667746448624</v>
      </c>
      <c r="CU1168" t="e">
        <v>#N/A</v>
      </c>
      <c r="CV1168" t="e">
        <v>#N/A</v>
      </c>
    </row>
    <row r="1169" spans="1:100" x14ac:dyDescent="0.25">
      <c r="A1169">
        <v>3176</v>
      </c>
      <c r="B1169" t="s">
        <v>1566</v>
      </c>
      <c r="C1169" s="22">
        <v>3</v>
      </c>
      <c r="D1169" s="17">
        <v>4.9406344024954354</v>
      </c>
      <c r="E1169" s="17">
        <v>0</v>
      </c>
      <c r="F1169" s="17">
        <v>2.814209960435536</v>
      </c>
      <c r="G1169" s="17">
        <v>2.814209960435536</v>
      </c>
      <c r="H1169" s="17">
        <v>0.48350119412695186</v>
      </c>
      <c r="I1169" s="17">
        <v>-6.5863922285137287E-3</v>
      </c>
      <c r="J1169" s="17">
        <v>28.614888113906321</v>
      </c>
      <c r="K1169" s="17">
        <v>0.47691480189843821</v>
      </c>
      <c r="L1169" s="17">
        <v>-1.0000000000000009</v>
      </c>
      <c r="M1169" s="17">
        <v>-1.0000000000000009</v>
      </c>
      <c r="N1169" s="17">
        <v>9.538296037968772</v>
      </c>
      <c r="O1169" s="17">
        <v>36.369732476837285</v>
      </c>
      <c r="P1169" s="17">
        <v>3.1317523380674159E-3</v>
      </c>
      <c r="Q1169" s="17">
        <v>2.168574593254168</v>
      </c>
      <c r="R1169" s="17">
        <v>0.74045593814990651</v>
      </c>
      <c r="S1169" s="17">
        <v>0.33333333333333331</v>
      </c>
      <c r="T1169" s="17">
        <v>0.33333333333333331</v>
      </c>
      <c r="U1169" s="17">
        <v>0.18677543370962757</v>
      </c>
      <c r="V1169" s="17">
        <v>8.000969928380991E-2</v>
      </c>
      <c r="W1169" s="17">
        <v>18.261479910466662</v>
      </c>
      <c r="X1169" s="17">
        <v>1.4169117953095978</v>
      </c>
      <c r="Y1169" s="17">
        <v>-1.0000000000000009</v>
      </c>
      <c r="Z1169" s="17">
        <v>-1.0000000000000009</v>
      </c>
      <c r="AA1169" s="17">
        <v>54.041294658816781</v>
      </c>
      <c r="AB1169" s="17">
        <v>0.24452915800932376</v>
      </c>
      <c r="AC1169" s="17">
        <v>0.28989252421843409</v>
      </c>
      <c r="AD1169" s="17">
        <v>0.16636549397624664</v>
      </c>
      <c r="AE1169" s="17">
        <v>35.039358810200234</v>
      </c>
      <c r="AF1169" s="17">
        <v>0.85</v>
      </c>
      <c r="AG1169" s="17">
        <v>-1.0000000000000009</v>
      </c>
      <c r="AH1169" s="17">
        <v>-1.0000000000000009</v>
      </c>
      <c r="AI1169" s="17">
        <v>0</v>
      </c>
      <c r="AJ1169" s="17">
        <v>8.000969928380991E-2</v>
      </c>
      <c r="AK1169" s="17">
        <v>0.12907203991118821</v>
      </c>
      <c r="AL1169" s="17">
        <v>0.14377953415427885</v>
      </c>
      <c r="AM1169" s="17">
        <v>0.33300545256972031</v>
      </c>
      <c r="AN1169" s="17">
        <v>0.13274686543939718</v>
      </c>
      <c r="AO1169" s="17">
        <v>8.9704965137989472</v>
      </c>
      <c r="AP1169" s="17">
        <v>4.0375693067563239</v>
      </c>
      <c r="AQ1169" s="17">
        <v>46.876368024372965</v>
      </c>
      <c r="AR1169" s="17">
        <v>0.93345179966010494</v>
      </c>
      <c r="AS1169" s="17">
        <v>1.8938265972080375</v>
      </c>
      <c r="AT1169" s="17">
        <v>-1.0000000000000009</v>
      </c>
      <c r="AU1169" s="17">
        <v>-1.0000000000000009</v>
      </c>
      <c r="AV1169" s="17">
        <v>3.554665898585442</v>
      </c>
      <c r="AW1169" s="17">
        <v>94.448596442410377</v>
      </c>
      <c r="AX1169" s="17">
        <v>102.44956637079139</v>
      </c>
      <c r="AY1169" s="17">
        <v>0.23978704931818956</v>
      </c>
      <c r="AZ1169" s="17">
        <v>6.3174307886586138</v>
      </c>
      <c r="BA1169" s="22">
        <v>1534.9740668257275</v>
      </c>
      <c r="CU1169" t="e">
        <v>#N/A</v>
      </c>
      <c r="CV1169" t="e">
        <v>#N/A</v>
      </c>
    </row>
    <row r="1170" spans="1:100" x14ac:dyDescent="0.25">
      <c r="A1170">
        <v>3179</v>
      </c>
      <c r="B1170" t="s">
        <v>1567</v>
      </c>
      <c r="C1170" s="22">
        <v>3</v>
      </c>
      <c r="D1170" s="17">
        <v>4.4594094477196098</v>
      </c>
      <c r="E1170" s="17">
        <v>0</v>
      </c>
      <c r="F1170" s="17">
        <v>-0.29321399209052584</v>
      </c>
      <c r="G1170" s="17">
        <v>-0.29321399209052584</v>
      </c>
      <c r="H1170" s="17">
        <v>-0.10742769916465893</v>
      </c>
      <c r="I1170" s="17">
        <v>0</v>
      </c>
      <c r="J1170" s="17">
        <v>-6.4456619498795318</v>
      </c>
      <c r="K1170" s="17">
        <v>-0.10742769916465893</v>
      </c>
      <c r="L1170" s="17">
        <v>-0.999999999999999</v>
      </c>
      <c r="M1170" s="17">
        <v>-0.999999999999999</v>
      </c>
      <c r="N1170" s="17">
        <v>-2.1485539832931737</v>
      </c>
      <c r="O1170" s="17">
        <v>-2.2794664942504572</v>
      </c>
      <c r="P1170" s="17">
        <v>-0.16548827017409845</v>
      </c>
      <c r="Q1170" s="17">
        <v>-0.2141135608486468</v>
      </c>
      <c r="R1170" s="17">
        <v>-1.0728942631729996E-2</v>
      </c>
      <c r="S1170" s="17">
        <v>0.33333333333333331</v>
      </c>
      <c r="T1170" s="17">
        <v>0.3184954235651492</v>
      </c>
      <c r="U1170" s="17">
        <v>5.9327990459348015E-2</v>
      </c>
      <c r="V1170" s="17">
        <v>0</v>
      </c>
      <c r="W1170" s="17">
        <v>32.743377860899535</v>
      </c>
      <c r="X1170" s="17">
        <v>0.98572569358741147</v>
      </c>
      <c r="Y1170" s="17">
        <v>-0.999999999999999</v>
      </c>
      <c r="Z1170" s="17">
        <v>-0.999999999999999</v>
      </c>
      <c r="AA1170" s="17">
        <v>69.095406137533942</v>
      </c>
      <c r="AB1170" s="17">
        <v>8.1722848931568948E-2</v>
      </c>
      <c r="AC1170" s="17">
        <v>0.14037884605371256</v>
      </c>
      <c r="AD1170" s="17">
        <v>0.50515344940004137</v>
      </c>
      <c r="AE1170" s="17">
        <v>36.362757219266136</v>
      </c>
      <c r="AF1170" s="17">
        <v>0.625</v>
      </c>
      <c r="AG1170" s="17">
        <v>-0.999999999999999</v>
      </c>
      <c r="AH1170" s="17">
        <v>-0.999999999999999</v>
      </c>
      <c r="AI1170" s="17">
        <v>0</v>
      </c>
      <c r="AJ1170" s="17">
        <v>0</v>
      </c>
      <c r="AK1170" s="17">
        <v>-0.56481057505070531</v>
      </c>
      <c r="AL1170" s="17">
        <v>-0.20154294096923697</v>
      </c>
      <c r="AM1170" s="17">
        <v>0.14987279973000969</v>
      </c>
      <c r="AN1170" s="17">
        <v>0.24919168302997421</v>
      </c>
      <c r="AO1170" s="17">
        <v>0.92276711799671607</v>
      </c>
      <c r="AP1170" s="17">
        <v>5.22207737090317</v>
      </c>
      <c r="AQ1170" s="17">
        <v>26.29771591102002</v>
      </c>
      <c r="AR1170" s="17">
        <v>0.71115674735782974</v>
      </c>
      <c r="AS1170" s="17">
        <v>0.87829799442275236</v>
      </c>
      <c r="AT1170" s="17">
        <v>-0.999999999999999</v>
      </c>
      <c r="AU1170" s="17">
        <v>-0.999999999999999</v>
      </c>
      <c r="AV1170" s="17">
        <v>-0.30394293472225581</v>
      </c>
      <c r="AW1170" s="17">
        <v>72.038017014186664</v>
      </c>
      <c r="AX1170" s="17">
        <v>72.038017014186664</v>
      </c>
      <c r="AY1170" s="17">
        <v>0.24373382802545801</v>
      </c>
      <c r="AZ1170" s="17">
        <v>19.654094190452053</v>
      </c>
      <c r="BA1170" s="22">
        <v>1494.3563536686272</v>
      </c>
      <c r="CU1170" t="e">
        <v>#N/A</v>
      </c>
      <c r="CV1170" t="e">
        <v>#N/A</v>
      </c>
    </row>
    <row r="1171" spans="1:100" x14ac:dyDescent="0.25">
      <c r="A1171">
        <v>3180</v>
      </c>
      <c r="B1171" t="s">
        <v>1568</v>
      </c>
      <c r="C1171" s="22">
        <v>3</v>
      </c>
      <c r="D1171" s="17">
        <v>4.8753664906806566</v>
      </c>
      <c r="E1171" s="17">
        <v>0</v>
      </c>
      <c r="F1171" s="17">
        <v>0.29266614383951539</v>
      </c>
      <c r="G1171" s="17">
        <v>0.29266614383951539</v>
      </c>
      <c r="H1171" s="17">
        <v>0.35718458165177347</v>
      </c>
      <c r="I1171" s="17">
        <v>0</v>
      </c>
      <c r="J1171" s="17">
        <v>21.431074899106417</v>
      </c>
      <c r="K1171" s="17">
        <v>0.35718458165177347</v>
      </c>
      <c r="L1171" s="17">
        <v>-1</v>
      </c>
      <c r="M1171" s="17">
        <v>-1</v>
      </c>
      <c r="N1171" s="17">
        <v>7.1436916330354716</v>
      </c>
      <c r="O1171" s="17">
        <v>26.599107533626594</v>
      </c>
      <c r="P1171" s="17">
        <v>-1.3709435423957889E-2</v>
      </c>
      <c r="Q1171" s="17">
        <v>-1.6806273878297133</v>
      </c>
      <c r="R1171" s="17">
        <v>-0.58384052521871788</v>
      </c>
      <c r="S1171" s="17">
        <v>0.33333333333333337</v>
      </c>
      <c r="T1171" s="17">
        <v>0.34477067476247991</v>
      </c>
      <c r="U1171" s="17">
        <v>0.41478502078426094</v>
      </c>
      <c r="V1171" s="17">
        <v>0.14053345120306288</v>
      </c>
      <c r="W1171" s="17">
        <v>35.049515937254561</v>
      </c>
      <c r="X1171" s="17">
        <v>2.8299974612214411</v>
      </c>
      <c r="Y1171" s="17">
        <v>-1</v>
      </c>
      <c r="Z1171" s="17">
        <v>-1</v>
      </c>
      <c r="AA1171" s="17">
        <v>77.44884091574724</v>
      </c>
      <c r="AB1171" s="17">
        <v>0.26521692912445183</v>
      </c>
      <c r="AC1171" s="17">
        <v>0.41531463369936822</v>
      </c>
      <c r="AD1171" s="17">
        <v>0.17913174725040837</v>
      </c>
      <c r="AE1171" s="17">
        <v>42.983165503711426</v>
      </c>
      <c r="AF1171" s="17">
        <v>0.66666666666666663</v>
      </c>
      <c r="AG1171" s="17">
        <v>-1</v>
      </c>
      <c r="AH1171" s="17">
        <v>-1</v>
      </c>
      <c r="AI1171" s="17">
        <v>0</v>
      </c>
      <c r="AJ1171" s="17">
        <v>0.14053345120306288</v>
      </c>
      <c r="AK1171" s="17">
        <v>-2.0612861812225561E-2</v>
      </c>
      <c r="AL1171" s="17">
        <v>9.3890820043796036E-2</v>
      </c>
      <c r="AM1171" s="17">
        <v>-0.18814083069158763</v>
      </c>
      <c r="AN1171" s="17">
        <v>-0.12312805349943155</v>
      </c>
      <c r="AO1171" s="17">
        <v>-4.8065850763508191</v>
      </c>
      <c r="AP1171" s="17">
        <v>-2.6087472372668099</v>
      </c>
      <c r="AQ1171" s="17">
        <v>56.480590836360932</v>
      </c>
      <c r="AR1171" s="17">
        <v>1.2334224800831375</v>
      </c>
      <c r="AS1171" s="17">
        <v>3.1871820428732152</v>
      </c>
      <c r="AT1171" s="17">
        <v>-1</v>
      </c>
      <c r="AU1171" s="17">
        <v>-1</v>
      </c>
      <c r="AV1171" s="17">
        <v>-0.29117438137920276</v>
      </c>
      <c r="AW1171" s="17">
        <v>101.43920121210699</v>
      </c>
      <c r="AX1171" s="17">
        <v>115.4925463324133</v>
      </c>
      <c r="AY1171" s="17">
        <v>5.2827536993786894E-2</v>
      </c>
      <c r="AZ1171" s="17">
        <v>-1.380351911772145</v>
      </c>
      <c r="BA1171" s="22">
        <v>1459.9575737473572</v>
      </c>
      <c r="CU1171" t="e">
        <v>#N/A</v>
      </c>
      <c r="CV1171" t="e">
        <v>#N/A</v>
      </c>
    </row>
    <row r="1172" spans="1:100" x14ac:dyDescent="0.25">
      <c r="A1172">
        <v>3181</v>
      </c>
      <c r="B1172" t="s">
        <v>1569</v>
      </c>
      <c r="C1172" s="22">
        <v>3</v>
      </c>
      <c r="D1172" s="17">
        <v>4.3123183730320953</v>
      </c>
      <c r="E1172" s="17">
        <v>-5.1097997336618994E-3</v>
      </c>
      <c r="F1172" s="17">
        <v>-7.3035908972410274E-2</v>
      </c>
      <c r="G1172" s="17">
        <v>-7.3035908972410274E-2</v>
      </c>
      <c r="H1172" s="17">
        <v>-0.15887628246619176</v>
      </c>
      <c r="I1172" s="17">
        <v>0</v>
      </c>
      <c r="J1172" s="17">
        <v>-9.5325769479715046</v>
      </c>
      <c r="K1172" s="17">
        <v>-0.15887628246619176</v>
      </c>
      <c r="L1172" s="17">
        <v>-0.99999999999999989</v>
      </c>
      <c r="M1172" s="17">
        <v>-0.99999999999999989</v>
      </c>
      <c r="N1172" s="17">
        <v>-3.1775256493238349</v>
      </c>
      <c r="O1172" s="17">
        <v>-5.2932944839118194</v>
      </c>
      <c r="P1172" s="17">
        <v>-0.1742977695172232</v>
      </c>
      <c r="Q1172" s="17">
        <v>0.12968128328322373</v>
      </c>
      <c r="R1172" s="17">
        <v>3.6421435638374168E-2</v>
      </c>
      <c r="S1172" s="17">
        <v>0.33333333333333337</v>
      </c>
      <c r="T1172" s="17">
        <v>0.23414855167854137</v>
      </c>
      <c r="U1172" s="17">
        <v>0.23355014532733998</v>
      </c>
      <c r="V1172" s="17">
        <v>-3.083975810436115E-3</v>
      </c>
      <c r="W1172" s="17">
        <v>38.272973479798793</v>
      </c>
      <c r="X1172" s="17">
        <v>1.547758231065647</v>
      </c>
      <c r="Y1172" s="17">
        <v>-0.99999999999999989</v>
      </c>
      <c r="Z1172" s="17">
        <v>-0.99999999999999989</v>
      </c>
      <c r="AA1172" s="17">
        <v>58.400051821948317</v>
      </c>
      <c r="AB1172" s="17">
        <v>0.18867788346285361</v>
      </c>
      <c r="AC1172" s="17">
        <v>0.21681172045223218</v>
      </c>
      <c r="AD1172" s="17">
        <v>-3.6764657848636566E-3</v>
      </c>
      <c r="AE1172" s="17">
        <v>20.090656906511111</v>
      </c>
      <c r="AF1172" s="17">
        <v>0.2</v>
      </c>
      <c r="AG1172" s="17">
        <v>-0.99999999999999989</v>
      </c>
      <c r="AH1172" s="17">
        <v>-0.99999999999999989</v>
      </c>
      <c r="AI1172" s="17">
        <v>1.4704750186289701E-2</v>
      </c>
      <c r="AJ1172" s="17">
        <v>-3.083975810436115E-3</v>
      </c>
      <c r="AK1172" s="17">
        <v>0.29486659328257336</v>
      </c>
      <c r="AL1172" s="17">
        <v>-6.2443497416655794E-2</v>
      </c>
      <c r="AM1172" s="17">
        <v>0.20605411086382883</v>
      </c>
      <c r="AN1172" s="17">
        <v>-0.1016428226299655</v>
      </c>
      <c r="AO1172" s="17">
        <v>6.6256857380085892</v>
      </c>
      <c r="AP1172" s="17">
        <v>-2.8532880528324167</v>
      </c>
      <c r="AQ1172" s="17">
        <v>28.740396531827297</v>
      </c>
      <c r="AR1172" s="17">
        <v>0.79794805452877826</v>
      </c>
      <c r="AS1172" s="17">
        <v>1.3888819485994548</v>
      </c>
      <c r="AT1172" s="17">
        <v>-0.99999999999999989</v>
      </c>
      <c r="AU1172" s="17">
        <v>-0.99999999999999989</v>
      </c>
      <c r="AV1172" s="17">
        <v>-3.6614473334035828E-2</v>
      </c>
      <c r="AW1172" s="17">
        <v>50.253469285204055</v>
      </c>
      <c r="AX1172" s="17">
        <v>50.239166707886234</v>
      </c>
      <c r="AY1172" s="17">
        <v>6.3066919117516981E-2</v>
      </c>
      <c r="AZ1172" s="17">
        <v>-8.6522058830710815</v>
      </c>
      <c r="BA1172" s="22">
        <v>1416.6923756309338</v>
      </c>
      <c r="CU1172" t="e">
        <v>#N/A</v>
      </c>
      <c r="CV1172" t="e">
        <v>#N/A</v>
      </c>
    </row>
    <row r="1173" spans="1:100" x14ac:dyDescent="0.25">
      <c r="A1173">
        <v>3182</v>
      </c>
      <c r="B1173" t="s">
        <v>1570</v>
      </c>
      <c r="C1173" s="22">
        <v>3</v>
      </c>
      <c r="D1173" s="17">
        <v>5.3258408814501932</v>
      </c>
      <c r="E1173" s="17">
        <v>-7.7829684484272604E-2</v>
      </c>
      <c r="F1173" s="17">
        <v>1.2173771919505922</v>
      </c>
      <c r="G1173" s="17">
        <v>1.1907904495074566</v>
      </c>
      <c r="H1173" s="17">
        <v>-0.11769284499246281</v>
      </c>
      <c r="I1173" s="17">
        <v>0</v>
      </c>
      <c r="J1173" s="17">
        <v>-7.0615706995477643</v>
      </c>
      <c r="K1173" s="17">
        <v>-0.11769284499246281</v>
      </c>
      <c r="L1173" s="17">
        <v>-1.0000000000000009</v>
      </c>
      <c r="M1173" s="17">
        <v>-1.0000000000000009</v>
      </c>
      <c r="N1173" s="17">
        <v>-2.3538568998492573</v>
      </c>
      <c r="O1173" s="17">
        <v>-0.54493936859011516</v>
      </c>
      <c r="P1173" s="17">
        <v>-9.5377221034379608E-2</v>
      </c>
      <c r="Q1173" s="17">
        <v>-3.8894526516442594</v>
      </c>
      <c r="R1173" s="17">
        <v>-1.3354993284232881</v>
      </c>
      <c r="S1173" s="17">
        <v>0.33333333333333381</v>
      </c>
      <c r="T1173" s="17">
        <v>0.33333333333333381</v>
      </c>
      <c r="U1173" s="17">
        <v>0.17345782498255943</v>
      </c>
      <c r="V1173" s="17">
        <v>-1.9172290102638521E-2</v>
      </c>
      <c r="W1173" s="17">
        <v>37.545801861562062</v>
      </c>
      <c r="X1173" s="17">
        <v>1.3631570709735372</v>
      </c>
      <c r="Y1173" s="17">
        <v>-1.0000000000000009</v>
      </c>
      <c r="Z1173" s="17">
        <v>-1.0000000000000009</v>
      </c>
      <c r="AA1173" s="17">
        <v>48.979314063130971</v>
      </c>
      <c r="AB1173" s="17">
        <v>9.8102861242945899E-3</v>
      </c>
      <c r="AC1173" s="17">
        <v>0.1630915762951429</v>
      </c>
      <c r="AD1173" s="17">
        <v>8.2478368180406422E-2</v>
      </c>
      <c r="AE1173" s="17">
        <v>12.769011529992191</v>
      </c>
      <c r="AF1173" s="17">
        <v>0.33333333333333331</v>
      </c>
      <c r="AG1173" s="17">
        <v>-1.0000000000000009</v>
      </c>
      <c r="AH1173" s="17">
        <v>-1.0000000000000009</v>
      </c>
      <c r="AI1173" s="17">
        <v>1.6962255318800336E-2</v>
      </c>
      <c r="AJ1173" s="17">
        <v>-1.9172290102638521E-2</v>
      </c>
      <c r="AK1173" s="17">
        <v>0.14796035806530236</v>
      </c>
      <c r="AL1173" s="17">
        <v>9.1955786955135704E-2</v>
      </c>
      <c r="AM1173" s="17">
        <v>0.23533950607641102</v>
      </c>
      <c r="AN1173" s="17">
        <v>-5.3939199807543879E-2</v>
      </c>
      <c r="AO1173" s="17">
        <v>6.6232894422367901</v>
      </c>
      <c r="AP1173" s="17">
        <v>-0.88870106041291907</v>
      </c>
      <c r="AQ1173" s="17">
        <v>30.484231162014282</v>
      </c>
      <c r="AR1173" s="17">
        <v>0.82095220154658821</v>
      </c>
      <c r="AS1173" s="17">
        <v>1.2454642259810738</v>
      </c>
      <c r="AT1173" s="17">
        <v>-1.0000000000000009</v>
      </c>
      <c r="AU1173" s="17">
        <v>-1.0000000000000009</v>
      </c>
      <c r="AV1173" s="17">
        <v>-0.14470887891583251</v>
      </c>
      <c r="AW1173" s="17">
        <v>47.545673634127915</v>
      </c>
      <c r="AX1173" s="17">
        <v>45.967689730240075</v>
      </c>
      <c r="AY1173" s="17">
        <v>9.8156063096479604E-2</v>
      </c>
      <c r="AZ1173" s="17">
        <v>-13.95202298115362</v>
      </c>
      <c r="BA1173" s="22">
        <v>1397.2118878041572</v>
      </c>
      <c r="CU1173" t="e">
        <v>#N/A</v>
      </c>
      <c r="CV1173" t="e">
        <v>#N/A</v>
      </c>
    </row>
    <row r="1174" spans="1:100" x14ac:dyDescent="0.25">
      <c r="A1174">
        <v>3184</v>
      </c>
      <c r="B1174" t="s">
        <v>1571</v>
      </c>
      <c r="C1174" s="22">
        <v>3</v>
      </c>
      <c r="D1174" s="17">
        <v>3.3491873273536736</v>
      </c>
      <c r="E1174" s="17">
        <v>-8.9944437959860808E-4</v>
      </c>
      <c r="F1174" s="17">
        <v>1.7563495646752172</v>
      </c>
      <c r="G1174" s="17">
        <v>1.7563495646752172</v>
      </c>
      <c r="H1174" s="17">
        <v>0.15759134455817281</v>
      </c>
      <c r="I1174" s="17">
        <v>0</v>
      </c>
      <c r="J1174" s="17">
        <v>9.4554806734903671</v>
      </c>
      <c r="K1174" s="17">
        <v>0.15759134455817281</v>
      </c>
      <c r="L1174" s="17">
        <v>-1.0000000000000007</v>
      </c>
      <c r="M1174" s="17">
        <v>-1.0000000000000007</v>
      </c>
      <c r="N1174" s="17">
        <v>3.1518268911634548</v>
      </c>
      <c r="O1174" s="17">
        <v>14.561017565519249</v>
      </c>
      <c r="P1174" s="17">
        <v>-1.5426232171936887</v>
      </c>
      <c r="Q1174" s="17">
        <v>-7.9407496897108585</v>
      </c>
      <c r="R1174" s="17">
        <v>-2.8441857791986354</v>
      </c>
      <c r="S1174" s="17">
        <v>0.33333333333333343</v>
      </c>
      <c r="T1174" s="17">
        <v>0.22780024771983934</v>
      </c>
      <c r="U1174" s="17">
        <v>0.33654593515486869</v>
      </c>
      <c r="V1174" s="17">
        <v>0.1169956745948065</v>
      </c>
      <c r="W1174" s="17">
        <v>34.283353849787012</v>
      </c>
      <c r="X1174" s="17">
        <v>2.3487692825147422</v>
      </c>
      <c r="Y1174" s="17">
        <v>-1.0000000000000007</v>
      </c>
      <c r="Z1174" s="17">
        <v>-1.0000000000000007</v>
      </c>
      <c r="AA1174" s="17">
        <v>55.069968280820916</v>
      </c>
      <c r="AB1174" s="17">
        <v>-2.9421666494172397E-2</v>
      </c>
      <c r="AC1174" s="17">
        <v>0.1585789409782461</v>
      </c>
      <c r="AD1174" s="17">
        <v>0.34345872972057739</v>
      </c>
      <c r="AE1174" s="17">
        <v>23.630800210232575</v>
      </c>
      <c r="AF1174" s="17">
        <v>0.69230769230769229</v>
      </c>
      <c r="AG1174" s="17">
        <v>-1.0000000000000007</v>
      </c>
      <c r="AH1174" s="17">
        <v>-1.0000000000000007</v>
      </c>
      <c r="AI1174" s="17">
        <v>-2.3341193841882789E-2</v>
      </c>
      <c r="AJ1174" s="17">
        <v>0.1169956745948065</v>
      </c>
      <c r="AK1174" s="17">
        <v>3.9555764775084476E-2</v>
      </c>
      <c r="AL1174" s="17">
        <v>-8.0193384147980856E-2</v>
      </c>
      <c r="AM1174" s="17">
        <v>-0.16408382811705288</v>
      </c>
      <c r="AN1174" s="17">
        <v>0.16586498200132468</v>
      </c>
      <c r="AO1174" s="17">
        <v>-3.9043168790508997</v>
      </c>
      <c r="AP1174" s="17">
        <v>3.7456576292932144</v>
      </c>
      <c r="AQ1174" s="17">
        <v>43.73883452327739</v>
      </c>
      <c r="AR1174" s="17">
        <v>1.0146751908028482</v>
      </c>
      <c r="AS1174" s="17">
        <v>2.5063606270729144</v>
      </c>
      <c r="AT1174" s="17">
        <v>-1.0000000000000007</v>
      </c>
      <c r="AU1174" s="17">
        <v>-1.0000000000000007</v>
      </c>
      <c r="AV1174" s="17">
        <v>-1.0878362145234195</v>
      </c>
      <c r="AW1174" s="17">
        <v>73.376643475633401</v>
      </c>
      <c r="AX1174" s="17">
        <v>84.609387058276397</v>
      </c>
      <c r="AY1174" s="17">
        <v>0.23309717545158651</v>
      </c>
      <c r="AZ1174" s="17">
        <v>16.001652396560562</v>
      </c>
      <c r="BA1174" s="22">
        <v>1530.4537860657142</v>
      </c>
      <c r="CU1174" t="e">
        <v>#N/A</v>
      </c>
      <c r="CV1174" t="e">
        <v>#N/A</v>
      </c>
    </row>
    <row r="1175" spans="1:100" x14ac:dyDescent="0.25">
      <c r="A1175">
        <v>3187</v>
      </c>
      <c r="B1175" t="s">
        <v>1572</v>
      </c>
      <c r="C1175" s="22">
        <v>3</v>
      </c>
      <c r="D1175" s="17">
        <v>5.3097925126973724</v>
      </c>
      <c r="E1175" s="17">
        <v>0</v>
      </c>
      <c r="F1175" s="17">
        <v>0.62527636068967396</v>
      </c>
      <c r="G1175" s="17">
        <v>0.62527636068967396</v>
      </c>
      <c r="H1175" s="17">
        <v>8.3667817252547433E-2</v>
      </c>
      <c r="I1175" s="17">
        <v>0</v>
      </c>
      <c r="J1175" s="17">
        <v>5.0200690351528472</v>
      </c>
      <c r="K1175" s="17">
        <v>8.3667817252547433E-2</v>
      </c>
      <c r="L1175" s="17">
        <v>-1.0000000000000002</v>
      </c>
      <c r="M1175" s="17">
        <v>-1.0000000000000002</v>
      </c>
      <c r="N1175" s="17">
        <v>1.6733563450509474</v>
      </c>
      <c r="O1175" s="17">
        <v>10.955137908539882</v>
      </c>
      <c r="P1175" s="17">
        <v>1.6139098198356272</v>
      </c>
      <c r="Q1175" s="17">
        <v>0.34803628084878674</v>
      </c>
      <c r="R1175" s="17">
        <v>0.19139221512810062</v>
      </c>
      <c r="S1175" s="17">
        <v>0.33333333333333309</v>
      </c>
      <c r="T1175" s="17">
        <v>0.23152920800253116</v>
      </c>
      <c r="U1175" s="17">
        <v>0.39086891679908931</v>
      </c>
      <c r="V1175" s="17">
        <v>-7.3487811850319731E-2</v>
      </c>
      <c r="W1175" s="17">
        <v>31.943033161283449</v>
      </c>
      <c r="X1175" s="17">
        <v>1.51180610790534</v>
      </c>
      <c r="Y1175" s="17">
        <v>-1.0000000000000002</v>
      </c>
      <c r="Z1175" s="17">
        <v>-1.0000000000000002</v>
      </c>
      <c r="AA1175" s="17">
        <v>59.902192675929058</v>
      </c>
      <c r="AB1175" s="17">
        <v>0.2043684599347915</v>
      </c>
      <c r="AC1175" s="17">
        <v>0.26870550494905365</v>
      </c>
      <c r="AD1175" s="17">
        <v>8.228138110650457E-2</v>
      </c>
      <c r="AE1175" s="17">
        <v>27.767767299517494</v>
      </c>
      <c r="AF1175" s="17">
        <v>0.61538461538461542</v>
      </c>
      <c r="AG1175" s="17">
        <v>-1.0000000000000002</v>
      </c>
      <c r="AH1175" s="17">
        <v>-1.0000000000000002</v>
      </c>
      <c r="AI1175" s="17">
        <v>2.1085043613338718E-2</v>
      </c>
      <c r="AJ1175" s="17">
        <v>-7.3487811850319731E-2</v>
      </c>
      <c r="AK1175" s="17">
        <v>0.34032877783546434</v>
      </c>
      <c r="AL1175" s="17">
        <v>-0.20914617351918408</v>
      </c>
      <c r="AM1175" s="17">
        <v>-6.0879078564463045E-3</v>
      </c>
      <c r="AN1175" s="17">
        <v>0.22404266690997868</v>
      </c>
      <c r="AO1175" s="17">
        <v>1.5494461927661636</v>
      </c>
      <c r="AP1175" s="17">
        <v>4.555335805153546</v>
      </c>
      <c r="AQ1175" s="17">
        <v>36.963102196436303</v>
      </c>
      <c r="AR1175" s="17">
        <v>0.88224364628463403</v>
      </c>
      <c r="AS1175" s="17">
        <v>1.5954739251578882</v>
      </c>
      <c r="AT1175" s="17">
        <v>-1.0000000000000002</v>
      </c>
      <c r="AU1175" s="17">
        <v>-1.0000000000000002</v>
      </c>
      <c r="AV1175" s="17">
        <v>0.8166685758177743</v>
      </c>
      <c r="AW1175" s="17">
        <v>75.41266638962253</v>
      </c>
      <c r="AX1175" s="17">
        <v>68.485586076857317</v>
      </c>
      <c r="AY1175" s="17">
        <v>0.40577342289208396</v>
      </c>
      <c r="AZ1175" s="17">
        <v>42.554950407376282</v>
      </c>
      <c r="BA1175" s="22">
        <v>1511.9539329078939</v>
      </c>
      <c r="CU1175" t="e">
        <v>#N/A</v>
      </c>
      <c r="CV1175" t="e">
        <v>#N/A</v>
      </c>
    </row>
    <row r="1176" spans="1:100" x14ac:dyDescent="0.25">
      <c r="A1176">
        <v>3189</v>
      </c>
      <c r="B1176" t="s">
        <v>710</v>
      </c>
      <c r="C1176" s="22">
        <v>3</v>
      </c>
      <c r="D1176" s="17">
        <v>5.0366537506608191</v>
      </c>
      <c r="E1176" s="17">
        <v>-0.50665665681894112</v>
      </c>
      <c r="F1176" s="17">
        <v>0.67082784778624704</v>
      </c>
      <c r="G1176" s="17">
        <v>0.5408256885385978</v>
      </c>
      <c r="H1176" s="17">
        <v>3.4625456891801853E-2</v>
      </c>
      <c r="I1176" s="17">
        <v>0</v>
      </c>
      <c r="J1176" s="17">
        <v>2.0775274135081117</v>
      </c>
      <c r="K1176" s="17">
        <v>3.4625456891801853E-2</v>
      </c>
      <c r="L1176" s="17">
        <v>-1.0000000000000004</v>
      </c>
      <c r="M1176" s="17">
        <v>-1.0000000000000004</v>
      </c>
      <c r="N1176" s="17">
        <v>0.6925091378360374</v>
      </c>
      <c r="O1176" s="17">
        <v>7.6550068527075288</v>
      </c>
      <c r="P1176" s="17">
        <v>-0.1040396146618327</v>
      </c>
      <c r="Q1176" s="17">
        <v>-8.3158893489037169</v>
      </c>
      <c r="R1176" s="17">
        <v>-2.7850829763721001</v>
      </c>
      <c r="S1176" s="17">
        <v>0.33333333333333343</v>
      </c>
      <c r="T1176" s="17">
        <v>0.28082068912834662</v>
      </c>
      <c r="U1176" s="17">
        <v>0.38273282793391677</v>
      </c>
      <c r="V1176" s="17">
        <v>0</v>
      </c>
      <c r="W1176" s="17">
        <v>38.490455740151795</v>
      </c>
      <c r="X1176" s="17">
        <v>2.0577757404783554</v>
      </c>
      <c r="Y1176" s="17">
        <v>-1.0000000000000004</v>
      </c>
      <c r="Z1176" s="17">
        <v>-1.0000000000000004</v>
      </c>
      <c r="AA1176" s="17">
        <v>56.830189035572779</v>
      </c>
      <c r="AB1176" s="17">
        <v>6.9683845230836372E-2</v>
      </c>
      <c r="AC1176" s="17">
        <v>0.31284640967581889</v>
      </c>
      <c r="AD1176" s="17">
        <v>3.9966070529206366E-2</v>
      </c>
      <c r="AE1176" s="17">
        <v>21.124816271793073</v>
      </c>
      <c r="AF1176" s="17">
        <v>0.55555555555555558</v>
      </c>
      <c r="AG1176" s="17">
        <v>-1.0000000000000004</v>
      </c>
      <c r="AH1176" s="17">
        <v>-1.0000000000000004</v>
      </c>
      <c r="AI1176" s="17">
        <v>-2.0356098665255958E-2</v>
      </c>
      <c r="AJ1176" s="17">
        <v>0</v>
      </c>
      <c r="AK1176" s="17">
        <v>-5.3997106812457389E-3</v>
      </c>
      <c r="AL1176" s="17">
        <v>-6.1579106334500935E-2</v>
      </c>
      <c r="AM1176" s="17">
        <v>-0.2383274579329199</v>
      </c>
      <c r="AN1176" s="17">
        <v>0.67070337417701587</v>
      </c>
      <c r="AO1176" s="17">
        <v>-5.985185001729227</v>
      </c>
      <c r="AP1176" s="17">
        <v>16.459688822752888</v>
      </c>
      <c r="AQ1176" s="17">
        <v>40.567983153659917</v>
      </c>
      <c r="AR1176" s="17">
        <v>0.99688685039559666</v>
      </c>
      <c r="AS1176" s="17">
        <v>2.0924011973701582</v>
      </c>
      <c r="AT1176" s="17">
        <v>-1.0000000000000004</v>
      </c>
      <c r="AU1176" s="17">
        <v>-1.0000000000000004</v>
      </c>
      <c r="AV1176" s="17">
        <v>-2.2442572878335039</v>
      </c>
      <c r="AW1176" s="17">
        <v>80.944884711033154</v>
      </c>
      <c r="AX1176" s="17">
        <v>80.537762737728059</v>
      </c>
      <c r="AY1176" s="17">
        <v>0.29914013144542168</v>
      </c>
      <c r="AZ1176" s="17">
        <v>33.333529222578839</v>
      </c>
      <c r="BA1176" s="22">
        <v>1507.6710950944275</v>
      </c>
      <c r="CU1176" t="e">
        <v>#N/A</v>
      </c>
      <c r="CV1176" t="e">
        <v>#N/A</v>
      </c>
    </row>
    <row r="1177" spans="1:100" x14ac:dyDescent="0.25">
      <c r="A1177">
        <v>3193</v>
      </c>
      <c r="B1177" t="s">
        <v>1573</v>
      </c>
      <c r="C1177" s="22">
        <v>3</v>
      </c>
      <c r="D1177" s="17">
        <v>4.227428697990347</v>
      </c>
      <c r="E1177" s="17">
        <v>0.28721734550198391</v>
      </c>
      <c r="F1177" s="17">
        <v>4.8375228550692595E-2</v>
      </c>
      <c r="G1177" s="17">
        <v>8.4159612864104172E-2</v>
      </c>
      <c r="H1177" s="17">
        <v>0.25712963153074625</v>
      </c>
      <c r="I1177" s="17">
        <v>0</v>
      </c>
      <c r="J1177" s="17">
        <v>15.427777891844764</v>
      </c>
      <c r="K1177" s="17">
        <v>0.25712963153074625</v>
      </c>
      <c r="L1177" s="17">
        <v>-1.0000000000000007</v>
      </c>
      <c r="M1177" s="17">
        <v>-1.0000000000000007</v>
      </c>
      <c r="N1177" s="17">
        <v>5.1425926306149217</v>
      </c>
      <c r="O1177" s="17">
        <v>19.739366202699198</v>
      </c>
      <c r="P1177" s="17">
        <v>-0.59253436615149091</v>
      </c>
      <c r="Q1177" s="17">
        <v>-1.3048581082982293</v>
      </c>
      <c r="R1177" s="17">
        <v>-0.45077120383421893</v>
      </c>
      <c r="S1177" s="17">
        <v>0.33333333333333331</v>
      </c>
      <c r="T1177" s="17">
        <v>0.32376912659017892</v>
      </c>
      <c r="U1177" s="17">
        <v>0.3663251389803196</v>
      </c>
      <c r="V1177" s="17">
        <v>0.13116968227656547</v>
      </c>
      <c r="W1177" s="17">
        <v>35.898705985986041</v>
      </c>
      <c r="X1177" s="17">
        <v>2.6427272712302825</v>
      </c>
      <c r="Y1177" s="17">
        <v>-1.0000000000000007</v>
      </c>
      <c r="Z1177" s="17">
        <v>-1.0000000000000007</v>
      </c>
      <c r="AA1177" s="17">
        <v>56.347718768153094</v>
      </c>
      <c r="AB1177" s="17">
        <v>0.14720560203990096</v>
      </c>
      <c r="AC1177" s="17">
        <v>3.1728444556823436E-3</v>
      </c>
      <c r="AD1177" s="17">
        <v>0.26761723322444225</v>
      </c>
      <c r="AE1177" s="17">
        <v>20.899783986001275</v>
      </c>
      <c r="AF1177" s="17">
        <v>0.54545454545454541</v>
      </c>
      <c r="AG1177" s="17">
        <v>-1.0000000000000007</v>
      </c>
      <c r="AH1177" s="17">
        <v>-1.0000000000000007</v>
      </c>
      <c r="AI1177" s="17">
        <v>1.6811687080586354E-3</v>
      </c>
      <c r="AJ1177" s="17">
        <v>0.13116968227656547</v>
      </c>
      <c r="AK1177" s="17">
        <v>-8.441098842985939E-2</v>
      </c>
      <c r="AL1177" s="17">
        <v>-5.0662300622374583E-2</v>
      </c>
      <c r="AM1177" s="17">
        <v>-2.1614699671899131E-2</v>
      </c>
      <c r="AN1177" s="17">
        <v>0.1689569589084961</v>
      </c>
      <c r="AO1177" s="17">
        <v>-0.96242243394677596</v>
      </c>
      <c r="AP1177" s="17">
        <v>3.9706124696005278</v>
      </c>
      <c r="AQ1177" s="17">
        <v>51.326483877830803</v>
      </c>
      <c r="AR1177" s="17">
        <v>1.1545972811803984</v>
      </c>
      <c r="AS1177" s="17">
        <v>2.8998569027610293</v>
      </c>
      <c r="AT1177" s="17">
        <v>-1.0000000000000007</v>
      </c>
      <c r="AU1177" s="17">
        <v>-1.0000000000000007</v>
      </c>
      <c r="AV1177" s="17">
        <v>-0.3666115909701142</v>
      </c>
      <c r="AW1177" s="17">
        <v>80.057697440452827</v>
      </c>
      <c r="AX1177" s="17">
        <v>93.208289042270579</v>
      </c>
      <c r="AY1177" s="17">
        <v>0.19248853753883247</v>
      </c>
      <c r="AZ1177" s="17">
        <v>-2.3574364882587129E-2</v>
      </c>
      <c r="BA1177" s="22">
        <v>1425.0064530831323</v>
      </c>
      <c r="CU1177" t="e">
        <v>#N/A</v>
      </c>
      <c r="CV1177" t="e">
        <v>#N/A</v>
      </c>
    </row>
    <row r="1178" spans="1:100" x14ac:dyDescent="0.25">
      <c r="A1178">
        <v>3196</v>
      </c>
      <c r="B1178" t="s">
        <v>1574</v>
      </c>
      <c r="C1178" s="22">
        <v>3</v>
      </c>
      <c r="D1178" s="17">
        <v>4.8638362414418363</v>
      </c>
      <c r="E1178" s="17">
        <v>7.4441841334494926E-2</v>
      </c>
      <c r="F1178" s="17">
        <v>-2.3498828357290211E-2</v>
      </c>
      <c r="G1178" s="17">
        <v>-2.3498828357290211E-2</v>
      </c>
      <c r="H1178" s="17">
        <v>8.8973144176665145E-2</v>
      </c>
      <c r="I1178" s="17">
        <v>0</v>
      </c>
      <c r="J1178" s="17">
        <v>5.3383886505999003</v>
      </c>
      <c r="K1178" s="17">
        <v>8.8973144176665145E-2</v>
      </c>
      <c r="L1178" s="17">
        <v>-0.99999999999999911</v>
      </c>
      <c r="M1178" s="17">
        <v>-0.99999999999999911</v>
      </c>
      <c r="N1178" s="17">
        <v>1.7794628835333</v>
      </c>
      <c r="O1178" s="17">
        <v>10.178726063684453</v>
      </c>
      <c r="P1178" s="17">
        <v>-6.3369170685991905E-2</v>
      </c>
      <c r="Q1178" s="17">
        <v>1.346045604049301</v>
      </c>
      <c r="R1178" s="17">
        <v>0.22685904582647232</v>
      </c>
      <c r="S1178" s="17">
        <v>0.33333333333333304</v>
      </c>
      <c r="T1178" s="17">
        <v>0.33333333333333304</v>
      </c>
      <c r="U1178" s="17">
        <v>0.27177701006921307</v>
      </c>
      <c r="V1178" s="17">
        <v>0.21006130549310831</v>
      </c>
      <c r="W1178" s="17">
        <v>42.381273522092911</v>
      </c>
      <c r="X1178" s="17">
        <v>2.9251693957255025</v>
      </c>
      <c r="Y1178" s="17">
        <v>-0.99999999999999911</v>
      </c>
      <c r="Z1178" s="17">
        <v>-0.99999999999999911</v>
      </c>
      <c r="AA1178" s="17">
        <v>75.178527814565939</v>
      </c>
      <c r="AB1178" s="17">
        <v>0.28958941811125388</v>
      </c>
      <c r="AC1178" s="17">
        <v>0.12884406209422034</v>
      </c>
      <c r="AD1178" s="17">
        <v>0.23297442472745794</v>
      </c>
      <c r="AE1178" s="17">
        <v>32.570395246646598</v>
      </c>
      <c r="AF1178" s="17">
        <v>0.84210526315789469</v>
      </c>
      <c r="AG1178" s="17">
        <v>-0.99999999999999911</v>
      </c>
      <c r="AH1178" s="17">
        <v>-0.99999999999999911</v>
      </c>
      <c r="AI1178" s="17">
        <v>-4.8365292610711513E-2</v>
      </c>
      <c r="AJ1178" s="17">
        <v>0.21006130549310831</v>
      </c>
      <c r="AK1178" s="17">
        <v>-2.811242341458596E-2</v>
      </c>
      <c r="AL1178" s="17">
        <v>-9.477552942133019E-2</v>
      </c>
      <c r="AM1178" s="17">
        <v>-0.13991633200413425</v>
      </c>
      <c r="AN1178" s="17">
        <v>-7.5052836047680996E-2</v>
      </c>
      <c r="AO1178" s="17">
        <v>-3.6384704171762867</v>
      </c>
      <c r="AP1178" s="17">
        <v>-2.3501985482986765</v>
      </c>
      <c r="AQ1178" s="17">
        <v>47.719662172692836</v>
      </c>
      <c r="AR1178" s="17">
        <v>1.1485049822289868</v>
      </c>
      <c r="AS1178" s="17">
        <v>3.014142539902168</v>
      </c>
      <c r="AT1178" s="17">
        <v>-0.99999999999999911</v>
      </c>
      <c r="AU1178" s="17">
        <v>-0.99999999999999911</v>
      </c>
      <c r="AV1178" s="17">
        <v>0.2033602174691832</v>
      </c>
      <c r="AW1178" s="17">
        <v>83.007055329951811</v>
      </c>
      <c r="AX1178" s="17">
        <v>103.04588002704843</v>
      </c>
      <c r="AY1178" s="17">
        <v>-2.1030312919344318E-2</v>
      </c>
      <c r="AZ1178" s="17">
        <v>-6.9036047239437588</v>
      </c>
      <c r="BA1178" s="22">
        <v>1569.7936276970081</v>
      </c>
      <c r="CU1178" t="e">
        <v>#N/A</v>
      </c>
      <c r="CV1178" t="e">
        <v>#N/A</v>
      </c>
    </row>
    <row r="1179" spans="1:100" x14ac:dyDescent="0.25">
      <c r="A1179">
        <v>3197</v>
      </c>
      <c r="B1179" t="s">
        <v>1575</v>
      </c>
      <c r="C1179" s="22">
        <v>3</v>
      </c>
      <c r="D1179" s="17">
        <v>4.9931244252418763</v>
      </c>
      <c r="E1179" s="17">
        <v>0</v>
      </c>
      <c r="F1179" s="17">
        <v>0.95125176381540366</v>
      </c>
      <c r="G1179" s="17">
        <v>0.95125176381540366</v>
      </c>
      <c r="H1179" s="17">
        <v>0.26547752940930314</v>
      </c>
      <c r="I1179" s="17">
        <v>0</v>
      </c>
      <c r="J1179" s="17">
        <v>15.928651764558179</v>
      </c>
      <c r="K1179" s="17">
        <v>0.26547752940930314</v>
      </c>
      <c r="L1179" s="17">
        <v>-1.0000000000000018</v>
      </c>
      <c r="M1179" s="17">
        <v>-1.0000000000000018</v>
      </c>
      <c r="N1179" s="17">
        <v>5.3095505881860596</v>
      </c>
      <c r="O1179" s="17">
        <v>21.87302795361547</v>
      </c>
      <c r="P1179" s="17">
        <v>-0.71759977399234243</v>
      </c>
      <c r="Q1179" s="17">
        <v>2.0527745156932795</v>
      </c>
      <c r="R1179" s="17">
        <v>0.52699224630045138</v>
      </c>
      <c r="S1179" s="17">
        <v>0.33119342936751317</v>
      </c>
      <c r="T1179" s="17">
        <v>0.30861353391308843</v>
      </c>
      <c r="U1179" s="17">
        <v>0.1598256226311805</v>
      </c>
      <c r="V1179" s="17">
        <v>0.12927617733297053</v>
      </c>
      <c r="W1179" s="17">
        <v>26.537249353417984</v>
      </c>
      <c r="X1179" s="17">
        <v>1.7645691889735979</v>
      </c>
      <c r="Y1179" s="17">
        <v>-1.0000000000000018</v>
      </c>
      <c r="Z1179" s="17">
        <v>-1.0000000000000018</v>
      </c>
      <c r="AA1179" s="17">
        <v>79.802880317053308</v>
      </c>
      <c r="AB1179" s="17">
        <v>-5.1768390386141006E-3</v>
      </c>
      <c r="AC1179" s="17">
        <v>0.51192131799141538</v>
      </c>
      <c r="AD1179" s="17">
        <v>0.54802829539389697</v>
      </c>
      <c r="AE1179" s="17">
        <v>52.738638717334894</v>
      </c>
      <c r="AF1179" s="17">
        <v>0.8</v>
      </c>
      <c r="AG1179" s="17">
        <v>-1.0000000000000018</v>
      </c>
      <c r="AH1179" s="17">
        <v>-1.0000000000000018</v>
      </c>
      <c r="AI1179" s="17">
        <v>0</v>
      </c>
      <c r="AJ1179" s="17">
        <v>0.12927617733297053</v>
      </c>
      <c r="AK1179" s="17">
        <v>3.2237283880545975E-3</v>
      </c>
      <c r="AL1179" s="17">
        <v>0.2855485851383287</v>
      </c>
      <c r="AM1179" s="17">
        <v>-6.4262850277695724E-2</v>
      </c>
      <c r="AN1179" s="17">
        <v>-5.8590829135333422E-2</v>
      </c>
      <c r="AO1179" s="17">
        <v>-1.590452615002119</v>
      </c>
      <c r="AP1179" s="17">
        <v>-3.7027802691692785E-2</v>
      </c>
      <c r="AQ1179" s="17">
        <v>42.465901117976181</v>
      </c>
      <c r="AR1179" s="17">
        <v>0.92890876324475302</v>
      </c>
      <c r="AS1179" s="17">
        <v>2.0300467183829016</v>
      </c>
      <c r="AT1179" s="17">
        <v>-1.0000000000000018</v>
      </c>
      <c r="AU1179" s="17">
        <v>-1.0000000000000018</v>
      </c>
      <c r="AV1179" s="17">
        <v>1.4782440101158543</v>
      </c>
      <c r="AW1179" s="17">
        <v>101.63888046797713</v>
      </c>
      <c r="AX1179" s="17">
        <v>114.56649820127419</v>
      </c>
      <c r="AY1179" s="17">
        <v>0.19233161493555784</v>
      </c>
      <c r="AZ1179" s="17">
        <v>16.613253435820056</v>
      </c>
      <c r="BA1179" s="22">
        <v>1439.1823815685298</v>
      </c>
      <c r="CU1179" t="e">
        <v>#N/A</v>
      </c>
      <c r="CV1179" t="e">
        <v>#N/A</v>
      </c>
    </row>
    <row r="1180" spans="1:100" x14ac:dyDescent="0.25">
      <c r="A1180">
        <v>3200</v>
      </c>
      <c r="B1180" t="s">
        <v>1576</v>
      </c>
      <c r="C1180" s="22">
        <v>3</v>
      </c>
      <c r="D1180" s="17">
        <v>4.4603878940242963</v>
      </c>
      <c r="E1180" s="17">
        <v>-2.4263375537463425E-2</v>
      </c>
      <c r="F1180" s="17">
        <v>-0.17650558812919151</v>
      </c>
      <c r="G1180" s="17">
        <v>-0.18135888630947364</v>
      </c>
      <c r="H1180" s="17">
        <v>-9.410545960016875E-2</v>
      </c>
      <c r="I1180" s="17">
        <v>0</v>
      </c>
      <c r="J1180" s="17">
        <v>-5.6463275760101261</v>
      </c>
      <c r="K1180" s="17">
        <v>-9.410545960016875E-2</v>
      </c>
      <c r="L1180" s="17">
        <v>-1.0000000000000013</v>
      </c>
      <c r="M1180" s="17">
        <v>-1.0000000000000013</v>
      </c>
      <c r="N1180" s="17">
        <v>-1.8821091920033755</v>
      </c>
      <c r="O1180" s="17">
        <v>-1.3672985682953063</v>
      </c>
      <c r="P1180" s="17">
        <v>-0.71330373787102364</v>
      </c>
      <c r="Q1180" s="17">
        <v>-0.1829224290328709</v>
      </c>
      <c r="R1180" s="17">
        <v>-0.1015308624427016</v>
      </c>
      <c r="S1180" s="17">
        <v>0.33333333333333365</v>
      </c>
      <c r="T1180" s="17">
        <v>0.27874410719674586</v>
      </c>
      <c r="U1180" s="17">
        <v>0.11231928686502571</v>
      </c>
      <c r="V1180" s="17">
        <v>2.5568250957542487E-3</v>
      </c>
      <c r="W1180" s="17">
        <v>32.84236048364113</v>
      </c>
      <c r="X1180" s="17">
        <v>1.104671866363971</v>
      </c>
      <c r="Y1180" s="17">
        <v>-1.0000000000000013</v>
      </c>
      <c r="Z1180" s="17">
        <v>-1.0000000000000013</v>
      </c>
      <c r="AA1180" s="17">
        <v>67.502297225358646</v>
      </c>
      <c r="AB1180" s="17">
        <v>0.24969752894031216</v>
      </c>
      <c r="AC1180" s="17">
        <v>7.7652495117846221E-2</v>
      </c>
      <c r="AD1180" s="17">
        <v>0.36787932802504458</v>
      </c>
      <c r="AE1180" s="17">
        <v>34.761467604160146</v>
      </c>
      <c r="AF1180" s="17">
        <v>0.73333333333333328</v>
      </c>
      <c r="AG1180" s="17">
        <v>-1.0000000000000013</v>
      </c>
      <c r="AH1180" s="17">
        <v>-1.0000000000000013</v>
      </c>
      <c r="AI1180" s="17">
        <v>-8.8058527859260233E-3</v>
      </c>
      <c r="AJ1180" s="17">
        <v>2.5568250957542487E-3</v>
      </c>
      <c r="AK1180" s="17">
        <v>0.23374959275228402</v>
      </c>
      <c r="AL1180" s="17">
        <v>7.8786015827416539E-2</v>
      </c>
      <c r="AM1180" s="17">
        <v>0.10766289232909539</v>
      </c>
      <c r="AN1180" s="17">
        <v>0.2270608207884775</v>
      </c>
      <c r="AO1180" s="17">
        <v>3.8603202719888046</v>
      </c>
      <c r="AP1180" s="17">
        <v>6.0704505988490194</v>
      </c>
      <c r="AQ1180" s="17">
        <v>27.196032907631004</v>
      </c>
      <c r="AR1180" s="17">
        <v>0.7269535524908598</v>
      </c>
      <c r="AS1180" s="17">
        <v>1.0105664067638023</v>
      </c>
      <c r="AT1180" s="17">
        <v>-1.0000000000000013</v>
      </c>
      <c r="AU1180" s="17">
        <v>-1.0000000000000013</v>
      </c>
      <c r="AV1180" s="17">
        <v>-0.28288974875217515</v>
      </c>
      <c r="AW1180" s="17">
        <v>72.205449255912356</v>
      </c>
      <c r="AX1180" s="17">
        <v>72.285014709769257</v>
      </c>
      <c r="AY1180" s="17">
        <v>0.11668560399242264</v>
      </c>
      <c r="AZ1180" s="17">
        <v>-0.11346946255061496</v>
      </c>
      <c r="BA1180" s="22">
        <v>1464.3058821476736</v>
      </c>
      <c r="CU1180" t="e">
        <v>#N/A</v>
      </c>
      <c r="CV1180" t="e">
        <v>#N/A</v>
      </c>
    </row>
    <row r="1181" spans="1:100" x14ac:dyDescent="0.25">
      <c r="A1181">
        <v>3201</v>
      </c>
      <c r="B1181" t="s">
        <v>1577</v>
      </c>
      <c r="C1181" s="22">
        <v>3</v>
      </c>
      <c r="D1181" s="17">
        <v>5.9047612045258511</v>
      </c>
      <c r="E1181" s="17">
        <v>0</v>
      </c>
      <c r="F1181" s="17">
        <v>-0.40205895342899911</v>
      </c>
      <c r="G1181" s="17">
        <v>-0.40205895342899911</v>
      </c>
      <c r="H1181" s="17">
        <v>-9.1527902768720765E-3</v>
      </c>
      <c r="I1181" s="17">
        <v>0</v>
      </c>
      <c r="J1181" s="17">
        <v>-0.54916741661232471</v>
      </c>
      <c r="K1181" s="17">
        <v>-9.1527902768720765E-3</v>
      </c>
      <c r="L1181" s="17">
        <v>-1.0000000000000004</v>
      </c>
      <c r="M1181" s="17">
        <v>-1.0000000000000004</v>
      </c>
      <c r="N1181" s="17">
        <v>-0.18305580553744308</v>
      </c>
      <c r="O1181" s="17">
        <v>4.9535348344845271</v>
      </c>
      <c r="P1181" s="17">
        <v>-1.4753961418292329E-2</v>
      </c>
      <c r="Q1181" s="17">
        <v>-0.46410223013661467</v>
      </c>
      <c r="R1181" s="17">
        <v>-9.9805846556327335E-2</v>
      </c>
      <c r="S1181" s="17">
        <v>0.33333333333333337</v>
      </c>
      <c r="T1181" s="17">
        <v>0.31909868753088516</v>
      </c>
      <c r="U1181" s="17">
        <v>1.1420531833665308E-3</v>
      </c>
      <c r="V1181" s="17">
        <v>-1.223106957517605E-2</v>
      </c>
      <c r="W1181" s="17">
        <v>26.019831789971256</v>
      </c>
      <c r="X1181" s="17">
        <v>0.57837297159666334</v>
      </c>
      <c r="Y1181" s="17">
        <v>-1.0000000000000004</v>
      </c>
      <c r="Z1181" s="17">
        <v>-1.0000000000000004</v>
      </c>
      <c r="AA1181" s="17">
        <v>67.045752716704072</v>
      </c>
      <c r="AB1181" s="17">
        <v>0.36814178763909228</v>
      </c>
      <c r="AC1181" s="17">
        <v>0.19367386263717482</v>
      </c>
      <c r="AD1181" s="17">
        <v>0.26069888518951612</v>
      </c>
      <c r="AE1181" s="17">
        <v>41.125726773289138</v>
      </c>
      <c r="AF1181" s="17">
        <v>0.65</v>
      </c>
      <c r="AG1181" s="17">
        <v>-1.0000000000000004</v>
      </c>
      <c r="AH1181" s="17">
        <v>-1.0000000000000004</v>
      </c>
      <c r="AI1181" s="17">
        <v>0</v>
      </c>
      <c r="AJ1181" s="17">
        <v>-1.223106957517605E-2</v>
      </c>
      <c r="AK1181" s="17">
        <v>0.16231025752508632</v>
      </c>
      <c r="AL1181" s="17">
        <v>-0.18881184725633576</v>
      </c>
      <c r="AM1181" s="17">
        <v>4.8187398834278805E-2</v>
      </c>
      <c r="AN1181" s="17">
        <v>1.9767940115551982E-3</v>
      </c>
      <c r="AO1181" s="17">
        <v>2.016236258482401</v>
      </c>
      <c r="AP1181" s="17">
        <v>-0.89463938599279935</v>
      </c>
      <c r="AQ1181" s="17">
        <v>25.470664373358904</v>
      </c>
      <c r="AR1181" s="17">
        <v>0.64134300447240933</v>
      </c>
      <c r="AS1181" s="17">
        <v>0.5692201813197908</v>
      </c>
      <c r="AT1181" s="17">
        <v>-1.0000000000000004</v>
      </c>
      <c r="AU1181" s="17">
        <v>-1.0000000000000004</v>
      </c>
      <c r="AV1181" s="17">
        <v>-0.5018647999853264</v>
      </c>
      <c r="AW1181" s="17">
        <v>71.104648165195712</v>
      </c>
      <c r="AX1181" s="17">
        <v>69.881541207678126</v>
      </c>
      <c r="AY1181" s="17">
        <v>0.36497767113030405</v>
      </c>
      <c r="AZ1181" s="17">
        <v>16.521965647362443</v>
      </c>
      <c r="BA1181" s="22">
        <v>1509.6304523290896</v>
      </c>
      <c r="CU1181" t="e">
        <v>#N/A</v>
      </c>
      <c r="CV1181" t="e">
        <v>#N/A</v>
      </c>
    </row>
    <row r="1182" spans="1:100" x14ac:dyDescent="0.25">
      <c r="A1182">
        <v>3202</v>
      </c>
      <c r="B1182" t="s">
        <v>1578</v>
      </c>
      <c r="C1182" s="22">
        <v>3</v>
      </c>
      <c r="D1182" s="17">
        <v>4.864259561576092</v>
      </c>
      <c r="E1182" s="17">
        <v>3.1080297542861474E-3</v>
      </c>
      <c r="F1182" s="17">
        <v>-0.93700855291796348</v>
      </c>
      <c r="G1182" s="17">
        <v>-0.93700855291796348</v>
      </c>
      <c r="H1182" s="17">
        <v>-0.1853362015919621</v>
      </c>
      <c r="I1182" s="17">
        <v>0</v>
      </c>
      <c r="J1182" s="17">
        <v>-11.120172095517717</v>
      </c>
      <c r="K1182" s="17">
        <v>-0.1853362015919621</v>
      </c>
      <c r="L1182" s="17">
        <v>-1.0000000000000004</v>
      </c>
      <c r="M1182" s="17">
        <v>-1.0000000000000004</v>
      </c>
      <c r="N1182" s="17">
        <v>-3.7067240318392396</v>
      </c>
      <c r="O1182" s="17">
        <v>-7.1929210868595908</v>
      </c>
      <c r="P1182" s="17">
        <v>2.2829070866492054</v>
      </c>
      <c r="Q1182" s="17">
        <v>3.0333235280588999</v>
      </c>
      <c r="R1182" s="17">
        <v>1.0568117294669273</v>
      </c>
      <c r="S1182" s="17">
        <v>0.33333333333333343</v>
      </c>
      <c r="T1182" s="17">
        <v>0.42466807772213322</v>
      </c>
      <c r="U1182" s="17">
        <v>0.22600082646475109</v>
      </c>
      <c r="V1182" s="17">
        <v>6.7171479297660208E-3</v>
      </c>
      <c r="W1182" s="17">
        <v>47.042223481677844</v>
      </c>
      <c r="X1182" s="17">
        <v>1.9588448707152899</v>
      </c>
      <c r="Y1182" s="17">
        <v>-1.0000000000000004</v>
      </c>
      <c r="Z1182" s="17">
        <v>-1.0000000000000004</v>
      </c>
      <c r="AA1182" s="17">
        <v>43.082891854133777</v>
      </c>
      <c r="AB1182" s="17">
        <v>7.1088225883531336E-2</v>
      </c>
      <c r="AC1182" s="17">
        <v>5.1383307758650784E-2</v>
      </c>
      <c r="AD1182" s="17">
        <v>-0.22279440078240154</v>
      </c>
      <c r="AE1182" s="17">
        <v>-5.0161433570109688</v>
      </c>
      <c r="AF1182" s="17">
        <v>0.125</v>
      </c>
      <c r="AG1182" s="17">
        <v>-1.0000000000000004</v>
      </c>
      <c r="AH1182" s="17">
        <v>-1.0000000000000004</v>
      </c>
      <c r="AI1182" s="17">
        <v>-3.1748395017423249E-2</v>
      </c>
      <c r="AJ1182" s="17">
        <v>6.7171479297660208E-3</v>
      </c>
      <c r="AK1182" s="17">
        <v>9.1681460534934964E-2</v>
      </c>
      <c r="AL1182" s="17">
        <v>0.10448490373598872</v>
      </c>
      <c r="AM1182" s="17">
        <v>0.16758743810900986</v>
      </c>
      <c r="AN1182" s="17">
        <v>0.13072607054736032</v>
      </c>
      <c r="AO1182" s="17">
        <v>4.6480932553999192</v>
      </c>
      <c r="AP1182" s="17">
        <v>3.7905762823639519</v>
      </c>
      <c r="AQ1182" s="17">
        <v>35.922051386160113</v>
      </c>
      <c r="AR1182" s="17">
        <v>0.99071938544998428</v>
      </c>
      <c r="AS1182" s="17">
        <v>1.7735086691233273</v>
      </c>
      <c r="AT1182" s="17">
        <v>-1.0000000000000004</v>
      </c>
      <c r="AU1182" s="17">
        <v>-1.0000000000000004</v>
      </c>
      <c r="AV1182" s="17">
        <v>0.11980317654896425</v>
      </c>
      <c r="AW1182" s="17">
        <v>39.680547049638172</v>
      </c>
      <c r="AX1182" s="17">
        <v>39.717293942266288</v>
      </c>
      <c r="AY1182" s="17">
        <v>0.12206978331859535</v>
      </c>
      <c r="AZ1182" s="17">
        <v>-26.481642329313043</v>
      </c>
      <c r="BA1182" s="22">
        <v>1398.6765658352597</v>
      </c>
      <c r="CU1182" t="e">
        <v>#N/A</v>
      </c>
      <c r="CV1182" t="e">
        <v>#N/A</v>
      </c>
    </row>
    <row r="1183" spans="1:100" x14ac:dyDescent="0.25">
      <c r="A1183">
        <v>3204</v>
      </c>
      <c r="B1183" t="s">
        <v>1579</v>
      </c>
      <c r="C1183" s="22">
        <v>3</v>
      </c>
      <c r="D1183" s="17">
        <v>3.7506455191083905</v>
      </c>
      <c r="E1183" s="17">
        <v>0.15938921753735646</v>
      </c>
      <c r="F1183" s="17">
        <v>-0.21679879037373898</v>
      </c>
      <c r="G1183" s="17">
        <v>-0.12445085930298175</v>
      </c>
      <c r="H1183" s="17">
        <v>-0.12676098732523239</v>
      </c>
      <c r="I1183" s="17">
        <v>0</v>
      </c>
      <c r="J1183" s="17">
        <v>-7.6056592395139404</v>
      </c>
      <c r="K1183" s="17">
        <v>-0.12676098732523239</v>
      </c>
      <c r="L1183" s="17">
        <v>-1.0000000000000002</v>
      </c>
      <c r="M1183" s="17">
        <v>-1.0000000000000002</v>
      </c>
      <c r="N1183" s="17">
        <v>-2.5352197465046475</v>
      </c>
      <c r="O1183" s="17">
        <v>-3.97946457970854</v>
      </c>
      <c r="P1183" s="17">
        <v>0.61749913339513007</v>
      </c>
      <c r="Q1183" s="17">
        <v>-0.65887248114960906</v>
      </c>
      <c r="R1183" s="17">
        <v>-0.18902435669950315</v>
      </c>
      <c r="S1183" s="17">
        <v>0.35290223235593715</v>
      </c>
      <c r="T1183" s="17">
        <v>0.18051522707735615</v>
      </c>
      <c r="U1183" s="17">
        <v>-9.4076276579160095E-2</v>
      </c>
      <c r="V1183" s="17">
        <v>-2.7198054680229358E-2</v>
      </c>
      <c r="W1183" s="17">
        <v>21.556164619965429</v>
      </c>
      <c r="X1183" s="17">
        <v>-5.7778886019193787E-2</v>
      </c>
      <c r="Y1183" s="17">
        <v>-1.0000000000000002</v>
      </c>
      <c r="Z1183" s="17">
        <v>-1.0000000000000002</v>
      </c>
      <c r="AA1183" s="17">
        <v>23.829718722293229</v>
      </c>
      <c r="AB1183" s="17">
        <v>0.27798298002218036</v>
      </c>
      <c r="AC1183" s="17">
        <v>-0.12845298919476142</v>
      </c>
      <c r="AD1183" s="17">
        <v>-0.10027842164687328</v>
      </c>
      <c r="AE1183" s="17">
        <v>2.4625784590272874</v>
      </c>
      <c r="AF1183" s="17">
        <v>0.1</v>
      </c>
      <c r="AG1183" s="17">
        <v>-1.0000000000000002</v>
      </c>
      <c r="AH1183" s="17">
        <v>-1.0000000000000002</v>
      </c>
      <c r="AI1183" s="17">
        <v>0</v>
      </c>
      <c r="AJ1183" s="17">
        <v>-2.7198054680229358E-2</v>
      </c>
      <c r="AK1183" s="17">
        <v>9.7580715913861971E-3</v>
      </c>
      <c r="AL1183" s="17">
        <v>0.39774256532791713</v>
      </c>
      <c r="AM1183" s="17">
        <v>0.5697649227106889</v>
      </c>
      <c r="AN1183" s="17">
        <v>0.17466087269296912</v>
      </c>
      <c r="AO1183" s="17">
        <v>14.292913425724151</v>
      </c>
      <c r="AP1183" s="17">
        <v>6.355234643963815</v>
      </c>
      <c r="AQ1183" s="17">
        <v>13.950505380451487</v>
      </c>
      <c r="AR1183" s="17">
        <v>0.41214312817390364</v>
      </c>
      <c r="AS1183" s="17">
        <v>-0.18453987334442579</v>
      </c>
      <c r="AT1183" s="17">
        <v>-1.0000000000000002</v>
      </c>
      <c r="AU1183" s="17">
        <v>-1.0000000000000002</v>
      </c>
      <c r="AV1183" s="17">
        <v>-0.31347521600248501</v>
      </c>
      <c r="AW1183" s="17">
        <v>26.205488786548511</v>
      </c>
      <c r="AX1183" s="17">
        <v>23.485683318525563</v>
      </c>
      <c r="AY1183" s="17">
        <v>6.1194958683482702E-2</v>
      </c>
      <c r="AZ1183" s="17">
        <v>-47.924143690990689</v>
      </c>
      <c r="BA1183" s="22">
        <v>1327.9226389860307</v>
      </c>
      <c r="CU1183" t="e">
        <v>#N/A</v>
      </c>
      <c r="CV1183" t="e">
        <v>#N/A</v>
      </c>
    </row>
    <row r="1184" spans="1:100" x14ac:dyDescent="0.25">
      <c r="A1184">
        <v>3205</v>
      </c>
      <c r="B1184" t="s">
        <v>1495</v>
      </c>
      <c r="C1184" s="22">
        <v>3</v>
      </c>
      <c r="D1184" s="17">
        <v>3.8306443477251451</v>
      </c>
      <c r="E1184" s="17">
        <v>-0.14822155304935167</v>
      </c>
      <c r="F1184" s="17">
        <v>0.4484054016938096</v>
      </c>
      <c r="G1184" s="17">
        <v>0.41384459121138928</v>
      </c>
      <c r="H1184" s="17">
        <v>0.10174450678305881</v>
      </c>
      <c r="I1184" s="17">
        <v>0</v>
      </c>
      <c r="J1184" s="17">
        <v>6.1046704069835283</v>
      </c>
      <c r="K1184" s="17">
        <v>0.10174450678305881</v>
      </c>
      <c r="L1184" s="17">
        <v>-0.99999999999999956</v>
      </c>
      <c r="M1184" s="17">
        <v>-0.99999999999999956</v>
      </c>
      <c r="N1184" s="17">
        <v>2.0348901356611759</v>
      </c>
      <c r="O1184" s="17">
        <v>10.349159345920064</v>
      </c>
      <c r="P1184" s="17">
        <v>1.0995405846870949</v>
      </c>
      <c r="Q1184" s="17">
        <v>-0.52666919183897054</v>
      </c>
      <c r="R1184" s="17">
        <v>-8.765635435914465E-2</v>
      </c>
      <c r="S1184" s="17">
        <v>0.33333333333333309</v>
      </c>
      <c r="T1184" s="17">
        <v>0.36159175950250499</v>
      </c>
      <c r="U1184" s="17">
        <v>2.6577234121117239E-2</v>
      </c>
      <c r="V1184" s="17">
        <v>-2.2552965851123027E-2</v>
      </c>
      <c r="W1184" s="17">
        <v>23.888194172910946</v>
      </c>
      <c r="X1184" s="17">
        <v>0.59243015359968199</v>
      </c>
      <c r="Y1184" s="17">
        <v>-0.99999999999999956</v>
      </c>
      <c r="Z1184" s="17">
        <v>-0.99999999999999956</v>
      </c>
      <c r="AA1184" s="17">
        <v>53.618996573067903</v>
      </c>
      <c r="AB1184" s="17">
        <v>0.30354198523733744</v>
      </c>
      <c r="AC1184" s="17">
        <v>4.0919329800191917E-2</v>
      </c>
      <c r="AD1184" s="17">
        <v>0.2519078600527927</v>
      </c>
      <c r="AE1184" s="17">
        <v>29.818458754516087</v>
      </c>
      <c r="AF1184" s="17">
        <v>0.5714285714285714</v>
      </c>
      <c r="AG1184" s="17">
        <v>-0.99999999999999956</v>
      </c>
      <c r="AH1184" s="17">
        <v>-0.99999999999999956</v>
      </c>
      <c r="AI1184" s="17">
        <v>-4.0339284881524655E-2</v>
      </c>
      <c r="AJ1184" s="17">
        <v>-2.2552965851123027E-2</v>
      </c>
      <c r="AK1184" s="17">
        <v>0.10152903345468682</v>
      </c>
      <c r="AL1184" s="17">
        <v>-0.10419036364742071</v>
      </c>
      <c r="AM1184" s="17">
        <v>0.28508865076713702</v>
      </c>
      <c r="AN1184" s="17">
        <v>0.13983406580908997</v>
      </c>
      <c r="AO1184" s="17">
        <v>7.6348614364518586</v>
      </c>
      <c r="AP1184" s="17">
        <v>2.9748998269901463</v>
      </c>
      <c r="AQ1184" s="17">
        <v>29.992864579894473</v>
      </c>
      <c r="AR1184" s="17">
        <v>0.6989493611058325</v>
      </c>
      <c r="AS1184" s="17">
        <v>0.69417466038274045</v>
      </c>
      <c r="AT1184" s="17">
        <v>-0.99999999999999956</v>
      </c>
      <c r="AU1184" s="17">
        <v>-0.99999999999999956</v>
      </c>
      <c r="AV1184" s="17">
        <v>0.32618823685224452</v>
      </c>
      <c r="AW1184" s="17">
        <v>66.943055745978128</v>
      </c>
      <c r="AX1184" s="17">
        <v>63.880973463235307</v>
      </c>
      <c r="AY1184" s="17">
        <v>6.0878837895067095E-2</v>
      </c>
      <c r="AZ1184" s="17">
        <v>-14.008346533308632</v>
      </c>
      <c r="BA1184" s="22">
        <v>1450.4535686996458</v>
      </c>
      <c r="CU1184" t="e">
        <v>#N/A</v>
      </c>
      <c r="CV1184" t="e">
        <v>#N/A</v>
      </c>
    </row>
    <row r="1185" spans="1:100" x14ac:dyDescent="0.25">
      <c r="A1185">
        <v>3206</v>
      </c>
      <c r="B1185" t="s">
        <v>1580</v>
      </c>
      <c r="C1185" s="22">
        <v>3</v>
      </c>
      <c r="D1185" s="17">
        <v>4.0614219763893127</v>
      </c>
      <c r="E1185" s="17">
        <v>0</v>
      </c>
      <c r="F1185" s="17">
        <v>0.10235848356032487</v>
      </c>
      <c r="G1185" s="17">
        <v>0.10235848356032487</v>
      </c>
      <c r="H1185" s="17">
        <v>0.25485229571840939</v>
      </c>
      <c r="I1185" s="17">
        <v>0</v>
      </c>
      <c r="J1185" s="17">
        <v>15.29113774310456</v>
      </c>
      <c r="K1185" s="17">
        <v>0.25485229571840939</v>
      </c>
      <c r="L1185" s="17">
        <v>-1.0000000000000002</v>
      </c>
      <c r="M1185" s="17">
        <v>-1.0000000000000002</v>
      </c>
      <c r="N1185" s="17">
        <v>5.0970459143681852</v>
      </c>
      <c r="O1185" s="17">
        <v>19.454918203054209</v>
      </c>
      <c r="P1185" s="17">
        <v>-0.61509112926536846</v>
      </c>
      <c r="Q1185" s="17">
        <v>-1.2647561422362761</v>
      </c>
      <c r="R1185" s="17">
        <v>-0.45949095220044234</v>
      </c>
      <c r="S1185" s="17">
        <v>0.34474318749360544</v>
      </c>
      <c r="T1185" s="17">
        <v>0.31467806443169566</v>
      </c>
      <c r="U1185" s="17">
        <v>0.40169766261110507</v>
      </c>
      <c r="V1185" s="17">
        <v>-7.9466714693201712E-2</v>
      </c>
      <c r="W1185" s="17">
        <v>29.071996164991816</v>
      </c>
      <c r="X1185" s="17">
        <v>1.5159040495904641</v>
      </c>
      <c r="Y1185" s="17">
        <v>-1.0000000000000002</v>
      </c>
      <c r="Z1185" s="17">
        <v>-1.0000000000000002</v>
      </c>
      <c r="AA1185" s="17">
        <v>45.311209338956452</v>
      </c>
      <c r="AB1185" s="17">
        <v>1.0626416237795346E-2</v>
      </c>
      <c r="AC1185" s="17">
        <v>8.3463142967283271E-2</v>
      </c>
      <c r="AD1185" s="17">
        <v>0.23988452331822266</v>
      </c>
      <c r="AE1185" s="17">
        <v>16.698704126165069</v>
      </c>
      <c r="AF1185" s="17">
        <v>0.7</v>
      </c>
      <c r="AG1185" s="17">
        <v>-1.0000000000000002</v>
      </c>
      <c r="AH1185" s="17">
        <v>-1.0000000000000002</v>
      </c>
      <c r="AI1185" s="17">
        <v>0</v>
      </c>
      <c r="AJ1185" s="17">
        <v>-7.9466714693201712E-2</v>
      </c>
      <c r="AK1185" s="17">
        <v>0.14867472529452186</v>
      </c>
      <c r="AL1185" s="17">
        <v>-9.9345332279218102E-2</v>
      </c>
      <c r="AM1185" s="17">
        <v>-0.14618189908015392</v>
      </c>
      <c r="AN1185" s="17">
        <v>0.1361783272927527</v>
      </c>
      <c r="AO1185" s="17">
        <v>-2.9111738505312386</v>
      </c>
      <c r="AP1185" s="17">
        <v>2.907731520922725</v>
      </c>
      <c r="AQ1185" s="17">
        <v>44.363133908096358</v>
      </c>
      <c r="AR1185" s="17">
        <v>0.98165219984320451</v>
      </c>
      <c r="AS1185" s="17">
        <v>1.7707563453088739</v>
      </c>
      <c r="AT1185" s="17">
        <v>-1.0000000000000002</v>
      </c>
      <c r="AU1185" s="17">
        <v>-1.0000000000000002</v>
      </c>
      <c r="AV1185" s="17">
        <v>-0.35713246864011761</v>
      </c>
      <c r="AW1185" s="17">
        <v>67.67385906293336</v>
      </c>
      <c r="AX1185" s="17">
        <v>59.727187593613195</v>
      </c>
      <c r="AY1185" s="17">
        <v>0.18128450103393828</v>
      </c>
      <c r="AZ1185" s="17">
        <v>-18.29027605393712</v>
      </c>
      <c r="BA1185" s="22">
        <v>1521.4804439907905</v>
      </c>
      <c r="CU1185" t="e">
        <v>#N/A</v>
      </c>
      <c r="CV1185" t="e">
        <v>#N/A</v>
      </c>
    </row>
    <row r="1186" spans="1:100" x14ac:dyDescent="0.25">
      <c r="A1186">
        <v>3211</v>
      </c>
      <c r="B1186" t="s">
        <v>1581</v>
      </c>
      <c r="C1186" s="22">
        <v>3</v>
      </c>
      <c r="D1186" s="17">
        <v>4.7914106875425642</v>
      </c>
      <c r="E1186" s="17">
        <v>-7.5396315929209361E-3</v>
      </c>
      <c r="F1186" s="17">
        <v>2.0572163643068562</v>
      </c>
      <c r="G1186" s="17">
        <v>2.0572163643068562</v>
      </c>
      <c r="H1186" s="17">
        <v>0.15996890015323428</v>
      </c>
      <c r="I1186" s="17">
        <v>0</v>
      </c>
      <c r="J1186" s="17">
        <v>9.598134009194057</v>
      </c>
      <c r="K1186" s="17">
        <v>0.15996890015323428</v>
      </c>
      <c r="L1186" s="17">
        <v>-0.999999999999999</v>
      </c>
      <c r="M1186" s="17">
        <v>-0.999999999999999</v>
      </c>
      <c r="N1186" s="17">
        <v>3.1993780030646861</v>
      </c>
      <c r="O1186" s="17">
        <v>16.446761061043478</v>
      </c>
      <c r="P1186" s="17">
        <v>5.03792249364708E-4</v>
      </c>
      <c r="Q1186" s="17">
        <v>1.4032751084834567</v>
      </c>
      <c r="R1186" s="17">
        <v>0.25820501691521314</v>
      </c>
      <c r="S1186" s="17">
        <v>0.33333333333333298</v>
      </c>
      <c r="T1186" s="17">
        <v>0.33333333333333298</v>
      </c>
      <c r="U1186" s="17">
        <v>0.31179947039286487</v>
      </c>
      <c r="V1186" s="17">
        <v>0.11452043758398298</v>
      </c>
      <c r="W1186" s="17">
        <v>37.320706979611174</v>
      </c>
      <c r="X1186" s="17">
        <v>2.44101827358879</v>
      </c>
      <c r="Y1186" s="17">
        <v>-0.999999999999999</v>
      </c>
      <c r="Z1186" s="17">
        <v>-0.999999999999999</v>
      </c>
      <c r="AA1186" s="17">
        <v>79.47296669342451</v>
      </c>
      <c r="AB1186" s="17">
        <v>0.21854192757054949</v>
      </c>
      <c r="AC1186" s="17">
        <v>0.25984907563216098</v>
      </c>
      <c r="AD1186" s="17">
        <v>0.35949009073525223</v>
      </c>
      <c r="AE1186" s="17">
        <v>41.894054696898124</v>
      </c>
      <c r="AF1186" s="17">
        <v>0.82352941176470584</v>
      </c>
      <c r="AG1186" s="17">
        <v>-0.999999999999999</v>
      </c>
      <c r="AH1186" s="17">
        <v>-0.999999999999999</v>
      </c>
      <c r="AI1186" s="17">
        <v>5.1387292833522898E-2</v>
      </c>
      <c r="AJ1186" s="17">
        <v>0.11452043758398298</v>
      </c>
      <c r="AK1186" s="17">
        <v>0.11899542776792062</v>
      </c>
      <c r="AL1186" s="17">
        <v>-0.18489151749816618</v>
      </c>
      <c r="AM1186" s="17">
        <v>2.2567499514465454E-2</v>
      </c>
      <c r="AN1186" s="17">
        <v>0.16632007382457564</v>
      </c>
      <c r="AO1186" s="17">
        <v>1.1591646267012399</v>
      </c>
      <c r="AP1186" s="17">
        <v>3.2335442581235609</v>
      </c>
      <c r="AQ1186" s="17">
        <v>46.918840988805229</v>
      </c>
      <c r="AR1186" s="17">
        <v>1.0929865746435141</v>
      </c>
      <c r="AS1186" s="17">
        <v>2.6009871737420234</v>
      </c>
      <c r="AT1186" s="17">
        <v>-0.999999999999999</v>
      </c>
      <c r="AU1186" s="17">
        <v>-0.999999999999999</v>
      </c>
      <c r="AV1186" s="17">
        <v>2.3154213812220688</v>
      </c>
      <c r="AW1186" s="17">
        <v>99.153272012591572</v>
      </c>
      <c r="AX1186" s="17">
        <v>111.63306162766028</v>
      </c>
      <c r="AY1186" s="17">
        <v>0.4077466591639457</v>
      </c>
      <c r="AZ1186" s="17">
        <v>31.14539398196829</v>
      </c>
      <c r="BA1186" s="22">
        <v>1589.799316706353</v>
      </c>
      <c r="CU1186" t="e">
        <v>#N/A</v>
      </c>
      <c r="CV1186" t="e">
        <v>#N/A</v>
      </c>
    </row>
    <row r="1187" spans="1:100" x14ac:dyDescent="0.25">
      <c r="A1187">
        <v>3212</v>
      </c>
      <c r="B1187" t="s">
        <v>1582</v>
      </c>
      <c r="C1187" s="22">
        <v>3</v>
      </c>
      <c r="D1187" s="17">
        <v>5.0804080667460134</v>
      </c>
      <c r="E1187" s="17">
        <v>0</v>
      </c>
      <c r="F1187" s="17">
        <v>1.2849937850765315E-2</v>
      </c>
      <c r="G1187" s="17">
        <v>1.2849937850765315E-2</v>
      </c>
      <c r="H1187" s="17">
        <v>0.10432837577600977</v>
      </c>
      <c r="I1187" s="17">
        <v>0</v>
      </c>
      <c r="J1187" s="17">
        <v>6.2597025465605869</v>
      </c>
      <c r="K1187" s="17">
        <v>0.10432837577600977</v>
      </c>
      <c r="L1187" s="17">
        <v>-0.99999999999999767</v>
      </c>
      <c r="M1187" s="17">
        <v>-0.99999999999999767</v>
      </c>
      <c r="N1187" s="17">
        <v>2.0865675155201941</v>
      </c>
      <c r="O1187" s="17">
        <v>11.352960551157363</v>
      </c>
      <c r="P1187" s="17">
        <v>-4.6919829277499367E-2</v>
      </c>
      <c r="Q1187" s="17">
        <v>0.6947339519685044</v>
      </c>
      <c r="R1187" s="17">
        <v>0.29335632549582513</v>
      </c>
      <c r="S1187" s="17">
        <v>0.33333333333333276</v>
      </c>
      <c r="T1187" s="17">
        <v>0.44077493857130329</v>
      </c>
      <c r="U1187" s="17">
        <v>-4.0131871112195072E-5</v>
      </c>
      <c r="V1187" s="17">
        <v>-4.1354839640132104E-2</v>
      </c>
      <c r="W1187" s="17">
        <v>25.135396984695259</v>
      </c>
      <c r="X1187" s="17">
        <v>0.54673673481689211</v>
      </c>
      <c r="Y1187" s="17">
        <v>-0.99999999999999767</v>
      </c>
      <c r="Z1187" s="17">
        <v>-0.99999999999999767</v>
      </c>
      <c r="AA1187" s="17">
        <v>32.618241130023023</v>
      </c>
      <c r="AB1187" s="17">
        <v>0.1823395629289144</v>
      </c>
      <c r="AC1187" s="17">
        <v>9.2911813899098264E-2</v>
      </c>
      <c r="AD1187" s="17">
        <v>-0.13146162043137422</v>
      </c>
      <c r="AE1187" s="17">
        <v>7.1894878198319159</v>
      </c>
      <c r="AF1187" s="17">
        <v>0</v>
      </c>
      <c r="AG1187" s="17">
        <v>-0.99999999999999767</v>
      </c>
      <c r="AH1187" s="17">
        <v>-0.99999999999999767</v>
      </c>
      <c r="AI1187" s="17">
        <v>0</v>
      </c>
      <c r="AJ1187" s="17">
        <v>-4.1354839640132104E-2</v>
      </c>
      <c r="AK1187" s="17">
        <v>0.40894340151695013</v>
      </c>
      <c r="AL1187" s="17">
        <v>-7.2951951046335561E-2</v>
      </c>
      <c r="AM1187" s="17">
        <v>0.10662070639468209</v>
      </c>
      <c r="AN1187" s="17">
        <v>-3.3060968446398359E-2</v>
      </c>
      <c r="AO1187" s="17">
        <v>4.7102346674518047</v>
      </c>
      <c r="AP1187" s="17">
        <v>-1.1912839663916364</v>
      </c>
      <c r="AQ1187" s="17">
        <v>31.395099531255852</v>
      </c>
      <c r="AR1187" s="17">
        <v>0.73271330039339178</v>
      </c>
      <c r="AS1187" s="17">
        <v>0.65106511059290229</v>
      </c>
      <c r="AT1187" s="17">
        <v>-0.99999999999999767</v>
      </c>
      <c r="AU1187" s="17">
        <v>-0.99999999999999767</v>
      </c>
      <c r="AV1187" s="17">
        <v>0.30620626334659024</v>
      </c>
      <c r="AW1187" s="17">
        <v>42.779917714788738</v>
      </c>
      <c r="AX1187" s="17">
        <v>38.644433750775519</v>
      </c>
      <c r="AY1187" s="17">
        <v>9.2419961545445184E-2</v>
      </c>
      <c r="AZ1187" s="17">
        <v>5.5687885336226852</v>
      </c>
      <c r="BA1187" s="22">
        <v>1377.7484758987584</v>
      </c>
      <c r="CU1187" t="e">
        <v>#N/A</v>
      </c>
      <c r="CV1187" t="e">
        <v>#N/A</v>
      </c>
    </row>
    <row r="1188" spans="1:100" x14ac:dyDescent="0.25">
      <c r="A1188">
        <v>3215</v>
      </c>
      <c r="B1188" t="s">
        <v>1583</v>
      </c>
      <c r="C1188" s="22">
        <v>3</v>
      </c>
      <c r="D1188" s="17">
        <v>4.4448571379044823</v>
      </c>
      <c r="E1188" s="17">
        <v>-7.8231521859869358E-3</v>
      </c>
      <c r="F1188" s="17">
        <v>-8.8686323143314892E-3</v>
      </c>
      <c r="G1188" s="17">
        <v>-8.8686323143314892E-3</v>
      </c>
      <c r="H1188" s="17">
        <v>-4.5204426064922226E-2</v>
      </c>
      <c r="I1188" s="17">
        <v>0</v>
      </c>
      <c r="J1188" s="17">
        <v>-2.7122655638953326</v>
      </c>
      <c r="K1188" s="17">
        <v>-4.5204426064922226E-2</v>
      </c>
      <c r="L1188" s="17">
        <v>-0.99999999999999944</v>
      </c>
      <c r="M1188" s="17">
        <v>-0.99999999999999944</v>
      </c>
      <c r="N1188" s="17">
        <v>-0.90408852129844441</v>
      </c>
      <c r="O1188" s="17">
        <v>1.7237229416948177</v>
      </c>
      <c r="P1188" s="17">
        <v>-0.68550996470754688</v>
      </c>
      <c r="Q1188" s="17">
        <v>1.1169041711446143E-2</v>
      </c>
      <c r="R1188" s="17">
        <v>-2.1748504389431926E-2</v>
      </c>
      <c r="S1188" s="17">
        <v>0.33333333333333315</v>
      </c>
      <c r="T1188" s="17">
        <v>0.33333333333333315</v>
      </c>
      <c r="U1188" s="17">
        <v>0.27791387811958362</v>
      </c>
      <c r="V1188" s="17">
        <v>-2.6997114502919865E-2</v>
      </c>
      <c r="W1188" s="17">
        <v>38.511514253930116</v>
      </c>
      <c r="X1188" s="17">
        <v>1.6615439181924045</v>
      </c>
      <c r="Y1188" s="17">
        <v>-0.99999999999999944</v>
      </c>
      <c r="Z1188" s="17">
        <v>-0.99999999999999944</v>
      </c>
      <c r="AA1188" s="17">
        <v>80.736064206314367</v>
      </c>
      <c r="AB1188" s="17">
        <v>2.0897767111623906E-2</v>
      </c>
      <c r="AC1188" s="17">
        <v>0.39473260654167008</v>
      </c>
      <c r="AD1188" s="17">
        <v>0.42929559548217988</v>
      </c>
      <c r="AE1188" s="17">
        <v>42.24629845677368</v>
      </c>
      <c r="AF1188" s="17">
        <v>0.53333333333333333</v>
      </c>
      <c r="AG1188" s="17">
        <v>-0.99999999999999944</v>
      </c>
      <c r="AH1188" s="17">
        <v>-0.99999999999999944</v>
      </c>
      <c r="AI1188" s="17">
        <v>0</v>
      </c>
      <c r="AJ1188" s="17">
        <v>-2.6997114502919865E-2</v>
      </c>
      <c r="AK1188" s="17">
        <v>-2.2830015515471438E-2</v>
      </c>
      <c r="AL1188" s="17">
        <v>7.6414634314644125E-2</v>
      </c>
      <c r="AM1188" s="17">
        <v>-0.18480370897451553</v>
      </c>
      <c r="AN1188" s="17">
        <v>2.3417810213456156E-3</v>
      </c>
      <c r="AO1188" s="17">
        <v>-4.7342428019402449</v>
      </c>
      <c r="AP1188" s="17">
        <v>0.44061769710686005</v>
      </c>
      <c r="AQ1188" s="17">
        <v>35.799248690034766</v>
      </c>
      <c r="AR1188" s="17">
        <v>0.91758343028333011</v>
      </c>
      <c r="AS1188" s="17">
        <v>1.6163394921274816</v>
      </c>
      <c r="AT1188" s="17">
        <v>-0.99999999999999944</v>
      </c>
      <c r="AU1188" s="17">
        <v>-0.99999999999999944</v>
      </c>
      <c r="AV1188" s="17">
        <v>-3.0617136703763415E-2</v>
      </c>
      <c r="AW1188" s="17">
        <v>82.900404845116014</v>
      </c>
      <c r="AX1188" s="17">
        <v>80.200693394824015</v>
      </c>
      <c r="AY1188" s="17">
        <v>7.9499840120211107E-2</v>
      </c>
      <c r="AZ1188" s="17">
        <v>-15.470174798450024</v>
      </c>
      <c r="BA1188" s="22">
        <v>1378.1749152029049</v>
      </c>
      <c r="CU1188" t="e">
        <v>#N/A</v>
      </c>
      <c r="CV1188" t="e">
        <v>#N/A</v>
      </c>
    </row>
    <row r="1189" spans="1:100" x14ac:dyDescent="0.25">
      <c r="A1189">
        <v>3216</v>
      </c>
      <c r="B1189" t="s">
        <v>1584</v>
      </c>
      <c r="C1189" s="22">
        <v>3</v>
      </c>
      <c r="D1189" s="17">
        <v>4.1762594515713802</v>
      </c>
      <c r="E1189" s="17">
        <v>0.89929094624739836</v>
      </c>
      <c r="F1189" s="17">
        <v>-0.42295324478613483</v>
      </c>
      <c r="G1189" s="17">
        <v>-0.1751362249892825</v>
      </c>
      <c r="H1189" s="17">
        <v>0.10574894712057914</v>
      </c>
      <c r="I1189" s="17">
        <v>0</v>
      </c>
      <c r="J1189" s="17">
        <v>6.3449368272347479</v>
      </c>
      <c r="K1189" s="17">
        <v>0.10574894712057914</v>
      </c>
      <c r="L1189" s="17">
        <v>-1.000000000000002</v>
      </c>
      <c r="M1189" s="17">
        <v>-1.000000000000002</v>
      </c>
      <c r="N1189" s="17">
        <v>2.1149789424115841</v>
      </c>
      <c r="O1189" s="17">
        <v>10.346060053816844</v>
      </c>
      <c r="P1189" s="17">
        <v>-1.5377168322830932</v>
      </c>
      <c r="Q1189" s="17">
        <v>3.1164961189187683</v>
      </c>
      <c r="R1189" s="17">
        <v>0.71081444507076685</v>
      </c>
      <c r="S1189" s="17">
        <v>0.33333333333333398</v>
      </c>
      <c r="T1189" s="17">
        <v>0.35198550812529567</v>
      </c>
      <c r="U1189" s="17">
        <v>5.5856003930947036E-2</v>
      </c>
      <c r="V1189" s="17">
        <v>7.3241632572131881E-3</v>
      </c>
      <c r="W1189" s="17">
        <v>25.710002461048415</v>
      </c>
      <c r="X1189" s="17">
        <v>0.86559106439707878</v>
      </c>
      <c r="Y1189" s="17">
        <v>-1.000000000000002</v>
      </c>
      <c r="Z1189" s="17">
        <v>-1.000000000000002</v>
      </c>
      <c r="AA1189" s="17">
        <v>49.397415297203068</v>
      </c>
      <c r="AB1189" s="17">
        <v>0.35322462421482725</v>
      </c>
      <c r="AC1189" s="17">
        <v>-7.7625458765715444E-2</v>
      </c>
      <c r="AD1189" s="17">
        <v>0.18393280237256587</v>
      </c>
      <c r="AE1189" s="17">
        <v>22.976598391083879</v>
      </c>
      <c r="AF1189" s="17">
        <v>0.55555555555555558</v>
      </c>
      <c r="AG1189" s="17">
        <v>-1.000000000000002</v>
      </c>
      <c r="AH1189" s="17">
        <v>-1.000000000000002</v>
      </c>
      <c r="AI1189" s="17">
        <v>-3.1512860967167575E-3</v>
      </c>
      <c r="AJ1189" s="17">
        <v>7.3241632572131881E-3</v>
      </c>
      <c r="AK1189" s="17">
        <v>6.6159708915539198E-2</v>
      </c>
      <c r="AL1189" s="17">
        <v>4.7391469523387048E-2</v>
      </c>
      <c r="AM1189" s="17">
        <v>0.39426303066663726</v>
      </c>
      <c r="AN1189" s="17">
        <v>0.18980728774564512</v>
      </c>
      <c r="AO1189" s="17">
        <v>10.18737431124363</v>
      </c>
      <c r="AP1189" s="17">
        <v>4.9821395412580634</v>
      </c>
      <c r="AQ1189" s="17">
        <v>32.054939288283158</v>
      </c>
      <c r="AR1189" s="17">
        <v>0.74849900864678975</v>
      </c>
      <c r="AS1189" s="17">
        <v>0.97134001151765803</v>
      </c>
      <c r="AT1189" s="17">
        <v>-1.000000000000002</v>
      </c>
      <c r="AU1189" s="17">
        <v>-1.000000000000002</v>
      </c>
      <c r="AV1189" s="17">
        <v>0.53567822008148469</v>
      </c>
      <c r="AW1189" s="17">
        <v>64.725614892277989</v>
      </c>
      <c r="AX1189" s="17">
        <v>65.395005496064968</v>
      </c>
      <c r="AY1189" s="17">
        <v>-9.687008753600114E-2</v>
      </c>
      <c r="AZ1189" s="17">
        <v>-34.899416462516612</v>
      </c>
      <c r="BA1189" s="22">
        <v>1346.540624895787</v>
      </c>
      <c r="CU1189" t="e">
        <v>#N/A</v>
      </c>
      <c r="CV1189" t="e">
        <v>#N/A</v>
      </c>
    </row>
    <row r="1190" spans="1:100" x14ac:dyDescent="0.25">
      <c r="A1190">
        <v>3218</v>
      </c>
      <c r="B1190" t="s">
        <v>824</v>
      </c>
      <c r="C1190" s="22">
        <v>3</v>
      </c>
      <c r="D1190" s="17">
        <v>4.9419097816312423</v>
      </c>
      <c r="E1190" s="17">
        <v>-3.9359784841201451E-2</v>
      </c>
      <c r="F1190" s="17">
        <v>1.6260153067509969E-2</v>
      </c>
      <c r="G1190" s="17">
        <v>1.6260153067509969E-2</v>
      </c>
      <c r="H1190" s="17">
        <v>0.11071642705108804</v>
      </c>
      <c r="I1190" s="17">
        <v>0</v>
      </c>
      <c r="J1190" s="17">
        <v>6.6429856230652824</v>
      </c>
      <c r="K1190" s="17">
        <v>0.11071642705108804</v>
      </c>
      <c r="L1190" s="17">
        <v>-1</v>
      </c>
      <c r="M1190" s="17">
        <v>-1</v>
      </c>
      <c r="N1190" s="17">
        <v>2.2143285410217617</v>
      </c>
      <c r="O1190" s="17">
        <v>11.601155557764042</v>
      </c>
      <c r="P1190" s="17">
        <v>-9.679745782838281E-2</v>
      </c>
      <c r="Q1190" s="17">
        <v>-2.0973023570969924</v>
      </c>
      <c r="R1190" s="17">
        <v>-0.6695261267860656</v>
      </c>
      <c r="S1190" s="17">
        <v>0.33003752881753984</v>
      </c>
      <c r="T1190" s="17">
        <v>0.34456085019536031</v>
      </c>
      <c r="U1190" s="17">
        <v>4.7645598996450815E-2</v>
      </c>
      <c r="V1190" s="17">
        <v>-5.2516414416802756E-2</v>
      </c>
      <c r="W1190" s="17">
        <v>22.360445461658422</v>
      </c>
      <c r="X1190" s="17">
        <v>0.45059337830882618</v>
      </c>
      <c r="Y1190" s="17">
        <v>-1</v>
      </c>
      <c r="Z1190" s="17">
        <v>-1</v>
      </c>
      <c r="AA1190" s="17">
        <v>75.471656105665232</v>
      </c>
      <c r="AB1190" s="17">
        <v>0.42565762333657842</v>
      </c>
      <c r="AC1190" s="17">
        <v>0.53435614577201962</v>
      </c>
      <c r="AD1190" s="17">
        <v>0.11560096630725961</v>
      </c>
      <c r="AE1190" s="17">
        <v>53.780736770792871</v>
      </c>
      <c r="AF1190" s="17">
        <v>0.8666666666666667</v>
      </c>
      <c r="AG1190" s="17">
        <v>-1</v>
      </c>
      <c r="AH1190" s="17">
        <v>-1</v>
      </c>
      <c r="AI1190" s="17">
        <v>0</v>
      </c>
      <c r="AJ1190" s="17">
        <v>-5.2516414416802756E-2</v>
      </c>
      <c r="AK1190" s="17">
        <v>4.5710833970497916E-3</v>
      </c>
      <c r="AL1190" s="17">
        <v>-2.2741935752208391E-2</v>
      </c>
      <c r="AM1190" s="17">
        <v>0.34200946992936387</v>
      </c>
      <c r="AN1190" s="17">
        <v>0.16027119235782311</v>
      </c>
      <c r="AO1190" s="17">
        <v>8.5730921652193466</v>
      </c>
      <c r="AP1190" s="17">
        <v>3.8930701301845345</v>
      </c>
      <c r="AQ1190" s="17">
        <v>29.003431084723694</v>
      </c>
      <c r="AR1190" s="17">
        <v>0.66972756359254837</v>
      </c>
      <c r="AS1190" s="17">
        <v>0.56130980535991415</v>
      </c>
      <c r="AT1190" s="17">
        <v>-1</v>
      </c>
      <c r="AU1190" s="17">
        <v>-1</v>
      </c>
      <c r="AV1190" s="17">
        <v>-0.65326597371855533</v>
      </c>
      <c r="AW1190" s="17">
        <v>90.965881793613775</v>
      </c>
      <c r="AX1190" s="17">
        <v>85.714240351933498</v>
      </c>
      <c r="AY1190" s="17">
        <v>0.36843812299648004</v>
      </c>
      <c r="AZ1190" s="17">
        <v>21.090361319553015</v>
      </c>
      <c r="BA1190" s="22">
        <v>1544.1649018463372</v>
      </c>
      <c r="CU1190" t="e">
        <v>#N/A</v>
      </c>
      <c r="CV1190" t="e">
        <v>#N/A</v>
      </c>
    </row>
    <row r="1191" spans="1:100" x14ac:dyDescent="0.25">
      <c r="A1191">
        <v>3219</v>
      </c>
      <c r="B1191" t="s">
        <v>1585</v>
      </c>
      <c r="C1191" s="22">
        <v>3</v>
      </c>
      <c r="D1191" s="17">
        <v>4.6778373352513416</v>
      </c>
      <c r="E1191" s="17">
        <v>-1.2355109088590251E-2</v>
      </c>
      <c r="F1191" s="17">
        <v>8.8817816324314042E-2</v>
      </c>
      <c r="G1191" s="17">
        <v>8.8817816324314042E-2</v>
      </c>
      <c r="H1191" s="17">
        <v>0.43879282567736039</v>
      </c>
      <c r="I1191" s="17">
        <v>0</v>
      </c>
      <c r="J1191" s="17">
        <v>26.327569540641615</v>
      </c>
      <c r="K1191" s="17">
        <v>0.43879282567736039</v>
      </c>
      <c r="L1191" s="17">
        <v>-0.99999999999999822</v>
      </c>
      <c r="M1191" s="17">
        <v>-0.99999999999999822</v>
      </c>
      <c r="N1191" s="17">
        <v>8.7758565135472075</v>
      </c>
      <c r="O1191" s="17">
        <v>31.094224692217278</v>
      </c>
      <c r="P1191" s="17">
        <v>-0.27671298956993073</v>
      </c>
      <c r="Q1191" s="17">
        <v>0.84644581283739573</v>
      </c>
      <c r="R1191" s="17">
        <v>0.22711466443118525</v>
      </c>
      <c r="S1191" s="17">
        <v>0.33333333333333287</v>
      </c>
      <c r="T1191" s="17">
        <v>0.32770348929366672</v>
      </c>
      <c r="U1191" s="17">
        <v>0.31220692896398988</v>
      </c>
      <c r="V1191" s="17">
        <v>-1.3403413989798895E-2</v>
      </c>
      <c r="W1191" s="17">
        <v>20.841900476953228</v>
      </c>
      <c r="X1191" s="17">
        <v>1.3850213848271409</v>
      </c>
      <c r="Y1191" s="17">
        <v>-0.99999999999999822</v>
      </c>
      <c r="Z1191" s="17">
        <v>-0.99999999999999822</v>
      </c>
      <c r="AA1191" s="17">
        <v>59.435822846607486</v>
      </c>
      <c r="AB1191" s="17">
        <v>0.21657345420744489</v>
      </c>
      <c r="AC1191" s="17">
        <v>0.18960783129435302</v>
      </c>
      <c r="AD1191" s="17">
        <v>0.36115486860266383</v>
      </c>
      <c r="AE1191" s="17">
        <v>38.366807705223096</v>
      </c>
      <c r="AF1191" s="17">
        <v>1</v>
      </c>
      <c r="AG1191" s="17">
        <v>-0.99999999999999822</v>
      </c>
      <c r="AH1191" s="17">
        <v>-0.99999999999999822</v>
      </c>
      <c r="AI1191" s="17">
        <v>-4.4388577270242605E-2</v>
      </c>
      <c r="AJ1191" s="17">
        <v>-1.3403413989798895E-2</v>
      </c>
      <c r="AK1191" s="17">
        <v>-7.6642934108966776E-2</v>
      </c>
      <c r="AL1191" s="17">
        <v>1.1849601065581548E-2</v>
      </c>
      <c r="AM1191" s="17">
        <v>9.7207292574449863E-2</v>
      </c>
      <c r="AN1191" s="17">
        <v>5.4155892020158067E-2</v>
      </c>
      <c r="AO1191" s="17">
        <v>2.0469676438164126</v>
      </c>
      <c r="AP1191" s="17">
        <v>1.4131453058318599</v>
      </c>
      <c r="AQ1191" s="17">
        <v>47.169470017594868</v>
      </c>
      <c r="AR1191" s="17">
        <v>0.95984033760119014</v>
      </c>
      <c r="AS1191" s="17">
        <v>1.8238142105044999</v>
      </c>
      <c r="AT1191" s="17">
        <v>-0.99999999999999822</v>
      </c>
      <c r="AU1191" s="17">
        <v>-0.99999999999999822</v>
      </c>
      <c r="AV1191" s="17">
        <v>0.3159324807554994</v>
      </c>
      <c r="AW1191" s="17">
        <v>91.94319284465665</v>
      </c>
      <c r="AX1191" s="17">
        <v>89.71507990027186</v>
      </c>
      <c r="AY1191" s="17">
        <v>0.12915989008317744</v>
      </c>
      <c r="AZ1191" s="17">
        <v>10.032482459503491</v>
      </c>
      <c r="BA1191" s="22">
        <v>1508.9391465504818</v>
      </c>
      <c r="CU1191" t="e">
        <v>#N/A</v>
      </c>
      <c r="CV1191" t="e">
        <v>#N/A</v>
      </c>
    </row>
    <row r="1192" spans="1:100" x14ac:dyDescent="0.25">
      <c r="A1192">
        <v>3220</v>
      </c>
      <c r="B1192" t="s">
        <v>1586</v>
      </c>
      <c r="C1192" s="22">
        <v>3</v>
      </c>
      <c r="D1192" s="17">
        <v>4.7847011664706738</v>
      </c>
      <c r="E1192" s="17">
        <v>0</v>
      </c>
      <c r="F1192" s="17">
        <v>0.776008201544374</v>
      </c>
      <c r="G1192" s="17">
        <v>0.776008201544374</v>
      </c>
      <c r="H1192" s="17">
        <v>0.63403288017232984</v>
      </c>
      <c r="I1192" s="17">
        <v>0</v>
      </c>
      <c r="J1192" s="17">
        <v>38.041972810339779</v>
      </c>
      <c r="K1192" s="17">
        <v>0.63403288017232984</v>
      </c>
      <c r="L1192" s="17">
        <v>-1</v>
      </c>
      <c r="M1192" s="17">
        <v>-1</v>
      </c>
      <c r="N1192" s="17">
        <v>12.680657603446596</v>
      </c>
      <c r="O1192" s="17">
        <v>43.602682178354819</v>
      </c>
      <c r="P1192" s="17">
        <v>-0.24236314634837813</v>
      </c>
      <c r="Q1192" s="17">
        <v>-0.3677339687080145</v>
      </c>
      <c r="R1192" s="17">
        <v>-0.15244459750990005</v>
      </c>
      <c r="S1192" s="17">
        <v>0.33333333333333354</v>
      </c>
      <c r="T1192" s="17">
        <v>0.34651928946784821</v>
      </c>
      <c r="U1192" s="17">
        <v>0.14462248109328571</v>
      </c>
      <c r="V1192" s="17">
        <v>0</v>
      </c>
      <c r="W1192" s="17">
        <v>7.6176889488854895</v>
      </c>
      <c r="X1192" s="17">
        <v>0.6374956231365092</v>
      </c>
      <c r="Y1192" s="17">
        <v>-1</v>
      </c>
      <c r="Z1192" s="17">
        <v>-1</v>
      </c>
      <c r="AA1192" s="17">
        <v>32.584116266800265</v>
      </c>
      <c r="AB1192" s="17">
        <v>-2.0221396423740625E-2</v>
      </c>
      <c r="AC1192" s="17">
        <v>0.31481883142800859</v>
      </c>
      <c r="AD1192" s="17">
        <v>0.20778000330422622</v>
      </c>
      <c r="AE1192" s="17">
        <v>25.118871915424712</v>
      </c>
      <c r="AF1192" s="17">
        <v>0.53333333333333333</v>
      </c>
      <c r="AG1192" s="17">
        <v>-1</v>
      </c>
      <c r="AH1192" s="17">
        <v>-1</v>
      </c>
      <c r="AI1192" s="17">
        <v>0</v>
      </c>
      <c r="AJ1192" s="17">
        <v>0</v>
      </c>
      <c r="AK1192" s="17">
        <v>-6.2828045649938172E-2</v>
      </c>
      <c r="AL1192" s="17">
        <v>-2.6012353095599169E-2</v>
      </c>
      <c r="AM1192" s="17">
        <v>-7.0375165080631533E-2</v>
      </c>
      <c r="AN1192" s="17">
        <v>0.18133875815332637</v>
      </c>
      <c r="AO1192" s="17">
        <v>-2.0735193552654794</v>
      </c>
      <c r="AP1192" s="17">
        <v>4.4034071883551649</v>
      </c>
      <c r="AQ1192" s="17">
        <v>45.65966175922528</v>
      </c>
      <c r="AR1192" s="17">
        <v>0.8244751038944671</v>
      </c>
      <c r="AS1192" s="17">
        <v>1.2715285033088393</v>
      </c>
      <c r="AT1192" s="17">
        <v>-1</v>
      </c>
      <c r="AU1192" s="17">
        <v>-1</v>
      </c>
      <c r="AV1192" s="17">
        <v>0.62356360403447419</v>
      </c>
      <c r="AW1192" s="17">
        <v>80.590205633510323</v>
      </c>
      <c r="AX1192" s="17">
        <v>80.590205633510323</v>
      </c>
      <c r="AY1192" s="17">
        <v>0.20703169085785852</v>
      </c>
      <c r="AZ1192" s="17">
        <v>0.64695900084972524</v>
      </c>
      <c r="BA1192" s="22">
        <v>1438.1313453495238</v>
      </c>
      <c r="CU1192" t="e">
        <v>#N/A</v>
      </c>
      <c r="CV1192" t="e">
        <v>#N/A</v>
      </c>
    </row>
    <row r="1193" spans="1:100" x14ac:dyDescent="0.25">
      <c r="A1193">
        <v>3223</v>
      </c>
      <c r="B1193" t="s">
        <v>1587</v>
      </c>
      <c r="C1193" s="22">
        <v>3</v>
      </c>
      <c r="D1193" s="17">
        <v>5.3658225076363095</v>
      </c>
      <c r="E1193" s="17">
        <v>9.5317528727308747E-3</v>
      </c>
      <c r="F1193" s="17">
        <v>-0.96820660885140675</v>
      </c>
      <c r="G1193" s="17">
        <v>-0.96820660885140675</v>
      </c>
      <c r="H1193" s="17">
        <v>0.25980834908462708</v>
      </c>
      <c r="I1193" s="17">
        <v>0</v>
      </c>
      <c r="J1193" s="17">
        <v>15.58850094507762</v>
      </c>
      <c r="K1193" s="17">
        <v>0.25980834908462708</v>
      </c>
      <c r="L1193" s="17">
        <v>-0.99999999999999734</v>
      </c>
      <c r="M1193" s="17">
        <v>-0.99999999999999734</v>
      </c>
      <c r="N1193" s="17">
        <v>5.1961669816925431</v>
      </c>
      <c r="O1193" s="17">
        <v>19.986116843862522</v>
      </c>
      <c r="P1193" s="17">
        <v>0.13544065085284521</v>
      </c>
      <c r="Q1193" s="17">
        <v>3.0067016045514503</v>
      </c>
      <c r="R1193" s="17">
        <v>1.0459977711676458</v>
      </c>
      <c r="S1193" s="17">
        <v>0.33333333333333298</v>
      </c>
      <c r="T1193" s="17">
        <v>0.34547629584199752</v>
      </c>
      <c r="U1193" s="17">
        <v>0.36241362069364103</v>
      </c>
      <c r="V1193" s="17">
        <v>2.8779720745707265E-2</v>
      </c>
      <c r="W1193" s="17">
        <v>32.407784861202025</v>
      </c>
      <c r="X1193" s="17">
        <v>2.0534770498481736</v>
      </c>
      <c r="Y1193" s="17">
        <v>-0.99999999999999734</v>
      </c>
      <c r="Z1193" s="17">
        <v>-0.99999999999999734</v>
      </c>
      <c r="AA1193" s="17">
        <v>75.776068644420647</v>
      </c>
      <c r="AB1193" s="17">
        <v>0.29266047985827881</v>
      </c>
      <c r="AC1193" s="17">
        <v>0.3348088979557442</v>
      </c>
      <c r="AD1193" s="17">
        <v>0.2189763424269969</v>
      </c>
      <c r="AE1193" s="17">
        <v>42.322286012051002</v>
      </c>
      <c r="AF1193" s="17">
        <v>0.83333333333333337</v>
      </c>
      <c r="AG1193" s="17">
        <v>-0.99999999999999734</v>
      </c>
      <c r="AH1193" s="17">
        <v>-0.99999999999999734</v>
      </c>
      <c r="AI1193" s="17">
        <v>6.1312373487982505E-2</v>
      </c>
      <c r="AJ1193" s="17">
        <v>2.8779720745707265E-2</v>
      </c>
      <c r="AK1193" s="17">
        <v>-1.7098274204090335E-2</v>
      </c>
      <c r="AL1193" s="17">
        <v>-9.3033225483128007E-2</v>
      </c>
      <c r="AM1193" s="17">
        <v>0.2188328061458111</v>
      </c>
      <c r="AN1193" s="17">
        <v>8.9119562091885818E-2</v>
      </c>
      <c r="AO1193" s="17">
        <v>5.3853287826248222</v>
      </c>
      <c r="AP1193" s="17">
        <v>1.7628229248815059</v>
      </c>
      <c r="AQ1193" s="17">
        <v>47.996285806279673</v>
      </c>
      <c r="AR1193" s="17">
        <v>1.0700029706146774</v>
      </c>
      <c r="AS1193" s="17">
        <v>2.3132853989327997</v>
      </c>
      <c r="AT1193" s="17">
        <v>-0.99999999999999734</v>
      </c>
      <c r="AU1193" s="17">
        <v>-0.99999999999999734</v>
      </c>
      <c r="AV1193" s="17">
        <v>7.7791162316239601E-2</v>
      </c>
      <c r="AW1193" s="17">
        <v>97.525008413164784</v>
      </c>
      <c r="AX1193" s="17">
        <v>101.62922795749513</v>
      </c>
      <c r="AY1193" s="17">
        <v>0.14339006975621008</v>
      </c>
      <c r="AZ1193" s="17">
        <v>-13.492134813117222</v>
      </c>
      <c r="BA1193" s="22">
        <v>1413.6175052285694</v>
      </c>
      <c r="CU1193" t="e">
        <v>#N/A</v>
      </c>
      <c r="CV1193" t="e">
        <v>#N/A</v>
      </c>
    </row>
    <row r="1194" spans="1:100" x14ac:dyDescent="0.25">
      <c r="A1194">
        <v>3225</v>
      </c>
      <c r="B1194" t="s">
        <v>782</v>
      </c>
      <c r="C1194" s="22">
        <v>3</v>
      </c>
      <c r="D1194" s="17">
        <v>4.8940835945897119</v>
      </c>
      <c r="E1194" s="17">
        <v>0</v>
      </c>
      <c r="F1194" s="17">
        <v>0.53577064415955999</v>
      </c>
      <c r="G1194" s="17">
        <v>0.53577064415955999</v>
      </c>
      <c r="H1194" s="17">
        <v>-1.6902157928312157E-2</v>
      </c>
      <c r="I1194" s="17">
        <v>0</v>
      </c>
      <c r="J1194" s="17">
        <v>-1.0141294756987302</v>
      </c>
      <c r="K1194" s="17">
        <v>-1.6902157928312157E-2</v>
      </c>
      <c r="L1194" s="17">
        <v>-0.99999999999999889</v>
      </c>
      <c r="M1194" s="17">
        <v>-0.99999999999999889</v>
      </c>
      <c r="N1194" s="17">
        <v>-0.33804315856624312</v>
      </c>
      <c r="O1194" s="17">
        <v>4.415724763050541</v>
      </c>
      <c r="P1194" s="17">
        <v>-0.65209153103747497</v>
      </c>
      <c r="Q1194" s="17">
        <v>0.96489740461098217</v>
      </c>
      <c r="R1194" s="17">
        <v>0.12675015989576899</v>
      </c>
      <c r="S1194" s="17">
        <v>0.34801075185157343</v>
      </c>
      <c r="T1194" s="17">
        <v>0.30562294261365136</v>
      </c>
      <c r="U1194" s="17">
        <v>-0.118568788405642</v>
      </c>
      <c r="V1194" s="17">
        <v>0</v>
      </c>
      <c r="W1194" s="17">
        <v>22.078682559515798</v>
      </c>
      <c r="X1194" s="17">
        <v>0.27079825558700987</v>
      </c>
      <c r="Y1194" s="17">
        <v>-0.99999999999999889</v>
      </c>
      <c r="Z1194" s="17">
        <v>-0.99999999999999889</v>
      </c>
      <c r="AA1194" s="17">
        <v>50.798788083927455</v>
      </c>
      <c r="AB1194" s="17">
        <v>0.10705369457248151</v>
      </c>
      <c r="AC1194" s="17">
        <v>3.3092091200440044E-2</v>
      </c>
      <c r="AD1194" s="17">
        <v>0.43172132151739595</v>
      </c>
      <c r="AE1194" s="17">
        <v>28.593355364515865</v>
      </c>
      <c r="AF1194" s="17">
        <v>0.7</v>
      </c>
      <c r="AG1194" s="17">
        <v>-0.99999999999999889</v>
      </c>
      <c r="AH1194" s="17">
        <v>-0.99999999999999889</v>
      </c>
      <c r="AI1194" s="17">
        <v>-1.6475746905214288E-3</v>
      </c>
      <c r="AJ1194" s="17">
        <v>0</v>
      </c>
      <c r="AK1194" s="17">
        <v>-0.10738085423231333</v>
      </c>
      <c r="AL1194" s="17">
        <v>0.10500443742228679</v>
      </c>
      <c r="AM1194" s="17">
        <v>1.0878708555858181E-2</v>
      </c>
      <c r="AN1194" s="17">
        <v>-0.23524189632384712</v>
      </c>
      <c r="AO1194" s="17">
        <v>-0.26493655726511267</v>
      </c>
      <c r="AP1194" s="17">
        <v>-5.356025220984745</v>
      </c>
      <c r="AQ1194" s="17">
        <v>21.064553083817074</v>
      </c>
      <c r="AR1194" s="17">
        <v>0.53506490605958323</v>
      </c>
      <c r="AS1194" s="17">
        <v>0.25389609765869747</v>
      </c>
      <c r="AT1194" s="17">
        <v>-0.99999999999999889</v>
      </c>
      <c r="AU1194" s="17">
        <v>-0.99999999999999889</v>
      </c>
      <c r="AV1194" s="17">
        <v>0.66252080405532854</v>
      </c>
      <c r="AW1194" s="17">
        <v>49.858487625993241</v>
      </c>
      <c r="AX1194" s="17">
        <v>49.825536132182812</v>
      </c>
      <c r="AY1194" s="17">
        <v>0.15022635110651886</v>
      </c>
      <c r="AZ1194" s="17">
        <v>10.277850951289468</v>
      </c>
      <c r="BA1194" s="22">
        <v>1485.8350801026959</v>
      </c>
      <c r="CU1194" t="e">
        <v>#N/A</v>
      </c>
      <c r="CV1194" t="e">
        <v>#N/A</v>
      </c>
    </row>
    <row r="1195" spans="1:100" x14ac:dyDescent="0.25">
      <c r="A1195">
        <v>3229</v>
      </c>
      <c r="B1195" t="s">
        <v>1588</v>
      </c>
      <c r="C1195" s="22">
        <v>3</v>
      </c>
      <c r="D1195" s="17">
        <v>4.8453818526122774</v>
      </c>
      <c r="E1195" s="17">
        <v>-1.163901983763738E-2</v>
      </c>
      <c r="F1195" s="17">
        <v>0.11088307020910979</v>
      </c>
      <c r="G1195" s="17">
        <v>0.11088307020910979</v>
      </c>
      <c r="H1195" s="17">
        <v>0.5544906407514284</v>
      </c>
      <c r="I1195" s="17">
        <v>0</v>
      </c>
      <c r="J1195" s="17">
        <v>33.269438445085711</v>
      </c>
      <c r="K1195" s="17">
        <v>0.5544906407514284</v>
      </c>
      <c r="L1195" s="17">
        <v>-1.0000000000000007</v>
      </c>
      <c r="M1195" s="17">
        <v>-1.0000000000000007</v>
      </c>
      <c r="N1195" s="17">
        <v>11.089812815028575</v>
      </c>
      <c r="O1195" s="17">
        <v>38.225703367907116</v>
      </c>
      <c r="P1195" s="17">
        <v>0.18452791838754196</v>
      </c>
      <c r="Q1195" s="17">
        <v>1.052129237709569</v>
      </c>
      <c r="R1195" s="17">
        <v>0.42306558640976843</v>
      </c>
      <c r="S1195" s="17">
        <v>0.33333333333333365</v>
      </c>
      <c r="T1195" s="17">
        <v>0.33333333333333365</v>
      </c>
      <c r="U1195" s="17">
        <v>0.3827690696118658</v>
      </c>
      <c r="V1195" s="17">
        <v>9.0627396031853075E-2</v>
      </c>
      <c r="W1195" s="17">
        <v>23.422899662358294</v>
      </c>
      <c r="X1195" s="17">
        <v>2.1870166805538194</v>
      </c>
      <c r="Y1195" s="17">
        <v>-1.0000000000000007</v>
      </c>
      <c r="Z1195" s="17">
        <v>-1.0000000000000007</v>
      </c>
      <c r="AA1195" s="17">
        <v>63.261462088462999</v>
      </c>
      <c r="AB1195" s="17">
        <v>0.29123730876907589</v>
      </c>
      <c r="AC1195" s="17">
        <v>7.998060900189144E-2</v>
      </c>
      <c r="AD1195" s="17">
        <v>0.41709201902293108</v>
      </c>
      <c r="AE1195" s="17">
        <v>39.415496839694939</v>
      </c>
      <c r="AF1195" s="17">
        <v>0.78947368421052633</v>
      </c>
      <c r="AG1195" s="17">
        <v>-1.0000000000000007</v>
      </c>
      <c r="AH1195" s="17">
        <v>-1.0000000000000007</v>
      </c>
      <c r="AI1195" s="17">
        <v>2.5486803714848183E-2</v>
      </c>
      <c r="AJ1195" s="17">
        <v>9.0627396031853075E-2</v>
      </c>
      <c r="AK1195" s="17">
        <v>7.4089690296699151E-2</v>
      </c>
      <c r="AL1195" s="17">
        <v>-7.0917038337488567E-2</v>
      </c>
      <c r="AM1195" s="17">
        <v>-0.17753872075282534</v>
      </c>
      <c r="AN1195" s="17">
        <v>7.6121555855171594E-2</v>
      </c>
      <c r="AO1195" s="17">
        <v>-4.0680195673371404</v>
      </c>
      <c r="AP1195" s="17">
        <v>1.548453704691847</v>
      </c>
      <c r="AQ1195" s="17">
        <v>56.692338107444002</v>
      </c>
      <c r="AR1195" s="17">
        <v>1.140063132310386</v>
      </c>
      <c r="AS1195" s="17">
        <v>2.7415073213052481</v>
      </c>
      <c r="AT1195" s="17">
        <v>-1.0000000000000007</v>
      </c>
      <c r="AU1195" s="17">
        <v>-1.0000000000000007</v>
      </c>
      <c r="AV1195" s="17">
        <v>0.53394865661887769</v>
      </c>
      <c r="AW1195" s="17">
        <v>103.03561916106199</v>
      </c>
      <c r="AX1195" s="17">
        <v>112.60809483854423</v>
      </c>
      <c r="AY1195" s="17">
        <v>0.19324551880739849</v>
      </c>
      <c r="AZ1195" s="17">
        <v>1.7870475581109271</v>
      </c>
      <c r="BA1195" s="22">
        <v>1494.3838489320829</v>
      </c>
      <c r="CU1195" t="e">
        <v>#N/A</v>
      </c>
      <c r="CV1195" t="e">
        <v>#N/A</v>
      </c>
    </row>
    <row r="1196" spans="1:100" x14ac:dyDescent="0.25">
      <c r="A1196">
        <v>3230</v>
      </c>
      <c r="B1196" t="s">
        <v>1589</v>
      </c>
      <c r="C1196" s="22">
        <v>3</v>
      </c>
      <c r="D1196" s="17">
        <v>5.5034515674117195</v>
      </c>
      <c r="E1196" s="17">
        <v>0.72327857546190277</v>
      </c>
      <c r="F1196" s="17">
        <v>1.276759098994332</v>
      </c>
      <c r="G1196" s="17">
        <v>1.4910047285873818</v>
      </c>
      <c r="H1196" s="17">
        <v>0.66148620669760561</v>
      </c>
      <c r="I1196" s="17">
        <v>5.5897817813421579E-3</v>
      </c>
      <c r="J1196" s="17">
        <v>40.024559308736876</v>
      </c>
      <c r="K1196" s="17">
        <v>0.66707598847894778</v>
      </c>
      <c r="L1196" s="17">
        <v>-1</v>
      </c>
      <c r="M1196" s="17">
        <v>-1</v>
      </c>
      <c r="N1196" s="17">
        <v>13.34151976957895</v>
      </c>
      <c r="O1196" s="17">
        <v>47.019015604735962</v>
      </c>
      <c r="P1196" s="17">
        <v>18.079155653766701</v>
      </c>
      <c r="Q1196" s="17">
        <v>-1.8587455739885101</v>
      </c>
      <c r="R1196" s="17">
        <v>1.163746945651817</v>
      </c>
      <c r="S1196" s="17">
        <v>0.33333333333333354</v>
      </c>
      <c r="T1196" s="17">
        <v>0.33333333333333354</v>
      </c>
      <c r="U1196" s="17">
        <v>0.49835796216679257</v>
      </c>
      <c r="V1196" s="17">
        <v>-2.1404628667943369E-3</v>
      </c>
      <c r="W1196" s="17">
        <v>19.832327099508689</v>
      </c>
      <c r="X1196" s="17">
        <v>1.9801797496541218</v>
      </c>
      <c r="Y1196" s="17">
        <v>-1</v>
      </c>
      <c r="Z1196" s="17">
        <v>-1</v>
      </c>
      <c r="AA1196" s="17">
        <v>85.723448403788254</v>
      </c>
      <c r="AB1196" s="17">
        <v>0.24553635396077977</v>
      </c>
      <c r="AC1196" s="17">
        <v>0.50526723408846008</v>
      </c>
      <c r="AD1196" s="17">
        <v>0.54374389912331411</v>
      </c>
      <c r="AE1196" s="17">
        <v>64.727374358627699</v>
      </c>
      <c r="AF1196" s="17">
        <v>0.8125</v>
      </c>
      <c r="AG1196" s="17">
        <v>-1</v>
      </c>
      <c r="AH1196" s="17">
        <v>-1</v>
      </c>
      <c r="AI1196" s="17">
        <v>2.2084556926976681E-2</v>
      </c>
      <c r="AJ1196" s="17">
        <v>-2.1404628667943369E-3</v>
      </c>
      <c r="AK1196" s="17">
        <v>0.11986345429567846</v>
      </c>
      <c r="AL1196" s="17">
        <v>6.4517038447128014E-2</v>
      </c>
      <c r="AM1196" s="17">
        <v>-3.4003775935414447E-3</v>
      </c>
      <c r="AN1196" s="17">
        <v>2.5515724868677953E-2</v>
      </c>
      <c r="AO1196" s="17">
        <v>0.51430783163985549</v>
      </c>
      <c r="AP1196" s="17">
        <v>0.96047831395258854</v>
      </c>
      <c r="AQ1196" s="17">
        <v>59.856886408245558</v>
      </c>
      <c r="AR1196" s="17">
        <v>1.1628841659666651</v>
      </c>
      <c r="AS1196" s="17">
        <v>2.647255738133071</v>
      </c>
      <c r="AT1196" s="17">
        <v>-1</v>
      </c>
      <c r="AU1196" s="17">
        <v>-1</v>
      </c>
      <c r="AV1196" s="17">
        <v>2.6547516742391979</v>
      </c>
      <c r="AW1196" s="17">
        <v>133.70294232247676</v>
      </c>
      <c r="AX1196" s="17">
        <v>133.93058717433692</v>
      </c>
      <c r="AY1196" s="17">
        <v>0.45401077551412278</v>
      </c>
      <c r="AZ1196" s="17">
        <v>63.251843630444853</v>
      </c>
      <c r="BA1196" s="22">
        <v>1636.750536355743</v>
      </c>
      <c r="CU1196" t="e">
        <v>#N/A</v>
      </c>
      <c r="CV1196" t="e">
        <v>#N/A</v>
      </c>
    </row>
    <row r="1197" spans="1:100" x14ac:dyDescent="0.25">
      <c r="A1197">
        <v>3234</v>
      </c>
      <c r="B1197" t="s">
        <v>1590</v>
      </c>
      <c r="C1197" s="22">
        <v>3</v>
      </c>
      <c r="D1197" s="17">
        <v>4.6994933738067921</v>
      </c>
      <c r="E1197" s="17">
        <v>8.1244363001314934E-2</v>
      </c>
      <c r="F1197" s="17">
        <v>0.45406457789361399</v>
      </c>
      <c r="G1197" s="17">
        <v>0.4381156022899223</v>
      </c>
      <c r="H1197" s="17">
        <v>0.19042326495482034</v>
      </c>
      <c r="I1197" s="17">
        <v>0</v>
      </c>
      <c r="J1197" s="17">
        <v>11.425395897289215</v>
      </c>
      <c r="K1197" s="17">
        <v>0.19042326495482034</v>
      </c>
      <c r="L1197" s="17">
        <v>-1.000000000000002</v>
      </c>
      <c r="M1197" s="17">
        <v>-1.000000000000002</v>
      </c>
      <c r="N1197" s="17">
        <v>3.8084652990964063</v>
      </c>
      <c r="O1197" s="17">
        <v>16.563004873385918</v>
      </c>
      <c r="P1197" s="17">
        <v>0.42776833311491258</v>
      </c>
      <c r="Q1197" s="17">
        <v>1.1120335962239825</v>
      </c>
      <c r="R1197" s="17">
        <v>0.34129994295452992</v>
      </c>
      <c r="S1197" s="17">
        <v>0.33333333333333376</v>
      </c>
      <c r="T1197" s="17">
        <v>0.3453838550285227</v>
      </c>
      <c r="U1197" s="17">
        <v>0.39122625766375019</v>
      </c>
      <c r="V1197" s="17">
        <v>-1.1409774725702565E-2</v>
      </c>
      <c r="W1197" s="17">
        <v>34.724416253803355</v>
      </c>
      <c r="X1197" s="17">
        <v>1.9967908274030106</v>
      </c>
      <c r="Y1197" s="17">
        <v>-1.000000000000002</v>
      </c>
      <c r="Z1197" s="17">
        <v>-1.000000000000002</v>
      </c>
      <c r="AA1197" s="17">
        <v>62.731095438612414</v>
      </c>
      <c r="AB1197" s="17">
        <v>0.24246498702177216</v>
      </c>
      <c r="AC1197" s="17">
        <v>0.36422672762594127</v>
      </c>
      <c r="AD1197" s="17">
        <v>-5.33841298106233E-2</v>
      </c>
      <c r="AE1197" s="17">
        <v>27.665379241854506</v>
      </c>
      <c r="AF1197" s="17">
        <v>0.66666666666666663</v>
      </c>
      <c r="AG1197" s="17">
        <v>-1.000000000000002</v>
      </c>
      <c r="AH1197" s="17">
        <v>-1.000000000000002</v>
      </c>
      <c r="AI1197" s="17">
        <v>-0.12055179505845717</v>
      </c>
      <c r="AJ1197" s="17">
        <v>-1.1409774725702565E-2</v>
      </c>
      <c r="AK1197" s="17">
        <v>0.24006234380527752</v>
      </c>
      <c r="AL1197" s="17">
        <v>-8.6508150874369319E-2</v>
      </c>
      <c r="AM1197" s="17">
        <v>-0.17792803819225014</v>
      </c>
      <c r="AN1197" s="17">
        <v>-0.19820700699399849</v>
      </c>
      <c r="AO1197" s="17">
        <v>-3.2478892357798665</v>
      </c>
      <c r="AP1197" s="17">
        <v>-5.387715929221808</v>
      </c>
      <c r="AQ1197" s="17">
        <v>46.149812151092604</v>
      </c>
      <c r="AR1197" s="17">
        <v>1.0585336712999047</v>
      </c>
      <c r="AS1197" s="17">
        <v>2.187214092357832</v>
      </c>
      <c r="AT1197" s="17">
        <v>-1.000000000000002</v>
      </c>
      <c r="AU1197" s="17">
        <v>-1.000000000000002</v>
      </c>
      <c r="AV1197" s="17">
        <v>0.77941554524445189</v>
      </c>
      <c r="AW1197" s="17">
        <v>73.906384382776579</v>
      </c>
      <c r="AX1197" s="17">
        <v>70.354371009037166</v>
      </c>
      <c r="AY1197" s="17">
        <v>0.34990056275851028</v>
      </c>
      <c r="AZ1197" s="17">
        <v>10.055034309408429</v>
      </c>
      <c r="BA1197" s="22">
        <v>1433.6176239890265</v>
      </c>
      <c r="CU1197" t="e">
        <v>#N/A</v>
      </c>
      <c r="CV1197" t="e">
        <v>#N/A</v>
      </c>
    </row>
    <row r="1198" spans="1:100" x14ac:dyDescent="0.25">
      <c r="A1198">
        <v>3236</v>
      </c>
      <c r="B1198" t="s">
        <v>1591</v>
      </c>
      <c r="C1198" s="22">
        <v>3</v>
      </c>
      <c r="D1198" s="17">
        <v>3.7078367108150383</v>
      </c>
      <c r="E1198" s="17">
        <v>0.13995176365570239</v>
      </c>
      <c r="F1198" s="17">
        <v>-0.35792421688580955</v>
      </c>
      <c r="G1198" s="17">
        <v>-0.31298593925684437</v>
      </c>
      <c r="H1198" s="17">
        <v>8.1508614483424224E-2</v>
      </c>
      <c r="I1198" s="17">
        <v>0</v>
      </c>
      <c r="J1198" s="17">
        <v>4.8905168690054568</v>
      </c>
      <c r="K1198" s="17">
        <v>8.1508614483424224E-2</v>
      </c>
      <c r="L1198" s="17">
        <v>-0.99999999999999944</v>
      </c>
      <c r="M1198" s="17">
        <v>-0.99999999999999944</v>
      </c>
      <c r="N1198" s="17">
        <v>1.6301722896684852</v>
      </c>
      <c r="O1198" s="17">
        <v>8.2853676405636456</v>
      </c>
      <c r="P1198" s="17">
        <v>-0.22483975119463484</v>
      </c>
      <c r="Q1198" s="17">
        <v>1.3876216576924847</v>
      </c>
      <c r="R1198" s="17">
        <v>0.5046794831156306</v>
      </c>
      <c r="S1198" s="17">
        <v>0.3273140321655103</v>
      </c>
      <c r="T1198" s="17">
        <v>0.32499455184408665</v>
      </c>
      <c r="U1198" s="17">
        <v>0.26227104207125473</v>
      </c>
      <c r="V1198" s="17">
        <v>-2.608131937063881E-3</v>
      </c>
      <c r="W1198" s="17">
        <v>33.218515186414535</v>
      </c>
      <c r="X1198" s="17">
        <v>1.5973706874233775</v>
      </c>
      <c r="Y1198" s="17">
        <v>-0.99999999999999944</v>
      </c>
      <c r="Z1198" s="17">
        <v>-0.99999999999999944</v>
      </c>
      <c r="AA1198" s="17">
        <v>58.715074072094424</v>
      </c>
      <c r="AB1198" s="17">
        <v>-4.7602021549299989E-2</v>
      </c>
      <c r="AC1198" s="17">
        <v>0.36821549374402751</v>
      </c>
      <c r="AD1198" s="17">
        <v>0.17922411585655723</v>
      </c>
      <c r="AE1198" s="17">
        <v>24.991879402564216</v>
      </c>
      <c r="AF1198" s="17">
        <v>0.8571428571428571</v>
      </c>
      <c r="AG1198" s="17">
        <v>-0.99999999999999944</v>
      </c>
      <c r="AH1198" s="17">
        <v>-0.99999999999999944</v>
      </c>
      <c r="AI1198" s="17">
        <v>-5.819785034686463E-2</v>
      </c>
      <c r="AJ1198" s="17">
        <v>-2.608131937063881E-3</v>
      </c>
      <c r="AK1198" s="17">
        <v>4.8425670725283899E-2</v>
      </c>
      <c r="AL1198" s="17">
        <v>6.2032791432233191E-2</v>
      </c>
      <c r="AM1198" s="17">
        <v>0.25537430845687492</v>
      </c>
      <c r="AN1198" s="17">
        <v>0.61802672706925177</v>
      </c>
      <c r="AO1198" s="17">
        <v>6.6264860650482946</v>
      </c>
      <c r="AP1198" s="17">
        <v>15.760832133892457</v>
      </c>
      <c r="AQ1198" s="17">
        <v>38.109032055419995</v>
      </c>
      <c r="AR1198" s="17">
        <v>0.91197149414378786</v>
      </c>
      <c r="AS1198" s="17">
        <v>1.6788793019068027</v>
      </c>
      <c r="AT1198" s="17">
        <v>-0.99999999999999944</v>
      </c>
      <c r="AU1198" s="17">
        <v>-0.99999999999999944</v>
      </c>
      <c r="AV1198" s="17">
        <v>0.19169354385878626</v>
      </c>
      <c r="AW1198" s="17">
        <v>82.761273846550552</v>
      </c>
      <c r="AX1198" s="17">
        <v>81.336503645906916</v>
      </c>
      <c r="AY1198" s="17">
        <v>0.15893745174613522</v>
      </c>
      <c r="AZ1198" s="17">
        <v>6.7292292552479109</v>
      </c>
      <c r="BA1198" s="22">
        <v>1439.4329834723342</v>
      </c>
      <c r="CU1198" t="e">
        <v>#N/A</v>
      </c>
      <c r="CV1198" t="e">
        <v>#N/A</v>
      </c>
    </row>
    <row r="1199" spans="1:100" x14ac:dyDescent="0.25">
      <c r="A1199">
        <v>3238</v>
      </c>
      <c r="B1199" t="s">
        <v>1592</v>
      </c>
      <c r="C1199" s="22">
        <v>3</v>
      </c>
      <c r="D1199" s="17">
        <v>4.9012497508054125</v>
      </c>
      <c r="E1199" s="17">
        <v>-1.4199863627260655E-2</v>
      </c>
      <c r="F1199" s="17">
        <v>0.70189475159540127</v>
      </c>
      <c r="G1199" s="17">
        <v>0.70189475159540127</v>
      </c>
      <c r="H1199" s="17">
        <v>0.34826213940364714</v>
      </c>
      <c r="I1199" s="17">
        <v>0</v>
      </c>
      <c r="J1199" s="17">
        <v>20.895728364218833</v>
      </c>
      <c r="K1199" s="17">
        <v>0.34826213940364714</v>
      </c>
      <c r="L1199" s="17">
        <v>-0.99999999999999767</v>
      </c>
      <c r="M1199" s="17">
        <v>-0.99999999999999767</v>
      </c>
      <c r="N1199" s="17">
        <v>6.9652427880729428</v>
      </c>
      <c r="O1199" s="17">
        <v>26.498872866619639</v>
      </c>
      <c r="P1199" s="17">
        <v>-0.10461086212143156</v>
      </c>
      <c r="Q1199" s="17">
        <v>-0.13849016517934831</v>
      </c>
      <c r="R1199" s="17">
        <v>-0.1317233255714757</v>
      </c>
      <c r="S1199" s="17">
        <v>0.33333333333333265</v>
      </c>
      <c r="T1199" s="17">
        <v>0.33597187779204396</v>
      </c>
      <c r="U1199" s="17">
        <v>0.39480037353019359</v>
      </c>
      <c r="V1199" s="17">
        <v>0.71198905261855028</v>
      </c>
      <c r="W1199" s="17">
        <v>57.113299914818882</v>
      </c>
      <c r="X1199" s="17">
        <v>6.1748174260125159</v>
      </c>
      <c r="Y1199" s="17">
        <v>-0.99999999999999767</v>
      </c>
      <c r="Z1199" s="17">
        <v>-0.99999999999999767</v>
      </c>
      <c r="AA1199" s="17">
        <v>110.3344979062792</v>
      </c>
      <c r="AB1199" s="17">
        <v>0.36878462252545979</v>
      </c>
      <c r="AC1199" s="17">
        <v>0.27725008452092209</v>
      </c>
      <c r="AD1199" s="17">
        <v>0.42102371929425358</v>
      </c>
      <c r="AE1199" s="17">
        <v>53.352921317031743</v>
      </c>
      <c r="AF1199" s="17">
        <v>0.94736842105263153</v>
      </c>
      <c r="AG1199" s="17">
        <v>-0.99999999999999767</v>
      </c>
      <c r="AH1199" s="17">
        <v>-0.99999999999999767</v>
      </c>
      <c r="AI1199" s="17">
        <v>1.7353900840467062E-2</v>
      </c>
      <c r="AJ1199" s="17">
        <v>0.71198905261855028</v>
      </c>
      <c r="AK1199" s="17">
        <v>-3.1915515234723385E-2</v>
      </c>
      <c r="AL1199" s="17">
        <v>-1.129521965217868E-3</v>
      </c>
      <c r="AM1199" s="17">
        <v>3.8030322662038311E-2</v>
      </c>
      <c r="AN1199" s="17">
        <v>0.11081393079255059</v>
      </c>
      <c r="AO1199" s="17">
        <v>0.79118049037734006</v>
      </c>
      <c r="AP1199" s="17">
        <v>2.7647006599876778</v>
      </c>
      <c r="AQ1199" s="17">
        <v>78.009028279037821</v>
      </c>
      <c r="AR1199" s="17">
        <v>1.7760946372741193</v>
      </c>
      <c r="AS1199" s="17">
        <v>6.5230795654161664</v>
      </c>
      <c r="AT1199" s="17">
        <v>-0.99999999999999767</v>
      </c>
      <c r="AU1199" s="17">
        <v>-0.99999999999999767</v>
      </c>
      <c r="AV1199" s="17">
        <v>0.57017142602392401</v>
      </c>
      <c r="AW1199" s="17">
        <v>139.5980714328866</v>
      </c>
      <c r="AX1199" s="17">
        <v>211.14405471155104</v>
      </c>
      <c r="AY1199" s="17">
        <v>0.53929311744892194</v>
      </c>
      <c r="AZ1199" s="17">
        <v>37.041992474795173</v>
      </c>
      <c r="BA1199" s="22">
        <v>1642.5572324700586</v>
      </c>
      <c r="CU1199" t="e">
        <v>#N/A</v>
      </c>
      <c r="CV1199" t="e">
        <v>#N/A</v>
      </c>
    </row>
    <row r="1200" spans="1:100" x14ac:dyDescent="0.25">
      <c r="A1200">
        <v>3239</v>
      </c>
      <c r="B1200" t="s">
        <v>1593</v>
      </c>
      <c r="C1200" s="22">
        <v>3</v>
      </c>
      <c r="D1200" s="17">
        <v>5.5194158411125205</v>
      </c>
      <c r="E1200" s="17">
        <v>-0.44454507529387</v>
      </c>
      <c r="F1200" s="17">
        <v>0.16493458002532424</v>
      </c>
      <c r="G1200" s="17">
        <v>2.9326671123281516E-2</v>
      </c>
      <c r="H1200" s="17">
        <v>0.24800079799738695</v>
      </c>
      <c r="I1200" s="17">
        <v>9.7398662506737024E-2</v>
      </c>
      <c r="J1200" s="17">
        <v>20.723967630247451</v>
      </c>
      <c r="K1200" s="17">
        <v>0.34539946050412396</v>
      </c>
      <c r="L1200" s="17">
        <v>-1.0000000000000004</v>
      </c>
      <c r="M1200" s="17">
        <v>-1.0000000000000004</v>
      </c>
      <c r="N1200" s="17">
        <v>6.9079892100824809</v>
      </c>
      <c r="O1200" s="17">
        <v>26.272710142483248</v>
      </c>
      <c r="P1200" s="17">
        <v>0.35298767261157016</v>
      </c>
      <c r="Q1200" s="17">
        <v>3.5799743232546768E-2</v>
      </c>
      <c r="R1200" s="17">
        <v>1.626725963385901E-2</v>
      </c>
      <c r="S1200" s="17">
        <v>0.33333333333333343</v>
      </c>
      <c r="T1200" s="17">
        <v>0.33333333333333343</v>
      </c>
      <c r="U1200" s="17">
        <v>0.16009034615711612</v>
      </c>
      <c r="V1200" s="17">
        <v>-1.990447946715302E-2</v>
      </c>
      <c r="W1200" s="17">
        <v>18.458122914100251</v>
      </c>
      <c r="X1200" s="17">
        <v>0.84220171398808952</v>
      </c>
      <c r="Y1200" s="17">
        <v>-1.0000000000000004</v>
      </c>
      <c r="Z1200" s="17">
        <v>-1.0000000000000004</v>
      </c>
      <c r="AA1200" s="17">
        <v>34.082205700029022</v>
      </c>
      <c r="AB1200" s="17">
        <v>-7.4348411439474099E-2</v>
      </c>
      <c r="AC1200" s="17">
        <v>8.7699681038640412E-2</v>
      </c>
      <c r="AD1200" s="17">
        <v>0.29880504092673138</v>
      </c>
      <c r="AE1200" s="17">
        <v>15.607815526294891</v>
      </c>
      <c r="AF1200" s="17">
        <v>0.36842105263157893</v>
      </c>
      <c r="AG1200" s="17">
        <v>-1.0000000000000004</v>
      </c>
      <c r="AH1200" s="17">
        <v>-1.0000000000000004</v>
      </c>
      <c r="AI1200" s="17">
        <v>7.9321343840193948E-3</v>
      </c>
      <c r="AJ1200" s="17">
        <v>-1.990447946715302E-2</v>
      </c>
      <c r="AK1200" s="17">
        <v>0.12855279813813625</v>
      </c>
      <c r="AL1200" s="17">
        <v>-2.1348085844066556E-2</v>
      </c>
      <c r="AM1200" s="17">
        <v>-0.12399277534759774</v>
      </c>
      <c r="AN1200" s="17">
        <v>9.9906084485308327E-2</v>
      </c>
      <c r="AO1200" s="17">
        <v>-2.4570553929992629</v>
      </c>
      <c r="AP1200" s="17">
        <v>2.3909116829123751</v>
      </c>
      <c r="AQ1200" s="17">
        <v>39.182090544347687</v>
      </c>
      <c r="AR1200" s="17">
        <v>0.80685253335663043</v>
      </c>
      <c r="AS1200" s="17">
        <v>1.1876011744922137</v>
      </c>
      <c r="AT1200" s="17">
        <v>-1.0000000000000004</v>
      </c>
      <c r="AU1200" s="17">
        <v>-1.0000000000000004</v>
      </c>
      <c r="AV1200" s="17">
        <v>4.5593930757140688E-2</v>
      </c>
      <c r="AW1200" s="17">
        <v>62.745827525424652</v>
      </c>
      <c r="AX1200" s="17">
        <v>60.914022266389736</v>
      </c>
      <c r="AY1200" s="17">
        <v>0.25763351866541889</v>
      </c>
      <c r="AZ1200" s="17">
        <v>-3.2589629662432706</v>
      </c>
      <c r="BA1200" s="22">
        <v>1422.7962431993672</v>
      </c>
      <c r="CU1200" t="e">
        <v>#N/A</v>
      </c>
      <c r="CV1200" t="e">
        <v>#N/A</v>
      </c>
    </row>
    <row r="1201" spans="1:100" x14ac:dyDescent="0.25">
      <c r="A1201">
        <v>3240</v>
      </c>
      <c r="B1201" t="s">
        <v>1594</v>
      </c>
      <c r="C1201" s="22">
        <v>3</v>
      </c>
      <c r="D1201" s="17">
        <v>3.6570768140231213</v>
      </c>
      <c r="E1201" s="17">
        <v>-3.8311469519745719E-2</v>
      </c>
      <c r="F1201" s="17">
        <v>-0.22870895930996735</v>
      </c>
      <c r="G1201" s="17">
        <v>-0.24311433860848217</v>
      </c>
      <c r="H1201" s="17">
        <v>-1.5672904294716072E-2</v>
      </c>
      <c r="I1201" s="17">
        <v>0</v>
      </c>
      <c r="J1201" s="17">
        <v>-0.9403742576829619</v>
      </c>
      <c r="K1201" s="17">
        <v>-1.5672904294716072E-2</v>
      </c>
      <c r="L1201" s="17">
        <v>-1.0000000000000022</v>
      </c>
      <c r="M1201" s="17">
        <v>-1.0000000000000022</v>
      </c>
      <c r="N1201" s="17">
        <v>-0.31345808589432089</v>
      </c>
      <c r="O1201" s="17">
        <v>2.473588217731677</v>
      </c>
      <c r="P1201" s="17">
        <v>-0.54181650830451733</v>
      </c>
      <c r="Q1201" s="17">
        <v>-0.88598042586591208</v>
      </c>
      <c r="R1201" s="17">
        <v>-0.31675285035705386</v>
      </c>
      <c r="S1201" s="17">
        <v>0.33333333333333409</v>
      </c>
      <c r="T1201" s="17">
        <v>9.5130972696503113E-2</v>
      </c>
      <c r="U1201" s="17">
        <v>0.17521128266555208</v>
      </c>
      <c r="V1201" s="17">
        <v>0</v>
      </c>
      <c r="W1201" s="17">
        <v>24.773939719604201</v>
      </c>
      <c r="X1201" s="17">
        <v>0.89985685962918927</v>
      </c>
      <c r="Y1201" s="17">
        <v>-1.0000000000000022</v>
      </c>
      <c r="Z1201" s="17">
        <v>-1.0000000000000022</v>
      </c>
      <c r="AA1201" s="17">
        <v>4.1978319747397128</v>
      </c>
      <c r="AB1201" s="17">
        <v>-0.14470766436875271</v>
      </c>
      <c r="AC1201" s="17">
        <v>-8.2258317460127947E-2</v>
      </c>
      <c r="AD1201" s="17">
        <v>-0.17822111606126784</v>
      </c>
      <c r="AE1201" s="17">
        <v>-20.259354894507421</v>
      </c>
      <c r="AF1201" s="17">
        <v>0</v>
      </c>
      <c r="AG1201" s="17">
        <v>-1.0000000000000022</v>
      </c>
      <c r="AH1201" s="17">
        <v>-1.0000000000000022</v>
      </c>
      <c r="AI1201" s="17">
        <v>0</v>
      </c>
      <c r="AJ1201" s="17">
        <v>0</v>
      </c>
      <c r="AK1201" s="17">
        <v>0.1912710085743772</v>
      </c>
      <c r="AL1201" s="17">
        <v>3.5454705859436803E-2</v>
      </c>
      <c r="AM1201" s="17">
        <v>0.66621032593620422</v>
      </c>
      <c r="AN1201" s="17">
        <v>3.2800825407801507E-2</v>
      </c>
      <c r="AO1201" s="17">
        <v>17.611613191276987</v>
      </c>
      <c r="AP1201" s="17">
        <v>0.99729416449222208</v>
      </c>
      <c r="AQ1201" s="17">
        <v>23.83356546192125</v>
      </c>
      <c r="AR1201" s="17">
        <v>0.60367558869538962</v>
      </c>
      <c r="AS1201" s="17">
        <v>0.88418395533447258</v>
      </c>
      <c r="AT1201" s="17">
        <v>-1.0000000000000022</v>
      </c>
      <c r="AU1201" s="17">
        <v>-1.0000000000000022</v>
      </c>
      <c r="AV1201" s="17">
        <v>-0.559867188965536</v>
      </c>
      <c r="AW1201" s="17">
        <v>7.6687143569636191</v>
      </c>
      <c r="AX1201" s="17">
        <v>7.6687143569636191</v>
      </c>
      <c r="AY1201" s="17">
        <v>-0.10155183258956525</v>
      </c>
      <c r="AZ1201" s="17">
        <v>-89.618598339758577</v>
      </c>
      <c r="BA1201" s="22">
        <v>1273.5432740563326</v>
      </c>
      <c r="CU1201" t="e">
        <v>#N/A</v>
      </c>
      <c r="CV1201" t="e">
        <v>#N/A</v>
      </c>
    </row>
    <row r="1202" spans="1:100" x14ac:dyDescent="0.25">
      <c r="A1202">
        <v>3242</v>
      </c>
      <c r="B1202" t="s">
        <v>1595</v>
      </c>
      <c r="C1202" s="22">
        <v>3</v>
      </c>
      <c r="D1202" s="17">
        <v>4.1742479568744733</v>
      </c>
      <c r="E1202" s="17">
        <v>-0.28315019458101726</v>
      </c>
      <c r="F1202" s="17">
        <v>-0.22236795152457683</v>
      </c>
      <c r="G1202" s="17">
        <v>-0.30158491212129446</v>
      </c>
      <c r="H1202" s="17">
        <v>2.9611725884918186E-2</v>
      </c>
      <c r="I1202" s="17">
        <v>0</v>
      </c>
      <c r="J1202" s="17">
        <v>1.7767035530950896</v>
      </c>
      <c r="K1202" s="17">
        <v>2.9611725884918186E-2</v>
      </c>
      <c r="L1202" s="17">
        <v>-1.0000000000000013</v>
      </c>
      <c r="M1202" s="17">
        <v>-1.0000000000000013</v>
      </c>
      <c r="N1202" s="17">
        <v>0.59223451769836366</v>
      </c>
      <c r="O1202" s="17">
        <v>5.649366597848271</v>
      </c>
      <c r="P1202" s="17">
        <v>0.11482149345557965</v>
      </c>
      <c r="Q1202" s="17">
        <v>-0.41495687577124574</v>
      </c>
      <c r="R1202" s="17">
        <v>-0.2789048294963587</v>
      </c>
      <c r="S1202" s="17">
        <v>0.33333333333333381</v>
      </c>
      <c r="T1202" s="17">
        <v>0.33901782185822282</v>
      </c>
      <c r="U1202" s="17">
        <v>-5.6734531257228528E-2</v>
      </c>
      <c r="V1202" s="17">
        <v>-4.7909080006669144E-3</v>
      </c>
      <c r="W1202" s="17">
        <v>23.248559601949744</v>
      </c>
      <c r="X1202" s="17">
        <v>0.38834740595360029</v>
      </c>
      <c r="Y1202" s="17">
        <v>-1.0000000000000013</v>
      </c>
      <c r="Z1202" s="17">
        <v>-1.0000000000000013</v>
      </c>
      <c r="AA1202" s="17">
        <v>22.478561002531791</v>
      </c>
      <c r="AB1202" s="17">
        <v>0.15339488772479629</v>
      </c>
      <c r="AC1202" s="17">
        <v>-4.5566181427599085E-2</v>
      </c>
      <c r="AD1202" s="17">
        <v>-0.11765058169562909</v>
      </c>
      <c r="AE1202" s="17">
        <v>-0.49109376992159026</v>
      </c>
      <c r="AF1202" s="17">
        <v>0.25</v>
      </c>
      <c r="AG1202" s="17">
        <v>-1.0000000000000013</v>
      </c>
      <c r="AH1202" s="17">
        <v>-1.0000000000000013</v>
      </c>
      <c r="AI1202" s="17">
        <v>0</v>
      </c>
      <c r="AJ1202" s="17">
        <v>-4.7909080006669144E-3</v>
      </c>
      <c r="AK1202" s="17">
        <v>-6.8849992903553342E-2</v>
      </c>
      <c r="AL1202" s="17">
        <v>0.1238217617582708</v>
      </c>
      <c r="AM1202" s="17">
        <v>0.33806121395255367</v>
      </c>
      <c r="AN1202" s="17">
        <v>0.30840044936622846</v>
      </c>
      <c r="AO1202" s="17">
        <v>8.1072803842960734</v>
      </c>
      <c r="AP1202" s="17">
        <v>8.3291200429470607</v>
      </c>
      <c r="AQ1202" s="17">
        <v>25.025263155044811</v>
      </c>
      <c r="AR1202" s="17">
        <v>0.61082571593366142</v>
      </c>
      <c r="AS1202" s="17">
        <v>0.41795913183851857</v>
      </c>
      <c r="AT1202" s="17">
        <v>-1.0000000000000013</v>
      </c>
      <c r="AU1202" s="17">
        <v>-1.0000000000000013</v>
      </c>
      <c r="AV1202" s="17">
        <v>-0.58048974161765265</v>
      </c>
      <c r="AW1202" s="17">
        <v>36.457047643327137</v>
      </c>
      <c r="AX1202" s="17">
        <v>35.977956843260444</v>
      </c>
      <c r="AY1202" s="17">
        <v>2.682478102244347E-3</v>
      </c>
      <c r="AZ1202" s="17">
        <v>-41.06999407254704</v>
      </c>
      <c r="BA1202" s="22">
        <v>1378.3668049303587</v>
      </c>
      <c r="CU1202" t="e">
        <v>#N/A</v>
      </c>
      <c r="CV1202" t="e">
        <v>#N/A</v>
      </c>
    </row>
    <row r="1203" spans="1:100" x14ac:dyDescent="0.25">
      <c r="A1203">
        <v>3243</v>
      </c>
      <c r="B1203" t="s">
        <v>1596</v>
      </c>
      <c r="C1203" s="22">
        <v>3</v>
      </c>
      <c r="D1203" s="17">
        <v>4.1959161820786157</v>
      </c>
      <c r="E1203" s="17">
        <v>0</v>
      </c>
      <c r="F1203" s="17">
        <v>0.47131375530129016</v>
      </c>
      <c r="G1203" s="17">
        <v>0.47131375530129016</v>
      </c>
      <c r="H1203" s="17">
        <v>-9.8802274021927601E-3</v>
      </c>
      <c r="I1203" s="17">
        <v>0</v>
      </c>
      <c r="J1203" s="17">
        <v>-0.59281364413156468</v>
      </c>
      <c r="K1203" s="17">
        <v>-9.8802274021927601E-3</v>
      </c>
      <c r="L1203" s="17">
        <v>-1.0000000000000024</v>
      </c>
      <c r="M1203" s="17">
        <v>-1.0000000000000024</v>
      </c>
      <c r="N1203" s="17">
        <v>-0.19760454804385552</v>
      </c>
      <c r="O1203" s="17">
        <v>4.0744162932483361</v>
      </c>
      <c r="P1203" s="17">
        <v>1.5302143300274755</v>
      </c>
      <c r="Q1203" s="17">
        <v>-1.3392000759622966</v>
      </c>
      <c r="R1203" s="17">
        <v>-0.4761316568768022</v>
      </c>
      <c r="S1203" s="17">
        <v>0.32147241787624359</v>
      </c>
      <c r="T1203" s="17">
        <v>0.15892681155333227</v>
      </c>
      <c r="U1203" s="17">
        <v>9.9523467624295474E-3</v>
      </c>
      <c r="V1203" s="17">
        <v>0</v>
      </c>
      <c r="W1203" s="17">
        <v>20.009272143767916</v>
      </c>
      <c r="X1203" s="17">
        <v>0.45193746296703496</v>
      </c>
      <c r="Y1203" s="17">
        <v>-1.0000000000000024</v>
      </c>
      <c r="Z1203" s="17">
        <v>-1.0000000000000024</v>
      </c>
      <c r="AA1203" s="17">
        <v>28.196428557127291</v>
      </c>
      <c r="AB1203" s="17">
        <v>-4.0453734522754831E-2</v>
      </c>
      <c r="AC1203" s="17">
        <v>0.10539882971533632</v>
      </c>
      <c r="AD1203" s="17">
        <v>0.10832066621214195</v>
      </c>
      <c r="AE1203" s="17">
        <v>8.6632880702361597</v>
      </c>
      <c r="AF1203" s="17">
        <v>0.5</v>
      </c>
      <c r="AG1203" s="17">
        <v>-1.0000000000000024</v>
      </c>
      <c r="AH1203" s="17">
        <v>-1.0000000000000024</v>
      </c>
      <c r="AI1203" s="17">
        <v>-1.4891357158861657E-2</v>
      </c>
      <c r="AJ1203" s="17">
        <v>0</v>
      </c>
      <c r="AK1203" s="17">
        <v>0.11684792510584839</v>
      </c>
      <c r="AL1203" s="17">
        <v>1.3055391761045069E-2</v>
      </c>
      <c r="AM1203" s="17">
        <v>0.38055526196910089</v>
      </c>
      <c r="AN1203" s="17">
        <v>0.44058357016924182</v>
      </c>
      <c r="AO1203" s="17">
        <v>10.09812117475677</v>
      </c>
      <c r="AP1203" s="17">
        <v>11.079866213036276</v>
      </c>
      <c r="AQ1203" s="17">
        <v>19.416458499636352</v>
      </c>
      <c r="AR1203" s="17">
        <v>0.49035157619200531</v>
      </c>
      <c r="AS1203" s="17">
        <v>0.44205723556484222</v>
      </c>
      <c r="AT1203" s="17">
        <v>-1.0000000000000024</v>
      </c>
      <c r="AU1203" s="17">
        <v>-1.0000000000000024</v>
      </c>
      <c r="AV1203" s="17">
        <v>-4.8179015755123733E-3</v>
      </c>
      <c r="AW1203" s="17">
        <v>43.350711063411914</v>
      </c>
      <c r="AX1203" s="17">
        <v>43.05288392023467</v>
      </c>
      <c r="AY1203" s="17">
        <v>0.20480608819450086</v>
      </c>
      <c r="AZ1203" s="17">
        <v>-5.6746915055297906</v>
      </c>
      <c r="BA1203" s="22">
        <v>1426.7329458250833</v>
      </c>
      <c r="CU1203" t="e">
        <v>#N/A</v>
      </c>
      <c r="CV1203" t="e">
        <v>#N/A</v>
      </c>
    </row>
    <row r="1204" spans="1:100" x14ac:dyDescent="0.25">
      <c r="A1204">
        <v>3244</v>
      </c>
      <c r="B1204" t="s">
        <v>1597</v>
      </c>
      <c r="C1204" s="22">
        <v>3</v>
      </c>
      <c r="D1204" s="17">
        <v>5.4371324793817291</v>
      </c>
      <c r="E1204" s="17">
        <v>-7.233892741056366E-3</v>
      </c>
      <c r="F1204" s="17">
        <v>-0.23849694791650711</v>
      </c>
      <c r="G1204" s="17">
        <v>-0.23849694791650711</v>
      </c>
      <c r="H1204" s="17">
        <v>0.20072695391871057</v>
      </c>
      <c r="I1204" s="17">
        <v>0</v>
      </c>
      <c r="J1204" s="17">
        <v>12.043617235122639</v>
      </c>
      <c r="K1204" s="17">
        <v>0.20072695391871057</v>
      </c>
      <c r="L1204" s="17">
        <v>-1.0000000000000009</v>
      </c>
      <c r="M1204" s="17">
        <v>-1.0000000000000009</v>
      </c>
      <c r="N1204" s="17">
        <v>4.0145390783742139</v>
      </c>
      <c r="O1204" s="17">
        <v>17.242252766587846</v>
      </c>
      <c r="P1204" s="17">
        <v>0.27851082719308318</v>
      </c>
      <c r="Q1204" s="17">
        <v>-1.1535090414493194</v>
      </c>
      <c r="R1204" s="17">
        <v>-0.3234313028946792</v>
      </c>
      <c r="S1204" s="17">
        <v>0.3333333333333332</v>
      </c>
      <c r="T1204" s="17">
        <v>0.24154485981700349</v>
      </c>
      <c r="U1204" s="17">
        <v>0.15118639912133169</v>
      </c>
      <c r="V1204" s="17">
        <v>-6.417411300458635E-2</v>
      </c>
      <c r="W1204" s="17">
        <v>18.446541013934866</v>
      </c>
      <c r="X1204" s="17">
        <v>0.49075856998984169</v>
      </c>
      <c r="Y1204" s="17">
        <v>-1.0000000000000009</v>
      </c>
      <c r="Z1204" s="17">
        <v>-1.0000000000000009</v>
      </c>
      <c r="AA1204" s="17">
        <v>51.834646690325769</v>
      </c>
      <c r="AB1204" s="17">
        <v>0.11014022445275432</v>
      </c>
      <c r="AC1204" s="17">
        <v>0.28503187333125524</v>
      </c>
      <c r="AD1204" s="17">
        <v>0.2790586418017027</v>
      </c>
      <c r="AE1204" s="17">
        <v>33.711536979285597</v>
      </c>
      <c r="AF1204" s="17">
        <v>0.75</v>
      </c>
      <c r="AG1204" s="17">
        <v>-1.0000000000000009</v>
      </c>
      <c r="AH1204" s="17">
        <v>-1.0000000000000009</v>
      </c>
      <c r="AI1204" s="17">
        <v>-2.1246800876128884E-2</v>
      </c>
      <c r="AJ1204" s="17">
        <v>-6.417411300458635E-2</v>
      </c>
      <c r="AK1204" s="17">
        <v>0.14726875152219854</v>
      </c>
      <c r="AL1204" s="17">
        <v>-7.046637775869459E-2</v>
      </c>
      <c r="AM1204" s="17">
        <v>0.21630852902858999</v>
      </c>
      <c r="AN1204" s="17">
        <v>0.24317313596176893</v>
      </c>
      <c r="AO1204" s="17">
        <v>6.1440569833257435</v>
      </c>
      <c r="AP1204" s="17">
        <v>5.7269965102507552</v>
      </c>
      <c r="AQ1204" s="17">
        <v>30.490158249057504</v>
      </c>
      <c r="AR1204" s="17">
        <v>0.661890479267082</v>
      </c>
      <c r="AS1204" s="17">
        <v>0.69148552390855189</v>
      </c>
      <c r="AT1204" s="17">
        <v>-1.0000000000000009</v>
      </c>
      <c r="AU1204" s="17">
        <v>-1.0000000000000009</v>
      </c>
      <c r="AV1204" s="17">
        <v>-0.56192825081118603</v>
      </c>
      <c r="AW1204" s="17">
        <v>74.803895967164408</v>
      </c>
      <c r="AX1204" s="17">
        <v>67.9615486491832</v>
      </c>
      <c r="AY1204" s="17">
        <v>7.5620888987437407E-2</v>
      </c>
      <c r="AZ1204" s="17">
        <v>-12.512263624874969</v>
      </c>
      <c r="BA1204" s="22">
        <v>1413.9547536465875</v>
      </c>
      <c r="CU1204" t="e">
        <v>#N/A</v>
      </c>
      <c r="CV1204" t="e">
        <v>#N/A</v>
      </c>
    </row>
    <row r="1205" spans="1:100" x14ac:dyDescent="0.25">
      <c r="A1205">
        <v>3245</v>
      </c>
      <c r="B1205" t="s">
        <v>1598</v>
      </c>
      <c r="C1205" s="22">
        <v>3</v>
      </c>
      <c r="D1205" s="17">
        <v>5.3855493380815593</v>
      </c>
      <c r="E1205" s="17">
        <v>0.52967794394273959</v>
      </c>
      <c r="F1205" s="17">
        <v>0.53452448625577298</v>
      </c>
      <c r="G1205" s="17">
        <v>0.6881819142508534</v>
      </c>
      <c r="H1205" s="17">
        <v>0.29373576161649545</v>
      </c>
      <c r="I1205" s="17">
        <v>-1.538377250016381E-2</v>
      </c>
      <c r="J1205" s="17">
        <v>16.701119346979901</v>
      </c>
      <c r="K1205" s="17">
        <v>0.27835198911633158</v>
      </c>
      <c r="L1205" s="17">
        <v>-1.0000000000000007</v>
      </c>
      <c r="M1205" s="17">
        <v>-1.0000000000000007</v>
      </c>
      <c r="N1205" s="17">
        <v>5.5670397823266295</v>
      </c>
      <c r="O1205" s="17">
        <v>22.774850599312309</v>
      </c>
      <c r="P1205" s="17">
        <v>-1.0620685531161578</v>
      </c>
      <c r="Q1205" s="17">
        <v>1.9530464989079706</v>
      </c>
      <c r="R1205" s="17">
        <v>0.43116087829597866</v>
      </c>
      <c r="S1205" s="17">
        <v>0.3333333333333337</v>
      </c>
      <c r="T1205" s="17">
        <v>0.3333333333333337</v>
      </c>
      <c r="U1205" s="17">
        <v>0.49946496814231156</v>
      </c>
      <c r="V1205" s="17">
        <v>0.13895584513269593</v>
      </c>
      <c r="W1205" s="17">
        <v>41.069419633013744</v>
      </c>
      <c r="X1205" s="17">
        <v>3.2199096209157574</v>
      </c>
      <c r="Y1205" s="17">
        <v>-1.0000000000000007</v>
      </c>
      <c r="Z1205" s="17">
        <v>-1.0000000000000007</v>
      </c>
      <c r="AA1205" s="17">
        <v>74.206671158829892</v>
      </c>
      <c r="AB1205" s="17">
        <v>7.7317595501695785E-2</v>
      </c>
      <c r="AC1205" s="17">
        <v>0.27649940361113551</v>
      </c>
      <c r="AD1205" s="17">
        <v>0.3003048138375724</v>
      </c>
      <c r="AE1205" s="17">
        <v>32.706090647520185</v>
      </c>
      <c r="AF1205" s="17">
        <v>0.73684210526315785</v>
      </c>
      <c r="AG1205" s="17">
        <v>-1.0000000000000007</v>
      </c>
      <c r="AH1205" s="17">
        <v>-1.0000000000000007</v>
      </c>
      <c r="AI1205" s="17">
        <v>3.2495362356477431E-2</v>
      </c>
      <c r="AJ1205" s="17">
        <v>0.13895584513269593</v>
      </c>
      <c r="AK1205" s="17">
        <v>4.0586479435107091E-2</v>
      </c>
      <c r="AL1205" s="17">
        <v>0.21158499180390705</v>
      </c>
      <c r="AM1205" s="17">
        <v>-6.3058614092346615E-2</v>
      </c>
      <c r="AN1205" s="17">
        <v>0.20802446293983773</v>
      </c>
      <c r="AO1205" s="17">
        <v>-1.3735329551331303</v>
      </c>
      <c r="AP1205" s="17">
        <v>6.2585365325154818</v>
      </c>
      <c r="AQ1205" s="17">
        <v>57.770538979993617</v>
      </c>
      <c r="AR1205" s="17">
        <v>1.3050874799416752</v>
      </c>
      <c r="AS1205" s="17">
        <v>3.49826161003209</v>
      </c>
      <c r="AT1205" s="17">
        <v>-1.0000000000000007</v>
      </c>
      <c r="AU1205" s="17">
        <v>-1.0000000000000007</v>
      </c>
      <c r="AV1205" s="17">
        <v>1.1193427925468318</v>
      </c>
      <c r="AW1205" s="17">
        <v>103.2400582906577</v>
      </c>
      <c r="AX1205" s="17">
        <v>117.78555005105683</v>
      </c>
      <c r="AY1205" s="17">
        <v>0.31262426123097115</v>
      </c>
      <c r="AZ1205" s="17">
        <v>39.723979311960214</v>
      </c>
      <c r="BA1205" s="22">
        <v>1541.0896877271005</v>
      </c>
      <c r="CU1205" t="e">
        <v>#N/A</v>
      </c>
      <c r="CV1205" t="e">
        <v>#N/A</v>
      </c>
    </row>
    <row r="1206" spans="1:100" x14ac:dyDescent="0.25">
      <c r="A1206">
        <v>3247</v>
      </c>
      <c r="B1206" t="s">
        <v>1599</v>
      </c>
      <c r="C1206" s="22">
        <v>3</v>
      </c>
      <c r="D1206" s="17">
        <v>5.5915286367569363</v>
      </c>
      <c r="E1206" s="17">
        <v>0</v>
      </c>
      <c r="F1206" s="17">
        <v>0.64737148250681209</v>
      </c>
      <c r="G1206" s="17">
        <v>0.64737148250681209</v>
      </c>
      <c r="H1206" s="17">
        <v>7.5639417639212683E-2</v>
      </c>
      <c r="I1206" s="17">
        <v>0</v>
      </c>
      <c r="J1206" s="17">
        <v>4.5383650583527597</v>
      </c>
      <c r="K1206" s="17">
        <v>7.5639417639212683E-2</v>
      </c>
      <c r="L1206" s="17">
        <v>-1.0000000000000004</v>
      </c>
      <c r="M1206" s="17">
        <v>-1.0000000000000004</v>
      </c>
      <c r="N1206" s="17">
        <v>1.5127883527842538</v>
      </c>
      <c r="O1206" s="17">
        <v>10.777265177616499</v>
      </c>
      <c r="P1206" s="17">
        <v>0.8572054427786604</v>
      </c>
      <c r="Q1206" s="17">
        <v>1.8895160808837505E-2</v>
      </c>
      <c r="R1206" s="17">
        <v>4.0531962259931255E-3</v>
      </c>
      <c r="S1206" s="17">
        <v>0.33333333333333337</v>
      </c>
      <c r="T1206" s="17">
        <v>0.35698443920697376</v>
      </c>
      <c r="U1206" s="17">
        <v>-1.9537978258123444E-2</v>
      </c>
      <c r="V1206" s="17">
        <v>0</v>
      </c>
      <c r="W1206" s="17">
        <v>23.805615065718836</v>
      </c>
      <c r="X1206" s="17">
        <v>0.53307436124491114</v>
      </c>
      <c r="Y1206" s="17">
        <v>-1.0000000000000004</v>
      </c>
      <c r="Z1206" s="17">
        <v>-1.0000000000000004</v>
      </c>
      <c r="AA1206" s="17">
        <v>55.75361063590173</v>
      </c>
      <c r="AB1206" s="17">
        <v>0.28585022231802593</v>
      </c>
      <c r="AC1206" s="17">
        <v>0.1649216209163189</v>
      </c>
      <c r="AD1206" s="17">
        <v>0.18810700424479293</v>
      </c>
      <c r="AE1206" s="17">
        <v>31.943942373956897</v>
      </c>
      <c r="AF1206" s="17">
        <v>0.63636363636363635</v>
      </c>
      <c r="AG1206" s="17">
        <v>-1.0000000000000004</v>
      </c>
      <c r="AH1206" s="17">
        <v>-1.0000000000000004</v>
      </c>
      <c r="AI1206" s="17">
        <v>0</v>
      </c>
      <c r="AJ1206" s="17">
        <v>0</v>
      </c>
      <c r="AK1206" s="17">
        <v>0.26132108980312163</v>
      </c>
      <c r="AL1206" s="17">
        <v>0.85806589675920386</v>
      </c>
      <c r="AM1206" s="17">
        <v>-7.54957191207049E-3</v>
      </c>
      <c r="AN1206" s="17">
        <v>-5.3979328275914042E-2</v>
      </c>
      <c r="AO1206" s="17">
        <v>1.1178661512138441</v>
      </c>
      <c r="AP1206" s="17">
        <v>2.940846276898168</v>
      </c>
      <c r="AQ1206" s="17">
        <v>28.343980124071617</v>
      </c>
      <c r="AR1206" s="17">
        <v>0.67077979428218326</v>
      </c>
      <c r="AS1206" s="17">
        <v>0.60871377888412326</v>
      </c>
      <c r="AT1206" s="17">
        <v>-1.0000000000000004</v>
      </c>
      <c r="AU1206" s="17">
        <v>-1.0000000000000004</v>
      </c>
      <c r="AV1206" s="17">
        <v>0.6514246787328053</v>
      </c>
      <c r="AW1206" s="17">
        <v>69.471722090416463</v>
      </c>
      <c r="AX1206" s="17">
        <v>69.471722090416463</v>
      </c>
      <c r="AY1206" s="17">
        <v>0.26213566087127171</v>
      </c>
      <c r="AZ1206" s="17">
        <v>3.5333485957961597</v>
      </c>
      <c r="BA1206" s="22">
        <v>1487.8985074865598</v>
      </c>
      <c r="CU1206" t="e">
        <v>#N/A</v>
      </c>
      <c r="CV1206" t="e">
        <v>#N/A</v>
      </c>
    </row>
    <row r="1207" spans="1:100" x14ac:dyDescent="0.25">
      <c r="A1207">
        <v>3250</v>
      </c>
      <c r="B1207" t="s">
        <v>1600</v>
      </c>
      <c r="C1207" s="22">
        <v>3</v>
      </c>
      <c r="D1207" s="17">
        <v>3.7806381788422989</v>
      </c>
      <c r="E1207" s="17">
        <v>-0.42941142996329601</v>
      </c>
      <c r="F1207" s="17">
        <v>0.5371177898665942</v>
      </c>
      <c r="G1207" s="17">
        <v>0.40874439469696761</v>
      </c>
      <c r="H1207" s="17">
        <v>-0.11674406323976173</v>
      </c>
      <c r="I1207" s="17">
        <v>-4.8360633482710065E-3</v>
      </c>
      <c r="J1207" s="17">
        <v>-7.2948075952819647</v>
      </c>
      <c r="K1207" s="17">
        <v>-0.12158012658803276</v>
      </c>
      <c r="L1207" s="17">
        <v>-0.99999999999999956</v>
      </c>
      <c r="M1207" s="17">
        <v>-0.99999999999999956</v>
      </c>
      <c r="N1207" s="17">
        <v>-2.4316025317606567</v>
      </c>
      <c r="O1207" s="17">
        <v>-3.1054250217426986</v>
      </c>
      <c r="P1207" s="17">
        <v>-1.7645360833749628</v>
      </c>
      <c r="Q1207" s="17">
        <v>3.0957090070406035</v>
      </c>
      <c r="R1207" s="17">
        <v>0.83296179345131371</v>
      </c>
      <c r="S1207" s="17">
        <v>0.33333333333333331</v>
      </c>
      <c r="T1207" s="17">
        <v>0.33333333333333331</v>
      </c>
      <c r="U1207" s="17">
        <v>0.13147245351812648</v>
      </c>
      <c r="V1207" s="17">
        <v>-4.7492354929716651E-2</v>
      </c>
      <c r="W1207" s="17">
        <v>34.889075673724363</v>
      </c>
      <c r="X1207" s="17">
        <v>1.0291824777489051</v>
      </c>
      <c r="Y1207" s="17">
        <v>-0.99999999999999956</v>
      </c>
      <c r="Z1207" s="17">
        <v>-0.99999999999999956</v>
      </c>
      <c r="AA1207" s="17">
        <v>63.581227284939722</v>
      </c>
      <c r="AB1207" s="17">
        <v>-3.6226888308599513E-2</v>
      </c>
      <c r="AC1207" s="17">
        <v>0.49727095407797028</v>
      </c>
      <c r="AD1207" s="17">
        <v>9.6139730585910882E-2</v>
      </c>
      <c r="AE1207" s="17">
        <v>27.859189817764062</v>
      </c>
      <c r="AF1207" s="17">
        <v>0.69230769230769229</v>
      </c>
      <c r="AG1207" s="17">
        <v>-0.99999999999999956</v>
      </c>
      <c r="AH1207" s="17">
        <v>-0.99999999999999956</v>
      </c>
      <c r="AI1207" s="17">
        <v>3.7286253940117621E-2</v>
      </c>
      <c r="AJ1207" s="17">
        <v>-4.7492354929716651E-2</v>
      </c>
      <c r="AK1207" s="17">
        <v>0.13597228101505979</v>
      </c>
      <c r="AL1207" s="17">
        <v>-6.4313857527163454E-2</v>
      </c>
      <c r="AM1207" s="17">
        <v>0.44640095950324932</v>
      </c>
      <c r="AN1207" s="17">
        <v>-7.118623093449368E-2</v>
      </c>
      <c r="AO1207" s="17">
        <v>11.839885392656532</v>
      </c>
      <c r="AP1207" s="17">
        <v>-2.1012250609981589</v>
      </c>
      <c r="AQ1207" s="17">
        <v>27.594268078442408</v>
      </c>
      <c r="AR1207" s="17">
        <v>0.75064676525507645</v>
      </c>
      <c r="AS1207" s="17">
        <v>0.90760235116087273</v>
      </c>
      <c r="AT1207" s="17">
        <v>-0.99999999999999956</v>
      </c>
      <c r="AU1207" s="17">
        <v>-0.99999999999999956</v>
      </c>
      <c r="AV1207" s="17">
        <v>1.2417061881482814</v>
      </c>
      <c r="AW1207" s="17">
        <v>58.374577202198893</v>
      </c>
      <c r="AX1207" s="17">
        <v>54.371066788029601</v>
      </c>
      <c r="AY1207" s="17">
        <v>3.8129022786298275E-2</v>
      </c>
      <c r="AZ1207" s="17">
        <v>-43.073567306325032</v>
      </c>
      <c r="BA1207" s="22">
        <v>1349.1067122461911</v>
      </c>
      <c r="CU1207" t="e">
        <v>#N/A</v>
      </c>
      <c r="CV1207" t="e">
        <v>#N/A</v>
      </c>
    </row>
    <row r="1208" spans="1:100" x14ac:dyDescent="0.25">
      <c r="A1208">
        <v>3255</v>
      </c>
      <c r="B1208" t="s">
        <v>1601</v>
      </c>
      <c r="C1208" s="22">
        <v>3</v>
      </c>
      <c r="D1208" s="17">
        <v>5.5413385611923438</v>
      </c>
      <c r="E1208" s="17">
        <v>0</v>
      </c>
      <c r="F1208" s="17">
        <v>-0.28470745650809504</v>
      </c>
      <c r="G1208" s="17">
        <v>-0.28470745650809504</v>
      </c>
      <c r="H1208" s="17">
        <v>0.22051903148748797</v>
      </c>
      <c r="I1208" s="17">
        <v>0</v>
      </c>
      <c r="J1208" s="17">
        <v>13.231141889249283</v>
      </c>
      <c r="K1208" s="17">
        <v>0.22051903148748797</v>
      </c>
      <c r="L1208" s="17">
        <v>-1.0000000000000009</v>
      </c>
      <c r="M1208" s="17">
        <v>-1.0000000000000009</v>
      </c>
      <c r="N1208" s="17">
        <v>4.4103806297497599</v>
      </c>
      <c r="O1208" s="17">
        <v>18.487772993933522</v>
      </c>
      <c r="P1208" s="17">
        <v>17.425782384109819</v>
      </c>
      <c r="Q1208" s="17">
        <v>-0.70343722719614399</v>
      </c>
      <c r="R1208" s="17">
        <v>1.5168345565949466</v>
      </c>
      <c r="S1208" s="17">
        <v>0.33333333333333381</v>
      </c>
      <c r="T1208" s="17">
        <v>0.38967752081485085</v>
      </c>
      <c r="U1208" s="17">
        <v>0.60939363364946264</v>
      </c>
      <c r="V1208" s="17">
        <v>0.28369122541086234</v>
      </c>
      <c r="W1208" s="17">
        <v>55.823067268840852</v>
      </c>
      <c r="X1208" s="17">
        <v>4.6836456050579187</v>
      </c>
      <c r="Y1208" s="17">
        <v>-1.0000000000000009</v>
      </c>
      <c r="Z1208" s="17">
        <v>-1.0000000000000009</v>
      </c>
      <c r="AA1208" s="17">
        <v>116.85075659754034</v>
      </c>
      <c r="AB1208" s="17">
        <v>0.35113049767462617</v>
      </c>
      <c r="AC1208" s="17">
        <v>0.51736961035001872</v>
      </c>
      <c r="AD1208" s="17">
        <v>0.32171698741744487</v>
      </c>
      <c r="AE1208" s="17">
        <v>59.51085477210448</v>
      </c>
      <c r="AF1208" s="17">
        <v>0.94444444444444442</v>
      </c>
      <c r="AG1208" s="17">
        <v>-1.0000000000000009</v>
      </c>
      <c r="AH1208" s="17">
        <v>-1.0000000000000009</v>
      </c>
      <c r="AI1208" s="17">
        <v>-6.8845263536781547E-3</v>
      </c>
      <c r="AJ1208" s="17">
        <v>0.28369122541086234</v>
      </c>
      <c r="AK1208" s="17">
        <v>0.28778859337904861</v>
      </c>
      <c r="AL1208" s="17">
        <v>-0.19535983281085736</v>
      </c>
      <c r="AM1208" s="17">
        <v>-0.16390533682536171</v>
      </c>
      <c r="AN1208" s="17">
        <v>-5.8485591331856671E-3</v>
      </c>
      <c r="AO1208" s="17">
        <v>-2.6586904537388003</v>
      </c>
      <c r="AP1208" s="17">
        <v>-1.1230131423839291</v>
      </c>
      <c r="AQ1208" s="17">
        <v>69.054209158090117</v>
      </c>
      <c r="AR1208" s="17">
        <v>1.6160957132085094</v>
      </c>
      <c r="AS1208" s="17">
        <v>4.9041646365454072</v>
      </c>
      <c r="AT1208" s="17">
        <v>-1.0000000000000009</v>
      </c>
      <c r="AU1208" s="17">
        <v>-1.0000000000000009</v>
      </c>
      <c r="AV1208" s="17">
        <v>1.2321271000868517</v>
      </c>
      <c r="AW1208" s="17">
        <v>134.21551644908993</v>
      </c>
      <c r="AX1208" s="17">
        <v>162.44694846310256</v>
      </c>
      <c r="AY1208" s="17">
        <v>0.49224970001987994</v>
      </c>
      <c r="AZ1208" s="17">
        <v>57.47991943412967</v>
      </c>
      <c r="BA1208" s="22">
        <v>1670.7908007525507</v>
      </c>
      <c r="CU1208" t="e">
        <v>#N/A</v>
      </c>
      <c r="CV1208" t="e">
        <v>#N/A</v>
      </c>
    </row>
    <row r="1209" spans="1:100" x14ac:dyDescent="0.25">
      <c r="A1209">
        <v>3256</v>
      </c>
      <c r="B1209" t="s">
        <v>1602</v>
      </c>
      <c r="C1209" s="22">
        <v>3</v>
      </c>
      <c r="D1209" s="17">
        <v>3.6233237452449747</v>
      </c>
      <c r="E1209" s="17">
        <v>0.25482021929320009</v>
      </c>
      <c r="F1209" s="17">
        <v>2.6737588775545107E-2</v>
      </c>
      <c r="G1209" s="17">
        <v>0.10579122685155293</v>
      </c>
      <c r="H1209" s="17">
        <v>0.44821438063201202</v>
      </c>
      <c r="I1209" s="17">
        <v>7.9362597361414475E-2</v>
      </c>
      <c r="J1209" s="17">
        <v>31.654618679605591</v>
      </c>
      <c r="K1209" s="17">
        <v>0.52757697799342662</v>
      </c>
      <c r="L1209" s="17">
        <v>-1.0000000000000004</v>
      </c>
      <c r="M1209" s="17">
        <v>-1.0000000000000004</v>
      </c>
      <c r="N1209" s="17">
        <v>10.551539559868528</v>
      </c>
      <c r="O1209" s="17">
        <v>35.383733651702137</v>
      </c>
      <c r="P1209" s="17">
        <v>-0.17919848493451571</v>
      </c>
      <c r="Q1209" s="17">
        <v>-9.6333241692333482E-2</v>
      </c>
      <c r="R1209" s="17">
        <v>-2.5630799079901116E-2</v>
      </c>
      <c r="S1209" s="17">
        <v>0.33333333333333359</v>
      </c>
      <c r="T1209" s="17">
        <v>0.33333333333333359</v>
      </c>
      <c r="U1209" s="17">
        <v>0.52959232029987546</v>
      </c>
      <c r="V1209" s="17">
        <v>-3.2371213396192186E-2</v>
      </c>
      <c r="W1209" s="17">
        <v>25.452431823076964</v>
      </c>
      <c r="X1209" s="17">
        <v>2.0632316894955891</v>
      </c>
      <c r="Y1209" s="17">
        <v>-1.0000000000000004</v>
      </c>
      <c r="Z1209" s="17">
        <v>-1.0000000000000004</v>
      </c>
      <c r="AA1209" s="17">
        <v>62.606779460888617</v>
      </c>
      <c r="AB1209" s="17">
        <v>3.3127978367609653E-2</v>
      </c>
      <c r="AC1209" s="17">
        <v>0.18920648770623921</v>
      </c>
      <c r="AD1209" s="17">
        <v>0.52126510266398285</v>
      </c>
      <c r="AE1209" s="17">
        <v>37.179978436891595</v>
      </c>
      <c r="AF1209" s="17">
        <v>0.84615384615384615</v>
      </c>
      <c r="AG1209" s="17">
        <v>-1.0000000000000004</v>
      </c>
      <c r="AH1209" s="17">
        <v>-1.0000000000000004</v>
      </c>
      <c r="AI1209" s="17">
        <v>3.9854851327808527E-4</v>
      </c>
      <c r="AJ1209" s="17">
        <v>-3.2371213396192186E-2</v>
      </c>
      <c r="AK1209" s="17">
        <v>-4.0452763025110708E-2</v>
      </c>
      <c r="AL1209" s="17">
        <v>0.20192675464770926</v>
      </c>
      <c r="AM1209" s="17">
        <v>3.6386711515289258E-2</v>
      </c>
      <c r="AN1209" s="17">
        <v>5.6234573687536121E-2</v>
      </c>
      <c r="AO1209" s="17">
        <v>0.70740397275667777</v>
      </c>
      <c r="AP1209" s="17">
        <v>2.4154981154269501</v>
      </c>
      <c r="AQ1209" s="17">
        <v>57.107050502682569</v>
      </c>
      <c r="AR1209" s="17">
        <v>1.1638877735703506</v>
      </c>
      <c r="AS1209" s="17">
        <v>2.5908086674890152</v>
      </c>
      <c r="AT1209" s="17">
        <v>-1.0000000000000004</v>
      </c>
      <c r="AU1209" s="17">
        <v>-1.0000000000000004</v>
      </c>
      <c r="AV1209" s="17">
        <v>8.016042777165161E-2</v>
      </c>
      <c r="AW1209" s="17">
        <v>100.40601122801775</v>
      </c>
      <c r="AX1209" s="17">
        <v>97.176860858664043</v>
      </c>
      <c r="AY1209" s="17">
        <v>0.46126902337618519</v>
      </c>
      <c r="AZ1209" s="17">
        <v>15.675548731187021</v>
      </c>
      <c r="BA1209" s="22">
        <v>1609.6472306356231</v>
      </c>
      <c r="CU1209" t="e">
        <v>#N/A</v>
      </c>
      <c r="CV1209" t="e">
        <v>#N/A</v>
      </c>
    </row>
    <row r="1210" spans="1:100" x14ac:dyDescent="0.25">
      <c r="A1210">
        <v>3257</v>
      </c>
      <c r="B1210" t="s">
        <v>1603</v>
      </c>
      <c r="C1210" s="22">
        <v>3</v>
      </c>
      <c r="D1210" s="17">
        <v>5.3257765862310027</v>
      </c>
      <c r="E1210" s="17">
        <v>0.20588846005051037</v>
      </c>
      <c r="F1210" s="17">
        <v>7.7831327554038834E-2</v>
      </c>
      <c r="G1210" s="17">
        <v>0.10624170897703138</v>
      </c>
      <c r="H1210" s="17">
        <v>0.35820218224143391</v>
      </c>
      <c r="I1210" s="17">
        <v>0</v>
      </c>
      <c r="J1210" s="17">
        <v>21.492130934486049</v>
      </c>
      <c r="K1210" s="17">
        <v>0.35820218224143391</v>
      </c>
      <c r="L1210" s="17">
        <v>-0.99999999999999978</v>
      </c>
      <c r="M1210" s="17">
        <v>-0.99999999999999978</v>
      </c>
      <c r="N1210" s="17">
        <v>7.1640436448286779</v>
      </c>
      <c r="O1210" s="17">
        <v>26.924149229694052</v>
      </c>
      <c r="P1210" s="17">
        <v>-2.6867702443761923E-2</v>
      </c>
      <c r="Q1210" s="17">
        <v>7.4736794117409575</v>
      </c>
      <c r="R1210" s="17">
        <v>2.4115054137930043</v>
      </c>
      <c r="S1210" s="17">
        <v>0.33333333333333337</v>
      </c>
      <c r="T1210" s="17">
        <v>0.34157129049780788</v>
      </c>
      <c r="U1210" s="17">
        <v>0.2294748421856726</v>
      </c>
      <c r="V1210" s="17">
        <v>0</v>
      </c>
      <c r="W1210" s="17">
        <v>21.847091351015205</v>
      </c>
      <c r="X1210" s="17">
        <v>1.2578009007541477</v>
      </c>
      <c r="Y1210" s="17">
        <v>-0.99999999999999978</v>
      </c>
      <c r="Z1210" s="17">
        <v>-0.99999999999999978</v>
      </c>
      <c r="AA1210" s="17">
        <v>37.547988533758385</v>
      </c>
      <c r="AB1210" s="17">
        <v>0.27622434022456388</v>
      </c>
      <c r="AC1210" s="17">
        <v>-0.17341646321441664</v>
      </c>
      <c r="AD1210" s="17">
        <v>0.16297995836885582</v>
      </c>
      <c r="AE1210" s="17">
        <v>13.289391768950168</v>
      </c>
      <c r="AF1210" s="17">
        <v>0.22222222222222221</v>
      </c>
      <c r="AG1210" s="17">
        <v>-0.99999999999999978</v>
      </c>
      <c r="AH1210" s="17">
        <v>-0.99999999999999978</v>
      </c>
      <c r="AI1210" s="17">
        <v>2.0349411952124332E-2</v>
      </c>
      <c r="AJ1210" s="17">
        <v>0</v>
      </c>
      <c r="AK1210" s="17">
        <v>-0.36366148250318658</v>
      </c>
      <c r="AL1210" s="17">
        <v>-4.8162849954332197E-2</v>
      </c>
      <c r="AM1210" s="17">
        <v>2.7369771775282978E-2</v>
      </c>
      <c r="AN1210" s="17">
        <v>-0.18718094067232652</v>
      </c>
      <c r="AO1210" s="17">
        <v>-1.1340631181338565</v>
      </c>
      <c r="AP1210" s="17">
        <v>-4.9203377665798254</v>
      </c>
      <c r="AQ1210" s="17">
        <v>43.339222285501222</v>
      </c>
      <c r="AR1210" s="17">
        <v>0.90437946601681418</v>
      </c>
      <c r="AS1210" s="17">
        <v>1.616003082995582</v>
      </c>
      <c r="AT1210" s="17">
        <v>-0.99999999999999978</v>
      </c>
      <c r="AU1210" s="17">
        <v>-0.99999999999999978</v>
      </c>
      <c r="AV1210" s="17">
        <v>2.5177471227700376</v>
      </c>
      <c r="AW1210" s="17">
        <v>59.551799996872575</v>
      </c>
      <c r="AX1210" s="17">
        <v>59.958788235915065</v>
      </c>
      <c r="AY1210" s="17">
        <v>8.5955677853772838E-2</v>
      </c>
      <c r="AZ1210" s="17">
        <v>-15.688529243294411</v>
      </c>
      <c r="BA1210" s="22">
        <v>1428.3422798792694</v>
      </c>
      <c r="CU1210" t="e">
        <v>#N/A</v>
      </c>
      <c r="CV1210" t="e">
        <v>#N/A</v>
      </c>
    </row>
    <row r="1211" spans="1:100" x14ac:dyDescent="0.25">
      <c r="A1211">
        <v>3258</v>
      </c>
      <c r="B1211" t="s">
        <v>1604</v>
      </c>
      <c r="C1211" s="22">
        <v>3</v>
      </c>
      <c r="D1211" s="17">
        <v>4.8376760792222893</v>
      </c>
      <c r="E1211" s="17">
        <v>-0.36634396122775686</v>
      </c>
      <c r="F1211" s="17">
        <v>-0.16254623163005003</v>
      </c>
      <c r="G1211" s="17">
        <v>-0.29003437169394858</v>
      </c>
      <c r="H1211" s="17">
        <v>-7.0942302437857305E-2</v>
      </c>
      <c r="I1211" s="17">
        <v>5.6719550070497959E-3</v>
      </c>
      <c r="J1211" s="17">
        <v>-3.9162208458484566</v>
      </c>
      <c r="K1211" s="17">
        <v>-6.5270347430807507E-2</v>
      </c>
      <c r="L1211" s="17">
        <v>-1.0000000000000011</v>
      </c>
      <c r="M1211" s="17">
        <v>-1.0000000000000011</v>
      </c>
      <c r="N1211" s="17">
        <v>-1.3054069486161499</v>
      </c>
      <c r="O1211" s="17">
        <v>0.63142086167989087</v>
      </c>
      <c r="P1211" s="17">
        <v>0.8474057731521879</v>
      </c>
      <c r="Q1211" s="17">
        <v>2.1522966571723914</v>
      </c>
      <c r="R1211" s="17">
        <v>0.76568763002416973</v>
      </c>
      <c r="S1211" s="17">
        <v>0.33333333333333348</v>
      </c>
      <c r="T1211" s="17">
        <v>0.33333333333333348</v>
      </c>
      <c r="U1211" s="17">
        <v>0.22028361938402202</v>
      </c>
      <c r="V1211" s="17">
        <v>-9.9700721660587979E-2</v>
      </c>
      <c r="W1211" s="17">
        <v>34.100796472836329</v>
      </c>
      <c r="X1211" s="17">
        <v>1.0148671616700347</v>
      </c>
      <c r="Y1211" s="17">
        <v>-1.0000000000000011</v>
      </c>
      <c r="Z1211" s="17">
        <v>-1.0000000000000011</v>
      </c>
      <c r="AA1211" s="17">
        <v>75.93419429379604</v>
      </c>
      <c r="AB1211" s="17">
        <v>0.22549889073875876</v>
      </c>
      <c r="AC1211" s="17">
        <v>0.39378545555437744</v>
      </c>
      <c r="AD1211" s="17">
        <v>0.20206985752557288</v>
      </c>
      <c r="AE1211" s="17">
        <v>41.067710190935415</v>
      </c>
      <c r="AF1211" s="17">
        <v>0.83333333333333337</v>
      </c>
      <c r="AG1211" s="17">
        <v>-1.0000000000000011</v>
      </c>
      <c r="AH1211" s="17">
        <v>-1.0000000000000011</v>
      </c>
      <c r="AI1211" s="17">
        <v>-2.8786511028350885E-2</v>
      </c>
      <c r="AJ1211" s="17">
        <v>-9.9700721660587979E-2</v>
      </c>
      <c r="AK1211" s="17">
        <v>0.12061991821575516</v>
      </c>
      <c r="AL1211" s="17">
        <v>7.0188935632142929E-2</v>
      </c>
      <c r="AM1211" s="17">
        <v>-0.14942945448503553</v>
      </c>
      <c r="AN1211" s="17">
        <v>4.3085297080327649E-2</v>
      </c>
      <c r="AO1211" s="17">
        <v>-3.1326367710471135</v>
      </c>
      <c r="AP1211" s="17">
        <v>1.428077105168905</v>
      </c>
      <c r="AQ1211" s="17">
        <v>30.184575626987908</v>
      </c>
      <c r="AR1211" s="17">
        <v>0.7872495643901013</v>
      </c>
      <c r="AS1211" s="17">
        <v>0.9495968142392277</v>
      </c>
      <c r="AT1211" s="17">
        <v>-1.0000000000000011</v>
      </c>
      <c r="AU1211" s="17">
        <v>-1.0000000000000011</v>
      </c>
      <c r="AV1211" s="17">
        <v>0.47565325833022087</v>
      </c>
      <c r="AW1211" s="17">
        <v>77.993692260644778</v>
      </c>
      <c r="AX1211" s="17">
        <v>67.447889874018983</v>
      </c>
      <c r="AY1211" s="17">
        <v>1.7590602659879176E-2</v>
      </c>
      <c r="AZ1211" s="17">
        <v>-0.30861029875525786</v>
      </c>
      <c r="BA1211" s="22">
        <v>1450.5042420043062</v>
      </c>
      <c r="CU1211" t="e">
        <v>#N/A</v>
      </c>
      <c r="CV1211" t="e">
        <v>#N/A</v>
      </c>
    </row>
    <row r="1212" spans="1:100" x14ac:dyDescent="0.25">
      <c r="A1212">
        <v>3259</v>
      </c>
      <c r="B1212" t="s">
        <v>1605</v>
      </c>
      <c r="C1212" s="22">
        <v>3</v>
      </c>
      <c r="D1212" s="17">
        <v>4.0121919652976565</v>
      </c>
      <c r="E1212" s="17">
        <v>-9.3522546829491376E-2</v>
      </c>
      <c r="F1212" s="17">
        <v>3.9208798381432236E-3</v>
      </c>
      <c r="G1212" s="17">
        <v>-2.359862687386606E-2</v>
      </c>
      <c r="H1212" s="17">
        <v>-5.9794672687678033E-2</v>
      </c>
      <c r="I1212" s="17">
        <v>-1.0576284521808102E-2</v>
      </c>
      <c r="J1212" s="17">
        <v>-4.2222574325691706</v>
      </c>
      <c r="K1212" s="17">
        <v>-7.0370957209486149E-2</v>
      </c>
      <c r="L1212" s="17">
        <v>-1.0000000000000002</v>
      </c>
      <c r="M1212" s="17">
        <v>-1.0000000000000002</v>
      </c>
      <c r="N1212" s="17">
        <v>-1.4074191441897221</v>
      </c>
      <c r="O1212" s="17">
        <v>-0.23366409414537398</v>
      </c>
      <c r="P1212" s="17">
        <v>-0.26213280857018523</v>
      </c>
      <c r="Q1212" s="17">
        <v>-1.1292762808237244</v>
      </c>
      <c r="R1212" s="17">
        <v>-0.36506050075049257</v>
      </c>
      <c r="S1212" s="17">
        <v>0.34839376851599002</v>
      </c>
      <c r="T1212" s="17">
        <v>0.32887416924683921</v>
      </c>
      <c r="U1212" s="17">
        <v>-0.11031219455872535</v>
      </c>
      <c r="V1212" s="17">
        <v>0.10208764702767816</v>
      </c>
      <c r="W1212" s="17">
        <v>29.576573897650714</v>
      </c>
      <c r="X1212" s="17">
        <v>0.91445683481698781</v>
      </c>
      <c r="Y1212" s="17">
        <v>-1.0000000000000002</v>
      </c>
      <c r="Z1212" s="17">
        <v>-1.0000000000000002</v>
      </c>
      <c r="AA1212" s="17">
        <v>48.754849301587925</v>
      </c>
      <c r="AB1212" s="17">
        <v>0.42822662586482196</v>
      </c>
      <c r="AC1212" s="17">
        <v>3.5082248206271871E-2</v>
      </c>
      <c r="AD1212" s="17">
        <v>-7.2442155977340078E-2</v>
      </c>
      <c r="AE1212" s="17">
        <v>19.54333590468768</v>
      </c>
      <c r="AF1212" s="17">
        <v>0.5</v>
      </c>
      <c r="AG1212" s="17">
        <v>-1.0000000000000002</v>
      </c>
      <c r="AH1212" s="17">
        <v>-1.0000000000000002</v>
      </c>
      <c r="AI1212" s="17">
        <v>0</v>
      </c>
      <c r="AJ1212" s="17">
        <v>0.10208764702767816</v>
      </c>
      <c r="AK1212" s="17">
        <v>-0.13594644600474265</v>
      </c>
      <c r="AL1212" s="17">
        <v>-7.6415856918688546E-2</v>
      </c>
      <c r="AM1212" s="17">
        <v>-0.15837046440219518</v>
      </c>
      <c r="AN1212" s="17">
        <v>-0.4272114923644233</v>
      </c>
      <c r="AO1212" s="17">
        <v>-4.6389938400785935</v>
      </c>
      <c r="AP1212" s="17">
        <v>-11.062366593704024</v>
      </c>
      <c r="AQ1212" s="17">
        <v>25.354316465081538</v>
      </c>
      <c r="AR1212" s="17">
        <v>0.66904339023178194</v>
      </c>
      <c r="AS1212" s="17">
        <v>0.84408587760750264</v>
      </c>
      <c r="AT1212" s="17">
        <v>-1.0000000000000002</v>
      </c>
      <c r="AU1212" s="17">
        <v>-1.0000000000000002</v>
      </c>
      <c r="AV1212" s="17">
        <v>-0.38865912762435878</v>
      </c>
      <c r="AW1212" s="17">
        <v>37.458818613738508</v>
      </c>
      <c r="AX1212" s="17">
        <v>47.667583316506303</v>
      </c>
      <c r="AY1212" s="17">
        <v>-6.0783642681011205E-2</v>
      </c>
      <c r="AZ1212" s="17">
        <v>-30.813659983586604</v>
      </c>
      <c r="BA1212" s="22">
        <v>1416.5353473195114</v>
      </c>
      <c r="CU1212" t="e">
        <v>#N/A</v>
      </c>
      <c r="CV1212" t="e">
        <v>#N/A</v>
      </c>
    </row>
    <row r="1213" spans="1:100" x14ac:dyDescent="0.25">
      <c r="A1213">
        <v>3260</v>
      </c>
      <c r="B1213" t="s">
        <v>1606</v>
      </c>
      <c r="C1213" s="22">
        <v>3</v>
      </c>
      <c r="D1213" s="17">
        <v>4.9224632382463822</v>
      </c>
      <c r="E1213" s="17">
        <v>-2.8701440028858764E-2</v>
      </c>
      <c r="F1213" s="17">
        <v>-5.7700974481867021E-2</v>
      </c>
      <c r="G1213" s="17">
        <v>-5.5306136101341649E-2</v>
      </c>
      <c r="H1213" s="17">
        <v>0.4603435933763127</v>
      </c>
      <c r="I1213" s="17">
        <v>0</v>
      </c>
      <c r="J1213" s="17">
        <v>27.620615602578749</v>
      </c>
      <c r="K1213" s="17">
        <v>0.4603435933763127</v>
      </c>
      <c r="L1213" s="17">
        <v>-1.0000000000000011</v>
      </c>
      <c r="M1213" s="17">
        <v>-1.0000000000000011</v>
      </c>
      <c r="N1213" s="17">
        <v>9.2068718675262478</v>
      </c>
      <c r="O1213" s="17">
        <v>32.487772704723803</v>
      </c>
      <c r="P1213" s="17">
        <v>7.5218687917247035E-2</v>
      </c>
      <c r="Q1213" s="17">
        <v>1.2924765105394709</v>
      </c>
      <c r="R1213" s="17">
        <v>0.38501910539174422</v>
      </c>
      <c r="S1213" s="17">
        <v>0.33333333333333376</v>
      </c>
      <c r="T1213" s="17">
        <v>0.38801965805678984</v>
      </c>
      <c r="U1213" s="17">
        <v>0.55757846492249663</v>
      </c>
      <c r="V1213" s="17">
        <v>6.6438493749931604E-2</v>
      </c>
      <c r="W1213" s="17">
        <v>35.401054267449553</v>
      </c>
      <c r="X1213" s="17">
        <v>2.9446405449268425</v>
      </c>
      <c r="Y1213" s="17">
        <v>-1.0000000000000011</v>
      </c>
      <c r="Z1213" s="17">
        <v>-1.0000000000000011</v>
      </c>
      <c r="AA1213" s="17">
        <v>60.209505209025096</v>
      </c>
      <c r="AB1213" s="17">
        <v>0.15300788848867278</v>
      </c>
      <c r="AC1213" s="17">
        <v>-3.6457126959981309E-2</v>
      </c>
      <c r="AD1213" s="17">
        <v>0.37191787519498459</v>
      </c>
      <c r="AE1213" s="17">
        <v>24.423431836183809</v>
      </c>
      <c r="AF1213" s="17">
        <v>0.5714285714285714</v>
      </c>
      <c r="AG1213" s="17">
        <v>-1.0000000000000011</v>
      </c>
      <c r="AH1213" s="17">
        <v>-1.0000000000000011</v>
      </c>
      <c r="AI1213" s="17">
        <v>0</v>
      </c>
      <c r="AJ1213" s="17">
        <v>6.6438493749931604E-2</v>
      </c>
      <c r="AK1213" s="17">
        <v>8.4224499948436171E-2</v>
      </c>
      <c r="AL1213" s="17">
        <v>5.6590796583856268E-2</v>
      </c>
      <c r="AM1213" s="17">
        <v>3.559325805398586E-2</v>
      </c>
      <c r="AN1213" s="17">
        <v>-0.17575314841308529</v>
      </c>
      <c r="AO1213" s="17">
        <v>1.3109539510918271</v>
      </c>
      <c r="AP1213" s="17">
        <v>-4.1108747274078512</v>
      </c>
      <c r="AQ1213" s="17">
        <v>63.021669870028305</v>
      </c>
      <c r="AR1213" s="17">
        <v>1.3453699500625518</v>
      </c>
      <c r="AS1213" s="17">
        <v>3.4049841383031545</v>
      </c>
      <c r="AT1213" s="17">
        <v>-1.0000000000000011</v>
      </c>
      <c r="AU1213" s="17">
        <v>-1.0000000000000011</v>
      </c>
      <c r="AV1213" s="17">
        <v>0.32971296929040239</v>
      </c>
      <c r="AW1213" s="17">
        <v>88.586403186341087</v>
      </c>
      <c r="AX1213" s="17">
        <v>95.230252561334282</v>
      </c>
      <c r="AY1213" s="17">
        <v>0.17451936095195714</v>
      </c>
      <c r="AZ1213" s="17">
        <v>21.752271200717193</v>
      </c>
      <c r="BA1213" s="22">
        <v>1473.7933362317258</v>
      </c>
      <c r="CU1213" t="e">
        <v>#N/A</v>
      </c>
      <c r="CV1213" t="e">
        <v>#N/A</v>
      </c>
    </row>
    <row r="1214" spans="1:100" x14ac:dyDescent="0.25">
      <c r="A1214">
        <v>3265</v>
      </c>
      <c r="B1214" t="s">
        <v>1607</v>
      </c>
      <c r="C1214" s="22">
        <v>3</v>
      </c>
      <c r="D1214" s="17">
        <v>3.7447931266814756</v>
      </c>
      <c r="E1214" s="17">
        <v>-0.30604323898810515</v>
      </c>
      <c r="F1214" s="17">
        <v>-2.5569569204678212E-2</v>
      </c>
      <c r="G1214" s="17">
        <v>-0.10823132824053969</v>
      </c>
      <c r="H1214" s="17">
        <v>-5.9945379406987354E-2</v>
      </c>
      <c r="I1214" s="17">
        <v>0</v>
      </c>
      <c r="J1214" s="17">
        <v>-3.596722764419245</v>
      </c>
      <c r="K1214" s="17">
        <v>-5.9945379406987354E-2</v>
      </c>
      <c r="L1214" s="17">
        <v>-1.0000000000000013</v>
      </c>
      <c r="M1214" s="17">
        <v>-1.0000000000000013</v>
      </c>
      <c r="N1214" s="17">
        <v>-1.1989075881397451</v>
      </c>
      <c r="O1214" s="17">
        <v>3.9839034021692754E-2</v>
      </c>
      <c r="P1214" s="17">
        <v>-0.17547188247488044</v>
      </c>
      <c r="Q1214" s="17">
        <v>3.1878023609482296E-2</v>
      </c>
      <c r="R1214" s="17">
        <v>-1.2953209650895707E-2</v>
      </c>
      <c r="S1214" s="17">
        <v>0.33333333333333381</v>
      </c>
      <c r="T1214" s="17">
        <v>0.25481259496318709</v>
      </c>
      <c r="U1214" s="17">
        <v>8.5983619752637408E-2</v>
      </c>
      <c r="V1214" s="17">
        <v>3.2728141957889569E-3</v>
      </c>
      <c r="W1214" s="17">
        <v>29.493909666077396</v>
      </c>
      <c r="X1214" s="17">
        <v>0.90622339130561402</v>
      </c>
      <c r="Y1214" s="17">
        <v>-1.0000000000000013</v>
      </c>
      <c r="Z1214" s="17">
        <v>-1.0000000000000013</v>
      </c>
      <c r="AA1214" s="17">
        <v>30.427999043566142</v>
      </c>
      <c r="AB1214" s="17">
        <v>-0.16004369270624888</v>
      </c>
      <c r="AC1214" s="17">
        <v>0.19118852393609345</v>
      </c>
      <c r="AD1214" s="17">
        <v>-1.2203979487051667E-2</v>
      </c>
      <c r="AE1214" s="17">
        <v>0.94704258713965084</v>
      </c>
      <c r="AF1214" s="17">
        <v>0</v>
      </c>
      <c r="AG1214" s="17">
        <v>-1.0000000000000013</v>
      </c>
      <c r="AH1214" s="17">
        <v>-1.0000000000000013</v>
      </c>
      <c r="AI1214" s="17">
        <v>0</v>
      </c>
      <c r="AJ1214" s="17">
        <v>3.2728141957889569E-3</v>
      </c>
      <c r="AK1214" s="17">
        <v>0.10700479050097603</v>
      </c>
      <c r="AL1214" s="17">
        <v>0.24414972566797413</v>
      </c>
      <c r="AM1214" s="17">
        <v>0.17045650034815385</v>
      </c>
      <c r="AN1214" s="17">
        <v>0.36937114323539072</v>
      </c>
      <c r="AO1214" s="17">
        <v>4.796436461208728</v>
      </c>
      <c r="AP1214" s="17">
        <v>10.455027209224642</v>
      </c>
      <c r="AQ1214" s="17">
        <v>25.897186901658152</v>
      </c>
      <c r="AR1214" s="17">
        <v>0.67740236224494743</v>
      </c>
      <c r="AS1214" s="17">
        <v>0.84627801189862617</v>
      </c>
      <c r="AT1214" s="17">
        <v>-1.0000000000000013</v>
      </c>
      <c r="AU1214" s="17">
        <v>-1.0000000000000013</v>
      </c>
      <c r="AV1214" s="17">
        <v>-0.12118453789143539</v>
      </c>
      <c r="AW1214" s="17">
        <v>40.922865286812467</v>
      </c>
      <c r="AX1214" s="17">
        <v>41.250146706391362</v>
      </c>
      <c r="AY1214" s="17">
        <v>0.13829956273481012</v>
      </c>
      <c r="AZ1214" s="17">
        <v>-3.0716638313304356</v>
      </c>
      <c r="BA1214" s="22">
        <v>1421.5665821318669</v>
      </c>
      <c r="CU1214" t="e">
        <v>#N/A</v>
      </c>
      <c r="CV1214" t="e">
        <v>#N/A</v>
      </c>
    </row>
    <row r="1215" spans="1:100" x14ac:dyDescent="0.25">
      <c r="A1215">
        <v>3266</v>
      </c>
      <c r="B1215" t="s">
        <v>1608</v>
      </c>
      <c r="C1215" s="22">
        <v>3</v>
      </c>
      <c r="D1215" s="17">
        <v>3.3915430325629909</v>
      </c>
      <c r="E1215" s="17">
        <v>0</v>
      </c>
      <c r="F1215" s="17">
        <v>0.18378992682895195</v>
      </c>
      <c r="G1215" s="17">
        <v>0.18378992682895195</v>
      </c>
      <c r="H1215" s="17">
        <v>-2.501476930942945E-2</v>
      </c>
      <c r="I1215" s="17">
        <v>0</v>
      </c>
      <c r="J1215" s="17">
        <v>-1.5008861585657665</v>
      </c>
      <c r="K1215" s="17">
        <v>-2.501476930942945E-2</v>
      </c>
      <c r="L1215" s="17">
        <v>-1</v>
      </c>
      <c r="M1215" s="17">
        <v>-1</v>
      </c>
      <c r="N1215" s="17">
        <v>-0.5002953861885886</v>
      </c>
      <c r="O1215" s="17">
        <v>2.0744468008261756</v>
      </c>
      <c r="P1215" s="17">
        <v>-7.882207083135034E-4</v>
      </c>
      <c r="Q1215" s="17">
        <v>-6.2208076107312403E-2</v>
      </c>
      <c r="R1215" s="17">
        <v>-1.131792054963802E-2</v>
      </c>
      <c r="S1215" s="17">
        <v>0.33333333333333343</v>
      </c>
      <c r="T1215" s="17">
        <v>0.27775789231069642</v>
      </c>
      <c r="U1215" s="17">
        <v>-1.7994850274894208E-2</v>
      </c>
      <c r="V1215" s="17">
        <v>1.4902600695607612E-2</v>
      </c>
      <c r="W1215" s="17">
        <v>25.320549814966906</v>
      </c>
      <c r="X1215" s="17">
        <v>0.60842584020955415</v>
      </c>
      <c r="Y1215" s="17">
        <v>-1</v>
      </c>
      <c r="Z1215" s="17">
        <v>-1</v>
      </c>
      <c r="AA1215" s="17">
        <v>16.752105360816131</v>
      </c>
      <c r="AB1215" s="17">
        <v>-1.2334423174862153E-2</v>
      </c>
      <c r="AC1215" s="17">
        <v>-7.2832520620276245E-2</v>
      </c>
      <c r="AD1215" s="17">
        <v>-8.59755868768841E-2</v>
      </c>
      <c r="AE1215" s="17">
        <v>-8.5571265336011262</v>
      </c>
      <c r="AF1215" s="17">
        <v>0</v>
      </c>
      <c r="AG1215" s="17">
        <v>-1</v>
      </c>
      <c r="AH1215" s="17">
        <v>-1</v>
      </c>
      <c r="AI1215" s="17">
        <v>0</v>
      </c>
      <c r="AJ1215" s="17">
        <v>1.4902600695607612E-2</v>
      </c>
      <c r="AK1215" s="17">
        <v>0.19182579566774879</v>
      </c>
      <c r="AL1215" s="17">
        <v>-5.2739796975856429E-2</v>
      </c>
      <c r="AM1215" s="17">
        <v>0.30214885950412923</v>
      </c>
      <c r="AN1215" s="17">
        <v>8.1671438718377176E-2</v>
      </c>
      <c r="AO1215" s="17">
        <v>8.5128504659419804</v>
      </c>
      <c r="AP1215" s="17">
        <v>1.7780869830801513</v>
      </c>
      <c r="AQ1215" s="17">
        <v>23.819663656401126</v>
      </c>
      <c r="AR1215" s="17">
        <v>0.60799897606474318</v>
      </c>
      <c r="AS1215" s="17">
        <v>0.58341107090012456</v>
      </c>
      <c r="AT1215" s="17">
        <v>-1</v>
      </c>
      <c r="AU1215" s="17">
        <v>-1</v>
      </c>
      <c r="AV1215" s="17">
        <v>0.17247200627931389</v>
      </c>
      <c r="AW1215" s="17">
        <v>20.604639144722455</v>
      </c>
      <c r="AX1215" s="17">
        <v>22.094899214283217</v>
      </c>
      <c r="AY1215" s="17">
        <v>-9.6344062511990139E-2</v>
      </c>
      <c r="AZ1215" s="17">
        <v>-78.479803851972846</v>
      </c>
      <c r="BA1215" s="22">
        <v>1298.6844399369165</v>
      </c>
      <c r="CU1215" t="e">
        <v>#N/A</v>
      </c>
      <c r="CV1215" t="e">
        <v>#N/A</v>
      </c>
    </row>
    <row r="1216" spans="1:100" x14ac:dyDescent="0.25">
      <c r="A1216">
        <v>3267</v>
      </c>
      <c r="B1216" t="s">
        <v>1609</v>
      </c>
      <c r="C1216" s="22">
        <v>3</v>
      </c>
      <c r="D1216" s="17">
        <v>4.0837917429892814</v>
      </c>
      <c r="E1216" s="17">
        <v>2.330040973005593E-3</v>
      </c>
      <c r="F1216" s="17">
        <v>5.386615152599993</v>
      </c>
      <c r="G1216" s="17">
        <v>5.386615152599993</v>
      </c>
      <c r="H1216" s="17">
        <v>3.0305285789981894E-2</v>
      </c>
      <c r="I1216" s="17">
        <v>0</v>
      </c>
      <c r="J1216" s="17">
        <v>1.818317147398909</v>
      </c>
      <c r="K1216" s="17">
        <v>3.0305285789981894E-2</v>
      </c>
      <c r="L1216" s="17">
        <v>-1.0000000000000016</v>
      </c>
      <c r="M1216" s="17">
        <v>-1.0000000000000016</v>
      </c>
      <c r="N1216" s="17">
        <v>0.60610571579963657</v>
      </c>
      <c r="O1216" s="17">
        <v>11.288724042988187</v>
      </c>
      <c r="P1216" s="17">
        <v>-0.23946977334192021</v>
      </c>
      <c r="Q1216" s="17">
        <v>0.47905109645636107</v>
      </c>
      <c r="R1216" s="17">
        <v>8.432096844217854E-2</v>
      </c>
      <c r="S1216" s="17">
        <v>0.33333333333333381</v>
      </c>
      <c r="T1216" s="17">
        <v>0.33785792990673885</v>
      </c>
      <c r="U1216" s="17">
        <v>0.20963504902697838</v>
      </c>
      <c r="V1216" s="17">
        <v>-1.428716331419274E-2</v>
      </c>
      <c r="W1216" s="17">
        <v>33.449354526515059</v>
      </c>
      <c r="X1216" s="17">
        <v>1.4108048891703668</v>
      </c>
      <c r="Y1216" s="17">
        <v>-1.0000000000000016</v>
      </c>
      <c r="Z1216" s="17">
        <v>-1.0000000000000016</v>
      </c>
      <c r="AA1216" s="17">
        <v>59.61257165038829</v>
      </c>
      <c r="AB1216" s="17">
        <v>0.34454060127053721</v>
      </c>
      <c r="AC1216" s="17">
        <v>9.9148546022828771E-3</v>
      </c>
      <c r="AD1216" s="17">
        <v>0.16712246723580079</v>
      </c>
      <c r="AE1216" s="17">
        <v>26.078896155431032</v>
      </c>
      <c r="AF1216" s="17">
        <v>0.44444444444444442</v>
      </c>
      <c r="AG1216" s="17">
        <v>-1.0000000000000016</v>
      </c>
      <c r="AH1216" s="17">
        <v>-1.0000000000000016</v>
      </c>
      <c r="AI1216" s="17">
        <v>0</v>
      </c>
      <c r="AJ1216" s="17">
        <v>-1.428716331419274E-2</v>
      </c>
      <c r="AK1216" s="17">
        <v>0.2930136907158522</v>
      </c>
      <c r="AL1216" s="17">
        <v>-9.1845981335663407E-2</v>
      </c>
      <c r="AM1216" s="17">
        <v>0.3449250026387497</v>
      </c>
      <c r="AN1216" s="17">
        <v>-0.21854979795168528</v>
      </c>
      <c r="AO1216" s="17">
        <v>10.088193519548001</v>
      </c>
      <c r="AP1216" s="17">
        <v>-5.9229748554704464</v>
      </c>
      <c r="AQ1216" s="17">
        <v>35.267671673913938</v>
      </c>
      <c r="AR1216" s="17">
        <v>0.86653914895285811</v>
      </c>
      <c r="AS1216" s="17">
        <v>1.441110174960349</v>
      </c>
      <c r="AT1216" s="17">
        <v>-1.0000000000000016</v>
      </c>
      <c r="AU1216" s="17">
        <v>-1.0000000000000016</v>
      </c>
      <c r="AV1216" s="17">
        <v>5.4709361210421728</v>
      </c>
      <c r="AW1216" s="17">
        <v>64.978320837906011</v>
      </c>
      <c r="AX1216" s="17">
        <v>63.54960450648673</v>
      </c>
      <c r="AY1216" s="17">
        <v>0.18474052373222016</v>
      </c>
      <c r="AZ1216" s="17">
        <v>-18.813554639507096</v>
      </c>
      <c r="BA1216" s="22">
        <v>1463.4649215883169</v>
      </c>
      <c r="CU1216" t="e">
        <v>#N/A</v>
      </c>
      <c r="CV1216" t="e">
        <v>#N/A</v>
      </c>
    </row>
    <row r="1217" spans="1:100" x14ac:dyDescent="0.25">
      <c r="A1217">
        <v>3268</v>
      </c>
      <c r="B1217" t="s">
        <v>1610</v>
      </c>
      <c r="C1217" s="22">
        <v>3</v>
      </c>
      <c r="D1217" s="17">
        <v>5.775292248000139</v>
      </c>
      <c r="E1217" s="17">
        <v>1.8047067867560142E-3</v>
      </c>
      <c r="F1217" s="17">
        <v>8.6133126524386941E-2</v>
      </c>
      <c r="G1217" s="17">
        <v>8.6133126524386941E-2</v>
      </c>
      <c r="H1217" s="17">
        <v>0.21338129521320265</v>
      </c>
      <c r="I1217" s="17">
        <v>0</v>
      </c>
      <c r="J1217" s="17">
        <v>12.802877712792148</v>
      </c>
      <c r="K1217" s="17">
        <v>0.21338129521320265</v>
      </c>
      <c r="L1217" s="17">
        <v>-0.99999999999999889</v>
      </c>
      <c r="M1217" s="17">
        <v>-0.99999999999999889</v>
      </c>
      <c r="N1217" s="17">
        <v>4.2676259042640501</v>
      </c>
      <c r="O1217" s="17">
        <v>18.664303087316675</v>
      </c>
      <c r="P1217" s="17">
        <v>5.4872902375886087E-2</v>
      </c>
      <c r="Q1217" s="17">
        <v>-0.14483897319230524</v>
      </c>
      <c r="R1217" s="17">
        <v>-6.9898073462193136E-2</v>
      </c>
      <c r="S1217" s="17">
        <v>0.24770641535765608</v>
      </c>
      <c r="T1217" s="17">
        <v>0.17055889074129305</v>
      </c>
      <c r="U1217" s="17">
        <v>3.8231924008469503E-2</v>
      </c>
      <c r="V1217" s="17">
        <v>-3.3101420610944718E-2</v>
      </c>
      <c r="W1217" s="17">
        <v>8.4005805713308632</v>
      </c>
      <c r="X1217" s="17">
        <v>-3.5712593380835822E-3</v>
      </c>
      <c r="Y1217" s="17">
        <v>-0.99999999999999889</v>
      </c>
      <c r="Z1217" s="17">
        <v>-0.99999999999999889</v>
      </c>
      <c r="AA1217" s="17">
        <v>61.801600313004542</v>
      </c>
      <c r="AB1217" s="17">
        <v>0.27306443313112444</v>
      </c>
      <c r="AC1217" s="17">
        <v>0.55566974508793721</v>
      </c>
      <c r="AD1217" s="17">
        <v>0.24068417808365508</v>
      </c>
      <c r="AE1217" s="17">
        <v>53.470917815135827</v>
      </c>
      <c r="AF1217" s="17">
        <v>0.88235294117647056</v>
      </c>
      <c r="AG1217" s="17">
        <v>-0.99999999999999889</v>
      </c>
      <c r="AH1217" s="17">
        <v>-0.99999999999999889</v>
      </c>
      <c r="AI1217" s="17">
        <v>0</v>
      </c>
      <c r="AJ1217" s="17">
        <v>-3.3101420610944718E-2</v>
      </c>
      <c r="AK1217" s="17">
        <v>2.3715720145278341E-2</v>
      </c>
      <c r="AL1217" s="17">
        <v>0.44277750143593447</v>
      </c>
      <c r="AM1217" s="17">
        <v>0.49583537932302757</v>
      </c>
      <c r="AN1217" s="17">
        <v>4.868249556936359E-2</v>
      </c>
      <c r="AO1217" s="17">
        <v>12.514463083802077</v>
      </c>
      <c r="AP1217" s="17">
        <v>3.4309498964137606</v>
      </c>
      <c r="AQ1217" s="17">
        <v>21.20345828412302</v>
      </c>
      <c r="AR1217" s="17">
        <v>0.42339580949647404</v>
      </c>
      <c r="AS1217" s="17">
        <v>0.20981003587511859</v>
      </c>
      <c r="AT1217" s="17">
        <v>-0.99999999999999889</v>
      </c>
      <c r="AU1217" s="17">
        <v>-0.99999999999999889</v>
      </c>
      <c r="AV1217" s="17">
        <v>1.6235053062193763E-2</v>
      </c>
      <c r="AW1217" s="17">
        <v>83.896853296734932</v>
      </c>
      <c r="AX1217" s="17">
        <v>80.586711235640436</v>
      </c>
      <c r="AY1217" s="17">
        <v>4.9263471912341684E-2</v>
      </c>
      <c r="AZ1217" s="17">
        <v>2.9471034734264663</v>
      </c>
      <c r="BA1217" s="22">
        <v>1376.9781469637687</v>
      </c>
      <c r="CU1217" t="e">
        <v>#N/A</v>
      </c>
      <c r="CV1217" t="e">
        <v>#N/A</v>
      </c>
    </row>
    <row r="1218" spans="1:100" x14ac:dyDescent="0.25">
      <c r="A1218">
        <v>3274</v>
      </c>
      <c r="B1218" t="s">
        <v>1611</v>
      </c>
      <c r="C1218" s="22">
        <v>3</v>
      </c>
      <c r="D1218" s="17">
        <v>5.1057931557233065</v>
      </c>
      <c r="E1218" s="17">
        <v>0.57965459320071278</v>
      </c>
      <c r="F1218" s="17">
        <v>-0.13527737731209621</v>
      </c>
      <c r="G1218" s="17">
        <v>1.2941509796672336E-2</v>
      </c>
      <c r="H1218" s="17">
        <v>8.1714233416878279E-2</v>
      </c>
      <c r="I1218" s="17">
        <v>0</v>
      </c>
      <c r="J1218" s="17">
        <v>4.9028540050126947</v>
      </c>
      <c r="K1218" s="17">
        <v>8.1714233416878279E-2</v>
      </c>
      <c r="L1218" s="17">
        <v>-1</v>
      </c>
      <c r="M1218" s="17">
        <v>-1</v>
      </c>
      <c r="N1218" s="17">
        <v>1.6342846683375667</v>
      </c>
      <c r="O1218" s="17">
        <v>10.021588670532683</v>
      </c>
      <c r="P1218" s="17">
        <v>1.7180384899545538</v>
      </c>
      <c r="Q1218" s="17">
        <v>-4.4766487127162247</v>
      </c>
      <c r="R1218" s="17">
        <v>-1.3001868186865047</v>
      </c>
      <c r="S1218" s="17">
        <v>0.33333333333333343</v>
      </c>
      <c r="T1218" s="17">
        <v>0.38521427432675831</v>
      </c>
      <c r="U1218" s="17">
        <v>0.22811708074175294</v>
      </c>
      <c r="V1218" s="17">
        <v>-1.3380387737503312E-2</v>
      </c>
      <c r="W1218" s="17">
        <v>34.062802689898511</v>
      </c>
      <c r="X1218" s="17">
        <v>1.5028599135443192</v>
      </c>
      <c r="Y1218" s="17">
        <v>-1</v>
      </c>
      <c r="Z1218" s="17">
        <v>-1</v>
      </c>
      <c r="AA1218" s="17">
        <v>71.500894268715541</v>
      </c>
      <c r="AB1218" s="17">
        <v>0.48823103858731282</v>
      </c>
      <c r="AC1218" s="17">
        <v>1.6559784674980427E-2</v>
      </c>
      <c r="AD1218" s="17">
        <v>0.26997474468777649</v>
      </c>
      <c r="AE1218" s="17">
        <v>38.738278397503485</v>
      </c>
      <c r="AF1218" s="17">
        <v>0.5</v>
      </c>
      <c r="AG1218" s="17">
        <v>-1</v>
      </c>
      <c r="AH1218" s="17">
        <v>-1</v>
      </c>
      <c r="AI1218" s="17">
        <v>0</v>
      </c>
      <c r="AJ1218" s="17">
        <v>-1.3380387737503312E-2</v>
      </c>
      <c r="AK1218" s="17">
        <v>-0.11066291031432469</v>
      </c>
      <c r="AL1218" s="17">
        <v>0.3099698141154022</v>
      </c>
      <c r="AM1218" s="17">
        <v>-5.7703231926067099E-2</v>
      </c>
      <c r="AN1218" s="17">
        <v>-9.6956886762322697E-2</v>
      </c>
      <c r="AO1218" s="17">
        <v>-1.995895349723301</v>
      </c>
      <c r="AP1218" s="17">
        <v>-0.87407309848105652</v>
      </c>
      <c r="AQ1218" s="17">
        <v>38.965656694911203</v>
      </c>
      <c r="AR1218" s="17">
        <v>0.93328430066434098</v>
      </c>
      <c r="AS1218" s="17">
        <v>1.5845741469611969</v>
      </c>
      <c r="AT1218" s="17">
        <v>-1</v>
      </c>
      <c r="AU1218" s="17">
        <v>-1</v>
      </c>
      <c r="AV1218" s="17">
        <v>-1.2872453088898324</v>
      </c>
      <c r="AW1218" s="17">
        <v>80.64840984076713</v>
      </c>
      <c r="AX1218" s="17">
        <v>79.310371067016803</v>
      </c>
      <c r="AY1218" s="17">
        <v>0.37588295930603449</v>
      </c>
      <c r="AZ1218" s="17">
        <v>19.857077983156771</v>
      </c>
      <c r="BA1218" s="22">
        <v>1502.2117551725476</v>
      </c>
      <c r="CU1218" t="e">
        <v>#N/A</v>
      </c>
      <c r="CV1218" t="e">
        <v>#N/A</v>
      </c>
    </row>
    <row r="1219" spans="1:100" x14ac:dyDescent="0.25">
      <c r="A1219">
        <v>3275</v>
      </c>
      <c r="B1219" t="s">
        <v>1612</v>
      </c>
      <c r="C1219" s="22">
        <v>3</v>
      </c>
      <c r="D1219" s="17">
        <v>4.3939928928988419</v>
      </c>
      <c r="E1219" s="17">
        <v>0.19872110129861237</v>
      </c>
      <c r="F1219" s="17">
        <v>-0.43344770842402558</v>
      </c>
      <c r="G1219" s="17">
        <v>-0.37603368618143201</v>
      </c>
      <c r="H1219" s="17">
        <v>6.0849128506309587E-2</v>
      </c>
      <c r="I1219" s="17">
        <v>0</v>
      </c>
      <c r="J1219" s="17">
        <v>3.6509477103785732</v>
      </c>
      <c r="K1219" s="17">
        <v>6.0849128506309587E-2</v>
      </c>
      <c r="L1219" s="17">
        <v>-1.0000000000000013</v>
      </c>
      <c r="M1219" s="17">
        <v>-1.0000000000000013</v>
      </c>
      <c r="N1219" s="17">
        <v>1.2169825701261907</v>
      </c>
      <c r="O1219" s="17">
        <v>7.6689069170959954</v>
      </c>
      <c r="P1219" s="17">
        <v>-2.4352057628397397</v>
      </c>
      <c r="Q1219" s="17">
        <v>-1.5394901213348751</v>
      </c>
      <c r="R1219" s="17">
        <v>-0.71933874495158046</v>
      </c>
      <c r="S1219" s="17">
        <v>0.33333333333333376</v>
      </c>
      <c r="T1219" s="17">
        <v>0.26920796630644045</v>
      </c>
      <c r="U1219" s="17">
        <v>0.35042141951173345</v>
      </c>
      <c r="V1219" s="17">
        <v>1.4163271070494796E-2</v>
      </c>
      <c r="W1219" s="17">
        <v>36.251074468627706</v>
      </c>
      <c r="X1219" s="17">
        <v>1.960828959470317</v>
      </c>
      <c r="Y1219" s="17">
        <v>-1.0000000000000013</v>
      </c>
      <c r="Z1219" s="17">
        <v>-1.0000000000000013</v>
      </c>
      <c r="AA1219" s="17">
        <v>51.976303837269469</v>
      </c>
      <c r="AB1219" s="17">
        <v>7.7388736428797122E-2</v>
      </c>
      <c r="AC1219" s="17">
        <v>0.16284860081991082</v>
      </c>
      <c r="AD1219" s="17">
        <v>8.8654025023158695E-2</v>
      </c>
      <c r="AE1219" s="17">
        <v>16.444568113593334</v>
      </c>
      <c r="AF1219" s="17">
        <v>0.63636363636363635</v>
      </c>
      <c r="AG1219" s="17">
        <v>-1.0000000000000013</v>
      </c>
      <c r="AH1219" s="17">
        <v>-1.0000000000000013</v>
      </c>
      <c r="AI1219" s="17">
        <v>0</v>
      </c>
      <c r="AJ1219" s="17">
        <v>1.4163271070494796E-2</v>
      </c>
      <c r="AK1219" s="17">
        <v>-1.5328278836816533E-2</v>
      </c>
      <c r="AL1219" s="17">
        <v>5.5292640504838271E-3</v>
      </c>
      <c r="AM1219" s="17">
        <v>0.10721383717440607</v>
      </c>
      <c r="AN1219" s="17">
        <v>-3.1792322409940073E-2</v>
      </c>
      <c r="AO1219" s="17">
        <v>2.6037045351760675</v>
      </c>
      <c r="AP1219" s="17">
        <v>-0.76716173999608273</v>
      </c>
      <c r="AQ1219" s="17">
        <v>39.902022179006281</v>
      </c>
      <c r="AR1219" s="17">
        <v>0.96712599022200196</v>
      </c>
      <c r="AS1219" s="17">
        <v>2.021678087976627</v>
      </c>
      <c r="AT1219" s="17">
        <v>-1.0000000000000013</v>
      </c>
      <c r="AU1219" s="17">
        <v>-1.0000000000000013</v>
      </c>
      <c r="AV1219" s="17">
        <v>-1.0953724311330126</v>
      </c>
      <c r="AW1219" s="17">
        <v>58.87804901436941</v>
      </c>
      <c r="AX1219" s="17">
        <v>60.294376121418892</v>
      </c>
      <c r="AY1219" s="17">
        <v>0.30430141140045863</v>
      </c>
      <c r="AZ1219" s="17">
        <v>10.730967404334185</v>
      </c>
      <c r="BA1219" s="22">
        <v>1498.530900887441</v>
      </c>
      <c r="CU1219" t="e">
        <v>#N/A</v>
      </c>
      <c r="CV1219" t="e">
        <v>#N/A</v>
      </c>
    </row>
    <row r="1220" spans="1:100" x14ac:dyDescent="0.25">
      <c r="A1220">
        <v>3276</v>
      </c>
      <c r="B1220" t="s">
        <v>1613</v>
      </c>
      <c r="C1220" s="22">
        <v>3</v>
      </c>
      <c r="D1220" s="17">
        <v>4.5813448808332238</v>
      </c>
      <c r="E1220" s="17">
        <v>0.13346214626880609</v>
      </c>
      <c r="F1220" s="17">
        <v>0.20867558233830141</v>
      </c>
      <c r="G1220" s="17">
        <v>0.24651815808526301</v>
      </c>
      <c r="H1220" s="17">
        <v>0.1006784665743366</v>
      </c>
      <c r="I1220" s="17">
        <v>0</v>
      </c>
      <c r="J1220" s="17">
        <v>6.0407079944602007</v>
      </c>
      <c r="K1220" s="17">
        <v>0.1006784665743366</v>
      </c>
      <c r="L1220" s="17">
        <v>-0.99999999999999967</v>
      </c>
      <c r="M1220" s="17">
        <v>-0.99999999999999967</v>
      </c>
      <c r="N1220" s="17">
        <v>2.0135693314867336</v>
      </c>
      <c r="O1220" s="17">
        <v>10.868571033378688</v>
      </c>
      <c r="P1220" s="17">
        <v>-0.22273789919051065</v>
      </c>
      <c r="Q1220" s="17">
        <v>-6.2659206949000872</v>
      </c>
      <c r="R1220" s="17">
        <v>-2.0990505813794011</v>
      </c>
      <c r="S1220" s="17">
        <v>0.33333333333333337</v>
      </c>
      <c r="T1220" s="17">
        <v>0.33333333333333337</v>
      </c>
      <c r="U1220" s="17">
        <v>0.39232895610309471</v>
      </c>
      <c r="V1220" s="17">
        <v>0.17073312397273963</v>
      </c>
      <c r="W1220" s="17">
        <v>45.162011206726582</v>
      </c>
      <c r="X1220" s="17">
        <v>3.1597027683411469</v>
      </c>
      <c r="Y1220" s="17">
        <v>-0.99999999999999967</v>
      </c>
      <c r="Z1220" s="17">
        <v>-0.99999999999999967</v>
      </c>
      <c r="AA1220" s="17">
        <v>100.1611404726283</v>
      </c>
      <c r="AB1220" s="17">
        <v>0.47409157353904191</v>
      </c>
      <c r="AC1220" s="17">
        <v>0.39106820050615604</v>
      </c>
      <c r="AD1220" s="17">
        <v>0.27680382290042604</v>
      </c>
      <c r="AE1220" s="17">
        <v>57.098179847281195</v>
      </c>
      <c r="AF1220" s="17">
        <v>0.8571428571428571</v>
      </c>
      <c r="AG1220" s="17">
        <v>-0.99999999999999967</v>
      </c>
      <c r="AH1220" s="17">
        <v>-0.99999999999999967</v>
      </c>
      <c r="AI1220" s="17">
        <v>9.1229723972623827E-3</v>
      </c>
      <c r="AJ1220" s="17">
        <v>0.17073312397273963</v>
      </c>
      <c r="AK1220" s="17">
        <v>-6.2466875834341379E-2</v>
      </c>
      <c r="AL1220" s="17">
        <v>-6.3290659640355226E-2</v>
      </c>
      <c r="AM1220" s="17">
        <v>-0.10953936045045153</v>
      </c>
      <c r="AN1220" s="17">
        <v>0.11454210889948423</v>
      </c>
      <c r="AO1220" s="17">
        <v>-3.0508183904329949</v>
      </c>
      <c r="AP1220" s="17">
        <v>2.5470994242853306</v>
      </c>
      <c r="AQ1220" s="17">
        <v>51.202719201186795</v>
      </c>
      <c r="AR1220" s="17">
        <v>1.2297287467425009</v>
      </c>
      <c r="AS1220" s="17">
        <v>3.260381234915485</v>
      </c>
      <c r="AT1220" s="17">
        <v>-0.99999999999999967</v>
      </c>
      <c r="AU1220" s="17">
        <v>-0.99999999999999967</v>
      </c>
      <c r="AV1220" s="17">
        <v>-1.8525324232941385</v>
      </c>
      <c r="AW1220" s="17">
        <v>113.57681093029241</v>
      </c>
      <c r="AX1220" s="17">
        <v>130.8325827755117</v>
      </c>
      <c r="AY1220" s="17">
        <v>0.34798165811745069</v>
      </c>
      <c r="AZ1220" s="17">
        <v>43.963720660820961</v>
      </c>
      <c r="BA1220" s="22">
        <v>1506.4186292683573</v>
      </c>
      <c r="CU1220" t="e">
        <v>#N/A</v>
      </c>
      <c r="CV1220" t="e">
        <v>#N/A</v>
      </c>
    </row>
    <row r="1221" spans="1:100" x14ac:dyDescent="0.25">
      <c r="A1221">
        <v>3277</v>
      </c>
      <c r="B1221" t="s">
        <v>1614</v>
      </c>
      <c r="C1221" s="22">
        <v>3</v>
      </c>
      <c r="D1221" s="17">
        <v>0.16632751101411763</v>
      </c>
      <c r="E1221" s="17">
        <v>0</v>
      </c>
      <c r="F1221" s="17">
        <v>6.5775506706918518</v>
      </c>
      <c r="G1221" s="17">
        <v>6.5775506706918518</v>
      </c>
      <c r="H1221" s="17">
        <v>0.35655574165204829</v>
      </c>
      <c r="I1221" s="17">
        <v>0</v>
      </c>
      <c r="J1221" s="17">
        <v>21.3933444991229</v>
      </c>
      <c r="K1221" s="17">
        <v>0.35655574165204829</v>
      </c>
      <c r="L1221" s="17">
        <v>-1.0000000000000013</v>
      </c>
      <c r="M1221" s="17">
        <v>-1.0000000000000013</v>
      </c>
      <c r="N1221" s="17">
        <v>7.131114833040967</v>
      </c>
      <c r="O1221" s="17">
        <v>28.137222680828877</v>
      </c>
      <c r="P1221" s="17">
        <v>-0.79513194086071204</v>
      </c>
      <c r="Q1221" s="17">
        <v>57.855616475946519</v>
      </c>
      <c r="R1221" s="17">
        <v>18.813620861948547</v>
      </c>
      <c r="S1221" s="17">
        <v>0.34309275656237714</v>
      </c>
      <c r="T1221" s="17">
        <v>0.36931013026311121</v>
      </c>
      <c r="U1221" s="17">
        <v>-7.3094067469354984E-2</v>
      </c>
      <c r="V1221" s="17">
        <v>-1.7030034140540502E-2</v>
      </c>
      <c r="W1221" s="17">
        <v>10.628921742541767</v>
      </c>
      <c r="X1221" s="17">
        <v>-2.7325326174459375E-3</v>
      </c>
      <c r="Y1221" s="17">
        <v>-1.0000000000000013</v>
      </c>
      <c r="Z1221" s="17">
        <v>-1.0000000000000013</v>
      </c>
      <c r="AA1221" s="17">
        <v>90.243565882711948</v>
      </c>
      <c r="AB1221" s="17">
        <v>0.31671244419299555</v>
      </c>
      <c r="AC1221" s="17">
        <v>0.59934835998736036</v>
      </c>
      <c r="AD1221" s="17">
        <v>0.29995966138407648</v>
      </c>
      <c r="AE1221" s="17">
        <v>60.801023278221606</v>
      </c>
      <c r="AF1221" s="17">
        <v>0.7142857142857143</v>
      </c>
      <c r="AG1221" s="17">
        <v>-1.0000000000000013</v>
      </c>
      <c r="AH1221" s="17">
        <v>-1.0000000000000013</v>
      </c>
      <c r="AI1221" s="17">
        <v>0</v>
      </c>
      <c r="AJ1221" s="17">
        <v>-1.7030034140540502E-2</v>
      </c>
      <c r="AK1221" s="17">
        <v>0.87744761825576112</v>
      </c>
      <c r="AL1221" s="17">
        <v>-2.4690488647403152E-2</v>
      </c>
      <c r="AM1221" s="17">
        <v>-0.15818841476179948</v>
      </c>
      <c r="AN1221" s="17">
        <v>-4.7130961401062169E-2</v>
      </c>
      <c r="AO1221" s="17">
        <v>0.43252772223381686</v>
      </c>
      <c r="AP1221" s="17">
        <v>-1.301726478263568</v>
      </c>
      <c r="AQ1221" s="17">
        <v>32.022266241664653</v>
      </c>
      <c r="AR1221" s="17">
        <v>0.62227878521559266</v>
      </c>
      <c r="AS1221" s="17">
        <v>0.35382320903460229</v>
      </c>
      <c r="AT1221" s="17">
        <v>-1.0000000000000013</v>
      </c>
      <c r="AU1221" s="17">
        <v>-1.0000000000000013</v>
      </c>
      <c r="AV1221" s="17">
        <v>25.391171532640396</v>
      </c>
      <c r="AW1221" s="17">
        <v>117.07906208527717</v>
      </c>
      <c r="AX1221" s="17">
        <v>115.37605867122316</v>
      </c>
      <c r="AY1221" s="17">
        <v>0.47916877014967291</v>
      </c>
      <c r="AZ1221" s="17">
        <v>35.96004888015085</v>
      </c>
      <c r="BA1221" s="22">
        <v>1528.1038443976604</v>
      </c>
      <c r="CU1221" t="e">
        <v>#N/A</v>
      </c>
      <c r="CV1221" t="e">
        <v>#N/A</v>
      </c>
    </row>
    <row r="1222" spans="1:100" x14ac:dyDescent="0.25">
      <c r="A1222">
        <v>3278</v>
      </c>
      <c r="B1222" t="s">
        <v>1615</v>
      </c>
      <c r="C1222" s="22">
        <v>3</v>
      </c>
      <c r="D1222" s="17">
        <v>4.1440299492215376</v>
      </c>
      <c r="E1222" s="17">
        <v>-1.0335047407722111E-2</v>
      </c>
      <c r="F1222" s="17">
        <v>-0.25435170547460484</v>
      </c>
      <c r="G1222" s="17">
        <v>-0.25435170547460484</v>
      </c>
      <c r="H1222" s="17">
        <v>0.15625268911628015</v>
      </c>
      <c r="I1222" s="17">
        <v>0</v>
      </c>
      <c r="J1222" s="17">
        <v>9.3751613469768067</v>
      </c>
      <c r="K1222" s="17">
        <v>0.15625268911628015</v>
      </c>
      <c r="L1222" s="17">
        <v>-0.99999999999999745</v>
      </c>
      <c r="M1222" s="17">
        <v>-0.99999999999999745</v>
      </c>
      <c r="N1222" s="17">
        <v>3.1250537823256037</v>
      </c>
      <c r="O1222" s="17">
        <v>13.264839590723744</v>
      </c>
      <c r="P1222" s="17">
        <v>-0.49183057749173331</v>
      </c>
      <c r="Q1222" s="17">
        <v>-0.34393151017415224</v>
      </c>
      <c r="R1222" s="17">
        <v>-0.12160094562852662</v>
      </c>
      <c r="S1222" s="17">
        <v>0.33333333333333243</v>
      </c>
      <c r="T1222" s="17">
        <v>0.22465195248051786</v>
      </c>
      <c r="U1222" s="17">
        <v>0.34747602745414863</v>
      </c>
      <c r="V1222" s="17">
        <v>-2.1942447019858698E-2</v>
      </c>
      <c r="W1222" s="17">
        <v>29.090647085274391</v>
      </c>
      <c r="X1222" s="17">
        <v>1.6704894128227326</v>
      </c>
      <c r="Y1222" s="17">
        <v>-0.99999999999999745</v>
      </c>
      <c r="Z1222" s="17">
        <v>-0.99999999999999745</v>
      </c>
      <c r="AA1222" s="17">
        <v>55.51956460514559</v>
      </c>
      <c r="AB1222" s="17">
        <v>0.1986589336094414</v>
      </c>
      <c r="AC1222" s="17">
        <v>0.25498591558954975</v>
      </c>
      <c r="AD1222" s="17">
        <v>7.7365520111002561E-2</v>
      </c>
      <c r="AE1222" s="17">
        <v>26.550518465499664</v>
      </c>
      <c r="AF1222" s="17">
        <v>0.46153846153846156</v>
      </c>
      <c r="AG1222" s="17">
        <v>-0.99999999999999745</v>
      </c>
      <c r="AH1222" s="17">
        <v>-0.99999999999999745</v>
      </c>
      <c r="AI1222" s="17">
        <v>3.4153634463553345E-3</v>
      </c>
      <c r="AJ1222" s="17">
        <v>-2.1942447019858698E-2</v>
      </c>
      <c r="AK1222" s="17">
        <v>5.4546175853403364E-2</v>
      </c>
      <c r="AL1222" s="17">
        <v>-0.19246812805676014</v>
      </c>
      <c r="AM1222" s="17">
        <v>-6.5184981867377256E-2</v>
      </c>
      <c r="AN1222" s="17">
        <v>-1.7536245637164934E-2</v>
      </c>
      <c r="AO1222" s="17">
        <v>-1.356893667417415</v>
      </c>
      <c r="AP1222" s="17">
        <v>-1.4007467812129251</v>
      </c>
      <c r="AQ1222" s="17">
        <v>38.465808432251208</v>
      </c>
      <c r="AR1222" s="17">
        <v>0.88351886624814002</v>
      </c>
      <c r="AS1222" s="17">
        <v>1.8267421019390124</v>
      </c>
      <c r="AT1222" s="17">
        <v>-0.99999999999999745</v>
      </c>
      <c r="AU1222" s="17">
        <v>-0.99999999999999745</v>
      </c>
      <c r="AV1222" s="17">
        <v>-0.37595265110313142</v>
      </c>
      <c r="AW1222" s="17">
        <v>67.383657414656383</v>
      </c>
      <c r="AX1222" s="17">
        <v>65.257719981597603</v>
      </c>
      <c r="AY1222" s="17">
        <v>0.12233942479261417</v>
      </c>
      <c r="AZ1222" s="17">
        <v>-16.193361081186975</v>
      </c>
      <c r="BA1222" s="22">
        <v>1482.2501018029311</v>
      </c>
      <c r="CU1222" t="e">
        <v>#N/A</v>
      </c>
      <c r="CV1222" t="e">
        <v>#N/A</v>
      </c>
    </row>
    <row r="1223" spans="1:100" x14ac:dyDescent="0.25">
      <c r="A1223">
        <v>3282</v>
      </c>
      <c r="B1223" t="s">
        <v>1616</v>
      </c>
      <c r="C1223" s="22">
        <v>3</v>
      </c>
      <c r="D1223" s="17">
        <v>4.0122391993597368</v>
      </c>
      <c r="E1223" s="17">
        <v>0</v>
      </c>
      <c r="F1223" s="17">
        <v>1.0247277542588243E-2</v>
      </c>
      <c r="G1223" s="17">
        <v>1.0247277542588243E-2</v>
      </c>
      <c r="H1223" s="17">
        <v>-2.3867945260165325E-2</v>
      </c>
      <c r="I1223" s="17">
        <v>0</v>
      </c>
      <c r="J1223" s="17">
        <v>-1.4320767156099174</v>
      </c>
      <c r="K1223" s="17">
        <v>-2.3867945260165325E-2</v>
      </c>
      <c r="L1223" s="17">
        <v>-1.0000000000000018</v>
      </c>
      <c r="M1223" s="17">
        <v>-1.0000000000000018</v>
      </c>
      <c r="N1223" s="17">
        <v>-0.47735890520330621</v>
      </c>
      <c r="O1223" s="17">
        <v>2.5904097612924044</v>
      </c>
      <c r="P1223" s="17">
        <v>-0.57606180363563952</v>
      </c>
      <c r="Q1223" s="17">
        <v>-0.1311889416260168</v>
      </c>
      <c r="R1223" s="17">
        <v>-6.8722159800223087E-2</v>
      </c>
      <c r="S1223" s="17">
        <v>0.33333333333333443</v>
      </c>
      <c r="T1223" s="17">
        <v>4.5659842668313508E-2</v>
      </c>
      <c r="U1223" s="17">
        <v>-7.8657280889774792E-2</v>
      </c>
      <c r="V1223" s="17">
        <v>0</v>
      </c>
      <c r="W1223" s="17">
        <v>12.968153614881524</v>
      </c>
      <c r="X1223" s="17">
        <v>-0.19944149296230684</v>
      </c>
      <c r="Y1223" s="17">
        <v>-1.0000000000000018</v>
      </c>
      <c r="Z1223" s="17">
        <v>-1.0000000000000018</v>
      </c>
      <c r="AA1223" s="17">
        <v>-12.07279127438826</v>
      </c>
      <c r="AB1223" s="17">
        <v>-0.32923403234439641</v>
      </c>
      <c r="AC1223" s="17">
        <v>1.5585308420306518E-2</v>
      </c>
      <c r="AD1223" s="17">
        <v>-0.18579573066530145</v>
      </c>
      <c r="AE1223" s="17">
        <v>-24.972222729469561</v>
      </c>
      <c r="AF1223" s="17">
        <v>0</v>
      </c>
      <c r="AG1223" s="17">
        <v>-1.0000000000000018</v>
      </c>
      <c r="AH1223" s="17">
        <v>-1.0000000000000018</v>
      </c>
      <c r="AI1223" s="17">
        <v>0</v>
      </c>
      <c r="AJ1223" s="17">
        <v>0</v>
      </c>
      <c r="AK1223" s="17">
        <v>0.4647063314584472</v>
      </c>
      <c r="AL1223" s="17">
        <v>-2.7113590133147694E-2</v>
      </c>
      <c r="AM1223" s="17">
        <v>0.63415306345458144</v>
      </c>
      <c r="AN1223" s="17">
        <v>8.1853210198066809E-2</v>
      </c>
      <c r="AO1223" s="17">
        <v>18.177358243656776</v>
      </c>
      <c r="AP1223" s="17">
        <v>1.9107623042859334</v>
      </c>
      <c r="AQ1223" s="17">
        <v>11.536076899271611</v>
      </c>
      <c r="AR1223" s="17">
        <v>0.3003358951118732</v>
      </c>
      <c r="AS1223" s="17">
        <v>-0.22330943822247207</v>
      </c>
      <c r="AT1223" s="17">
        <v>-1.0000000000000018</v>
      </c>
      <c r="AU1223" s="17">
        <v>-1.0000000000000018</v>
      </c>
      <c r="AV1223" s="17">
        <v>-5.8474882257634836E-2</v>
      </c>
      <c r="AW1223" s="17">
        <v>-7.5716192088099259</v>
      </c>
      <c r="AX1223" s="17">
        <v>-7.5716192088099259</v>
      </c>
      <c r="AY1223" s="17">
        <v>-6.1654292037255976E-2</v>
      </c>
      <c r="AZ1223" s="17">
        <v>-43.327346369577761</v>
      </c>
      <c r="BA1223" s="22">
        <v>1307.7158957861614</v>
      </c>
      <c r="CU1223" t="e">
        <v>#N/A</v>
      </c>
      <c r="CV1223" t="e">
        <v>#N/A</v>
      </c>
    </row>
    <row r="1224" spans="1:100" x14ac:dyDescent="0.25">
      <c r="A1224">
        <v>3283</v>
      </c>
      <c r="B1224" t="s">
        <v>1617</v>
      </c>
      <c r="C1224" s="22">
        <v>3</v>
      </c>
      <c r="D1224" s="17">
        <v>4.1716915173338718</v>
      </c>
      <c r="E1224" s="17">
        <v>3.656613426641515E-3</v>
      </c>
      <c r="F1224" s="17">
        <v>-1.465764740804016E-2</v>
      </c>
      <c r="G1224" s="17">
        <v>-1.465764740804016E-2</v>
      </c>
      <c r="H1224" s="17">
        <v>5.5715885752205097E-2</v>
      </c>
      <c r="I1224" s="17">
        <v>0</v>
      </c>
      <c r="J1224" s="17">
        <v>3.342953145132304</v>
      </c>
      <c r="K1224" s="17">
        <v>5.5715885752205097E-2</v>
      </c>
      <c r="L1224" s="17">
        <v>-1.0000000000000009</v>
      </c>
      <c r="M1224" s="17">
        <v>-1.0000000000000009</v>
      </c>
      <c r="N1224" s="17">
        <v>1.1143177150441008</v>
      </c>
      <c r="O1224" s="17">
        <v>7.4999870150581325</v>
      </c>
      <c r="P1224" s="17">
        <v>-0.26959200561010038</v>
      </c>
      <c r="Q1224" s="17">
        <v>2.1448837880316401E-3</v>
      </c>
      <c r="R1224" s="17">
        <v>1.1101561437265414E-2</v>
      </c>
      <c r="S1224" s="17">
        <v>0.33333333333333365</v>
      </c>
      <c r="T1224" s="17">
        <v>0.30157238044019691</v>
      </c>
      <c r="U1224" s="17">
        <v>-4.9757054589374343E-2</v>
      </c>
      <c r="V1224" s="17">
        <v>-1.1828947035774647E-2</v>
      </c>
      <c r="W1224" s="17">
        <v>20.704153055847058</v>
      </c>
      <c r="X1224" s="17">
        <v>0.27742697455604304</v>
      </c>
      <c r="Y1224" s="17">
        <v>-1.0000000000000009</v>
      </c>
      <c r="Z1224" s="17">
        <v>-1.0000000000000009</v>
      </c>
      <c r="AA1224" s="17">
        <v>39.874146367848795</v>
      </c>
      <c r="AB1224" s="17">
        <v>7.8053865199266298E-2</v>
      </c>
      <c r="AC1224" s="17">
        <v>0.10807141496725321</v>
      </c>
      <c r="AD1224" s="17">
        <v>0.19705255484476999</v>
      </c>
      <c r="AE1224" s="17">
        <v>19.158891750564482</v>
      </c>
      <c r="AF1224" s="17">
        <v>0.25</v>
      </c>
      <c r="AG1224" s="17">
        <v>-1.0000000000000009</v>
      </c>
      <c r="AH1224" s="17">
        <v>-1.0000000000000009</v>
      </c>
      <c r="AI1224" s="17">
        <v>0</v>
      </c>
      <c r="AJ1224" s="17">
        <v>-1.1828947035774647E-2</v>
      </c>
      <c r="AK1224" s="17">
        <v>-0.17774883981492676</v>
      </c>
      <c r="AL1224" s="17">
        <v>-5.8800251745880827E-2</v>
      </c>
      <c r="AM1224" s="17">
        <v>0.45240416714683018</v>
      </c>
      <c r="AN1224" s="17">
        <v>-0.36371529474008907</v>
      </c>
      <c r="AO1224" s="17">
        <v>10.42135997959612</v>
      </c>
      <c r="AP1224" s="17">
        <v>-9.3868836272316276</v>
      </c>
      <c r="AQ1224" s="17">
        <v>24.04710620097935</v>
      </c>
      <c r="AR1224" s="17">
        <v>0.57331971214838162</v>
      </c>
      <c r="AS1224" s="17">
        <v>0.33314286030824858</v>
      </c>
      <c r="AT1224" s="17">
        <v>-1.0000000000000009</v>
      </c>
      <c r="AU1224" s="17">
        <v>-1.0000000000000009</v>
      </c>
      <c r="AV1224" s="17">
        <v>-3.5560859707747458E-3</v>
      </c>
      <c r="AW1224" s="17">
        <v>37.987249755675293</v>
      </c>
      <c r="AX1224" s="17">
        <v>36.804355052097819</v>
      </c>
      <c r="AY1224" s="17">
        <v>0.11041581478912163</v>
      </c>
      <c r="AZ1224" s="17">
        <v>-43.350141381812662</v>
      </c>
      <c r="BA1224" s="22">
        <v>1352.3176121365673</v>
      </c>
      <c r="CU1224" t="e">
        <v>#N/A</v>
      </c>
      <c r="CV1224" t="e">
        <v>#N/A</v>
      </c>
    </row>
    <row r="1225" spans="1:100" x14ac:dyDescent="0.25">
      <c r="A1225">
        <v>3284</v>
      </c>
      <c r="B1225" t="s">
        <v>1618</v>
      </c>
      <c r="C1225" s="22">
        <v>3</v>
      </c>
      <c r="D1225" s="17">
        <v>5.7742300233854182</v>
      </c>
      <c r="E1225" s="17">
        <v>0</v>
      </c>
      <c r="F1225" s="17">
        <v>3.9409092303865418</v>
      </c>
      <c r="G1225" s="17">
        <v>3.9409092303865418</v>
      </c>
      <c r="H1225" s="17">
        <v>0.16007736369308012</v>
      </c>
      <c r="I1225" s="17">
        <v>0</v>
      </c>
      <c r="J1225" s="17">
        <v>9.6046418215848099</v>
      </c>
      <c r="K1225" s="17">
        <v>0.16007736369308012</v>
      </c>
      <c r="L1225" s="17">
        <v>-1.0000000000000002</v>
      </c>
      <c r="M1225" s="17">
        <v>-1.0000000000000002</v>
      </c>
      <c r="N1225" s="17">
        <v>3.2015472738616046</v>
      </c>
      <c r="O1225" s="17">
        <v>19.319781075356758</v>
      </c>
      <c r="P1225" s="17">
        <v>4.0900058202414198E-3</v>
      </c>
      <c r="Q1225" s="17">
        <v>-2.9753847246214065</v>
      </c>
      <c r="R1225" s="17">
        <v>-0.94384151632899438</v>
      </c>
      <c r="S1225" s="17">
        <v>0.33333333333333337</v>
      </c>
      <c r="T1225" s="17">
        <v>0.33333333333333337</v>
      </c>
      <c r="U1225" s="17">
        <v>0.57285586030815827</v>
      </c>
      <c r="V1225" s="17">
        <v>1.2204306987545946E-2</v>
      </c>
      <c r="W1225" s="17">
        <v>43.665978810771634</v>
      </c>
      <c r="X1225" s="17">
        <v>2.8712385861314966</v>
      </c>
      <c r="Y1225" s="17">
        <v>-1.0000000000000002</v>
      </c>
      <c r="Z1225" s="17">
        <v>-1.0000000000000002</v>
      </c>
      <c r="AA1225" s="17">
        <v>92.068057635332224</v>
      </c>
      <c r="AB1225" s="17">
        <v>0.48569793356114366</v>
      </c>
      <c r="AC1225" s="17">
        <v>0.43435280961020711</v>
      </c>
      <c r="AD1225" s="17">
        <v>6.6867663646441033E-2</v>
      </c>
      <c r="AE1225" s="17">
        <v>49.345920340889613</v>
      </c>
      <c r="AF1225" s="17">
        <v>0.72222222222222221</v>
      </c>
      <c r="AG1225" s="17">
        <v>-1.0000000000000002</v>
      </c>
      <c r="AH1225" s="17">
        <v>-1.0000000000000002</v>
      </c>
      <c r="AI1225" s="17">
        <v>4.2450513899457334E-3</v>
      </c>
      <c r="AJ1225" s="17">
        <v>1.2204306987545946E-2</v>
      </c>
      <c r="AK1225" s="17">
        <v>3.3484155760992389E-2</v>
      </c>
      <c r="AL1225" s="17">
        <v>7.3785201279233006E-2</v>
      </c>
      <c r="AM1225" s="17">
        <v>0.21137944249158869</v>
      </c>
      <c r="AN1225" s="17">
        <v>8.8623671237142265E-2</v>
      </c>
      <c r="AO1225" s="17">
        <v>5.4519068410946794</v>
      </c>
      <c r="AP1225" s="17">
        <v>2.5845177873247227</v>
      </c>
      <c r="AQ1225" s="17">
        <v>53.270620632356433</v>
      </c>
      <c r="AR1225" s="17">
        <v>1.2517268339623706</v>
      </c>
      <c r="AS1225" s="17">
        <v>3.0313159498245761</v>
      </c>
      <c r="AT1225" s="17">
        <v>-1.0000000000000002</v>
      </c>
      <c r="AU1225" s="17">
        <v>-1.0000000000000002</v>
      </c>
      <c r="AV1225" s="17">
        <v>2.9970677140575472</v>
      </c>
      <c r="AW1225" s="17">
        <v>113.97235649801375</v>
      </c>
      <c r="AX1225" s="17">
        <v>115.27768822456727</v>
      </c>
      <c r="AY1225" s="17">
        <v>0.50066052290758056</v>
      </c>
      <c r="AZ1225" s="17">
        <v>51.535059196992492</v>
      </c>
      <c r="BA1225" s="22">
        <v>1634.0524924580066</v>
      </c>
      <c r="CU1225" t="e">
        <v>#N/A</v>
      </c>
      <c r="CV1225" t="e">
        <v>#N/A</v>
      </c>
    </row>
    <row r="1226" spans="1:100" x14ac:dyDescent="0.25">
      <c r="A1226">
        <v>3288</v>
      </c>
      <c r="B1226" t="s">
        <v>1619</v>
      </c>
      <c r="C1226" s="22">
        <v>3</v>
      </c>
      <c r="D1226" s="17">
        <v>4.3355018567415744</v>
      </c>
      <c r="E1226" s="17">
        <v>-0.4655286532573194</v>
      </c>
      <c r="F1226" s="17">
        <v>1.5308343190040856</v>
      </c>
      <c r="G1226" s="17">
        <v>1.37936998174032</v>
      </c>
      <c r="H1226" s="17">
        <v>0.17615976097391958</v>
      </c>
      <c r="I1226" s="17">
        <v>0</v>
      </c>
      <c r="J1226" s="17">
        <v>10.569585658435171</v>
      </c>
      <c r="K1226" s="17">
        <v>0.17615976097391958</v>
      </c>
      <c r="L1226" s="17">
        <v>-0.99999999999999956</v>
      </c>
      <c r="M1226" s="17">
        <v>-0.99999999999999956</v>
      </c>
      <c r="N1226" s="17">
        <v>3.52319521947839</v>
      </c>
      <c r="O1226" s="17">
        <v>16.284457496917074</v>
      </c>
      <c r="P1226" s="17">
        <v>-5.9340524546227735E-2</v>
      </c>
      <c r="Q1226" s="17">
        <v>-4.8982067247771166</v>
      </c>
      <c r="R1226" s="17">
        <v>-1.7259478547184601</v>
      </c>
      <c r="S1226" s="17">
        <v>0.3333333333333332</v>
      </c>
      <c r="T1226" s="17">
        <v>0.42688014268100122</v>
      </c>
      <c r="U1226" s="17">
        <v>9.449400240705752E-2</v>
      </c>
      <c r="V1226" s="17">
        <v>9.2024731779949576E-2</v>
      </c>
      <c r="W1226" s="17">
        <v>30.822897969096879</v>
      </c>
      <c r="X1226" s="17">
        <v>1.5831963504877762</v>
      </c>
      <c r="Y1226" s="17">
        <v>-0.99999999999999956</v>
      </c>
      <c r="Z1226" s="17">
        <v>-0.99999999999999956</v>
      </c>
      <c r="AA1226" s="17">
        <v>46.493711982437382</v>
      </c>
      <c r="AB1226" s="17">
        <v>-6.1546681398449377E-2</v>
      </c>
      <c r="AC1226" s="17">
        <v>0.12828486423191454</v>
      </c>
      <c r="AD1226" s="17">
        <v>0.28119705452771426</v>
      </c>
      <c r="AE1226" s="17">
        <v>17.39676186805897</v>
      </c>
      <c r="AF1226" s="17">
        <v>0.27272727272727271</v>
      </c>
      <c r="AG1226" s="17">
        <v>-0.99999999999999956</v>
      </c>
      <c r="AH1226" s="17">
        <v>-0.99999999999999956</v>
      </c>
      <c r="AI1226" s="17">
        <v>-7.9205264835538566E-2</v>
      </c>
      <c r="AJ1226" s="17">
        <v>9.2024731779949576E-2</v>
      </c>
      <c r="AK1226" s="17">
        <v>-0.20958587080164548</v>
      </c>
      <c r="AL1226" s="17">
        <v>-2.6619122581125518E-2</v>
      </c>
      <c r="AM1226" s="17">
        <v>-6.7667180353387188E-2</v>
      </c>
      <c r="AN1226" s="17">
        <v>0.4801157892790146</v>
      </c>
      <c r="AO1226" s="17">
        <v>-2.7396088628429052</v>
      </c>
      <c r="AP1226" s="17">
        <v>11.869799119069734</v>
      </c>
      <c r="AQ1226" s="17">
        <v>41.392483627532066</v>
      </c>
      <c r="AR1226" s="17">
        <v>0.94673221020134113</v>
      </c>
      <c r="AS1226" s="17">
        <v>1.7593561114616945</v>
      </c>
      <c r="AT1226" s="17">
        <v>-0.99999999999999956</v>
      </c>
      <c r="AU1226" s="17">
        <v>-0.99999999999999956</v>
      </c>
      <c r="AV1226" s="17">
        <v>-0.34657787297814097</v>
      </c>
      <c r="AW1226" s="17">
        <v>74.647968598424185</v>
      </c>
      <c r="AX1226" s="17">
        <v>82.266336479708386</v>
      </c>
      <c r="AY1226" s="17">
        <v>0.15541794769743983</v>
      </c>
      <c r="AZ1226" s="17">
        <v>14.242411535842052</v>
      </c>
      <c r="BA1226" s="22">
        <v>1484.6696899059884</v>
      </c>
      <c r="CU1226" t="e">
        <v>#N/A</v>
      </c>
      <c r="CV1226" t="e">
        <v>#N/A</v>
      </c>
    </row>
    <row r="1227" spans="1:100" x14ac:dyDescent="0.25">
      <c r="A1227">
        <v>3289</v>
      </c>
      <c r="B1227" t="s">
        <v>1620</v>
      </c>
      <c r="C1227" s="22">
        <v>3</v>
      </c>
      <c r="D1227" s="17">
        <v>4.7975485456766007</v>
      </c>
      <c r="E1227" s="17">
        <v>0</v>
      </c>
      <c r="F1227" s="17">
        <v>0.45224309719730149</v>
      </c>
      <c r="G1227" s="17">
        <v>0.45224309719730149</v>
      </c>
      <c r="H1227" s="17">
        <v>0.15462410367296964</v>
      </c>
      <c r="I1227" s="17">
        <v>0</v>
      </c>
      <c r="J1227" s="17">
        <v>9.2774462203781827</v>
      </c>
      <c r="K1227" s="17">
        <v>0.15462410367296964</v>
      </c>
      <c r="L1227" s="17">
        <v>-1.0000000000000002</v>
      </c>
      <c r="M1227" s="17">
        <v>-1.0000000000000002</v>
      </c>
      <c r="N1227" s="17">
        <v>3.0924820734593927</v>
      </c>
      <c r="O1227" s="17">
        <v>14.527237863252067</v>
      </c>
      <c r="P1227" s="17">
        <v>3.497778133382186</v>
      </c>
      <c r="Q1227" s="17">
        <v>1.0506777432221215</v>
      </c>
      <c r="R1227" s="17">
        <v>0.65484026062603329</v>
      </c>
      <c r="S1227" s="17">
        <v>0.33430117535059173</v>
      </c>
      <c r="T1227" s="17">
        <v>0.22592426470320925</v>
      </c>
      <c r="U1227" s="17">
        <v>0.12984597430948094</v>
      </c>
      <c r="V1227" s="17">
        <v>0</v>
      </c>
      <c r="W1227" s="17">
        <v>21.417892427612475</v>
      </c>
      <c r="X1227" s="17">
        <v>0.78824308749418182</v>
      </c>
      <c r="Y1227" s="17">
        <v>-1.0000000000000002</v>
      </c>
      <c r="Z1227" s="17">
        <v>-1.0000000000000002</v>
      </c>
      <c r="AA1227" s="17">
        <v>73.54605356485915</v>
      </c>
      <c r="AB1227" s="17">
        <v>0.22107872329569145</v>
      </c>
      <c r="AC1227" s="17">
        <v>0.45303774393384599</v>
      </c>
      <c r="AD1227" s="17">
        <v>0.35534995030287508</v>
      </c>
      <c r="AE1227" s="17">
        <v>51.473320876620647</v>
      </c>
      <c r="AF1227" s="17">
        <v>0.66666666666666663</v>
      </c>
      <c r="AG1227" s="17">
        <v>-1.0000000000000002</v>
      </c>
      <c r="AH1227" s="17">
        <v>-1.0000000000000002</v>
      </c>
      <c r="AI1227" s="17">
        <v>-5.650613850158125E-3</v>
      </c>
      <c r="AJ1227" s="17">
        <v>0</v>
      </c>
      <c r="AK1227" s="17">
        <v>2.226694447964353E-2</v>
      </c>
      <c r="AL1227" s="17">
        <v>1.9281786706932029E-2</v>
      </c>
      <c r="AM1227" s="17">
        <v>-2.9002802084369769E-2</v>
      </c>
      <c r="AN1227" s="17">
        <v>-0.25214026190841976</v>
      </c>
      <c r="AO1227" s="17">
        <v>-0.61373532971102718</v>
      </c>
      <c r="AP1227" s="17">
        <v>-6.2070976141758312</v>
      </c>
      <c r="AQ1227" s="17">
        <v>30.695338647990667</v>
      </c>
      <c r="AR1227" s="17">
        <v>0.69007141436328179</v>
      </c>
      <c r="AS1227" s="17">
        <v>0.94286719116715167</v>
      </c>
      <c r="AT1227" s="17">
        <v>-1.0000000000000002</v>
      </c>
      <c r="AU1227" s="17">
        <v>-1.0000000000000002</v>
      </c>
      <c r="AV1227" s="17">
        <v>1.1070833578233346</v>
      </c>
      <c r="AW1227" s="17">
        <v>81.866193813935396</v>
      </c>
      <c r="AX1227" s="17">
        <v>81.753181536932246</v>
      </c>
      <c r="AY1227" s="17">
        <v>0.18945165601813624</v>
      </c>
      <c r="AZ1227" s="17">
        <v>2.5811816340228648</v>
      </c>
      <c r="BA1227" s="22">
        <v>1484.6263297558592</v>
      </c>
      <c r="CU1227" t="e">
        <v>#N/A</v>
      </c>
      <c r="CV1227" t="e">
        <v>#N/A</v>
      </c>
    </row>
    <row r="1228" spans="1:100" x14ac:dyDescent="0.25">
      <c r="A1228">
        <v>3291</v>
      </c>
      <c r="B1228" t="s">
        <v>1621</v>
      </c>
      <c r="C1228" s="22">
        <v>3</v>
      </c>
      <c r="D1228" s="17">
        <v>4.351523864154716</v>
      </c>
      <c r="E1228" s="17">
        <v>0.13599020433153802</v>
      </c>
      <c r="F1228" s="17">
        <v>0.41325738287245034</v>
      </c>
      <c r="G1228" s="17">
        <v>0.45980487648837615</v>
      </c>
      <c r="H1228" s="17">
        <v>-0.161879221177818</v>
      </c>
      <c r="I1228" s="17">
        <v>0</v>
      </c>
      <c r="J1228" s="17">
        <v>-9.7127532706690758</v>
      </c>
      <c r="K1228" s="17">
        <v>-0.161879221177818</v>
      </c>
      <c r="L1228" s="17">
        <v>-0.99999999999999944</v>
      </c>
      <c r="M1228" s="17">
        <v>-0.99999999999999944</v>
      </c>
      <c r="N1228" s="17">
        <v>-3.2375844235563589</v>
      </c>
      <c r="O1228" s="17">
        <v>-4.9014245300259862</v>
      </c>
      <c r="P1228" s="17">
        <v>1.4699254762945626</v>
      </c>
      <c r="Q1228" s="17">
        <v>0.58252323070036627</v>
      </c>
      <c r="R1228" s="17">
        <v>0.48936121665113486</v>
      </c>
      <c r="S1228" s="17">
        <v>0.33333333333333315</v>
      </c>
      <c r="T1228" s="17">
        <v>0.31200353267851672</v>
      </c>
      <c r="U1228" s="17">
        <v>-7.6432405634796086E-2</v>
      </c>
      <c r="V1228" s="17">
        <v>-3.5143942214591658E-3</v>
      </c>
      <c r="W1228" s="17">
        <v>29.090771493336501</v>
      </c>
      <c r="X1228" s="17">
        <v>0.4414100627999899</v>
      </c>
      <c r="Y1228" s="17">
        <v>-0.99999999999999944</v>
      </c>
      <c r="Z1228" s="17">
        <v>-0.99999999999999944</v>
      </c>
      <c r="AA1228" s="17">
        <v>36.005556939076676</v>
      </c>
      <c r="AB1228" s="17">
        <v>0.16424397560274118</v>
      </c>
      <c r="AC1228" s="17">
        <v>4.2286312222461653E-2</v>
      </c>
      <c r="AD1228" s="17">
        <v>-7.8021803243422005E-2</v>
      </c>
      <c r="AE1228" s="17">
        <v>6.4254242290890424</v>
      </c>
      <c r="AF1228" s="17">
        <v>0.375</v>
      </c>
      <c r="AG1228" s="17">
        <v>-0.99999999999999944</v>
      </c>
      <c r="AH1228" s="17">
        <v>-0.99999999999999944</v>
      </c>
      <c r="AI1228" s="17">
        <v>0</v>
      </c>
      <c r="AJ1228" s="17">
        <v>-3.5143942214591658E-3</v>
      </c>
      <c r="AK1228" s="17">
        <v>-0.10919124621537363</v>
      </c>
      <c r="AL1228" s="17">
        <v>-1.4291816350281247E-2</v>
      </c>
      <c r="AM1228" s="17">
        <v>-0.17631339806543067</v>
      </c>
      <c r="AN1228" s="17">
        <v>0.17279101252247095</v>
      </c>
      <c r="AO1228" s="17">
        <v>-4.9537911827126369</v>
      </c>
      <c r="AP1228" s="17">
        <v>4.24831623131037</v>
      </c>
      <c r="AQ1228" s="17">
        <v>19.378018222667428</v>
      </c>
      <c r="AR1228" s="17">
        <v>0.56539006615559495</v>
      </c>
      <c r="AS1228" s="17">
        <v>0.27953084162217201</v>
      </c>
      <c r="AT1228" s="17">
        <v>-0.99999999999999944</v>
      </c>
      <c r="AU1228" s="17">
        <v>-0.99999999999999944</v>
      </c>
      <c r="AV1228" s="17">
        <v>0.94916609313951095</v>
      </c>
      <c r="AW1228" s="17">
        <v>35.352448640361061</v>
      </c>
      <c r="AX1228" s="17">
        <v>35.001009218215145</v>
      </c>
      <c r="AY1228" s="17">
        <v>2.0397187933544197E-3</v>
      </c>
      <c r="AZ1228" s="17">
        <v>-18.648296674574301</v>
      </c>
      <c r="BA1228" s="22">
        <v>1356.8935065091853</v>
      </c>
      <c r="CU1228" t="e">
        <v>#N/A</v>
      </c>
      <c r="CV1228" t="e">
        <v>#N/A</v>
      </c>
    </row>
    <row r="1229" spans="1:100" x14ac:dyDescent="0.25">
      <c r="A1229">
        <v>3292</v>
      </c>
      <c r="B1229" t="s">
        <v>1622</v>
      </c>
      <c r="C1229" s="22">
        <v>3</v>
      </c>
      <c r="D1229" s="17">
        <v>4.7819865071310055</v>
      </c>
      <c r="E1229" s="17">
        <v>0</v>
      </c>
      <c r="F1229" s="17">
        <v>0.38189225002072757</v>
      </c>
      <c r="G1229" s="17">
        <v>0.38189225002072757</v>
      </c>
      <c r="H1229" s="17">
        <v>9.3786604520133113E-2</v>
      </c>
      <c r="I1229" s="17">
        <v>0</v>
      </c>
      <c r="J1229" s="17">
        <v>5.6271962712079899</v>
      </c>
      <c r="K1229" s="17">
        <v>9.3786604520133113E-2</v>
      </c>
      <c r="L1229" s="17">
        <v>-0.99999999999999756</v>
      </c>
      <c r="M1229" s="17">
        <v>-0.99999999999999756</v>
      </c>
      <c r="N1229" s="17">
        <v>1.8757320904026629</v>
      </c>
      <c r="O1229" s="17">
        <v>10.791075028359703</v>
      </c>
      <c r="P1229" s="17">
        <v>6.6167116565391719</v>
      </c>
      <c r="Q1229" s="17">
        <v>2.2535927820434964</v>
      </c>
      <c r="R1229" s="17">
        <v>1.1813227616723694</v>
      </c>
      <c r="S1229" s="17">
        <v>0.33607250399438754</v>
      </c>
      <c r="T1229" s="17">
        <v>0.31215517550024291</v>
      </c>
      <c r="U1229" s="17">
        <v>-1.4508930264175018E-3</v>
      </c>
      <c r="V1229" s="17">
        <v>-6.9306615751816875E-2</v>
      </c>
      <c r="W1229" s="17">
        <v>19.347342647850517</v>
      </c>
      <c r="X1229" s="17">
        <v>0.11161965052483669</v>
      </c>
      <c r="Y1229" s="17">
        <v>-0.99999999999999756</v>
      </c>
      <c r="Z1229" s="17">
        <v>-0.99999999999999756</v>
      </c>
      <c r="AA1229" s="17">
        <v>-2.961674168356712</v>
      </c>
      <c r="AB1229" s="17">
        <v>-0.33669991092415796</v>
      </c>
      <c r="AC1229" s="17">
        <v>-1.2427816048490262E-2</v>
      </c>
      <c r="AD1229" s="17">
        <v>-0.12067906458494418</v>
      </c>
      <c r="AE1229" s="17">
        <v>-23.49033957787962</v>
      </c>
      <c r="AF1229" s="17">
        <v>0.125</v>
      </c>
      <c r="AG1229" s="17">
        <v>-0.99999999999999756</v>
      </c>
      <c r="AH1229" s="17">
        <v>-0.99999999999999756</v>
      </c>
      <c r="AI1229" s="17">
        <v>0</v>
      </c>
      <c r="AJ1229" s="17">
        <v>-6.9306615751816875E-2</v>
      </c>
      <c r="AK1229" s="17">
        <v>-0.17354003119288003</v>
      </c>
      <c r="AL1229" s="17">
        <v>-0.10987907074308355</v>
      </c>
      <c r="AM1229" s="17">
        <v>0.57275087833012239</v>
      </c>
      <c r="AN1229" s="17">
        <v>0.48936691805732913</v>
      </c>
      <c r="AO1229" s="17">
        <v>13.451071802288665</v>
      </c>
      <c r="AP1229" s="17">
        <v>11.684777597717812</v>
      </c>
      <c r="AQ1229" s="17">
        <v>24.974538919058524</v>
      </c>
      <c r="AR1229" s="17">
        <v>0.57747017071639539</v>
      </c>
      <c r="AS1229" s="17">
        <v>0.20540625504496957</v>
      </c>
      <c r="AT1229" s="17">
        <v>-0.99999999999999756</v>
      </c>
      <c r="AU1229" s="17">
        <v>-0.99999999999999756</v>
      </c>
      <c r="AV1229" s="17">
        <v>1.5632150116930972</v>
      </c>
      <c r="AW1229" s="17">
        <v>19.514178457720813</v>
      </c>
      <c r="AX1229" s="17">
        <v>12.583516882539122</v>
      </c>
      <c r="AY1229" s="17">
        <v>-0.14531883717763089</v>
      </c>
      <c r="AZ1229" s="17">
        <v>-48.527405262921576</v>
      </c>
      <c r="BA1229" s="22">
        <v>1406.2236587745713</v>
      </c>
      <c r="CU1229" t="e">
        <v>#N/A</v>
      </c>
      <c r="CV1229" t="e">
        <v>#N/A</v>
      </c>
    </row>
    <row r="1230" spans="1:100" x14ac:dyDescent="0.25">
      <c r="A1230">
        <v>3293</v>
      </c>
      <c r="B1230" t="s">
        <v>1623</v>
      </c>
      <c r="C1230" s="22">
        <v>3</v>
      </c>
      <c r="D1230" s="17">
        <v>4.3334482000925867</v>
      </c>
      <c r="E1230" s="17">
        <v>8.0266306997168593E-2</v>
      </c>
      <c r="F1230" s="17">
        <v>-7.3604709974127214E-2</v>
      </c>
      <c r="G1230" s="17">
        <v>-4.3679016715283348E-2</v>
      </c>
      <c r="H1230" s="17">
        <v>0.57365618231979976</v>
      </c>
      <c r="I1230" s="17">
        <v>0</v>
      </c>
      <c r="J1230" s="17">
        <v>34.419370939187978</v>
      </c>
      <c r="K1230" s="17">
        <v>0.57365618231979976</v>
      </c>
      <c r="L1230" s="17">
        <v>-1.0000000000000018</v>
      </c>
      <c r="M1230" s="17">
        <v>-1.0000000000000018</v>
      </c>
      <c r="N1230" s="17">
        <v>11.47312364639599</v>
      </c>
      <c r="O1230" s="17">
        <v>38.709140122565273</v>
      </c>
      <c r="P1230" s="17">
        <v>-0.45328878250487464</v>
      </c>
      <c r="Q1230" s="17">
        <v>1.3909825606594124</v>
      </c>
      <c r="R1230" s="17">
        <v>0.37306348452164256</v>
      </c>
      <c r="S1230" s="17">
        <v>0.3333333333333337</v>
      </c>
      <c r="T1230" s="17">
        <v>0.48032049349856032</v>
      </c>
      <c r="U1230" s="17">
        <v>0.30785323329622871</v>
      </c>
      <c r="V1230" s="17">
        <v>-3.9959219240396776E-3</v>
      </c>
      <c r="W1230" s="17">
        <v>21.754198235371334</v>
      </c>
      <c r="X1230" s="17">
        <v>1.6094855625742939</v>
      </c>
      <c r="Y1230" s="17">
        <v>-1.0000000000000018</v>
      </c>
      <c r="Z1230" s="17">
        <v>-1.0000000000000018</v>
      </c>
      <c r="AA1230" s="17">
        <v>89.003861645163141</v>
      </c>
      <c r="AB1230" s="17">
        <v>0.24591566201600307</v>
      </c>
      <c r="AC1230" s="17">
        <v>0.53434663137061422</v>
      </c>
      <c r="AD1230" s="17">
        <v>0.55726970511878626</v>
      </c>
      <c r="AE1230" s="17">
        <v>66.876599925270142</v>
      </c>
      <c r="AF1230" s="17">
        <v>0.875</v>
      </c>
      <c r="AG1230" s="17">
        <v>-1.0000000000000018</v>
      </c>
      <c r="AH1230" s="17">
        <v>-1.0000000000000018</v>
      </c>
      <c r="AI1230" s="17">
        <v>0</v>
      </c>
      <c r="AJ1230" s="17">
        <v>-3.9959219240396776E-3</v>
      </c>
      <c r="AK1230" s="17">
        <v>-0.14586033388602718</v>
      </c>
      <c r="AL1230" s="17">
        <v>-4.8085734607494462E-2</v>
      </c>
      <c r="AM1230" s="17">
        <v>-5.6626557349432373E-3</v>
      </c>
      <c r="AN1230" s="17">
        <v>0.32741910085298825</v>
      </c>
      <c r="AO1230" s="17">
        <v>-0.87086806280371698</v>
      </c>
      <c r="AP1230" s="17">
        <v>7.9450488482872332</v>
      </c>
      <c r="AQ1230" s="17">
        <v>56.173569174559304</v>
      </c>
      <c r="AR1230" s="17">
        <v>1.1175111382040832</v>
      </c>
      <c r="AS1230" s="17">
        <v>2.1831417448940931</v>
      </c>
      <c r="AT1230" s="17">
        <v>-1.0000000000000018</v>
      </c>
      <c r="AU1230" s="17">
        <v>-1.0000000000000018</v>
      </c>
      <c r="AV1230" s="17">
        <v>0.32938446780635922</v>
      </c>
      <c r="AW1230" s="17">
        <v>135.65805061601566</v>
      </c>
      <c r="AX1230" s="17">
        <v>135.25845842361167</v>
      </c>
      <c r="AY1230" s="17">
        <v>0.5273474002362093</v>
      </c>
      <c r="AZ1230" s="17">
        <v>73.343792731898247</v>
      </c>
      <c r="BA1230" s="22">
        <v>1586.9426181613865</v>
      </c>
      <c r="CU1230" t="e">
        <v>#N/A</v>
      </c>
      <c r="CV1230" t="e">
        <v>#N/A</v>
      </c>
    </row>
    <row r="1231" spans="1:100" x14ac:dyDescent="0.25">
      <c r="A1231">
        <v>3294</v>
      </c>
      <c r="B1231" t="s">
        <v>1624</v>
      </c>
      <c r="C1231" s="22">
        <v>3</v>
      </c>
      <c r="D1231" s="17">
        <v>4.7651427935216777</v>
      </c>
      <c r="E1231" s="17">
        <v>6.4272032641598614E-2</v>
      </c>
      <c r="F1231" s="17">
        <v>-1.3994656489799968</v>
      </c>
      <c r="G1231" s="17">
        <v>-1.3688504891401945</v>
      </c>
      <c r="H1231" s="17">
        <v>-9.2581556062917666E-2</v>
      </c>
      <c r="I1231" s="17">
        <v>0</v>
      </c>
      <c r="J1231" s="17">
        <v>-5.5548933637750615</v>
      </c>
      <c r="K1231" s="17">
        <v>-9.2581556062917666E-2</v>
      </c>
      <c r="L1231" s="17">
        <v>-0.99999999999999822</v>
      </c>
      <c r="M1231" s="17">
        <v>-0.99999999999999822</v>
      </c>
      <c r="N1231" s="17">
        <v>-1.8516311212583538</v>
      </c>
      <c r="O1231" s="17">
        <v>-2.1586010593935758</v>
      </c>
      <c r="P1231" s="17">
        <v>1.4391333890681952</v>
      </c>
      <c r="Q1231" s="17">
        <v>-0.94724395136666184</v>
      </c>
      <c r="R1231" s="17">
        <v>-0.33327671887122645</v>
      </c>
      <c r="S1231" s="17">
        <v>0.33333333333333315</v>
      </c>
      <c r="T1231" s="17">
        <v>-2.4251732787020464E-2</v>
      </c>
      <c r="U1231" s="17">
        <v>1.0011990730857722E-2</v>
      </c>
      <c r="V1231" s="17">
        <v>6.4949920531082823E-4</v>
      </c>
      <c r="W1231" s="17">
        <v>16.492985861815946</v>
      </c>
      <c r="X1231" s="17">
        <v>0.1068133758893112</v>
      </c>
      <c r="Y1231" s="17">
        <v>-0.99999999999999822</v>
      </c>
      <c r="Z1231" s="17">
        <v>-0.99999999999999822</v>
      </c>
      <c r="AA1231" s="17">
        <v>44.121456892531313</v>
      </c>
      <c r="AB1231" s="17">
        <v>0.38612328267007828</v>
      </c>
      <c r="AC1231" s="17">
        <v>-0.10924953428445729</v>
      </c>
      <c r="AD1231" s="17">
        <v>0.28236120660611047</v>
      </c>
      <c r="AE1231" s="17">
        <v>27.961747749586586</v>
      </c>
      <c r="AF1231" s="17">
        <v>0.625</v>
      </c>
      <c r="AG1231" s="17">
        <v>-0.99999999999999822</v>
      </c>
      <c r="AH1231" s="17">
        <v>-0.99999999999999822</v>
      </c>
      <c r="AI1231" s="17">
        <v>0</v>
      </c>
      <c r="AJ1231" s="17">
        <v>6.4949920531082823E-4</v>
      </c>
      <c r="AK1231" s="17">
        <v>-1.1110733493025271E-2</v>
      </c>
      <c r="AL1231" s="17">
        <v>-0.17276474313153864</v>
      </c>
      <c r="AM1231" s="17">
        <v>-7.1580370553604361E-2</v>
      </c>
      <c r="AN1231" s="17">
        <v>-0.2284273620815554</v>
      </c>
      <c r="AO1231" s="17">
        <v>-1.8450629313052351</v>
      </c>
      <c r="AP1231" s="17">
        <v>-6.5745077676965806</v>
      </c>
      <c r="AQ1231" s="17">
        <v>10.93809249804089</v>
      </c>
      <c r="AR1231" s="17">
        <v>0.31974309048248101</v>
      </c>
      <c r="AS1231" s="17">
        <v>1.4231819826393585E-2</v>
      </c>
      <c r="AT1231" s="17">
        <v>-0.99999999999999822</v>
      </c>
      <c r="AU1231" s="17">
        <v>-0.99999999999999822</v>
      </c>
      <c r="AV1231" s="17">
        <v>-1.7021272080114207</v>
      </c>
      <c r="AW1231" s="17">
        <v>35.388348065441114</v>
      </c>
      <c r="AX1231" s="17">
        <v>35.453297985972199</v>
      </c>
      <c r="AY1231" s="17">
        <v>0.11663785403456065</v>
      </c>
      <c r="AZ1231" s="17">
        <v>7.9168238618760309</v>
      </c>
      <c r="BA1231" s="22">
        <v>1483.6692215692458</v>
      </c>
      <c r="CU1231" t="e">
        <v>#N/A</v>
      </c>
      <c r="CV1231" t="e">
        <v>#N/A</v>
      </c>
    </row>
    <row r="1232" spans="1:100" x14ac:dyDescent="0.25">
      <c r="A1232">
        <v>3295</v>
      </c>
      <c r="B1232" t="s">
        <v>1625</v>
      </c>
      <c r="C1232" s="22">
        <v>3</v>
      </c>
      <c r="D1232" s="17">
        <v>1.4573070754592463</v>
      </c>
      <c r="E1232" s="17">
        <v>0</v>
      </c>
      <c r="F1232" s="17">
        <v>-0.23805669502066129</v>
      </c>
      <c r="G1232" s="17">
        <v>-0.23805669502066129</v>
      </c>
      <c r="H1232" s="17">
        <v>-0.27992552973162993</v>
      </c>
      <c r="I1232" s="17">
        <v>0</v>
      </c>
      <c r="J1232" s="17">
        <v>-16.79553178389779</v>
      </c>
      <c r="K1232" s="17">
        <v>-0.27992552973162993</v>
      </c>
      <c r="L1232" s="17">
        <v>-1.0000000000000018</v>
      </c>
      <c r="M1232" s="17">
        <v>-1.0000000000000018</v>
      </c>
      <c r="N1232" s="17">
        <v>-5.5985105946325966</v>
      </c>
      <c r="O1232" s="17">
        <v>-15.576281403459207</v>
      </c>
      <c r="P1232" s="17">
        <v>0.24869423686704339</v>
      </c>
      <c r="Q1232" s="17">
        <v>1.0361365062667764</v>
      </c>
      <c r="R1232" s="17">
        <v>0.31138919293929201</v>
      </c>
      <c r="S1232" s="17">
        <v>0.33333333333333387</v>
      </c>
      <c r="T1232" s="17">
        <v>0.24311019880479096</v>
      </c>
      <c r="U1232" s="17">
        <v>-0.12610425940540948</v>
      </c>
      <c r="V1232" s="17">
        <v>-5.8853632367006185E-2</v>
      </c>
      <c r="W1232" s="17">
        <v>26.856446803893551</v>
      </c>
      <c r="X1232" s="17">
        <v>-9.1392904482463483E-2</v>
      </c>
      <c r="Y1232" s="17">
        <v>-1.0000000000000018</v>
      </c>
      <c r="Z1232" s="17">
        <v>-1.0000000000000018</v>
      </c>
      <c r="AA1232" s="17">
        <v>32.03063642521051</v>
      </c>
      <c r="AB1232" s="17">
        <v>-8.6944433945908034E-2</v>
      </c>
      <c r="AC1232" s="17">
        <v>0.10583950753775516</v>
      </c>
      <c r="AD1232" s="17">
        <v>7.8360934975706245E-2</v>
      </c>
      <c r="AE1232" s="17">
        <v>4.8628004283776729</v>
      </c>
      <c r="AF1232" s="17">
        <v>0.5</v>
      </c>
      <c r="AG1232" s="17">
        <v>-1.0000000000000018</v>
      </c>
      <c r="AH1232" s="17">
        <v>-1.0000000000000018</v>
      </c>
      <c r="AI1232" s="17">
        <v>2.3132524633008366E-2</v>
      </c>
      <c r="AJ1232" s="17">
        <v>-5.8853632367006185E-2</v>
      </c>
      <c r="AK1232" s="17">
        <v>-6.6793601201541555E-2</v>
      </c>
      <c r="AL1232" s="17">
        <v>0.13826379204074021</v>
      </c>
      <c r="AM1232" s="17">
        <v>0.21765616604501231</v>
      </c>
      <c r="AN1232" s="17">
        <v>0.22972363868257845</v>
      </c>
      <c r="AO1232" s="17">
        <v>5.1074361451175978</v>
      </c>
      <c r="AP1232" s="17">
        <v>6.4344099272681614</v>
      </c>
      <c r="AQ1232" s="17">
        <v>10.060915019995743</v>
      </c>
      <c r="AR1232" s="17">
        <v>0.39148564036570893</v>
      </c>
      <c r="AS1232" s="17">
        <v>-0.37131843421409338</v>
      </c>
      <c r="AT1232" s="17">
        <v>-1.0000000000000018</v>
      </c>
      <c r="AU1232" s="17">
        <v>-1.0000000000000018</v>
      </c>
      <c r="AV1232" s="17">
        <v>7.3332497918630002E-2</v>
      </c>
      <c r="AW1232" s="17">
        <v>22.888764949019482</v>
      </c>
      <c r="AX1232" s="17">
        <v>17.466052204979015</v>
      </c>
      <c r="AY1232" s="17">
        <v>-0.18849404978266557</v>
      </c>
      <c r="AZ1232" s="17">
        <v>-79.553502801577949</v>
      </c>
      <c r="BA1232" s="22">
        <v>1276.9200540553666</v>
      </c>
      <c r="CU1232" t="e">
        <v>#N/A</v>
      </c>
      <c r="CV1232" t="e">
        <v>#N/A</v>
      </c>
    </row>
    <row r="1233" spans="1:100" x14ac:dyDescent="0.25">
      <c r="A1233">
        <v>3297</v>
      </c>
      <c r="B1233" t="s">
        <v>878</v>
      </c>
      <c r="C1233" s="22">
        <v>3</v>
      </c>
      <c r="D1233" s="17">
        <v>3.8146164894993073</v>
      </c>
      <c r="E1233" s="17">
        <v>0</v>
      </c>
      <c r="F1233" s="17">
        <v>-0.32677392765262891</v>
      </c>
      <c r="G1233" s="17">
        <v>-0.32677392765262891</v>
      </c>
      <c r="H1233" s="17">
        <v>5.7096357388598952E-2</v>
      </c>
      <c r="I1233" s="17">
        <v>0</v>
      </c>
      <c r="J1233" s="17">
        <v>3.4257814433159357</v>
      </c>
      <c r="K1233" s="17">
        <v>5.7096357388598952E-2</v>
      </c>
      <c r="L1233" s="17">
        <v>-0.99999999999999845</v>
      </c>
      <c r="M1233" s="17">
        <v>-0.99999999999999845</v>
      </c>
      <c r="N1233" s="17">
        <v>1.1419271477719786</v>
      </c>
      <c r="O1233" s="17">
        <v>6.9136240051626165</v>
      </c>
      <c r="P1233" s="17">
        <v>-9.3206873391726078E-2</v>
      </c>
      <c r="Q1233" s="17">
        <v>0.15640714864609392</v>
      </c>
      <c r="R1233" s="17">
        <v>-7.1037385301095102E-2</v>
      </c>
      <c r="S1233" s="17">
        <v>0.33333333333333309</v>
      </c>
      <c r="T1233" s="17">
        <v>0.27309157263482614</v>
      </c>
      <c r="U1233" s="17">
        <v>-0.23157812047991741</v>
      </c>
      <c r="V1233" s="17">
        <v>-1.3186167351325051E-2</v>
      </c>
      <c r="W1233" s="17">
        <v>12.182570429932692</v>
      </c>
      <c r="X1233" s="17">
        <v>-0.55493465579977641</v>
      </c>
      <c r="Y1233" s="17">
        <v>-0.99999999999999845</v>
      </c>
      <c r="Z1233" s="17">
        <v>-0.99999999999999845</v>
      </c>
      <c r="AA1233" s="17">
        <v>11.673435480184596</v>
      </c>
      <c r="AB1233" s="17">
        <v>2.1633140825144956E-3</v>
      </c>
      <c r="AC1233" s="17">
        <v>-7.1070620506578211E-2</v>
      </c>
      <c r="AD1233" s="17">
        <v>6.0145355135123674E-2</v>
      </c>
      <c r="AE1233" s="17">
        <v>-0.4380975644470072</v>
      </c>
      <c r="AF1233" s="17">
        <v>0.125</v>
      </c>
      <c r="AG1233" s="17">
        <v>-0.99999999999999845</v>
      </c>
      <c r="AH1233" s="17">
        <v>-0.99999999999999845</v>
      </c>
      <c r="AI1233" s="17">
        <v>0</v>
      </c>
      <c r="AJ1233" s="17">
        <v>-1.3186167351325051E-2</v>
      </c>
      <c r="AK1233" s="17">
        <v>-9.7512862376574208E-2</v>
      </c>
      <c r="AL1233" s="17">
        <v>-2.7336273973814051E-2</v>
      </c>
      <c r="AM1233" s="17">
        <v>0.33748214728330617</v>
      </c>
      <c r="AN1233" s="17">
        <v>-3.3556570873333205E-2</v>
      </c>
      <c r="AO1233" s="17">
        <v>7.9494893701997853</v>
      </c>
      <c r="AP1233" s="17">
        <v>-0.97559564170240143</v>
      </c>
      <c r="AQ1233" s="17">
        <v>15.608351873248642</v>
      </c>
      <c r="AR1233" s="17">
        <v>0.36166061813691641</v>
      </c>
      <c r="AS1233" s="17">
        <v>-0.49783829841117738</v>
      </c>
      <c r="AT1233" s="17">
        <v>-0.99999999999999845</v>
      </c>
      <c r="AU1233" s="17">
        <v>-0.99999999999999845</v>
      </c>
      <c r="AV1233" s="17">
        <v>-0.39781131295372407</v>
      </c>
      <c r="AW1233" s="17">
        <v>17.611463843644824</v>
      </c>
      <c r="AX1233" s="17">
        <v>16.292847108512319</v>
      </c>
      <c r="AY1233" s="17">
        <v>-8.579728844078463E-2</v>
      </c>
      <c r="AZ1233" s="17">
        <v>-35.815289832920563</v>
      </c>
      <c r="BA1233" s="22">
        <v>1393.3085739004164</v>
      </c>
      <c r="CU1233" t="e">
        <v>#N/A</v>
      </c>
      <c r="CV1233" t="e">
        <v>#N/A</v>
      </c>
    </row>
    <row r="1234" spans="1:100" x14ac:dyDescent="0.25">
      <c r="A1234">
        <v>3298</v>
      </c>
      <c r="B1234" t="s">
        <v>1626</v>
      </c>
      <c r="C1234" s="22">
        <v>3</v>
      </c>
      <c r="D1234" s="17">
        <v>4.1130143307326286</v>
      </c>
      <c r="E1234" s="17">
        <v>6.9316946760572748E-2</v>
      </c>
      <c r="F1234" s="17">
        <v>0.31507488479944734</v>
      </c>
      <c r="G1234" s="17">
        <v>0.34598730904276681</v>
      </c>
      <c r="H1234" s="17">
        <v>7.0598107667919408E-2</v>
      </c>
      <c r="I1234" s="17">
        <v>0</v>
      </c>
      <c r="J1234" s="17">
        <v>4.2358864600751662</v>
      </c>
      <c r="K1234" s="17">
        <v>7.0598107667919408E-2</v>
      </c>
      <c r="L1234" s="17">
        <v>-0.99999999999999967</v>
      </c>
      <c r="M1234" s="17">
        <v>-0.99999999999999967</v>
      </c>
      <c r="N1234" s="17">
        <v>1.4119621533583877</v>
      </c>
      <c r="O1234" s="17">
        <v>8.6948880998505569</v>
      </c>
      <c r="P1234" s="17">
        <v>0.31553911927353157</v>
      </c>
      <c r="Q1234" s="17">
        <v>0.92464804187148619</v>
      </c>
      <c r="R1234" s="17">
        <v>0.27147405105897815</v>
      </c>
      <c r="S1234" s="17">
        <v>0.33333333333333315</v>
      </c>
      <c r="T1234" s="17">
        <v>0.31504362975401601</v>
      </c>
      <c r="U1234" s="17">
        <v>0.19693738888842088</v>
      </c>
      <c r="V1234" s="17">
        <v>6.6082822090913467E-3</v>
      </c>
      <c r="W1234" s="17">
        <v>31.25298106067768</v>
      </c>
      <c r="X1234" s="17">
        <v>1.3842503318471984</v>
      </c>
      <c r="Y1234" s="17">
        <v>-0.99999999999999967</v>
      </c>
      <c r="Z1234" s="17">
        <v>-0.99999999999999967</v>
      </c>
      <c r="AA1234" s="17">
        <v>96.118391349590311</v>
      </c>
      <c r="AB1234" s="17">
        <v>0.54091464969818692</v>
      </c>
      <c r="AC1234" s="17">
        <v>0.40520008554740383</v>
      </c>
      <c r="AD1234" s="17">
        <v>0.34576398951148191</v>
      </c>
      <c r="AE1234" s="17">
        <v>64.593936237853612</v>
      </c>
      <c r="AF1234" s="17">
        <v>0.81818181818181823</v>
      </c>
      <c r="AG1234" s="17">
        <v>-0.99999999999999967</v>
      </c>
      <c r="AH1234" s="17">
        <v>-0.99999999999999967</v>
      </c>
      <c r="AI1234" s="17">
        <v>1.8486674197162538E-2</v>
      </c>
      <c r="AJ1234" s="17">
        <v>6.6082822090913467E-3</v>
      </c>
      <c r="AK1234" s="17">
        <v>1.5746698490199895E-2</v>
      </c>
      <c r="AL1234" s="17">
        <v>0.22916025475431329</v>
      </c>
      <c r="AM1234" s="17">
        <v>0.2116438760065989</v>
      </c>
      <c r="AN1234" s="17">
        <v>1.4427702139470578E-2</v>
      </c>
      <c r="AO1234" s="17">
        <v>5.3698303926159703</v>
      </c>
      <c r="AP1234" s="17">
        <v>1.5064938272583315</v>
      </c>
      <c r="AQ1234" s="17">
        <v>35.488867520752841</v>
      </c>
      <c r="AR1234" s="17">
        <v>0.85192263418486136</v>
      </c>
      <c r="AS1234" s="17">
        <v>1.4548484395151173</v>
      </c>
      <c r="AT1234" s="17">
        <v>-0.99999999999999967</v>
      </c>
      <c r="AU1234" s="17">
        <v>-0.99999999999999967</v>
      </c>
      <c r="AV1234" s="17">
        <v>0.61746136010174435</v>
      </c>
      <c r="AW1234" s="17">
        <v>106.31977327669921</v>
      </c>
      <c r="AX1234" s="17">
        <v>107.3503349815516</v>
      </c>
      <c r="AY1234" s="17">
        <v>0.10120593400956593</v>
      </c>
      <c r="AZ1234" s="17">
        <v>23.899016253390489</v>
      </c>
      <c r="BA1234" s="22">
        <v>1420.1030375244468</v>
      </c>
      <c r="CU1234" t="e">
        <v>#N/A</v>
      </c>
      <c r="CV1234" t="e">
        <v>#N/A</v>
      </c>
    </row>
    <row r="1235" spans="1:100" x14ac:dyDescent="0.25">
      <c r="A1235">
        <v>3299</v>
      </c>
      <c r="B1235" t="s">
        <v>1627</v>
      </c>
      <c r="C1235" s="22">
        <v>3</v>
      </c>
      <c r="D1235" s="17">
        <v>6.5995890685182381</v>
      </c>
      <c r="E1235" s="17">
        <v>2.536448337525689E-3</v>
      </c>
      <c r="F1235" s="17">
        <v>-0.11426515292275924</v>
      </c>
      <c r="G1235" s="17">
        <v>-0.11426515292275924</v>
      </c>
      <c r="H1235" s="17">
        <v>0.1125241184628647</v>
      </c>
      <c r="I1235" s="17">
        <v>0</v>
      </c>
      <c r="J1235" s="17">
        <v>6.7514471077718818</v>
      </c>
      <c r="K1235" s="17">
        <v>0.1125241184628647</v>
      </c>
      <c r="L1235" s="17">
        <v>-0.999999999999999</v>
      </c>
      <c r="M1235" s="17">
        <v>-0.999999999999999</v>
      </c>
      <c r="N1235" s="17">
        <v>2.2504823692572917</v>
      </c>
      <c r="O1235" s="17">
        <v>13.236771023367352</v>
      </c>
      <c r="P1235" s="17">
        <v>-0.49110275302257667</v>
      </c>
      <c r="Q1235" s="17">
        <v>3.8808667430229722</v>
      </c>
      <c r="R1235" s="17">
        <v>1.3790357736593455</v>
      </c>
      <c r="S1235" s="17">
        <v>0.33333333333333298</v>
      </c>
      <c r="T1235" s="17">
        <v>0.38477648452615126</v>
      </c>
      <c r="U1235" s="17">
        <v>0.54470480347737082</v>
      </c>
      <c r="V1235" s="17">
        <v>-3.1241390461749056E-2</v>
      </c>
      <c r="W1235" s="17">
        <v>44.761964496489661</v>
      </c>
      <c r="X1235" s="17">
        <v>2.6564033085490628</v>
      </c>
      <c r="Y1235" s="17">
        <v>-0.999999999999999</v>
      </c>
      <c r="Z1235" s="17">
        <v>-0.999999999999999</v>
      </c>
      <c r="AA1235" s="17">
        <v>100.44297212689989</v>
      </c>
      <c r="AB1235" s="17">
        <v>0.36569467564744912</v>
      </c>
      <c r="AC1235" s="17">
        <v>0.45282272896062969</v>
      </c>
      <c r="AD1235" s="17">
        <v>0.26752203252693868</v>
      </c>
      <c r="AE1235" s="17">
        <v>54.301971856750868</v>
      </c>
      <c r="AF1235" s="17">
        <v>0.93333333333333335</v>
      </c>
      <c r="AG1235" s="17">
        <v>-0.999999999999999</v>
      </c>
      <c r="AH1235" s="17">
        <v>-0.999999999999999</v>
      </c>
      <c r="AI1235" s="17">
        <v>2.0068465407075943E-2</v>
      </c>
      <c r="AJ1235" s="17">
        <v>-3.1241390461749056E-2</v>
      </c>
      <c r="AK1235" s="17">
        <v>-7.5938473129934736E-2</v>
      </c>
      <c r="AL1235" s="17">
        <v>0.19906927970895125</v>
      </c>
      <c r="AM1235" s="17">
        <v>0.27934245282813663</v>
      </c>
      <c r="AN1235" s="17">
        <v>-0.22204082726126503</v>
      </c>
      <c r="AO1235" s="17">
        <v>6.6038689550537413</v>
      </c>
      <c r="AP1235" s="17">
        <v>-4.5556742829868675</v>
      </c>
      <c r="AQ1235" s="17">
        <v>51.51341160426152</v>
      </c>
      <c r="AR1235" s="17">
        <v>1.2315732308751057</v>
      </c>
      <c r="AS1235" s="17">
        <v>2.7689274270119291</v>
      </c>
      <c r="AT1235" s="17">
        <v>-0.999999999999999</v>
      </c>
      <c r="AU1235" s="17">
        <v>-0.999999999999999</v>
      </c>
      <c r="AV1235" s="17">
        <v>1.2647706207365861</v>
      </c>
      <c r="AW1235" s="17">
        <v>109.12406886728034</v>
      </c>
      <c r="AX1235" s="17">
        <v>106.40129912924699</v>
      </c>
      <c r="AY1235" s="17">
        <v>8.5473228618462599E-2</v>
      </c>
      <c r="AZ1235" s="17">
        <v>0.10083316107123802</v>
      </c>
      <c r="BA1235" s="22">
        <v>1477.7017140374733</v>
      </c>
      <c r="CU1235" t="e">
        <v>#N/A</v>
      </c>
      <c r="CV1235" t="e">
        <v>#N/A</v>
      </c>
    </row>
    <row r="1236" spans="1:100" x14ac:dyDescent="0.25">
      <c r="A1236">
        <v>3300</v>
      </c>
      <c r="B1236" t="s">
        <v>1628</v>
      </c>
      <c r="C1236" s="22">
        <v>3</v>
      </c>
      <c r="D1236" s="17">
        <v>7.0792979174927826</v>
      </c>
      <c r="E1236" s="17">
        <v>-2.7094867971821052E-2</v>
      </c>
      <c r="F1236" s="17">
        <v>0.22210303252751876</v>
      </c>
      <c r="G1236" s="17">
        <v>0.22210303252751876</v>
      </c>
      <c r="H1236" s="17">
        <v>-1.7690374235456593E-2</v>
      </c>
      <c r="I1236" s="17">
        <v>0</v>
      </c>
      <c r="J1236" s="17">
        <v>-1.0614224541273998</v>
      </c>
      <c r="K1236" s="17">
        <v>-1.7690374235456593E-2</v>
      </c>
      <c r="L1236" s="17">
        <v>-0.999999999999998</v>
      </c>
      <c r="M1236" s="17">
        <v>-0.999999999999998</v>
      </c>
      <c r="N1236" s="17">
        <v>-0.3538074847091327</v>
      </c>
      <c r="O1236" s="17">
        <v>6.239978495892899</v>
      </c>
      <c r="P1236" s="17">
        <v>6.7399771030570079</v>
      </c>
      <c r="Q1236" s="17">
        <v>-1.1360760628834652</v>
      </c>
      <c r="R1236" s="17">
        <v>0.18440790915347771</v>
      </c>
      <c r="S1236" s="17">
        <v>0.33333333333333287</v>
      </c>
      <c r="T1236" s="17">
        <v>0.24826771664820574</v>
      </c>
      <c r="U1236" s="17">
        <v>0.20810066404053337</v>
      </c>
      <c r="V1236" s="17">
        <v>4.3366824343834105E-2</v>
      </c>
      <c r="W1236" s="17">
        <v>34.03035650405451</v>
      </c>
      <c r="X1236" s="17">
        <v>1.5871301531532989</v>
      </c>
      <c r="Y1236" s="17">
        <v>-0.999999999999998</v>
      </c>
      <c r="Z1236" s="17">
        <v>-0.999999999999998</v>
      </c>
      <c r="AA1236" s="17">
        <v>36.561132502290668</v>
      </c>
      <c r="AB1236" s="17">
        <v>0.16353878633901847</v>
      </c>
      <c r="AC1236" s="17">
        <v>-0.135300289626232</v>
      </c>
      <c r="AD1236" s="17">
        <v>1.8688865068867064E-2</v>
      </c>
      <c r="AE1236" s="17">
        <v>2.3463680890826804</v>
      </c>
      <c r="AF1236" s="17">
        <v>0</v>
      </c>
      <c r="AG1236" s="17">
        <v>-0.999999999999998</v>
      </c>
      <c r="AH1236" s="17">
        <v>-0.999999999999998</v>
      </c>
      <c r="AI1236" s="17">
        <v>1.1646679038008966E-2</v>
      </c>
      <c r="AJ1236" s="17">
        <v>4.3366824343834105E-2</v>
      </c>
      <c r="AK1236" s="17">
        <v>0.2711463577176258</v>
      </c>
      <c r="AL1236" s="17">
        <v>-0.11422997718657146</v>
      </c>
      <c r="AM1236" s="17">
        <v>4.0622036273723232E-2</v>
      </c>
      <c r="AN1236" s="17">
        <v>0.40576481306005552</v>
      </c>
      <c r="AO1236" s="17">
        <v>2.3712826954312103</v>
      </c>
      <c r="AP1236" s="17">
        <v>9.5729704405685254</v>
      </c>
      <c r="AQ1236" s="17">
        <v>32.968934049927121</v>
      </c>
      <c r="AR1236" s="17">
        <v>0.83306853836590644</v>
      </c>
      <c r="AS1236" s="17">
        <v>1.5694397789178425</v>
      </c>
      <c r="AT1236" s="17">
        <v>-0.999999999999998</v>
      </c>
      <c r="AU1236" s="17">
        <v>-0.999999999999998</v>
      </c>
      <c r="AV1236" s="17">
        <v>0.40651094168099644</v>
      </c>
      <c r="AW1236" s="17">
        <v>52.374081438752135</v>
      </c>
      <c r="AX1236" s="17">
        <v>56.943697453895737</v>
      </c>
      <c r="AY1236" s="17">
        <v>-1.2907452895870648E-2</v>
      </c>
      <c r="AZ1236" s="17">
        <v>-39.352822456000681</v>
      </c>
      <c r="BA1236" s="22">
        <v>1351.5523075071487</v>
      </c>
      <c r="CU1236" t="e">
        <v>#N/A</v>
      </c>
      <c r="CV1236" t="e">
        <v>#N/A</v>
      </c>
    </row>
    <row r="1237" spans="1:100" x14ac:dyDescent="0.25">
      <c r="A1237">
        <v>3302</v>
      </c>
      <c r="B1237" t="s">
        <v>1629</v>
      </c>
      <c r="C1237" s="22">
        <v>3</v>
      </c>
      <c r="D1237" s="17">
        <v>4.4730340983708805</v>
      </c>
      <c r="E1237" s="17">
        <v>-0.10273071436578954</v>
      </c>
      <c r="F1237" s="17">
        <v>1.484728632840167</v>
      </c>
      <c r="G1237" s="17">
        <v>1.4686914704356202</v>
      </c>
      <c r="H1237" s="17">
        <v>8.0187184005409529E-2</v>
      </c>
      <c r="I1237" s="17">
        <v>0</v>
      </c>
      <c r="J1237" s="17">
        <v>4.8112310403245697</v>
      </c>
      <c r="K1237" s="17">
        <v>8.0187184005409529E-2</v>
      </c>
      <c r="L1237" s="17">
        <v>-1.0000000000000013</v>
      </c>
      <c r="M1237" s="17">
        <v>-1.0000000000000013</v>
      </c>
      <c r="N1237" s="17">
        <v>1.6037436801081912</v>
      </c>
      <c r="O1237" s="17">
        <v>10.752956609131076</v>
      </c>
      <c r="P1237" s="17">
        <v>-3.6764433427742151</v>
      </c>
      <c r="Q1237" s="17">
        <v>-0.6929510643005331</v>
      </c>
      <c r="R1237" s="17">
        <v>-0.67198487000121498</v>
      </c>
      <c r="S1237" s="17">
        <v>0.34087258912921659</v>
      </c>
      <c r="T1237" s="17">
        <v>0.40632503842657419</v>
      </c>
      <c r="U1237" s="17">
        <v>0.15673168185022543</v>
      </c>
      <c r="V1237" s="17">
        <v>7.8954964962512045E-2</v>
      </c>
      <c r="W1237" s="17">
        <v>36.107883614524773</v>
      </c>
      <c r="X1237" s="17">
        <v>1.8406586658195967</v>
      </c>
      <c r="Y1237" s="17">
        <v>-1.0000000000000013</v>
      </c>
      <c r="Z1237" s="17">
        <v>-1.0000000000000013</v>
      </c>
      <c r="AA1237" s="17">
        <v>81.20341678718971</v>
      </c>
      <c r="AB1237" s="17">
        <v>0.26058792517986828</v>
      </c>
      <c r="AC1237" s="17">
        <v>0.33490566336076161</v>
      </c>
      <c r="AD1237" s="17">
        <v>0.31985677231269211</v>
      </c>
      <c r="AE1237" s="17">
        <v>45.767518042666097</v>
      </c>
      <c r="AF1237" s="17">
        <v>0.8</v>
      </c>
      <c r="AG1237" s="17">
        <v>-1.0000000000000013</v>
      </c>
      <c r="AH1237" s="17">
        <v>-1.0000000000000013</v>
      </c>
      <c r="AI1237" s="17">
        <v>6.2018382976066606E-2</v>
      </c>
      <c r="AJ1237" s="17">
        <v>7.8954964962512045E-2</v>
      </c>
      <c r="AK1237" s="17">
        <v>-2.8021949202874957E-2</v>
      </c>
      <c r="AL1237" s="17">
        <v>0.13012329426135058</v>
      </c>
      <c r="AM1237" s="17">
        <v>-0.44767608540382364</v>
      </c>
      <c r="AN1237" s="17">
        <v>0.31560525690276359</v>
      </c>
      <c r="AO1237" s="17">
        <v>-11.332011881109965</v>
      </c>
      <c r="AP1237" s="17">
        <v>8.5407478938758423</v>
      </c>
      <c r="AQ1237" s="17">
        <v>40.919114654849338</v>
      </c>
      <c r="AR1237" s="17">
        <v>0.98288427436852799</v>
      </c>
      <c r="AS1237" s="17">
        <v>1.9208458498250067</v>
      </c>
      <c r="AT1237" s="17">
        <v>-1.0000000000000013</v>
      </c>
      <c r="AU1237" s="17">
        <v>-1.0000000000000013</v>
      </c>
      <c r="AV1237" s="17">
        <v>0.796706600434406</v>
      </c>
      <c r="AW1237" s="17">
        <v>100.49712129019662</v>
      </c>
      <c r="AX1237" s="17">
        <v>109.63298544596914</v>
      </c>
      <c r="AY1237" s="17">
        <v>0.49466388280263168</v>
      </c>
      <c r="AZ1237" s="17">
        <v>37.912733769075317</v>
      </c>
      <c r="BA1237" s="22">
        <v>1476.7822350536169</v>
      </c>
      <c r="CU1237" t="e">
        <v>#N/A</v>
      </c>
      <c r="CV1237" t="e">
        <v>#N/A</v>
      </c>
    </row>
    <row r="1238" spans="1:100" x14ac:dyDescent="0.25">
      <c r="A1238">
        <v>3303</v>
      </c>
      <c r="B1238" t="s">
        <v>1630</v>
      </c>
      <c r="C1238" s="22">
        <v>3</v>
      </c>
      <c r="D1238" s="17">
        <v>5.2576768575870885</v>
      </c>
      <c r="E1238" s="17">
        <v>5.8692014589759645E-2</v>
      </c>
      <c r="F1238" s="17">
        <v>-0.31717875814091839</v>
      </c>
      <c r="G1238" s="17">
        <v>-0.29761475327766501</v>
      </c>
      <c r="H1238" s="17">
        <v>0.24110039056654861</v>
      </c>
      <c r="I1238" s="17">
        <v>0</v>
      </c>
      <c r="J1238" s="17">
        <v>14.466023433992909</v>
      </c>
      <c r="K1238" s="17">
        <v>0.24110039056654861</v>
      </c>
      <c r="L1238" s="17">
        <v>-1.0000000000000004</v>
      </c>
      <c r="M1238" s="17">
        <v>-1.0000000000000004</v>
      </c>
      <c r="N1238" s="17">
        <v>4.8220078113309714</v>
      </c>
      <c r="O1238" s="17">
        <v>19.426085538302338</v>
      </c>
      <c r="P1238" s="17">
        <v>-0.78397363121359476</v>
      </c>
      <c r="Q1238" s="17">
        <v>4.381399650781761</v>
      </c>
      <c r="R1238" s="17">
        <v>1.3889104315853096</v>
      </c>
      <c r="S1238" s="17">
        <v>0.33333333333333359</v>
      </c>
      <c r="T1238" s="17">
        <v>0.41923156153118163</v>
      </c>
      <c r="U1238" s="17">
        <v>0.3308986385814196</v>
      </c>
      <c r="V1238" s="17">
        <v>6.975751930467693E-3</v>
      </c>
      <c r="W1238" s="17">
        <v>33.973555792394144</v>
      </c>
      <c r="X1238" s="17">
        <v>1.9247236217271932</v>
      </c>
      <c r="Y1238" s="17">
        <v>-1.0000000000000004</v>
      </c>
      <c r="Z1238" s="17">
        <v>-1.0000000000000004</v>
      </c>
      <c r="AA1238" s="17">
        <v>53.439955026959659</v>
      </c>
      <c r="AB1238" s="17">
        <v>-4.8270242874561553E-2</v>
      </c>
      <c r="AC1238" s="17">
        <v>0.22965053395164267</v>
      </c>
      <c r="AD1238" s="17">
        <v>0.18016948498252314</v>
      </c>
      <c r="AE1238" s="17">
        <v>18.077488802980195</v>
      </c>
      <c r="AF1238" s="17">
        <v>0.625</v>
      </c>
      <c r="AG1238" s="17">
        <v>-1.0000000000000004</v>
      </c>
      <c r="AH1238" s="17">
        <v>-1.0000000000000004</v>
      </c>
      <c r="AI1238" s="17">
        <v>-3.4988565043017741E-2</v>
      </c>
      <c r="AJ1238" s="17">
        <v>6.975751930467693E-3</v>
      </c>
      <c r="AK1238" s="17">
        <v>7.5523062822606707E-2</v>
      </c>
      <c r="AL1238" s="17">
        <v>0.13236839890404206</v>
      </c>
      <c r="AM1238" s="17">
        <v>0.11249201039764377</v>
      </c>
      <c r="AN1238" s="17">
        <v>0.22053859755249031</v>
      </c>
      <c r="AO1238" s="17">
        <v>3.189915574054127</v>
      </c>
      <c r="AP1238" s="17">
        <v>6.1753069333324664</v>
      </c>
      <c r="AQ1238" s="17">
        <v>48.439579226387053</v>
      </c>
      <c r="AR1238" s="17">
        <v>1.0904392853764022</v>
      </c>
      <c r="AS1238" s="17">
        <v>2.1658240122937427</v>
      </c>
      <c r="AT1238" s="17">
        <v>-1.0000000000000004</v>
      </c>
      <c r="AU1238" s="17">
        <v>-1.0000000000000004</v>
      </c>
      <c r="AV1238" s="17">
        <v>1.0912956783076437</v>
      </c>
      <c r="AW1238" s="17">
        <v>79.04134749859449</v>
      </c>
      <c r="AX1238" s="17">
        <v>79.039151390780887</v>
      </c>
      <c r="AY1238" s="17">
        <v>3.9721495936564204E-2</v>
      </c>
      <c r="AZ1238" s="17">
        <v>18.668177365827265</v>
      </c>
      <c r="BA1238" s="22">
        <v>1490.6703225159179</v>
      </c>
      <c r="CU1238" t="e">
        <v>#N/A</v>
      </c>
      <c r="CV1238" t="e">
        <v>#N/A</v>
      </c>
    </row>
    <row r="1239" spans="1:100" x14ac:dyDescent="0.25">
      <c r="A1239">
        <v>3305</v>
      </c>
      <c r="B1239" t="s">
        <v>1631</v>
      </c>
      <c r="C1239" s="22">
        <v>3</v>
      </c>
      <c r="D1239" s="17">
        <v>4.0968435741754714</v>
      </c>
      <c r="E1239" s="17">
        <v>0</v>
      </c>
      <c r="F1239" s="17">
        <v>-1.3071784627233825</v>
      </c>
      <c r="G1239" s="17">
        <v>-1.3071784627233825</v>
      </c>
      <c r="H1239" s="17">
        <v>1.345254998697927E-3</v>
      </c>
      <c r="I1239" s="17">
        <v>0</v>
      </c>
      <c r="J1239" s="17">
        <v>8.0715299921876316E-2</v>
      </c>
      <c r="K1239" s="17">
        <v>1.345254998697927E-3</v>
      </c>
      <c r="L1239" s="17">
        <v>-1.0000000000000027</v>
      </c>
      <c r="M1239" s="17">
        <v>-1.0000000000000027</v>
      </c>
      <c r="N1239" s="17">
        <v>2.6905099973958568E-2</v>
      </c>
      <c r="O1239" s="17">
        <v>2.8703804113739664</v>
      </c>
      <c r="P1239" s="17">
        <v>7.7139690304507055E-2</v>
      </c>
      <c r="Q1239" s="17">
        <v>2.4042849783236262</v>
      </c>
      <c r="R1239" s="17">
        <v>0.73568601398039979</v>
      </c>
      <c r="S1239" s="17">
        <v>0.33122961653450261</v>
      </c>
      <c r="T1239" s="17">
        <v>0.27231460243759287</v>
      </c>
      <c r="U1239" s="17">
        <v>-1.2290146522596235E-3</v>
      </c>
      <c r="V1239" s="17">
        <v>0</v>
      </c>
      <c r="W1239" s="17">
        <v>24.038797972845536</v>
      </c>
      <c r="X1239" s="17">
        <v>0.53316133922883824</v>
      </c>
      <c r="Y1239" s="17">
        <v>-1.0000000000000027</v>
      </c>
      <c r="Z1239" s="17">
        <v>-1.0000000000000027</v>
      </c>
      <c r="AA1239" s="17">
        <v>20.038308568602435</v>
      </c>
      <c r="AB1239" s="17">
        <v>-7.7190934261561428E-2</v>
      </c>
      <c r="AC1239" s="17">
        <v>-3.1863116650063302E-3</v>
      </c>
      <c r="AD1239" s="17">
        <v>-1.4346262437902237E-2</v>
      </c>
      <c r="AE1239" s="17">
        <v>-4.7361754182234952</v>
      </c>
      <c r="AF1239" s="17">
        <v>0.18181818181818182</v>
      </c>
      <c r="AG1239" s="17">
        <v>-1.0000000000000027</v>
      </c>
      <c r="AH1239" s="17">
        <v>-1.0000000000000027</v>
      </c>
      <c r="AI1239" s="17">
        <v>-1.1761911362612057E-2</v>
      </c>
      <c r="AJ1239" s="17">
        <v>0</v>
      </c>
      <c r="AK1239" s="17">
        <v>0.11444594909543826</v>
      </c>
      <c r="AL1239" s="17">
        <v>0.23820346557249877</v>
      </c>
      <c r="AM1239" s="17">
        <v>-0.131202626208616</v>
      </c>
      <c r="AN1239" s="17">
        <v>-0.18900373813908122</v>
      </c>
      <c r="AO1239" s="17">
        <v>-2.707835909738209</v>
      </c>
      <c r="AP1239" s="17">
        <v>-3.5340761256145363</v>
      </c>
      <c r="AQ1239" s="17">
        <v>24.11951327276741</v>
      </c>
      <c r="AR1239" s="17">
        <v>0.60231520431983609</v>
      </c>
      <c r="AS1239" s="17">
        <v>0.53450659422753632</v>
      </c>
      <c r="AT1239" s="17">
        <v>-1.0000000000000027</v>
      </c>
      <c r="AU1239" s="17">
        <v>-1.0000000000000027</v>
      </c>
      <c r="AV1239" s="17">
        <v>-0.57149244874298277</v>
      </c>
      <c r="AW1239" s="17">
        <v>19.37461285436185</v>
      </c>
      <c r="AX1239" s="17">
        <v>19.139374627109611</v>
      </c>
      <c r="AY1239" s="17">
        <v>-3.4774199895025316E-2</v>
      </c>
      <c r="AZ1239" s="17">
        <v>-33.028415019557968</v>
      </c>
      <c r="BA1239" s="22">
        <v>1391.8884276935976</v>
      </c>
      <c r="CU1239" t="e">
        <v>#N/A</v>
      </c>
      <c r="CV1239" t="e">
        <v>#N/A</v>
      </c>
    </row>
    <row r="1240" spans="1:100" x14ac:dyDescent="0.25">
      <c r="A1240">
        <v>3309</v>
      </c>
      <c r="B1240" t="s">
        <v>1632</v>
      </c>
      <c r="C1240" s="22">
        <v>3</v>
      </c>
      <c r="D1240" s="17">
        <v>3.7844816453409718</v>
      </c>
      <c r="E1240" s="17">
        <v>0</v>
      </c>
      <c r="F1240" s="17">
        <v>16.038631354678831</v>
      </c>
      <c r="G1240" s="17">
        <v>16.038631354678831</v>
      </c>
      <c r="H1240" s="17">
        <v>6.7470933178951711E-2</v>
      </c>
      <c r="I1240" s="17">
        <v>0</v>
      </c>
      <c r="J1240" s="17">
        <v>4.0482559907371041</v>
      </c>
      <c r="K1240" s="17">
        <v>6.7470933178951711E-2</v>
      </c>
      <c r="L1240" s="17">
        <v>-1.0000000000000007</v>
      </c>
      <c r="M1240" s="17">
        <v>-1.0000000000000007</v>
      </c>
      <c r="N1240" s="17">
        <v>1.3494186635790344</v>
      </c>
      <c r="O1240" s="17">
        <v>23.87136899075691</v>
      </c>
      <c r="P1240" s="17">
        <v>-0.14885588171032518</v>
      </c>
      <c r="Q1240" s="17">
        <v>53.929819424685554</v>
      </c>
      <c r="R1240" s="17">
        <v>17.659871581590075</v>
      </c>
      <c r="S1240" s="17">
        <v>0.33333333333333404</v>
      </c>
      <c r="T1240" s="17">
        <v>0.35080334384353229</v>
      </c>
      <c r="U1240" s="17">
        <v>0.16996155092961884</v>
      </c>
      <c r="V1240" s="17">
        <v>6.3310465182798689E-2</v>
      </c>
      <c r="W1240" s="17">
        <v>33.997510404413283</v>
      </c>
      <c r="X1240" s="17">
        <v>1.6938447493233797</v>
      </c>
      <c r="Y1240" s="17">
        <v>-1.0000000000000007</v>
      </c>
      <c r="Z1240" s="17">
        <v>-1.0000000000000007</v>
      </c>
      <c r="AA1240" s="17">
        <v>115.27554418052752</v>
      </c>
      <c r="AB1240" s="17">
        <v>0.52203980038458631</v>
      </c>
      <c r="AC1240" s="17">
        <v>0.46714909778712527</v>
      </c>
      <c r="AD1240" s="17">
        <v>0.28317434571877281</v>
      </c>
      <c r="AE1240" s="17">
        <v>63.618162194524224</v>
      </c>
      <c r="AF1240" s="17">
        <v>0.94444444444444442</v>
      </c>
      <c r="AG1240" s="17">
        <v>-1.0000000000000007</v>
      </c>
      <c r="AH1240" s="17">
        <v>-1.0000000000000007</v>
      </c>
      <c r="AI1240" s="17">
        <v>0.59770481819697108</v>
      </c>
      <c r="AJ1240" s="17">
        <v>6.3310465182798689E-2</v>
      </c>
      <c r="AK1240" s="17">
        <v>0.27054600571945048</v>
      </c>
      <c r="AL1240" s="17">
        <v>-2.6063056457064845E-3</v>
      </c>
      <c r="AM1240" s="17">
        <v>-4.8314387193127972E-2</v>
      </c>
      <c r="AN1240" s="17">
        <v>0.43754207808610873</v>
      </c>
      <c r="AO1240" s="17">
        <v>0.1448703487690528</v>
      </c>
      <c r="AP1240" s="17">
        <v>10.925520423924189</v>
      </c>
      <c r="AQ1240" s="17">
        <v>38.045766395150387</v>
      </c>
      <c r="AR1240" s="17">
        <v>0.91740869328928287</v>
      </c>
      <c r="AS1240" s="17">
        <v>1.7613156825023306</v>
      </c>
      <c r="AT1240" s="17">
        <v>-1.0000000000000007</v>
      </c>
      <c r="AU1240" s="17">
        <v>-1.0000000000000007</v>
      </c>
      <c r="AV1240" s="17">
        <v>33.698502936268923</v>
      </c>
      <c r="AW1240" s="17">
        <v>150.07243359520874</v>
      </c>
      <c r="AX1240" s="17">
        <v>168.35757647742804</v>
      </c>
      <c r="AY1240" s="17">
        <v>0.27178760642245903</v>
      </c>
      <c r="AZ1240" s="17">
        <v>78.964324299761216</v>
      </c>
      <c r="BA1240" s="22">
        <v>1706.1533557979631</v>
      </c>
      <c r="CU1240" t="e">
        <v>#N/A</v>
      </c>
      <c r="CV1240" t="e">
        <v>#N/A</v>
      </c>
    </row>
    <row r="1241" spans="1:100" x14ac:dyDescent="0.25">
      <c r="A1241">
        <v>3310</v>
      </c>
      <c r="B1241" t="s">
        <v>1633</v>
      </c>
      <c r="C1241" s="22">
        <v>3</v>
      </c>
      <c r="D1241" s="17">
        <v>4.5925136375538642</v>
      </c>
      <c r="E1241" s="17">
        <v>0</v>
      </c>
      <c r="F1241" s="17">
        <v>6.1720945630469402</v>
      </c>
      <c r="G1241" s="17">
        <v>6.1720945630469402</v>
      </c>
      <c r="H1241" s="17">
        <v>-5.7810512402884894E-2</v>
      </c>
      <c r="I1241" s="17">
        <v>0</v>
      </c>
      <c r="J1241" s="17">
        <v>-3.4686307441730913</v>
      </c>
      <c r="K1241" s="17">
        <v>-5.7810512402884894E-2</v>
      </c>
      <c r="L1241" s="17">
        <v>-1.0000000000000022</v>
      </c>
      <c r="M1241" s="17">
        <v>-1.0000000000000022</v>
      </c>
      <c r="N1241" s="17">
        <v>-1.1562102480576959</v>
      </c>
      <c r="O1241" s="17">
        <v>7.2959774564277105</v>
      </c>
      <c r="P1241" s="17">
        <v>-0.28658379770747133</v>
      </c>
      <c r="Q1241" s="17">
        <v>12.861988757471273</v>
      </c>
      <c r="R1241" s="17">
        <v>4.0355689037321802</v>
      </c>
      <c r="S1241" s="17">
        <v>0.33333333333333426</v>
      </c>
      <c r="T1241" s="17">
        <v>0.31822036579144825</v>
      </c>
      <c r="U1241" s="17">
        <v>0.55074310358605361</v>
      </c>
      <c r="V1241" s="17">
        <v>0.10349590267031393</v>
      </c>
      <c r="W1241" s="17">
        <v>54.544128711361395</v>
      </c>
      <c r="X1241" s="17">
        <v>3.5092856797901431</v>
      </c>
      <c r="Y1241" s="17">
        <v>-1.0000000000000022</v>
      </c>
      <c r="Z1241" s="17">
        <v>-1.0000000000000022</v>
      </c>
      <c r="AA1241" s="17">
        <v>104.38284878741206</v>
      </c>
      <c r="AB1241" s="17">
        <v>9.91185211581736E-2</v>
      </c>
      <c r="AC1241" s="17">
        <v>0.24648947369245422</v>
      </c>
      <c r="AD1241" s="17">
        <v>0.57045502859574226</v>
      </c>
      <c r="AE1241" s="17">
        <v>45.803151172318515</v>
      </c>
      <c r="AF1241" s="17">
        <v>0.94444444444444442</v>
      </c>
      <c r="AG1241" s="17">
        <v>-1.0000000000000022</v>
      </c>
      <c r="AH1241" s="17">
        <v>-1.0000000000000022</v>
      </c>
      <c r="AI1241" s="17">
        <v>0</v>
      </c>
      <c r="AJ1241" s="17">
        <v>0.10349590267031393</v>
      </c>
      <c r="AK1241" s="17">
        <v>-3.3785667040250447E-2</v>
      </c>
      <c r="AL1241" s="17">
        <v>0.23565298018155834</v>
      </c>
      <c r="AM1241" s="17">
        <v>0.43550910250952335</v>
      </c>
      <c r="AN1241" s="17">
        <v>-6.7778435355875175E-2</v>
      </c>
      <c r="AO1241" s="17">
        <v>10.718799227536831</v>
      </c>
      <c r="AP1241" s="17">
        <v>-0.51619598298908709</v>
      </c>
      <c r="AQ1241" s="17">
        <v>51.075497967188277</v>
      </c>
      <c r="AR1241" s="17">
        <v>1.3057927053811489</v>
      </c>
      <c r="AS1241" s="17">
        <v>3.4514751673872563</v>
      </c>
      <c r="AT1241" s="17">
        <v>-1.0000000000000022</v>
      </c>
      <c r="AU1241" s="17">
        <v>-1.0000000000000022</v>
      </c>
      <c r="AV1241" s="17">
        <v>10.207663466779122</v>
      </c>
      <c r="AW1241" s="17">
        <v>111.16263026085075</v>
      </c>
      <c r="AX1241" s="17">
        <v>121.51222052788214</v>
      </c>
      <c r="AY1241" s="17">
        <v>0.25652740642710065</v>
      </c>
      <c r="AZ1241" s="17">
        <v>46.537058213483718</v>
      </c>
      <c r="BA1241" s="22">
        <v>1635.3640397275301</v>
      </c>
      <c r="CU1241" t="e">
        <v>#N/A</v>
      </c>
      <c r="CV1241" t="e">
        <v>#N/A</v>
      </c>
    </row>
    <row r="1242" spans="1:100" x14ac:dyDescent="0.25">
      <c r="A1242">
        <v>3313</v>
      </c>
      <c r="B1242" t="s">
        <v>1634</v>
      </c>
      <c r="C1242" s="22">
        <v>3</v>
      </c>
      <c r="D1242" s="17">
        <v>4.4467776352230928</v>
      </c>
      <c r="E1242" s="17">
        <v>0</v>
      </c>
      <c r="F1242" s="17">
        <v>0.43765897711785556</v>
      </c>
      <c r="G1242" s="17">
        <v>0.43765897711785556</v>
      </c>
      <c r="H1242" s="17">
        <v>-4.095190937053516E-2</v>
      </c>
      <c r="I1242" s="17">
        <v>0</v>
      </c>
      <c r="J1242" s="17">
        <v>-2.4571145622321104</v>
      </c>
      <c r="K1242" s="17">
        <v>-4.095190937053516E-2</v>
      </c>
      <c r="L1242" s="17">
        <v>-1.0000000000000007</v>
      </c>
      <c r="M1242" s="17">
        <v>-1.0000000000000007</v>
      </c>
      <c r="N1242" s="17">
        <v>-0.81903818741070311</v>
      </c>
      <c r="O1242" s="17">
        <v>2.4273220501088373</v>
      </c>
      <c r="P1242" s="17">
        <v>5.6861193467171587</v>
      </c>
      <c r="Q1242" s="17">
        <v>1.4769589617114087</v>
      </c>
      <c r="R1242" s="17">
        <v>0.91184681600810646</v>
      </c>
      <c r="S1242" s="17">
        <v>0.3333333333333337</v>
      </c>
      <c r="T1242" s="17">
        <v>0.18430548200975935</v>
      </c>
      <c r="U1242" s="17">
        <v>-0.23175967649590706</v>
      </c>
      <c r="V1242" s="17">
        <v>2.0901915547219103E-2</v>
      </c>
      <c r="W1242" s="17">
        <v>13.909318550597607</v>
      </c>
      <c r="X1242" s="17">
        <v>-0.39516431287492909</v>
      </c>
      <c r="Y1242" s="17">
        <v>-1.0000000000000007</v>
      </c>
      <c r="Z1242" s="17">
        <v>-1.0000000000000007</v>
      </c>
      <c r="AA1242" s="17">
        <v>37.055756657466226</v>
      </c>
      <c r="AB1242" s="17">
        <v>0.34071181694000641</v>
      </c>
      <c r="AC1242" s="17">
        <v>-6.2801610084812193E-2</v>
      </c>
      <c r="AD1242" s="17">
        <v>0.16678161896201624</v>
      </c>
      <c r="AE1242" s="17">
        <v>22.234591290860525</v>
      </c>
      <c r="AF1242" s="17">
        <v>0.63636363636363635</v>
      </c>
      <c r="AG1242" s="17">
        <v>-1.0000000000000007</v>
      </c>
      <c r="AH1242" s="17">
        <v>-1.0000000000000007</v>
      </c>
      <c r="AI1242" s="17">
        <v>0</v>
      </c>
      <c r="AJ1242" s="17">
        <v>2.0901915547219103E-2</v>
      </c>
      <c r="AK1242" s="17">
        <v>-6.3119418240714056E-2</v>
      </c>
      <c r="AL1242" s="17">
        <v>-8.6327964149903735E-2</v>
      </c>
      <c r="AM1242" s="17">
        <v>8.9962548991572411E-2</v>
      </c>
      <c r="AN1242" s="17">
        <v>-5.4428360116237466E-3</v>
      </c>
      <c r="AO1242" s="17">
        <v>1.9334666335857409</v>
      </c>
      <c r="AP1242" s="17">
        <v>-0.56771072104011355</v>
      </c>
      <c r="AQ1242" s="17">
        <v>11.45220398836549</v>
      </c>
      <c r="AR1242" s="17">
        <v>0.30678105439440528</v>
      </c>
      <c r="AS1242" s="17">
        <v>-0.43611622224546404</v>
      </c>
      <c r="AT1242" s="17">
        <v>-1.0000000000000007</v>
      </c>
      <c r="AU1242" s="17">
        <v>-1.0000000000000007</v>
      </c>
      <c r="AV1242" s="17">
        <v>1.3495057931259626</v>
      </c>
      <c r="AW1242" s="17">
        <v>38.91536798653496</v>
      </c>
      <c r="AX1242" s="17">
        <v>41.005559541256872</v>
      </c>
      <c r="AY1242" s="17">
        <v>0.32308664802158371</v>
      </c>
      <c r="AZ1242" s="17">
        <v>29.609554047450423</v>
      </c>
      <c r="BA1242" s="22">
        <v>1526.3122611489759</v>
      </c>
      <c r="CU1242" t="e">
        <v>#N/A</v>
      </c>
      <c r="CV1242" t="e">
        <v>#N/A</v>
      </c>
    </row>
    <row r="1243" spans="1:100" x14ac:dyDescent="0.25">
      <c r="A1243">
        <v>3314</v>
      </c>
      <c r="B1243" t="s">
        <v>1635</v>
      </c>
      <c r="C1243" s="22">
        <v>3</v>
      </c>
      <c r="D1243" s="17">
        <v>5.0211437847348543</v>
      </c>
      <c r="E1243" s="17">
        <v>0</v>
      </c>
      <c r="F1243" s="17">
        <v>4.4752972481987587</v>
      </c>
      <c r="G1243" s="17">
        <v>4.4752972481987587</v>
      </c>
      <c r="H1243" s="17">
        <v>0.46353926839413362</v>
      </c>
      <c r="I1243" s="17">
        <v>-1.7703941492935624E-2</v>
      </c>
      <c r="J1243" s="17">
        <v>26.750119614071874</v>
      </c>
      <c r="K1243" s="17">
        <v>0.44583532690119781</v>
      </c>
      <c r="L1243" s="17">
        <v>-0.99999999999999889</v>
      </c>
      <c r="M1243" s="17">
        <v>-0.99999999999999889</v>
      </c>
      <c r="N1243" s="17">
        <v>8.9167065380239574</v>
      </c>
      <c r="O1243" s="17">
        <v>36.246560647005502</v>
      </c>
      <c r="P1243" s="17">
        <v>-0.11500554361073997</v>
      </c>
      <c r="Q1243" s="17">
        <v>1.4645226032360317</v>
      </c>
      <c r="R1243" s="17">
        <v>0.37878364911127038</v>
      </c>
      <c r="S1243" s="17">
        <v>0.33333333333333309</v>
      </c>
      <c r="T1243" s="17">
        <v>0.33333333333333309</v>
      </c>
      <c r="U1243" s="17">
        <v>0.34459184495753009</v>
      </c>
      <c r="V1243" s="17">
        <v>0.1437979053372804</v>
      </c>
      <c r="W1243" s="17">
        <v>28.368843602411175</v>
      </c>
      <c r="X1243" s="17">
        <v>2.4619861516192718</v>
      </c>
      <c r="Y1243" s="17">
        <v>-0.99999999999999889</v>
      </c>
      <c r="Z1243" s="17">
        <v>-0.99999999999999889</v>
      </c>
      <c r="AA1243" s="17">
        <v>57.054056511577613</v>
      </c>
      <c r="AB1243" s="17">
        <v>0.33230039406944473</v>
      </c>
      <c r="AC1243" s="17">
        <v>5.2656935883985373E-2</v>
      </c>
      <c r="AD1243" s="17">
        <v>0.18117125524767277</v>
      </c>
      <c r="AE1243" s="17">
        <v>28.306429260055154</v>
      </c>
      <c r="AF1243" s="17">
        <v>0.73333333333333328</v>
      </c>
      <c r="AG1243" s="17">
        <v>-0.99999999999999889</v>
      </c>
      <c r="AH1243" s="17">
        <v>-0.99999999999999889</v>
      </c>
      <c r="AI1243" s="17">
        <v>-5.2055944436808967E-3</v>
      </c>
      <c r="AJ1243" s="17">
        <v>0.1437979053372804</v>
      </c>
      <c r="AK1243" s="17">
        <v>7.2396544366626209E-2</v>
      </c>
      <c r="AL1243" s="17">
        <v>0.10884431916800827</v>
      </c>
      <c r="AM1243" s="17">
        <v>-2.6370219816974988E-2</v>
      </c>
      <c r="AN1243" s="17">
        <v>-1.8464272495868482E-2</v>
      </c>
      <c r="AO1243" s="17">
        <v>-0.2972727735912436</v>
      </c>
      <c r="AP1243" s="17">
        <v>8.2614783443329454E-2</v>
      </c>
      <c r="AQ1243" s="17">
        <v>55.118963216483024</v>
      </c>
      <c r="AR1243" s="17">
        <v>1.155056416961477</v>
      </c>
      <c r="AS1243" s="17">
        <v>2.907821478520467</v>
      </c>
      <c r="AT1243" s="17">
        <v>-0.99999999999999889</v>
      </c>
      <c r="AU1243" s="17">
        <v>-0.99999999999999889</v>
      </c>
      <c r="AV1243" s="17">
        <v>4.8540808973100305</v>
      </c>
      <c r="AW1243" s="17">
        <v>93.38323194202637</v>
      </c>
      <c r="AX1243" s="17">
        <v>107.65891058688074</v>
      </c>
      <c r="AY1243" s="17">
        <v>0.12834176460712066</v>
      </c>
      <c r="AZ1243" s="17">
        <v>-16.672049145622758</v>
      </c>
      <c r="BA1243" s="22">
        <v>1494.6186773251068</v>
      </c>
      <c r="CU1243" t="e">
        <v>#N/A</v>
      </c>
      <c r="CV1243" t="e">
        <v>#N/A</v>
      </c>
    </row>
    <row r="1244" spans="1:100" x14ac:dyDescent="0.25">
      <c r="A1244">
        <v>3316</v>
      </c>
      <c r="B1244" t="s">
        <v>1636</v>
      </c>
      <c r="C1244" s="22">
        <v>3</v>
      </c>
      <c r="D1244" s="17">
        <v>4.679975159444199</v>
      </c>
      <c r="E1244" s="17">
        <v>-3.5965294651472399E-2</v>
      </c>
      <c r="F1244" s="17">
        <v>0.59785348551251882</v>
      </c>
      <c r="G1244" s="17">
        <v>0.59785348551251882</v>
      </c>
      <c r="H1244" s="17">
        <v>0.37056320606628185</v>
      </c>
      <c r="I1244" s="17">
        <v>0</v>
      </c>
      <c r="J1244" s="17">
        <v>22.233792363976921</v>
      </c>
      <c r="K1244" s="17">
        <v>0.37056320606628185</v>
      </c>
      <c r="L1244" s="17">
        <v>-0.99999999999999956</v>
      </c>
      <c r="M1244" s="17">
        <v>-0.99999999999999956</v>
      </c>
      <c r="N1244" s="17">
        <v>7.4112641213256385</v>
      </c>
      <c r="O1244" s="17">
        <v>27.511621008933638</v>
      </c>
      <c r="P1244" s="17">
        <v>-5.8908545525313081E-3</v>
      </c>
      <c r="Q1244" s="17">
        <v>-3.3424421919714056</v>
      </c>
      <c r="R1244" s="17">
        <v>-1.2077563008214602</v>
      </c>
      <c r="S1244" s="17">
        <v>0.3333333333333332</v>
      </c>
      <c r="T1244" s="17">
        <v>0.3333333333333332</v>
      </c>
      <c r="U1244" s="17">
        <v>0.39922419662169378</v>
      </c>
      <c r="V1244" s="17">
        <v>-1.4846055419790357E-2</v>
      </c>
      <c r="W1244" s="17">
        <v>27.219264072091512</v>
      </c>
      <c r="X1244" s="17">
        <v>1.8039239145684172</v>
      </c>
      <c r="Y1244" s="17">
        <v>-0.99999999999999956</v>
      </c>
      <c r="Z1244" s="17">
        <v>-0.99999999999999956</v>
      </c>
      <c r="AA1244" s="17">
        <v>63.433775120980833</v>
      </c>
      <c r="AB1244" s="17">
        <v>0.10338884276310888</v>
      </c>
      <c r="AC1244" s="17">
        <v>0.3492022264697775</v>
      </c>
      <c r="AD1244" s="17">
        <v>0.29585427776132939</v>
      </c>
      <c r="AE1244" s="17">
        <v>37.422267349710779</v>
      </c>
      <c r="AF1244" s="17">
        <v>0.81818181818181823</v>
      </c>
      <c r="AG1244" s="17">
        <v>-0.99999999999999956</v>
      </c>
      <c r="AH1244" s="17">
        <v>-0.99999999999999956</v>
      </c>
      <c r="AI1244" s="17">
        <v>3.7713427780195867E-3</v>
      </c>
      <c r="AJ1244" s="17">
        <v>-1.4846055419790357E-2</v>
      </c>
      <c r="AK1244" s="17">
        <v>0.33950838824291607</v>
      </c>
      <c r="AL1244" s="17">
        <v>8.5945683623327218E-2</v>
      </c>
      <c r="AM1244" s="17">
        <v>6.8440459572198908E-2</v>
      </c>
      <c r="AN1244" s="17">
        <v>-5.189518621217673E-2</v>
      </c>
      <c r="AO1244" s="17">
        <v>3.4085534305195528</v>
      </c>
      <c r="AP1244" s="17">
        <v>-0.8676512371877827</v>
      </c>
      <c r="AQ1244" s="17">
        <v>49.453056436068458</v>
      </c>
      <c r="AR1244" s="17">
        <v>1.0510448078685692</v>
      </c>
      <c r="AS1244" s="17">
        <v>2.174487120634701</v>
      </c>
      <c r="AT1244" s="17">
        <v>-0.99999999999999956</v>
      </c>
      <c r="AU1244" s="17">
        <v>-0.99999999999999956</v>
      </c>
      <c r="AV1244" s="17">
        <v>-0.60990281530894064</v>
      </c>
      <c r="AW1244" s="17">
        <v>90.077744892726642</v>
      </c>
      <c r="AX1244" s="17">
        <v>88.668566206308014</v>
      </c>
      <c r="AY1244" s="17">
        <v>3.018173142290943E-2</v>
      </c>
      <c r="AZ1244" s="17">
        <v>-22.952957825625198</v>
      </c>
      <c r="BA1244" s="22">
        <v>1468.4365273217543</v>
      </c>
      <c r="CU1244" t="e">
        <v>#N/A</v>
      </c>
      <c r="CV1244" t="e">
        <v>#N/A</v>
      </c>
    </row>
    <row r="1245" spans="1:100" x14ac:dyDescent="0.25">
      <c r="A1245">
        <v>3318</v>
      </c>
      <c r="B1245" t="s">
        <v>1637</v>
      </c>
      <c r="C1245" s="22">
        <v>3</v>
      </c>
      <c r="D1245" s="17">
        <v>5.130056532714903</v>
      </c>
      <c r="E1245" s="17">
        <v>-1.1018287171222114E-2</v>
      </c>
      <c r="F1245" s="17">
        <v>0.40757470872580998</v>
      </c>
      <c r="G1245" s="17">
        <v>0.40757470872580998</v>
      </c>
      <c r="H1245" s="17">
        <v>2.8681610571101506E-2</v>
      </c>
      <c r="I1245" s="17">
        <v>0</v>
      </c>
      <c r="J1245" s="17">
        <v>1.7208966342660903</v>
      </c>
      <c r="K1245" s="17">
        <v>2.8681610571101506E-2</v>
      </c>
      <c r="L1245" s="17">
        <v>-0.99999999999999878</v>
      </c>
      <c r="M1245" s="17">
        <v>-0.99999999999999878</v>
      </c>
      <c r="N1245" s="17">
        <v>0.57363221142203003</v>
      </c>
      <c r="O1245" s="17">
        <v>7.2585278757068012</v>
      </c>
      <c r="P1245" s="17">
        <v>-0.43669936538313137</v>
      </c>
      <c r="Q1245" s="17">
        <v>-0.44557679774925191</v>
      </c>
      <c r="R1245" s="17">
        <v>-0.20856821086808405</v>
      </c>
      <c r="S1245" s="17">
        <v>0.34924709957216515</v>
      </c>
      <c r="T1245" s="17">
        <v>4.1441557963577541E-2</v>
      </c>
      <c r="U1245" s="17">
        <v>3.8541213481186103E-2</v>
      </c>
      <c r="V1245" s="17">
        <v>-1.9360778739882418E-2</v>
      </c>
      <c r="W1245" s="17">
        <v>15.247499268237798</v>
      </c>
      <c r="X1245" s="17">
        <v>0.12464890528423438</v>
      </c>
      <c r="Y1245" s="17">
        <v>-0.99999999999999878</v>
      </c>
      <c r="Z1245" s="17">
        <v>-0.99999999999999878</v>
      </c>
      <c r="AA1245" s="17">
        <v>14.053043975784208</v>
      </c>
      <c r="AB1245" s="17">
        <v>0.13444585865819497</v>
      </c>
      <c r="AC1245" s="17">
        <v>-0.14737525704373053</v>
      </c>
      <c r="AD1245" s="17">
        <v>-6.7883432461746992E-3</v>
      </c>
      <c r="AE1245" s="17">
        <v>-0.98588708158551475</v>
      </c>
      <c r="AF1245" s="17">
        <v>0</v>
      </c>
      <c r="AG1245" s="17">
        <v>-0.99999999999999878</v>
      </c>
      <c r="AH1245" s="17">
        <v>-0.99999999999999878</v>
      </c>
      <c r="AI1245" s="17">
        <v>0</v>
      </c>
      <c r="AJ1245" s="17">
        <v>-1.9360778739882418E-2</v>
      </c>
      <c r="AK1245" s="17">
        <v>6.2017407440836895E-3</v>
      </c>
      <c r="AL1245" s="17">
        <v>3.5821549538166401E-2</v>
      </c>
      <c r="AM1245" s="17">
        <v>-2.8573320121555706E-2</v>
      </c>
      <c r="AN1245" s="17">
        <v>0.12793837603017169</v>
      </c>
      <c r="AO1245" s="17">
        <v>-0.68332429931847449</v>
      </c>
      <c r="AP1245" s="17">
        <v>3.3775671484451242</v>
      </c>
      <c r="AQ1245" s="17">
        <v>16.968395902503893</v>
      </c>
      <c r="AR1245" s="17">
        <v>0.40986909227704632</v>
      </c>
      <c r="AS1245" s="17">
        <v>0.15333051585533577</v>
      </c>
      <c r="AT1245" s="17">
        <v>-0.99999999999999878</v>
      </c>
      <c r="AU1245" s="17">
        <v>-0.99999999999999878</v>
      </c>
      <c r="AV1245" s="17">
        <v>0.19900649785772598</v>
      </c>
      <c r="AW1245" s="17">
        <v>24.689138999936112</v>
      </c>
      <c r="AX1245" s="17">
        <v>22.75306112594787</v>
      </c>
      <c r="AY1245" s="17">
        <v>0.13932248028777977</v>
      </c>
      <c r="AZ1245" s="17">
        <v>0.11108953795568077</v>
      </c>
      <c r="BA1245" s="22">
        <v>1376.9294742164843</v>
      </c>
      <c r="CU1245" t="e">
        <v>#N/A</v>
      </c>
      <c r="CV1245" t="e">
        <v>#N/A</v>
      </c>
    </row>
    <row r="1246" spans="1:100" x14ac:dyDescent="0.25">
      <c r="A1246">
        <v>3319</v>
      </c>
      <c r="B1246" t="s">
        <v>1638</v>
      </c>
      <c r="C1246" s="22">
        <v>3</v>
      </c>
      <c r="D1246" s="17">
        <v>4.7311240741177523</v>
      </c>
      <c r="E1246" s="17">
        <v>-0.15393441603029762</v>
      </c>
      <c r="F1246" s="17">
        <v>0.163014856970221</v>
      </c>
      <c r="G1246" s="17">
        <v>0.12042027889558182</v>
      </c>
      <c r="H1246" s="17">
        <v>0.14754634110715714</v>
      </c>
      <c r="I1246" s="17">
        <v>0</v>
      </c>
      <c r="J1246" s="17">
        <v>8.8527804664294329</v>
      </c>
      <c r="K1246" s="17">
        <v>0.14754634110715714</v>
      </c>
      <c r="L1246" s="17">
        <v>-0.99999999999999889</v>
      </c>
      <c r="M1246" s="17">
        <v>-0.99999999999999889</v>
      </c>
      <c r="N1246" s="17">
        <v>2.9509268221431428</v>
      </c>
      <c r="O1246" s="17">
        <v>13.704324819442755</v>
      </c>
      <c r="P1246" s="17">
        <v>2.1121165888143518</v>
      </c>
      <c r="Q1246" s="17">
        <v>-3.9422406144444526</v>
      </c>
      <c r="R1246" s="17">
        <v>-1.093311328269621</v>
      </c>
      <c r="S1246" s="17">
        <v>0.33333333333333287</v>
      </c>
      <c r="T1246" s="17">
        <v>0.33378768519872803</v>
      </c>
      <c r="U1246" s="17">
        <v>3.9814191330652289E-2</v>
      </c>
      <c r="V1246" s="17">
        <v>-3.5989084476354551E-2</v>
      </c>
      <c r="W1246" s="17">
        <v>20.935991371168058</v>
      </c>
      <c r="X1246" s="17">
        <v>0.46335128775478091</v>
      </c>
      <c r="Y1246" s="17">
        <v>-0.99999999999999889</v>
      </c>
      <c r="Z1246" s="17">
        <v>-0.99999999999999889</v>
      </c>
      <c r="AA1246" s="17">
        <v>53.815725308169505</v>
      </c>
      <c r="AB1246" s="17">
        <v>0.20436485034617047</v>
      </c>
      <c r="AC1246" s="17">
        <v>0.37496123800636344</v>
      </c>
      <c r="AD1246" s="17">
        <v>0.10013481695288748</v>
      </c>
      <c r="AE1246" s="17">
        <v>33.973045265271075</v>
      </c>
      <c r="AF1246" s="17">
        <v>0.8</v>
      </c>
      <c r="AG1246" s="17">
        <v>-0.99999999999999889</v>
      </c>
      <c r="AH1246" s="17">
        <v>-0.99999999999999889</v>
      </c>
      <c r="AI1246" s="17">
        <v>-4.6594329916089937E-2</v>
      </c>
      <c r="AJ1246" s="17">
        <v>-3.5989084476354551E-2</v>
      </c>
      <c r="AK1246" s="17">
        <v>2.7220087336223168E-2</v>
      </c>
      <c r="AL1246" s="17">
        <v>-7.951580767532886E-3</v>
      </c>
      <c r="AM1246" s="17">
        <v>0.21868185499203049</v>
      </c>
      <c r="AN1246" s="17">
        <v>-0.14089814001478329</v>
      </c>
      <c r="AO1246" s="17">
        <v>5.603146811481877</v>
      </c>
      <c r="AP1246" s="17">
        <v>-3.5622114042072481</v>
      </c>
      <c r="AQ1246" s="17">
        <v>29.788771837597498</v>
      </c>
      <c r="AR1246" s="17">
        <v>0.67094612538635834</v>
      </c>
      <c r="AS1246" s="17">
        <v>0.61089762886193755</v>
      </c>
      <c r="AT1246" s="17">
        <v>-0.99999999999999889</v>
      </c>
      <c r="AU1246" s="17">
        <v>-0.99999999999999889</v>
      </c>
      <c r="AV1246" s="17">
        <v>-0.97289104937403892</v>
      </c>
      <c r="AW1246" s="17">
        <v>63.957838723405004</v>
      </c>
      <c r="AX1246" s="17">
        <v>59.427043677447777</v>
      </c>
      <c r="AY1246" s="17">
        <v>9.8449535531645704E-2</v>
      </c>
      <c r="AZ1246" s="17">
        <v>-27.536582947664066</v>
      </c>
      <c r="BA1246" s="22">
        <v>1431.3435140508832</v>
      </c>
      <c r="CU1246" t="e">
        <v>#N/A</v>
      </c>
      <c r="CV1246" t="e">
        <v>#N/A</v>
      </c>
    </row>
    <row r="1247" spans="1:100" x14ac:dyDescent="0.25">
      <c r="A1247">
        <v>3321</v>
      </c>
      <c r="B1247" t="s">
        <v>1639</v>
      </c>
      <c r="C1247" s="22">
        <v>3</v>
      </c>
      <c r="D1247" s="17">
        <v>-0.24459653798457665</v>
      </c>
      <c r="E1247" s="17">
        <v>0</v>
      </c>
      <c r="F1247" s="17">
        <v>0.28471714328205533</v>
      </c>
      <c r="G1247" s="17">
        <v>0.28471714328205533</v>
      </c>
      <c r="H1247" s="17">
        <v>-4.9720606798935973E-2</v>
      </c>
      <c r="I1247" s="17">
        <v>0</v>
      </c>
      <c r="J1247" s="17">
        <v>-2.9832364079361571</v>
      </c>
      <c r="K1247" s="17">
        <v>-4.9720606798935973E-2</v>
      </c>
      <c r="L1247" s="17">
        <v>-1.0000000000000016</v>
      </c>
      <c r="M1247" s="17">
        <v>-1.0000000000000016</v>
      </c>
      <c r="N1247" s="17">
        <v>-0.99441213597871891</v>
      </c>
      <c r="O1247" s="17">
        <v>-2.9431158026386788</v>
      </c>
      <c r="P1247" s="17">
        <v>-0.68291270412015248</v>
      </c>
      <c r="Q1247" s="17">
        <v>4.2241673421936845</v>
      </c>
      <c r="R1247" s="17">
        <v>1.2302926856607308</v>
      </c>
      <c r="S1247" s="17">
        <v>0.33333333333333398</v>
      </c>
      <c r="T1247" s="17">
        <v>0.23287953891254459</v>
      </c>
      <c r="U1247" s="17">
        <v>-0.11684111520611629</v>
      </c>
      <c r="V1247" s="17">
        <v>-4.1321273652785123E-2</v>
      </c>
      <c r="W1247" s="17">
        <v>18.310843607436528</v>
      </c>
      <c r="X1247" s="17">
        <v>-0.19700683304346822</v>
      </c>
      <c r="Y1247" s="17">
        <v>-1.0000000000000016</v>
      </c>
      <c r="Z1247" s="17">
        <v>-1.0000000000000016</v>
      </c>
      <c r="AA1247" s="17">
        <v>14.831515967229278</v>
      </c>
      <c r="AB1247" s="17">
        <v>5.2347094617734118E-3</v>
      </c>
      <c r="AC1247" s="17">
        <v>-8.0254727434068196E-2</v>
      </c>
      <c r="AD1247" s="17">
        <v>-1.9172388545064509E-2</v>
      </c>
      <c r="AE1247" s="17">
        <v>-4.7096203258679612</v>
      </c>
      <c r="AF1247" s="17">
        <v>9.0909090909090912E-2</v>
      </c>
      <c r="AG1247" s="17">
        <v>-1.0000000000000016</v>
      </c>
      <c r="AH1247" s="17">
        <v>-1.0000000000000016</v>
      </c>
      <c r="AI1247" s="17">
        <v>4.8882624022633575E-2</v>
      </c>
      <c r="AJ1247" s="17">
        <v>-4.1321273652785123E-2</v>
      </c>
      <c r="AK1247" s="17">
        <v>6.4316523668366665E-3</v>
      </c>
      <c r="AL1247" s="17">
        <v>1.7476722126754489E-2</v>
      </c>
      <c r="AM1247" s="17">
        <v>7.6294492776303013E-2</v>
      </c>
      <c r="AN1247" s="17">
        <v>0.10468666082506922</v>
      </c>
      <c r="AO1247" s="17">
        <v>1.9395205812417577</v>
      </c>
      <c r="AP1247" s="17">
        <v>2.7045501312605014</v>
      </c>
      <c r="AQ1247" s="17">
        <v>15.327607199500347</v>
      </c>
      <c r="AR1247" s="17">
        <v>0.40805048338697691</v>
      </c>
      <c r="AS1247" s="17">
        <v>-0.24672743984240458</v>
      </c>
      <c r="AT1247" s="17">
        <v>-1.0000000000000016</v>
      </c>
      <c r="AU1247" s="17">
        <v>-1.0000000000000016</v>
      </c>
      <c r="AV1247" s="17">
        <v>1.5150098289427878</v>
      </c>
      <c r="AW1247" s="17">
        <v>14.592950295851116</v>
      </c>
      <c r="AX1247" s="17">
        <v>11.438475411025282</v>
      </c>
      <c r="AY1247" s="17">
        <v>-0.15395957010839847</v>
      </c>
      <c r="AZ1247" s="17">
        <v>-51.081192429349358</v>
      </c>
      <c r="BA1247" s="22">
        <v>1358.495646665167</v>
      </c>
      <c r="CU1247" t="e">
        <v>#N/A</v>
      </c>
      <c r="CV1247" t="e">
        <v>#N/A</v>
      </c>
    </row>
    <row r="1248" spans="1:100" x14ac:dyDescent="0.25">
      <c r="A1248">
        <v>3322</v>
      </c>
      <c r="B1248" t="s">
        <v>1640</v>
      </c>
      <c r="C1248" s="22">
        <v>3</v>
      </c>
      <c r="D1248" s="17">
        <v>4.4720179565946649</v>
      </c>
      <c r="E1248" s="17">
        <v>0</v>
      </c>
      <c r="F1248" s="17">
        <v>-0.53737025241599068</v>
      </c>
      <c r="G1248" s="17">
        <v>-0.53737025241599068</v>
      </c>
      <c r="H1248" s="17">
        <v>4.9058499258143283E-3</v>
      </c>
      <c r="I1248" s="17">
        <v>0</v>
      </c>
      <c r="J1248" s="17">
        <v>0.29435099554885735</v>
      </c>
      <c r="K1248" s="17">
        <v>4.9058499258143283E-3</v>
      </c>
      <c r="L1248" s="17">
        <v>-0.99999999999999822</v>
      </c>
      <c r="M1248" s="17">
        <v>-0.99999999999999822</v>
      </c>
      <c r="N1248" s="17">
        <v>9.8116998516286594E-2</v>
      </c>
      <c r="O1248" s="17">
        <v>4.2289986997275397</v>
      </c>
      <c r="P1248" s="17">
        <v>1.0414956855406807</v>
      </c>
      <c r="Q1248" s="17">
        <v>-0.52154144598329</v>
      </c>
      <c r="R1248" s="17">
        <v>-0.14400985589590115</v>
      </c>
      <c r="S1248" s="17">
        <v>0.33333333333333309</v>
      </c>
      <c r="T1248" s="17">
        <v>0.3384752701992535</v>
      </c>
      <c r="U1248" s="17">
        <v>0.32551526831906052</v>
      </c>
      <c r="V1248" s="17">
        <v>5.131215654655772E-3</v>
      </c>
      <c r="W1248" s="17">
        <v>39.901969503219505</v>
      </c>
      <c r="X1248" s="17">
        <v>2.0048930576768682</v>
      </c>
      <c r="Y1248" s="17">
        <v>-0.99999999999999822</v>
      </c>
      <c r="Z1248" s="17">
        <v>-0.99999999999999822</v>
      </c>
      <c r="AA1248" s="17">
        <v>70.884243160134531</v>
      </c>
      <c r="AB1248" s="17">
        <v>0.10979100876872395</v>
      </c>
      <c r="AC1248" s="17">
        <v>0.25886910919679113</v>
      </c>
      <c r="AD1248" s="17">
        <v>0.25386555229070257</v>
      </c>
      <c r="AE1248" s="17">
        <v>31.12628351281089</v>
      </c>
      <c r="AF1248" s="17">
        <v>0.875</v>
      </c>
      <c r="AG1248" s="17">
        <v>-0.99999999999999822</v>
      </c>
      <c r="AH1248" s="17">
        <v>-0.99999999999999822</v>
      </c>
      <c r="AI1248" s="17">
        <v>0</v>
      </c>
      <c r="AJ1248" s="17">
        <v>5.131215654655772E-3</v>
      </c>
      <c r="AK1248" s="17">
        <v>-0.10663800088444127</v>
      </c>
      <c r="AL1248" s="17">
        <v>0.11550668641985071</v>
      </c>
      <c r="AM1248" s="17">
        <v>0.2334050874664888</v>
      </c>
      <c r="AN1248" s="17">
        <v>0.2349774893933782</v>
      </c>
      <c r="AO1248" s="17">
        <v>5.301937182240013</v>
      </c>
      <c r="AP1248" s="17">
        <v>6.4519706669337102</v>
      </c>
      <c r="AQ1248" s="17">
        <v>40.196320498768394</v>
      </c>
      <c r="AR1248" s="17">
        <v>1.0024550875063019</v>
      </c>
      <c r="AS1248" s="17">
        <v>2.0097989076026814</v>
      </c>
      <c r="AT1248" s="17">
        <v>-0.99999999999999822</v>
      </c>
      <c r="AU1248" s="17">
        <v>-0.99999999999999822</v>
      </c>
      <c r="AV1248" s="17">
        <v>-0.68138010831189177</v>
      </c>
      <c r="AW1248" s="17">
        <v>81.56521252679579</v>
      </c>
      <c r="AX1248" s="17">
        <v>82.078334092261343</v>
      </c>
      <c r="AY1248" s="17">
        <v>0.36420551039982135</v>
      </c>
      <c r="AZ1248" s="17">
        <v>16.582341721885204</v>
      </c>
      <c r="BA1248" s="22">
        <v>1534.8774985290856</v>
      </c>
      <c r="CU1248" t="e">
        <v>#N/A</v>
      </c>
      <c r="CV1248" t="e">
        <v>#N/A</v>
      </c>
    </row>
    <row r="1249" spans="1:100" x14ac:dyDescent="0.25">
      <c r="A1249">
        <v>3323</v>
      </c>
      <c r="B1249" t="s">
        <v>1641</v>
      </c>
      <c r="C1249" s="22">
        <v>3</v>
      </c>
      <c r="D1249" s="17">
        <v>3.8908714085392773</v>
      </c>
      <c r="E1249" s="17">
        <v>0.45855037922526887</v>
      </c>
      <c r="F1249" s="17">
        <v>-0.17107515870119883</v>
      </c>
      <c r="G1249" s="17">
        <v>1.3409899310984994E-2</v>
      </c>
      <c r="H1249" s="17">
        <v>0.15144881464403923</v>
      </c>
      <c r="I1249" s="17">
        <v>0</v>
      </c>
      <c r="J1249" s="17">
        <v>9.0869288786423574</v>
      </c>
      <c r="K1249" s="17">
        <v>0.15144881464403923</v>
      </c>
      <c r="L1249" s="17">
        <v>-1.0000000000000002</v>
      </c>
      <c r="M1249" s="17">
        <v>-1.0000000000000002</v>
      </c>
      <c r="N1249" s="17">
        <v>3.0289762928807842</v>
      </c>
      <c r="O1249" s="17">
        <v>12.991210186492621</v>
      </c>
      <c r="P1249" s="17">
        <v>-1.2198409567833519</v>
      </c>
      <c r="Q1249" s="17">
        <v>-4.1748684462817875E-2</v>
      </c>
      <c r="R1249" s="17">
        <v>-0.15745165316598678</v>
      </c>
      <c r="S1249" s="17">
        <v>0.3333333333333337</v>
      </c>
      <c r="T1249" s="17">
        <v>0.34487220364787374</v>
      </c>
      <c r="U1249" s="17">
        <v>0.29402501461929398</v>
      </c>
      <c r="V1249" s="17">
        <v>1.8718980030282975E-3</v>
      </c>
      <c r="W1249" s="17">
        <v>32.906145398379586</v>
      </c>
      <c r="X1249" s="17">
        <v>1.7256270391470534</v>
      </c>
      <c r="Y1249" s="17">
        <v>-1.0000000000000002</v>
      </c>
      <c r="Z1249" s="17">
        <v>-1.0000000000000002</v>
      </c>
      <c r="AA1249" s="17">
        <v>39.119709593371169</v>
      </c>
      <c r="AB1249" s="17">
        <v>0.17442293663894151</v>
      </c>
      <c r="AC1249" s="17">
        <v>5.8307344418914046E-2</v>
      </c>
      <c r="AD1249" s="17">
        <v>-0.10530996409470506</v>
      </c>
      <c r="AE1249" s="17">
        <v>6.3710158481575174</v>
      </c>
      <c r="AF1249" s="17">
        <v>0.41666666666666669</v>
      </c>
      <c r="AG1249" s="17">
        <v>-1.0000000000000002</v>
      </c>
      <c r="AH1249" s="17">
        <v>-1.0000000000000002</v>
      </c>
      <c r="AI1249" s="17">
        <v>0</v>
      </c>
      <c r="AJ1249" s="17">
        <v>1.8718980030282975E-3</v>
      </c>
      <c r="AK1249" s="17">
        <v>0.69140478386352278</v>
      </c>
      <c r="AL1249" s="17">
        <v>0.10082631898475471</v>
      </c>
      <c r="AM1249" s="17">
        <v>-0.2064754795017702</v>
      </c>
      <c r="AN1249" s="17">
        <v>-0.10563714926202313</v>
      </c>
      <c r="AO1249" s="17">
        <v>-1.7048630682266424</v>
      </c>
      <c r="AP1249" s="17">
        <v>-2.1367971366268046</v>
      </c>
      <c r="AQ1249" s="17">
        <v>41.993074277021947</v>
      </c>
      <c r="AR1249" s="17">
        <v>0.97410244960352921</v>
      </c>
      <c r="AS1249" s="17">
        <v>1.8770758537910928</v>
      </c>
      <c r="AT1249" s="17">
        <v>-1.0000000000000002</v>
      </c>
      <c r="AU1249" s="17">
        <v>-1.0000000000000002</v>
      </c>
      <c r="AV1249" s="17">
        <v>-0.14404175385500176</v>
      </c>
      <c r="AW1249" s="17">
        <v>49.97412264323696</v>
      </c>
      <c r="AX1249" s="17">
        <v>50.161312443539785</v>
      </c>
      <c r="AY1249" s="17">
        <v>-0.13755585380946431</v>
      </c>
      <c r="AZ1249" s="17">
        <v>-18.375604265332697</v>
      </c>
      <c r="BA1249" s="22">
        <v>1356.1623200154011</v>
      </c>
      <c r="CU1249" t="e">
        <v>#N/A</v>
      </c>
      <c r="CV1249" t="e">
        <v>#N/A</v>
      </c>
    </row>
    <row r="1250" spans="1:100" x14ac:dyDescent="0.25">
      <c r="A1250">
        <v>3324</v>
      </c>
      <c r="B1250" t="s">
        <v>1642</v>
      </c>
      <c r="C1250" s="22">
        <v>3</v>
      </c>
      <c r="D1250" s="17">
        <v>4.3552570104812096</v>
      </c>
      <c r="E1250" s="17">
        <v>-0.33770636107522889</v>
      </c>
      <c r="F1250" s="17">
        <v>0.88787304264435052</v>
      </c>
      <c r="G1250" s="17">
        <v>0.80412256368726165</v>
      </c>
      <c r="H1250" s="17">
        <v>0.19636177035077329</v>
      </c>
      <c r="I1250" s="17">
        <v>0</v>
      </c>
      <c r="J1250" s="17">
        <v>11.781706221046395</v>
      </c>
      <c r="K1250" s="17">
        <v>0.19636177035077329</v>
      </c>
      <c r="L1250" s="17">
        <v>-1.0000000000000009</v>
      </c>
      <c r="M1250" s="17">
        <v>-1.0000000000000009</v>
      </c>
      <c r="N1250" s="17">
        <v>3.9272354070154654</v>
      </c>
      <c r="O1250" s="17">
        <v>16.941085795214867</v>
      </c>
      <c r="P1250" s="17">
        <v>1.6101078809440288</v>
      </c>
      <c r="Q1250" s="17">
        <v>0.2255282707393835</v>
      </c>
      <c r="R1250" s="17">
        <v>0.18915983633052594</v>
      </c>
      <c r="S1250" s="17">
        <v>0.33333333333333359</v>
      </c>
      <c r="T1250" s="17">
        <v>0.32545348557247106</v>
      </c>
      <c r="U1250" s="17">
        <v>0.3525926528177562</v>
      </c>
      <c r="V1250" s="17">
        <v>-1.3777555664922381E-2</v>
      </c>
      <c r="W1250" s="17">
        <v>32.049605828314597</v>
      </c>
      <c r="X1250" s="17">
        <v>1.7822504780756601</v>
      </c>
      <c r="Y1250" s="17">
        <v>-1.0000000000000009</v>
      </c>
      <c r="Z1250" s="17">
        <v>-1.0000000000000009</v>
      </c>
      <c r="AA1250" s="17">
        <v>80.279273858033662</v>
      </c>
      <c r="AB1250" s="17">
        <v>0.46960834318025724</v>
      </c>
      <c r="AC1250" s="17">
        <v>0.14447901072459746</v>
      </c>
      <c r="AD1250" s="17">
        <v>0.34672280996291743</v>
      </c>
      <c r="AE1250" s="17">
        <v>48.040508193388618</v>
      </c>
      <c r="AF1250" s="17">
        <v>0.75</v>
      </c>
      <c r="AG1250" s="17">
        <v>-1.0000000000000009</v>
      </c>
      <c r="AH1250" s="17">
        <v>-1.0000000000000009</v>
      </c>
      <c r="AI1250" s="17">
        <v>5.6719887267191016E-2</v>
      </c>
      <c r="AJ1250" s="17">
        <v>-1.3777555664922381E-2</v>
      </c>
      <c r="AK1250" s="17">
        <v>0.12768042739144925</v>
      </c>
      <c r="AL1250" s="17">
        <v>0.21226583620052097</v>
      </c>
      <c r="AM1250" s="17">
        <v>0.19708881483056495</v>
      </c>
      <c r="AN1250" s="17">
        <v>0.28172652955579697</v>
      </c>
      <c r="AO1250" s="17">
        <v>5.5656225077213701</v>
      </c>
      <c r="AP1250" s="17">
        <v>8.1044924198975323</v>
      </c>
      <c r="AQ1250" s="17">
        <v>43.831312049361024</v>
      </c>
      <c r="AR1250" s="17">
        <v>0.99760191605863868</v>
      </c>
      <c r="AS1250" s="17">
        <v>1.9786122484264328</v>
      </c>
      <c r="AT1250" s="17">
        <v>-1.0000000000000009</v>
      </c>
      <c r="AU1250" s="17">
        <v>-1.0000000000000009</v>
      </c>
      <c r="AV1250" s="17">
        <v>0.99328240001778811</v>
      </c>
      <c r="AW1250" s="17">
        <v>105.3248520731461</v>
      </c>
      <c r="AX1250" s="17">
        <v>105.08149425199768</v>
      </c>
      <c r="AY1250" s="17">
        <v>0.47379545725708999</v>
      </c>
      <c r="AZ1250" s="17">
        <v>75.091450764338006</v>
      </c>
      <c r="BA1250" s="22">
        <v>1552.0636761479586</v>
      </c>
      <c r="CU1250" t="e">
        <v>#N/A</v>
      </c>
      <c r="CV1250" t="e">
        <v>#N/A</v>
      </c>
    </row>
    <row r="1251" spans="1:100" x14ac:dyDescent="0.25">
      <c r="A1251">
        <v>3328</v>
      </c>
      <c r="B1251" t="s">
        <v>1643</v>
      </c>
      <c r="C1251" s="22">
        <v>3</v>
      </c>
      <c r="D1251" s="17">
        <v>1.2699810417747412</v>
      </c>
      <c r="E1251" s="17">
        <v>0</v>
      </c>
      <c r="F1251" s="17">
        <v>3.8208011650028593</v>
      </c>
      <c r="G1251" s="17">
        <v>3.8208011650028593</v>
      </c>
      <c r="H1251" s="17">
        <v>-0.25254871846108573</v>
      </c>
      <c r="I1251" s="17">
        <v>0</v>
      </c>
      <c r="J1251" s="17">
        <v>-15.152923107665144</v>
      </c>
      <c r="K1251" s="17">
        <v>-0.25254871846108573</v>
      </c>
      <c r="L1251" s="17">
        <v>-1.0000000000000007</v>
      </c>
      <c r="M1251" s="17">
        <v>-1.0000000000000007</v>
      </c>
      <c r="N1251" s="17">
        <v>-5.0509743692217119</v>
      </c>
      <c r="O1251" s="17">
        <v>-10.062140900887538</v>
      </c>
      <c r="P1251" s="17">
        <v>-0.22186211337215997</v>
      </c>
      <c r="Q1251" s="17">
        <v>17.326014236109824</v>
      </c>
      <c r="R1251" s="17">
        <v>5.4846247872355667</v>
      </c>
      <c r="S1251" s="17">
        <v>0.33333333333333365</v>
      </c>
      <c r="T1251" s="17">
        <v>0.32170472221154822</v>
      </c>
      <c r="U1251" s="17">
        <v>-5.0573152532609911E-2</v>
      </c>
      <c r="V1251" s="17">
        <v>-1.8495695685042453E-2</v>
      </c>
      <c r="W1251" s="17">
        <v>33.540717031532587</v>
      </c>
      <c r="X1251" s="17">
        <v>0.5826913786434873</v>
      </c>
      <c r="Y1251" s="17">
        <v>-1.0000000000000007</v>
      </c>
      <c r="Z1251" s="17">
        <v>-1.0000000000000007</v>
      </c>
      <c r="AA1251" s="17">
        <v>97.484471864410352</v>
      </c>
      <c r="AB1251" s="17">
        <v>0.30183912264621837</v>
      </c>
      <c r="AC1251" s="17">
        <v>0.28663182061424941</v>
      </c>
      <c r="AD1251" s="17">
        <v>0.5807116576523762</v>
      </c>
      <c r="AE1251" s="17">
        <v>58.459130045642198</v>
      </c>
      <c r="AF1251" s="17">
        <v>0.91666666666666663</v>
      </c>
      <c r="AG1251" s="17">
        <v>-1.0000000000000007</v>
      </c>
      <c r="AH1251" s="17">
        <v>-1.0000000000000007</v>
      </c>
      <c r="AI1251" s="17">
        <v>1.6458315021010517E-2</v>
      </c>
      <c r="AJ1251" s="17">
        <v>-1.8495695685042453E-2</v>
      </c>
      <c r="AK1251" s="17">
        <v>5.4839087202576117E-2</v>
      </c>
      <c r="AL1251" s="17">
        <v>-7.4164956727667153E-2</v>
      </c>
      <c r="AM1251" s="17">
        <v>-0.31724170571243004</v>
      </c>
      <c r="AN1251" s="17">
        <v>0.1650493585953148</v>
      </c>
      <c r="AO1251" s="17">
        <v>-7.6568472067978677</v>
      </c>
      <c r="AP1251" s="17">
        <v>3.7554091812445356</v>
      </c>
      <c r="AQ1251" s="17">
        <v>18.387793923867445</v>
      </c>
      <c r="AR1251" s="17">
        <v>0.58596920732722935</v>
      </c>
      <c r="AS1251" s="17">
        <v>0.33014266018240152</v>
      </c>
      <c r="AT1251" s="17">
        <v>-1.0000000000000007</v>
      </c>
      <c r="AU1251" s="17">
        <v>-1.0000000000000007</v>
      </c>
      <c r="AV1251" s="17">
        <v>9.3054259522384228</v>
      </c>
      <c r="AW1251" s="17">
        <v>91.177740144767313</v>
      </c>
      <c r="AX1251" s="17">
        <v>89.657336876683331</v>
      </c>
      <c r="AY1251" s="17">
        <v>0.26987101084776743</v>
      </c>
      <c r="AZ1251" s="17">
        <v>29.063502084727823</v>
      </c>
      <c r="BA1251" s="22">
        <v>1456.0249011524634</v>
      </c>
      <c r="CU1251" t="e">
        <v>#N/A</v>
      </c>
      <c r="CV1251" t="e">
        <v>#N/A</v>
      </c>
    </row>
    <row r="1252" spans="1:100" x14ac:dyDescent="0.25">
      <c r="A1252">
        <v>3329</v>
      </c>
      <c r="B1252" t="s">
        <v>1644</v>
      </c>
      <c r="C1252" s="22">
        <v>3</v>
      </c>
      <c r="D1252" s="17">
        <v>5.1952337842077654</v>
      </c>
      <c r="E1252" s="17">
        <v>-0.13083010469289916</v>
      </c>
      <c r="F1252" s="17">
        <v>-0.38193955284457748</v>
      </c>
      <c r="G1252" s="17">
        <v>-0.40568941137891057</v>
      </c>
      <c r="H1252" s="17">
        <v>8.458063552496899E-3</v>
      </c>
      <c r="I1252" s="17">
        <v>0</v>
      </c>
      <c r="J1252" s="17">
        <v>0.50748381314981728</v>
      </c>
      <c r="K1252" s="17">
        <v>8.458063552496899E-3</v>
      </c>
      <c r="L1252" s="17">
        <v>-1.0000000000000004</v>
      </c>
      <c r="M1252" s="17">
        <v>-1.0000000000000004</v>
      </c>
      <c r="N1252" s="17">
        <v>0.16916127104993733</v>
      </c>
      <c r="O1252" s="17">
        <v>5.2970281859786725</v>
      </c>
      <c r="P1252" s="17">
        <v>0.23331419308398318</v>
      </c>
      <c r="Q1252" s="17">
        <v>0.81029568452125011</v>
      </c>
      <c r="R1252" s="17">
        <v>0.17797776671221299</v>
      </c>
      <c r="S1252" s="17">
        <v>0.33333333333333359</v>
      </c>
      <c r="T1252" s="17">
        <v>0.33900859831174335</v>
      </c>
      <c r="U1252" s="17">
        <v>0.31662336676858455</v>
      </c>
      <c r="V1252" s="17">
        <v>-1.9442166781219294E-2</v>
      </c>
      <c r="W1252" s="17">
        <v>38.442602723197808</v>
      </c>
      <c r="X1252" s="17">
        <v>1.819399599458011</v>
      </c>
      <c r="Y1252" s="17">
        <v>-1.0000000000000004</v>
      </c>
      <c r="Z1252" s="17">
        <v>-1.0000000000000004</v>
      </c>
      <c r="AA1252" s="17">
        <v>84.024272093601766</v>
      </c>
      <c r="AB1252" s="17">
        <v>0.24623096417012383</v>
      </c>
      <c r="AC1252" s="17">
        <v>0.32964969641204417</v>
      </c>
      <c r="AD1252" s="17">
        <v>0.33219317149166622</v>
      </c>
      <c r="AE1252" s="17">
        <v>45.403691603691691</v>
      </c>
      <c r="AF1252" s="17">
        <v>0.66666666666666663</v>
      </c>
      <c r="AG1252" s="17">
        <v>-1.0000000000000004</v>
      </c>
      <c r="AH1252" s="17">
        <v>-1.0000000000000004</v>
      </c>
      <c r="AI1252" s="17">
        <v>0</v>
      </c>
      <c r="AJ1252" s="17">
        <v>-1.9442166781219294E-2</v>
      </c>
      <c r="AK1252" s="17">
        <v>8.2577161660410001E-2</v>
      </c>
      <c r="AL1252" s="17">
        <v>-5.6476250722298185E-2</v>
      </c>
      <c r="AM1252" s="17">
        <v>-6.8470155862437848E-2</v>
      </c>
      <c r="AN1252" s="17">
        <v>-0.22788428321666446</v>
      </c>
      <c r="AO1252" s="17">
        <v>-1.2988680882588963</v>
      </c>
      <c r="AP1252" s="17">
        <v>-5.979488334028102</v>
      </c>
      <c r="AQ1252" s="17">
        <v>38.950086536347627</v>
      </c>
      <c r="AR1252" s="17">
        <v>0.96952313163244186</v>
      </c>
      <c r="AS1252" s="17">
        <v>1.8278576630105088</v>
      </c>
      <c r="AT1252" s="17">
        <v>-1.0000000000000004</v>
      </c>
      <c r="AU1252" s="17">
        <v>-1.0000000000000004</v>
      </c>
      <c r="AV1252" s="17">
        <v>-0.22771164466669763</v>
      </c>
      <c r="AW1252" s="17">
        <v>83.341811945552323</v>
      </c>
      <c r="AX1252" s="17">
        <v>81.397595267430404</v>
      </c>
      <c r="AY1252" s="17">
        <v>7.1034951424546397E-2</v>
      </c>
      <c r="AZ1252" s="17">
        <v>0.60166583804646312</v>
      </c>
      <c r="BA1252" s="22">
        <v>1457.2878958634258</v>
      </c>
      <c r="CU1252" t="e">
        <v>#N/A</v>
      </c>
      <c r="CV1252" t="e">
        <v>#N/A</v>
      </c>
    </row>
    <row r="1253" spans="1:100" x14ac:dyDescent="0.25">
      <c r="A1253">
        <v>3330</v>
      </c>
      <c r="B1253" t="s">
        <v>1645</v>
      </c>
      <c r="C1253" s="22">
        <v>3</v>
      </c>
      <c r="D1253" s="17">
        <v>2.8013913642134916</v>
      </c>
      <c r="E1253" s="17">
        <v>-3.6076699019198743E-3</v>
      </c>
      <c r="F1253" s="17">
        <v>0.59732100811333488</v>
      </c>
      <c r="G1253" s="17">
        <v>0.59732100811333488</v>
      </c>
      <c r="H1253" s="17">
        <v>0.13924573660578257</v>
      </c>
      <c r="I1253" s="17">
        <v>0</v>
      </c>
      <c r="J1253" s="17">
        <v>8.3547441963469513</v>
      </c>
      <c r="K1253" s="17">
        <v>0.13924573660578257</v>
      </c>
      <c r="L1253" s="17">
        <v>-1.0000000000000011</v>
      </c>
      <c r="M1253" s="17">
        <v>-1.0000000000000011</v>
      </c>
      <c r="N1253" s="17">
        <v>2.7849147321156527</v>
      </c>
      <c r="O1253" s="17">
        <v>11.753456568673782</v>
      </c>
      <c r="P1253" s="17">
        <v>3.1829701592951576</v>
      </c>
      <c r="Q1253" s="17">
        <v>3.0669532690071151</v>
      </c>
      <c r="R1253" s="17">
        <v>1.4308873680433933</v>
      </c>
      <c r="S1253" s="17">
        <v>0.33566949661692497</v>
      </c>
      <c r="T1253" s="17">
        <v>0.17713595806053811</v>
      </c>
      <c r="U1253" s="17">
        <v>0.20007597872241095</v>
      </c>
      <c r="V1253" s="17">
        <v>1.2837585152986037E-2</v>
      </c>
      <c r="W1253" s="17">
        <v>23.458931277883117</v>
      </c>
      <c r="X1253" s="17">
        <v>1.0971635305209528</v>
      </c>
      <c r="Y1253" s="17">
        <v>-1.0000000000000011</v>
      </c>
      <c r="Z1253" s="17">
        <v>-1.0000000000000011</v>
      </c>
      <c r="AA1253" s="17">
        <v>49.635503298482824</v>
      </c>
      <c r="AB1253" s="17">
        <v>0.1377863269570779</v>
      </c>
      <c r="AC1253" s="17">
        <v>8.5210111291143503E-2</v>
      </c>
      <c r="AD1253" s="17">
        <v>0.27191725480290563</v>
      </c>
      <c r="AE1253" s="17">
        <v>24.745684652556356</v>
      </c>
      <c r="AF1253" s="17">
        <v>0.33333333333333331</v>
      </c>
      <c r="AG1253" s="17">
        <v>-1.0000000000000011</v>
      </c>
      <c r="AH1253" s="17">
        <v>-1.0000000000000011</v>
      </c>
      <c r="AI1253" s="17">
        <v>-3.7415631521485075E-2</v>
      </c>
      <c r="AJ1253" s="17">
        <v>1.2837585152986037E-2</v>
      </c>
      <c r="AK1253" s="17">
        <v>0.14529519127099039</v>
      </c>
      <c r="AL1253" s="17">
        <v>9.8265791731771655E-3</v>
      </c>
      <c r="AM1253" s="17">
        <v>0.13782939698397914</v>
      </c>
      <c r="AN1253" s="17">
        <v>0.36705421964646345</v>
      </c>
      <c r="AO1253" s="17">
        <v>4.17221088095443</v>
      </c>
      <c r="AP1253" s="17">
        <v>9.22548838702747</v>
      </c>
      <c r="AQ1253" s="17">
        <v>31.813675474230038</v>
      </c>
      <c r="AR1253" s="17">
        <v>0.72571901855286003</v>
      </c>
      <c r="AS1253" s="17">
        <v>1.236409267126735</v>
      </c>
      <c r="AT1253" s="17">
        <v>-1.0000000000000011</v>
      </c>
      <c r="AU1253" s="17">
        <v>-1.0000000000000011</v>
      </c>
      <c r="AV1253" s="17">
        <v>2.0282083761567273</v>
      </c>
      <c r="AW1253" s="17">
        <v>70.614448254184069</v>
      </c>
      <c r="AX1253" s="17">
        <v>71.149894139053018</v>
      </c>
      <c r="AY1253" s="17">
        <v>0.31330206350686096</v>
      </c>
      <c r="AZ1253" s="17">
        <v>11.724165520519207</v>
      </c>
      <c r="BA1253" s="22">
        <v>1475.471723921441</v>
      </c>
      <c r="CU1253" t="e">
        <v>#N/A</v>
      </c>
      <c r="CV1253" t="e">
        <v>#N/A</v>
      </c>
    </row>
    <row r="1254" spans="1:100" x14ac:dyDescent="0.25">
      <c r="A1254">
        <v>3331</v>
      </c>
      <c r="B1254" t="s">
        <v>1646</v>
      </c>
      <c r="C1254" s="22">
        <v>3</v>
      </c>
      <c r="D1254" s="17">
        <v>4.6752326632393411</v>
      </c>
      <c r="E1254" s="17">
        <v>0</v>
      </c>
      <c r="F1254" s="17">
        <v>-4.9318857707376679E-2</v>
      </c>
      <c r="G1254" s="17">
        <v>-4.9318857707376679E-2</v>
      </c>
      <c r="H1254" s="17">
        <v>0.26164540117662177</v>
      </c>
      <c r="I1254" s="17">
        <v>0</v>
      </c>
      <c r="J1254" s="17">
        <v>15.698724070597301</v>
      </c>
      <c r="K1254" s="17">
        <v>0.26164540117662177</v>
      </c>
      <c r="L1254" s="17">
        <v>-1.0000000000000002</v>
      </c>
      <c r="M1254" s="17">
        <v>-1.0000000000000002</v>
      </c>
      <c r="N1254" s="17">
        <v>5.232908023532433</v>
      </c>
      <c r="O1254" s="17">
        <v>20.324637876129263</v>
      </c>
      <c r="P1254" s="17">
        <v>1.1958846661572348E-2</v>
      </c>
      <c r="Q1254" s="17">
        <v>1.153794806082189</v>
      </c>
      <c r="R1254" s="17">
        <v>0.39078384385231457</v>
      </c>
      <c r="S1254" s="17">
        <v>0.33333333333333354</v>
      </c>
      <c r="T1254" s="17">
        <v>0.35179067360809985</v>
      </c>
      <c r="U1254" s="17">
        <v>0.11199080137535578</v>
      </c>
      <c r="V1254" s="17">
        <v>8.5743565816594446E-3</v>
      </c>
      <c r="W1254" s="17">
        <v>21.761750548873064</v>
      </c>
      <c r="X1254" s="17">
        <v>0.94134529103095721</v>
      </c>
      <c r="Y1254" s="17">
        <v>-1.0000000000000002</v>
      </c>
      <c r="Z1254" s="17">
        <v>-1.0000000000000002</v>
      </c>
      <c r="AA1254" s="17">
        <v>48.168555325229612</v>
      </c>
      <c r="AB1254" s="17">
        <v>0.31925722937273066</v>
      </c>
      <c r="AC1254" s="17">
        <v>0.1192019032823315</v>
      </c>
      <c r="AD1254" s="17">
        <v>8.1861285995022876E-2</v>
      </c>
      <c r="AE1254" s="17">
        <v>26.016020932504265</v>
      </c>
      <c r="AF1254" s="17">
        <v>0.5625</v>
      </c>
      <c r="AG1254" s="17">
        <v>-1.0000000000000002</v>
      </c>
      <c r="AH1254" s="17">
        <v>-1.0000000000000002</v>
      </c>
      <c r="AI1254" s="17">
        <v>4.0966842315293683E-3</v>
      </c>
      <c r="AJ1254" s="17">
        <v>8.5743565816594446E-3</v>
      </c>
      <c r="AK1254" s="17">
        <v>3.8582532887238646E-2</v>
      </c>
      <c r="AL1254" s="17">
        <v>6.1528664192160992E-2</v>
      </c>
      <c r="AM1254" s="17">
        <v>0.33215731060084314</v>
      </c>
      <c r="AN1254" s="17">
        <v>0.40056508942808033</v>
      </c>
      <c r="AO1254" s="17">
        <v>8.4968454294572719</v>
      </c>
      <c r="AP1254" s="17">
        <v>10.321770556662811</v>
      </c>
      <c r="AQ1254" s="17">
        <v>37.460474619470368</v>
      </c>
      <c r="AR1254" s="17">
        <v>0.80568916489844877</v>
      </c>
      <c r="AS1254" s="17">
        <v>1.2029906922075784</v>
      </c>
      <c r="AT1254" s="17">
        <v>-1.0000000000000002</v>
      </c>
      <c r="AU1254" s="17">
        <v>-1.0000000000000002</v>
      </c>
      <c r="AV1254" s="17">
        <v>0.34146498614493792</v>
      </c>
      <c r="AW1254" s="17">
        <v>78.814963758021705</v>
      </c>
      <c r="AX1254" s="17">
        <v>79.754333100818229</v>
      </c>
      <c r="AY1254" s="17">
        <v>0.16174919533784365</v>
      </c>
      <c r="AZ1254" s="17">
        <v>-7.588984960959519</v>
      </c>
      <c r="BA1254" s="22">
        <v>1426.8936333547897</v>
      </c>
      <c r="CU1254" t="e">
        <v>#N/A</v>
      </c>
      <c r="CV1254" t="e">
        <v>#N/A</v>
      </c>
    </row>
    <row r="1255" spans="1:100" x14ac:dyDescent="0.25">
      <c r="A1255">
        <v>3335</v>
      </c>
      <c r="B1255" t="s">
        <v>1647</v>
      </c>
      <c r="C1255" s="22">
        <v>3</v>
      </c>
      <c r="D1255" s="17">
        <v>5.0593733036120447</v>
      </c>
      <c r="E1255" s="17">
        <v>3.0484491513445792E-2</v>
      </c>
      <c r="F1255" s="17">
        <v>-0.25510770685226619</v>
      </c>
      <c r="G1255" s="17">
        <v>-0.24036617075504002</v>
      </c>
      <c r="H1255" s="17">
        <v>0.36352637051158737</v>
      </c>
      <c r="I1255" s="17">
        <v>0</v>
      </c>
      <c r="J1255" s="17">
        <v>21.811582230695233</v>
      </c>
      <c r="K1255" s="17">
        <v>0.36352637051158737</v>
      </c>
      <c r="L1255" s="17">
        <v>-1.0000000000000011</v>
      </c>
      <c r="M1255" s="17">
        <v>-1.0000000000000011</v>
      </c>
      <c r="N1255" s="17">
        <v>7.270527410231745</v>
      </c>
      <c r="O1255" s="17">
        <v>26.630589363552236</v>
      </c>
      <c r="P1255" s="17">
        <v>-1.6042294210112629</v>
      </c>
      <c r="Q1255" s="17">
        <v>-0.28506946109505849</v>
      </c>
      <c r="R1255" s="17">
        <v>-0.23344404633080501</v>
      </c>
      <c r="S1255" s="17">
        <v>0.33333333333333381</v>
      </c>
      <c r="T1255" s="17">
        <v>0.2425906948554111</v>
      </c>
      <c r="U1255" s="17">
        <v>0.34798058189299208</v>
      </c>
      <c r="V1255" s="17">
        <v>0</v>
      </c>
      <c r="W1255" s="17">
        <v>22.415129582805946</v>
      </c>
      <c r="X1255" s="17">
        <v>1.5142873474255134</v>
      </c>
      <c r="Y1255" s="17">
        <v>-1.0000000000000011</v>
      </c>
      <c r="Z1255" s="17">
        <v>-1.0000000000000011</v>
      </c>
      <c r="AA1255" s="17">
        <v>60.184566717691673</v>
      </c>
      <c r="AB1255" s="17">
        <v>0.18037119886804576</v>
      </c>
      <c r="AC1255" s="17">
        <v>0.3630269632327241</v>
      </c>
      <c r="AD1255" s="17">
        <v>0.21665946152355997</v>
      </c>
      <c r="AE1255" s="17">
        <v>38.002881181216495</v>
      </c>
      <c r="AF1255" s="17">
        <v>0.61538461538461542</v>
      </c>
      <c r="AG1255" s="17">
        <v>-1.0000000000000011</v>
      </c>
      <c r="AH1255" s="17">
        <v>-1.0000000000000011</v>
      </c>
      <c r="AI1255" s="17">
        <v>0</v>
      </c>
      <c r="AJ1255" s="17">
        <v>0</v>
      </c>
      <c r="AK1255" s="17">
        <v>0.26941228925778188</v>
      </c>
      <c r="AL1255" s="17">
        <v>0.31373261975519656</v>
      </c>
      <c r="AM1255" s="17">
        <v>0.29137016748434275</v>
      </c>
      <c r="AN1255" s="17">
        <v>0.61984119083594802</v>
      </c>
      <c r="AO1255" s="17">
        <v>8.6313156333974757</v>
      </c>
      <c r="AP1255" s="17">
        <v>17.064692869674683</v>
      </c>
      <c r="AQ1255" s="17">
        <v>44.226711813501197</v>
      </c>
      <c r="AR1255" s="17">
        <v>0.92390461008173697</v>
      </c>
      <c r="AS1255" s="17">
        <v>1.8778137179371011</v>
      </c>
      <c r="AT1255" s="17">
        <v>-1.0000000000000011</v>
      </c>
      <c r="AU1255" s="17">
        <v>-1.0000000000000011</v>
      </c>
      <c r="AV1255" s="17">
        <v>-0.47381021708584509</v>
      </c>
      <c r="AW1255" s="17">
        <v>103.87984895091854</v>
      </c>
      <c r="AX1255" s="17">
        <v>103.87984895091854</v>
      </c>
      <c r="AY1255" s="17">
        <v>0.30923483397567619</v>
      </c>
      <c r="AZ1255" s="17">
        <v>33.329365079016661</v>
      </c>
      <c r="BA1255" s="22">
        <v>1540.6292539108056</v>
      </c>
      <c r="CU1255" t="e">
        <v>#N/A</v>
      </c>
      <c r="CV1255" t="e">
        <v>#N/A</v>
      </c>
    </row>
    <row r="1256" spans="1:100" x14ac:dyDescent="0.25">
      <c r="A1256">
        <v>3336</v>
      </c>
      <c r="B1256" t="s">
        <v>1648</v>
      </c>
      <c r="C1256" s="22">
        <v>3</v>
      </c>
      <c r="D1256" s="17">
        <v>1.0107254967088579</v>
      </c>
      <c r="E1256" s="17">
        <v>0</v>
      </c>
      <c r="F1256" s="17">
        <v>0.80650345451242633</v>
      </c>
      <c r="G1256" s="17">
        <v>0.80650345451242633</v>
      </c>
      <c r="H1256" s="17">
        <v>-0.14979037849206223</v>
      </c>
      <c r="I1256" s="17">
        <v>0</v>
      </c>
      <c r="J1256" s="17">
        <v>-8.987422709523738</v>
      </c>
      <c r="K1256" s="17">
        <v>-0.14979037849206223</v>
      </c>
      <c r="L1256" s="17">
        <v>-0.99999999999999989</v>
      </c>
      <c r="M1256" s="17">
        <v>-0.99999999999999989</v>
      </c>
      <c r="N1256" s="17">
        <v>-2.9958075698412445</v>
      </c>
      <c r="O1256" s="17">
        <v>-7.1701937583024531</v>
      </c>
      <c r="P1256" s="17">
        <v>1.0998531270916177E-2</v>
      </c>
      <c r="Q1256" s="17">
        <v>0.91469466613199091</v>
      </c>
      <c r="R1256" s="17">
        <v>0.33097885172980163</v>
      </c>
      <c r="S1256" s="17">
        <v>0.33333333333333331</v>
      </c>
      <c r="T1256" s="17">
        <v>0.27896696234071344</v>
      </c>
      <c r="U1256" s="17">
        <v>0.12312723040709427</v>
      </c>
      <c r="V1256" s="17">
        <v>-2.4446911323388332E-2</v>
      </c>
      <c r="W1256" s="17">
        <v>34.430839729992613</v>
      </c>
      <c r="X1256" s="17">
        <v>1.0535517568615358</v>
      </c>
      <c r="Y1256" s="17">
        <v>-0.99999999999999989</v>
      </c>
      <c r="Z1256" s="17">
        <v>-0.99999999999999989</v>
      </c>
      <c r="AA1256" s="17">
        <v>42.691044857802972</v>
      </c>
      <c r="AB1256" s="17">
        <v>-4.8312990717715006E-2</v>
      </c>
      <c r="AC1256" s="17">
        <v>3.4487976316610408E-2</v>
      </c>
      <c r="AD1256" s="17">
        <v>0.1724095399227164</v>
      </c>
      <c r="AE1256" s="17">
        <v>7.9292262760805876</v>
      </c>
      <c r="AF1256" s="17">
        <v>8.3333333333333329E-2</v>
      </c>
      <c r="AG1256" s="17">
        <v>-0.99999999999999989</v>
      </c>
      <c r="AH1256" s="17">
        <v>-0.99999999999999989</v>
      </c>
      <c r="AI1256" s="17">
        <v>-6.2260277047167956E-3</v>
      </c>
      <c r="AJ1256" s="17">
        <v>-2.4446911323388332E-2</v>
      </c>
      <c r="AK1256" s="17">
        <v>4.2657877252297666E-2</v>
      </c>
      <c r="AL1256" s="17">
        <v>-5.6388532753908087E-2</v>
      </c>
      <c r="AM1256" s="17">
        <v>-7.5163476665897955E-2</v>
      </c>
      <c r="AN1256" s="17">
        <v>0.31872426258438408</v>
      </c>
      <c r="AO1256" s="17">
        <v>-1.6657975303859609</v>
      </c>
      <c r="AP1256" s="17">
        <v>7.6861639008400564</v>
      </c>
      <c r="AQ1256" s="17">
        <v>25.443417020468843</v>
      </c>
      <c r="AR1256" s="17">
        <v>0.71098061475775254</v>
      </c>
      <c r="AS1256" s="17">
        <v>0.90376137836947357</v>
      </c>
      <c r="AT1256" s="17">
        <v>-0.99999999999999989</v>
      </c>
      <c r="AU1256" s="17">
        <v>-0.99999999999999989</v>
      </c>
      <c r="AV1256" s="17">
        <v>1.1374823062422279</v>
      </c>
      <c r="AW1256" s="17">
        <v>43.207015000340597</v>
      </c>
      <c r="AX1256" s="17">
        <v>40.637803313907433</v>
      </c>
      <c r="AY1256" s="17">
        <v>0.13288429446691591</v>
      </c>
      <c r="AZ1256" s="17">
        <v>-14.247343850832227</v>
      </c>
      <c r="BA1256" s="22">
        <v>1380.6665681220509</v>
      </c>
      <c r="CU1256" t="e">
        <v>#N/A</v>
      </c>
      <c r="CV1256" t="e">
        <v>#N/A</v>
      </c>
    </row>
    <row r="1257" spans="1:100" x14ac:dyDescent="0.25">
      <c r="A1257">
        <v>3337</v>
      </c>
      <c r="B1257" t="s">
        <v>1649</v>
      </c>
      <c r="C1257" s="22">
        <v>3</v>
      </c>
      <c r="D1257" s="17">
        <v>5.9872238339541308</v>
      </c>
      <c r="E1257" s="17">
        <v>0.11302722313619142</v>
      </c>
      <c r="F1257" s="17">
        <v>-0.58720549838824299</v>
      </c>
      <c r="G1257" s="17">
        <v>-0.58720549838824299</v>
      </c>
      <c r="H1257" s="17">
        <v>4.0839883809281573E-3</v>
      </c>
      <c r="I1257" s="17">
        <v>0</v>
      </c>
      <c r="J1257" s="17">
        <v>0.24503930285568981</v>
      </c>
      <c r="K1257" s="17">
        <v>4.0839883809281573E-3</v>
      </c>
      <c r="L1257" s="17">
        <v>-0.99999999999999778</v>
      </c>
      <c r="M1257" s="17">
        <v>-0.99999999999999778</v>
      </c>
      <c r="N1257" s="17">
        <v>8.1679767618563603E-2</v>
      </c>
      <c r="O1257" s="17">
        <v>5.6450576384215809</v>
      </c>
      <c r="P1257" s="17">
        <v>-1.3059309974982187</v>
      </c>
      <c r="Q1257" s="17">
        <v>0.85616894287770628</v>
      </c>
      <c r="R1257" s="17">
        <v>0.17294572780425047</v>
      </c>
      <c r="S1257" s="17">
        <v>0.33333333333333259</v>
      </c>
      <c r="T1257" s="17">
        <v>0.32986644711053037</v>
      </c>
      <c r="U1257" s="17">
        <v>0.18801269395852738</v>
      </c>
      <c r="V1257" s="17">
        <v>-2.1294315064233849E-2</v>
      </c>
      <c r="W1257" s="17">
        <v>33.033366838289147</v>
      </c>
      <c r="X1257" s="17">
        <v>1.2799337912888389</v>
      </c>
      <c r="Y1257" s="17">
        <v>-0.99999999999999778</v>
      </c>
      <c r="Z1257" s="17">
        <v>-0.99999999999999778</v>
      </c>
      <c r="AA1257" s="17">
        <v>65.790425819205296</v>
      </c>
      <c r="AB1257" s="17">
        <v>0.10623575629136064</v>
      </c>
      <c r="AC1257" s="17">
        <v>0.24743609288227417</v>
      </c>
      <c r="AD1257" s="17">
        <v>0.29801041588860405</v>
      </c>
      <c r="AE1257" s="17">
        <v>32.584113253111902</v>
      </c>
      <c r="AF1257" s="17">
        <v>0.8</v>
      </c>
      <c r="AG1257" s="17">
        <v>-0.99999999999999778</v>
      </c>
      <c r="AH1257" s="17">
        <v>-0.99999999999999778</v>
      </c>
      <c r="AI1257" s="17">
        <v>0</v>
      </c>
      <c r="AJ1257" s="17">
        <v>-2.1294315064233849E-2</v>
      </c>
      <c r="AK1257" s="17">
        <v>-0.1157005277274368</v>
      </c>
      <c r="AL1257" s="17">
        <v>0.80715606242798599</v>
      </c>
      <c r="AM1257" s="17">
        <v>0.21937250861319235</v>
      </c>
      <c r="AN1257" s="17">
        <v>-0.13993988065153448</v>
      </c>
      <c r="AO1257" s="17">
        <v>4.9058100766926236</v>
      </c>
      <c r="AP1257" s="17">
        <v>0.53728329585156875</v>
      </c>
      <c r="AQ1257" s="17">
        <v>33.278406141144835</v>
      </c>
      <c r="AR1257" s="17">
        <v>0.82991815933815649</v>
      </c>
      <c r="AS1257" s="17">
        <v>1.2840177796697667</v>
      </c>
      <c r="AT1257" s="17">
        <v>-0.99999999999999778</v>
      </c>
      <c r="AU1257" s="17">
        <v>-0.99999999999999778</v>
      </c>
      <c r="AV1257" s="17">
        <v>-0.41425977058399266</v>
      </c>
      <c r="AW1257" s="17">
        <v>71.97276675347851</v>
      </c>
      <c r="AX1257" s="17">
        <v>69.843335247055137</v>
      </c>
      <c r="AY1257" s="17">
        <v>0.1976955718609873</v>
      </c>
      <c r="AZ1257" s="17">
        <v>16.356264171756337</v>
      </c>
      <c r="BA1257" s="22">
        <v>1423.6972778454922</v>
      </c>
      <c r="CU1257" t="e">
        <v>#N/A</v>
      </c>
      <c r="CV1257" t="e">
        <v>#N/A</v>
      </c>
    </row>
    <row r="1258" spans="1:100" x14ac:dyDescent="0.25">
      <c r="A1258">
        <v>3339</v>
      </c>
      <c r="B1258" t="s">
        <v>1650</v>
      </c>
      <c r="C1258" s="22">
        <v>3</v>
      </c>
      <c r="D1258" s="17">
        <v>5.3033168367331056</v>
      </c>
      <c r="E1258" s="17">
        <v>6.5295733649147151E-3</v>
      </c>
      <c r="F1258" s="17">
        <v>4.7735101359992216</v>
      </c>
      <c r="G1258" s="17">
        <v>4.7735101359992216</v>
      </c>
      <c r="H1258" s="17">
        <v>7.3884277811359075E-2</v>
      </c>
      <c r="I1258" s="17">
        <v>0</v>
      </c>
      <c r="J1258" s="17">
        <v>4.4330566686815436</v>
      </c>
      <c r="K1258" s="17">
        <v>7.3884277811359075E-2</v>
      </c>
      <c r="L1258" s="17">
        <v>-0.99999999999999956</v>
      </c>
      <c r="M1258" s="17">
        <v>-0.99999999999999956</v>
      </c>
      <c r="N1258" s="17">
        <v>1.4776855562271813</v>
      </c>
      <c r="O1258" s="17">
        <v>14.509883641413872</v>
      </c>
      <c r="P1258" s="17">
        <v>-2.1479162385163834E-2</v>
      </c>
      <c r="Q1258" s="17">
        <v>16.268936853162138</v>
      </c>
      <c r="R1258" s="17">
        <v>5.2759227031139337</v>
      </c>
      <c r="S1258" s="17">
        <v>0.33333333333333304</v>
      </c>
      <c r="T1258" s="17">
        <v>0.33333333333333304</v>
      </c>
      <c r="U1258" s="17">
        <v>0.37584724132022851</v>
      </c>
      <c r="V1258" s="17">
        <v>7.1770497218913765E-2</v>
      </c>
      <c r="W1258" s="17">
        <v>41.616005095777972</v>
      </c>
      <c r="X1258" s="17">
        <v>2.5267943374497048</v>
      </c>
      <c r="Y1258" s="17">
        <v>-0.99999999999999956</v>
      </c>
      <c r="Z1258" s="17">
        <v>-0.99999999999999956</v>
      </c>
      <c r="AA1258" s="17">
        <v>106.19740919454965</v>
      </c>
      <c r="AB1258" s="17">
        <v>0.30190330367051843</v>
      </c>
      <c r="AC1258" s="17">
        <v>0.3756705418271496</v>
      </c>
      <c r="AD1258" s="17">
        <v>0.50853578241548614</v>
      </c>
      <c r="AE1258" s="17">
        <v>59.305481395657736</v>
      </c>
      <c r="AF1258" s="17">
        <v>0.94117647058823528</v>
      </c>
      <c r="AG1258" s="17">
        <v>-0.99999999999999956</v>
      </c>
      <c r="AH1258" s="17">
        <v>-0.99999999999999956</v>
      </c>
      <c r="AI1258" s="17">
        <v>3.0627956966535891E-2</v>
      </c>
      <c r="AJ1258" s="17">
        <v>7.1770497218913765E-2</v>
      </c>
      <c r="AK1258" s="17">
        <v>4.3409931747130419E-2</v>
      </c>
      <c r="AL1258" s="17">
        <v>-0.11382746829759376</v>
      </c>
      <c r="AM1258" s="17">
        <v>0.20917089055270768</v>
      </c>
      <c r="AN1258" s="17">
        <v>-9.5553510494348654E-2</v>
      </c>
      <c r="AO1258" s="17">
        <v>5.4463219225533441</v>
      </c>
      <c r="AP1258" s="17">
        <v>-2.9579751038466862</v>
      </c>
      <c r="AQ1258" s="17">
        <v>46.049061764459537</v>
      </c>
      <c r="AR1258" s="17">
        <v>1.1142844052058083</v>
      </c>
      <c r="AS1258" s="17">
        <v>2.6006786152610628</v>
      </c>
      <c r="AT1258" s="17">
        <v>-0.99999999999999956</v>
      </c>
      <c r="AU1258" s="17">
        <v>-0.99999999999999956</v>
      </c>
      <c r="AV1258" s="17">
        <v>10.04943283911315</v>
      </c>
      <c r="AW1258" s="17">
        <v>117.74931773211682</v>
      </c>
      <c r="AX1258" s="17">
        <v>125.5389265933389</v>
      </c>
      <c r="AY1258" s="17">
        <v>0.19127612478654324</v>
      </c>
      <c r="AZ1258" s="17">
        <v>19.503482490054544</v>
      </c>
      <c r="BA1258" s="22">
        <v>1556.9563032620999</v>
      </c>
      <c r="CU1258" t="e">
        <v>#N/A</v>
      </c>
      <c r="CV1258" t="e">
        <v>#N/A</v>
      </c>
    </row>
    <row r="1259" spans="1:100" x14ac:dyDescent="0.25">
      <c r="A1259">
        <v>3340</v>
      </c>
      <c r="B1259" t="s">
        <v>1651</v>
      </c>
      <c r="C1259" s="22">
        <v>3</v>
      </c>
      <c r="D1259" s="17">
        <v>4.6357411502155621</v>
      </c>
      <c r="E1259" s="17">
        <v>-0.10223059266778864</v>
      </c>
      <c r="F1259" s="17">
        <v>-3.7421516656489094E-2</v>
      </c>
      <c r="G1259" s="17">
        <v>-6.9724247649287613E-2</v>
      </c>
      <c r="H1259" s="17">
        <v>0.14606013219806369</v>
      </c>
      <c r="I1259" s="17">
        <v>0</v>
      </c>
      <c r="J1259" s="17">
        <v>8.7636079318838132</v>
      </c>
      <c r="K1259" s="17">
        <v>0.14606013219806369</v>
      </c>
      <c r="L1259" s="17">
        <v>-1.0000000000000004</v>
      </c>
      <c r="M1259" s="17">
        <v>-1.0000000000000004</v>
      </c>
      <c r="N1259" s="17">
        <v>2.9212026439612733</v>
      </c>
      <c r="O1259" s="17">
        <v>13.329624834450081</v>
      </c>
      <c r="P1259" s="17">
        <v>-1.8024778716952305</v>
      </c>
      <c r="Q1259" s="17">
        <v>0.129647605401711</v>
      </c>
      <c r="R1259" s="17">
        <v>-9.5534416527335242E-2</v>
      </c>
      <c r="S1259" s="17">
        <v>0.33333333333333315</v>
      </c>
      <c r="T1259" s="17">
        <v>0.41676430974841339</v>
      </c>
      <c r="U1259" s="17">
        <v>0.24389559850530534</v>
      </c>
      <c r="V1259" s="17">
        <v>-1.2240253505518653E-2</v>
      </c>
      <c r="W1259" s="17">
        <v>33.427714235338776</v>
      </c>
      <c r="X1259" s="17">
        <v>1.5830616635541588</v>
      </c>
      <c r="Y1259" s="17">
        <v>-1.0000000000000004</v>
      </c>
      <c r="Z1259" s="17">
        <v>-1.0000000000000004</v>
      </c>
      <c r="AA1259" s="17">
        <v>57.444862009296571</v>
      </c>
      <c r="AB1259" s="17">
        <v>0.11467772087011317</v>
      </c>
      <c r="AC1259" s="17">
        <v>0.20441632379157279</v>
      </c>
      <c r="AD1259" s="17">
        <v>0.16315959914801567</v>
      </c>
      <c r="AE1259" s="17">
        <v>24.112682190485067</v>
      </c>
      <c r="AF1259" s="17">
        <v>0.6470588235294118</v>
      </c>
      <c r="AG1259" s="17">
        <v>-1.0000000000000004</v>
      </c>
      <c r="AH1259" s="17">
        <v>-1.0000000000000004</v>
      </c>
      <c r="AI1259" s="17">
        <v>0</v>
      </c>
      <c r="AJ1259" s="17">
        <v>-1.2240253505518653E-2</v>
      </c>
      <c r="AK1259" s="17">
        <v>1.405334036765361E-2</v>
      </c>
      <c r="AL1259" s="17">
        <v>-7.5134690558948419E-2</v>
      </c>
      <c r="AM1259" s="17">
        <v>-7.0009779930647359E-2</v>
      </c>
      <c r="AN1259" s="17">
        <v>0.14208951862088559</v>
      </c>
      <c r="AO1259" s="17">
        <v>-1.6799777964279159</v>
      </c>
      <c r="AP1259" s="17">
        <v>3.1765645127273991</v>
      </c>
      <c r="AQ1259" s="17">
        <v>42.191322167222587</v>
      </c>
      <c r="AR1259" s="17">
        <v>0.98175298808153366</v>
      </c>
      <c r="AS1259" s="17">
        <v>1.7291217957522229</v>
      </c>
      <c r="AT1259" s="17">
        <v>-1.0000000000000004</v>
      </c>
      <c r="AU1259" s="17">
        <v>-1.0000000000000004</v>
      </c>
      <c r="AV1259" s="17">
        <v>-0.16525866417662272</v>
      </c>
      <c r="AW1259" s="17">
        <v>73.951051356474011</v>
      </c>
      <c r="AX1259" s="17">
        <v>72.727026005922156</v>
      </c>
      <c r="AY1259" s="17">
        <v>-0.13707263829573299</v>
      </c>
      <c r="AZ1259" s="17">
        <v>7.4905862813093025</v>
      </c>
      <c r="BA1259" s="22">
        <v>1416.8946746888137</v>
      </c>
      <c r="CU1259" t="e">
        <v>#N/A</v>
      </c>
      <c r="CV1259" t="e">
        <v>#N/A</v>
      </c>
    </row>
    <row r="1260" spans="1:100" x14ac:dyDescent="0.25">
      <c r="A1260">
        <v>3341</v>
      </c>
      <c r="B1260" t="s">
        <v>1652</v>
      </c>
      <c r="C1260" s="22">
        <v>3</v>
      </c>
      <c r="D1260" s="17">
        <v>5.0624196949805054</v>
      </c>
      <c r="E1260" s="17">
        <v>3.5672844958045818E-2</v>
      </c>
      <c r="F1260" s="17">
        <v>0.63576692213721153</v>
      </c>
      <c r="G1260" s="17">
        <v>0.64569752066576869</v>
      </c>
      <c r="H1260" s="17">
        <v>0.50355934692502913</v>
      </c>
      <c r="I1260" s="17">
        <v>0</v>
      </c>
      <c r="J1260" s="17">
        <v>30.213560815501754</v>
      </c>
      <c r="K1260" s="17">
        <v>0.50355934692502913</v>
      </c>
      <c r="L1260" s="17">
        <v>-0.999999999999997</v>
      </c>
      <c r="M1260" s="17">
        <v>-0.999999999999997</v>
      </c>
      <c r="N1260" s="17">
        <v>10.071186938500579</v>
      </c>
      <c r="O1260" s="17">
        <v>35.921678031148033</v>
      </c>
      <c r="P1260" s="17">
        <v>4.0584991667286845</v>
      </c>
      <c r="Q1260" s="17">
        <v>-4.3262288931932819E-2</v>
      </c>
      <c r="R1260" s="17">
        <v>0.4734760266000495</v>
      </c>
      <c r="S1260" s="17">
        <v>0.33333333333333232</v>
      </c>
      <c r="T1260" s="17">
        <v>0.47160224555129709</v>
      </c>
      <c r="U1260" s="17">
        <v>0.17147796316546327</v>
      </c>
      <c r="V1260" s="17">
        <v>0</v>
      </c>
      <c r="W1260" s="17">
        <v>18.91416780500256</v>
      </c>
      <c r="X1260" s="17">
        <v>1.1165066278476106</v>
      </c>
      <c r="Y1260" s="17">
        <v>-0.999999999999997</v>
      </c>
      <c r="Z1260" s="17">
        <v>-0.999999999999997</v>
      </c>
      <c r="AA1260" s="17">
        <v>20.574733467769377</v>
      </c>
      <c r="AB1260" s="17">
        <v>0.24100933564224902</v>
      </c>
      <c r="AC1260" s="17">
        <v>-0.28211651469433546</v>
      </c>
      <c r="AD1260" s="17">
        <v>6.4848971775421801E-2</v>
      </c>
      <c r="AE1260" s="17">
        <v>1.1870896361667742</v>
      </c>
      <c r="AF1260" s="17">
        <v>0.125</v>
      </c>
      <c r="AG1260" s="17">
        <v>-0.999999999999997</v>
      </c>
      <c r="AH1260" s="17">
        <v>-0.999999999999997</v>
      </c>
      <c r="AI1260" s="17">
        <v>0</v>
      </c>
      <c r="AJ1260" s="17">
        <v>0</v>
      </c>
      <c r="AK1260" s="17">
        <v>0.14040979526924918</v>
      </c>
      <c r="AL1260" s="17">
        <v>-2.4775604379111804E-2</v>
      </c>
      <c r="AM1260" s="17">
        <v>0.26476074638326208</v>
      </c>
      <c r="AN1260" s="17">
        <v>0.37274378612303333</v>
      </c>
      <c r="AO1260" s="17">
        <v>7.3210676359277986</v>
      </c>
      <c r="AP1260" s="17">
        <v>9.1947166311802757</v>
      </c>
      <c r="AQ1260" s="17">
        <v>49.127728620504293</v>
      </c>
      <c r="AR1260" s="17">
        <v>0.97641354205009256</v>
      </c>
      <c r="AS1260" s="17">
        <v>1.6200659747726394</v>
      </c>
      <c r="AT1260" s="17">
        <v>-0.999999999999997</v>
      </c>
      <c r="AU1260" s="17">
        <v>-0.999999999999997</v>
      </c>
      <c r="AV1260" s="17">
        <v>1.1191735472658184</v>
      </c>
      <c r="AW1260" s="17">
        <v>65.691128130097681</v>
      </c>
      <c r="AX1260" s="17">
        <v>65.691128130097681</v>
      </c>
      <c r="AY1260" s="17">
        <v>0.35532387190477799</v>
      </c>
      <c r="AZ1260" s="17">
        <v>10.682308518137786</v>
      </c>
      <c r="BA1260" s="22">
        <v>1432.0465928826095</v>
      </c>
      <c r="CU1260" t="e">
        <v>#N/A</v>
      </c>
      <c r="CV1260" t="e">
        <v>#N/A</v>
      </c>
    </row>
    <row r="1261" spans="1:100" x14ac:dyDescent="0.25">
      <c r="A1261">
        <v>3344</v>
      </c>
      <c r="B1261" t="s">
        <v>1653</v>
      </c>
      <c r="C1261" s="22">
        <v>3</v>
      </c>
      <c r="D1261" s="17">
        <v>3.8340822167025466</v>
      </c>
      <c r="E1261" s="17">
        <v>8.9811080039626678E-2</v>
      </c>
      <c r="F1261" s="17">
        <v>2.4227810448347736E-3</v>
      </c>
      <c r="G1261" s="17">
        <v>2.4227810448347736E-3</v>
      </c>
      <c r="H1261" s="17">
        <v>-0.13038429552970265</v>
      </c>
      <c r="I1261" s="17">
        <v>0</v>
      </c>
      <c r="J1261" s="17">
        <v>-7.8230577317821597</v>
      </c>
      <c r="K1261" s="17">
        <v>-0.13038429552970265</v>
      </c>
      <c r="L1261" s="17">
        <v>-1.0000000000000016</v>
      </c>
      <c r="M1261" s="17">
        <v>-1.0000000000000016</v>
      </c>
      <c r="N1261" s="17">
        <v>-2.6076859105940535</v>
      </c>
      <c r="O1261" s="17">
        <v>-3.9865527340347775</v>
      </c>
      <c r="P1261" s="17">
        <v>0.72341654951207124</v>
      </c>
      <c r="Q1261" s="17">
        <v>-0.59855933624131796</v>
      </c>
      <c r="R1261" s="17">
        <v>-0.10138122717031646</v>
      </c>
      <c r="S1261" s="17">
        <v>0.32929940294299398</v>
      </c>
      <c r="T1261" s="17">
        <v>0.25662507707380688</v>
      </c>
      <c r="U1261" s="17">
        <v>-4.6922571607124909E-2</v>
      </c>
      <c r="V1261" s="17">
        <v>7.928987000690918E-3</v>
      </c>
      <c r="W1261" s="17">
        <v>27.092607637602775</v>
      </c>
      <c r="X1261" s="17">
        <v>0.48911366467268469</v>
      </c>
      <c r="Y1261" s="17">
        <v>-1.0000000000000016</v>
      </c>
      <c r="Z1261" s="17">
        <v>-1.0000000000000016</v>
      </c>
      <c r="AA1261" s="17">
        <v>51.770575099150712</v>
      </c>
      <c r="AB1261" s="17">
        <v>0.21136127190658843</v>
      </c>
      <c r="AC1261" s="17">
        <v>8.1923172633979691E-2</v>
      </c>
      <c r="AD1261" s="17">
        <v>0.20230252923379682</v>
      </c>
      <c r="AE1261" s="17">
        <v>24.779348688718255</v>
      </c>
      <c r="AF1261" s="17">
        <v>0.27272727272727271</v>
      </c>
      <c r="AG1261" s="17">
        <v>-1.0000000000000016</v>
      </c>
      <c r="AH1261" s="17">
        <v>-1.0000000000000016</v>
      </c>
      <c r="AI1261" s="17">
        <v>0</v>
      </c>
      <c r="AJ1261" s="17">
        <v>7.928987000690918E-3</v>
      </c>
      <c r="AK1261" s="17">
        <v>0.29308799371530536</v>
      </c>
      <c r="AL1261" s="17">
        <v>0.2612156906728908</v>
      </c>
      <c r="AM1261" s="17">
        <v>-2.0248178416831686E-2</v>
      </c>
      <c r="AN1261" s="17">
        <v>-9.9988475332316709E-2</v>
      </c>
      <c r="AO1261" s="17">
        <v>0.95923550815573522</v>
      </c>
      <c r="AP1261" s="17">
        <v>-1.1936334299434634</v>
      </c>
      <c r="AQ1261" s="17">
        <v>19.269549905820611</v>
      </c>
      <c r="AR1261" s="17">
        <v>0.5469308954103671</v>
      </c>
      <c r="AS1261" s="17">
        <v>0.35872936914298187</v>
      </c>
      <c r="AT1261" s="17">
        <v>-1.0000000000000016</v>
      </c>
      <c r="AU1261" s="17">
        <v>-1.0000000000000016</v>
      </c>
      <c r="AV1261" s="17">
        <v>-9.8958446125481728E-2</v>
      </c>
      <c r="AW1261" s="17">
        <v>46.590388935172477</v>
      </c>
      <c r="AX1261" s="17">
        <v>47.383287635241565</v>
      </c>
      <c r="AY1261" s="17">
        <v>8.4623602182872501E-2</v>
      </c>
      <c r="AZ1261" s="17">
        <v>-13.765445722298633</v>
      </c>
      <c r="BA1261" s="22">
        <v>1380.8543903771013</v>
      </c>
      <c r="CU1261" t="e">
        <v>#N/A</v>
      </c>
      <c r="CV1261" t="e">
        <v>#N/A</v>
      </c>
    </row>
    <row r="1262" spans="1:100" x14ac:dyDescent="0.25">
      <c r="A1262">
        <v>3345</v>
      </c>
      <c r="B1262" t="s">
        <v>1140</v>
      </c>
      <c r="C1262" s="22">
        <v>3</v>
      </c>
      <c r="D1262" s="17">
        <v>5.7400553061110484</v>
      </c>
      <c r="E1262" s="17">
        <v>-0.17392415432541192</v>
      </c>
      <c r="F1262" s="17">
        <v>-0.10300533168499827</v>
      </c>
      <c r="G1262" s="17">
        <v>-0.15261968713905355</v>
      </c>
      <c r="H1262" s="17">
        <v>0.20782183326884587</v>
      </c>
      <c r="I1262" s="17">
        <v>0</v>
      </c>
      <c r="J1262" s="17">
        <v>12.469309996130752</v>
      </c>
      <c r="K1262" s="17">
        <v>0.20782183326884587</v>
      </c>
      <c r="L1262" s="17">
        <v>-0.99999999999999867</v>
      </c>
      <c r="M1262" s="17">
        <v>-0.99999999999999867</v>
      </c>
      <c r="N1262" s="17">
        <v>4.1564366653769165</v>
      </c>
      <c r="O1262" s="17">
        <v>18.056745615102741</v>
      </c>
      <c r="P1262" s="17">
        <v>7.6367019672029937</v>
      </c>
      <c r="Q1262" s="17">
        <v>-0.23296876545818726</v>
      </c>
      <c r="R1262" s="17">
        <v>0.74716432779355302</v>
      </c>
      <c r="S1262" s="17">
        <v>0.33333333333333293</v>
      </c>
      <c r="T1262" s="17">
        <v>0.39865422878300694</v>
      </c>
      <c r="U1262" s="17">
        <v>-0.28529985842979261</v>
      </c>
      <c r="V1262" s="17">
        <v>0</v>
      </c>
      <c r="W1262" s="17">
        <v>9.5546348167080559</v>
      </c>
      <c r="X1262" s="17">
        <v>-0.56045595768908696</v>
      </c>
      <c r="Y1262" s="17">
        <v>-0.99999999999999867</v>
      </c>
      <c r="Z1262" s="17">
        <v>-0.99999999999999867</v>
      </c>
      <c r="AA1262" s="17">
        <v>46.136482332528338</v>
      </c>
      <c r="AB1262" s="17">
        <v>9.2308257889539738E-2</v>
      </c>
      <c r="AC1262" s="17">
        <v>0.22937941366621908</v>
      </c>
      <c r="AD1262" s="17">
        <v>0.39500599220477617</v>
      </c>
      <c r="AE1262" s="17">
        <v>35.834683188026744</v>
      </c>
      <c r="AF1262" s="17">
        <v>0.75</v>
      </c>
      <c r="AG1262" s="17">
        <v>-0.99999999999999867</v>
      </c>
      <c r="AH1262" s="17">
        <v>-0.99999999999999867</v>
      </c>
      <c r="AI1262" s="17">
        <v>0</v>
      </c>
      <c r="AJ1262" s="17">
        <v>0</v>
      </c>
      <c r="AK1262" s="17">
        <v>-0.20085645861987006</v>
      </c>
      <c r="AL1262" s="17">
        <v>0.32933952782069764</v>
      </c>
      <c r="AM1262" s="17">
        <v>-0.36422761559685524</v>
      </c>
      <c r="AN1262" s="17">
        <v>0.45904582383145948</v>
      </c>
      <c r="AO1262" s="17">
        <v>-10.109972683020732</v>
      </c>
      <c r="AP1262" s="17">
        <v>13.122843234889972</v>
      </c>
      <c r="AQ1262" s="17">
        <v>22.02394481283881</v>
      </c>
      <c r="AR1262" s="17">
        <v>0.44668770368654714</v>
      </c>
      <c r="AS1262" s="17">
        <v>-0.35263412442024106</v>
      </c>
      <c r="AT1262" s="17">
        <v>-0.99999999999999867</v>
      </c>
      <c r="AU1262" s="17">
        <v>-0.99999999999999867</v>
      </c>
      <c r="AV1262" s="17">
        <v>0.59454464065449941</v>
      </c>
      <c r="AW1262" s="17">
        <v>77.316071182521085</v>
      </c>
      <c r="AX1262" s="17">
        <v>77.316071182521085</v>
      </c>
      <c r="AY1262" s="17">
        <v>0.39578185804238342</v>
      </c>
      <c r="AZ1262" s="17">
        <v>29.706109784114787</v>
      </c>
      <c r="BA1262" s="22">
        <v>1386.0558207117779</v>
      </c>
      <c r="CU1262" t="e">
        <v>#N/A</v>
      </c>
      <c r="CV1262" t="e">
        <v>#N/A</v>
      </c>
    </row>
    <row r="1263" spans="1:100" x14ac:dyDescent="0.25">
      <c r="A1263">
        <v>3350</v>
      </c>
      <c r="B1263" t="s">
        <v>1654</v>
      </c>
      <c r="C1263" s="22">
        <v>3</v>
      </c>
      <c r="D1263" s="17">
        <v>4.1463468586091565</v>
      </c>
      <c r="E1263" s="17">
        <v>-0.11039199613714493</v>
      </c>
      <c r="F1263" s="17">
        <v>-5.0922640219333577E-2</v>
      </c>
      <c r="G1263" s="17">
        <v>-8.6911922347408826E-2</v>
      </c>
      <c r="H1263" s="17">
        <v>2.4478861315903565E-2</v>
      </c>
      <c r="I1263" s="17">
        <v>0</v>
      </c>
      <c r="J1263" s="17">
        <v>1.4687316789542082</v>
      </c>
      <c r="K1263" s="17">
        <v>2.4478861315903565E-2</v>
      </c>
      <c r="L1263" s="17">
        <v>-0.99999999999999922</v>
      </c>
      <c r="M1263" s="17">
        <v>-0.99999999999999922</v>
      </c>
      <c r="N1263" s="17">
        <v>0.48957722631806838</v>
      </c>
      <c r="O1263" s="17">
        <v>5.528166615215957</v>
      </c>
      <c r="P1263" s="17">
        <v>-0.38932014769023243</v>
      </c>
      <c r="Q1263" s="17">
        <v>-2.2448834465808018E-2</v>
      </c>
      <c r="R1263" s="17">
        <v>-3.8015728685293626E-2</v>
      </c>
      <c r="S1263" s="17">
        <v>0.3333333333333332</v>
      </c>
      <c r="T1263" s="17">
        <v>0.2689741849641914</v>
      </c>
      <c r="U1263" s="17">
        <v>-0.19189462617329145</v>
      </c>
      <c r="V1263" s="17">
        <v>0</v>
      </c>
      <c r="W1263" s="17">
        <v>15.437361232333188</v>
      </c>
      <c r="X1263" s="17">
        <v>-0.26931461296211401</v>
      </c>
      <c r="Y1263" s="17">
        <v>-0.99999999999999922</v>
      </c>
      <c r="Z1263" s="17">
        <v>-0.99999999999999922</v>
      </c>
      <c r="AA1263" s="17">
        <v>14.808177458416099</v>
      </c>
      <c r="AB1263" s="17">
        <v>-3.4942045560890797E-2</v>
      </c>
      <c r="AC1263" s="17">
        <v>-1.330096079488928E-2</v>
      </c>
      <c r="AD1263" s="17">
        <v>3.6419645451144178E-2</v>
      </c>
      <c r="AE1263" s="17">
        <v>-0.59116804523180067</v>
      </c>
      <c r="AF1263" s="17">
        <v>0</v>
      </c>
      <c r="AG1263" s="17">
        <v>-0.99999999999999922</v>
      </c>
      <c r="AH1263" s="17">
        <v>-0.99999999999999922</v>
      </c>
      <c r="AI1263" s="17">
        <v>0</v>
      </c>
      <c r="AJ1263" s="17">
        <v>0</v>
      </c>
      <c r="AK1263" s="17">
        <v>0.10345757733596687</v>
      </c>
      <c r="AL1263" s="17">
        <v>8.3490570065966815E-2</v>
      </c>
      <c r="AM1263" s="17">
        <v>9.9220008965775333E-2</v>
      </c>
      <c r="AN1263" s="17">
        <v>-4.1124506074476985E-2</v>
      </c>
      <c r="AO1263" s="17">
        <v>2.997788110824215</v>
      </c>
      <c r="AP1263" s="17">
        <v>-0.61065980153209121</v>
      </c>
      <c r="AQ1263" s="17">
        <v>16.906092911287395</v>
      </c>
      <c r="AR1263" s="17">
        <v>0.4104128921242331</v>
      </c>
      <c r="AS1263" s="17">
        <v>-0.24483575164621077</v>
      </c>
      <c r="AT1263" s="17">
        <v>-0.99999999999999922</v>
      </c>
      <c r="AU1263" s="17">
        <v>-0.99999999999999922</v>
      </c>
      <c r="AV1263" s="17">
        <v>-0.12492765103270247</v>
      </c>
      <c r="AW1263" s="17">
        <v>19.725684272099958</v>
      </c>
      <c r="AX1263" s="17">
        <v>19.725684272099958</v>
      </c>
      <c r="AY1263" s="17">
        <v>-3.9520073139007635E-3</v>
      </c>
      <c r="AZ1263" s="17">
        <v>-53.22439712442592</v>
      </c>
      <c r="BA1263" s="22">
        <v>1311.6466284010207</v>
      </c>
      <c r="CU1263" t="e">
        <v>#N/A</v>
      </c>
      <c r="CV1263" t="e">
        <v>#N/A</v>
      </c>
    </row>
    <row r="1264" spans="1:100" x14ac:dyDescent="0.25">
      <c r="A1264">
        <v>3352</v>
      </c>
      <c r="B1264" t="s">
        <v>1655</v>
      </c>
      <c r="C1264" s="22">
        <v>3</v>
      </c>
      <c r="D1264" s="17">
        <v>4.881423207319477</v>
      </c>
      <c r="E1264" s="17">
        <v>0.50051296243170529</v>
      </c>
      <c r="F1264" s="17">
        <v>0.19197698153538201</v>
      </c>
      <c r="G1264" s="17">
        <v>0.37685791910372424</v>
      </c>
      <c r="H1264" s="17">
        <v>0.30799169698239603</v>
      </c>
      <c r="I1264" s="17">
        <v>0</v>
      </c>
      <c r="J1264" s="17">
        <v>18.479501818943756</v>
      </c>
      <c r="K1264" s="17">
        <v>0.30799169698239603</v>
      </c>
      <c r="L1264" s="17">
        <v>-1.0000000000000013</v>
      </c>
      <c r="M1264" s="17">
        <v>-1.0000000000000013</v>
      </c>
      <c r="N1264" s="17">
        <v>6.1598339396479203</v>
      </c>
      <c r="O1264" s="17">
        <v>23.737782945366956</v>
      </c>
      <c r="P1264" s="17">
        <v>-1.9373884708401197</v>
      </c>
      <c r="Q1264" s="17">
        <v>-3.0215705820998151</v>
      </c>
      <c r="R1264" s="17">
        <v>-1.159242539194232</v>
      </c>
      <c r="S1264" s="17">
        <v>0.33333333333333393</v>
      </c>
      <c r="T1264" s="17">
        <v>0.33333333333333393</v>
      </c>
      <c r="U1264" s="17">
        <v>0.25139285552524515</v>
      </c>
      <c r="V1264" s="17">
        <v>-4.4738802553597336E-2</v>
      </c>
      <c r="W1264" s="17">
        <v>22.613160906236764</v>
      </c>
      <c r="X1264" s="17">
        <v>1.0958135764636681</v>
      </c>
      <c r="Y1264" s="17">
        <v>-1.0000000000000013</v>
      </c>
      <c r="Z1264" s="17">
        <v>-1.0000000000000013</v>
      </c>
      <c r="AA1264" s="17">
        <v>53.098628494194216</v>
      </c>
      <c r="AB1264" s="17">
        <v>0.11692069711052233</v>
      </c>
      <c r="AC1264" s="17">
        <v>0.22955602577406445</v>
      </c>
      <c r="AD1264" s="17">
        <v>0.2864174796584471</v>
      </c>
      <c r="AE1264" s="17">
        <v>31.644710127151679</v>
      </c>
      <c r="AF1264" s="17">
        <v>0.88888888888888884</v>
      </c>
      <c r="AG1264" s="17">
        <v>-1.0000000000000013</v>
      </c>
      <c r="AH1264" s="17">
        <v>-1.0000000000000013</v>
      </c>
      <c r="AI1264" s="17">
        <v>1.3339464109368829E-2</v>
      </c>
      <c r="AJ1264" s="17">
        <v>-4.4738802553597336E-2</v>
      </c>
      <c r="AK1264" s="17">
        <v>0.44094219136426177</v>
      </c>
      <c r="AL1264" s="17">
        <v>7.1977071353530084E-2</v>
      </c>
      <c r="AM1264" s="17">
        <v>-0.27072704008293297</v>
      </c>
      <c r="AN1264" s="17">
        <v>-0.52478320989012173</v>
      </c>
      <c r="AO1264" s="17">
        <v>-4.5634650452520145</v>
      </c>
      <c r="AP1264" s="17">
        <v>-12.759694890485395</v>
      </c>
      <c r="AQ1264" s="17">
        <v>41.09266272518051</v>
      </c>
      <c r="AR1264" s="17">
        <v>0.87332071963831559</v>
      </c>
      <c r="AS1264" s="17">
        <v>1.403805273446064</v>
      </c>
      <c r="AT1264" s="17">
        <v>-1.0000000000000013</v>
      </c>
      <c r="AU1264" s="17">
        <v>-1.0000000000000013</v>
      </c>
      <c r="AV1264" s="17">
        <v>-0.78238462009050735</v>
      </c>
      <c r="AW1264" s="17">
        <v>64.07671654907584</v>
      </c>
      <c r="AX1264" s="17">
        <v>59.86962557590347</v>
      </c>
      <c r="AY1264" s="17">
        <v>7.1065029164249907E-2</v>
      </c>
      <c r="AZ1264" s="17">
        <v>-11.073619484341588</v>
      </c>
      <c r="BA1264" s="22">
        <v>1519.2338785697073</v>
      </c>
      <c r="CU1264" t="e">
        <v>#N/A</v>
      </c>
      <c r="CV1264" t="e">
        <v>#N/A</v>
      </c>
    </row>
    <row r="1265" spans="1:100" x14ac:dyDescent="0.25">
      <c r="A1265">
        <v>3354</v>
      </c>
      <c r="B1265" t="s">
        <v>1656</v>
      </c>
      <c r="C1265" s="22">
        <v>3</v>
      </c>
      <c r="D1265" s="17">
        <v>4.7648755841071848</v>
      </c>
      <c r="E1265" s="17">
        <v>2.8602522305868683E-2</v>
      </c>
      <c r="F1265" s="17">
        <v>0.16795890707367114</v>
      </c>
      <c r="G1265" s="17">
        <v>0.17726811134481493</v>
      </c>
      <c r="H1265" s="17">
        <v>0.22671017231766835</v>
      </c>
      <c r="I1265" s="17">
        <v>0</v>
      </c>
      <c r="J1265" s="17">
        <v>13.602610339060096</v>
      </c>
      <c r="K1265" s="17">
        <v>0.22671017231766835</v>
      </c>
      <c r="L1265" s="17">
        <v>-0.99999999999999811</v>
      </c>
      <c r="M1265" s="17">
        <v>-0.99999999999999811</v>
      </c>
      <c r="N1265" s="17">
        <v>4.5342034463533665</v>
      </c>
      <c r="O1265" s="17">
        <v>18.544754034512092</v>
      </c>
      <c r="P1265" s="17">
        <v>-0.35784043662703613</v>
      </c>
      <c r="Q1265" s="17">
        <v>-1.6556674359241701</v>
      </c>
      <c r="R1265" s="17">
        <v>-0.54639907041885527</v>
      </c>
      <c r="S1265" s="17">
        <v>0.33333333333333298</v>
      </c>
      <c r="T1265" s="17">
        <v>0.39939887071638663</v>
      </c>
      <c r="U1265" s="17">
        <v>0.2634980782816152</v>
      </c>
      <c r="V1265" s="17">
        <v>-2.5784728251582525E-2</v>
      </c>
      <c r="W1265" s="17">
        <v>29.749415270483361</v>
      </c>
      <c r="X1265" s="17">
        <v>1.4713715127320706</v>
      </c>
      <c r="Y1265" s="17">
        <v>-0.99999999999999811</v>
      </c>
      <c r="Z1265" s="17">
        <v>-0.99999999999999811</v>
      </c>
      <c r="AA1265" s="17">
        <v>55.127028282724268</v>
      </c>
      <c r="AB1265" s="17">
        <v>0.27541425059365326</v>
      </c>
      <c r="AC1265" s="17">
        <v>0.15318654418656005</v>
      </c>
      <c r="AD1265" s="17">
        <v>8.9879446872982452E-2</v>
      </c>
      <c r="AE1265" s="17">
        <v>25.924012082659786</v>
      </c>
      <c r="AF1265" s="17">
        <v>0.27272727272727271</v>
      </c>
      <c r="AG1265" s="17">
        <v>-0.99999999999999811</v>
      </c>
      <c r="AH1265" s="17">
        <v>-0.99999999999999811</v>
      </c>
      <c r="AI1265" s="17">
        <v>-1.2774368913616663E-2</v>
      </c>
      <c r="AJ1265" s="17">
        <v>-2.5784728251582525E-2</v>
      </c>
      <c r="AK1265" s="17">
        <v>0.1521561974115323</v>
      </c>
      <c r="AL1265" s="17">
        <v>0.12487412427420547</v>
      </c>
      <c r="AM1265" s="17">
        <v>-3.9041274890907911E-2</v>
      </c>
      <c r="AN1265" s="17">
        <v>0.15339565481671902</v>
      </c>
      <c r="AO1265" s="17">
        <v>-0.21525088521503544</v>
      </c>
      <c r="AP1265" s="17">
        <v>4.4592619917890053</v>
      </c>
      <c r="AQ1265" s="17">
        <v>43.352025609543453</v>
      </c>
      <c r="AR1265" s="17">
        <v>0.97044555407975208</v>
      </c>
      <c r="AS1265" s="17">
        <v>1.6980816850497387</v>
      </c>
      <c r="AT1265" s="17">
        <v>-0.99999999999999811</v>
      </c>
      <c r="AU1265" s="17">
        <v>-0.99999999999999811</v>
      </c>
      <c r="AV1265" s="17">
        <v>-0.3691309590740402</v>
      </c>
      <c r="AW1265" s="17">
        <v>78.131044309025384</v>
      </c>
      <c r="AX1265" s="17">
        <v>75.297084105594791</v>
      </c>
      <c r="AY1265" s="17">
        <v>0.35568563293921701</v>
      </c>
      <c r="AZ1265" s="17">
        <v>13.912900924029495</v>
      </c>
      <c r="BA1265" s="22">
        <v>1431.0791882795627</v>
      </c>
      <c r="CU1265" t="e">
        <v>#N/A</v>
      </c>
      <c r="CV1265" t="e">
        <v>#N/A</v>
      </c>
    </row>
    <row r="1266" spans="1:100" x14ac:dyDescent="0.25">
      <c r="A1266">
        <v>3355</v>
      </c>
      <c r="B1266" t="s">
        <v>1657</v>
      </c>
      <c r="C1266" s="22">
        <v>3</v>
      </c>
      <c r="D1266" s="17">
        <v>5.9706764777566939</v>
      </c>
      <c r="E1266" s="17">
        <v>0</v>
      </c>
      <c r="F1266" s="17">
        <v>-3.0332498674736204E-2</v>
      </c>
      <c r="G1266" s="17">
        <v>-3.0332498674736204E-2</v>
      </c>
      <c r="H1266" s="17">
        <v>0.10772302677261979</v>
      </c>
      <c r="I1266" s="17">
        <v>0</v>
      </c>
      <c r="J1266" s="17">
        <v>6.4633816063571903</v>
      </c>
      <c r="K1266" s="17">
        <v>0.10772302677261979</v>
      </c>
      <c r="L1266" s="17">
        <v>-1.0000000000000007</v>
      </c>
      <c r="M1266" s="17">
        <v>-1.0000000000000007</v>
      </c>
      <c r="N1266" s="17">
        <v>2.1544605354523969</v>
      </c>
      <c r="O1266" s="17">
        <v>12.403725585439153</v>
      </c>
      <c r="P1266" s="17">
        <v>-0.35180368599244116</v>
      </c>
      <c r="Q1266" s="17">
        <v>-4.052537118154792E-2</v>
      </c>
      <c r="R1266" s="17">
        <v>1.0256861624841067E-2</v>
      </c>
      <c r="S1266" s="17">
        <v>0.33333333333333354</v>
      </c>
      <c r="T1266" s="17">
        <v>-6.5499431884052287E-2</v>
      </c>
      <c r="U1266" s="17">
        <v>-0.11868557034971425</v>
      </c>
      <c r="V1266" s="17">
        <v>0</v>
      </c>
      <c r="W1266" s="17">
        <v>1.6570121730778875</v>
      </c>
      <c r="X1266" s="17">
        <v>-0.71346417193958134</v>
      </c>
      <c r="Y1266" s="17">
        <v>-1.0000000000000007</v>
      </c>
      <c r="Z1266" s="17">
        <v>-1.0000000000000007</v>
      </c>
      <c r="AA1266" s="17">
        <v>3.9898325477353458</v>
      </c>
      <c r="AB1266" s="17">
        <v>2.7116747365660873E-2</v>
      </c>
      <c r="AC1266" s="17">
        <v>4.8583129752465537E-3</v>
      </c>
      <c r="AD1266" s="17">
        <v>1.4476209919744798E-2</v>
      </c>
      <c r="AE1266" s="17">
        <v>2.3225635130326134</v>
      </c>
      <c r="AF1266" s="17">
        <v>0.375</v>
      </c>
      <c r="AG1266" s="17">
        <v>-1.0000000000000007</v>
      </c>
      <c r="AH1266" s="17">
        <v>-1.0000000000000007</v>
      </c>
      <c r="AI1266" s="17">
        <v>0</v>
      </c>
      <c r="AJ1266" s="17">
        <v>0</v>
      </c>
      <c r="AK1266" s="17">
        <v>5.8259162414713558E-2</v>
      </c>
      <c r="AL1266" s="17">
        <v>0.1220967136988744</v>
      </c>
      <c r="AM1266" s="17">
        <v>-0.11693279897000555</v>
      </c>
      <c r="AN1266" s="17">
        <v>-0.1179748586116576</v>
      </c>
      <c r="AO1266" s="17">
        <v>-2.6320241621765708</v>
      </c>
      <c r="AP1266" s="17">
        <v>-2.3388878967970683</v>
      </c>
      <c r="AQ1266" s="17">
        <v>8.1203937794350818</v>
      </c>
      <c r="AR1266" s="17">
        <v>0.14914833109956702</v>
      </c>
      <c r="AS1266" s="17">
        <v>-0.60574114516696143</v>
      </c>
      <c r="AT1266" s="17">
        <v>-1.0000000000000007</v>
      </c>
      <c r="AU1266" s="17">
        <v>-1.0000000000000007</v>
      </c>
      <c r="AV1266" s="17">
        <v>-2.0075637049895137E-2</v>
      </c>
      <c r="AW1266" s="17">
        <v>14.054670236377424</v>
      </c>
      <c r="AX1266" s="17">
        <v>14.054670236377424</v>
      </c>
      <c r="AY1266" s="17">
        <v>3.4403453000661922E-2</v>
      </c>
      <c r="AZ1266" s="17">
        <v>-52.735074531074943</v>
      </c>
      <c r="BA1266" s="22">
        <v>1390.4664729027463</v>
      </c>
      <c r="CU1266" t="e">
        <v>#N/A</v>
      </c>
      <c r="CV1266" t="e">
        <v>#N/A</v>
      </c>
    </row>
    <row r="1267" spans="1:100" x14ac:dyDescent="0.25">
      <c r="A1267">
        <v>3356</v>
      </c>
      <c r="B1267" t="s">
        <v>1658</v>
      </c>
      <c r="C1267" s="22">
        <v>3</v>
      </c>
      <c r="D1267" s="17">
        <v>-1.2702062696805243</v>
      </c>
      <c r="E1267" s="17">
        <v>4.5429197571519621E-2</v>
      </c>
      <c r="F1267" s="17">
        <v>0.50520593181605389</v>
      </c>
      <c r="G1267" s="17">
        <v>0.5306611548480672</v>
      </c>
      <c r="H1267" s="17">
        <v>4.9039798445822284E-2</v>
      </c>
      <c r="I1267" s="17">
        <v>0</v>
      </c>
      <c r="J1267" s="17">
        <v>2.9423879067493379</v>
      </c>
      <c r="K1267" s="17">
        <v>4.9039798445822284E-2</v>
      </c>
      <c r="L1267" s="17">
        <v>-1.0000000000000013</v>
      </c>
      <c r="M1267" s="17">
        <v>-1.0000000000000013</v>
      </c>
      <c r="N1267" s="17">
        <v>0.98079596891644649</v>
      </c>
      <c r="O1267" s="17">
        <v>2.2028427919168805</v>
      </c>
      <c r="P1267" s="17">
        <v>-0.41547748384807193</v>
      </c>
      <c r="Q1267" s="17">
        <v>-9.4079410528302709E-4</v>
      </c>
      <c r="R1267" s="17">
        <v>-6.3039164624540955E-3</v>
      </c>
      <c r="S1267" s="17">
        <v>0.33333333333333393</v>
      </c>
      <c r="T1267" s="17">
        <v>0.34520785428491241</v>
      </c>
      <c r="U1267" s="17">
        <v>1.4785056800308533E-2</v>
      </c>
      <c r="V1267" s="17">
        <v>-9.0685215626484638E-3</v>
      </c>
      <c r="W1267" s="17">
        <v>25.408716976403362</v>
      </c>
      <c r="X1267" s="17">
        <v>0.646105007949346</v>
      </c>
      <c r="Y1267" s="17">
        <v>-1.0000000000000013</v>
      </c>
      <c r="Z1267" s="17">
        <v>-1.0000000000000013</v>
      </c>
      <c r="AA1267" s="17">
        <v>29.634767604156742</v>
      </c>
      <c r="AB1267" s="17">
        <v>1.6080160550187659E-3</v>
      </c>
      <c r="AC1267" s="17">
        <v>-0.16001331603510488</v>
      </c>
      <c r="AD1267" s="17">
        <v>0.24305239086440283</v>
      </c>
      <c r="AE1267" s="17">
        <v>4.2323545442158395</v>
      </c>
      <c r="AF1267" s="17">
        <v>0.33333333333333331</v>
      </c>
      <c r="AG1267" s="17">
        <v>-1.0000000000000013</v>
      </c>
      <c r="AH1267" s="17">
        <v>-1.0000000000000013</v>
      </c>
      <c r="AI1267" s="17">
        <v>8.4997528770729292E-3</v>
      </c>
      <c r="AJ1267" s="17">
        <v>-9.0685215626484638E-3</v>
      </c>
      <c r="AK1267" s="17">
        <v>1.2565447035083079E-2</v>
      </c>
      <c r="AL1267" s="17">
        <v>0.11298769795723124</v>
      </c>
      <c r="AM1267" s="17">
        <v>0.30959755853452053</v>
      </c>
      <c r="AN1267" s="17">
        <v>-0.25915791485911788</v>
      </c>
      <c r="AO1267" s="17">
        <v>7.8027661985384276</v>
      </c>
      <c r="AP1267" s="17">
        <v>-5.9140093816917911</v>
      </c>
      <c r="AQ1267" s="17">
        <v>28.351104883152694</v>
      </c>
      <c r="AR1267" s="17">
        <v>0.68425772285590636</v>
      </c>
      <c r="AS1267" s="17">
        <v>0.69514480639516862</v>
      </c>
      <c r="AT1267" s="17">
        <v>-1.0000000000000013</v>
      </c>
      <c r="AU1267" s="17">
        <v>-1.0000000000000013</v>
      </c>
      <c r="AV1267" s="17">
        <v>0.52435723838561288</v>
      </c>
      <c r="AW1267" s="17">
        <v>25.923601014381831</v>
      </c>
      <c r="AX1267" s="17">
        <v>25.186743915658454</v>
      </c>
      <c r="AY1267" s="17">
        <v>-0.31958016699220265</v>
      </c>
      <c r="AZ1267" s="17">
        <v>-85.791046154143615</v>
      </c>
      <c r="BA1267" s="22">
        <v>1325.0011679616766</v>
      </c>
      <c r="CU1267" t="e">
        <v>#N/A</v>
      </c>
      <c r="CV1267" t="e">
        <v>#N/A</v>
      </c>
    </row>
    <row r="1268" spans="1:100" x14ac:dyDescent="0.25">
      <c r="A1268">
        <v>3357</v>
      </c>
      <c r="B1268" t="s">
        <v>1659</v>
      </c>
      <c r="C1268" s="22">
        <v>3</v>
      </c>
      <c r="D1268" s="17">
        <v>5.1496751457676648</v>
      </c>
      <c r="E1268" s="17">
        <v>-8.4766443718210793E-2</v>
      </c>
      <c r="F1268" s="17">
        <v>11.173398173780317</v>
      </c>
      <c r="G1268" s="17">
        <v>11.151257192012011</v>
      </c>
      <c r="H1268" s="17">
        <v>0.33577553018525724</v>
      </c>
      <c r="I1268" s="17">
        <v>0</v>
      </c>
      <c r="J1268" s="17">
        <v>20.146531811115434</v>
      </c>
      <c r="K1268" s="17">
        <v>0.33577553018525724</v>
      </c>
      <c r="L1268" s="17">
        <v>-1.0000000000000004</v>
      </c>
      <c r="M1268" s="17">
        <v>-1.0000000000000004</v>
      </c>
      <c r="N1268" s="17">
        <v>6.7155106037051455</v>
      </c>
      <c r="O1268" s="17">
        <v>36.447464148895101</v>
      </c>
      <c r="P1268" s="17">
        <v>0.3291819137637999</v>
      </c>
      <c r="Q1268" s="17">
        <v>11.830326820028709</v>
      </c>
      <c r="R1268" s="17">
        <v>3.8139341941534077</v>
      </c>
      <c r="S1268" s="17">
        <v>0.33333333333333354</v>
      </c>
      <c r="T1268" s="17">
        <v>0.33333333333333354</v>
      </c>
      <c r="U1268" s="17">
        <v>0.33854280242224727</v>
      </c>
      <c r="V1268" s="17">
        <v>0.13693552514295054</v>
      </c>
      <c r="W1268" s="17">
        <v>32.25477856186432</v>
      </c>
      <c r="X1268" s="17">
        <v>2.5066754970281049</v>
      </c>
      <c r="Y1268" s="17">
        <v>-1.0000000000000004</v>
      </c>
      <c r="Z1268" s="17">
        <v>-1.0000000000000004</v>
      </c>
      <c r="AA1268" s="17">
        <v>73.60863806783108</v>
      </c>
      <c r="AB1268" s="17">
        <v>0.20059437051647863</v>
      </c>
      <c r="AC1268" s="17">
        <v>0.36110030846835017</v>
      </c>
      <c r="AD1268" s="17">
        <v>0.18910382725143821</v>
      </c>
      <c r="AE1268" s="17">
        <v>37.53992531181337</v>
      </c>
      <c r="AF1268" s="17">
        <v>0.82352941176470584</v>
      </c>
      <c r="AG1268" s="17">
        <v>-1.0000000000000004</v>
      </c>
      <c r="AH1268" s="17">
        <v>-1.0000000000000004</v>
      </c>
      <c r="AI1268" s="17">
        <v>0.16945519868787318</v>
      </c>
      <c r="AJ1268" s="17">
        <v>0.13693552514295054</v>
      </c>
      <c r="AK1268" s="17">
        <v>0.28639384280280633</v>
      </c>
      <c r="AL1268" s="17">
        <v>9.7719716199930112E-2</v>
      </c>
      <c r="AM1268" s="17">
        <v>0.21577712767909477</v>
      </c>
      <c r="AN1268" s="17">
        <v>-9.6100513354278994E-2</v>
      </c>
      <c r="AO1268" s="17">
        <v>6.8263974059914005</v>
      </c>
      <c r="AP1268" s="17">
        <v>-1.913914252857325</v>
      </c>
      <c r="AQ1268" s="17">
        <v>52.401310372979744</v>
      </c>
      <c r="AR1268" s="17">
        <v>1.1421449942318653</v>
      </c>
      <c r="AS1268" s="17">
        <v>2.8424510272133605</v>
      </c>
      <c r="AT1268" s="17">
        <v>-1.0000000000000004</v>
      </c>
      <c r="AU1268" s="17">
        <v>-1.0000000000000004</v>
      </c>
      <c r="AV1268" s="17">
        <v>14.965191386165424</v>
      </c>
      <c r="AW1268" s="17">
        <v>108.14218796386885</v>
      </c>
      <c r="AX1268" s="17">
        <v>125.22484445192143</v>
      </c>
      <c r="AY1268" s="17">
        <v>4.5928360826647127E-2</v>
      </c>
      <c r="AZ1268" s="17">
        <v>10.208955671924745</v>
      </c>
      <c r="BA1268" s="22">
        <v>1546.9960331536536</v>
      </c>
      <c r="CU1268" t="e">
        <v>#N/A</v>
      </c>
      <c r="CV1268" t="e">
        <v>#N/A</v>
      </c>
    </row>
    <row r="1269" spans="1:100" x14ac:dyDescent="0.25">
      <c r="A1269">
        <v>3359</v>
      </c>
      <c r="B1269" t="s">
        <v>1302</v>
      </c>
      <c r="C1269" s="22">
        <v>3</v>
      </c>
      <c r="D1269" s="17">
        <v>4.3470989188678262</v>
      </c>
      <c r="E1269" s="17">
        <v>0.22118468605535582</v>
      </c>
      <c r="F1269" s="17">
        <v>0.45017170673277546</v>
      </c>
      <c r="G1269" s="17">
        <v>0.51450362189855359</v>
      </c>
      <c r="H1269" s="17">
        <v>9.680607540976599E-2</v>
      </c>
      <c r="I1269" s="17">
        <v>-7.8662650912543555E-3</v>
      </c>
      <c r="J1269" s="17">
        <v>5.3363886191106946</v>
      </c>
      <c r="K1269" s="17">
        <v>8.8939810318511628E-2</v>
      </c>
      <c r="L1269" s="17">
        <v>-0.99999999999999911</v>
      </c>
      <c r="M1269" s="17">
        <v>-0.99999999999999911</v>
      </c>
      <c r="N1269" s="17">
        <v>1.7787962063702323</v>
      </c>
      <c r="O1269" s="17">
        <v>10.197991159877079</v>
      </c>
      <c r="P1269" s="17">
        <v>1.5928543836249078</v>
      </c>
      <c r="Q1269" s="17">
        <v>4.1531067479060253</v>
      </c>
      <c r="R1269" s="17">
        <v>1.4839821506065205</v>
      </c>
      <c r="S1269" s="17">
        <v>0.33333333333333337</v>
      </c>
      <c r="T1269" s="17">
        <v>0.33333333333333337</v>
      </c>
      <c r="U1269" s="17">
        <v>0.33270684231808434</v>
      </c>
      <c r="V1269" s="17">
        <v>0.14944763988816073</v>
      </c>
      <c r="W1269" s="17">
        <v>42.395253542176015</v>
      </c>
      <c r="X1269" s="17">
        <v>2.805240064949456</v>
      </c>
      <c r="Y1269" s="17">
        <v>-0.99999999999999911</v>
      </c>
      <c r="Z1269" s="17">
        <v>-0.99999999999999911</v>
      </c>
      <c r="AA1269" s="17">
        <v>75.144532658177923</v>
      </c>
      <c r="AB1269" s="17">
        <v>0.15329314142063735</v>
      </c>
      <c r="AC1269" s="17">
        <v>0.19482518430168785</v>
      </c>
      <c r="AD1269" s="17">
        <v>0.27718761358558319</v>
      </c>
      <c r="AE1269" s="17">
        <v>31.265296965395425</v>
      </c>
      <c r="AF1269" s="17">
        <v>0.91666666666666663</v>
      </c>
      <c r="AG1269" s="17">
        <v>-0.99999999999999911</v>
      </c>
      <c r="AH1269" s="17">
        <v>-0.99999999999999911</v>
      </c>
      <c r="AI1269" s="17">
        <v>6.1232828587128821E-2</v>
      </c>
      <c r="AJ1269" s="17">
        <v>0.14944763988816073</v>
      </c>
      <c r="AK1269" s="17">
        <v>0.25436592659001439</v>
      </c>
      <c r="AL1269" s="17">
        <v>-7.4817309864777512E-2</v>
      </c>
      <c r="AM1269" s="17">
        <v>0.12681577708968772</v>
      </c>
      <c r="AN1269" s="17">
        <v>9.1656277978589856E-2</v>
      </c>
      <c r="AO1269" s="17">
        <v>4.4422240601922676</v>
      </c>
      <c r="AP1269" s="17">
        <v>1.9173204001408577</v>
      </c>
      <c r="AQ1269" s="17">
        <v>47.731642161286715</v>
      </c>
      <c r="AR1269" s="17">
        <v>1.1488211488729112</v>
      </c>
      <c r="AS1269" s="17">
        <v>2.8941798752679682</v>
      </c>
      <c r="AT1269" s="17">
        <v>-0.99999999999999911</v>
      </c>
      <c r="AU1269" s="17">
        <v>-0.99999999999999911</v>
      </c>
      <c r="AV1269" s="17">
        <v>1.9984857725050749</v>
      </c>
      <c r="AW1269" s="17">
        <v>87.259844218195838</v>
      </c>
      <c r="AX1269" s="17">
        <v>103.42926477875459</v>
      </c>
      <c r="AY1269" s="17">
        <v>0.16202559872027408</v>
      </c>
      <c r="AZ1269" s="17">
        <v>-2.5479568614270938</v>
      </c>
      <c r="BA1269" s="22">
        <v>1514.575788504703</v>
      </c>
      <c r="CU1269" t="e">
        <v>#N/A</v>
      </c>
      <c r="CV1269" t="e">
        <v>#N/A</v>
      </c>
    </row>
    <row r="1270" spans="1:100" x14ac:dyDescent="0.25">
      <c r="A1270">
        <v>3360</v>
      </c>
      <c r="B1270" t="s">
        <v>1660</v>
      </c>
      <c r="C1270" s="22">
        <v>3</v>
      </c>
      <c r="D1270" s="17">
        <v>5.2789589349100741</v>
      </c>
      <c r="E1270" s="17">
        <v>-7.4164990918974771E-2</v>
      </c>
      <c r="F1270" s="17">
        <v>2.7425554321481567</v>
      </c>
      <c r="G1270" s="17">
        <v>2.7150435129013304</v>
      </c>
      <c r="H1270" s="17">
        <v>-4.2661346264342329E-2</v>
      </c>
      <c r="I1270" s="17">
        <v>0</v>
      </c>
      <c r="J1270" s="17">
        <v>-2.5596807758605382</v>
      </c>
      <c r="K1270" s="17">
        <v>-4.2661346264342329E-2</v>
      </c>
      <c r="L1270" s="17">
        <v>-1.0000000000000013</v>
      </c>
      <c r="M1270" s="17">
        <v>-1.0000000000000013</v>
      </c>
      <c r="N1270" s="17">
        <v>-0.85322692528684685</v>
      </c>
      <c r="O1270" s="17">
        <v>5.4343216719508654</v>
      </c>
      <c r="P1270" s="17">
        <v>0.84767924849915777</v>
      </c>
      <c r="Q1270" s="17">
        <v>60.843387087278238</v>
      </c>
      <c r="R1270" s="17">
        <v>20.195906134355777</v>
      </c>
      <c r="S1270" s="17">
        <v>0.33333333333333348</v>
      </c>
      <c r="T1270" s="17">
        <v>0.38115659150261449</v>
      </c>
      <c r="U1270" s="17">
        <v>-0.12712316397010864</v>
      </c>
      <c r="V1270" s="17">
        <v>0</v>
      </c>
      <c r="W1270" s="17">
        <v>25.201124285207264</v>
      </c>
      <c r="X1270" s="17">
        <v>0.26907031333921339</v>
      </c>
      <c r="Y1270" s="17">
        <v>-1.0000000000000013</v>
      </c>
      <c r="Z1270" s="17">
        <v>-1.0000000000000013</v>
      </c>
      <c r="AA1270" s="17">
        <v>85.667079637964719</v>
      </c>
      <c r="AB1270" s="17">
        <v>9.5380154819575652E-2</v>
      </c>
      <c r="AC1270" s="17">
        <v>0.64815801476628288</v>
      </c>
      <c r="AD1270" s="17">
        <v>6.1862814782175063E-2</v>
      </c>
      <c r="AE1270" s="17">
        <v>40.270049218401695</v>
      </c>
      <c r="AF1270" s="17">
        <v>0.54545454545454541</v>
      </c>
      <c r="AG1270" s="17">
        <v>-1.0000000000000013</v>
      </c>
      <c r="AH1270" s="17">
        <v>-1.0000000000000013</v>
      </c>
      <c r="AI1270" s="17">
        <v>0.11674118733099803</v>
      </c>
      <c r="AJ1270" s="17">
        <v>0</v>
      </c>
      <c r="AK1270" s="17">
        <v>-0.18374938985409553</v>
      </c>
      <c r="AL1270" s="17">
        <v>8.6675719236202167E-2</v>
      </c>
      <c r="AM1270" s="17">
        <v>-0.48932067096662518</v>
      </c>
      <c r="AN1270" s="17">
        <v>1.3326691978806034E-2</v>
      </c>
      <c r="AO1270" s="17">
        <v>-13.151763723436106</v>
      </c>
      <c r="AP1270" s="17">
        <v>0.76654589565116238</v>
      </c>
      <c r="AQ1270" s="17">
        <v>22.641443509346736</v>
      </c>
      <c r="AR1270" s="17">
        <v>0.5873667608658395</v>
      </c>
      <c r="AS1270" s="17">
        <v>0.22640896707487096</v>
      </c>
      <c r="AT1270" s="17">
        <v>-1.0000000000000013</v>
      </c>
      <c r="AU1270" s="17">
        <v>-1.0000000000000013</v>
      </c>
      <c r="AV1270" s="17">
        <v>22.910949647257102</v>
      </c>
      <c r="AW1270" s="17">
        <v>91.867947205566765</v>
      </c>
      <c r="AX1270" s="17">
        <v>94.202770952186739</v>
      </c>
      <c r="AY1270" s="17">
        <v>0.25541995457983607</v>
      </c>
      <c r="AZ1270" s="17">
        <v>33.131023260929837</v>
      </c>
      <c r="BA1270" s="22">
        <v>1560.2009666772549</v>
      </c>
      <c r="CU1270" t="e">
        <v>#N/A</v>
      </c>
      <c r="CV1270" t="e">
        <v>#N/A</v>
      </c>
    </row>
    <row r="1271" spans="1:100" x14ac:dyDescent="0.25">
      <c r="A1271">
        <v>3361</v>
      </c>
      <c r="B1271" t="s">
        <v>1661</v>
      </c>
      <c r="C1271" s="22">
        <v>3</v>
      </c>
      <c r="D1271" s="17">
        <v>5.6850102479059741</v>
      </c>
      <c r="E1271" s="17">
        <v>0.14061276632987202</v>
      </c>
      <c r="F1271" s="17">
        <v>-0.20382499303233975</v>
      </c>
      <c r="G1271" s="17">
        <v>-0.1447494550272842</v>
      </c>
      <c r="H1271" s="17">
        <v>7.5630492486005563E-2</v>
      </c>
      <c r="I1271" s="17">
        <v>0</v>
      </c>
      <c r="J1271" s="17">
        <v>4.5378295491603309</v>
      </c>
      <c r="K1271" s="17">
        <v>7.5630492486005563E-2</v>
      </c>
      <c r="L1271" s="17">
        <v>-1</v>
      </c>
      <c r="M1271" s="17">
        <v>-1</v>
      </c>
      <c r="N1271" s="17">
        <v>1.5126098497201108</v>
      </c>
      <c r="O1271" s="17">
        <v>10.078090342039022</v>
      </c>
      <c r="P1271" s="17">
        <v>-0.73366550395003616</v>
      </c>
      <c r="Q1271" s="17">
        <v>-4.6025227246840092</v>
      </c>
      <c r="R1271" s="17">
        <v>-1.586092733510482</v>
      </c>
      <c r="S1271" s="17">
        <v>0.33333333333333359</v>
      </c>
      <c r="T1271" s="17">
        <v>0.2988868923869874</v>
      </c>
      <c r="U1271" s="17">
        <v>5.5935271480438128E-2</v>
      </c>
      <c r="V1271" s="17">
        <v>-6.6948000055158862E-3</v>
      </c>
      <c r="W1271" s="17">
        <v>24.233208188369499</v>
      </c>
      <c r="X1271" s="17">
        <v>0.6936953203577364</v>
      </c>
      <c r="Y1271" s="17">
        <v>-1</v>
      </c>
      <c r="Z1271" s="17">
        <v>-1</v>
      </c>
      <c r="AA1271" s="17">
        <v>31.451840293697721</v>
      </c>
      <c r="AB1271" s="17">
        <v>1.51761284814632E-2</v>
      </c>
      <c r="AC1271" s="17">
        <v>8.3663464419536537E-2</v>
      </c>
      <c r="AD1271" s="17">
        <v>7.7254903875773814E-2</v>
      </c>
      <c r="AE1271" s="17">
        <v>8.8047248388386787</v>
      </c>
      <c r="AF1271" s="17">
        <v>0</v>
      </c>
      <c r="AG1271" s="17">
        <v>-1</v>
      </c>
      <c r="AH1271" s="17">
        <v>-1</v>
      </c>
      <c r="AI1271" s="17">
        <v>0</v>
      </c>
      <c r="AJ1271" s="17">
        <v>-6.6948000055158862E-3</v>
      </c>
      <c r="AK1271" s="17">
        <v>-2.4107293659699547E-2</v>
      </c>
      <c r="AL1271" s="17">
        <v>3.7156178677648123E-2</v>
      </c>
      <c r="AM1271" s="17">
        <v>0.46316109391510679</v>
      </c>
      <c r="AN1271" s="17">
        <v>0.22165081227634131</v>
      </c>
      <c r="AO1271" s="17">
        <v>11.458490879579173</v>
      </c>
      <c r="AP1271" s="17">
        <v>5.7270512002967751</v>
      </c>
      <c r="AQ1271" s="17">
        <v>28.771037737529827</v>
      </c>
      <c r="AR1271" s="17">
        <v>0.68146069719524238</v>
      </c>
      <c r="AS1271" s="17">
        <v>0.7693258128437408</v>
      </c>
      <c r="AT1271" s="17">
        <v>-1</v>
      </c>
      <c r="AU1271" s="17">
        <v>-1</v>
      </c>
      <c r="AV1271" s="17">
        <v>-1.7308421885377658</v>
      </c>
      <c r="AW1271" s="17">
        <v>47.256981836033518</v>
      </c>
      <c r="AX1271" s="17">
        <v>46.587501835481916</v>
      </c>
      <c r="AY1271" s="17">
        <v>3.5269859805279191E-2</v>
      </c>
      <c r="AZ1271" s="17">
        <v>-39.907338993408942</v>
      </c>
      <c r="BA1271" s="22">
        <v>1324.7528056985141</v>
      </c>
      <c r="CU1271" t="e">
        <v>#N/A</v>
      </c>
      <c r="CV1271" t="e">
        <v>#N/A</v>
      </c>
    </row>
    <row r="1272" spans="1:100" x14ac:dyDescent="0.25">
      <c r="A1272">
        <v>3366</v>
      </c>
      <c r="B1272" t="s">
        <v>1662</v>
      </c>
      <c r="C1272" s="22">
        <v>3</v>
      </c>
      <c r="D1272" s="17">
        <v>4.5355777005588038</v>
      </c>
      <c r="E1272" s="17">
        <v>0</v>
      </c>
      <c r="F1272" s="17">
        <v>-1.3476639530065393E-2</v>
      </c>
      <c r="G1272" s="17">
        <v>-1.3476639530065393E-2</v>
      </c>
      <c r="H1272" s="17">
        <v>0.36406806463335045</v>
      </c>
      <c r="I1272" s="17">
        <v>0</v>
      </c>
      <c r="J1272" s="17">
        <v>21.844083878001019</v>
      </c>
      <c r="K1272" s="17">
        <v>0.36406806463335045</v>
      </c>
      <c r="L1272" s="17">
        <v>-1.0000000000000011</v>
      </c>
      <c r="M1272" s="17">
        <v>-1.0000000000000011</v>
      </c>
      <c r="N1272" s="17">
        <v>7.2813612926670084</v>
      </c>
      <c r="O1272" s="17">
        <v>26.366184939029772</v>
      </c>
      <c r="P1272" s="17">
        <v>-2.7716620288479953E-2</v>
      </c>
      <c r="Q1272" s="17">
        <v>0.99105806076443204</v>
      </c>
      <c r="R1272" s="17">
        <v>0.33005695393151713</v>
      </c>
      <c r="S1272" s="17">
        <v>0.33333333333333393</v>
      </c>
      <c r="T1272" s="17">
        <v>0.46867310606345114</v>
      </c>
      <c r="U1272" s="17">
        <v>1.2982941704908966E-2</v>
      </c>
      <c r="V1272" s="17">
        <v>0</v>
      </c>
      <c r="W1272" s="17">
        <v>18.036852658733729</v>
      </c>
      <c r="X1272" s="17">
        <v>0.6252099143131874</v>
      </c>
      <c r="Y1272" s="17">
        <v>-1.0000000000000011</v>
      </c>
      <c r="Z1272" s="17">
        <v>-1.0000000000000011</v>
      </c>
      <c r="AA1272" s="17">
        <v>40.367203731247372</v>
      </c>
      <c r="AB1272" s="17">
        <v>5.0849667995429386E-3</v>
      </c>
      <c r="AC1272" s="17">
        <v>0.30296989716209638</v>
      </c>
      <c r="AD1272" s="17">
        <v>0.13195101841000328</v>
      </c>
      <c r="AE1272" s="17">
        <v>22.000294118582126</v>
      </c>
      <c r="AF1272" s="17">
        <v>0.3</v>
      </c>
      <c r="AG1272" s="17">
        <v>-1.0000000000000011</v>
      </c>
      <c r="AH1272" s="17">
        <v>-1.0000000000000011</v>
      </c>
      <c r="AI1272" s="17">
        <v>0</v>
      </c>
      <c r="AJ1272" s="17">
        <v>0</v>
      </c>
      <c r="AK1272" s="17">
        <v>-8.943722792224211E-3</v>
      </c>
      <c r="AL1272" s="17">
        <v>0.13406460482151669</v>
      </c>
      <c r="AM1272" s="17">
        <v>-0.19712915043714288</v>
      </c>
      <c r="AN1272" s="17">
        <v>9.357947966338033E-2</v>
      </c>
      <c r="AO1272" s="17">
        <v>-4.9729473748896931</v>
      </c>
      <c r="AP1272" s="17">
        <v>3.0098100156920942</v>
      </c>
      <c r="AQ1272" s="17">
        <v>39.880936536734758</v>
      </c>
      <c r="AR1272" s="17">
        <v>0.81498938110169372</v>
      </c>
      <c r="AS1272" s="17">
        <v>0.98927797894653768</v>
      </c>
      <c r="AT1272" s="17">
        <v>-1.0000000000000011</v>
      </c>
      <c r="AU1272" s="17">
        <v>-1.0000000000000011</v>
      </c>
      <c r="AV1272" s="17">
        <v>0.31658031440145173</v>
      </c>
      <c r="AW1272" s="17">
        <v>69.743198685969261</v>
      </c>
      <c r="AX1272" s="17">
        <v>69.743198685969261</v>
      </c>
      <c r="AY1272" s="17">
        <v>0.18141680618380177</v>
      </c>
      <c r="AZ1272" s="17">
        <v>-1.0550628018543673E-2</v>
      </c>
      <c r="BA1272" s="22">
        <v>1535.662939263874</v>
      </c>
      <c r="CU1272" t="e">
        <v>#N/A</v>
      </c>
      <c r="CV1272" t="e">
        <v>#N/A</v>
      </c>
    </row>
    <row r="1273" spans="1:100" x14ac:dyDescent="0.25">
      <c r="A1273">
        <v>3367</v>
      </c>
      <c r="B1273" t="s">
        <v>1663</v>
      </c>
      <c r="C1273" s="22">
        <v>3</v>
      </c>
      <c r="D1273" s="17">
        <v>5.4859508673784756</v>
      </c>
      <c r="E1273" s="17">
        <v>0</v>
      </c>
      <c r="F1273" s="17">
        <v>0.3069776412623974</v>
      </c>
      <c r="G1273" s="17">
        <v>0.3069776412623974</v>
      </c>
      <c r="H1273" s="17">
        <v>0.42281052257626062</v>
      </c>
      <c r="I1273" s="17">
        <v>0</v>
      </c>
      <c r="J1273" s="17">
        <v>25.368631354575637</v>
      </c>
      <c r="K1273" s="17">
        <v>0.42281052257626062</v>
      </c>
      <c r="L1273" s="17">
        <v>-1.0000000000000002</v>
      </c>
      <c r="M1273" s="17">
        <v>-1.0000000000000002</v>
      </c>
      <c r="N1273" s="17">
        <v>8.4562104515252123</v>
      </c>
      <c r="O1273" s="17">
        <v>31.161559863216532</v>
      </c>
      <c r="P1273" s="17">
        <v>-0.5767685594724673</v>
      </c>
      <c r="Q1273" s="17">
        <v>-4.3174935308955584</v>
      </c>
      <c r="R1273" s="17">
        <v>-1.4544310164455725</v>
      </c>
      <c r="S1273" s="17">
        <v>0.33333333333333343</v>
      </c>
      <c r="T1273" s="17">
        <v>0.37432534648409083</v>
      </c>
      <c r="U1273" s="17">
        <v>5.8446769231503104E-2</v>
      </c>
      <c r="V1273" s="17">
        <v>7.0797966868683341E-3</v>
      </c>
      <c r="W1273" s="17">
        <v>14.014988926381392</v>
      </c>
      <c r="X1273" s="17">
        <v>0.61134514498706671</v>
      </c>
      <c r="Y1273" s="17">
        <v>-1.0000000000000002</v>
      </c>
      <c r="Z1273" s="17">
        <v>-1.0000000000000002</v>
      </c>
      <c r="AA1273" s="17">
        <v>41.242337394744681</v>
      </c>
      <c r="AB1273" s="17">
        <v>-2.019211650294412E-2</v>
      </c>
      <c r="AC1273" s="17">
        <v>0.26258799472586714</v>
      </c>
      <c r="AD1273" s="17">
        <v>0.33123971147325315</v>
      </c>
      <c r="AE1273" s="17">
        <v>28.681779484808821</v>
      </c>
      <c r="AF1273" s="17">
        <v>0.75</v>
      </c>
      <c r="AG1273" s="17">
        <v>-1.0000000000000002</v>
      </c>
      <c r="AH1273" s="17">
        <v>-1.0000000000000002</v>
      </c>
      <c r="AI1273" s="17">
        <v>0</v>
      </c>
      <c r="AJ1273" s="17">
        <v>7.0797966868683341E-3</v>
      </c>
      <c r="AK1273" s="17">
        <v>-0.10497651346409689</v>
      </c>
      <c r="AL1273" s="17">
        <v>5.861348476487567E-3</v>
      </c>
      <c r="AM1273" s="17">
        <v>0.17428344077389293</v>
      </c>
      <c r="AN1273" s="17">
        <v>-8.3054853894134362E-2</v>
      </c>
      <c r="AO1273" s="17">
        <v>3.8322034520268393</v>
      </c>
      <c r="AP1273" s="17">
        <v>-2.047064604970922</v>
      </c>
      <c r="AQ1273" s="17">
        <v>39.383620280957047</v>
      </c>
      <c r="AR1273" s="17">
        <v>0.77318524573579617</v>
      </c>
      <c r="AS1273" s="17">
        <v>1.0341556675633266</v>
      </c>
      <c r="AT1273" s="17">
        <v>-1.0000000000000002</v>
      </c>
      <c r="AU1273" s="17">
        <v>-1.0000000000000002</v>
      </c>
      <c r="AV1273" s="17">
        <v>-1.1474533751831753</v>
      </c>
      <c r="AW1273" s="17">
        <v>70.356832652990192</v>
      </c>
      <c r="AX1273" s="17">
        <v>71.064812321677039</v>
      </c>
      <c r="AY1273" s="17">
        <v>-0.13248114176632142</v>
      </c>
      <c r="AZ1273" s="17">
        <v>-11.657407055349791</v>
      </c>
      <c r="BA1273" s="22">
        <v>1415.5434498746445</v>
      </c>
      <c r="CU1273" t="e">
        <v>#N/A</v>
      </c>
      <c r="CV1273" t="e">
        <v>#N/A</v>
      </c>
    </row>
    <row r="1274" spans="1:100" x14ac:dyDescent="0.25">
      <c r="A1274">
        <v>3370</v>
      </c>
      <c r="B1274" t="s">
        <v>641</v>
      </c>
      <c r="C1274" s="22">
        <v>3</v>
      </c>
      <c r="D1274" s="17">
        <v>4.2502792243135161</v>
      </c>
      <c r="E1274" s="17">
        <v>0</v>
      </c>
      <c r="F1274" s="17">
        <v>-0.24224529186612903</v>
      </c>
      <c r="G1274" s="17">
        <v>-0.24224529186612903</v>
      </c>
      <c r="H1274" s="17">
        <v>2.9964450555210808E-2</v>
      </c>
      <c r="I1274" s="17">
        <v>0</v>
      </c>
      <c r="J1274" s="17">
        <v>1.7978670333126474</v>
      </c>
      <c r="K1274" s="17">
        <v>2.9964450555210808E-2</v>
      </c>
      <c r="L1274" s="17">
        <v>-0.99999999999999911</v>
      </c>
      <c r="M1274" s="17">
        <v>-0.99999999999999911</v>
      </c>
      <c r="N1274" s="17">
        <v>0.5992890111042154</v>
      </c>
      <c r="O1274" s="17">
        <v>5.8059009657600313</v>
      </c>
      <c r="P1274" s="17">
        <v>0.45708950147250005</v>
      </c>
      <c r="Q1274" s="17">
        <v>0.47162397845296328</v>
      </c>
      <c r="R1274" s="17">
        <v>0.13584060625751365</v>
      </c>
      <c r="S1274" s="17">
        <v>0.33333333333333326</v>
      </c>
      <c r="T1274" s="17">
        <v>0.31226710773906613</v>
      </c>
      <c r="U1274" s="17">
        <v>-1.9993178252083296E-2</v>
      </c>
      <c r="V1274" s="17">
        <v>-2.8047810082330125E-2</v>
      </c>
      <c r="W1274" s="17">
        <v>22.703800087310992</v>
      </c>
      <c r="X1274" s="17">
        <v>0.32751907733960683</v>
      </c>
      <c r="Y1274" s="17">
        <v>-0.99999999999999911</v>
      </c>
      <c r="Z1274" s="17">
        <v>-0.99999999999999911</v>
      </c>
      <c r="AA1274" s="17">
        <v>21.538029466928847</v>
      </c>
      <c r="AB1274" s="17">
        <v>0.14745286525909213</v>
      </c>
      <c r="AC1274" s="17">
        <v>6.5288368008842981E-2</v>
      </c>
      <c r="AD1274" s="17">
        <v>-0.23877345780072831</v>
      </c>
      <c r="AE1274" s="17">
        <v>-1.3016112266396633</v>
      </c>
      <c r="AF1274" s="17">
        <v>0.36363636363636365</v>
      </c>
      <c r="AG1274" s="17">
        <v>-0.99999999999999911</v>
      </c>
      <c r="AH1274" s="17">
        <v>-0.99999999999999911</v>
      </c>
      <c r="AI1274" s="17">
        <v>0</v>
      </c>
      <c r="AJ1274" s="17">
        <v>-2.8047810082330125E-2</v>
      </c>
      <c r="AK1274" s="17">
        <v>0.26098696551922174</v>
      </c>
      <c r="AL1274" s="17">
        <v>2.4058623183800188E-2</v>
      </c>
      <c r="AM1274" s="17">
        <v>9.9045809773903024E-2</v>
      </c>
      <c r="AN1274" s="17">
        <v>0.27633427795029963</v>
      </c>
      <c r="AO1274" s="17">
        <v>3.7810800719436841</v>
      </c>
      <c r="AP1274" s="17">
        <v>7.0286500646764907</v>
      </c>
      <c r="AQ1274" s="17">
        <v>24.501667120623644</v>
      </c>
      <c r="AR1274" s="17">
        <v>0.59755945273798561</v>
      </c>
      <c r="AS1274" s="17">
        <v>0.35748352789481741</v>
      </c>
      <c r="AT1274" s="17">
        <v>-0.99999999999999911</v>
      </c>
      <c r="AU1274" s="17">
        <v>-0.99999999999999911</v>
      </c>
      <c r="AV1274" s="17">
        <v>-0.10640468560861538</v>
      </c>
      <c r="AW1274" s="17">
        <v>34.372580497365384</v>
      </c>
      <c r="AX1274" s="17">
        <v>31.567799489132366</v>
      </c>
      <c r="AY1274" s="17">
        <v>-9.9689825582990013E-2</v>
      </c>
      <c r="AZ1274" s="17">
        <v>-31.974684045623697</v>
      </c>
      <c r="BA1274" s="22">
        <v>1288.862326963181</v>
      </c>
      <c r="CU1274" t="e">
        <v>#N/A</v>
      </c>
      <c r="CV1274" t="e">
        <v>#N/A</v>
      </c>
    </row>
    <row r="1275" spans="1:100" x14ac:dyDescent="0.25">
      <c r="A1275">
        <v>3373</v>
      </c>
      <c r="B1275" t="s">
        <v>1664</v>
      </c>
      <c r="C1275" s="22">
        <v>3</v>
      </c>
      <c r="D1275" s="17">
        <v>3.5182182135363069</v>
      </c>
      <c r="E1275" s="17">
        <v>-4.426603663183868E-2</v>
      </c>
      <c r="F1275" s="17">
        <v>0.23311187334777825</v>
      </c>
      <c r="G1275" s="17">
        <v>0.15605422450542958</v>
      </c>
      <c r="H1275" s="17">
        <v>6.8213587789733368E-2</v>
      </c>
      <c r="I1275" s="17">
        <v>-9.5992082814032511E-3</v>
      </c>
      <c r="J1275" s="17">
        <v>3.5168627704998006</v>
      </c>
      <c r="K1275" s="17">
        <v>5.8614379508330108E-2</v>
      </c>
      <c r="L1275" s="17">
        <v>-1.0000000000000011</v>
      </c>
      <c r="M1275" s="17">
        <v>-1.0000000000000011</v>
      </c>
      <c r="N1275" s="17">
        <v>1.1722875901666017</v>
      </c>
      <c r="O1275" s="17">
        <v>7.1911352085415468</v>
      </c>
      <c r="P1275" s="17">
        <v>0.24265879794752943</v>
      </c>
      <c r="Q1275" s="17">
        <v>3.0590507350573288</v>
      </c>
      <c r="R1275" s="17">
        <v>0.96926222140257001</v>
      </c>
      <c r="S1275" s="17">
        <v>0.33333333333333365</v>
      </c>
      <c r="T1275" s="17">
        <v>0.33333333333333365</v>
      </c>
      <c r="U1275" s="17">
        <v>5.2687473757669946E-3</v>
      </c>
      <c r="V1275" s="17">
        <v>-0.20335300737585152</v>
      </c>
      <c r="W1275" s="17">
        <v>16.39872108633012</v>
      </c>
      <c r="X1275" s="17">
        <v>-0.59099076759370417</v>
      </c>
      <c r="Y1275" s="17">
        <v>-1.0000000000000011</v>
      </c>
      <c r="Z1275" s="17">
        <v>-1.0000000000000011</v>
      </c>
      <c r="AA1275" s="17">
        <v>42.710805042157794</v>
      </c>
      <c r="AB1275" s="17">
        <v>0.22988745252093556</v>
      </c>
      <c r="AC1275" s="17">
        <v>0.25318356631467664</v>
      </c>
      <c r="AD1275" s="17">
        <v>2.3785415852890228E-2</v>
      </c>
      <c r="AE1275" s="17">
        <v>25.342821734425122</v>
      </c>
      <c r="AF1275" s="17">
        <v>0.66666666666666663</v>
      </c>
      <c r="AG1275" s="17">
        <v>-1.0000000000000011</v>
      </c>
      <c r="AH1275" s="17">
        <v>-1.0000000000000011</v>
      </c>
      <c r="AI1275" s="17">
        <v>-7.6455690996814337E-3</v>
      </c>
      <c r="AJ1275" s="17">
        <v>-0.20335300737585152</v>
      </c>
      <c r="AK1275" s="17">
        <v>0.13935633572704756</v>
      </c>
      <c r="AL1275" s="17">
        <v>0.23551020780541507</v>
      </c>
      <c r="AM1275" s="17">
        <v>-0.10567645240220602</v>
      </c>
      <c r="AN1275" s="17">
        <v>0.31056160979266761</v>
      </c>
      <c r="AO1275" s="17">
        <v>-1.9451296314199145</v>
      </c>
      <c r="AP1275" s="17">
        <v>8.941591283843767</v>
      </c>
      <c r="AQ1275" s="17">
        <v>19.915583856829922</v>
      </c>
      <c r="AR1275" s="17">
        <v>0.4685824066665833</v>
      </c>
      <c r="AS1275" s="17">
        <v>-0.53237638808537469</v>
      </c>
      <c r="AT1275" s="17">
        <v>-1.0000000000000011</v>
      </c>
      <c r="AU1275" s="17">
        <v>-1.0000000000000011</v>
      </c>
      <c r="AV1275" s="17">
        <v>1.1253164459079996</v>
      </c>
      <c r="AW1275" s="17">
        <v>58.843531534543132</v>
      </c>
      <c r="AX1275" s="17">
        <v>38.355319414964349</v>
      </c>
      <c r="AY1275" s="17">
        <v>-6.6789685116638728E-2</v>
      </c>
      <c r="AZ1275" s="17">
        <v>-20.679905962743007</v>
      </c>
      <c r="BA1275" s="22">
        <v>1441.939346879873</v>
      </c>
      <c r="CU1275" t="e">
        <v>#N/A</v>
      </c>
      <c r="CV1275" t="e">
        <v>#N/A</v>
      </c>
    </row>
    <row r="1276" spans="1:100" x14ac:dyDescent="0.25">
      <c r="A1276">
        <v>3374</v>
      </c>
      <c r="B1276" t="s">
        <v>1665</v>
      </c>
      <c r="C1276" s="22">
        <v>3</v>
      </c>
      <c r="D1276" s="17">
        <v>4.5610659324988161</v>
      </c>
      <c r="E1276" s="17">
        <v>0</v>
      </c>
      <c r="F1276" s="17">
        <v>-0.53000374854318599</v>
      </c>
      <c r="G1276" s="17">
        <v>-0.53000374854318599</v>
      </c>
      <c r="H1276" s="17">
        <v>-0.18370299159587999</v>
      </c>
      <c r="I1276" s="17">
        <v>0</v>
      </c>
      <c r="J1276" s="17">
        <v>-11.0221794957528</v>
      </c>
      <c r="K1276" s="17">
        <v>-0.18370299159587999</v>
      </c>
      <c r="L1276" s="17">
        <v>-0.99999999999999856</v>
      </c>
      <c r="M1276" s="17">
        <v>-0.99999999999999856</v>
      </c>
      <c r="N1276" s="17">
        <v>-3.674059831917603</v>
      </c>
      <c r="O1276" s="17">
        <v>-6.9911173117971668</v>
      </c>
      <c r="P1276" s="17">
        <v>-0.31258520884398833</v>
      </c>
      <c r="Q1276" s="17">
        <v>0.31972625276799294</v>
      </c>
      <c r="R1276" s="17">
        <v>2.657634413180382E-2</v>
      </c>
      <c r="S1276" s="17">
        <v>0.32573453025363541</v>
      </c>
      <c r="T1276" s="17">
        <v>0.27017934451319042</v>
      </c>
      <c r="U1276" s="17">
        <v>-0.1125030570217693</v>
      </c>
      <c r="V1276" s="17">
        <v>0</v>
      </c>
      <c r="W1276" s="17">
        <v>26.684552373637469</v>
      </c>
      <c r="X1276" s="17">
        <v>0.23655229522359505</v>
      </c>
      <c r="Y1276" s="17">
        <v>-0.99999999999999856</v>
      </c>
      <c r="Z1276" s="17">
        <v>-0.99999999999999856</v>
      </c>
      <c r="AA1276" s="17">
        <v>48.903022456291211</v>
      </c>
      <c r="AB1276" s="17">
        <v>0.24057541712060121</v>
      </c>
      <c r="AC1276" s="17">
        <v>6.1791250035976297E-2</v>
      </c>
      <c r="AD1276" s="17">
        <v>0.14147120761386112</v>
      </c>
      <c r="AE1276" s="17">
        <v>22.191893738521927</v>
      </c>
      <c r="AF1276" s="17">
        <v>0.5</v>
      </c>
      <c r="AG1276" s="17">
        <v>-0.99999999999999856</v>
      </c>
      <c r="AH1276" s="17">
        <v>-0.99999999999999856</v>
      </c>
      <c r="AI1276" s="17">
        <v>-4.4101187435787882E-3</v>
      </c>
      <c r="AJ1276" s="17">
        <v>0</v>
      </c>
      <c r="AK1276" s="17">
        <v>0.13876299117681509</v>
      </c>
      <c r="AL1276" s="17">
        <v>-4.7432021056097839E-2</v>
      </c>
      <c r="AM1276" s="17">
        <v>-0.33615663066821483</v>
      </c>
      <c r="AN1276" s="17">
        <v>0.71375338888062845</v>
      </c>
      <c r="AO1276" s="17">
        <v>-7.7101008108212969</v>
      </c>
      <c r="AP1276" s="17">
        <v>17.606674616735219</v>
      </c>
      <c r="AQ1276" s="17">
        <v>15.662372877884668</v>
      </c>
      <c r="AR1276" s="17">
        <v>0.48341081774505673</v>
      </c>
      <c r="AS1276" s="17">
        <v>5.2849303627715005E-2</v>
      </c>
      <c r="AT1276" s="17">
        <v>-0.99999999999999856</v>
      </c>
      <c r="AU1276" s="17">
        <v>-0.99999999999999856</v>
      </c>
      <c r="AV1276" s="17">
        <v>-0.50342740441138223</v>
      </c>
      <c r="AW1276" s="17">
        <v>59.518579761229248</v>
      </c>
      <c r="AX1276" s="17">
        <v>59.430377386357677</v>
      </c>
      <c r="AY1276" s="17">
        <v>-9.7876509735374997E-2</v>
      </c>
      <c r="AZ1276" s="17">
        <v>21.840354270582989</v>
      </c>
      <c r="BA1276" s="22">
        <v>1493.2347342039122</v>
      </c>
      <c r="CU1276" t="e">
        <v>#N/A</v>
      </c>
      <c r="CV1276" t="e">
        <v>#N/A</v>
      </c>
    </row>
    <row r="1277" spans="1:100" x14ac:dyDescent="0.25">
      <c r="A1277">
        <v>3379</v>
      </c>
      <c r="B1277" t="s">
        <v>1666</v>
      </c>
      <c r="C1277" s="22">
        <v>3</v>
      </c>
      <c r="D1277" s="17">
        <v>2.8623283794191948E-2</v>
      </c>
      <c r="E1277" s="17">
        <v>-2.0106045384743997E-2</v>
      </c>
      <c r="F1277" s="17">
        <v>-0.3308364854391676</v>
      </c>
      <c r="G1277" s="17">
        <v>-0.33340486063737634</v>
      </c>
      <c r="H1277" s="17">
        <v>5.3572905479586645E-2</v>
      </c>
      <c r="I1277" s="17">
        <v>0</v>
      </c>
      <c r="J1277" s="17">
        <v>3.2143743287751976</v>
      </c>
      <c r="K1277" s="17">
        <v>5.3572905479586645E-2</v>
      </c>
      <c r="L1277" s="17">
        <v>-0.99999999999999811</v>
      </c>
      <c r="M1277" s="17">
        <v>-0.99999999999999811</v>
      </c>
      <c r="N1277" s="17">
        <v>1.0714581095917335</v>
      </c>
      <c r="O1277" s="17">
        <v>2.9095927519320108</v>
      </c>
      <c r="P1277" s="17">
        <v>2.8352480288569426</v>
      </c>
      <c r="Q1277" s="17">
        <v>1.9977429118374423</v>
      </c>
      <c r="R1277" s="17">
        <v>0.83197128895611194</v>
      </c>
      <c r="S1277" s="17">
        <v>0.33333333333333287</v>
      </c>
      <c r="T1277" s="17">
        <v>-0.28147741490000983</v>
      </c>
      <c r="U1277" s="17">
        <v>-9.5609780826452426E-3</v>
      </c>
      <c r="V1277" s="17">
        <v>0</v>
      </c>
      <c r="W1277" s="17">
        <v>-0.45111860515634428</v>
      </c>
      <c r="X1277" s="17">
        <v>-0.5701048323762441</v>
      </c>
      <c r="Y1277" s="17">
        <v>-0.99999999999999811</v>
      </c>
      <c r="Z1277" s="17">
        <v>-0.99999999999999811</v>
      </c>
      <c r="AA1277" s="17">
        <v>13.662474635954021</v>
      </c>
      <c r="AB1277" s="17">
        <v>3.8910860149570917E-2</v>
      </c>
      <c r="AC1277" s="17">
        <v>-5.5248093794734946E-3</v>
      </c>
      <c r="AD1277" s="17">
        <v>0.23224638827298749</v>
      </c>
      <c r="AE1277" s="17">
        <v>13.281621952154257</v>
      </c>
      <c r="AF1277" s="17">
        <v>0.33333333333333331</v>
      </c>
      <c r="AG1277" s="17">
        <v>-0.99999999999999811</v>
      </c>
      <c r="AH1277" s="17">
        <v>-0.99999999999999811</v>
      </c>
      <c r="AI1277" s="17">
        <v>7.5703993697511761E-3</v>
      </c>
      <c r="AJ1277" s="17">
        <v>0</v>
      </c>
      <c r="AK1277" s="17">
        <v>0.26083436304551205</v>
      </c>
      <c r="AL1277" s="17">
        <v>0.47234981352718564</v>
      </c>
      <c r="AM1277" s="17">
        <v>0.13313172974788978</v>
      </c>
      <c r="AN1277" s="17">
        <v>-0.26536527836723284</v>
      </c>
      <c r="AO1277" s="17">
        <v>4.632465058924808</v>
      </c>
      <c r="AP1277" s="17">
        <v>-4.2723828915448951</v>
      </c>
      <c r="AQ1277" s="17">
        <v>2.7632557236188573</v>
      </c>
      <c r="AR1277" s="17">
        <v>4.2294940350678156E-2</v>
      </c>
      <c r="AS1277" s="17">
        <v>-0.51653192689665683</v>
      </c>
      <c r="AT1277" s="17">
        <v>-0.99999999999999811</v>
      </c>
      <c r="AU1277" s="17">
        <v>-0.99999999999999811</v>
      </c>
      <c r="AV1277" s="17">
        <v>0.4985664283187356</v>
      </c>
      <c r="AW1277" s="17">
        <v>12.299684496341111</v>
      </c>
      <c r="AX1277" s="17">
        <v>12.451092483736129</v>
      </c>
      <c r="AY1277" s="17">
        <v>-3.4980601813533248E-2</v>
      </c>
      <c r="AZ1277" s="17">
        <v>-37.217207553366265</v>
      </c>
      <c r="BA1277" s="22">
        <v>1370.257592818316</v>
      </c>
      <c r="CU1277" t="e">
        <v>#N/A</v>
      </c>
      <c r="CV1277" t="e">
        <v>#N/A</v>
      </c>
    </row>
    <row r="1278" spans="1:100" x14ac:dyDescent="0.25">
      <c r="A1278">
        <v>3381</v>
      </c>
      <c r="B1278" t="s">
        <v>1667</v>
      </c>
      <c r="C1278" s="22">
        <v>3</v>
      </c>
      <c r="D1278" s="17">
        <v>4.8473220082665964</v>
      </c>
      <c r="E1278" s="17">
        <v>2.5385814548646371E-2</v>
      </c>
      <c r="F1278" s="17">
        <v>-1.3940934764831707</v>
      </c>
      <c r="G1278" s="17">
        <v>-1.3759191906566428</v>
      </c>
      <c r="H1278" s="17">
        <v>0.55912651092327781</v>
      </c>
      <c r="I1278" s="17">
        <v>0</v>
      </c>
      <c r="J1278" s="17">
        <v>33.547590655396682</v>
      </c>
      <c r="K1278" s="17">
        <v>0.55912651092327781</v>
      </c>
      <c r="L1278" s="17">
        <v>-1.0000000000000002</v>
      </c>
      <c r="M1278" s="17">
        <v>-1.0000000000000002</v>
      </c>
      <c r="N1278" s="17">
        <v>11.182530218465558</v>
      </c>
      <c r="O1278" s="17">
        <v>37.018993473006617</v>
      </c>
      <c r="P1278" s="17">
        <v>-0.21701853900089249</v>
      </c>
      <c r="Q1278" s="17">
        <v>5.7235682752461177</v>
      </c>
      <c r="R1278" s="17">
        <v>1.7443784802613176</v>
      </c>
      <c r="S1278" s="17">
        <v>0.3333333333333332</v>
      </c>
      <c r="T1278" s="17">
        <v>0.3333333333333332</v>
      </c>
      <c r="U1278" s="17">
        <v>0.39276132069073566</v>
      </c>
      <c r="V1278" s="17">
        <v>0.17328812372066815</v>
      </c>
      <c r="W1278" s="17">
        <v>26.943584006191681</v>
      </c>
      <c r="X1278" s="17">
        <v>2.7183141808303399</v>
      </c>
      <c r="Y1278" s="17">
        <v>-1.0000000000000002</v>
      </c>
      <c r="Z1278" s="17">
        <v>-1.0000000000000002</v>
      </c>
      <c r="AA1278" s="17">
        <v>78.181999721599681</v>
      </c>
      <c r="AB1278" s="17">
        <v>0.46634252636613333</v>
      </c>
      <c r="AC1278" s="17">
        <v>0.19354466324041808</v>
      </c>
      <c r="AD1278" s="17">
        <v>0.3299935550963824</v>
      </c>
      <c r="AE1278" s="17">
        <v>49.494037235146664</v>
      </c>
      <c r="AF1278" s="17">
        <v>0.76923076923076927</v>
      </c>
      <c r="AG1278" s="17">
        <v>-1.0000000000000002</v>
      </c>
      <c r="AH1278" s="17">
        <v>-1.0000000000000002</v>
      </c>
      <c r="AI1278" s="17">
        <v>-2.0177923794408976E-2</v>
      </c>
      <c r="AJ1278" s="17">
        <v>0.17328812372066815</v>
      </c>
      <c r="AK1278" s="17">
        <v>8.6575835372918714E-2</v>
      </c>
      <c r="AL1278" s="17">
        <v>0.27647716115250676</v>
      </c>
      <c r="AM1278" s="17">
        <v>0.1987709437996964</v>
      </c>
      <c r="AN1278" s="17">
        <v>-6.9221024839952475E-2</v>
      </c>
      <c r="AO1278" s="17">
        <v>5.4021527718570042</v>
      </c>
      <c r="AP1278" s="17">
        <v>-0.34813981523627863</v>
      </c>
      <c r="AQ1278" s="17">
        <v>60.491174661588367</v>
      </c>
      <c r="AR1278" s="17">
        <v>1.23271611107807</v>
      </c>
      <c r="AS1278" s="17">
        <v>3.2774406917536183</v>
      </c>
      <c r="AT1278" s="17">
        <v>-1.0000000000000002</v>
      </c>
      <c r="AU1278" s="17">
        <v>-1.0000000000000002</v>
      </c>
      <c r="AV1278" s="17">
        <v>0.3684592896046785</v>
      </c>
      <c r="AW1278" s="17">
        <v>114.85285337937006</v>
      </c>
      <c r="AX1278" s="17">
        <v>131.77810727554865</v>
      </c>
      <c r="AY1278" s="17">
        <v>0.27970120417348049</v>
      </c>
      <c r="AZ1278" s="17">
        <v>42.180530078109264</v>
      </c>
      <c r="BA1278" s="22">
        <v>1455.1962089598853</v>
      </c>
      <c r="CU1278" t="e">
        <v>#N/A</v>
      </c>
      <c r="CV1278" t="e">
        <v>#N/A</v>
      </c>
    </row>
    <row r="1279" spans="1:100" x14ac:dyDescent="0.25">
      <c r="A1279">
        <v>3386</v>
      </c>
      <c r="B1279" t="s">
        <v>1668</v>
      </c>
      <c r="C1279" s="22">
        <v>3</v>
      </c>
      <c r="D1279" s="17">
        <v>4.3471818620508138</v>
      </c>
      <c r="E1279" s="17">
        <v>-3.9688890163680539E-2</v>
      </c>
      <c r="F1279" s="17">
        <v>-0.22421299313943599</v>
      </c>
      <c r="G1279" s="17">
        <v>-0.2404829716365029</v>
      </c>
      <c r="H1279" s="17">
        <v>0.50528638200532994</v>
      </c>
      <c r="I1279" s="17">
        <v>0</v>
      </c>
      <c r="J1279" s="17">
        <v>30.317182920319794</v>
      </c>
      <c r="K1279" s="17">
        <v>0.50528638200532994</v>
      </c>
      <c r="L1279" s="17">
        <v>-0.99999999999999811</v>
      </c>
      <c r="M1279" s="17">
        <v>-0.99999999999999811</v>
      </c>
      <c r="N1279" s="17">
        <v>10.105727640106597</v>
      </c>
      <c r="O1279" s="17">
        <v>34.423881810734137</v>
      </c>
      <c r="P1279" s="17">
        <v>0.30898732916771604</v>
      </c>
      <c r="Q1279" s="17">
        <v>-1.3992164492019286</v>
      </c>
      <c r="R1279" s="17">
        <v>-0.38892649000076507</v>
      </c>
      <c r="S1279" s="17">
        <v>0.33333333333333237</v>
      </c>
      <c r="T1279" s="17">
        <v>0.40290873533883942</v>
      </c>
      <c r="U1279" s="17">
        <v>-8.70878808541624E-2</v>
      </c>
      <c r="V1279" s="17">
        <v>0</v>
      </c>
      <c r="W1279" s="17">
        <v>5.7547122325071722</v>
      </c>
      <c r="X1279" s="17">
        <v>-5.21966056129958E-2</v>
      </c>
      <c r="Y1279" s="17">
        <v>-0.99999999999999811</v>
      </c>
      <c r="Z1279" s="17">
        <v>-0.99999999999999811</v>
      </c>
      <c r="AA1279" s="17">
        <v>46.692909513069573</v>
      </c>
      <c r="AB1279" s="17">
        <v>0.21257287828705693</v>
      </c>
      <c r="AC1279" s="17">
        <v>0.37905327782338377</v>
      </c>
      <c r="AD1279" s="17">
        <v>0.23491631930082291</v>
      </c>
      <c r="AE1279" s="17">
        <v>41.327123770563169</v>
      </c>
      <c r="AF1279" s="17">
        <v>0.53333333333333333</v>
      </c>
      <c r="AG1279" s="17">
        <v>-0.99999999999999811</v>
      </c>
      <c r="AH1279" s="17">
        <v>-0.99999999999999811</v>
      </c>
      <c r="AI1279" s="17">
        <v>-1.3980112809767489E-2</v>
      </c>
      <c r="AJ1279" s="17">
        <v>0</v>
      </c>
      <c r="AK1279" s="17">
        <v>-0.14610090523503819</v>
      </c>
      <c r="AL1279" s="17">
        <v>8.072997288728543E-3</v>
      </c>
      <c r="AM1279" s="17">
        <v>0.11867515558077781</v>
      </c>
      <c r="AN1279" s="17">
        <v>-0.29480165666853198</v>
      </c>
      <c r="AO1279" s="17">
        <v>2.2363743633442552</v>
      </c>
      <c r="AP1279" s="17">
        <v>-7.3296764302696582</v>
      </c>
      <c r="AQ1279" s="17">
        <v>36.07189515282699</v>
      </c>
      <c r="AR1279" s="17">
        <v>0.64915418781800938</v>
      </c>
      <c r="AS1279" s="17">
        <v>0.45308977639233405</v>
      </c>
      <c r="AT1279" s="17">
        <v>-0.99999999999999811</v>
      </c>
      <c r="AU1279" s="17">
        <v>-0.99999999999999811</v>
      </c>
      <c r="AV1279" s="17">
        <v>-0.62940946163726796</v>
      </c>
      <c r="AW1279" s="17">
        <v>73.787114893534039</v>
      </c>
      <c r="AX1279" s="17">
        <v>73.507512637338692</v>
      </c>
      <c r="AY1279" s="17">
        <v>0.16994389906935753</v>
      </c>
      <c r="AZ1279" s="17">
        <v>-20.409710688265697</v>
      </c>
      <c r="BA1279" s="22">
        <v>1418.8625701717547</v>
      </c>
      <c r="CU1279" t="e">
        <v>#N/A</v>
      </c>
      <c r="CV1279" t="e">
        <v>#N/A</v>
      </c>
    </row>
    <row r="1280" spans="1:100" x14ac:dyDescent="0.25">
      <c r="A1280">
        <v>3387</v>
      </c>
      <c r="B1280" t="s">
        <v>1669</v>
      </c>
      <c r="C1280" s="22">
        <v>3</v>
      </c>
      <c r="D1280" s="17">
        <v>5.1242416914575015</v>
      </c>
      <c r="E1280" s="17">
        <v>-6.2903294404923288E-2</v>
      </c>
      <c r="F1280" s="17">
        <v>0.42921918427515826</v>
      </c>
      <c r="G1280" s="17">
        <v>0.4099264046934441</v>
      </c>
      <c r="H1280" s="17">
        <v>0.15998547552807577</v>
      </c>
      <c r="I1280" s="17">
        <v>0</v>
      </c>
      <c r="J1280" s="17">
        <v>9.5991285316845474</v>
      </c>
      <c r="K1280" s="17">
        <v>0.15998547552807577</v>
      </c>
      <c r="L1280" s="17">
        <v>-0.99999999999999944</v>
      </c>
      <c r="M1280" s="17">
        <v>-0.99999999999999944</v>
      </c>
      <c r="N1280" s="17">
        <v>3.1997095105615143</v>
      </c>
      <c r="O1280" s="17">
        <v>15.133296627835495</v>
      </c>
      <c r="P1280" s="17">
        <v>0.58743121094148631</v>
      </c>
      <c r="Q1280" s="17">
        <v>3.667863350420101</v>
      </c>
      <c r="R1280" s="17">
        <v>1.0663953419041456</v>
      </c>
      <c r="S1280" s="17">
        <v>0.33333333333333304</v>
      </c>
      <c r="T1280" s="17">
        <v>0.1245959975530624</v>
      </c>
      <c r="U1280" s="17">
        <v>2.8189920204958221E-2</v>
      </c>
      <c r="V1280" s="17">
        <v>0</v>
      </c>
      <c r="W1280" s="17">
        <v>13.045351022531126</v>
      </c>
      <c r="X1280" s="17">
        <v>0.43083804332771763</v>
      </c>
      <c r="Y1280" s="17">
        <v>-0.99999999999999944</v>
      </c>
      <c r="Z1280" s="17">
        <v>-0.99999999999999944</v>
      </c>
      <c r="AA1280" s="17">
        <v>28.961925750638077</v>
      </c>
      <c r="AB1280" s="17">
        <v>-1.439661133372655E-5</v>
      </c>
      <c r="AC1280" s="17">
        <v>0.13783065858803195</v>
      </c>
      <c r="AD1280" s="17">
        <v>0.15918732574735753</v>
      </c>
      <c r="AE1280" s="17">
        <v>14.850179386202782</v>
      </c>
      <c r="AF1280" s="17">
        <v>0.22222222222222221</v>
      </c>
      <c r="AG1280" s="17">
        <v>-0.99999999999999944</v>
      </c>
      <c r="AH1280" s="17">
        <v>-0.99999999999999944</v>
      </c>
      <c r="AI1280" s="17">
        <v>-1.3955764913680543E-2</v>
      </c>
      <c r="AJ1280" s="17">
        <v>0</v>
      </c>
      <c r="AK1280" s="17">
        <v>3.4974219930058462E-2</v>
      </c>
      <c r="AL1280" s="17">
        <v>1.2009825193274232E-2</v>
      </c>
      <c r="AM1280" s="17">
        <v>0.32401621883804393</v>
      </c>
      <c r="AN1280" s="17">
        <v>6.7866318258185176E-2</v>
      </c>
      <c r="AO1280" s="17">
        <v>8.27527657060139</v>
      </c>
      <c r="AP1280" s="17">
        <v>1.7567070824210007</v>
      </c>
      <c r="AQ1280" s="17">
        <v>22.64447955421566</v>
      </c>
      <c r="AR1280" s="17">
        <v>0.48611925109135323</v>
      </c>
      <c r="AS1280" s="17">
        <v>0.59082351885579287</v>
      </c>
      <c r="AT1280" s="17">
        <v>-0.99999999999999944</v>
      </c>
      <c r="AU1280" s="17">
        <v>-0.99999999999999944</v>
      </c>
      <c r="AV1280" s="17">
        <v>1.476321746597588</v>
      </c>
      <c r="AW1280" s="17">
        <v>45.851929460894532</v>
      </c>
      <c r="AX1280" s="17">
        <v>45.572814162620922</v>
      </c>
      <c r="AY1280" s="17">
        <v>0.2064431498362336</v>
      </c>
      <c r="AZ1280" s="17">
        <v>-19.633069929916793</v>
      </c>
      <c r="BA1280" s="22">
        <v>1376.0332733845416</v>
      </c>
      <c r="CU1280" t="e">
        <v>#N/A</v>
      </c>
      <c r="CV1280" t="e">
        <v>#N/A</v>
      </c>
    </row>
    <row r="1281" spans="1:100" x14ac:dyDescent="0.25">
      <c r="A1281">
        <v>3388</v>
      </c>
      <c r="B1281" t="s">
        <v>888</v>
      </c>
      <c r="C1281" s="22">
        <v>3</v>
      </c>
      <c r="D1281" s="17">
        <v>3.7152547929359159</v>
      </c>
      <c r="E1281" s="17">
        <v>-3.5330206965238989E-2</v>
      </c>
      <c r="F1281" s="17">
        <v>2.4099486364721781</v>
      </c>
      <c r="G1281" s="17">
        <v>2.4099486364721781</v>
      </c>
      <c r="H1281" s="17">
        <v>0.12026115930785866</v>
      </c>
      <c r="I1281" s="17">
        <v>0</v>
      </c>
      <c r="J1281" s="17">
        <v>7.2156695584715198</v>
      </c>
      <c r="K1281" s="17">
        <v>0.12026115930785866</v>
      </c>
      <c r="L1281" s="17">
        <v>-1.0000000000000007</v>
      </c>
      <c r="M1281" s="17">
        <v>-1.0000000000000007</v>
      </c>
      <c r="N1281" s="17">
        <v>2.4052231861571731</v>
      </c>
      <c r="O1281" s="17">
        <v>13.340872987879614</v>
      </c>
      <c r="P1281" s="17">
        <v>9.0957864282268319E-2</v>
      </c>
      <c r="Q1281" s="17">
        <v>16.57364988482793</v>
      </c>
      <c r="R1281" s="17">
        <v>5.2645522063588333</v>
      </c>
      <c r="S1281" s="17">
        <v>0.33333333333333359</v>
      </c>
      <c r="T1281" s="17">
        <v>0.33333333333333359</v>
      </c>
      <c r="U1281" s="17">
        <v>-2.1029167513500185E-2</v>
      </c>
      <c r="V1281" s="17">
        <v>-0.16570959849834341</v>
      </c>
      <c r="W1281" s="17">
        <v>14.386669653878608</v>
      </c>
      <c r="X1281" s="17">
        <v>-0.53196875368525198</v>
      </c>
      <c r="Y1281" s="17">
        <v>-1.0000000000000007</v>
      </c>
      <c r="Z1281" s="17">
        <v>-1.0000000000000007</v>
      </c>
      <c r="AA1281" s="17">
        <v>45.287498723997601</v>
      </c>
      <c r="AB1281" s="17">
        <v>0.37386680193690441</v>
      </c>
      <c r="AC1281" s="17">
        <v>-5.8485914994694688E-2</v>
      </c>
      <c r="AD1281" s="17">
        <v>0.1973446503329937</v>
      </c>
      <c r="AE1281" s="17">
        <v>25.636276863760173</v>
      </c>
      <c r="AF1281" s="17">
        <v>0.72727272727272729</v>
      </c>
      <c r="AG1281" s="17">
        <v>-1.0000000000000007</v>
      </c>
      <c r="AH1281" s="17">
        <v>-1.0000000000000007</v>
      </c>
      <c r="AI1281" s="17">
        <v>-2.0210545047205791E-3</v>
      </c>
      <c r="AJ1281" s="17">
        <v>-0.16570959849834341</v>
      </c>
      <c r="AK1281" s="17">
        <v>-6.5094140348914281E-2</v>
      </c>
      <c r="AL1281" s="17">
        <v>-3.3448987520299463E-2</v>
      </c>
      <c r="AM1281" s="17">
        <v>0.40877505971529288</v>
      </c>
      <c r="AN1281" s="17">
        <v>9.5967127478363876E-2</v>
      </c>
      <c r="AO1281" s="17">
        <v>9.8939057911377475</v>
      </c>
      <c r="AP1281" s="17">
        <v>2.2319332493576014</v>
      </c>
      <c r="AQ1281" s="17">
        <v>21.60233921235011</v>
      </c>
      <c r="AR1281" s="17">
        <v>0.47992790065482377</v>
      </c>
      <c r="AS1281" s="17">
        <v>-0.41170759437739413</v>
      </c>
      <c r="AT1281" s="17">
        <v>-1.0000000000000007</v>
      </c>
      <c r="AU1281" s="17">
        <v>-1.0000000000000007</v>
      </c>
      <c r="AV1281" s="17">
        <v>7.6745008428310122</v>
      </c>
      <c r="AW1281" s="17">
        <v>60.860304961234803</v>
      </c>
      <c r="AX1281" s="17">
        <v>44.24892402130606</v>
      </c>
      <c r="AY1281" s="17">
        <v>-2.2454044508101925E-3</v>
      </c>
      <c r="AZ1281" s="17">
        <v>-29.719802815487984</v>
      </c>
      <c r="BA1281" s="22">
        <v>1390.8665744148409</v>
      </c>
      <c r="CU1281" t="e">
        <v>#N/A</v>
      </c>
      <c r="CV1281" t="e">
        <v>#N/A</v>
      </c>
    </row>
    <row r="1282" spans="1:100" x14ac:dyDescent="0.25">
      <c r="A1282">
        <v>3389</v>
      </c>
      <c r="B1282" t="s">
        <v>1670</v>
      </c>
      <c r="C1282" s="22">
        <v>3</v>
      </c>
      <c r="D1282" s="17">
        <v>4.6823075317759999</v>
      </c>
      <c r="E1282" s="17">
        <v>0.16515717092778578</v>
      </c>
      <c r="F1282" s="17">
        <v>4.3397542858067059E-2</v>
      </c>
      <c r="G1282" s="17">
        <v>4.3397542858067059E-2</v>
      </c>
      <c r="H1282" s="17">
        <v>0.50854273773929737</v>
      </c>
      <c r="I1282" s="17">
        <v>0</v>
      </c>
      <c r="J1282" s="17">
        <v>30.512564264357845</v>
      </c>
      <c r="K1282" s="17">
        <v>0.50854273773929737</v>
      </c>
      <c r="L1282" s="17">
        <v>-0.99999999999999889</v>
      </c>
      <c r="M1282" s="17">
        <v>-0.99999999999999889</v>
      </c>
      <c r="N1282" s="17">
        <v>10.170854754785948</v>
      </c>
      <c r="O1282" s="17">
        <v>35.238269338991905</v>
      </c>
      <c r="P1282" s="17">
        <v>1.1894327817335786</v>
      </c>
      <c r="Q1282" s="17">
        <v>0.31949943805465114</v>
      </c>
      <c r="R1282" s="17">
        <v>0.11870384743677151</v>
      </c>
      <c r="S1282" s="17">
        <v>0.33333333333333293</v>
      </c>
      <c r="T1282" s="17">
        <v>0.27189176900457368</v>
      </c>
      <c r="U1282" s="17">
        <v>3.5022054022043378E-2</v>
      </c>
      <c r="V1282" s="17">
        <v>2.93915578535753E-3</v>
      </c>
      <c r="W1282" s="17">
        <v>5.3857429762404125</v>
      </c>
      <c r="X1282" s="17">
        <v>0.1929639510701687</v>
      </c>
      <c r="Y1282" s="17">
        <v>-0.99999999999999889</v>
      </c>
      <c r="Z1282" s="17">
        <v>-0.99999999999999889</v>
      </c>
      <c r="AA1282" s="17">
        <v>36.139274190922443</v>
      </c>
      <c r="AB1282" s="17">
        <v>0.22008737331534831</v>
      </c>
      <c r="AC1282" s="17">
        <v>0.21637334185265653</v>
      </c>
      <c r="AD1282" s="17">
        <v>0.17623583217690039</v>
      </c>
      <c r="AE1282" s="17">
        <v>30.634827367245272</v>
      </c>
      <c r="AF1282" s="17">
        <v>0.5714285714285714</v>
      </c>
      <c r="AG1282" s="17">
        <v>-0.99999999999999889</v>
      </c>
      <c r="AH1282" s="17">
        <v>-0.99999999999999889</v>
      </c>
      <c r="AI1282" s="17">
        <v>0</v>
      </c>
      <c r="AJ1282" s="17">
        <v>2.93915578535753E-3</v>
      </c>
      <c r="AK1282" s="17">
        <v>1.0581010238217392E-2</v>
      </c>
      <c r="AL1282" s="17">
        <v>0.14251181004671876</v>
      </c>
      <c r="AM1282" s="17">
        <v>0.58387210393844657</v>
      </c>
      <c r="AN1282" s="17">
        <v>-0.26013683960062917</v>
      </c>
      <c r="AO1282" s="17">
        <v>14.649707649652269</v>
      </c>
      <c r="AP1282" s="17">
        <v>-5.7908619397821326</v>
      </c>
      <c r="AQ1282" s="17">
        <v>35.898307240598271</v>
      </c>
      <c r="AR1282" s="17">
        <v>0.64318631214530786</v>
      </c>
      <c r="AS1282" s="17">
        <v>0.70150668880946587</v>
      </c>
      <c r="AT1282" s="17">
        <v>-0.99999999999999889</v>
      </c>
      <c r="AU1282" s="17">
        <v>-0.99999999999999889</v>
      </c>
      <c r="AV1282" s="17">
        <v>0.16210139029483855</v>
      </c>
      <c r="AW1282" s="17">
        <v>65.58668159013223</v>
      </c>
      <c r="AX1282" s="17">
        <v>65.880597168667975</v>
      </c>
      <c r="AY1282" s="17">
        <v>0.15610081681832011</v>
      </c>
      <c r="AZ1282" s="17">
        <v>-7.7252352093685603</v>
      </c>
      <c r="BA1282" s="22">
        <v>1399.9370342300524</v>
      </c>
      <c r="CU1282" t="e">
        <v>#N/A</v>
      </c>
      <c r="CV1282" t="e">
        <v>#N/A</v>
      </c>
    </row>
    <row r="1283" spans="1:100" x14ac:dyDescent="0.25">
      <c r="A1283">
        <v>3390</v>
      </c>
      <c r="B1283" t="s">
        <v>1671</v>
      </c>
      <c r="C1283" s="22">
        <v>3</v>
      </c>
      <c r="D1283" s="17">
        <v>4.6892424083825253</v>
      </c>
      <c r="E1283" s="17">
        <v>0</v>
      </c>
      <c r="F1283" s="17">
        <v>-1.1290868852579512</v>
      </c>
      <c r="G1283" s="17">
        <v>-1.1290868852579512</v>
      </c>
      <c r="H1283" s="17">
        <v>-8.8173679921865672E-2</v>
      </c>
      <c r="I1283" s="17">
        <v>0</v>
      </c>
      <c r="J1283" s="17">
        <v>-5.2904207953119364</v>
      </c>
      <c r="K1283" s="17">
        <v>-8.8173679921865672E-2</v>
      </c>
      <c r="L1283" s="17">
        <v>-1.000000000000002</v>
      </c>
      <c r="M1283" s="17">
        <v>-1.000000000000002</v>
      </c>
      <c r="N1283" s="17">
        <v>-1.7634735984373116</v>
      </c>
      <c r="O1283" s="17">
        <v>-1.7302652721873635</v>
      </c>
      <c r="P1283" s="17">
        <v>-3.0709143985464399E-3</v>
      </c>
      <c r="Q1283" s="17">
        <v>-2.8832916560880291</v>
      </c>
      <c r="R1283" s="17">
        <v>-0.9079495419477922</v>
      </c>
      <c r="S1283" s="17">
        <v>0.33333333333333387</v>
      </c>
      <c r="T1283" s="17">
        <v>0.33333333333333387</v>
      </c>
      <c r="U1283" s="17">
        <v>0.21494970113436218</v>
      </c>
      <c r="V1283" s="17">
        <v>6.5408320681922316E-2</v>
      </c>
      <c r="W1283" s="17">
        <v>41.407934736192701</v>
      </c>
      <c r="X1283" s="17">
        <v>2.0070890752175163</v>
      </c>
      <c r="Y1283" s="17">
        <v>-1.000000000000002</v>
      </c>
      <c r="Z1283" s="17">
        <v>-1.000000000000002</v>
      </c>
      <c r="AA1283" s="17">
        <v>61.014519959050553</v>
      </c>
      <c r="AB1283" s="17">
        <v>0.3733435785890778</v>
      </c>
      <c r="AC1283" s="17">
        <v>9.1887307820731429E-2</v>
      </c>
      <c r="AD1283" s="17">
        <v>-5.4940191113696968E-2</v>
      </c>
      <c r="AE1283" s="17">
        <v>20.514534764805603</v>
      </c>
      <c r="AF1283" s="17">
        <v>0.2857142857142857</v>
      </c>
      <c r="AG1283" s="17">
        <v>-1.000000000000002</v>
      </c>
      <c r="AH1283" s="17">
        <v>-1.000000000000002</v>
      </c>
      <c r="AI1283" s="17">
        <v>-2.7198399559782479E-3</v>
      </c>
      <c r="AJ1283" s="17">
        <v>6.5408320681922316E-2</v>
      </c>
      <c r="AK1283" s="17">
        <v>-2.49494440146294E-3</v>
      </c>
      <c r="AL1283" s="17">
        <v>0.11784561839348967</v>
      </c>
      <c r="AM1283" s="17">
        <v>6.5830073711232812E-2</v>
      </c>
      <c r="AN1283" s="17">
        <v>-2.5638338774274662E-2</v>
      </c>
      <c r="AO1283" s="17">
        <v>1.6332771207735055</v>
      </c>
      <c r="AP1283" s="17">
        <v>-5.1730377389417936E-2</v>
      </c>
      <c r="AQ1283" s="17">
        <v>36.117513940880777</v>
      </c>
      <c r="AR1283" s="17">
        <v>0.94702468848295274</v>
      </c>
      <c r="AS1283" s="17">
        <v>1.9189153952956515</v>
      </c>
      <c r="AT1283" s="17">
        <v>-1.000000000000002</v>
      </c>
      <c r="AU1283" s="17">
        <v>-1.000000000000002</v>
      </c>
      <c r="AV1283" s="17">
        <v>-2.0370364272057433</v>
      </c>
      <c r="AW1283" s="17">
        <v>59.232524309473774</v>
      </c>
      <c r="AX1283" s="17">
        <v>65.718959578546446</v>
      </c>
      <c r="AY1283" s="17">
        <v>8.0242039378327246E-2</v>
      </c>
      <c r="AZ1283" s="17">
        <v>-29.922867456833824</v>
      </c>
      <c r="BA1283" s="22">
        <v>1391.2889622018727</v>
      </c>
      <c r="CU1283" t="e">
        <v>#N/A</v>
      </c>
      <c r="CV1283" t="e">
        <v>#N/A</v>
      </c>
    </row>
    <row r="1284" spans="1:100" x14ac:dyDescent="0.25">
      <c r="A1284">
        <v>3393</v>
      </c>
      <c r="B1284" t="s">
        <v>1672</v>
      </c>
      <c r="C1284" s="22">
        <v>3</v>
      </c>
      <c r="D1284" s="17">
        <v>5.2243182379222466</v>
      </c>
      <c r="E1284" s="17">
        <v>-2.0745947413095861E-3</v>
      </c>
      <c r="F1284" s="17">
        <v>0.84175102323599471</v>
      </c>
      <c r="G1284" s="17">
        <v>0.84175102323599471</v>
      </c>
      <c r="H1284" s="17">
        <v>-0.11849182948968598</v>
      </c>
      <c r="I1284" s="17">
        <v>0</v>
      </c>
      <c r="J1284" s="17">
        <v>-7.1095097693811518</v>
      </c>
      <c r="K1284" s="17">
        <v>-0.11849182948968598</v>
      </c>
      <c r="L1284" s="17">
        <v>-1.0000000000000024</v>
      </c>
      <c r="M1284" s="17">
        <v>-1.0000000000000024</v>
      </c>
      <c r="N1284" s="17">
        <v>-2.3698365897937186</v>
      </c>
      <c r="O1284" s="17">
        <v>-1.0434405082229126</v>
      </c>
      <c r="P1284" s="17">
        <v>-0.1195866473831674</v>
      </c>
      <c r="Q1284" s="17">
        <v>-0.82311237226196665</v>
      </c>
      <c r="R1284" s="17">
        <v>-0.36104331502105991</v>
      </c>
      <c r="S1284" s="17">
        <v>0.33333333333333409</v>
      </c>
      <c r="T1284" s="17">
        <v>0.32668803967242338</v>
      </c>
      <c r="U1284" s="17">
        <v>0.28800556127148186</v>
      </c>
      <c r="V1284" s="17">
        <v>-0.20332973149220485</v>
      </c>
      <c r="W1284" s="17">
        <v>34.527561290988849</v>
      </c>
      <c r="X1284" s="17">
        <v>0.70391176496723096</v>
      </c>
      <c r="Y1284" s="17">
        <v>-1.0000000000000024</v>
      </c>
      <c r="Z1284" s="17">
        <v>-1.0000000000000024</v>
      </c>
      <c r="AA1284" s="17">
        <v>74.68116332638661</v>
      </c>
      <c r="AB1284" s="17">
        <v>0.52409865134651779</v>
      </c>
      <c r="AC1284" s="17">
        <v>5.4203306208969751E-2</v>
      </c>
      <c r="AD1284" s="17">
        <v>0.23199094945288878</v>
      </c>
      <c r="AE1284" s="17">
        <v>40.514645350418846</v>
      </c>
      <c r="AF1284" s="17">
        <v>0.83333333333333337</v>
      </c>
      <c r="AG1284" s="17">
        <v>-1.0000000000000024</v>
      </c>
      <c r="AH1284" s="17">
        <v>-1.0000000000000024</v>
      </c>
      <c r="AI1284" s="17">
        <v>6.8866880186449105E-3</v>
      </c>
      <c r="AJ1284" s="17">
        <v>-0.20332973149220485</v>
      </c>
      <c r="AK1284" s="17">
        <v>0.17921834058535208</v>
      </c>
      <c r="AL1284" s="17">
        <v>0.19597763508459368</v>
      </c>
      <c r="AM1284" s="17">
        <v>0.23516081540559386</v>
      </c>
      <c r="AN1284" s="17">
        <v>-5.1537746047170152E-2</v>
      </c>
      <c r="AO1284" s="17">
        <v>6.7751120880666074</v>
      </c>
      <c r="AP1284" s="17">
        <v>-0.30855547575628578</v>
      </c>
      <c r="AQ1284" s="17">
        <v>27.418051521607637</v>
      </c>
      <c r="AR1284" s="17">
        <v>0.74469720278503415</v>
      </c>
      <c r="AS1284" s="17">
        <v>0.58541993547754601</v>
      </c>
      <c r="AT1284" s="17">
        <v>-1.0000000000000024</v>
      </c>
      <c r="AU1284" s="17">
        <v>-1.0000000000000024</v>
      </c>
      <c r="AV1284" s="17">
        <v>0.48070770821493503</v>
      </c>
      <c r="AW1284" s="17">
        <v>73.329167342407402</v>
      </c>
      <c r="AX1284" s="17">
        <v>53.133927953559777</v>
      </c>
      <c r="AY1284" s="17">
        <v>-0.11505132694174057</v>
      </c>
      <c r="AZ1284" s="17">
        <v>-64.450402003394586</v>
      </c>
      <c r="BA1284" s="22">
        <v>1400.7930093339744</v>
      </c>
      <c r="CU1284" t="e">
        <v>#N/A</v>
      </c>
      <c r="CV1284" t="e">
        <v>#N/A</v>
      </c>
    </row>
    <row r="1285" spans="1:100" x14ac:dyDescent="0.25">
      <c r="A1285">
        <v>3397</v>
      </c>
      <c r="B1285" t="s">
        <v>1673</v>
      </c>
      <c r="C1285" s="22">
        <v>3</v>
      </c>
      <c r="D1285" s="17">
        <v>2.5735732009251593</v>
      </c>
      <c r="E1285" s="17">
        <v>8.4865736459329641E-3</v>
      </c>
      <c r="F1285" s="17">
        <v>-8.8158367874874632E-2</v>
      </c>
      <c r="G1285" s="17">
        <v>-8.8158367874874632E-2</v>
      </c>
      <c r="H1285" s="17">
        <v>-9.5141917657022318E-2</v>
      </c>
      <c r="I1285" s="17">
        <v>0</v>
      </c>
      <c r="J1285" s="17">
        <v>-5.7085150594213374</v>
      </c>
      <c r="K1285" s="17">
        <v>-9.5141917657022318E-2</v>
      </c>
      <c r="L1285" s="17">
        <v>-0.99999999999999967</v>
      </c>
      <c r="M1285" s="17">
        <v>-0.99999999999999967</v>
      </c>
      <c r="N1285" s="17">
        <v>-1.9028383531404469</v>
      </c>
      <c r="O1285" s="17">
        <v>-3.2231002263710531</v>
      </c>
      <c r="P1285" s="17">
        <v>-0.69606058437724594</v>
      </c>
      <c r="Q1285" s="17">
        <v>-1.1062156490662711</v>
      </c>
      <c r="R1285" s="17">
        <v>-0.4296985571066062</v>
      </c>
      <c r="S1285" s="17">
        <v>0.33456101621214807</v>
      </c>
      <c r="T1285" s="17">
        <v>0.27027348359719555</v>
      </c>
      <c r="U1285" s="17">
        <v>-9.0719208874205134E-2</v>
      </c>
      <c r="V1285" s="17">
        <v>-4.048948033941166E-3</v>
      </c>
      <c r="W1285" s="17">
        <v>24.20833042232881</v>
      </c>
      <c r="X1285" s="17">
        <v>0.24247986572622979</v>
      </c>
      <c r="Y1285" s="17">
        <v>-0.99999999999999967</v>
      </c>
      <c r="Z1285" s="17">
        <v>-0.99999999999999967</v>
      </c>
      <c r="AA1285" s="17">
        <v>28.987498715970055</v>
      </c>
      <c r="AB1285" s="17">
        <v>6.9867629718698421E-2</v>
      </c>
      <c r="AC1285" s="17">
        <v>-0.11487699557986635</v>
      </c>
      <c r="AD1285" s="17">
        <v>0.14918670287612468</v>
      </c>
      <c r="AE1285" s="17">
        <v>5.2088668507478451</v>
      </c>
      <c r="AF1285" s="17">
        <v>0.4</v>
      </c>
      <c r="AG1285" s="17">
        <v>-0.99999999999999967</v>
      </c>
      <c r="AH1285" s="17">
        <v>-0.99999999999999967</v>
      </c>
      <c r="AI1285" s="17">
        <v>-4.7338300682093874E-3</v>
      </c>
      <c r="AJ1285" s="17">
        <v>-4.048948033941166E-3</v>
      </c>
      <c r="AK1285" s="17">
        <v>-4.0030781775498596E-3</v>
      </c>
      <c r="AL1285" s="17">
        <v>-1.74902974738139E-2</v>
      </c>
      <c r="AM1285" s="17">
        <v>0.28390860337924773</v>
      </c>
      <c r="AN1285" s="17">
        <v>0.22540239120422007</v>
      </c>
      <c r="AO1285" s="17">
        <v>7.077699693593444</v>
      </c>
      <c r="AP1285" s="17">
        <v>5.547608292736431</v>
      </c>
      <c r="AQ1285" s="17">
        <v>18.499815362907466</v>
      </c>
      <c r="AR1285" s="17">
        <v>0.51006634290119734</v>
      </c>
      <c r="AS1285" s="17">
        <v>0.14733794806920758</v>
      </c>
      <c r="AT1285" s="17">
        <v>-0.99999999999999967</v>
      </c>
      <c r="AU1285" s="17">
        <v>-0.99999999999999967</v>
      </c>
      <c r="AV1285" s="17">
        <v>-0.51785692498148106</v>
      </c>
      <c r="AW1285" s="17">
        <v>31.31200678233542</v>
      </c>
      <c r="AX1285" s="17">
        <v>30.81243537757711</v>
      </c>
      <c r="AY1285" s="17">
        <v>-0.19060176311306132</v>
      </c>
      <c r="AZ1285" s="17">
        <v>-64.813855713819876</v>
      </c>
      <c r="BA1285" s="22">
        <v>1313.5105037557987</v>
      </c>
      <c r="CU1285" t="e">
        <v>#N/A</v>
      </c>
      <c r="CV1285" t="e">
        <v>#N/A</v>
      </c>
    </row>
    <row r="1286" spans="1:100" x14ac:dyDescent="0.25">
      <c r="A1286">
        <v>3398</v>
      </c>
      <c r="B1286" t="s">
        <v>1674</v>
      </c>
      <c r="C1286" s="22">
        <v>3</v>
      </c>
      <c r="D1286" s="17">
        <v>5.0118491339185702</v>
      </c>
      <c r="E1286" s="17">
        <v>0.33089499696775265</v>
      </c>
      <c r="F1286" s="17">
        <v>4.1714828919475311E-2</v>
      </c>
      <c r="G1286" s="17">
        <v>0.12443857816141347</v>
      </c>
      <c r="H1286" s="17">
        <v>4.2303462800936161E-4</v>
      </c>
      <c r="I1286" s="17">
        <v>0</v>
      </c>
      <c r="J1286" s="17">
        <v>2.5382077680563421E-2</v>
      </c>
      <c r="K1286" s="17">
        <v>4.2303462800936161E-4</v>
      </c>
      <c r="L1286" s="17">
        <v>-0.99999999999999611</v>
      </c>
      <c r="M1286" s="17">
        <v>-0.99999999999999611</v>
      </c>
      <c r="N1286" s="17">
        <v>8.4606925601857993E-3</v>
      </c>
      <c r="O1286" s="17">
        <v>5.1616697897605421</v>
      </c>
      <c r="P1286" s="17">
        <v>1.4046483670348751</v>
      </c>
      <c r="Q1286" s="17">
        <v>-0.64232422157575231</v>
      </c>
      <c r="R1286" s="17">
        <v>-4.016579820593888E-2</v>
      </c>
      <c r="S1286" s="17">
        <v>0.33333333333333226</v>
      </c>
      <c r="T1286" s="17">
        <v>0.19258940664313742</v>
      </c>
      <c r="U1286" s="17">
        <v>-0.1290693917800301</v>
      </c>
      <c r="V1286" s="17">
        <v>-7.2333259218672619E-3</v>
      </c>
      <c r="W1286" s="17">
        <v>15.567879505862512</v>
      </c>
      <c r="X1286" s="17">
        <v>-9.6179199754435604E-2</v>
      </c>
      <c r="Y1286" s="17">
        <v>-0.99999999999999611</v>
      </c>
      <c r="Z1286" s="17">
        <v>-0.99999999999999611</v>
      </c>
      <c r="AA1286" s="17">
        <v>40.087583854154204</v>
      </c>
      <c r="AB1286" s="17">
        <v>0.22646263332931005</v>
      </c>
      <c r="AC1286" s="17">
        <v>-1.2124312710509797E-2</v>
      </c>
      <c r="AD1286" s="17">
        <v>0.27685908231115197</v>
      </c>
      <c r="AE1286" s="17">
        <v>24.559870146497616</v>
      </c>
      <c r="AF1286" s="17">
        <v>0.5</v>
      </c>
      <c r="AG1286" s="17">
        <v>-0.99999999999999611</v>
      </c>
      <c r="AH1286" s="17">
        <v>-0.99999999999999611</v>
      </c>
      <c r="AI1286" s="17">
        <v>0</v>
      </c>
      <c r="AJ1286" s="17">
        <v>-7.2333259218672619E-3</v>
      </c>
      <c r="AK1286" s="17">
        <v>0.28416673302292006</v>
      </c>
      <c r="AL1286" s="17">
        <v>0.18463211138880145</v>
      </c>
      <c r="AM1286" s="17">
        <v>-0.12608364066404545</v>
      </c>
      <c r="AN1286" s="17">
        <v>2.9955958147942212E-2</v>
      </c>
      <c r="AO1286" s="17">
        <v>-1.7312573514865359</v>
      </c>
      <c r="AP1286" s="17">
        <v>1.6720595106425622</v>
      </c>
      <c r="AQ1286" s="17">
        <v>15.593261583543056</v>
      </c>
      <c r="AR1286" s="17">
        <v>0.38962002227457226</v>
      </c>
      <c r="AS1286" s="17">
        <v>-9.5756165126426165E-2</v>
      </c>
      <c r="AT1286" s="17">
        <v>-0.99999999999999611</v>
      </c>
      <c r="AU1286" s="17">
        <v>-0.99999999999999611</v>
      </c>
      <c r="AV1286" s="17">
        <v>8.4272779955474608E-2</v>
      </c>
      <c r="AW1286" s="17">
        <v>46.921313154557318</v>
      </c>
      <c r="AX1286" s="17">
        <v>46.197980562370603</v>
      </c>
      <c r="AY1286" s="17">
        <v>1.9900177703195687E-2</v>
      </c>
      <c r="AZ1286" s="17">
        <v>3.0885558701230731</v>
      </c>
      <c r="BA1286" s="22">
        <v>1372.4212537809231</v>
      </c>
      <c r="CU1286" t="e">
        <v>#N/A</v>
      </c>
      <c r="CV1286" t="e">
        <v>#N/A</v>
      </c>
    </row>
    <row r="1287" spans="1:100" x14ac:dyDescent="0.25">
      <c r="A1287">
        <v>3402</v>
      </c>
      <c r="B1287" t="s">
        <v>1675</v>
      </c>
      <c r="C1287" s="22">
        <v>3</v>
      </c>
      <c r="D1287" s="17">
        <v>4.9016915780158836</v>
      </c>
      <c r="E1287" s="17">
        <v>6.9612247858207521E-2</v>
      </c>
      <c r="F1287" s="17">
        <v>-0.16646201044827269</v>
      </c>
      <c r="G1287" s="17">
        <v>-0.16646201044827269</v>
      </c>
      <c r="H1287" s="17">
        <v>0.39732247454231584</v>
      </c>
      <c r="I1287" s="17">
        <v>0</v>
      </c>
      <c r="J1287" s="17">
        <v>23.839348472538934</v>
      </c>
      <c r="K1287" s="17">
        <v>0.39732247454231584</v>
      </c>
      <c r="L1287" s="17">
        <v>-0.99999999999999745</v>
      </c>
      <c r="M1287" s="17">
        <v>-0.99999999999999745</v>
      </c>
      <c r="N1287" s="17">
        <v>7.9464494908463177</v>
      </c>
      <c r="O1287" s="17">
        <v>28.574578040106569</v>
      </c>
      <c r="P1287" s="17">
        <v>-0.19254370156190873</v>
      </c>
      <c r="Q1287" s="17">
        <v>1.8409127953963476</v>
      </c>
      <c r="R1287" s="17">
        <v>0.70270966555886349</v>
      </c>
      <c r="S1287" s="17">
        <v>0.33333333333333248</v>
      </c>
      <c r="T1287" s="17">
        <v>0.33333333333333248</v>
      </c>
      <c r="U1287" s="17">
        <v>0.28248549300463</v>
      </c>
      <c r="V1287" s="17">
        <v>0.1409746421740401</v>
      </c>
      <c r="W1287" s="17">
        <v>27.712173092120786</v>
      </c>
      <c r="X1287" s="17">
        <v>2.2451340171871079</v>
      </c>
      <c r="Y1287" s="17">
        <v>-0.99999999999999745</v>
      </c>
      <c r="Z1287" s="17">
        <v>-0.99999999999999745</v>
      </c>
      <c r="AA1287" s="17">
        <v>66.273005606142362</v>
      </c>
      <c r="AB1287" s="17">
        <v>0.13700790801845447</v>
      </c>
      <c r="AC1287" s="17">
        <v>0.43283175886333092</v>
      </c>
      <c r="AD1287" s="17">
        <v>0.18732279008746899</v>
      </c>
      <c r="AE1287" s="17">
        <v>37.858122848462713</v>
      </c>
      <c r="AF1287" s="17">
        <v>0.89473684210526316</v>
      </c>
      <c r="AG1287" s="17">
        <v>-0.99999999999999745</v>
      </c>
      <c r="AH1287" s="17">
        <v>-0.99999999999999745</v>
      </c>
      <c r="AI1287" s="17">
        <v>2.0683842097805639E-2</v>
      </c>
      <c r="AJ1287" s="17">
        <v>0.1409746421740401</v>
      </c>
      <c r="AK1287" s="17">
        <v>0.10757979045368829</v>
      </c>
      <c r="AL1287" s="17">
        <v>-9.6813291205016416E-2</v>
      </c>
      <c r="AM1287" s="17">
        <v>0.14977990502840577</v>
      </c>
      <c r="AN1287" s="17">
        <v>3.8038010831377728E-2</v>
      </c>
      <c r="AO1287" s="17">
        <v>4.2823965779785862</v>
      </c>
      <c r="AP1287" s="17">
        <v>0.46688381475936108</v>
      </c>
      <c r="AQ1287" s="17">
        <v>51.551521564659708</v>
      </c>
      <c r="AR1287" s="17">
        <v>1.0901268018453349</v>
      </c>
      <c r="AS1287" s="17">
        <v>2.6424564917294249</v>
      </c>
      <c r="AT1287" s="17">
        <v>-0.99999999999999745</v>
      </c>
      <c r="AU1287" s="17">
        <v>-0.99999999999999745</v>
      </c>
      <c r="AV1287" s="17">
        <v>0.53624765511059069</v>
      </c>
      <c r="AW1287" s="17">
        <v>95.314467461008306</v>
      </c>
      <c r="AX1287" s="17">
        <v>109.82560852036838</v>
      </c>
      <c r="AY1287" s="17">
        <v>0.28053090133444358</v>
      </c>
      <c r="AZ1287" s="17">
        <v>36.605252685434145</v>
      </c>
      <c r="BA1287" s="22">
        <v>1539.8104454042391</v>
      </c>
      <c r="CU1287" t="e">
        <v>#N/A</v>
      </c>
      <c r="CV1287" t="e">
        <v>#N/A</v>
      </c>
    </row>
    <row r="1288" spans="1:100" x14ac:dyDescent="0.25">
      <c r="A1288">
        <v>3405</v>
      </c>
      <c r="B1288" t="s">
        <v>1409</v>
      </c>
      <c r="C1288" s="22">
        <v>3</v>
      </c>
      <c r="D1288" s="17">
        <v>0.4231527757489727</v>
      </c>
      <c r="E1288" s="17">
        <v>0</v>
      </c>
      <c r="F1288" s="17">
        <v>5.8403209381381757E-2</v>
      </c>
      <c r="G1288" s="17">
        <v>5.8403209381381757E-2</v>
      </c>
      <c r="H1288" s="17">
        <v>9.5249264727732375E-2</v>
      </c>
      <c r="I1288" s="17">
        <v>0</v>
      </c>
      <c r="J1288" s="17">
        <v>5.7149558836639418</v>
      </c>
      <c r="K1288" s="17">
        <v>9.5249264727732375E-2</v>
      </c>
      <c r="L1288" s="17">
        <v>-0.99999999999999789</v>
      </c>
      <c r="M1288" s="17">
        <v>-0.99999999999999789</v>
      </c>
      <c r="N1288" s="17">
        <v>1.9049852945546482</v>
      </c>
      <c r="O1288" s="17">
        <v>6.1965118687942971</v>
      </c>
      <c r="P1288" s="17">
        <v>0.13555025109731986</v>
      </c>
      <c r="Q1288" s="17">
        <v>6.4286791407555981</v>
      </c>
      <c r="R1288" s="17">
        <v>2.1868469148620937</v>
      </c>
      <c r="S1288" s="17">
        <v>0.32583755582833451</v>
      </c>
      <c r="T1288" s="17">
        <v>0.3787309184629063</v>
      </c>
      <c r="U1288" s="17">
        <v>0.10172020164034301</v>
      </c>
      <c r="V1288" s="17">
        <v>0</v>
      </c>
      <c r="W1288" s="17">
        <v>28.441576448154056</v>
      </c>
      <c r="X1288" s="17">
        <v>1.0282772482889353</v>
      </c>
      <c r="Y1288" s="17">
        <v>-0.99999999999999789</v>
      </c>
      <c r="Z1288" s="17">
        <v>-0.99999999999999789</v>
      </c>
      <c r="AA1288" s="17">
        <v>48.692388322875956</v>
      </c>
      <c r="AB1288" s="17">
        <v>0.18096953504228785</v>
      </c>
      <c r="AC1288" s="17">
        <v>3.5205754478462414E-2</v>
      </c>
      <c r="AD1288" s="17">
        <v>0.14510400967644535</v>
      </c>
      <c r="AE1288" s="17">
        <v>18.063964959859785</v>
      </c>
      <c r="AF1288" s="17">
        <v>0.1</v>
      </c>
      <c r="AG1288" s="17">
        <v>-0.99999999999999789</v>
      </c>
      <c r="AH1288" s="17">
        <v>-0.99999999999999789</v>
      </c>
      <c r="AI1288" s="17">
        <v>8.8426333521530551E-2</v>
      </c>
      <c r="AJ1288" s="17">
        <v>0</v>
      </c>
      <c r="AK1288" s="17">
        <v>9.0654257604918076E-2</v>
      </c>
      <c r="AL1288" s="17">
        <v>-3.0274980858508743E-2</v>
      </c>
      <c r="AM1288" s="17">
        <v>9.8045566422772512E-3</v>
      </c>
      <c r="AN1288" s="17">
        <v>-0.2301521545557117</v>
      </c>
      <c r="AO1288" s="17">
        <v>0.69838520408152194</v>
      </c>
      <c r="AP1288" s="17">
        <v>-5.9051787681853369</v>
      </c>
      <c r="AQ1288" s="17">
        <v>34.156532331817999</v>
      </c>
      <c r="AR1288" s="17">
        <v>0.80628867593158315</v>
      </c>
      <c r="AS1288" s="17">
        <v>1.1235265130166674</v>
      </c>
      <c r="AT1288" s="17">
        <v>-0.99999999999999789</v>
      </c>
      <c r="AU1288" s="17">
        <v>-0.99999999999999789</v>
      </c>
      <c r="AV1288" s="17">
        <v>2.245250124243475</v>
      </c>
      <c r="AW1288" s="17">
        <v>48.983721423484923</v>
      </c>
      <c r="AX1288" s="17">
        <v>50.752248093915526</v>
      </c>
      <c r="AY1288" s="17">
        <v>9.3729431821441681E-2</v>
      </c>
      <c r="AZ1288" s="17">
        <v>-45.682754664457505</v>
      </c>
      <c r="BA1288" s="22">
        <v>1352.3775717450676</v>
      </c>
      <c r="CU1288" t="e">
        <v>#N/A</v>
      </c>
      <c r="CV1288" t="e">
        <v>#N/A</v>
      </c>
    </row>
    <row r="1289" spans="1:100" x14ac:dyDescent="0.25">
      <c r="A1289">
        <v>3407</v>
      </c>
      <c r="B1289" t="s">
        <v>1676</v>
      </c>
      <c r="C1289" s="22">
        <v>3</v>
      </c>
      <c r="D1289" s="17">
        <v>5.2044464494286347</v>
      </c>
      <c r="E1289" s="17">
        <v>-2.4623279054006957E-3</v>
      </c>
      <c r="F1289" s="17">
        <v>-0.32629050446864194</v>
      </c>
      <c r="G1289" s="17">
        <v>-0.32629050446864194</v>
      </c>
      <c r="H1289" s="17">
        <v>0.11813039410222692</v>
      </c>
      <c r="I1289" s="17">
        <v>0</v>
      </c>
      <c r="J1289" s="17">
        <v>7.087823646133609</v>
      </c>
      <c r="K1289" s="17">
        <v>0.11813039410222692</v>
      </c>
      <c r="L1289" s="17">
        <v>-0.99999999999999845</v>
      </c>
      <c r="M1289" s="17">
        <v>-0.99999999999999845</v>
      </c>
      <c r="N1289" s="17">
        <v>2.3626078820445362</v>
      </c>
      <c r="O1289" s="17">
        <v>11.965979591093596</v>
      </c>
      <c r="P1289" s="17">
        <v>-0.30148410097236089</v>
      </c>
      <c r="Q1289" s="17">
        <v>-6.3736905177792611</v>
      </c>
      <c r="R1289" s="17">
        <v>-2.2639342348386564</v>
      </c>
      <c r="S1289" s="17">
        <v>0.3333333333333332</v>
      </c>
      <c r="T1289" s="17">
        <v>0.33541236866360591</v>
      </c>
      <c r="U1289" s="17">
        <v>-7.0785714327656762E-2</v>
      </c>
      <c r="V1289" s="17">
        <v>-2.1107865342459033E-2</v>
      </c>
      <c r="W1289" s="17">
        <v>18.348869128983839</v>
      </c>
      <c r="X1289" s="17">
        <v>0.12061452354562413</v>
      </c>
      <c r="Y1289" s="17">
        <v>-0.99999999999999845</v>
      </c>
      <c r="Z1289" s="17">
        <v>-0.99999999999999845</v>
      </c>
      <c r="AA1289" s="17">
        <v>39.479031366275997</v>
      </c>
      <c r="AB1289" s="17">
        <v>-1.5323145011761991E-2</v>
      </c>
      <c r="AC1289" s="17">
        <v>0.26304419392064982</v>
      </c>
      <c r="AD1289" s="17">
        <v>0.22016088053372831</v>
      </c>
      <c r="AE1289" s="17">
        <v>23.394096472130819</v>
      </c>
      <c r="AF1289" s="17">
        <v>0.625</v>
      </c>
      <c r="AG1289" s="17">
        <v>-0.99999999999999845</v>
      </c>
      <c r="AH1289" s="17">
        <v>-0.99999999999999845</v>
      </c>
      <c r="AI1289" s="17">
        <v>-2.1340474441641326E-2</v>
      </c>
      <c r="AJ1289" s="17">
        <v>-2.1107865342459033E-2</v>
      </c>
      <c r="AK1289" s="17">
        <v>0.18029999951071041</v>
      </c>
      <c r="AL1289" s="17">
        <v>-8.9855000731326087E-2</v>
      </c>
      <c r="AM1289" s="17">
        <v>0.53656503034249714</v>
      </c>
      <c r="AN1289" s="17">
        <v>0.60725128384460036</v>
      </c>
      <c r="AO1289" s="17">
        <v>14.315625756115983</v>
      </c>
      <c r="AP1289" s="17">
        <v>14.732007092458375</v>
      </c>
      <c r="AQ1289" s="17">
        <v>25.436692775117486</v>
      </c>
      <c r="AR1289" s="17">
        <v>0.57685212232682304</v>
      </c>
      <c r="AS1289" s="17">
        <v>0.238744917647851</v>
      </c>
      <c r="AT1289" s="17">
        <v>-0.99999999999999845</v>
      </c>
      <c r="AU1289" s="17">
        <v>-0.99999999999999845</v>
      </c>
      <c r="AV1289" s="17">
        <v>-2.590224739307299</v>
      </c>
      <c r="AW1289" s="17">
        <v>66.17701804982795</v>
      </c>
      <c r="AX1289" s="17">
        <v>63.63942202674923</v>
      </c>
      <c r="AY1289" s="17">
        <v>0.31934653835751264</v>
      </c>
      <c r="AZ1289" s="17">
        <v>5.1011289067580563</v>
      </c>
      <c r="BA1289" s="22">
        <v>1406.6960721166859</v>
      </c>
      <c r="CU1289" t="e">
        <v>#N/A</v>
      </c>
      <c r="CV1289" t="e">
        <v>#N/A</v>
      </c>
    </row>
    <row r="1290" spans="1:100" x14ac:dyDescent="0.25">
      <c r="A1290">
        <v>3408</v>
      </c>
      <c r="B1290" t="s">
        <v>1677</v>
      </c>
      <c r="C1290" s="22">
        <v>3</v>
      </c>
      <c r="D1290" s="17">
        <v>4.4496270462979925</v>
      </c>
      <c r="E1290" s="17">
        <v>-1.1061264116038437E-2</v>
      </c>
      <c r="F1290" s="17">
        <v>0.3969303295328403</v>
      </c>
      <c r="G1290" s="17">
        <v>0.39324324149416084</v>
      </c>
      <c r="H1290" s="17">
        <v>0.1783237040969898</v>
      </c>
      <c r="I1290" s="17">
        <v>0</v>
      </c>
      <c r="J1290" s="17">
        <v>10.699422245819388</v>
      </c>
      <c r="K1290" s="17">
        <v>0.1783237040969898</v>
      </c>
      <c r="L1290" s="17">
        <v>-0.99999999999999789</v>
      </c>
      <c r="M1290" s="17">
        <v>-0.99999999999999789</v>
      </c>
      <c r="N1290" s="17">
        <v>3.5664740819397966</v>
      </c>
      <c r="O1290" s="17">
        <v>15.542292533611539</v>
      </c>
      <c r="P1290" s="17">
        <v>1.4618616606973498</v>
      </c>
      <c r="Q1290" s="17">
        <v>-1.2043916494817735</v>
      </c>
      <c r="R1290" s="17">
        <v>-0.21744076763827019</v>
      </c>
      <c r="S1290" s="17">
        <v>0.33333333333333276</v>
      </c>
      <c r="T1290" s="17">
        <v>0.374321994271267</v>
      </c>
      <c r="U1290" s="17">
        <v>0.32499434736531096</v>
      </c>
      <c r="V1290" s="17">
        <v>1.7587926701048869E-2</v>
      </c>
      <c r="W1290" s="17">
        <v>34.876555902958799</v>
      </c>
      <c r="X1290" s="17">
        <v>1.9723570634166954</v>
      </c>
      <c r="Y1290" s="17">
        <v>-0.99999999999999789</v>
      </c>
      <c r="Z1290" s="17">
        <v>-0.99999999999999789</v>
      </c>
      <c r="AA1290" s="17">
        <v>25.740510087394085</v>
      </c>
      <c r="AB1290" s="17">
        <v>7.5834614222028668E-2</v>
      </c>
      <c r="AC1290" s="17">
        <v>1.1000290776799239E-2</v>
      </c>
      <c r="AD1290" s="17">
        <v>-0.26520700595735669</v>
      </c>
      <c r="AE1290" s="17">
        <v>-8.9186050479264321</v>
      </c>
      <c r="AF1290" s="17">
        <v>0.25</v>
      </c>
      <c r="AG1290" s="17">
        <v>-0.99999999999999789</v>
      </c>
      <c r="AH1290" s="17">
        <v>-0.99999999999999789</v>
      </c>
      <c r="AI1290" s="17">
        <v>-5.8735433200917744E-2</v>
      </c>
      <c r="AJ1290" s="17">
        <v>1.7587926701048869E-2</v>
      </c>
      <c r="AK1290" s="17">
        <v>0.13377739015746734</v>
      </c>
      <c r="AL1290" s="17">
        <v>-4.4378512048849204E-2</v>
      </c>
      <c r="AM1290" s="17">
        <v>-0.29138630040248148</v>
      </c>
      <c r="AN1290" s="17">
        <v>0.41567661484504487</v>
      </c>
      <c r="AO1290" s="17">
        <v>-6.615770559274698</v>
      </c>
      <c r="AP1290" s="17">
        <v>10.170022810881878</v>
      </c>
      <c r="AQ1290" s="17">
        <v>45.575978148778162</v>
      </c>
      <c r="AR1290" s="17">
        <v>1.0502376016709594</v>
      </c>
      <c r="AS1290" s="17">
        <v>2.1506807675136841</v>
      </c>
      <c r="AT1290" s="17">
        <v>-0.99999999999999789</v>
      </c>
      <c r="AU1290" s="17">
        <v>-0.99999999999999789</v>
      </c>
      <c r="AV1290" s="17">
        <v>0.17580247385589098</v>
      </c>
      <c r="AW1290" s="17">
        <v>51.452825431887518</v>
      </c>
      <c r="AX1290" s="17">
        <v>52.036909437974039</v>
      </c>
      <c r="AY1290" s="17">
        <v>0.23800101129011592</v>
      </c>
      <c r="AZ1290" s="17">
        <v>-4.6491754386849937</v>
      </c>
      <c r="BA1290" s="22">
        <v>1464.3393966831275</v>
      </c>
      <c r="CU1290" t="e">
        <v>#N/A</v>
      </c>
      <c r="CV1290" t="e">
        <v>#N/A</v>
      </c>
    </row>
    <row r="1291" spans="1:100" x14ac:dyDescent="0.25">
      <c r="A1291">
        <v>3410</v>
      </c>
      <c r="B1291" t="s">
        <v>1678</v>
      </c>
      <c r="C1291" s="22">
        <v>3</v>
      </c>
      <c r="D1291" s="17">
        <v>3.3517222922119045</v>
      </c>
      <c r="E1291" s="17">
        <v>-0.303534904902584</v>
      </c>
      <c r="F1291" s="17">
        <v>0.59800516636849577</v>
      </c>
      <c r="G1291" s="17">
        <v>0.51106790228992272</v>
      </c>
      <c r="H1291" s="17">
        <v>0.25701606710024127</v>
      </c>
      <c r="I1291" s="17">
        <v>0</v>
      </c>
      <c r="J1291" s="17">
        <v>15.42096402601447</v>
      </c>
      <c r="K1291" s="17">
        <v>0.25701606710024127</v>
      </c>
      <c r="L1291" s="17">
        <v>-0.99999999999999756</v>
      </c>
      <c r="M1291" s="17">
        <v>-0.99999999999999756</v>
      </c>
      <c r="N1291" s="17">
        <v>5.1403213420048282</v>
      </c>
      <c r="O1291" s="17">
        <v>19.2837542205163</v>
      </c>
      <c r="P1291" s="17">
        <v>0.26952299895059917</v>
      </c>
      <c r="Q1291" s="17">
        <v>3.5424549751473831</v>
      </c>
      <c r="R1291" s="17">
        <v>1.2631889414920174</v>
      </c>
      <c r="S1291" s="17">
        <v>0.33333333333333248</v>
      </c>
      <c r="T1291" s="17">
        <v>0.40709689574260544</v>
      </c>
      <c r="U1291" s="17">
        <v>-0.24297563304610298</v>
      </c>
      <c r="V1291" s="17">
        <v>-2.4360770622968375E-2</v>
      </c>
      <c r="W1291" s="17">
        <v>8.6431103322650049</v>
      </c>
      <c r="X1291" s="17">
        <v>-0.56088943153725346</v>
      </c>
      <c r="Y1291" s="17">
        <v>-0.99999999999999756</v>
      </c>
      <c r="Z1291" s="17">
        <v>-0.99999999999999756</v>
      </c>
      <c r="AA1291" s="17">
        <v>12.735728237197037</v>
      </c>
      <c r="AB1291" s="17">
        <v>-7.1821161074235418E-2</v>
      </c>
      <c r="AC1291" s="17">
        <v>0.11196355637115843</v>
      </c>
      <c r="AD1291" s="17">
        <v>1.6446183971877328E-2</v>
      </c>
      <c r="AE1291" s="17">
        <v>2.8294289634400185</v>
      </c>
      <c r="AF1291" s="17">
        <v>0.18181818181818182</v>
      </c>
      <c r="AG1291" s="17">
        <v>-0.99999999999999756</v>
      </c>
      <c r="AH1291" s="17">
        <v>-0.99999999999999756</v>
      </c>
      <c r="AI1291" s="17">
        <v>0</v>
      </c>
      <c r="AJ1291" s="17">
        <v>-2.4360770622968375E-2</v>
      </c>
      <c r="AK1291" s="17">
        <v>0.21522332513880671</v>
      </c>
      <c r="AL1291" s="17">
        <v>5.7177713370025897E-2</v>
      </c>
      <c r="AM1291" s="17">
        <v>0.19480844578998299</v>
      </c>
      <c r="AN1291" s="17">
        <v>0.1827968886006138</v>
      </c>
      <c r="AO1291" s="17">
        <v>5.9463277704436068</v>
      </c>
      <c r="AP1291" s="17">
        <v>4.8558107818654772</v>
      </c>
      <c r="AQ1291" s="17">
        <v>24.064074358279488</v>
      </c>
      <c r="AR1291" s="17">
        <v>0.47309382540686618</v>
      </c>
      <c r="AS1291" s="17">
        <v>-0.30387336443701174</v>
      </c>
      <c r="AT1291" s="17">
        <v>-0.99999999999999756</v>
      </c>
      <c r="AU1291" s="17">
        <v>-0.99999999999999756</v>
      </c>
      <c r="AV1291" s="17">
        <v>1.7742568437819397</v>
      </c>
      <c r="AW1291" s="17">
        <v>36.875293239578809</v>
      </c>
      <c r="AX1291" s="17">
        <v>34.439216177281963</v>
      </c>
      <c r="AY1291" s="17">
        <v>0.139808733459235</v>
      </c>
      <c r="AZ1291" s="17">
        <v>-16.139445526506186</v>
      </c>
      <c r="BA1291" s="22">
        <v>1379.0573699865583</v>
      </c>
      <c r="CU1291" t="e">
        <v>#N/A</v>
      </c>
      <c r="CV1291" t="e">
        <v>#N/A</v>
      </c>
    </row>
    <row r="1292" spans="1:100" x14ac:dyDescent="0.25">
      <c r="A1292">
        <v>3414</v>
      </c>
      <c r="B1292" t="s">
        <v>1679</v>
      </c>
      <c r="C1292" s="22">
        <v>3</v>
      </c>
      <c r="D1292" s="17">
        <v>3.8715233885432792</v>
      </c>
      <c r="E1292" s="17">
        <v>-9.2072892305299581E-2</v>
      </c>
      <c r="F1292" s="17">
        <v>-0.3964745287109222</v>
      </c>
      <c r="G1292" s="17">
        <v>-0.41611727692075257</v>
      </c>
      <c r="H1292" s="17">
        <v>0.31939775514053242</v>
      </c>
      <c r="I1292" s="17">
        <v>-1.1220867142671037E-2</v>
      </c>
      <c r="J1292" s="17">
        <v>18.490613279871685</v>
      </c>
      <c r="K1292" s="17">
        <v>0.30817688799786142</v>
      </c>
      <c r="L1292" s="17">
        <v>-0.99999999999999989</v>
      </c>
      <c r="M1292" s="17">
        <v>-0.99999999999999989</v>
      </c>
      <c r="N1292" s="17">
        <v>6.1635377599572241</v>
      </c>
      <c r="O1292" s="17">
        <v>21.946019391494207</v>
      </c>
      <c r="P1292" s="17">
        <v>8.5914923266128027E-2</v>
      </c>
      <c r="Q1292" s="17">
        <v>1.3613345762271796</v>
      </c>
      <c r="R1292" s="17">
        <v>0.40361693798520737</v>
      </c>
      <c r="S1292" s="17">
        <v>0.33333333333333326</v>
      </c>
      <c r="T1292" s="17">
        <v>0.33333333333333326</v>
      </c>
      <c r="U1292" s="17">
        <v>0.34603748308336901</v>
      </c>
      <c r="V1292" s="17">
        <v>-0.15728518733633087</v>
      </c>
      <c r="W1292" s="17">
        <v>21.88968297663374</v>
      </c>
      <c r="X1292" s="17">
        <v>0.79892858698429614</v>
      </c>
      <c r="Y1292" s="17">
        <v>-0.99999999999999989</v>
      </c>
      <c r="Z1292" s="17">
        <v>-0.99999999999999989</v>
      </c>
      <c r="AA1292" s="17">
        <v>63.719574987166482</v>
      </c>
      <c r="AB1292" s="17">
        <v>0.35060510455335736</v>
      </c>
      <c r="AC1292" s="17">
        <v>0.21483710705105127</v>
      </c>
      <c r="AD1292" s="17">
        <v>0.26308328984654278</v>
      </c>
      <c r="AE1292" s="17">
        <v>41.426275072547561</v>
      </c>
      <c r="AF1292" s="17">
        <v>1</v>
      </c>
      <c r="AG1292" s="17">
        <v>-0.99999999999999989</v>
      </c>
      <c r="AH1292" s="17">
        <v>-0.99999999999999989</v>
      </c>
      <c r="AI1292" s="17">
        <v>8.6211512320939288E-4</v>
      </c>
      <c r="AJ1292" s="17">
        <v>-0.15728518733633087</v>
      </c>
      <c r="AK1292" s="17">
        <v>-8.1005403608170268E-2</v>
      </c>
      <c r="AL1292" s="17">
        <v>0.22325110163265471</v>
      </c>
      <c r="AM1292" s="17">
        <v>0.10466351516920205</v>
      </c>
      <c r="AN1292" s="17">
        <v>1.9701905631221282E-2</v>
      </c>
      <c r="AO1292" s="17">
        <v>2.2115608611892004</v>
      </c>
      <c r="AP1292" s="17">
        <v>1.6088031489438057</v>
      </c>
      <c r="AQ1292" s="17">
        <v>40.380296256505424</v>
      </c>
      <c r="AR1292" s="17">
        <v>0.85541896241370441</v>
      </c>
      <c r="AS1292" s="17">
        <v>1.1071054749821581</v>
      </c>
      <c r="AT1292" s="17">
        <v>-0.99999999999999989</v>
      </c>
      <c r="AU1292" s="17">
        <v>-0.99999999999999989</v>
      </c>
      <c r="AV1292" s="17">
        <v>-1.2500338935544928E-2</v>
      </c>
      <c r="AW1292" s="17">
        <v>87.274397527604549</v>
      </c>
      <c r="AX1292" s="17">
        <v>71.563121096435651</v>
      </c>
      <c r="AY1292" s="17">
        <v>-5.9900572142316318E-2</v>
      </c>
      <c r="AZ1292" s="17">
        <v>-22.923353509037884</v>
      </c>
      <c r="BA1292" s="22">
        <v>1501.7869159682568</v>
      </c>
      <c r="CU1292" t="e">
        <v>#N/A</v>
      </c>
      <c r="CV1292" t="e">
        <v>#N/A</v>
      </c>
    </row>
    <row r="1293" spans="1:100" x14ac:dyDescent="0.25">
      <c r="A1293">
        <v>3417</v>
      </c>
      <c r="B1293" t="s">
        <v>1680</v>
      </c>
      <c r="C1293" s="22">
        <v>3</v>
      </c>
      <c r="D1293" s="17">
        <v>1.4238790729006869</v>
      </c>
      <c r="E1293" s="17">
        <v>0</v>
      </c>
      <c r="F1293" s="17">
        <v>0.28695430857299203</v>
      </c>
      <c r="G1293" s="17">
        <v>0.28695430857299203</v>
      </c>
      <c r="H1293" s="17">
        <v>-0.27649259606393078</v>
      </c>
      <c r="I1293" s="17">
        <v>0</v>
      </c>
      <c r="J1293" s="17">
        <v>-16.589555763835847</v>
      </c>
      <c r="K1293" s="17">
        <v>-0.27649259606393078</v>
      </c>
      <c r="L1293" s="17">
        <v>-1.0000000000000016</v>
      </c>
      <c r="M1293" s="17">
        <v>-1.0000000000000016</v>
      </c>
      <c r="N1293" s="17">
        <v>-5.529851921278615</v>
      </c>
      <c r="O1293" s="17">
        <v>-14.878722382362163</v>
      </c>
      <c r="P1293" s="17">
        <v>0.1169115977655027</v>
      </c>
      <c r="Q1293" s="17">
        <v>-2.1493621834473287E-3</v>
      </c>
      <c r="R1293" s="17">
        <v>9.0997076519126439E-3</v>
      </c>
      <c r="S1293" s="17">
        <v>0.3333333333333337</v>
      </c>
      <c r="T1293" s="17">
        <v>0.24461932385312007</v>
      </c>
      <c r="U1293" s="17">
        <v>0.1263519823237591</v>
      </c>
      <c r="V1293" s="17">
        <v>-5.0059787727317923E-2</v>
      </c>
      <c r="W1293" s="17">
        <v>37.229497913873033</v>
      </c>
      <c r="X1293" s="17">
        <v>0.95241836890967124</v>
      </c>
      <c r="Y1293" s="17">
        <v>-1.0000000000000016</v>
      </c>
      <c r="Z1293" s="17">
        <v>-1.0000000000000016</v>
      </c>
      <c r="AA1293" s="17">
        <v>38.388970312318776</v>
      </c>
      <c r="AB1293" s="17">
        <v>-8.4655173602276271E-2</v>
      </c>
      <c r="AC1293" s="17">
        <v>-7.9044892424953384E-2</v>
      </c>
      <c r="AD1293" s="17">
        <v>0.18670751984310605</v>
      </c>
      <c r="AE1293" s="17">
        <v>1.1503726907938261</v>
      </c>
      <c r="AF1293" s="17">
        <v>0.18181818181818182</v>
      </c>
      <c r="AG1293" s="17">
        <v>-1.0000000000000016</v>
      </c>
      <c r="AH1293" s="17">
        <v>-1.0000000000000016</v>
      </c>
      <c r="AI1293" s="17">
        <v>0</v>
      </c>
      <c r="AJ1293" s="17">
        <v>-5.0059787727317923E-2</v>
      </c>
      <c r="AK1293" s="17">
        <v>-0.11646357662535603</v>
      </c>
      <c r="AL1293" s="17">
        <v>0.17954448628176176</v>
      </c>
      <c r="AM1293" s="17">
        <v>0.70625991286390388</v>
      </c>
      <c r="AN1293" s="17">
        <v>0.35624033003942573</v>
      </c>
      <c r="AO1293" s="17">
        <v>17.074179938470813</v>
      </c>
      <c r="AP1293" s="17">
        <v>9.8037306823944501</v>
      </c>
      <c r="AQ1293" s="17">
        <v>20.639942150037186</v>
      </c>
      <c r="AR1293" s="17">
        <v>0.65424485178289593</v>
      </c>
      <c r="AS1293" s="17">
        <v>0.67592577284574085</v>
      </c>
      <c r="AT1293" s="17">
        <v>-1.0000000000000016</v>
      </c>
      <c r="AU1293" s="17">
        <v>-1.0000000000000016</v>
      </c>
      <c r="AV1293" s="17">
        <v>0.29605401622490474</v>
      </c>
      <c r="AW1293" s="17">
        <v>33.313978612351065</v>
      </c>
      <c r="AX1293" s="17">
        <v>28.307999839619278</v>
      </c>
      <c r="AY1293" s="17">
        <v>-0.14029169716459958</v>
      </c>
      <c r="AZ1293" s="17">
        <v>-55.401409295320427</v>
      </c>
      <c r="BA1293" s="22">
        <v>1340.8924924252792</v>
      </c>
      <c r="CU1293" t="e">
        <v>#N/A</v>
      </c>
      <c r="CV1293" t="e">
        <v>#N/A</v>
      </c>
    </row>
    <row r="1294" spans="1:100" x14ac:dyDescent="0.25">
      <c r="A1294">
        <v>3418</v>
      </c>
      <c r="B1294" t="s">
        <v>1681</v>
      </c>
      <c r="C1294" s="22">
        <v>3</v>
      </c>
      <c r="D1294" s="17">
        <v>5.1456277640029207</v>
      </c>
      <c r="E1294" s="17">
        <v>-0.13614735570111597</v>
      </c>
      <c r="F1294" s="17">
        <v>0.22094727021268901</v>
      </c>
      <c r="G1294" s="17">
        <v>0.19587559922859843</v>
      </c>
      <c r="H1294" s="17">
        <v>0.26387881035774674</v>
      </c>
      <c r="I1294" s="17">
        <v>0</v>
      </c>
      <c r="J1294" s="17">
        <v>15.83272862146481</v>
      </c>
      <c r="K1294" s="17">
        <v>0.26387881035774674</v>
      </c>
      <c r="L1294" s="17">
        <v>-1.0000000000000002</v>
      </c>
      <c r="M1294" s="17">
        <v>-1.0000000000000002</v>
      </c>
      <c r="N1294" s="17">
        <v>5.2775762071549375</v>
      </c>
      <c r="O1294" s="17">
        <v>21.174231984696323</v>
      </c>
      <c r="P1294" s="17">
        <v>0.52837540689721429</v>
      </c>
      <c r="Q1294" s="17">
        <v>-1.0487349544597551</v>
      </c>
      <c r="R1294" s="17">
        <v>-0.33852134776945636</v>
      </c>
      <c r="S1294" s="17">
        <v>0.33333333333333348</v>
      </c>
      <c r="T1294" s="17">
        <v>0.33333333333333348</v>
      </c>
      <c r="U1294" s="17">
        <v>0.41949844560327826</v>
      </c>
      <c r="V1294" s="17">
        <v>7.5837312846371283E-2</v>
      </c>
      <c r="W1294" s="17">
        <v>35.924944590342783</v>
      </c>
      <c r="X1294" s="17">
        <v>2.5358055158002624</v>
      </c>
      <c r="Y1294" s="17">
        <v>-1.0000000000000002</v>
      </c>
      <c r="Z1294" s="17">
        <v>-1.0000000000000002</v>
      </c>
      <c r="AA1294" s="17">
        <v>86.826229077207387</v>
      </c>
      <c r="AB1294" s="17">
        <v>0.42739142017248677</v>
      </c>
      <c r="AC1294" s="17">
        <v>0.30445721213796562</v>
      </c>
      <c r="AD1294" s="17">
        <v>0.29294748438222956</v>
      </c>
      <c r="AE1294" s="17">
        <v>51.23980583463409</v>
      </c>
      <c r="AF1294" s="17">
        <v>1</v>
      </c>
      <c r="AG1294" s="17">
        <v>-1.0000000000000002</v>
      </c>
      <c r="AH1294" s="17">
        <v>-1.0000000000000002</v>
      </c>
      <c r="AI1294" s="17">
        <v>-4.9333843146795099E-2</v>
      </c>
      <c r="AJ1294" s="17">
        <v>7.5837312846371283E-2</v>
      </c>
      <c r="AK1294" s="17">
        <v>-9.2415924290865661E-2</v>
      </c>
      <c r="AL1294" s="17">
        <v>1.0915041268994213E-2</v>
      </c>
      <c r="AM1294" s="17">
        <v>2.6773231613369072E-2</v>
      </c>
      <c r="AN1294" s="17">
        <v>0.28429468304103633</v>
      </c>
      <c r="AO1294" s="17">
        <v>0.20725116887989714</v>
      </c>
      <c r="AP1294" s="17">
        <v>7.1619422823708767</v>
      </c>
      <c r="AQ1294" s="17">
        <v>51.757673211807571</v>
      </c>
      <c r="AR1294" s="17">
        <v>1.1620024251163155</v>
      </c>
      <c r="AS1294" s="17">
        <v>2.7996843261580087</v>
      </c>
      <c r="AT1294" s="17">
        <v>-1.0000000000000002</v>
      </c>
      <c r="AU1294" s="17">
        <v>-1.0000000000000002</v>
      </c>
      <c r="AV1294" s="17">
        <v>-0.14264574854085896</v>
      </c>
      <c r="AW1294" s="17">
        <v>115.16240334427462</v>
      </c>
      <c r="AX1294" s="17">
        <v>121.7594577659759</v>
      </c>
      <c r="AY1294" s="17">
        <v>0.18425864834234298</v>
      </c>
      <c r="AZ1294" s="17">
        <v>25.028312567501903</v>
      </c>
      <c r="BA1294" s="22">
        <v>1535.6824081440784</v>
      </c>
      <c r="CU1294" t="e">
        <v>#N/A</v>
      </c>
      <c r="CV1294" t="e">
        <v>#N/A</v>
      </c>
    </row>
    <row r="1295" spans="1:100" x14ac:dyDescent="0.25">
      <c r="A1295">
        <v>3419</v>
      </c>
      <c r="B1295" t="s">
        <v>1682</v>
      </c>
      <c r="C1295" s="22">
        <v>3</v>
      </c>
      <c r="D1295" s="17">
        <v>3.8835738632878734</v>
      </c>
      <c r="E1295" s="17">
        <v>1.5488948022814841E-2</v>
      </c>
      <c r="F1295" s="17">
        <v>0.52059168234030861</v>
      </c>
      <c r="G1295" s="17">
        <v>0.52059168234030861</v>
      </c>
      <c r="H1295" s="17">
        <v>0.57626468618401017</v>
      </c>
      <c r="I1295" s="17">
        <v>0</v>
      </c>
      <c r="J1295" s="17">
        <v>34.575881171040585</v>
      </c>
      <c r="K1295" s="17">
        <v>0.57626468618401017</v>
      </c>
      <c r="L1295" s="17">
        <v>-1.0000000000000009</v>
      </c>
      <c r="M1295" s="17">
        <v>-1.0000000000000009</v>
      </c>
      <c r="N1295" s="17">
        <v>11.525293723680198</v>
      </c>
      <c r="O1295" s="17">
        <v>38.98004671666876</v>
      </c>
      <c r="P1295" s="17">
        <v>-0.11740180937328526</v>
      </c>
      <c r="Q1295" s="17">
        <v>1.2965600714695971</v>
      </c>
      <c r="R1295" s="17">
        <v>0.429219311827859</v>
      </c>
      <c r="S1295" s="17">
        <v>0.33333333333333343</v>
      </c>
      <c r="T1295" s="17">
        <v>0.39340258007202888</v>
      </c>
      <c r="U1295" s="17">
        <v>0.78875960056481165</v>
      </c>
      <c r="V1295" s="17">
        <v>-3.2953951103661075E-2</v>
      </c>
      <c r="W1295" s="17">
        <v>36.251075067300121</v>
      </c>
      <c r="X1295" s="17">
        <v>3.149031728574867</v>
      </c>
      <c r="Y1295" s="17">
        <v>-1.0000000000000009</v>
      </c>
      <c r="Z1295" s="17">
        <v>-1.0000000000000009</v>
      </c>
      <c r="AA1295" s="17">
        <v>82.815844289141097</v>
      </c>
      <c r="AB1295" s="17">
        <v>0.45412834063486496</v>
      </c>
      <c r="AC1295" s="17">
        <v>0.32832647219744632</v>
      </c>
      <c r="AD1295" s="17">
        <v>0.14025618536795106</v>
      </c>
      <c r="AE1295" s="17">
        <v>46.135549910013118</v>
      </c>
      <c r="AF1295" s="17">
        <v>0.94117647058823528</v>
      </c>
      <c r="AG1295" s="17">
        <v>-1.0000000000000009</v>
      </c>
      <c r="AH1295" s="17">
        <v>-1.0000000000000009</v>
      </c>
      <c r="AI1295" s="17">
        <v>6.815483853663229E-2</v>
      </c>
      <c r="AJ1295" s="17">
        <v>-3.2953951103661075E-2</v>
      </c>
      <c r="AK1295" s="17">
        <v>0.10329439027361992</v>
      </c>
      <c r="AL1295" s="17">
        <v>0.73552421666877887</v>
      </c>
      <c r="AM1295" s="17">
        <v>0.13923609001799311</v>
      </c>
      <c r="AN1295" s="17">
        <v>0.3341414554480196</v>
      </c>
      <c r="AO1295" s="17">
        <v>3.9973742018179297</v>
      </c>
      <c r="AP1295" s="17">
        <v>12.031157469544382</v>
      </c>
      <c r="AQ1295" s="17">
        <v>70.826956238340671</v>
      </c>
      <c r="AR1295" s="17">
        <v>1.4825415628665131</v>
      </c>
      <c r="AS1295" s="17">
        <v>3.7252964147588745</v>
      </c>
      <c r="AT1295" s="17">
        <v>-1.0000000000000009</v>
      </c>
      <c r="AU1295" s="17">
        <v>-1.0000000000000009</v>
      </c>
      <c r="AV1295" s="17">
        <v>0.94981099416816794</v>
      </c>
      <c r="AW1295" s="17">
        <v>133.82704847535425</v>
      </c>
      <c r="AX1295" s="17">
        <v>131.89475013572076</v>
      </c>
      <c r="AY1295" s="17">
        <v>0.55236421373313416</v>
      </c>
      <c r="AZ1295" s="17">
        <v>79.92712067352889</v>
      </c>
      <c r="BA1295" s="22">
        <v>1654.5424801985437</v>
      </c>
      <c r="CU1295" t="e">
        <v>#N/A</v>
      </c>
      <c r="CV1295" t="e">
        <v>#N/A</v>
      </c>
    </row>
    <row r="1296" spans="1:100" x14ac:dyDescent="0.25">
      <c r="A1296">
        <v>3451</v>
      </c>
      <c r="B1296" t="s">
        <v>1683</v>
      </c>
      <c r="C1296" s="22">
        <v>3</v>
      </c>
      <c r="D1296" s="17">
        <v>5.0109367609803854</v>
      </c>
      <c r="E1296" s="17">
        <v>-0.2048199731773582</v>
      </c>
      <c r="F1296" s="17">
        <v>-0.58587742817750532</v>
      </c>
      <c r="G1296" s="17">
        <v>-0.64949118251847371</v>
      </c>
      <c r="H1296" s="17">
        <v>8.6132830201725574E-2</v>
      </c>
      <c r="I1296" s="17">
        <v>0</v>
      </c>
      <c r="J1296" s="17">
        <v>5.1679698121035349</v>
      </c>
      <c r="K1296" s="17">
        <v>8.6132830201725574E-2</v>
      </c>
      <c r="L1296" s="17">
        <v>-0.99999999999999956</v>
      </c>
      <c r="M1296" s="17">
        <v>-0.99999999999999956</v>
      </c>
      <c r="N1296" s="17">
        <v>1.7226566040345115</v>
      </c>
      <c r="O1296" s="17">
        <v>9.5294153905654486</v>
      </c>
      <c r="P1296" s="17">
        <v>2.4642259735180555E-2</v>
      </c>
      <c r="Q1296" s="17">
        <v>0.65974920268663573</v>
      </c>
      <c r="R1296" s="17">
        <v>0.171085263838991</v>
      </c>
      <c r="S1296" s="17">
        <v>0.32892274157694135</v>
      </c>
      <c r="T1296" s="17">
        <v>0.24546212731166786</v>
      </c>
      <c r="U1296" s="17">
        <v>0.2089041120150737</v>
      </c>
      <c r="V1296" s="17">
        <v>-2.9632995544265402E-2</v>
      </c>
      <c r="W1296" s="17">
        <v>26.700926206307678</v>
      </c>
      <c r="X1296" s="17">
        <v>1.0582522547013473</v>
      </c>
      <c r="Y1296" s="17">
        <v>-0.99999999999999956</v>
      </c>
      <c r="Z1296" s="17">
        <v>-0.99999999999999956</v>
      </c>
      <c r="AA1296" s="17">
        <v>31.381513976455079</v>
      </c>
      <c r="AB1296" s="17">
        <v>9.0428509997629553E-2</v>
      </c>
      <c r="AC1296" s="17">
        <v>-0.17350843887845971</v>
      </c>
      <c r="AD1296" s="17">
        <v>0.17326997900699817</v>
      </c>
      <c r="AE1296" s="17">
        <v>4.5095025063083964</v>
      </c>
      <c r="AF1296" s="17">
        <v>0.25</v>
      </c>
      <c r="AG1296" s="17">
        <v>-0.99999999999999956</v>
      </c>
      <c r="AH1296" s="17">
        <v>-0.99999999999999956</v>
      </c>
      <c r="AI1296" s="17">
        <v>4.4807121852348898E-2</v>
      </c>
      <c r="AJ1296" s="17">
        <v>-2.9632995544265402E-2</v>
      </c>
      <c r="AK1296" s="17">
        <v>0.11834078239618431</v>
      </c>
      <c r="AL1296" s="17">
        <v>-9.7832619672408278E-2</v>
      </c>
      <c r="AM1296" s="17">
        <v>0.19798309070078959</v>
      </c>
      <c r="AN1296" s="17">
        <v>-5.1705114804843216E-2</v>
      </c>
      <c r="AO1296" s="17">
        <v>5.541281179500662</v>
      </c>
      <c r="AP1296" s="17">
        <v>-1.7817909684831219</v>
      </c>
      <c r="AQ1296" s="17">
        <v>31.86889601841121</v>
      </c>
      <c r="AR1296" s="17">
        <v>0.75365598535941802</v>
      </c>
      <c r="AS1296" s="17">
        <v>1.1443850849030734</v>
      </c>
      <c r="AT1296" s="17">
        <v>-0.99999999999999956</v>
      </c>
      <c r="AU1296" s="17">
        <v>-0.99999999999999956</v>
      </c>
      <c r="AV1296" s="17">
        <v>-0.47840591867948168</v>
      </c>
      <c r="AW1296" s="17">
        <v>39.129138398537378</v>
      </c>
      <c r="AX1296" s="17">
        <v>37.061981281157827</v>
      </c>
      <c r="AY1296" s="17">
        <v>7.5562280567426546E-2</v>
      </c>
      <c r="AZ1296" s="17">
        <v>-56.110306354155576</v>
      </c>
      <c r="BA1296" s="22">
        <v>1316.1594145800968</v>
      </c>
      <c r="CU1296" t="e">
        <v>#N/A</v>
      </c>
      <c r="CV1296" t="e">
        <v>#N/A</v>
      </c>
    </row>
    <row r="1297" spans="1:100" x14ac:dyDescent="0.25">
      <c r="A1297">
        <v>3452</v>
      </c>
      <c r="B1297" t="s">
        <v>1684</v>
      </c>
      <c r="C1297" s="22">
        <v>3</v>
      </c>
      <c r="D1297" s="17">
        <v>4.477462394124152</v>
      </c>
      <c r="E1297" s="17">
        <v>1.9296957962872348E-2</v>
      </c>
      <c r="F1297" s="17">
        <v>4.2713108779142974</v>
      </c>
      <c r="G1297" s="17">
        <v>4.28064562744302</v>
      </c>
      <c r="H1297" s="17">
        <v>0.47453762734574939</v>
      </c>
      <c r="I1297" s="17">
        <v>0</v>
      </c>
      <c r="J1297" s="17">
        <v>28.472257640744978</v>
      </c>
      <c r="K1297" s="17">
        <v>0.47453762734574939</v>
      </c>
      <c r="L1297" s="17">
        <v>-1.0000000000000007</v>
      </c>
      <c r="M1297" s="17">
        <v>-1.0000000000000007</v>
      </c>
      <c r="N1297" s="17">
        <v>9.4907525469149938</v>
      </c>
      <c r="O1297" s="17">
        <v>37.230365662312138</v>
      </c>
      <c r="P1297" s="17">
        <v>5.2832806940498023E-2</v>
      </c>
      <c r="Q1297" s="17">
        <v>2.628151807032117</v>
      </c>
      <c r="R1297" s="17">
        <v>0.87977307985020525</v>
      </c>
      <c r="S1297" s="17">
        <v>0.33333333333333359</v>
      </c>
      <c r="T1297" s="17">
        <v>0.33333333333333359</v>
      </c>
      <c r="U1297" s="17">
        <v>0.32831474755083434</v>
      </c>
      <c r="V1297" s="17">
        <v>0.41819135003485247</v>
      </c>
      <c r="W1297" s="17">
        <v>37.545405476264172</v>
      </c>
      <c r="X1297" s="17">
        <v>4.0145361297333686</v>
      </c>
      <c r="Y1297" s="17">
        <v>-1.0000000000000007</v>
      </c>
      <c r="Z1297" s="17">
        <v>-1.0000000000000007</v>
      </c>
      <c r="AA1297" s="17">
        <v>88.630708141522945</v>
      </c>
      <c r="AB1297" s="17">
        <v>0.3961351016611584</v>
      </c>
      <c r="AC1297" s="17">
        <v>0.21674216983572203</v>
      </c>
      <c r="AD1297" s="17">
        <v>0.39123332021129148</v>
      </c>
      <c r="AE1297" s="17">
        <v>50.205529585408591</v>
      </c>
      <c r="AF1297" s="17">
        <v>0.9285714285714286</v>
      </c>
      <c r="AG1297" s="17">
        <v>-1.0000000000000007</v>
      </c>
      <c r="AH1297" s="17">
        <v>-1.0000000000000007</v>
      </c>
      <c r="AI1297" s="17">
        <v>6.380459244591756E-2</v>
      </c>
      <c r="AJ1297" s="17">
        <v>0.41819135003485247</v>
      </c>
      <c r="AK1297" s="17">
        <v>-0.12092814018681047</v>
      </c>
      <c r="AL1297" s="17">
        <v>0.20002574577693963</v>
      </c>
      <c r="AM1297" s="17">
        <v>-1.1563484776159828E-2</v>
      </c>
      <c r="AN1297" s="17">
        <v>3.7588431244819732E-2</v>
      </c>
      <c r="AO1297" s="17">
        <v>-0.89372782033804765</v>
      </c>
      <c r="AP1297" s="17">
        <v>1.9398395100051915</v>
      </c>
      <c r="AQ1297" s="17">
        <v>66.017663117009093</v>
      </c>
      <c r="AR1297" s="17">
        <v>1.4131727642523544</v>
      </c>
      <c r="AS1297" s="17">
        <v>4.4890737570791197</v>
      </c>
      <c r="AT1297" s="17">
        <v>-1.0000000000000007</v>
      </c>
      <c r="AU1297" s="17">
        <v>-1.0000000000000007</v>
      </c>
      <c r="AV1297" s="17">
        <v>5.1604187072932239</v>
      </c>
      <c r="AW1297" s="17">
        <v>127.80091331384043</v>
      </c>
      <c r="AX1297" s="17">
        <v>170.89614016624395</v>
      </c>
      <c r="AY1297" s="17">
        <v>0.27281264501302938</v>
      </c>
      <c r="AZ1297" s="17">
        <v>36.635595736637832</v>
      </c>
      <c r="BA1297" s="22">
        <v>1578.2130642197671</v>
      </c>
      <c r="CU1297" t="e">
        <v>#N/A</v>
      </c>
      <c r="CV1297" t="e">
        <v>#N/A</v>
      </c>
    </row>
    <row r="1298" spans="1:100" x14ac:dyDescent="0.25">
      <c r="A1298">
        <v>3453</v>
      </c>
      <c r="B1298" t="s">
        <v>1685</v>
      </c>
      <c r="C1298" s="22">
        <v>3</v>
      </c>
      <c r="D1298" s="17">
        <v>4.1892601001196921</v>
      </c>
      <c r="E1298" s="17">
        <v>0</v>
      </c>
      <c r="F1298" s="17">
        <v>0.12641757317012758</v>
      </c>
      <c r="G1298" s="17">
        <v>0.12641757317012758</v>
      </c>
      <c r="H1298" s="17">
        <v>0.21955260345957886</v>
      </c>
      <c r="I1298" s="17">
        <v>0</v>
      </c>
      <c r="J1298" s="17">
        <v>13.173156207574735</v>
      </c>
      <c r="K1298" s="17">
        <v>0.21955260345957886</v>
      </c>
      <c r="L1298" s="17">
        <v>-0.999999999999999</v>
      </c>
      <c r="M1298" s="17">
        <v>-0.999999999999999</v>
      </c>
      <c r="N1298" s="17">
        <v>4.3910520691915789</v>
      </c>
      <c r="O1298" s="17">
        <v>17.488833880864544</v>
      </c>
      <c r="P1298" s="17">
        <v>-0.43215855493827016</v>
      </c>
      <c r="Q1298" s="17">
        <v>1.6470837746530742</v>
      </c>
      <c r="R1298" s="17">
        <v>0.52114513285032282</v>
      </c>
      <c r="S1298" s="17">
        <v>0.3333333333333332</v>
      </c>
      <c r="T1298" s="17">
        <v>0.35308606522203384</v>
      </c>
      <c r="U1298" s="17">
        <v>0.19161457590149508</v>
      </c>
      <c r="V1298" s="17">
        <v>-6.5307827280649919E-2</v>
      </c>
      <c r="W1298" s="17">
        <v>23.726941748665364</v>
      </c>
      <c r="X1298" s="17">
        <v>0.86123086690657036</v>
      </c>
      <c r="Y1298" s="17">
        <v>-0.999999999999999</v>
      </c>
      <c r="Z1298" s="17">
        <v>-0.999999999999999</v>
      </c>
      <c r="AA1298" s="17">
        <v>66.985252714851697</v>
      </c>
      <c r="AB1298" s="17">
        <v>0.44269014803410317</v>
      </c>
      <c r="AC1298" s="17">
        <v>5.0206416005483895E-2</v>
      </c>
      <c r="AD1298" s="17">
        <v>0.36184675262713373</v>
      </c>
      <c r="AE1298" s="17">
        <v>42.737165833336036</v>
      </c>
      <c r="AF1298" s="17">
        <v>0.6</v>
      </c>
      <c r="AG1298" s="17">
        <v>-0.999999999999999</v>
      </c>
      <c r="AH1298" s="17">
        <v>-0.999999999999999</v>
      </c>
      <c r="AI1298" s="17">
        <v>2.9484852710018137E-3</v>
      </c>
      <c r="AJ1298" s="17">
        <v>-6.5307827280649919E-2</v>
      </c>
      <c r="AK1298" s="17">
        <v>8.6199514936109667E-2</v>
      </c>
      <c r="AL1298" s="17">
        <v>-0.10901939276335064</v>
      </c>
      <c r="AM1298" s="17">
        <v>0.27977359750337011</v>
      </c>
      <c r="AN1298" s="17">
        <v>0.14999958693122645</v>
      </c>
      <c r="AO1298" s="17">
        <v>7.4253375122648047</v>
      </c>
      <c r="AP1298" s="17">
        <v>3.2048927094639081</v>
      </c>
      <c r="AQ1298" s="17">
        <v>36.900097956240074</v>
      </c>
      <c r="AR1298" s="17">
        <v>0.81272614717621205</v>
      </c>
      <c r="AS1298" s="17">
        <v>1.0807834703661487</v>
      </c>
      <c r="AT1298" s="17">
        <v>-0.999999999999999</v>
      </c>
      <c r="AU1298" s="17">
        <v>-0.999999999999999</v>
      </c>
      <c r="AV1298" s="17">
        <v>0.64756270602044985</v>
      </c>
      <c r="AW1298" s="17">
        <v>87.678979305180164</v>
      </c>
      <c r="AX1298" s="17">
        <v>81.207166282535212</v>
      </c>
      <c r="AY1298" s="17">
        <v>3.7234267786488667E-2</v>
      </c>
      <c r="AZ1298" s="17">
        <v>-24.506603434722308</v>
      </c>
      <c r="BA1298" s="22">
        <v>1393.6983814066239</v>
      </c>
      <c r="CU1298" t="e">
        <v>#N/A</v>
      </c>
      <c r="CV1298" t="e">
        <v>#N/A</v>
      </c>
    </row>
    <row r="1299" spans="1:100" x14ac:dyDescent="0.25">
      <c r="A1299">
        <v>3454</v>
      </c>
      <c r="B1299" t="s">
        <v>1686</v>
      </c>
      <c r="C1299" s="22">
        <v>3</v>
      </c>
      <c r="D1299" s="17">
        <v>3.4778611487535387</v>
      </c>
      <c r="E1299" s="17">
        <v>-1.6193879452819582E-2</v>
      </c>
      <c r="F1299" s="17">
        <v>-1.7999214536712878</v>
      </c>
      <c r="G1299" s="17">
        <v>-1.7999214536712878</v>
      </c>
      <c r="H1299" s="17">
        <v>-4.5463660400806599E-2</v>
      </c>
      <c r="I1299" s="17">
        <v>0</v>
      </c>
      <c r="J1299" s="17">
        <v>-2.7278196240483963</v>
      </c>
      <c r="K1299" s="17">
        <v>-4.5463660400806599E-2</v>
      </c>
      <c r="L1299" s="17">
        <v>-0.99999999999999667</v>
      </c>
      <c r="M1299" s="17">
        <v>-0.99999999999999667</v>
      </c>
      <c r="N1299" s="17">
        <v>-0.90927320801613187</v>
      </c>
      <c r="O1299" s="17">
        <v>-1.0498799289661456</v>
      </c>
      <c r="P1299" s="17">
        <v>1.3958885989727803</v>
      </c>
      <c r="Q1299" s="17">
        <v>-2.5878497244572882</v>
      </c>
      <c r="R1299" s="17">
        <v>-0.79820633004398567</v>
      </c>
      <c r="S1299" s="17">
        <v>0.33333333333333237</v>
      </c>
      <c r="T1299" s="17">
        <v>0.38527176909251298</v>
      </c>
      <c r="U1299" s="17">
        <v>0.18209640107058836</v>
      </c>
      <c r="V1299" s="17">
        <v>-2.352916960076698E-2</v>
      </c>
      <c r="W1299" s="17">
        <v>36.905439771858923</v>
      </c>
      <c r="X1299" s="17">
        <v>1.3764757880441203</v>
      </c>
      <c r="Y1299" s="17">
        <v>-0.99999999999999667</v>
      </c>
      <c r="Z1299" s="17">
        <v>-0.99999999999999667</v>
      </c>
      <c r="AA1299" s="17">
        <v>51.600903168030285</v>
      </c>
      <c r="AB1299" s="17">
        <v>-0.10545024503171868</v>
      </c>
      <c r="AC1299" s="17">
        <v>0.39530797594894357</v>
      </c>
      <c r="AD1299" s="17">
        <v>2.0015663607082172E-2</v>
      </c>
      <c r="AE1299" s="17">
        <v>15.493669726215346</v>
      </c>
      <c r="AF1299" s="17">
        <v>0</v>
      </c>
      <c r="AG1299" s="17">
        <v>-0.99999999999999667</v>
      </c>
      <c r="AH1299" s="17">
        <v>-0.99999999999999667</v>
      </c>
      <c r="AI1299" s="17">
        <v>-3.6849451661896369E-2</v>
      </c>
      <c r="AJ1299" s="17">
        <v>-2.352916960076698E-2</v>
      </c>
      <c r="AK1299" s="17">
        <v>0.47893656385133737</v>
      </c>
      <c r="AL1299" s="17">
        <v>0.19524022254131415</v>
      </c>
      <c r="AM1299" s="17">
        <v>0.33798286586840359</v>
      </c>
      <c r="AN1299" s="17">
        <v>0.41332651630181549</v>
      </c>
      <c r="AO1299" s="17">
        <v>10.844254465966781</v>
      </c>
      <c r="AP1299" s="17">
        <v>11.309364020251959</v>
      </c>
      <c r="AQ1299" s="17">
        <v>34.177620147810522</v>
      </c>
      <c r="AR1299" s="17">
        <v>0.87717233389566651</v>
      </c>
      <c r="AS1299" s="17">
        <v>1.3310121276433138</v>
      </c>
      <c r="AT1299" s="17">
        <v>-0.99999999999999667</v>
      </c>
      <c r="AU1299" s="17">
        <v>-0.99999999999999667</v>
      </c>
      <c r="AV1299" s="17">
        <v>-2.5981277837152734</v>
      </c>
      <c r="AW1299" s="17">
        <v>61.860387259316113</v>
      </c>
      <c r="AX1299" s="17">
        <v>58.770481266001468</v>
      </c>
      <c r="AY1299" s="17">
        <v>0.15840903434635939</v>
      </c>
      <c r="AZ1299" s="17">
        <v>-0.3873593088606937</v>
      </c>
      <c r="BA1299" s="22">
        <v>1416.0609742533236</v>
      </c>
      <c r="CU1299" t="e">
        <v>#N/A</v>
      </c>
      <c r="CV1299" t="e">
        <v>#N/A</v>
      </c>
    </row>
    <row r="1300" spans="1:100" x14ac:dyDescent="0.25">
      <c r="A1300">
        <v>3455</v>
      </c>
      <c r="B1300" t="s">
        <v>1687</v>
      </c>
      <c r="C1300" s="22">
        <v>3</v>
      </c>
      <c r="D1300" s="17">
        <v>4.3447632893987276</v>
      </c>
      <c r="E1300" s="17">
        <v>0</v>
      </c>
      <c r="F1300" s="17">
        <v>0</v>
      </c>
      <c r="G1300" s="17">
        <v>0</v>
      </c>
      <c r="H1300" s="17">
        <v>5.5653751920376061E-2</v>
      </c>
      <c r="I1300" s="17">
        <v>0</v>
      </c>
      <c r="J1300" s="17">
        <v>3.3392251152225634</v>
      </c>
      <c r="K1300" s="17">
        <v>5.5653751920376061E-2</v>
      </c>
      <c r="L1300" s="17">
        <v>-1</v>
      </c>
      <c r="M1300" s="17">
        <v>-1</v>
      </c>
      <c r="N1300" s="17">
        <v>1.1130750384075214</v>
      </c>
      <c r="O1300" s="17">
        <v>7.6839884046212914</v>
      </c>
      <c r="P1300" s="17">
        <v>-1.7298125108686859E-2</v>
      </c>
      <c r="Q1300" s="17">
        <v>-1.1354771450797557E-2</v>
      </c>
      <c r="R1300" s="17">
        <v>-3.2703991287515707E-2</v>
      </c>
      <c r="S1300" s="17">
        <v>0.33333333333333343</v>
      </c>
      <c r="T1300" s="17">
        <v>0.322469526396226</v>
      </c>
      <c r="U1300" s="17">
        <v>0.17442507535603705</v>
      </c>
      <c r="V1300" s="17">
        <v>0</v>
      </c>
      <c r="W1300" s="17">
        <v>30.982967326608815</v>
      </c>
      <c r="X1300" s="17">
        <v>1.3487700275032457</v>
      </c>
      <c r="Y1300" s="17">
        <v>-1</v>
      </c>
      <c r="Z1300" s="17">
        <v>-1</v>
      </c>
      <c r="AA1300" s="17">
        <v>62.569566479456412</v>
      </c>
      <c r="AB1300" s="17">
        <v>0.11041960693051872</v>
      </c>
      <c r="AC1300" s="17">
        <v>9.557363505206011E-2</v>
      </c>
      <c r="AD1300" s="17">
        <v>0.42639282090012287</v>
      </c>
      <c r="AE1300" s="17">
        <v>31.619303144135102</v>
      </c>
      <c r="AF1300" s="17">
        <v>0.7142857142857143</v>
      </c>
      <c r="AG1300" s="17">
        <v>-1</v>
      </c>
      <c r="AH1300" s="17">
        <v>-1</v>
      </c>
      <c r="AI1300" s="17">
        <v>0</v>
      </c>
      <c r="AJ1300" s="17">
        <v>0</v>
      </c>
      <c r="AK1300" s="17">
        <v>-7.4768018303264266E-2</v>
      </c>
      <c r="AL1300" s="17">
        <v>0.18098304389667302</v>
      </c>
      <c r="AM1300" s="17">
        <v>-0.25127410074852075</v>
      </c>
      <c r="AN1300" s="17">
        <v>-6.4872174289445722E-2</v>
      </c>
      <c r="AO1300" s="17">
        <v>-6.655692610229341</v>
      </c>
      <c r="AP1300" s="17">
        <v>-0.71688913775277796</v>
      </c>
      <c r="AQ1300" s="17">
        <v>34.32219244183139</v>
      </c>
      <c r="AR1300" s="17">
        <v>0.83022793508559634</v>
      </c>
      <c r="AS1300" s="17">
        <v>1.4044237794236221</v>
      </c>
      <c r="AT1300" s="17">
        <v>-1</v>
      </c>
      <c r="AU1300" s="17">
        <v>-1</v>
      </c>
      <c r="AV1300" s="17">
        <v>-3.2703991287515707E-2</v>
      </c>
      <c r="AW1300" s="17">
        <v>69.5366657463249</v>
      </c>
      <c r="AX1300" s="17">
        <v>69.5366657463249</v>
      </c>
      <c r="AY1300" s="17">
        <v>0.21172122449807401</v>
      </c>
      <c r="AZ1300" s="17">
        <v>29.002931881528333</v>
      </c>
      <c r="BA1300" s="22">
        <v>1463.3037534174966</v>
      </c>
      <c r="CU1300" t="e">
        <v>#N/A</v>
      </c>
      <c r="CV1300" t="e">
        <v>#N/A</v>
      </c>
    </row>
    <row r="1301" spans="1:100" x14ac:dyDescent="0.25">
      <c r="A1301">
        <v>3457</v>
      </c>
      <c r="B1301" t="s">
        <v>1688</v>
      </c>
      <c r="C1301" s="22">
        <v>3</v>
      </c>
      <c r="D1301" s="17">
        <v>2.4392362967252721</v>
      </c>
      <c r="E1301" s="17">
        <v>0</v>
      </c>
      <c r="F1301" s="17">
        <v>0.30010088415576885</v>
      </c>
      <c r="G1301" s="17">
        <v>0.30010088415576885</v>
      </c>
      <c r="H1301" s="17">
        <v>-4.9124638543303248E-2</v>
      </c>
      <c r="I1301" s="17">
        <v>0</v>
      </c>
      <c r="J1301" s="17">
        <v>-2.9474783125981974</v>
      </c>
      <c r="K1301" s="17">
        <v>-4.9124638543303248E-2</v>
      </c>
      <c r="L1301" s="17">
        <v>-1</v>
      </c>
      <c r="M1301" s="17">
        <v>-1</v>
      </c>
      <c r="N1301" s="17">
        <v>-0.98249277086606535</v>
      </c>
      <c r="O1301" s="17">
        <v>-0.20814113171715443</v>
      </c>
      <c r="P1301" s="17">
        <v>9.9411778572527754E-2</v>
      </c>
      <c r="Q1301" s="17">
        <v>8.3466253064645807E-2</v>
      </c>
      <c r="R1301" s="17">
        <v>1.0154943738909204E-2</v>
      </c>
      <c r="S1301" s="17">
        <v>0.33333333333333337</v>
      </c>
      <c r="T1301" s="17">
        <v>0.36152307726794308</v>
      </c>
      <c r="U1301" s="17">
        <v>-1.6518380801621869E-2</v>
      </c>
      <c r="V1301" s="17">
        <v>0</v>
      </c>
      <c r="W1301" s="17">
        <v>29.098506733718288</v>
      </c>
      <c r="X1301" s="17">
        <v>0.67463634058185273</v>
      </c>
      <c r="Y1301" s="17">
        <v>-1</v>
      </c>
      <c r="Z1301" s="17">
        <v>-1</v>
      </c>
      <c r="AA1301" s="17">
        <v>28.8699580023188</v>
      </c>
      <c r="AB1301" s="17">
        <v>3.8731131080030151E-2</v>
      </c>
      <c r="AC1301" s="17">
        <v>-0.15309730473293165</v>
      </c>
      <c r="AD1301" s="17">
        <v>0.10959210015013386</v>
      </c>
      <c r="AE1301" s="17">
        <v>-0.23870367513839136</v>
      </c>
      <c r="AF1301" s="17">
        <v>0.125</v>
      </c>
      <c r="AG1301" s="17">
        <v>-1</v>
      </c>
      <c r="AH1301" s="17">
        <v>-1</v>
      </c>
      <c r="AI1301" s="17">
        <v>0</v>
      </c>
      <c r="AJ1301" s="17">
        <v>0</v>
      </c>
      <c r="AK1301" s="17">
        <v>0.56332958124204557</v>
      </c>
      <c r="AL1301" s="17">
        <v>0.71665732811151184</v>
      </c>
      <c r="AM1301" s="17">
        <v>-0.15489304523148301</v>
      </c>
      <c r="AN1301" s="17">
        <v>-0.21120477787876396</v>
      </c>
      <c r="AO1301" s="17">
        <v>-1.0556782245768455</v>
      </c>
      <c r="AP1301" s="17">
        <v>-1.6968328064115408</v>
      </c>
      <c r="AQ1301" s="17">
        <v>26.151028421120085</v>
      </c>
      <c r="AR1301" s="17">
        <v>0.67833802979965396</v>
      </c>
      <c r="AS1301" s="17">
        <v>0.62551170203854956</v>
      </c>
      <c r="AT1301" s="17">
        <v>-1</v>
      </c>
      <c r="AU1301" s="17">
        <v>-1</v>
      </c>
      <c r="AV1301" s="17">
        <v>0.31025582789467815</v>
      </c>
      <c r="AW1301" s="17">
        <v>26.964984064190119</v>
      </c>
      <c r="AX1301" s="17">
        <v>26.964984064190119</v>
      </c>
      <c r="AY1301" s="17">
        <v>-3.838900053711701E-2</v>
      </c>
      <c r="AZ1301" s="17">
        <v>-37.696585052675637</v>
      </c>
      <c r="BA1301" s="22">
        <v>1395.6968272094839</v>
      </c>
      <c r="CU1301" t="e">
        <v>#N/A</v>
      </c>
      <c r="CV1301" t="e">
        <v>#N/A</v>
      </c>
    </row>
    <row r="1302" spans="1:100" x14ac:dyDescent="0.25">
      <c r="A1302">
        <v>3458</v>
      </c>
      <c r="B1302" t="s">
        <v>1689</v>
      </c>
      <c r="C1302" s="22">
        <v>3</v>
      </c>
      <c r="D1302" s="17">
        <v>5.4335757463408241</v>
      </c>
      <c r="E1302" s="17">
        <v>-0.13113078706661258</v>
      </c>
      <c r="F1302" s="17">
        <v>-0.19065867753530619</v>
      </c>
      <c r="G1302" s="17">
        <v>-0.19266304096503262</v>
      </c>
      <c r="H1302" s="17">
        <v>3.0452245513427505E-2</v>
      </c>
      <c r="I1302" s="17">
        <v>0</v>
      </c>
      <c r="J1302" s="17">
        <v>1.827134730805654</v>
      </c>
      <c r="K1302" s="17">
        <v>3.0452245513427505E-2</v>
      </c>
      <c r="L1302" s="17">
        <v>-1.0000000000000002</v>
      </c>
      <c r="M1302" s="17">
        <v>-1.0000000000000002</v>
      </c>
      <c r="N1302" s="17">
        <v>0.6090449102685509</v>
      </c>
      <c r="O1302" s="17">
        <v>7.0680474361814456</v>
      </c>
      <c r="P1302" s="17">
        <v>1.8815145111596232</v>
      </c>
      <c r="Q1302" s="17">
        <v>-2.4278340209721563</v>
      </c>
      <c r="R1302" s="17">
        <v>-0.60077249617559825</v>
      </c>
      <c r="S1302" s="17">
        <v>0.33333333333333359</v>
      </c>
      <c r="T1302" s="17">
        <v>0.33345193596622502</v>
      </c>
      <c r="U1302" s="17">
        <v>0.41634146159578461</v>
      </c>
      <c r="V1302" s="17">
        <v>-1.5090809620220101E-3</v>
      </c>
      <c r="W1302" s="17">
        <v>42.046616176795752</v>
      </c>
      <c r="X1302" s="17">
        <v>2.2927629870300295</v>
      </c>
      <c r="Y1302" s="17">
        <v>-1.0000000000000002</v>
      </c>
      <c r="Z1302" s="17">
        <v>-1.0000000000000002</v>
      </c>
      <c r="AA1302" s="17">
        <v>67.532268887265076</v>
      </c>
      <c r="AB1302" s="17">
        <v>0.11283125431646765</v>
      </c>
      <c r="AC1302" s="17">
        <v>0.213584709042067</v>
      </c>
      <c r="AD1302" s="17">
        <v>0.19531254077436405</v>
      </c>
      <c r="AE1302" s="17">
        <v>26.086425206644932</v>
      </c>
      <c r="AF1302" s="17">
        <v>0.33333333333333331</v>
      </c>
      <c r="AG1302" s="17">
        <v>-1.0000000000000002</v>
      </c>
      <c r="AH1302" s="17">
        <v>-1.0000000000000002</v>
      </c>
      <c r="AI1302" s="17">
        <v>-7.6860097348634318E-2</v>
      </c>
      <c r="AJ1302" s="17">
        <v>-1.5090809620220101E-3</v>
      </c>
      <c r="AK1302" s="17">
        <v>-8.9014524249037108E-2</v>
      </c>
      <c r="AL1302" s="17">
        <v>-9.9143150398951566E-2</v>
      </c>
      <c r="AM1302" s="17">
        <v>-5.0736636594596894E-2</v>
      </c>
      <c r="AN1302" s="17">
        <v>1.1411314584601413</v>
      </c>
      <c r="AO1302" s="17">
        <v>-1.7134885361101102</v>
      </c>
      <c r="AP1302" s="17">
        <v>28.032570709508764</v>
      </c>
      <c r="AQ1302" s="17">
        <v>43.873750907601369</v>
      </c>
      <c r="AR1302" s="17">
        <v>1.0816176499333212</v>
      </c>
      <c r="AS1302" s="17">
        <v>2.3232152325434567</v>
      </c>
      <c r="AT1302" s="17">
        <v>-1.0000000000000002</v>
      </c>
      <c r="AU1302" s="17">
        <v>-1.0000000000000002</v>
      </c>
      <c r="AV1302" s="17">
        <v>-0.79343553714063109</v>
      </c>
      <c r="AW1302" s="17">
        <v>102.63288703295528</v>
      </c>
      <c r="AX1302" s="17">
        <v>100.94477698978038</v>
      </c>
      <c r="AY1302" s="17">
        <v>0.34244876632445737</v>
      </c>
      <c r="AZ1302" s="17">
        <v>22.856783501713885</v>
      </c>
      <c r="BA1302" s="22">
        <v>1399.7111793531787</v>
      </c>
      <c r="CU1302" t="e">
        <v>#N/A</v>
      </c>
      <c r="CV1302" t="e">
        <v>#N/A</v>
      </c>
    </row>
    <row r="1303" spans="1:100" x14ac:dyDescent="0.25">
      <c r="A1303">
        <v>3459</v>
      </c>
      <c r="B1303" t="s">
        <v>1690</v>
      </c>
      <c r="C1303" s="22">
        <v>3</v>
      </c>
      <c r="D1303" s="17">
        <v>5.1753330580238668</v>
      </c>
      <c r="E1303" s="17">
        <v>-3.4495115447698106E-3</v>
      </c>
      <c r="F1303" s="17">
        <v>-0.31265536227530932</v>
      </c>
      <c r="G1303" s="17">
        <v>-0.31265536227530932</v>
      </c>
      <c r="H1303" s="17">
        <v>0.1079448159054614</v>
      </c>
      <c r="I1303" s="17">
        <v>0</v>
      </c>
      <c r="J1303" s="17">
        <v>6.476688954327682</v>
      </c>
      <c r="K1303" s="17">
        <v>0.1079448159054614</v>
      </c>
      <c r="L1303" s="17">
        <v>-0.99999999999999867</v>
      </c>
      <c r="M1303" s="17">
        <v>-0.99999999999999867</v>
      </c>
      <c r="N1303" s="17">
        <v>2.158896318109226</v>
      </c>
      <c r="O1303" s="17">
        <v>11.339366650076238</v>
      </c>
      <c r="P1303" s="17">
        <v>-0.2607910473132502</v>
      </c>
      <c r="Q1303" s="17">
        <v>-2.4580051878986611</v>
      </c>
      <c r="R1303" s="17">
        <v>-0.78901771613322336</v>
      </c>
      <c r="S1303" s="17">
        <v>0.33333333333333304</v>
      </c>
      <c r="T1303" s="17">
        <v>0.33333333333333304</v>
      </c>
      <c r="U1303" s="17">
        <v>0.28808704654112577</v>
      </c>
      <c r="V1303" s="17">
        <v>-2.529138526838836E-2</v>
      </c>
      <c r="W1303" s="17">
        <v>32.860700481357696</v>
      </c>
      <c r="X1303" s="17">
        <v>1.5593217253153775</v>
      </c>
      <c r="Y1303" s="17">
        <v>-0.99999999999999867</v>
      </c>
      <c r="Z1303" s="17">
        <v>-0.99999999999999867</v>
      </c>
      <c r="AA1303" s="17">
        <v>63.447962442527853</v>
      </c>
      <c r="AB1303" s="17">
        <v>0.18613195315551179</v>
      </c>
      <c r="AC1303" s="17">
        <v>0.17306446829291622</v>
      </c>
      <c r="AD1303" s="17">
        <v>0.26832917209764057</v>
      </c>
      <c r="AE1303" s="17">
        <v>31.376279677303437</v>
      </c>
      <c r="AF1303" s="17">
        <v>0.6428571428571429</v>
      </c>
      <c r="AG1303" s="17">
        <v>-0.99999999999999867</v>
      </c>
      <c r="AH1303" s="17">
        <v>-0.99999999999999867</v>
      </c>
      <c r="AI1303" s="17">
        <v>-7.1659220236139173E-2</v>
      </c>
      <c r="AJ1303" s="17">
        <v>-2.529138526838836E-2</v>
      </c>
      <c r="AK1303" s="17">
        <v>3.7950364228491247E-2</v>
      </c>
      <c r="AL1303" s="17">
        <v>2.537724206227282E-2</v>
      </c>
      <c r="AM1303" s="17">
        <v>0.2191451689627241</v>
      </c>
      <c r="AN1303" s="17">
        <v>0.36181017294058471</v>
      </c>
      <c r="AO1303" s="17">
        <v>5.668381045210559</v>
      </c>
      <c r="AP1303" s="17">
        <v>9.1721405338259796</v>
      </c>
      <c r="AQ1303" s="17">
        <v>39.33738943568536</v>
      </c>
      <c r="AR1303" s="17">
        <v>0.92946232793940298</v>
      </c>
      <c r="AS1303" s="17">
        <v>1.6672665412208387</v>
      </c>
      <c r="AT1303" s="17">
        <v>-0.99999999999999867</v>
      </c>
      <c r="AU1303" s="17">
        <v>-0.99999999999999867</v>
      </c>
      <c r="AV1303" s="17">
        <v>-1.1016730784085333</v>
      </c>
      <c r="AW1303" s="17">
        <v>83.959469626430035</v>
      </c>
      <c r="AX1303" s="17">
        <v>79.997146694868448</v>
      </c>
      <c r="AY1303" s="17">
        <v>-8.1726697659232437E-3</v>
      </c>
      <c r="AZ1303" s="17">
        <v>-14.031711322025904</v>
      </c>
      <c r="BA1303" s="22">
        <v>1447.133150831778</v>
      </c>
      <c r="CU1303" t="e">
        <v>#N/A</v>
      </c>
      <c r="CV1303" t="e">
        <v>#N/A</v>
      </c>
    </row>
    <row r="1304" spans="1:100" x14ac:dyDescent="0.25">
      <c r="A1304">
        <v>3461</v>
      </c>
      <c r="B1304" t="s">
        <v>1691</v>
      </c>
      <c r="C1304" s="22">
        <v>3</v>
      </c>
      <c r="D1304" s="17">
        <v>4.2700842960305714</v>
      </c>
      <c r="E1304" s="17">
        <v>-0.12366530862532624</v>
      </c>
      <c r="F1304" s="17">
        <v>2.5389085344371079E-2</v>
      </c>
      <c r="G1304" s="17">
        <v>-1.3334070622405665E-2</v>
      </c>
      <c r="H1304" s="17">
        <v>0.2357336470434396</v>
      </c>
      <c r="I1304" s="17">
        <v>0</v>
      </c>
      <c r="J1304" s="17">
        <v>14.14401882260637</v>
      </c>
      <c r="K1304" s="17">
        <v>0.2357336470434396</v>
      </c>
      <c r="L1304" s="17">
        <v>-0.99999999999999967</v>
      </c>
      <c r="M1304" s="17">
        <v>-0.99999999999999967</v>
      </c>
      <c r="N1304" s="17">
        <v>4.7146729408687928</v>
      </c>
      <c r="O1304" s="17">
        <v>18.400769048014553</v>
      </c>
      <c r="P1304" s="17">
        <v>0.78890650443810217</v>
      </c>
      <c r="Q1304" s="17">
        <v>0.17129697558355603</v>
      </c>
      <c r="R1304" s="17">
        <v>9.2537236116524105E-2</v>
      </c>
      <c r="S1304" s="17">
        <v>0.3333333333333332</v>
      </c>
      <c r="T1304" s="17">
        <v>0.3333333333333332</v>
      </c>
      <c r="U1304" s="17">
        <v>9.0330274588047266E-2</v>
      </c>
      <c r="V1304" s="17">
        <v>6.203474619972741E-2</v>
      </c>
      <c r="W1304" s="17">
        <v>23.33192161644007</v>
      </c>
      <c r="X1304" s="17">
        <v>1.1644625951737808</v>
      </c>
      <c r="Y1304" s="17">
        <v>-0.99999999999999967</v>
      </c>
      <c r="Z1304" s="17">
        <v>-0.99999999999999967</v>
      </c>
      <c r="AA1304" s="17">
        <v>65.754992477384974</v>
      </c>
      <c r="AB1304" s="17">
        <v>0.46720203438712893</v>
      </c>
      <c r="AC1304" s="17">
        <v>0.28320677360307278</v>
      </c>
      <c r="AD1304" s="17">
        <v>9.6201864506365642E-2</v>
      </c>
      <c r="AE1304" s="17">
        <v>42.330533624828377</v>
      </c>
      <c r="AF1304" s="17">
        <v>0.77777777777777779</v>
      </c>
      <c r="AG1304" s="17">
        <v>-0.99999999999999967</v>
      </c>
      <c r="AH1304" s="17">
        <v>-0.99999999999999967</v>
      </c>
      <c r="AI1304" s="17">
        <v>-3.1398908222758839E-3</v>
      </c>
      <c r="AJ1304" s="17">
        <v>6.203474619972741E-2</v>
      </c>
      <c r="AK1304" s="17">
        <v>0.29401661890244385</v>
      </c>
      <c r="AL1304" s="17">
        <v>1.3093334019770359E-2</v>
      </c>
      <c r="AM1304" s="17">
        <v>-5.3949877212162947E-2</v>
      </c>
      <c r="AN1304" s="17">
        <v>0.21146297429405272</v>
      </c>
      <c r="AO1304" s="17">
        <v>0.12133616420814519</v>
      </c>
      <c r="AP1304" s="17">
        <v>5.3520410274501691</v>
      </c>
      <c r="AQ1304" s="17">
        <v>37.47594043904644</v>
      </c>
      <c r="AR1304" s="17">
        <v>0.8190316874544411</v>
      </c>
      <c r="AS1304" s="17">
        <v>1.4001962422172205</v>
      </c>
      <c r="AT1304" s="17">
        <v>-0.99999999999999967</v>
      </c>
      <c r="AU1304" s="17">
        <v>-0.99999999999999967</v>
      </c>
      <c r="AV1304" s="17">
        <v>7.9203165494118405E-2</v>
      </c>
      <c r="AW1304" s="17">
        <v>89.507802552849654</v>
      </c>
      <c r="AX1304" s="17">
        <v>95.648479356376939</v>
      </c>
      <c r="AY1304" s="17">
        <v>0.26576403117882996</v>
      </c>
      <c r="AZ1304" s="17">
        <v>23.633582066584264</v>
      </c>
      <c r="BA1304" s="22">
        <v>1550.0389386050269</v>
      </c>
      <c r="CU1304" t="e">
        <v>#N/A</v>
      </c>
      <c r="CV1304" t="e">
        <v>#N/A</v>
      </c>
    </row>
    <row r="1305" spans="1:100" x14ac:dyDescent="0.25">
      <c r="A1305">
        <v>3464</v>
      </c>
      <c r="B1305" t="s">
        <v>1692</v>
      </c>
      <c r="C1305" s="22">
        <v>3</v>
      </c>
      <c r="D1305" s="17">
        <v>4.5934178473580021</v>
      </c>
      <c r="E1305" s="17">
        <v>-0.17469299433641503</v>
      </c>
      <c r="F1305" s="17">
        <v>3.9639040997704753E-2</v>
      </c>
      <c r="G1305" s="17">
        <v>-1.2360488797411986E-2</v>
      </c>
      <c r="H1305" s="17">
        <v>0.27725239259781997</v>
      </c>
      <c r="I1305" s="17">
        <v>0</v>
      </c>
      <c r="J1305" s="17">
        <v>16.635143555869199</v>
      </c>
      <c r="K1305" s="17">
        <v>0.27725239259781997</v>
      </c>
      <c r="L1305" s="17">
        <v>-1.0000000000000004</v>
      </c>
      <c r="M1305" s="17">
        <v>-1.0000000000000004</v>
      </c>
      <c r="N1305" s="17">
        <v>5.5450478519563982</v>
      </c>
      <c r="O1305" s="17">
        <v>21.216200914429777</v>
      </c>
      <c r="P1305" s="17">
        <v>2.6184552557666949</v>
      </c>
      <c r="Q1305" s="17">
        <v>3.5132243923849074</v>
      </c>
      <c r="R1305" s="17">
        <v>1.4031959989899419</v>
      </c>
      <c r="S1305" s="17">
        <v>0.33333333333333365</v>
      </c>
      <c r="T1305" s="17">
        <v>0.33333333333333365</v>
      </c>
      <c r="U1305" s="17">
        <v>0.24481731928290854</v>
      </c>
      <c r="V1305" s="17">
        <v>0.23754622875637513</v>
      </c>
      <c r="W1305" s="17">
        <v>34.87111288432525</v>
      </c>
      <c r="X1305" s="17">
        <v>2.7939609237387319</v>
      </c>
      <c r="Y1305" s="17">
        <v>-1.0000000000000004</v>
      </c>
      <c r="Z1305" s="17">
        <v>-1.0000000000000004</v>
      </c>
      <c r="AA1305" s="17">
        <v>81.759220036058977</v>
      </c>
      <c r="AB1305" s="17">
        <v>0.48013227586770163</v>
      </c>
      <c r="AC1305" s="17">
        <v>0.13590242099735511</v>
      </c>
      <c r="AD1305" s="17">
        <v>0.29366352618981889</v>
      </c>
      <c r="AE1305" s="17">
        <v>45.484911152743713</v>
      </c>
      <c r="AF1305" s="17">
        <v>0.8571428571428571</v>
      </c>
      <c r="AG1305" s="17">
        <v>-1.0000000000000004</v>
      </c>
      <c r="AH1305" s="17">
        <v>-1.0000000000000004</v>
      </c>
      <c r="AI1305" s="17">
        <v>7.6026955168940674E-2</v>
      </c>
      <c r="AJ1305" s="17">
        <v>0.23754622875637513</v>
      </c>
      <c r="AK1305" s="17">
        <v>6.5772317875127488E-4</v>
      </c>
      <c r="AL1305" s="17">
        <v>9.1620556844015003E-2</v>
      </c>
      <c r="AM1305" s="17">
        <v>-1.9298105393631915E-2</v>
      </c>
      <c r="AN1305" s="17">
        <v>0.32466373692582579</v>
      </c>
      <c r="AO1305" s="17">
        <v>-0.47916401894704136</v>
      </c>
      <c r="AP1305" s="17">
        <v>8.5746962073657205</v>
      </c>
      <c r="AQ1305" s="17">
        <v>51.506256440194441</v>
      </c>
      <c r="AR1305" s="17">
        <v>1.1490302147059512</v>
      </c>
      <c r="AS1305" s="17">
        <v>3.0712133163365536</v>
      </c>
      <c r="AT1305" s="17">
        <v>-1.0000000000000004</v>
      </c>
      <c r="AU1305" s="17">
        <v>-1.0000000000000004</v>
      </c>
      <c r="AV1305" s="17">
        <v>1.3908355101925314</v>
      </c>
      <c r="AW1305" s="17">
        <v>111.55011715785443</v>
      </c>
      <c r="AX1305" s="17">
        <v>136.82527913687088</v>
      </c>
      <c r="AY1305" s="17">
        <v>0.38033424214870876</v>
      </c>
      <c r="AZ1305" s="17">
        <v>18.632859646920242</v>
      </c>
      <c r="BA1305" s="22">
        <v>1569.6749589869637</v>
      </c>
      <c r="CU1305" t="e">
        <v>#N/A</v>
      </c>
      <c r="CV1305" t="e">
        <v>#N/A</v>
      </c>
    </row>
    <row r="1306" spans="1:100" x14ac:dyDescent="0.25">
      <c r="A1306">
        <v>3465</v>
      </c>
      <c r="B1306" t="s">
        <v>1693</v>
      </c>
      <c r="C1306" s="22">
        <v>3</v>
      </c>
      <c r="D1306" s="17">
        <v>4.5979359063774075</v>
      </c>
      <c r="E1306" s="17">
        <v>0</v>
      </c>
      <c r="F1306" s="17">
        <v>-0.62522172643811502</v>
      </c>
      <c r="G1306" s="17">
        <v>-0.62522172643811502</v>
      </c>
      <c r="H1306" s="17">
        <v>-0.16323608595542763</v>
      </c>
      <c r="I1306" s="17">
        <v>0</v>
      </c>
      <c r="J1306" s="17">
        <v>-9.7941651573256614</v>
      </c>
      <c r="K1306" s="17">
        <v>-0.16323608595542763</v>
      </c>
      <c r="L1306" s="17">
        <v>-0.99999999999999667</v>
      </c>
      <c r="M1306" s="17">
        <v>-0.99999999999999667</v>
      </c>
      <c r="N1306" s="17">
        <v>-3.2647217191085538</v>
      </c>
      <c r="O1306" s="17">
        <v>-5.8214509773863705</v>
      </c>
      <c r="P1306" s="17">
        <v>0.33117495050228934</v>
      </c>
      <c r="Q1306" s="17">
        <v>-0.11695523582041413</v>
      </c>
      <c r="R1306" s="17">
        <v>3.3416685982775265E-2</v>
      </c>
      <c r="S1306" s="17">
        <v>0.33333333333333237</v>
      </c>
      <c r="T1306" s="17">
        <v>0.30280161121249538</v>
      </c>
      <c r="U1306" s="17">
        <v>0.26085838193149491</v>
      </c>
      <c r="V1306" s="17">
        <v>0</v>
      </c>
      <c r="W1306" s="17">
        <v>42.409176497310028</v>
      </c>
      <c r="X1306" s="17">
        <v>1.820709864337209</v>
      </c>
      <c r="Y1306" s="17">
        <v>-0.99999999999999667</v>
      </c>
      <c r="Z1306" s="17">
        <v>-0.99999999999999667</v>
      </c>
      <c r="AA1306" s="17">
        <v>63.34956193025279</v>
      </c>
      <c r="AB1306" s="17">
        <v>0.20544970200933294</v>
      </c>
      <c r="AC1306" s="17">
        <v>2.834817745308487E-2</v>
      </c>
      <c r="AD1306" s="17">
        <v>0.18434149547678247</v>
      </c>
      <c r="AE1306" s="17">
        <v>20.906968746960018</v>
      </c>
      <c r="AF1306" s="17">
        <v>0.625</v>
      </c>
      <c r="AG1306" s="17">
        <v>-0.99999999999999667</v>
      </c>
      <c r="AH1306" s="17">
        <v>-0.99999999999999667</v>
      </c>
      <c r="AI1306" s="17">
        <v>0</v>
      </c>
      <c r="AJ1306" s="17">
        <v>0</v>
      </c>
      <c r="AK1306" s="17">
        <v>0.13276443540039079</v>
      </c>
      <c r="AL1306" s="17">
        <v>7.4241234672169282E-2</v>
      </c>
      <c r="AM1306" s="17">
        <v>-0.2352932591113594</v>
      </c>
      <c r="AN1306" s="17">
        <v>-0.15997777713774233</v>
      </c>
      <c r="AO1306" s="17">
        <v>-5.2185093007820322</v>
      </c>
      <c r="AP1306" s="17">
        <v>-3.6282382550827146</v>
      </c>
      <c r="AQ1306" s="17">
        <v>32.61501133998437</v>
      </c>
      <c r="AR1306" s="17">
        <v>0.89699332647732244</v>
      </c>
      <c r="AS1306" s="17">
        <v>1.6574737783817814</v>
      </c>
      <c r="AT1306" s="17">
        <v>-0.99999999999999667</v>
      </c>
      <c r="AU1306" s="17">
        <v>-0.99999999999999667</v>
      </c>
      <c r="AV1306" s="17">
        <v>-0.59180504045533988</v>
      </c>
      <c r="AW1306" s="17">
        <v>53.899872697783735</v>
      </c>
      <c r="AX1306" s="17">
        <v>53.899872697783735</v>
      </c>
      <c r="AY1306" s="17">
        <v>0.12425821332723951</v>
      </c>
      <c r="AZ1306" s="17">
        <v>20.214739902866054</v>
      </c>
      <c r="BA1306" s="22">
        <v>1403.4005516411544</v>
      </c>
      <c r="CU1306" t="e">
        <v>#N/A</v>
      </c>
      <c r="CV1306" t="e">
        <v>#N/A</v>
      </c>
    </row>
    <row r="1307" spans="1:100" x14ac:dyDescent="0.25">
      <c r="A1307">
        <v>3466</v>
      </c>
      <c r="B1307" t="s">
        <v>1694</v>
      </c>
      <c r="C1307" s="22">
        <v>3</v>
      </c>
      <c r="D1307" s="17">
        <v>4.9337181965538539</v>
      </c>
      <c r="E1307" s="17">
        <v>-0.33396354855168175</v>
      </c>
      <c r="F1307" s="17">
        <v>-0.35649674210742549</v>
      </c>
      <c r="G1307" s="17">
        <v>-0.44946536222555339</v>
      </c>
      <c r="H1307" s="17">
        <v>4.0416858002881639E-2</v>
      </c>
      <c r="I1307" s="17">
        <v>0</v>
      </c>
      <c r="J1307" s="17">
        <v>2.4250114801728957</v>
      </c>
      <c r="K1307" s="17">
        <v>4.0416858002881639E-2</v>
      </c>
      <c r="L1307" s="17">
        <v>-0.99999999999999889</v>
      </c>
      <c r="M1307" s="17">
        <v>-0.99999999999999889</v>
      </c>
      <c r="N1307" s="17">
        <v>0.80833716005763134</v>
      </c>
      <c r="O1307" s="17">
        <v>6.9092643145012014</v>
      </c>
      <c r="P1307" s="17">
        <v>-0.34810848227751667</v>
      </c>
      <c r="Q1307" s="17">
        <v>5.1551379316310921</v>
      </c>
      <c r="R1307" s="17">
        <v>1.6781576785470207</v>
      </c>
      <c r="S1307" s="17">
        <v>0.33333333333333282</v>
      </c>
      <c r="T1307" s="17">
        <v>0.33875899007000576</v>
      </c>
      <c r="U1307" s="17">
        <v>0.17017283842116479</v>
      </c>
      <c r="V1307" s="17">
        <v>-5.7762769564520526E-2</v>
      </c>
      <c r="W1307" s="17">
        <v>29.763421370284032</v>
      </c>
      <c r="X1307" s="17">
        <v>0.96579020169799301</v>
      </c>
      <c r="Y1307" s="17">
        <v>-0.99999999999999889</v>
      </c>
      <c r="Z1307" s="17">
        <v>-0.99999999999999889</v>
      </c>
      <c r="AA1307" s="17">
        <v>64.274320965574134</v>
      </c>
      <c r="AB1307" s="17">
        <v>0.18784041180232969</v>
      </c>
      <c r="AC1307" s="17">
        <v>0.25506956070742376</v>
      </c>
      <c r="AD1307" s="17">
        <v>0.21374486582510777</v>
      </c>
      <c r="AE1307" s="17">
        <v>32.832741916743053</v>
      </c>
      <c r="AF1307" s="17">
        <v>0.83333333333333337</v>
      </c>
      <c r="AG1307" s="17">
        <v>-0.99999999999999889</v>
      </c>
      <c r="AH1307" s="17">
        <v>-0.99999999999999889</v>
      </c>
      <c r="AI1307" s="17">
        <v>5.265046963339242E-2</v>
      </c>
      <c r="AJ1307" s="17">
        <v>-5.7762769564520526E-2</v>
      </c>
      <c r="AK1307" s="17">
        <v>0.40085710980127032</v>
      </c>
      <c r="AL1307" s="17">
        <v>1.2610990118491334E-2</v>
      </c>
      <c r="AM1307" s="17">
        <v>0.17979539521610469</v>
      </c>
      <c r="AN1307" s="17">
        <v>-2.7531693891080424E-2</v>
      </c>
      <c r="AO1307" s="17">
        <v>6.4991704294089656</v>
      </c>
      <c r="AP1307" s="17">
        <v>-0.62523739668455358</v>
      </c>
      <c r="AQ1307" s="17">
        <v>32.188432850456934</v>
      </c>
      <c r="AR1307" s="17">
        <v>0.78450239225998264</v>
      </c>
      <c r="AS1307" s="17">
        <v>1.0062070597008748</v>
      </c>
      <c r="AT1307" s="17">
        <v>-0.99999999999999889</v>
      </c>
      <c r="AU1307" s="17">
        <v>-0.99999999999999889</v>
      </c>
      <c r="AV1307" s="17">
        <v>1.2286923163214685</v>
      </c>
      <c r="AW1307" s="17">
        <v>70.55834788339078</v>
      </c>
      <c r="AX1307" s="17">
        <v>65.835080319606561</v>
      </c>
      <c r="AY1307" s="17">
        <v>0.27527324605168602</v>
      </c>
      <c r="AZ1307" s="17">
        <v>-12.473716698185171</v>
      </c>
      <c r="BA1307" s="22">
        <v>1410.9591200835757</v>
      </c>
      <c r="CU1307" t="e">
        <v>#N/A</v>
      </c>
      <c r="CV1307" t="e">
        <v>#N/A</v>
      </c>
    </row>
    <row r="1308" spans="1:100" x14ac:dyDescent="0.25">
      <c r="A1308">
        <v>3467</v>
      </c>
      <c r="B1308" t="s">
        <v>1695</v>
      </c>
      <c r="C1308" s="22">
        <v>3</v>
      </c>
      <c r="D1308" s="17">
        <v>5.254254905581826</v>
      </c>
      <c r="E1308" s="17">
        <v>-0.13200077801984683</v>
      </c>
      <c r="F1308" s="17">
        <v>4.0902589015874886</v>
      </c>
      <c r="G1308" s="17">
        <v>4.0499257596016376</v>
      </c>
      <c r="H1308" s="17">
        <v>0.12102497404864535</v>
      </c>
      <c r="I1308" s="17">
        <v>0</v>
      </c>
      <c r="J1308" s="17">
        <v>7.261498442918719</v>
      </c>
      <c r="K1308" s="17">
        <v>0.12102497404864535</v>
      </c>
      <c r="L1308" s="17">
        <v>-0.99999999999999989</v>
      </c>
      <c r="M1308" s="17">
        <v>-0.99999999999999989</v>
      </c>
      <c r="N1308" s="17">
        <v>2.420499480972905</v>
      </c>
      <c r="O1308" s="17">
        <v>16.565679108102163</v>
      </c>
      <c r="P1308" s="17">
        <v>-0.63934300079494699</v>
      </c>
      <c r="Q1308" s="17">
        <v>-3.8056902060309801</v>
      </c>
      <c r="R1308" s="17">
        <v>-1.3341824787344034</v>
      </c>
      <c r="S1308" s="17">
        <v>0.33333333333333326</v>
      </c>
      <c r="T1308" s="17">
        <v>0.33333333333333326</v>
      </c>
      <c r="U1308" s="17">
        <v>0.39834279143459062</v>
      </c>
      <c r="V1308" s="17">
        <v>8.0551225636358192E-2</v>
      </c>
      <c r="W1308" s="17">
        <v>40.981428387558836</v>
      </c>
      <c r="X1308" s="17">
        <v>2.6223202121745355</v>
      </c>
      <c r="Y1308" s="17">
        <v>-0.99999999999999989</v>
      </c>
      <c r="Z1308" s="17">
        <v>-0.99999999999999989</v>
      </c>
      <c r="AA1308" s="17">
        <v>76.30340275001015</v>
      </c>
      <c r="AB1308" s="17">
        <v>0.1603436564170734</v>
      </c>
      <c r="AC1308" s="17">
        <v>0.31438764347372561</v>
      </c>
      <c r="AD1308" s="17">
        <v>0.25839183693291634</v>
      </c>
      <c r="AE1308" s="17">
        <v>36.656156841185755</v>
      </c>
      <c r="AF1308" s="17">
        <v>0.91666666666666663</v>
      </c>
      <c r="AG1308" s="17">
        <v>-0.99999999999999989</v>
      </c>
      <c r="AH1308" s="17">
        <v>-0.99999999999999989</v>
      </c>
      <c r="AI1308" s="17">
        <v>-4.0456634230891214E-2</v>
      </c>
      <c r="AJ1308" s="17">
        <v>8.0551225636358192E-2</v>
      </c>
      <c r="AK1308" s="17">
        <v>0.10989553003743791</v>
      </c>
      <c r="AL1308" s="17">
        <v>0.11710996537693524</v>
      </c>
      <c r="AM1308" s="17">
        <v>3.3751966802701927E-2</v>
      </c>
      <c r="AN1308" s="17">
        <v>0.40296523104703075</v>
      </c>
      <c r="AO1308" s="17">
        <v>1.3932768202547379</v>
      </c>
      <c r="AP1308" s="17">
        <v>10.659680603060449</v>
      </c>
      <c r="AQ1308" s="17">
        <v>48.242926830477558</v>
      </c>
      <c r="AR1308" s="17">
        <v>1.1455606837376151</v>
      </c>
      <c r="AS1308" s="17">
        <v>2.7433451862231792</v>
      </c>
      <c r="AT1308" s="17">
        <v>-0.99999999999999989</v>
      </c>
      <c r="AU1308" s="17">
        <v>-0.99999999999999989</v>
      </c>
      <c r="AV1308" s="17">
        <v>2.7157432808672319</v>
      </c>
      <c r="AW1308" s="17">
        <v>103.52876246117287</v>
      </c>
      <c r="AX1308" s="17">
        <v>110.77475234019087</v>
      </c>
      <c r="AY1308" s="17">
        <v>0.17488022953903215</v>
      </c>
      <c r="AZ1308" s="17">
        <v>13.907241496626808</v>
      </c>
      <c r="BA1308" s="22">
        <v>1475.8444779796812</v>
      </c>
      <c r="CU1308" t="e">
        <v>#N/A</v>
      </c>
      <c r="CV1308" t="e">
        <v>#N/A</v>
      </c>
    </row>
    <row r="1309" spans="1:100" x14ac:dyDescent="0.25">
      <c r="A1309">
        <v>3468</v>
      </c>
      <c r="B1309" t="s">
        <v>1696</v>
      </c>
      <c r="C1309" s="22">
        <v>3</v>
      </c>
      <c r="D1309" s="17">
        <v>3.2115877924140297</v>
      </c>
      <c r="E1309" s="17">
        <v>1.6360773257838596E-3</v>
      </c>
      <c r="F1309" s="17">
        <v>-0.32737879772493739</v>
      </c>
      <c r="G1309" s="17">
        <v>-0.32737879772493739</v>
      </c>
      <c r="H1309" s="17">
        <v>0.14821266658664789</v>
      </c>
      <c r="I1309" s="17">
        <v>0</v>
      </c>
      <c r="J1309" s="17">
        <v>8.8927599951988672</v>
      </c>
      <c r="K1309" s="17">
        <v>0.14821266658664789</v>
      </c>
      <c r="L1309" s="17">
        <v>-1</v>
      </c>
      <c r="M1309" s="17">
        <v>-1</v>
      </c>
      <c r="N1309" s="17">
        <v>2.9642533317329569</v>
      </c>
      <c r="O1309" s="17">
        <v>11.776968989887962</v>
      </c>
      <c r="P1309" s="17">
        <v>0.60405719513627565</v>
      </c>
      <c r="Q1309" s="17">
        <v>-0.73198353159834162</v>
      </c>
      <c r="R1309" s="17">
        <v>-0.28229608213162322</v>
      </c>
      <c r="S1309" s="17">
        <v>0.33272561786484173</v>
      </c>
      <c r="T1309" s="17">
        <v>0.24796698497887357</v>
      </c>
      <c r="U1309" s="17">
        <v>-4.7512435481540993E-2</v>
      </c>
      <c r="V1309" s="17">
        <v>0</v>
      </c>
      <c r="W1309" s="17">
        <v>15.398700031021054</v>
      </c>
      <c r="X1309" s="17">
        <v>0.1268831829037845</v>
      </c>
      <c r="Y1309" s="17">
        <v>-1</v>
      </c>
      <c r="Z1309" s="17">
        <v>-1</v>
      </c>
      <c r="AA1309" s="17">
        <v>12.876057115012555</v>
      </c>
      <c r="AB1309" s="17">
        <v>0.12420792058915819</v>
      </c>
      <c r="AC1309" s="17">
        <v>0.15841922901623354</v>
      </c>
      <c r="AD1309" s="17">
        <v>-0.32743408628292925</v>
      </c>
      <c r="AE1309" s="17">
        <v>-2.2403468338768828</v>
      </c>
      <c r="AF1309" s="17">
        <v>0.22222222222222221</v>
      </c>
      <c r="AG1309" s="17">
        <v>-1</v>
      </c>
      <c r="AH1309" s="17">
        <v>-1</v>
      </c>
      <c r="AI1309" s="17">
        <v>0</v>
      </c>
      <c r="AJ1309" s="17">
        <v>0</v>
      </c>
      <c r="AK1309" s="17">
        <v>1.3564495905597565E-2</v>
      </c>
      <c r="AL1309" s="17">
        <v>-5.3774668629243461E-2</v>
      </c>
      <c r="AM1309" s="17">
        <v>-0.32812466735591594</v>
      </c>
      <c r="AN1309" s="17">
        <v>0.23680106920042088</v>
      </c>
      <c r="AO1309" s="17">
        <v>-8.135294204369913</v>
      </c>
      <c r="AP1309" s="17">
        <v>5.6511533868643076</v>
      </c>
      <c r="AQ1309" s="17">
        <v>24.291460026219927</v>
      </c>
      <c r="AR1309" s="17">
        <v>0.53318016736217433</v>
      </c>
      <c r="AS1309" s="17">
        <v>0.27509584949043248</v>
      </c>
      <c r="AT1309" s="17">
        <v>-1</v>
      </c>
      <c r="AU1309" s="17">
        <v>-1</v>
      </c>
      <c r="AV1309" s="17">
        <v>-0.60967487985656055</v>
      </c>
      <c r="AW1309" s="17">
        <v>30.304179491764824</v>
      </c>
      <c r="AX1309" s="17">
        <v>30.304179491764824</v>
      </c>
      <c r="AY1309" s="17">
        <v>0.11769643479029951</v>
      </c>
      <c r="AZ1309" s="17">
        <v>-4.8616667966083718</v>
      </c>
      <c r="BA1309" s="22">
        <v>1414.8280477664316</v>
      </c>
      <c r="CU1309" t="e">
        <v>#N/A</v>
      </c>
      <c r="CV1309" t="e">
        <v>#N/A</v>
      </c>
    </row>
    <row r="1310" spans="1:100" x14ac:dyDescent="0.25">
      <c r="A1310">
        <v>3470</v>
      </c>
      <c r="B1310" t="s">
        <v>1697</v>
      </c>
      <c r="C1310" s="22">
        <v>3</v>
      </c>
      <c r="D1310" s="17">
        <v>4.4077582408494935</v>
      </c>
      <c r="E1310" s="17">
        <v>0</v>
      </c>
      <c r="F1310" s="17">
        <v>0.36621512173749571</v>
      </c>
      <c r="G1310" s="17">
        <v>0.36621512173749571</v>
      </c>
      <c r="H1310" s="17">
        <v>0.49732592322474489</v>
      </c>
      <c r="I1310" s="17">
        <v>0</v>
      </c>
      <c r="J1310" s="17">
        <v>29.839555393484691</v>
      </c>
      <c r="K1310" s="17">
        <v>0.49732592322474489</v>
      </c>
      <c r="L1310" s="17">
        <v>-0.99999999999999689</v>
      </c>
      <c r="M1310" s="17">
        <v>-0.99999999999999689</v>
      </c>
      <c r="N1310" s="17">
        <v>9.9465184644948987</v>
      </c>
      <c r="O1310" s="17">
        <v>34.613528756071688</v>
      </c>
      <c r="P1310" s="17">
        <v>-0.21104955938791117</v>
      </c>
      <c r="Q1310" s="17">
        <v>-4.4593135212474158</v>
      </c>
      <c r="R1310" s="17">
        <v>-1.427991639538517</v>
      </c>
      <c r="S1310" s="17">
        <v>0.33333333333333243</v>
      </c>
      <c r="T1310" s="17">
        <v>0.3391555497214554</v>
      </c>
      <c r="U1310" s="17">
        <v>0.37139154166012289</v>
      </c>
      <c r="V1310" s="17">
        <v>-1.8242694099358487E-2</v>
      </c>
      <c r="W1310" s="17">
        <v>21.132472295632301</v>
      </c>
      <c r="X1310" s="17">
        <v>1.5570951782625073</v>
      </c>
      <c r="Y1310" s="17">
        <v>-0.99999999999999689</v>
      </c>
      <c r="Z1310" s="17">
        <v>-0.99999999999999689</v>
      </c>
      <c r="AA1310" s="17">
        <v>40.360685115058423</v>
      </c>
      <c r="AB1310" s="17">
        <v>5.3890920029479615E-2</v>
      </c>
      <c r="AC1310" s="17">
        <v>0.30432423193614039</v>
      </c>
      <c r="AD1310" s="17">
        <v>5.4908937213672404E-2</v>
      </c>
      <c r="AE1310" s="17">
        <v>20.656204458964631</v>
      </c>
      <c r="AF1310" s="17">
        <v>0.5</v>
      </c>
      <c r="AG1310" s="17">
        <v>-0.99999999999999689</v>
      </c>
      <c r="AH1310" s="17">
        <v>-0.99999999999999689</v>
      </c>
      <c r="AI1310" s="17">
        <v>-4.1248128679248243E-3</v>
      </c>
      <c r="AJ1310" s="17">
        <v>-1.8242694099358487E-2</v>
      </c>
      <c r="AK1310" s="17">
        <v>0.11770222401366914</v>
      </c>
      <c r="AL1310" s="17">
        <v>6.0148912583578344E-2</v>
      </c>
      <c r="AM1310" s="17">
        <v>0.31481066453556689</v>
      </c>
      <c r="AN1310" s="17">
        <v>-0.2088144677892774</v>
      </c>
      <c r="AO1310" s="17">
        <v>8.45877773345752</v>
      </c>
      <c r="AP1310" s="17">
        <v>-4.9196171318140429</v>
      </c>
      <c r="AQ1310" s="17">
        <v>50.97202768911697</v>
      </c>
      <c r="AR1310" s="17">
        <v>1.0256377306155522</v>
      </c>
      <c r="AS1310" s="17">
        <v>2.0544211014872515</v>
      </c>
      <c r="AT1310" s="17">
        <v>-0.99999999999999689</v>
      </c>
      <c r="AU1310" s="17">
        <v>-0.99999999999999689</v>
      </c>
      <c r="AV1310" s="17">
        <v>-1.0617765178010212</v>
      </c>
      <c r="AW1310" s="17">
        <v>70.054596739316082</v>
      </c>
      <c r="AX1310" s="17">
        <v>68.147831072021745</v>
      </c>
      <c r="AY1310" s="17">
        <v>0.14148294644437454</v>
      </c>
      <c r="AZ1310" s="17">
        <v>-24.360133872693179</v>
      </c>
      <c r="BA1310" s="22">
        <v>1445.483795760611</v>
      </c>
      <c r="CU1310" t="e">
        <v>#N/A</v>
      </c>
      <c r="CV1310" t="e">
        <v>#N/A</v>
      </c>
    </row>
    <row r="1311" spans="1:100" x14ac:dyDescent="0.25">
      <c r="A1311">
        <v>3472</v>
      </c>
      <c r="B1311" t="s">
        <v>1698</v>
      </c>
      <c r="C1311" s="22">
        <v>3</v>
      </c>
      <c r="D1311" s="17">
        <v>3.7482750997379757</v>
      </c>
      <c r="E1311" s="17">
        <v>4.2930596608945439</v>
      </c>
      <c r="F1311" s="17">
        <v>0.91849855123436042</v>
      </c>
      <c r="G1311" s="17">
        <v>2.1985030289627692</v>
      </c>
      <c r="H1311" s="17">
        <v>0.2620220188011223</v>
      </c>
      <c r="I1311" s="17">
        <v>0</v>
      </c>
      <c r="J1311" s="17">
        <v>15.721321128067338</v>
      </c>
      <c r="K1311" s="17">
        <v>0.2620220188011223</v>
      </c>
      <c r="L1311" s="17">
        <v>-0.99999999999999944</v>
      </c>
      <c r="M1311" s="17">
        <v>-0.99999999999999944</v>
      </c>
      <c r="N1311" s="17">
        <v>5.2404403760224474</v>
      </c>
      <c r="O1311" s="17">
        <v>21.668099256768091</v>
      </c>
      <c r="P1311" s="17">
        <v>2.7029249318239335</v>
      </c>
      <c r="Q1311" s="17">
        <v>1.4032294541778234</v>
      </c>
      <c r="R1311" s="17">
        <v>0.71790948377639474</v>
      </c>
      <c r="S1311" s="17">
        <v>0.33333333333333298</v>
      </c>
      <c r="T1311" s="17">
        <v>0.26846077777260952</v>
      </c>
      <c r="U1311" s="17">
        <v>0.15914939671266648</v>
      </c>
      <c r="V1311" s="17">
        <v>0</v>
      </c>
      <c r="W1311" s="17">
        <v>19.956859560699467</v>
      </c>
      <c r="X1311" s="17">
        <v>1.0040592096501779</v>
      </c>
      <c r="Y1311" s="17">
        <v>-0.99999999999999944</v>
      </c>
      <c r="Z1311" s="17">
        <v>-0.99999999999999944</v>
      </c>
      <c r="AA1311" s="17">
        <v>48.031890344391357</v>
      </c>
      <c r="AB1311" s="17">
        <v>0.30362825800904358</v>
      </c>
      <c r="AC1311" s="17">
        <v>0.11527761190465503</v>
      </c>
      <c r="AD1311" s="17">
        <v>0.12823655608461151</v>
      </c>
      <c r="AE1311" s="17">
        <v>27.357121299915509</v>
      </c>
      <c r="AF1311" s="17">
        <v>0.66666666666666663</v>
      </c>
      <c r="AG1311" s="17">
        <v>-0.99999999999999944</v>
      </c>
      <c r="AH1311" s="17">
        <v>-0.99999999999999944</v>
      </c>
      <c r="AI1311" s="17">
        <v>4.7306411148766714E-2</v>
      </c>
      <c r="AJ1311" s="17">
        <v>0</v>
      </c>
      <c r="AK1311" s="17">
        <v>3.060284965508726E-2</v>
      </c>
      <c r="AL1311" s="17">
        <v>0.77166299460095578</v>
      </c>
      <c r="AM1311" s="17">
        <v>9.5274773110775285E-2</v>
      </c>
      <c r="AN1311" s="17">
        <v>-2.5167149270185381E-2</v>
      </c>
      <c r="AO1311" s="17">
        <v>2.5348835760448187</v>
      </c>
      <c r="AP1311" s="17">
        <v>3.2291362412501452</v>
      </c>
      <c r="AQ1311" s="17">
        <v>35.678180688766794</v>
      </c>
      <c r="AR1311" s="17">
        <v>0.76094350781860942</v>
      </c>
      <c r="AS1311" s="17">
        <v>1.2660812284513001</v>
      </c>
      <c r="AT1311" s="17">
        <v>-0.99999999999999944</v>
      </c>
      <c r="AU1311" s="17">
        <v>-0.99999999999999944</v>
      </c>
      <c r="AV1311" s="17">
        <v>2.9164125127391647</v>
      </c>
      <c r="AW1311" s="17">
        <v>72.929125842409576</v>
      </c>
      <c r="AX1311" s="17">
        <v>73.875254065384908</v>
      </c>
      <c r="AY1311" s="17">
        <v>0.3956561594902358</v>
      </c>
      <c r="AZ1311" s="17">
        <v>36.544050050585476</v>
      </c>
      <c r="BA1311" s="22">
        <v>1479.173542745651</v>
      </c>
      <c r="CU1311" t="e">
        <v>#N/A</v>
      </c>
      <c r="CV1311" t="e">
        <v>#N/A</v>
      </c>
    </row>
    <row r="1312" spans="1:100" x14ac:dyDescent="0.25">
      <c r="A1312">
        <v>3473</v>
      </c>
      <c r="B1312" t="s">
        <v>1699</v>
      </c>
      <c r="C1312" s="22">
        <v>3</v>
      </c>
      <c r="D1312" s="17">
        <v>3.6816931931208949</v>
      </c>
      <c r="E1312" s="17">
        <v>0</v>
      </c>
      <c r="F1312" s="17">
        <v>-0.29144454423862265</v>
      </c>
      <c r="G1312" s="17">
        <v>-0.29144454423862265</v>
      </c>
      <c r="H1312" s="17">
        <v>-6.3278399806974833E-2</v>
      </c>
      <c r="I1312" s="17">
        <v>0</v>
      </c>
      <c r="J1312" s="17">
        <v>-3.7967039884184888</v>
      </c>
      <c r="K1312" s="17">
        <v>-6.3278399806974833E-2</v>
      </c>
      <c r="L1312" s="17">
        <v>-1.0000000000000016</v>
      </c>
      <c r="M1312" s="17">
        <v>-1.0000000000000016</v>
      </c>
      <c r="N1312" s="17">
        <v>-1.2655679961394954</v>
      </c>
      <c r="O1312" s="17">
        <v>-0.40645533953621776</v>
      </c>
      <c r="P1312" s="17">
        <v>-0.27594213466460527</v>
      </c>
      <c r="Q1312" s="17">
        <v>-1.8335959916997888</v>
      </c>
      <c r="R1312" s="17">
        <v>-0.73923549951251932</v>
      </c>
      <c r="S1312" s="17">
        <v>0.33333333333333359</v>
      </c>
      <c r="T1312" s="17">
        <v>0.36002958137453289</v>
      </c>
      <c r="U1312" s="17">
        <v>0.18685738923983747</v>
      </c>
      <c r="V1312" s="17">
        <v>0.20528127148205422</v>
      </c>
      <c r="W1312" s="17">
        <v>45.951199009469335</v>
      </c>
      <c r="X1312" s="17">
        <v>2.7624547484077162</v>
      </c>
      <c r="Y1312" s="17">
        <v>-1.0000000000000016</v>
      </c>
      <c r="Z1312" s="17">
        <v>-1.0000000000000016</v>
      </c>
      <c r="AA1312" s="17">
        <v>89.129304693079703</v>
      </c>
      <c r="AB1312" s="17">
        <v>0.12740442183140202</v>
      </c>
      <c r="AC1312" s="17">
        <v>0.41029689352900184</v>
      </c>
      <c r="AD1312" s="17">
        <v>0.34064550830205409</v>
      </c>
      <c r="AE1312" s="17">
        <v>43.917341183122907</v>
      </c>
      <c r="AF1312" s="17">
        <v>0.88888888888888884</v>
      </c>
      <c r="AG1312" s="17">
        <v>-1.0000000000000016</v>
      </c>
      <c r="AH1312" s="17">
        <v>-1.0000000000000016</v>
      </c>
      <c r="AI1312" s="17">
        <v>-6.5642854415583374E-2</v>
      </c>
      <c r="AJ1312" s="17">
        <v>0.20528127148205422</v>
      </c>
      <c r="AK1312" s="17">
        <v>0.21637407148907592</v>
      </c>
      <c r="AL1312" s="17">
        <v>0.18099154602425416</v>
      </c>
      <c r="AM1312" s="17">
        <v>0.23798797560747001</v>
      </c>
      <c r="AN1312" s="17">
        <v>-0.25213425505631104</v>
      </c>
      <c r="AO1312" s="17">
        <v>7.0315697476321342</v>
      </c>
      <c r="AP1312" s="17">
        <v>-5.3983986462865046</v>
      </c>
      <c r="AQ1312" s="17">
        <v>42.154495021050828</v>
      </c>
      <c r="AR1312" s="17">
        <v>1.0855015754297583</v>
      </c>
      <c r="AS1312" s="17">
        <v>2.6991763486007403</v>
      </c>
      <c r="AT1312" s="17">
        <v>-1.0000000000000016</v>
      </c>
      <c r="AU1312" s="17">
        <v>-1.0000000000000016</v>
      </c>
      <c r="AV1312" s="17">
        <v>-1.0306800437511421</v>
      </c>
      <c r="AW1312" s="17">
        <v>83.324450707256986</v>
      </c>
      <c r="AX1312" s="17">
        <v>102.53972076715074</v>
      </c>
      <c r="AY1312" s="17">
        <v>0.28474748640722913</v>
      </c>
      <c r="AZ1312" s="17">
        <v>19.350567638986508</v>
      </c>
      <c r="BA1312" s="22">
        <v>1561.0113134393353</v>
      </c>
      <c r="CU1312" t="e">
        <v>#N/A</v>
      </c>
      <c r="CV1312" t="e">
        <v>#N/A</v>
      </c>
    </row>
    <row r="1313" spans="1:100" x14ac:dyDescent="0.25">
      <c r="A1313">
        <v>3476</v>
      </c>
      <c r="B1313" t="s">
        <v>1700</v>
      </c>
      <c r="C1313" s="22">
        <v>3</v>
      </c>
      <c r="D1313" s="17">
        <v>4.9450039771944843</v>
      </c>
      <c r="E1313" s="17">
        <v>0</v>
      </c>
      <c r="F1313" s="17">
        <v>-0.30145184256196095</v>
      </c>
      <c r="G1313" s="17">
        <v>-0.30145184256196095</v>
      </c>
      <c r="H1313" s="17">
        <v>0.25643173389465823</v>
      </c>
      <c r="I1313" s="17">
        <v>0</v>
      </c>
      <c r="J1313" s="17">
        <v>15.385904033679498</v>
      </c>
      <c r="K1313" s="17">
        <v>0.25643173389465823</v>
      </c>
      <c r="L1313" s="17">
        <v>-1.0000000000000016</v>
      </c>
      <c r="M1313" s="17">
        <v>-1.0000000000000016</v>
      </c>
      <c r="N1313" s="17">
        <v>5.1286346778931664</v>
      </c>
      <c r="O1313" s="17">
        <v>20.029456168312009</v>
      </c>
      <c r="P1313" s="17">
        <v>9.3317990540783685E-2</v>
      </c>
      <c r="Q1313" s="17">
        <v>1.3084989721891782</v>
      </c>
      <c r="R1313" s="17">
        <v>0.45430151734505753</v>
      </c>
      <c r="S1313" s="17">
        <v>0.33333333333333359</v>
      </c>
      <c r="T1313" s="17">
        <v>0.35493526273884857</v>
      </c>
      <c r="U1313" s="17">
        <v>0.42405773365548344</v>
      </c>
      <c r="V1313" s="17">
        <v>6.8381626631753262E-2</v>
      </c>
      <c r="W1313" s="17">
        <v>36.971048898590468</v>
      </c>
      <c r="X1313" s="17">
        <v>2.5599594859954942</v>
      </c>
      <c r="Y1313" s="17">
        <v>-1.0000000000000016</v>
      </c>
      <c r="Z1313" s="17">
        <v>-1.0000000000000016</v>
      </c>
      <c r="AA1313" s="17">
        <v>58.996790489203605</v>
      </c>
      <c r="AB1313" s="17">
        <v>0.14858113138588819</v>
      </c>
      <c r="AC1313" s="17">
        <v>0.16403559358208689</v>
      </c>
      <c r="AD1313" s="17">
        <v>0.11881207649738837</v>
      </c>
      <c r="AE1313" s="17">
        <v>21.571440073268157</v>
      </c>
      <c r="AF1313" s="17">
        <v>0.6</v>
      </c>
      <c r="AG1313" s="17">
        <v>-1.0000000000000016</v>
      </c>
      <c r="AH1313" s="17">
        <v>-1.0000000000000016</v>
      </c>
      <c r="AI1313" s="17">
        <v>2.7136358290884531E-3</v>
      </c>
      <c r="AJ1313" s="17">
        <v>6.8381626631753262E-2</v>
      </c>
      <c r="AK1313" s="17">
        <v>0.30980457077230766</v>
      </c>
      <c r="AL1313" s="17">
        <v>0.22769668846540253</v>
      </c>
      <c r="AM1313" s="17">
        <v>0.10371563974107285</v>
      </c>
      <c r="AN1313" s="17">
        <v>0.40811569625452448</v>
      </c>
      <c r="AO1313" s="17">
        <v>4.1419138473883583</v>
      </c>
      <c r="AP1313" s="17">
        <v>11.341375848690122</v>
      </c>
      <c r="AQ1313" s="17">
        <v>52.356952932269955</v>
      </c>
      <c r="AR1313" s="17">
        <v>1.1807079563594207</v>
      </c>
      <c r="AS1313" s="17">
        <v>2.8163912198901517</v>
      </c>
      <c r="AT1313" s="17">
        <v>-1.0000000000000016</v>
      </c>
      <c r="AU1313" s="17">
        <v>-1.0000000000000016</v>
      </c>
      <c r="AV1313" s="17">
        <v>0.15284967478309669</v>
      </c>
      <c r="AW1313" s="17">
        <v>90.367622506205848</v>
      </c>
      <c r="AX1313" s="17">
        <v>97.260057885962937</v>
      </c>
      <c r="AY1313" s="17">
        <v>0.23267929599104434</v>
      </c>
      <c r="AZ1313" s="17">
        <v>0.87248695649967889</v>
      </c>
      <c r="BA1313" s="22">
        <v>1545.2064692536208</v>
      </c>
      <c r="CU1313" t="e">
        <v>#N/A</v>
      </c>
      <c r="CV1313" t="e">
        <v>#N/A</v>
      </c>
    </row>
    <row r="1314" spans="1:100" x14ac:dyDescent="0.25">
      <c r="A1314">
        <v>3478</v>
      </c>
      <c r="B1314" t="s">
        <v>1701</v>
      </c>
      <c r="C1314" s="22">
        <v>3</v>
      </c>
      <c r="D1314" s="17">
        <v>3.6359016883871549</v>
      </c>
      <c r="E1314" s="17">
        <v>-0.44365387030879655</v>
      </c>
      <c r="F1314" s="17">
        <v>15.201986999507659</v>
      </c>
      <c r="G1314" s="17">
        <v>15.065926142040579</v>
      </c>
      <c r="H1314" s="17">
        <v>0.24145798273865438</v>
      </c>
      <c r="I1314" s="17">
        <v>0</v>
      </c>
      <c r="J1314" s="17">
        <v>14.487478964319259</v>
      </c>
      <c r="K1314" s="17">
        <v>0.24145798273865438</v>
      </c>
      <c r="L1314" s="17">
        <v>-0.99999999999999878</v>
      </c>
      <c r="M1314" s="17">
        <v>-0.99999999999999878</v>
      </c>
      <c r="N1314" s="17">
        <v>4.8291596547730862</v>
      </c>
      <c r="O1314" s="17">
        <v>33.189306794746983</v>
      </c>
      <c r="P1314" s="17">
        <v>-0.38413355340832722</v>
      </c>
      <c r="Q1314" s="17">
        <v>74.414014723374507</v>
      </c>
      <c r="R1314" s="17">
        <v>24.398917155933738</v>
      </c>
      <c r="S1314" s="17">
        <v>0.33333333333333326</v>
      </c>
      <c r="T1314" s="17">
        <v>0.3229154529013738</v>
      </c>
      <c r="U1314" s="17">
        <v>3.1994119181729362E-4</v>
      </c>
      <c r="V1314" s="17">
        <v>0</v>
      </c>
      <c r="W1314" s="17">
        <v>16.604429787514789</v>
      </c>
      <c r="X1314" s="17">
        <v>0.39516686991445094</v>
      </c>
      <c r="Y1314" s="17">
        <v>-0.99999999999999878</v>
      </c>
      <c r="Z1314" s="17">
        <v>-0.99999999999999878</v>
      </c>
      <c r="AA1314" s="17">
        <v>77.159090950951608</v>
      </c>
      <c r="AB1314" s="17">
        <v>0.31410282660652306</v>
      </c>
      <c r="AC1314" s="17">
        <v>-4.0534024227223138E-2</v>
      </c>
      <c r="AD1314" s="17">
        <v>0.449546077770761</v>
      </c>
      <c r="AE1314" s="17">
        <v>36.155744007503046</v>
      </c>
      <c r="AF1314" s="17">
        <v>0.88235294117647056</v>
      </c>
      <c r="AG1314" s="17">
        <v>-0.99999999999999878</v>
      </c>
      <c r="AH1314" s="17">
        <v>-0.99999999999999878</v>
      </c>
      <c r="AI1314" s="17">
        <v>0.72134794764707333</v>
      </c>
      <c r="AJ1314" s="17">
        <v>0</v>
      </c>
      <c r="AK1314" s="17">
        <v>0.63737764961529053</v>
      </c>
      <c r="AL1314" s="17">
        <v>0.68780680028687968</v>
      </c>
      <c r="AM1314" s="17">
        <v>3.5332875820562923E-2</v>
      </c>
      <c r="AN1314" s="17">
        <v>0.36992053604390668</v>
      </c>
      <c r="AO1314" s="17">
        <v>4.0702101435905256</v>
      </c>
      <c r="AP1314" s="17">
        <v>12.687047402532061</v>
      </c>
      <c r="AQ1314" s="17">
        <v>31.091908751834048</v>
      </c>
      <c r="AR1314" s="17">
        <v>0.65656872742652406</v>
      </c>
      <c r="AS1314" s="17">
        <v>0.6366248526531052</v>
      </c>
      <c r="AT1314" s="17">
        <v>-0.99999999999999878</v>
      </c>
      <c r="AU1314" s="17">
        <v>-0.99999999999999878</v>
      </c>
      <c r="AV1314" s="17">
        <v>39.464843297974326</v>
      </c>
      <c r="AW1314" s="17">
        <v>123.03544514823054</v>
      </c>
      <c r="AX1314" s="17">
        <v>137.46240410117215</v>
      </c>
      <c r="AY1314" s="17">
        <v>0.40448837367382845</v>
      </c>
      <c r="AZ1314" s="17">
        <v>70.70317537732349</v>
      </c>
      <c r="BA1314" s="22">
        <v>1610.2283232519353</v>
      </c>
      <c r="CU1314" t="e">
        <v>#N/A</v>
      </c>
      <c r="CV1314" t="e">
        <v>#N/A</v>
      </c>
    </row>
    <row r="1315" spans="1:100" x14ac:dyDescent="0.25">
      <c r="A1315">
        <v>3480</v>
      </c>
      <c r="B1315" t="s">
        <v>1702</v>
      </c>
      <c r="C1315" s="22">
        <v>3</v>
      </c>
      <c r="D1315" s="17">
        <v>1.769880794697726</v>
      </c>
      <c r="E1315" s="17">
        <v>-0.5381464994180668</v>
      </c>
      <c r="F1315" s="17">
        <v>3.7953476381810639E-2</v>
      </c>
      <c r="G1315" s="17">
        <v>-0.1265678675556777</v>
      </c>
      <c r="H1315" s="17">
        <v>-0.12201887480108872</v>
      </c>
      <c r="I1315" s="17">
        <v>0</v>
      </c>
      <c r="J1315" s="17">
        <v>-7.3211324880653246</v>
      </c>
      <c r="K1315" s="17">
        <v>-0.12201887480108872</v>
      </c>
      <c r="L1315" s="17">
        <v>-1.0000000000000004</v>
      </c>
      <c r="M1315" s="17">
        <v>-1.0000000000000004</v>
      </c>
      <c r="N1315" s="17">
        <v>-2.440377496021775</v>
      </c>
      <c r="O1315" s="17">
        <v>-5.6778195609232762</v>
      </c>
      <c r="P1315" s="17">
        <v>0.59811720458157047</v>
      </c>
      <c r="Q1315" s="17">
        <v>1.4228041334136226</v>
      </c>
      <c r="R1315" s="17">
        <v>0.57349540071049843</v>
      </c>
      <c r="S1315" s="17">
        <v>0.33333333333333354</v>
      </c>
      <c r="T1315" s="17">
        <v>0.28752596351759296</v>
      </c>
      <c r="U1315" s="17">
        <v>0.17558106103059129</v>
      </c>
      <c r="V1315" s="17">
        <v>0</v>
      </c>
      <c r="W1315" s="17">
        <v>36.738369307304239</v>
      </c>
      <c r="X1315" s="17">
        <v>1.3916332074647719</v>
      </c>
      <c r="Y1315" s="17">
        <v>-1.0000000000000004</v>
      </c>
      <c r="Z1315" s="17">
        <v>-1.0000000000000004</v>
      </c>
      <c r="AA1315" s="17">
        <v>72.245057983661297</v>
      </c>
      <c r="AB1315" s="17">
        <v>0.11264005293177434</v>
      </c>
      <c r="AC1315" s="17">
        <v>0.3391300627422183</v>
      </c>
      <c r="AD1315" s="17">
        <v>0.24689374983893753</v>
      </c>
      <c r="AE1315" s="17">
        <v>34.933193275646495</v>
      </c>
      <c r="AF1315" s="17">
        <v>0.53846153846153844</v>
      </c>
      <c r="AG1315" s="17">
        <v>-1.0000000000000004</v>
      </c>
      <c r="AH1315" s="17">
        <v>-1.0000000000000004</v>
      </c>
      <c r="AI1315" s="17">
        <v>3.392329646013164E-2</v>
      </c>
      <c r="AJ1315" s="17">
        <v>0</v>
      </c>
      <c r="AK1315" s="17">
        <v>-4.9595501976571733E-2</v>
      </c>
      <c r="AL1315" s="17">
        <v>0.12248597471632397</v>
      </c>
      <c r="AM1315" s="17">
        <v>0.71837013087725254</v>
      </c>
      <c r="AN1315" s="17">
        <v>-0.15168926604581034</v>
      </c>
      <c r="AO1315" s="17">
        <v>17.711275762048452</v>
      </c>
      <c r="AP1315" s="17">
        <v>-3.1798017775636378</v>
      </c>
      <c r="AQ1315" s="17">
        <v>29.417236819238926</v>
      </c>
      <c r="AR1315" s="17">
        <v>0.79644035788151768</v>
      </c>
      <c r="AS1315" s="17">
        <v>1.2696143326636835</v>
      </c>
      <c r="AT1315" s="17">
        <v>-1.0000000000000004</v>
      </c>
      <c r="AU1315" s="17">
        <v>-1.0000000000000004</v>
      </c>
      <c r="AV1315" s="17">
        <v>0.44692753315482003</v>
      </c>
      <c r="AW1315" s="17">
        <v>63.387436645174375</v>
      </c>
      <c r="AX1315" s="17">
        <v>64.06590257437702</v>
      </c>
      <c r="AY1315" s="17">
        <v>9.9496142663240111E-2</v>
      </c>
      <c r="AZ1315" s="17">
        <v>8.0875780580337135</v>
      </c>
      <c r="BA1315" s="22">
        <v>1379.8922777471739</v>
      </c>
      <c r="CU1315" t="e">
        <v>#N/A</v>
      </c>
      <c r="CV1315" t="e">
        <v>#N/A</v>
      </c>
    </row>
    <row r="1316" spans="1:100" x14ac:dyDescent="0.25">
      <c r="A1316">
        <v>3481</v>
      </c>
      <c r="B1316" t="s">
        <v>1703</v>
      </c>
      <c r="C1316" s="22">
        <v>3</v>
      </c>
      <c r="D1316" s="17">
        <v>5.914201631595887</v>
      </c>
      <c r="E1316" s="17">
        <v>-3.537898060492644E-2</v>
      </c>
      <c r="F1316" s="17">
        <v>0.18497466758184017</v>
      </c>
      <c r="G1316" s="17">
        <v>0.18017520054179786</v>
      </c>
      <c r="H1316" s="17">
        <v>0.21755358529373103</v>
      </c>
      <c r="I1316" s="17">
        <v>0</v>
      </c>
      <c r="J1316" s="17">
        <v>13.053215117623861</v>
      </c>
      <c r="K1316" s="17">
        <v>0.21755358529373103</v>
      </c>
      <c r="L1316" s="17">
        <v>-0.99999999999999856</v>
      </c>
      <c r="M1316" s="17">
        <v>-0.99999999999999856</v>
      </c>
      <c r="N1316" s="17">
        <v>4.351071705874622</v>
      </c>
      <c r="O1316" s="17">
        <v>19.147591949761555</v>
      </c>
      <c r="P1316" s="17">
        <v>0.73289645320269037</v>
      </c>
      <c r="Q1316" s="17">
        <v>-0.21419037581548941</v>
      </c>
      <c r="R1316" s="17">
        <v>4.8670781383746177E-3</v>
      </c>
      <c r="S1316" s="17">
        <v>0.33333333333333304</v>
      </c>
      <c r="T1316" s="17">
        <v>0.39482479813303339</v>
      </c>
      <c r="U1316" s="17">
        <v>0.23131058916722297</v>
      </c>
      <c r="V1316" s="17">
        <v>0</v>
      </c>
      <c r="W1316" s="17">
        <v>29.676605413594324</v>
      </c>
      <c r="X1316" s="17">
        <v>1.4851206242309907</v>
      </c>
      <c r="Y1316" s="17">
        <v>-0.99999999999999856</v>
      </c>
      <c r="Z1316" s="17">
        <v>-0.99999999999999856</v>
      </c>
      <c r="AA1316" s="17">
        <v>66.061371816765174</v>
      </c>
      <c r="AB1316" s="17">
        <v>0.26126237955698856</v>
      </c>
      <c r="AC1316" s="17">
        <v>0.46854377430917327</v>
      </c>
      <c r="AD1316" s="17">
        <v>-2.2081673655121245E-3</v>
      </c>
      <c r="AE1316" s="17">
        <v>36.379899325032497</v>
      </c>
      <c r="AF1316" s="17">
        <v>0.69230769230769229</v>
      </c>
      <c r="AG1316" s="17">
        <v>-0.99999999999999856</v>
      </c>
      <c r="AH1316" s="17">
        <v>-0.99999999999999856</v>
      </c>
      <c r="AI1316" s="17">
        <v>0</v>
      </c>
      <c r="AJ1316" s="17">
        <v>0</v>
      </c>
      <c r="AK1316" s="17">
        <v>-0.3446485863363381</v>
      </c>
      <c r="AL1316" s="17">
        <v>-0.17180938265524065</v>
      </c>
      <c r="AM1316" s="17">
        <v>0.11180764543524811</v>
      </c>
      <c r="AN1316" s="17">
        <v>0.18648105538267523</v>
      </c>
      <c r="AO1316" s="17">
        <v>1.0719482041995105</v>
      </c>
      <c r="AP1316" s="17">
        <v>3.8029794712906746</v>
      </c>
      <c r="AQ1316" s="17">
        <v>42.729820531218188</v>
      </c>
      <c r="AR1316" s="17">
        <v>0.95946872063358912</v>
      </c>
      <c r="AS1316" s="17">
        <v>1.7026742095247214</v>
      </c>
      <c r="AT1316" s="17">
        <v>-0.99999999999999856</v>
      </c>
      <c r="AU1316" s="17">
        <v>-0.99999999999999856</v>
      </c>
      <c r="AV1316" s="17">
        <v>0.18504227868017248</v>
      </c>
      <c r="AW1316" s="17">
        <v>89.011943237817448</v>
      </c>
      <c r="AX1316" s="17">
        <v>89.011943237817448</v>
      </c>
      <c r="AY1316" s="17">
        <v>0.19065754438813257</v>
      </c>
      <c r="AZ1316" s="17">
        <v>33.995527422843111</v>
      </c>
      <c r="BA1316" s="22">
        <v>1540.4838601061695</v>
      </c>
      <c r="CU1316" t="e">
        <v>#N/A</v>
      </c>
      <c r="CV1316" t="e">
        <v>#N/A</v>
      </c>
    </row>
    <row r="1317" spans="1:100" x14ac:dyDescent="0.25">
      <c r="A1317">
        <v>3482</v>
      </c>
      <c r="B1317" t="s">
        <v>1704</v>
      </c>
      <c r="C1317" s="22">
        <v>3</v>
      </c>
      <c r="D1317" s="17">
        <v>3.993493733807385</v>
      </c>
      <c r="E1317" s="17">
        <v>0.52985615216726289</v>
      </c>
      <c r="F1317" s="17">
        <v>-1.1216605559700659</v>
      </c>
      <c r="G1317" s="17">
        <v>-0.9197992366864276</v>
      </c>
      <c r="H1317" s="17">
        <v>0.11285962252840831</v>
      </c>
      <c r="I1317" s="17">
        <v>0</v>
      </c>
      <c r="J1317" s="17">
        <v>6.7715773517044937</v>
      </c>
      <c r="K1317" s="17">
        <v>0.11285962252840831</v>
      </c>
      <c r="L1317" s="17">
        <v>-0.99999999999999944</v>
      </c>
      <c r="M1317" s="17">
        <v>-0.99999999999999944</v>
      </c>
      <c r="N1317" s="17">
        <v>2.2571924505681644</v>
      </c>
      <c r="O1317" s="17">
        <v>9.8452718488254494</v>
      </c>
      <c r="P1317" s="17">
        <v>-0.49068738916914795</v>
      </c>
      <c r="Q1317" s="17">
        <v>9.8249954185001585</v>
      </c>
      <c r="R1317" s="17">
        <v>3.2506834725924594</v>
      </c>
      <c r="S1317" s="17">
        <v>0.32055831164105558</v>
      </c>
      <c r="T1317" s="17">
        <v>0.33103507200170795</v>
      </c>
      <c r="U1317" s="17">
        <v>0.29581966585622388</v>
      </c>
      <c r="V1317" s="17">
        <v>0.16879062599221581</v>
      </c>
      <c r="W1317" s="17">
        <v>40.133762118511804</v>
      </c>
      <c r="X1317" s="17">
        <v>2.73245791916092</v>
      </c>
      <c r="Y1317" s="17">
        <v>-0.99999999999999944</v>
      </c>
      <c r="Z1317" s="17">
        <v>-0.99999999999999944</v>
      </c>
      <c r="AA1317" s="17">
        <v>69.47968406216043</v>
      </c>
      <c r="AB1317" s="17">
        <v>8.3684728811639936E-2</v>
      </c>
      <c r="AC1317" s="17">
        <v>0.25077643255089632</v>
      </c>
      <c r="AD1317" s="17">
        <v>0.18744360805858715</v>
      </c>
      <c r="AE1317" s="17">
        <v>26.09523847105617</v>
      </c>
      <c r="AF1317" s="17">
        <v>0.72727272727272729</v>
      </c>
      <c r="AG1317" s="17">
        <v>-0.99999999999999944</v>
      </c>
      <c r="AH1317" s="17">
        <v>-0.99999999999999944</v>
      </c>
      <c r="AI1317" s="17">
        <v>1.899865662931596E-2</v>
      </c>
      <c r="AJ1317" s="17">
        <v>0.16879062599221581</v>
      </c>
      <c r="AK1317" s="17">
        <v>0.32889577947898241</v>
      </c>
      <c r="AL1317" s="17">
        <v>0.1923435595005196</v>
      </c>
      <c r="AM1317" s="17">
        <v>0.27648489475598553</v>
      </c>
      <c r="AN1317" s="17">
        <v>3.2580056900259023E-2</v>
      </c>
      <c r="AO1317" s="17">
        <v>8.5566012662945532</v>
      </c>
      <c r="AP1317" s="17">
        <v>1.7762192200090694</v>
      </c>
      <c r="AQ1317" s="17">
        <v>46.905339470216283</v>
      </c>
      <c r="AR1317" s="17">
        <v>1.1162036754912037</v>
      </c>
      <c r="AS1317" s="17">
        <v>2.8453175416893264</v>
      </c>
      <c r="AT1317" s="17">
        <v>-0.99999999999999944</v>
      </c>
      <c r="AU1317" s="17">
        <v>-0.99999999999999944</v>
      </c>
      <c r="AV1317" s="17">
        <v>2.330884235906034</v>
      </c>
      <c r="AW1317" s="17">
        <v>81.101175130994989</v>
      </c>
      <c r="AX1317" s="17">
        <v>98.360210862802916</v>
      </c>
      <c r="AY1317" s="17">
        <v>9.3672242336770753E-2</v>
      </c>
      <c r="AZ1317" s="17">
        <v>-34.216192192934272</v>
      </c>
      <c r="BA1317" s="22">
        <v>1454.6740890359538</v>
      </c>
      <c r="CU1317" t="e">
        <v>#N/A</v>
      </c>
      <c r="CV1317" t="e">
        <v>#N/A</v>
      </c>
    </row>
    <row r="1318" spans="1:100" x14ac:dyDescent="0.25">
      <c r="A1318">
        <v>3484</v>
      </c>
      <c r="B1318" t="s">
        <v>1705</v>
      </c>
      <c r="C1318" s="22">
        <v>3</v>
      </c>
      <c r="D1318" s="17">
        <v>4.0020893087211089</v>
      </c>
      <c r="E1318" s="17">
        <v>-0.29462825001776438</v>
      </c>
      <c r="F1318" s="17">
        <v>1.1939981650785072</v>
      </c>
      <c r="G1318" s="17">
        <v>1.1354062600416706</v>
      </c>
      <c r="H1318" s="17">
        <v>0.33542581678136124</v>
      </c>
      <c r="I1318" s="17">
        <v>0</v>
      </c>
      <c r="J1318" s="17">
        <v>20.125549006881656</v>
      </c>
      <c r="K1318" s="17">
        <v>0.33542581678136124</v>
      </c>
      <c r="L1318" s="17">
        <v>-0.99999999999999811</v>
      </c>
      <c r="M1318" s="17">
        <v>-0.99999999999999811</v>
      </c>
      <c r="N1318" s="17">
        <v>6.7085163356272206</v>
      </c>
      <c r="O1318" s="17">
        <v>25.263044575644447</v>
      </c>
      <c r="P1318" s="17">
        <v>-1.0442357886013567</v>
      </c>
      <c r="Q1318" s="17">
        <v>0.74627994691145993</v>
      </c>
      <c r="R1318" s="17">
        <v>0.12201405600863872</v>
      </c>
      <c r="S1318" s="17">
        <v>0.33333333333333276</v>
      </c>
      <c r="T1318" s="17">
        <v>0.34954195196298365</v>
      </c>
      <c r="U1318" s="17">
        <v>0.27052163966564746</v>
      </c>
      <c r="V1318" s="17">
        <v>-2.3409527050543059E-2</v>
      </c>
      <c r="W1318" s="17">
        <v>23.78246324520239</v>
      </c>
      <c r="X1318" s="17">
        <v>1.305287483503937</v>
      </c>
      <c r="Y1318" s="17">
        <v>-0.99999999999999811</v>
      </c>
      <c r="Z1318" s="17">
        <v>-0.99999999999999811</v>
      </c>
      <c r="AA1318" s="17">
        <v>52.441864692664574</v>
      </c>
      <c r="AB1318" s="17">
        <v>0.19845385737771051</v>
      </c>
      <c r="AC1318" s="17">
        <v>0.25585154469828564</v>
      </c>
      <c r="AD1318" s="17">
        <v>0.11644234575307513</v>
      </c>
      <c r="AE1318" s="17">
        <v>28.53738739145356</v>
      </c>
      <c r="AF1318" s="17">
        <v>0.77777777777777779</v>
      </c>
      <c r="AG1318" s="17">
        <v>-0.99999999999999811</v>
      </c>
      <c r="AH1318" s="17">
        <v>-0.99999999999999811</v>
      </c>
      <c r="AI1318" s="17">
        <v>1.5100394394784127E-2</v>
      </c>
      <c r="AJ1318" s="17">
        <v>-2.3409527050543059E-2</v>
      </c>
      <c r="AK1318" s="17">
        <v>-0.24825775607685271</v>
      </c>
      <c r="AL1318" s="17">
        <v>-4.9323644078703377E-2</v>
      </c>
      <c r="AM1318" s="17">
        <v>-6.2730678324817588E-2</v>
      </c>
      <c r="AN1318" s="17">
        <v>4.522261911595872E-2</v>
      </c>
      <c r="AO1318" s="17">
        <v>-2.8095557385047032</v>
      </c>
      <c r="AP1318" s="17">
        <v>0.883947257505451</v>
      </c>
      <c r="AQ1318" s="17">
        <v>43.90801225208407</v>
      </c>
      <c r="AR1318" s="17">
        <v>0.92998739791142082</v>
      </c>
      <c r="AS1318" s="17">
        <v>1.6407133002852972</v>
      </c>
      <c r="AT1318" s="17">
        <v>-0.99999999999999811</v>
      </c>
      <c r="AU1318" s="17">
        <v>-0.99999999999999811</v>
      </c>
      <c r="AV1318" s="17">
        <v>1.2574203160503092</v>
      </c>
      <c r="AW1318" s="17">
        <v>78.588856525814478</v>
      </c>
      <c r="AX1318" s="17">
        <v>76.549911708655856</v>
      </c>
      <c r="AY1318" s="17">
        <v>0.24659956666704588</v>
      </c>
      <c r="AZ1318" s="17">
        <v>15.121869394009453</v>
      </c>
      <c r="BA1318" s="22">
        <v>1493.6326715585867</v>
      </c>
      <c r="CU1318" t="e">
        <v>#N/A</v>
      </c>
      <c r="CV1318" t="e">
        <v>#N/A</v>
      </c>
    </row>
    <row r="1319" spans="1:100" x14ac:dyDescent="0.25">
      <c r="A1319">
        <v>3485</v>
      </c>
      <c r="B1319" t="s">
        <v>1706</v>
      </c>
      <c r="C1319" s="22">
        <v>3</v>
      </c>
      <c r="D1319" s="17">
        <v>2.0470456014889957</v>
      </c>
      <c r="E1319" s="17">
        <v>0</v>
      </c>
      <c r="F1319" s="17">
        <v>-1.3696343923439072</v>
      </c>
      <c r="G1319" s="17">
        <v>-1.3696343923439072</v>
      </c>
      <c r="H1319" s="17">
        <v>-0.25691444368904587</v>
      </c>
      <c r="I1319" s="17">
        <v>0</v>
      </c>
      <c r="J1319" s="17">
        <v>-15.414866621342746</v>
      </c>
      <c r="K1319" s="17">
        <v>-0.25691444368904587</v>
      </c>
      <c r="L1319" s="17">
        <v>-1.0000000000000016</v>
      </c>
      <c r="M1319" s="17">
        <v>-1.0000000000000016</v>
      </c>
      <c r="N1319" s="17">
        <v>-5.1382888737809154</v>
      </c>
      <c r="O1319" s="17">
        <v>-14.737455412197658</v>
      </c>
      <c r="P1319" s="17">
        <v>8.0255436737513688E-2</v>
      </c>
      <c r="Q1319" s="17">
        <v>-10.885478663093306</v>
      </c>
      <c r="R1319" s="17">
        <v>-3.622845462904114</v>
      </c>
      <c r="S1319" s="17">
        <v>0.33333333333333376</v>
      </c>
      <c r="T1319" s="17">
        <v>0.26742800218282547</v>
      </c>
      <c r="U1319" s="17">
        <v>-4.3202894783589574E-2</v>
      </c>
      <c r="V1319" s="17">
        <v>-3.6838937965728465E-2</v>
      </c>
      <c r="W1319" s="17">
        <v>31.105357858235472</v>
      </c>
      <c r="X1319" s="17">
        <v>0.39792524112596728</v>
      </c>
      <c r="Y1319" s="17">
        <v>-1.0000000000000016</v>
      </c>
      <c r="Z1319" s="17">
        <v>-1.0000000000000016</v>
      </c>
      <c r="AA1319" s="17">
        <v>15.05589037063654</v>
      </c>
      <c r="AB1319" s="17">
        <v>-9.7977588679407326E-2</v>
      </c>
      <c r="AC1319" s="17">
        <v>-9.9317448683335557E-2</v>
      </c>
      <c r="AD1319" s="17">
        <v>-5.1237403131153665E-2</v>
      </c>
      <c r="AE1319" s="17">
        <v>-12.426622024694829</v>
      </c>
      <c r="AF1319" s="17">
        <v>0.1111111111111111</v>
      </c>
      <c r="AG1319" s="17">
        <v>-1.0000000000000016</v>
      </c>
      <c r="AH1319" s="17">
        <v>-1.0000000000000016</v>
      </c>
      <c r="AI1319" s="17">
        <v>-0.11571400301313403</v>
      </c>
      <c r="AJ1319" s="17">
        <v>-3.6838937965728465E-2</v>
      </c>
      <c r="AK1319" s="17">
        <v>0.91389440014755874</v>
      </c>
      <c r="AL1319" s="17">
        <v>0.27092500474275394</v>
      </c>
      <c r="AM1319" s="17">
        <v>0.23498211046644366</v>
      </c>
      <c r="AN1319" s="17">
        <v>-1.8226082496565016E-2</v>
      </c>
      <c r="AO1319" s="17">
        <v>10.444024762398886</v>
      </c>
      <c r="AP1319" s="17">
        <v>0.89897296129964732</v>
      </c>
      <c r="AQ1319" s="17">
        <v>15.690491236892727</v>
      </c>
      <c r="AR1319" s="17">
        <v>0.5207195027668412</v>
      </c>
      <c r="AS1319" s="17">
        <v>0.14101079743692124</v>
      </c>
      <c r="AT1319" s="17">
        <v>-1.0000000000000016</v>
      </c>
      <c r="AU1319" s="17">
        <v>-1.0000000000000016</v>
      </c>
      <c r="AV1319" s="17">
        <v>-4.9924798552480176</v>
      </c>
      <c r="AW1319" s="17">
        <v>1.2174079197385339</v>
      </c>
      <c r="AX1319" s="17">
        <v>-4.7807659370969908</v>
      </c>
      <c r="AY1319" s="17">
        <v>-0.20976963785206332</v>
      </c>
      <c r="AZ1319" s="17">
        <v>-62.838568262090831</v>
      </c>
      <c r="BA1319" s="22">
        <v>1358.0920037608159</v>
      </c>
      <c r="CU1319" t="e">
        <v>#N/A</v>
      </c>
      <c r="CV1319" t="e">
        <v>#N/A</v>
      </c>
    </row>
    <row r="1320" spans="1:100" x14ac:dyDescent="0.25">
      <c r="A1320">
        <v>3487</v>
      </c>
      <c r="B1320" t="s">
        <v>1707</v>
      </c>
      <c r="C1320" s="22">
        <v>3</v>
      </c>
      <c r="D1320" s="17">
        <v>4.8214117297137973</v>
      </c>
      <c r="E1320" s="17">
        <v>0</v>
      </c>
      <c r="F1320" s="17">
        <v>0.44945112104045881</v>
      </c>
      <c r="G1320" s="17">
        <v>0.44945112104045881</v>
      </c>
      <c r="H1320" s="17">
        <v>8.7470633597478573E-2</v>
      </c>
      <c r="I1320" s="17">
        <v>0</v>
      </c>
      <c r="J1320" s="17">
        <v>5.248238015848715</v>
      </c>
      <c r="K1320" s="17">
        <v>8.7470633597478573E-2</v>
      </c>
      <c r="L1320" s="17">
        <v>-0.99999999999999845</v>
      </c>
      <c r="M1320" s="17">
        <v>-0.99999999999999845</v>
      </c>
      <c r="N1320" s="17">
        <v>1.7494126719495717</v>
      </c>
      <c r="O1320" s="17">
        <v>10.519100866602969</v>
      </c>
      <c r="P1320" s="17">
        <v>-2.2189296128253926E-2</v>
      </c>
      <c r="Q1320" s="17">
        <v>3.5755110188939074</v>
      </c>
      <c r="R1320" s="17">
        <v>1.1858048595680537</v>
      </c>
      <c r="S1320" s="17">
        <v>0.33333333333333293</v>
      </c>
      <c r="T1320" s="17">
        <v>0.34631666242848613</v>
      </c>
      <c r="U1320" s="17">
        <v>0.26329318543296459</v>
      </c>
      <c r="V1320" s="17">
        <v>-9.0595177478975469E-2</v>
      </c>
      <c r="W1320" s="17">
        <v>30.595094804733172</v>
      </c>
      <c r="X1320" s="17">
        <v>1.1156438803778801</v>
      </c>
      <c r="Y1320" s="17">
        <v>-0.99999999999999845</v>
      </c>
      <c r="Z1320" s="17">
        <v>-0.99999999999999845</v>
      </c>
      <c r="AA1320" s="17">
        <v>68.562931643615443</v>
      </c>
      <c r="AB1320" s="17">
        <v>0.22352868525675904</v>
      </c>
      <c r="AC1320" s="17">
        <v>0.29114165772677147</v>
      </c>
      <c r="AD1320" s="17">
        <v>0.22097029660275425</v>
      </c>
      <c r="AE1320" s="17">
        <v>36.782031979314247</v>
      </c>
      <c r="AF1320" s="17">
        <v>0.66666666666666663</v>
      </c>
      <c r="AG1320" s="17">
        <v>-0.99999999999999845</v>
      </c>
      <c r="AH1320" s="17">
        <v>-0.99999999999999845</v>
      </c>
      <c r="AI1320" s="17">
        <v>0</v>
      </c>
      <c r="AJ1320" s="17">
        <v>-9.0595177478975469E-2</v>
      </c>
      <c r="AK1320" s="17">
        <v>-6.7858667861037503E-2</v>
      </c>
      <c r="AL1320" s="17">
        <v>0.1952860548039464</v>
      </c>
      <c r="AM1320" s="17">
        <v>3.5815991083149201E-2</v>
      </c>
      <c r="AN1320" s="17">
        <v>0.18203853648290999</v>
      </c>
      <c r="AO1320" s="17">
        <v>0.55610643777354263</v>
      </c>
      <c r="AP1320" s="17">
        <v>5.5273936860924806</v>
      </c>
      <c r="AQ1320" s="17">
        <v>35.843332820581892</v>
      </c>
      <c r="AR1320" s="17">
        <v>0.85234800371580777</v>
      </c>
      <c r="AS1320" s="17">
        <v>1.203114513975359</v>
      </c>
      <c r="AT1320" s="17">
        <v>-0.99999999999999845</v>
      </c>
      <c r="AU1320" s="17">
        <v>-0.99999999999999845</v>
      </c>
      <c r="AV1320" s="17">
        <v>1.6352559806085123</v>
      </c>
      <c r="AW1320" s="17">
        <v>84.609426196310949</v>
      </c>
      <c r="AX1320" s="17">
        <v>75.549908448413362</v>
      </c>
      <c r="AY1320" s="17">
        <v>0.30152728883812913</v>
      </c>
      <c r="AZ1320" s="17">
        <v>17.07885853799835</v>
      </c>
      <c r="BA1320" s="22">
        <v>1489.7985252073647</v>
      </c>
      <c r="CU1320" t="e">
        <v>#N/A</v>
      </c>
      <c r="CV1320" t="e">
        <v>#N/A</v>
      </c>
    </row>
    <row r="1321" spans="1:100" x14ac:dyDescent="0.25">
      <c r="A1321">
        <v>3488</v>
      </c>
      <c r="B1321" t="s">
        <v>1708</v>
      </c>
      <c r="C1321" s="22">
        <v>3</v>
      </c>
      <c r="D1321" s="17">
        <v>5.1155913177034469</v>
      </c>
      <c r="E1321" s="17">
        <v>-0.52564357684752028</v>
      </c>
      <c r="F1321" s="17">
        <v>-2.3125226152009883E-2</v>
      </c>
      <c r="G1321" s="17">
        <v>-0.18354893556003271</v>
      </c>
      <c r="H1321" s="17">
        <v>0.13958299864153112</v>
      </c>
      <c r="I1321" s="17">
        <v>0</v>
      </c>
      <c r="J1321" s="17">
        <v>8.374979918491869</v>
      </c>
      <c r="K1321" s="17">
        <v>0.13958299864153112</v>
      </c>
      <c r="L1321" s="17">
        <v>-0.99999999999999989</v>
      </c>
      <c r="M1321" s="17">
        <v>-0.99999999999999989</v>
      </c>
      <c r="N1321" s="17">
        <v>2.7916599728306215</v>
      </c>
      <c r="O1321" s="17">
        <v>13.307022300635282</v>
      </c>
      <c r="P1321" s="17">
        <v>3.1386046349310819</v>
      </c>
      <c r="Q1321" s="17">
        <v>-3.7502484353477969</v>
      </c>
      <c r="R1321" s="17">
        <v>-0.91127710927744709</v>
      </c>
      <c r="S1321" s="17">
        <v>0.33333333333333343</v>
      </c>
      <c r="T1321" s="17">
        <v>0.33333333333333343</v>
      </c>
      <c r="U1321" s="17">
        <v>0.17231220208889148</v>
      </c>
      <c r="V1321" s="17">
        <v>8.7954086185938352E-3</v>
      </c>
      <c r="W1321" s="17">
        <v>28.327651149304849</v>
      </c>
      <c r="X1321" s="17">
        <v>1.2691049280922655</v>
      </c>
      <c r="Y1321" s="17">
        <v>-0.99999999999999989</v>
      </c>
      <c r="Z1321" s="17">
        <v>-0.99999999999999989</v>
      </c>
      <c r="AA1321" s="17">
        <v>48.342876267643391</v>
      </c>
      <c r="AB1321" s="17">
        <v>0.27756121222624092</v>
      </c>
      <c r="AC1321" s="17">
        <v>9.7321589611117851E-2</v>
      </c>
      <c r="AD1321" s="17">
        <v>4.3647242714961024E-2</v>
      </c>
      <c r="AE1321" s="17">
        <v>20.926502227615991</v>
      </c>
      <c r="AF1321" s="17">
        <v>0.22222222222222221</v>
      </c>
      <c r="AG1321" s="17">
        <v>-0.99999999999999989</v>
      </c>
      <c r="AH1321" s="17">
        <v>-0.99999999999999989</v>
      </c>
      <c r="AI1321" s="17">
        <v>-6.9909546137487191E-3</v>
      </c>
      <c r="AJ1321" s="17">
        <v>8.7954086185938352E-3</v>
      </c>
      <c r="AK1321" s="17">
        <v>-0.12208325218724503</v>
      </c>
      <c r="AL1321" s="17">
        <v>-2.386185593885333E-2</v>
      </c>
      <c r="AM1321" s="17">
        <v>-4.909092020201343E-2</v>
      </c>
      <c r="AN1321" s="17">
        <v>-0.2462031121768597</v>
      </c>
      <c r="AO1321" s="17">
        <v>-1.83768926598656</v>
      </c>
      <c r="AP1321" s="17">
        <v>-6.2743870841157614</v>
      </c>
      <c r="AQ1321" s="17">
        <v>36.702631067796695</v>
      </c>
      <c r="AR1321" s="17">
        <v>0.84777427737415201</v>
      </c>
      <c r="AS1321" s="17">
        <v>1.4086879267337959</v>
      </c>
      <c r="AT1321" s="17">
        <v>-0.99999999999999989</v>
      </c>
      <c r="AU1321" s="17">
        <v>-0.99999999999999989</v>
      </c>
      <c r="AV1321" s="17">
        <v>-1.0948260448374803</v>
      </c>
      <c r="AW1321" s="17">
        <v>55.375511484162921</v>
      </c>
      <c r="AX1321" s="17">
        <v>56.11523325374737</v>
      </c>
      <c r="AY1321" s="17">
        <v>0.30806437976291529</v>
      </c>
      <c r="AZ1321" s="17">
        <v>-19.680038652627523</v>
      </c>
      <c r="BA1321" s="22">
        <v>1408.3313972948545</v>
      </c>
      <c r="CU1321" t="e">
        <v>#N/A</v>
      </c>
      <c r="CV1321" t="e">
        <v>#N/A</v>
      </c>
    </row>
    <row r="1322" spans="1:100" x14ac:dyDescent="0.25">
      <c r="A1322">
        <v>3489</v>
      </c>
      <c r="B1322" t="s">
        <v>1709</v>
      </c>
      <c r="C1322" s="22">
        <v>3</v>
      </c>
      <c r="D1322" s="17">
        <v>3.9064289993096142</v>
      </c>
      <c r="E1322" s="17">
        <v>-8.5559974968769464E-2</v>
      </c>
      <c r="F1322" s="17">
        <v>-0.10782030477414489</v>
      </c>
      <c r="G1322" s="17">
        <v>-0.12842202593589264</v>
      </c>
      <c r="H1322" s="17">
        <v>0.44998963486487037</v>
      </c>
      <c r="I1322" s="17">
        <v>0.10077173488161915</v>
      </c>
      <c r="J1322" s="17">
        <v>33.045682184789371</v>
      </c>
      <c r="K1322" s="17">
        <v>0.55076136974648982</v>
      </c>
      <c r="L1322" s="17">
        <v>-1.0000000000000011</v>
      </c>
      <c r="M1322" s="17">
        <v>-1.0000000000000011</v>
      </c>
      <c r="N1322" s="17">
        <v>11.015227394929795</v>
      </c>
      <c r="O1322" s="17">
        <v>36.823689158163113</v>
      </c>
      <c r="P1322" s="17">
        <v>0.10921083901077096</v>
      </c>
      <c r="Q1322" s="17">
        <v>-1.1520483190007349</v>
      </c>
      <c r="R1322" s="17">
        <v>-0.34785409192616773</v>
      </c>
      <c r="S1322" s="17">
        <v>0.34046168288959161</v>
      </c>
      <c r="T1322" s="17">
        <v>0.39313397482570683</v>
      </c>
      <c r="U1322" s="17">
        <v>0.53887457059515942</v>
      </c>
      <c r="V1322" s="17">
        <v>-4.9219510987649892E-3</v>
      </c>
      <c r="W1322" s="17">
        <v>28.671476298608127</v>
      </c>
      <c r="X1322" s="17">
        <v>2.3686015052492286</v>
      </c>
      <c r="Y1322" s="17">
        <v>-1.0000000000000011</v>
      </c>
      <c r="Z1322" s="17">
        <v>-1.0000000000000011</v>
      </c>
      <c r="AA1322" s="17">
        <v>70.664260445512582</v>
      </c>
      <c r="AB1322" s="17">
        <v>0.43556469310961021</v>
      </c>
      <c r="AC1322" s="17">
        <v>9.9190676127427671E-2</v>
      </c>
      <c r="AD1322" s="17">
        <v>0.31205739553957484</v>
      </c>
      <c r="AE1322" s="17">
        <v>42.340638238830635</v>
      </c>
      <c r="AF1322" s="17">
        <v>0.76470588235294112</v>
      </c>
      <c r="AG1322" s="17">
        <v>-1.0000000000000011</v>
      </c>
      <c r="AH1322" s="17">
        <v>-1.0000000000000011</v>
      </c>
      <c r="AI1322" s="17">
        <v>0</v>
      </c>
      <c r="AJ1322" s="17">
        <v>-4.9219510987649892E-3</v>
      </c>
      <c r="AK1322" s="17">
        <v>-4.0224872947748028E-2</v>
      </c>
      <c r="AL1322" s="17">
        <v>-0.1336378334708655</v>
      </c>
      <c r="AM1322" s="17">
        <v>-0.16380047657374103</v>
      </c>
      <c r="AN1322" s="17">
        <v>0.34752753079618298</v>
      </c>
      <c r="AO1322" s="17">
        <v>-4.2961362790822655</v>
      </c>
      <c r="AP1322" s="17">
        <v>8.019999102550246</v>
      </c>
      <c r="AQ1322" s="17">
        <v>61.71715848339749</v>
      </c>
      <c r="AR1322" s="17">
        <v>1.2675482772116937</v>
      </c>
      <c r="AS1322" s="17">
        <v>2.9193628749957199</v>
      </c>
      <c r="AT1322" s="17">
        <v>-1.0000000000000011</v>
      </c>
      <c r="AU1322" s="17">
        <v>-1.0000000000000011</v>
      </c>
      <c r="AV1322" s="17">
        <v>-0.47627611786206037</v>
      </c>
      <c r="AW1322" s="17">
        <v>115.50794870622595</v>
      </c>
      <c r="AX1322" s="17">
        <v>115.01575359634946</v>
      </c>
      <c r="AY1322" s="17">
        <v>0.15500551402916929</v>
      </c>
      <c r="AZ1322" s="17">
        <v>9.9569393327155105</v>
      </c>
      <c r="BA1322" s="22">
        <v>1555.3733175704313</v>
      </c>
      <c r="CU1322" t="e">
        <v>#N/A</v>
      </c>
      <c r="CV1322" t="e">
        <v>#N/A</v>
      </c>
    </row>
    <row r="1323" spans="1:100" x14ac:dyDescent="0.25">
      <c r="A1323">
        <v>3490</v>
      </c>
      <c r="B1323" t="s">
        <v>1710</v>
      </c>
      <c r="C1323" s="22">
        <v>3</v>
      </c>
      <c r="D1323" s="17">
        <v>5.6692997649447312</v>
      </c>
      <c r="E1323" s="17">
        <v>-0.2757024785372012</v>
      </c>
      <c r="F1323" s="17">
        <v>1.2894204231331277</v>
      </c>
      <c r="G1323" s="17">
        <v>1.2163454286950941</v>
      </c>
      <c r="H1323" s="17">
        <v>0.27948519103858793</v>
      </c>
      <c r="I1323" s="17">
        <v>0</v>
      </c>
      <c r="J1323" s="17">
        <v>16.769111462315269</v>
      </c>
      <c r="K1323" s="17">
        <v>0.27948519103858793</v>
      </c>
      <c r="L1323" s="17">
        <v>-1.0000000000000004</v>
      </c>
      <c r="M1323" s="17">
        <v>-1.0000000000000004</v>
      </c>
      <c r="N1323" s="17">
        <v>5.5897038207717555</v>
      </c>
      <c r="O1323" s="17">
        <v>23.654756655955126</v>
      </c>
      <c r="P1323" s="17">
        <v>-0.63842345140688161</v>
      </c>
      <c r="Q1323" s="17">
        <v>-2.647666433519714</v>
      </c>
      <c r="R1323" s="17">
        <v>-0.87187494825156109</v>
      </c>
      <c r="S1323" s="17">
        <v>0.33333333333333337</v>
      </c>
      <c r="T1323" s="17">
        <v>0.356557172556699</v>
      </c>
      <c r="U1323" s="17">
        <v>0.17836651497254921</v>
      </c>
      <c r="V1323" s="17">
        <v>-6.8030744151900673E-3</v>
      </c>
      <c r="W1323" s="17">
        <v>23.278750216352133</v>
      </c>
      <c r="X1323" s="17">
        <v>1.1062767674738667</v>
      </c>
      <c r="Y1323" s="17">
        <v>-1.0000000000000004</v>
      </c>
      <c r="Z1323" s="17">
        <v>-1.0000000000000004</v>
      </c>
      <c r="AA1323" s="17">
        <v>65.275841153679366</v>
      </c>
      <c r="AB1323" s="17">
        <v>0.43179871911893108</v>
      </c>
      <c r="AC1323" s="17">
        <v>0.25940199692456051</v>
      </c>
      <c r="AD1323" s="17">
        <v>0.16617860166808446</v>
      </c>
      <c r="AE1323" s="17">
        <v>42.868965885578824</v>
      </c>
      <c r="AF1323" s="17">
        <v>1</v>
      </c>
      <c r="AG1323" s="17">
        <v>-1.0000000000000004</v>
      </c>
      <c r="AH1323" s="17">
        <v>-1.0000000000000004</v>
      </c>
      <c r="AI1323" s="17">
        <v>7.1624153798006684E-3</v>
      </c>
      <c r="AJ1323" s="17">
        <v>-6.8030744151900673E-3</v>
      </c>
      <c r="AK1323" s="17">
        <v>-0.1230863882637112</v>
      </c>
      <c r="AL1323" s="17">
        <v>-0.14852257622680512</v>
      </c>
      <c r="AM1323" s="17">
        <v>-0.18439731285843292</v>
      </c>
      <c r="AN1323" s="17">
        <v>0.24120796887300663</v>
      </c>
      <c r="AO1323" s="17">
        <v>-5.2253647627793791</v>
      </c>
      <c r="AP1323" s="17">
        <v>5.2875863406911421</v>
      </c>
      <c r="AQ1323" s="17">
        <v>40.047861678667402</v>
      </c>
      <c r="AR1323" s="17">
        <v>0.86145394644739126</v>
      </c>
      <c r="AS1323" s="17">
        <v>1.3857619585124541</v>
      </c>
      <c r="AT1323" s="17">
        <v>-1.0000000000000004</v>
      </c>
      <c r="AU1323" s="17">
        <v>-1.0000000000000004</v>
      </c>
      <c r="AV1323" s="17">
        <v>0.34447048044353268</v>
      </c>
      <c r="AW1323" s="17">
        <v>94.218184150325641</v>
      </c>
      <c r="AX1323" s="17">
        <v>93.681125016402646</v>
      </c>
      <c r="AY1323" s="17">
        <v>0.49339634871317806</v>
      </c>
      <c r="AZ1323" s="17">
        <v>36.267955273754268</v>
      </c>
      <c r="BA1323" s="22">
        <v>1545.297714686159</v>
      </c>
      <c r="CU1323" t="e">
        <v>#N/A</v>
      </c>
      <c r="CV1323" t="e">
        <v>#N/A</v>
      </c>
    </row>
    <row r="1324" spans="1:100" x14ac:dyDescent="0.25">
      <c r="A1324">
        <v>3491</v>
      </c>
      <c r="B1324" t="s">
        <v>1711</v>
      </c>
      <c r="C1324" s="22">
        <v>3</v>
      </c>
      <c r="D1324" s="17">
        <v>5.0007652817806294</v>
      </c>
      <c r="E1324" s="17">
        <v>0</v>
      </c>
      <c r="F1324" s="17">
        <v>0.28174217844444349</v>
      </c>
      <c r="G1324" s="17">
        <v>0.28174217844444349</v>
      </c>
      <c r="H1324" s="17">
        <v>-1.3040037945137155E-2</v>
      </c>
      <c r="I1324" s="17">
        <v>0</v>
      </c>
      <c r="J1324" s="17">
        <v>-0.78240227670822882</v>
      </c>
      <c r="K1324" s="17">
        <v>-1.3040037945137155E-2</v>
      </c>
      <c r="L1324" s="17">
        <v>-1.0000000000000016</v>
      </c>
      <c r="M1324" s="17">
        <v>-1.0000000000000016</v>
      </c>
      <c r="N1324" s="17">
        <v>-0.2608007589027449</v>
      </c>
      <c r="O1324" s="17">
        <v>4.5001051835168404</v>
      </c>
      <c r="P1324" s="17">
        <v>5.5840055456548299E-2</v>
      </c>
      <c r="Q1324" s="17">
        <v>-2.2399644112013291</v>
      </c>
      <c r="R1324" s="17">
        <v>-0.67584255867275422</v>
      </c>
      <c r="S1324" s="17">
        <v>0.33333333333333393</v>
      </c>
      <c r="T1324" s="17">
        <v>0.35341842489238856</v>
      </c>
      <c r="U1324" s="17">
        <v>-0.11458846895092895</v>
      </c>
      <c r="V1324" s="17">
        <v>-4.5467031315486517E-2</v>
      </c>
      <c r="W1324" s="17">
        <v>21.589451836177751</v>
      </c>
      <c r="X1324" s="17">
        <v>-1.1279175966720505E-2</v>
      </c>
      <c r="Y1324" s="17">
        <v>-1.0000000000000016</v>
      </c>
      <c r="Z1324" s="17">
        <v>-1.0000000000000016</v>
      </c>
      <c r="AA1324" s="17">
        <v>40.681220360100056</v>
      </c>
      <c r="AB1324" s="17">
        <v>9.3032569140703847E-2</v>
      </c>
      <c r="AC1324" s="17">
        <v>0.19894823889509378</v>
      </c>
      <c r="AD1324" s="17">
        <v>0.10337141361610352</v>
      </c>
      <c r="AE1324" s="17">
        <v>19.767611082595064</v>
      </c>
      <c r="AF1324" s="17">
        <v>0.3</v>
      </c>
      <c r="AG1324" s="17">
        <v>-1.0000000000000016</v>
      </c>
      <c r="AH1324" s="17">
        <v>-1.0000000000000016</v>
      </c>
      <c r="AI1324" s="17">
        <v>-7.5784376752952637E-3</v>
      </c>
      <c r="AJ1324" s="17">
        <v>-4.5467031315486517E-2</v>
      </c>
      <c r="AK1324" s="17">
        <v>0.2905825007807194</v>
      </c>
      <c r="AL1324" s="17">
        <v>0.16497496909399437</v>
      </c>
      <c r="AM1324" s="17">
        <v>0.41475086428361368</v>
      </c>
      <c r="AN1324" s="17">
        <v>0.10956430586545765</v>
      </c>
      <c r="AO1324" s="17">
        <v>11.821684110993942</v>
      </c>
      <c r="AP1324" s="17">
        <v>3.5639824921064127</v>
      </c>
      <c r="AQ1324" s="17">
        <v>20.807049559469526</v>
      </c>
      <c r="AR1324" s="17">
        <v>0.52669625795930652</v>
      </c>
      <c r="AS1324" s="17">
        <v>-2.4319213911857436E-2</v>
      </c>
      <c r="AT1324" s="17">
        <v>-1.0000000000000016</v>
      </c>
      <c r="AU1324" s="17">
        <v>-1.0000000000000016</v>
      </c>
      <c r="AV1324" s="17">
        <v>-0.3941003802283109</v>
      </c>
      <c r="AW1324" s="17">
        <v>48.745308035723305</v>
      </c>
      <c r="AX1324" s="17">
        <v>44.047036150668745</v>
      </c>
      <c r="AY1324" s="17">
        <v>-0.10470905291658425</v>
      </c>
      <c r="AZ1324" s="17">
        <v>-57.010039113823815</v>
      </c>
      <c r="BA1324" s="22">
        <v>1378.814979267715</v>
      </c>
      <c r="CU1324" t="e">
        <v>#N/A</v>
      </c>
      <c r="CV1324" t="e">
        <v>#N/A</v>
      </c>
    </row>
    <row r="1325" spans="1:100" x14ac:dyDescent="0.25">
      <c r="A1325">
        <v>3492</v>
      </c>
      <c r="B1325" t="s">
        <v>1712</v>
      </c>
      <c r="C1325" s="22">
        <v>3</v>
      </c>
      <c r="D1325" s="17">
        <v>4.7761132974292488</v>
      </c>
      <c r="E1325" s="17">
        <v>1.7989219336161481E-2</v>
      </c>
      <c r="F1325" s="17">
        <v>-0.12528286041108483</v>
      </c>
      <c r="G1325" s="17">
        <v>-0.11373729004401867</v>
      </c>
      <c r="H1325" s="17">
        <v>0.44496930090040393</v>
      </c>
      <c r="I1325" s="17">
        <v>0</v>
      </c>
      <c r="J1325" s="17">
        <v>26.698158054024248</v>
      </c>
      <c r="K1325" s="17">
        <v>0.44496930090040393</v>
      </c>
      <c r="L1325" s="17">
        <v>-1</v>
      </c>
      <c r="M1325" s="17">
        <v>-1</v>
      </c>
      <c r="N1325" s="17">
        <v>8.8993860180080802</v>
      </c>
      <c r="O1325" s="17">
        <v>31.360534061409467</v>
      </c>
      <c r="P1325" s="17">
        <v>0.65338128695499254</v>
      </c>
      <c r="Q1325" s="17">
        <v>-1.5350766544867098</v>
      </c>
      <c r="R1325" s="17">
        <v>-0.46888565056806897</v>
      </c>
      <c r="S1325" s="17">
        <v>0.3333333333333332</v>
      </c>
      <c r="T1325" s="17">
        <v>0.41940847303979767</v>
      </c>
      <c r="U1325" s="17">
        <v>0.196221644069383</v>
      </c>
      <c r="V1325" s="17">
        <v>-9.4347586139146341E-3</v>
      </c>
      <c r="W1325" s="17">
        <v>19.782375637127814</v>
      </c>
      <c r="X1325" s="17">
        <v>1.1221256697732354</v>
      </c>
      <c r="Y1325" s="17">
        <v>-1</v>
      </c>
      <c r="Z1325" s="17">
        <v>-1</v>
      </c>
      <c r="AA1325" s="17">
        <v>53.270322260741999</v>
      </c>
      <c r="AB1325" s="17">
        <v>0.24019039155134358</v>
      </c>
      <c r="AC1325" s="17">
        <v>-8.7882074690413411E-2</v>
      </c>
      <c r="AD1325" s="17">
        <v>0.52682832862271445</v>
      </c>
      <c r="AE1325" s="17">
        <v>33.956832274182254</v>
      </c>
      <c r="AF1325" s="17">
        <v>0.76470588235294112</v>
      </c>
      <c r="AG1325" s="17">
        <v>-1</v>
      </c>
      <c r="AH1325" s="17">
        <v>-1</v>
      </c>
      <c r="AI1325" s="17">
        <v>0</v>
      </c>
      <c r="AJ1325" s="17">
        <v>-9.4347586139146341E-3</v>
      </c>
      <c r="AK1325" s="17">
        <v>4.3318408131482203E-2</v>
      </c>
      <c r="AL1325" s="17">
        <v>3.9586185314574411E-2</v>
      </c>
      <c r="AM1325" s="17">
        <v>0.42419342625877282</v>
      </c>
      <c r="AN1325" s="17">
        <v>0.15542410078320607</v>
      </c>
      <c r="AO1325" s="17">
        <v>10.821427697126733</v>
      </c>
      <c r="AP1325" s="17">
        <v>4.0835334461530248</v>
      </c>
      <c r="AQ1325" s="17">
        <v>46.480533691152054</v>
      </c>
      <c r="AR1325" s="17">
        <v>0.93952869182859933</v>
      </c>
      <c r="AS1325" s="17">
        <v>1.5670949706736397</v>
      </c>
      <c r="AT1325" s="17">
        <v>-1</v>
      </c>
      <c r="AU1325" s="17">
        <v>-1</v>
      </c>
      <c r="AV1325" s="17">
        <v>-0.58262294061208753</v>
      </c>
      <c r="AW1325" s="17">
        <v>88.714389768304471</v>
      </c>
      <c r="AX1325" s="17">
        <v>87.770913906912995</v>
      </c>
      <c r="AY1325" s="17">
        <v>0.33551350653787326</v>
      </c>
      <c r="AZ1325" s="17">
        <v>5.6717943448477488</v>
      </c>
      <c r="BA1325" s="22">
        <v>1465.4022523128435</v>
      </c>
      <c r="CU1325" t="e">
        <v>#N/A</v>
      </c>
      <c r="CV1325" t="e">
        <v>#N/A</v>
      </c>
    </row>
    <row r="1326" spans="1:100" x14ac:dyDescent="0.25">
      <c r="A1326">
        <v>3494</v>
      </c>
      <c r="B1326" t="s">
        <v>1713</v>
      </c>
      <c r="C1326" s="22">
        <v>3</v>
      </c>
      <c r="D1326" s="17">
        <v>5.2786326053156021</v>
      </c>
      <c r="E1326" s="17">
        <v>0</v>
      </c>
      <c r="F1326" s="17">
        <v>0.13242169981384569</v>
      </c>
      <c r="G1326" s="17">
        <v>0.13242169981384569</v>
      </c>
      <c r="H1326" s="17">
        <v>0.13669454359780511</v>
      </c>
      <c r="I1326" s="17">
        <v>-1.9574576398348021E-2</v>
      </c>
      <c r="J1326" s="17">
        <v>7.0271980319674192</v>
      </c>
      <c r="K1326" s="17">
        <v>0.11711996719945708</v>
      </c>
      <c r="L1326" s="17">
        <v>-1.0000000000000004</v>
      </c>
      <c r="M1326" s="17">
        <v>-1.0000000000000004</v>
      </c>
      <c r="N1326" s="17">
        <v>2.3423993439891406</v>
      </c>
      <c r="O1326" s="17">
        <v>12.438252337096868</v>
      </c>
      <c r="P1326" s="17">
        <v>-0.35001662698548908</v>
      </c>
      <c r="Q1326" s="17">
        <v>-1.5520795344772822</v>
      </c>
      <c r="R1326" s="17">
        <v>-0.50898476511743107</v>
      </c>
      <c r="S1326" s="17">
        <v>0.33333333333333376</v>
      </c>
      <c r="T1326" s="17">
        <v>0.33333333333333376</v>
      </c>
      <c r="U1326" s="17">
        <v>0.33966175454984116</v>
      </c>
      <c r="V1326" s="17">
        <v>-0.23006609199195011</v>
      </c>
      <c r="W1326" s="17">
        <v>26.365694481004034</v>
      </c>
      <c r="X1326" s="17">
        <v>0.52779716571487345</v>
      </c>
      <c r="Y1326" s="17">
        <v>-1.0000000000000004</v>
      </c>
      <c r="Z1326" s="17">
        <v>-1.0000000000000004</v>
      </c>
      <c r="AA1326" s="17">
        <v>46.431844220891819</v>
      </c>
      <c r="AB1326" s="17">
        <v>0.12991528406653086</v>
      </c>
      <c r="AC1326" s="17">
        <v>3.2708569407748571E-2</v>
      </c>
      <c r="AD1326" s="17">
        <v>0.24887883662582425</v>
      </c>
      <c r="AE1326" s="17">
        <v>20.575134505005177</v>
      </c>
      <c r="AF1326" s="17">
        <v>0.41666666666666669</v>
      </c>
      <c r="AG1326" s="17">
        <v>-1.0000000000000004</v>
      </c>
      <c r="AH1326" s="17">
        <v>-1.0000000000000004</v>
      </c>
      <c r="AI1326" s="17">
        <v>0</v>
      </c>
      <c r="AJ1326" s="17">
        <v>-0.23006609199195011</v>
      </c>
      <c r="AK1326" s="17">
        <v>0.4253175846118924</v>
      </c>
      <c r="AL1326" s="17">
        <v>0.14503973431584191</v>
      </c>
      <c r="AM1326" s="17">
        <v>0.31049293739688477</v>
      </c>
      <c r="AN1326" s="17">
        <v>0.11133976915190008</v>
      </c>
      <c r="AO1326" s="17">
        <v>9.8889113579815859</v>
      </c>
      <c r="AP1326" s="17">
        <v>3.508692900376714</v>
      </c>
      <c r="AQ1326" s="17">
        <v>33.392892512971471</v>
      </c>
      <c r="AR1326" s="17">
        <v>0.77626232922455785</v>
      </c>
      <c r="AS1326" s="17">
        <v>0.64491713291433028</v>
      </c>
      <c r="AT1326" s="17">
        <v>-1.0000000000000004</v>
      </c>
      <c r="AU1326" s="17">
        <v>-1.0000000000000004</v>
      </c>
      <c r="AV1326" s="17">
        <v>-0.37656306530358541</v>
      </c>
      <c r="AW1326" s="17">
        <v>62.378789458365361</v>
      </c>
      <c r="AX1326" s="17">
        <v>39.372180259170342</v>
      </c>
      <c r="AY1326" s="17">
        <v>-0.11276692025715271</v>
      </c>
      <c r="AZ1326" s="17">
        <v>-36.570124247542225</v>
      </c>
      <c r="BA1326" s="22">
        <v>1467.7044529257621</v>
      </c>
      <c r="CU1326" t="e">
        <v>#N/A</v>
      </c>
      <c r="CV1326" t="e">
        <v>#N/A</v>
      </c>
    </row>
    <row r="1327" spans="1:100" x14ac:dyDescent="0.25">
      <c r="A1327">
        <v>3495</v>
      </c>
      <c r="B1327" t="s">
        <v>1714</v>
      </c>
      <c r="C1327" s="22">
        <v>3</v>
      </c>
      <c r="D1327" s="17">
        <v>5.1190537041387696</v>
      </c>
      <c r="E1327" s="17">
        <v>0.28418927636625274</v>
      </c>
      <c r="F1327" s="17">
        <v>-4.3742150462326421</v>
      </c>
      <c r="G1327" s="17">
        <v>-4.2944003562647284</v>
      </c>
      <c r="H1327" s="17">
        <v>0.59676429009198872</v>
      </c>
      <c r="I1327" s="17">
        <v>-2.5148440007865591E-2</v>
      </c>
      <c r="J1327" s="17">
        <v>34.296951005047383</v>
      </c>
      <c r="K1327" s="17">
        <v>0.57161585008412308</v>
      </c>
      <c r="L1327" s="17">
        <v>-0.999999999999998</v>
      </c>
      <c r="M1327" s="17">
        <v>-0.999999999999998</v>
      </c>
      <c r="N1327" s="17">
        <v>11.432317001682465</v>
      </c>
      <c r="O1327" s="17">
        <v>35.121604352921409</v>
      </c>
      <c r="P1327" s="17">
        <v>-0.3635012185762842</v>
      </c>
      <c r="Q1327" s="17">
        <v>2.3233279088562062</v>
      </c>
      <c r="R1327" s="17">
        <v>0.85381835124797689</v>
      </c>
      <c r="S1327" s="17">
        <v>0.33333333333333287</v>
      </c>
      <c r="T1327" s="17">
        <v>0.33333333333333287</v>
      </c>
      <c r="U1327" s="17">
        <v>0.13694486104862325</v>
      </c>
      <c r="V1327" s="17">
        <v>-6.0322871463128966E-2</v>
      </c>
      <c r="W1327" s="17">
        <v>6.8669122467214798</v>
      </c>
      <c r="X1327" s="17">
        <v>0.28089303199826249</v>
      </c>
      <c r="Y1327" s="17">
        <v>-0.999999999999998</v>
      </c>
      <c r="Z1327" s="17">
        <v>-0.999999999999998</v>
      </c>
      <c r="AA1327" s="17">
        <v>45.367398050294881</v>
      </c>
      <c r="AB1327" s="17">
        <v>0.48570627041822229</v>
      </c>
      <c r="AC1327" s="17">
        <v>0.25445407173678836</v>
      </c>
      <c r="AD1327" s="17">
        <v>1.2773006891497829E-2</v>
      </c>
      <c r="AE1327" s="17">
        <v>37.64666745232541</v>
      </c>
      <c r="AF1327" s="17">
        <v>0.66666666666666663</v>
      </c>
      <c r="AG1327" s="17">
        <v>-0.999999999999998</v>
      </c>
      <c r="AH1327" s="17">
        <v>-0.999999999999998</v>
      </c>
      <c r="AI1327" s="17">
        <v>-9.5545996554256676E-2</v>
      </c>
      <c r="AJ1327" s="17">
        <v>-6.0322871463128966E-2</v>
      </c>
      <c r="AK1327" s="17">
        <v>-6.8249600659619325E-2</v>
      </c>
      <c r="AL1327" s="17">
        <v>-0.16513244894935419</v>
      </c>
      <c r="AM1327" s="17">
        <v>9.1819149486524504E-2</v>
      </c>
      <c r="AN1327" s="17">
        <v>3.9641623439185376E-2</v>
      </c>
      <c r="AO1327" s="17">
        <v>1.9542307338650167</v>
      </c>
      <c r="AP1327" s="17">
        <v>0.16537834123286335</v>
      </c>
      <c r="AQ1327" s="17">
        <v>41.163863251768859</v>
      </c>
      <c r="AR1327" s="17">
        <v>0.7432886562521599</v>
      </c>
      <c r="AS1327" s="17">
        <v>0.85250888208238462</v>
      </c>
      <c r="AT1327" s="17">
        <v>-0.999999999999998</v>
      </c>
      <c r="AU1327" s="17">
        <v>-0.999999999999998</v>
      </c>
      <c r="AV1327" s="17">
        <v>-3.4405820050167484</v>
      </c>
      <c r="AW1327" s="17">
        <v>80.654380744449185</v>
      </c>
      <c r="AX1327" s="17">
        <v>72.711173667051199</v>
      </c>
      <c r="AY1327" s="17">
        <v>-0.24493247219698544</v>
      </c>
      <c r="AZ1327" s="17">
        <v>-21.267002374670948</v>
      </c>
      <c r="BA1327" s="22">
        <v>1454.3574288152729</v>
      </c>
      <c r="CU1327" t="e">
        <v>#N/A</v>
      </c>
      <c r="CV1327" t="e">
        <v>#N/A</v>
      </c>
    </row>
    <row r="1328" spans="1:100" x14ac:dyDescent="0.25">
      <c r="A1328">
        <v>3498</v>
      </c>
      <c r="B1328" t="s">
        <v>1715</v>
      </c>
      <c r="C1328" s="22">
        <v>3</v>
      </c>
      <c r="D1328" s="17">
        <v>3.9015063968213788</v>
      </c>
      <c r="E1328" s="17">
        <v>0</v>
      </c>
      <c r="F1328" s="17">
        <v>-0.60127836027265347</v>
      </c>
      <c r="G1328" s="17">
        <v>-0.60127836027265347</v>
      </c>
      <c r="H1328" s="17">
        <v>3.8536102516624253E-2</v>
      </c>
      <c r="I1328" s="17">
        <v>0</v>
      </c>
      <c r="J1328" s="17">
        <v>2.3121661509974545</v>
      </c>
      <c r="K1328" s="17">
        <v>3.8536102516624253E-2</v>
      </c>
      <c r="L1328" s="17">
        <v>-0.99999999999999878</v>
      </c>
      <c r="M1328" s="17">
        <v>-0.99999999999999878</v>
      </c>
      <c r="N1328" s="17">
        <v>0.77072205033248498</v>
      </c>
      <c r="O1328" s="17">
        <v>5.612394187546176</v>
      </c>
      <c r="P1328" s="17">
        <v>-6.4381300489024906E-2</v>
      </c>
      <c r="Q1328" s="17">
        <v>8.4260228325293441E-3</v>
      </c>
      <c r="R1328" s="17">
        <v>1.2734961085803027E-2</v>
      </c>
      <c r="S1328" s="17">
        <v>0.33333333333333282</v>
      </c>
      <c r="T1328" s="17">
        <v>0.32696347148313398</v>
      </c>
      <c r="U1328" s="17">
        <v>-0.14710414581446898</v>
      </c>
      <c r="V1328" s="17">
        <v>0</v>
      </c>
      <c r="W1328" s="17">
        <v>18.986262259414946</v>
      </c>
      <c r="X1328" s="17">
        <v>2.2876926894422757E-2</v>
      </c>
      <c r="Y1328" s="17">
        <v>-0.99999999999999878</v>
      </c>
      <c r="Z1328" s="17">
        <v>-0.99999999999999878</v>
      </c>
      <c r="AA1328" s="17">
        <v>50.871885228611646</v>
      </c>
      <c r="AB1328" s="17">
        <v>0.18500472011518351</v>
      </c>
      <c r="AC1328" s="17">
        <v>-6.8223011558820948E-2</v>
      </c>
      <c r="AD1328" s="17">
        <v>0.52067605160585573</v>
      </c>
      <c r="AE1328" s="17">
        <v>31.872888008110934</v>
      </c>
      <c r="AF1328" s="17">
        <v>0.5</v>
      </c>
      <c r="AG1328" s="17">
        <v>-0.99999999999999878</v>
      </c>
      <c r="AH1328" s="17">
        <v>-0.99999999999999878</v>
      </c>
      <c r="AI1328" s="17">
        <v>0</v>
      </c>
      <c r="AJ1328" s="17">
        <v>0</v>
      </c>
      <c r="AK1328" s="17">
        <v>-0.19735961253746143</v>
      </c>
      <c r="AL1328" s="17">
        <v>-1.1231491288562073E-2</v>
      </c>
      <c r="AM1328" s="17">
        <v>0.69890545396861881</v>
      </c>
      <c r="AN1328" s="17">
        <v>-0.22618366351390595</v>
      </c>
      <c r="AO1328" s="17">
        <v>16.485838286528164</v>
      </c>
      <c r="AP1328" s="17">
        <v>-5.7107490442904565</v>
      </c>
      <c r="AQ1328" s="17">
        <v>21.298428410412388</v>
      </c>
      <c r="AR1328" s="17">
        <v>0.51319265900199806</v>
      </c>
      <c r="AS1328" s="17">
        <v>6.1413029411047093E-2</v>
      </c>
      <c r="AT1328" s="17">
        <v>-0.99999999999999878</v>
      </c>
      <c r="AU1328" s="17">
        <v>-0.99999999999999878</v>
      </c>
      <c r="AV1328" s="17">
        <v>-0.58854339918685028</v>
      </c>
      <c r="AW1328" s="17">
        <v>50.773530371867345</v>
      </c>
      <c r="AX1328" s="17">
        <v>50.773530371867345</v>
      </c>
      <c r="AY1328" s="17">
        <v>0.1799451961330189</v>
      </c>
      <c r="AZ1328" s="17">
        <v>-25.228560431178266</v>
      </c>
      <c r="BA1328" s="22">
        <v>1401.3889916692135</v>
      </c>
      <c r="CU1328" t="e">
        <v>#N/A</v>
      </c>
      <c r="CV1328" t="e">
        <v>#N/A</v>
      </c>
    </row>
    <row r="1329" spans="1:100" x14ac:dyDescent="0.25">
      <c r="A1329">
        <v>3501</v>
      </c>
      <c r="B1329" t="s">
        <v>1716</v>
      </c>
      <c r="C1329" s="22">
        <v>3</v>
      </c>
      <c r="D1329" s="17">
        <v>6.2045325716763395</v>
      </c>
      <c r="E1329" s="17">
        <v>-0.13074026843602859</v>
      </c>
      <c r="F1329" s="17">
        <v>-0.28270841559148641</v>
      </c>
      <c r="G1329" s="17">
        <v>-0.31270182287377396</v>
      </c>
      <c r="H1329" s="17">
        <v>7.1096850080204443E-2</v>
      </c>
      <c r="I1329" s="17">
        <v>0</v>
      </c>
      <c r="J1329" s="17">
        <v>4.2658110048122655</v>
      </c>
      <c r="K1329" s="17">
        <v>7.1096850080204443E-2</v>
      </c>
      <c r="L1329" s="17">
        <v>-1.0000000000000009</v>
      </c>
      <c r="M1329" s="17">
        <v>-1.0000000000000009</v>
      </c>
      <c r="N1329" s="17">
        <v>1.4219370016040891</v>
      </c>
      <c r="O1329" s="17">
        <v>10.157641753614831</v>
      </c>
      <c r="P1329" s="17">
        <v>-6.1108037247368643E-2</v>
      </c>
      <c r="Q1329" s="17">
        <v>5.9696006377573854</v>
      </c>
      <c r="R1329" s="17">
        <v>1.809649832603305</v>
      </c>
      <c r="S1329" s="17">
        <v>0.3333333333333337</v>
      </c>
      <c r="T1329" s="17">
        <v>0.36154269386838989</v>
      </c>
      <c r="U1329" s="17">
        <v>4.2636977034616629E-2</v>
      </c>
      <c r="V1329" s="17">
        <v>0</v>
      </c>
      <c r="W1329" s="17">
        <v>26.656646166245423</v>
      </c>
      <c r="X1329" s="17">
        <v>0.83501677834532384</v>
      </c>
      <c r="Y1329" s="17">
        <v>-1.0000000000000009</v>
      </c>
      <c r="Z1329" s="17">
        <v>-1.0000000000000009</v>
      </c>
      <c r="AA1329" s="17">
        <v>57.98382392429906</v>
      </c>
      <c r="AB1329" s="17">
        <v>2.2371504536602943E-2</v>
      </c>
      <c r="AC1329" s="17">
        <v>0.17465880202548265</v>
      </c>
      <c r="AD1329" s="17">
        <v>0.3933202519469215</v>
      </c>
      <c r="AE1329" s="17">
        <v>29.517527925450363</v>
      </c>
      <c r="AF1329" s="17">
        <v>0.77777777777777779</v>
      </c>
      <c r="AG1329" s="17">
        <v>-1.0000000000000009</v>
      </c>
      <c r="AH1329" s="17">
        <v>-1.0000000000000009</v>
      </c>
      <c r="AI1329" s="17">
        <v>1.4094394263692279E-2</v>
      </c>
      <c r="AJ1329" s="17">
        <v>0</v>
      </c>
      <c r="AK1329" s="17">
        <v>6.0279396323076023E-2</v>
      </c>
      <c r="AL1329" s="17">
        <v>0.13435412651830134</v>
      </c>
      <c r="AM1329" s="17">
        <v>0.13167761828108915</v>
      </c>
      <c r="AN1329" s="17">
        <v>-2.1323404115227471E-2</v>
      </c>
      <c r="AO1329" s="17">
        <v>3.5933374386426093</v>
      </c>
      <c r="AP1329" s="17">
        <v>0.13868552971082057</v>
      </c>
      <c r="AQ1329" s="17">
        <v>30.922457171057715</v>
      </c>
      <c r="AR1329" s="17">
        <v>0.73751300423634047</v>
      </c>
      <c r="AS1329" s="17">
        <v>0.90611362842552834</v>
      </c>
      <c r="AT1329" s="17">
        <v>-1.0000000000000009</v>
      </c>
      <c r="AU1329" s="17">
        <v>-1.0000000000000009</v>
      </c>
      <c r="AV1329" s="17">
        <v>1.4969480097295309</v>
      </c>
      <c r="AW1329" s="17">
        <v>68.280151207624726</v>
      </c>
      <c r="AX1329" s="17">
        <v>68.562039092898601</v>
      </c>
      <c r="AY1329" s="17">
        <v>0.37217685812783913</v>
      </c>
      <c r="AZ1329" s="17">
        <v>15.106885073886762</v>
      </c>
      <c r="BA1329" s="22">
        <v>1431.8389815422174</v>
      </c>
      <c r="CU1329" t="e">
        <v>#N/A</v>
      </c>
      <c r="CV1329" t="e">
        <v>#N/A</v>
      </c>
    </row>
    <row r="1330" spans="1:100" x14ac:dyDescent="0.25">
      <c r="A1330">
        <v>3504</v>
      </c>
      <c r="B1330" t="s">
        <v>1717</v>
      </c>
      <c r="C1330" s="22">
        <v>3</v>
      </c>
      <c r="D1330" s="17">
        <v>4.4128169769928141</v>
      </c>
      <c r="E1330" s="17">
        <v>6.2684501073266771E-2</v>
      </c>
      <c r="F1330" s="17">
        <v>-0.12953319412560335</v>
      </c>
      <c r="G1330" s="17">
        <v>-0.11687216331684608</v>
      </c>
      <c r="H1330" s="17">
        <v>0.32396523010126377</v>
      </c>
      <c r="I1330" s="17">
        <v>0</v>
      </c>
      <c r="J1330" s="17">
        <v>19.437913806075823</v>
      </c>
      <c r="K1330" s="17">
        <v>0.32396523010126377</v>
      </c>
      <c r="L1330" s="17">
        <v>-1.0000000000000002</v>
      </c>
      <c r="M1330" s="17">
        <v>-1.0000000000000002</v>
      </c>
      <c r="N1330" s="17">
        <v>6.4793046020252758</v>
      </c>
      <c r="O1330" s="17">
        <v>23.7338586197518</v>
      </c>
      <c r="P1330" s="17">
        <v>0.61784387327437229</v>
      </c>
      <c r="Q1330" s="17">
        <v>0.98153472809540865</v>
      </c>
      <c r="R1330" s="17">
        <v>0.47630459156029692</v>
      </c>
      <c r="S1330" s="17">
        <v>0.33333333333333326</v>
      </c>
      <c r="T1330" s="17">
        <v>0.34688847749360741</v>
      </c>
      <c r="U1330" s="17">
        <v>0.38371356400441409</v>
      </c>
      <c r="V1330" s="17">
        <v>2.3350846685355052E-2</v>
      </c>
      <c r="W1330" s="17">
        <v>30.532839656617874</v>
      </c>
      <c r="X1330" s="17">
        <v>2.0447710610157381</v>
      </c>
      <c r="Y1330" s="17">
        <v>-1.0000000000000002</v>
      </c>
      <c r="Z1330" s="17">
        <v>-1.0000000000000002</v>
      </c>
      <c r="AA1330" s="17">
        <v>81.773547580936665</v>
      </c>
      <c r="AB1330" s="17">
        <v>0.60896926621648184</v>
      </c>
      <c r="AC1330" s="17">
        <v>0.14515262997436784</v>
      </c>
      <c r="AD1330" s="17">
        <v>0.26116617046432083</v>
      </c>
      <c r="AE1330" s="17">
        <v>50.764403332758526</v>
      </c>
      <c r="AF1330" s="17">
        <v>0.77777777777777779</v>
      </c>
      <c r="AG1330" s="17">
        <v>-1.0000000000000002</v>
      </c>
      <c r="AH1330" s="17">
        <v>-1.0000000000000002</v>
      </c>
      <c r="AI1330" s="17">
        <v>1.8669629567766015E-2</v>
      </c>
      <c r="AJ1330" s="17">
        <v>2.3350846685355052E-2</v>
      </c>
      <c r="AK1330" s="17">
        <v>0.14959551015311076</v>
      </c>
      <c r="AL1330" s="17">
        <v>-6.8575376951629186E-2</v>
      </c>
      <c r="AM1330" s="17">
        <v>0.23022145761609675</v>
      </c>
      <c r="AN1330" s="17">
        <v>6.0727349508879647E-2</v>
      </c>
      <c r="AO1330" s="17">
        <v>6.5035139911679742</v>
      </c>
      <c r="AP1330" s="17">
        <v>1.1753068529638449</v>
      </c>
      <c r="AQ1330" s="17">
        <v>49.970753462693672</v>
      </c>
      <c r="AR1330" s="17">
        <v>1.0872862215167101</v>
      </c>
      <c r="AS1330" s="17">
        <v>2.3687362911170018</v>
      </c>
      <c r="AT1330" s="17">
        <v>-1.0000000000000002</v>
      </c>
      <c r="AU1330" s="17">
        <v>-1.0000000000000002</v>
      </c>
      <c r="AV1330" s="17">
        <v>0.35943242824345123</v>
      </c>
      <c r="AW1330" s="17">
        <v>106.68271305365232</v>
      </c>
      <c r="AX1330" s="17">
        <v>109.39119031354312</v>
      </c>
      <c r="AY1330" s="17">
        <v>0.16126271144725801</v>
      </c>
      <c r="AZ1330" s="17">
        <v>15.099903303187768</v>
      </c>
      <c r="BA1330" s="22">
        <v>1491.6904229191114</v>
      </c>
      <c r="CU1330" t="e">
        <v>#N/A</v>
      </c>
      <c r="CV1330" t="e">
        <v>#N/A</v>
      </c>
    </row>
    <row r="1331" spans="1:100" x14ac:dyDescent="0.25">
      <c r="A1331">
        <v>3506</v>
      </c>
      <c r="B1331" t="s">
        <v>1718</v>
      </c>
      <c r="C1331" s="22">
        <v>3</v>
      </c>
      <c r="D1331" s="17">
        <v>3.9518918673258963</v>
      </c>
      <c r="E1331" s="17">
        <v>3.526845670914971E-3</v>
      </c>
      <c r="F1331" s="17">
        <v>-0.19010150985362745</v>
      </c>
      <c r="G1331" s="17">
        <v>-0.19010150985362745</v>
      </c>
      <c r="H1331" s="17">
        <v>0.31922709344734224</v>
      </c>
      <c r="I1331" s="17">
        <v>0</v>
      </c>
      <c r="J1331" s="17">
        <v>19.153625606840521</v>
      </c>
      <c r="K1331" s="17">
        <v>0.31922709344734224</v>
      </c>
      <c r="L1331" s="17">
        <v>-0.99999999999999811</v>
      </c>
      <c r="M1331" s="17">
        <v>-0.99999999999999811</v>
      </c>
      <c r="N1331" s="17">
        <v>6.3845418689468456</v>
      </c>
      <c r="O1331" s="17">
        <v>22.915415964312803</v>
      </c>
      <c r="P1331" s="17">
        <v>-6.849665627824103E-3</v>
      </c>
      <c r="Q1331" s="17">
        <v>-2.2351998381694687</v>
      </c>
      <c r="R1331" s="17">
        <v>-0.73298965681567307</v>
      </c>
      <c r="S1331" s="17">
        <v>0.33333333333333309</v>
      </c>
      <c r="T1331" s="17">
        <v>0.33333333333333309</v>
      </c>
      <c r="U1331" s="17">
        <v>0.11439384982847958</v>
      </c>
      <c r="V1331" s="17">
        <v>0.10242050141542802</v>
      </c>
      <c r="W1331" s="17">
        <v>22.570156978529269</v>
      </c>
      <c r="X1331" s="17">
        <v>1.4195379810258104</v>
      </c>
      <c r="Y1331" s="17">
        <v>-0.99999999999999811</v>
      </c>
      <c r="Z1331" s="17">
        <v>-0.99999999999999811</v>
      </c>
      <c r="AA1331" s="17">
        <v>35.057065147163904</v>
      </c>
      <c r="AB1331" s="17">
        <v>-8.1286772197485778E-3</v>
      </c>
      <c r="AC1331" s="17">
        <v>0.2537712636438767</v>
      </c>
      <c r="AD1331" s="17">
        <v>1.875537008487884E-2</v>
      </c>
      <c r="AE1331" s="17">
        <v>13.219897825450332</v>
      </c>
      <c r="AF1331" s="17">
        <v>0.66666666666666663</v>
      </c>
      <c r="AG1331" s="17">
        <v>-0.99999999999999811</v>
      </c>
      <c r="AH1331" s="17">
        <v>-0.99999999999999811</v>
      </c>
      <c r="AI1331" s="17">
        <v>-7.5378319410191352E-2</v>
      </c>
      <c r="AJ1331" s="17">
        <v>0.10242050141542802</v>
      </c>
      <c r="AK1331" s="17">
        <v>0.11151723878768072</v>
      </c>
      <c r="AL1331" s="17">
        <v>-1.2001115072311075E-2</v>
      </c>
      <c r="AM1331" s="17">
        <v>1.1728485662289428E-2</v>
      </c>
      <c r="AN1331" s="17">
        <v>-0.11925549231075087</v>
      </c>
      <c r="AO1331" s="17">
        <v>0.85079833549563921</v>
      </c>
      <c r="AP1331" s="17">
        <v>-3.0413928831303276</v>
      </c>
      <c r="AQ1331" s="17">
        <v>41.723782585369783</v>
      </c>
      <c r="AR1331" s="17">
        <v>0.88348101791057376</v>
      </c>
      <c r="AS1331" s="17">
        <v>1.7387650744731531</v>
      </c>
      <c r="AT1331" s="17">
        <v>-0.99999999999999811</v>
      </c>
      <c r="AU1331" s="17">
        <v>-0.99999999999999811</v>
      </c>
      <c r="AV1331" s="17">
        <v>-0.92309116666930013</v>
      </c>
      <c r="AW1331" s="17">
        <v>54.931088228346397</v>
      </c>
      <c r="AX1331" s="17">
        <v>63.665571981685368</v>
      </c>
      <c r="AY1331" s="17">
        <v>-0.16320390321359235</v>
      </c>
      <c r="AZ1331" s="17">
        <v>-55.716771394453168</v>
      </c>
      <c r="BA1331" s="22">
        <v>1428.401674869491</v>
      </c>
      <c r="CU1331" t="e">
        <v>#N/A</v>
      </c>
      <c r="CV1331" t="e">
        <v>#N/A</v>
      </c>
    </row>
    <row r="1332" spans="1:100" x14ac:dyDescent="0.25">
      <c r="A1332">
        <v>3507</v>
      </c>
      <c r="B1332" t="s">
        <v>1719</v>
      </c>
      <c r="C1332" s="22">
        <v>3</v>
      </c>
      <c r="D1332" s="17">
        <v>4.4804373192470024</v>
      </c>
      <c r="E1332" s="17">
        <v>0</v>
      </c>
      <c r="F1332" s="17">
        <v>2.6095402448534357</v>
      </c>
      <c r="G1332" s="17">
        <v>2.6095402448534357</v>
      </c>
      <c r="H1332" s="17">
        <v>3.00767230165623E-2</v>
      </c>
      <c r="I1332" s="17">
        <v>0</v>
      </c>
      <c r="J1332" s="17">
        <v>1.8046033809937403</v>
      </c>
      <c r="K1332" s="17">
        <v>3.00767230165623E-2</v>
      </c>
      <c r="L1332" s="17">
        <v>-1.0000000000000011</v>
      </c>
      <c r="M1332" s="17">
        <v>-1.0000000000000011</v>
      </c>
      <c r="N1332" s="17">
        <v>0.60153446033124736</v>
      </c>
      <c r="O1332" s="17">
        <v>8.894580945094182</v>
      </c>
      <c r="P1332" s="17">
        <v>0.5474746584979574</v>
      </c>
      <c r="Q1332" s="17">
        <v>-3.7677139122408651E-2</v>
      </c>
      <c r="R1332" s="17">
        <v>6.6589552360639834E-2</v>
      </c>
      <c r="S1332" s="17">
        <v>0.33333333333333359</v>
      </c>
      <c r="T1332" s="17">
        <v>0.3395658959440605</v>
      </c>
      <c r="U1332" s="17">
        <v>1.8131969050729217E-2</v>
      </c>
      <c r="V1332" s="17">
        <v>0</v>
      </c>
      <c r="W1332" s="17">
        <v>26.438179012462456</v>
      </c>
      <c r="X1332" s="17">
        <v>0.70423633427962851</v>
      </c>
      <c r="Y1332" s="17">
        <v>-1.0000000000000011</v>
      </c>
      <c r="Z1332" s="17">
        <v>-1.0000000000000011</v>
      </c>
      <c r="AA1332" s="17">
        <v>69.004932161381802</v>
      </c>
      <c r="AB1332" s="17">
        <v>0.23037689050288657</v>
      </c>
      <c r="AC1332" s="17">
        <v>0.24442276475767821</v>
      </c>
      <c r="AD1332" s="17">
        <v>0.37520361667060953</v>
      </c>
      <c r="AE1332" s="17">
        <v>42.500163596558735</v>
      </c>
      <c r="AF1332" s="17">
        <v>0.9</v>
      </c>
      <c r="AG1332" s="17">
        <v>-1.0000000000000011</v>
      </c>
      <c r="AH1332" s="17">
        <v>-1.0000000000000011</v>
      </c>
      <c r="AI1332" s="17">
        <v>0</v>
      </c>
      <c r="AJ1332" s="17">
        <v>0</v>
      </c>
      <c r="AK1332" s="17">
        <v>6.1499336014760944E-2</v>
      </c>
      <c r="AL1332" s="17">
        <v>-0.11005726938355515</v>
      </c>
      <c r="AM1332" s="17">
        <v>-0.34195870676398349</v>
      </c>
      <c r="AN1332" s="17">
        <v>1.7944769319855818E-2</v>
      </c>
      <c r="AO1332" s="17">
        <v>-8.24147098902578</v>
      </c>
      <c r="AP1332" s="17">
        <v>-0.10166711392137817</v>
      </c>
      <c r="AQ1332" s="17">
        <v>28.242782393456196</v>
      </c>
      <c r="AR1332" s="17">
        <v>0.69103119832812321</v>
      </c>
      <c r="AS1332" s="17">
        <v>0.73431305729619034</v>
      </c>
      <c r="AT1332" s="17">
        <v>-1.0000000000000011</v>
      </c>
      <c r="AU1332" s="17">
        <v>-1.0000000000000011</v>
      </c>
      <c r="AV1332" s="17">
        <v>2.6761297972140756</v>
      </c>
      <c r="AW1332" s="17">
        <v>77.797845992554628</v>
      </c>
      <c r="AX1332" s="17">
        <v>77.797845992554628</v>
      </c>
      <c r="AY1332" s="17">
        <v>6.047167456866101E-2</v>
      </c>
      <c r="AZ1332" s="17">
        <v>-8.4580406425874379</v>
      </c>
      <c r="BA1332" s="22">
        <v>1527.1176469576801</v>
      </c>
      <c r="CU1332" t="e">
        <v>#N/A</v>
      </c>
      <c r="CV1332" t="e">
        <v>#N/A</v>
      </c>
    </row>
    <row r="1333" spans="1:100" x14ac:dyDescent="0.25">
      <c r="A1333">
        <v>3510</v>
      </c>
      <c r="B1333" t="s">
        <v>1720</v>
      </c>
      <c r="C1333" s="22">
        <v>3</v>
      </c>
      <c r="D1333" s="17">
        <v>3.9865754483375753</v>
      </c>
      <c r="E1333" s="17">
        <v>0</v>
      </c>
      <c r="F1333" s="17">
        <v>0.45736925672202977</v>
      </c>
      <c r="G1333" s="17">
        <v>0.45736925672202977</v>
      </c>
      <c r="H1333" s="17">
        <v>3.0608728063151028E-2</v>
      </c>
      <c r="I1333" s="17">
        <v>0</v>
      </c>
      <c r="J1333" s="17">
        <v>1.8365236837890628</v>
      </c>
      <c r="K1333" s="17">
        <v>3.0608728063151028E-2</v>
      </c>
      <c r="L1333" s="17">
        <v>-1.0000000000000009</v>
      </c>
      <c r="M1333" s="17">
        <v>-1.0000000000000009</v>
      </c>
      <c r="N1333" s="17">
        <v>0.61217456126302061</v>
      </c>
      <c r="O1333" s="17">
        <v>6.280468388848667</v>
      </c>
      <c r="P1333" s="17">
        <v>-0.60497776500820977</v>
      </c>
      <c r="Q1333" s="17">
        <v>6.5929434145809749</v>
      </c>
      <c r="R1333" s="17">
        <v>2.0724132947171046</v>
      </c>
      <c r="S1333" s="17">
        <v>0.33333333333333354</v>
      </c>
      <c r="T1333" s="17">
        <v>0.2953652787867691</v>
      </c>
      <c r="U1333" s="17">
        <v>0.20585694359871742</v>
      </c>
      <c r="V1333" s="17">
        <v>-2.5641927327241215E-2</v>
      </c>
      <c r="W1333" s="17">
        <v>31.132196013137126</v>
      </c>
      <c r="X1333" s="17">
        <v>1.2296980399418096</v>
      </c>
      <c r="Y1333" s="17">
        <v>-1.0000000000000009</v>
      </c>
      <c r="Z1333" s="17">
        <v>-1.0000000000000009</v>
      </c>
      <c r="AA1333" s="17">
        <v>43.073691164504574</v>
      </c>
      <c r="AB1333" s="17">
        <v>4.7604497290792601E-2</v>
      </c>
      <c r="AC1333" s="17">
        <v>-8.054100000525316E-2</v>
      </c>
      <c r="AD1333" s="17">
        <v>0.23031813984746774</v>
      </c>
      <c r="AE1333" s="17">
        <v>9.8690818566503591</v>
      </c>
      <c r="AF1333" s="17">
        <v>0.30769230769230771</v>
      </c>
      <c r="AG1333" s="17">
        <v>-1.0000000000000009</v>
      </c>
      <c r="AH1333" s="17">
        <v>-1.0000000000000009</v>
      </c>
      <c r="AI1333" s="17">
        <v>2.3484818294550951E-2</v>
      </c>
      <c r="AJ1333" s="17">
        <v>-2.5641927327241215E-2</v>
      </c>
      <c r="AK1333" s="17">
        <v>0.13309192594998431</v>
      </c>
      <c r="AL1333" s="17">
        <v>-9.7346744209703476E-2</v>
      </c>
      <c r="AM1333" s="17">
        <v>7.1275304836814435E-2</v>
      </c>
      <c r="AN1333" s="17">
        <v>1.0376937081354218E-2</v>
      </c>
      <c r="AO1333" s="17">
        <v>2.4473422506702827</v>
      </c>
      <c r="AP1333" s="17">
        <v>-0.22731029401466119</v>
      </c>
      <c r="AQ1333" s="17">
        <v>32.968719696926179</v>
      </c>
      <c r="AR1333" s="17">
        <v>0.80891362839157854</v>
      </c>
      <c r="AS1333" s="17">
        <v>1.2603067680049607</v>
      </c>
      <c r="AT1333" s="17">
        <v>-1.0000000000000009</v>
      </c>
      <c r="AU1333" s="17">
        <v>-1.0000000000000009</v>
      </c>
      <c r="AV1333" s="17">
        <v>2.5297825514391348</v>
      </c>
      <c r="AW1333" s="17">
        <v>49.126849259338584</v>
      </c>
      <c r="AX1333" s="17">
        <v>47.032352892505479</v>
      </c>
      <c r="AY1333" s="17">
        <v>0.22597463290498743</v>
      </c>
      <c r="AZ1333" s="17">
        <v>-25.048287892242733</v>
      </c>
      <c r="BA1333" s="22">
        <v>1373.0190965009369</v>
      </c>
      <c r="CU1333" t="e">
        <v>#N/A</v>
      </c>
      <c r="CV1333" t="e">
        <v>#N/A</v>
      </c>
    </row>
    <row r="1334" spans="1:100" x14ac:dyDescent="0.25">
      <c r="A1334">
        <v>3511</v>
      </c>
      <c r="B1334" t="s">
        <v>1721</v>
      </c>
      <c r="C1334" s="22">
        <v>3</v>
      </c>
      <c r="D1334" s="17">
        <v>4.6975384328655814</v>
      </c>
      <c r="E1334" s="17">
        <v>-0.10810175682190265</v>
      </c>
      <c r="F1334" s="17">
        <v>0.3930570459690691</v>
      </c>
      <c r="G1334" s="17">
        <v>0.35616282410069527</v>
      </c>
      <c r="H1334" s="17">
        <v>0.15987279307305816</v>
      </c>
      <c r="I1334" s="17">
        <v>0</v>
      </c>
      <c r="J1334" s="17">
        <v>9.5923675843834815</v>
      </c>
      <c r="K1334" s="17">
        <v>0.15987279307305816</v>
      </c>
      <c r="L1334" s="17">
        <v>-0.99999999999999922</v>
      </c>
      <c r="M1334" s="17">
        <v>-0.99999999999999922</v>
      </c>
      <c r="N1334" s="17">
        <v>3.197455861461163</v>
      </c>
      <c r="O1334" s="17">
        <v>14.646068841349761</v>
      </c>
      <c r="P1334" s="17">
        <v>-0.30002389331587442</v>
      </c>
      <c r="Q1334" s="17">
        <v>1.0505463105185813</v>
      </c>
      <c r="R1334" s="17">
        <v>0.2679091473038458</v>
      </c>
      <c r="S1334" s="17">
        <v>0.3333333333333332</v>
      </c>
      <c r="T1334" s="17">
        <v>0.26801008188581832</v>
      </c>
      <c r="U1334" s="17">
        <v>0.14119459551759664</v>
      </c>
      <c r="V1334" s="17">
        <v>-8.5028220722226707E-4</v>
      </c>
      <c r="W1334" s="17">
        <v>23.272597418258691</v>
      </c>
      <c r="X1334" s="17">
        <v>0.93582405952563175</v>
      </c>
      <c r="Y1334" s="17">
        <v>-0.99999999999999922</v>
      </c>
      <c r="Z1334" s="17">
        <v>-0.99999999999999922</v>
      </c>
      <c r="AA1334" s="17">
        <v>63.761994551272664</v>
      </c>
      <c r="AB1334" s="17">
        <v>0.17115372710694562</v>
      </c>
      <c r="AC1334" s="17">
        <v>0.34667766648500398</v>
      </c>
      <c r="AD1334" s="17">
        <v>0.28659836612225242</v>
      </c>
      <c r="AE1334" s="17">
        <v>40.221487985710098</v>
      </c>
      <c r="AF1334" s="17">
        <v>1</v>
      </c>
      <c r="AG1334" s="17">
        <v>-0.99999999999999922</v>
      </c>
      <c r="AH1334" s="17">
        <v>-0.99999999999999922</v>
      </c>
      <c r="AI1334" s="17">
        <v>0</v>
      </c>
      <c r="AJ1334" s="17">
        <v>-8.5028220722226707E-4</v>
      </c>
      <c r="AK1334" s="17">
        <v>7.2394248028207028E-2</v>
      </c>
      <c r="AL1334" s="17">
        <v>2.7766399185007076E-2</v>
      </c>
      <c r="AM1334" s="17">
        <v>0.24113139845361728</v>
      </c>
      <c r="AN1334" s="17">
        <v>9.2829177475503288E-2</v>
      </c>
      <c r="AO1334" s="17">
        <v>6.3902562014814652</v>
      </c>
      <c r="AP1334" s="17">
        <v>2.4595614328126167</v>
      </c>
      <c r="AQ1334" s="17">
        <v>32.864965002642194</v>
      </c>
      <c r="AR1334" s="17">
        <v>0.74168772852952569</v>
      </c>
      <c r="AS1334" s="17">
        <v>1.0956968525986897</v>
      </c>
      <c r="AT1334" s="17">
        <v>-0.99999999999999922</v>
      </c>
      <c r="AU1334" s="17">
        <v>-0.99999999999999922</v>
      </c>
      <c r="AV1334" s="17">
        <v>0.62407197140454096</v>
      </c>
      <c r="AW1334" s="17">
        <v>80.867624825435016</v>
      </c>
      <c r="AX1334" s="17">
        <v>80.782596604712793</v>
      </c>
      <c r="AY1334" s="17">
        <v>0.44437278131069241</v>
      </c>
      <c r="AZ1334" s="17">
        <v>6.1144407892522681</v>
      </c>
      <c r="BA1334" s="22">
        <v>1506.3647718857653</v>
      </c>
      <c r="CU1334" t="e">
        <v>#N/A</v>
      </c>
      <c r="CV1334" t="e">
        <v>#N/A</v>
      </c>
    </row>
    <row r="1335" spans="1:100" x14ac:dyDescent="0.25">
      <c r="A1335">
        <v>3512</v>
      </c>
      <c r="B1335" t="s">
        <v>1722</v>
      </c>
      <c r="C1335" s="22">
        <v>3</v>
      </c>
      <c r="D1335" s="17">
        <v>5.1816828172323035</v>
      </c>
      <c r="E1335" s="17">
        <v>4.6967771640778214E-2</v>
      </c>
      <c r="F1335" s="17">
        <v>-0.19130879107120599</v>
      </c>
      <c r="G1335" s="17">
        <v>-0.17565286719094661</v>
      </c>
      <c r="H1335" s="17">
        <v>0.62317071050119865</v>
      </c>
      <c r="I1335" s="17">
        <v>0</v>
      </c>
      <c r="J1335" s="17">
        <v>37.39024263007191</v>
      </c>
      <c r="K1335" s="17">
        <v>0.62317071050119865</v>
      </c>
      <c r="L1335" s="17">
        <v>-1.0000000000000013</v>
      </c>
      <c r="M1335" s="17">
        <v>-1.0000000000000013</v>
      </c>
      <c r="N1335" s="17">
        <v>12.463414210023974</v>
      </c>
      <c r="O1335" s="17">
        <v>42.396272580113255</v>
      </c>
      <c r="P1335" s="17">
        <v>-0.79279944437242011</v>
      </c>
      <c r="Q1335" s="17">
        <v>-4.3370335887042826</v>
      </c>
      <c r="R1335" s="17">
        <v>-1.5436524311863016</v>
      </c>
      <c r="S1335" s="17">
        <v>0.33333333333333354</v>
      </c>
      <c r="T1335" s="17">
        <v>0.30763319513137416</v>
      </c>
      <c r="U1335" s="17">
        <v>0.35530417652819063</v>
      </c>
      <c r="V1335" s="17">
        <v>-7.1104889843321842E-3</v>
      </c>
      <c r="W1335" s="17">
        <v>14.639580220294718</v>
      </c>
      <c r="X1335" s="17">
        <v>1.3849528298264184</v>
      </c>
      <c r="Y1335" s="17">
        <v>-1.0000000000000013</v>
      </c>
      <c r="Z1335" s="17">
        <v>-1.0000000000000013</v>
      </c>
      <c r="AA1335" s="17">
        <v>59.361300457277707</v>
      </c>
      <c r="AB1335" s="17">
        <v>0.22651243299071483</v>
      </c>
      <c r="AC1335" s="17">
        <v>0.48986080888874417</v>
      </c>
      <c r="AD1335" s="17">
        <v>0.20893421148392685</v>
      </c>
      <c r="AE1335" s="17">
        <v>46.265372668169334</v>
      </c>
      <c r="AF1335" s="17">
        <v>0.81818181818181823</v>
      </c>
      <c r="AG1335" s="17">
        <v>-1.0000000000000013</v>
      </c>
      <c r="AH1335" s="17">
        <v>-1.0000000000000013</v>
      </c>
      <c r="AI1335" s="17">
        <v>-2.6214798585813888E-2</v>
      </c>
      <c r="AJ1335" s="17">
        <v>-7.1104889843321842E-3</v>
      </c>
      <c r="AK1335" s="17">
        <v>1.1689522562791743E-2</v>
      </c>
      <c r="AL1335" s="17">
        <v>-1.6322477271396386E-2</v>
      </c>
      <c r="AM1335" s="17">
        <v>0.24509764998283459</v>
      </c>
      <c r="AN1335" s="17">
        <v>-0.10432556028579569</v>
      </c>
      <c r="AO1335" s="17">
        <v>6.1858888623848269</v>
      </c>
      <c r="AP1335" s="17">
        <v>-2.6897513935018735</v>
      </c>
      <c r="AQ1335" s="17">
        <v>52.029822850366642</v>
      </c>
      <c r="AR1335" s="17">
        <v>0.98916021600856652</v>
      </c>
      <c r="AS1335" s="17">
        <v>2.0081235403276172</v>
      </c>
      <c r="AT1335" s="17">
        <v>-1.0000000000000013</v>
      </c>
      <c r="AU1335" s="17">
        <v>-1.0000000000000013</v>
      </c>
      <c r="AV1335" s="17">
        <v>-1.7193052983772479</v>
      </c>
      <c r="AW1335" s="17">
        <v>99.067821643889118</v>
      </c>
      <c r="AX1335" s="17">
        <v>97.832476773739643</v>
      </c>
      <c r="AY1335" s="17">
        <v>0.2292896954550889</v>
      </c>
      <c r="AZ1335" s="17">
        <v>49.27605855729481</v>
      </c>
      <c r="BA1335" s="22">
        <v>1610.7088221741997</v>
      </c>
      <c r="CU1335" t="e">
        <v>#N/A</v>
      </c>
      <c r="CV1335" t="e">
        <v>#N/A</v>
      </c>
    </row>
    <row r="1336" spans="1:100" x14ac:dyDescent="0.25">
      <c r="A1336">
        <v>3513</v>
      </c>
      <c r="B1336" t="s">
        <v>1723</v>
      </c>
      <c r="C1336" s="22">
        <v>3</v>
      </c>
      <c r="D1336" s="17">
        <v>4.5169897406257844</v>
      </c>
      <c r="E1336" s="17">
        <v>6.3223964803550317E-2</v>
      </c>
      <c r="F1336" s="17">
        <v>-1.6871318655906351</v>
      </c>
      <c r="G1336" s="17">
        <v>-1.6679532587843653</v>
      </c>
      <c r="H1336" s="17">
        <v>9.5468156517455639E-3</v>
      </c>
      <c r="I1336" s="17">
        <v>1.0110085344655951E-2</v>
      </c>
      <c r="J1336" s="17">
        <v>1.1794140597840981</v>
      </c>
      <c r="K1336" s="17">
        <v>1.9656900996401497E-2</v>
      </c>
      <c r="L1336" s="17">
        <v>-0.99999999999999822</v>
      </c>
      <c r="M1336" s="17">
        <v>-0.99999999999999822</v>
      </c>
      <c r="N1336" s="17">
        <v>0.39313801992803143</v>
      </c>
      <c r="O1336" s="17">
        <v>4.0284505416255119</v>
      </c>
      <c r="P1336" s="17">
        <v>-0.27135321345219876</v>
      </c>
      <c r="Q1336" s="17">
        <v>-3.2471052827993385</v>
      </c>
      <c r="R1336" s="17">
        <v>-1.0790585678503415</v>
      </c>
      <c r="S1336" s="17">
        <v>0.3333333333333327</v>
      </c>
      <c r="T1336" s="17">
        <v>0.3333333333333327</v>
      </c>
      <c r="U1336" s="17">
        <v>-5.4787114947849894E-2</v>
      </c>
      <c r="V1336" s="17">
        <v>-2.5958122235737933E-2</v>
      </c>
      <c r="W1336" s="17">
        <v>22.65058113946704</v>
      </c>
      <c r="X1336" s="17">
        <v>0.27211257246443693</v>
      </c>
      <c r="Y1336" s="17">
        <v>-0.99999999999999822</v>
      </c>
      <c r="Z1336" s="17">
        <v>-0.99999999999999822</v>
      </c>
      <c r="AA1336" s="17">
        <v>58.925125614249026</v>
      </c>
      <c r="AB1336" s="17">
        <v>0.31641223371935034</v>
      </c>
      <c r="AC1336" s="17">
        <v>0.2112167314660022</v>
      </c>
      <c r="AD1336" s="17">
        <v>0.2194430956672937</v>
      </c>
      <c r="AE1336" s="17">
        <v>37.353603042632329</v>
      </c>
      <c r="AF1336" s="17">
        <v>0.54545454545454541</v>
      </c>
      <c r="AG1336" s="17">
        <v>-0.99999999999999822</v>
      </c>
      <c r="AH1336" s="17">
        <v>-0.99999999999999822</v>
      </c>
      <c r="AI1336" s="17">
        <v>-6.3829854479274376E-2</v>
      </c>
      <c r="AJ1336" s="17">
        <v>-2.5958122235737933E-2</v>
      </c>
      <c r="AK1336" s="17">
        <v>-7.6737435475305857E-2</v>
      </c>
      <c r="AL1336" s="17">
        <v>5.6032935733878617E-2</v>
      </c>
      <c r="AM1336" s="17">
        <v>0.1580116624736474</v>
      </c>
      <c r="AN1336" s="17">
        <v>-9.6288571096906042E-2</v>
      </c>
      <c r="AO1336" s="17">
        <v>3.5666043844646551</v>
      </c>
      <c r="AP1336" s="17">
        <v>-2.1270495987532576</v>
      </c>
      <c r="AQ1336" s="17">
        <v>23.82999519925114</v>
      </c>
      <c r="AR1336" s="17">
        <v>0.5859214294830779</v>
      </c>
      <c r="AS1336" s="17">
        <v>0.29176947346083837</v>
      </c>
      <c r="AT1336" s="17">
        <v>-0.99999999999999822</v>
      </c>
      <c r="AU1336" s="17">
        <v>-0.99999999999999822</v>
      </c>
      <c r="AV1336" s="17">
        <v>-2.7470118266347061</v>
      </c>
      <c r="AW1336" s="17">
        <v>60.826526557121277</v>
      </c>
      <c r="AX1336" s="17">
        <v>56.954117243961988</v>
      </c>
      <c r="AY1336" s="17">
        <v>0.24843784580465952</v>
      </c>
      <c r="AZ1336" s="17">
        <v>-8.9832817962323368</v>
      </c>
      <c r="BA1336" s="22">
        <v>1413.3992767321006</v>
      </c>
      <c r="CU1336" t="e">
        <v>#N/A</v>
      </c>
      <c r="CV1336" t="e">
        <v>#N/A</v>
      </c>
    </row>
    <row r="1337" spans="1:100" x14ac:dyDescent="0.25">
      <c r="A1337">
        <v>3515</v>
      </c>
      <c r="B1337" t="s">
        <v>1724</v>
      </c>
      <c r="C1337" s="22">
        <v>3</v>
      </c>
      <c r="D1337" s="17">
        <v>5.2200797734766562</v>
      </c>
      <c r="E1337" s="17">
        <v>3.0128104574270183E-2</v>
      </c>
      <c r="F1337" s="17">
        <v>-7.5271471968786016E-2</v>
      </c>
      <c r="G1337" s="17">
        <v>-6.8203396430835797E-2</v>
      </c>
      <c r="H1337" s="17">
        <v>0.21216805763956575</v>
      </c>
      <c r="I1337" s="17">
        <v>0</v>
      </c>
      <c r="J1337" s="17">
        <v>12.730083458373944</v>
      </c>
      <c r="K1337" s="17">
        <v>0.21216805763956575</v>
      </c>
      <c r="L1337" s="17">
        <v>-0.99999999999999944</v>
      </c>
      <c r="M1337" s="17">
        <v>-0.99999999999999944</v>
      </c>
      <c r="N1337" s="17">
        <v>4.2433611527913149</v>
      </c>
      <c r="O1337" s="17">
        <v>17.88195983541976</v>
      </c>
      <c r="P1337" s="17">
        <v>-0.54192212369316972</v>
      </c>
      <c r="Q1337" s="17">
        <v>0.60694379802502318</v>
      </c>
      <c r="R1337" s="17">
        <v>0.14514584334420405</v>
      </c>
      <c r="S1337" s="17">
        <v>0.3333333333333332</v>
      </c>
      <c r="T1337" s="17">
        <v>0.37259631668062237</v>
      </c>
      <c r="U1337" s="17">
        <v>9.5357355866895421E-2</v>
      </c>
      <c r="V1337" s="17">
        <v>-1.8581016947244525E-2</v>
      </c>
      <c r="W1337" s="17">
        <v>22.821517251761616</v>
      </c>
      <c r="X1337" s="17">
        <v>0.8038682045776756</v>
      </c>
      <c r="Y1337" s="17">
        <v>-0.99999999999999944</v>
      </c>
      <c r="Z1337" s="17">
        <v>-0.99999999999999944</v>
      </c>
      <c r="AA1337" s="17">
        <v>21.664598986625077</v>
      </c>
      <c r="AB1337" s="17">
        <v>7.659748492551377E-2</v>
      </c>
      <c r="AC1337" s="17">
        <v>-1.3057421840016823E-2</v>
      </c>
      <c r="AD1337" s="17">
        <v>-8.9581345255112271E-2</v>
      </c>
      <c r="AE1337" s="17">
        <v>-1.3020641084807627</v>
      </c>
      <c r="AF1337" s="17">
        <v>0</v>
      </c>
      <c r="AG1337" s="17">
        <v>-0.99999999999999944</v>
      </c>
      <c r="AH1337" s="17">
        <v>-0.99999999999999944</v>
      </c>
      <c r="AI1337" s="17">
        <v>0</v>
      </c>
      <c r="AJ1337" s="17">
        <v>-1.8581016947244525E-2</v>
      </c>
      <c r="AK1337" s="17">
        <v>8.0224456934819194E-2</v>
      </c>
      <c r="AL1337" s="17">
        <v>-3.8488609371303523E-2</v>
      </c>
      <c r="AM1337" s="17">
        <v>0.25649568836853709</v>
      </c>
      <c r="AN1337" s="17">
        <v>0.12033519902144386</v>
      </c>
      <c r="AO1337" s="17">
        <v>6.8135144938875234</v>
      </c>
      <c r="AP1337" s="17">
        <v>2.8159369286795792</v>
      </c>
      <c r="AQ1337" s="17">
        <v>35.551600710135588</v>
      </c>
      <c r="AR1337" s="17">
        <v>0.78270598893360632</v>
      </c>
      <c r="AS1337" s="17">
        <v>1.0160362622172416</v>
      </c>
      <c r="AT1337" s="17">
        <v>-0.99999999999999944</v>
      </c>
      <c r="AU1337" s="17">
        <v>-0.99999999999999944</v>
      </c>
      <c r="AV1337" s="17">
        <v>7.694244691336817E-2</v>
      </c>
      <c r="AW1337" s="17">
        <v>42.362495750724428</v>
      </c>
      <c r="AX1337" s="17">
        <v>40.504394055999974</v>
      </c>
      <c r="AY1337" s="17">
        <v>2.9925967236291991E-2</v>
      </c>
      <c r="AZ1337" s="17">
        <v>-35.240786986307704</v>
      </c>
      <c r="BA1337" s="22">
        <v>1391.8919751796188</v>
      </c>
      <c r="CU1337" t="e">
        <v>#N/A</v>
      </c>
      <c r="CV1337" t="e">
        <v>#N/A</v>
      </c>
    </row>
    <row r="1338" spans="1:100" x14ac:dyDescent="0.25">
      <c r="A1338">
        <v>3525</v>
      </c>
      <c r="B1338" t="s">
        <v>1725</v>
      </c>
      <c r="C1338" s="22">
        <v>3</v>
      </c>
      <c r="D1338" s="17">
        <v>5.2332454129113657</v>
      </c>
      <c r="E1338" s="17">
        <v>0.15249578606364353</v>
      </c>
      <c r="F1338" s="17">
        <v>0.45073410543056186</v>
      </c>
      <c r="G1338" s="17">
        <v>0.45648353309979522</v>
      </c>
      <c r="H1338" s="17">
        <v>-9.3965401099198181E-2</v>
      </c>
      <c r="I1338" s="17">
        <v>0</v>
      </c>
      <c r="J1338" s="17">
        <v>-5.637924065951891</v>
      </c>
      <c r="K1338" s="17">
        <v>-9.3965401099198181E-2</v>
      </c>
      <c r="L1338" s="17">
        <v>-0.99999999999999944</v>
      </c>
      <c r="M1338" s="17">
        <v>-0.99999999999999944</v>
      </c>
      <c r="N1338" s="17">
        <v>-1.879308021983964</v>
      </c>
      <c r="O1338" s="17">
        <v>5.1804880059269143E-2</v>
      </c>
      <c r="P1338" s="17">
        <v>6.9561276473799283E-2</v>
      </c>
      <c r="Q1338" s="17">
        <v>3.9393595781871431</v>
      </c>
      <c r="R1338" s="17">
        <v>1.3179451154653259</v>
      </c>
      <c r="S1338" s="17">
        <v>0.33333333333333343</v>
      </c>
      <c r="T1338" s="17">
        <v>0.35071752574636678</v>
      </c>
      <c r="U1338" s="17">
        <v>-6.9022255210551359E-2</v>
      </c>
      <c r="V1338" s="17">
        <v>6.3253141098920482E-2</v>
      </c>
      <c r="W1338" s="17">
        <v>30.889885842690703</v>
      </c>
      <c r="X1338" s="17">
        <v>0.88144608593021578</v>
      </c>
      <c r="Y1338" s="17">
        <v>-0.99999999999999944</v>
      </c>
      <c r="Z1338" s="17">
        <v>-0.99999999999999944</v>
      </c>
      <c r="AA1338" s="17">
        <v>43.686921718516842</v>
      </c>
      <c r="AB1338" s="17">
        <v>-6.5785108194162953E-3</v>
      </c>
      <c r="AC1338" s="17">
        <v>0.32054560890259859</v>
      </c>
      <c r="AD1338" s="17">
        <v>-8.4385282875965903E-2</v>
      </c>
      <c r="AE1338" s="17">
        <v>11.479090760360815</v>
      </c>
      <c r="AF1338" s="17">
        <v>0.5</v>
      </c>
      <c r="AG1338" s="17">
        <v>-0.99999999999999944</v>
      </c>
      <c r="AH1338" s="17">
        <v>-0.99999999999999944</v>
      </c>
      <c r="AI1338" s="17">
        <v>5.9829352235614336E-2</v>
      </c>
      <c r="AJ1338" s="17">
        <v>6.3253141098920482E-2</v>
      </c>
      <c r="AK1338" s="17">
        <v>6.2502310079435935E-2</v>
      </c>
      <c r="AL1338" s="17">
        <v>3.7740373947441008E-2</v>
      </c>
      <c r="AM1338" s="17">
        <v>0.23238112292282384</v>
      </c>
      <c r="AN1338" s="17">
        <v>-0.14000730764334199</v>
      </c>
      <c r="AO1338" s="17">
        <v>6.1220396234677734</v>
      </c>
      <c r="AP1338" s="17">
        <v>-3.3114808213463451</v>
      </c>
      <c r="AQ1338" s="17">
        <v>25.251961776738803</v>
      </c>
      <c r="AR1338" s="17">
        <v>0.67828174496806937</v>
      </c>
      <c r="AS1338" s="17">
        <v>0.78748068483101752</v>
      </c>
      <c r="AT1338" s="17">
        <v>-0.99999999999999944</v>
      </c>
      <c r="AU1338" s="17">
        <v>-0.99999999999999944</v>
      </c>
      <c r="AV1338" s="17">
        <v>1.7744286485651211</v>
      </c>
      <c r="AW1338" s="17">
        <v>40.42724577722975</v>
      </c>
      <c r="AX1338" s="17">
        <v>47.949146931834058</v>
      </c>
      <c r="AY1338" s="17">
        <v>-0.27082758639263343</v>
      </c>
      <c r="AZ1338" s="17">
        <v>-59.060596424798476</v>
      </c>
      <c r="BA1338" s="22">
        <v>1329.7943332430091</v>
      </c>
      <c r="CU1338" t="e">
        <v>#N/A</v>
      </c>
      <c r="CV1338" t="e">
        <v>#N/A</v>
      </c>
    </row>
    <row r="1339" spans="1:100" x14ac:dyDescent="0.25">
      <c r="A1339">
        <v>3527</v>
      </c>
      <c r="B1339" t="s">
        <v>1726</v>
      </c>
      <c r="C1339" s="22">
        <v>3</v>
      </c>
      <c r="D1339" s="17">
        <v>5.8694597711456522</v>
      </c>
      <c r="E1339" s="17">
        <v>-0.17753770205450076</v>
      </c>
      <c r="F1339" s="17">
        <v>-8.8016647430076519E-2</v>
      </c>
      <c r="G1339" s="17">
        <v>-0.14342639210848038</v>
      </c>
      <c r="H1339" s="17">
        <v>-1.9809159136759014E-2</v>
      </c>
      <c r="I1339" s="17">
        <v>0</v>
      </c>
      <c r="J1339" s="17">
        <v>-1.1885495482055413</v>
      </c>
      <c r="K1339" s="17">
        <v>-1.9809159136759014E-2</v>
      </c>
      <c r="L1339" s="17">
        <v>-0.99999999999999889</v>
      </c>
      <c r="M1339" s="17">
        <v>-0.99999999999999889</v>
      </c>
      <c r="N1339" s="17">
        <v>-0.39618318273518016</v>
      </c>
      <c r="O1339" s="17">
        <v>4.5374838308316301</v>
      </c>
      <c r="P1339" s="17">
        <v>-8.7627664362674551E-2</v>
      </c>
      <c r="Q1339" s="17">
        <v>-0.35076820682943471</v>
      </c>
      <c r="R1339" s="17">
        <v>-0.13162288303485661</v>
      </c>
      <c r="S1339" s="17">
        <v>0.34963176263778861</v>
      </c>
      <c r="T1339" s="17">
        <v>9.4233766032682575E-2</v>
      </c>
      <c r="U1339" s="17">
        <v>-1.1643944523966828E-2</v>
      </c>
      <c r="V1339" s="17">
        <v>0</v>
      </c>
      <c r="W1339" s="17">
        <v>18.081229731330545</v>
      </c>
      <c r="X1339" s="17">
        <v>0.17024704140970057</v>
      </c>
      <c r="Y1339" s="17">
        <v>-0.99999999999999889</v>
      </c>
      <c r="Z1339" s="17">
        <v>-0.99999999999999889</v>
      </c>
      <c r="AA1339" s="17">
        <v>21.476984224911018</v>
      </c>
      <c r="AB1339" s="17">
        <v>7.9226804787738886E-2</v>
      </c>
      <c r="AC1339" s="17">
        <v>-0.11122638641443841</v>
      </c>
      <c r="AD1339" s="17">
        <v>0.10254712915900621</v>
      </c>
      <c r="AE1339" s="17">
        <v>3.5273773766153349</v>
      </c>
      <c r="AF1339" s="17">
        <v>0.29411764705882354</v>
      </c>
      <c r="AG1339" s="17">
        <v>-0.99999999999999889</v>
      </c>
      <c r="AH1339" s="17">
        <v>-0.99999999999999889</v>
      </c>
      <c r="AI1339" s="17">
        <v>0</v>
      </c>
      <c r="AJ1339" s="17">
        <v>0</v>
      </c>
      <c r="AK1339" s="17">
        <v>-0.24254300100970408</v>
      </c>
      <c r="AL1339" s="17">
        <v>1.6436265740106926E-2</v>
      </c>
      <c r="AM1339" s="17">
        <v>0.17743100917119931</v>
      </c>
      <c r="AN1339" s="17">
        <v>-0.21422616185738144</v>
      </c>
      <c r="AO1339" s="17">
        <v>3.2230602242314634</v>
      </c>
      <c r="AP1339" s="17">
        <v>-5.2734727177340019</v>
      </c>
      <c r="AQ1339" s="17">
        <v>16.892680183125002</v>
      </c>
      <c r="AR1339" s="17">
        <v>0.43222158414650441</v>
      </c>
      <c r="AS1339" s="17">
        <v>0.15043788227294158</v>
      </c>
      <c r="AT1339" s="17">
        <v>-0.99999999999999889</v>
      </c>
      <c r="AU1339" s="17">
        <v>-0.99999999999999889</v>
      </c>
      <c r="AV1339" s="17">
        <v>-0.27504927514333699</v>
      </c>
      <c r="AW1339" s="17">
        <v>20.740995338008659</v>
      </c>
      <c r="AX1339" s="17">
        <v>20.740995338008659</v>
      </c>
      <c r="AY1339" s="17">
        <v>0.17550786526000564</v>
      </c>
      <c r="AZ1339" s="17">
        <v>-24.345632046677188</v>
      </c>
      <c r="BA1339" s="22">
        <v>1389.3971742178378</v>
      </c>
      <c r="CU1339" t="e">
        <v>#N/A</v>
      </c>
      <c r="CV1339" t="e">
        <v>#N/A</v>
      </c>
    </row>
    <row r="1340" spans="1:100" x14ac:dyDescent="0.25">
      <c r="A1340">
        <v>3528</v>
      </c>
      <c r="B1340" t="s">
        <v>1727</v>
      </c>
      <c r="C1340" s="22">
        <v>3</v>
      </c>
      <c r="D1340" s="17">
        <v>4.3828656491362228</v>
      </c>
      <c r="E1340" s="17">
        <v>2.7392264565934635E-3</v>
      </c>
      <c r="F1340" s="17">
        <v>-0.34655147072981396</v>
      </c>
      <c r="G1340" s="17">
        <v>-0.34655147072981396</v>
      </c>
      <c r="H1340" s="17">
        <v>0.86266584307740923</v>
      </c>
      <c r="I1340" s="17">
        <v>0</v>
      </c>
      <c r="J1340" s="17">
        <v>51.759950584644578</v>
      </c>
      <c r="K1340" s="17">
        <v>0.86266584307740923</v>
      </c>
      <c r="L1340" s="17">
        <v>-1.0000000000000004</v>
      </c>
      <c r="M1340" s="17">
        <v>-1.0000000000000004</v>
      </c>
      <c r="N1340" s="17">
        <v>17.253316861548182</v>
      </c>
      <c r="O1340" s="17">
        <v>55.796264763050999</v>
      </c>
      <c r="P1340" s="17">
        <v>-3.0209685222197629</v>
      </c>
      <c r="Q1340" s="17">
        <v>0.11321580644103235</v>
      </c>
      <c r="R1340" s="17">
        <v>-0.27594235449418003</v>
      </c>
      <c r="S1340" s="17">
        <v>0.33333333333333343</v>
      </c>
      <c r="T1340" s="17">
        <v>0.37418853104969024</v>
      </c>
      <c r="U1340" s="17">
        <v>0.42348340072510815</v>
      </c>
      <c r="V1340" s="17">
        <v>0.17786768805726946</v>
      </c>
      <c r="W1340" s="17">
        <v>17.848284403519706</v>
      </c>
      <c r="X1340" s="17">
        <v>2.6621355977360035</v>
      </c>
      <c r="Y1340" s="17">
        <v>-1.0000000000000004</v>
      </c>
      <c r="Z1340" s="17">
        <v>-1.0000000000000004</v>
      </c>
      <c r="AA1340" s="17">
        <v>66.257735864616023</v>
      </c>
      <c r="AB1340" s="17">
        <v>0.40926763263871008</v>
      </c>
      <c r="AC1340" s="17">
        <v>0.14060842406871216</v>
      </c>
      <c r="AD1340" s="17">
        <v>0.42383181960438848</v>
      </c>
      <c r="AE1340" s="17">
        <v>48.685393815590537</v>
      </c>
      <c r="AF1340" s="17">
        <v>0.88235294117647056</v>
      </c>
      <c r="AG1340" s="17">
        <v>-1.0000000000000004</v>
      </c>
      <c r="AH1340" s="17">
        <v>-1.0000000000000004</v>
      </c>
      <c r="AI1340" s="17">
        <v>0</v>
      </c>
      <c r="AJ1340" s="17">
        <v>0.17786768805726946</v>
      </c>
      <c r="AK1340" s="17">
        <v>-4.4261902931324565E-2</v>
      </c>
      <c r="AL1340" s="17">
        <v>2.9766718772326218E-3</v>
      </c>
      <c r="AM1340" s="17">
        <v>0.69488891838796452</v>
      </c>
      <c r="AN1340" s="17">
        <v>0.15045279002466883</v>
      </c>
      <c r="AO1340" s="17">
        <v>17.150913445042494</v>
      </c>
      <c r="AP1340" s="17">
        <v>3.7762031100028839</v>
      </c>
      <c r="AQ1340" s="17">
        <v>69.608234988164256</v>
      </c>
      <c r="AR1340" s="17">
        <v>1.3088729531654018</v>
      </c>
      <c r="AS1340" s="17">
        <v>3.5248014408134125</v>
      </c>
      <c r="AT1340" s="17">
        <v>-1.0000000000000004</v>
      </c>
      <c r="AU1340" s="17">
        <v>-1.0000000000000004</v>
      </c>
      <c r="AV1340" s="17">
        <v>-0.6224938252239941</v>
      </c>
      <c r="AW1340" s="17">
        <v>125.83020373766992</v>
      </c>
      <c r="AX1340" s="17">
        <v>143.61697254339697</v>
      </c>
      <c r="AY1340" s="17">
        <v>0.36828989906501469</v>
      </c>
      <c r="AZ1340" s="17">
        <v>48.96610366320062</v>
      </c>
      <c r="BA1340" s="22">
        <v>1619.7061633662281</v>
      </c>
      <c r="CU1340" t="e">
        <v>#N/A</v>
      </c>
      <c r="CV1340" t="e">
        <v>#N/A</v>
      </c>
    </row>
    <row r="1341" spans="1:100" x14ac:dyDescent="0.25">
      <c r="A1341">
        <v>3532</v>
      </c>
      <c r="B1341" t="s">
        <v>1728</v>
      </c>
      <c r="C1341" s="22">
        <v>3</v>
      </c>
      <c r="D1341" s="17">
        <v>5.6491840186993514</v>
      </c>
      <c r="E1341" s="17">
        <v>-1.5897779023370692E-2</v>
      </c>
      <c r="F1341" s="17">
        <v>-0.23235987160394161</v>
      </c>
      <c r="G1341" s="17">
        <v>-0.23554093958503877</v>
      </c>
      <c r="H1341" s="17">
        <v>-8.8615818989662254E-2</v>
      </c>
      <c r="I1341" s="17">
        <v>0</v>
      </c>
      <c r="J1341" s="17">
        <v>-5.3169491393797363</v>
      </c>
      <c r="K1341" s="17">
        <v>-8.8615818989662254E-2</v>
      </c>
      <c r="L1341" s="17">
        <v>-0.99999999999999678</v>
      </c>
      <c r="M1341" s="17">
        <v>-0.99999999999999678</v>
      </c>
      <c r="N1341" s="17">
        <v>-1.7723163797932449</v>
      </c>
      <c r="O1341" s="17">
        <v>9.6693939734576961E-2</v>
      </c>
      <c r="P1341" s="17">
        <v>-0.42656247351246379</v>
      </c>
      <c r="Q1341" s="17">
        <v>-1.832155610133454</v>
      </c>
      <c r="R1341" s="17">
        <v>-0.62868425391585381</v>
      </c>
      <c r="S1341" s="17">
        <v>0.33333333333333248</v>
      </c>
      <c r="T1341" s="17">
        <v>0.39840146354756623</v>
      </c>
      <c r="U1341" s="17">
        <v>-0.14903577713579785</v>
      </c>
      <c r="V1341" s="17">
        <v>0</v>
      </c>
      <c r="W1341" s="17">
        <v>26.852593549390527</v>
      </c>
      <c r="X1341" s="17">
        <v>0.24443311654215147</v>
      </c>
      <c r="Y1341" s="17">
        <v>-0.99999999999999678</v>
      </c>
      <c r="Z1341" s="17">
        <v>-0.99999999999999678</v>
      </c>
      <c r="AA1341" s="17">
        <v>28.628949642415712</v>
      </c>
      <c r="AB1341" s="17">
        <v>0.26292040592138327</v>
      </c>
      <c r="AC1341" s="17">
        <v>-0.12919966867988353</v>
      </c>
      <c r="AD1341" s="17">
        <v>-8.561993030267892E-2</v>
      </c>
      <c r="AE1341" s="17">
        <v>2.4050403469410337</v>
      </c>
      <c r="AF1341" s="17">
        <v>0.22222222222222221</v>
      </c>
      <c r="AG1341" s="17">
        <v>-0.99999999999999678</v>
      </c>
      <c r="AH1341" s="17">
        <v>-0.99999999999999678</v>
      </c>
      <c r="AI1341" s="17">
        <v>-1.4884506683975776E-2</v>
      </c>
      <c r="AJ1341" s="17">
        <v>0</v>
      </c>
      <c r="AK1341" s="17">
        <v>-2.029287943314743E-3</v>
      </c>
      <c r="AL1341" s="17">
        <v>-0.11196046404595397</v>
      </c>
      <c r="AM1341" s="17">
        <v>0.70524201458395763</v>
      </c>
      <c r="AN1341" s="17">
        <v>-3.5979652661426109E-2</v>
      </c>
      <c r="AO1341" s="17">
        <v>17.620903924882366</v>
      </c>
      <c r="AP1341" s="17">
        <v>-1.4592936367654232</v>
      </c>
      <c r="AQ1341" s="17">
        <v>21.535644410010786</v>
      </c>
      <c r="AR1341" s="17">
        <v>0.58269901974510108</v>
      </c>
      <c r="AS1341" s="17">
        <v>0.15581729755248924</v>
      </c>
      <c r="AT1341" s="17">
        <v>-0.99999999999999678</v>
      </c>
      <c r="AU1341" s="17">
        <v>-0.99999999999999678</v>
      </c>
      <c r="AV1341" s="17">
        <v>-0.86422519350089289</v>
      </c>
      <c r="AW1341" s="17">
        <v>27.266349945384867</v>
      </c>
      <c r="AX1341" s="17">
        <v>26.968659811705351</v>
      </c>
      <c r="AY1341" s="17">
        <v>-0.22113765339778046</v>
      </c>
      <c r="AZ1341" s="17">
        <v>-91.303166616530035</v>
      </c>
      <c r="BA1341" s="22">
        <v>1265.4245303449213</v>
      </c>
      <c r="CU1341" t="e">
        <v>#N/A</v>
      </c>
      <c r="CV1341" t="e">
        <v>#N/A</v>
      </c>
    </row>
    <row r="1342" spans="1:100" x14ac:dyDescent="0.25">
      <c r="A1342">
        <v>3533</v>
      </c>
      <c r="B1342" t="s">
        <v>1729</v>
      </c>
      <c r="C1342" s="22">
        <v>3</v>
      </c>
      <c r="D1342" s="17">
        <v>3.3948370887711015</v>
      </c>
      <c r="E1342" s="17">
        <v>-2.3674226340701068E-2</v>
      </c>
      <c r="F1342" s="17">
        <v>0.31486092447135733</v>
      </c>
      <c r="G1342" s="17">
        <v>0.30607519051450666</v>
      </c>
      <c r="H1342" s="17">
        <v>1.3072576810329247E-2</v>
      </c>
      <c r="I1342" s="17">
        <v>0</v>
      </c>
      <c r="J1342" s="17">
        <v>0.78435460861975492</v>
      </c>
      <c r="K1342" s="17">
        <v>1.3072576810329247E-2</v>
      </c>
      <c r="L1342" s="17">
        <v>-0.99999999999999956</v>
      </c>
      <c r="M1342" s="17">
        <v>-0.99999999999999956</v>
      </c>
      <c r="N1342" s="17">
        <v>0.26145153620658296</v>
      </c>
      <c r="O1342" s="17">
        <v>4.4852668879053637</v>
      </c>
      <c r="P1342" s="17">
        <v>-6.4847121595222434E-2</v>
      </c>
      <c r="Q1342" s="17">
        <v>2.9481655929749486</v>
      </c>
      <c r="R1342" s="17">
        <v>0.92735649427131017</v>
      </c>
      <c r="S1342" s="17">
        <v>0.33333333333333326</v>
      </c>
      <c r="T1342" s="17">
        <v>0.34551828239401894</v>
      </c>
      <c r="U1342" s="17">
        <v>0.18462298750207407</v>
      </c>
      <c r="V1342" s="17">
        <v>0</v>
      </c>
      <c r="W1342" s="17">
        <v>34.016081056763866</v>
      </c>
      <c r="X1342" s="17">
        <v>1.3967575141089332</v>
      </c>
      <c r="Y1342" s="17">
        <v>-0.99999999999999956</v>
      </c>
      <c r="Z1342" s="17">
        <v>-0.99999999999999956</v>
      </c>
      <c r="AA1342" s="17">
        <v>37.023207434546599</v>
      </c>
      <c r="AB1342" s="17">
        <v>-1.9165655070799106E-2</v>
      </c>
      <c r="AC1342" s="17">
        <v>-7.9205893978337591E-2</v>
      </c>
      <c r="AD1342" s="17">
        <v>0.13996694671936513</v>
      </c>
      <c r="AE1342" s="17">
        <v>2.0797698835114229</v>
      </c>
      <c r="AF1342" s="17">
        <v>0.33333333333333331</v>
      </c>
      <c r="AG1342" s="17">
        <v>-0.99999999999999956</v>
      </c>
      <c r="AH1342" s="17">
        <v>-0.99999999999999956</v>
      </c>
      <c r="AI1342" s="17">
        <v>1.0382886343366844E-3</v>
      </c>
      <c r="AJ1342" s="17">
        <v>0</v>
      </c>
      <c r="AK1342" s="17">
        <v>0.32167558925111439</v>
      </c>
      <c r="AL1342" s="17">
        <v>8.3319238459553219E-2</v>
      </c>
      <c r="AM1342" s="17">
        <v>0.34393301010577265</v>
      </c>
      <c r="AN1342" s="17">
        <v>-0.27520889690211037</v>
      </c>
      <c r="AO1342" s="17">
        <v>10.20670319889989</v>
      </c>
      <c r="AP1342" s="17">
        <v>-6.4636262302549925</v>
      </c>
      <c r="AQ1342" s="17">
        <v>34.800435665383631</v>
      </c>
      <c r="AR1342" s="17">
        <v>0.86347460322942649</v>
      </c>
      <c r="AS1342" s="17">
        <v>1.4098300909192623</v>
      </c>
      <c r="AT1342" s="17">
        <v>-0.99999999999999956</v>
      </c>
      <c r="AU1342" s="17">
        <v>-0.99999999999999956</v>
      </c>
      <c r="AV1342" s="17">
        <v>1.2334316847858169</v>
      </c>
      <c r="AW1342" s="17">
        <v>35.044848092196993</v>
      </c>
      <c r="AX1342" s="17">
        <v>35.065613864883737</v>
      </c>
      <c r="AY1342" s="17">
        <v>-4.4420770641426008E-2</v>
      </c>
      <c r="AZ1342" s="17">
        <v>-28.187179571958495</v>
      </c>
      <c r="BA1342" s="22">
        <v>1400.9264986596975</v>
      </c>
      <c r="CU1342" t="e">
        <v>#N/A</v>
      </c>
      <c r="CV1342" t="e">
        <v>#N/A</v>
      </c>
    </row>
    <row r="1343" spans="1:100" x14ac:dyDescent="0.25">
      <c r="A1343">
        <v>3534</v>
      </c>
      <c r="B1343" t="s">
        <v>1730</v>
      </c>
      <c r="C1343" s="22">
        <v>3</v>
      </c>
      <c r="D1343" s="17">
        <v>5.0274032808981435</v>
      </c>
      <c r="E1343" s="17">
        <v>-1.3346302517338218E-2</v>
      </c>
      <c r="F1343" s="17">
        <v>3.1515347123468618</v>
      </c>
      <c r="G1343" s="17">
        <v>3.1509295085374172</v>
      </c>
      <c r="H1343" s="17">
        <v>0.37584980852210093</v>
      </c>
      <c r="I1343" s="17">
        <v>1.0298165608903444E-3</v>
      </c>
      <c r="J1343" s="17">
        <v>22.612777504979469</v>
      </c>
      <c r="K1343" s="17">
        <v>0.37687962508299128</v>
      </c>
      <c r="L1343" s="17">
        <v>-0.99999999999999967</v>
      </c>
      <c r="M1343" s="17">
        <v>-0.99999999999999967</v>
      </c>
      <c r="N1343" s="17">
        <v>7.5375925016598222</v>
      </c>
      <c r="O1343" s="17">
        <v>30.791110294415049</v>
      </c>
      <c r="P1343" s="17">
        <v>-5.799077425433867E-2</v>
      </c>
      <c r="Q1343" s="17">
        <v>2.1267724547661455</v>
      </c>
      <c r="R1343" s="17">
        <v>0.42108873204002295</v>
      </c>
      <c r="S1343" s="17">
        <v>0.33333333333333354</v>
      </c>
      <c r="T1343" s="17">
        <v>0.33333333333333354</v>
      </c>
      <c r="U1343" s="17">
        <v>0.26607975790908639</v>
      </c>
      <c r="V1343" s="17">
        <v>-5.8418543784206686E-3</v>
      </c>
      <c r="W1343" s="17">
        <v>22.000997804573664</v>
      </c>
      <c r="X1343" s="17">
        <v>1.3190549469494968</v>
      </c>
      <c r="Y1343" s="17">
        <v>-0.99999999999999967</v>
      </c>
      <c r="Z1343" s="17">
        <v>-0.99999999999999967</v>
      </c>
      <c r="AA1343" s="17">
        <v>65.36271252950722</v>
      </c>
      <c r="AB1343" s="17">
        <v>0.31933340838761204</v>
      </c>
      <c r="AC1343" s="17">
        <v>0.19653480793909395</v>
      </c>
      <c r="AD1343" s="17">
        <v>0.34294430353116523</v>
      </c>
      <c r="AE1343" s="17">
        <v>42.940625992893565</v>
      </c>
      <c r="AF1343" s="17">
        <v>0.75</v>
      </c>
      <c r="AG1343" s="17">
        <v>-0.99999999999999967</v>
      </c>
      <c r="AH1343" s="17">
        <v>-0.99999999999999967</v>
      </c>
      <c r="AI1343" s="17">
        <v>6.3486559787861285E-3</v>
      </c>
      <c r="AJ1343" s="17">
        <v>-5.8418543784206686E-3</v>
      </c>
      <c r="AK1343" s="17">
        <v>0.11228705883298028</v>
      </c>
      <c r="AL1343" s="17">
        <v>-7.7598254922015164E-2</v>
      </c>
      <c r="AM1343" s="17">
        <v>-4.2816196483007399E-2</v>
      </c>
      <c r="AN1343" s="17">
        <v>0.21381025030674811</v>
      </c>
      <c r="AO1343" s="17">
        <v>-0.50896961791028339</v>
      </c>
      <c r="AP1343" s="17">
        <v>4.9572649830586286</v>
      </c>
      <c r="AQ1343" s="17">
        <v>44.613775309553098</v>
      </c>
      <c r="AR1343" s="17">
        <v>0.92690457019733219</v>
      </c>
      <c r="AS1343" s="17">
        <v>1.6959345720324879</v>
      </c>
      <c r="AT1343" s="17">
        <v>-0.99999999999999967</v>
      </c>
      <c r="AU1343" s="17">
        <v>-0.99999999999999967</v>
      </c>
      <c r="AV1343" s="17">
        <v>3.5720182405774406</v>
      </c>
      <c r="AW1343" s="17">
        <v>101.11108780698082</v>
      </c>
      <c r="AX1343" s="17">
        <v>100.65387548871453</v>
      </c>
      <c r="AY1343" s="17">
        <v>0.3503380787918543</v>
      </c>
      <c r="AZ1343" s="17">
        <v>10.818407010873621</v>
      </c>
      <c r="BA1343" s="22">
        <v>1494.114895051971</v>
      </c>
      <c r="CU1343" t="e">
        <v>#N/A</v>
      </c>
      <c r="CV1343" t="e">
        <v>#N/A</v>
      </c>
    </row>
    <row r="1344" spans="1:100" x14ac:dyDescent="0.25">
      <c r="A1344">
        <v>3535</v>
      </c>
      <c r="B1344" t="s">
        <v>1731</v>
      </c>
      <c r="C1344" s="22">
        <v>3</v>
      </c>
      <c r="D1344" s="17">
        <v>3.5671563159819448</v>
      </c>
      <c r="E1344" s="17">
        <v>-7.9712207704563526E-2</v>
      </c>
      <c r="F1344" s="17">
        <v>6.0025172776816076</v>
      </c>
      <c r="G1344" s="17">
        <v>5.987842713147729</v>
      </c>
      <c r="H1344" s="17">
        <v>0.19491179444583218</v>
      </c>
      <c r="I1344" s="17">
        <v>-8.3215735711306884E-3</v>
      </c>
      <c r="J1344" s="17">
        <v>11.195413252482091</v>
      </c>
      <c r="K1344" s="17">
        <v>0.18659022087470142</v>
      </c>
      <c r="L1344" s="17">
        <v>-0.999999999999998</v>
      </c>
      <c r="M1344" s="17">
        <v>-0.999999999999998</v>
      </c>
      <c r="N1344" s="17">
        <v>3.7318044174940326</v>
      </c>
      <c r="O1344" s="17">
        <v>20.750412281611755</v>
      </c>
      <c r="P1344" s="17">
        <v>-6.7572643133295751E-2</v>
      </c>
      <c r="Q1344" s="17">
        <v>3.762056978113749</v>
      </c>
      <c r="R1344" s="17">
        <v>1.20264789215319</v>
      </c>
      <c r="S1344" s="17">
        <v>0.33333333333333265</v>
      </c>
      <c r="T1344" s="17">
        <v>0.33333333333333265</v>
      </c>
      <c r="U1344" s="17">
        <v>0.33884296692725763</v>
      </c>
      <c r="V1344" s="17">
        <v>2.9420243774806284E-2</v>
      </c>
      <c r="W1344" s="17">
        <v>33.933586259761121</v>
      </c>
      <c r="X1344" s="17">
        <v>2.011969776149833</v>
      </c>
      <c r="Y1344" s="17">
        <v>-0.999999999999998</v>
      </c>
      <c r="Z1344" s="17">
        <v>-0.999999999999998</v>
      </c>
      <c r="AA1344" s="17">
        <v>77.832368299203452</v>
      </c>
      <c r="AB1344" s="17">
        <v>0.35108729579853187</v>
      </c>
      <c r="AC1344" s="17">
        <v>0.23978824257238832</v>
      </c>
      <c r="AD1344" s="17">
        <v>0.26304714457486172</v>
      </c>
      <c r="AE1344" s="17">
        <v>42.696134147289101</v>
      </c>
      <c r="AF1344" s="17">
        <v>1</v>
      </c>
      <c r="AG1344" s="17">
        <v>-0.999999999999998</v>
      </c>
      <c r="AH1344" s="17">
        <v>-0.999999999999998</v>
      </c>
      <c r="AI1344" s="17">
        <v>8.4535127919197969E-2</v>
      </c>
      <c r="AJ1344" s="17">
        <v>2.9420243774806284E-2</v>
      </c>
      <c r="AK1344" s="17">
        <v>0.10315147881635769</v>
      </c>
      <c r="AL1344" s="17">
        <v>9.2524477951650516E-2</v>
      </c>
      <c r="AM1344" s="17">
        <v>-3.5907252297054208E-2</v>
      </c>
      <c r="AN1344" s="17">
        <v>0.16161807464323952</v>
      </c>
      <c r="AO1344" s="17">
        <v>-0.38192391334456738</v>
      </c>
      <c r="AP1344" s="17">
        <v>4.5030742558392411</v>
      </c>
      <c r="AQ1344" s="17">
        <v>45.128999512243205</v>
      </c>
      <c r="AR1344" s="17">
        <v>1.0349298773687297</v>
      </c>
      <c r="AS1344" s="17">
        <v>2.1985599970245331</v>
      </c>
      <c r="AT1344" s="17">
        <v>-0.999999999999998</v>
      </c>
      <c r="AU1344" s="17">
        <v>-0.999999999999998</v>
      </c>
      <c r="AV1344" s="17">
        <v>7.1904906053009174</v>
      </c>
      <c r="AW1344" s="17">
        <v>103.08585483665445</v>
      </c>
      <c r="AX1344" s="17">
        <v>107.71858177251902</v>
      </c>
      <c r="AY1344" s="17">
        <v>5.5427485409381735E-2</v>
      </c>
      <c r="AZ1344" s="17">
        <v>-13.087817801507057</v>
      </c>
      <c r="BA1344" s="22">
        <v>1497.5094041242905</v>
      </c>
      <c r="CU1344" t="e">
        <v>#N/A</v>
      </c>
      <c r="CV1344" t="e">
        <v>#N/A</v>
      </c>
    </row>
    <row r="1345" spans="1:100" x14ac:dyDescent="0.25">
      <c r="A1345">
        <v>3536</v>
      </c>
      <c r="B1345" t="s">
        <v>1732</v>
      </c>
      <c r="C1345" s="22">
        <v>3</v>
      </c>
      <c r="D1345" s="17">
        <v>4.329989421030076</v>
      </c>
      <c r="E1345" s="17">
        <v>5.0684811615827764E-3</v>
      </c>
      <c r="F1345" s="17">
        <v>0.25379270219642336</v>
      </c>
      <c r="G1345" s="17">
        <v>0.25043102743388501</v>
      </c>
      <c r="H1345" s="17">
        <v>0.11148443134373817</v>
      </c>
      <c r="I1345" s="17">
        <v>0</v>
      </c>
      <c r="J1345" s="17">
        <v>6.6890658806242884</v>
      </c>
      <c r="K1345" s="17">
        <v>0.11148443134373817</v>
      </c>
      <c r="L1345" s="17">
        <v>-0.999999999999999</v>
      </c>
      <c r="M1345" s="17">
        <v>-0.999999999999999</v>
      </c>
      <c r="N1345" s="17">
        <v>2.229688626874764</v>
      </c>
      <c r="O1345" s="17">
        <v>11.269486329088256</v>
      </c>
      <c r="P1345" s="17">
        <v>0.56165930948916176</v>
      </c>
      <c r="Q1345" s="17">
        <v>1.5679989365476725</v>
      </c>
      <c r="R1345" s="17">
        <v>0.27530796704459765</v>
      </c>
      <c r="S1345" s="17">
        <v>0.33333333333333282</v>
      </c>
      <c r="T1345" s="17">
        <v>0.27014802130378979</v>
      </c>
      <c r="U1345" s="17">
        <v>0.2615946676288734</v>
      </c>
      <c r="V1345" s="17">
        <v>-6.8322392461375586E-3</v>
      </c>
      <c r="W1345" s="17">
        <v>29.870374067044818</v>
      </c>
      <c r="X1345" s="17">
        <v>1.4341968463025103</v>
      </c>
      <c r="Y1345" s="17">
        <v>-0.999999999999999</v>
      </c>
      <c r="Z1345" s="17">
        <v>-0.999999999999999</v>
      </c>
      <c r="AA1345" s="17">
        <v>81.942845686668704</v>
      </c>
      <c r="AB1345" s="17">
        <v>0.46291091188068301</v>
      </c>
      <c r="AC1345" s="17">
        <v>0.23815770902992098</v>
      </c>
      <c r="AD1345" s="17">
        <v>0.33487465214098139</v>
      </c>
      <c r="AE1345" s="17">
        <v>51.797163652579307</v>
      </c>
      <c r="AF1345" s="17">
        <v>0.75</v>
      </c>
      <c r="AG1345" s="17">
        <v>-0.999999999999999</v>
      </c>
      <c r="AH1345" s="17">
        <v>-0.999999999999999</v>
      </c>
      <c r="AI1345" s="17">
        <v>0</v>
      </c>
      <c r="AJ1345" s="17">
        <v>-6.8322392461375586E-3</v>
      </c>
      <c r="AK1345" s="17">
        <v>1.0935299399882168E-3</v>
      </c>
      <c r="AL1345" s="17">
        <v>7.0279441122198777E-2</v>
      </c>
      <c r="AM1345" s="17">
        <v>-8.9189168567823274E-2</v>
      </c>
      <c r="AN1345" s="17">
        <v>-5.7646620424594799E-2</v>
      </c>
      <c r="AO1345" s="17">
        <v>-2.2242615644956412</v>
      </c>
      <c r="AP1345" s="17">
        <v>-1.0897683050038764</v>
      </c>
      <c r="AQ1345" s="17">
        <v>36.559439947669119</v>
      </c>
      <c r="AR1345" s="17">
        <v>0.85824378301985893</v>
      </c>
      <c r="AS1345" s="17">
        <v>1.545681277646249</v>
      </c>
      <c r="AT1345" s="17">
        <v>-0.999999999999999</v>
      </c>
      <c r="AU1345" s="17">
        <v>-0.999999999999999</v>
      </c>
      <c r="AV1345" s="17">
        <v>0.52573899447848249</v>
      </c>
      <c r="AW1345" s="17">
        <v>92.12256371075307</v>
      </c>
      <c r="AX1345" s="17">
        <v>91.439339786139314</v>
      </c>
      <c r="AY1345" s="17">
        <v>0.12437167571044291</v>
      </c>
      <c r="AZ1345" s="17">
        <v>4.7138526605165945</v>
      </c>
      <c r="BA1345" s="22">
        <v>1492.2907396712001</v>
      </c>
      <c r="CU1345" t="e">
        <v>#N/A</v>
      </c>
      <c r="CV1345" t="e">
        <v>#N/A</v>
      </c>
    </row>
    <row r="1346" spans="1:100" x14ac:dyDescent="0.25">
      <c r="A1346">
        <v>3537</v>
      </c>
      <c r="B1346" t="s">
        <v>1733</v>
      </c>
      <c r="C1346" s="22">
        <v>3</v>
      </c>
      <c r="D1346" s="17">
        <v>5.4405848103377377</v>
      </c>
      <c r="E1346" s="17">
        <v>8.3533179393919854E-2</v>
      </c>
      <c r="F1346" s="17">
        <v>0.1430361310687967</v>
      </c>
      <c r="G1346" s="17">
        <v>0.20108596911804072</v>
      </c>
      <c r="H1346" s="17">
        <v>0.11207131086053967</v>
      </c>
      <c r="I1346" s="17">
        <v>0</v>
      </c>
      <c r="J1346" s="17">
        <v>6.7242786516323756</v>
      </c>
      <c r="K1346" s="17">
        <v>0.11207131086053967</v>
      </c>
      <c r="L1346" s="17">
        <v>-0.99999999999999911</v>
      </c>
      <c r="M1346" s="17">
        <v>-0.99999999999999911</v>
      </c>
      <c r="N1346" s="17">
        <v>2.2414262172107913</v>
      </c>
      <c r="O1346" s="17">
        <v>12.365949431088159</v>
      </c>
      <c r="P1346" s="17">
        <v>0.24683477858018701</v>
      </c>
      <c r="Q1346" s="17">
        <v>0.40043863717140193</v>
      </c>
      <c r="R1346" s="17">
        <v>8.0671631850933539E-2</v>
      </c>
      <c r="S1346" s="17">
        <v>0.33333333333333304</v>
      </c>
      <c r="T1346" s="17">
        <v>0.31882064483788558</v>
      </c>
      <c r="U1346" s="17">
        <v>0.35247273596042594</v>
      </c>
      <c r="V1346" s="17">
        <v>6.6442864035440447E-2</v>
      </c>
      <c r="W1346" s="17">
        <v>38.35993069226182</v>
      </c>
      <c r="X1346" s="17">
        <v>2.3341181068695782</v>
      </c>
      <c r="Y1346" s="17">
        <v>-0.99999999999999911</v>
      </c>
      <c r="Z1346" s="17">
        <v>-0.99999999999999911</v>
      </c>
      <c r="AA1346" s="17">
        <v>96.815116004057884</v>
      </c>
      <c r="AB1346" s="17">
        <v>0.40671965867309529</v>
      </c>
      <c r="AC1346" s="17">
        <v>0.41708382515207326</v>
      </c>
      <c r="AD1346" s="17">
        <v>0.3436867897737344</v>
      </c>
      <c r="AE1346" s="17">
        <v>58.374513679945174</v>
      </c>
      <c r="AF1346" s="17">
        <v>0.83333333333333337</v>
      </c>
      <c r="AG1346" s="17">
        <v>-0.99999999999999911</v>
      </c>
      <c r="AH1346" s="17">
        <v>-0.99999999999999911</v>
      </c>
      <c r="AI1346" s="17">
        <v>0</v>
      </c>
      <c r="AJ1346" s="17">
        <v>6.6442864035440447E-2</v>
      </c>
      <c r="AK1346" s="17">
        <v>-5.4719672567298296E-2</v>
      </c>
      <c r="AL1346" s="17">
        <v>-6.0490735446702006E-2</v>
      </c>
      <c r="AM1346" s="17">
        <v>-3.6784932154741289E-2</v>
      </c>
      <c r="AN1346" s="17">
        <v>9.770603759483458E-2</v>
      </c>
      <c r="AO1346" s="17">
        <v>-1.1932216667050237</v>
      </c>
      <c r="AP1346" s="17">
        <v>2.1401972626373542</v>
      </c>
      <c r="AQ1346" s="17">
        <v>45.084209343894194</v>
      </c>
      <c r="AR1346" s="17">
        <v>1.0710695781670851</v>
      </c>
      <c r="AS1346" s="17">
        <v>2.4461894177301171</v>
      </c>
      <c r="AT1346" s="17">
        <v>-0.99999999999999911</v>
      </c>
      <c r="AU1346" s="17">
        <v>-0.99999999999999911</v>
      </c>
      <c r="AV1346" s="17">
        <v>0.28175760096897434</v>
      </c>
      <c r="AW1346" s="17">
        <v>111.32126269778344</v>
      </c>
      <c r="AX1346" s="17">
        <v>117.96554910132747</v>
      </c>
      <c r="AY1346" s="17">
        <v>0.34671335492542255</v>
      </c>
      <c r="AZ1346" s="17">
        <v>42.298767406458261</v>
      </c>
      <c r="BA1346" s="22">
        <v>1444.1900626085189</v>
      </c>
      <c r="CU1346" t="e">
        <v>#N/A</v>
      </c>
      <c r="CV1346" t="e">
        <v>#N/A</v>
      </c>
    </row>
    <row r="1347" spans="1:100" x14ac:dyDescent="0.25">
      <c r="A1347">
        <v>3538</v>
      </c>
      <c r="B1347" t="s">
        <v>1734</v>
      </c>
      <c r="C1347" s="22">
        <v>3</v>
      </c>
      <c r="D1347" s="17">
        <v>3.8485071199889331</v>
      </c>
      <c r="E1347" s="17">
        <v>-1.7349976200399023E-2</v>
      </c>
      <c r="F1347" s="17">
        <v>0.71113008805977085</v>
      </c>
      <c r="G1347" s="17">
        <v>0.70534676265963792</v>
      </c>
      <c r="H1347" s="17">
        <v>0.34875186944034253</v>
      </c>
      <c r="I1347" s="17">
        <v>0</v>
      </c>
      <c r="J1347" s="17">
        <v>20.925112166420565</v>
      </c>
      <c r="K1347" s="17">
        <v>0.34875186944034253</v>
      </c>
      <c r="L1347" s="17">
        <v>-1.0000000000000007</v>
      </c>
      <c r="M1347" s="17">
        <v>-1.0000000000000007</v>
      </c>
      <c r="N1347" s="17">
        <v>6.9750373888068546</v>
      </c>
      <c r="O1347" s="17">
        <v>25.478966049069133</v>
      </c>
      <c r="P1347" s="17">
        <v>-0.72389060277755113</v>
      </c>
      <c r="Q1347" s="17">
        <v>-0.39398369614952883</v>
      </c>
      <c r="R1347" s="17">
        <v>-0.20121872562418139</v>
      </c>
      <c r="S1347" s="17">
        <v>0.33333333333333343</v>
      </c>
      <c r="T1347" s="17">
        <v>0.33333333333333343</v>
      </c>
      <c r="U1347" s="17">
        <v>0.34528613803272851</v>
      </c>
      <c r="V1347" s="17">
        <v>0.32649238601321523</v>
      </c>
      <c r="W1347" s="17">
        <v>39.587732850890696</v>
      </c>
      <c r="X1347" s="17">
        <v>3.6580136654365289</v>
      </c>
      <c r="Y1347" s="17">
        <v>-1.0000000000000007</v>
      </c>
      <c r="Z1347" s="17">
        <v>-1.0000000000000007</v>
      </c>
      <c r="AA1347" s="17">
        <v>87.368592164218924</v>
      </c>
      <c r="AB1347" s="17">
        <v>0.2775957671262238</v>
      </c>
      <c r="AC1347" s="17">
        <v>0.4533782274507776</v>
      </c>
      <c r="AD1347" s="17">
        <v>0.22866756620204592</v>
      </c>
      <c r="AE1347" s="17">
        <v>47.982078038952359</v>
      </c>
      <c r="AF1347" s="17">
        <v>0.75</v>
      </c>
      <c r="AG1347" s="17">
        <v>-1.0000000000000007</v>
      </c>
      <c r="AH1347" s="17">
        <v>-1.0000000000000007</v>
      </c>
      <c r="AI1347" s="17">
        <v>1.1034344655987618E-2</v>
      </c>
      <c r="AJ1347" s="17">
        <v>0.32649238601321523</v>
      </c>
      <c r="AK1347" s="17">
        <v>0.18373809545890352</v>
      </c>
      <c r="AL1347" s="17">
        <v>0.32994558435241739</v>
      </c>
      <c r="AM1347" s="17">
        <v>1.659546618077061E-2</v>
      </c>
      <c r="AN1347" s="17">
        <v>-5.7490084461630779E-2</v>
      </c>
      <c r="AO1347" s="17">
        <v>1.333577131813783</v>
      </c>
      <c r="AP1347" s="17">
        <v>0.21247581022131792</v>
      </c>
      <c r="AQ1347" s="17">
        <v>60.51284501731125</v>
      </c>
      <c r="AR1347" s="17">
        <v>1.3384451907126114</v>
      </c>
      <c r="AS1347" s="17">
        <v>4.0067655348768705</v>
      </c>
      <c r="AT1347" s="17">
        <v>-1.0000000000000007</v>
      </c>
      <c r="AU1347" s="17">
        <v>-1.0000000000000007</v>
      </c>
      <c r="AV1347" s="17">
        <v>0.50412803703545661</v>
      </c>
      <c r="AW1347" s="17">
        <v>113.06003402350937</v>
      </c>
      <c r="AX1347" s="17">
        <v>145.92995951795061</v>
      </c>
      <c r="AY1347" s="17">
        <v>0.31310840405988616</v>
      </c>
      <c r="AZ1347" s="17">
        <v>26.165145524076493</v>
      </c>
      <c r="BA1347" s="22">
        <v>1636.8518057063093</v>
      </c>
      <c r="CU1347" t="e">
        <v>#N/A</v>
      </c>
      <c r="CV1347" t="e">
        <v>#N/A</v>
      </c>
    </row>
    <row r="1348" spans="1:100" x14ac:dyDescent="0.25">
      <c r="A1348">
        <v>3539</v>
      </c>
      <c r="B1348" t="s">
        <v>1735</v>
      </c>
      <c r="C1348" s="22">
        <v>3</v>
      </c>
      <c r="D1348" s="17">
        <v>4.6856670878721047</v>
      </c>
      <c r="E1348" s="17">
        <v>0.12241749736092281</v>
      </c>
      <c r="F1348" s="17">
        <v>5.1742854218578005</v>
      </c>
      <c r="G1348" s="17">
        <v>5.1646760098376197</v>
      </c>
      <c r="H1348" s="17">
        <v>0.35899123941440547</v>
      </c>
      <c r="I1348" s="17">
        <v>0</v>
      </c>
      <c r="J1348" s="17">
        <v>21.539474364864326</v>
      </c>
      <c r="K1348" s="17">
        <v>0.35899123941440547</v>
      </c>
      <c r="L1348" s="17">
        <v>-0.999999999999999</v>
      </c>
      <c r="M1348" s="17">
        <v>-0.999999999999999</v>
      </c>
      <c r="N1348" s="17">
        <v>7.1798247882881139</v>
      </c>
      <c r="O1348" s="17">
        <v>31.389817462574086</v>
      </c>
      <c r="P1348" s="17">
        <v>-3.0223435813433269E-2</v>
      </c>
      <c r="Q1348" s="17">
        <v>6.2056754671476781</v>
      </c>
      <c r="R1348" s="17">
        <v>1.8628279320399106</v>
      </c>
      <c r="S1348" s="17">
        <v>0.33333333333333337</v>
      </c>
      <c r="T1348" s="17">
        <v>0.33333333333333337</v>
      </c>
      <c r="U1348" s="17">
        <v>0.33577434219142099</v>
      </c>
      <c r="V1348" s="17">
        <v>0.22838166256499079</v>
      </c>
      <c r="W1348" s="17">
        <v>34.873257280346941</v>
      </c>
      <c r="X1348" s="17">
        <v>3.0210627714078901</v>
      </c>
      <c r="Y1348" s="17">
        <v>-0.999999999999999</v>
      </c>
      <c r="Z1348" s="17">
        <v>-0.999999999999999</v>
      </c>
      <c r="AA1348" s="17">
        <v>92.300776046438443</v>
      </c>
      <c r="AB1348" s="17">
        <v>0.399663611152618</v>
      </c>
      <c r="AC1348" s="17">
        <v>0.43251565685137361</v>
      </c>
      <c r="AD1348" s="17">
        <v>0.27911454867704</v>
      </c>
      <c r="AE1348" s="17">
        <v>55.564690834051603</v>
      </c>
      <c r="AF1348" s="17">
        <v>0.7857142857142857</v>
      </c>
      <c r="AG1348" s="17">
        <v>-0.999999999999999</v>
      </c>
      <c r="AH1348" s="17">
        <v>-0.999999999999999</v>
      </c>
      <c r="AI1348" s="17">
        <v>2.6956150478591092E-3</v>
      </c>
      <c r="AJ1348" s="17">
        <v>0.22838166256499079</v>
      </c>
      <c r="AK1348" s="17">
        <v>-0.13668290302442007</v>
      </c>
      <c r="AL1348" s="17">
        <v>-8.6377644033510358E-4</v>
      </c>
      <c r="AM1348" s="17">
        <v>-3.2236854972741702E-2</v>
      </c>
      <c r="AN1348" s="17">
        <v>2.8480154363727618E-2</v>
      </c>
      <c r="AO1348" s="17">
        <v>-1.4893358894406414</v>
      </c>
      <c r="AP1348" s="17">
        <v>0.70768497689151555</v>
      </c>
      <c r="AQ1348" s="17">
        <v>56.412731645211252</v>
      </c>
      <c r="AR1348" s="17">
        <v>1.2308226714230779</v>
      </c>
      <c r="AS1348" s="17">
        <v>3.3800540108222941</v>
      </c>
      <c r="AT1348" s="17">
        <v>-0.999999999999999</v>
      </c>
      <c r="AU1348" s="17">
        <v>-0.999999999999999</v>
      </c>
      <c r="AV1348" s="17">
        <v>7.0275039418775345</v>
      </c>
      <c r="AW1348" s="17">
        <v>124.39827848590396</v>
      </c>
      <c r="AX1348" s="17">
        <v>147.29035704336013</v>
      </c>
      <c r="AY1348" s="17">
        <v>0.34014984203261278</v>
      </c>
      <c r="AZ1348" s="17">
        <v>31.792211281062123</v>
      </c>
      <c r="BA1348" s="22">
        <v>1569.714407992157</v>
      </c>
      <c r="CU1348" t="e">
        <v>#N/A</v>
      </c>
      <c r="CV1348" t="e">
        <v>#N/A</v>
      </c>
    </row>
    <row r="1349" spans="1:100" x14ac:dyDescent="0.25">
      <c r="A1349">
        <v>3542</v>
      </c>
      <c r="B1349" t="s">
        <v>1736</v>
      </c>
      <c r="C1349" s="22">
        <v>3</v>
      </c>
      <c r="D1349" s="17">
        <v>4.9392992181024393</v>
      </c>
      <c r="E1349" s="17">
        <v>2.9772944235704365E-2</v>
      </c>
      <c r="F1349" s="17">
        <v>4.2408159880168057</v>
      </c>
      <c r="G1349" s="17">
        <v>4.2501053076826931</v>
      </c>
      <c r="H1349" s="17">
        <v>4.0077180542817142E-2</v>
      </c>
      <c r="I1349" s="17">
        <v>0</v>
      </c>
      <c r="J1349" s="17">
        <v>2.4046308325690271</v>
      </c>
      <c r="K1349" s="17">
        <v>4.0077180542817142E-2</v>
      </c>
      <c r="L1349" s="17">
        <v>-1.0000000000000007</v>
      </c>
      <c r="M1349" s="17">
        <v>-1.0000000000000007</v>
      </c>
      <c r="N1349" s="17">
        <v>0.80154361085634374</v>
      </c>
      <c r="O1349" s="17">
        <v>11.594035358354166</v>
      </c>
      <c r="P1349" s="17">
        <v>3.6517201163912494E-2</v>
      </c>
      <c r="Q1349" s="17">
        <v>6.8230826512720419</v>
      </c>
      <c r="R1349" s="17">
        <v>2.2242539364071963</v>
      </c>
      <c r="S1349" s="17">
        <v>0.33333333333333337</v>
      </c>
      <c r="T1349" s="17">
        <v>0.33333333333333337</v>
      </c>
      <c r="U1349" s="17">
        <v>0.36148249489813444</v>
      </c>
      <c r="V1349" s="17">
        <v>-6.4530125749257927E-2</v>
      </c>
      <c r="W1349" s="17">
        <v>36.941674210909063</v>
      </c>
      <c r="X1349" s="17">
        <v>1.6853387112208409</v>
      </c>
      <c r="Y1349" s="17">
        <v>-1.0000000000000007</v>
      </c>
      <c r="Z1349" s="17">
        <v>-1.0000000000000007</v>
      </c>
      <c r="AA1349" s="17">
        <v>95.960339760614048</v>
      </c>
      <c r="AB1349" s="17">
        <v>0.42112278943858727</v>
      </c>
      <c r="AC1349" s="17">
        <v>0.40290016278286001</v>
      </c>
      <c r="AD1349" s="17">
        <v>0.31186528004450836</v>
      </c>
      <c r="AE1349" s="17">
        <v>56.794411613297804</v>
      </c>
      <c r="AF1349" s="17">
        <v>0.8</v>
      </c>
      <c r="AG1349" s="17">
        <v>-1.0000000000000007</v>
      </c>
      <c r="AH1349" s="17">
        <v>-1.0000000000000007</v>
      </c>
      <c r="AI1349" s="17">
        <v>1.6317483167907182E-2</v>
      </c>
      <c r="AJ1349" s="17">
        <v>-6.4530125749257927E-2</v>
      </c>
      <c r="AK1349" s="17">
        <v>-2.8840382670755345E-2</v>
      </c>
      <c r="AL1349" s="17">
        <v>-6.5486400409558165E-2</v>
      </c>
      <c r="AM1349" s="17">
        <v>0.10920830143518837</v>
      </c>
      <c r="AN1349" s="17">
        <v>-2.6523479301427837E-2</v>
      </c>
      <c r="AO1349" s="17">
        <v>2.5860056225259327</v>
      </c>
      <c r="AP1349" s="17">
        <v>-0.99051898458348719</v>
      </c>
      <c r="AQ1349" s="17">
        <v>39.34630504347809</v>
      </c>
      <c r="AR1349" s="17">
        <v>0.96361903581554376</v>
      </c>
      <c r="AS1349" s="17">
        <v>1.7254158917636577</v>
      </c>
      <c r="AT1349" s="17">
        <v>-1.0000000000000007</v>
      </c>
      <c r="AU1349" s="17">
        <v>-1.0000000000000007</v>
      </c>
      <c r="AV1349" s="17">
        <v>6.4743592440898894</v>
      </c>
      <c r="AW1349" s="17">
        <v>106.56385613438475</v>
      </c>
      <c r="AX1349" s="17">
        <v>100.43719322281707</v>
      </c>
      <c r="AY1349" s="17">
        <v>0.1756992792805096</v>
      </c>
      <c r="AZ1349" s="17">
        <v>9.3319275545805738</v>
      </c>
      <c r="BA1349" s="22">
        <v>1516.4282081936606</v>
      </c>
      <c r="CU1349" t="e">
        <v>#N/A</v>
      </c>
      <c r="CV1349" t="e">
        <v>#N/A</v>
      </c>
    </row>
    <row r="1350" spans="1:100" x14ac:dyDescent="0.25">
      <c r="A1350">
        <v>3543</v>
      </c>
      <c r="B1350" t="s">
        <v>1737</v>
      </c>
      <c r="C1350" s="22">
        <v>3</v>
      </c>
      <c r="D1350" s="17">
        <v>4.7746339309784851</v>
      </c>
      <c r="E1350" s="17">
        <v>-7.8386343073579938E-3</v>
      </c>
      <c r="F1350" s="17">
        <v>-3.1247814045175553E-2</v>
      </c>
      <c r="G1350" s="17">
        <v>-3.1247814045175553E-2</v>
      </c>
      <c r="H1350" s="17">
        <v>8.3643312718296489E-2</v>
      </c>
      <c r="I1350" s="17">
        <v>0</v>
      </c>
      <c r="J1350" s="17">
        <v>5.0185987630977902</v>
      </c>
      <c r="K1350" s="17">
        <v>8.3643312718296489E-2</v>
      </c>
      <c r="L1350" s="17">
        <v>-0.99999999999999956</v>
      </c>
      <c r="M1350" s="17">
        <v>-0.99999999999999956</v>
      </c>
      <c r="N1350" s="17">
        <v>1.6728662543659298</v>
      </c>
      <c r="O1350" s="17">
        <v>9.7619848800311022</v>
      </c>
      <c r="P1350" s="17">
        <v>2.3349225994502443</v>
      </c>
      <c r="Q1350" s="17">
        <v>1.2430043661669259</v>
      </c>
      <c r="R1350" s="17">
        <v>0.61279052879789098</v>
      </c>
      <c r="S1350" s="17">
        <v>0.33333333333333309</v>
      </c>
      <c r="T1350" s="17">
        <v>0.28094207866058851</v>
      </c>
      <c r="U1350" s="17">
        <v>0.23993590852006269</v>
      </c>
      <c r="V1350" s="17">
        <v>-2.0303037344634973E-2</v>
      </c>
      <c r="W1350" s="17">
        <v>30.010598818042116</v>
      </c>
      <c r="X1350" s="17">
        <v>1.3894647776268358</v>
      </c>
      <c r="Y1350" s="17">
        <v>-0.99999999999999956</v>
      </c>
      <c r="Z1350" s="17">
        <v>-0.99999999999999956</v>
      </c>
      <c r="AA1350" s="17">
        <v>40.230640514158772</v>
      </c>
      <c r="AB1350" s="17">
        <v>0.12208678676489625</v>
      </c>
      <c r="AC1350" s="17">
        <v>-4.4620221750578427E-2</v>
      </c>
      <c r="AD1350" s="17">
        <v>0.11467845833205741</v>
      </c>
      <c r="AE1350" s="17">
        <v>9.6072511673187666</v>
      </c>
      <c r="AF1350" s="17">
        <v>0.63157894736842102</v>
      </c>
      <c r="AG1350" s="17">
        <v>-0.99999999999999956</v>
      </c>
      <c r="AH1350" s="17">
        <v>-0.99999999999999956</v>
      </c>
      <c r="AI1350" s="17">
        <v>0</v>
      </c>
      <c r="AJ1350" s="17">
        <v>-2.0303037344634973E-2</v>
      </c>
      <c r="AK1350" s="17">
        <v>-2.6732173460056512E-2</v>
      </c>
      <c r="AL1350" s="17">
        <v>-9.0796222505264909E-2</v>
      </c>
      <c r="AM1350" s="17">
        <v>-2.4125297030973061E-2</v>
      </c>
      <c r="AN1350" s="17">
        <v>0.19181323075763312</v>
      </c>
      <c r="AO1350" s="17">
        <v>-0.73679329307461006</v>
      </c>
      <c r="AP1350" s="17">
        <v>4.3413496564145033</v>
      </c>
      <c r="AQ1350" s="17">
        <v>35.029197581139911</v>
      </c>
      <c r="AR1350" s="17">
        <v>0.83390828316934906</v>
      </c>
      <c r="AS1350" s="17">
        <v>1.4731080903451321</v>
      </c>
      <c r="AT1350" s="17">
        <v>-0.99999999999999956</v>
      </c>
      <c r="AU1350" s="17">
        <v>-0.99999999999999956</v>
      </c>
      <c r="AV1350" s="17">
        <v>0.58154271475271535</v>
      </c>
      <c r="AW1350" s="17">
        <v>54.333975050604352</v>
      </c>
      <c r="AX1350" s="17">
        <v>52.303671316140864</v>
      </c>
      <c r="AY1350" s="17">
        <v>-0.1408712864740399</v>
      </c>
      <c r="AZ1350" s="17">
        <v>-38.324249886885525</v>
      </c>
      <c r="BA1350" s="22">
        <v>1371.2379064353199</v>
      </c>
      <c r="CU1350" t="e">
        <v>#N/A</v>
      </c>
      <c r="CV1350" t="e">
        <v>#N/A</v>
      </c>
    </row>
    <row r="1351" spans="1:100" x14ac:dyDescent="0.25">
      <c r="A1351">
        <v>3544</v>
      </c>
      <c r="B1351" t="s">
        <v>1738</v>
      </c>
      <c r="C1351" s="22">
        <v>3</v>
      </c>
      <c r="D1351" s="17">
        <v>4.5576792431276205</v>
      </c>
      <c r="E1351" s="17">
        <v>2.2267353812974497E-2</v>
      </c>
      <c r="F1351" s="17">
        <v>-3.8962859787118428E-2</v>
      </c>
      <c r="G1351" s="17">
        <v>-3.057426567081643E-2</v>
      </c>
      <c r="H1351" s="17">
        <v>3.3949172371495549E-2</v>
      </c>
      <c r="I1351" s="17">
        <v>0</v>
      </c>
      <c r="J1351" s="17">
        <v>2.0369503422897366</v>
      </c>
      <c r="K1351" s="17">
        <v>3.3949172371495549E-2</v>
      </c>
      <c r="L1351" s="17">
        <v>-0.99999999999999944</v>
      </c>
      <c r="M1351" s="17">
        <v>-0.99999999999999944</v>
      </c>
      <c r="N1351" s="17">
        <v>0.67898344742991168</v>
      </c>
      <c r="O1351" s="17">
        <v>6.5640553197465437</v>
      </c>
      <c r="P1351" s="17">
        <v>0.29092096515665855</v>
      </c>
      <c r="Q1351" s="17">
        <v>-1.4349048572272414</v>
      </c>
      <c r="R1351" s="17">
        <v>-0.46058279449314338</v>
      </c>
      <c r="S1351" s="17">
        <v>0.33333333333333298</v>
      </c>
      <c r="T1351" s="17">
        <v>0.16813907505646264</v>
      </c>
      <c r="U1351" s="17">
        <v>-9.7221444056180328E-2</v>
      </c>
      <c r="V1351" s="17">
        <v>0</v>
      </c>
      <c r="W1351" s="17">
        <v>14.812071678484802</v>
      </c>
      <c r="X1351" s="17">
        <v>-0.12530778808914125</v>
      </c>
      <c r="Y1351" s="17">
        <v>-0.99999999999999944</v>
      </c>
      <c r="Z1351" s="17">
        <v>-0.99999999999999944</v>
      </c>
      <c r="AA1351" s="17">
        <v>34.809933502996216</v>
      </c>
      <c r="AB1351" s="17">
        <v>-0.11113119948862661</v>
      </c>
      <c r="AC1351" s="17">
        <v>0.28870474713100797</v>
      </c>
      <c r="AD1351" s="17">
        <v>0.23159534473771004</v>
      </c>
      <c r="AE1351" s="17">
        <v>20.458444619004563</v>
      </c>
      <c r="AF1351" s="17">
        <v>0.44444444444444442</v>
      </c>
      <c r="AG1351" s="17">
        <v>-0.99999999999999944</v>
      </c>
      <c r="AH1351" s="17">
        <v>-0.99999999999999944</v>
      </c>
      <c r="AI1351" s="17">
        <v>-1.7346663801017723E-3</v>
      </c>
      <c r="AJ1351" s="17">
        <v>0</v>
      </c>
      <c r="AK1351" s="17">
        <v>0.10769144596869905</v>
      </c>
      <c r="AL1351" s="17">
        <v>-8.7407226365283974E-2</v>
      </c>
      <c r="AM1351" s="17">
        <v>-0.23050241515796219</v>
      </c>
      <c r="AN1351" s="17">
        <v>-0.14485275783568902</v>
      </c>
      <c r="AO1351" s="17">
        <v>-5.2241031491055585</v>
      </c>
      <c r="AP1351" s="17">
        <v>-4.0583550777186437</v>
      </c>
      <c r="AQ1351" s="17">
        <v>16.849022020774548</v>
      </c>
      <c r="AR1351" s="17">
        <v>0.40425096433361535</v>
      </c>
      <c r="AS1351" s="17">
        <v>-9.1358615717645877E-2</v>
      </c>
      <c r="AT1351" s="17">
        <v>-0.99999999999999944</v>
      </c>
      <c r="AU1351" s="17">
        <v>-0.99999999999999944</v>
      </c>
      <c r="AV1351" s="17">
        <v>-0.49115706016395982</v>
      </c>
      <c r="AW1351" s="17">
        <v>37.315633745024115</v>
      </c>
      <c r="AX1351" s="17">
        <v>37.280940417422087</v>
      </c>
      <c r="AY1351" s="17">
        <v>0.1203511940124343</v>
      </c>
      <c r="AZ1351" s="17">
        <v>6.1577491609629611</v>
      </c>
      <c r="BA1351" s="22">
        <v>1467.9786832555276</v>
      </c>
      <c r="CU1351" t="e">
        <v>#N/A</v>
      </c>
      <c r="CV1351" t="e">
        <v>#N/A</v>
      </c>
    </row>
    <row r="1352" spans="1:100" x14ac:dyDescent="0.25">
      <c r="A1352">
        <v>3545</v>
      </c>
      <c r="B1352" t="s">
        <v>1739</v>
      </c>
      <c r="C1352" s="22">
        <v>3</v>
      </c>
      <c r="D1352" s="17">
        <v>4.409762987824398</v>
      </c>
      <c r="E1352" s="17">
        <v>0</v>
      </c>
      <c r="F1352" s="17">
        <v>8.4053539323691556E-2</v>
      </c>
      <c r="G1352" s="17">
        <v>8.4053539323691556E-2</v>
      </c>
      <c r="H1352" s="17">
        <v>0.22761389615994748</v>
      </c>
      <c r="I1352" s="17">
        <v>0</v>
      </c>
      <c r="J1352" s="17">
        <v>13.656833769596838</v>
      </c>
      <c r="K1352" s="17">
        <v>0.22761389615994748</v>
      </c>
      <c r="L1352" s="17">
        <v>-0.999999999999998</v>
      </c>
      <c r="M1352" s="17">
        <v>-0.999999999999998</v>
      </c>
      <c r="N1352" s="17">
        <v>4.5522779231989468</v>
      </c>
      <c r="O1352" s="17">
        <v>18.150650296744939</v>
      </c>
      <c r="P1352" s="17">
        <v>-1.748222488022929E-2</v>
      </c>
      <c r="Q1352" s="17">
        <v>-0.62501684426732429</v>
      </c>
      <c r="R1352" s="17">
        <v>-0.26001342419445822</v>
      </c>
      <c r="S1352" s="17">
        <v>0.33333333333333282</v>
      </c>
      <c r="T1352" s="17">
        <v>0.33333333333333282</v>
      </c>
      <c r="U1352" s="17">
        <v>0.34820016544516219</v>
      </c>
      <c r="V1352" s="17">
        <v>1.2962563381670662E-2</v>
      </c>
      <c r="W1352" s="17">
        <v>32.008619973342029</v>
      </c>
      <c r="X1352" s="17">
        <v>1.9096288125773901</v>
      </c>
      <c r="Y1352" s="17">
        <v>-0.999999999999998</v>
      </c>
      <c r="Z1352" s="17">
        <v>-0.999999999999998</v>
      </c>
      <c r="AA1352" s="17">
        <v>48.503297207967236</v>
      </c>
      <c r="AB1352" s="17">
        <v>1.2214464584100105E-2</v>
      </c>
      <c r="AC1352" s="17">
        <v>0.13987683588971769</v>
      </c>
      <c r="AD1352" s="17">
        <v>0.18300251270257525</v>
      </c>
      <c r="AE1352" s="17">
        <v>16.754690658819651</v>
      </c>
      <c r="AF1352" s="17">
        <v>0.69230769230769229</v>
      </c>
      <c r="AG1352" s="17">
        <v>-0.999999999999998</v>
      </c>
      <c r="AH1352" s="17">
        <v>-0.999999999999998</v>
      </c>
      <c r="AI1352" s="17">
        <v>-1.6649007180505767E-2</v>
      </c>
      <c r="AJ1352" s="17">
        <v>1.2962563381670662E-2</v>
      </c>
      <c r="AK1352" s="17">
        <v>0.14793522950839055</v>
      </c>
      <c r="AL1352" s="17">
        <v>-5.0488308802504163E-2</v>
      </c>
      <c r="AM1352" s="17">
        <v>-7.3063562047696075E-3</v>
      </c>
      <c r="AN1352" s="17">
        <v>0.10003197139919863</v>
      </c>
      <c r="AO1352" s="17">
        <v>0.55701724242271233</v>
      </c>
      <c r="AP1352" s="17">
        <v>2.2483577409674442</v>
      </c>
      <c r="AQ1352" s="17">
        <v>45.665453742938894</v>
      </c>
      <c r="AR1352" s="17">
        <v>1.0278293954934981</v>
      </c>
      <c r="AS1352" s="17">
        <v>2.1372427087373382</v>
      </c>
      <c r="AT1352" s="17">
        <v>-0.999999999999998</v>
      </c>
      <c r="AU1352" s="17">
        <v>-0.999999999999998</v>
      </c>
      <c r="AV1352" s="17">
        <v>-0.17595988487076664</v>
      </c>
      <c r="AW1352" s="17">
        <v>68.902305245679585</v>
      </c>
      <c r="AX1352" s="17">
        <v>69.865581440236525</v>
      </c>
      <c r="AY1352" s="17">
        <v>2.0332329648312691E-2</v>
      </c>
      <c r="AZ1352" s="17">
        <v>-7.2658724395276773</v>
      </c>
      <c r="BA1352" s="22">
        <v>1442.2663892207393</v>
      </c>
      <c r="CU1352" t="e">
        <v>#N/A</v>
      </c>
      <c r="CV1352" t="e">
        <v>#N/A</v>
      </c>
    </row>
    <row r="1353" spans="1:100" x14ac:dyDescent="0.25">
      <c r="A1353">
        <v>3546</v>
      </c>
      <c r="B1353" t="s">
        <v>1740</v>
      </c>
      <c r="C1353" s="22">
        <v>3</v>
      </c>
      <c r="D1353" s="17">
        <v>5.2388474642161169</v>
      </c>
      <c r="E1353" s="17">
        <v>-7.4184925491659198E-2</v>
      </c>
      <c r="F1353" s="17">
        <v>1.5919754018070491</v>
      </c>
      <c r="G1353" s="17">
        <v>1.5770634307686593</v>
      </c>
      <c r="H1353" s="17">
        <v>0.36073330623635791</v>
      </c>
      <c r="I1353" s="17">
        <v>0</v>
      </c>
      <c r="J1353" s="17">
        <v>21.643998374181464</v>
      </c>
      <c r="K1353" s="17">
        <v>0.36073330623635791</v>
      </c>
      <c r="L1353" s="17">
        <v>-0.99999999999999956</v>
      </c>
      <c r="M1353" s="17">
        <v>-0.99999999999999956</v>
      </c>
      <c r="N1353" s="17">
        <v>7.2146661247271595</v>
      </c>
      <c r="O1353" s="17">
        <v>28.459909269166239</v>
      </c>
      <c r="P1353" s="17">
        <v>-3.5502821447499312E-2</v>
      </c>
      <c r="Q1353" s="17">
        <v>-0.76218153177865444</v>
      </c>
      <c r="R1353" s="17">
        <v>-0.27088114606937841</v>
      </c>
      <c r="S1353" s="17">
        <v>0.33333333333333326</v>
      </c>
      <c r="T1353" s="17">
        <v>0.33333333333333326</v>
      </c>
      <c r="U1353" s="17">
        <v>0.33868068685148778</v>
      </c>
      <c r="V1353" s="17">
        <v>0.40004089157528566</v>
      </c>
      <c r="W1353" s="17">
        <v>41.786197554283291</v>
      </c>
      <c r="X1353" s="17">
        <v>4.0609014572879731</v>
      </c>
      <c r="Y1353" s="17">
        <v>-0.99999999999999956</v>
      </c>
      <c r="Z1353" s="17">
        <v>-0.99999999999999956</v>
      </c>
      <c r="AA1353" s="17">
        <v>89.218852350703898</v>
      </c>
      <c r="AB1353" s="17">
        <v>0.2996767118914227</v>
      </c>
      <c r="AC1353" s="17">
        <v>0.26757447823717384</v>
      </c>
      <c r="AD1353" s="17">
        <v>0.38681952872120312</v>
      </c>
      <c r="AE1353" s="17">
        <v>47.703535942489971</v>
      </c>
      <c r="AF1353" s="17">
        <v>0.88235294117647056</v>
      </c>
      <c r="AG1353" s="17">
        <v>-0.99999999999999956</v>
      </c>
      <c r="AH1353" s="17">
        <v>-0.99999999999999956</v>
      </c>
      <c r="AI1353" s="17">
        <v>-2.6110013878136763E-2</v>
      </c>
      <c r="AJ1353" s="17">
        <v>0.40004089157528566</v>
      </c>
      <c r="AK1353" s="17">
        <v>-0.10361440483198031</v>
      </c>
      <c r="AL1353" s="17">
        <v>0.23681933248407558</v>
      </c>
      <c r="AM1353" s="17">
        <v>0.29055076728798268</v>
      </c>
      <c r="AN1353" s="17">
        <v>9.5037660185168155E-2</v>
      </c>
      <c r="AO1353" s="17">
        <v>6.7456971580396656</v>
      </c>
      <c r="AP1353" s="17">
        <v>3.5600381670495809</v>
      </c>
      <c r="AQ1353" s="17">
        <v>63.430195928464777</v>
      </c>
      <c r="AR1353" s="17">
        <v>1.4053882450934394</v>
      </c>
      <c r="AS1353" s="17">
        <v>4.42163476352433</v>
      </c>
      <c r="AT1353" s="17">
        <v>-0.99999999999999956</v>
      </c>
      <c r="AU1353" s="17">
        <v>-0.99999999999999956</v>
      </c>
      <c r="AV1353" s="17">
        <v>1.3061822846992805</v>
      </c>
      <c r="AW1353" s="17">
        <v>121.23879978691971</v>
      </c>
      <c r="AX1353" s="17">
        <v>160.72068866688554</v>
      </c>
      <c r="AY1353" s="17">
        <v>0.36368247451900437</v>
      </c>
      <c r="AZ1353" s="17">
        <v>15.639295841616514</v>
      </c>
      <c r="BA1353" s="22">
        <v>1576.7408076701208</v>
      </c>
      <c r="CU1353" t="e">
        <v>#N/A</v>
      </c>
      <c r="CV1353" t="e">
        <v>#N/A</v>
      </c>
    </row>
    <row r="1354" spans="1:100" x14ac:dyDescent="0.25">
      <c r="A1354">
        <v>3547</v>
      </c>
      <c r="B1354" t="s">
        <v>1741</v>
      </c>
      <c r="C1354" s="22">
        <v>3</v>
      </c>
      <c r="D1354" s="17">
        <v>4.8610409952029183</v>
      </c>
      <c r="E1354" s="17">
        <v>1.0043123022528924</v>
      </c>
      <c r="F1354" s="17">
        <v>-0.18395280768396241</v>
      </c>
      <c r="G1354" s="17">
        <v>6.7125267879260611E-2</v>
      </c>
      <c r="H1354" s="17">
        <v>0.34864856444898656</v>
      </c>
      <c r="I1354" s="17">
        <v>0</v>
      </c>
      <c r="J1354" s="17">
        <v>20.918913866939189</v>
      </c>
      <c r="K1354" s="17">
        <v>0.34864856444898656</v>
      </c>
      <c r="L1354" s="17">
        <v>-1.0000000000000018</v>
      </c>
      <c r="M1354" s="17">
        <v>-1.0000000000000018</v>
      </c>
      <c r="N1354" s="17">
        <v>6.9729712889797328</v>
      </c>
      <c r="O1354" s="17">
        <v>25.847080130021379</v>
      </c>
      <c r="P1354" s="17">
        <v>1.0418966763810769</v>
      </c>
      <c r="Q1354" s="17">
        <v>-0.64967357156289884</v>
      </c>
      <c r="R1354" s="17">
        <v>-0.1405335962235619</v>
      </c>
      <c r="S1354" s="17">
        <v>0.33333333333333398</v>
      </c>
      <c r="T1354" s="17">
        <v>0.35318277156420769</v>
      </c>
      <c r="U1354" s="17">
        <v>0.25681376857805738</v>
      </c>
      <c r="V1354" s="17">
        <v>2.2536583221158448E-3</v>
      </c>
      <c r="W1354" s="17">
        <v>23.877398693949122</v>
      </c>
      <c r="X1354" s="17">
        <v>1.3846221654676374</v>
      </c>
      <c r="Y1354" s="17">
        <v>-1.0000000000000018</v>
      </c>
      <c r="Z1354" s="17">
        <v>-1.0000000000000018</v>
      </c>
      <c r="AA1354" s="17">
        <v>71.591295185130349</v>
      </c>
      <c r="AB1354" s="17">
        <v>0.46776057883929006</v>
      </c>
      <c r="AC1354" s="17">
        <v>0.27172823169845794</v>
      </c>
      <c r="AD1354" s="17">
        <v>0.21759979121034795</v>
      </c>
      <c r="AE1354" s="17">
        <v>47.854430087404793</v>
      </c>
      <c r="AF1354" s="17">
        <v>0.75</v>
      </c>
      <c r="AG1354" s="17">
        <v>-1.0000000000000018</v>
      </c>
      <c r="AH1354" s="17">
        <v>-1.0000000000000018</v>
      </c>
      <c r="AI1354" s="17">
        <v>0</v>
      </c>
      <c r="AJ1354" s="17">
        <v>2.2536583221158448E-3</v>
      </c>
      <c r="AK1354" s="17">
        <v>0.14263292462848162</v>
      </c>
      <c r="AL1354" s="17">
        <v>-0.14365045533740389</v>
      </c>
      <c r="AM1354" s="17">
        <v>-0.17127696982251428</v>
      </c>
      <c r="AN1354" s="17">
        <v>0.30739548413866929</v>
      </c>
      <c r="AO1354" s="17">
        <v>-3.5687596224204494</v>
      </c>
      <c r="AP1354" s="17">
        <v>6.9666348267797105</v>
      </c>
      <c r="AQ1354" s="17">
        <v>44.796312560888296</v>
      </c>
      <c r="AR1354" s="17">
        <v>0.94558353179771482</v>
      </c>
      <c r="AS1354" s="17">
        <v>1.7332707299166235</v>
      </c>
      <c r="AT1354" s="17">
        <v>-1.0000000000000018</v>
      </c>
      <c r="AU1354" s="17">
        <v>-1.0000000000000018</v>
      </c>
      <c r="AV1354" s="17">
        <v>-7.3408328344301235E-2</v>
      </c>
      <c r="AW1354" s="17">
        <v>104.40501014193143</v>
      </c>
      <c r="AX1354" s="17">
        <v>104.63037597414299</v>
      </c>
      <c r="AY1354" s="17">
        <v>0.3786114948089383</v>
      </c>
      <c r="AZ1354" s="17">
        <v>32.639862523558541</v>
      </c>
      <c r="BA1354" s="22">
        <v>1491.1509641327584</v>
      </c>
      <c r="CU1354" t="e">
        <v>#N/A</v>
      </c>
      <c r="CV1354" t="e">
        <v>#N/A</v>
      </c>
    </row>
    <row r="1355" spans="1:100" x14ac:dyDescent="0.25">
      <c r="A1355">
        <v>3550</v>
      </c>
      <c r="B1355" t="s">
        <v>1742</v>
      </c>
      <c r="C1355" s="22">
        <v>3</v>
      </c>
      <c r="D1355" s="17">
        <v>5.828366663030244</v>
      </c>
      <c r="E1355" s="17">
        <v>6.7048692912354303E-3</v>
      </c>
      <c r="F1355" s="17">
        <v>-0.32153584451805112</v>
      </c>
      <c r="G1355" s="17">
        <v>-0.31209443767227574</v>
      </c>
      <c r="H1355" s="17">
        <v>6.0766554906396257E-2</v>
      </c>
      <c r="I1355" s="17">
        <v>0</v>
      </c>
      <c r="J1355" s="17">
        <v>3.6459932943837745</v>
      </c>
      <c r="K1355" s="17">
        <v>6.0766554906396257E-2</v>
      </c>
      <c r="L1355" s="17">
        <v>-0.99999999999999911</v>
      </c>
      <c r="M1355" s="17">
        <v>-0.99999999999999911</v>
      </c>
      <c r="N1355" s="17">
        <v>1.2153310981279259</v>
      </c>
      <c r="O1355" s="17">
        <v>9.1622655197417462</v>
      </c>
      <c r="P1355" s="17">
        <v>0.61382668004124985</v>
      </c>
      <c r="Q1355" s="17">
        <v>2.1905259127519541</v>
      </c>
      <c r="R1355" s="17">
        <v>0.7993890537036632</v>
      </c>
      <c r="S1355" s="17">
        <v>0.33333333333333287</v>
      </c>
      <c r="T1355" s="17">
        <v>0.45356869263010946</v>
      </c>
      <c r="U1355" s="17">
        <v>0.3557036872293361</v>
      </c>
      <c r="V1355" s="17">
        <v>0</v>
      </c>
      <c r="W1355" s="17">
        <v>43.273566331455299</v>
      </c>
      <c r="X1355" s="17">
        <v>2.2327970588903563</v>
      </c>
      <c r="Y1355" s="17">
        <v>-0.99999999999999911</v>
      </c>
      <c r="Z1355" s="17">
        <v>-0.99999999999999911</v>
      </c>
      <c r="AA1355" s="17">
        <v>120.06422265790623</v>
      </c>
      <c r="AB1355" s="17">
        <v>0.30709346099003748</v>
      </c>
      <c r="AC1355" s="17">
        <v>0.74950561311472508</v>
      </c>
      <c r="AD1355" s="17">
        <v>0.46322627135018279</v>
      </c>
      <c r="AE1355" s="17">
        <v>75.991267272747265</v>
      </c>
      <c r="AF1355" s="17">
        <v>0.84615384615384615</v>
      </c>
      <c r="AG1355" s="17">
        <v>-0.99999999999999911</v>
      </c>
      <c r="AH1355" s="17">
        <v>-0.99999999999999911</v>
      </c>
      <c r="AI1355" s="17">
        <v>-1.6707466211166925E-2</v>
      </c>
      <c r="AJ1355" s="17">
        <v>0</v>
      </c>
      <c r="AK1355" s="17">
        <v>0.31204952678646913</v>
      </c>
      <c r="AL1355" s="17">
        <v>0.41361002978064382</v>
      </c>
      <c r="AM1355" s="17">
        <v>0.14737240791802669</v>
      </c>
      <c r="AN1355" s="17">
        <v>8.4734797328099395E-2</v>
      </c>
      <c r="AO1355" s="17">
        <v>5.2445578318830144</v>
      </c>
      <c r="AP1355" s="17">
        <v>4.1864200821057045</v>
      </c>
      <c r="AQ1355" s="17">
        <v>46.919559625839085</v>
      </c>
      <c r="AR1355" s="17">
        <v>1.1426057131927787</v>
      </c>
      <c r="AS1355" s="17">
        <v>2.2935636137967523</v>
      </c>
      <c r="AT1355" s="17">
        <v>-0.99999999999999911</v>
      </c>
      <c r="AU1355" s="17">
        <v>-0.99999999999999911</v>
      </c>
      <c r="AV1355" s="17">
        <v>0.48729461603138818</v>
      </c>
      <c r="AW1355" s="17">
        <v>133.41290825975361</v>
      </c>
      <c r="AX1355" s="17">
        <v>133.07875893553026</v>
      </c>
      <c r="AY1355" s="17">
        <v>0.58186281085639768</v>
      </c>
      <c r="AZ1355" s="17">
        <v>81.469379876129437</v>
      </c>
      <c r="BA1355" s="22">
        <v>1538.7784108977526</v>
      </c>
      <c r="CU1355" t="e">
        <v>#N/A</v>
      </c>
      <c r="CV1355" t="e">
        <v>#N/A</v>
      </c>
    </row>
    <row r="1356" spans="1:100" x14ac:dyDescent="0.25">
      <c r="A1356">
        <v>3555</v>
      </c>
      <c r="B1356" t="s">
        <v>1743</v>
      </c>
      <c r="C1356" s="22">
        <v>3</v>
      </c>
      <c r="D1356" s="17">
        <v>4.6950570463216117</v>
      </c>
      <c r="E1356" s="17">
        <v>0.55717704450107253</v>
      </c>
      <c r="F1356" s="17">
        <v>0.50884996489981149</v>
      </c>
      <c r="G1356" s="17">
        <v>0.63964862823250024</v>
      </c>
      <c r="H1356" s="17">
        <v>6.511974603621502E-3</v>
      </c>
      <c r="I1356" s="17">
        <v>0</v>
      </c>
      <c r="J1356" s="17">
        <v>0.3907184762172905</v>
      </c>
      <c r="K1356" s="17">
        <v>6.511974603621502E-3</v>
      </c>
      <c r="L1356" s="17">
        <v>-0.99999999999999867</v>
      </c>
      <c r="M1356" s="17">
        <v>-0.99999999999999867</v>
      </c>
      <c r="N1356" s="17">
        <v>0.1302394920724303</v>
      </c>
      <c r="O1356" s="17">
        <v>5.7254241507714045</v>
      </c>
      <c r="P1356" s="17">
        <v>-7.9407433659972479E-2</v>
      </c>
      <c r="Q1356" s="17">
        <v>-4.3808048548272396</v>
      </c>
      <c r="R1356" s="17">
        <v>-1.467105963361109</v>
      </c>
      <c r="S1356" s="17">
        <v>0.33333333333333343</v>
      </c>
      <c r="T1356" s="17">
        <v>0.33333333333333343</v>
      </c>
      <c r="U1356" s="17">
        <v>-0.22224371145909622</v>
      </c>
      <c r="V1356" s="17">
        <v>-3.5318482663137883E-2</v>
      </c>
      <c r="W1356" s="17">
        <v>16.103699917632433</v>
      </c>
      <c r="X1356" s="17">
        <v>-0.44073104975216804</v>
      </c>
      <c r="Y1356" s="17">
        <v>-0.99999999999999867</v>
      </c>
      <c r="Z1356" s="17">
        <v>-0.99999999999999867</v>
      </c>
      <c r="AA1356" s="17">
        <v>32.629778207071595</v>
      </c>
      <c r="AB1356" s="17">
        <v>8.0941118390654127E-2</v>
      </c>
      <c r="AC1356" s="17">
        <v>0.15232207588304658</v>
      </c>
      <c r="AD1356" s="17">
        <v>0.12660049078230465</v>
      </c>
      <c r="AE1356" s="17">
        <v>17.993184252800273</v>
      </c>
      <c r="AF1356" s="17">
        <v>0.58333333333333337</v>
      </c>
      <c r="AG1356" s="17">
        <v>-0.99999999999999867</v>
      </c>
      <c r="AH1356" s="17">
        <v>-0.99999999999999867</v>
      </c>
      <c r="AI1356" s="17">
        <v>-1.0404704456241625E-3</v>
      </c>
      <c r="AJ1356" s="17">
        <v>-3.5318482663137883E-2</v>
      </c>
      <c r="AK1356" s="17">
        <v>-4.6305470615143542E-2</v>
      </c>
      <c r="AL1356" s="17">
        <v>2.6121739186466653E-2</v>
      </c>
      <c r="AM1356" s="17">
        <v>-7.8473982268248449E-2</v>
      </c>
      <c r="AN1356" s="17">
        <v>4.1783792511166845E-2</v>
      </c>
      <c r="AO1356" s="17">
        <v>-2.1933769097819287</v>
      </c>
      <c r="AP1356" s="17">
        <v>1.1752035087115051</v>
      </c>
      <c r="AQ1356" s="17">
        <v>16.494418393849724</v>
      </c>
      <c r="AR1356" s="17">
        <v>0.40910447254443233</v>
      </c>
      <c r="AS1356" s="17">
        <v>-0.4342190751485463</v>
      </c>
      <c r="AT1356" s="17">
        <v>-0.99999999999999867</v>
      </c>
      <c r="AU1356" s="17">
        <v>-0.99999999999999867</v>
      </c>
      <c r="AV1356" s="17">
        <v>-0.82745733512860853</v>
      </c>
      <c r="AW1356" s="17">
        <v>39.53040586655451</v>
      </c>
      <c r="AX1356" s="17">
        <v>35.977748191328232</v>
      </c>
      <c r="AY1356" s="17">
        <v>-9.0307761425950109E-2</v>
      </c>
      <c r="AZ1356" s="17">
        <v>-53.920419653448015</v>
      </c>
      <c r="BA1356" s="22">
        <v>1298.6047695287787</v>
      </c>
      <c r="CU1356" t="e">
        <v>#N/A</v>
      </c>
      <c r="CV1356" t="e">
        <v>#N/A</v>
      </c>
    </row>
    <row r="1357" spans="1:100" x14ac:dyDescent="0.25">
      <c r="A1357">
        <v>3556</v>
      </c>
      <c r="B1357" t="s">
        <v>1744</v>
      </c>
      <c r="C1357" s="22">
        <v>3</v>
      </c>
      <c r="D1357" s="17">
        <v>6.1881829916105442</v>
      </c>
      <c r="E1357" s="17">
        <v>-0.31256046481169636</v>
      </c>
      <c r="F1357" s="17">
        <v>3.1219204728775827</v>
      </c>
      <c r="G1357" s="17">
        <v>3.0324263775441973</v>
      </c>
      <c r="H1357" s="17">
        <v>0.4118954455642147</v>
      </c>
      <c r="I1357" s="17">
        <v>0</v>
      </c>
      <c r="J1357" s="17">
        <v>24.713726733852887</v>
      </c>
      <c r="K1357" s="17">
        <v>0.4118954455642147</v>
      </c>
      <c r="L1357" s="17">
        <v>-1.0000000000000016</v>
      </c>
      <c r="M1357" s="17">
        <v>-1.0000000000000016</v>
      </c>
      <c r="N1357" s="17">
        <v>8.2379089112842969</v>
      </c>
      <c r="O1357" s="17">
        <v>33.934336103007617</v>
      </c>
      <c r="P1357" s="17">
        <v>-4.1084721087739973E-2</v>
      </c>
      <c r="Q1357" s="17">
        <v>1.6615925575155177</v>
      </c>
      <c r="R1357" s="17">
        <v>0.44936686715784002</v>
      </c>
      <c r="S1357" s="17">
        <v>0.33333333333333376</v>
      </c>
      <c r="T1357" s="17">
        <v>0.37935402779889033</v>
      </c>
      <c r="U1357" s="17">
        <v>0.21804103052770482</v>
      </c>
      <c r="V1357" s="17">
        <v>-4.6117923338355488E-2</v>
      </c>
      <c r="W1357" s="17">
        <v>18.908600910294346</v>
      </c>
      <c r="X1357" s="17">
        <v>0.92212385603434255</v>
      </c>
      <c r="Y1357" s="17">
        <v>-1.0000000000000016</v>
      </c>
      <c r="Z1357" s="17">
        <v>-1.0000000000000016</v>
      </c>
      <c r="AA1357" s="17">
        <v>51.181529170785453</v>
      </c>
      <c r="AB1357" s="17">
        <v>0.22944720104033786</v>
      </c>
      <c r="AC1357" s="17">
        <v>0.35828055130012071</v>
      </c>
      <c r="AD1357" s="17">
        <v>4.8743475526206427E-2</v>
      </c>
      <c r="AE1357" s="17">
        <v>31.823561393333247</v>
      </c>
      <c r="AF1357" s="17">
        <v>0.5</v>
      </c>
      <c r="AG1357" s="17">
        <v>-1.0000000000000016</v>
      </c>
      <c r="AH1357" s="17">
        <v>-1.0000000000000016</v>
      </c>
      <c r="AI1357" s="17">
        <v>0</v>
      </c>
      <c r="AJ1357" s="17">
        <v>-4.6117923338355488E-2</v>
      </c>
      <c r="AK1357" s="17">
        <v>-4.373012565174713E-2</v>
      </c>
      <c r="AL1357" s="17">
        <v>8.0489220933451455E-2</v>
      </c>
      <c r="AM1357" s="17">
        <v>0.31321576988197969</v>
      </c>
      <c r="AN1357" s="17">
        <v>-1.8908120954029984E-2</v>
      </c>
      <c r="AO1357" s="17">
        <v>7.6117436187907552</v>
      </c>
      <c r="AP1357" s="17">
        <v>-7.0256919183493194E-2</v>
      </c>
      <c r="AQ1357" s="17">
        <v>43.622327644147248</v>
      </c>
      <c r="AR1357" s="17">
        <v>0.88461046832157364</v>
      </c>
      <c r="AS1357" s="17">
        <v>1.3340193015985569</v>
      </c>
      <c r="AT1357" s="17">
        <v>-1.0000000000000016</v>
      </c>
      <c r="AU1357" s="17">
        <v>-1.0000000000000016</v>
      </c>
      <c r="AV1357" s="17">
        <v>3.4817932447020388</v>
      </c>
      <c r="AW1357" s="17">
        <v>85.04560835460957</v>
      </c>
      <c r="AX1357" s="17">
        <v>80.433816020774046</v>
      </c>
      <c r="AY1357" s="17">
        <v>-5.2357735639348327E-2</v>
      </c>
      <c r="AZ1357" s="17">
        <v>-36.276979079759435</v>
      </c>
      <c r="BA1357" s="22">
        <v>1501.4005213950222</v>
      </c>
      <c r="CU1357" t="e">
        <v>#N/A</v>
      </c>
      <c r="CV1357" t="e">
        <v>#N/A</v>
      </c>
    </row>
    <row r="1358" spans="1:100" x14ac:dyDescent="0.25">
      <c r="A1358">
        <v>3559</v>
      </c>
      <c r="B1358" t="s">
        <v>1745</v>
      </c>
      <c r="C1358" s="22">
        <v>3</v>
      </c>
      <c r="D1358" s="17">
        <v>4.9497183299233347</v>
      </c>
      <c r="E1358" s="17">
        <v>0</v>
      </c>
      <c r="F1358" s="17">
        <v>9.2051986883090756E-2</v>
      </c>
      <c r="G1358" s="17">
        <v>9.2051986883090756E-2</v>
      </c>
      <c r="H1358" s="17">
        <v>-3.4475423156277354E-3</v>
      </c>
      <c r="I1358" s="17">
        <v>0</v>
      </c>
      <c r="J1358" s="17">
        <v>-0.2068525389376672</v>
      </c>
      <c r="K1358" s="17">
        <v>-3.4475423156277354E-3</v>
      </c>
      <c r="L1358" s="17">
        <v>-0.99999999999999967</v>
      </c>
      <c r="M1358" s="17">
        <v>-0.99999999999999967</v>
      </c>
      <c r="N1358" s="17">
        <v>-6.8950846312557351E-2</v>
      </c>
      <c r="O1358" s="17">
        <v>4.8349177778687551</v>
      </c>
      <c r="P1358" s="17">
        <v>1.2598488793991269E-3</v>
      </c>
      <c r="Q1358" s="17">
        <v>0.32063584468614126</v>
      </c>
      <c r="R1358" s="17">
        <v>0.12329399336805344</v>
      </c>
      <c r="S1358" s="17">
        <v>0.33333333333333337</v>
      </c>
      <c r="T1358" s="17">
        <v>0.35164395231800466</v>
      </c>
      <c r="U1358" s="17">
        <v>0.32731993865632686</v>
      </c>
      <c r="V1358" s="17">
        <v>-7.5251323262896491E-2</v>
      </c>
      <c r="W1358" s="17">
        <v>37.619737734415814</v>
      </c>
      <c r="X1358" s="17">
        <v>1.5505103644717959</v>
      </c>
      <c r="Y1358" s="17">
        <v>-0.99999999999999967</v>
      </c>
      <c r="Z1358" s="17">
        <v>-0.99999999999999967</v>
      </c>
      <c r="AA1358" s="17">
        <v>68.459786075277194</v>
      </c>
      <c r="AB1358" s="17">
        <v>-4.6008055195477383E-2</v>
      </c>
      <c r="AC1358" s="17">
        <v>0.40321450110710727</v>
      </c>
      <c r="AD1358" s="17">
        <v>0.25712864103823657</v>
      </c>
      <c r="AE1358" s="17">
        <v>30.71675434749331</v>
      </c>
      <c r="AF1358" s="17">
        <v>0.75</v>
      </c>
      <c r="AG1358" s="17">
        <v>-0.99999999999999967</v>
      </c>
      <c r="AH1358" s="17">
        <v>-0.99999999999999967</v>
      </c>
      <c r="AI1358" s="17">
        <v>0</v>
      </c>
      <c r="AJ1358" s="17">
        <v>-7.5251323262896491E-2</v>
      </c>
      <c r="AK1358" s="17">
        <v>-0.10856782379795439</v>
      </c>
      <c r="AL1358" s="17">
        <v>0.1006374259246145</v>
      </c>
      <c r="AM1358" s="17">
        <v>-8.3215069162396862E-2</v>
      </c>
      <c r="AN1358" s="17">
        <v>6.0016394048630718E-2</v>
      </c>
      <c r="AO1358" s="17">
        <v>-2.6232158480496932</v>
      </c>
      <c r="AP1358" s="17">
        <v>2.0035969808388412</v>
      </c>
      <c r="AQ1358" s="17">
        <v>37.412885195478147</v>
      </c>
      <c r="AR1358" s="17">
        <v>0.93704590104476748</v>
      </c>
      <c r="AS1358" s="17">
        <v>1.5470628221561673</v>
      </c>
      <c r="AT1358" s="17">
        <v>-0.99999999999999967</v>
      </c>
      <c r="AU1358" s="17">
        <v>-0.99999999999999967</v>
      </c>
      <c r="AV1358" s="17">
        <v>0.21534598025114382</v>
      </c>
      <c r="AW1358" s="17">
        <v>75.29830083398484</v>
      </c>
      <c r="AX1358" s="17">
        <v>67.773168507695189</v>
      </c>
      <c r="AY1358" s="17">
        <v>-6.8218346334427887E-2</v>
      </c>
      <c r="AZ1358" s="17">
        <v>-21.883850081416689</v>
      </c>
      <c r="BA1358" s="22">
        <v>1457.7636225638671</v>
      </c>
      <c r="CU1358" t="e">
        <v>#N/A</v>
      </c>
      <c r="CV1358" t="e">
        <v>#N/A</v>
      </c>
    </row>
    <row r="1359" spans="1:100" x14ac:dyDescent="0.25">
      <c r="A1359">
        <v>3560</v>
      </c>
      <c r="B1359" t="s">
        <v>1746</v>
      </c>
      <c r="C1359" s="22">
        <v>3</v>
      </c>
      <c r="D1359" s="17">
        <v>3.3950289270162015</v>
      </c>
      <c r="E1359" s="17">
        <v>0</v>
      </c>
      <c r="F1359" s="17">
        <v>0.46795420564057527</v>
      </c>
      <c r="G1359" s="17">
        <v>0.46795420564057527</v>
      </c>
      <c r="H1359" s="17">
        <v>0.11256581070761444</v>
      </c>
      <c r="I1359" s="17">
        <v>0</v>
      </c>
      <c r="J1359" s="17">
        <v>6.7539486424568675</v>
      </c>
      <c r="K1359" s="17">
        <v>0.11256581070761444</v>
      </c>
      <c r="L1359" s="17">
        <v>-0.99999999999999956</v>
      </c>
      <c r="M1359" s="17">
        <v>-0.99999999999999956</v>
      </c>
      <c r="N1359" s="17">
        <v>2.2513162141522898</v>
      </c>
      <c r="O1359" s="17">
        <v>10.616931775113644</v>
      </c>
      <c r="P1359" s="17">
        <v>-1.8662653758924379E-2</v>
      </c>
      <c r="Q1359" s="17">
        <v>-0.25048125647675984</v>
      </c>
      <c r="R1359" s="17">
        <v>-0.14069464349488117</v>
      </c>
      <c r="S1359" s="17">
        <v>0.33333333333333343</v>
      </c>
      <c r="T1359" s="17">
        <v>0.28909849373688318</v>
      </c>
      <c r="U1359" s="17">
        <v>-3.6835586590572927E-2</v>
      </c>
      <c r="V1359" s="17">
        <v>-1.7341854471781704E-2</v>
      </c>
      <c r="W1359" s="17">
        <v>18.227543012009885</v>
      </c>
      <c r="X1359" s="17">
        <v>0.21761336618021662</v>
      </c>
      <c r="Y1359" s="17">
        <v>-0.99999999999999956</v>
      </c>
      <c r="Z1359" s="17">
        <v>-0.99999999999999956</v>
      </c>
      <c r="AA1359" s="17">
        <v>48.889040178875277</v>
      </c>
      <c r="AB1359" s="17">
        <v>0.20077687848953793</v>
      </c>
      <c r="AC1359" s="17">
        <v>6.983476447143655E-2</v>
      </c>
      <c r="AD1359" s="17">
        <v>0.34543219324623098</v>
      </c>
      <c r="AE1359" s="17">
        <v>30.802191810360274</v>
      </c>
      <c r="AF1359" s="17">
        <v>0.65</v>
      </c>
      <c r="AG1359" s="17">
        <v>-0.99999999999999956</v>
      </c>
      <c r="AH1359" s="17">
        <v>-0.99999999999999956</v>
      </c>
      <c r="AI1359" s="17">
        <v>0</v>
      </c>
      <c r="AJ1359" s="17">
        <v>-1.7341854471781704E-2</v>
      </c>
      <c r="AK1359" s="17">
        <v>-0.12298753363934731</v>
      </c>
      <c r="AL1359" s="17">
        <v>0.2954602674241294</v>
      </c>
      <c r="AM1359" s="17">
        <v>-0.11083406297359766</v>
      </c>
      <c r="AN1359" s="17">
        <v>0.15030618134024898</v>
      </c>
      <c r="AO1359" s="17">
        <v>-3.3857892425366782</v>
      </c>
      <c r="AP1359" s="17">
        <v>5.2349558706268713</v>
      </c>
      <c r="AQ1359" s="17">
        <v>24.981491654466758</v>
      </c>
      <c r="AR1359" s="17">
        <v>0.56825438600786216</v>
      </c>
      <c r="AS1359" s="17">
        <v>0.33017917688783116</v>
      </c>
      <c r="AT1359" s="17">
        <v>-0.99999999999999956</v>
      </c>
      <c r="AU1359" s="17">
        <v>-0.99999999999999956</v>
      </c>
      <c r="AV1359" s="17">
        <v>0.32725956214569407</v>
      </c>
      <c r="AW1359" s="17">
        <v>64.74092782461581</v>
      </c>
      <c r="AX1359" s="17">
        <v>63.006742377437625</v>
      </c>
      <c r="AY1359" s="17">
        <v>-3.8881994671367617E-2</v>
      </c>
      <c r="AZ1359" s="17">
        <v>-20.229523408828396</v>
      </c>
      <c r="BA1359" s="22">
        <v>1395.4955217466775</v>
      </c>
      <c r="CU1359" t="e">
        <v>#N/A</v>
      </c>
      <c r="CV1359" t="e">
        <v>#N/A</v>
      </c>
    </row>
    <row r="1360" spans="1:100" x14ac:dyDescent="0.25">
      <c r="A1360">
        <v>3561</v>
      </c>
      <c r="B1360" t="s">
        <v>471</v>
      </c>
      <c r="C1360" s="22">
        <v>3</v>
      </c>
      <c r="D1360" s="17">
        <v>4.2843193216047961</v>
      </c>
      <c r="E1360" s="17">
        <v>-5.591909597973866E-2</v>
      </c>
      <c r="F1360" s="17">
        <v>-0.21987595013014166</v>
      </c>
      <c r="G1360" s="17">
        <v>-0.23297294587619966</v>
      </c>
      <c r="H1360" s="17">
        <v>6.2095128937330685E-2</v>
      </c>
      <c r="I1360" s="17">
        <v>0</v>
      </c>
      <c r="J1360" s="17">
        <v>3.7257077362398388</v>
      </c>
      <c r="K1360" s="17">
        <v>6.2095128937330685E-2</v>
      </c>
      <c r="L1360" s="17">
        <v>-0.99999999999999956</v>
      </c>
      <c r="M1360" s="17">
        <v>-0.99999999999999956</v>
      </c>
      <c r="N1360" s="17">
        <v>1.241902578746612</v>
      </c>
      <c r="O1360" s="17">
        <v>7.7770541119684395</v>
      </c>
      <c r="P1360" s="17">
        <v>-0.22191041406744907</v>
      </c>
      <c r="Q1360" s="17">
        <v>0.56669898443517341</v>
      </c>
      <c r="R1360" s="17">
        <v>0.17350477696576766</v>
      </c>
      <c r="S1360" s="17">
        <v>0.3333333333333332</v>
      </c>
      <c r="T1360" s="17">
        <v>0.26366409637050592</v>
      </c>
      <c r="U1360" s="17">
        <v>-0.1132389801462424</v>
      </c>
      <c r="V1360" s="17">
        <v>0</v>
      </c>
      <c r="W1360" s="17">
        <v>16.866532824810651</v>
      </c>
      <c r="X1360" s="17">
        <v>8.5715711407857165E-3</v>
      </c>
      <c r="Y1360" s="17">
        <v>-0.99999999999999956</v>
      </c>
      <c r="Z1360" s="17">
        <v>-0.99999999999999956</v>
      </c>
      <c r="AA1360" s="17">
        <v>26.923161987422965</v>
      </c>
      <c r="AB1360" s="17">
        <v>0.36559376760329909</v>
      </c>
      <c r="AC1360" s="17">
        <v>4.6478182501418816E-2</v>
      </c>
      <c r="AD1360" s="17">
        <v>-0.21440946239178638</v>
      </c>
      <c r="AE1360" s="17">
        <v>9.8831243856465747</v>
      </c>
      <c r="AF1360" s="17">
        <v>0.4</v>
      </c>
      <c r="AG1360" s="17">
        <v>-0.99999999999999956</v>
      </c>
      <c r="AH1360" s="17">
        <v>-0.99999999999999956</v>
      </c>
      <c r="AI1360" s="17">
        <v>0</v>
      </c>
      <c r="AJ1360" s="17">
        <v>0</v>
      </c>
      <c r="AK1360" s="17">
        <v>0.37895782938372236</v>
      </c>
      <c r="AL1360" s="17">
        <v>-3.6164834389698378E-2</v>
      </c>
      <c r="AM1360" s="17">
        <v>-4.6172775527593801E-2</v>
      </c>
      <c r="AN1360" s="17">
        <v>0.20760820128996998</v>
      </c>
      <c r="AO1360" s="17">
        <v>0.74046975872876464</v>
      </c>
      <c r="AP1360" s="17">
        <v>5.0093808603007544</v>
      </c>
      <c r="AQ1360" s="17">
        <v>20.592240561050485</v>
      </c>
      <c r="AR1360" s="17">
        <v>0.48375844955759667</v>
      </c>
      <c r="AS1360" s="17">
        <v>7.0666700078116235E-2</v>
      </c>
      <c r="AT1360" s="17">
        <v>-0.99999999999999956</v>
      </c>
      <c r="AU1360" s="17">
        <v>-0.99999999999999956</v>
      </c>
      <c r="AV1360" s="17">
        <v>-5.9468168910432023E-2</v>
      </c>
      <c r="AW1360" s="17">
        <v>39.709596959692149</v>
      </c>
      <c r="AX1360" s="17">
        <v>39.709596959692149</v>
      </c>
      <c r="AY1360" s="17">
        <v>-0.20747680175278246</v>
      </c>
      <c r="AZ1360" s="17">
        <v>-81.546044801446669</v>
      </c>
      <c r="BA1360" s="22">
        <v>1337.4557787938525</v>
      </c>
      <c r="CU1360" t="e">
        <v>#N/A</v>
      </c>
      <c r="CV1360" t="e">
        <v>#N/A</v>
      </c>
    </row>
    <row r="1361" spans="1:100" x14ac:dyDescent="0.25">
      <c r="A1361">
        <v>3562</v>
      </c>
      <c r="B1361" t="s">
        <v>1747</v>
      </c>
      <c r="C1361" s="22">
        <v>3</v>
      </c>
      <c r="D1361" s="17">
        <v>-0.83793673330119367</v>
      </c>
      <c r="E1361" s="17">
        <v>-0.35877297831510618</v>
      </c>
      <c r="F1361" s="17">
        <v>-0.30122054954462985</v>
      </c>
      <c r="G1361" s="17">
        <v>-0.40890188493712837</v>
      </c>
      <c r="H1361" s="17">
        <v>-5.1415941156391524E-2</v>
      </c>
      <c r="I1361" s="17">
        <v>-2.9072622586992621E-2</v>
      </c>
      <c r="J1361" s="17">
        <v>-4.8293138246030498</v>
      </c>
      <c r="K1361" s="17">
        <v>-8.0488563743384173E-2</v>
      </c>
      <c r="L1361" s="17">
        <v>-0.99999999999999911</v>
      </c>
      <c r="M1361" s="17">
        <v>-0.99999999999999911</v>
      </c>
      <c r="N1361" s="17">
        <v>-1.6097712748676831</v>
      </c>
      <c r="O1361" s="17">
        <v>-6.0761524428413667</v>
      </c>
      <c r="P1361" s="17">
        <v>-1.5490196266999958</v>
      </c>
      <c r="Q1361" s="17">
        <v>4.086643960386307</v>
      </c>
      <c r="R1361" s="17">
        <v>1.1687975831163551</v>
      </c>
      <c r="S1361" s="17">
        <v>0.33333333333333309</v>
      </c>
      <c r="T1361" s="17">
        <v>0.33333333333333309</v>
      </c>
      <c r="U1361" s="17">
        <v>-0.14118100124433908</v>
      </c>
      <c r="V1361" s="17">
        <v>-5.5839032738790751E-3</v>
      </c>
      <c r="W1361" s="17">
        <v>24.015613035673269</v>
      </c>
      <c r="X1361" s="17">
        <v>0.14892780578941908</v>
      </c>
      <c r="Y1361" s="17">
        <v>-0.99999999999999911</v>
      </c>
      <c r="Z1361" s="17">
        <v>-0.99999999999999911</v>
      </c>
      <c r="AA1361" s="17">
        <v>28.464767292865805</v>
      </c>
      <c r="AB1361" s="17">
        <v>0.20171925572516575</v>
      </c>
      <c r="AC1361" s="17">
        <v>1.5335615807813022E-2</v>
      </c>
      <c r="AD1361" s="17">
        <v>-0.15144773805145514</v>
      </c>
      <c r="AE1361" s="17">
        <v>3.2803566740761818</v>
      </c>
      <c r="AF1361" s="17">
        <v>0.45454545454545453</v>
      </c>
      <c r="AG1361" s="17">
        <v>-0.99999999999999911</v>
      </c>
      <c r="AH1361" s="17">
        <v>-0.99999999999999911</v>
      </c>
      <c r="AI1361" s="17">
        <v>3.8106026607554362E-2</v>
      </c>
      <c r="AJ1361" s="17">
        <v>-5.5839032738790751E-3</v>
      </c>
      <c r="AK1361" s="17">
        <v>0.14171696071711126</v>
      </c>
      <c r="AL1361" s="17">
        <v>2.0789611267959945E-2</v>
      </c>
      <c r="AM1361" s="17">
        <v>0.12215912405348571</v>
      </c>
      <c r="AN1361" s="17">
        <v>-0.10859853954490034</v>
      </c>
      <c r="AO1361" s="17">
        <v>3.7625629049226985</v>
      </c>
      <c r="AP1361" s="17">
        <v>-2.6110154322827079</v>
      </c>
      <c r="AQ1361" s="17">
        <v>19.186299211070214</v>
      </c>
      <c r="AR1361" s="17">
        <v>0.51990176214844774</v>
      </c>
      <c r="AS1361" s="17">
        <v>6.8439242046034951E-2</v>
      </c>
      <c r="AT1361" s="17">
        <v>-0.99999999999999911</v>
      </c>
      <c r="AU1361" s="17">
        <v>-0.99999999999999911</v>
      </c>
      <c r="AV1361" s="17">
        <v>0.75989569817922586</v>
      </c>
      <c r="AW1361" s="17">
        <v>19.777599417741722</v>
      </c>
      <c r="AX1361" s="17">
        <v>19.981329622504905</v>
      </c>
      <c r="AY1361" s="17">
        <v>-8.5682759444304174E-2</v>
      </c>
      <c r="AZ1361" s="17">
        <v>-67.529514532794593</v>
      </c>
      <c r="BA1361" s="22">
        <v>1327.9852991353052</v>
      </c>
      <c r="CU1361" t="e">
        <v>#N/A</v>
      </c>
      <c r="CV1361" t="e">
        <v>#N/A</v>
      </c>
    </row>
    <row r="1362" spans="1:100" x14ac:dyDescent="0.25">
      <c r="A1362">
        <v>3566</v>
      </c>
      <c r="B1362" t="s">
        <v>1748</v>
      </c>
      <c r="C1362" s="22">
        <v>3</v>
      </c>
      <c r="D1362" s="17">
        <v>5.6094072054262849</v>
      </c>
      <c r="E1362" s="17">
        <v>0</v>
      </c>
      <c r="F1362" s="17">
        <v>-1.8586450036644692E-2</v>
      </c>
      <c r="G1362" s="17">
        <v>-1.8586450036644692E-2</v>
      </c>
      <c r="H1362" s="17">
        <v>-2.6554554565912145E-2</v>
      </c>
      <c r="I1362" s="17">
        <v>0</v>
      </c>
      <c r="J1362" s="17">
        <v>-1.5932732739547277</v>
      </c>
      <c r="K1362" s="17">
        <v>-2.6554554565912145E-2</v>
      </c>
      <c r="L1362" s="17">
        <v>-1.0000000000000013</v>
      </c>
      <c r="M1362" s="17">
        <v>-1.0000000000000013</v>
      </c>
      <c r="N1362" s="17">
        <v>-0.5310910913182425</v>
      </c>
      <c r="O1362" s="17">
        <v>3.9975474814349119</v>
      </c>
      <c r="P1362" s="17">
        <v>0.44495584107334196</v>
      </c>
      <c r="Q1362" s="17">
        <v>-4.2389597396031959</v>
      </c>
      <c r="R1362" s="17">
        <v>-1.341561079119896</v>
      </c>
      <c r="S1362" s="17">
        <v>0.33274606099035031</v>
      </c>
      <c r="T1362" s="17">
        <v>0.26957288170307869</v>
      </c>
      <c r="U1362" s="17">
        <v>8.5328374972562029E-2</v>
      </c>
      <c r="V1362" s="17">
        <v>-1.8145619974190795E-3</v>
      </c>
      <c r="W1362" s="17">
        <v>28.495492409379377</v>
      </c>
      <c r="X1362" s="17">
        <v>0.86683487786190927</v>
      </c>
      <c r="Y1362" s="17">
        <v>-1.0000000000000013</v>
      </c>
      <c r="Z1362" s="17">
        <v>-1.0000000000000013</v>
      </c>
      <c r="AA1362" s="17">
        <v>70.748855377619535</v>
      </c>
      <c r="AB1362" s="17">
        <v>0.11480764543062719</v>
      </c>
      <c r="AC1362" s="17">
        <v>0.44736044812119685</v>
      </c>
      <c r="AD1362" s="17">
        <v>0.30973038739537634</v>
      </c>
      <c r="AE1362" s="17">
        <v>43.594924047360031</v>
      </c>
      <c r="AF1362" s="17">
        <v>0.8571428571428571</v>
      </c>
      <c r="AG1362" s="17">
        <v>-1.0000000000000013</v>
      </c>
      <c r="AH1362" s="17">
        <v>-1.0000000000000013</v>
      </c>
      <c r="AI1362" s="17">
        <v>0</v>
      </c>
      <c r="AJ1362" s="17">
        <v>-1.8145619974190795E-3</v>
      </c>
      <c r="AK1362" s="17">
        <v>1.8672044073117192E-2</v>
      </c>
      <c r="AL1362" s="17">
        <v>0.34800301670468931</v>
      </c>
      <c r="AM1362" s="17">
        <v>0.2111695572432411</v>
      </c>
      <c r="AN1362" s="17">
        <v>2.9371836857216282E-2</v>
      </c>
      <c r="AO1362" s="17">
        <v>5.3725991514466109</v>
      </c>
      <c r="AP1362" s="17">
        <v>2.4743110049538539</v>
      </c>
      <c r="AQ1362" s="17">
        <v>26.902219135424641</v>
      </c>
      <c r="AR1362" s="17">
        <v>0.68583275566857205</v>
      </c>
      <c r="AS1362" s="17">
        <v>0.84028032329599711</v>
      </c>
      <c r="AT1362" s="17">
        <v>-1.0000000000000013</v>
      </c>
      <c r="AU1362" s="17">
        <v>-1.0000000000000013</v>
      </c>
      <c r="AV1362" s="17">
        <v>-1.3601475291565408</v>
      </c>
      <c r="AW1362" s="17">
        <v>77.220713864008246</v>
      </c>
      <c r="AX1362" s="17">
        <v>77.039257664266358</v>
      </c>
      <c r="AY1362" s="17">
        <v>0.22834339634643375</v>
      </c>
      <c r="AZ1362" s="17">
        <v>29.562664853047004</v>
      </c>
      <c r="BA1362" s="22">
        <v>1475.1993364794062</v>
      </c>
      <c r="CU1362" t="e">
        <v>#N/A</v>
      </c>
      <c r="CV1362" t="e">
        <v>#N/A</v>
      </c>
    </row>
    <row r="1363" spans="1:100" x14ac:dyDescent="0.25">
      <c r="A1363">
        <v>3568</v>
      </c>
      <c r="B1363" t="s">
        <v>1522</v>
      </c>
      <c r="C1363" s="22">
        <v>3</v>
      </c>
      <c r="D1363" s="17">
        <v>3.8400837544291049</v>
      </c>
      <c r="E1363" s="17">
        <v>-2.9067709164854395E-2</v>
      </c>
      <c r="F1363" s="17">
        <v>0.92669364448049318</v>
      </c>
      <c r="G1363" s="17">
        <v>0.92161253933146781</v>
      </c>
      <c r="H1363" s="17">
        <v>6.9681776264320899E-2</v>
      </c>
      <c r="I1363" s="17">
        <v>0</v>
      </c>
      <c r="J1363" s="17">
        <v>4.180906575859253</v>
      </c>
      <c r="K1363" s="17">
        <v>6.9681776264320899E-2</v>
      </c>
      <c r="L1363" s="17">
        <v>-0.99999999999999989</v>
      </c>
      <c r="M1363" s="17">
        <v>-0.99999999999999989</v>
      </c>
      <c r="N1363" s="17">
        <v>1.393635525286419</v>
      </c>
      <c r="O1363" s="17">
        <v>8.9426028696198223</v>
      </c>
      <c r="P1363" s="17">
        <v>-0.33870253206187434</v>
      </c>
      <c r="Q1363" s="17">
        <v>3.9347544161799974</v>
      </c>
      <c r="R1363" s="17">
        <v>1.2105713473715285</v>
      </c>
      <c r="S1363" s="17">
        <v>0.33333333333333331</v>
      </c>
      <c r="T1363" s="17">
        <v>0.34596351688954624</v>
      </c>
      <c r="U1363" s="17">
        <v>0.11482945003537835</v>
      </c>
      <c r="V1363" s="17">
        <v>-5.4931331874365427E-3</v>
      </c>
      <c r="W1363" s="17">
        <v>28.758055632259996</v>
      </c>
      <c r="X1363" s="17">
        <v>1.0486042585316657</v>
      </c>
      <c r="Y1363" s="17">
        <v>-0.99999999999999989</v>
      </c>
      <c r="Z1363" s="17">
        <v>-0.99999999999999989</v>
      </c>
      <c r="AA1363" s="17">
        <v>56.720610641659356</v>
      </c>
      <c r="AB1363" s="17">
        <v>3.1726275953370783E-2</v>
      </c>
      <c r="AC1363" s="17">
        <v>0.34394588139242793</v>
      </c>
      <c r="AD1363" s="17">
        <v>0.15936751589475845</v>
      </c>
      <c r="AE1363" s="17">
        <v>26.751983662027847</v>
      </c>
      <c r="AF1363" s="17">
        <v>0.83333333333333337</v>
      </c>
      <c r="AG1363" s="17">
        <v>-0.99999999999999989</v>
      </c>
      <c r="AH1363" s="17">
        <v>-0.99999999999999989</v>
      </c>
      <c r="AI1363" s="17">
        <v>0</v>
      </c>
      <c r="AJ1363" s="17">
        <v>-5.4931331874365427E-3</v>
      </c>
      <c r="AK1363" s="17">
        <v>-8.8192962003733152E-2</v>
      </c>
      <c r="AL1363" s="17">
        <v>3.2224584925391653E-2</v>
      </c>
      <c r="AM1363" s="17">
        <v>7.6791057884543268E-2</v>
      </c>
      <c r="AN1363" s="17">
        <v>-2.6805605721156558E-2</v>
      </c>
      <c r="AO1363" s="17">
        <v>1.4788116370949178</v>
      </c>
      <c r="AP1363" s="17">
        <v>-0.50901721840195568</v>
      </c>
      <c r="AQ1363" s="17">
        <v>32.93896220811925</v>
      </c>
      <c r="AR1363" s="17">
        <v>0.78863316707082121</v>
      </c>
      <c r="AS1363" s="17">
        <v>1.118286034795986</v>
      </c>
      <c r="AT1363" s="17">
        <v>-0.99999999999999989</v>
      </c>
      <c r="AU1363" s="17">
        <v>-0.99999999999999989</v>
      </c>
      <c r="AV1363" s="17">
        <v>2.132183886702995</v>
      </c>
      <c r="AW1363" s="17">
        <v>65.154196292877259</v>
      </c>
      <c r="AX1363" s="17">
        <v>64.604882974133602</v>
      </c>
      <c r="AY1363" s="17">
        <v>0.26231490759767451</v>
      </c>
      <c r="AZ1363" s="17">
        <v>-11.26207652023505</v>
      </c>
      <c r="BA1363" s="22">
        <v>1357.9166893617694</v>
      </c>
      <c r="CU1363" t="e">
        <v>#N/A</v>
      </c>
      <c r="CV1363" t="e">
        <v>#N/A</v>
      </c>
    </row>
    <row r="1364" spans="1:100" x14ac:dyDescent="0.25">
      <c r="A1364">
        <v>3570</v>
      </c>
      <c r="B1364" t="s">
        <v>1749</v>
      </c>
      <c r="C1364" s="22">
        <v>3</v>
      </c>
      <c r="D1364" s="17">
        <v>4.3313858621410875</v>
      </c>
      <c r="E1364" s="17">
        <v>-1.1311697219923519E-2</v>
      </c>
      <c r="F1364" s="17">
        <v>-1.2200592323330712</v>
      </c>
      <c r="G1364" s="17">
        <v>-1.2226971857901965</v>
      </c>
      <c r="H1364" s="17">
        <v>-3.5319358142627759E-2</v>
      </c>
      <c r="I1364" s="17">
        <v>0</v>
      </c>
      <c r="J1364" s="17">
        <v>-2.1191614885576646</v>
      </c>
      <c r="K1364" s="17">
        <v>-3.5319358142627759E-2</v>
      </c>
      <c r="L1364" s="17">
        <v>-1</v>
      </c>
      <c r="M1364" s="17">
        <v>-1</v>
      </c>
      <c r="N1364" s="17">
        <v>-0.70638716285255554</v>
      </c>
      <c r="O1364" s="17">
        <v>0.98952718779322146</v>
      </c>
      <c r="P1364" s="17">
        <v>6.6565811029345268</v>
      </c>
      <c r="Q1364" s="17">
        <v>3.1660065167074335E-2</v>
      </c>
      <c r="R1364" s="17">
        <v>0.37904324268283135</v>
      </c>
      <c r="S1364" s="17">
        <v>0.33333333333333315</v>
      </c>
      <c r="T1364" s="17">
        <v>0.33296845180391932</v>
      </c>
      <c r="U1364" s="17">
        <v>9.6733633556693233E-2</v>
      </c>
      <c r="V1364" s="17">
        <v>-2.2423028114424651E-2</v>
      </c>
      <c r="W1364" s="17">
        <v>31.037269948885953</v>
      </c>
      <c r="X1364" s="17">
        <v>0.95365262729069167</v>
      </c>
      <c r="Y1364" s="17">
        <v>-1</v>
      </c>
      <c r="Z1364" s="17">
        <v>-1</v>
      </c>
      <c r="AA1364" s="17">
        <v>65.326635351092023</v>
      </c>
      <c r="AB1364" s="17">
        <v>0.21277783287417557</v>
      </c>
      <c r="AC1364" s="17">
        <v>0.36566563805775198</v>
      </c>
      <c r="AD1364" s="17">
        <v>9.9762972258537017E-2</v>
      </c>
      <c r="AE1364" s="17">
        <v>33.910322159523226</v>
      </c>
      <c r="AF1364" s="17">
        <v>0.75</v>
      </c>
      <c r="AG1364" s="17">
        <v>-1</v>
      </c>
      <c r="AH1364" s="17">
        <v>-1</v>
      </c>
      <c r="AI1364" s="17">
        <v>-2.3387025563507545E-2</v>
      </c>
      <c r="AJ1364" s="17">
        <v>-2.2423028114424651E-2</v>
      </c>
      <c r="AK1364" s="17">
        <v>9.0020350394381859E-2</v>
      </c>
      <c r="AL1364" s="17">
        <v>-6.7581504005292142E-2</v>
      </c>
      <c r="AM1364" s="17">
        <v>4.9804425018514148E-2</v>
      </c>
      <c r="AN1364" s="17">
        <v>-4.0727235162365677E-3</v>
      </c>
      <c r="AO1364" s="17">
        <v>1.6952123774347638</v>
      </c>
      <c r="AP1364" s="17">
        <v>-0.43972560793237547</v>
      </c>
      <c r="AQ1364" s="17">
        <v>28.918108460328291</v>
      </c>
      <c r="AR1364" s="17">
        <v>0.74061239057952122</v>
      </c>
      <c r="AS1364" s="17">
        <v>0.91833326914806379</v>
      </c>
      <c r="AT1364" s="17">
        <v>-1</v>
      </c>
      <c r="AU1364" s="17">
        <v>-1</v>
      </c>
      <c r="AV1364" s="17">
        <v>-0.84365394310736519</v>
      </c>
      <c r="AW1364" s="17">
        <v>65.876436930952877</v>
      </c>
      <c r="AX1364" s="17">
        <v>63.166393608240256</v>
      </c>
      <c r="AY1364" s="17">
        <v>0.1173681097285464</v>
      </c>
      <c r="AZ1364" s="17">
        <v>-25.319852685467406</v>
      </c>
      <c r="BA1364" s="22">
        <v>1380.4483265007655</v>
      </c>
      <c r="CU1364" t="e">
        <v>#N/A</v>
      </c>
      <c r="CV1364" t="e">
        <v>#N/A</v>
      </c>
    </row>
    <row r="1365" spans="1:100" x14ac:dyDescent="0.25">
      <c r="A1365">
        <v>3571</v>
      </c>
      <c r="B1365" t="s">
        <v>1750</v>
      </c>
      <c r="C1365" s="22">
        <v>3</v>
      </c>
      <c r="D1365" s="17">
        <v>3.5822320041511899</v>
      </c>
      <c r="E1365" s="17">
        <v>-4.9022931194447228E-2</v>
      </c>
      <c r="F1365" s="17">
        <v>0.46227687094057546</v>
      </c>
      <c r="G1365" s="17">
        <v>0.44827031917073301</v>
      </c>
      <c r="H1365" s="17">
        <v>0.13516077441973295</v>
      </c>
      <c r="I1365" s="17">
        <v>-8.4319023534492315E-3</v>
      </c>
      <c r="J1365" s="17">
        <v>7.603732323977022</v>
      </c>
      <c r="K1365" s="17">
        <v>0.12672887206628375</v>
      </c>
      <c r="L1365" s="17">
        <v>-0.99999999999999978</v>
      </c>
      <c r="M1365" s="17">
        <v>-0.99999999999999978</v>
      </c>
      <c r="N1365" s="17">
        <v>2.5345774413256739</v>
      </c>
      <c r="O1365" s="17">
        <v>11.634234647298959</v>
      </c>
      <c r="P1365" s="17">
        <v>-0.13111421241712026</v>
      </c>
      <c r="Q1365" s="17">
        <v>2.1488682863682018</v>
      </c>
      <c r="R1365" s="17">
        <v>0.81840694900205802</v>
      </c>
      <c r="S1365" s="17">
        <v>0.33333333333333348</v>
      </c>
      <c r="T1365" s="17">
        <v>0.33333333333333348</v>
      </c>
      <c r="U1365" s="17">
        <v>9.1583298204223618E-2</v>
      </c>
      <c r="V1365" s="17">
        <v>-0.1463135577327703</v>
      </c>
      <c r="W1365" s="17">
        <v>19.408301402873452</v>
      </c>
      <c r="X1365" s="17">
        <v>2.8389641020655582E-2</v>
      </c>
      <c r="Y1365" s="17">
        <v>-0.99999999999999978</v>
      </c>
      <c r="Z1365" s="17">
        <v>-0.99999999999999978</v>
      </c>
      <c r="AA1365" s="17">
        <v>54.096853348344787</v>
      </c>
      <c r="AB1365" s="17">
        <v>0.43989844131262135</v>
      </c>
      <c r="AC1365" s="17">
        <v>7.7581150318113717E-2</v>
      </c>
      <c r="AD1365" s="17">
        <v>0.15992330829865084</v>
      </c>
      <c r="AE1365" s="17">
        <v>33.870144996469286</v>
      </c>
      <c r="AF1365" s="17">
        <v>0.58333333333333337</v>
      </c>
      <c r="AG1365" s="17">
        <v>-0.99999999999999978</v>
      </c>
      <c r="AH1365" s="17">
        <v>-0.99999999999999978</v>
      </c>
      <c r="AI1365" s="17">
        <v>-4.6935195865585502E-3</v>
      </c>
      <c r="AJ1365" s="17">
        <v>-0.1463135577327703</v>
      </c>
      <c r="AK1365" s="17">
        <v>0.42262751713659513</v>
      </c>
      <c r="AL1365" s="17">
        <v>0.16452206124045798</v>
      </c>
      <c r="AM1365" s="17">
        <v>4.9004012478344711E-2</v>
      </c>
      <c r="AN1365" s="17">
        <v>-0.31648233266498255</v>
      </c>
      <c r="AO1365" s="17">
        <v>3.3382378976415934</v>
      </c>
      <c r="AP1365" s="17">
        <v>-7.0894480104222755</v>
      </c>
      <c r="AQ1365" s="17">
        <v>27.012033726850454</v>
      </c>
      <c r="AR1365" s="17">
        <v>0.61193640713812014</v>
      </c>
      <c r="AS1365" s="17">
        <v>0.15511851308693919</v>
      </c>
      <c r="AT1365" s="17">
        <v>-0.99999999999999978</v>
      </c>
      <c r="AU1365" s="17">
        <v>-0.99999999999999978</v>
      </c>
      <c r="AV1365" s="17">
        <v>1.2666772681727907</v>
      </c>
      <c r="AW1365" s="17">
        <v>58.641639985221417</v>
      </c>
      <c r="AX1365" s="17">
        <v>43.916413820213222</v>
      </c>
      <c r="AY1365" s="17">
        <v>3.5846953998123134E-2</v>
      </c>
      <c r="AZ1365" s="17">
        <v>-12.592726819855095</v>
      </c>
      <c r="BA1365" s="22">
        <v>1351.8610878012828</v>
      </c>
      <c r="CU1365" t="e">
        <v>#N/A</v>
      </c>
      <c r="CV1365" t="e">
        <v>#N/A</v>
      </c>
    </row>
    <row r="1366" spans="1:100" x14ac:dyDescent="0.25">
      <c r="A1366">
        <v>3572</v>
      </c>
      <c r="B1366" t="s">
        <v>1751</v>
      </c>
      <c r="C1366" s="22">
        <v>3</v>
      </c>
      <c r="D1366" s="17">
        <v>4.666779787170511</v>
      </c>
      <c r="E1366" s="17">
        <v>1.7592419463237075E-2</v>
      </c>
      <c r="F1366" s="17">
        <v>3.3250960867552512E-2</v>
      </c>
      <c r="G1366" s="17">
        <v>4.2147442354069184E-2</v>
      </c>
      <c r="H1366" s="17">
        <v>0.27995148793323127</v>
      </c>
      <c r="I1366" s="17">
        <v>0</v>
      </c>
      <c r="J1366" s="17">
        <v>16.797089275993891</v>
      </c>
      <c r="K1366" s="17">
        <v>0.27995148793323127</v>
      </c>
      <c r="L1366" s="17">
        <v>-0.99999999999999878</v>
      </c>
      <c r="M1366" s="17">
        <v>-0.99999999999999878</v>
      </c>
      <c r="N1366" s="17">
        <v>5.5990297586646305</v>
      </c>
      <c r="O1366" s="17">
        <v>21.50601650551846</v>
      </c>
      <c r="P1366" s="17">
        <v>5.5120882102762982E-3</v>
      </c>
      <c r="Q1366" s="17">
        <v>-2.3881661046337266</v>
      </c>
      <c r="R1366" s="17">
        <v>-0.86851853609745067</v>
      </c>
      <c r="S1366" s="17">
        <v>0.3333333333333332</v>
      </c>
      <c r="T1366" s="17">
        <v>0.3333333333333332</v>
      </c>
      <c r="U1366" s="17">
        <v>0.249887063972318</v>
      </c>
      <c r="V1366" s="17">
        <v>-6.695613127058829E-2</v>
      </c>
      <c r="W1366" s="17">
        <v>22.78584445740659</v>
      </c>
      <c r="X1366" s="17">
        <v>0.98452664699917802</v>
      </c>
      <c r="Y1366" s="17">
        <v>-0.99999999999999878</v>
      </c>
      <c r="Z1366" s="17">
        <v>-0.99999999999999878</v>
      </c>
      <c r="AA1366" s="17">
        <v>39.682148679126541</v>
      </c>
      <c r="AB1366" s="17">
        <v>0.13573818866621137</v>
      </c>
      <c r="AC1366" s="17">
        <v>0.19877236537131443</v>
      </c>
      <c r="AD1366" s="17">
        <v>2.0785901118821989E-2</v>
      </c>
      <c r="AE1366" s="17">
        <v>17.764822757817392</v>
      </c>
      <c r="AF1366" s="17">
        <v>0.75</v>
      </c>
      <c r="AG1366" s="17">
        <v>-0.99999999999999878</v>
      </c>
      <c r="AH1366" s="17">
        <v>-0.99999999999999878</v>
      </c>
      <c r="AI1366" s="17">
        <v>-1.3576763736988625E-2</v>
      </c>
      <c r="AJ1366" s="17">
        <v>-6.695613127058829E-2</v>
      </c>
      <c r="AK1366" s="17">
        <v>2.709946265332026E-2</v>
      </c>
      <c r="AL1366" s="17">
        <v>5.4278052801724978E-2</v>
      </c>
      <c r="AM1366" s="17">
        <v>-8.450821500327621E-2</v>
      </c>
      <c r="AN1366" s="17">
        <v>-4.153130590577285E-2</v>
      </c>
      <c r="AO1366" s="17">
        <v>-1.9772080618153036</v>
      </c>
      <c r="AP1366" s="17">
        <v>-0.76689238363569645</v>
      </c>
      <c r="AQ1366" s="17">
        <v>39.582933733400473</v>
      </c>
      <c r="AR1366" s="17">
        <v>0.84959759936839596</v>
      </c>
      <c r="AS1366" s="17">
        <v>1.2644781349324095</v>
      </c>
      <c r="AT1366" s="17">
        <v>-0.99999999999999878</v>
      </c>
      <c r="AU1366" s="17">
        <v>-0.99999999999999878</v>
      </c>
      <c r="AV1366" s="17">
        <v>-0.82637109374338102</v>
      </c>
      <c r="AW1366" s="17">
        <v>60.421272801009309</v>
      </c>
      <c r="AX1366" s="17">
        <v>53.454124399210663</v>
      </c>
      <c r="AY1366" s="17">
        <v>-5.074706730061318E-2</v>
      </c>
      <c r="AZ1366" s="17">
        <v>-44.086462074051681</v>
      </c>
      <c r="BA1366" s="22">
        <v>1425.8708033090732</v>
      </c>
      <c r="CU1366" t="e">
        <v>#N/A</v>
      </c>
      <c r="CV1366" t="e">
        <v>#N/A</v>
      </c>
    </row>
    <row r="1367" spans="1:100" x14ac:dyDescent="0.25">
      <c r="A1367">
        <v>3573</v>
      </c>
      <c r="B1367" t="s">
        <v>1752</v>
      </c>
      <c r="C1367" s="22">
        <v>3</v>
      </c>
      <c r="D1367" s="17">
        <v>5.3088375641225198</v>
      </c>
      <c r="E1367" s="17">
        <v>-0.16181704921918535</v>
      </c>
      <c r="F1367" s="17">
        <v>-4.8899792736288014E-2</v>
      </c>
      <c r="G1367" s="17">
        <v>-8.9286427549163716E-2</v>
      </c>
      <c r="H1367" s="17">
        <v>-0.108757013205929</v>
      </c>
      <c r="I1367" s="17">
        <v>0</v>
      </c>
      <c r="J1367" s="17">
        <v>-6.5254207923557406</v>
      </c>
      <c r="K1367" s="17">
        <v>-0.108757013205929</v>
      </c>
      <c r="L1367" s="17">
        <v>-1</v>
      </c>
      <c r="M1367" s="17">
        <v>-1</v>
      </c>
      <c r="N1367" s="17">
        <v>-2.1751402641185797</v>
      </c>
      <c r="O1367" s="17">
        <v>-1.3058696557823828</v>
      </c>
      <c r="P1367" s="17">
        <v>-1.2566377984615802E-2</v>
      </c>
      <c r="Q1367" s="17">
        <v>2.4654240309972597E-2</v>
      </c>
      <c r="R1367" s="17">
        <v>-9.9254328040160877E-3</v>
      </c>
      <c r="S1367" s="17">
        <v>0.33333333333333331</v>
      </c>
      <c r="T1367" s="17">
        <v>0.22736337505440568</v>
      </c>
      <c r="U1367" s="17">
        <v>0.10293058597148202</v>
      </c>
      <c r="V1367" s="17">
        <v>-1.1284305553617785E-2</v>
      </c>
      <c r="W1367" s="17">
        <v>30.444000080461283</v>
      </c>
      <c r="X1367" s="17">
        <v>0.88371241541438472</v>
      </c>
      <c r="Y1367" s="17">
        <v>-1</v>
      </c>
      <c r="Z1367" s="17">
        <v>-1</v>
      </c>
      <c r="AA1367" s="17">
        <v>32.549869320225078</v>
      </c>
      <c r="AB1367" s="17">
        <v>-3.4002380423996573E-2</v>
      </c>
      <c r="AC1367" s="17">
        <v>-0.1189933055689653</v>
      </c>
      <c r="AD1367" s="17">
        <v>0.19531157944431807</v>
      </c>
      <c r="AE1367" s="17">
        <v>2.1157946725678083</v>
      </c>
      <c r="AF1367" s="17">
        <v>6.25E-2</v>
      </c>
      <c r="AG1367" s="17">
        <v>-1</v>
      </c>
      <c r="AH1367" s="17">
        <v>-1</v>
      </c>
      <c r="AI1367" s="17">
        <v>0</v>
      </c>
      <c r="AJ1367" s="17">
        <v>-1.1284305553617785E-2</v>
      </c>
      <c r="AK1367" s="17">
        <v>7.4207528299832112E-2</v>
      </c>
      <c r="AL1367" s="17">
        <v>-6.928934741045692E-2</v>
      </c>
      <c r="AM1367" s="17">
        <v>0.34549129374671872</v>
      </c>
      <c r="AN1367" s="17">
        <v>-8.4139507077212877E-2</v>
      </c>
      <c r="AO1367" s="17">
        <v>9.0083199851671303</v>
      </c>
      <c r="AP1367" s="17">
        <v>-2.4499344139826063</v>
      </c>
      <c r="AQ1367" s="17">
        <v>23.918579288105548</v>
      </c>
      <c r="AR1367" s="17">
        <v>0.65234298880560304</v>
      </c>
      <c r="AS1367" s="17">
        <v>0.77495540220845593</v>
      </c>
      <c r="AT1367" s="17">
        <v>-1</v>
      </c>
      <c r="AU1367" s="17">
        <v>-1</v>
      </c>
      <c r="AV1367" s="17">
        <v>-9.9211860353179804E-2</v>
      </c>
      <c r="AW1367" s="17">
        <v>28.794065250460079</v>
      </c>
      <c r="AX1367" s="17">
        <v>27.665634695098305</v>
      </c>
      <c r="AY1367" s="17">
        <v>0.18175614863013431</v>
      </c>
      <c r="AZ1367" s="17">
        <v>-23.612385158275764</v>
      </c>
      <c r="BA1367" s="22">
        <v>1364.1581664354105</v>
      </c>
      <c r="CU1367" t="e">
        <v>#N/A</v>
      </c>
      <c r="CV1367" t="e">
        <v>#N/A</v>
      </c>
    </row>
    <row r="1368" spans="1:100" x14ac:dyDescent="0.25">
      <c r="A1368">
        <v>3574</v>
      </c>
      <c r="B1368" t="s">
        <v>1753</v>
      </c>
      <c r="C1368" s="22">
        <v>3</v>
      </c>
      <c r="D1368" s="17">
        <v>4.3916115404732841</v>
      </c>
      <c r="E1368" s="17">
        <v>-6.8417815170483259E-3</v>
      </c>
      <c r="F1368" s="17">
        <v>-1.0089384493384381</v>
      </c>
      <c r="G1368" s="17">
        <v>-1.0089384493384381</v>
      </c>
      <c r="H1368" s="17">
        <v>0.1828866609361573</v>
      </c>
      <c r="I1368" s="17">
        <v>0</v>
      </c>
      <c r="J1368" s="17">
        <v>10.973199656169442</v>
      </c>
      <c r="K1368" s="17">
        <v>0.1828866609361573</v>
      </c>
      <c r="L1368" s="17">
        <v>-0.99999999999999889</v>
      </c>
      <c r="M1368" s="17">
        <v>-0.99999999999999889</v>
      </c>
      <c r="N1368" s="17">
        <v>3.6577332187231471</v>
      </c>
      <c r="O1368" s="17">
        <v>14.355872747304286</v>
      </c>
      <c r="P1368" s="17">
        <v>0.51821126697530107</v>
      </c>
      <c r="Q1368" s="17">
        <v>19.251747930984493</v>
      </c>
      <c r="R1368" s="17">
        <v>6.13656172650846</v>
      </c>
      <c r="S1368" s="17">
        <v>0.33333333333333293</v>
      </c>
      <c r="T1368" s="17">
        <v>0.33009187764414361</v>
      </c>
      <c r="U1368" s="17">
        <v>0.16252682283341427</v>
      </c>
      <c r="V1368" s="17">
        <v>-6.8767606781233198E-2</v>
      </c>
      <c r="W1368" s="17">
        <v>22.971910643740028</v>
      </c>
      <c r="X1368" s="17">
        <v>0.71479874499838914</v>
      </c>
      <c r="Y1368" s="17">
        <v>-0.99999999999999889</v>
      </c>
      <c r="Z1368" s="17">
        <v>-0.99999999999999889</v>
      </c>
      <c r="AA1368" s="17">
        <v>32.173849899605919</v>
      </c>
      <c r="AB1368" s="17">
        <v>-0.11841511671381685</v>
      </c>
      <c r="AC1368" s="17">
        <v>-5.7892311266849725E-2</v>
      </c>
      <c r="AD1368" s="17">
        <v>0.23761497856781572</v>
      </c>
      <c r="AE1368" s="17">
        <v>3.0653775293574572</v>
      </c>
      <c r="AF1368" s="17">
        <v>0.47058823529411764</v>
      </c>
      <c r="AG1368" s="17">
        <v>-0.99999999999999889</v>
      </c>
      <c r="AH1368" s="17">
        <v>-0.99999999999999889</v>
      </c>
      <c r="AI1368" s="17">
        <v>-1.9797540683366473E-2</v>
      </c>
      <c r="AJ1368" s="17">
        <v>-6.8767606781233198E-2</v>
      </c>
      <c r="AK1368" s="17">
        <v>-1.8379935330763254E-2</v>
      </c>
      <c r="AL1368" s="17">
        <v>5.2835929176826085E-2</v>
      </c>
      <c r="AM1368" s="17">
        <v>0.11285380643177739</v>
      </c>
      <c r="AN1368" s="17">
        <v>-0.11175862867943842</v>
      </c>
      <c r="AO1368" s="17">
        <v>2.7294454841406184</v>
      </c>
      <c r="AP1368" s="17">
        <v>-2.5297860711018303</v>
      </c>
      <c r="AQ1368" s="17">
        <v>33.945110299909445</v>
      </c>
      <c r="AR1368" s="17">
        <v>0.75718442702965805</v>
      </c>
      <c r="AS1368" s="17">
        <v>0.89768540593454638</v>
      </c>
      <c r="AT1368" s="17">
        <v>-0.99999999999999889</v>
      </c>
      <c r="AU1368" s="17">
        <v>-0.99999999999999889</v>
      </c>
      <c r="AV1368" s="17">
        <v>5.1276232771700219</v>
      </c>
      <c r="AW1368" s="17">
        <v>43.999936575808398</v>
      </c>
      <c r="AX1368" s="17">
        <v>36.727225084017753</v>
      </c>
      <c r="AY1368" s="17">
        <v>7.0425402656558195E-2</v>
      </c>
      <c r="AZ1368" s="17">
        <v>-44.005551325994077</v>
      </c>
      <c r="BA1368" s="22">
        <v>1350.7865250106165</v>
      </c>
      <c r="CU1368" t="e">
        <v>#N/A</v>
      </c>
      <c r="CV1368" t="e">
        <v>#N/A</v>
      </c>
    </row>
    <row r="1369" spans="1:100" x14ac:dyDescent="0.25">
      <c r="A1369">
        <v>3575</v>
      </c>
      <c r="B1369" t="s">
        <v>1754</v>
      </c>
      <c r="C1369" s="22">
        <v>3</v>
      </c>
      <c r="D1369" s="17">
        <v>5.8240565373326847</v>
      </c>
      <c r="E1369" s="17">
        <v>0</v>
      </c>
      <c r="F1369" s="17">
        <v>0.30808729547429142</v>
      </c>
      <c r="G1369" s="17">
        <v>0.30808729547429142</v>
      </c>
      <c r="H1369" s="17">
        <v>0.36533692213097457</v>
      </c>
      <c r="I1369" s="17">
        <v>0</v>
      </c>
      <c r="J1369" s="17">
        <v>21.920215327858461</v>
      </c>
      <c r="K1369" s="17">
        <v>0.36533692213097457</v>
      </c>
      <c r="L1369" s="17">
        <v>-0.99999999999999944</v>
      </c>
      <c r="M1369" s="17">
        <v>-0.99999999999999944</v>
      </c>
      <c r="N1369" s="17">
        <v>7.3067384426194906</v>
      </c>
      <c r="O1369" s="17">
        <v>28.052359160665446</v>
      </c>
      <c r="P1369" s="17">
        <v>0.32145197972285522</v>
      </c>
      <c r="Q1369" s="17">
        <v>-1.0734570176258387</v>
      </c>
      <c r="R1369" s="17">
        <v>-0.30145881671621361</v>
      </c>
      <c r="S1369" s="17">
        <v>0.33333333333333331</v>
      </c>
      <c r="T1369" s="17">
        <v>0.33934341887734831</v>
      </c>
      <c r="U1369" s="17">
        <v>-6.2083983044141478E-2</v>
      </c>
      <c r="V1369" s="17">
        <v>0</v>
      </c>
      <c r="W1369" s="17">
        <v>9.8102338814226204</v>
      </c>
      <c r="X1369" s="17">
        <v>6.5013983447155907E-2</v>
      </c>
      <c r="Y1369" s="17">
        <v>-0.99999999999999944</v>
      </c>
      <c r="Z1369" s="17">
        <v>-0.99999999999999944</v>
      </c>
      <c r="AA1369" s="17">
        <v>10.613592187634005</v>
      </c>
      <c r="AB1369" s="17">
        <v>-7.4711514415367788E-2</v>
      </c>
      <c r="AC1369" s="17">
        <v>4.1814432692000005E-2</v>
      </c>
      <c r="AD1369" s="17">
        <v>5.4993424181919659E-2</v>
      </c>
      <c r="AE1369" s="17">
        <v>1.1048171229275923</v>
      </c>
      <c r="AF1369" s="17">
        <v>0</v>
      </c>
      <c r="AG1369" s="17">
        <v>-0.99999999999999944</v>
      </c>
      <c r="AH1369" s="17">
        <v>-0.99999999999999944</v>
      </c>
      <c r="AI1369" s="17">
        <v>0</v>
      </c>
      <c r="AJ1369" s="17">
        <v>0</v>
      </c>
      <c r="AK1369" s="17">
        <v>0.13095289698814633</v>
      </c>
      <c r="AL1369" s="17">
        <v>0.25895891925388703</v>
      </c>
      <c r="AM1369" s="17">
        <v>0.30982063852731023</v>
      </c>
      <c r="AN1369" s="17">
        <v>4.0128852684771996E-2</v>
      </c>
      <c r="AO1369" s="17">
        <v>8.4002804481234872</v>
      </c>
      <c r="AP1369" s="17">
        <v>2.2980159133887343</v>
      </c>
      <c r="AQ1369" s="17">
        <v>31.730449209281105</v>
      </c>
      <c r="AR1369" s="17">
        <v>0.61059276916654037</v>
      </c>
      <c r="AS1369" s="17">
        <v>0.4303509055781306</v>
      </c>
      <c r="AT1369" s="17">
        <v>-0.99999999999999944</v>
      </c>
      <c r="AU1369" s="17">
        <v>-0.99999999999999944</v>
      </c>
      <c r="AV1369" s="17">
        <v>6.6284787580776078E-3</v>
      </c>
      <c r="AW1369" s="17">
        <v>40.963967261688197</v>
      </c>
      <c r="AX1369" s="17">
        <v>40.963967261688197</v>
      </c>
      <c r="AY1369" s="17">
        <v>0.11829928119160658</v>
      </c>
      <c r="AZ1369" s="17">
        <v>-28.477283480223324</v>
      </c>
      <c r="BA1369" s="22">
        <v>1330.5618701323563</v>
      </c>
      <c r="CU1369" t="e">
        <v>#N/A</v>
      </c>
      <c r="CV1369" t="e">
        <v>#N/A</v>
      </c>
    </row>
    <row r="1370" spans="1:100" x14ac:dyDescent="0.25">
      <c r="A1370">
        <v>3577</v>
      </c>
      <c r="B1370" t="s">
        <v>1755</v>
      </c>
      <c r="C1370" s="22">
        <v>3</v>
      </c>
      <c r="D1370" s="17">
        <v>4.7762508656346867</v>
      </c>
      <c r="E1370" s="17">
        <v>0</v>
      </c>
      <c r="F1370" s="17">
        <v>8.8073922845762292E-2</v>
      </c>
      <c r="G1370" s="17">
        <v>8.8073922845762292E-2</v>
      </c>
      <c r="H1370" s="17">
        <v>0.18565723032410647</v>
      </c>
      <c r="I1370" s="17">
        <v>0</v>
      </c>
      <c r="J1370" s="17">
        <v>11.139433819446397</v>
      </c>
      <c r="K1370" s="17">
        <v>0.18565723032410647</v>
      </c>
      <c r="L1370" s="17">
        <v>-0.99999999999999922</v>
      </c>
      <c r="M1370" s="17">
        <v>-0.99999999999999922</v>
      </c>
      <c r="N1370" s="17">
        <v>3.7131446064821318</v>
      </c>
      <c r="O1370" s="17">
        <v>16.003758607926859</v>
      </c>
      <c r="P1370" s="17">
        <v>-2.3664916175781374</v>
      </c>
      <c r="Q1370" s="17">
        <v>-3.3213561532223319</v>
      </c>
      <c r="R1370" s="17">
        <v>-1.3329753794053525</v>
      </c>
      <c r="S1370" s="17">
        <v>0.33333333333333309</v>
      </c>
      <c r="T1370" s="17">
        <v>0.37669933773158215</v>
      </c>
      <c r="U1370" s="17">
        <v>-5.5832410042187933E-2</v>
      </c>
      <c r="V1370" s="17">
        <v>-3.9415793904765038E-2</v>
      </c>
      <c r="W1370" s="17">
        <v>17.165089471754218</v>
      </c>
      <c r="X1370" s="17">
        <v>8.2410484396520475E-2</v>
      </c>
      <c r="Y1370" s="17">
        <v>-0.99999999999999922</v>
      </c>
      <c r="Z1370" s="17">
        <v>-0.99999999999999922</v>
      </c>
      <c r="AA1370" s="17">
        <v>36.640992550981949</v>
      </c>
      <c r="AB1370" s="17">
        <v>-9.7722523820699108E-3</v>
      </c>
      <c r="AC1370" s="17">
        <v>0.24925436735584475</v>
      </c>
      <c r="AD1370" s="17">
        <v>0.17669545419888638</v>
      </c>
      <c r="AE1370" s="17">
        <v>20.808878458633057</v>
      </c>
      <c r="AF1370" s="17">
        <v>0.45454545454545453</v>
      </c>
      <c r="AG1370" s="17">
        <v>-0.99999999999999922</v>
      </c>
      <c r="AH1370" s="17">
        <v>-0.99999999999999922</v>
      </c>
      <c r="AI1370" s="17">
        <v>-5.1604449865720881E-2</v>
      </c>
      <c r="AJ1370" s="17">
        <v>-3.9415793904765038E-2</v>
      </c>
      <c r="AK1370" s="17">
        <v>-2.9185939733386811E-3</v>
      </c>
      <c r="AL1370" s="17">
        <v>0.1871216347907797</v>
      </c>
      <c r="AM1370" s="17">
        <v>2.5879958078637091E-4</v>
      </c>
      <c r="AN1370" s="17">
        <v>0.16886425132145372</v>
      </c>
      <c r="AO1370" s="17">
        <v>-8.1229803470338272E-3</v>
      </c>
      <c r="AP1370" s="17">
        <v>5.1572144569902418</v>
      </c>
      <c r="AQ1370" s="17">
        <v>28.304523291200635</v>
      </c>
      <c r="AR1370" s="17">
        <v>0.61478446711796231</v>
      </c>
      <c r="AS1370" s="17">
        <v>0.26806771472062718</v>
      </c>
      <c r="AT1370" s="17">
        <v>-0.99999999999999922</v>
      </c>
      <c r="AU1370" s="17">
        <v>-0.99999999999999922</v>
      </c>
      <c r="AV1370" s="17">
        <v>-1.2449014565595904</v>
      </c>
      <c r="AW1370" s="17">
        <v>57.80196561589905</v>
      </c>
      <c r="AX1370" s="17">
        <v>52.828297228108113</v>
      </c>
      <c r="AY1370" s="17">
        <v>-4.627280968249467E-2</v>
      </c>
      <c r="AZ1370" s="17">
        <v>-17.794951607667308</v>
      </c>
      <c r="BA1370" s="22">
        <v>1350.2560623133529</v>
      </c>
      <c r="CU1370" t="e">
        <v>#N/A</v>
      </c>
      <c r="CV1370" t="e">
        <v>#N/A</v>
      </c>
    </row>
    <row r="1371" spans="1:100" x14ac:dyDescent="0.25">
      <c r="A1371">
        <v>3581</v>
      </c>
      <c r="B1371" t="s">
        <v>1756</v>
      </c>
      <c r="C1371" s="22">
        <v>3</v>
      </c>
      <c r="D1371" s="17">
        <v>5.3862064126457749</v>
      </c>
      <c r="E1371" s="17">
        <v>2.3697187410727647</v>
      </c>
      <c r="F1371" s="17">
        <v>-0.42420210247254675</v>
      </c>
      <c r="G1371" s="17">
        <v>0.15677309940915232</v>
      </c>
      <c r="H1371" s="17">
        <v>0.12303050512387967</v>
      </c>
      <c r="I1371" s="17">
        <v>0</v>
      </c>
      <c r="J1371" s="17">
        <v>7.3818303074327796</v>
      </c>
      <c r="K1371" s="17">
        <v>0.12303050512387967</v>
      </c>
      <c r="L1371" s="17">
        <v>-0.99999999999999989</v>
      </c>
      <c r="M1371" s="17">
        <v>-0.99999999999999989</v>
      </c>
      <c r="N1371" s="17">
        <v>2.4606101024775935</v>
      </c>
      <c r="O1371" s="17">
        <v>12.924809819487711</v>
      </c>
      <c r="P1371" s="17">
        <v>0.34427579948692677</v>
      </c>
      <c r="Q1371" s="17">
        <v>-0.36629819448842349</v>
      </c>
      <c r="R1371" s="17">
        <v>-0.10324263427173909</v>
      </c>
      <c r="S1371" s="17">
        <v>0.33333333333333337</v>
      </c>
      <c r="T1371" s="17">
        <v>0.34413626586280266</v>
      </c>
      <c r="U1371" s="17">
        <v>0.18173836021440268</v>
      </c>
      <c r="V1371" s="17">
        <v>0.11545190178533982</v>
      </c>
      <c r="W1371" s="17">
        <v>34.065174242879927</v>
      </c>
      <c r="X1371" s="17">
        <v>1.9849068781713759</v>
      </c>
      <c r="Y1371" s="17">
        <v>-0.99999999999999989</v>
      </c>
      <c r="Z1371" s="17">
        <v>-0.99999999999999989</v>
      </c>
      <c r="AA1371" s="17">
        <v>25.44477201916925</v>
      </c>
      <c r="AB1371" s="17">
        <v>9.4519539352794488E-2</v>
      </c>
      <c r="AC1371" s="17">
        <v>-0.11214342319962535</v>
      </c>
      <c r="AD1371" s="17">
        <v>-0.15271930794194832</v>
      </c>
      <c r="AE1371" s="17">
        <v>-8.5171595894389576</v>
      </c>
      <c r="AF1371" s="17">
        <v>0.16666666666666666</v>
      </c>
      <c r="AG1371" s="17">
        <v>-0.99999999999999989</v>
      </c>
      <c r="AH1371" s="17">
        <v>-0.99999999999999989</v>
      </c>
      <c r="AI1371" s="17">
        <v>0</v>
      </c>
      <c r="AJ1371" s="17">
        <v>0.11545190178533982</v>
      </c>
      <c r="AK1371" s="17">
        <v>3.3967460852754011E-2</v>
      </c>
      <c r="AL1371" s="17">
        <v>3.615546480720172E-2</v>
      </c>
      <c r="AM1371" s="17">
        <v>4.9416989664905958E-2</v>
      </c>
      <c r="AN1371" s="17">
        <v>-0.13548561873491244</v>
      </c>
      <c r="AO1371" s="17">
        <v>1.4052620458864191</v>
      </c>
      <c r="AP1371" s="17">
        <v>-3.2063631443368017</v>
      </c>
      <c r="AQ1371" s="17">
        <v>41.447004550312698</v>
      </c>
      <c r="AR1371" s="17">
        <v>0.97465986119587844</v>
      </c>
      <c r="AS1371" s="17">
        <v>2.1079373832952535</v>
      </c>
      <c r="AT1371" s="17">
        <v>-0.99999999999999989</v>
      </c>
      <c r="AU1371" s="17">
        <v>-0.99999999999999989</v>
      </c>
      <c r="AV1371" s="17">
        <v>5.3530465137413337E-2</v>
      </c>
      <c r="AW1371" s="17">
        <v>35.163218694320165</v>
      </c>
      <c r="AX1371" s="17">
        <v>46.708408872854172</v>
      </c>
      <c r="AY1371" s="17">
        <v>5.4075485963734682E-2</v>
      </c>
      <c r="AZ1371" s="17">
        <v>-51.273141193345211</v>
      </c>
      <c r="BA1371" s="22">
        <v>1381.4943007804047</v>
      </c>
      <c r="CU1371" t="e">
        <v>#N/A</v>
      </c>
      <c r="CV1371" t="e">
        <v>#N/A</v>
      </c>
    </row>
    <row r="1372" spans="1:100" x14ac:dyDescent="0.25">
      <c r="A1372">
        <v>3588</v>
      </c>
      <c r="B1372" t="s">
        <v>1757</v>
      </c>
      <c r="C1372" s="22">
        <v>3</v>
      </c>
      <c r="D1372" s="17">
        <v>4.6013147032672475</v>
      </c>
      <c r="E1372" s="17">
        <v>0</v>
      </c>
      <c r="F1372" s="17">
        <v>-3.506554647226777E-2</v>
      </c>
      <c r="G1372" s="17">
        <v>-3.506554647226777E-2</v>
      </c>
      <c r="H1372" s="17">
        <v>0.38129519835558146</v>
      </c>
      <c r="I1372" s="17">
        <v>0</v>
      </c>
      <c r="J1372" s="17">
        <v>22.877711901334877</v>
      </c>
      <c r="K1372" s="17">
        <v>0.38129519835558146</v>
      </c>
      <c r="L1372" s="17">
        <v>-1.0000000000000002</v>
      </c>
      <c r="M1372" s="17">
        <v>-1.0000000000000002</v>
      </c>
      <c r="N1372" s="17">
        <v>7.6259039671116229</v>
      </c>
      <c r="O1372" s="17">
        <v>27.443961058129858</v>
      </c>
      <c r="P1372" s="17">
        <v>-0.10205136709833534</v>
      </c>
      <c r="Q1372" s="17">
        <v>1.6913549259525344</v>
      </c>
      <c r="R1372" s="17">
        <v>0.53513441585869526</v>
      </c>
      <c r="S1372" s="17">
        <v>0.33333333333333348</v>
      </c>
      <c r="T1372" s="17">
        <v>0.35242902714597235</v>
      </c>
      <c r="U1372" s="17">
        <v>8.1164972631280766E-2</v>
      </c>
      <c r="V1372" s="17">
        <v>0</v>
      </c>
      <c r="W1372" s="17">
        <v>15.425285390200186</v>
      </c>
      <c r="X1372" s="17">
        <v>0.64822274646148603</v>
      </c>
      <c r="Y1372" s="17">
        <v>-1.0000000000000002</v>
      </c>
      <c r="Z1372" s="17">
        <v>-1.0000000000000002</v>
      </c>
      <c r="AA1372" s="17">
        <v>54.509119610985813</v>
      </c>
      <c r="AB1372" s="17">
        <v>0.36033182061121261</v>
      </c>
      <c r="AC1372" s="17">
        <v>0.29620619465807385</v>
      </c>
      <c r="AD1372" s="17">
        <v>0.11443598082925213</v>
      </c>
      <c r="AE1372" s="17">
        <v>38.548699804926926</v>
      </c>
      <c r="AF1372" s="17">
        <v>0.7142857142857143</v>
      </c>
      <c r="AG1372" s="17">
        <v>-1.0000000000000002</v>
      </c>
      <c r="AH1372" s="17">
        <v>-1.0000000000000002</v>
      </c>
      <c r="AI1372" s="17">
        <v>0</v>
      </c>
      <c r="AJ1372" s="17">
        <v>0</v>
      </c>
      <c r="AK1372" s="17">
        <v>0.17664547453510709</v>
      </c>
      <c r="AL1372" s="17">
        <v>2.9405105408373614E-2</v>
      </c>
      <c r="AM1372" s="17">
        <v>-1.51000345895391E-2</v>
      </c>
      <c r="AN1372" s="17">
        <v>0.15388162135562578</v>
      </c>
      <c r="AO1372" s="17">
        <v>0.50572650793705853</v>
      </c>
      <c r="AP1372" s="17">
        <v>3.9940660609325125</v>
      </c>
      <c r="AQ1372" s="17">
        <v>38.302997291535078</v>
      </c>
      <c r="AR1372" s="17">
        <v>0.76692733311058625</v>
      </c>
      <c r="AS1372" s="17">
        <v>1.0295179448170677</v>
      </c>
      <c r="AT1372" s="17">
        <v>-1.0000000000000002</v>
      </c>
      <c r="AU1372" s="17">
        <v>-1.0000000000000002</v>
      </c>
      <c r="AV1372" s="17">
        <v>0.50006886938642747</v>
      </c>
      <c r="AW1372" s="17">
        <v>85.947146730048189</v>
      </c>
      <c r="AX1372" s="17">
        <v>85.947146730048189</v>
      </c>
      <c r="AY1372" s="17">
        <v>0.28198694811085728</v>
      </c>
      <c r="AZ1372" s="17">
        <v>12.58800068271249</v>
      </c>
      <c r="BA1372" s="22">
        <v>1492.3446462429495</v>
      </c>
      <c r="CU1372" t="e">
        <v>#N/A</v>
      </c>
      <c r="CV1372" t="e">
        <v>#N/A</v>
      </c>
    </row>
    <row r="1373" spans="1:100" x14ac:dyDescent="0.25">
      <c r="A1373">
        <v>3591</v>
      </c>
      <c r="B1373" t="s">
        <v>1758</v>
      </c>
      <c r="C1373" s="22">
        <v>3</v>
      </c>
      <c r="D1373" s="17">
        <v>4.942249080277068</v>
      </c>
      <c r="E1373" s="17">
        <v>-0.10874538147775217</v>
      </c>
      <c r="F1373" s="17">
        <v>-0.40692576809230008</v>
      </c>
      <c r="G1373" s="17">
        <v>-0.42354229339124205</v>
      </c>
      <c r="H1373" s="17">
        <v>0.16154164427366166</v>
      </c>
      <c r="I1373" s="17">
        <v>0</v>
      </c>
      <c r="J1373" s="17">
        <v>9.6924986564197049</v>
      </c>
      <c r="K1373" s="17">
        <v>0.16154164427366166</v>
      </c>
      <c r="L1373" s="17">
        <v>-1.0000000000000018</v>
      </c>
      <c r="M1373" s="17">
        <v>-1.0000000000000018</v>
      </c>
      <c r="N1373" s="17">
        <v>3.2308328854732302</v>
      </c>
      <c r="O1373" s="17">
        <v>14.211205443305529</v>
      </c>
      <c r="P1373" s="17">
        <v>0.19987312383437128</v>
      </c>
      <c r="Q1373" s="17">
        <v>1.1220563588771006</v>
      </c>
      <c r="R1373" s="17">
        <v>0.30791682405213838</v>
      </c>
      <c r="S1373" s="17">
        <v>0.33333333333333404</v>
      </c>
      <c r="T1373" s="17">
        <v>0.34237293145759606</v>
      </c>
      <c r="U1373" s="17">
        <v>0.49378787068178581</v>
      </c>
      <c r="V1373" s="17">
        <v>-3.8128530929557383E-2</v>
      </c>
      <c r="W1373" s="17">
        <v>38.79295841077986</v>
      </c>
      <c r="X1373" s="17">
        <v>2.2695845157913275</v>
      </c>
      <c r="Y1373" s="17">
        <v>-1.0000000000000018</v>
      </c>
      <c r="Z1373" s="17">
        <v>-1.0000000000000018</v>
      </c>
      <c r="AA1373" s="17">
        <v>54.351907768005823</v>
      </c>
      <c r="AB1373" s="17">
        <v>4.4477242159344621E-2</v>
      </c>
      <c r="AC1373" s="17">
        <v>0.10136694763142567</v>
      </c>
      <c r="AD1373" s="17">
        <v>0.15917646087270601</v>
      </c>
      <c r="AE1373" s="17">
        <v>15.251032533173817</v>
      </c>
      <c r="AF1373" s="17">
        <v>0.55555555555555558</v>
      </c>
      <c r="AG1373" s="17">
        <v>-1.0000000000000018</v>
      </c>
      <c r="AH1373" s="17">
        <v>-1.0000000000000018</v>
      </c>
      <c r="AI1373" s="17">
        <v>-2.2985123921062396E-2</v>
      </c>
      <c r="AJ1373" s="17">
        <v>-3.8128530929557383E-2</v>
      </c>
      <c r="AK1373" s="17">
        <v>0.1222437809541905</v>
      </c>
      <c r="AL1373" s="17">
        <v>-9.6661983406396007E-2</v>
      </c>
      <c r="AM1373" s="17">
        <v>-0.13224709001570753</v>
      </c>
      <c r="AN1373" s="17">
        <v>7.0882251444312108E-2</v>
      </c>
      <c r="AO1373" s="17">
        <v>-2.6949583456217363</v>
      </c>
      <c r="AP1373" s="17">
        <v>1.2887463690758221</v>
      </c>
      <c r="AQ1373" s="17">
        <v>48.485457067199576</v>
      </c>
      <c r="AR1373" s="17">
        <v>1.1313656045431582</v>
      </c>
      <c r="AS1373" s="17">
        <v>2.4311261600649887</v>
      </c>
      <c r="AT1373" s="17">
        <v>-1.0000000000000018</v>
      </c>
      <c r="AU1373" s="17">
        <v>-1.0000000000000018</v>
      </c>
      <c r="AV1373" s="17">
        <v>-0.11562546933910324</v>
      </c>
      <c r="AW1373" s="17">
        <v>69.85185958038717</v>
      </c>
      <c r="AX1373" s="17">
        <v>65.579304009010173</v>
      </c>
      <c r="AY1373" s="17">
        <v>-2.7844604532406763E-2</v>
      </c>
      <c r="AZ1373" s="17">
        <v>-16.027487868938632</v>
      </c>
      <c r="BA1373" s="22">
        <v>1474.1797998990094</v>
      </c>
      <c r="CU1373" t="e">
        <v>#N/A</v>
      </c>
      <c r="CV1373" t="e">
        <v>#N/A</v>
      </c>
    </row>
    <row r="1374" spans="1:100" x14ac:dyDescent="0.25">
      <c r="A1374">
        <v>3593</v>
      </c>
      <c r="B1374" t="s">
        <v>1759</v>
      </c>
      <c r="C1374" s="22">
        <v>3</v>
      </c>
      <c r="D1374" s="17">
        <v>3.8372384374764863</v>
      </c>
      <c r="E1374" s="17">
        <v>0</v>
      </c>
      <c r="F1374" s="17">
        <v>0.38457093877994192</v>
      </c>
      <c r="G1374" s="17">
        <v>0.38457093877994192</v>
      </c>
      <c r="H1374" s="17">
        <v>-0.15288954811148342</v>
      </c>
      <c r="I1374" s="17">
        <v>0</v>
      </c>
      <c r="J1374" s="17">
        <v>-9.1733728866890036</v>
      </c>
      <c r="K1374" s="17">
        <v>-0.15288954811148342</v>
      </c>
      <c r="L1374" s="17">
        <v>-1</v>
      </c>
      <c r="M1374" s="17">
        <v>-1</v>
      </c>
      <c r="N1374" s="17">
        <v>-3.0577909622296664</v>
      </c>
      <c r="O1374" s="17">
        <v>-4.9515635104325781</v>
      </c>
      <c r="P1374" s="17">
        <v>-0.19120113314286419</v>
      </c>
      <c r="Q1374" s="17">
        <v>-0.56636800676972388</v>
      </c>
      <c r="R1374" s="17">
        <v>-0.2001434745413824</v>
      </c>
      <c r="S1374" s="17">
        <v>0.3333333333333332</v>
      </c>
      <c r="T1374" s="17">
        <v>0.19622984422113546</v>
      </c>
      <c r="U1374" s="17">
        <v>0.17191093165457133</v>
      </c>
      <c r="V1374" s="17">
        <v>-2.0732761002894319E-2</v>
      </c>
      <c r="W1374" s="17">
        <v>33.345235852705166</v>
      </c>
      <c r="X1374" s="17">
        <v>1.0751803059490423</v>
      </c>
      <c r="Y1374" s="17">
        <v>-1</v>
      </c>
      <c r="Z1374" s="17">
        <v>-1</v>
      </c>
      <c r="AA1374" s="17">
        <v>75.440186744396527</v>
      </c>
      <c r="AB1374" s="17">
        <v>0.23018312022382476</v>
      </c>
      <c r="AC1374" s="17">
        <v>0.29039990924903686</v>
      </c>
      <c r="AD1374" s="17">
        <v>0.32531885785179321</v>
      </c>
      <c r="AE1374" s="17">
        <v>42.295094366232746</v>
      </c>
      <c r="AF1374" s="17">
        <v>0.77777777777777779</v>
      </c>
      <c r="AG1374" s="17">
        <v>-1</v>
      </c>
      <c r="AH1374" s="17">
        <v>-1</v>
      </c>
      <c r="AI1374" s="17">
        <v>0</v>
      </c>
      <c r="AJ1374" s="17">
        <v>-2.0732761002894319E-2</v>
      </c>
      <c r="AK1374" s="17">
        <v>0.22445593168134925</v>
      </c>
      <c r="AL1374" s="17">
        <v>-0.22859744166500681</v>
      </c>
      <c r="AM1374" s="17">
        <v>0.2525094585192158</v>
      </c>
      <c r="AN1374" s="17">
        <v>8.7027578986813015E-2</v>
      </c>
      <c r="AO1374" s="17">
        <v>7.4350161213871448</v>
      </c>
      <c r="AP1374" s="17">
        <v>1.0327022663452914</v>
      </c>
      <c r="AQ1374" s="17">
        <v>24.171862966016171</v>
      </c>
      <c r="AR1374" s="17">
        <v>0.68074134820614562</v>
      </c>
      <c r="AS1374" s="17">
        <v>0.92229075783755865</v>
      </c>
      <c r="AT1374" s="17">
        <v>-1</v>
      </c>
      <c r="AU1374" s="17">
        <v>-1</v>
      </c>
      <c r="AV1374" s="17">
        <v>0.18442746423855966</v>
      </c>
      <c r="AW1374" s="17">
        <v>71.521325500309231</v>
      </c>
      <c r="AX1374" s="17">
        <v>69.448049400019826</v>
      </c>
      <c r="AY1374" s="17">
        <v>0.25256992727750777</v>
      </c>
      <c r="AZ1374" s="17">
        <v>-2.4552343632530542</v>
      </c>
      <c r="BA1374" s="22">
        <v>1470.1602105394022</v>
      </c>
      <c r="CU1374" t="e">
        <v>#N/A</v>
      </c>
      <c r="CV1374" t="e">
        <v>#N/A</v>
      </c>
    </row>
    <row r="1375" spans="1:100" x14ac:dyDescent="0.25">
      <c r="A1375">
        <v>3596</v>
      </c>
      <c r="B1375" t="s">
        <v>1760</v>
      </c>
      <c r="C1375" s="22">
        <v>3</v>
      </c>
      <c r="D1375" s="17">
        <v>3.2542793345445311</v>
      </c>
      <c r="E1375" s="17">
        <v>-1.1460821992122081</v>
      </c>
      <c r="F1375" s="17">
        <v>-0.65650213455676698</v>
      </c>
      <c r="G1375" s="17">
        <v>-1.0032926770413204</v>
      </c>
      <c r="H1375" s="17">
        <v>0.20284117194973844</v>
      </c>
      <c r="I1375" s="17">
        <v>0</v>
      </c>
      <c r="J1375" s="17">
        <v>12.170470316984305</v>
      </c>
      <c r="K1375" s="17">
        <v>0.20284117194973844</v>
      </c>
      <c r="L1375" s="17">
        <v>-1.0000000000000007</v>
      </c>
      <c r="M1375" s="17">
        <v>-1.0000000000000007</v>
      </c>
      <c r="N1375" s="17">
        <v>4.0568234389947664</v>
      </c>
      <c r="O1375" s="17">
        <v>14.421456974487516</v>
      </c>
      <c r="P1375" s="17">
        <v>5.8776384701228199</v>
      </c>
      <c r="Q1375" s="17">
        <v>-3.0398382584559225</v>
      </c>
      <c r="R1375" s="17">
        <v>-0.49802879629321184</v>
      </c>
      <c r="S1375" s="17">
        <v>0.3333333333333337</v>
      </c>
      <c r="T1375" s="17">
        <v>0.25622847078822575</v>
      </c>
      <c r="U1375" s="17">
        <v>-9.7139955260145738E-2</v>
      </c>
      <c r="V1375" s="17">
        <v>-7.8633608536520599E-2</v>
      </c>
      <c r="W1375" s="17">
        <v>8.4378827350061858</v>
      </c>
      <c r="X1375" s="17">
        <v>-0.55074570263299405</v>
      </c>
      <c r="Y1375" s="17">
        <v>-1.0000000000000007</v>
      </c>
      <c r="Z1375" s="17">
        <v>-1.0000000000000007</v>
      </c>
      <c r="AA1375" s="17">
        <v>33.038786702264829</v>
      </c>
      <c r="AB1375" s="17">
        <v>0.19082103345407866</v>
      </c>
      <c r="AC1375" s="17">
        <v>9.7694963083538547E-2</v>
      </c>
      <c r="AD1375" s="17">
        <v>0.2134626587334196</v>
      </c>
      <c r="AE1375" s="17">
        <v>25.098932763551836</v>
      </c>
      <c r="AF1375" s="17">
        <v>0.6</v>
      </c>
      <c r="AG1375" s="17">
        <v>-1.0000000000000007</v>
      </c>
      <c r="AH1375" s="17">
        <v>-1.0000000000000007</v>
      </c>
      <c r="AI1375" s="17">
        <v>0</v>
      </c>
      <c r="AJ1375" s="17">
        <v>-7.8633608536520599E-2</v>
      </c>
      <c r="AK1375" s="17">
        <v>-3.8197599331900547E-2</v>
      </c>
      <c r="AL1375" s="17">
        <v>-0.15163899392169877</v>
      </c>
      <c r="AM1375" s="17">
        <v>6.8444833013817472E-2</v>
      </c>
      <c r="AN1375" s="17">
        <v>-6.1970220165487026E-2</v>
      </c>
      <c r="AO1375" s="17">
        <v>1.5201328286859341</v>
      </c>
      <c r="AP1375" s="17">
        <v>-2.3074504737456696</v>
      </c>
      <c r="AQ1375" s="17">
        <v>20.608353051990473</v>
      </c>
      <c r="AR1375" s="17">
        <v>0.41378824032489286</v>
      </c>
      <c r="AS1375" s="17">
        <v>-0.34790453068325566</v>
      </c>
      <c r="AT1375" s="17">
        <v>-1.0000000000000007</v>
      </c>
      <c r="AU1375" s="17">
        <v>-1.0000000000000007</v>
      </c>
      <c r="AV1375" s="17">
        <v>-1.501321473334533</v>
      </c>
      <c r="AW1375" s="17">
        <v>45.152793203006659</v>
      </c>
      <c r="AX1375" s="17">
        <v>37.289432349354591</v>
      </c>
      <c r="AY1375" s="17">
        <v>0.12322555487511705</v>
      </c>
      <c r="AZ1375" s="17">
        <v>-44.622917956213811</v>
      </c>
      <c r="BA1375" s="22">
        <v>1367.4988309142082</v>
      </c>
      <c r="CU1375" t="e">
        <v>#N/A</v>
      </c>
      <c r="CV1375" t="e">
        <v>#N/A</v>
      </c>
    </row>
    <row r="1376" spans="1:100" x14ac:dyDescent="0.25">
      <c r="A1376">
        <v>3597</v>
      </c>
      <c r="B1376" t="s">
        <v>1761</v>
      </c>
      <c r="C1376" s="22">
        <v>3</v>
      </c>
      <c r="D1376" s="17">
        <v>4.6739857043213027</v>
      </c>
      <c r="E1376" s="17">
        <v>-3.6382929886014048E-2</v>
      </c>
      <c r="F1376" s="17">
        <v>-0.17216141739381574</v>
      </c>
      <c r="G1376" s="17">
        <v>-0.18203686743155267</v>
      </c>
      <c r="H1376" s="17">
        <v>0.11303878494062748</v>
      </c>
      <c r="I1376" s="17">
        <v>0</v>
      </c>
      <c r="J1376" s="17">
        <v>6.7823270964376494</v>
      </c>
      <c r="K1376" s="17">
        <v>0.11303878494062748</v>
      </c>
      <c r="L1376" s="17">
        <v>-1.0000000000000011</v>
      </c>
      <c r="M1376" s="17">
        <v>-1.0000000000000011</v>
      </c>
      <c r="N1376" s="17">
        <v>2.2607756988125498</v>
      </c>
      <c r="O1376" s="17">
        <v>11.274275933327402</v>
      </c>
      <c r="P1376" s="17">
        <v>0.25679014147867552</v>
      </c>
      <c r="Q1376" s="17">
        <v>-2.5405214645693226</v>
      </c>
      <c r="R1376" s="17">
        <v>-0.7716160820573027</v>
      </c>
      <c r="S1376" s="17">
        <v>0.3312488032818296</v>
      </c>
      <c r="T1376" s="17">
        <v>0.31556991195537581</v>
      </c>
      <c r="U1376" s="17">
        <v>2.3069074121932345E-2</v>
      </c>
      <c r="V1376" s="17">
        <v>-5.7479045371193159E-3</v>
      </c>
      <c r="W1376" s="17">
        <v>22.044043995255645</v>
      </c>
      <c r="X1376" s="17">
        <v>0.57879413314141981</v>
      </c>
      <c r="Y1376" s="17">
        <v>-1.0000000000000011</v>
      </c>
      <c r="Z1376" s="17">
        <v>-1.0000000000000011</v>
      </c>
      <c r="AA1376" s="17">
        <v>40.089037328871676</v>
      </c>
      <c r="AB1376" s="17">
        <v>0.24038974080653594</v>
      </c>
      <c r="AC1376" s="17">
        <v>0.18777007555725211</v>
      </c>
      <c r="AD1376" s="17">
        <v>-5.1827628050321109E-2</v>
      </c>
      <c r="AE1376" s="17">
        <v>18.816609415673334</v>
      </c>
      <c r="AF1376" s="17">
        <v>0.5</v>
      </c>
      <c r="AG1376" s="17">
        <v>-1.0000000000000011</v>
      </c>
      <c r="AH1376" s="17">
        <v>-1.0000000000000011</v>
      </c>
      <c r="AI1376" s="17">
        <v>-7.4209940969092638E-3</v>
      </c>
      <c r="AJ1376" s="17">
        <v>-5.7479045371193159E-3</v>
      </c>
      <c r="AK1376" s="17">
        <v>8.6225876124618253E-2</v>
      </c>
      <c r="AL1376" s="17">
        <v>0.1835452624469889</v>
      </c>
      <c r="AM1376" s="17">
        <v>0.26513189844420604</v>
      </c>
      <c r="AN1376" s="17">
        <v>-0.17375820068683204</v>
      </c>
      <c r="AO1376" s="17">
        <v>7.0594268417282429</v>
      </c>
      <c r="AP1376" s="17">
        <v>-3.4262287049358569</v>
      </c>
      <c r="AQ1376" s="17">
        <v>28.826371091693289</v>
      </c>
      <c r="AR1376" s="17">
        <v>0.66413988482201869</v>
      </c>
      <c r="AS1376" s="17">
        <v>0.69183291808204717</v>
      </c>
      <c r="AT1376" s="17">
        <v>-1.0000000000000011</v>
      </c>
      <c r="AU1376" s="17">
        <v>-1.0000000000000011</v>
      </c>
      <c r="AV1376" s="17">
        <v>-0.95365294948885504</v>
      </c>
      <c r="AW1376" s="17">
        <v>47.937084557263233</v>
      </c>
      <c r="AX1376" s="17">
        <v>47.213874221613125</v>
      </c>
      <c r="AY1376" s="17">
        <v>-0.1365552130721954</v>
      </c>
      <c r="AZ1376" s="17">
        <v>-65.199294401481382</v>
      </c>
      <c r="BA1376" s="22">
        <v>1327.646928021916</v>
      </c>
      <c r="CU1376" t="e">
        <v>#N/A</v>
      </c>
      <c r="CV1376" t="e">
        <v>#N/A</v>
      </c>
    </row>
    <row r="1377" spans="1:100" x14ac:dyDescent="0.25">
      <c r="A1377">
        <v>3598</v>
      </c>
      <c r="B1377" t="s">
        <v>1762</v>
      </c>
      <c r="C1377" s="22">
        <v>3</v>
      </c>
      <c r="D1377" s="17">
        <v>4.3379479295262469</v>
      </c>
      <c r="E1377" s="17">
        <v>0.3636036130744924</v>
      </c>
      <c r="F1377" s="17">
        <v>-1.1542688239593464</v>
      </c>
      <c r="G1377" s="17">
        <v>-1.0289982931300172</v>
      </c>
      <c r="H1377" s="17">
        <v>5.4665950280879318E-2</v>
      </c>
      <c r="I1377" s="17">
        <v>0</v>
      </c>
      <c r="J1377" s="17">
        <v>3.2799570168527667</v>
      </c>
      <c r="K1377" s="17">
        <v>5.4665950280879318E-2</v>
      </c>
      <c r="L1377" s="17">
        <v>-0.99999999999999922</v>
      </c>
      <c r="M1377" s="17">
        <v>-0.99999999999999922</v>
      </c>
      <c r="N1377" s="17">
        <v>1.0933190056175868</v>
      </c>
      <c r="O1377" s="17">
        <v>6.5889066532489879</v>
      </c>
      <c r="P1377" s="17">
        <v>0.52594162420157198</v>
      </c>
      <c r="Q1377" s="17">
        <v>7.0360359605402705</v>
      </c>
      <c r="R1377" s="17">
        <v>2.2287800021786377</v>
      </c>
      <c r="S1377" s="17">
        <v>0.33333333333333315</v>
      </c>
      <c r="T1377" s="17">
        <v>0.26344929942010942</v>
      </c>
      <c r="U1377" s="17">
        <v>0.24052276862643446</v>
      </c>
      <c r="V1377" s="17">
        <v>0</v>
      </c>
      <c r="W1377" s="17">
        <v>31.305578043959898</v>
      </c>
      <c r="X1377" s="17">
        <v>1.4431612428233134</v>
      </c>
      <c r="Y1377" s="17">
        <v>-0.99999999999999922</v>
      </c>
      <c r="Z1377" s="17">
        <v>-0.99999999999999922</v>
      </c>
      <c r="AA1377" s="17">
        <v>81.925687038571908</v>
      </c>
      <c r="AB1377" s="17">
        <v>0.35066273288438293</v>
      </c>
      <c r="AC1377" s="17">
        <v>0.34681385329398889</v>
      </c>
      <c r="AD1377" s="17">
        <v>0.270349993670295</v>
      </c>
      <c r="AE1377" s="17">
        <v>48.391328992433358</v>
      </c>
      <c r="AF1377" s="17">
        <v>0.77777777777777779</v>
      </c>
      <c r="AG1377" s="17">
        <v>-0.99999999999999922</v>
      </c>
      <c r="AH1377" s="17">
        <v>-0.99999999999999922</v>
      </c>
      <c r="AI1377" s="17">
        <v>-4.6652375685053288E-2</v>
      </c>
      <c r="AJ1377" s="17">
        <v>0</v>
      </c>
      <c r="AK1377" s="17">
        <v>6.1255094698366583E-2</v>
      </c>
      <c r="AL1377" s="17">
        <v>0.25591647806647355</v>
      </c>
      <c r="AM1377" s="17">
        <v>-0.21129951838486449</v>
      </c>
      <c r="AN1377" s="17">
        <v>-1.6070677567559144E-2</v>
      </c>
      <c r="AO1377" s="17">
        <v>-4.9762124861297776</v>
      </c>
      <c r="AP1377" s="17">
        <v>0.87781545114338966</v>
      </c>
      <c r="AQ1377" s="17">
        <v>34.58553506081266</v>
      </c>
      <c r="AR1377" s="17">
        <v>0.8373054013798763</v>
      </c>
      <c r="AS1377" s="17">
        <v>1.4978271931041931</v>
      </c>
      <c r="AT1377" s="17">
        <v>-0.99999999999999922</v>
      </c>
      <c r="AU1377" s="17">
        <v>-0.99999999999999922</v>
      </c>
      <c r="AV1377" s="17">
        <v>1.1997817090486207</v>
      </c>
      <c r="AW1377" s="17">
        <v>89.392409142964226</v>
      </c>
      <c r="AX1377" s="17">
        <v>88.459361629263185</v>
      </c>
      <c r="AY1377" s="17">
        <v>0.33325499587937479</v>
      </c>
      <c r="AZ1377" s="17">
        <v>21.247660354158025</v>
      </c>
      <c r="BA1377" s="22">
        <v>1531.7549253483146</v>
      </c>
      <c r="CU1377" t="e">
        <v>#N/A</v>
      </c>
      <c r="CV1377" t="e">
        <v>#N/A</v>
      </c>
    </row>
    <row r="1378" spans="1:100" x14ac:dyDescent="0.25">
      <c r="A1378">
        <v>3602</v>
      </c>
      <c r="B1378" t="s">
        <v>1763</v>
      </c>
      <c r="C1378" s="22">
        <v>3</v>
      </c>
      <c r="D1378" s="17">
        <v>3.0402730506449149</v>
      </c>
      <c r="E1378" s="17">
        <v>-2.410697494094189E-2</v>
      </c>
      <c r="F1378" s="17">
        <v>-2.0001493485287351E-2</v>
      </c>
      <c r="G1378" s="17">
        <v>-1.7812280995037396E-3</v>
      </c>
      <c r="H1378" s="17">
        <v>6.1574269410358123E-3</v>
      </c>
      <c r="I1378" s="17">
        <v>0</v>
      </c>
      <c r="J1378" s="17">
        <v>0.36944561646214807</v>
      </c>
      <c r="K1378" s="17">
        <v>6.1574269410358123E-3</v>
      </c>
      <c r="L1378" s="17">
        <v>-0.99999999999999967</v>
      </c>
      <c r="M1378" s="17">
        <v>-0.99999999999999967</v>
      </c>
      <c r="N1378" s="17">
        <v>0.12314853882071641</v>
      </c>
      <c r="O1378" s="17">
        <v>3.407937439007561</v>
      </c>
      <c r="P1378" s="17">
        <v>-0.1865289964013967</v>
      </c>
      <c r="Q1378" s="17">
        <v>-0.2612463543882802</v>
      </c>
      <c r="R1378" s="17">
        <v>-0.14149132919184854</v>
      </c>
      <c r="S1378" s="17">
        <v>0.33333333333333331</v>
      </c>
      <c r="T1378" s="17">
        <v>0.33949032778094296</v>
      </c>
      <c r="U1378" s="17">
        <v>0.16057360079814875</v>
      </c>
      <c r="V1378" s="17">
        <v>0</v>
      </c>
      <c r="W1378" s="17">
        <v>33.089593398855563</v>
      </c>
      <c r="X1378" s="17">
        <v>1.2914799138293596</v>
      </c>
      <c r="Y1378" s="17">
        <v>-0.99999999999999967</v>
      </c>
      <c r="Z1378" s="17">
        <v>-0.99999999999999967</v>
      </c>
      <c r="AA1378" s="17">
        <v>76.810972422917914</v>
      </c>
      <c r="AB1378" s="17">
        <v>0.39190666129057694</v>
      </c>
      <c r="AC1378" s="17">
        <v>-9.0970746850174058E-3</v>
      </c>
      <c r="AD1378" s="17">
        <v>0.49444782045952501</v>
      </c>
      <c r="AE1378" s="17">
        <v>43.86287035325423</v>
      </c>
      <c r="AF1378" s="17">
        <v>0.46666666666666667</v>
      </c>
      <c r="AG1378" s="17">
        <v>-0.99999999999999967</v>
      </c>
      <c r="AH1378" s="17">
        <v>-0.99999999999999967</v>
      </c>
      <c r="AI1378" s="17">
        <v>0</v>
      </c>
      <c r="AJ1378" s="17">
        <v>0</v>
      </c>
      <c r="AK1378" s="17">
        <v>0.11946837714821196</v>
      </c>
      <c r="AL1378" s="17">
        <v>-6.0818810162260942E-2</v>
      </c>
      <c r="AM1378" s="17">
        <v>-5.5661716654574436E-2</v>
      </c>
      <c r="AN1378" s="17">
        <v>0.17855308917785656</v>
      </c>
      <c r="AO1378" s="17">
        <v>-0.79420103062330094</v>
      </c>
      <c r="AP1378" s="17">
        <v>4.1597331786351095</v>
      </c>
      <c r="AQ1378" s="17">
        <v>33.459039015317721</v>
      </c>
      <c r="AR1378" s="17">
        <v>0.83339726191242502</v>
      </c>
      <c r="AS1378" s="17">
        <v>1.2976373407703952</v>
      </c>
      <c r="AT1378" s="17">
        <v>-0.99999999999999967</v>
      </c>
      <c r="AU1378" s="17">
        <v>-0.99999999999999967</v>
      </c>
      <c r="AV1378" s="17">
        <v>-0.14327255729135221</v>
      </c>
      <c r="AW1378" s="17">
        <v>84.37864304056059</v>
      </c>
      <c r="AX1378" s="17">
        <v>84.37864304056059</v>
      </c>
      <c r="AY1378" s="17">
        <v>0.3177303922164626</v>
      </c>
      <c r="AZ1378" s="17">
        <v>35.535475629014293</v>
      </c>
      <c r="BA1378" s="22">
        <v>1508.5816370081297</v>
      </c>
      <c r="CU1378" t="e">
        <v>#N/A</v>
      </c>
      <c r="CV1378" t="e">
        <v>#N/A</v>
      </c>
    </row>
    <row r="1379" spans="1:100" x14ac:dyDescent="0.25">
      <c r="A1379">
        <v>3603</v>
      </c>
      <c r="B1379" t="s">
        <v>1764</v>
      </c>
      <c r="C1379" s="22">
        <v>3</v>
      </c>
      <c r="D1379" s="17">
        <v>5.5256376050080469</v>
      </c>
      <c r="E1379" s="17">
        <v>2.2910071146733775E-2</v>
      </c>
      <c r="F1379" s="17">
        <v>-0.15800611091927436</v>
      </c>
      <c r="G1379" s="17">
        <v>-0.14209284967903396</v>
      </c>
      <c r="H1379" s="17">
        <v>0.36264366322765346</v>
      </c>
      <c r="I1379" s="17">
        <v>0</v>
      </c>
      <c r="J1379" s="17">
        <v>21.758619793659207</v>
      </c>
      <c r="K1379" s="17">
        <v>0.36264366322765346</v>
      </c>
      <c r="L1379" s="17">
        <v>-1.0000000000000018</v>
      </c>
      <c r="M1379" s="17">
        <v>-1.0000000000000018</v>
      </c>
      <c r="N1379" s="17">
        <v>7.2528732645530702</v>
      </c>
      <c r="O1379" s="17">
        <v>27.14216454898823</v>
      </c>
      <c r="P1379" s="17">
        <v>-0.37731773259587031</v>
      </c>
      <c r="Q1379" s="17">
        <v>-0.51259544249464417</v>
      </c>
      <c r="R1379" s="17">
        <v>-0.10576370120971539</v>
      </c>
      <c r="S1379" s="17">
        <v>0.33333333333333404</v>
      </c>
      <c r="T1379" s="17">
        <v>0.33275834373017932</v>
      </c>
      <c r="U1379" s="17">
        <v>0.11870209769808897</v>
      </c>
      <c r="V1379" s="17">
        <v>1.1433425652251214E-2</v>
      </c>
      <c r="W1379" s="17">
        <v>17.343341487448015</v>
      </c>
      <c r="X1379" s="17">
        <v>0.84628196893856844</v>
      </c>
      <c r="Y1379" s="17">
        <v>-1.0000000000000018</v>
      </c>
      <c r="Z1379" s="17">
        <v>-1.0000000000000018</v>
      </c>
      <c r="AA1379" s="17">
        <v>32.551709161929828</v>
      </c>
      <c r="AB1379" s="17">
        <v>0.12503604079800273</v>
      </c>
      <c r="AC1379" s="17">
        <v>-5.7684145144188806E-2</v>
      </c>
      <c r="AD1379" s="17">
        <v>0.23893073186001662</v>
      </c>
      <c r="AE1379" s="17">
        <v>15.314131375691522</v>
      </c>
      <c r="AF1379" s="17">
        <v>0.5</v>
      </c>
      <c r="AG1379" s="17">
        <v>-1.0000000000000018</v>
      </c>
      <c r="AH1379" s="17">
        <v>-1.0000000000000018</v>
      </c>
      <c r="AI1379" s="17">
        <v>0</v>
      </c>
      <c r="AJ1379" s="17">
        <v>1.1433425652251214E-2</v>
      </c>
      <c r="AK1379" s="17">
        <v>-7.2763977003435093E-2</v>
      </c>
      <c r="AL1379" s="17">
        <v>-3.2894189052947893E-3</v>
      </c>
      <c r="AM1379" s="17">
        <v>0.2484555728085619</v>
      </c>
      <c r="AN1379" s="17">
        <v>2.0848067164321398E-2</v>
      </c>
      <c r="AO1379" s="17">
        <v>5.8475694351968723</v>
      </c>
      <c r="AP1379" s="17">
        <v>0.50475458458156131</v>
      </c>
      <c r="AQ1379" s="17">
        <v>39.101961281107229</v>
      </c>
      <c r="AR1379" s="17">
        <v>0.79622720041385331</v>
      </c>
      <c r="AS1379" s="17">
        <v>1.2089256321662218</v>
      </c>
      <c r="AT1379" s="17">
        <v>-1.0000000000000018</v>
      </c>
      <c r="AU1379" s="17">
        <v>-1.0000000000000018</v>
      </c>
      <c r="AV1379" s="17">
        <v>-0.24785655088874942</v>
      </c>
      <c r="AW1379" s="17">
        <v>60.198628295499596</v>
      </c>
      <c r="AX1379" s="17">
        <v>61.341970860724729</v>
      </c>
      <c r="AY1379" s="17">
        <v>-8.1860968216528121E-2</v>
      </c>
      <c r="AZ1379" s="17">
        <v>-39.589059209209424</v>
      </c>
      <c r="BA1379" s="22">
        <v>1359.2175977581426</v>
      </c>
      <c r="CU1379" t="e">
        <v>#N/A</v>
      </c>
      <c r="CV1379" t="e">
        <v>#N/A</v>
      </c>
    </row>
    <row r="1380" spans="1:100" x14ac:dyDescent="0.25">
      <c r="A1380">
        <v>3604</v>
      </c>
      <c r="B1380" t="s">
        <v>1765</v>
      </c>
      <c r="C1380" s="22">
        <v>3</v>
      </c>
      <c r="D1380" s="17">
        <v>5.144339730249091</v>
      </c>
      <c r="E1380" s="17">
        <v>-3.6366183465131145E-3</v>
      </c>
      <c r="F1380" s="17">
        <v>-0.90163430551217982</v>
      </c>
      <c r="G1380" s="17">
        <v>-0.8956634203671896</v>
      </c>
      <c r="H1380" s="17">
        <v>0.22021806863279661</v>
      </c>
      <c r="I1380" s="17">
        <v>0</v>
      </c>
      <c r="J1380" s="17">
        <v>13.213084117967796</v>
      </c>
      <c r="K1380" s="17">
        <v>0.22021806863279661</v>
      </c>
      <c r="L1380" s="17">
        <v>-0.99999999999999867</v>
      </c>
      <c r="M1380" s="17">
        <v>-0.99999999999999867</v>
      </c>
      <c r="N1380" s="17">
        <v>4.4043613726559299</v>
      </c>
      <c r="O1380" s="17">
        <v>17.461760427849693</v>
      </c>
      <c r="P1380" s="17">
        <v>1.8751146455650149E-2</v>
      </c>
      <c r="Q1380" s="17">
        <v>-3.068443135812827</v>
      </c>
      <c r="R1380" s="17">
        <v>-1.0533204595876957</v>
      </c>
      <c r="S1380" s="17">
        <v>0.33333333333333293</v>
      </c>
      <c r="T1380" s="17">
        <v>0.33333333333333293</v>
      </c>
      <c r="U1380" s="17">
        <v>0.33244805522614207</v>
      </c>
      <c r="V1380" s="17">
        <v>-7.1360161789592549E-2</v>
      </c>
      <c r="W1380" s="17">
        <v>28.301459658816707</v>
      </c>
      <c r="X1380" s="17">
        <v>1.3480798482008807</v>
      </c>
      <c r="Y1380" s="17">
        <v>-0.99999999999999867</v>
      </c>
      <c r="Z1380" s="17">
        <v>-0.99999999999999867</v>
      </c>
      <c r="AA1380" s="17">
        <v>34.986283961610603</v>
      </c>
      <c r="AB1380" s="17">
        <v>2.3573082163712265E-2</v>
      </c>
      <c r="AC1380" s="17">
        <v>5.2841250115165425E-2</v>
      </c>
      <c r="AD1380" s="17">
        <v>7.8348562968753324E-2</v>
      </c>
      <c r="AE1380" s="17">
        <v>7.7381447623815536</v>
      </c>
      <c r="AF1380" s="17">
        <v>0.66666666666666663</v>
      </c>
      <c r="AG1380" s="17">
        <v>-0.99999999999999867</v>
      </c>
      <c r="AH1380" s="17">
        <v>-0.99999999999999867</v>
      </c>
      <c r="AI1380" s="17">
        <v>1.8624589067629E-2</v>
      </c>
      <c r="AJ1380" s="17">
        <v>-7.1360161789592549E-2</v>
      </c>
      <c r="AK1380" s="17">
        <v>-8.8424898161764867E-2</v>
      </c>
      <c r="AL1380" s="17">
        <v>-6.1883867548606142E-2</v>
      </c>
      <c r="AM1380" s="17">
        <v>1.1376895149123104E-2</v>
      </c>
      <c r="AN1380" s="17">
        <v>-1.5275264445925914E-2</v>
      </c>
      <c r="AO1380" s="17">
        <v>-0.15770211208074791</v>
      </c>
      <c r="AP1380" s="17">
        <v>-0.69130094889117821</v>
      </c>
      <c r="AQ1380" s="17">
        <v>41.514543776784535</v>
      </c>
      <c r="AR1380" s="17">
        <v>0.92775456010321544</v>
      </c>
      <c r="AS1380" s="17">
        <v>1.5682979168336786</v>
      </c>
      <c r="AT1380" s="17">
        <v>-0.99999999999999867</v>
      </c>
      <c r="AU1380" s="17">
        <v>-0.99999999999999867</v>
      </c>
      <c r="AV1380" s="17">
        <v>-1.948983879954886</v>
      </c>
      <c r="AW1380" s="17">
        <v>51.756743440569089</v>
      </c>
      <c r="AX1380" s="17">
        <v>44.993219042962451</v>
      </c>
      <c r="AY1380" s="17">
        <v>-0.28642927981501148</v>
      </c>
      <c r="AZ1380" s="17">
        <v>-60.738620862306931</v>
      </c>
      <c r="BA1380" s="22">
        <v>1385.2743411919207</v>
      </c>
      <c r="CU1380" t="e">
        <v>#N/A</v>
      </c>
      <c r="CV1380" t="e">
        <v>#N/A</v>
      </c>
    </row>
    <row r="1381" spans="1:100" x14ac:dyDescent="0.25">
      <c r="A1381">
        <v>3606</v>
      </c>
      <c r="B1381" t="s">
        <v>1766</v>
      </c>
      <c r="C1381" s="22">
        <v>3</v>
      </c>
      <c r="D1381" s="17">
        <v>5.8026293108085705</v>
      </c>
      <c r="E1381" s="17">
        <v>-1.3507552133840669E-3</v>
      </c>
      <c r="F1381" s="17">
        <v>7.6646133193510657E-2</v>
      </c>
      <c r="G1381" s="17">
        <v>7.6646133193510657E-2</v>
      </c>
      <c r="H1381" s="17">
        <v>0.29235026788818763</v>
      </c>
      <c r="I1381" s="17">
        <v>0</v>
      </c>
      <c r="J1381" s="17">
        <v>17.54101607329126</v>
      </c>
      <c r="K1381" s="17">
        <v>0.29235026788818763</v>
      </c>
      <c r="L1381" s="17">
        <v>-1.0000000000000011</v>
      </c>
      <c r="M1381" s="17">
        <v>-1.0000000000000011</v>
      </c>
      <c r="N1381" s="17">
        <v>5.8470053577637513</v>
      </c>
      <c r="O1381" s="17">
        <v>23.420291517293329</v>
      </c>
      <c r="P1381" s="17">
        <v>0.1535383454035161</v>
      </c>
      <c r="Q1381" s="17">
        <v>3.7881047486058481</v>
      </c>
      <c r="R1381" s="17">
        <v>1.2154801813738292</v>
      </c>
      <c r="S1381" s="17">
        <v>0.33333333333333376</v>
      </c>
      <c r="T1381" s="17">
        <v>0.3191967296536537</v>
      </c>
      <c r="U1381" s="17">
        <v>-0.11515109212708011</v>
      </c>
      <c r="V1381" s="17">
        <v>-8.8270211299690843E-2</v>
      </c>
      <c r="W1381" s="17">
        <v>6.2703396668811511</v>
      </c>
      <c r="X1381" s="17">
        <v>-0.64418244488734566</v>
      </c>
      <c r="Y1381" s="17">
        <v>-1.0000000000000011</v>
      </c>
      <c r="Z1381" s="17">
        <v>-1.0000000000000011</v>
      </c>
      <c r="AA1381" s="17">
        <v>45.509961398699083</v>
      </c>
      <c r="AB1381" s="17">
        <v>0.28875121761224781</v>
      </c>
      <c r="AC1381" s="17">
        <v>0.16894117980979531</v>
      </c>
      <c r="AD1381" s="17">
        <v>0.30279043358683916</v>
      </c>
      <c r="AE1381" s="17">
        <v>38.024141550444092</v>
      </c>
      <c r="AF1381" s="17">
        <v>0.375</v>
      </c>
      <c r="AG1381" s="17">
        <v>-1.0000000000000011</v>
      </c>
      <c r="AH1381" s="17">
        <v>-1.0000000000000011</v>
      </c>
      <c r="AI1381" s="17">
        <v>0</v>
      </c>
      <c r="AJ1381" s="17">
        <v>-8.8270211299690843E-2</v>
      </c>
      <c r="AK1381" s="17">
        <v>0.40482304244619588</v>
      </c>
      <c r="AL1381" s="17">
        <v>2.2202490638158837E-2</v>
      </c>
      <c r="AM1381" s="17">
        <v>0.28251016955705022</v>
      </c>
      <c r="AN1381" s="17">
        <v>5.2636212579198288E-2</v>
      </c>
      <c r="AO1381" s="17">
        <v>9.0868694511572308</v>
      </c>
      <c r="AP1381" s="17">
        <v>1.426917767670749</v>
      </c>
      <c r="AQ1381" s="17">
        <v>23.811355740172413</v>
      </c>
      <c r="AR1381" s="17">
        <v>0.44910875956021634</v>
      </c>
      <c r="AS1381" s="17">
        <v>-0.35183217699915803</v>
      </c>
      <c r="AT1381" s="17">
        <v>-1.0000000000000011</v>
      </c>
      <c r="AU1381" s="17">
        <v>-1.0000000000000011</v>
      </c>
      <c r="AV1381" s="17">
        <v>1.2921263145673401</v>
      </c>
      <c r="AW1381" s="17">
        <v>70.357170683663156</v>
      </c>
      <c r="AX1381" s="17">
        <v>61.530149553694088</v>
      </c>
      <c r="AY1381" s="17">
        <v>0.23308101168586759</v>
      </c>
      <c r="AZ1381" s="17">
        <v>24.16350813852517</v>
      </c>
      <c r="BA1381" s="22">
        <v>1461.8871134142616</v>
      </c>
      <c r="CU1381" t="e">
        <v>#N/A</v>
      </c>
      <c r="CV1381" t="e">
        <v>#N/A</v>
      </c>
    </row>
    <row r="1382" spans="1:100" x14ac:dyDescent="0.25">
      <c r="A1382">
        <v>3609</v>
      </c>
      <c r="B1382" t="s">
        <v>1767</v>
      </c>
      <c r="C1382" s="22">
        <v>3</v>
      </c>
      <c r="D1382" s="17">
        <v>4.8378637701579104</v>
      </c>
      <c r="E1382" s="17">
        <v>-0.15603560781336306</v>
      </c>
      <c r="F1382" s="17">
        <v>-1.3084427387547963</v>
      </c>
      <c r="G1382" s="17">
        <v>-1.3587285508638722</v>
      </c>
      <c r="H1382" s="17">
        <v>-0.19960952072109864</v>
      </c>
      <c r="I1382" s="17">
        <v>0</v>
      </c>
      <c r="J1382" s="17">
        <v>-11.976571243265916</v>
      </c>
      <c r="K1382" s="17">
        <v>-0.19960952072109864</v>
      </c>
      <c r="L1382" s="17">
        <v>-0.99999999999999944</v>
      </c>
      <c r="M1382" s="17">
        <v>-0.99999999999999944</v>
      </c>
      <c r="N1382" s="17">
        <v>-3.9921904144219718</v>
      </c>
      <c r="O1382" s="17">
        <v>-8.4974360239718791</v>
      </c>
      <c r="P1382" s="17">
        <v>2.6415673005177012</v>
      </c>
      <c r="Q1382" s="17">
        <v>2.2536524965580185</v>
      </c>
      <c r="R1382" s="17">
        <v>1.0094210565941544</v>
      </c>
      <c r="S1382" s="17">
        <v>0.34966915477776617</v>
      </c>
      <c r="T1382" s="17">
        <v>0.36050136282979217</v>
      </c>
      <c r="U1382" s="17">
        <v>0.18209989614643168</v>
      </c>
      <c r="V1382" s="17">
        <v>8.8023934932195569E-2</v>
      </c>
      <c r="W1382" s="17">
        <v>47.196154776291351</v>
      </c>
      <c r="X1382" s="17">
        <v>2.1871808942336375</v>
      </c>
      <c r="Y1382" s="17">
        <v>-0.99999999999999944</v>
      </c>
      <c r="Z1382" s="17">
        <v>-0.99999999999999944</v>
      </c>
      <c r="AA1382" s="17">
        <v>70.686135915976067</v>
      </c>
      <c r="AB1382" s="17">
        <v>0.1424391837596114</v>
      </c>
      <c r="AC1382" s="17">
        <v>0.10801365941967354</v>
      </c>
      <c r="AD1382" s="17">
        <v>0.19915835848252561</v>
      </c>
      <c r="AE1382" s="17">
        <v>22.480560083090527</v>
      </c>
      <c r="AF1382" s="17">
        <v>0.58333333333333337</v>
      </c>
      <c r="AG1382" s="17">
        <v>-0.99999999999999944</v>
      </c>
      <c r="AH1382" s="17">
        <v>-0.99999999999999944</v>
      </c>
      <c r="AI1382" s="17">
        <v>-0.10534340547568111</v>
      </c>
      <c r="AJ1382" s="17">
        <v>8.8023934932195569E-2</v>
      </c>
      <c r="AK1382" s="17">
        <v>-3.5547609081351426E-2</v>
      </c>
      <c r="AL1382" s="17">
        <v>5.2362567772835614E-2</v>
      </c>
      <c r="AM1382" s="17">
        <v>-3.6027193164263893E-2</v>
      </c>
      <c r="AN1382" s="17">
        <v>0.23674106585529411</v>
      </c>
      <c r="AO1382" s="17">
        <v>-1.0784178745133546</v>
      </c>
      <c r="AP1382" s="17">
        <v>6.180339485246531</v>
      </c>
      <c r="AQ1382" s="17">
        <v>35.219583533025435</v>
      </c>
      <c r="AR1382" s="17">
        <v>0.98029434868618515</v>
      </c>
      <c r="AS1382" s="17">
        <v>1.9875713735125382</v>
      </c>
      <c r="AT1382" s="17">
        <v>-0.99999999999999944</v>
      </c>
      <c r="AU1382" s="17">
        <v>-0.99999999999999944</v>
      </c>
      <c r="AV1382" s="17">
        <v>-0.34930749426971652</v>
      </c>
      <c r="AW1382" s="17">
        <v>68.369039377250687</v>
      </c>
      <c r="AX1382" s="17">
        <v>75.064564760956642</v>
      </c>
      <c r="AY1382" s="17">
        <v>0.22915275645798613</v>
      </c>
      <c r="AZ1382" s="17">
        <v>32.861147867740087</v>
      </c>
      <c r="BA1382" s="22">
        <v>1448.2225443911389</v>
      </c>
      <c r="CU1382" t="e">
        <v>#N/A</v>
      </c>
      <c r="CV1382" t="e">
        <v>#N/A</v>
      </c>
    </row>
    <row r="1383" spans="1:100" x14ac:dyDescent="0.25">
      <c r="A1383">
        <v>3610</v>
      </c>
      <c r="B1383" t="s">
        <v>1768</v>
      </c>
      <c r="C1383" s="22">
        <v>3</v>
      </c>
      <c r="D1383" s="17">
        <v>3.2395077703030868</v>
      </c>
      <c r="E1383" s="17">
        <v>0</v>
      </c>
      <c r="F1383" s="17">
        <v>-0.19911684954292158</v>
      </c>
      <c r="G1383" s="17">
        <v>-0.19911684954292158</v>
      </c>
      <c r="H1383" s="17">
        <v>7.678338508860115E-2</v>
      </c>
      <c r="I1383" s="17">
        <v>0</v>
      </c>
      <c r="J1383" s="17">
        <v>4.6070031053160703</v>
      </c>
      <c r="K1383" s="17">
        <v>7.678338508860115E-2</v>
      </c>
      <c r="L1383" s="17">
        <v>-1</v>
      </c>
      <c r="M1383" s="17">
        <v>-1</v>
      </c>
      <c r="N1383" s="17">
        <v>1.5356677017720217</v>
      </c>
      <c r="O1383" s="17">
        <v>7.6473940260762303</v>
      </c>
      <c r="P1383" s="17">
        <v>0.74890661608608289</v>
      </c>
      <c r="Q1383" s="17">
        <v>5.7757068951961132</v>
      </c>
      <c r="R1383" s="17">
        <v>1.9563277682618081</v>
      </c>
      <c r="S1383" s="17">
        <v>0.32017137660987033</v>
      </c>
      <c r="T1383" s="17">
        <v>0.35843137366096023</v>
      </c>
      <c r="U1383" s="17">
        <v>6.7173986393105997E-2</v>
      </c>
      <c r="V1383" s="17">
        <v>-6.9179676466357296E-2</v>
      </c>
      <c r="W1383" s="17">
        <v>23.992547004359135</v>
      </c>
      <c r="X1383" s="17">
        <v>0.48053529228413594</v>
      </c>
      <c r="Y1383" s="17">
        <v>-1</v>
      </c>
      <c r="Z1383" s="17">
        <v>-1</v>
      </c>
      <c r="AA1383" s="17">
        <v>30.7075644228849</v>
      </c>
      <c r="AB1383" s="17">
        <v>0.18554694061405358</v>
      </c>
      <c r="AC1383" s="17">
        <v>0.18630537846270245</v>
      </c>
      <c r="AD1383" s="17">
        <v>-0.27667852607147653</v>
      </c>
      <c r="AE1383" s="17">
        <v>4.7586896502639684</v>
      </c>
      <c r="AF1383" s="17">
        <v>0.25</v>
      </c>
      <c r="AG1383" s="17">
        <v>-1</v>
      </c>
      <c r="AH1383" s="17">
        <v>-1</v>
      </c>
      <c r="AI1383" s="17">
        <v>0</v>
      </c>
      <c r="AJ1383" s="17">
        <v>-6.9179676466357296E-2</v>
      </c>
      <c r="AK1383" s="17">
        <v>4.1995058088769133E-2</v>
      </c>
      <c r="AL1383" s="17">
        <v>-0.26942554343073039</v>
      </c>
      <c r="AM1383" s="17">
        <v>-0.25605341960136346</v>
      </c>
      <c r="AN1383" s="17">
        <v>-0.18866071802632606</v>
      </c>
      <c r="AO1383" s="17">
        <v>-6.1913601995902408</v>
      </c>
      <c r="AP1383" s="17">
        <v>-6.0636456678118025</v>
      </c>
      <c r="AQ1383" s="17">
        <v>28.599550109675199</v>
      </c>
      <c r="AR1383" s="17">
        <v>0.67659706019757948</v>
      </c>
      <c r="AS1383" s="17">
        <v>0.55731867737273766</v>
      </c>
      <c r="AT1383" s="17">
        <v>-1</v>
      </c>
      <c r="AU1383" s="17">
        <v>-1</v>
      </c>
      <c r="AV1383" s="17">
        <v>1.7572109187188856</v>
      </c>
      <c r="AW1383" s="17">
        <v>32.291312781149358</v>
      </c>
      <c r="AX1383" s="17">
        <v>25.373345134513613</v>
      </c>
      <c r="AY1383" s="17">
        <v>-0.21541605468550146</v>
      </c>
      <c r="AZ1383" s="17">
        <v>-76.978793412720293</v>
      </c>
      <c r="BA1383" s="22">
        <v>1314.9908359292328</v>
      </c>
      <c r="CU1383" t="e">
        <v>#N/A</v>
      </c>
      <c r="CV1383" t="e">
        <v>#N/A</v>
      </c>
    </row>
    <row r="1384" spans="1:100" x14ac:dyDescent="0.25">
      <c r="A1384">
        <v>3612</v>
      </c>
      <c r="B1384" t="s">
        <v>1769</v>
      </c>
      <c r="C1384" s="22">
        <v>3</v>
      </c>
      <c r="D1384" s="17">
        <v>5.8771414018347681</v>
      </c>
      <c r="E1384" s="17">
        <v>0</v>
      </c>
      <c r="F1384" s="17">
        <v>4.6722694373190085E-2</v>
      </c>
      <c r="G1384" s="17">
        <v>4.6722694373190085E-2</v>
      </c>
      <c r="H1384" s="17">
        <v>0.17216175327588357</v>
      </c>
      <c r="I1384" s="17">
        <v>0</v>
      </c>
      <c r="J1384" s="17">
        <v>10.329705196553016</v>
      </c>
      <c r="K1384" s="17">
        <v>0.17216175327588357</v>
      </c>
      <c r="L1384" s="17">
        <v>-1.000000000000002</v>
      </c>
      <c r="M1384" s="17">
        <v>-1.000000000000002</v>
      </c>
      <c r="N1384" s="17">
        <v>3.4432350655176687</v>
      </c>
      <c r="O1384" s="17">
        <v>16.253569292760968</v>
      </c>
      <c r="P1384" s="17">
        <v>0.1138623493506029</v>
      </c>
      <c r="Q1384" s="17">
        <v>-0.13728096352599328</v>
      </c>
      <c r="R1384" s="17">
        <v>7.5542060576680708E-3</v>
      </c>
      <c r="S1384" s="17">
        <v>0.33333333333333404</v>
      </c>
      <c r="T1384" s="17">
        <v>0.3289001793600404</v>
      </c>
      <c r="U1384" s="17">
        <v>6.1925535782197075E-2</v>
      </c>
      <c r="V1384" s="17">
        <v>0</v>
      </c>
      <c r="W1384" s="17">
        <v>22.079891807987536</v>
      </c>
      <c r="X1384" s="17">
        <v>0.72640843534636967</v>
      </c>
      <c r="Y1384" s="17">
        <v>-1.000000000000002</v>
      </c>
      <c r="Z1384" s="17">
        <v>-1.000000000000002</v>
      </c>
      <c r="AA1384" s="17">
        <v>48.083603788743339</v>
      </c>
      <c r="AB1384" s="17">
        <v>6.0657396130882765E-2</v>
      </c>
      <c r="AC1384" s="17">
        <v>2.6053995102266449E-2</v>
      </c>
      <c r="AD1384" s="17">
        <v>0.4332117642608132</v>
      </c>
      <c r="AE1384" s="17">
        <v>25.996157774698158</v>
      </c>
      <c r="AF1384" s="17">
        <v>0.76923076923076927</v>
      </c>
      <c r="AG1384" s="17">
        <v>-1.000000000000002</v>
      </c>
      <c r="AH1384" s="17">
        <v>-1.000000000000002</v>
      </c>
      <c r="AI1384" s="17">
        <v>0</v>
      </c>
      <c r="AJ1384" s="17">
        <v>0</v>
      </c>
      <c r="AK1384" s="17">
        <v>0.2662095820986104</v>
      </c>
      <c r="AL1384" s="17">
        <v>9.4592023411800036E-2</v>
      </c>
      <c r="AM1384" s="17">
        <v>0.51362232938831665</v>
      </c>
      <c r="AN1384" s="17">
        <v>0.39281690781471107</v>
      </c>
      <c r="AO1384" s="17">
        <v>14.171606145200968</v>
      </c>
      <c r="AP1384" s="17">
        <v>10.293382812426778</v>
      </c>
      <c r="AQ1384" s="17">
        <v>32.409597004540544</v>
      </c>
      <c r="AR1384" s="17">
        <v>0.72415904847557189</v>
      </c>
      <c r="AS1384" s="17">
        <v>0.89857018862225257</v>
      </c>
      <c r="AT1384" s="17">
        <v>-1.000000000000002</v>
      </c>
      <c r="AU1384" s="17">
        <v>-1.000000000000002</v>
      </c>
      <c r="AV1384" s="17">
        <v>5.4276900430858185E-2</v>
      </c>
      <c r="AW1384" s="17">
        <v>74.630555893931046</v>
      </c>
      <c r="AX1384" s="17">
        <v>74.630555893931046</v>
      </c>
      <c r="AY1384" s="17">
        <v>8.6259191710684427E-2</v>
      </c>
      <c r="AZ1384" s="17">
        <v>-23.871989318481351</v>
      </c>
      <c r="BA1384" s="22">
        <v>1433.1923057076397</v>
      </c>
      <c r="CU1384" t="e">
        <v>#N/A</v>
      </c>
      <c r="CV1384" t="e">
        <v>#N/A</v>
      </c>
    </row>
    <row r="1385" spans="1:100" x14ac:dyDescent="0.25">
      <c r="A1385">
        <v>3615</v>
      </c>
      <c r="B1385" t="s">
        <v>1770</v>
      </c>
      <c r="C1385" s="22">
        <v>3</v>
      </c>
      <c r="D1385" s="17">
        <v>4.8950661094275709</v>
      </c>
      <c r="E1385" s="17">
        <v>-3.8593849774458788E-2</v>
      </c>
      <c r="F1385" s="17">
        <v>-0.35100122572959058</v>
      </c>
      <c r="G1385" s="17">
        <v>-0.40765107739133954</v>
      </c>
      <c r="H1385" s="17">
        <v>-2.8341444197745522E-3</v>
      </c>
      <c r="I1385" s="17">
        <v>0</v>
      </c>
      <c r="J1385" s="17">
        <v>-0.17004866518646966</v>
      </c>
      <c r="K1385" s="17">
        <v>-2.8341444197745522E-3</v>
      </c>
      <c r="L1385" s="17">
        <v>-1.0000000000000002</v>
      </c>
      <c r="M1385" s="17">
        <v>-1.0000000000000002</v>
      </c>
      <c r="N1385" s="17">
        <v>-5.6682888395490127E-2</v>
      </c>
      <c r="O1385" s="17">
        <v>4.3173663668497619</v>
      </c>
      <c r="P1385" s="17">
        <v>0.25658955684796791</v>
      </c>
      <c r="Q1385" s="17">
        <v>-4.309693352074671</v>
      </c>
      <c r="R1385" s="17">
        <v>-1.3109225001440232</v>
      </c>
      <c r="S1385" s="17">
        <v>0.3333333333333332</v>
      </c>
      <c r="T1385" s="17">
        <v>4.9743527286453856E-2</v>
      </c>
      <c r="U1385" s="17">
        <v>2.9185996013547821E-2</v>
      </c>
      <c r="V1385" s="17">
        <v>0</v>
      </c>
      <c r="W1385" s="17">
        <v>16.603880042124388</v>
      </c>
      <c r="X1385" s="17">
        <v>0.20368092234896878</v>
      </c>
      <c r="Y1385" s="17">
        <v>-1.0000000000000002</v>
      </c>
      <c r="Z1385" s="17">
        <v>-1.0000000000000002</v>
      </c>
      <c r="AA1385" s="17">
        <v>-5.3822911199875589</v>
      </c>
      <c r="AB1385" s="17">
        <v>-1.9164190755406017E-2</v>
      </c>
      <c r="AC1385" s="17">
        <v>-0.13312826113713458</v>
      </c>
      <c r="AD1385" s="17">
        <v>-0.26121252134681783</v>
      </c>
      <c r="AE1385" s="17">
        <v>-20.675248661967935</v>
      </c>
      <c r="AF1385" s="17">
        <v>0</v>
      </c>
      <c r="AG1385" s="17">
        <v>-1.0000000000000002</v>
      </c>
      <c r="AH1385" s="17">
        <v>-1.0000000000000002</v>
      </c>
      <c r="AI1385" s="17">
        <v>1.8536840464457187E-2</v>
      </c>
      <c r="AJ1385" s="17">
        <v>0</v>
      </c>
      <c r="AK1385" s="17">
        <v>0.14630060379552798</v>
      </c>
      <c r="AL1385" s="17">
        <v>-0.32216267239634494</v>
      </c>
      <c r="AM1385" s="17">
        <v>7.1057387357944216E-2</v>
      </c>
      <c r="AN1385" s="17">
        <v>5.227800353966092E-3</v>
      </c>
      <c r="AO1385" s="17">
        <v>2.5079377029262497</v>
      </c>
      <c r="AP1385" s="17">
        <v>-1.4801183531325717</v>
      </c>
      <c r="AQ1385" s="17">
        <v>16.433831376937921</v>
      </c>
      <c r="AR1385" s="17">
        <v>0.41226285663333501</v>
      </c>
      <c r="AS1385" s="17">
        <v>0.20084677792919442</v>
      </c>
      <c r="AT1385" s="17">
        <v>-1.0000000000000002</v>
      </c>
      <c r="AU1385" s="17">
        <v>-1.0000000000000002</v>
      </c>
      <c r="AV1385" s="17">
        <v>-1.7185735775353628</v>
      </c>
      <c r="AW1385" s="17">
        <v>-2.5450431062703731</v>
      </c>
      <c r="AX1385" s="17">
        <v>-2.1743062969812281</v>
      </c>
      <c r="AY1385" s="17">
        <v>-0.12479237695653825</v>
      </c>
      <c r="AZ1385" s="17">
        <v>-99.434158476546799</v>
      </c>
      <c r="BA1385" s="22">
        <v>1220.3209652443165</v>
      </c>
      <c r="CU1385" t="e">
        <v>#N/A</v>
      </c>
      <c r="CV1385" t="e">
        <v>#N/A</v>
      </c>
    </row>
    <row r="1386" spans="1:100" x14ac:dyDescent="0.25">
      <c r="A1386">
        <v>3616</v>
      </c>
      <c r="B1386" t="s">
        <v>1771</v>
      </c>
      <c r="C1386" s="22">
        <v>3</v>
      </c>
      <c r="D1386" s="17">
        <v>5.6608570957659277</v>
      </c>
      <c r="E1386" s="17">
        <v>4.7374439723085436E-3</v>
      </c>
      <c r="F1386" s="17">
        <v>2.3070197095716564E-2</v>
      </c>
      <c r="G1386" s="17">
        <v>2.3070197095716564E-2</v>
      </c>
      <c r="H1386" s="17">
        <v>0.2184228472355369</v>
      </c>
      <c r="I1386" s="17">
        <v>0</v>
      </c>
      <c r="J1386" s="17">
        <v>13.105370834132216</v>
      </c>
      <c r="K1386" s="17">
        <v>0.2184228472355369</v>
      </c>
      <c r="L1386" s="17">
        <v>-1.0000000000000013</v>
      </c>
      <c r="M1386" s="17">
        <v>-1.0000000000000013</v>
      </c>
      <c r="N1386" s="17">
        <v>4.3684569447107373</v>
      </c>
      <c r="O1386" s="17">
        <v>18.789298126993863</v>
      </c>
      <c r="P1386" s="17">
        <v>7.3737640570006521E-2</v>
      </c>
      <c r="Q1386" s="17">
        <v>8.9958218977742921E-2</v>
      </c>
      <c r="R1386" s="17">
        <v>3.2069420534676901E-2</v>
      </c>
      <c r="S1386" s="17">
        <v>0.33333333333333398</v>
      </c>
      <c r="T1386" s="17">
        <v>0.32009785163299542</v>
      </c>
      <c r="U1386" s="17">
        <v>0.69417793633109359</v>
      </c>
      <c r="V1386" s="17">
        <v>9.1596550549598546E-2</v>
      </c>
      <c r="W1386" s="17">
        <v>48.831312984459394</v>
      </c>
      <c r="X1386" s="17">
        <v>3.7480639046524202</v>
      </c>
      <c r="Y1386" s="17">
        <v>-1.0000000000000013</v>
      </c>
      <c r="Z1386" s="17">
        <v>-1.0000000000000013</v>
      </c>
      <c r="AA1386" s="17">
        <v>106.98115288505542</v>
      </c>
      <c r="AB1386" s="17">
        <v>0.56047820373501533</v>
      </c>
      <c r="AC1386" s="17">
        <v>0.18813130932412614</v>
      </c>
      <c r="AD1386" s="17">
        <v>0.4137458965420861</v>
      </c>
      <c r="AE1386" s="17">
        <v>58.117770480061388</v>
      </c>
      <c r="AF1386" s="17">
        <v>0.8125</v>
      </c>
      <c r="AG1386" s="17">
        <v>-1.0000000000000013</v>
      </c>
      <c r="AH1386" s="17">
        <v>-1.0000000000000013</v>
      </c>
      <c r="AI1386" s="17">
        <v>0</v>
      </c>
      <c r="AJ1386" s="17">
        <v>9.1596550549598546E-2</v>
      </c>
      <c r="AK1386" s="17">
        <v>-8.2709121815179892E-2</v>
      </c>
      <c r="AL1386" s="17">
        <v>-0.12834819108172199</v>
      </c>
      <c r="AM1386" s="17">
        <v>0.17985128318383134</v>
      </c>
      <c r="AN1386" s="17">
        <v>0.12960196576951666</v>
      </c>
      <c r="AO1386" s="17">
        <v>4.082736470519885</v>
      </c>
      <c r="AP1386" s="17">
        <v>2.5983081888293058</v>
      </c>
      <c r="AQ1386" s="17">
        <v>61.936683818591597</v>
      </c>
      <c r="AR1386" s="17">
        <v>1.4392056718470208</v>
      </c>
      <c r="AS1386" s="17">
        <v>3.9664867518879579</v>
      </c>
      <c r="AT1386" s="17">
        <v>-1.0000000000000013</v>
      </c>
      <c r="AU1386" s="17">
        <v>-1.0000000000000013</v>
      </c>
      <c r="AV1386" s="17">
        <v>5.5139617630393323E-2</v>
      </c>
      <c r="AW1386" s="17">
        <v>128.36875920087866</v>
      </c>
      <c r="AX1386" s="17">
        <v>137.5284142558385</v>
      </c>
      <c r="AY1386" s="17">
        <v>0.53361600295125344</v>
      </c>
      <c r="AZ1386" s="17">
        <v>57.922365097644132</v>
      </c>
      <c r="BA1386" s="22">
        <v>1573.6623732649598</v>
      </c>
      <c r="CU1386" t="e">
        <v>#N/A</v>
      </c>
      <c r="CV1386" t="e">
        <v>#N/A</v>
      </c>
    </row>
    <row r="1387" spans="1:100" x14ac:dyDescent="0.25">
      <c r="A1387">
        <v>3617</v>
      </c>
      <c r="B1387" t="s">
        <v>1772</v>
      </c>
      <c r="C1387" s="22">
        <v>3</v>
      </c>
      <c r="D1387" s="17">
        <v>5.0502253865049322</v>
      </c>
      <c r="E1387" s="17">
        <v>0</v>
      </c>
      <c r="F1387" s="17">
        <v>-3.7707380039629632E-3</v>
      </c>
      <c r="G1387" s="17">
        <v>-3.7707380039629632E-3</v>
      </c>
      <c r="H1387" s="17">
        <v>-3.0407268748362262E-2</v>
      </c>
      <c r="I1387" s="17">
        <v>0</v>
      </c>
      <c r="J1387" s="17">
        <v>-1.8244361249017351</v>
      </c>
      <c r="K1387" s="17">
        <v>-3.0407268748362262E-2</v>
      </c>
      <c r="L1387" s="17">
        <v>-0.99999999999999967</v>
      </c>
      <c r="M1387" s="17">
        <v>-0.99999999999999967</v>
      </c>
      <c r="N1387" s="17">
        <v>-0.60814537496724519</v>
      </c>
      <c r="O1387" s="17">
        <v>3.222018523599234</v>
      </c>
      <c r="P1387" s="17">
        <v>-6.5642170248121315E-2</v>
      </c>
      <c r="Q1387" s="17">
        <v>6.5158672775547682E-2</v>
      </c>
      <c r="R1387" s="17">
        <v>3.4327660973464645E-2</v>
      </c>
      <c r="S1387" s="17">
        <v>0.33333333333333315</v>
      </c>
      <c r="T1387" s="17">
        <v>0.33333333333333315</v>
      </c>
      <c r="U1387" s="17">
        <v>0.1392733649608231</v>
      </c>
      <c r="V1387" s="17">
        <v>-7.0137627078483674E-3</v>
      </c>
      <c r="W1387" s="17">
        <v>33.173341506720163</v>
      </c>
      <c r="X1387" s="17">
        <v>1.2120848190112314</v>
      </c>
      <c r="Y1387" s="17">
        <v>-0.99999999999999967</v>
      </c>
      <c r="Z1387" s="17">
        <v>-0.99999999999999967</v>
      </c>
      <c r="AA1387" s="17">
        <v>51.265451292519181</v>
      </c>
      <c r="AB1387" s="17">
        <v>0.26855066774671266</v>
      </c>
      <c r="AC1387" s="17">
        <v>4.0747715088993712E-2</v>
      </c>
      <c r="AD1387" s="17">
        <v>5.1857259660804608E-2</v>
      </c>
      <c r="AE1387" s="17">
        <v>18.057782124825557</v>
      </c>
      <c r="AF1387" s="17">
        <v>0.41176470588235292</v>
      </c>
      <c r="AG1387" s="17">
        <v>-0.99999999999999967</v>
      </c>
      <c r="AH1387" s="17">
        <v>-0.99999999999999967</v>
      </c>
      <c r="AI1387" s="17">
        <v>0</v>
      </c>
      <c r="AJ1387" s="17">
        <v>-7.0137627078483674E-3</v>
      </c>
      <c r="AK1387" s="17">
        <v>-9.0749964817219503E-2</v>
      </c>
      <c r="AL1387" s="17">
        <v>7.3755416991381662E-2</v>
      </c>
      <c r="AM1387" s="17">
        <v>-0.23073584285078624</v>
      </c>
      <c r="AN1387" s="17">
        <v>7.8681719222776295E-3</v>
      </c>
      <c r="AO1387" s="17">
        <v>-6.2221458953557525</v>
      </c>
      <c r="AP1387" s="17">
        <v>0.5654813830138492</v>
      </c>
      <c r="AQ1387" s="17">
        <v>31.348905381818415</v>
      </c>
      <c r="AR1387" s="17">
        <v>0.79892626891964169</v>
      </c>
      <c r="AS1387" s="17">
        <v>1.1816775502628687</v>
      </c>
      <c r="AT1387" s="17">
        <v>-0.99999999999999967</v>
      </c>
      <c r="AU1387" s="17">
        <v>-0.99999999999999967</v>
      </c>
      <c r="AV1387" s="17">
        <v>3.0556922969501674E-2</v>
      </c>
      <c r="AW1387" s="17">
        <v>55.052951199132259</v>
      </c>
      <c r="AX1387" s="17">
        <v>54.351574928347425</v>
      </c>
      <c r="AY1387" s="17">
        <v>0.25033337066685368</v>
      </c>
      <c r="AZ1387" s="17">
        <v>7.4316108901670468</v>
      </c>
      <c r="BA1387" s="22">
        <v>1365.4293931808361</v>
      </c>
      <c r="CU1387" t="e">
        <v>#N/A</v>
      </c>
      <c r="CV1387" t="e">
        <v>#N/A</v>
      </c>
    </row>
    <row r="1388" spans="1:100" x14ac:dyDescent="0.25">
      <c r="A1388">
        <v>3618</v>
      </c>
      <c r="B1388" t="s">
        <v>1773</v>
      </c>
      <c r="C1388" s="22">
        <v>3</v>
      </c>
      <c r="D1388" s="17">
        <v>4.383937675386175</v>
      </c>
      <c r="E1388" s="17">
        <v>5.7112394292496267E-2</v>
      </c>
      <c r="F1388" s="17">
        <v>0.23181863382178103</v>
      </c>
      <c r="G1388" s="17">
        <v>0.24432323713920434</v>
      </c>
      <c r="H1388" s="17">
        <v>0.47622988763874441</v>
      </c>
      <c r="I1388" s="17">
        <v>-8.5452063187011346E-3</v>
      </c>
      <c r="J1388" s="17">
        <v>28.061080879202589</v>
      </c>
      <c r="K1388" s="17">
        <v>0.46768468132004326</v>
      </c>
      <c r="L1388" s="17">
        <v>-1</v>
      </c>
      <c r="M1388" s="17">
        <v>-1</v>
      </c>
      <c r="N1388" s="17">
        <v>9.3536936264008705</v>
      </c>
      <c r="O1388" s="17">
        <v>32.689341791727983</v>
      </c>
      <c r="P1388" s="17">
        <v>0.70123311235433206</v>
      </c>
      <c r="Q1388" s="17">
        <v>2.1573027843491355E-2</v>
      </c>
      <c r="R1388" s="17">
        <v>0.10305690063846901</v>
      </c>
      <c r="S1388" s="17">
        <v>0.33333333333333337</v>
      </c>
      <c r="T1388" s="17">
        <v>0.33333333333333337</v>
      </c>
      <c r="U1388" s="17">
        <v>0.32803640347655627</v>
      </c>
      <c r="V1388" s="17">
        <v>0.24673280780676654</v>
      </c>
      <c r="W1388" s="17">
        <v>30.950047865197849</v>
      </c>
      <c r="X1388" s="17">
        <v>2.991524446093448</v>
      </c>
      <c r="Y1388" s="17">
        <v>-1</v>
      </c>
      <c r="Z1388" s="17">
        <v>-1</v>
      </c>
      <c r="AA1388" s="17">
        <v>72.993017845258478</v>
      </c>
      <c r="AB1388" s="17">
        <v>0.18108111654931791</v>
      </c>
      <c r="AC1388" s="17">
        <v>0.34512230987388487</v>
      </c>
      <c r="AD1388" s="17">
        <v>0.31259483516524156</v>
      </c>
      <c r="AE1388" s="17">
        <v>41.939913079422197</v>
      </c>
      <c r="AF1388" s="17">
        <v>0.8571428571428571</v>
      </c>
      <c r="AG1388" s="17">
        <v>-1</v>
      </c>
      <c r="AH1388" s="17">
        <v>-1</v>
      </c>
      <c r="AI1388" s="17">
        <v>-6.3298466225934213E-3</v>
      </c>
      <c r="AJ1388" s="17">
        <v>0.24673280780676654</v>
      </c>
      <c r="AK1388" s="17">
        <v>0.11550673985284442</v>
      </c>
      <c r="AL1388" s="17">
        <v>-0.11382530079423769</v>
      </c>
      <c r="AM1388" s="17">
        <v>5.5714175519120841E-2</v>
      </c>
      <c r="AN1388" s="17">
        <v>-8.3612349876062836E-2</v>
      </c>
      <c r="AO1388" s="17">
        <v>1.970388087242243</v>
      </c>
      <c r="AP1388" s="17">
        <v>-2.6594352508727583</v>
      </c>
      <c r="AQ1388" s="17">
        <v>59.011128744400452</v>
      </c>
      <c r="AR1388" s="17">
        <v>1.241435877949989</v>
      </c>
      <c r="AS1388" s="17">
        <v>3.45920912741349</v>
      </c>
      <c r="AT1388" s="17">
        <v>-1</v>
      </c>
      <c r="AU1388" s="17">
        <v>-1</v>
      </c>
      <c r="AV1388" s="17">
        <v>0.34738013777767313</v>
      </c>
      <c r="AW1388" s="17">
        <v>103.02292438611371</v>
      </c>
      <c r="AX1388" s="17">
        <v>127.5696082343385</v>
      </c>
      <c r="AY1388" s="17">
        <v>0.38825671835993497</v>
      </c>
      <c r="AZ1388" s="17">
        <v>11.253345411574813</v>
      </c>
      <c r="BA1388" s="22">
        <v>1485.3858379796086</v>
      </c>
      <c r="CU1388" t="e">
        <v>#N/A</v>
      </c>
      <c r="CV1388" t="e">
        <v>#N/A</v>
      </c>
    </row>
    <row r="1389" spans="1:100" x14ac:dyDescent="0.25">
      <c r="A1389">
        <v>3619</v>
      </c>
      <c r="B1389" t="s">
        <v>1774</v>
      </c>
      <c r="C1389" s="22">
        <v>3</v>
      </c>
      <c r="D1389" s="17">
        <v>4.194939052873516</v>
      </c>
      <c r="E1389" s="17">
        <v>4.7328602511013595E-3</v>
      </c>
      <c r="F1389" s="17">
        <v>-0.87190271425494115</v>
      </c>
      <c r="G1389" s="17">
        <v>-0.87190271425494115</v>
      </c>
      <c r="H1389" s="17">
        <v>8.6920163452906957E-3</v>
      </c>
      <c r="I1389" s="17">
        <v>0</v>
      </c>
      <c r="J1389" s="17">
        <v>0.52152098071744712</v>
      </c>
      <c r="K1389" s="17">
        <v>8.6920163452906957E-3</v>
      </c>
      <c r="L1389" s="17">
        <v>-1.0000000000000016</v>
      </c>
      <c r="M1389" s="17">
        <v>-1.0000000000000016</v>
      </c>
      <c r="N1389" s="17">
        <v>0.17384032690581397</v>
      </c>
      <c r="O1389" s="17">
        <v>3.844557319336019</v>
      </c>
      <c r="P1389" s="17">
        <v>-5.7329278362643316E-2</v>
      </c>
      <c r="Q1389" s="17">
        <v>-0.55845065459052345</v>
      </c>
      <c r="R1389" s="17">
        <v>-0.16439305265392568</v>
      </c>
      <c r="S1389" s="17">
        <v>0.33333333333333398</v>
      </c>
      <c r="T1389" s="17">
        <v>0.33333333333333398</v>
      </c>
      <c r="U1389" s="17">
        <v>0.32042294309420066</v>
      </c>
      <c r="V1389" s="17">
        <v>-0.10332617012543743</v>
      </c>
      <c r="W1389" s="17">
        <v>35.002856931605621</v>
      </c>
      <c r="X1389" s="17">
        <v>1.319709401945556</v>
      </c>
      <c r="Y1389" s="17">
        <v>-1.0000000000000016</v>
      </c>
      <c r="Z1389" s="17">
        <v>-1.0000000000000016</v>
      </c>
      <c r="AA1389" s="17">
        <v>55.018808134197002</v>
      </c>
      <c r="AB1389" s="17">
        <v>9.1987815881561907E-2</v>
      </c>
      <c r="AC1389" s="17">
        <v>0.25614322978682674</v>
      </c>
      <c r="AD1389" s="17">
        <v>5.5475839436517696E-2</v>
      </c>
      <c r="AE1389" s="17">
        <v>20.18034425524532</v>
      </c>
      <c r="AF1389" s="17">
        <v>0.58333333333333337</v>
      </c>
      <c r="AG1389" s="17">
        <v>-1.0000000000000016</v>
      </c>
      <c r="AH1389" s="17">
        <v>-1.0000000000000016</v>
      </c>
      <c r="AI1389" s="17">
        <v>0</v>
      </c>
      <c r="AJ1389" s="17">
        <v>-0.10332617012543743</v>
      </c>
      <c r="AK1389" s="17">
        <v>3.5493044753414582E-2</v>
      </c>
      <c r="AL1389" s="17">
        <v>0.15084666672004196</v>
      </c>
      <c r="AM1389" s="17">
        <v>-0.14507839107456244</v>
      </c>
      <c r="AN1389" s="17">
        <v>9.4966582175977036E-3</v>
      </c>
      <c r="AO1389" s="17">
        <v>-3.4494945530969874</v>
      </c>
      <c r="AP1389" s="17">
        <v>0.99164978904015233</v>
      </c>
      <c r="AQ1389" s="17">
        <v>35.524377912323054</v>
      </c>
      <c r="AR1389" s="17">
        <v>0.88376343963543091</v>
      </c>
      <c r="AS1389" s="17">
        <v>1.3284014182908461</v>
      </c>
      <c r="AT1389" s="17">
        <v>-1.0000000000000016</v>
      </c>
      <c r="AU1389" s="17">
        <v>-1.0000000000000016</v>
      </c>
      <c r="AV1389" s="17">
        <v>-1.0362957669088666</v>
      </c>
      <c r="AW1389" s="17">
        <v>59.855015242573216</v>
      </c>
      <c r="AX1389" s="17">
        <v>49.522398230029438</v>
      </c>
      <c r="AY1389" s="17">
        <v>6.0645603842216067E-2</v>
      </c>
      <c r="AZ1389" s="17">
        <v>-7.3724410376222815</v>
      </c>
      <c r="BA1389" s="22">
        <v>1409.9815986095998</v>
      </c>
      <c r="CU1389" t="e">
        <v>#N/A</v>
      </c>
      <c r="CV1389" t="e">
        <v>#N/A</v>
      </c>
    </row>
    <row r="1390" spans="1:100" x14ac:dyDescent="0.25">
      <c r="A1390">
        <v>3620</v>
      </c>
      <c r="B1390" t="s">
        <v>1775</v>
      </c>
      <c r="C1390" s="22">
        <v>3</v>
      </c>
      <c r="D1390" s="17">
        <v>5.0960099256546423</v>
      </c>
      <c r="E1390" s="17">
        <v>-0.13002935754503395</v>
      </c>
      <c r="F1390" s="17">
        <v>2.3939140985887901</v>
      </c>
      <c r="G1390" s="17">
        <v>2.364617476029049</v>
      </c>
      <c r="H1390" s="17">
        <v>0.28182378125992097</v>
      </c>
      <c r="I1390" s="17">
        <v>0</v>
      </c>
      <c r="J1390" s="17">
        <v>16.909426875595233</v>
      </c>
      <c r="K1390" s="17">
        <v>0.28182378125992097</v>
      </c>
      <c r="L1390" s="17">
        <v>-1.0000000000000009</v>
      </c>
      <c r="M1390" s="17">
        <v>-1.0000000000000009</v>
      </c>
      <c r="N1390" s="17">
        <v>5.6364756251984192</v>
      </c>
      <c r="O1390" s="17">
        <v>24.37005427727896</v>
      </c>
      <c r="P1390" s="17">
        <v>-6.6867089889459511E-2</v>
      </c>
      <c r="Q1390" s="17">
        <v>2.7088034277143929</v>
      </c>
      <c r="R1390" s="17">
        <v>0.78450326095168355</v>
      </c>
      <c r="S1390" s="17">
        <v>0.33333333333333354</v>
      </c>
      <c r="T1390" s="17">
        <v>0.33333333333333354</v>
      </c>
      <c r="U1390" s="17">
        <v>0.33934420534200088</v>
      </c>
      <c r="V1390" s="17">
        <v>0.40227796101445096</v>
      </c>
      <c r="W1390" s="17">
        <v>45.058602070527925</v>
      </c>
      <c r="X1390" s="17">
        <v>4.1558874728614557</v>
      </c>
      <c r="Y1390" s="17">
        <v>-1.0000000000000009</v>
      </c>
      <c r="Z1390" s="17">
        <v>-1.0000000000000009</v>
      </c>
      <c r="AA1390" s="17">
        <v>96.174082425224867</v>
      </c>
      <c r="AB1390" s="17">
        <v>0.27796986232619525</v>
      </c>
      <c r="AC1390" s="17">
        <v>0.35186231326281431</v>
      </c>
      <c r="AD1390" s="17">
        <v>0.37678736628589471</v>
      </c>
      <c r="AE1390" s="17">
        <v>50.33097709374519</v>
      </c>
      <c r="AF1390" s="17">
        <v>0.76470588235294112</v>
      </c>
      <c r="AG1390" s="17">
        <v>-1.0000000000000009</v>
      </c>
      <c r="AH1390" s="17">
        <v>-1.0000000000000009</v>
      </c>
      <c r="AI1390" s="17">
        <v>-2.4680005620031718E-2</v>
      </c>
      <c r="AJ1390" s="17">
        <v>0.40227796101445096</v>
      </c>
      <c r="AK1390" s="17">
        <v>0.30025977230784134</v>
      </c>
      <c r="AL1390" s="17">
        <v>-2.6682773924880863E-2</v>
      </c>
      <c r="AM1390" s="17">
        <v>0.23982856229434579</v>
      </c>
      <c r="AN1390" s="17">
        <v>0.17099415331589579</v>
      </c>
      <c r="AO1390" s="17">
        <v>7.4970129188978492</v>
      </c>
      <c r="AP1390" s="17">
        <v>4.1414399632729904</v>
      </c>
      <c r="AQ1390" s="17">
        <v>61.968028946123162</v>
      </c>
      <c r="AR1390" s="17">
        <v>1.4082888330231194</v>
      </c>
      <c r="AS1390" s="17">
        <v>4.4377112541213775</v>
      </c>
      <c r="AT1390" s="17">
        <v>-1.0000000000000009</v>
      </c>
      <c r="AU1390" s="17">
        <v>-1.0000000000000009</v>
      </c>
      <c r="AV1390" s="17">
        <v>3.149120736980735</v>
      </c>
      <c r="AW1390" s="17">
        <v>124.68557666577675</v>
      </c>
      <c r="AX1390" s="17">
        <v>164.41977265482129</v>
      </c>
      <c r="AY1390" s="17">
        <v>0.27563057631132371</v>
      </c>
      <c r="AZ1390" s="17">
        <v>12.012543518617155</v>
      </c>
      <c r="BA1390" s="22">
        <v>1569.6941849326686</v>
      </c>
      <c r="CU1390" t="e">
        <v>#N/A</v>
      </c>
      <c r="CV1390" t="e">
        <v>#N/A</v>
      </c>
    </row>
    <row r="1391" spans="1:100" x14ac:dyDescent="0.25">
      <c r="A1391">
        <v>3623</v>
      </c>
      <c r="B1391" t="s">
        <v>1776</v>
      </c>
      <c r="C1391" s="22">
        <v>3</v>
      </c>
      <c r="D1391" s="17">
        <v>4.6198323738091229</v>
      </c>
      <c r="E1391" s="17">
        <v>0.196560334643435</v>
      </c>
      <c r="F1391" s="17">
        <v>0.46744068281813411</v>
      </c>
      <c r="G1391" s="17">
        <v>0.53904413215809854</v>
      </c>
      <c r="H1391" s="17">
        <v>5.9223072660340492E-2</v>
      </c>
      <c r="I1391" s="17">
        <v>0</v>
      </c>
      <c r="J1391" s="17">
        <v>3.5533843596204306</v>
      </c>
      <c r="K1391" s="17">
        <v>5.9223072660340492E-2</v>
      </c>
      <c r="L1391" s="17">
        <v>-0.99999999999999967</v>
      </c>
      <c r="M1391" s="17">
        <v>-0.99999999999999967</v>
      </c>
      <c r="N1391" s="17">
        <v>1.1844614532068087</v>
      </c>
      <c r="O1391" s="17">
        <v>8.7122608655876519</v>
      </c>
      <c r="P1391" s="17">
        <v>7.9769344667925152E-2</v>
      </c>
      <c r="Q1391" s="17">
        <v>-3.940465105920111</v>
      </c>
      <c r="R1391" s="17">
        <v>-1.2615569614240916</v>
      </c>
      <c r="S1391" s="17">
        <v>0.33333333333333343</v>
      </c>
      <c r="T1391" s="17">
        <v>0.33333333333333343</v>
      </c>
      <c r="U1391" s="17">
        <v>0.35027595776266202</v>
      </c>
      <c r="V1391" s="17">
        <v>0.19485525354528871</v>
      </c>
      <c r="W1391" s="17">
        <v>46.102992212571102</v>
      </c>
      <c r="X1391" s="17">
        <v>3.177678946328709</v>
      </c>
      <c r="Y1391" s="17">
        <v>-0.99999999999999967</v>
      </c>
      <c r="Z1391" s="17">
        <v>-0.99999999999999967</v>
      </c>
      <c r="AA1391" s="17">
        <v>89.180937667265923</v>
      </c>
      <c r="AB1391" s="17">
        <v>0.27940134447604437</v>
      </c>
      <c r="AC1391" s="17">
        <v>0.38647809892788482</v>
      </c>
      <c r="AD1391" s="17">
        <v>0.22091060491845022</v>
      </c>
      <c r="AE1391" s="17">
        <v>44.339502416118947</v>
      </c>
      <c r="AF1391" s="17">
        <v>0.83333333333333337</v>
      </c>
      <c r="AG1391" s="17">
        <v>-0.99999999999999967</v>
      </c>
      <c r="AH1391" s="17">
        <v>-0.99999999999999967</v>
      </c>
      <c r="AI1391" s="17">
        <v>-6.7565506727974567E-3</v>
      </c>
      <c r="AJ1391" s="17">
        <v>0.19485525354528871</v>
      </c>
      <c r="AK1391" s="17">
        <v>0.1175189532969915</v>
      </c>
      <c r="AL1391" s="17">
        <v>-9.0594033750940189E-3</v>
      </c>
      <c r="AM1391" s="17">
        <v>-1.629465923382277E-4</v>
      </c>
      <c r="AN1391" s="17">
        <v>4.903131928311924E-2</v>
      </c>
      <c r="AO1391" s="17">
        <v>0.58352110167650073</v>
      </c>
      <c r="AP1391" s="17">
        <v>1.1804859652025106</v>
      </c>
      <c r="AQ1391" s="17">
        <v>49.65637657219149</v>
      </c>
      <c r="AR1391" s="17">
        <v>1.2117978779746175</v>
      </c>
      <c r="AS1391" s="17">
        <v>3.2369020189890483</v>
      </c>
      <c r="AT1391" s="17">
        <v>-0.99999999999999967</v>
      </c>
      <c r="AU1391" s="17">
        <v>-0.99999999999999967</v>
      </c>
      <c r="AV1391" s="17">
        <v>-0.72251282926599603</v>
      </c>
      <c r="AW1391" s="17">
        <v>99.073684498056096</v>
      </c>
      <c r="AX1391" s="17">
        <v>118.42407883912909</v>
      </c>
      <c r="AY1391" s="17">
        <v>-5.1547388281447157E-2</v>
      </c>
      <c r="AZ1391" s="17">
        <v>-8.3735007547510705</v>
      </c>
      <c r="BA1391" s="22">
        <v>1525.6688190831903</v>
      </c>
      <c r="CU1391" t="e">
        <v>#N/A</v>
      </c>
      <c r="CV1391" t="e">
        <v>#N/A</v>
      </c>
    </row>
    <row r="1392" spans="1:100" x14ac:dyDescent="0.25">
      <c r="A1392">
        <v>3624</v>
      </c>
      <c r="B1392" t="s">
        <v>1777</v>
      </c>
      <c r="C1392" s="22">
        <v>3</v>
      </c>
      <c r="D1392" s="17">
        <v>5.2990695056713637</v>
      </c>
      <c r="E1392" s="17">
        <v>0.40942907744559737</v>
      </c>
      <c r="F1392" s="17">
        <v>-0.33565346859631023</v>
      </c>
      <c r="G1392" s="17">
        <v>-0.26441565608196926</v>
      </c>
      <c r="H1392" s="17">
        <v>0.66320513713392915</v>
      </c>
      <c r="I1392" s="17">
        <v>7.0778524293965217E-3</v>
      </c>
      <c r="J1392" s="17">
        <v>40.216979373799532</v>
      </c>
      <c r="K1392" s="17">
        <v>0.67028298956332566</v>
      </c>
      <c r="L1392" s="17">
        <v>-0.99999999999999967</v>
      </c>
      <c r="M1392" s="17">
        <v>-0.99999999999999967</v>
      </c>
      <c r="N1392" s="17">
        <v>13.405659791266517</v>
      </c>
      <c r="O1392" s="17">
        <v>45.251633223388936</v>
      </c>
      <c r="P1392" s="17">
        <v>-0.53841745606195968</v>
      </c>
      <c r="Q1392" s="17">
        <v>-2.5497444109506513</v>
      </c>
      <c r="R1392" s="17">
        <v>-0.84438180343558056</v>
      </c>
      <c r="S1392" s="17">
        <v>0.33333333333333326</v>
      </c>
      <c r="T1392" s="17">
        <v>0.36421881993869598</v>
      </c>
      <c r="U1392" s="17">
        <v>0.5111685195792488</v>
      </c>
      <c r="V1392" s="17">
        <v>-1.7221530304421705E-2</v>
      </c>
      <c r="W1392" s="17">
        <v>20.8486461193412</v>
      </c>
      <c r="X1392" s="17">
        <v>1.9994995468045307</v>
      </c>
      <c r="Y1392" s="17">
        <v>-0.99999999999999967</v>
      </c>
      <c r="Z1392" s="17">
        <v>-0.99999999999999967</v>
      </c>
      <c r="AA1392" s="17">
        <v>47.358460679441421</v>
      </c>
      <c r="AB1392" s="17">
        <v>7.3571130951017083E-2</v>
      </c>
      <c r="AC1392" s="17">
        <v>6.1362842848835523E-2</v>
      </c>
      <c r="AD1392" s="17">
        <v>0.41214995347086336</v>
      </c>
      <c r="AE1392" s="17">
        <v>27.354196363535785</v>
      </c>
      <c r="AF1392" s="17">
        <v>0.76470588235294112</v>
      </c>
      <c r="AG1392" s="17">
        <v>-0.99999999999999967</v>
      </c>
      <c r="AH1392" s="17">
        <v>-0.99999999999999967</v>
      </c>
      <c r="AI1392" s="17">
        <v>0</v>
      </c>
      <c r="AJ1392" s="17">
        <v>-1.7221530304421705E-2</v>
      </c>
      <c r="AK1392" s="17">
        <v>-0.3215409720795453</v>
      </c>
      <c r="AL1392" s="17">
        <v>0.26160435328620313</v>
      </c>
      <c r="AM1392" s="17">
        <v>0.22017354940366654</v>
      </c>
      <c r="AN1392" s="17">
        <v>-1.1333175046029023E-2</v>
      </c>
      <c r="AO1392" s="17">
        <v>3.8966338746939377</v>
      </c>
      <c r="AP1392" s="17">
        <v>1.0246923902802898</v>
      </c>
      <c r="AQ1392" s="17">
        <v>61.065625493140772</v>
      </c>
      <c r="AR1392" s="17">
        <v>1.1914991425468555</v>
      </c>
      <c r="AS1392" s="17">
        <v>2.6697825363678556</v>
      </c>
      <c r="AT1392" s="17">
        <v>-0.99999999999999967</v>
      </c>
      <c r="AU1392" s="17">
        <v>-0.99999999999999967</v>
      </c>
      <c r="AV1392" s="17">
        <v>-1.1087974595175498</v>
      </c>
      <c r="AW1392" s="17">
        <v>93.63478629311065</v>
      </c>
      <c r="AX1392" s="17">
        <v>91.912633262668422</v>
      </c>
      <c r="AY1392" s="17">
        <v>0.14351839370950475</v>
      </c>
      <c r="AZ1392" s="17">
        <v>14.836116715586776</v>
      </c>
      <c r="BA1392" s="22">
        <v>1564.3215306712552</v>
      </c>
      <c r="CU1392" t="e">
        <v>#N/A</v>
      </c>
      <c r="CV1392" t="e">
        <v>#N/A</v>
      </c>
    </row>
    <row r="1393" spans="1:100" x14ac:dyDescent="0.25">
      <c r="A1393">
        <v>3627</v>
      </c>
      <c r="B1393" t="s">
        <v>1778</v>
      </c>
      <c r="C1393" s="22">
        <v>3</v>
      </c>
      <c r="D1393" s="17">
        <v>5.957559591059316</v>
      </c>
      <c r="E1393" s="17">
        <v>0.2086791161411736</v>
      </c>
      <c r="F1393" s="17">
        <v>0.3486574892149622</v>
      </c>
      <c r="G1393" s="17">
        <v>0.4125818253009893</v>
      </c>
      <c r="H1393" s="17">
        <v>0.29414441568125038</v>
      </c>
      <c r="I1393" s="17">
        <v>0</v>
      </c>
      <c r="J1393" s="17">
        <v>17.648664940875026</v>
      </c>
      <c r="K1393" s="17">
        <v>0.29414441568125038</v>
      </c>
      <c r="L1393" s="17">
        <v>-0.999999999999998</v>
      </c>
      <c r="M1393" s="17">
        <v>-0.999999999999998</v>
      </c>
      <c r="N1393" s="17">
        <v>5.882888313625009</v>
      </c>
      <c r="O1393" s="17">
        <v>24.018806357235327</v>
      </c>
      <c r="P1393" s="17">
        <v>0.32186203211214898</v>
      </c>
      <c r="Q1393" s="17">
        <v>-2.6561790081250187</v>
      </c>
      <c r="R1393" s="17">
        <v>-0.79551198013872626</v>
      </c>
      <c r="S1393" s="17">
        <v>0.33333333333333282</v>
      </c>
      <c r="T1393" s="17">
        <v>0.35134569353023171</v>
      </c>
      <c r="U1393" s="17">
        <v>-1.4730329786215362E-2</v>
      </c>
      <c r="V1393" s="17">
        <v>9.5036822654531294E-3</v>
      </c>
      <c r="W1393" s="17">
        <v>15.412318546462085</v>
      </c>
      <c r="X1393" s="17">
        <v>0.40545629616978457</v>
      </c>
      <c r="Y1393" s="17">
        <v>-0.999999999999998</v>
      </c>
      <c r="Z1393" s="17">
        <v>-0.999999999999998</v>
      </c>
      <c r="AA1393" s="17">
        <v>16.728582032255719</v>
      </c>
      <c r="AB1393" s="17">
        <v>0.1766680293469137</v>
      </c>
      <c r="AC1393" s="17">
        <v>-0.1385965975050775</v>
      </c>
      <c r="AD1393" s="17">
        <v>4.1640774768111361E-3</v>
      </c>
      <c r="AE1393" s="17">
        <v>2.1117754659323658</v>
      </c>
      <c r="AF1393" s="17">
        <v>0.375</v>
      </c>
      <c r="AG1393" s="17">
        <v>-0.999999999999998</v>
      </c>
      <c r="AH1393" s="17">
        <v>-0.999999999999998</v>
      </c>
      <c r="AI1393" s="17">
        <v>0</v>
      </c>
      <c r="AJ1393" s="17">
        <v>9.5036822654531294E-3</v>
      </c>
      <c r="AK1393" s="17">
        <v>-4.3739954971179652E-3</v>
      </c>
      <c r="AL1393" s="17">
        <v>0.19423475241489382</v>
      </c>
      <c r="AM1393" s="17">
        <v>-0.36591023719109617</v>
      </c>
      <c r="AN1393" s="17">
        <v>-6.8184926112933905E-2</v>
      </c>
      <c r="AO1393" s="17">
        <v>-9.1696259072629953</v>
      </c>
      <c r="AP1393" s="17">
        <v>-0.73344939074887883</v>
      </c>
      <c r="AQ1393" s="17">
        <v>33.060983487337126</v>
      </c>
      <c r="AR1393" s="17">
        <v>0.67945237934280234</v>
      </c>
      <c r="AS1393" s="17">
        <v>0.69960071185103501</v>
      </c>
      <c r="AT1393" s="17">
        <v>-0.999999999999998</v>
      </c>
      <c r="AU1393" s="17">
        <v>-0.999999999999998</v>
      </c>
      <c r="AV1393" s="17">
        <v>-0.38293015483773668</v>
      </c>
      <c r="AW1393" s="17">
        <v>40.013938998742169</v>
      </c>
      <c r="AX1393" s="17">
        <v>40.96430722528747</v>
      </c>
      <c r="AY1393" s="17">
        <v>0.30140394850946156</v>
      </c>
      <c r="AZ1393" s="17">
        <v>-0.32728773728809962</v>
      </c>
      <c r="BA1393" s="22">
        <v>1421.2730311007356</v>
      </c>
      <c r="CU1393" t="e">
        <v>#N/A</v>
      </c>
      <c r="CV1393" t="e">
        <v>#N/A</v>
      </c>
    </row>
    <row r="1394" spans="1:100" x14ac:dyDescent="0.25">
      <c r="A1394">
        <v>3630</v>
      </c>
      <c r="B1394" t="s">
        <v>1779</v>
      </c>
      <c r="C1394" s="22">
        <v>3</v>
      </c>
      <c r="D1394" s="17">
        <v>3.6627708130102694</v>
      </c>
      <c r="E1394" s="17">
        <v>-2.5981315066058878E-2</v>
      </c>
      <c r="F1394" s="17">
        <v>-4.2373041834005191E-2</v>
      </c>
      <c r="G1394" s="17">
        <v>-4.2373041834005191E-2</v>
      </c>
      <c r="H1394" s="17">
        <v>-0.30970803227018956</v>
      </c>
      <c r="I1394" s="17">
        <v>0</v>
      </c>
      <c r="J1394" s="17">
        <v>-18.582481936211366</v>
      </c>
      <c r="K1394" s="17">
        <v>-0.30970803227018956</v>
      </c>
      <c r="L1394" s="17">
        <v>-1.0000000000000007</v>
      </c>
      <c r="M1394" s="17">
        <v>-1.0000000000000007</v>
      </c>
      <c r="N1394" s="17">
        <v>-6.1941606454037892</v>
      </c>
      <c r="O1394" s="17">
        <v>-14.962084165035101</v>
      </c>
      <c r="P1394" s="17">
        <v>0.29351365401803009</v>
      </c>
      <c r="Q1394" s="17">
        <v>0.39369333692395503</v>
      </c>
      <c r="R1394" s="17">
        <v>0.17218203909499138</v>
      </c>
      <c r="S1394" s="17">
        <v>0.33333333333333365</v>
      </c>
      <c r="T1394" s="17">
        <v>0.3437070589500722</v>
      </c>
      <c r="U1394" s="17">
        <v>0.3916316338847185</v>
      </c>
      <c r="V1394" s="17">
        <v>9.5493888821290521E-2</v>
      </c>
      <c r="W1394" s="17">
        <v>58.954957890384158</v>
      </c>
      <c r="X1394" s="17">
        <v>3.1310353268793976</v>
      </c>
      <c r="Y1394" s="17">
        <v>-1.0000000000000007</v>
      </c>
      <c r="Z1394" s="17">
        <v>-1.0000000000000007</v>
      </c>
      <c r="AA1394" s="17">
        <v>87.639759859487071</v>
      </c>
      <c r="AB1394" s="17">
        <v>0.37994734116653228</v>
      </c>
      <c r="AC1394" s="17">
        <v>0.2492775873665623</v>
      </c>
      <c r="AD1394" s="17">
        <v>-5.8972529932935031E-2</v>
      </c>
      <c r="AE1394" s="17">
        <v>28.512619930007965</v>
      </c>
      <c r="AF1394" s="17">
        <v>0.76923076923076927</v>
      </c>
      <c r="AG1394" s="17">
        <v>-1.0000000000000007</v>
      </c>
      <c r="AH1394" s="17">
        <v>-1.0000000000000007</v>
      </c>
      <c r="AI1394" s="17">
        <v>-3.5461391577855401E-3</v>
      </c>
      <c r="AJ1394" s="17">
        <v>9.5493888821290521E-2</v>
      </c>
      <c r="AK1394" s="17">
        <v>-0.22723711428546001</v>
      </c>
      <c r="AL1394" s="17">
        <v>1.6494851475618522E-2</v>
      </c>
      <c r="AM1394" s="17">
        <v>-0.17380937257222148</v>
      </c>
      <c r="AN1394" s="17">
        <v>-1.56511276551543E-2</v>
      </c>
      <c r="AO1394" s="17">
        <v>-5.4814198857328371</v>
      </c>
      <c r="AP1394" s="17">
        <v>-0.30880393400076511</v>
      </c>
      <c r="AQ1394" s="17">
        <v>40.372475954172764</v>
      </c>
      <c r="AR1394" s="17">
        <v>1.1641659149894139</v>
      </c>
      <c r="AS1394" s="17">
        <v>2.8213272946092061</v>
      </c>
      <c r="AT1394" s="17">
        <v>-1.0000000000000007</v>
      </c>
      <c r="AU1394" s="17">
        <v>-1.0000000000000007</v>
      </c>
      <c r="AV1394" s="17">
        <v>0.12980899726098599</v>
      </c>
      <c r="AW1394" s="17">
        <v>72.368871760451242</v>
      </c>
      <c r="AX1394" s="17">
        <v>81.847337859424584</v>
      </c>
      <c r="AY1394" s="17">
        <v>0.26014085291575556</v>
      </c>
      <c r="AZ1394" s="17">
        <v>12.771694241162905</v>
      </c>
      <c r="BA1394" s="22">
        <v>1512.4006008872589</v>
      </c>
      <c r="CU1394" t="e">
        <v>#N/A</v>
      </c>
      <c r="CV1394" t="e">
        <v>#N/A</v>
      </c>
    </row>
    <row r="1395" spans="1:100" x14ac:dyDescent="0.25">
      <c r="A1395">
        <v>3632</v>
      </c>
      <c r="B1395" t="s">
        <v>1780</v>
      </c>
      <c r="C1395" s="22">
        <v>3</v>
      </c>
      <c r="D1395" s="17">
        <v>4.2413515949585072</v>
      </c>
      <c r="E1395" s="17">
        <v>-0.12243145047205965</v>
      </c>
      <c r="F1395" s="17">
        <v>1.8741358624838911</v>
      </c>
      <c r="G1395" s="17">
        <v>1.8502084767332456</v>
      </c>
      <c r="H1395" s="17">
        <v>0.10580377531882625</v>
      </c>
      <c r="I1395" s="17">
        <v>0</v>
      </c>
      <c r="J1395" s="17">
        <v>6.3482265191295779</v>
      </c>
      <c r="K1395" s="17">
        <v>0.10580377531882625</v>
      </c>
      <c r="L1395" s="17">
        <v>-0.99999999999999967</v>
      </c>
      <c r="M1395" s="17">
        <v>-0.99999999999999967</v>
      </c>
      <c r="N1395" s="17">
        <v>2.1160755063765246</v>
      </c>
      <c r="O1395" s="17">
        <v>12.439786590821326</v>
      </c>
      <c r="P1395" s="17">
        <v>5.6361382612560522</v>
      </c>
      <c r="Q1395" s="17">
        <v>-1.1555862396130896</v>
      </c>
      <c r="R1395" s="17">
        <v>0.17931372175616433</v>
      </c>
      <c r="S1395" s="17">
        <v>0.33004414377401131</v>
      </c>
      <c r="T1395" s="17">
        <v>0.30600479261681551</v>
      </c>
      <c r="U1395" s="17">
        <v>-2.9028723880894676E-4</v>
      </c>
      <c r="V1395" s="17">
        <v>3.8658749912138871E-3</v>
      </c>
      <c r="W1395" s="17">
        <v>21.352829952976197</v>
      </c>
      <c r="X1395" s="17">
        <v>0.52495072134752918</v>
      </c>
      <c r="Y1395" s="17">
        <v>-0.99999999999999967</v>
      </c>
      <c r="Z1395" s="17">
        <v>-0.99999999999999967</v>
      </c>
      <c r="AA1395" s="17">
        <v>48.524323774850274</v>
      </c>
      <c r="AB1395" s="17">
        <v>0.40277807098709051</v>
      </c>
      <c r="AC1395" s="17">
        <v>0.14849592127704778</v>
      </c>
      <c r="AD1395" s="17">
        <v>-1.1430390261780152E-2</v>
      </c>
      <c r="AE1395" s="17">
        <v>26.992180100117899</v>
      </c>
      <c r="AF1395" s="17">
        <v>0.41666666666666669</v>
      </c>
      <c r="AG1395" s="17">
        <v>-0.99999999999999967</v>
      </c>
      <c r="AH1395" s="17">
        <v>-0.99999999999999967</v>
      </c>
      <c r="AI1395" s="17">
        <v>3.0235979368813306E-3</v>
      </c>
      <c r="AJ1395" s="17">
        <v>3.8658749912138871E-3</v>
      </c>
      <c r="AK1395" s="17">
        <v>-4.6239645180476109E-2</v>
      </c>
      <c r="AL1395" s="17">
        <v>-2.3836174210968668E-2</v>
      </c>
      <c r="AM1395" s="17">
        <v>0.51882776730393132</v>
      </c>
      <c r="AN1395" s="17">
        <v>6.8133699879437834E-2</v>
      </c>
      <c r="AO1395" s="17">
        <v>12.739495956695903</v>
      </c>
      <c r="AP1395" s="17">
        <v>1.584161625931102</v>
      </c>
      <c r="AQ1395" s="17">
        <v>27.701056472105776</v>
      </c>
      <c r="AR1395" s="17">
        <v>0.63962452414323179</v>
      </c>
      <c r="AS1395" s="17">
        <v>0.63075449666635541</v>
      </c>
      <c r="AT1395" s="17">
        <v>-0.99999999999999967</v>
      </c>
      <c r="AU1395" s="17">
        <v>-0.99999999999999967</v>
      </c>
      <c r="AV1395" s="17">
        <v>2.0295221984894098</v>
      </c>
      <c r="AW1395" s="17">
        <v>62.548271991602682</v>
      </c>
      <c r="AX1395" s="17">
        <v>62.995331449461695</v>
      </c>
      <c r="AY1395" s="17">
        <v>-2.9437691908984501E-2</v>
      </c>
      <c r="AZ1395" s="17">
        <v>-30.805429329329822</v>
      </c>
      <c r="BA1395" s="22">
        <v>1329.5579158817213</v>
      </c>
      <c r="CU1395" t="e">
        <v>#N/A</v>
      </c>
      <c r="CV1395" t="e">
        <v>#N/A</v>
      </c>
    </row>
    <row r="1396" spans="1:100" x14ac:dyDescent="0.25">
      <c r="A1396">
        <v>3633</v>
      </c>
      <c r="B1396" t="s">
        <v>1781</v>
      </c>
      <c r="C1396" s="22">
        <v>3</v>
      </c>
      <c r="D1396" s="17">
        <v>5.5884397818778355</v>
      </c>
      <c r="E1396" s="17">
        <v>0</v>
      </c>
      <c r="F1396" s="17">
        <v>-0.82999086221901108</v>
      </c>
      <c r="G1396" s="17">
        <v>-0.82999086221901108</v>
      </c>
      <c r="H1396" s="17">
        <v>9.5109867030233608E-2</v>
      </c>
      <c r="I1396" s="17">
        <v>0</v>
      </c>
      <c r="J1396" s="17">
        <v>5.7065920218140169</v>
      </c>
      <c r="K1396" s="17">
        <v>9.5109867030233608E-2</v>
      </c>
      <c r="L1396" s="17">
        <v>-1.0000000000000013</v>
      </c>
      <c r="M1396" s="17">
        <v>-1.0000000000000013</v>
      </c>
      <c r="N1396" s="17">
        <v>1.9021973406046737</v>
      </c>
      <c r="O1396" s="17">
        <v>10.465040941472841</v>
      </c>
      <c r="P1396" s="17">
        <v>1.1899142977395414</v>
      </c>
      <c r="Q1396" s="17">
        <v>-1.4273895276557809</v>
      </c>
      <c r="R1396" s="17">
        <v>-0.3997517855137398</v>
      </c>
      <c r="S1396" s="17">
        <v>0.32956598005254484</v>
      </c>
      <c r="T1396" s="17">
        <v>0.33218155866820037</v>
      </c>
      <c r="U1396" s="17">
        <v>0.20427804207075903</v>
      </c>
      <c r="V1396" s="17">
        <v>0.15931398790724258</v>
      </c>
      <c r="W1396" s="17">
        <v>37.209188066740495</v>
      </c>
      <c r="X1396" s="17">
        <v>2.3384819927518694</v>
      </c>
      <c r="Y1396" s="17">
        <v>-1.0000000000000013</v>
      </c>
      <c r="Z1396" s="17">
        <v>-1.0000000000000013</v>
      </c>
      <c r="AA1396" s="17">
        <v>67.780319807636474</v>
      </c>
      <c r="AB1396" s="17">
        <v>0.51860333746807719</v>
      </c>
      <c r="AC1396" s="17">
        <v>0.16082396580420261</v>
      </c>
      <c r="AD1396" s="17">
        <v>-6.0009632744085162E-2</v>
      </c>
      <c r="AE1396" s="17">
        <v>30.970883526409743</v>
      </c>
      <c r="AF1396" s="17">
        <v>0.8</v>
      </c>
      <c r="AG1396" s="17">
        <v>-1.0000000000000013</v>
      </c>
      <c r="AH1396" s="17">
        <v>-1.0000000000000013</v>
      </c>
      <c r="AI1396" s="17">
        <v>0</v>
      </c>
      <c r="AJ1396" s="17">
        <v>0.15931398790724258</v>
      </c>
      <c r="AK1396" s="17">
        <v>0.43852766349958433</v>
      </c>
      <c r="AL1396" s="17">
        <v>-0.22585307312204395</v>
      </c>
      <c r="AM1396" s="17">
        <v>0.31354847633586269</v>
      </c>
      <c r="AN1396" s="17">
        <v>-0.13121773173736154</v>
      </c>
      <c r="AO1396" s="17">
        <v>10.031350225894492</v>
      </c>
      <c r="AP1396" s="17">
        <v>-4.4097086590442585</v>
      </c>
      <c r="AQ1396" s="17">
        <v>42.915780088554527</v>
      </c>
      <c r="AR1396" s="17">
        <v>1.0253395686987461</v>
      </c>
      <c r="AS1396" s="17">
        <v>2.4335918597821022</v>
      </c>
      <c r="AT1396" s="17">
        <v>-1.0000000000000013</v>
      </c>
      <c r="AU1396" s="17">
        <v>-1.0000000000000013</v>
      </c>
      <c r="AV1396" s="17">
        <v>-1.2297426477327507</v>
      </c>
      <c r="AW1396" s="17">
        <v>73.835652090065111</v>
      </c>
      <c r="AX1396" s="17">
        <v>89.767050880789355</v>
      </c>
      <c r="AY1396" s="17">
        <v>0.32896530643115529</v>
      </c>
      <c r="AZ1396" s="17">
        <v>7.6559352029883954</v>
      </c>
      <c r="BA1396" s="22">
        <v>1389.8685713106049</v>
      </c>
      <c r="CU1396" t="e">
        <v>#N/A</v>
      </c>
      <c r="CV1396" t="e">
        <v>#N/A</v>
      </c>
    </row>
    <row r="1397" spans="1:100" x14ac:dyDescent="0.25">
      <c r="A1397">
        <v>3634</v>
      </c>
      <c r="B1397" t="s">
        <v>1782</v>
      </c>
      <c r="C1397" s="22">
        <v>3</v>
      </c>
      <c r="D1397" s="17">
        <v>2.7139777136112806</v>
      </c>
      <c r="E1397" s="17">
        <v>-0.10744899372672584</v>
      </c>
      <c r="F1397" s="17">
        <v>-0.94667460129645731</v>
      </c>
      <c r="G1397" s="17">
        <v>-0.97426898605465961</v>
      </c>
      <c r="H1397" s="17">
        <v>8.5106199122027951E-2</v>
      </c>
      <c r="I1397" s="17">
        <v>0</v>
      </c>
      <c r="J1397" s="17">
        <v>5.1063719473216747</v>
      </c>
      <c r="K1397" s="17">
        <v>8.5106199122027951E-2</v>
      </c>
      <c r="L1397" s="17">
        <v>-1.0000000000000002</v>
      </c>
      <c r="M1397" s="17">
        <v>-1.0000000000000002</v>
      </c>
      <c r="N1397" s="17">
        <v>1.7021239824405581</v>
      </c>
      <c r="O1397" s="17">
        <v>6.846080674878297</v>
      </c>
      <c r="P1397" s="17">
        <v>-8.037927165791349E-2</v>
      </c>
      <c r="Q1397" s="17">
        <v>1.5340710707570708</v>
      </c>
      <c r="R1397" s="17">
        <v>0.57653409943510359</v>
      </c>
      <c r="S1397" s="17">
        <v>0.33333333333333298</v>
      </c>
      <c r="T1397" s="17">
        <v>0.33333333333333298</v>
      </c>
      <c r="U1397" s="17">
        <v>0.10849683410848722</v>
      </c>
      <c r="V1397" s="17">
        <v>3.1557129275512574E-2</v>
      </c>
      <c r="W1397" s="17">
        <v>28.864577237145536</v>
      </c>
      <c r="X1397" s="17">
        <v>1.2048905796316631</v>
      </c>
      <c r="Y1397" s="17">
        <v>-1.0000000000000002</v>
      </c>
      <c r="Z1397" s="17">
        <v>-1.0000000000000002</v>
      </c>
      <c r="AA1397" s="17">
        <v>60.910551005112083</v>
      </c>
      <c r="AB1397" s="17">
        <v>0.11693923405642893</v>
      </c>
      <c r="AC1397" s="17">
        <v>0.20752857543468176</v>
      </c>
      <c r="AD1397" s="17">
        <v>0.30492098387951805</v>
      </c>
      <c r="AE1397" s="17">
        <v>31.469439668531443</v>
      </c>
      <c r="AF1397" s="17">
        <v>0.5</v>
      </c>
      <c r="AG1397" s="17">
        <v>-1.0000000000000002</v>
      </c>
      <c r="AH1397" s="17">
        <v>-1.0000000000000002</v>
      </c>
      <c r="AI1397" s="17">
        <v>-3.1070300709534248E-3</v>
      </c>
      <c r="AJ1397" s="17">
        <v>3.1557129275512574E-2</v>
      </c>
      <c r="AK1397" s="17">
        <v>-9.9345666443576244E-2</v>
      </c>
      <c r="AL1397" s="17">
        <v>0.25945034665305305</v>
      </c>
      <c r="AM1397" s="17">
        <v>-1.8210062196407122E-2</v>
      </c>
      <c r="AN1397" s="17">
        <v>0.15679144340967727</v>
      </c>
      <c r="AO1397" s="17">
        <v>-0.95197988712805903</v>
      </c>
      <c r="AP1397" s="17">
        <v>5.2170378185071957</v>
      </c>
      <c r="AQ1397" s="17">
        <v>33.970949184467187</v>
      </c>
      <c r="AR1397" s="17">
        <v>0.80672063005066652</v>
      </c>
      <c r="AS1397" s="17">
        <v>1.2899967787536912</v>
      </c>
      <c r="AT1397" s="17">
        <v>-1.0000000000000002</v>
      </c>
      <c r="AU1397" s="17">
        <v>-1.0000000000000002</v>
      </c>
      <c r="AV1397" s="17">
        <v>-0.39773488661955636</v>
      </c>
      <c r="AW1397" s="17">
        <v>72.973669498497529</v>
      </c>
      <c r="AX1397" s="17">
        <v>76.067241824629733</v>
      </c>
      <c r="AY1397" s="17">
        <v>0.18984587669350864</v>
      </c>
      <c r="AZ1397" s="17">
        <v>1.0173373040745743</v>
      </c>
      <c r="BA1397" s="22">
        <v>1415.2404153403818</v>
      </c>
      <c r="CU1397" t="e">
        <v>#N/A</v>
      </c>
      <c r="CV1397" t="e">
        <v>#N/A</v>
      </c>
    </row>
    <row r="1398" spans="1:100" x14ac:dyDescent="0.25">
      <c r="A1398">
        <v>3635</v>
      </c>
      <c r="B1398" t="s">
        <v>1783</v>
      </c>
      <c r="C1398" s="22">
        <v>3</v>
      </c>
      <c r="D1398" s="17">
        <v>5.5131358531143828</v>
      </c>
      <c r="E1398" s="17">
        <v>-9.1490256788084465E-2</v>
      </c>
      <c r="F1398" s="17">
        <v>-0.24644652439051007</v>
      </c>
      <c r="G1398" s="17">
        <v>-0.27169670920707023</v>
      </c>
      <c r="H1398" s="17">
        <v>0.17847350556959005</v>
      </c>
      <c r="I1398" s="17">
        <v>0</v>
      </c>
      <c r="J1398" s="17">
        <v>10.708410334175396</v>
      </c>
      <c r="K1398" s="17">
        <v>0.17847350556959005</v>
      </c>
      <c r="L1398" s="17">
        <v>-0.99999999999999911</v>
      </c>
      <c r="M1398" s="17">
        <v>-0.99999999999999911</v>
      </c>
      <c r="N1398" s="17">
        <v>3.5694701113917988</v>
      </c>
      <c r="O1398" s="17">
        <v>15.94984947808271</v>
      </c>
      <c r="P1398" s="17">
        <v>1.73628305682373E-2</v>
      </c>
      <c r="Q1398" s="17">
        <v>0.37376717370438012</v>
      </c>
      <c r="R1398" s="17">
        <v>4.0305209614141427E-2</v>
      </c>
      <c r="S1398" s="17">
        <v>0.33333333333333282</v>
      </c>
      <c r="T1398" s="17">
        <v>0.34741785060133146</v>
      </c>
      <c r="U1398" s="17">
        <v>0.35438000382028512</v>
      </c>
      <c r="V1398" s="17">
        <v>0.36387538888439785</v>
      </c>
      <c r="W1398" s="17">
        <v>48.821322842790295</v>
      </c>
      <c r="X1398" s="17">
        <v>4.1171345442206038</v>
      </c>
      <c r="Y1398" s="17">
        <v>-0.99999999999999911</v>
      </c>
      <c r="Z1398" s="17">
        <v>-0.99999999999999911</v>
      </c>
      <c r="AA1398" s="17">
        <v>116.00874758039147</v>
      </c>
      <c r="AB1398" s="17">
        <v>0.22278697033366157</v>
      </c>
      <c r="AC1398" s="17">
        <v>0.64715765706130124</v>
      </c>
      <c r="AD1398" s="17">
        <v>0.47299776316477693</v>
      </c>
      <c r="AE1398" s="17">
        <v>67.147119527987016</v>
      </c>
      <c r="AF1398" s="17">
        <v>0.9375</v>
      </c>
      <c r="AG1398" s="17">
        <v>-0.99999999999999911</v>
      </c>
      <c r="AH1398" s="17">
        <v>-0.99999999999999911</v>
      </c>
      <c r="AI1398" s="17">
        <v>0</v>
      </c>
      <c r="AJ1398" s="17">
        <v>0.36387538888439785</v>
      </c>
      <c r="AK1398" s="17">
        <v>9.4458191831736746E-2</v>
      </c>
      <c r="AL1398" s="17">
        <v>0.12642742176611801</v>
      </c>
      <c r="AM1398" s="17">
        <v>-0.14114223365165784</v>
      </c>
      <c r="AN1398" s="17">
        <v>0.19629705656453869</v>
      </c>
      <c r="AO1398" s="17">
        <v>-3.0562648821327634</v>
      </c>
      <c r="AP1398" s="17">
        <v>5.5395635229440581</v>
      </c>
      <c r="AQ1398" s="17">
        <v>59.529733176965735</v>
      </c>
      <c r="AR1398" s="17">
        <v>1.3990065766393474</v>
      </c>
      <c r="AS1398" s="17">
        <v>4.2956080497901921</v>
      </c>
      <c r="AT1398" s="17">
        <v>-0.99999999999999911</v>
      </c>
      <c r="AU1398" s="17">
        <v>-0.99999999999999911</v>
      </c>
      <c r="AV1398" s="17">
        <v>-0.2313914995929286</v>
      </c>
      <c r="AW1398" s="17">
        <v>137.49816058141835</v>
      </c>
      <c r="AX1398" s="17">
        <v>173.88569946985803</v>
      </c>
      <c r="AY1398" s="17">
        <v>0.3882574676466285</v>
      </c>
      <c r="AZ1398" s="17">
        <v>63.090215808551619</v>
      </c>
      <c r="BA1398" s="22">
        <v>1595.3364855282618</v>
      </c>
      <c r="CU1398" t="e">
        <v>#N/A</v>
      </c>
      <c r="CV1398" t="e">
        <v>#N/A</v>
      </c>
    </row>
    <row r="1399" spans="1:100" x14ac:dyDescent="0.25">
      <c r="A1399">
        <v>3636</v>
      </c>
      <c r="B1399" t="s">
        <v>1784</v>
      </c>
      <c r="C1399" s="22">
        <v>3</v>
      </c>
      <c r="D1399" s="17">
        <v>3.8771083010438856</v>
      </c>
      <c r="E1399" s="17">
        <v>0</v>
      </c>
      <c r="F1399" s="17">
        <v>0.4599034343033836</v>
      </c>
      <c r="G1399" s="17">
        <v>0.4599034343033836</v>
      </c>
      <c r="H1399" s="17">
        <v>0.38749432863715955</v>
      </c>
      <c r="I1399" s="17">
        <v>0</v>
      </c>
      <c r="J1399" s="17">
        <v>23.249659718229577</v>
      </c>
      <c r="K1399" s="17">
        <v>0.38749432863715955</v>
      </c>
      <c r="L1399" s="17">
        <v>-1</v>
      </c>
      <c r="M1399" s="17">
        <v>-1</v>
      </c>
      <c r="N1399" s="17">
        <v>7.7498865727431934</v>
      </c>
      <c r="O1399" s="17">
        <v>27.586671453576855</v>
      </c>
      <c r="P1399" s="17">
        <v>-7.5084920967676605E-2</v>
      </c>
      <c r="Q1399" s="17">
        <v>-4.5039377088262196</v>
      </c>
      <c r="R1399" s="17">
        <v>-1.4575664176171663</v>
      </c>
      <c r="S1399" s="17">
        <v>0.33333333333333343</v>
      </c>
      <c r="T1399" s="17">
        <v>0.35277384789301197</v>
      </c>
      <c r="U1399" s="17">
        <v>0.38003412812012954</v>
      </c>
      <c r="V1399" s="17">
        <v>-6.4524442013072338E-3</v>
      </c>
      <c r="W1399" s="17">
        <v>26.887781460320326</v>
      </c>
      <c r="X1399" s="17">
        <v>1.7994752144215389</v>
      </c>
      <c r="Y1399" s="17">
        <v>-1</v>
      </c>
      <c r="Z1399" s="17">
        <v>-1</v>
      </c>
      <c r="AA1399" s="17">
        <v>59.67041591090188</v>
      </c>
      <c r="AB1399" s="17">
        <v>0.26303734594297618</v>
      </c>
      <c r="AC1399" s="17">
        <v>0.17622066216065993</v>
      </c>
      <c r="AD1399" s="17">
        <v>0.2455460092603379</v>
      </c>
      <c r="AE1399" s="17">
        <v>34.240200868198698</v>
      </c>
      <c r="AF1399" s="17">
        <v>0.6428571428571429</v>
      </c>
      <c r="AG1399" s="17">
        <v>-1</v>
      </c>
      <c r="AH1399" s="17">
        <v>-1</v>
      </c>
      <c r="AI1399" s="17">
        <v>0</v>
      </c>
      <c r="AJ1399" s="17">
        <v>-6.4524442013072338E-3</v>
      </c>
      <c r="AK1399" s="17">
        <v>-0.11821741575023893</v>
      </c>
      <c r="AL1399" s="17">
        <v>0.1779573598711896</v>
      </c>
      <c r="AM1399" s="17">
        <v>-9.6820346151069298E-2</v>
      </c>
      <c r="AN1399" s="17">
        <v>5.9387082846205398E-3</v>
      </c>
      <c r="AO1399" s="17">
        <v>-3.0115957325279279</v>
      </c>
      <c r="AP1399" s="17">
        <v>1.0382545064714643</v>
      </c>
      <c r="AQ1399" s="17">
        <v>50.137441178549906</v>
      </c>
      <c r="AR1399" s="17">
        <v>1.0596888651451675</v>
      </c>
      <c r="AS1399" s="17">
        <v>2.186969543058698</v>
      </c>
      <c r="AT1399" s="17">
        <v>-1</v>
      </c>
      <c r="AU1399" s="17">
        <v>-1</v>
      </c>
      <c r="AV1399" s="17">
        <v>-0.99766298331378256</v>
      </c>
      <c r="AW1399" s="17">
        <v>88.295341870950182</v>
      </c>
      <c r="AX1399" s="17">
        <v>87.650097450819459</v>
      </c>
      <c r="AY1399" s="17">
        <v>0.64067368264852564</v>
      </c>
      <c r="AZ1399" s="17">
        <v>69.244173444320921</v>
      </c>
      <c r="BA1399" s="22">
        <v>1494.3970293326761</v>
      </c>
      <c r="CU1399" t="e">
        <v>#N/A</v>
      </c>
      <c r="CV1399" t="e">
        <v>#N/A</v>
      </c>
    </row>
    <row r="1400" spans="1:100" x14ac:dyDescent="0.25">
      <c r="A1400">
        <v>3637</v>
      </c>
      <c r="B1400" t="s">
        <v>1785</v>
      </c>
      <c r="C1400" s="22">
        <v>3</v>
      </c>
      <c r="D1400" s="17">
        <v>5.11316059020234</v>
      </c>
      <c r="E1400" s="17">
        <v>0</v>
      </c>
      <c r="F1400" s="17">
        <v>0.71364500754051774</v>
      </c>
      <c r="G1400" s="17">
        <v>0.71364500754051774</v>
      </c>
      <c r="H1400" s="17">
        <v>0.34227439775493484</v>
      </c>
      <c r="I1400" s="17">
        <v>2.3094083992958457E-3</v>
      </c>
      <c r="J1400" s="17">
        <v>20.675028369253841</v>
      </c>
      <c r="K1400" s="17">
        <v>0.34458380615423068</v>
      </c>
      <c r="L1400" s="17">
        <v>-1.0000000000000002</v>
      </c>
      <c r="M1400" s="17">
        <v>-1.0000000000000002</v>
      </c>
      <c r="N1400" s="17">
        <v>6.8916761230846113</v>
      </c>
      <c r="O1400" s="17">
        <v>26.501833966996703</v>
      </c>
      <c r="P1400" s="17">
        <v>3.2915734595930585E-2</v>
      </c>
      <c r="Q1400" s="17">
        <v>-0.79086844967428793</v>
      </c>
      <c r="R1400" s="17">
        <v>-0.33289595568713659</v>
      </c>
      <c r="S1400" s="17">
        <v>0.33333333333333354</v>
      </c>
      <c r="T1400" s="17">
        <v>0.33333333333333354</v>
      </c>
      <c r="U1400" s="17">
        <v>0.31821849698775267</v>
      </c>
      <c r="V1400" s="17">
        <v>3.04632517169778E-2</v>
      </c>
      <c r="W1400" s="17">
        <v>26.830584368686662</v>
      </c>
      <c r="X1400" s="17">
        <v>1.7777363587653114</v>
      </c>
      <c r="Y1400" s="17">
        <v>-1.0000000000000002</v>
      </c>
      <c r="Z1400" s="17">
        <v>-1.0000000000000002</v>
      </c>
      <c r="AA1400" s="17">
        <v>56.674447196927169</v>
      </c>
      <c r="AB1400" s="17">
        <v>0.11001434741028483</v>
      </c>
      <c r="AC1400" s="17">
        <v>0.39021795988576707</v>
      </c>
      <c r="AD1400" s="17">
        <v>0.10330286838250065</v>
      </c>
      <c r="AE1400" s="17">
        <v>30.176758783927625</v>
      </c>
      <c r="AF1400" s="17">
        <v>0.66666666666666663</v>
      </c>
      <c r="AG1400" s="17">
        <v>-1.0000000000000002</v>
      </c>
      <c r="AH1400" s="17">
        <v>-1.0000000000000002</v>
      </c>
      <c r="AI1400" s="17">
        <v>-1.1898193757380836E-2</v>
      </c>
      <c r="AJ1400" s="17">
        <v>3.04632517169778E-2</v>
      </c>
      <c r="AK1400" s="17">
        <v>6.4762333776356455E-3</v>
      </c>
      <c r="AL1400" s="17">
        <v>0.10154061158934688</v>
      </c>
      <c r="AM1400" s="17">
        <v>0.13118811654084606</v>
      </c>
      <c r="AN1400" s="17">
        <v>4.3355052089010068E-2</v>
      </c>
      <c r="AO1400" s="17">
        <v>3.3120840804093281</v>
      </c>
      <c r="AP1400" s="17">
        <v>1.5915793601719868</v>
      </c>
      <c r="AQ1400" s="17">
        <v>47.505612737940538</v>
      </c>
      <c r="AR1400" s="17">
        <v>1.0153484153713972</v>
      </c>
      <c r="AS1400" s="17">
        <v>2.1223201649195449</v>
      </c>
      <c r="AT1400" s="17">
        <v>-1.0000000000000002</v>
      </c>
      <c r="AU1400" s="17">
        <v>-1.0000000000000002</v>
      </c>
      <c r="AV1400" s="17">
        <v>0.38074905185338104</v>
      </c>
      <c r="AW1400" s="17">
        <v>84.76786052409588</v>
      </c>
      <c r="AX1400" s="17">
        <v>87.576221820646069</v>
      </c>
      <c r="AY1400" s="17">
        <v>-9.3571357495793567E-2</v>
      </c>
      <c r="AZ1400" s="17">
        <v>-25.826346915661407</v>
      </c>
      <c r="BA1400" s="22">
        <v>1476.0032922977662</v>
      </c>
      <c r="CU1400" t="e">
        <v>#N/A</v>
      </c>
      <c r="CV1400" t="e">
        <v>#N/A</v>
      </c>
    </row>
    <row r="1401" spans="1:100" x14ac:dyDescent="0.25">
      <c r="A1401">
        <v>3641</v>
      </c>
      <c r="B1401" t="s">
        <v>1786</v>
      </c>
      <c r="C1401" s="22">
        <v>3</v>
      </c>
      <c r="D1401" s="17">
        <v>3.8830040781960373</v>
      </c>
      <c r="E1401" s="17">
        <v>-7.0549257839886609E-2</v>
      </c>
      <c r="F1401" s="17">
        <v>1.186670568188009</v>
      </c>
      <c r="G1401" s="17">
        <v>1.1721767931433948</v>
      </c>
      <c r="H1401" s="17">
        <v>0.29025043004329665</v>
      </c>
      <c r="I1401" s="17">
        <v>0</v>
      </c>
      <c r="J1401" s="17">
        <v>17.415025802597814</v>
      </c>
      <c r="K1401" s="17">
        <v>0.29025043004329665</v>
      </c>
      <c r="L1401" s="17">
        <v>-1.0000000000000009</v>
      </c>
      <c r="M1401" s="17">
        <v>-1.0000000000000009</v>
      </c>
      <c r="N1401" s="17">
        <v>5.8050086008659338</v>
      </c>
      <c r="O1401" s="17">
        <v>22.470206673937234</v>
      </c>
      <c r="P1401" s="17">
        <v>-5.9532994841226552E-2</v>
      </c>
      <c r="Q1401" s="17">
        <v>4.5981549380351723</v>
      </c>
      <c r="R1401" s="17">
        <v>1.4611686314772736</v>
      </c>
      <c r="S1401" s="17">
        <v>0.33333333333333354</v>
      </c>
      <c r="T1401" s="17">
        <v>0.33333333333333354</v>
      </c>
      <c r="U1401" s="17">
        <v>0.25352646518717625</v>
      </c>
      <c r="V1401" s="17">
        <v>4.6961651471921842E-2</v>
      </c>
      <c r="W1401" s="17">
        <v>27.076174131298732</v>
      </c>
      <c r="X1401" s="17">
        <v>1.672292006203606</v>
      </c>
      <c r="Y1401" s="17">
        <v>-1.0000000000000009</v>
      </c>
      <c r="Z1401" s="17">
        <v>-1.0000000000000009</v>
      </c>
      <c r="AA1401" s="17">
        <v>66.900380466488514</v>
      </c>
      <c r="AB1401" s="17">
        <v>0.244028321156504</v>
      </c>
      <c r="AC1401" s="17">
        <v>0.22154461653306101</v>
      </c>
      <c r="AD1401" s="17">
        <v>0.30168781638468395</v>
      </c>
      <c r="AE1401" s="17">
        <v>38.363037703712472</v>
      </c>
      <c r="AF1401" s="17">
        <v>0.41666666666666669</v>
      </c>
      <c r="AG1401" s="17">
        <v>-1.0000000000000009</v>
      </c>
      <c r="AH1401" s="17">
        <v>-1.0000000000000009</v>
      </c>
      <c r="AI1401" s="17">
        <v>-3.3085755631219467E-2</v>
      </c>
      <c r="AJ1401" s="17">
        <v>4.6961651471921842E-2</v>
      </c>
      <c r="AK1401" s="17">
        <v>7.1630754339534405E-2</v>
      </c>
      <c r="AL1401" s="17">
        <v>0.22307358332152105</v>
      </c>
      <c r="AM1401" s="17">
        <v>5.2052396131501394E-2</v>
      </c>
      <c r="AN1401" s="17">
        <v>8.508644014257985E-2</v>
      </c>
      <c r="AO1401" s="17">
        <v>1.6594636749852072</v>
      </c>
      <c r="AP1401" s="17">
        <v>3.242528920172103</v>
      </c>
      <c r="AQ1401" s="17">
        <v>44.491199933896567</v>
      </c>
      <c r="AR1401" s="17">
        <v>0.96715478332576543</v>
      </c>
      <c r="AS1401" s="17">
        <v>1.9625424362469031</v>
      </c>
      <c r="AT1401" s="17">
        <v>-1.0000000000000009</v>
      </c>
      <c r="AU1401" s="17">
        <v>-1.0000000000000009</v>
      </c>
      <c r="AV1401" s="17">
        <v>2.6333454246206727</v>
      </c>
      <c r="AW1401" s="17">
        <v>92.613116060597832</v>
      </c>
      <c r="AX1401" s="17">
        <v>96.647566095165573</v>
      </c>
      <c r="AY1401" s="17">
        <v>0.2709912796105855</v>
      </c>
      <c r="AZ1401" s="17">
        <v>-9.4646391046284908</v>
      </c>
      <c r="BA1401" s="22">
        <v>1456.817132835748</v>
      </c>
      <c r="CU1401" t="e">
        <v>#N/A</v>
      </c>
      <c r="CV1401" t="e">
        <v>#N/A</v>
      </c>
    </row>
    <row r="1402" spans="1:100" x14ac:dyDescent="0.25">
      <c r="A1402">
        <v>3646</v>
      </c>
      <c r="B1402" t="s">
        <v>1787</v>
      </c>
      <c r="C1402" s="22">
        <v>3</v>
      </c>
      <c r="D1402" s="17">
        <v>4.6752838454418626</v>
      </c>
      <c r="E1402" s="17">
        <v>0</v>
      </c>
      <c r="F1402" s="17">
        <v>-4.8620293408323342E-2</v>
      </c>
      <c r="G1402" s="17">
        <v>-4.8620293408323342E-2</v>
      </c>
      <c r="H1402" s="17">
        <v>-9.9826969703313187E-2</v>
      </c>
      <c r="I1402" s="17">
        <v>0</v>
      </c>
      <c r="J1402" s="17">
        <v>-5.9896181821987948</v>
      </c>
      <c r="K1402" s="17">
        <v>-9.9826969703313187E-2</v>
      </c>
      <c r="L1402" s="17">
        <v>-1</v>
      </c>
      <c r="M1402" s="17">
        <v>-1</v>
      </c>
      <c r="N1402" s="17">
        <v>-1.9965393940662637</v>
      </c>
      <c r="O1402" s="17">
        <v>-1.3629546301652467</v>
      </c>
      <c r="P1402" s="17">
        <v>0.18787173637668997</v>
      </c>
      <c r="Q1402" s="17">
        <v>-1.0851458615311786</v>
      </c>
      <c r="R1402" s="17">
        <v>-0.37811701431624106</v>
      </c>
      <c r="S1402" s="17">
        <v>0.33333333333333298</v>
      </c>
      <c r="T1402" s="17">
        <v>0.34859612453411409</v>
      </c>
      <c r="U1402" s="17">
        <v>0.25864848346161307</v>
      </c>
      <c r="V1402" s="17">
        <v>9.5438033703604541E-3</v>
      </c>
      <c r="W1402" s="17">
        <v>41.997948576109387</v>
      </c>
      <c r="X1402" s="17">
        <v>1.8888759728401576</v>
      </c>
      <c r="Y1402" s="17">
        <v>-1</v>
      </c>
      <c r="Z1402" s="17">
        <v>-1</v>
      </c>
      <c r="AA1402" s="17">
        <v>93.490517131264184</v>
      </c>
      <c r="AB1402" s="17">
        <v>0.3050450437692252</v>
      </c>
      <c r="AC1402" s="17">
        <v>0.40176500040153301</v>
      </c>
      <c r="AD1402" s="17">
        <v>0.33060366721866308</v>
      </c>
      <c r="AE1402" s="17">
        <v>51.870685569471085</v>
      </c>
      <c r="AF1402" s="17">
        <v>0.66666666666666663</v>
      </c>
      <c r="AG1402" s="17">
        <v>-1</v>
      </c>
      <c r="AH1402" s="17">
        <v>-1</v>
      </c>
      <c r="AI1402" s="17">
        <v>-2.1013048429854159E-5</v>
      </c>
      <c r="AJ1402" s="17">
        <v>9.5438033703604541E-3</v>
      </c>
      <c r="AK1402" s="17">
        <v>9.5710841635774632E-2</v>
      </c>
      <c r="AL1402" s="17">
        <v>0.30229416718123553</v>
      </c>
      <c r="AM1402" s="17">
        <v>-0.16404247489816257</v>
      </c>
      <c r="AN1402" s="17">
        <v>0.23806330478741494</v>
      </c>
      <c r="AO1402" s="17">
        <v>-3.622507664275191</v>
      </c>
      <c r="AP1402" s="17">
        <v>7.463053455591556</v>
      </c>
      <c r="AQ1402" s="17">
        <v>36.008330393910597</v>
      </c>
      <c r="AR1402" s="17">
        <v>0.95012174469942146</v>
      </c>
      <c r="AS1402" s="17">
        <v>1.7890490031368449</v>
      </c>
      <c r="AT1402" s="17">
        <v>-1</v>
      </c>
      <c r="AU1402" s="17">
        <v>-1</v>
      </c>
      <c r="AV1402" s="17">
        <v>-0.42673730772456397</v>
      </c>
      <c r="AW1402" s="17">
        <v>99.590615956690428</v>
      </c>
      <c r="AX1402" s="17">
        <v>100.54457603275786</v>
      </c>
      <c r="AY1402" s="17">
        <v>0.31009265651506007</v>
      </c>
      <c r="AZ1402" s="17">
        <v>32.16197695977413</v>
      </c>
      <c r="BA1402" s="22">
        <v>1481.6292894888218</v>
      </c>
      <c r="CU1402" t="e">
        <v>#N/A</v>
      </c>
      <c r="CV1402" t="e">
        <v>#N/A</v>
      </c>
    </row>
    <row r="1403" spans="1:100" x14ac:dyDescent="0.25">
      <c r="A1403">
        <v>3647</v>
      </c>
      <c r="B1403" t="s">
        <v>1788</v>
      </c>
      <c r="C1403" s="22">
        <v>3</v>
      </c>
      <c r="D1403" s="17">
        <v>4.5337396322818231</v>
      </c>
      <c r="E1403" s="17">
        <v>0.25831813716056173</v>
      </c>
      <c r="F1403" s="17">
        <v>-1.2698922706138007</v>
      </c>
      <c r="G1403" s="17">
        <v>-1.1951227306499452</v>
      </c>
      <c r="H1403" s="17">
        <v>-6.5063660581834229E-3</v>
      </c>
      <c r="I1403" s="17">
        <v>-3.5057785858384025E-2</v>
      </c>
      <c r="J1403" s="17">
        <v>-2.4938491149940472</v>
      </c>
      <c r="K1403" s="17">
        <v>-4.1564151916567441E-2</v>
      </c>
      <c r="L1403" s="17">
        <v>-1.0000000000000002</v>
      </c>
      <c r="M1403" s="17">
        <v>-1.0000000000000002</v>
      </c>
      <c r="N1403" s="17">
        <v>-0.83128303833134987</v>
      </c>
      <c r="O1403" s="17">
        <v>0.84476778663783225</v>
      </c>
      <c r="P1403" s="17">
        <v>-0.54007228917849726</v>
      </c>
      <c r="Q1403" s="17">
        <v>10.726325002034278</v>
      </c>
      <c r="R1403" s="17">
        <v>3.5469297790215193</v>
      </c>
      <c r="S1403" s="17">
        <v>0.3333333333333337</v>
      </c>
      <c r="T1403" s="17">
        <v>0.3333333333333337</v>
      </c>
      <c r="U1403" s="17">
        <v>0.47495461487042767</v>
      </c>
      <c r="V1403" s="17">
        <v>0.29006875068033611</v>
      </c>
      <c r="W1403" s="17">
        <v>58.930167365359928</v>
      </c>
      <c r="X1403" s="17">
        <v>4.3484617821469618</v>
      </c>
      <c r="Y1403" s="17">
        <v>-1.0000000000000002</v>
      </c>
      <c r="Z1403" s="17">
        <v>-1.0000000000000002</v>
      </c>
      <c r="AA1403" s="17">
        <v>99.252092432658998</v>
      </c>
      <c r="AB1403" s="17">
        <v>2.5189562257188092E-2</v>
      </c>
      <c r="AC1403" s="17">
        <v>0.13829530417518382</v>
      </c>
      <c r="AD1403" s="17">
        <v>0.57201503933317843</v>
      </c>
      <c r="AE1403" s="17">
        <v>36.774995288277509</v>
      </c>
      <c r="AF1403" s="17">
        <v>0.61538461538461542</v>
      </c>
      <c r="AG1403" s="17">
        <v>-1.0000000000000002</v>
      </c>
      <c r="AH1403" s="17">
        <v>-1.0000000000000002</v>
      </c>
      <c r="AI1403" s="17">
        <v>1.625586554061078E-2</v>
      </c>
      <c r="AJ1403" s="17">
        <v>0.29006875068033611</v>
      </c>
      <c r="AK1403" s="17">
        <v>-9.9741362873387349E-2</v>
      </c>
      <c r="AL1403" s="17">
        <v>-0.15717534980812709</v>
      </c>
      <c r="AM1403" s="17">
        <v>-0.18362881216502536</v>
      </c>
      <c r="AN1403" s="17">
        <v>0.43873092649274814</v>
      </c>
      <c r="AO1403" s="17">
        <v>-5.089427118492571</v>
      </c>
      <c r="AP1403" s="17">
        <v>10.182396413278067</v>
      </c>
      <c r="AQ1403" s="17">
        <v>56.436318250365865</v>
      </c>
      <c r="AR1403" s="17">
        <v>1.4316900322174311</v>
      </c>
      <c r="AS1403" s="17">
        <v>4.3068976302303934</v>
      </c>
      <c r="AT1403" s="17">
        <v>-1.0000000000000002</v>
      </c>
      <c r="AU1403" s="17">
        <v>-1.0000000000000002</v>
      </c>
      <c r="AV1403" s="17">
        <v>2.3518070483715725</v>
      </c>
      <c r="AW1403" s="17">
        <v>110.27925663257481</v>
      </c>
      <c r="AX1403" s="17">
        <v>139.6112490114206</v>
      </c>
      <c r="AY1403" s="17">
        <v>0.31795989678073361</v>
      </c>
      <c r="AZ1403" s="17">
        <v>8.5173192185744462</v>
      </c>
      <c r="BA1403" s="22">
        <v>1563.937985024507</v>
      </c>
      <c r="CU1403" t="e">
        <v>#N/A</v>
      </c>
      <c r="CV1403" t="e">
        <v>#N/A</v>
      </c>
    </row>
    <row r="1404" spans="1:100" x14ac:dyDescent="0.25">
      <c r="A1404">
        <v>3648</v>
      </c>
      <c r="B1404" t="s">
        <v>1789</v>
      </c>
      <c r="C1404" s="22">
        <v>3</v>
      </c>
      <c r="D1404" s="17">
        <v>4.5333096969427782</v>
      </c>
      <c r="E1404" s="17">
        <v>-7.1713373306652811E-2</v>
      </c>
      <c r="F1404" s="17">
        <v>0.65792022821268592</v>
      </c>
      <c r="G1404" s="17">
        <v>0.62892997102025094</v>
      </c>
      <c r="H1404" s="17">
        <v>-3.1162039361910261E-2</v>
      </c>
      <c r="I1404" s="17">
        <v>0</v>
      </c>
      <c r="J1404" s="17">
        <v>-1.8697223617146137</v>
      </c>
      <c r="K1404" s="17">
        <v>-3.1162039361910261E-2</v>
      </c>
      <c r="L1404" s="17">
        <v>-1.0000000000000013</v>
      </c>
      <c r="M1404" s="17">
        <v>-1.0000000000000013</v>
      </c>
      <c r="N1404" s="17">
        <v>-0.62324078723820531</v>
      </c>
      <c r="O1404" s="17">
        <v>3.2925173062484214</v>
      </c>
      <c r="P1404" s="17">
        <v>1.0619832247918572</v>
      </c>
      <c r="Q1404" s="17">
        <v>-2.2478841254642461</v>
      </c>
      <c r="R1404" s="17">
        <v>-0.67118289733265268</v>
      </c>
      <c r="S1404" s="17">
        <v>0.3333333333333337</v>
      </c>
      <c r="T1404" s="17">
        <v>0.31041551171862769</v>
      </c>
      <c r="U1404" s="17">
        <v>0.34213634672044324</v>
      </c>
      <c r="V1404" s="17">
        <v>-1.3879328941530867E-2</v>
      </c>
      <c r="W1404" s="17">
        <v>40.126716087711365</v>
      </c>
      <c r="X1404" s="17">
        <v>1.8947351646192412</v>
      </c>
      <c r="Y1404" s="17">
        <v>-1.0000000000000013</v>
      </c>
      <c r="Z1404" s="17">
        <v>-1.0000000000000013</v>
      </c>
      <c r="AA1404" s="17">
        <v>62.714811243679677</v>
      </c>
      <c r="AB1404" s="17">
        <v>0.39803925870706253</v>
      </c>
      <c r="AC1404" s="17">
        <v>-1.8013649593481423E-2</v>
      </c>
      <c r="AD1404" s="17">
        <v>8.5159951952437959E-2</v>
      </c>
      <c r="AE1404" s="17">
        <v>23.259278053300953</v>
      </c>
      <c r="AF1404" s="17">
        <v>0.6470588235294118</v>
      </c>
      <c r="AG1404" s="17">
        <v>-1.0000000000000013</v>
      </c>
      <c r="AH1404" s="17">
        <v>-1.0000000000000013</v>
      </c>
      <c r="AI1404" s="17">
        <v>1.1703733437418113E-2</v>
      </c>
      <c r="AJ1404" s="17">
        <v>-1.3879328941530867E-2</v>
      </c>
      <c r="AK1404" s="17">
        <v>0.18268515235951183</v>
      </c>
      <c r="AL1404" s="17">
        <v>-0.1312272364941765</v>
      </c>
      <c r="AM1404" s="17">
        <v>-0.24559108242106575</v>
      </c>
      <c r="AN1404" s="17">
        <v>6.5784920813885983E-2</v>
      </c>
      <c r="AO1404" s="17">
        <v>-5.226351298729087</v>
      </c>
      <c r="AP1404" s="17">
        <v>0.98848683787626757</v>
      </c>
      <c r="AQ1404" s="17">
        <v>38.256993725996722</v>
      </c>
      <c r="AR1404" s="17">
        <v>0.97200586283087409</v>
      </c>
      <c r="AS1404" s="17">
        <v>1.8635731252573304</v>
      </c>
      <c r="AT1404" s="17">
        <v>-1.0000000000000013</v>
      </c>
      <c r="AU1404" s="17">
        <v>-1.0000000000000013</v>
      </c>
      <c r="AV1404" s="17">
        <v>-4.225292631240346E-2</v>
      </c>
      <c r="AW1404" s="17">
        <v>66.995815387804356</v>
      </c>
      <c r="AX1404" s="17">
        <v>65.841957162399666</v>
      </c>
      <c r="AY1404" s="17">
        <v>0.2006584078749247</v>
      </c>
      <c r="AZ1404" s="17">
        <v>1.1278391387507813</v>
      </c>
      <c r="BA1404" s="22">
        <v>1468.7630000251027</v>
      </c>
      <c r="CU1404" t="e">
        <v>#N/A</v>
      </c>
      <c r="CV1404" t="e">
        <v>#N/A</v>
      </c>
    </row>
    <row r="1405" spans="1:100" x14ac:dyDescent="0.25">
      <c r="A1405">
        <v>3650</v>
      </c>
      <c r="B1405" t="s">
        <v>1790</v>
      </c>
      <c r="C1405" s="22">
        <v>3</v>
      </c>
      <c r="D1405" s="17">
        <v>4.9699090943570727</v>
      </c>
      <c r="E1405" s="17">
        <v>7.1050324525761405E-2</v>
      </c>
      <c r="F1405" s="17">
        <v>8.1613250377858076E-2</v>
      </c>
      <c r="G1405" s="17">
        <v>0.10290361995017282</v>
      </c>
      <c r="H1405" s="17">
        <v>-5.8624020156071543E-2</v>
      </c>
      <c r="I1405" s="17">
        <v>0</v>
      </c>
      <c r="J1405" s="17">
        <v>-3.5174412093642919</v>
      </c>
      <c r="K1405" s="17">
        <v>-5.8624020156071543E-2</v>
      </c>
      <c r="L1405" s="17">
        <v>-1</v>
      </c>
      <c r="M1405" s="17">
        <v>-1</v>
      </c>
      <c r="N1405" s="17">
        <v>-1.1724804031214302</v>
      </c>
      <c r="O1405" s="17">
        <v>1.5553715049429568</v>
      </c>
      <c r="P1405" s="17">
        <v>-0.13168564888172843</v>
      </c>
      <c r="Q1405" s="17">
        <v>-7.1955070542516111E-2</v>
      </c>
      <c r="R1405" s="17">
        <v>-1.9564730622221624E-2</v>
      </c>
      <c r="S1405" s="17">
        <v>0.33365743482578963</v>
      </c>
      <c r="T1405" s="17">
        <v>0.40246206699267534</v>
      </c>
      <c r="U1405" s="17">
        <v>0.44344086000944327</v>
      </c>
      <c r="V1405" s="17">
        <v>0</v>
      </c>
      <c r="W1405" s="17">
        <v>49.527375279359184</v>
      </c>
      <c r="X1405" s="17">
        <v>2.6192993352481886</v>
      </c>
      <c r="Y1405" s="17">
        <v>-1</v>
      </c>
      <c r="Z1405" s="17">
        <v>-1</v>
      </c>
      <c r="AA1405" s="17">
        <v>59.634383184701797</v>
      </c>
      <c r="AB1405" s="17">
        <v>0.10434361964174624</v>
      </c>
      <c r="AC1405" s="17">
        <v>0.11931440521722558</v>
      </c>
      <c r="AD1405" s="17">
        <v>-2.1126572139675153E-2</v>
      </c>
      <c r="AE1405" s="17">
        <v>10.126572635964825</v>
      </c>
      <c r="AF1405" s="17">
        <v>0.41666666666666669</v>
      </c>
      <c r="AG1405" s="17">
        <v>-1</v>
      </c>
      <c r="AH1405" s="17">
        <v>-1</v>
      </c>
      <c r="AI1405" s="17">
        <v>0</v>
      </c>
      <c r="AJ1405" s="17">
        <v>0</v>
      </c>
      <c r="AK1405" s="17">
        <v>0.38098894972858238</v>
      </c>
      <c r="AL1405" s="17">
        <v>6.320278578041726E-3</v>
      </c>
      <c r="AM1405" s="17">
        <v>-0.21197227329246249</v>
      </c>
      <c r="AN1405" s="17">
        <v>0.12660228931000964</v>
      </c>
      <c r="AO1405" s="17">
        <v>-3.3943620836686503</v>
      </c>
      <c r="AP1405" s="17">
        <v>3.1966586256404463</v>
      </c>
      <c r="AQ1405" s="17">
        <v>46.009934069994912</v>
      </c>
      <c r="AR1405" s="17">
        <v>1.1795603618279078</v>
      </c>
      <c r="AS1405" s="17">
        <v>2.5606753150921171</v>
      </c>
      <c r="AT1405" s="17">
        <v>-1</v>
      </c>
      <c r="AU1405" s="17">
        <v>-1</v>
      </c>
      <c r="AV1405" s="17">
        <v>8.3338889327951193E-2</v>
      </c>
      <c r="AW1405" s="17">
        <v>64.386413315285182</v>
      </c>
      <c r="AX1405" s="17">
        <v>64.386413315285182</v>
      </c>
      <c r="AY1405" s="17">
        <v>-5.6321966466168188E-2</v>
      </c>
      <c r="AZ1405" s="17">
        <v>-7.4264750725236244</v>
      </c>
      <c r="BA1405" s="22">
        <v>1406.9268882424294</v>
      </c>
      <c r="CU1405" t="e">
        <v>#N/A</v>
      </c>
      <c r="CV1405" t="e">
        <v>#N/A</v>
      </c>
    </row>
    <row r="1406" spans="1:100" x14ac:dyDescent="0.25">
      <c r="A1406">
        <v>3651</v>
      </c>
      <c r="B1406" t="s">
        <v>1791</v>
      </c>
      <c r="C1406" s="22">
        <v>3</v>
      </c>
      <c r="D1406" s="17">
        <v>5.1075800323079399</v>
      </c>
      <c r="E1406" s="17">
        <v>0</v>
      </c>
      <c r="F1406" s="17">
        <v>0.2313027810582951</v>
      </c>
      <c r="G1406" s="17">
        <v>0.2313027810582951</v>
      </c>
      <c r="H1406" s="17">
        <v>-0.11456559930484359</v>
      </c>
      <c r="I1406" s="17">
        <v>0</v>
      </c>
      <c r="J1406" s="17">
        <v>-6.8739359582906125</v>
      </c>
      <c r="K1406" s="17">
        <v>-0.11456559930484359</v>
      </c>
      <c r="L1406" s="17">
        <v>-0.99999999999999989</v>
      </c>
      <c r="M1406" s="17">
        <v>-0.99999999999999989</v>
      </c>
      <c r="N1406" s="17">
        <v>-2.2913119860968711</v>
      </c>
      <c r="O1406" s="17">
        <v>-1.5350531449243816</v>
      </c>
      <c r="P1406" s="17">
        <v>-8.1434840279974829E-2</v>
      </c>
      <c r="Q1406" s="17">
        <v>-0.23867650986258099</v>
      </c>
      <c r="R1406" s="17">
        <v>-0.11489587441439437</v>
      </c>
      <c r="S1406" s="17">
        <v>0.33333333333333304</v>
      </c>
      <c r="T1406" s="17">
        <v>0.18161816034085076</v>
      </c>
      <c r="U1406" s="17">
        <v>-2.7072281842444007E-2</v>
      </c>
      <c r="V1406" s="17">
        <v>0</v>
      </c>
      <c r="W1406" s="17">
        <v>24.097792445463359</v>
      </c>
      <c r="X1406" s="17">
        <v>0.37435421845008393</v>
      </c>
      <c r="Y1406" s="17">
        <v>-0.99999999999999989</v>
      </c>
      <c r="Z1406" s="17">
        <v>-0.99999999999999989</v>
      </c>
      <c r="AA1406" s="17">
        <v>16.44918137156904</v>
      </c>
      <c r="AB1406" s="17">
        <v>-0.22063635002231716</v>
      </c>
      <c r="AC1406" s="17">
        <v>0.1810492746428094</v>
      </c>
      <c r="AD1406" s="17">
        <v>-0.11108722861009096</v>
      </c>
      <c r="AE1406" s="17">
        <v>-7.533715199479925</v>
      </c>
      <c r="AF1406" s="17">
        <v>0</v>
      </c>
      <c r="AG1406" s="17">
        <v>-0.99999999999999989</v>
      </c>
      <c r="AH1406" s="17">
        <v>-0.99999999999999989</v>
      </c>
      <c r="AI1406" s="17">
        <v>0</v>
      </c>
      <c r="AJ1406" s="17">
        <v>0</v>
      </c>
      <c r="AK1406" s="17">
        <v>0.11848346509165394</v>
      </c>
      <c r="AL1406" s="17">
        <v>0.15394282431737613</v>
      </c>
      <c r="AM1406" s="17">
        <v>3.4301266902463393E-2</v>
      </c>
      <c r="AN1406" s="17">
        <v>7.7703078382963447E-2</v>
      </c>
      <c r="AO1406" s="17">
        <v>1.449948998019855</v>
      </c>
      <c r="AP1406" s="17">
        <v>2.7122910811609673</v>
      </c>
      <c r="AQ1406" s="17">
        <v>17.223856487172732</v>
      </c>
      <c r="AR1406" s="17">
        <v>0.48787921183173988</v>
      </c>
      <c r="AS1406" s="17">
        <v>0.25978861914524032</v>
      </c>
      <c r="AT1406" s="17">
        <v>-0.99999999999999989</v>
      </c>
      <c r="AU1406" s="17">
        <v>-0.99999999999999989</v>
      </c>
      <c r="AV1406" s="17">
        <v>0.11640690664390083</v>
      </c>
      <c r="AW1406" s="17">
        <v>17.626419307805605</v>
      </c>
      <c r="AX1406" s="17">
        <v>17.626419307805605</v>
      </c>
      <c r="AY1406" s="17">
        <v>-8.5250881844929877E-2</v>
      </c>
      <c r="AZ1406" s="17">
        <v>-63.56190169390986</v>
      </c>
      <c r="BA1406" s="22">
        <v>1332.0005149085202</v>
      </c>
      <c r="CU1406" t="e">
        <v>#N/A</v>
      </c>
      <c r="CV1406" t="e">
        <v>#N/A</v>
      </c>
    </row>
    <row r="1407" spans="1:100" x14ac:dyDescent="0.25">
      <c r="A1407">
        <v>3653</v>
      </c>
      <c r="B1407" t="s">
        <v>1792</v>
      </c>
      <c r="C1407" s="22">
        <v>3</v>
      </c>
      <c r="D1407" s="17">
        <v>4.0183458596383561</v>
      </c>
      <c r="E1407" s="17">
        <v>0.17804392428686922</v>
      </c>
      <c r="F1407" s="17">
        <v>-8.911907083716672E-2</v>
      </c>
      <c r="G1407" s="17">
        <v>-3.9568539098051109E-2</v>
      </c>
      <c r="H1407" s="17">
        <v>0.48189636950583564</v>
      </c>
      <c r="I1407" s="17">
        <v>0</v>
      </c>
      <c r="J1407" s="17">
        <v>28.913782170350149</v>
      </c>
      <c r="K1407" s="17">
        <v>0.48189636950583564</v>
      </c>
      <c r="L1407" s="17">
        <v>-0.99999999999999944</v>
      </c>
      <c r="M1407" s="17">
        <v>-0.99999999999999944</v>
      </c>
      <c r="N1407" s="17">
        <v>9.6379273901167153</v>
      </c>
      <c r="O1407" s="17">
        <v>32.892559490890434</v>
      </c>
      <c r="P1407" s="17">
        <v>7.235808893212109E-2</v>
      </c>
      <c r="Q1407" s="17">
        <v>-0.96351426316048094</v>
      </c>
      <c r="R1407" s="17">
        <v>-0.29924850797919345</v>
      </c>
      <c r="S1407" s="17">
        <v>0.33333333333333326</v>
      </c>
      <c r="T1407" s="17">
        <v>0.41070507891411673</v>
      </c>
      <c r="U1407" s="17">
        <v>0.50380772725839662</v>
      </c>
      <c r="V1407" s="17">
        <v>0.12774757792327254</v>
      </c>
      <c r="W1407" s="17">
        <v>35.747893916931339</v>
      </c>
      <c r="X1407" s="17">
        <v>3.1455406124600787</v>
      </c>
      <c r="Y1407" s="17">
        <v>-0.99999999999999944</v>
      </c>
      <c r="Z1407" s="17">
        <v>-0.99999999999999944</v>
      </c>
      <c r="AA1407" s="17">
        <v>91.333210870614224</v>
      </c>
      <c r="AB1407" s="17">
        <v>0.59917157420964839</v>
      </c>
      <c r="AC1407" s="17">
        <v>0.22484599469092348</v>
      </c>
      <c r="AD1407" s="17">
        <v>0.29367374033266952</v>
      </c>
      <c r="AE1407" s="17">
        <v>55.884565461662064</v>
      </c>
      <c r="AF1407" s="17">
        <v>0.66666666666666663</v>
      </c>
      <c r="AG1407" s="17">
        <v>-0.99999999999999944</v>
      </c>
      <c r="AH1407" s="17">
        <v>-0.99999999999999944</v>
      </c>
      <c r="AI1407" s="17">
        <v>0</v>
      </c>
      <c r="AJ1407" s="17">
        <v>0.12774757792327254</v>
      </c>
      <c r="AK1407" s="17">
        <v>0.1036091033089544</v>
      </c>
      <c r="AL1407" s="17">
        <v>-5.9207368342097E-2</v>
      </c>
      <c r="AM1407" s="17">
        <v>-0.34357201155392425</v>
      </c>
      <c r="AN1407" s="17">
        <v>-0.13605391956414853</v>
      </c>
      <c r="AO1407" s="17">
        <v>-8.0712547723033374</v>
      </c>
      <c r="AP1407" s="17">
        <v>-3.6973848308141961</v>
      </c>
      <c r="AQ1407" s="17">
        <v>64.661676087281506</v>
      </c>
      <c r="AR1407" s="17">
        <v>1.3755937174291186</v>
      </c>
      <c r="AS1407" s="17">
        <v>3.6274369819659138</v>
      </c>
      <c r="AT1407" s="17">
        <v>-0.99999999999999944</v>
      </c>
      <c r="AU1407" s="17">
        <v>-0.99999999999999944</v>
      </c>
      <c r="AV1407" s="17">
        <v>-0.33881704707724414</v>
      </c>
      <c r="AW1407" s="17">
        <v>120.52838553069046</v>
      </c>
      <c r="AX1407" s="17">
        <v>133.30314332301774</v>
      </c>
      <c r="AY1407" s="17">
        <v>0.43922560531861915</v>
      </c>
      <c r="AZ1407" s="17">
        <v>51.548333642816118</v>
      </c>
      <c r="BA1407" s="22">
        <v>1582.9461154109424</v>
      </c>
      <c r="CU1407" t="e">
        <v>#N/A</v>
      </c>
      <c r="CV1407" t="e">
        <v>#N/A</v>
      </c>
    </row>
    <row r="1408" spans="1:100" x14ac:dyDescent="0.25">
      <c r="A1408">
        <v>3654</v>
      </c>
      <c r="B1408" t="s">
        <v>1793</v>
      </c>
      <c r="C1408" s="22">
        <v>3</v>
      </c>
      <c r="D1408" s="17">
        <v>5.0920429643960121</v>
      </c>
      <c r="E1408" s="17">
        <v>0.2296564790995782</v>
      </c>
      <c r="F1408" s="17">
        <v>0.97023270987846588</v>
      </c>
      <c r="G1408" s="17">
        <v>1.0477295033461622</v>
      </c>
      <c r="H1408" s="17">
        <v>5.7698135522016095E-2</v>
      </c>
      <c r="I1408" s="17">
        <v>0</v>
      </c>
      <c r="J1408" s="17">
        <v>3.4618881313209648</v>
      </c>
      <c r="K1408" s="17">
        <v>5.7698135522016095E-2</v>
      </c>
      <c r="L1408" s="17">
        <v>-0.99999999999999989</v>
      </c>
      <c r="M1408" s="17">
        <v>-0.99999999999999989</v>
      </c>
      <c r="N1408" s="17">
        <v>1.1539627104403223</v>
      </c>
      <c r="O1408" s="17">
        <v>9.601660599063143</v>
      </c>
      <c r="P1408" s="17">
        <v>-0.21906594774136801</v>
      </c>
      <c r="Q1408" s="17">
        <v>-1.8612504876485381</v>
      </c>
      <c r="R1408" s="17">
        <v>-0.66684877709354407</v>
      </c>
      <c r="S1408" s="17">
        <v>0.33333333333333315</v>
      </c>
      <c r="T1408" s="17">
        <v>0.33333333333333315</v>
      </c>
      <c r="U1408" s="17">
        <v>0.31630289749737101</v>
      </c>
      <c r="V1408" s="17">
        <v>0.23338348054659924</v>
      </c>
      <c r="W1408" s="17">
        <v>46.346196367544806</v>
      </c>
      <c r="X1408" s="17">
        <v>3.2744810044137287</v>
      </c>
      <c r="Y1408" s="17">
        <v>-0.99999999999999989</v>
      </c>
      <c r="Z1408" s="17">
        <v>-0.99999999999999989</v>
      </c>
      <c r="AA1408" s="17">
        <v>98.978730356874394</v>
      </c>
      <c r="AB1408" s="17">
        <v>0.22536779811499441</v>
      </c>
      <c r="AC1408" s="17">
        <v>0.41950699592628038</v>
      </c>
      <c r="AD1408" s="17">
        <v>0.42111286128718728</v>
      </c>
      <c r="AE1408" s="17">
        <v>53.299382766423115</v>
      </c>
      <c r="AF1408" s="17">
        <v>0.75</v>
      </c>
      <c r="AG1408" s="17">
        <v>-0.99999999999999989</v>
      </c>
      <c r="AH1408" s="17">
        <v>-0.99999999999999989</v>
      </c>
      <c r="AI1408" s="17">
        <v>-5.1528690171265761E-2</v>
      </c>
      <c r="AJ1408" s="17">
        <v>0.23338348054659924</v>
      </c>
      <c r="AK1408" s="17">
        <v>0.22596046882622456</v>
      </c>
      <c r="AL1408" s="17">
        <v>2.4338125980747822E-2</v>
      </c>
      <c r="AM1408" s="17">
        <v>-5.017612102668734E-3</v>
      </c>
      <c r="AN1408" s="17">
        <v>0.19769478514496466</v>
      </c>
      <c r="AO1408" s="17">
        <v>1.0043620415644039</v>
      </c>
      <c r="AP1408" s="17">
        <v>5.0640602585278556</v>
      </c>
      <c r="AQ1408" s="17">
        <v>49.808084498865803</v>
      </c>
      <c r="AR1408" s="17">
        <v>1.2163530447106365</v>
      </c>
      <c r="AS1408" s="17">
        <v>3.3321791399357465</v>
      </c>
      <c r="AT1408" s="17">
        <v>-0.99999999999999989</v>
      </c>
      <c r="AU1408" s="17">
        <v>-0.99999999999999989</v>
      </c>
      <c r="AV1408" s="17">
        <v>0.38088072625261893</v>
      </c>
      <c r="AW1408" s="17">
        <v>113.64445121446539</v>
      </c>
      <c r="AX1408" s="17">
        <v>135.95222546570002</v>
      </c>
      <c r="AY1408" s="17">
        <v>0.20133117490105729</v>
      </c>
      <c r="AZ1408" s="17">
        <v>16.57165412660077</v>
      </c>
      <c r="BA1408" s="22">
        <v>1557.149868614762</v>
      </c>
      <c r="CU1408" t="e">
        <v>#N/A</v>
      </c>
      <c r="CV1408" t="e">
        <v>#N/A</v>
      </c>
    </row>
    <row r="1409" spans="1:100" x14ac:dyDescent="0.25">
      <c r="A1409">
        <v>3655</v>
      </c>
      <c r="B1409" t="s">
        <v>1794</v>
      </c>
      <c r="C1409" s="22">
        <v>3</v>
      </c>
      <c r="D1409" s="17">
        <v>4.958124548409657</v>
      </c>
      <c r="E1409" s="17">
        <v>-0.35636852509064876</v>
      </c>
      <c r="F1409" s="17">
        <v>-0.237465448681007</v>
      </c>
      <c r="G1409" s="17">
        <v>-0.32939736873063097</v>
      </c>
      <c r="H1409" s="17">
        <v>0.29011598704925967</v>
      </c>
      <c r="I1409" s="17">
        <v>0</v>
      </c>
      <c r="J1409" s="17">
        <v>17.406959222955585</v>
      </c>
      <c r="K1409" s="17">
        <v>0.29011598704925967</v>
      </c>
      <c r="L1409" s="17">
        <v>-0.99999999999999944</v>
      </c>
      <c r="M1409" s="17">
        <v>-0.99999999999999944</v>
      </c>
      <c r="N1409" s="17">
        <v>5.8023197409851974</v>
      </c>
      <c r="O1409" s="17">
        <v>22.035686402634639</v>
      </c>
      <c r="P1409" s="17">
        <v>0.59860987993693604</v>
      </c>
      <c r="Q1409" s="17">
        <v>-1.1580901881266845</v>
      </c>
      <c r="R1409" s="17">
        <v>-0.23900077293463071</v>
      </c>
      <c r="S1409" s="17">
        <v>0.33333333333333315</v>
      </c>
      <c r="T1409" s="17">
        <v>0.33333333333333315</v>
      </c>
      <c r="U1409" s="17">
        <v>0.25183951334721544</v>
      </c>
      <c r="V1409" s="17">
        <v>0.33483712809366784</v>
      </c>
      <c r="W1409" s="17">
        <v>38.5290928423316</v>
      </c>
      <c r="X1409" s="17">
        <v>3.3929315015682753</v>
      </c>
      <c r="Y1409" s="17">
        <v>-0.99999999999999944</v>
      </c>
      <c r="Z1409" s="17">
        <v>-0.99999999999999944</v>
      </c>
      <c r="AA1409" s="17">
        <v>68.304477340160503</v>
      </c>
      <c r="AB1409" s="17">
        <v>0.19127620316630806</v>
      </c>
      <c r="AC1409" s="17">
        <v>0.225807059109634</v>
      </c>
      <c r="AD1409" s="17">
        <v>0.18320444313932935</v>
      </c>
      <c r="AE1409" s="17">
        <v>30.014385270763558</v>
      </c>
      <c r="AF1409" s="17">
        <v>0.75</v>
      </c>
      <c r="AG1409" s="17">
        <v>-0.99999999999999944</v>
      </c>
      <c r="AH1409" s="17">
        <v>-0.99999999999999944</v>
      </c>
      <c r="AI1409" s="17">
        <v>-5.8846260044325208E-3</v>
      </c>
      <c r="AJ1409" s="17">
        <v>0.33483712809366784</v>
      </c>
      <c r="AK1409" s="17">
        <v>-0.10561660482105185</v>
      </c>
      <c r="AL1409" s="17">
        <v>-4.7992597728859276E-2</v>
      </c>
      <c r="AM1409" s="17">
        <v>0.10588039448379499</v>
      </c>
      <c r="AN1409" s="17">
        <v>-6.6616410457109754E-2</v>
      </c>
      <c r="AO1409" s="17">
        <v>2.1189268379896165</v>
      </c>
      <c r="AP1409" s="17">
        <v>-1.9053732500720399</v>
      </c>
      <c r="AQ1409" s="17">
        <v>55.936052065287193</v>
      </c>
      <c r="AR1409" s="17">
        <v>1.2533433081075502</v>
      </c>
      <c r="AS1409" s="17">
        <v>3.6830474886175359</v>
      </c>
      <c r="AT1409" s="17">
        <v>-0.99999999999999944</v>
      </c>
      <c r="AU1409" s="17">
        <v>-0.99999999999999944</v>
      </c>
      <c r="AV1409" s="17">
        <v>-0.56839814166526181</v>
      </c>
      <c r="AW1409" s="17">
        <v>88.434790492723039</v>
      </c>
      <c r="AX1409" s="17">
        <v>121.80081078200116</v>
      </c>
      <c r="AY1409" s="17">
        <v>-7.5889348186754371E-2</v>
      </c>
      <c r="AZ1409" s="17">
        <v>-26.360730416723555</v>
      </c>
      <c r="BA1409" s="22">
        <v>1454.826909428919</v>
      </c>
      <c r="CU1409" t="e">
        <v>#N/A</v>
      </c>
      <c r="CV1409" t="e">
        <v>#N/A</v>
      </c>
    </row>
    <row r="1410" spans="1:100" x14ac:dyDescent="0.25">
      <c r="A1410">
        <v>3656</v>
      </c>
      <c r="B1410" t="s">
        <v>1795</v>
      </c>
      <c r="C1410" s="22">
        <v>3</v>
      </c>
      <c r="D1410" s="17">
        <v>5.3042944250656259</v>
      </c>
      <c r="E1410" s="17">
        <v>-0.13008837273886364</v>
      </c>
      <c r="F1410" s="17">
        <v>1.2454071380776395</v>
      </c>
      <c r="G1410" s="17">
        <v>1.2145519805561211</v>
      </c>
      <c r="H1410" s="17">
        <v>0.16151872032778838</v>
      </c>
      <c r="I1410" s="17">
        <v>0</v>
      </c>
      <c r="J1410" s="17">
        <v>9.6911232196673112</v>
      </c>
      <c r="K1410" s="17">
        <v>0.16151872032778838</v>
      </c>
      <c r="L1410" s="17">
        <v>-1</v>
      </c>
      <c r="M1410" s="17">
        <v>-1</v>
      </c>
      <c r="N1410" s="17">
        <v>3.2303744065557689</v>
      </c>
      <c r="O1410" s="17">
        <v>16.209969625289052</v>
      </c>
      <c r="P1410" s="17">
        <v>2.1470896800289435E-2</v>
      </c>
      <c r="Q1410" s="17">
        <v>4.2684998620225132</v>
      </c>
      <c r="R1410" s="17">
        <v>1.3598373727307891</v>
      </c>
      <c r="S1410" s="17">
        <v>0.33333333333333315</v>
      </c>
      <c r="T1410" s="17">
        <v>0.33333333333333315</v>
      </c>
      <c r="U1410" s="17">
        <v>0.34904811783619705</v>
      </c>
      <c r="V1410" s="17">
        <v>0.25476016409337732</v>
      </c>
      <c r="W1410" s="17">
        <v>44.358249130738102</v>
      </c>
      <c r="X1410" s="17">
        <v>3.4299014022439329</v>
      </c>
      <c r="Y1410" s="17">
        <v>-1</v>
      </c>
      <c r="Z1410" s="17">
        <v>-1</v>
      </c>
      <c r="AA1410" s="17">
        <v>93.078507179425074</v>
      </c>
      <c r="AB1410" s="17">
        <v>0.29888748866884152</v>
      </c>
      <c r="AC1410" s="17">
        <v>0.22349840021221967</v>
      </c>
      <c r="AD1410" s="17">
        <v>0.42482252463806225</v>
      </c>
      <c r="AE1410" s="17">
        <v>47.360420675956178</v>
      </c>
      <c r="AF1410" s="17">
        <v>0.83333333333333337</v>
      </c>
      <c r="AG1410" s="17">
        <v>-1</v>
      </c>
      <c r="AH1410" s="17">
        <v>-1</v>
      </c>
      <c r="AI1410" s="17">
        <v>8.1295862028699817E-2</v>
      </c>
      <c r="AJ1410" s="17">
        <v>0.25476016409337732</v>
      </c>
      <c r="AK1410" s="17">
        <v>5.8361172124834874E-4</v>
      </c>
      <c r="AL1410" s="17">
        <v>0.25980618963199958</v>
      </c>
      <c r="AM1410" s="17">
        <v>0.32599027279660503</v>
      </c>
      <c r="AN1410" s="17">
        <v>-3.8865048038263475E-2</v>
      </c>
      <c r="AO1410" s="17">
        <v>8.1526748785213634</v>
      </c>
      <c r="AP1410" s="17">
        <v>0.32740474720340995</v>
      </c>
      <c r="AQ1410" s="17">
        <v>54.049372350405406</v>
      </c>
      <c r="AR1410" s="17">
        <v>1.2704749485962405</v>
      </c>
      <c r="AS1410" s="17">
        <v>3.5914201225717175</v>
      </c>
      <c r="AT1410" s="17">
        <v>-1</v>
      </c>
      <c r="AU1410" s="17">
        <v>-1</v>
      </c>
      <c r="AV1410" s="17">
        <v>2.5743893532869104</v>
      </c>
      <c r="AW1410" s="17">
        <v>109.61588155191754</v>
      </c>
      <c r="AX1410" s="17">
        <v>136.71781520182924</v>
      </c>
      <c r="AY1410" s="17">
        <v>0.13709243799471904</v>
      </c>
      <c r="AZ1410" s="17">
        <v>-21.398271023202373</v>
      </c>
      <c r="BA1410" s="22">
        <v>1491.3875921121653</v>
      </c>
      <c r="CU1410" t="e">
        <v>#N/A</v>
      </c>
      <c r="CV1410" t="e">
        <v>#N/A</v>
      </c>
    </row>
    <row r="1411" spans="1:100" x14ac:dyDescent="0.25">
      <c r="A1411">
        <v>3658</v>
      </c>
      <c r="B1411" t="s">
        <v>1796</v>
      </c>
      <c r="C1411" s="22">
        <v>3</v>
      </c>
      <c r="D1411" s="17">
        <v>4.4089337191638833</v>
      </c>
      <c r="E1411" s="17">
        <v>0</v>
      </c>
      <c r="F1411" s="17">
        <v>1.3823541431875655E-2</v>
      </c>
      <c r="G1411" s="17">
        <v>1.3823541431875655E-2</v>
      </c>
      <c r="H1411" s="17">
        <v>0.29337696574567962</v>
      </c>
      <c r="I1411" s="17">
        <v>0</v>
      </c>
      <c r="J1411" s="17">
        <v>17.602617944740771</v>
      </c>
      <c r="K1411" s="17">
        <v>0.29337696574567962</v>
      </c>
      <c r="L1411" s="17">
        <v>-1.0000000000000007</v>
      </c>
      <c r="M1411" s="17">
        <v>-1.0000000000000007</v>
      </c>
      <c r="N1411" s="17">
        <v>5.867539314913591</v>
      </c>
      <c r="O1411" s="17">
        <v>22.025375205336534</v>
      </c>
      <c r="P1411" s="17">
        <v>0.9285786806875943</v>
      </c>
      <c r="Q1411" s="17">
        <v>0.1234947922116062</v>
      </c>
      <c r="R1411" s="17">
        <v>0.15635067865012897</v>
      </c>
      <c r="S1411" s="17">
        <v>0.33333333333333387</v>
      </c>
      <c r="T1411" s="17">
        <v>0.34911226066307527</v>
      </c>
      <c r="U1411" s="17">
        <v>0.31244065772326862</v>
      </c>
      <c r="V1411" s="17">
        <v>-2.2500095249087197E-2</v>
      </c>
      <c r="W1411" s="17">
        <v>27.160367628996422</v>
      </c>
      <c r="X1411" s="17">
        <v>1.5196096149790206</v>
      </c>
      <c r="Y1411" s="17">
        <v>-1.0000000000000007</v>
      </c>
      <c r="Z1411" s="17">
        <v>-1.0000000000000007</v>
      </c>
      <c r="AA1411" s="17">
        <v>30.865220185559693</v>
      </c>
      <c r="AB1411" s="17">
        <v>-5.7669671479009144E-2</v>
      </c>
      <c r="AC1411" s="17">
        <v>0.14079398932033052</v>
      </c>
      <c r="AD1411" s="17">
        <v>-1.215428028305858E-2</v>
      </c>
      <c r="AE1411" s="17">
        <v>3.5485018779131399</v>
      </c>
      <c r="AF1411" s="17">
        <v>0.41666666666666669</v>
      </c>
      <c r="AG1411" s="17">
        <v>-1.0000000000000007</v>
      </c>
      <c r="AH1411" s="17">
        <v>-1.0000000000000007</v>
      </c>
      <c r="AI1411" s="17">
        <v>0</v>
      </c>
      <c r="AJ1411" s="17">
        <v>-2.2500095249087197E-2</v>
      </c>
      <c r="AK1411" s="17">
        <v>3.5526155864309905E-2</v>
      </c>
      <c r="AL1411" s="17">
        <v>0.27755896522860879</v>
      </c>
      <c r="AM1411" s="17">
        <v>7.9473951222427341E-2</v>
      </c>
      <c r="AN1411" s="17">
        <v>-7.9750930438656775E-2</v>
      </c>
      <c r="AO1411" s="17">
        <v>2.1644795598822335</v>
      </c>
      <c r="AP1411" s="17">
        <v>-0.60597843482337577</v>
      </c>
      <c r="AQ1411" s="17">
        <v>44.762985573737183</v>
      </c>
      <c r="AR1411" s="17">
        <v>0.97238615647058957</v>
      </c>
      <c r="AS1411" s="17">
        <v>1.8129865807247008</v>
      </c>
      <c r="AT1411" s="17">
        <v>-1.0000000000000007</v>
      </c>
      <c r="AU1411" s="17">
        <v>-1.0000000000000007</v>
      </c>
      <c r="AV1411" s="17">
        <v>0.17017422008200464</v>
      </c>
      <c r="AW1411" s="17">
        <v>52.284616956072831</v>
      </c>
      <c r="AX1411" s="17">
        <v>50.034607431164112</v>
      </c>
      <c r="AY1411" s="17">
        <v>9.7546443792124973E-2</v>
      </c>
      <c r="AZ1411" s="17">
        <v>-35.452746418808971</v>
      </c>
      <c r="BA1411" s="22">
        <v>1355.1811627879995</v>
      </c>
      <c r="CU1411" t="e">
        <v>#N/A</v>
      </c>
      <c r="CV1411" t="e">
        <v>#N/A</v>
      </c>
    </row>
    <row r="1412" spans="1:100" x14ac:dyDescent="0.25">
      <c r="A1412">
        <v>3660</v>
      </c>
      <c r="B1412" t="s">
        <v>1797</v>
      </c>
      <c r="C1412" s="22">
        <v>3</v>
      </c>
      <c r="D1412" s="17">
        <v>3.9096220094011853</v>
      </c>
      <c r="E1412" s="17">
        <v>0</v>
      </c>
      <c r="F1412" s="17">
        <v>-0.15423864288860564</v>
      </c>
      <c r="G1412" s="17">
        <v>-0.15423864288860564</v>
      </c>
      <c r="H1412" s="17">
        <v>-0.10301958759070827</v>
      </c>
      <c r="I1412" s="17">
        <v>0</v>
      </c>
      <c r="J1412" s="17">
        <v>-6.1811752554424979</v>
      </c>
      <c r="K1412" s="17">
        <v>-0.10301958759070827</v>
      </c>
      <c r="L1412" s="17">
        <v>-0.99999999999999911</v>
      </c>
      <c r="M1412" s="17">
        <v>-0.99999999999999911</v>
      </c>
      <c r="N1412" s="17">
        <v>-2.0603917518141661</v>
      </c>
      <c r="O1412" s="17">
        <v>-2.4257918889299197</v>
      </c>
      <c r="P1412" s="17">
        <v>0.36907518432125075</v>
      </c>
      <c r="Q1412" s="17">
        <v>-0.10011156769741313</v>
      </c>
      <c r="R1412" s="17">
        <v>4.607413915133024E-2</v>
      </c>
      <c r="S1412" s="17">
        <v>0.33333333333333315</v>
      </c>
      <c r="T1412" s="17">
        <v>0.32889698481702967</v>
      </c>
      <c r="U1412" s="17">
        <v>0.63176156426342311</v>
      </c>
      <c r="V1412" s="17">
        <v>0</v>
      </c>
      <c r="W1412" s="17">
        <v>55.880458800179795</v>
      </c>
      <c r="X1412" s="17">
        <v>3.2808476736005101</v>
      </c>
      <c r="Y1412" s="17">
        <v>-0.99999999999999911</v>
      </c>
      <c r="Z1412" s="17">
        <v>-0.99999999999999911</v>
      </c>
      <c r="AA1412" s="17">
        <v>97.955401317406299</v>
      </c>
      <c r="AB1412" s="17">
        <v>0.32050165234505423</v>
      </c>
      <c r="AC1412" s="17">
        <v>0.10589329786549352</v>
      </c>
      <c r="AD1412" s="17">
        <v>0.41418241735095485</v>
      </c>
      <c r="AE1412" s="17">
        <v>42.028868378075131</v>
      </c>
      <c r="AF1412" s="17">
        <v>0.76923076923076927</v>
      </c>
      <c r="AG1412" s="17">
        <v>-0.99999999999999911</v>
      </c>
      <c r="AH1412" s="17">
        <v>-0.99999999999999911</v>
      </c>
      <c r="AI1412" s="17">
        <v>0</v>
      </c>
      <c r="AJ1412" s="17">
        <v>0</v>
      </c>
      <c r="AK1412" s="17">
        <v>0.36856008547854174</v>
      </c>
      <c r="AL1412" s="17">
        <v>-6.879665897525386E-2</v>
      </c>
      <c r="AM1412" s="17">
        <v>-5.229344353370588E-2</v>
      </c>
      <c r="AN1412" s="17">
        <v>-0.20483514143912604</v>
      </c>
      <c r="AO1412" s="17">
        <v>0.53546433905006097</v>
      </c>
      <c r="AP1412" s="17">
        <v>-5.4648618308544199</v>
      </c>
      <c r="AQ1412" s="17">
        <v>49.699283544737291</v>
      </c>
      <c r="AR1412" s="17">
        <v>1.2939918824137857</v>
      </c>
      <c r="AS1412" s="17">
        <v>3.1778280860098027</v>
      </c>
      <c r="AT1412" s="17">
        <v>-0.99999999999999911</v>
      </c>
      <c r="AU1412" s="17">
        <v>-0.99999999999999911</v>
      </c>
      <c r="AV1412" s="17">
        <v>-0.10816450373727551</v>
      </c>
      <c r="AW1412" s="17">
        <v>90.06474759762186</v>
      </c>
      <c r="AX1412" s="17">
        <v>90.06474759762186</v>
      </c>
      <c r="AY1412" s="17">
        <v>0.33996608035622444</v>
      </c>
      <c r="AZ1412" s="17">
        <v>3.1143745856269032</v>
      </c>
      <c r="BA1412" s="22">
        <v>1480.0384377206394</v>
      </c>
      <c r="CU1412" t="e">
        <v>#N/A</v>
      </c>
      <c r="CV1412" t="e">
        <v>#N/A</v>
      </c>
    </row>
    <row r="1413" spans="1:100" x14ac:dyDescent="0.25">
      <c r="A1413">
        <v>3661</v>
      </c>
      <c r="B1413" t="s">
        <v>1798</v>
      </c>
      <c r="C1413" s="22">
        <v>3</v>
      </c>
      <c r="D1413" s="17">
        <v>5.2829043002797649</v>
      </c>
      <c r="E1413" s="17">
        <v>-1.403442567365612E-2</v>
      </c>
      <c r="F1413" s="17">
        <v>-9.8499542688257891E-3</v>
      </c>
      <c r="G1413" s="17">
        <v>-9.8499542688257891E-3</v>
      </c>
      <c r="H1413" s="17">
        <v>0.16793121386983439</v>
      </c>
      <c r="I1413" s="17">
        <v>0</v>
      </c>
      <c r="J1413" s="17">
        <v>10.075872832190065</v>
      </c>
      <c r="K1413" s="17">
        <v>0.16793121386983439</v>
      </c>
      <c r="L1413" s="17">
        <v>-0.99999999999999978</v>
      </c>
      <c r="M1413" s="17">
        <v>-0.99999999999999978</v>
      </c>
      <c r="N1413" s="17">
        <v>3.3586242773966886</v>
      </c>
      <c r="O1413" s="17">
        <v>15.348927178201002</v>
      </c>
      <c r="P1413" s="17">
        <v>-0.26377087880425432</v>
      </c>
      <c r="Q1413" s="17">
        <v>-6.725882875045143E-3</v>
      </c>
      <c r="R1413" s="17">
        <v>-3.010280383680251E-2</v>
      </c>
      <c r="S1413" s="17">
        <v>0.33333333333333331</v>
      </c>
      <c r="T1413" s="17">
        <v>0.33333333333333331</v>
      </c>
      <c r="U1413" s="17">
        <v>0.14457401792222069</v>
      </c>
      <c r="V1413" s="17">
        <v>-4.2200519106270644E-2</v>
      </c>
      <c r="W1413" s="17">
        <v>24.044358064511293</v>
      </c>
      <c r="X1413" s="17">
        <v>0.82382840984809103</v>
      </c>
      <c r="Y1413" s="17">
        <v>-0.99999999999999978</v>
      </c>
      <c r="Z1413" s="17">
        <v>-0.99999999999999978</v>
      </c>
      <c r="AA1413" s="17">
        <v>31.654320578797456</v>
      </c>
      <c r="AB1413" s="17">
        <v>0.17861360848916635</v>
      </c>
      <c r="AC1413" s="17">
        <v>0.11147478373832745</v>
      </c>
      <c r="AD1413" s="17">
        <v>-0.13728708586503405</v>
      </c>
      <c r="AE1413" s="17">
        <v>7.6400653181229909</v>
      </c>
      <c r="AF1413" s="17">
        <v>0.16666666666666666</v>
      </c>
      <c r="AG1413" s="17">
        <v>-0.99999999999999978</v>
      </c>
      <c r="AH1413" s="17">
        <v>-0.99999999999999978</v>
      </c>
      <c r="AI1413" s="17">
        <v>0</v>
      </c>
      <c r="AJ1413" s="17">
        <v>-4.2200519106270644E-2</v>
      </c>
      <c r="AK1413" s="17">
        <v>-8.8820582266478293E-2</v>
      </c>
      <c r="AL1413" s="17">
        <v>0.15473087019618992</v>
      </c>
      <c r="AM1413" s="17">
        <v>0.19924594499183829</v>
      </c>
      <c r="AN1413" s="17">
        <v>-0.25516153020346155</v>
      </c>
      <c r="AO1413" s="17">
        <v>4.5370457134635647</v>
      </c>
      <c r="AP1413" s="17">
        <v>-5.6053839041055893</v>
      </c>
      <c r="AQ1413" s="17">
        <v>34.120230896701358</v>
      </c>
      <c r="AR1413" s="17">
        <v>0.76904016548261644</v>
      </c>
      <c r="AS1413" s="17">
        <v>0.99175962371792514</v>
      </c>
      <c r="AT1413" s="17">
        <v>-0.99999999999999978</v>
      </c>
      <c r="AU1413" s="17">
        <v>-0.99999999999999978</v>
      </c>
      <c r="AV1413" s="17">
        <v>-3.9952758105628303E-2</v>
      </c>
      <c r="AW1413" s="17">
        <v>41.397863852892868</v>
      </c>
      <c r="AX1413" s="17">
        <v>37.177811942265841</v>
      </c>
      <c r="AY1413" s="17">
        <v>-0.18241526795470414</v>
      </c>
      <c r="AZ1413" s="17">
        <v>-62.71003316195921</v>
      </c>
      <c r="BA1413" s="22">
        <v>1286.808815655721</v>
      </c>
      <c r="CU1413" t="e">
        <v>#N/A</v>
      </c>
      <c r="CV1413" t="e">
        <v>#N/A</v>
      </c>
    </row>
    <row r="1414" spans="1:100" x14ac:dyDescent="0.25">
      <c r="A1414">
        <v>3663</v>
      </c>
      <c r="B1414" t="s">
        <v>1799</v>
      </c>
      <c r="C1414" s="22">
        <v>3</v>
      </c>
      <c r="D1414" s="17">
        <v>5.0692399504451897</v>
      </c>
      <c r="E1414" s="17">
        <v>5.3826451754221561E-3</v>
      </c>
      <c r="F1414" s="17">
        <v>5.2078474405676631E-2</v>
      </c>
      <c r="G1414" s="17">
        <v>5.2078474405676631E-2</v>
      </c>
      <c r="H1414" s="17">
        <v>0.10111493126594</v>
      </c>
      <c r="I1414" s="17">
        <v>0</v>
      </c>
      <c r="J1414" s="17">
        <v>6.0668958759563996</v>
      </c>
      <c r="K1414" s="17">
        <v>0.10111493126594</v>
      </c>
      <c r="L1414" s="17">
        <v>-0.99999999999999933</v>
      </c>
      <c r="M1414" s="17">
        <v>-0.99999999999999933</v>
      </c>
      <c r="N1414" s="17">
        <v>2.0222986253188</v>
      </c>
      <c r="O1414" s="17">
        <v>11.188214300807264</v>
      </c>
      <c r="P1414" s="17">
        <v>2.1949340088112015</v>
      </c>
      <c r="Q1414" s="17">
        <v>-11.671233489182601</v>
      </c>
      <c r="R1414" s="17">
        <v>-3.7152957007589094</v>
      </c>
      <c r="S1414" s="17">
        <v>0.33333333333333304</v>
      </c>
      <c r="T1414" s="17">
        <v>0.33409864765894581</v>
      </c>
      <c r="U1414" s="17">
        <v>0.34820784938911153</v>
      </c>
      <c r="V1414" s="17">
        <v>0.38896979096765305</v>
      </c>
      <c r="W1414" s="17">
        <v>52.139787603324166</v>
      </c>
      <c r="X1414" s="17">
        <v>4.2937325074143162</v>
      </c>
      <c r="Y1414" s="17">
        <v>-0.99999999999999933</v>
      </c>
      <c r="Z1414" s="17">
        <v>-0.99999999999999933</v>
      </c>
      <c r="AA1414" s="17">
        <v>127.86472881571747</v>
      </c>
      <c r="AB1414" s="17">
        <v>0.53362205733496304</v>
      </c>
      <c r="AC1414" s="17">
        <v>0.54590118797355591</v>
      </c>
      <c r="AD1414" s="17">
        <v>0.50928149295452507</v>
      </c>
      <c r="AE1414" s="17">
        <v>79.440236913152134</v>
      </c>
      <c r="AF1414" s="17">
        <v>1</v>
      </c>
      <c r="AG1414" s="17">
        <v>-0.99999999999999933</v>
      </c>
      <c r="AH1414" s="17">
        <v>-0.99999999999999933</v>
      </c>
      <c r="AI1414" s="17">
        <v>-4.3642827949207874E-2</v>
      </c>
      <c r="AJ1414" s="17">
        <v>0.38896979096765305</v>
      </c>
      <c r="AK1414" s="17">
        <v>2.9990605891179055E-3</v>
      </c>
      <c r="AL1414" s="17">
        <v>0.1360830558595344</v>
      </c>
      <c r="AM1414" s="17">
        <v>7.2975749710704682E-2</v>
      </c>
      <c r="AN1414" s="17">
        <v>-0.11452602673408563</v>
      </c>
      <c r="AO1414" s="17">
        <v>1.8393890457132061</v>
      </c>
      <c r="AP1414" s="17">
        <v>-2.1827353890544687</v>
      </c>
      <c r="AQ1414" s="17">
        <v>58.206683479280542</v>
      </c>
      <c r="AR1414" s="17">
        <v>1.4046096213490435</v>
      </c>
      <c r="AS1414" s="17">
        <v>4.394847438680257</v>
      </c>
      <c r="AT1414" s="17">
        <v>-0.99999999999999933</v>
      </c>
      <c r="AU1414" s="17">
        <v>-0.99999999999999933</v>
      </c>
      <c r="AV1414" s="17">
        <v>-3.6632172263532334</v>
      </c>
      <c r="AW1414" s="17">
        <v>136.87020772747024</v>
      </c>
      <c r="AX1414" s="17">
        <v>174.89433026525154</v>
      </c>
      <c r="AY1414" s="17">
        <v>0.46565182520449566</v>
      </c>
      <c r="AZ1414" s="17">
        <v>77.904116396963573</v>
      </c>
      <c r="BA1414" s="22">
        <v>1740.4010250997019</v>
      </c>
      <c r="CU1414" t="e">
        <v>#N/A</v>
      </c>
      <c r="CV1414" t="e">
        <v>#N/A</v>
      </c>
    </row>
    <row r="1415" spans="1:100" x14ac:dyDescent="0.25">
      <c r="A1415">
        <v>3666</v>
      </c>
      <c r="B1415" t="s">
        <v>1800</v>
      </c>
      <c r="C1415" s="22">
        <v>3</v>
      </c>
      <c r="D1415" s="17">
        <v>6.0545328510572256</v>
      </c>
      <c r="E1415" s="17">
        <v>7.4150690246970255E-4</v>
      </c>
      <c r="F1415" s="17">
        <v>-0.14247914872517028</v>
      </c>
      <c r="G1415" s="17">
        <v>-0.14247914872517028</v>
      </c>
      <c r="H1415" s="17">
        <v>0.14154209367844983</v>
      </c>
      <c r="I1415" s="17">
        <v>0</v>
      </c>
      <c r="J1415" s="17">
        <v>8.4925256207069832</v>
      </c>
      <c r="K1415" s="17">
        <v>0.14154209367844983</v>
      </c>
      <c r="L1415" s="17">
        <v>-0.99999999999999922</v>
      </c>
      <c r="M1415" s="17">
        <v>-0.99999999999999922</v>
      </c>
      <c r="N1415" s="17">
        <v>2.8308418735689957</v>
      </c>
      <c r="O1415" s="17">
        <v>14.404579323039034</v>
      </c>
      <c r="P1415" s="17">
        <v>-0.24239932064470254</v>
      </c>
      <c r="Q1415" s="17">
        <v>-2.2722893831298725</v>
      </c>
      <c r="R1415" s="17">
        <v>-0.71426517811940171</v>
      </c>
      <c r="S1415" s="17">
        <v>0.33333333333333304</v>
      </c>
      <c r="T1415" s="17">
        <v>0.43019639093332596</v>
      </c>
      <c r="U1415" s="17">
        <v>4.3511819561117979E-2</v>
      </c>
      <c r="V1415" s="17">
        <v>-1.1077082214571869E-2</v>
      </c>
      <c r="W1415" s="17">
        <v>26.176894717390226</v>
      </c>
      <c r="X1415" s="17">
        <v>0.82643547314524213</v>
      </c>
      <c r="Y1415" s="17">
        <v>-0.99999999999999922</v>
      </c>
      <c r="Z1415" s="17">
        <v>-0.99999999999999922</v>
      </c>
      <c r="AA1415" s="17">
        <v>26.435363359305171</v>
      </c>
      <c r="AB1415" s="17">
        <v>-4.3762509472667799E-2</v>
      </c>
      <c r="AC1415" s="17">
        <v>-8.6552691594007108E-2</v>
      </c>
      <c r="AD1415" s="17">
        <v>0.14976987746736184</v>
      </c>
      <c r="AE1415" s="17">
        <v>0.97273382003434072</v>
      </c>
      <c r="AF1415" s="17">
        <v>0.25</v>
      </c>
      <c r="AG1415" s="17">
        <v>-0.99999999999999922</v>
      </c>
      <c r="AH1415" s="17">
        <v>-0.99999999999999922</v>
      </c>
      <c r="AI1415" s="17">
        <v>0</v>
      </c>
      <c r="AJ1415" s="17">
        <v>-1.1077082214571869E-2</v>
      </c>
      <c r="AK1415" s="17">
        <v>-2.57469585161984E-2</v>
      </c>
      <c r="AL1415" s="17">
        <v>1.8732611596492754E-2</v>
      </c>
      <c r="AM1415" s="17">
        <v>-6.6811471777586239E-3</v>
      </c>
      <c r="AN1415" s="17">
        <v>-9.29074956933581E-2</v>
      </c>
      <c r="AO1415" s="17">
        <v>-0.29576347202495712</v>
      </c>
      <c r="AP1415" s="17">
        <v>-2.2290243343514899</v>
      </c>
      <c r="AQ1415" s="17">
        <v>34.66942033809719</v>
      </c>
      <c r="AR1415" s="17">
        <v>0.79596446161320555</v>
      </c>
      <c r="AS1415" s="17">
        <v>0.96797756682369163</v>
      </c>
      <c r="AT1415" s="17">
        <v>-0.99999999999999922</v>
      </c>
      <c r="AU1415" s="17">
        <v>-0.99999999999999922</v>
      </c>
      <c r="AV1415" s="17">
        <v>-0.8567443268445728</v>
      </c>
      <c r="AW1415" s="17">
        <v>38.610918347992673</v>
      </c>
      <c r="AX1415" s="17">
        <v>37.5032101265355</v>
      </c>
      <c r="AY1415" s="17">
        <v>-4.1286763870915247E-2</v>
      </c>
      <c r="AZ1415" s="17">
        <v>-24.240939965260416</v>
      </c>
      <c r="BA1415" s="22">
        <v>1429.5926018988446</v>
      </c>
      <c r="CU1415" t="e">
        <v>#N/A</v>
      </c>
      <c r="CV1415" t="e">
        <v>#N/A</v>
      </c>
    </row>
    <row r="1416" spans="1:100" x14ac:dyDescent="0.25">
      <c r="A1416">
        <v>3667</v>
      </c>
      <c r="B1416" t="s">
        <v>1801</v>
      </c>
      <c r="C1416" s="22">
        <v>3</v>
      </c>
      <c r="D1416" s="17">
        <v>5.0623266549238606</v>
      </c>
      <c r="E1416" s="17">
        <v>-1.7589381590020495E-2</v>
      </c>
      <c r="F1416" s="17">
        <v>0.16105253224344418</v>
      </c>
      <c r="G1416" s="17">
        <v>0.16105253224344418</v>
      </c>
      <c r="H1416" s="17">
        <v>0.42015427038979081</v>
      </c>
      <c r="I1416" s="17">
        <v>0</v>
      </c>
      <c r="J1416" s="17">
        <v>25.209256223387431</v>
      </c>
      <c r="K1416" s="17">
        <v>0.42015427038979081</v>
      </c>
      <c r="L1416" s="17">
        <v>-1.0000000000000002</v>
      </c>
      <c r="M1416" s="17">
        <v>-1.0000000000000002</v>
      </c>
      <c r="N1416" s="17">
        <v>8.4030854077958086</v>
      </c>
      <c r="O1416" s="17">
        <v>30.432635410554731</v>
      </c>
      <c r="P1416" s="17">
        <v>-2.3564721675821607E-2</v>
      </c>
      <c r="Q1416" s="17">
        <v>0.66878337836501289</v>
      </c>
      <c r="R1416" s="17">
        <v>0.22394883928353054</v>
      </c>
      <c r="S1416" s="17">
        <v>0.33333333333333393</v>
      </c>
      <c r="T1416" s="17">
        <v>0.33333333333333393</v>
      </c>
      <c r="U1416" s="17">
        <v>0.34789955984676602</v>
      </c>
      <c r="V1416" s="17">
        <v>9.2236878236130054E-2</v>
      </c>
      <c r="W1416" s="17">
        <v>27.465953374390878</v>
      </c>
      <c r="X1416" s="17">
        <v>2.1915319050807178</v>
      </c>
      <c r="Y1416" s="17">
        <v>-1.0000000000000002</v>
      </c>
      <c r="Z1416" s="17">
        <v>-1.0000000000000002</v>
      </c>
      <c r="AA1416" s="17">
        <v>60.356739726214876</v>
      </c>
      <c r="AB1416" s="17">
        <v>-1.266954470455817E-2</v>
      </c>
      <c r="AC1416" s="17">
        <v>0.55644470791672451</v>
      </c>
      <c r="AD1416" s="17">
        <v>0.10956158703864328</v>
      </c>
      <c r="AE1416" s="17">
        <v>32.666837512540454</v>
      </c>
      <c r="AF1416" s="17">
        <v>0.8666666666666667</v>
      </c>
      <c r="AG1416" s="17">
        <v>-1.0000000000000002</v>
      </c>
      <c r="AH1416" s="17">
        <v>-1.0000000000000002</v>
      </c>
      <c r="AI1416" s="17">
        <v>0</v>
      </c>
      <c r="AJ1416" s="17">
        <v>9.2236878236130054E-2</v>
      </c>
      <c r="AK1416" s="17">
        <v>-0.10974793718931633</v>
      </c>
      <c r="AL1416" s="17">
        <v>-3.9833832367659139E-2</v>
      </c>
      <c r="AM1416" s="17">
        <v>9.1005633114141019E-2</v>
      </c>
      <c r="AN1416" s="17">
        <v>1.5163553947808432E-2</v>
      </c>
      <c r="AO1416" s="17">
        <v>1.7264011419069452</v>
      </c>
      <c r="AP1416" s="17">
        <v>0.17991968685691512</v>
      </c>
      <c r="AQ1416" s="17">
        <v>52.675209597778313</v>
      </c>
      <c r="AR1416" s="17">
        <v>1.1068031047495621</v>
      </c>
      <c r="AS1416" s="17">
        <v>2.6116861754705094</v>
      </c>
      <c r="AT1416" s="17">
        <v>-1.0000000000000002</v>
      </c>
      <c r="AU1416" s="17">
        <v>-1.0000000000000002</v>
      </c>
      <c r="AV1416" s="17">
        <v>0.38500137152697494</v>
      </c>
      <c r="AW1416" s="17">
        <v>90.969294823626598</v>
      </c>
      <c r="AX1416" s="17">
        <v>100.1929826472395</v>
      </c>
      <c r="AY1416" s="17">
        <v>0.29141656195842813</v>
      </c>
      <c r="AZ1416" s="17">
        <v>19.001823088740252</v>
      </c>
      <c r="BA1416" s="22">
        <v>1462.0353463294389</v>
      </c>
      <c r="CU1416" t="e">
        <v>#N/A</v>
      </c>
      <c r="CV1416" t="e">
        <v>#N/A</v>
      </c>
    </row>
    <row r="1417" spans="1:100" x14ac:dyDescent="0.25">
      <c r="A1417">
        <v>3668</v>
      </c>
      <c r="B1417" t="s">
        <v>1802</v>
      </c>
      <c r="C1417" s="22">
        <v>3</v>
      </c>
      <c r="D1417" s="17">
        <v>5.4239478268172157</v>
      </c>
      <c r="E1417" s="17">
        <v>0</v>
      </c>
      <c r="F1417" s="17">
        <v>0.45180800572981</v>
      </c>
      <c r="G1417" s="17">
        <v>0.45180800572981</v>
      </c>
      <c r="H1417" s="17">
        <v>0.29447986818706534</v>
      </c>
      <c r="I1417" s="17">
        <v>0</v>
      </c>
      <c r="J1417" s="17">
        <v>17.668792091223928</v>
      </c>
      <c r="K1417" s="17">
        <v>0.29447986818706534</v>
      </c>
      <c r="L1417" s="17">
        <v>-0.99999999999999867</v>
      </c>
      <c r="M1417" s="17">
        <v>-0.99999999999999867</v>
      </c>
      <c r="N1417" s="17">
        <v>5.8895973637413048</v>
      </c>
      <c r="O1417" s="17">
        <v>23.544547923770956</v>
      </c>
      <c r="P1417" s="17">
        <v>-0.56515576209998353</v>
      </c>
      <c r="Q1417" s="17">
        <v>-4.6532335223097965E-2</v>
      </c>
      <c r="R1417" s="17">
        <v>-0.11806944439397105</v>
      </c>
      <c r="S1417" s="17">
        <v>0.33333333333333304</v>
      </c>
      <c r="T1417" s="17">
        <v>0.33175059623309577</v>
      </c>
      <c r="U1417" s="17">
        <v>0.32294692020721943</v>
      </c>
      <c r="V1417" s="17">
        <v>8.6062682994414129E-3</v>
      </c>
      <c r="W1417" s="17">
        <v>28.086289995440957</v>
      </c>
      <c r="X1417" s="17">
        <v>1.712446614904652</v>
      </c>
      <c r="Y1417" s="17">
        <v>-0.99999999999999867</v>
      </c>
      <c r="Z1417" s="17">
        <v>-0.99999999999999867</v>
      </c>
      <c r="AA1417" s="17">
        <v>70.750303879831932</v>
      </c>
      <c r="AB1417" s="17">
        <v>0.35344278673530244</v>
      </c>
      <c r="AC1417" s="17">
        <v>6.7065412043394057E-2</v>
      </c>
      <c r="AD1417" s="17">
        <v>0.43513346779700224</v>
      </c>
      <c r="AE1417" s="17">
        <v>42.782083328784942</v>
      </c>
      <c r="AF1417" s="17">
        <v>0.82352941176470584</v>
      </c>
      <c r="AG1417" s="17">
        <v>-0.99999999999999867</v>
      </c>
      <c r="AH1417" s="17">
        <v>-0.99999999999999867</v>
      </c>
      <c r="AI1417" s="17">
        <v>0</v>
      </c>
      <c r="AJ1417" s="17">
        <v>8.6062682994414129E-3</v>
      </c>
      <c r="AK1417" s="17">
        <v>0.36379271151740961</v>
      </c>
      <c r="AL1417" s="17">
        <v>5.1302841639595167E-3</v>
      </c>
      <c r="AM1417" s="17">
        <v>-9.3174616602400562E-2</v>
      </c>
      <c r="AN1417" s="17">
        <v>-0.26542941048384405</v>
      </c>
      <c r="AO1417" s="17">
        <v>-0.51040185747296563</v>
      </c>
      <c r="AP1417" s="17">
        <v>-6.610083841276305</v>
      </c>
      <c r="AQ1417" s="17">
        <v>45.755082086664885</v>
      </c>
      <c r="AR1417" s="17">
        <v>0.99663711807308886</v>
      </c>
      <c r="AS1417" s="17">
        <v>2.0069264830917168</v>
      </c>
      <c r="AT1417" s="17">
        <v>-0.99999999999999867</v>
      </c>
      <c r="AU1417" s="17">
        <v>-0.99999999999999867</v>
      </c>
      <c r="AV1417" s="17">
        <v>0.33373856133583907</v>
      </c>
      <c r="AW1417" s="17">
        <v>87.684767962326617</v>
      </c>
      <c r="AX1417" s="17">
        <v>88.545394792270741</v>
      </c>
      <c r="AY1417" s="17">
        <v>0.15350971005784245</v>
      </c>
      <c r="AZ1417" s="17">
        <v>1.73404001613482</v>
      </c>
      <c r="BA1417" s="22">
        <v>1517.898317721746</v>
      </c>
      <c r="CU1417" t="e">
        <v>#N/A</v>
      </c>
      <c r="CV1417" t="e">
        <v>#N/A</v>
      </c>
    </row>
    <row r="1418" spans="1:100" x14ac:dyDescent="0.25">
      <c r="A1418">
        <v>3669</v>
      </c>
      <c r="B1418" t="s">
        <v>1535</v>
      </c>
      <c r="C1418" s="22">
        <v>3</v>
      </c>
      <c r="D1418" s="17">
        <v>4.4054602101729712</v>
      </c>
      <c r="E1418" s="17">
        <v>0.11658014097993534</v>
      </c>
      <c r="F1418" s="17">
        <v>2.2764540470300179</v>
      </c>
      <c r="G1418" s="17">
        <v>2.3081560846852129</v>
      </c>
      <c r="H1418" s="17">
        <v>-0.35268375195494023</v>
      </c>
      <c r="I1418" s="17">
        <v>0</v>
      </c>
      <c r="J1418" s="17">
        <v>-21.161025117296411</v>
      </c>
      <c r="K1418" s="17">
        <v>-0.35268375195494023</v>
      </c>
      <c r="L1418" s="17">
        <v>-1.0000000000000027</v>
      </c>
      <c r="M1418" s="17">
        <v>-1.0000000000000027</v>
      </c>
      <c r="N1418" s="17">
        <v>-7.0536750390988043</v>
      </c>
      <c r="O1418" s="17">
        <v>-14.447408822438225</v>
      </c>
      <c r="P1418" s="17">
        <v>-4.349953404798125E-2</v>
      </c>
      <c r="Q1418" s="17">
        <v>-4.9193023071144477</v>
      </c>
      <c r="R1418" s="17">
        <v>-1.6054069053885414</v>
      </c>
      <c r="S1418" s="17">
        <v>0.33333333333333426</v>
      </c>
      <c r="T1418" s="17">
        <v>0.21646022959864641</v>
      </c>
      <c r="U1418" s="17">
        <v>-0.10908394892740565</v>
      </c>
      <c r="V1418" s="17">
        <v>0</v>
      </c>
      <c r="W1418" s="17">
        <v>31.735734638380627</v>
      </c>
      <c r="X1418" s="17">
        <v>0.33527813514618926</v>
      </c>
      <c r="Y1418" s="17">
        <v>-1.0000000000000027</v>
      </c>
      <c r="Z1418" s="17">
        <v>-1.0000000000000027</v>
      </c>
      <c r="AA1418" s="17">
        <v>43.861849180034184</v>
      </c>
      <c r="AB1418" s="17">
        <v>-1.3287880408330358E-2</v>
      </c>
      <c r="AC1418" s="17">
        <v>-3.4125057736723981E-2</v>
      </c>
      <c r="AD1418" s="17">
        <v>0.3220433670858962</v>
      </c>
      <c r="AE1418" s="17">
        <v>13.731521447042095</v>
      </c>
      <c r="AF1418" s="17">
        <v>0.66666666666666663</v>
      </c>
      <c r="AG1418" s="17">
        <v>-1.0000000000000027</v>
      </c>
      <c r="AH1418" s="17">
        <v>-1.0000000000000027</v>
      </c>
      <c r="AI1418" s="17">
        <v>-4.5253895352802616E-2</v>
      </c>
      <c r="AJ1418" s="17">
        <v>0</v>
      </c>
      <c r="AK1418" s="17">
        <v>3.1536534578143163E-2</v>
      </c>
      <c r="AL1418" s="17">
        <v>0.21647171661161008</v>
      </c>
      <c r="AM1418" s="17">
        <v>-5.2748058780160534E-2</v>
      </c>
      <c r="AN1418" s="17">
        <v>4.3187241530544131E-2</v>
      </c>
      <c r="AO1418" s="17">
        <v>-1.1610187966132959</v>
      </c>
      <c r="AP1418" s="17">
        <v>2.1620396213216542</v>
      </c>
      <c r="AQ1418" s="17">
        <v>10.574709521084197</v>
      </c>
      <c r="AR1418" s="17">
        <v>0.44070961400457481</v>
      </c>
      <c r="AS1418" s="17">
        <v>-1.7405616808750968E-2</v>
      </c>
      <c r="AT1418" s="17">
        <v>-1.0000000000000027</v>
      </c>
      <c r="AU1418" s="17">
        <v>-1.0000000000000027</v>
      </c>
      <c r="AV1418" s="17">
        <v>0.70274917929667102</v>
      </c>
      <c r="AW1418" s="17">
        <v>31.576479978917597</v>
      </c>
      <c r="AX1418" s="17">
        <v>30.671402071861543</v>
      </c>
      <c r="AY1418" s="17">
        <v>-0.13681105811428776</v>
      </c>
      <c r="AZ1418" s="17">
        <v>-50.843674357010727</v>
      </c>
      <c r="BA1418" s="22">
        <v>1355.3564554157531</v>
      </c>
      <c r="CU1418" t="e">
        <v>#N/A</v>
      </c>
      <c r="CV1418" t="e">
        <v>#N/A</v>
      </c>
    </row>
    <row r="1419" spans="1:100" x14ac:dyDescent="0.25">
      <c r="A1419">
        <v>3673</v>
      </c>
      <c r="B1419" t="s">
        <v>1803</v>
      </c>
      <c r="C1419" s="22">
        <v>3</v>
      </c>
      <c r="D1419" s="17">
        <v>5.5037912234021924</v>
      </c>
      <c r="E1419" s="17">
        <v>0</v>
      </c>
      <c r="F1419" s="17">
        <v>-0.26407926571486751</v>
      </c>
      <c r="G1419" s="17">
        <v>-0.26407926571486751</v>
      </c>
      <c r="H1419" s="17">
        <v>-2.98065409604838E-2</v>
      </c>
      <c r="I1419" s="17">
        <v>0</v>
      </c>
      <c r="J1419" s="17">
        <v>-1.7883924576290298</v>
      </c>
      <c r="K1419" s="17">
        <v>-2.98065409604838E-2</v>
      </c>
      <c r="L1419" s="17">
        <v>-0.999999999999999</v>
      </c>
      <c r="M1419" s="17">
        <v>-0.999999999999999</v>
      </c>
      <c r="N1419" s="17">
        <v>-0.59613081920967559</v>
      </c>
      <c r="O1419" s="17">
        <v>3.4513195000582919</v>
      </c>
      <c r="P1419" s="17">
        <v>-2.9384107011452096E-2</v>
      </c>
      <c r="Q1419" s="17">
        <v>1.4120679296508494</v>
      </c>
      <c r="R1419" s="17">
        <v>0.48874767700146926</v>
      </c>
      <c r="S1419" s="17">
        <v>0.33653339851883196</v>
      </c>
      <c r="T1419" s="17">
        <v>0.36226905424939487</v>
      </c>
      <c r="U1419" s="17">
        <v>-3.2193642869501424E-2</v>
      </c>
      <c r="V1419" s="17">
        <v>-1.8533564489185257E-2</v>
      </c>
      <c r="W1419" s="17">
        <v>27.115271454800965</v>
      </c>
      <c r="X1419" s="17">
        <v>0.5175687562316551</v>
      </c>
      <c r="Y1419" s="17">
        <v>-0.999999999999999</v>
      </c>
      <c r="Z1419" s="17">
        <v>-0.999999999999999</v>
      </c>
      <c r="AA1419" s="17">
        <v>54.160787735396767</v>
      </c>
      <c r="AB1419" s="17">
        <v>0.38714993882210791</v>
      </c>
      <c r="AC1419" s="17">
        <v>-4.8770081144777849E-2</v>
      </c>
      <c r="AD1419" s="17">
        <v>0.1927555143945566</v>
      </c>
      <c r="AE1419" s="17">
        <v>26.556768603594339</v>
      </c>
      <c r="AF1419" s="17">
        <v>0.33333333333333331</v>
      </c>
      <c r="AG1419" s="17">
        <v>-0.999999999999999</v>
      </c>
      <c r="AH1419" s="17">
        <v>-0.999999999999999</v>
      </c>
      <c r="AI1419" s="17">
        <v>0</v>
      </c>
      <c r="AJ1419" s="17">
        <v>-1.8533564489185257E-2</v>
      </c>
      <c r="AK1419" s="17">
        <v>-0.12433718783970299</v>
      </c>
      <c r="AL1419" s="17">
        <v>0.18904025812899317</v>
      </c>
      <c r="AM1419" s="17">
        <v>7.3623120459735028E-2</v>
      </c>
      <c r="AN1419" s="17">
        <v>-1.0268695360092145E-2</v>
      </c>
      <c r="AO1419" s="17">
        <v>1.2188920722948613</v>
      </c>
      <c r="AP1419" s="17">
        <v>0.68848390664266201</v>
      </c>
      <c r="AQ1419" s="17">
        <v>25.326878997171924</v>
      </c>
      <c r="AR1419" s="17">
        <v>0.64807524540954076</v>
      </c>
      <c r="AS1419" s="17">
        <v>0.48776221527117175</v>
      </c>
      <c r="AT1419" s="17">
        <v>-0.999999999999999</v>
      </c>
      <c r="AU1419" s="17">
        <v>-0.999999999999999</v>
      </c>
      <c r="AV1419" s="17">
        <v>0.22466841128660162</v>
      </c>
      <c r="AW1419" s="17">
        <v>58.300591142097758</v>
      </c>
      <c r="AX1419" s="17">
        <v>56.447234693179212</v>
      </c>
      <c r="AY1419" s="17">
        <v>0.11515657466498681</v>
      </c>
      <c r="AZ1419" s="17">
        <v>17.40096974682147</v>
      </c>
      <c r="BA1419" s="22">
        <v>1371.7182841044551</v>
      </c>
      <c r="CU1419" t="e">
        <v>#N/A</v>
      </c>
      <c r="CV1419" t="e">
        <v>#N/A</v>
      </c>
    </row>
    <row r="1420" spans="1:100" x14ac:dyDescent="0.25">
      <c r="A1420">
        <v>3674</v>
      </c>
      <c r="B1420" t="s">
        <v>1804</v>
      </c>
      <c r="C1420" s="22">
        <v>3</v>
      </c>
      <c r="D1420" s="17">
        <v>4.2637444488153893</v>
      </c>
      <c r="E1420" s="17">
        <v>-3.6712688027460989E-4</v>
      </c>
      <c r="F1420" s="17">
        <v>4.6982410965500127E-2</v>
      </c>
      <c r="G1420" s="17">
        <v>4.6982410965500127E-2</v>
      </c>
      <c r="H1420" s="17">
        <v>0.38648233289406286</v>
      </c>
      <c r="I1420" s="17">
        <v>0</v>
      </c>
      <c r="J1420" s="17">
        <v>23.18893997364378</v>
      </c>
      <c r="K1420" s="17">
        <v>0.38648233289406286</v>
      </c>
      <c r="L1420" s="17">
        <v>-1.0000000000000004</v>
      </c>
      <c r="M1420" s="17">
        <v>-1.0000000000000004</v>
      </c>
      <c r="N1420" s="17">
        <v>7.729646657881263</v>
      </c>
      <c r="O1420" s="17">
        <v>27.499666833424673</v>
      </c>
      <c r="P1420" s="17">
        <v>-0.18520855212488516</v>
      </c>
      <c r="Q1420" s="17">
        <v>6.3533343178397592</v>
      </c>
      <c r="R1420" s="17">
        <v>1.9821928825396986</v>
      </c>
      <c r="S1420" s="17">
        <v>0.3333333333333337</v>
      </c>
      <c r="T1420" s="17">
        <v>0.32209965514433891</v>
      </c>
      <c r="U1420" s="17">
        <v>0.36437467304348586</v>
      </c>
      <c r="V1420" s="17">
        <v>0.34038716136966074</v>
      </c>
      <c r="W1420" s="17">
        <v>38.948499599870274</v>
      </c>
      <c r="X1420" s="17">
        <v>3.7575386377865221</v>
      </c>
      <c r="Y1420" s="17">
        <v>-1.0000000000000004</v>
      </c>
      <c r="Z1420" s="17">
        <v>-1.0000000000000004</v>
      </c>
      <c r="AA1420" s="17">
        <v>94.411258617977069</v>
      </c>
      <c r="AB1420" s="17">
        <v>0.31045569582399135</v>
      </c>
      <c r="AC1420" s="17">
        <v>0.24023616990465096</v>
      </c>
      <c r="AD1420" s="17">
        <v>0.51891945698269959</v>
      </c>
      <c r="AE1420" s="17">
        <v>53.480566135567081</v>
      </c>
      <c r="AF1420" s="17">
        <v>1</v>
      </c>
      <c r="AG1420" s="17">
        <v>-1.0000000000000004</v>
      </c>
      <c r="AH1420" s="17">
        <v>-1.0000000000000004</v>
      </c>
      <c r="AI1420" s="17">
        <v>5.1388853702627635E-2</v>
      </c>
      <c r="AJ1420" s="17">
        <v>0.34038716136966074</v>
      </c>
      <c r="AK1420" s="17">
        <v>4.4926508335271294E-2</v>
      </c>
      <c r="AL1420" s="17">
        <v>-1.3911174839206907E-2</v>
      </c>
      <c r="AM1420" s="17">
        <v>-0.11365317095719853</v>
      </c>
      <c r="AN1420" s="17">
        <v>0.13133435682003242</v>
      </c>
      <c r="AO1420" s="17">
        <v>-2.616696732253605</v>
      </c>
      <c r="AP1420" s="17">
        <v>3.2138030463047778</v>
      </c>
      <c r="AQ1420" s="17">
        <v>62.137439573514008</v>
      </c>
      <c r="AR1420" s="17">
        <v>1.3601948228908187</v>
      </c>
      <c r="AS1420" s="17">
        <v>4.1440209706805877</v>
      </c>
      <c r="AT1420" s="17">
        <v>-1.0000000000000004</v>
      </c>
      <c r="AU1420" s="17">
        <v>-1.0000000000000004</v>
      </c>
      <c r="AV1420" s="17">
        <v>2.0291752935051965</v>
      </c>
      <c r="AW1420" s="17">
        <v>125.12472849770653</v>
      </c>
      <c r="AX1420" s="17">
        <v>160.19122170872518</v>
      </c>
      <c r="AY1420" s="17">
        <v>0.31672968901729937</v>
      </c>
      <c r="AZ1420" s="17">
        <v>25.786083894563532</v>
      </c>
      <c r="BA1420" s="22">
        <v>1551.7461150120057</v>
      </c>
      <c r="CU1420" t="e">
        <v>#N/A</v>
      </c>
      <c r="CV1420" t="e">
        <v>#N/A</v>
      </c>
    </row>
    <row r="1421" spans="1:100" x14ac:dyDescent="0.25">
      <c r="A1421">
        <v>3676</v>
      </c>
      <c r="B1421" t="s">
        <v>1292</v>
      </c>
      <c r="C1421" s="22">
        <v>3</v>
      </c>
      <c r="D1421" s="17">
        <v>4.5302809785679488</v>
      </c>
      <c r="E1421" s="17">
        <v>0</v>
      </c>
      <c r="F1421" s="17">
        <v>1.0221022142049641E-3</v>
      </c>
      <c r="G1421" s="17">
        <v>1.0221022142049641E-3</v>
      </c>
      <c r="H1421" s="17">
        <v>-5.0165738234654589E-2</v>
      </c>
      <c r="I1421" s="17">
        <v>0</v>
      </c>
      <c r="J1421" s="17">
        <v>-3.0099442940792756</v>
      </c>
      <c r="K1421" s="17">
        <v>-5.0165738234654589E-2</v>
      </c>
      <c r="L1421" s="17">
        <v>-1.0000000000000018</v>
      </c>
      <c r="M1421" s="17">
        <v>-1.0000000000000018</v>
      </c>
      <c r="N1421" s="17">
        <v>-1.0033147646930924</v>
      </c>
      <c r="O1421" s="17">
        <v>1.5213587867028797</v>
      </c>
      <c r="P1421" s="17">
        <v>0.27962878408689829</v>
      </c>
      <c r="Q1421" s="17">
        <v>-5.2622475260442579E-2</v>
      </c>
      <c r="R1421" s="17">
        <v>-8.7374375214791921E-3</v>
      </c>
      <c r="S1421" s="17">
        <v>0.33333333333333387</v>
      </c>
      <c r="T1421" s="17">
        <v>0.27208393016743998</v>
      </c>
      <c r="U1421" s="17">
        <v>8.7363826428935254E-2</v>
      </c>
      <c r="V1421" s="17">
        <v>0</v>
      </c>
      <c r="W1421" s="17">
        <v>29.717873126574549</v>
      </c>
      <c r="X1421" s="17">
        <v>0.9437889042852754</v>
      </c>
      <c r="Y1421" s="17">
        <v>-1.0000000000000018</v>
      </c>
      <c r="Z1421" s="17">
        <v>-1.0000000000000018</v>
      </c>
      <c r="AA1421" s="17">
        <v>52.014514048455354</v>
      </c>
      <c r="AB1421" s="17">
        <v>0.18854685726155876</v>
      </c>
      <c r="AC1421" s="17">
        <v>6.5758145267136275E-2</v>
      </c>
      <c r="AD1421" s="17">
        <v>0.19180256465935083</v>
      </c>
      <c r="AE1421" s="17">
        <v>22.30537835940229</v>
      </c>
      <c r="AF1421" s="17">
        <v>0.25</v>
      </c>
      <c r="AG1421" s="17">
        <v>-1.0000000000000018</v>
      </c>
      <c r="AH1421" s="17">
        <v>-1.0000000000000018</v>
      </c>
      <c r="AI1421" s="17">
        <v>0</v>
      </c>
      <c r="AJ1421" s="17">
        <v>0</v>
      </c>
      <c r="AK1421" s="17">
        <v>-0.27060036837784229</v>
      </c>
      <c r="AL1421" s="17">
        <v>-0.35747129981577497</v>
      </c>
      <c r="AM1421" s="17">
        <v>1.5094487221883227E-2</v>
      </c>
      <c r="AN1421" s="17">
        <v>-9.5020116132012694E-2</v>
      </c>
      <c r="AO1421" s="17">
        <v>-0.97563966134213043</v>
      </c>
      <c r="AP1421" s="17">
        <v>-4.1628594023791905</v>
      </c>
      <c r="AQ1421" s="17">
        <v>26.707928832495245</v>
      </c>
      <c r="AR1421" s="17">
        <v>0.69278108992970888</v>
      </c>
      <c r="AS1421" s="17">
        <v>0.89362316605062087</v>
      </c>
      <c r="AT1421" s="17">
        <v>-1.0000000000000018</v>
      </c>
      <c r="AU1421" s="17">
        <v>-1.0000000000000018</v>
      </c>
      <c r="AV1421" s="17">
        <v>-7.7153353072742289E-3</v>
      </c>
      <c r="AW1421" s="17">
        <v>49.373013432779054</v>
      </c>
      <c r="AX1421" s="17">
        <v>49.373013432779054</v>
      </c>
      <c r="AY1421" s="17">
        <v>-7.0932849785152241E-2</v>
      </c>
      <c r="AZ1421" s="17">
        <v>-39.646756205409169</v>
      </c>
      <c r="BA1421" s="22">
        <v>1411.4535909137269</v>
      </c>
      <c r="CU1421" t="e">
        <v>#N/A</v>
      </c>
      <c r="CV1421" t="e">
        <v>#N/A</v>
      </c>
    </row>
    <row r="1422" spans="1:100" x14ac:dyDescent="0.25">
      <c r="A1422">
        <v>3679</v>
      </c>
      <c r="B1422" t="s">
        <v>1805</v>
      </c>
      <c r="C1422" s="22">
        <v>3</v>
      </c>
      <c r="D1422" s="17">
        <v>3.2078512023929338</v>
      </c>
      <c r="E1422" s="17">
        <v>-0.20586245889130531</v>
      </c>
      <c r="F1422" s="17">
        <v>0.27523907863306624</v>
      </c>
      <c r="G1422" s="17">
        <v>0.18701877311617968</v>
      </c>
      <c r="H1422" s="17">
        <v>-8.4789233265980507E-2</v>
      </c>
      <c r="I1422" s="17">
        <v>0</v>
      </c>
      <c r="J1422" s="17">
        <v>-5.087353995958833</v>
      </c>
      <c r="K1422" s="17">
        <v>-8.4789233265980507E-2</v>
      </c>
      <c r="L1422" s="17">
        <v>-1.0000000000000018</v>
      </c>
      <c r="M1422" s="17">
        <v>-1.0000000000000018</v>
      </c>
      <c r="N1422" s="17">
        <v>-1.6957846653196116</v>
      </c>
      <c r="O1422" s="17">
        <v>-1.692484020449722</v>
      </c>
      <c r="P1422" s="17">
        <v>-0.70498916514061205</v>
      </c>
      <c r="Q1422" s="17">
        <v>0.45415283562726139</v>
      </c>
      <c r="R1422" s="17">
        <v>3.9838341741863029E-2</v>
      </c>
      <c r="S1422" s="17">
        <v>0.33333333333333381</v>
      </c>
      <c r="T1422" s="17">
        <v>0.24406490786053239</v>
      </c>
      <c r="U1422" s="17">
        <v>-2.1150687114226668E-2</v>
      </c>
      <c r="V1422" s="17">
        <v>0</v>
      </c>
      <c r="W1422" s="17">
        <v>25.641471493824792</v>
      </c>
      <c r="X1422" s="17">
        <v>0.48699537564958906</v>
      </c>
      <c r="Y1422" s="17">
        <v>-1.0000000000000018</v>
      </c>
      <c r="Z1422" s="17">
        <v>-1.0000000000000018</v>
      </c>
      <c r="AA1422" s="17">
        <v>45.774876601848575</v>
      </c>
      <c r="AB1422" s="17">
        <v>5.6725772563111218E-2</v>
      </c>
      <c r="AC1422" s="17">
        <v>-6.9455790983306828E-2</v>
      </c>
      <c r="AD1422" s="17">
        <v>0.41460135374583423</v>
      </c>
      <c r="AE1422" s="17">
        <v>20.093566766281921</v>
      </c>
      <c r="AF1422" s="17">
        <v>0.83333333333333337</v>
      </c>
      <c r="AG1422" s="17">
        <v>-1.0000000000000018</v>
      </c>
      <c r="AH1422" s="17">
        <v>-1.0000000000000018</v>
      </c>
      <c r="AI1422" s="17">
        <v>0</v>
      </c>
      <c r="AJ1422" s="17">
        <v>0</v>
      </c>
      <c r="AK1422" s="17">
        <v>0.38143717878946432</v>
      </c>
      <c r="AL1422" s="17">
        <v>-3.9839238683179255E-2</v>
      </c>
      <c r="AM1422" s="17">
        <v>-0.17105550361416846</v>
      </c>
      <c r="AN1422" s="17">
        <v>-8.4742485217096417E-2</v>
      </c>
      <c r="AO1422" s="17">
        <v>-2.369201696406888</v>
      </c>
      <c r="AP1422" s="17">
        <v>-2.3177583238433073</v>
      </c>
      <c r="AQ1422" s="17">
        <v>20.554117497865974</v>
      </c>
      <c r="AR1422" s="17">
        <v>0.55624755407963933</v>
      </c>
      <c r="AS1422" s="17">
        <v>0.40220614238360974</v>
      </c>
      <c r="AT1422" s="17">
        <v>-1.0000000000000018</v>
      </c>
      <c r="AU1422" s="17">
        <v>-1.0000000000000018</v>
      </c>
      <c r="AV1422" s="17">
        <v>0.22685711485804269</v>
      </c>
      <c r="AW1422" s="17">
        <v>41.764634257555564</v>
      </c>
      <c r="AX1422" s="17">
        <v>41.764634257555564</v>
      </c>
      <c r="AY1422" s="17">
        <v>1.5387577185427301E-2</v>
      </c>
      <c r="AZ1422" s="17">
        <v>-7.0577896304825956</v>
      </c>
      <c r="BA1422" s="22">
        <v>1408.12710874351</v>
      </c>
      <c r="CU1422" t="e">
        <v>#N/A</v>
      </c>
      <c r="CV1422" t="e">
        <v>#N/A</v>
      </c>
    </row>
    <row r="1423" spans="1:100" x14ac:dyDescent="0.25">
      <c r="A1423">
        <v>3680</v>
      </c>
      <c r="B1423" t="s">
        <v>1806</v>
      </c>
      <c r="C1423" s="22">
        <v>3</v>
      </c>
      <c r="D1423" s="17">
        <v>4.110267523818008</v>
      </c>
      <c r="E1423" s="17">
        <v>-6.9589171830923531E-3</v>
      </c>
      <c r="F1423" s="17">
        <v>6.2418406952480746E-3</v>
      </c>
      <c r="G1423" s="17">
        <v>6.2418406952480746E-3</v>
      </c>
      <c r="H1423" s="17">
        <v>0.28620496567307224</v>
      </c>
      <c r="I1423" s="17">
        <v>0</v>
      </c>
      <c r="J1423" s="17">
        <v>17.172297940384336</v>
      </c>
      <c r="K1423" s="17">
        <v>0.28620496567307224</v>
      </c>
      <c r="L1423" s="17">
        <v>-1.0000000000000013</v>
      </c>
      <c r="M1423" s="17">
        <v>-1.0000000000000013</v>
      </c>
      <c r="N1423" s="17">
        <v>5.7240993134614442</v>
      </c>
      <c r="O1423" s="17">
        <v>21.288807304897574</v>
      </c>
      <c r="P1423" s="17">
        <v>-8.3659958451910627E-2</v>
      </c>
      <c r="Q1423" s="17">
        <v>0.16056628584564231</v>
      </c>
      <c r="R1423" s="17">
        <v>-1.9823643975239048E-3</v>
      </c>
      <c r="S1423" s="17">
        <v>0.33333333333333365</v>
      </c>
      <c r="T1423" s="17">
        <v>0.33333333333333365</v>
      </c>
      <c r="U1423" s="17">
        <v>0.10493060720049176</v>
      </c>
      <c r="V1423" s="17">
        <v>-3.9134652594004796E-2</v>
      </c>
      <c r="W1423" s="17">
        <v>17.850306224003283</v>
      </c>
      <c r="X1423" s="17">
        <v>0.56537621423153328</v>
      </c>
      <c r="Y1423" s="17">
        <v>-1.0000000000000013</v>
      </c>
      <c r="Z1423" s="17">
        <v>-1.0000000000000013</v>
      </c>
      <c r="AA1423" s="17">
        <v>-7.3848470523259246</v>
      </c>
      <c r="AB1423" s="17">
        <v>-0.13934510204337472</v>
      </c>
      <c r="AC1423" s="17">
        <v>-0.19587097905533507</v>
      </c>
      <c r="AD1423" s="17">
        <v>-0.16944733713992369</v>
      </c>
      <c r="AE1423" s="17">
        <v>-25.233170911931694</v>
      </c>
      <c r="AF1423" s="17">
        <v>0</v>
      </c>
      <c r="AG1423" s="17">
        <v>-1.0000000000000013</v>
      </c>
      <c r="AH1423" s="17">
        <v>-1.0000000000000013</v>
      </c>
      <c r="AI1423" s="17">
        <v>0</v>
      </c>
      <c r="AJ1423" s="17">
        <v>-3.9134652594004796E-2</v>
      </c>
      <c r="AK1423" s="17">
        <v>8.9787455623259071E-2</v>
      </c>
      <c r="AL1423" s="17">
        <v>1.5666675011009296E-2</v>
      </c>
      <c r="AM1423" s="17">
        <v>0.37762675484657077</v>
      </c>
      <c r="AN1423" s="17">
        <v>0.41668689252157293</v>
      </c>
      <c r="AO1423" s="17">
        <v>9.8896061492805654</v>
      </c>
      <c r="AP1423" s="17">
        <v>10.495505688094372</v>
      </c>
      <c r="AQ1423" s="17">
        <v>35.02260416438763</v>
      </c>
      <c r="AR1423" s="17">
        <v>0.73246262127315453</v>
      </c>
      <c r="AS1423" s="17">
        <v>0.8515811799046058</v>
      </c>
      <c r="AT1423" s="17">
        <v>-1.0000000000000013</v>
      </c>
      <c r="AU1423" s="17">
        <v>-1.0000000000000013</v>
      </c>
      <c r="AV1423" s="17">
        <v>4.2594762977241699E-3</v>
      </c>
      <c r="AW1423" s="17">
        <v>24.399465940666044</v>
      </c>
      <c r="AX1423" s="17">
        <v>20.486000681265569</v>
      </c>
      <c r="AY1423" s="17">
        <v>-0.11836253497576694</v>
      </c>
      <c r="AZ1423" s="17">
        <v>-78.916037944196233</v>
      </c>
      <c r="BA1423" s="22">
        <v>1230.8613748791265</v>
      </c>
      <c r="CU1423" t="e">
        <v>#N/A</v>
      </c>
      <c r="CV1423" t="e">
        <v>#N/A</v>
      </c>
    </row>
    <row r="1424" spans="1:100" x14ac:dyDescent="0.25">
      <c r="A1424">
        <v>3683</v>
      </c>
      <c r="B1424" t="s">
        <v>1807</v>
      </c>
      <c r="C1424" s="22">
        <v>3</v>
      </c>
      <c r="D1424" s="17">
        <v>5.1006078857029005</v>
      </c>
      <c r="E1424" s="17">
        <v>1.3768762757555553</v>
      </c>
      <c r="F1424" s="17">
        <v>-1.1198077135099183</v>
      </c>
      <c r="G1424" s="17">
        <v>-0.69495577672917341</v>
      </c>
      <c r="H1424" s="17">
        <v>0.21517269869141031</v>
      </c>
      <c r="I1424" s="17">
        <v>-4.4977047219656535E-2</v>
      </c>
      <c r="J1424" s="17">
        <v>10.21173908830524</v>
      </c>
      <c r="K1424" s="17">
        <v>0.17019565147175386</v>
      </c>
      <c r="L1424" s="17">
        <v>-0.99999999999999956</v>
      </c>
      <c r="M1424" s="17">
        <v>-0.99999999999999956</v>
      </c>
      <c r="N1424" s="17">
        <v>3.4039130294350759</v>
      </c>
      <c r="O1424" s="17">
        <v>14.617391197278955</v>
      </c>
      <c r="P1424" s="17">
        <v>29.291027185396757</v>
      </c>
      <c r="Q1424" s="17">
        <v>3.1288450021744421</v>
      </c>
      <c r="R1424" s="17">
        <v>4.2846972158577952</v>
      </c>
      <c r="S1424" s="17">
        <v>0.33333333333333309</v>
      </c>
      <c r="T1424" s="17">
        <v>0.34001907449720531</v>
      </c>
      <c r="U1424" s="17">
        <v>0.34157396618300701</v>
      </c>
      <c r="V1424" s="17">
        <v>0.34482797553291411</v>
      </c>
      <c r="W1424" s="17">
        <v>47.582347922988234</v>
      </c>
      <c r="X1424" s="17">
        <v>3.9451062154521708</v>
      </c>
      <c r="Y1424" s="17">
        <v>-0.99999999999999956</v>
      </c>
      <c r="Z1424" s="17">
        <v>-0.99999999999999956</v>
      </c>
      <c r="AA1424" s="17">
        <v>95.244801669176667</v>
      </c>
      <c r="AB1424" s="17">
        <v>0.34971620826106475</v>
      </c>
      <c r="AC1424" s="17">
        <v>0.2374999756801334</v>
      </c>
      <c r="AD1424" s="17">
        <v>0.28033894666541598</v>
      </c>
      <c r="AE1424" s="17">
        <v>43.377756530330714</v>
      </c>
      <c r="AF1424" s="17">
        <v>0.84615384615384615</v>
      </c>
      <c r="AG1424" s="17">
        <v>-0.99999999999999956</v>
      </c>
      <c r="AH1424" s="17">
        <v>-0.99999999999999956</v>
      </c>
      <c r="AI1424" s="17">
        <v>4.3664049377868004E-2</v>
      </c>
      <c r="AJ1424" s="17">
        <v>0.34482797553291411</v>
      </c>
      <c r="AK1424" s="17">
        <v>0.3706990049130694</v>
      </c>
      <c r="AL1424" s="17">
        <v>0.17000506070340812</v>
      </c>
      <c r="AM1424" s="17">
        <v>2.6188646012558481E-2</v>
      </c>
      <c r="AN1424" s="17">
        <v>0.12441339989711168</v>
      </c>
      <c r="AO1424" s="17">
        <v>2.5082111748793103</v>
      </c>
      <c r="AP1424" s="17">
        <v>3.9603603009448327</v>
      </c>
      <c r="AQ1424" s="17">
        <v>57.794087011293456</v>
      </c>
      <c r="AR1424" s="17">
        <v>1.3597543495464597</v>
      </c>
      <c r="AS1424" s="17">
        <v>4.1153018669239252</v>
      </c>
      <c r="AT1424" s="17">
        <v>-0.99999999999999956</v>
      </c>
      <c r="AU1424" s="17">
        <v>-0.99999999999999956</v>
      </c>
      <c r="AV1424" s="17">
        <v>3.5897414391286184</v>
      </c>
      <c r="AW1424" s="17">
        <v>113.82255316740057</v>
      </c>
      <c r="AX1424" s="17">
        <v>149.17863170824936</v>
      </c>
      <c r="AY1424" s="17">
        <v>0.38367503597953917</v>
      </c>
      <c r="AZ1424" s="17">
        <v>32.274854560885572</v>
      </c>
      <c r="BA1424" s="22">
        <v>1610.6181868468925</v>
      </c>
      <c r="CU1424" t="e">
        <v>#N/A</v>
      </c>
      <c r="CV1424" t="e">
        <v>#N/A</v>
      </c>
    </row>
    <row r="1425" spans="1:100" x14ac:dyDescent="0.25">
      <c r="A1425">
        <v>3684</v>
      </c>
      <c r="B1425" t="s">
        <v>1055</v>
      </c>
      <c r="C1425" s="22">
        <v>3</v>
      </c>
      <c r="D1425" s="17">
        <v>5.2699308617579543</v>
      </c>
      <c r="E1425" s="17">
        <v>-5.675550644282509E-3</v>
      </c>
      <c r="F1425" s="17">
        <v>0.3540381813067407</v>
      </c>
      <c r="G1425" s="17">
        <v>0.3540381813067407</v>
      </c>
      <c r="H1425" s="17">
        <v>-7.8172823406219269E-2</v>
      </c>
      <c r="I1425" s="17">
        <v>0</v>
      </c>
      <c r="J1425" s="17">
        <v>-4.6903694043731576</v>
      </c>
      <c r="K1425" s="17">
        <v>-7.8172823406219269E-2</v>
      </c>
      <c r="L1425" s="17">
        <v>-1.0000000000000002</v>
      </c>
      <c r="M1425" s="17">
        <v>-1.0000000000000002</v>
      </c>
      <c r="N1425" s="17">
        <v>-1.5634564681243859</v>
      </c>
      <c r="O1425" s="17">
        <v>0.93359963869153884</v>
      </c>
      <c r="P1425" s="17">
        <v>-0.12991442871858294</v>
      </c>
      <c r="Q1425" s="17">
        <v>5.8798566629118918</v>
      </c>
      <c r="R1425" s="17">
        <v>1.9175020574985464</v>
      </c>
      <c r="S1425" s="17">
        <v>0.33333333333333337</v>
      </c>
      <c r="T1425" s="17">
        <v>0.33856273481867805</v>
      </c>
      <c r="U1425" s="17">
        <v>0.21044889548089241</v>
      </c>
      <c r="V1425" s="17">
        <v>9.8896633063369599E-2</v>
      </c>
      <c r="W1425" s="17">
        <v>42.376576804099699</v>
      </c>
      <c r="X1425" s="17">
        <v>2.1904736733473622</v>
      </c>
      <c r="Y1425" s="17">
        <v>-1.0000000000000002</v>
      </c>
      <c r="Z1425" s="17">
        <v>-1.0000000000000002</v>
      </c>
      <c r="AA1425" s="17">
        <v>65.963023615804985</v>
      </c>
      <c r="AB1425" s="17">
        <v>0.11600414929093758</v>
      </c>
      <c r="AC1425" s="17">
        <v>2.3396315079710368E-3</v>
      </c>
      <c r="AD1425" s="17">
        <v>0.31503511428522657</v>
      </c>
      <c r="AE1425" s="17">
        <v>21.668944754206759</v>
      </c>
      <c r="AF1425" s="17">
        <v>0.41666666666666669</v>
      </c>
      <c r="AG1425" s="17">
        <v>-1.0000000000000002</v>
      </c>
      <c r="AH1425" s="17">
        <v>-1.0000000000000002</v>
      </c>
      <c r="AI1425" s="17">
        <v>-1.5043118962879805E-2</v>
      </c>
      <c r="AJ1425" s="17">
        <v>9.8896633063369599E-2</v>
      </c>
      <c r="AK1425" s="17">
        <v>6.7360953691594866E-2</v>
      </c>
      <c r="AL1425" s="17">
        <v>7.447112632882795E-2</v>
      </c>
      <c r="AM1425" s="17">
        <v>0.56894406947640497</v>
      </c>
      <c r="AN1425" s="17">
        <v>3.2641734431248424E-2</v>
      </c>
      <c r="AO1425" s="17">
        <v>14.560406505368096</v>
      </c>
      <c r="AP1425" s="17">
        <v>1.1883989924253504</v>
      </c>
      <c r="AQ1425" s="17">
        <v>37.686207399726541</v>
      </c>
      <c r="AR1425" s="17">
        <v>0.98124159669627353</v>
      </c>
      <c r="AS1425" s="17">
        <v>2.1123008499411444</v>
      </c>
      <c r="AT1425" s="17">
        <v>-1.0000000000000002</v>
      </c>
      <c r="AU1425" s="17">
        <v>-1.0000000000000002</v>
      </c>
      <c r="AV1425" s="17">
        <v>2.2715402388052865</v>
      </c>
      <c r="AW1425" s="17">
        <v>68.085022246921923</v>
      </c>
      <c r="AX1425" s="17">
        <v>77.673823174001242</v>
      </c>
      <c r="AY1425" s="17">
        <v>2.2111977958063005E-2</v>
      </c>
      <c r="AZ1425" s="17">
        <v>-50.199922432514782</v>
      </c>
      <c r="BA1425" s="22">
        <v>1355.0435348890558</v>
      </c>
      <c r="CU1425" t="e">
        <v>#N/A</v>
      </c>
      <c r="CV1425" t="e">
        <v>#N/A</v>
      </c>
    </row>
    <row r="1426" spans="1:100" x14ac:dyDescent="0.25">
      <c r="A1426">
        <v>3688</v>
      </c>
      <c r="B1426" t="s">
        <v>1808</v>
      </c>
      <c r="C1426" s="22">
        <v>3</v>
      </c>
      <c r="D1426" s="17">
        <v>5.3256275192967797</v>
      </c>
      <c r="E1426" s="17">
        <v>-1.7205246003722849E-2</v>
      </c>
      <c r="F1426" s="17">
        <v>0.27477181087884367</v>
      </c>
      <c r="G1426" s="17">
        <v>0.26903672887760272</v>
      </c>
      <c r="H1426" s="17">
        <v>0.2237462975458856</v>
      </c>
      <c r="I1426" s="17">
        <v>0</v>
      </c>
      <c r="J1426" s="17">
        <v>13.424777852753126</v>
      </c>
      <c r="K1426" s="17">
        <v>0.2237462975458856</v>
      </c>
      <c r="L1426" s="17">
        <v>-0.99999999999999911</v>
      </c>
      <c r="M1426" s="17">
        <v>-0.99999999999999911</v>
      </c>
      <c r="N1426" s="17">
        <v>4.4749259509177088</v>
      </c>
      <c r="O1426" s="17">
        <v>19.019442100927524</v>
      </c>
      <c r="P1426" s="17">
        <v>-0.3732707295833213</v>
      </c>
      <c r="Q1426" s="17">
        <v>-3.8226718710890539</v>
      </c>
      <c r="R1426" s="17">
        <v>-1.3633279528277562</v>
      </c>
      <c r="S1426" s="17">
        <v>0.33333333333333315</v>
      </c>
      <c r="T1426" s="17">
        <v>0.33333333333333315</v>
      </c>
      <c r="U1426" s="17">
        <v>0.27316499067619265</v>
      </c>
      <c r="V1426" s="17">
        <v>-4.8303949657507894E-2</v>
      </c>
      <c r="W1426" s="17">
        <v>26.711256405578609</v>
      </c>
      <c r="X1426" s="17">
        <v>1.2457566338805035</v>
      </c>
      <c r="Y1426" s="17">
        <v>-0.99999999999999911</v>
      </c>
      <c r="Z1426" s="17">
        <v>-0.99999999999999911</v>
      </c>
      <c r="AA1426" s="17">
        <v>62.604879177520623</v>
      </c>
      <c r="AB1426" s="17">
        <v>0.31734422279419672</v>
      </c>
      <c r="AC1426" s="17">
        <v>0.21149791244804955</v>
      </c>
      <c r="AD1426" s="17">
        <v>0.21629687925314867</v>
      </c>
      <c r="AE1426" s="17">
        <v>37.256950724769737</v>
      </c>
      <c r="AF1426" s="17">
        <v>0.91666666666666663</v>
      </c>
      <c r="AG1426" s="17">
        <v>-0.99999999999999911</v>
      </c>
      <c r="AH1426" s="17">
        <v>-0.99999999999999911</v>
      </c>
      <c r="AI1426" s="17">
        <v>-7.1088804871052763E-2</v>
      </c>
      <c r="AJ1426" s="17">
        <v>-4.8303949657507894E-2</v>
      </c>
      <c r="AK1426" s="17">
        <v>0.26869154626563169</v>
      </c>
      <c r="AL1426" s="17">
        <v>-0.22524296268743216</v>
      </c>
      <c r="AM1426" s="17">
        <v>-0.20753148638788432</v>
      </c>
      <c r="AN1426" s="17">
        <v>-0.10583214936562606</v>
      </c>
      <c r="AO1426" s="17">
        <v>-3.844829428368949</v>
      </c>
      <c r="AP1426" s="17">
        <v>-3.7720185475778112</v>
      </c>
      <c r="AQ1426" s="17">
        <v>40.136034258331733</v>
      </c>
      <c r="AR1426" s="17">
        <v>0.89152770768535072</v>
      </c>
      <c r="AS1426" s="17">
        <v>1.4695029314263888</v>
      </c>
      <c r="AT1426" s="17">
        <v>-0.99999999999999911</v>
      </c>
      <c r="AU1426" s="17">
        <v>-0.99999999999999911</v>
      </c>
      <c r="AV1426" s="17">
        <v>-1.0942912239501523</v>
      </c>
      <c r="AW1426" s="17">
        <v>77.852302730870292</v>
      </c>
      <c r="AX1426" s="17">
        <v>71.600131667698392</v>
      </c>
      <c r="AY1426" s="17">
        <v>-5.3867595606321726E-2</v>
      </c>
      <c r="AZ1426" s="17">
        <v>-33.487740424425169</v>
      </c>
      <c r="BA1426" s="22">
        <v>1473.00519651218</v>
      </c>
      <c r="CU1426" t="e">
        <v>#N/A</v>
      </c>
      <c r="CV1426" t="e">
        <v>#N/A</v>
      </c>
    </row>
    <row r="1427" spans="1:100" x14ac:dyDescent="0.25">
      <c r="A1427">
        <v>3691</v>
      </c>
      <c r="B1427" t="s">
        <v>471</v>
      </c>
      <c r="C1427" s="22">
        <v>3</v>
      </c>
      <c r="D1427" s="17">
        <v>3.9170090465997629</v>
      </c>
      <c r="E1427" s="17">
        <v>0</v>
      </c>
      <c r="F1427" s="17">
        <v>-0.33705873053331825</v>
      </c>
      <c r="G1427" s="17">
        <v>-0.33705873053331825</v>
      </c>
      <c r="H1427" s="17">
        <v>0.47528492957831314</v>
      </c>
      <c r="I1427" s="17">
        <v>0</v>
      </c>
      <c r="J1427" s="17">
        <v>28.517095774698809</v>
      </c>
      <c r="K1427" s="17">
        <v>0.47528492957831314</v>
      </c>
      <c r="L1427" s="17">
        <v>-1.0000000000000002</v>
      </c>
      <c r="M1427" s="17">
        <v>-1.0000000000000002</v>
      </c>
      <c r="N1427" s="17">
        <v>9.5056985915662686</v>
      </c>
      <c r="O1427" s="17">
        <v>32.097046090765247</v>
      </c>
      <c r="P1427" s="17">
        <v>-0.60676993710502813</v>
      </c>
      <c r="Q1427" s="17">
        <v>3.2010284385986028</v>
      </c>
      <c r="R1427" s="17">
        <v>1.0343674076531326</v>
      </c>
      <c r="S1427" s="17">
        <v>0.34444093194639319</v>
      </c>
      <c r="T1427" s="17">
        <v>0.24960923492701254</v>
      </c>
      <c r="U1427" s="17">
        <v>9.7435020337268086E-2</v>
      </c>
      <c r="V1427" s="17">
        <v>-2.4458407753584353E-2</v>
      </c>
      <c r="W1427" s="17">
        <v>7.6696739951510438</v>
      </c>
      <c r="X1427" s="17">
        <v>0.27803077371633811</v>
      </c>
      <c r="Y1427" s="17">
        <v>-1.0000000000000002</v>
      </c>
      <c r="Z1427" s="17">
        <v>-1.0000000000000002</v>
      </c>
      <c r="AA1427" s="17">
        <v>58.074744681719025</v>
      </c>
      <c r="AB1427" s="17">
        <v>0.16438039446155236</v>
      </c>
      <c r="AC1427" s="17">
        <v>0.44927935801912866</v>
      </c>
      <c r="AD1427" s="17">
        <v>0.37375431309761437</v>
      </c>
      <c r="AE1427" s="17">
        <v>49.370703278914789</v>
      </c>
      <c r="AF1427" s="17">
        <v>0.4</v>
      </c>
      <c r="AG1427" s="17">
        <v>-1.0000000000000002</v>
      </c>
      <c r="AH1427" s="17">
        <v>-1.0000000000000002</v>
      </c>
      <c r="AI1427" s="17">
        <v>0</v>
      </c>
      <c r="AJ1427" s="17">
        <v>-2.4458407753584353E-2</v>
      </c>
      <c r="AK1427" s="17">
        <v>6.1315825091295767E-2</v>
      </c>
      <c r="AL1427" s="17">
        <v>0.23655756717084583</v>
      </c>
      <c r="AM1427" s="17">
        <v>-0.10128101555798354</v>
      </c>
      <c r="AN1427" s="17">
        <v>-6.9609642815871065E-2</v>
      </c>
      <c r="AO1427" s="17">
        <v>-2.2254462634931089</v>
      </c>
      <c r="AP1427" s="17">
        <v>-0.55745323454254914</v>
      </c>
      <c r="AQ1427" s="17">
        <v>36.18676976984986</v>
      </c>
      <c r="AR1427" s="17">
        <v>0.66702677945708955</v>
      </c>
      <c r="AS1427" s="17">
        <v>0.75331570329465203</v>
      </c>
      <c r="AT1427" s="17">
        <v>-1.0000000000000002</v>
      </c>
      <c r="AU1427" s="17">
        <v>-1.0000000000000002</v>
      </c>
      <c r="AV1427" s="17">
        <v>0.69730867711981426</v>
      </c>
      <c r="AW1427" s="17">
        <v>89.614337537941708</v>
      </c>
      <c r="AX1427" s="17">
        <v>87.16849676258326</v>
      </c>
      <c r="AY1427" s="17">
        <v>0.18345882518129031</v>
      </c>
      <c r="AZ1427" s="17">
        <v>9.927665517689686</v>
      </c>
      <c r="BA1427" s="22">
        <v>1407.0017124061503</v>
      </c>
      <c r="CU1427" t="e">
        <v>#N/A</v>
      </c>
      <c r="CV1427" t="e">
        <v>#N/A</v>
      </c>
    </row>
    <row r="1428" spans="1:100" x14ac:dyDescent="0.25">
      <c r="A1428">
        <v>3692</v>
      </c>
      <c r="B1428" t="s">
        <v>1809</v>
      </c>
      <c r="C1428" s="22">
        <v>3</v>
      </c>
      <c r="D1428" s="17">
        <v>5.8844993057658508</v>
      </c>
      <c r="E1428" s="17">
        <v>0.4912285710257992</v>
      </c>
      <c r="F1428" s="17">
        <v>-0.11245127709162475</v>
      </c>
      <c r="G1428" s="17">
        <v>6.2770921425511134E-2</v>
      </c>
      <c r="H1428" s="17">
        <v>0.35293316300355498</v>
      </c>
      <c r="I1428" s="17">
        <v>0</v>
      </c>
      <c r="J1428" s="17">
        <v>21.175989780213303</v>
      </c>
      <c r="K1428" s="17">
        <v>0.35293316300355498</v>
      </c>
      <c r="L1428" s="17">
        <v>-1.0000000000000007</v>
      </c>
      <c r="M1428" s="17">
        <v>-1.0000000000000007</v>
      </c>
      <c r="N1428" s="17">
        <v>7.0586632600711026</v>
      </c>
      <c r="O1428" s="17">
        <v>27.123260007404653</v>
      </c>
      <c r="P1428" s="17">
        <v>-0.77880850318376293</v>
      </c>
      <c r="Q1428" s="17">
        <v>0.4694016441976589</v>
      </c>
      <c r="R1428" s="17">
        <v>2.5168161359086366E-2</v>
      </c>
      <c r="S1428" s="17">
        <v>0.33333333333333309</v>
      </c>
      <c r="T1428" s="17">
        <v>0.35206976601897771</v>
      </c>
      <c r="U1428" s="17">
        <v>0.22871493754927111</v>
      </c>
      <c r="V1428" s="17">
        <v>2.2003893584776911E-2</v>
      </c>
      <c r="W1428" s="17">
        <v>23.32755069931218</v>
      </c>
      <c r="X1428" s="17">
        <v>1.3980894807401474</v>
      </c>
      <c r="Y1428" s="17">
        <v>-1.0000000000000007</v>
      </c>
      <c r="Z1428" s="17">
        <v>-1.0000000000000007</v>
      </c>
      <c r="AA1428" s="17">
        <v>53.305286858720478</v>
      </c>
      <c r="AB1428" s="17">
        <v>0.3983933235703398</v>
      </c>
      <c r="AC1428" s="17">
        <v>0.19946563821791588</v>
      </c>
      <c r="AD1428" s="17">
        <v>1.1923981727284096E-3</v>
      </c>
      <c r="AE1428" s="17">
        <v>29.952567998049204</v>
      </c>
      <c r="AF1428" s="17">
        <v>0.7</v>
      </c>
      <c r="AG1428" s="17">
        <v>-1.0000000000000007</v>
      </c>
      <c r="AH1428" s="17">
        <v>-1.0000000000000007</v>
      </c>
      <c r="AI1428" s="17">
        <v>0</v>
      </c>
      <c r="AJ1428" s="17">
        <v>2.2003893584776911E-2</v>
      </c>
      <c r="AK1428" s="17">
        <v>7.1666688966154718E-2</v>
      </c>
      <c r="AL1428" s="17">
        <v>-3.0984113328118911E-2</v>
      </c>
      <c r="AM1428" s="17">
        <v>6.9068193533490668E-3</v>
      </c>
      <c r="AN1428" s="17">
        <v>-0.10993626769328575</v>
      </c>
      <c r="AO1428" s="17">
        <v>0.53100392866450064</v>
      </c>
      <c r="AP1428" s="17">
        <v>-2.9033272589727375</v>
      </c>
      <c r="AQ1428" s="17">
        <v>44.503540479525491</v>
      </c>
      <c r="AR1428" s="17">
        <v>0.93612193048635939</v>
      </c>
      <c r="AS1428" s="17">
        <v>1.7510226437437018</v>
      </c>
      <c r="AT1428" s="17">
        <v>-1.0000000000000007</v>
      </c>
      <c r="AU1428" s="17">
        <v>-1.0000000000000007</v>
      </c>
      <c r="AV1428" s="17">
        <v>8.7939082784597736E-2</v>
      </c>
      <c r="AW1428" s="17">
        <v>77.525219607152351</v>
      </c>
      <c r="AX1428" s="17">
        <v>79.725608965630073</v>
      </c>
      <c r="AY1428" s="17">
        <v>0.10040999373824763</v>
      </c>
      <c r="AZ1428" s="17">
        <v>19.13639485474275</v>
      </c>
      <c r="BA1428" s="22">
        <v>1412.555336229625</v>
      </c>
      <c r="CU1428" t="e">
        <v>#N/A</v>
      </c>
      <c r="CV1428" t="e">
        <v>#N/A</v>
      </c>
    </row>
    <row r="1429" spans="1:100" x14ac:dyDescent="0.25">
      <c r="A1429">
        <v>3693</v>
      </c>
      <c r="B1429" t="s">
        <v>1810</v>
      </c>
      <c r="C1429" s="22">
        <v>3</v>
      </c>
      <c r="D1429" s="17">
        <v>4.5603378012732287</v>
      </c>
      <c r="E1429" s="17">
        <v>5.0486021296218108E-3</v>
      </c>
      <c r="F1429" s="17">
        <v>0.23473701114075191</v>
      </c>
      <c r="G1429" s="17">
        <v>0.23473701114075191</v>
      </c>
      <c r="H1429" s="17">
        <v>0.17066470683679391</v>
      </c>
      <c r="I1429" s="17">
        <v>0</v>
      </c>
      <c r="J1429" s="17">
        <v>10.239882410207631</v>
      </c>
      <c r="K1429" s="17">
        <v>0.17066470683679391</v>
      </c>
      <c r="L1429" s="17">
        <v>-1.0000000000000013</v>
      </c>
      <c r="M1429" s="17">
        <v>-1.0000000000000013</v>
      </c>
      <c r="N1429" s="17">
        <v>3.4132941367358778</v>
      </c>
      <c r="O1429" s="17">
        <v>15.034957222621609</v>
      </c>
      <c r="P1429" s="17">
        <v>1.2662563737933605</v>
      </c>
      <c r="Q1429" s="17">
        <v>13.252687878715005</v>
      </c>
      <c r="R1429" s="17">
        <v>4.4056719590692666</v>
      </c>
      <c r="S1429" s="17">
        <v>0.33333333333333387</v>
      </c>
      <c r="T1429" s="17">
        <v>0.33492369625897928</v>
      </c>
      <c r="U1429" s="17">
        <v>0.2665554414686237</v>
      </c>
      <c r="V1429" s="17">
        <v>2.7894604319668892E-2</v>
      </c>
      <c r="W1429" s="17">
        <v>31.681694741752469</v>
      </c>
      <c r="X1429" s="17">
        <v>1.7327720774736728</v>
      </c>
      <c r="Y1429" s="17">
        <v>-1.0000000000000013</v>
      </c>
      <c r="Z1429" s="17">
        <v>-1.0000000000000013</v>
      </c>
      <c r="AA1429" s="17">
        <v>66.148585797227199</v>
      </c>
      <c r="AB1429" s="17">
        <v>0.35635992998325861</v>
      </c>
      <c r="AC1429" s="17">
        <v>0.19736156726043372</v>
      </c>
      <c r="AD1429" s="17">
        <v>4.7502884684417365E-2</v>
      </c>
      <c r="AE1429" s="17">
        <v>30.061219096405484</v>
      </c>
      <c r="AF1429" s="17">
        <v>0.5</v>
      </c>
      <c r="AG1429" s="17">
        <v>-1.0000000000000013</v>
      </c>
      <c r="AH1429" s="17">
        <v>-1.0000000000000013</v>
      </c>
      <c r="AI1429" s="17">
        <v>5.3085762579024254E-2</v>
      </c>
      <c r="AJ1429" s="17">
        <v>2.7894604319668892E-2</v>
      </c>
      <c r="AK1429" s="17">
        <v>-0.12221906344408616</v>
      </c>
      <c r="AL1429" s="17">
        <v>-9.0416554441858255E-2</v>
      </c>
      <c r="AM1429" s="17">
        <v>-6.0695648411662015E-2</v>
      </c>
      <c r="AN1429" s="17">
        <v>-0.12292350442179246</v>
      </c>
      <c r="AO1429" s="17">
        <v>-2.12848652751198</v>
      </c>
      <c r="AP1429" s="17">
        <v>-3.5251703827541041</v>
      </c>
      <c r="AQ1429" s="17">
        <v>41.921577151960115</v>
      </c>
      <c r="AR1429" s="17">
        <v>0.96270707538060574</v>
      </c>
      <c r="AS1429" s="17">
        <v>1.9034367843104658</v>
      </c>
      <c r="AT1429" s="17">
        <v>-1.0000000000000013</v>
      </c>
      <c r="AU1429" s="17">
        <v>-1.0000000000000013</v>
      </c>
      <c r="AV1429" s="17">
        <v>4.6404089702100215</v>
      </c>
      <c r="AW1429" s="17">
        <v>77.658372637094772</v>
      </c>
      <c r="AX1429" s="17">
        <v>81.509548320642125</v>
      </c>
      <c r="AY1429" s="17">
        <v>0.11862963983268257</v>
      </c>
      <c r="AZ1429" s="17">
        <v>-11.792431186890051</v>
      </c>
      <c r="BA1429" s="22">
        <v>1498.460757898383</v>
      </c>
      <c r="CU1429" t="e">
        <v>#N/A</v>
      </c>
      <c r="CV1429" t="e">
        <v>#N/A</v>
      </c>
    </row>
    <row r="1430" spans="1:100" x14ac:dyDescent="0.25">
      <c r="A1430">
        <v>3694</v>
      </c>
      <c r="B1430" t="s">
        <v>1811</v>
      </c>
      <c r="C1430" s="22">
        <v>3</v>
      </c>
      <c r="D1430" s="17">
        <v>3.6077370949108993</v>
      </c>
      <c r="E1430" s="17">
        <v>0.84048926812558089</v>
      </c>
      <c r="F1430" s="17">
        <v>-3.7346460816370206E-2</v>
      </c>
      <c r="G1430" s="17">
        <v>0.19797342982826382</v>
      </c>
      <c r="H1430" s="17">
        <v>8.2052446350598079E-2</v>
      </c>
      <c r="I1430" s="17">
        <v>0</v>
      </c>
      <c r="J1430" s="17">
        <v>4.9231467810358813</v>
      </c>
      <c r="K1430" s="17">
        <v>8.2052446350598079E-2</v>
      </c>
      <c r="L1430" s="17">
        <v>-0.99999999999999944</v>
      </c>
      <c r="M1430" s="17">
        <v>-0.99999999999999944</v>
      </c>
      <c r="N1430" s="17">
        <v>1.6410489270119613</v>
      </c>
      <c r="O1430" s="17">
        <v>8.7288573057750405</v>
      </c>
      <c r="P1430" s="17">
        <v>-0.23057751282498379</v>
      </c>
      <c r="Q1430" s="17">
        <v>0.18163330774026046</v>
      </c>
      <c r="R1430" s="17">
        <v>9.101165735086679E-2</v>
      </c>
      <c r="S1430" s="17">
        <v>0.33333333333333304</v>
      </c>
      <c r="T1430" s="17">
        <v>0.31759484381584102</v>
      </c>
      <c r="U1430" s="17">
        <v>0.22691489209946081</v>
      </c>
      <c r="V1430" s="17">
        <v>5.9693699855895644E-3</v>
      </c>
      <c r="W1430" s="17">
        <v>32.070399715345069</v>
      </c>
      <c r="X1430" s="17">
        <v>1.4966130295924664</v>
      </c>
      <c r="Y1430" s="17">
        <v>-0.99999999999999944</v>
      </c>
      <c r="Z1430" s="17">
        <v>-0.99999999999999944</v>
      </c>
      <c r="AA1430" s="17">
        <v>34.751332668287759</v>
      </c>
      <c r="AB1430" s="17">
        <v>-6.0275093381874173E-2</v>
      </c>
      <c r="AC1430" s="17">
        <v>-3.3338106246315148E-2</v>
      </c>
      <c r="AD1430" s="17">
        <v>0.14541162554002612</v>
      </c>
      <c r="AE1430" s="17">
        <v>2.5899212955918323</v>
      </c>
      <c r="AF1430" s="17">
        <v>0.33333333333333331</v>
      </c>
      <c r="AG1430" s="17">
        <v>-0.99999999999999944</v>
      </c>
      <c r="AH1430" s="17">
        <v>-0.99999999999999944</v>
      </c>
      <c r="AI1430" s="17">
        <v>0</v>
      </c>
      <c r="AJ1430" s="17">
        <v>5.9693699855895644E-3</v>
      </c>
      <c r="AK1430" s="17">
        <v>-0.10890219734063754</v>
      </c>
      <c r="AL1430" s="17">
        <v>1.4936439281033012E-2</v>
      </c>
      <c r="AM1430" s="17">
        <v>0.15807274578499891</v>
      </c>
      <c r="AN1430" s="17">
        <v>-0.10730255613894506</v>
      </c>
      <c r="AO1430" s="17">
        <v>3.407307657921784</v>
      </c>
      <c r="AP1430" s="17">
        <v>-2.6078817070684615</v>
      </c>
      <c r="AQ1430" s="17">
        <v>36.993546496380937</v>
      </c>
      <c r="AR1430" s="17">
        <v>0.8838124392342247</v>
      </c>
      <c r="AS1430" s="17">
        <v>1.5786654759430634</v>
      </c>
      <c r="AT1430" s="17">
        <v>-0.99999999999999944</v>
      </c>
      <c r="AU1430" s="17">
        <v>-0.99999999999999944</v>
      </c>
      <c r="AV1430" s="17">
        <v>0.28898508717913052</v>
      </c>
      <c r="AW1430" s="17">
        <v>40.872308266994324</v>
      </c>
      <c r="AX1430" s="17">
        <v>41.469245265553283</v>
      </c>
      <c r="AY1430" s="17">
        <v>0.21975857033245372</v>
      </c>
      <c r="AZ1430" s="17">
        <v>2.1784147269610479</v>
      </c>
      <c r="BA1430" s="22">
        <v>1344.5186628658355</v>
      </c>
      <c r="CU1430" t="e">
        <v>#N/A</v>
      </c>
      <c r="CV1430" t="e">
        <v>#N/A</v>
      </c>
    </row>
    <row r="1431" spans="1:100" x14ac:dyDescent="0.25">
      <c r="A1431">
        <v>3695</v>
      </c>
      <c r="B1431" t="s">
        <v>1812</v>
      </c>
      <c r="C1431" s="22">
        <v>3</v>
      </c>
      <c r="D1431" s="17">
        <v>3.85558887691993</v>
      </c>
      <c r="E1431" s="17">
        <v>0.20882675780369359</v>
      </c>
      <c r="F1431" s="17">
        <v>0.17842978048956376</v>
      </c>
      <c r="G1431" s="17">
        <v>0.24712835547092932</v>
      </c>
      <c r="H1431" s="17">
        <v>0.29549470330231609</v>
      </c>
      <c r="I1431" s="17">
        <v>0</v>
      </c>
      <c r="J1431" s="17">
        <v>17.729682198138953</v>
      </c>
      <c r="K1431" s="17">
        <v>0.29549470330231609</v>
      </c>
      <c r="L1431" s="17">
        <v>-0.99999999999999878</v>
      </c>
      <c r="M1431" s="17">
        <v>-0.99999999999999878</v>
      </c>
      <c r="N1431" s="17">
        <v>5.9098940660463217</v>
      </c>
      <c r="O1431" s="17">
        <v>21.832399430529836</v>
      </c>
      <c r="P1431" s="17">
        <v>-1.0309237982347013</v>
      </c>
      <c r="Q1431" s="17">
        <v>-3.2109812675914307</v>
      </c>
      <c r="R1431" s="17">
        <v>-1.1955861140564887</v>
      </c>
      <c r="S1431" s="17">
        <v>0.33333333333333293</v>
      </c>
      <c r="T1431" s="17">
        <v>0.33333333333333293</v>
      </c>
      <c r="U1431" s="17">
        <v>0.54367178106571201</v>
      </c>
      <c r="V1431" s="17">
        <v>5.997283121345446E-2</v>
      </c>
      <c r="W1431" s="17">
        <v>38.992663025740647</v>
      </c>
      <c r="X1431" s="17">
        <v>2.9056960749079259</v>
      </c>
      <c r="Y1431" s="17">
        <v>-0.99999999999999878</v>
      </c>
      <c r="Z1431" s="17">
        <v>-0.99999999999999878</v>
      </c>
      <c r="AA1431" s="17">
        <v>79.505180736120366</v>
      </c>
      <c r="AB1431" s="17">
        <v>0.15253195532201883</v>
      </c>
      <c r="AC1431" s="17">
        <v>0.317237292853502</v>
      </c>
      <c r="AD1431" s="17">
        <v>0.36439282831320297</v>
      </c>
      <c r="AE1431" s="17">
        <v>41.708103824436172</v>
      </c>
      <c r="AF1431" s="17">
        <v>0.84615384615384615</v>
      </c>
      <c r="AG1431" s="17">
        <v>-0.99999999999999878</v>
      </c>
      <c r="AH1431" s="17">
        <v>-0.99999999999999878</v>
      </c>
      <c r="AI1431" s="17">
        <v>-1.7835775161760221E-2</v>
      </c>
      <c r="AJ1431" s="17">
        <v>5.997283121345446E-2</v>
      </c>
      <c r="AK1431" s="17">
        <v>0.26944277028910157</v>
      </c>
      <c r="AL1431" s="17">
        <v>0.20062899874732573</v>
      </c>
      <c r="AM1431" s="17">
        <v>0.57590570178722489</v>
      </c>
      <c r="AN1431" s="17">
        <v>0.51130800858130465</v>
      </c>
      <c r="AO1431" s="17">
        <v>15.744856396126133</v>
      </c>
      <c r="AP1431" s="17">
        <v>13.785845208269246</v>
      </c>
      <c r="AQ1431" s="17">
        <v>56.722345223879593</v>
      </c>
      <c r="AR1431" s="17">
        <v>1.2703112789458326</v>
      </c>
      <c r="AS1431" s="17">
        <v>3.2011907782102416</v>
      </c>
      <c r="AT1431" s="17">
        <v>-0.99999999999999878</v>
      </c>
      <c r="AU1431" s="17">
        <v>-0.99999999999999878</v>
      </c>
      <c r="AV1431" s="17">
        <v>-0.94845775858555958</v>
      </c>
      <c r="AW1431" s="17">
        <v>115.12342537491938</v>
      </c>
      <c r="AX1431" s="17">
        <v>120.76399299302963</v>
      </c>
      <c r="AY1431" s="17">
        <v>0.18266536240623119</v>
      </c>
      <c r="AZ1431" s="17">
        <v>15.788974478815103</v>
      </c>
      <c r="BA1431" s="22">
        <v>1488.544065428448</v>
      </c>
      <c r="CU1431" t="e">
        <v>#N/A</v>
      </c>
      <c r="CV1431" t="e">
        <v>#N/A</v>
      </c>
    </row>
    <row r="1432" spans="1:100" x14ac:dyDescent="0.25">
      <c r="A1432">
        <v>3700</v>
      </c>
      <c r="B1432" t="s">
        <v>1813</v>
      </c>
      <c r="C1432" s="22">
        <v>3</v>
      </c>
      <c r="D1432" s="17">
        <v>3.8921218858858326</v>
      </c>
      <c r="E1432" s="17">
        <v>0</v>
      </c>
      <c r="F1432" s="17">
        <v>-7.4450829989053027E-3</v>
      </c>
      <c r="G1432" s="17">
        <v>-7.4450829989053027E-3</v>
      </c>
      <c r="H1432" s="17">
        <v>3.9933751790369842E-2</v>
      </c>
      <c r="I1432" s="17">
        <v>0</v>
      </c>
      <c r="J1432" s="17">
        <v>2.3960251074221866</v>
      </c>
      <c r="K1432" s="17">
        <v>3.9933751790369842E-2</v>
      </c>
      <c r="L1432" s="17">
        <v>-1.0000000000000002</v>
      </c>
      <c r="M1432" s="17">
        <v>-1.0000000000000002</v>
      </c>
      <c r="N1432" s="17">
        <v>0.79867503580739652</v>
      </c>
      <c r="O1432" s="17">
        <v>6.2807019103091086</v>
      </c>
      <c r="P1432" s="17">
        <v>-0.29828799809825085</v>
      </c>
      <c r="Q1432" s="17">
        <v>0.28044985656697152</v>
      </c>
      <c r="R1432" s="17">
        <v>9.618367217158949E-2</v>
      </c>
      <c r="S1432" s="17">
        <v>0.33333333333333348</v>
      </c>
      <c r="T1432" s="17">
        <v>2.6821597086704108E-2</v>
      </c>
      <c r="U1432" s="17">
        <v>-0.20309781153888917</v>
      </c>
      <c r="V1432" s="17">
        <v>0</v>
      </c>
      <c r="W1432" s="17">
        <v>4.6849346836311367</v>
      </c>
      <c r="X1432" s="17">
        <v>-0.79868180377251852</v>
      </c>
      <c r="Y1432" s="17">
        <v>-1.0000000000000002</v>
      </c>
      <c r="Z1432" s="17">
        <v>-1.0000000000000002</v>
      </c>
      <c r="AA1432" s="17">
        <v>3.2721734398298259</v>
      </c>
      <c r="AB1432" s="17">
        <v>-0.13432212387224615</v>
      </c>
      <c r="AC1432" s="17">
        <v>-1.2984899650665668E-2</v>
      </c>
      <c r="AD1432" s="17">
        <v>0.1171281252034536</v>
      </c>
      <c r="AE1432" s="17">
        <v>-1.5089449159729107</v>
      </c>
      <c r="AF1432" s="17">
        <v>0</v>
      </c>
      <c r="AG1432" s="17">
        <v>-1.0000000000000002</v>
      </c>
      <c r="AH1432" s="17">
        <v>-1.0000000000000002</v>
      </c>
      <c r="AI1432" s="17">
        <v>0</v>
      </c>
      <c r="AJ1432" s="17">
        <v>0</v>
      </c>
      <c r="AK1432" s="17">
        <v>-0.35897783000848832</v>
      </c>
      <c r="AL1432" s="17">
        <v>0.11586985220079121</v>
      </c>
      <c r="AM1432" s="17">
        <v>0.11641073927860636</v>
      </c>
      <c r="AN1432" s="17">
        <v>-0.24666973918853785</v>
      </c>
      <c r="AO1432" s="17">
        <v>1.1153793319227194</v>
      </c>
      <c r="AP1432" s="17">
        <v>-5.5873942187094903</v>
      </c>
      <c r="AQ1432" s="17">
        <v>7.0809597910533268</v>
      </c>
      <c r="AR1432" s="17">
        <v>0.15705711888114807</v>
      </c>
      <c r="AS1432" s="17">
        <v>-0.75874805198214912</v>
      </c>
      <c r="AT1432" s="17">
        <v>-1.0000000000000002</v>
      </c>
      <c r="AU1432" s="17">
        <v>-1.0000000000000002</v>
      </c>
      <c r="AV1432" s="17">
        <v>8.8738589172684193E-2</v>
      </c>
      <c r="AW1432" s="17">
        <v>3.9654811314294491</v>
      </c>
      <c r="AX1432" s="17">
        <v>3.9654811314294491</v>
      </c>
      <c r="AY1432" s="17">
        <v>0.13358713530810776</v>
      </c>
      <c r="AZ1432" s="17">
        <v>-39.715788863210285</v>
      </c>
      <c r="BA1432" s="22">
        <v>1361.7174927846243</v>
      </c>
      <c r="CU1432" t="e">
        <v>#N/A</v>
      </c>
      <c r="CV1432" t="e">
        <v>#N/A</v>
      </c>
    </row>
    <row r="1433" spans="1:100" x14ac:dyDescent="0.25">
      <c r="A1433">
        <v>3704</v>
      </c>
      <c r="B1433" t="s">
        <v>1814</v>
      </c>
      <c r="C1433" s="22">
        <v>3</v>
      </c>
      <c r="D1433" s="17">
        <v>5.6800916567724498</v>
      </c>
      <c r="E1433" s="17">
        <v>-6.6226823182796546E-2</v>
      </c>
      <c r="F1433" s="17">
        <v>0.17034002458991546</v>
      </c>
      <c r="G1433" s="17">
        <v>0.14505625309374146</v>
      </c>
      <c r="H1433" s="17">
        <v>0.25650087064361332</v>
      </c>
      <c r="I1433" s="17">
        <v>0</v>
      </c>
      <c r="J1433" s="17">
        <v>15.390052238616803</v>
      </c>
      <c r="K1433" s="17">
        <v>0.25650087064361332</v>
      </c>
      <c r="L1433" s="17">
        <v>-0.999999999999997</v>
      </c>
      <c r="M1433" s="17">
        <v>-0.999999999999997</v>
      </c>
      <c r="N1433" s="17">
        <v>5.1300174128722658</v>
      </c>
      <c r="O1433" s="17">
        <v>21.215200148483</v>
      </c>
      <c r="P1433" s="17">
        <v>-0.16767339711317325</v>
      </c>
      <c r="Q1433" s="17">
        <v>-6.1743869524076192E-2</v>
      </c>
      <c r="R1433" s="17">
        <v>-5.718136748076133E-2</v>
      </c>
      <c r="S1433" s="17">
        <v>0.33333333333333237</v>
      </c>
      <c r="T1433" s="17">
        <v>0.43175411478190584</v>
      </c>
      <c r="U1433" s="17">
        <v>-4.3776971795564286E-3</v>
      </c>
      <c r="V1433" s="17">
        <v>0</v>
      </c>
      <c r="W1433" s="17">
        <v>20.168355211682744</v>
      </c>
      <c r="X1433" s="17">
        <v>0.61171886703824441</v>
      </c>
      <c r="Y1433" s="17">
        <v>-0.999999999999997</v>
      </c>
      <c r="Z1433" s="17">
        <v>-0.999999999999997</v>
      </c>
      <c r="AA1433" s="17">
        <v>43.552250279356258</v>
      </c>
      <c r="AB1433" s="17">
        <v>-1.0957511164753384E-2</v>
      </c>
      <c r="AC1433" s="17">
        <v>0.23676054574578209</v>
      </c>
      <c r="AD1433" s="17">
        <v>0.24301849412205717</v>
      </c>
      <c r="AE1433" s="17">
        <v>23.441076435154294</v>
      </c>
      <c r="AF1433" s="17">
        <v>0.25</v>
      </c>
      <c r="AG1433" s="17">
        <v>-0.999999999999997</v>
      </c>
      <c r="AH1433" s="17">
        <v>-0.999999999999997</v>
      </c>
      <c r="AI1433" s="17">
        <v>0</v>
      </c>
      <c r="AJ1433" s="17">
        <v>0</v>
      </c>
      <c r="AK1433" s="17">
        <v>0.39341984877711811</v>
      </c>
      <c r="AL1433" s="17">
        <v>2.2637174356187933E-2</v>
      </c>
      <c r="AM1433" s="17">
        <v>-4.0113921643885206E-2</v>
      </c>
      <c r="AN1433" s="17">
        <v>-0.35355150099319171</v>
      </c>
      <c r="AO1433" s="17">
        <v>0.96425120278846055</v>
      </c>
      <c r="AP1433" s="17">
        <v>-8.7256016530488498</v>
      </c>
      <c r="AQ1433" s="17">
        <v>35.558407450299526</v>
      </c>
      <c r="AR1433" s="17">
        <v>0.76070975093568172</v>
      </c>
      <c r="AS1433" s="17">
        <v>0.86821973768185778</v>
      </c>
      <c r="AT1433" s="17">
        <v>-0.999999999999997</v>
      </c>
      <c r="AU1433" s="17">
        <v>-0.999999999999997</v>
      </c>
      <c r="AV1433" s="17">
        <v>8.7874885612980305E-2</v>
      </c>
      <c r="AW1433" s="17">
        <v>56.041848774790459</v>
      </c>
      <c r="AX1433" s="17">
        <v>56.041848774790459</v>
      </c>
      <c r="AY1433" s="17">
        <v>-4.4726085866059195E-2</v>
      </c>
      <c r="AZ1433" s="17">
        <v>-14.094486201837929</v>
      </c>
      <c r="BA1433" s="22">
        <v>1369.6050830334218</v>
      </c>
      <c r="CU1433" t="e">
        <v>#N/A</v>
      </c>
      <c r="CV1433" t="e">
        <v>#N/A</v>
      </c>
    </row>
    <row r="1434" spans="1:100" x14ac:dyDescent="0.25">
      <c r="A1434">
        <v>3707</v>
      </c>
      <c r="B1434" t="s">
        <v>1815</v>
      </c>
      <c r="C1434" s="22">
        <v>3</v>
      </c>
      <c r="D1434" s="17">
        <v>3.9580479885533686</v>
      </c>
      <c r="E1434" s="17">
        <v>-7.2631765346045374E-2</v>
      </c>
      <c r="F1434" s="17">
        <v>0.57870751128310061</v>
      </c>
      <c r="G1434" s="17">
        <v>0.55992199527978592</v>
      </c>
      <c r="H1434" s="17">
        <v>0.1872435595833459</v>
      </c>
      <c r="I1434" s="17">
        <v>0</v>
      </c>
      <c r="J1434" s="17">
        <v>11.234613575000759</v>
      </c>
      <c r="K1434" s="17">
        <v>0.1872435595833459</v>
      </c>
      <c r="L1434" s="17">
        <v>-0.99999999999999967</v>
      </c>
      <c r="M1434" s="17">
        <v>-0.99999999999999967</v>
      </c>
      <c r="N1434" s="17">
        <v>3.7448711916669182</v>
      </c>
      <c r="O1434" s="17">
        <v>15.752583558833916</v>
      </c>
      <c r="P1434" s="17">
        <v>-0.14446339281354201</v>
      </c>
      <c r="Q1434" s="17">
        <v>-2.0878713400561808</v>
      </c>
      <c r="R1434" s="17">
        <v>-0.75298676258825015</v>
      </c>
      <c r="S1434" s="17">
        <v>0.33333333333333326</v>
      </c>
      <c r="T1434" s="17">
        <v>0.331106582018036</v>
      </c>
      <c r="U1434" s="17">
        <v>6.7317467995707744E-2</v>
      </c>
      <c r="V1434" s="17">
        <v>-7.7456307076102871E-3</v>
      </c>
      <c r="W1434" s="17">
        <v>21.470727722244842</v>
      </c>
      <c r="X1434" s="17">
        <v>0.69776569218989559</v>
      </c>
      <c r="Y1434" s="17">
        <v>-0.99999999999999967</v>
      </c>
      <c r="Z1434" s="17">
        <v>-0.99999999999999967</v>
      </c>
      <c r="AA1434" s="17">
        <v>61.656283468363561</v>
      </c>
      <c r="AB1434" s="17">
        <v>0.44030894352832639</v>
      </c>
      <c r="AC1434" s="17">
        <v>0.20297060409963816</v>
      </c>
      <c r="AD1434" s="17">
        <v>0.17549130254617534</v>
      </c>
      <c r="AE1434" s="17">
        <v>40.938542508707023</v>
      </c>
      <c r="AF1434" s="17">
        <v>0.7857142857142857</v>
      </c>
      <c r="AG1434" s="17">
        <v>-0.99999999999999967</v>
      </c>
      <c r="AH1434" s="17">
        <v>-0.99999999999999967</v>
      </c>
      <c r="AI1434" s="17">
        <v>0</v>
      </c>
      <c r="AJ1434" s="17">
        <v>-7.7456307076102871E-3</v>
      </c>
      <c r="AK1434" s="17">
        <v>0.18861433003924744</v>
      </c>
      <c r="AL1434" s="17">
        <v>0.10023268605374468</v>
      </c>
      <c r="AM1434" s="17">
        <v>8.6621061208536063E-2</v>
      </c>
      <c r="AN1434" s="17">
        <v>8.3762732375870355E-2</v>
      </c>
      <c r="AO1434" s="17">
        <v>3.108598180409639</v>
      </c>
      <c r="AP1434" s="17">
        <v>2.5952317396654827</v>
      </c>
      <c r="AQ1434" s="17">
        <v>32.705341297245567</v>
      </c>
      <c r="AR1434" s="17">
        <v>0.72401175263946638</v>
      </c>
      <c r="AS1434" s="17">
        <v>0.88500925177324108</v>
      </c>
      <c r="AT1434" s="17">
        <v>-0.99999999999999967</v>
      </c>
      <c r="AU1434" s="17">
        <v>-0.99999999999999967</v>
      </c>
      <c r="AV1434" s="17">
        <v>-0.19306476730846445</v>
      </c>
      <c r="AW1434" s="17">
        <v>80.004098766862967</v>
      </c>
      <c r="AX1434" s="17">
        <v>79.229535696101934</v>
      </c>
      <c r="AY1434" s="17">
        <v>7.32506316867403E-2</v>
      </c>
      <c r="AZ1434" s="17">
        <v>-10.159366743240092</v>
      </c>
      <c r="BA1434" s="22">
        <v>1447.3365425085719</v>
      </c>
      <c r="CU1434" t="e">
        <v>#N/A</v>
      </c>
      <c r="CV1434" t="e">
        <v>#N/A</v>
      </c>
    </row>
    <row r="1435" spans="1:100" x14ac:dyDescent="0.25">
      <c r="A1435">
        <v>3711</v>
      </c>
      <c r="B1435" t="s">
        <v>1816</v>
      </c>
      <c r="C1435" s="22">
        <v>3</v>
      </c>
      <c r="D1435" s="17">
        <v>5.4604407278212053</v>
      </c>
      <c r="E1435" s="17">
        <v>-1.0178400820498347E-3</v>
      </c>
      <c r="F1435" s="17">
        <v>0.59077792033468213</v>
      </c>
      <c r="G1435" s="17">
        <v>0.59077792033468213</v>
      </c>
      <c r="H1435" s="17">
        <v>0.40984160335466846</v>
      </c>
      <c r="I1435" s="17">
        <v>0</v>
      </c>
      <c r="J1435" s="17">
        <v>24.590496201280125</v>
      </c>
      <c r="K1435" s="17">
        <v>0.40984160335466846</v>
      </c>
      <c r="L1435" s="17">
        <v>-1.0000000000000033</v>
      </c>
      <c r="M1435" s="17">
        <v>-1.0000000000000033</v>
      </c>
      <c r="N1435" s="17">
        <v>8.196832067093375</v>
      </c>
      <c r="O1435" s="17">
        <v>30.641714849436024</v>
      </c>
      <c r="P1435" s="17">
        <v>7.847433872991047E-2</v>
      </c>
      <c r="Q1435" s="17">
        <v>-5.0519651464734423</v>
      </c>
      <c r="R1435" s="17">
        <v>-1.6702714280868896</v>
      </c>
      <c r="S1435" s="17">
        <v>0.33333333333333381</v>
      </c>
      <c r="T1435" s="17">
        <v>0.33596325518711956</v>
      </c>
      <c r="U1435" s="17">
        <v>0.42714308866344441</v>
      </c>
      <c r="V1435" s="17">
        <v>-0.10722954772284608</v>
      </c>
      <c r="W1435" s="17">
        <v>23.174741044255345</v>
      </c>
      <c r="X1435" s="17">
        <v>1.3272799753362714</v>
      </c>
      <c r="Y1435" s="17">
        <v>-1.0000000000000033</v>
      </c>
      <c r="Z1435" s="17">
        <v>-1.0000000000000033</v>
      </c>
      <c r="AA1435" s="17">
        <v>51.823274607112744</v>
      </c>
      <c r="AB1435" s="17">
        <v>0.19542534508798545</v>
      </c>
      <c r="AC1435" s="17">
        <v>0.30591414303623621</v>
      </c>
      <c r="AD1435" s="17">
        <v>0.10503661169466444</v>
      </c>
      <c r="AE1435" s="17">
        <v>30.318804990944336</v>
      </c>
      <c r="AF1435" s="17">
        <v>0.58333333333333337</v>
      </c>
      <c r="AG1435" s="17">
        <v>-1.0000000000000033</v>
      </c>
      <c r="AH1435" s="17">
        <v>-1.0000000000000033</v>
      </c>
      <c r="AI1435" s="17">
        <v>-7.4875174645586823E-2</v>
      </c>
      <c r="AJ1435" s="17">
        <v>-0.10722954772284608</v>
      </c>
      <c r="AK1435" s="17">
        <v>0.26655802586309707</v>
      </c>
      <c r="AL1435" s="17">
        <v>0.47079003527216279</v>
      </c>
      <c r="AM1435" s="17">
        <v>0.33280526916729142</v>
      </c>
      <c r="AN1435" s="17">
        <v>-3.5072426131899273E-2</v>
      </c>
      <c r="AO1435" s="17">
        <v>9.6529218584977734</v>
      </c>
      <c r="AP1435" s="17">
        <v>1.4771395230633311</v>
      </c>
      <c r="AQ1435" s="17">
        <v>47.765237245535431</v>
      </c>
      <c r="AR1435" s="17">
        <v>0.9892101294610528</v>
      </c>
      <c r="AS1435" s="17">
        <v>1.7371215786909422</v>
      </c>
      <c r="AT1435" s="17">
        <v>-1.0000000000000033</v>
      </c>
      <c r="AU1435" s="17">
        <v>-1.0000000000000033</v>
      </c>
      <c r="AV1435" s="17">
        <v>-1.0794935077522081</v>
      </c>
      <c r="AW1435" s="17">
        <v>83.942128979612093</v>
      </c>
      <c r="AX1435" s="17">
        <v>71.721670714415765</v>
      </c>
      <c r="AY1435" s="17">
        <v>4.9811948681990122E-3</v>
      </c>
      <c r="AZ1435" s="17">
        <v>-31.877715249943556</v>
      </c>
      <c r="BA1435" s="22">
        <v>1468.8443703978298</v>
      </c>
      <c r="CU1435" t="e">
        <v>#N/A</v>
      </c>
      <c r="CV1435" t="e">
        <v>#N/A</v>
      </c>
    </row>
    <row r="1436" spans="1:100" x14ac:dyDescent="0.25">
      <c r="A1436">
        <v>3712</v>
      </c>
      <c r="B1436" t="s">
        <v>619</v>
      </c>
      <c r="C1436" s="22">
        <v>3</v>
      </c>
      <c r="D1436" s="17">
        <v>4.6209347837950636</v>
      </c>
      <c r="E1436" s="17">
        <v>0</v>
      </c>
      <c r="F1436" s="17">
        <v>-0.37025021353738885</v>
      </c>
      <c r="G1436" s="17">
        <v>-0.37025021353738885</v>
      </c>
      <c r="H1436" s="17">
        <v>9.1807730005974586E-2</v>
      </c>
      <c r="I1436" s="17">
        <v>0</v>
      </c>
      <c r="J1436" s="17">
        <v>5.5084638003584754</v>
      </c>
      <c r="K1436" s="17">
        <v>9.1807730005974586E-2</v>
      </c>
      <c r="L1436" s="17">
        <v>-0.99999999999999956</v>
      </c>
      <c r="M1436" s="17">
        <v>-0.99999999999999956</v>
      </c>
      <c r="N1436" s="17">
        <v>1.8361546001194911</v>
      </c>
      <c r="O1436" s="17">
        <v>9.7591483706161455</v>
      </c>
      <c r="P1436" s="17">
        <v>-1.0461612911070551E-2</v>
      </c>
      <c r="Q1436" s="17">
        <v>-0.96179519996258689</v>
      </c>
      <c r="R1436" s="17">
        <v>-0.31854758783439502</v>
      </c>
      <c r="S1436" s="17">
        <v>0.33333333333333309</v>
      </c>
      <c r="T1436" s="17">
        <v>0.35823245497422446</v>
      </c>
      <c r="U1436" s="17">
        <v>-0.22419608119090279</v>
      </c>
      <c r="V1436" s="17">
        <v>0</v>
      </c>
      <c r="W1436" s="17">
        <v>15.022479084427218</v>
      </c>
      <c r="X1436" s="17">
        <v>-0.27212714482113715</v>
      </c>
      <c r="Y1436" s="17">
        <v>-0.99999999999999956</v>
      </c>
      <c r="Z1436" s="17">
        <v>-0.99999999999999956</v>
      </c>
      <c r="AA1436" s="17">
        <v>43.646422748573549</v>
      </c>
      <c r="AB1436" s="17">
        <v>1.4762046579693995E-2</v>
      </c>
      <c r="AC1436" s="17">
        <v>0.22623466422851404</v>
      </c>
      <c r="AD1436" s="17">
        <v>0.33785311423140646</v>
      </c>
      <c r="AE1436" s="17">
        <v>28.942491251980712</v>
      </c>
      <c r="AF1436" s="17">
        <v>0.5</v>
      </c>
      <c r="AG1436" s="17">
        <v>-0.99999999999999956</v>
      </c>
      <c r="AH1436" s="17">
        <v>-0.99999999999999956</v>
      </c>
      <c r="AI1436" s="17">
        <v>0</v>
      </c>
      <c r="AJ1436" s="17">
        <v>0</v>
      </c>
      <c r="AK1436" s="17">
        <v>0.39487941879447713</v>
      </c>
      <c r="AL1436" s="17">
        <v>8.5179280226042237E-2</v>
      </c>
      <c r="AM1436" s="17">
        <v>9.5063775786844926E-2</v>
      </c>
      <c r="AN1436" s="17">
        <v>0.4532279685361808</v>
      </c>
      <c r="AO1436" s="17">
        <v>4.3509914886435102</v>
      </c>
      <c r="AP1436" s="17">
        <v>11.75659561453473</v>
      </c>
      <c r="AQ1436" s="17">
        <v>20.530942884785677</v>
      </c>
      <c r="AR1436" s="17">
        <v>0.46736970711665493</v>
      </c>
      <c r="AS1436" s="17">
        <v>-0.18031941481516256</v>
      </c>
      <c r="AT1436" s="17">
        <v>-0.99999999999999956</v>
      </c>
      <c r="AU1436" s="17">
        <v>-0.99999999999999956</v>
      </c>
      <c r="AV1436" s="17">
        <v>-0.68879780137178381</v>
      </c>
      <c r="AW1436" s="17">
        <v>65.162166733724419</v>
      </c>
      <c r="AX1436" s="17">
        <v>65.162166733724419</v>
      </c>
      <c r="AY1436" s="17">
        <v>-6.2824072349618315E-2</v>
      </c>
      <c r="AZ1436" s="17">
        <v>-14.270982739878864</v>
      </c>
      <c r="BA1436" s="22">
        <v>1396.4628648678827</v>
      </c>
      <c r="CU1436" t="e">
        <v>#N/A</v>
      </c>
      <c r="CV1436" t="e">
        <v>#N/A</v>
      </c>
    </row>
    <row r="1437" spans="1:100" x14ac:dyDescent="0.25">
      <c r="A1437">
        <v>3714</v>
      </c>
      <c r="B1437" t="s">
        <v>1817</v>
      </c>
      <c r="C1437" s="22">
        <v>3</v>
      </c>
      <c r="D1437" s="17">
        <v>4.836687417036198</v>
      </c>
      <c r="E1437" s="17">
        <v>-0.19349882206817884</v>
      </c>
      <c r="F1437" s="17">
        <v>-5.3885004626123365E-3</v>
      </c>
      <c r="G1437" s="17">
        <v>-7.3377651267936286E-2</v>
      </c>
      <c r="H1437" s="17">
        <v>0.19875499403774449</v>
      </c>
      <c r="I1437" s="17">
        <v>0</v>
      </c>
      <c r="J1437" s="17">
        <v>11.925299642264667</v>
      </c>
      <c r="K1437" s="17">
        <v>0.19875499403774449</v>
      </c>
      <c r="L1437" s="17">
        <v>-0.99999999999999956</v>
      </c>
      <c r="M1437" s="17">
        <v>-0.99999999999999956</v>
      </c>
      <c r="N1437" s="17">
        <v>3.9750998807548918</v>
      </c>
      <c r="O1437" s="17">
        <v>16.688609408032928</v>
      </c>
      <c r="P1437" s="17">
        <v>8.3482203903662108E-2</v>
      </c>
      <c r="Q1437" s="17">
        <v>-8.420349536895546E-4</v>
      </c>
      <c r="R1437" s="17">
        <v>-9.0427754839225109E-4</v>
      </c>
      <c r="S1437" s="17">
        <v>0.32489685553280362</v>
      </c>
      <c r="T1437" s="17">
        <v>0.38397492091373492</v>
      </c>
      <c r="U1437" s="17">
        <v>-0.18846225304290376</v>
      </c>
      <c r="V1437" s="17">
        <v>0</v>
      </c>
      <c r="W1437" s="17">
        <v>12.866181174635628</v>
      </c>
      <c r="X1437" s="17">
        <v>-0.20585592195435407</v>
      </c>
      <c r="Y1437" s="17">
        <v>-0.99999999999999956</v>
      </c>
      <c r="Z1437" s="17">
        <v>-0.99999999999999956</v>
      </c>
      <c r="AA1437" s="17">
        <v>29.165763324782255</v>
      </c>
      <c r="AB1437" s="17">
        <v>-9.6879664951487789E-3</v>
      </c>
      <c r="AC1437" s="17">
        <v>0.12379457399355989</v>
      </c>
      <c r="AD1437" s="17">
        <v>0.21190312105548897</v>
      </c>
      <c r="AE1437" s="17">
        <v>16.300486427695006</v>
      </c>
      <c r="AF1437" s="17">
        <v>0.26666666666666666</v>
      </c>
      <c r="AG1437" s="17">
        <v>-0.99999999999999956</v>
      </c>
      <c r="AH1437" s="17">
        <v>-0.99999999999999956</v>
      </c>
      <c r="AI1437" s="17">
        <v>0</v>
      </c>
      <c r="AJ1437" s="17">
        <v>0</v>
      </c>
      <c r="AK1437" s="17">
        <v>-5.245060219330442E-3</v>
      </c>
      <c r="AL1437" s="17">
        <v>-4.8515496351634609E-2</v>
      </c>
      <c r="AM1437" s="17">
        <v>-3.4010000728804002E-2</v>
      </c>
      <c r="AN1437" s="17">
        <v>0.36422781751731409</v>
      </c>
      <c r="AO1437" s="17">
        <v>-0.87647531931675227</v>
      </c>
      <c r="AP1437" s="17">
        <v>8.863117956174678</v>
      </c>
      <c r="AQ1437" s="17">
        <v>24.791480816900282</v>
      </c>
      <c r="AR1437" s="17">
        <v>0.520409523403635</v>
      </c>
      <c r="AS1437" s="17">
        <v>-7.1009279166095677E-3</v>
      </c>
      <c r="AT1437" s="17">
        <v>-0.99999999999999956</v>
      </c>
      <c r="AU1437" s="17">
        <v>-0.99999999999999956</v>
      </c>
      <c r="AV1437" s="17">
        <v>-7.4281928816328543E-2</v>
      </c>
      <c r="AW1437" s="17">
        <v>54.717490688989834</v>
      </c>
      <c r="AX1437" s="17">
        <v>54.717490688989834</v>
      </c>
      <c r="AY1437" s="17">
        <v>0.27632171737026212</v>
      </c>
      <c r="AZ1437" s="17">
        <v>1.0298310751134694</v>
      </c>
      <c r="BA1437" s="22">
        <v>1398.9007691815862</v>
      </c>
      <c r="CU1437" t="e">
        <v>#N/A</v>
      </c>
      <c r="CV1437" t="e">
        <v>#N/A</v>
      </c>
    </row>
    <row r="1438" spans="1:100" x14ac:dyDescent="0.25">
      <c r="A1438">
        <v>3719</v>
      </c>
      <c r="B1438" t="s">
        <v>1818</v>
      </c>
      <c r="C1438" s="22">
        <v>3</v>
      </c>
      <c r="D1438" s="17">
        <v>4.3062461887206718</v>
      </c>
      <c r="E1438" s="17">
        <v>0.11946710249690408</v>
      </c>
      <c r="F1438" s="17">
        <v>0.23046690072182921</v>
      </c>
      <c r="G1438" s="17">
        <v>0.27866788889958</v>
      </c>
      <c r="H1438" s="17">
        <v>0.42051039206306517</v>
      </c>
      <c r="I1438" s="17">
        <v>0</v>
      </c>
      <c r="J1438" s="17">
        <v>25.230623523783905</v>
      </c>
      <c r="K1438" s="17">
        <v>0.42051039206306517</v>
      </c>
      <c r="L1438" s="17">
        <v>-0.99999999999999944</v>
      </c>
      <c r="M1438" s="17">
        <v>-0.99999999999999944</v>
      </c>
      <c r="N1438" s="17">
        <v>8.4102078412612968</v>
      </c>
      <c r="O1438" s="17">
        <v>29.815537601404163</v>
      </c>
      <c r="P1438" s="17">
        <v>-1.9478339704070764E-2</v>
      </c>
      <c r="Q1438" s="17">
        <v>4.2320105450680119</v>
      </c>
      <c r="R1438" s="17">
        <v>1.3759887080183875</v>
      </c>
      <c r="S1438" s="17">
        <v>0.33333333333333326</v>
      </c>
      <c r="T1438" s="17">
        <v>0.33333333333333326</v>
      </c>
      <c r="U1438" s="17">
        <v>0.23173690284723567</v>
      </c>
      <c r="V1438" s="17">
        <v>0.33457328875467829</v>
      </c>
      <c r="W1438" s="17">
        <v>32.498658648220569</v>
      </c>
      <c r="X1438" s="17">
        <v>3.1805436185206144</v>
      </c>
      <c r="Y1438" s="17">
        <v>-0.99999999999999944</v>
      </c>
      <c r="Z1438" s="17">
        <v>-0.99999999999999944</v>
      </c>
      <c r="AA1438" s="17">
        <v>85.061352229033616</v>
      </c>
      <c r="AB1438" s="17">
        <v>0.3495531540517921</v>
      </c>
      <c r="AC1438" s="17">
        <v>0.2013456008705761</v>
      </c>
      <c r="AD1438" s="17">
        <v>0.47283534253352527</v>
      </c>
      <c r="AE1438" s="17">
        <v>51.186704872794657</v>
      </c>
      <c r="AF1438" s="17">
        <v>0.95</v>
      </c>
      <c r="AG1438" s="17">
        <v>-0.99999999999999944</v>
      </c>
      <c r="AH1438" s="17">
        <v>-0.99999999999999944</v>
      </c>
      <c r="AI1438" s="17">
        <v>7.3879379006621835E-3</v>
      </c>
      <c r="AJ1438" s="17">
        <v>0.33457328875467829</v>
      </c>
      <c r="AK1438" s="17">
        <v>-5.4568466253418116E-2</v>
      </c>
      <c r="AL1438" s="17">
        <v>-1.5766296335343113E-4</v>
      </c>
      <c r="AM1438" s="17">
        <v>0.2201926030708517</v>
      </c>
      <c r="AN1438" s="17">
        <v>-0.12477322130038392</v>
      </c>
      <c r="AO1438" s="17">
        <v>5.2319727455042031</v>
      </c>
      <c r="AP1438" s="17">
        <v>-3.1201188473263648</v>
      </c>
      <c r="AQ1438" s="17">
        <v>57.72928217200451</v>
      </c>
      <c r="AR1438" s="17">
        <v>1.2329768582685796</v>
      </c>
      <c r="AS1438" s="17">
        <v>3.6010540105836797</v>
      </c>
      <c r="AT1438" s="17">
        <v>-0.99999999999999944</v>
      </c>
      <c r="AU1438" s="17">
        <v>-0.99999999999999944</v>
      </c>
      <c r="AV1438" s="17">
        <v>1.6546565969179674</v>
      </c>
      <c r="AW1438" s="17">
        <v>111.75677098311139</v>
      </c>
      <c r="AX1438" s="17">
        <v>145.36185861659251</v>
      </c>
      <c r="AY1438" s="17">
        <v>0.33244882567520428</v>
      </c>
      <c r="AZ1438" s="17">
        <v>9.842401109134304</v>
      </c>
      <c r="BA1438" s="22">
        <v>1493.0655527096387</v>
      </c>
      <c r="CU1438" t="e">
        <v>#N/A</v>
      </c>
      <c r="CV1438" t="e">
        <v>#N/A</v>
      </c>
    </row>
    <row r="1439" spans="1:100" x14ac:dyDescent="0.25">
      <c r="A1439">
        <v>3721</v>
      </c>
      <c r="B1439" t="s">
        <v>657</v>
      </c>
      <c r="C1439" s="22">
        <v>3</v>
      </c>
      <c r="D1439" s="17">
        <v>2.1657899089026698</v>
      </c>
      <c r="E1439" s="17">
        <v>0</v>
      </c>
      <c r="F1439" s="17">
        <v>0.91197829391730711</v>
      </c>
      <c r="G1439" s="17">
        <v>0.91197829391730711</v>
      </c>
      <c r="H1439" s="17">
        <v>0.10521543105550724</v>
      </c>
      <c r="I1439" s="17">
        <v>0</v>
      </c>
      <c r="J1439" s="17">
        <v>6.3129258633304337</v>
      </c>
      <c r="K1439" s="17">
        <v>0.10521543105550724</v>
      </c>
      <c r="L1439" s="17">
        <v>-1</v>
      </c>
      <c r="M1439" s="17">
        <v>-1</v>
      </c>
      <c r="N1439" s="17">
        <v>2.1043086211101452</v>
      </c>
      <c r="O1439" s="17">
        <v>9.3906940661504112</v>
      </c>
      <c r="P1439" s="17">
        <v>1.6065707242353606</v>
      </c>
      <c r="Q1439" s="17">
        <v>2.9838790195696157</v>
      </c>
      <c r="R1439" s="17">
        <v>1.1777221697857967</v>
      </c>
      <c r="S1439" s="17">
        <v>0.3372628416573436</v>
      </c>
      <c r="T1439" s="17">
        <v>0.24392327451304346</v>
      </c>
      <c r="U1439" s="17">
        <v>0.35277174720328169</v>
      </c>
      <c r="V1439" s="17">
        <v>-6.32734330989325E-3</v>
      </c>
      <c r="W1439" s="17">
        <v>32.896603560330753</v>
      </c>
      <c r="X1439" s="17">
        <v>1.759683555248357</v>
      </c>
      <c r="Y1439" s="17">
        <v>-1</v>
      </c>
      <c r="Z1439" s="17">
        <v>-1</v>
      </c>
      <c r="AA1439" s="17">
        <v>23.307036928981695</v>
      </c>
      <c r="AB1439" s="17">
        <v>-0.17018023413184419</v>
      </c>
      <c r="AC1439" s="17">
        <v>-0.1270814655836639</v>
      </c>
      <c r="AD1439" s="17">
        <v>8.1915923692811116E-2</v>
      </c>
      <c r="AE1439" s="17">
        <v>-10.767288801134848</v>
      </c>
      <c r="AF1439" s="17">
        <v>0.42105263157894735</v>
      </c>
      <c r="AG1439" s="17">
        <v>-1</v>
      </c>
      <c r="AH1439" s="17">
        <v>-1</v>
      </c>
      <c r="AI1439" s="17">
        <v>8.7016263122246945E-3</v>
      </c>
      <c r="AJ1439" s="17">
        <v>-6.32734330989325E-3</v>
      </c>
      <c r="AK1439" s="17">
        <v>-0.18062945819642651</v>
      </c>
      <c r="AL1439" s="17">
        <v>-0.13682136959871219</v>
      </c>
      <c r="AM1439" s="17">
        <v>0.4461297542840148</v>
      </c>
      <c r="AN1439" s="17">
        <v>0.31366891112256157</v>
      </c>
      <c r="AO1439" s="17">
        <v>10.250096566118232</v>
      </c>
      <c r="AP1439" s="17">
        <v>7.1576159300704774</v>
      </c>
      <c r="AQ1439" s="17">
        <v>39.209529423661174</v>
      </c>
      <c r="AR1439" s="17">
        <v>0.92763052006377555</v>
      </c>
      <c r="AS1439" s="17">
        <v>1.864898986303865</v>
      </c>
      <c r="AT1439" s="17">
        <v>-1</v>
      </c>
      <c r="AU1439" s="17">
        <v>-1</v>
      </c>
      <c r="AV1439" s="17">
        <v>2.0897004637031027</v>
      </c>
      <c r="AW1439" s="17">
        <v>39.855346925202568</v>
      </c>
      <c r="AX1439" s="17">
        <v>39.396645120457734</v>
      </c>
      <c r="AY1439" s="17">
        <v>8.6864901912215658E-2</v>
      </c>
      <c r="AZ1439" s="17">
        <v>-13.303872696616352</v>
      </c>
      <c r="BA1439" s="22">
        <v>1428.9121901251483</v>
      </c>
      <c r="CU1439" t="e">
        <v>#N/A</v>
      </c>
      <c r="CV1439" t="e">
        <v>#N/A</v>
      </c>
    </row>
    <row r="1440" spans="1:100" x14ac:dyDescent="0.25">
      <c r="A1440">
        <v>3723</v>
      </c>
      <c r="B1440" t="s">
        <v>1819</v>
      </c>
      <c r="C1440" s="22">
        <v>3</v>
      </c>
      <c r="D1440" s="17">
        <v>5.2899693690232734</v>
      </c>
      <c r="E1440" s="17">
        <v>0</v>
      </c>
      <c r="F1440" s="17">
        <v>-0.2620691386748531</v>
      </c>
      <c r="G1440" s="17">
        <v>-0.2620691386748531</v>
      </c>
      <c r="H1440" s="17">
        <v>0.13080849027286695</v>
      </c>
      <c r="I1440" s="17">
        <v>0</v>
      </c>
      <c r="J1440" s="17">
        <v>7.8485094163720168</v>
      </c>
      <c r="K1440" s="17">
        <v>0.13080849027286695</v>
      </c>
      <c r="L1440" s="17">
        <v>-1.0000000000000009</v>
      </c>
      <c r="M1440" s="17">
        <v>-1.0000000000000009</v>
      </c>
      <c r="N1440" s="17">
        <v>2.6161698054573392</v>
      </c>
      <c r="O1440" s="17">
        <v>12.876409646720438</v>
      </c>
      <c r="P1440" s="17">
        <v>3.8423478033202914</v>
      </c>
      <c r="Q1440" s="17">
        <v>-1.7602239407341302</v>
      </c>
      <c r="R1440" s="17">
        <v>-0.25547372335332885</v>
      </c>
      <c r="S1440" s="17">
        <v>0.33333333333333354</v>
      </c>
      <c r="T1440" s="17">
        <v>0.374390031614171</v>
      </c>
      <c r="U1440" s="17">
        <v>-1.7610686083684469E-2</v>
      </c>
      <c r="V1440" s="17">
        <v>1.43297720268259E-2</v>
      </c>
      <c r="W1440" s="17">
        <v>22.945358424711156</v>
      </c>
      <c r="X1440" s="17">
        <v>0.60768599109247856</v>
      </c>
      <c r="Y1440" s="17">
        <v>-1.0000000000000009</v>
      </c>
      <c r="Z1440" s="17">
        <v>-1.0000000000000009</v>
      </c>
      <c r="AA1440" s="17">
        <v>58.387145375117015</v>
      </c>
      <c r="AB1440" s="17">
        <v>0.31847504955426864</v>
      </c>
      <c r="AC1440" s="17">
        <v>0.17093419412382518</v>
      </c>
      <c r="AD1440" s="17">
        <v>0.22453596979708954</v>
      </c>
      <c r="AE1440" s="17">
        <v>35.697260673759153</v>
      </c>
      <c r="AF1440" s="17">
        <v>0.33333333333333331</v>
      </c>
      <c r="AG1440" s="17">
        <v>-1.0000000000000009</v>
      </c>
      <c r="AH1440" s="17">
        <v>-1.0000000000000009</v>
      </c>
      <c r="AI1440" s="17">
        <v>0</v>
      </c>
      <c r="AJ1440" s="17">
        <v>1.43297720268259E-2</v>
      </c>
      <c r="AK1440" s="17">
        <v>7.7995892208647902E-2</v>
      </c>
      <c r="AL1440" s="17">
        <v>1.3347205966988629E-2</v>
      </c>
      <c r="AM1440" s="17">
        <v>1.4900340179198945E-2</v>
      </c>
      <c r="AN1440" s="17">
        <v>3.6355347583354111E-2</v>
      </c>
      <c r="AO1440" s="17">
        <v>0.7624879655232123</v>
      </c>
      <c r="AP1440" s="17">
        <v>0.97561971941879588</v>
      </c>
      <c r="AQ1440" s="17">
        <v>30.793867841083195</v>
      </c>
      <c r="AR1440" s="17">
        <v>0.70444245089064594</v>
      </c>
      <c r="AS1440" s="17">
        <v>0.73849448136534546</v>
      </c>
      <c r="AT1440" s="17">
        <v>-1.0000000000000009</v>
      </c>
      <c r="AU1440" s="17">
        <v>-1.0000000000000009</v>
      </c>
      <c r="AV1440" s="17">
        <v>-0.51754286202818189</v>
      </c>
      <c r="AW1440" s="17">
        <v>72.239174741256164</v>
      </c>
      <c r="AX1440" s="17">
        <v>73.672151943938758</v>
      </c>
      <c r="AY1440" s="17">
        <v>0.37005254171572521</v>
      </c>
      <c r="AZ1440" s="17">
        <v>32.480658406975991</v>
      </c>
      <c r="BA1440" s="22">
        <v>1495.7722957837557</v>
      </c>
      <c r="CU1440" t="e">
        <v>#N/A</v>
      </c>
      <c r="CV1440" t="e">
        <v>#N/A</v>
      </c>
    </row>
    <row r="1441" spans="1:100" x14ac:dyDescent="0.25">
      <c r="A1441">
        <v>3728</v>
      </c>
      <c r="B1441" t="s">
        <v>1820</v>
      </c>
      <c r="C1441" s="22">
        <v>3</v>
      </c>
      <c r="D1441" s="17">
        <v>1.6484089228917322</v>
      </c>
      <c r="E1441" s="17">
        <v>0</v>
      </c>
      <c r="F1441" s="17">
        <v>1.2306104681720749</v>
      </c>
      <c r="G1441" s="17">
        <v>1.2306104681720749</v>
      </c>
      <c r="H1441" s="17">
        <v>-0.15715886860365147</v>
      </c>
      <c r="I1441" s="17">
        <v>0</v>
      </c>
      <c r="J1441" s="17">
        <v>-9.4295321162190895</v>
      </c>
      <c r="K1441" s="17">
        <v>-0.15715886860365147</v>
      </c>
      <c r="L1441" s="17">
        <v>-1.0000000000000009</v>
      </c>
      <c r="M1441" s="17">
        <v>-1.0000000000000009</v>
      </c>
      <c r="N1441" s="17">
        <v>-3.1431773720730298</v>
      </c>
      <c r="O1441" s="17">
        <v>-6.550512725155281</v>
      </c>
      <c r="P1441" s="17">
        <v>-2.9136131427914087</v>
      </c>
      <c r="Q1441" s="17">
        <v>4.0981552135457546</v>
      </c>
      <c r="R1441" s="17">
        <v>1.038742390688645</v>
      </c>
      <c r="S1441" s="17">
        <v>0.33333333333333348</v>
      </c>
      <c r="T1441" s="17">
        <v>0.26845372087287678</v>
      </c>
      <c r="U1441" s="17">
        <v>-3.3838322512194777E-2</v>
      </c>
      <c r="V1441" s="17">
        <v>-1.1768428449099901E-2</v>
      </c>
      <c r="W1441" s="17">
        <v>28.533566873942686</v>
      </c>
      <c r="X1441" s="17">
        <v>0.48810244960602656</v>
      </c>
      <c r="Y1441" s="17">
        <v>-1.0000000000000009</v>
      </c>
      <c r="Z1441" s="17">
        <v>-1.0000000000000009</v>
      </c>
      <c r="AA1441" s="17">
        <v>24.125969938261413</v>
      </c>
      <c r="AB1441" s="17">
        <v>1.3871732205807522E-2</v>
      </c>
      <c r="AC1441" s="17">
        <v>1.9069144997784088E-2</v>
      </c>
      <c r="AD1441" s="17">
        <v>-0.14186766373099013</v>
      </c>
      <c r="AE1441" s="17">
        <v>-5.4463393263699249</v>
      </c>
      <c r="AF1441" s="17">
        <v>0</v>
      </c>
      <c r="AG1441" s="17">
        <v>-1.0000000000000009</v>
      </c>
      <c r="AH1441" s="17">
        <v>-1.0000000000000009</v>
      </c>
      <c r="AI1441" s="17">
        <v>1.421149479006752E-2</v>
      </c>
      <c r="AJ1441" s="17">
        <v>-1.1768428449099901E-2</v>
      </c>
      <c r="AK1441" s="17">
        <v>0.30286094952605103</v>
      </c>
      <c r="AL1441" s="17">
        <v>6.901515560441876E-2</v>
      </c>
      <c r="AM1441" s="17">
        <v>-1.6586645695203534E-3</v>
      </c>
      <c r="AN1441" s="17">
        <v>-0.16937799993738975</v>
      </c>
      <c r="AO1441" s="17">
        <v>1.4728381333922462</v>
      </c>
      <c r="AP1441" s="17">
        <v>-3.8893742204126509</v>
      </c>
      <c r="AQ1441" s="17">
        <v>19.104034757723589</v>
      </c>
      <c r="AR1441" s="17">
        <v>0.55618030324491552</v>
      </c>
      <c r="AS1441" s="17">
        <v>0.33094358100237492</v>
      </c>
      <c r="AT1441" s="17">
        <v>-1.0000000000000009</v>
      </c>
      <c r="AU1441" s="17">
        <v>-1.0000000000000009</v>
      </c>
      <c r="AV1441" s="17">
        <v>2.2693528588607208</v>
      </c>
      <c r="AW1441" s="17">
        <v>13.686082992693473</v>
      </c>
      <c r="AX1441" s="17">
        <v>12.793470043584827</v>
      </c>
      <c r="AY1441" s="17">
        <v>-3.4296759522286224E-3</v>
      </c>
      <c r="AZ1441" s="17">
        <v>-11.222747574020396</v>
      </c>
      <c r="BA1441" s="22">
        <v>1360.0280903223263</v>
      </c>
      <c r="CU1441" t="e">
        <v>#N/A</v>
      </c>
      <c r="CV1441" t="e">
        <v>#N/A</v>
      </c>
    </row>
    <row r="1442" spans="1:100" x14ac:dyDescent="0.25">
      <c r="A1442">
        <v>3729</v>
      </c>
      <c r="B1442" t="s">
        <v>1821</v>
      </c>
      <c r="C1442" s="22">
        <v>3</v>
      </c>
      <c r="D1442" s="17">
        <v>5.2587429436716926</v>
      </c>
      <c r="E1442" s="17">
        <v>-6.6657868377659926E-2</v>
      </c>
      <c r="F1442" s="17">
        <v>-1.7734776619450013E-2</v>
      </c>
      <c r="G1442" s="17">
        <v>-3.154795882218895E-2</v>
      </c>
      <c r="H1442" s="17">
        <v>0.56007378886283421</v>
      </c>
      <c r="I1442" s="17">
        <v>0</v>
      </c>
      <c r="J1442" s="17">
        <v>33.604427331770061</v>
      </c>
      <c r="K1442" s="17">
        <v>0.56007378886283421</v>
      </c>
      <c r="L1442" s="17">
        <v>-1.0000000000000002</v>
      </c>
      <c r="M1442" s="17">
        <v>-1.0000000000000002</v>
      </c>
      <c r="N1442" s="17">
        <v>11.201475777256684</v>
      </c>
      <c r="O1442" s="17">
        <v>38.831622316619558</v>
      </c>
      <c r="P1442" s="17">
        <v>-0.27613717686086375</v>
      </c>
      <c r="Q1442" s="17">
        <v>-0.28668911165206623</v>
      </c>
      <c r="R1442" s="17">
        <v>-0.20839539108289365</v>
      </c>
      <c r="S1442" s="17">
        <v>0.33333333333333354</v>
      </c>
      <c r="T1442" s="17">
        <v>0.23139181242155249</v>
      </c>
      <c r="U1442" s="17">
        <v>0.15780607742998684</v>
      </c>
      <c r="V1442" s="17">
        <v>-1.0590105183964894E-2</v>
      </c>
      <c r="W1442" s="17">
        <v>6.0746931655229446</v>
      </c>
      <c r="X1442" s="17">
        <v>0.64657073116548058</v>
      </c>
      <c r="Y1442" s="17">
        <v>-1.0000000000000002</v>
      </c>
      <c r="Z1442" s="17">
        <v>-1.0000000000000002</v>
      </c>
      <c r="AA1442" s="17">
        <v>39.47036820537236</v>
      </c>
      <c r="AB1442" s="17">
        <v>0.29404602327801083</v>
      </c>
      <c r="AC1442" s="17">
        <v>0.24316313705071452</v>
      </c>
      <c r="AD1442" s="17">
        <v>0.1348722482899207</v>
      </c>
      <c r="AE1442" s="17">
        <v>33.604070430932325</v>
      </c>
      <c r="AF1442" s="17">
        <v>0.73333333333333328</v>
      </c>
      <c r="AG1442" s="17">
        <v>-1.0000000000000002</v>
      </c>
      <c r="AH1442" s="17">
        <v>-1.0000000000000002</v>
      </c>
      <c r="AI1442" s="17">
        <v>-3.9537656163410118E-3</v>
      </c>
      <c r="AJ1442" s="17">
        <v>-1.0590105183964894E-2</v>
      </c>
      <c r="AK1442" s="17">
        <v>-1.5373431722219721E-2</v>
      </c>
      <c r="AL1442" s="17">
        <v>-7.1822520522170988E-2</v>
      </c>
      <c r="AM1442" s="17">
        <v>0.15973805041615546</v>
      </c>
      <c r="AN1442" s="17">
        <v>3.2865653639377428E-2</v>
      </c>
      <c r="AO1442" s="17">
        <v>3.9165841017927869</v>
      </c>
      <c r="AP1442" s="17">
        <v>0.46252873837358066</v>
      </c>
      <c r="AQ1442" s="17">
        <v>39.679120497293027</v>
      </c>
      <c r="AR1442" s="17">
        <v>0.7119411180009082</v>
      </c>
      <c r="AS1442" s="17">
        <v>1.2066445200283145</v>
      </c>
      <c r="AT1442" s="17">
        <v>-1.0000000000000002</v>
      </c>
      <c r="AU1442" s="17">
        <v>-1.0000000000000002</v>
      </c>
      <c r="AV1442" s="17">
        <v>-0.23994334990508254</v>
      </c>
      <c r="AW1442" s="17">
        <v>78.764519260365532</v>
      </c>
      <c r="AX1442" s="17">
        <v>77.626433429642233</v>
      </c>
      <c r="AY1442" s="17">
        <v>0.16109639207562629</v>
      </c>
      <c r="AZ1442" s="17">
        <v>23.491498062136131</v>
      </c>
      <c r="BA1442" s="22">
        <v>1512.3506190423652</v>
      </c>
      <c r="CU1442" t="e">
        <v>#N/A</v>
      </c>
      <c r="CV1442" t="e">
        <v>#N/A</v>
      </c>
    </row>
    <row r="1443" spans="1:100" x14ac:dyDescent="0.25">
      <c r="A1443">
        <v>3734</v>
      </c>
      <c r="B1443" t="s">
        <v>1822</v>
      </c>
      <c r="C1443" s="22">
        <v>3</v>
      </c>
      <c r="D1443" s="17">
        <v>4.9258193398578509</v>
      </c>
      <c r="E1443" s="17">
        <v>1.2025483023953023</v>
      </c>
      <c r="F1443" s="17">
        <v>-0.65360554304891938</v>
      </c>
      <c r="G1443" s="17">
        <v>-0.29832419413226641</v>
      </c>
      <c r="H1443" s="17">
        <v>-0.28378831308919067</v>
      </c>
      <c r="I1443" s="17">
        <v>0</v>
      </c>
      <c r="J1443" s="17">
        <v>-17.027298785351427</v>
      </c>
      <c r="K1443" s="17">
        <v>-0.28378831308919067</v>
      </c>
      <c r="L1443" s="17">
        <v>-1.0000000000000009</v>
      </c>
      <c r="M1443" s="17">
        <v>-1.0000000000000009</v>
      </c>
      <c r="N1443" s="17">
        <v>-5.6757662617838101</v>
      </c>
      <c r="O1443" s="17">
        <v>-12.39980363962585</v>
      </c>
      <c r="P1443" s="17">
        <v>-1.2807352632182232</v>
      </c>
      <c r="Q1443" s="17">
        <v>-3.4187211638117088</v>
      </c>
      <c r="R1443" s="17">
        <v>-1.1765724153121206</v>
      </c>
      <c r="S1443" s="17">
        <v>0.33333333333333348</v>
      </c>
      <c r="T1443" s="17">
        <v>0.33333333333333348</v>
      </c>
      <c r="U1443" s="17">
        <v>7.262146252039689E-2</v>
      </c>
      <c r="V1443" s="17">
        <v>-3.9436873434728154E-2</v>
      </c>
      <c r="W1443" s="17">
        <v>39.345582753661063</v>
      </c>
      <c r="X1443" s="17">
        <v>1.0043195892290762</v>
      </c>
      <c r="Y1443" s="17">
        <v>-1.0000000000000009</v>
      </c>
      <c r="Z1443" s="17">
        <v>-1.0000000000000009</v>
      </c>
      <c r="AA1443" s="17">
        <v>51.912101150862128</v>
      </c>
      <c r="AB1443" s="17">
        <v>-0.10248670860829656</v>
      </c>
      <c r="AC1443" s="17">
        <v>0.21419873025215133</v>
      </c>
      <c r="AD1443" s="17">
        <v>0.16314979460640933</v>
      </c>
      <c r="AE1443" s="17">
        <v>13.743090812513213</v>
      </c>
      <c r="AF1443" s="17">
        <v>0.77777777777777779</v>
      </c>
      <c r="AG1443" s="17">
        <v>-1.0000000000000009</v>
      </c>
      <c r="AH1443" s="17">
        <v>-1.0000000000000009</v>
      </c>
      <c r="AI1443" s="17">
        <v>6.8849374126681174E-3</v>
      </c>
      <c r="AJ1443" s="17">
        <v>-3.9436873434728154E-2</v>
      </c>
      <c r="AK1443" s="17">
        <v>0.10203259095633596</v>
      </c>
      <c r="AL1443" s="17">
        <v>0.12003630859226927</v>
      </c>
      <c r="AM1443" s="17">
        <v>1.0247041422467879E-2</v>
      </c>
      <c r="AN1443" s="17">
        <v>5.0247693467883638E-2</v>
      </c>
      <c r="AO1443" s="17">
        <v>0.7663389903433766</v>
      </c>
      <c r="AP1443" s="17">
        <v>1.8563738796584366</v>
      </c>
      <c r="AQ1443" s="17">
        <v>22.318283968309615</v>
      </c>
      <c r="AR1443" s="17">
        <v>0.69985125575233553</v>
      </c>
      <c r="AS1443" s="17">
        <v>0.72053127613988499</v>
      </c>
      <c r="AT1443" s="17">
        <v>-1.0000000000000009</v>
      </c>
      <c r="AU1443" s="17">
        <v>-1.0000000000000009</v>
      </c>
      <c r="AV1443" s="17">
        <v>-1.4748966094443874</v>
      </c>
      <c r="AW1443" s="17">
        <v>41.368671390894711</v>
      </c>
      <c r="AX1443" s="17">
        <v>37.562682795675251</v>
      </c>
      <c r="AY1443" s="17">
        <v>-0.21256054510140279</v>
      </c>
      <c r="AZ1443" s="17">
        <v>-31.760194730906729</v>
      </c>
      <c r="BA1443" s="22">
        <v>1418.5264451385826</v>
      </c>
      <c r="CU1443" t="e">
        <v>#N/A</v>
      </c>
      <c r="CV1443" t="e">
        <v>#N/A</v>
      </c>
    </row>
    <row r="1444" spans="1:100" x14ac:dyDescent="0.25">
      <c r="A1444">
        <v>3735</v>
      </c>
      <c r="B1444" t="s">
        <v>1823</v>
      </c>
      <c r="C1444" s="22">
        <v>3</v>
      </c>
      <c r="D1444" s="17">
        <v>4.7855191103782833</v>
      </c>
      <c r="E1444" s="17">
        <v>0</v>
      </c>
      <c r="F1444" s="17">
        <v>-2.6288873425253603</v>
      </c>
      <c r="G1444" s="17">
        <v>-2.6288873425253603</v>
      </c>
      <c r="H1444" s="17">
        <v>0.4741627313975299</v>
      </c>
      <c r="I1444" s="17">
        <v>0</v>
      </c>
      <c r="J1444" s="17">
        <v>28.449763883851791</v>
      </c>
      <c r="K1444" s="17">
        <v>0.4741627313975299</v>
      </c>
      <c r="L1444" s="17">
        <v>-1.0000000000000004</v>
      </c>
      <c r="M1444" s="17">
        <v>-1.0000000000000004</v>
      </c>
      <c r="N1444" s="17">
        <v>9.4832546279505969</v>
      </c>
      <c r="O1444" s="17">
        <v>30.606395651704702</v>
      </c>
      <c r="P1444" s="17">
        <v>-1.0500662793944167E-2</v>
      </c>
      <c r="Q1444" s="17">
        <v>-2.8203991139471145</v>
      </c>
      <c r="R1444" s="17">
        <v>-1.0404362480445666</v>
      </c>
      <c r="S1444" s="17">
        <v>0.33333333333333343</v>
      </c>
      <c r="T1444" s="17">
        <v>0.33333333333333343</v>
      </c>
      <c r="U1444" s="17">
        <v>0.35002517467980782</v>
      </c>
      <c r="V1444" s="17">
        <v>7.5505149056699569E-2</v>
      </c>
      <c r="W1444" s="17">
        <v>24.721370360225784</v>
      </c>
      <c r="X1444" s="17">
        <v>2.0456355283285661</v>
      </c>
      <c r="Y1444" s="17">
        <v>-1.0000000000000004</v>
      </c>
      <c r="Z1444" s="17">
        <v>-1.0000000000000004</v>
      </c>
      <c r="AA1444" s="17">
        <v>62.231109245846596</v>
      </c>
      <c r="AB1444" s="17">
        <v>0.24249068140975208</v>
      </c>
      <c r="AC1444" s="17">
        <v>0.14032057438314038</v>
      </c>
      <c r="AD1444" s="17">
        <v>0.38819224688041554</v>
      </c>
      <c r="AE1444" s="17">
        <v>38.550175133665398</v>
      </c>
      <c r="AF1444" s="17">
        <v>0.7857142857142857</v>
      </c>
      <c r="AG1444" s="17">
        <v>-1.0000000000000004</v>
      </c>
      <c r="AH1444" s="17">
        <v>-1.0000000000000004</v>
      </c>
      <c r="AI1444" s="17">
        <v>-1.850571410393146E-2</v>
      </c>
      <c r="AJ1444" s="17">
        <v>7.5505149056699569E-2</v>
      </c>
      <c r="AK1444" s="17">
        <v>-4.3884538976002932E-3</v>
      </c>
      <c r="AL1444" s="17">
        <v>0.16135961491792605</v>
      </c>
      <c r="AM1444" s="17">
        <v>9.0353979955749952E-2</v>
      </c>
      <c r="AN1444" s="17">
        <v>-3.1432467850206917E-2</v>
      </c>
      <c r="AO1444" s="17">
        <v>2.2369072294057473</v>
      </c>
      <c r="AP1444" s="17">
        <v>2.0986378334456546E-2</v>
      </c>
      <c r="AQ1444" s="17">
        <v>53.171134244077592</v>
      </c>
      <c r="AR1444" s="17">
        <v>1.0921969904031745</v>
      </c>
      <c r="AS1444" s="17">
        <v>2.5197982597260964</v>
      </c>
      <c r="AT1444" s="17">
        <v>-1.0000000000000004</v>
      </c>
      <c r="AU1444" s="17">
        <v>-1.0000000000000004</v>
      </c>
      <c r="AV1444" s="17">
        <v>-3.6693235905699266</v>
      </c>
      <c r="AW1444" s="17">
        <v>92.858491275885754</v>
      </c>
      <c r="AX1444" s="17">
        <v>100.03889189947711</v>
      </c>
      <c r="AY1444" s="17">
        <v>-4.9421218109668132E-2</v>
      </c>
      <c r="AZ1444" s="17">
        <v>-5.7830319252618612</v>
      </c>
      <c r="BA1444" s="22">
        <v>1467.2190379515835</v>
      </c>
      <c r="CU1444" t="e">
        <v>#N/A</v>
      </c>
      <c r="CV1444" t="e">
        <v>#N/A</v>
      </c>
    </row>
    <row r="1445" spans="1:100" x14ac:dyDescent="0.25">
      <c r="A1445">
        <v>3737</v>
      </c>
      <c r="B1445" t="s">
        <v>1824</v>
      </c>
      <c r="C1445" s="22">
        <v>3</v>
      </c>
      <c r="D1445" s="17">
        <v>4.9633324457245731</v>
      </c>
      <c r="E1445" s="17">
        <v>3.4448961390940846E-3</v>
      </c>
      <c r="F1445" s="17">
        <v>-0.56593260258613831</v>
      </c>
      <c r="G1445" s="17">
        <v>-0.56593260258613831</v>
      </c>
      <c r="H1445" s="17">
        <v>0.28442930849664205</v>
      </c>
      <c r="I1445" s="17">
        <v>0</v>
      </c>
      <c r="J1445" s="17">
        <v>17.065758509798524</v>
      </c>
      <c r="K1445" s="17">
        <v>0.28442930849664205</v>
      </c>
      <c r="L1445" s="17">
        <v>-1</v>
      </c>
      <c r="M1445" s="17">
        <v>-1</v>
      </c>
      <c r="N1445" s="17">
        <v>5.6885861699328393</v>
      </c>
      <c r="O1445" s="17">
        <v>21.463158352936951</v>
      </c>
      <c r="P1445" s="17">
        <v>-0.102960891357532</v>
      </c>
      <c r="Q1445" s="17">
        <v>-0.50828207692267702</v>
      </c>
      <c r="R1445" s="17">
        <v>-0.13660123616731021</v>
      </c>
      <c r="S1445" s="17">
        <v>0.33333333333333359</v>
      </c>
      <c r="T1445" s="17">
        <v>0.33333333333333359</v>
      </c>
      <c r="U1445" s="17">
        <v>0.37614278529095313</v>
      </c>
      <c r="V1445" s="17">
        <v>0.12889766925754298</v>
      </c>
      <c r="W1445" s="17">
        <v>35.491112508740848</v>
      </c>
      <c r="X1445" s="17">
        <v>2.6601945148790955</v>
      </c>
      <c r="Y1445" s="17">
        <v>-1</v>
      </c>
      <c r="Z1445" s="17">
        <v>-1</v>
      </c>
      <c r="AA1445" s="17">
        <v>82.740997929247925</v>
      </c>
      <c r="AB1445" s="17">
        <v>0.27580493954079865</v>
      </c>
      <c r="AC1445" s="17">
        <v>0.34222084824804111</v>
      </c>
      <c r="AD1445" s="17">
        <v>0.32970394534464825</v>
      </c>
      <c r="AE1445" s="17">
        <v>47.3864866566744</v>
      </c>
      <c r="AF1445" s="17">
        <v>0.7857142857142857</v>
      </c>
      <c r="AG1445" s="17">
        <v>-1</v>
      </c>
      <c r="AH1445" s="17">
        <v>-1</v>
      </c>
      <c r="AI1445" s="17">
        <v>1.6250040572267171E-2</v>
      </c>
      <c r="AJ1445" s="17">
        <v>0.12889766925754298</v>
      </c>
      <c r="AK1445" s="17">
        <v>0.28930366235372729</v>
      </c>
      <c r="AL1445" s="17">
        <v>-9.1515426335679481E-2</v>
      </c>
      <c r="AM1445" s="17">
        <v>0.88988436721403319</v>
      </c>
      <c r="AN1445" s="17">
        <v>0.19527360062513452</v>
      </c>
      <c r="AO1445" s="17">
        <v>23.693627492119468</v>
      </c>
      <c r="AP1445" s="17">
        <v>4.4242628839499654</v>
      </c>
      <c r="AQ1445" s="17">
        <v>52.556871018539361</v>
      </c>
      <c r="AR1445" s="17">
        <v>1.1717071212151631</v>
      </c>
      <c r="AS1445" s="17">
        <v>2.9446238233757378</v>
      </c>
      <c r="AT1445" s="17">
        <v>-1</v>
      </c>
      <c r="AU1445" s="17">
        <v>-1</v>
      </c>
      <c r="AV1445" s="17">
        <v>-0.70253383875344788</v>
      </c>
      <c r="AW1445" s="17">
        <v>108.62841916613483</v>
      </c>
      <c r="AX1445" s="17">
        <v>121.84318690333443</v>
      </c>
      <c r="AY1445" s="17">
        <v>0.1740403114055423</v>
      </c>
      <c r="AZ1445" s="17">
        <v>7.4992125160951835</v>
      </c>
      <c r="BA1445" s="22">
        <v>1522.9321384808734</v>
      </c>
      <c r="CU1445" t="e">
        <v>#N/A</v>
      </c>
      <c r="CV1445" t="e">
        <v>#N/A</v>
      </c>
    </row>
    <row r="1446" spans="1:100" x14ac:dyDescent="0.25">
      <c r="A1446">
        <v>3739</v>
      </c>
      <c r="B1446" t="s">
        <v>1825</v>
      </c>
      <c r="C1446" s="22">
        <v>3</v>
      </c>
      <c r="D1446" s="17">
        <v>5.9274775186492334</v>
      </c>
      <c r="E1446" s="17">
        <v>-8.2939665051097906E-3</v>
      </c>
      <c r="F1446" s="17">
        <v>-0.12416085599205187</v>
      </c>
      <c r="G1446" s="17">
        <v>-0.12416085599205187</v>
      </c>
      <c r="H1446" s="17">
        <v>4.733267111513776E-2</v>
      </c>
      <c r="I1446" s="17">
        <v>0</v>
      </c>
      <c r="J1446" s="17">
        <v>2.8399602669082666</v>
      </c>
      <c r="K1446" s="17">
        <v>4.733267111513776E-2</v>
      </c>
      <c r="L1446" s="17">
        <v>-1.0000000000000007</v>
      </c>
      <c r="M1446" s="17">
        <v>-1.0000000000000007</v>
      </c>
      <c r="N1446" s="17">
        <v>0.94665342230275562</v>
      </c>
      <c r="O1446" s="17">
        <v>8.6432769295654452</v>
      </c>
      <c r="P1446" s="17">
        <v>-1.1508160840595212</v>
      </c>
      <c r="Q1446" s="17">
        <v>0.69587829231300047</v>
      </c>
      <c r="R1446" s="17">
        <v>6.6125917063103057E-2</v>
      </c>
      <c r="S1446" s="17">
        <v>0.33333333333333348</v>
      </c>
      <c r="T1446" s="17">
        <v>0.26812571098970772</v>
      </c>
      <c r="U1446" s="17">
        <v>0.38859860549486558</v>
      </c>
      <c r="V1446" s="17">
        <v>-2.5263053445568517E-2</v>
      </c>
      <c r="W1446" s="17">
        <v>36.698477010288038</v>
      </c>
      <c r="X1446" s="17">
        <v>1.9652575333539755</v>
      </c>
      <c r="Y1446" s="17">
        <v>-1.0000000000000007</v>
      </c>
      <c r="Z1446" s="17">
        <v>-1.0000000000000007</v>
      </c>
      <c r="AA1446" s="17">
        <v>76.976395549009411</v>
      </c>
      <c r="AB1446" s="17">
        <v>0.38624834918808504</v>
      </c>
      <c r="AC1446" s="17">
        <v>0.26633592617338064</v>
      </c>
      <c r="AD1446" s="17">
        <v>0.15165157707169957</v>
      </c>
      <c r="AE1446" s="17">
        <v>40.211792621658248</v>
      </c>
      <c r="AF1446" s="17">
        <v>0.5</v>
      </c>
      <c r="AG1446" s="17">
        <v>-1.0000000000000007</v>
      </c>
      <c r="AH1446" s="17">
        <v>-1.0000000000000007</v>
      </c>
      <c r="AI1446" s="17">
        <v>0</v>
      </c>
      <c r="AJ1446" s="17">
        <v>-2.5263053445568517E-2</v>
      </c>
      <c r="AK1446" s="17">
        <v>-2.5827059054740774E-2</v>
      </c>
      <c r="AL1446" s="17">
        <v>5.6604430987361063E-3</v>
      </c>
      <c r="AM1446" s="17">
        <v>0.15247892837373853</v>
      </c>
      <c r="AN1446" s="17">
        <v>0.11887085089029294</v>
      </c>
      <c r="AO1446" s="17">
        <v>3.6828379140697596</v>
      </c>
      <c r="AP1446" s="17">
        <v>3.0000734877510036</v>
      </c>
      <c r="AQ1446" s="17">
        <v>39.538437277196287</v>
      </c>
      <c r="AR1446" s="17">
        <v>0.96479459637233833</v>
      </c>
      <c r="AS1446" s="17">
        <v>2.0125902044691126</v>
      </c>
      <c r="AT1446" s="17">
        <v>-1.0000000000000007</v>
      </c>
      <c r="AU1446" s="17">
        <v>-1.0000000000000007</v>
      </c>
      <c r="AV1446" s="17">
        <v>-5.8034938928948759E-2</v>
      </c>
      <c r="AW1446" s="17">
        <v>88.619745966325851</v>
      </c>
      <c r="AX1446" s="17">
        <v>86.093440621768977</v>
      </c>
      <c r="AY1446" s="17">
        <v>0.25161655737765359</v>
      </c>
      <c r="AZ1446" s="17">
        <v>7.0441344657498286</v>
      </c>
      <c r="BA1446" s="22">
        <v>1336.5046291175058</v>
      </c>
      <c r="CU1446" t="e">
        <v>#N/A</v>
      </c>
      <c r="CV1446" t="e">
        <v>#N/A</v>
      </c>
    </row>
    <row r="1447" spans="1:100" x14ac:dyDescent="0.25">
      <c r="A1447">
        <v>3740</v>
      </c>
      <c r="B1447" t="s">
        <v>1826</v>
      </c>
      <c r="C1447" s="22">
        <v>3</v>
      </c>
      <c r="D1447" s="17">
        <v>3.5971848875790857</v>
      </c>
      <c r="E1447" s="17">
        <v>2.4393011718960769E-3</v>
      </c>
      <c r="F1447" s="17">
        <v>0.36866910262733121</v>
      </c>
      <c r="G1447" s="17">
        <v>0.37456832062690215</v>
      </c>
      <c r="H1447" s="17">
        <v>0.7019260744127318</v>
      </c>
      <c r="I1447" s="17">
        <v>0</v>
      </c>
      <c r="J1447" s="17">
        <v>42.115564464763899</v>
      </c>
      <c r="K1447" s="17">
        <v>0.7019260744127318</v>
      </c>
      <c r="L1447" s="17">
        <v>-0.99999999999999667</v>
      </c>
      <c r="M1447" s="17">
        <v>-0.99999999999999667</v>
      </c>
      <c r="N1447" s="17">
        <v>14.038521488254638</v>
      </c>
      <c r="O1447" s="17">
        <v>46.087317672969874</v>
      </c>
      <c r="P1447" s="17">
        <v>6.5259325565632978E-2</v>
      </c>
      <c r="Q1447" s="17">
        <v>3.2422469756282659</v>
      </c>
      <c r="R1447" s="17">
        <v>1.168069555195373</v>
      </c>
      <c r="S1447" s="17">
        <v>0.33333333333333237</v>
      </c>
      <c r="T1447" s="17">
        <v>0.1912903344658666</v>
      </c>
      <c r="U1447" s="17">
        <v>4.6688283926785992E-2</v>
      </c>
      <c r="V1447" s="17">
        <v>1.0128190756257547E-2</v>
      </c>
      <c r="W1447" s="17">
        <v>-4.8194372772195591</v>
      </c>
      <c r="X1447" s="17">
        <v>3.426191745904629E-2</v>
      </c>
      <c r="Y1447" s="17">
        <v>-0.99999999999999667</v>
      </c>
      <c r="Z1447" s="17">
        <v>-0.99999999999999667</v>
      </c>
      <c r="AA1447" s="17">
        <v>26.930597245421382</v>
      </c>
      <c r="AB1447" s="17">
        <v>0.40433446928647421</v>
      </c>
      <c r="AC1447" s="17">
        <v>0.2893482131840564</v>
      </c>
      <c r="AD1447" s="17">
        <v>-8.2043383121619212E-2</v>
      </c>
      <c r="AE1447" s="17">
        <v>30.581964967445575</v>
      </c>
      <c r="AF1447" s="17">
        <v>0.5</v>
      </c>
      <c r="AG1447" s="17">
        <v>-0.99999999999999667</v>
      </c>
      <c r="AH1447" s="17">
        <v>-0.99999999999999667</v>
      </c>
      <c r="AI1447" s="17">
        <v>0</v>
      </c>
      <c r="AJ1447" s="17">
        <v>1.0128190756257547E-2</v>
      </c>
      <c r="AK1447" s="17">
        <v>5.0273479956333966E-2</v>
      </c>
      <c r="AL1447" s="17">
        <v>0.31440804987343063</v>
      </c>
      <c r="AM1447" s="17">
        <v>0.13261865994503141</v>
      </c>
      <c r="AN1447" s="17">
        <v>0.25978244618649704</v>
      </c>
      <c r="AO1447" s="17">
        <v>3.5668338984074546</v>
      </c>
      <c r="AP1447" s="17">
        <v>8.0666014040295799</v>
      </c>
      <c r="AQ1447" s="17">
        <v>37.296127187544336</v>
      </c>
      <c r="AR1447" s="17">
        <v>0.58144014248224263</v>
      </c>
      <c r="AS1447" s="17">
        <v>0.73618799187177864</v>
      </c>
      <c r="AT1447" s="17">
        <v>-0.99999999999999667</v>
      </c>
      <c r="AU1447" s="17">
        <v>-0.99999999999999667</v>
      </c>
      <c r="AV1447" s="17">
        <v>1.5426378758222761</v>
      </c>
      <c r="AW1447" s="17">
        <v>81.08451632242091</v>
      </c>
      <c r="AX1447" s="17">
        <v>82.097335398046653</v>
      </c>
      <c r="AY1447" s="17">
        <v>0.29268887728306642</v>
      </c>
      <c r="AZ1447" s="17">
        <v>31.097553113835666</v>
      </c>
      <c r="BA1447" s="22">
        <v>1481.8934179033351</v>
      </c>
      <c r="CU1447" t="e">
        <v>#N/A</v>
      </c>
      <c r="CV1447" t="e">
        <v>#N/A</v>
      </c>
    </row>
    <row r="1448" spans="1:100" x14ac:dyDescent="0.25">
      <c r="A1448">
        <v>3741</v>
      </c>
      <c r="B1448" t="s">
        <v>1827</v>
      </c>
      <c r="C1448" s="22">
        <v>3</v>
      </c>
      <c r="D1448" s="17">
        <v>2.2723926454394157</v>
      </c>
      <c r="E1448" s="17">
        <v>0</v>
      </c>
      <c r="F1448" s="17">
        <v>-1.0899553310742682</v>
      </c>
      <c r="G1448" s="17">
        <v>-1.0899553310742682</v>
      </c>
      <c r="H1448" s="17">
        <v>0.10746129508510045</v>
      </c>
      <c r="I1448" s="17">
        <v>0</v>
      </c>
      <c r="J1448" s="17">
        <v>6.4476777051060248</v>
      </c>
      <c r="K1448" s="17">
        <v>0.10746129508510045</v>
      </c>
      <c r="L1448" s="17">
        <v>-0.99999999999999856</v>
      </c>
      <c r="M1448" s="17">
        <v>-0.99999999999999856</v>
      </c>
      <c r="N1448" s="17">
        <v>2.149225901702009</v>
      </c>
      <c r="O1448" s="17">
        <v>7.6301150194711713</v>
      </c>
      <c r="P1448" s="17">
        <v>0.15500673159727757</v>
      </c>
      <c r="Q1448" s="17">
        <v>-0.56353106608388448</v>
      </c>
      <c r="R1448" s="17">
        <v>-0.13141052691107741</v>
      </c>
      <c r="S1448" s="17">
        <v>0.33333333333333282</v>
      </c>
      <c r="T1448" s="17">
        <v>0.20368271854477055</v>
      </c>
      <c r="U1448" s="17">
        <v>5.0186827937100741E-2</v>
      </c>
      <c r="V1448" s="17">
        <v>-1.2162470436500801E-2</v>
      </c>
      <c r="W1448" s="17">
        <v>18.703164571744107</v>
      </c>
      <c r="X1448" s="17">
        <v>0.42767663113383914</v>
      </c>
      <c r="Y1448" s="17">
        <v>-0.99999999999999856</v>
      </c>
      <c r="Z1448" s="17">
        <v>-0.99999999999999856</v>
      </c>
      <c r="AA1448" s="17">
        <v>39.553002519696861</v>
      </c>
      <c r="AB1448" s="17">
        <v>7.6666892077829174E-2</v>
      </c>
      <c r="AC1448" s="17">
        <v>0.16010766010017422</v>
      </c>
      <c r="AD1448" s="17">
        <v>0.18285041731927257</v>
      </c>
      <c r="AE1448" s="17">
        <v>20.981248474863794</v>
      </c>
      <c r="AF1448" s="17">
        <v>0.16666666666666666</v>
      </c>
      <c r="AG1448" s="17">
        <v>-0.99999999999999856</v>
      </c>
      <c r="AH1448" s="17">
        <v>-0.99999999999999856</v>
      </c>
      <c r="AI1448" s="17">
        <v>1.3245686685009486E-2</v>
      </c>
      <c r="AJ1448" s="17">
        <v>-1.2162470436500801E-2</v>
      </c>
      <c r="AK1448" s="17">
        <v>3.2717276187284788E-2</v>
      </c>
      <c r="AL1448" s="17">
        <v>0.20207003928612893</v>
      </c>
      <c r="AM1448" s="17">
        <v>0.38324816150814106</v>
      </c>
      <c r="AN1448" s="17">
        <v>0.5055678489610671</v>
      </c>
      <c r="AO1448" s="17">
        <v>9.7447904186399512</v>
      </c>
      <c r="AP1448" s="17">
        <v>13.649546420457323</v>
      </c>
      <c r="AQ1448" s="17">
        <v>25.150842276850145</v>
      </c>
      <c r="AR1448" s="17">
        <v>0.57504040937870349</v>
      </c>
      <c r="AS1448" s="17">
        <v>0.53513792621893919</v>
      </c>
      <c r="AT1448" s="17">
        <v>-0.99999999999999856</v>
      </c>
      <c r="AU1448" s="17">
        <v>-0.99999999999999856</v>
      </c>
      <c r="AV1448" s="17">
        <v>-1.2213658579853475</v>
      </c>
      <c r="AW1448" s="17">
        <v>60.832663959625329</v>
      </c>
      <c r="AX1448" s="17">
        <v>59.881330649675441</v>
      </c>
      <c r="AY1448" s="17">
        <v>0.23265291758469939</v>
      </c>
      <c r="AZ1448" s="17">
        <v>14.086188248771135</v>
      </c>
      <c r="BA1448" s="22">
        <v>1507.4422219211365</v>
      </c>
      <c r="CU1448" t="e">
        <v>#N/A</v>
      </c>
      <c r="CV1448" t="e">
        <v>#N/A</v>
      </c>
    </row>
    <row r="1449" spans="1:100" x14ac:dyDescent="0.25">
      <c r="A1449">
        <v>3743</v>
      </c>
      <c r="B1449" t="s">
        <v>1828</v>
      </c>
      <c r="C1449" s="22">
        <v>3</v>
      </c>
      <c r="D1449" s="17">
        <v>5.0993688251918297</v>
      </c>
      <c r="E1449" s="17">
        <v>0</v>
      </c>
      <c r="F1449" s="17">
        <v>-0.21094287646419146</v>
      </c>
      <c r="G1449" s="17">
        <v>-0.21094287646419146</v>
      </c>
      <c r="H1449" s="17">
        <v>0.18455519664071079</v>
      </c>
      <c r="I1449" s="17">
        <v>0</v>
      </c>
      <c r="J1449" s="17">
        <v>11.073311798442649</v>
      </c>
      <c r="K1449" s="17">
        <v>0.18455519664071079</v>
      </c>
      <c r="L1449" s="17">
        <v>-1.0000000000000002</v>
      </c>
      <c r="M1449" s="17">
        <v>-1.0000000000000002</v>
      </c>
      <c r="N1449" s="17">
        <v>3.6911039328142166</v>
      </c>
      <c r="O1449" s="17">
        <v>15.961737747170289</v>
      </c>
      <c r="P1449" s="17">
        <v>-0.38645281954188548</v>
      </c>
      <c r="Q1449" s="17">
        <v>0.2694564261790926</v>
      </c>
      <c r="R1449" s="17">
        <v>5.18283824334052E-2</v>
      </c>
      <c r="S1449" s="17">
        <v>0.3333333333333337</v>
      </c>
      <c r="T1449" s="17">
        <v>0.31385462308742129</v>
      </c>
      <c r="U1449" s="17">
        <v>-0.17857607190266336</v>
      </c>
      <c r="V1449" s="17">
        <v>-3.6580859586667756E-2</v>
      </c>
      <c r="W1449" s="17">
        <v>9.8990331316285118</v>
      </c>
      <c r="X1449" s="17">
        <v>-0.47999811998385211</v>
      </c>
      <c r="Y1449" s="17">
        <v>-1.0000000000000002</v>
      </c>
      <c r="Z1449" s="17">
        <v>-1.0000000000000002</v>
      </c>
      <c r="AA1449" s="17">
        <v>35.416966276879222</v>
      </c>
      <c r="AB1449" s="17">
        <v>5.1789933629216175E-2</v>
      </c>
      <c r="AC1449" s="17">
        <v>0.28597846415351164</v>
      </c>
      <c r="AD1449" s="17">
        <v>0.17155369747361895</v>
      </c>
      <c r="AE1449" s="17">
        <v>25.466104762817331</v>
      </c>
      <c r="AF1449" s="17">
        <v>0.25</v>
      </c>
      <c r="AG1449" s="17">
        <v>-1.0000000000000002</v>
      </c>
      <c r="AH1449" s="17">
        <v>-1.0000000000000002</v>
      </c>
      <c r="AI1449" s="17">
        <v>0</v>
      </c>
      <c r="AJ1449" s="17">
        <v>-3.6580859586667756E-2</v>
      </c>
      <c r="AK1449" s="17">
        <v>0.1148992573149306</v>
      </c>
      <c r="AL1449" s="17">
        <v>0.22734690732213814</v>
      </c>
      <c r="AM1449" s="17">
        <v>-0.25411554128161329</v>
      </c>
      <c r="AN1449" s="17">
        <v>-7.9445736388388782E-2</v>
      </c>
      <c r="AO1449" s="17">
        <v>-5.7783922454656818</v>
      </c>
      <c r="AP1449" s="17">
        <v>-0.84940887309902902</v>
      </c>
      <c r="AQ1449" s="17">
        <v>20.972344930071159</v>
      </c>
      <c r="AR1449" s="17">
        <v>0.43203102493142331</v>
      </c>
      <c r="AS1449" s="17">
        <v>-0.29544292334314215</v>
      </c>
      <c r="AT1449" s="17">
        <v>-1.0000000000000002</v>
      </c>
      <c r="AU1449" s="17">
        <v>-1.0000000000000002</v>
      </c>
      <c r="AV1449" s="17">
        <v>-0.15911449403078626</v>
      </c>
      <c r="AW1449" s="17">
        <v>50.529295150950496</v>
      </c>
      <c r="AX1449" s="17">
        <v>46.871209192283708</v>
      </c>
      <c r="AY1449" s="17">
        <v>0.40747973582540842</v>
      </c>
      <c r="AZ1449" s="17">
        <v>9.5785877782010402</v>
      </c>
      <c r="BA1449" s="22">
        <v>1424.9789737901394</v>
      </c>
      <c r="CU1449" t="e">
        <v>#N/A</v>
      </c>
      <c r="CV1449" t="e">
        <v>#N/A</v>
      </c>
    </row>
    <row r="1450" spans="1:100" x14ac:dyDescent="0.25">
      <c r="A1450">
        <v>3745</v>
      </c>
      <c r="B1450" t="s">
        <v>1829</v>
      </c>
      <c r="C1450" s="22">
        <v>3</v>
      </c>
      <c r="D1450" s="17">
        <v>5.6729870508776203</v>
      </c>
      <c r="E1450" s="17">
        <v>9.2661596370294513E-3</v>
      </c>
      <c r="F1450" s="17">
        <v>0.40956900154828568</v>
      </c>
      <c r="G1450" s="17">
        <v>0.40956900154828568</v>
      </c>
      <c r="H1450" s="17">
        <v>0.19301140914448428</v>
      </c>
      <c r="I1450" s="17">
        <v>0</v>
      </c>
      <c r="J1450" s="17">
        <v>11.580684548669064</v>
      </c>
      <c r="K1450" s="17">
        <v>0.19301140914448428</v>
      </c>
      <c r="L1450" s="17">
        <v>-1</v>
      </c>
      <c r="M1450" s="17">
        <v>-1</v>
      </c>
      <c r="N1450" s="17">
        <v>3.8602281828896881</v>
      </c>
      <c r="O1450" s="17">
        <v>17.663240601094966</v>
      </c>
      <c r="P1450" s="17">
        <v>-0.33803514690342018</v>
      </c>
      <c r="Q1450" s="17">
        <v>0.79638517632464123</v>
      </c>
      <c r="R1450" s="17">
        <v>0.29357582843498947</v>
      </c>
      <c r="S1450" s="17">
        <v>0.33333333333333354</v>
      </c>
      <c r="T1450" s="17">
        <v>0.33360348667430162</v>
      </c>
      <c r="U1450" s="17">
        <v>0.13779052071389758</v>
      </c>
      <c r="V1450" s="17">
        <v>-2.5987168206529451E-2</v>
      </c>
      <c r="W1450" s="17">
        <v>23.429150534820753</v>
      </c>
      <c r="X1450" s="17">
        <v>0.87107792071819712</v>
      </c>
      <c r="Y1450" s="17">
        <v>-1</v>
      </c>
      <c r="Z1450" s="17">
        <v>-1</v>
      </c>
      <c r="AA1450" s="17">
        <v>65.921411041860296</v>
      </c>
      <c r="AB1450" s="17">
        <v>0.10476819408421768</v>
      </c>
      <c r="AC1450" s="17">
        <v>0.2008664410994242</v>
      </c>
      <c r="AD1450" s="17">
        <v>0.53833905838844898</v>
      </c>
      <c r="AE1450" s="17">
        <v>42.198684678604529</v>
      </c>
      <c r="AF1450" s="17">
        <v>0.5</v>
      </c>
      <c r="AG1450" s="17">
        <v>-1</v>
      </c>
      <c r="AH1450" s="17">
        <v>-1</v>
      </c>
      <c r="AI1450" s="17">
        <v>1.7339864006848275E-2</v>
      </c>
      <c r="AJ1450" s="17">
        <v>-2.5987168206529451E-2</v>
      </c>
      <c r="AK1450" s="17">
        <v>9.0787364517397162E-2</v>
      </c>
      <c r="AL1450" s="17">
        <v>-0.13797482052031287</v>
      </c>
      <c r="AM1450" s="17">
        <v>5.5106665392864636E-2</v>
      </c>
      <c r="AN1450" s="17">
        <v>-0.18816683957910837</v>
      </c>
      <c r="AO1450" s="17">
        <v>1.8316034574086015</v>
      </c>
      <c r="AP1450" s="17">
        <v>-5.3940450920792751</v>
      </c>
      <c r="AQ1450" s="17">
        <v>35.009835083489811</v>
      </c>
      <c r="AR1450" s="17">
        <v>0.77874017251500316</v>
      </c>
      <c r="AS1450" s="17">
        <v>1.0640893298626812</v>
      </c>
      <c r="AT1450" s="17">
        <v>-1</v>
      </c>
      <c r="AU1450" s="17">
        <v>-1</v>
      </c>
      <c r="AV1450" s="17">
        <v>0.70314482998327521</v>
      </c>
      <c r="AW1450" s="17">
        <v>78.190606550875941</v>
      </c>
      <c r="AX1450" s="17">
        <v>75.93868701035997</v>
      </c>
      <c r="AY1450" s="17">
        <v>6.5437180728065439E-2</v>
      </c>
      <c r="AZ1450" s="17">
        <v>18.713274446207762</v>
      </c>
      <c r="BA1450" s="22">
        <v>1444.355655705657</v>
      </c>
      <c r="CU1450" t="e">
        <v>#N/A</v>
      </c>
      <c r="CV1450" t="e">
        <v>#N/A</v>
      </c>
    </row>
    <row r="1451" spans="1:100" x14ac:dyDescent="0.25">
      <c r="A1451">
        <v>3748</v>
      </c>
      <c r="B1451" t="s">
        <v>1830</v>
      </c>
      <c r="C1451" s="22">
        <v>3</v>
      </c>
      <c r="D1451" s="17">
        <v>4.7180366811250956</v>
      </c>
      <c r="E1451" s="17">
        <v>-0.10096885501019984</v>
      </c>
      <c r="F1451" s="17">
        <v>-5.0468570748307857E-3</v>
      </c>
      <c r="G1451" s="17">
        <v>-6.4002441741866034E-2</v>
      </c>
      <c r="H1451" s="17">
        <v>0.13201993706169876</v>
      </c>
      <c r="I1451" s="17">
        <v>0</v>
      </c>
      <c r="J1451" s="17">
        <v>7.9211962237019309</v>
      </c>
      <c r="K1451" s="17">
        <v>0.13201993706169876</v>
      </c>
      <c r="L1451" s="17">
        <v>-1.0000000000000009</v>
      </c>
      <c r="M1451" s="17">
        <v>-1.0000000000000009</v>
      </c>
      <c r="N1451" s="17">
        <v>2.6403987412339762</v>
      </c>
      <c r="O1451" s="17">
        <v>12.575230463085168</v>
      </c>
      <c r="P1451" s="17">
        <v>1.1740737896994112E-2</v>
      </c>
      <c r="Q1451" s="17">
        <v>-6.7429553990131119E-2</v>
      </c>
      <c r="R1451" s="17">
        <v>6.4734421477260759E-2</v>
      </c>
      <c r="S1451" s="17">
        <v>0.34634718746585086</v>
      </c>
      <c r="T1451" s="17">
        <v>0.39299026154103928</v>
      </c>
      <c r="U1451" s="17">
        <v>0.33458159880699573</v>
      </c>
      <c r="V1451" s="17">
        <v>0</v>
      </c>
      <c r="W1451" s="17">
        <v>37.675964430087483</v>
      </c>
      <c r="X1451" s="17">
        <v>1.9914930223470153</v>
      </c>
      <c r="Y1451" s="17">
        <v>-1.0000000000000009</v>
      </c>
      <c r="Z1451" s="17">
        <v>-1.0000000000000009</v>
      </c>
      <c r="AA1451" s="17">
        <v>53.11533903931624</v>
      </c>
      <c r="AB1451" s="17">
        <v>5.8274848636955326E-3</v>
      </c>
      <c r="AC1451" s="17">
        <v>0.28738018082728495</v>
      </c>
      <c r="AD1451" s="17">
        <v>1.4285138064049272E-2</v>
      </c>
      <c r="AE1451" s="17">
        <v>15.374640187751485</v>
      </c>
      <c r="AF1451" s="17">
        <v>0.6470588235294118</v>
      </c>
      <c r="AG1451" s="17">
        <v>-1.0000000000000009</v>
      </c>
      <c r="AH1451" s="17">
        <v>-1.0000000000000009</v>
      </c>
      <c r="AI1451" s="17">
        <v>0</v>
      </c>
      <c r="AJ1451" s="17">
        <v>0</v>
      </c>
      <c r="AK1451" s="17">
        <v>-0.17697133307129273</v>
      </c>
      <c r="AL1451" s="17">
        <v>-0.22246593646456181</v>
      </c>
      <c r="AM1451" s="17">
        <v>0.1735728578324644</v>
      </c>
      <c r="AN1451" s="17">
        <v>0.51350441000271918</v>
      </c>
      <c r="AO1451" s="17">
        <v>3.4544647804551452</v>
      </c>
      <c r="AP1451" s="17">
        <v>11.725280567745171</v>
      </c>
      <c r="AQ1451" s="17">
        <v>45.597160653789409</v>
      </c>
      <c r="AR1451" s="17">
        <v>1.0739190478138851</v>
      </c>
      <c r="AS1451" s="17">
        <v>2.1235129594087145</v>
      </c>
      <c r="AT1451" s="17">
        <v>-1.0000000000000009</v>
      </c>
      <c r="AU1451" s="17">
        <v>-1.0000000000000009</v>
      </c>
      <c r="AV1451" s="17">
        <v>7.3197973539472234E-4</v>
      </c>
      <c r="AW1451" s="17">
        <v>77.415850070146547</v>
      </c>
      <c r="AX1451" s="17">
        <v>77.415850070146547</v>
      </c>
      <c r="AY1451" s="17">
        <v>0.21001431350260538</v>
      </c>
      <c r="AZ1451" s="17">
        <v>10.86652808727009</v>
      </c>
      <c r="BA1451" s="22">
        <v>1411.1565706144183</v>
      </c>
      <c r="CU1451" t="e">
        <v>#N/A</v>
      </c>
      <c r="CV1451" t="e">
        <v>#N/A</v>
      </c>
    </row>
    <row r="1452" spans="1:100" x14ac:dyDescent="0.25">
      <c r="A1452">
        <v>3749</v>
      </c>
      <c r="B1452" t="s">
        <v>1831</v>
      </c>
      <c r="C1452" s="22">
        <v>3</v>
      </c>
      <c r="D1452" s="17">
        <v>4.0764261652793614</v>
      </c>
      <c r="E1452" s="17">
        <v>-9.7409925432957831E-2</v>
      </c>
      <c r="F1452" s="17">
        <v>-0.92582786940671735</v>
      </c>
      <c r="G1452" s="17">
        <v>-0.96632462179840928</v>
      </c>
      <c r="H1452" s="17">
        <v>-4.8077022788859211E-2</v>
      </c>
      <c r="I1452" s="17">
        <v>0</v>
      </c>
      <c r="J1452" s="17">
        <v>-2.8846213673315528</v>
      </c>
      <c r="K1452" s="17">
        <v>-4.8077022788859211E-2</v>
      </c>
      <c r="L1452" s="17">
        <v>-0.99999999999999989</v>
      </c>
      <c r="M1452" s="17">
        <v>-0.99999999999999989</v>
      </c>
      <c r="N1452" s="17">
        <v>-0.9615404557771845</v>
      </c>
      <c r="O1452" s="17">
        <v>0.22548017614939758</v>
      </c>
      <c r="P1452" s="17">
        <v>-1.2754156900420499</v>
      </c>
      <c r="Q1452" s="17">
        <v>2.79704571245874E-2</v>
      </c>
      <c r="R1452" s="17">
        <v>-0.17882921007147798</v>
      </c>
      <c r="S1452" s="17">
        <v>0.33333333333333331</v>
      </c>
      <c r="T1452" s="17">
        <v>0.25915773515572726</v>
      </c>
      <c r="U1452" s="17">
        <v>-0.15068227341006241</v>
      </c>
      <c r="V1452" s="17">
        <v>0</v>
      </c>
      <c r="W1452" s="17">
        <v>19.595432714714295</v>
      </c>
      <c r="X1452" s="17">
        <v>-8.1283043787836878E-2</v>
      </c>
      <c r="Y1452" s="17">
        <v>-0.99999999999999989</v>
      </c>
      <c r="Z1452" s="17">
        <v>-0.99999999999999989</v>
      </c>
      <c r="AA1452" s="17">
        <v>22.813119391939189</v>
      </c>
      <c r="AB1452" s="17">
        <v>0.27807354272473322</v>
      </c>
      <c r="AC1452" s="17">
        <v>-0.21135006095248415</v>
      </c>
      <c r="AD1452" s="17">
        <v>1.2068359736783982E-3</v>
      </c>
      <c r="AE1452" s="17">
        <v>3.3965158872963697</v>
      </c>
      <c r="AF1452" s="17">
        <v>0.125</v>
      </c>
      <c r="AG1452" s="17">
        <v>-0.99999999999999989</v>
      </c>
      <c r="AH1452" s="17">
        <v>-0.99999999999999989</v>
      </c>
      <c r="AI1452" s="17">
        <v>0</v>
      </c>
      <c r="AJ1452" s="17">
        <v>0</v>
      </c>
      <c r="AK1452" s="17">
        <v>-7.4890123671809555E-2</v>
      </c>
      <c r="AL1452" s="17">
        <v>-0.3009702392134887</v>
      </c>
      <c r="AM1452" s="17">
        <v>3.1675063208807315E-2</v>
      </c>
      <c r="AN1452" s="17">
        <v>0.25987238570756621</v>
      </c>
      <c r="AO1452" s="17">
        <v>0.41742596186113612</v>
      </c>
      <c r="AP1452" s="17">
        <v>4.9919584466217115</v>
      </c>
      <c r="AQ1452" s="17">
        <v>16.710811347382734</v>
      </c>
      <c r="AR1452" s="17">
        <v>0.44180879507899795</v>
      </c>
      <c r="AS1452" s="17">
        <v>-0.12936006657669608</v>
      </c>
      <c r="AT1452" s="17">
        <v>-0.99999999999999989</v>
      </c>
      <c r="AU1452" s="17">
        <v>-0.99999999999999989</v>
      </c>
      <c r="AV1452" s="17">
        <v>-1.1451538318698871</v>
      </c>
      <c r="AW1452" s="17">
        <v>28.030558014710266</v>
      </c>
      <c r="AX1452" s="17">
        <v>28.030558014710266</v>
      </c>
      <c r="AY1452" s="17">
        <v>7.5036609539819429E-2</v>
      </c>
      <c r="AZ1452" s="17">
        <v>-24.285807970829659</v>
      </c>
      <c r="BA1452" s="22">
        <v>1349.3266362503855</v>
      </c>
      <c r="CU1452" t="e">
        <v>#N/A</v>
      </c>
      <c r="CV1452" t="e">
        <v>#N/A</v>
      </c>
    </row>
    <row r="1453" spans="1:100" x14ac:dyDescent="0.25">
      <c r="A1453">
        <v>3750</v>
      </c>
      <c r="B1453" t="s">
        <v>1832</v>
      </c>
      <c r="C1453" s="22">
        <v>3</v>
      </c>
      <c r="D1453" s="17">
        <v>4.4912118232294835</v>
      </c>
      <c r="E1453" s="17">
        <v>-0.14542330001714793</v>
      </c>
      <c r="F1453" s="17">
        <v>-0.51947515911230102</v>
      </c>
      <c r="G1453" s="17">
        <v>-0.53657766843485477</v>
      </c>
      <c r="H1453" s="17">
        <v>0.17114922982841013</v>
      </c>
      <c r="I1453" s="17">
        <v>0</v>
      </c>
      <c r="J1453" s="17">
        <v>10.268953789704611</v>
      </c>
      <c r="K1453" s="17">
        <v>0.17114922982841013</v>
      </c>
      <c r="L1453" s="17">
        <v>-1.0000000000000002</v>
      </c>
      <c r="M1453" s="17">
        <v>-1.0000000000000002</v>
      </c>
      <c r="N1453" s="17">
        <v>3.4229845965682038</v>
      </c>
      <c r="O1453" s="17">
        <v>14.22358794449924</v>
      </c>
      <c r="P1453" s="17">
        <v>3.7129008356242417</v>
      </c>
      <c r="Q1453" s="17">
        <v>0.24442353276786086</v>
      </c>
      <c r="R1453" s="17">
        <v>0.27995704328107618</v>
      </c>
      <c r="S1453" s="17">
        <v>0.33333333333333359</v>
      </c>
      <c r="T1453" s="17">
        <v>0.33333333333333359</v>
      </c>
      <c r="U1453" s="17">
        <v>0.32095117677913343</v>
      </c>
      <c r="V1453" s="17">
        <v>0.14682595068322324</v>
      </c>
      <c r="W1453" s="17">
        <v>38.531782572024539</v>
      </c>
      <c r="X1453" s="17">
        <v>2.6602778480541289</v>
      </c>
      <c r="Y1453" s="17">
        <v>-1.0000000000000002</v>
      </c>
      <c r="Z1453" s="17">
        <v>-1.0000000000000002</v>
      </c>
      <c r="AA1453" s="17">
        <v>83.923092665322329</v>
      </c>
      <c r="AB1453" s="17">
        <v>0.12330163483343165</v>
      </c>
      <c r="AC1453" s="17">
        <v>0.34068389748888561</v>
      </c>
      <c r="AD1453" s="17">
        <v>0.43824152867801769</v>
      </c>
      <c r="AE1453" s="17">
        <v>45.111353050016767</v>
      </c>
      <c r="AF1453" s="17">
        <v>0.8</v>
      </c>
      <c r="AG1453" s="17">
        <v>-1.0000000000000002</v>
      </c>
      <c r="AH1453" s="17">
        <v>-1.0000000000000002</v>
      </c>
      <c r="AI1453" s="17">
        <v>-3.824262639937831E-2</v>
      </c>
      <c r="AJ1453" s="17">
        <v>0.14682595068322324</v>
      </c>
      <c r="AK1453" s="17">
        <v>7.5381275634440914E-2</v>
      </c>
      <c r="AL1453" s="17">
        <v>0.3707843979927522</v>
      </c>
      <c r="AM1453" s="17">
        <v>0.1071766439469283</v>
      </c>
      <c r="AN1453" s="17">
        <v>-0.13024594210553295</v>
      </c>
      <c r="AO1453" s="17">
        <v>3.0563224768454109</v>
      </c>
      <c r="AP1453" s="17">
        <v>-1.4022265626745629</v>
      </c>
      <c r="AQ1453" s="17">
        <v>48.800736361729129</v>
      </c>
      <c r="AR1453" s="17">
        <v>1.1344437941290229</v>
      </c>
      <c r="AS1453" s="17">
        <v>2.8314270778825406</v>
      </c>
      <c r="AT1453" s="17">
        <v>-1.0000000000000002</v>
      </c>
      <c r="AU1453" s="17">
        <v>-1.0000000000000002</v>
      </c>
      <c r="AV1453" s="17">
        <v>-0.25662062515377831</v>
      </c>
      <c r="AW1453" s="17">
        <v>96.744454047147045</v>
      </c>
      <c r="AX1453" s="17">
        <v>110.66219658748183</v>
      </c>
      <c r="AY1453" s="17">
        <v>0.32080687778603645</v>
      </c>
      <c r="AZ1453" s="17">
        <v>22.04116941706824</v>
      </c>
      <c r="BA1453" s="22">
        <v>1527.7295831169833</v>
      </c>
      <c r="CU1453" t="e">
        <v>#N/A</v>
      </c>
      <c r="CV1453" t="e">
        <v>#N/A</v>
      </c>
    </row>
    <row r="1454" spans="1:100" x14ac:dyDescent="0.25">
      <c r="A1454">
        <v>3751</v>
      </c>
      <c r="B1454" t="s">
        <v>1833</v>
      </c>
      <c r="C1454" s="22">
        <v>3</v>
      </c>
      <c r="D1454" s="17">
        <v>5.8664895966513706</v>
      </c>
      <c r="E1454" s="17">
        <v>0.12490838601250343</v>
      </c>
      <c r="F1454" s="17">
        <v>0.66638009995368586</v>
      </c>
      <c r="G1454" s="17">
        <v>0.66638009995368586</v>
      </c>
      <c r="H1454" s="17">
        <v>0.15168686501331294</v>
      </c>
      <c r="I1454" s="17">
        <v>0</v>
      </c>
      <c r="J1454" s="17">
        <v>9.1012119007987735</v>
      </c>
      <c r="K1454" s="17">
        <v>0.15168686501331294</v>
      </c>
      <c r="L1454" s="17">
        <v>-1.0000000000000002</v>
      </c>
      <c r="M1454" s="17">
        <v>-1.0000000000000002</v>
      </c>
      <c r="N1454" s="17">
        <v>3.0337373002662589</v>
      </c>
      <c r="O1454" s="17">
        <v>15.634081597403826</v>
      </c>
      <c r="P1454" s="17">
        <v>-0.33376533115501728</v>
      </c>
      <c r="Q1454" s="17">
        <v>3.2113781630318101</v>
      </c>
      <c r="R1454" s="17">
        <v>1.0054069653894608</v>
      </c>
      <c r="S1454" s="17">
        <v>0.33333333333333365</v>
      </c>
      <c r="T1454" s="17">
        <v>0.40807477357354</v>
      </c>
      <c r="U1454" s="17">
        <v>0.40037152814867588</v>
      </c>
      <c r="V1454" s="17">
        <v>-4.4487176485426203E-3</v>
      </c>
      <c r="W1454" s="17">
        <v>39.425762095747757</v>
      </c>
      <c r="X1454" s="17">
        <v>2.2058313097416202</v>
      </c>
      <c r="Y1454" s="17">
        <v>-1.0000000000000002</v>
      </c>
      <c r="Z1454" s="17">
        <v>-1.0000000000000002</v>
      </c>
      <c r="AA1454" s="17">
        <v>92.788517718879504</v>
      </c>
      <c r="AB1454" s="17">
        <v>0.39022976026130246</v>
      </c>
      <c r="AC1454" s="17">
        <v>0.2054615790265264</v>
      </c>
      <c r="AD1454" s="17">
        <v>0.45145563386701687</v>
      </c>
      <c r="AE1454" s="17">
        <v>52.357348657742286</v>
      </c>
      <c r="AF1454" s="17">
        <v>0.625</v>
      </c>
      <c r="AG1454" s="17">
        <v>-1.0000000000000002</v>
      </c>
      <c r="AH1454" s="17">
        <v>-1.0000000000000002</v>
      </c>
      <c r="AI1454" s="17">
        <v>-1.2997207558817541E-2</v>
      </c>
      <c r="AJ1454" s="17">
        <v>-4.4487176485426203E-3</v>
      </c>
      <c r="AK1454" s="17">
        <v>8.012738996327462E-2</v>
      </c>
      <c r="AL1454" s="17">
        <v>-2.618882768114645E-2</v>
      </c>
      <c r="AM1454" s="17">
        <v>-0.15959034013473386</v>
      </c>
      <c r="AN1454" s="17">
        <v>0.32720047446054784</v>
      </c>
      <c r="AO1454" s="17">
        <v>-3.5891215535519727</v>
      </c>
      <c r="AP1454" s="17">
        <v>8.0490677231079601</v>
      </c>
      <c r="AQ1454" s="17">
        <v>48.526973996546516</v>
      </c>
      <c r="AR1454" s="17">
        <v>1.1373309174070065</v>
      </c>
      <c r="AS1454" s="17">
        <v>2.3575181747549334</v>
      </c>
      <c r="AT1454" s="17">
        <v>-1.0000000000000002</v>
      </c>
      <c r="AU1454" s="17">
        <v>-1.0000000000000002</v>
      </c>
      <c r="AV1454" s="17">
        <v>1.6717870653431468</v>
      </c>
      <c r="AW1454" s="17">
        <v>116.47166703939138</v>
      </c>
      <c r="AX1454" s="17">
        <v>115.76685112336077</v>
      </c>
      <c r="AY1454" s="17">
        <v>0.427172242907912</v>
      </c>
      <c r="AZ1454" s="17">
        <v>48.06790010898645</v>
      </c>
      <c r="BA1454" s="22">
        <v>1476.8065816880517</v>
      </c>
      <c r="CU1454" t="e">
        <v>#N/A</v>
      </c>
      <c r="CV1454" t="e">
        <v>#N/A</v>
      </c>
    </row>
    <row r="1455" spans="1:100" x14ac:dyDescent="0.25">
      <c r="A1455">
        <v>3753</v>
      </c>
      <c r="B1455" t="s">
        <v>1834</v>
      </c>
      <c r="C1455" s="22">
        <v>3</v>
      </c>
      <c r="D1455" s="17">
        <v>5.462676866514955</v>
      </c>
      <c r="E1455" s="17">
        <v>-4.7323813504167214E-2</v>
      </c>
      <c r="F1455" s="17">
        <v>-0.58525247837069072</v>
      </c>
      <c r="G1455" s="17">
        <v>-0.58525247837069072</v>
      </c>
      <c r="H1455" s="17">
        <v>5.6051663408011571E-2</v>
      </c>
      <c r="I1455" s="17">
        <v>0</v>
      </c>
      <c r="J1455" s="17">
        <v>3.3630998044806941</v>
      </c>
      <c r="K1455" s="17">
        <v>5.6051663408011571E-2</v>
      </c>
      <c r="L1455" s="17">
        <v>-0.99999999999999978</v>
      </c>
      <c r="M1455" s="17">
        <v>-0.99999999999999978</v>
      </c>
      <c r="N1455" s="17">
        <v>1.1210332681602304</v>
      </c>
      <c r="O1455" s="17">
        <v>8.2405241926249637</v>
      </c>
      <c r="P1455" s="17">
        <v>0.20971434624533525</v>
      </c>
      <c r="Q1455" s="17">
        <v>-2.6053370599593184</v>
      </c>
      <c r="R1455" s="17">
        <v>-0.82462842103457124</v>
      </c>
      <c r="S1455" s="17">
        <v>0.33333333333333287</v>
      </c>
      <c r="T1455" s="17">
        <v>0.35346383738575898</v>
      </c>
      <c r="U1455" s="17">
        <v>3.4765329943714923E-2</v>
      </c>
      <c r="V1455" s="17">
        <v>-3.8985987805915931E-2</v>
      </c>
      <c r="W1455" s="17">
        <v>25.060993977955192</v>
      </c>
      <c r="X1455" s="17">
        <v>0.55602140430287095</v>
      </c>
      <c r="Y1455" s="17">
        <v>-0.99999999999999978</v>
      </c>
      <c r="Z1455" s="17">
        <v>-0.99999999999999978</v>
      </c>
      <c r="AA1455" s="17">
        <v>32.139005502752021</v>
      </c>
      <c r="AB1455" s="17">
        <v>-3.779078803329311E-2</v>
      </c>
      <c r="AC1455" s="17">
        <v>0.13411243110664622</v>
      </c>
      <c r="AD1455" s="17">
        <v>6.1731155843275223E-2</v>
      </c>
      <c r="AE1455" s="17">
        <v>7.9026399458314147</v>
      </c>
      <c r="AF1455" s="17">
        <v>0.375</v>
      </c>
      <c r="AG1455" s="17">
        <v>-0.99999999999999978</v>
      </c>
      <c r="AH1455" s="17">
        <v>-0.99999999999999978</v>
      </c>
      <c r="AI1455" s="17">
        <v>0</v>
      </c>
      <c r="AJ1455" s="17">
        <v>-3.8985987805915931E-2</v>
      </c>
      <c r="AK1455" s="17">
        <v>-7.1843939679444635E-2</v>
      </c>
      <c r="AL1455" s="17">
        <v>-6.415644501563772E-2</v>
      </c>
      <c r="AM1455" s="17">
        <v>0.18584140440830757</v>
      </c>
      <c r="AN1455" s="17">
        <v>4.3043658380380809E-2</v>
      </c>
      <c r="AO1455" s="17">
        <v>4.2868154118104655</v>
      </c>
      <c r="AP1455" s="17">
        <v>0.75530923443133291</v>
      </c>
      <c r="AQ1455" s="17">
        <v>28.424093782435893</v>
      </c>
      <c r="AR1455" s="17">
        <v>0.68257651285689136</v>
      </c>
      <c r="AS1455" s="17">
        <v>0.61207306771088188</v>
      </c>
      <c r="AT1455" s="17">
        <v>-0.99999999999999978</v>
      </c>
      <c r="AU1455" s="17">
        <v>-0.99999999999999978</v>
      </c>
      <c r="AV1455" s="17">
        <v>-1.4098808994052618</v>
      </c>
      <c r="AW1455" s="17">
        <v>41.134838929808332</v>
      </c>
      <c r="AX1455" s="17">
        <v>37.236240149216734</v>
      </c>
      <c r="AY1455" s="17">
        <v>-0.18514995612050417</v>
      </c>
      <c r="AZ1455" s="17">
        <v>-24.466617681110527</v>
      </c>
      <c r="BA1455" s="22">
        <v>1389.1707298596527</v>
      </c>
      <c r="CU1455" t="e">
        <v>#N/A</v>
      </c>
      <c r="CV1455" t="e">
        <v>#N/A</v>
      </c>
    </row>
    <row r="1456" spans="1:100" x14ac:dyDescent="0.25">
      <c r="A1456">
        <v>3754</v>
      </c>
      <c r="B1456" t="s">
        <v>1835</v>
      </c>
      <c r="C1456" s="22">
        <v>3</v>
      </c>
      <c r="D1456" s="17">
        <v>4.1359461479815538</v>
      </c>
      <c r="E1456" s="17">
        <v>0</v>
      </c>
      <c r="F1456" s="17">
        <v>0.4444012655165685</v>
      </c>
      <c r="G1456" s="17">
        <v>0.4444012655165685</v>
      </c>
      <c r="H1456" s="17">
        <v>-0.24193399741309504</v>
      </c>
      <c r="I1456" s="17">
        <v>0</v>
      </c>
      <c r="J1456" s="17">
        <v>-14.516039844785702</v>
      </c>
      <c r="K1456" s="17">
        <v>-0.24193399741309504</v>
      </c>
      <c r="L1456" s="17">
        <v>-1.0000000000000007</v>
      </c>
      <c r="M1456" s="17">
        <v>-1.0000000000000007</v>
      </c>
      <c r="N1456" s="17">
        <v>-4.8386799482618983</v>
      </c>
      <c r="O1456" s="17">
        <v>-9.9356924312875794</v>
      </c>
      <c r="P1456" s="17">
        <v>-0.12079004284209321</v>
      </c>
      <c r="Q1456" s="17">
        <v>-3.2294172035980959</v>
      </c>
      <c r="R1456" s="17">
        <v>-0.99187584276791696</v>
      </c>
      <c r="S1456" s="17">
        <v>0.33333333333333365</v>
      </c>
      <c r="T1456" s="17">
        <v>0.31905299204761967</v>
      </c>
      <c r="U1456" s="17">
        <v>0.12600260831452012</v>
      </c>
      <c r="V1456" s="17">
        <v>-2.8194507582315954E-3</v>
      </c>
      <c r="W1456" s="17">
        <v>40.700139214013475</v>
      </c>
      <c r="X1456" s="17">
        <v>1.3536037068383096</v>
      </c>
      <c r="Y1456" s="17">
        <v>-1.0000000000000007</v>
      </c>
      <c r="Z1456" s="17">
        <v>-1.0000000000000007</v>
      </c>
      <c r="AA1456" s="17">
        <v>71.658424634685588</v>
      </c>
      <c r="AB1456" s="17">
        <v>4.2468294489595236E-2</v>
      </c>
      <c r="AC1456" s="17">
        <v>8.4548943155228512E-2</v>
      </c>
      <c r="AD1456" s="17">
        <v>0.51198598762397618</v>
      </c>
      <c r="AE1456" s="17">
        <v>31.950161263440005</v>
      </c>
      <c r="AF1456" s="17">
        <v>0.63636363636363635</v>
      </c>
      <c r="AG1456" s="17">
        <v>-1.0000000000000007</v>
      </c>
      <c r="AH1456" s="17">
        <v>-1.0000000000000007</v>
      </c>
      <c r="AI1456" s="17">
        <v>0</v>
      </c>
      <c r="AJ1456" s="17">
        <v>-2.8194507582315954E-3</v>
      </c>
      <c r="AK1456" s="17">
        <v>0.49651367905767985</v>
      </c>
      <c r="AL1456" s="17">
        <v>5.5623260395641597E-2</v>
      </c>
      <c r="AM1456" s="17">
        <v>0.13126124443933426</v>
      </c>
      <c r="AN1456" s="17">
        <v>0.18979591143680974</v>
      </c>
      <c r="AO1456" s="17">
        <v>5.7640995062717568</v>
      </c>
      <c r="AP1456" s="17">
        <v>5.0230140878984511</v>
      </c>
      <c r="AQ1456" s="17">
        <v>26.184099369227784</v>
      </c>
      <c r="AR1456" s="17">
        <v>0.77556948293724148</v>
      </c>
      <c r="AS1456" s="17">
        <v>1.1116697094252148</v>
      </c>
      <c r="AT1456" s="17">
        <v>-1.0000000000000007</v>
      </c>
      <c r="AU1456" s="17">
        <v>-1.0000000000000007</v>
      </c>
      <c r="AV1456" s="17">
        <v>-0.54747457725134863</v>
      </c>
      <c r="AW1456" s="17">
        <v>66.745746291296427</v>
      </c>
      <c r="AX1456" s="17">
        <v>66.463801215473268</v>
      </c>
      <c r="AY1456" s="17">
        <v>0.31108149387370854</v>
      </c>
      <c r="AZ1456" s="17">
        <v>3.0873278406879123</v>
      </c>
      <c r="BA1456" s="22">
        <v>1426.2587943691121</v>
      </c>
      <c r="CU1456" t="e">
        <v>#N/A</v>
      </c>
      <c r="CV1456" t="e">
        <v>#N/A</v>
      </c>
    </row>
    <row r="1457" spans="1:100" x14ac:dyDescent="0.25">
      <c r="A1457">
        <v>3755</v>
      </c>
      <c r="B1457" t="s">
        <v>1235</v>
      </c>
      <c r="C1457" s="22">
        <v>3</v>
      </c>
      <c r="D1457" s="17">
        <v>6.3077449162929975</v>
      </c>
      <c r="E1457" s="17">
        <v>-0.26719306402599918</v>
      </c>
      <c r="F1457" s="17">
        <v>-3.6366231483053929E-2</v>
      </c>
      <c r="G1457" s="17">
        <v>-0.11293718364453162</v>
      </c>
      <c r="H1457" s="17">
        <v>0.41203190432673859</v>
      </c>
      <c r="I1457" s="17">
        <v>0</v>
      </c>
      <c r="J1457" s="17">
        <v>24.721914259604304</v>
      </c>
      <c r="K1457" s="17">
        <v>0.41203190432673859</v>
      </c>
      <c r="L1457" s="17">
        <v>-0.99999999999999867</v>
      </c>
      <c r="M1457" s="17">
        <v>-0.99999999999999867</v>
      </c>
      <c r="N1457" s="17">
        <v>8.240638086534771</v>
      </c>
      <c r="O1457" s="17">
        <v>30.916721992252782</v>
      </c>
      <c r="P1457" s="17">
        <v>-1.3241149497082985</v>
      </c>
      <c r="Q1457" s="17">
        <v>-2.125643706975723</v>
      </c>
      <c r="R1457" s="17">
        <v>-0.7996622865643066</v>
      </c>
      <c r="S1457" s="17">
        <v>0.33333333333333282</v>
      </c>
      <c r="T1457" s="17">
        <v>0.44403072885019984</v>
      </c>
      <c r="U1457" s="17">
        <v>0.101445960154659</v>
      </c>
      <c r="V1457" s="17">
        <v>6.2289636835461439E-3</v>
      </c>
      <c r="W1457" s="17">
        <v>18.920283267799984</v>
      </c>
      <c r="X1457" s="17">
        <v>0.92743898241217948</v>
      </c>
      <c r="Y1457" s="17">
        <v>-0.99999999999999867</v>
      </c>
      <c r="Z1457" s="17">
        <v>-0.99999999999999867</v>
      </c>
      <c r="AA1457" s="17">
        <v>78.177362927024589</v>
      </c>
      <c r="AB1457" s="17">
        <v>0.50214983605126373</v>
      </c>
      <c r="AC1457" s="17">
        <v>0.38507315069491455</v>
      </c>
      <c r="AD1457" s="17">
        <v>0.31391185216959899</v>
      </c>
      <c r="AE1457" s="17">
        <v>60.056741945788822</v>
      </c>
      <c r="AF1457" s="17">
        <v>0.66666666666666663</v>
      </c>
      <c r="AG1457" s="17">
        <v>-0.99999999999999867</v>
      </c>
      <c r="AH1457" s="17">
        <v>-0.99999999999999867</v>
      </c>
      <c r="AI1457" s="17">
        <v>0</v>
      </c>
      <c r="AJ1457" s="17">
        <v>6.2289636835461439E-3</v>
      </c>
      <c r="AK1457" s="17">
        <v>-0.13646468912715945</v>
      </c>
      <c r="AL1457" s="17">
        <v>4.260237120024396E-2</v>
      </c>
      <c r="AM1457" s="17">
        <v>-7.4989053020282401E-2</v>
      </c>
      <c r="AN1457" s="17">
        <v>0.21603162848011903</v>
      </c>
      <c r="AO1457" s="17">
        <v>-2.5570497711428568</v>
      </c>
      <c r="AP1457" s="17">
        <v>5.6138025680041963</v>
      </c>
      <c r="AQ1457" s="17">
        <v>43.642197527404264</v>
      </c>
      <c r="AR1457" s="17">
        <v>0.88503898602173747</v>
      </c>
      <c r="AS1457" s="17">
        <v>1.3394708867389178</v>
      </c>
      <c r="AT1457" s="17">
        <v>-0.99999999999999867</v>
      </c>
      <c r="AU1457" s="17">
        <v>-0.99999999999999867</v>
      </c>
      <c r="AV1457" s="17">
        <v>-0.91259947020883825</v>
      </c>
      <c r="AW1457" s="17">
        <v>114.7078874872815</v>
      </c>
      <c r="AX1457" s="17">
        <v>115.33078385563611</v>
      </c>
      <c r="AY1457" s="17">
        <v>0.47847595107267232</v>
      </c>
      <c r="AZ1457" s="17">
        <v>38.635123724352432</v>
      </c>
      <c r="BA1457" s="22">
        <v>1513.7024182125738</v>
      </c>
      <c r="CU1457" t="e">
        <v>#N/A</v>
      </c>
      <c r="CV1457" t="e">
        <v>#N/A</v>
      </c>
    </row>
    <row r="1458" spans="1:100" x14ac:dyDescent="0.25">
      <c r="A1458">
        <v>3756</v>
      </c>
      <c r="B1458" t="s">
        <v>1836</v>
      </c>
      <c r="C1458" s="22">
        <v>3</v>
      </c>
      <c r="D1458" s="17">
        <v>5.2893330891854635</v>
      </c>
      <c r="E1458" s="17">
        <v>0</v>
      </c>
      <c r="F1458" s="17">
        <v>0.13490528769682325</v>
      </c>
      <c r="G1458" s="17">
        <v>0.13490528769682325</v>
      </c>
      <c r="H1458" s="17">
        <v>0.18430058677339753</v>
      </c>
      <c r="I1458" s="17">
        <v>0</v>
      </c>
      <c r="J1458" s="17">
        <v>11.058035206403851</v>
      </c>
      <c r="K1458" s="17">
        <v>0.18430058677339753</v>
      </c>
      <c r="L1458" s="17">
        <v>-0.99999999999999978</v>
      </c>
      <c r="M1458" s="17">
        <v>-0.99999999999999978</v>
      </c>
      <c r="N1458" s="17">
        <v>3.686011735467952</v>
      </c>
      <c r="O1458" s="17">
        <v>16.482273583286137</v>
      </c>
      <c r="P1458" s="17">
        <v>6.8157583031037111E-2</v>
      </c>
      <c r="Q1458" s="17">
        <v>-0.69812422611801339</v>
      </c>
      <c r="R1458" s="17">
        <v>-0.25300472520766104</v>
      </c>
      <c r="S1458" s="17">
        <v>0.33333333333333326</v>
      </c>
      <c r="T1458" s="17">
        <v>0.34339975774698617</v>
      </c>
      <c r="U1458" s="17">
        <v>0.23695513041450314</v>
      </c>
      <c r="V1458" s="17">
        <v>1.9235176039110891E-4</v>
      </c>
      <c r="W1458" s="17">
        <v>29.183199459272654</v>
      </c>
      <c r="X1458" s="17">
        <v>1.4514735609409353</v>
      </c>
      <c r="Y1458" s="17">
        <v>-0.99999999999999978</v>
      </c>
      <c r="Z1458" s="17">
        <v>-0.99999999999999978</v>
      </c>
      <c r="AA1458" s="17">
        <v>43.652922625237643</v>
      </c>
      <c r="AB1458" s="17">
        <v>0.25101761257592375</v>
      </c>
      <c r="AC1458" s="17">
        <v>-2.3436000124526114E-2</v>
      </c>
      <c r="AD1458" s="17">
        <v>6.6872945372054585E-2</v>
      </c>
      <c r="AE1458" s="17">
        <v>14.722727891172607</v>
      </c>
      <c r="AF1458" s="17">
        <v>0.4</v>
      </c>
      <c r="AG1458" s="17">
        <v>-0.99999999999999978</v>
      </c>
      <c r="AH1458" s="17">
        <v>-0.99999999999999978</v>
      </c>
      <c r="AI1458" s="17">
        <v>0</v>
      </c>
      <c r="AJ1458" s="17">
        <v>1.9235176039110891E-4</v>
      </c>
      <c r="AK1458" s="17">
        <v>0.23036492948540915</v>
      </c>
      <c r="AL1458" s="17">
        <v>-0.19922691410342599</v>
      </c>
      <c r="AM1458" s="17">
        <v>-0.23796769210358157</v>
      </c>
      <c r="AN1458" s="17">
        <v>-2.2110398197956335E-2</v>
      </c>
      <c r="AO1458" s="17">
        <v>-4.7973676551624918</v>
      </c>
      <c r="AP1458" s="17">
        <v>-1.5488945254660378</v>
      </c>
      <c r="AQ1458" s="17">
        <v>40.241234665676515</v>
      </c>
      <c r="AR1458" s="17">
        <v>0.91388057325521399</v>
      </c>
      <c r="AS1458" s="17">
        <v>1.6357741477143319</v>
      </c>
      <c r="AT1458" s="17">
        <v>-0.99999999999999978</v>
      </c>
      <c r="AU1458" s="17">
        <v>-0.99999999999999978</v>
      </c>
      <c r="AV1458" s="17">
        <v>-0.11809943751083762</v>
      </c>
      <c r="AW1458" s="17">
        <v>58.58630168305767</v>
      </c>
      <c r="AX1458" s="17">
        <v>58.605536859096759</v>
      </c>
      <c r="AY1458" s="17">
        <v>0.1326386208946469</v>
      </c>
      <c r="AZ1458" s="17">
        <v>2.8502993713033939</v>
      </c>
      <c r="BA1458" s="22">
        <v>1383.8124196621768</v>
      </c>
      <c r="CU1458" t="e">
        <v>#N/A</v>
      </c>
      <c r="CV1458" t="e">
        <v>#N/A</v>
      </c>
    </row>
    <row r="1459" spans="1:100" x14ac:dyDescent="0.25">
      <c r="A1459">
        <v>3759</v>
      </c>
      <c r="B1459" t="s">
        <v>1837</v>
      </c>
      <c r="C1459" s="22">
        <v>3</v>
      </c>
      <c r="D1459" s="17">
        <v>5.784746112429854</v>
      </c>
      <c r="E1459" s="17">
        <v>-7.7190351456173324E-3</v>
      </c>
      <c r="F1459" s="17">
        <v>-0.3222207915151391</v>
      </c>
      <c r="G1459" s="17">
        <v>-0.3222207915151391</v>
      </c>
      <c r="H1459" s="17">
        <v>0.15793190633078513</v>
      </c>
      <c r="I1459" s="17">
        <v>0</v>
      </c>
      <c r="J1459" s="17">
        <v>9.4759143798471097</v>
      </c>
      <c r="K1459" s="17">
        <v>0.15793190633078513</v>
      </c>
      <c r="L1459" s="17">
        <v>-0.99999999999999922</v>
      </c>
      <c r="M1459" s="17">
        <v>-0.99999999999999922</v>
      </c>
      <c r="N1459" s="17">
        <v>3.1586381266157026</v>
      </c>
      <c r="O1459" s="17">
        <v>14.938439700761819</v>
      </c>
      <c r="P1459" s="17">
        <v>9.6081944161636929E-2</v>
      </c>
      <c r="Q1459" s="17">
        <v>-0.9890272332275456</v>
      </c>
      <c r="R1459" s="17">
        <v>-0.29967554517648004</v>
      </c>
      <c r="S1459" s="17">
        <v>0.33333333333333309</v>
      </c>
      <c r="T1459" s="17">
        <v>0.36883557062758976</v>
      </c>
      <c r="U1459" s="17">
        <v>0.12091737222237414</v>
      </c>
      <c r="V1459" s="17">
        <v>-9.6666026752005828E-3</v>
      </c>
      <c r="W1459" s="17">
        <v>26.219510687092455</v>
      </c>
      <c r="X1459" s="17">
        <v>1.0054091077626874</v>
      </c>
      <c r="Y1459" s="17">
        <v>-0.99999999999999922</v>
      </c>
      <c r="Z1459" s="17">
        <v>-0.99999999999999922</v>
      </c>
      <c r="AA1459" s="17">
        <v>87.540565504817323</v>
      </c>
      <c r="AB1459" s="17">
        <v>0.32834532810738132</v>
      </c>
      <c r="AC1459" s="17">
        <v>0.6647678098639167</v>
      </c>
      <c r="AD1459" s="17">
        <v>0.23930146928672913</v>
      </c>
      <c r="AE1459" s="17">
        <v>61.620730362901384</v>
      </c>
      <c r="AF1459" s="17">
        <v>0.73333333333333328</v>
      </c>
      <c r="AG1459" s="17">
        <v>-0.99999999999999922</v>
      </c>
      <c r="AH1459" s="17">
        <v>-0.99999999999999922</v>
      </c>
      <c r="AI1459" s="17">
        <v>0</v>
      </c>
      <c r="AJ1459" s="17">
        <v>-9.6666026752005828E-3</v>
      </c>
      <c r="AK1459" s="17">
        <v>1.2092695421659673E-4</v>
      </c>
      <c r="AL1459" s="17">
        <v>1.6510870778220447E-2</v>
      </c>
      <c r="AM1459" s="17">
        <v>-5.4904307255976781E-2</v>
      </c>
      <c r="AN1459" s="17">
        <v>-0.15511520513558699</v>
      </c>
      <c r="AO1459" s="17">
        <v>-1.3720030466283362</v>
      </c>
      <c r="AP1459" s="17">
        <v>-3.7953257744985729</v>
      </c>
      <c r="AQ1459" s="17">
        <v>35.695425066939549</v>
      </c>
      <c r="AR1459" s="17">
        <v>0.81341967350809641</v>
      </c>
      <c r="AS1459" s="17">
        <v>1.1633410140934726</v>
      </c>
      <c r="AT1459" s="17">
        <v>-0.99999999999999922</v>
      </c>
      <c r="AU1459" s="17">
        <v>-0.99999999999999922</v>
      </c>
      <c r="AV1459" s="17">
        <v>-0.62189633669161926</v>
      </c>
      <c r="AW1459" s="17">
        <v>98.683679431080563</v>
      </c>
      <c r="AX1459" s="17">
        <v>97.717019163560522</v>
      </c>
      <c r="AY1459" s="17">
        <v>0.44351753651056847</v>
      </c>
      <c r="AZ1459" s="17">
        <v>41.830081563880988</v>
      </c>
      <c r="BA1459" s="22">
        <v>1486.6761907966813</v>
      </c>
      <c r="CU1459" t="e">
        <v>#N/A</v>
      </c>
      <c r="CV1459" t="e">
        <v>#N/A</v>
      </c>
    </row>
    <row r="1460" spans="1:100" x14ac:dyDescent="0.25">
      <c r="A1460">
        <v>3760</v>
      </c>
      <c r="B1460" t="s">
        <v>1838</v>
      </c>
      <c r="C1460" s="22">
        <v>3</v>
      </c>
      <c r="D1460" s="17">
        <v>3.1405561820589059</v>
      </c>
      <c r="E1460" s="17">
        <v>-2.3682739148691637E-2</v>
      </c>
      <c r="F1460" s="17">
        <v>-0.3897604780636349</v>
      </c>
      <c r="G1460" s="17">
        <v>-0.3897604780636349</v>
      </c>
      <c r="H1460" s="17">
        <v>0.17321978112833042</v>
      </c>
      <c r="I1460" s="17">
        <v>0</v>
      </c>
      <c r="J1460" s="17">
        <v>10.393186867699834</v>
      </c>
      <c r="K1460" s="17">
        <v>0.17321978112833042</v>
      </c>
      <c r="L1460" s="17">
        <v>-1.0000000000000004</v>
      </c>
      <c r="M1460" s="17">
        <v>-1.0000000000000004</v>
      </c>
      <c r="N1460" s="17">
        <v>3.4643956225666082</v>
      </c>
      <c r="O1460" s="17">
        <v>13.143982571695092</v>
      </c>
      <c r="P1460" s="17">
        <v>-0.18411931232218834</v>
      </c>
      <c r="Q1460" s="17">
        <v>7.11502330747172</v>
      </c>
      <c r="R1460" s="17">
        <v>2.4123946032261108</v>
      </c>
      <c r="S1460" s="17">
        <v>0.33333333333333348</v>
      </c>
      <c r="T1460" s="17">
        <v>0.40324507257219677</v>
      </c>
      <c r="U1460" s="17">
        <v>-8.5601626372671838E-2</v>
      </c>
      <c r="V1460" s="17">
        <v>-4.9050895337546412E-2</v>
      </c>
      <c r="W1460" s="17">
        <v>17.148244122679262</v>
      </c>
      <c r="X1460" s="17">
        <v>-3.1097167097617166E-2</v>
      </c>
      <c r="Y1460" s="17">
        <v>-1.0000000000000004</v>
      </c>
      <c r="Z1460" s="17">
        <v>-1.0000000000000004</v>
      </c>
      <c r="AA1460" s="17">
        <v>33.634692761191666</v>
      </c>
      <c r="AB1460" s="17">
        <v>5.0995782322027852E-4</v>
      </c>
      <c r="AC1460" s="17">
        <v>0.29657718243595699</v>
      </c>
      <c r="AD1460" s="17">
        <v>-1.5606059553451245E-2</v>
      </c>
      <c r="AE1460" s="17">
        <v>14.074054035286293</v>
      </c>
      <c r="AF1460" s="17">
        <v>0.8</v>
      </c>
      <c r="AG1460" s="17">
        <v>-1.0000000000000004</v>
      </c>
      <c r="AH1460" s="17">
        <v>-1.0000000000000004</v>
      </c>
      <c r="AI1460" s="17">
        <v>-4.9957298609081199E-2</v>
      </c>
      <c r="AJ1460" s="17">
        <v>-4.9050895337546412E-2</v>
      </c>
      <c r="AK1460" s="17">
        <v>1.1620951508663555</v>
      </c>
      <c r="AL1460" s="17">
        <v>7.8574430089705355E-2</v>
      </c>
      <c r="AM1460" s="17">
        <v>-0.18473542159236195</v>
      </c>
      <c r="AN1460" s="17">
        <v>0.97787991647212902</v>
      </c>
      <c r="AO1460" s="17">
        <v>1.1920902145227292</v>
      </c>
      <c r="AP1460" s="17">
        <v>24.839870062251748</v>
      </c>
      <c r="AQ1460" s="17">
        <v>27.541430990379105</v>
      </c>
      <c r="AR1460" s="17">
        <v>0.60192588419531179</v>
      </c>
      <c r="AS1460" s="17">
        <v>0.14212261403071319</v>
      </c>
      <c r="AT1460" s="17">
        <v>-1.0000000000000004</v>
      </c>
      <c r="AU1460" s="17">
        <v>-1.0000000000000004</v>
      </c>
      <c r="AV1460" s="17">
        <v>2.0226341251624755</v>
      </c>
      <c r="AW1460" s="17">
        <v>71.61854539513854</v>
      </c>
      <c r="AX1460" s="17">
        <v>65.714309889202255</v>
      </c>
      <c r="AY1460" s="17">
        <v>0.20038382604154278</v>
      </c>
      <c r="AZ1460" s="17">
        <v>12.089934809697079</v>
      </c>
      <c r="BA1460" s="22">
        <v>1434.0069201249717</v>
      </c>
      <c r="CU1460" t="e">
        <v>#N/A</v>
      </c>
      <c r="CV1460" t="e">
        <v>#N/A</v>
      </c>
    </row>
    <row r="1461" spans="1:100" x14ac:dyDescent="0.25">
      <c r="A1461">
        <v>3767</v>
      </c>
      <c r="B1461" t="s">
        <v>1839</v>
      </c>
      <c r="C1461" s="22">
        <v>3</v>
      </c>
      <c r="D1461" s="17">
        <v>4.7601967272678136</v>
      </c>
      <c r="E1461" s="17">
        <v>-4.4889063681652741E-2</v>
      </c>
      <c r="F1461" s="17">
        <v>-1.2361362545952139</v>
      </c>
      <c r="G1461" s="17">
        <v>-1.252610720379316</v>
      </c>
      <c r="H1461" s="17">
        <v>0.31653762075606307</v>
      </c>
      <c r="I1461" s="17">
        <v>0</v>
      </c>
      <c r="J1461" s="17">
        <v>18.992257245363778</v>
      </c>
      <c r="K1461" s="17">
        <v>0.31653762075606307</v>
      </c>
      <c r="L1461" s="17">
        <v>-0.99999999999999889</v>
      </c>
      <c r="M1461" s="17">
        <v>-0.99999999999999889</v>
      </c>
      <c r="N1461" s="17">
        <v>6.3307524151212586</v>
      </c>
      <c r="O1461" s="17">
        <v>22.499843252252287</v>
      </c>
      <c r="P1461" s="17">
        <v>-3.2674615593863268E-2</v>
      </c>
      <c r="Q1461" s="17">
        <v>-2.264053958898701</v>
      </c>
      <c r="R1461" s="17">
        <v>-0.83480209476331213</v>
      </c>
      <c r="S1461" s="17">
        <v>0.33333333333333293</v>
      </c>
      <c r="T1461" s="17">
        <v>0.33333333333333293</v>
      </c>
      <c r="U1461" s="17">
        <v>0.34257751514048729</v>
      </c>
      <c r="V1461" s="17">
        <v>7.5538131153527019E-2</v>
      </c>
      <c r="W1461" s="17">
        <v>30.729787688184683</v>
      </c>
      <c r="X1461" s="17">
        <v>2.1736678933937132</v>
      </c>
      <c r="Y1461" s="17">
        <v>-0.99999999999999889</v>
      </c>
      <c r="Z1461" s="17">
        <v>-0.99999999999999889</v>
      </c>
      <c r="AA1461" s="17">
        <v>57.171017407267158</v>
      </c>
      <c r="AB1461" s="17">
        <v>0.17091584118378891</v>
      </c>
      <c r="AC1461" s="17">
        <v>0.29189483273595052</v>
      </c>
      <c r="AD1461" s="17">
        <v>8.2709962357175704E-2</v>
      </c>
      <c r="AE1461" s="17">
        <v>27.276031813845755</v>
      </c>
      <c r="AF1461" s="17">
        <v>0.41666666666666669</v>
      </c>
      <c r="AG1461" s="17">
        <v>-0.99999999999999889</v>
      </c>
      <c r="AH1461" s="17">
        <v>-0.99999999999999889</v>
      </c>
      <c r="AI1461" s="17">
        <v>-2.4360077915710956E-2</v>
      </c>
      <c r="AJ1461" s="17">
        <v>7.5538131153527019E-2</v>
      </c>
      <c r="AK1461" s="17">
        <v>-3.8133977003621727E-2</v>
      </c>
      <c r="AL1461" s="17">
        <v>-0.1249085369318766</v>
      </c>
      <c r="AM1461" s="17">
        <v>0.56165480806771673</v>
      </c>
      <c r="AN1461" s="17">
        <v>2.1886559778610318E-2</v>
      </c>
      <c r="AO1461" s="17">
        <v>13.850700316674809</v>
      </c>
      <c r="AP1461" s="17">
        <v>-7.7378690194124758E-2</v>
      </c>
      <c r="AQ1461" s="17">
        <v>49.722044933548439</v>
      </c>
      <c r="AR1461" s="17">
        <v>1.0847823129606806</v>
      </c>
      <c r="AS1461" s="17">
        <v>2.490205514149777</v>
      </c>
      <c r="AT1461" s="17">
        <v>-0.99999999999999889</v>
      </c>
      <c r="AU1461" s="17">
        <v>-0.99999999999999889</v>
      </c>
      <c r="AV1461" s="17">
        <v>-2.0874128151426286</v>
      </c>
      <c r="AW1461" s="17">
        <v>79.593481969325254</v>
      </c>
      <c r="AX1461" s="17">
        <v>86.660093526363724</v>
      </c>
      <c r="AY1461" s="17">
        <v>-3.3349110370691444E-2</v>
      </c>
      <c r="AZ1461" s="17">
        <v>-38.988774966283707</v>
      </c>
      <c r="BA1461" s="22">
        <v>1377.0671620494584</v>
      </c>
      <c r="CU1461" t="e">
        <v>#N/A</v>
      </c>
      <c r="CV1461" t="e">
        <v>#N/A</v>
      </c>
    </row>
    <row r="1462" spans="1:100" x14ac:dyDescent="0.25">
      <c r="A1462">
        <v>3770</v>
      </c>
      <c r="B1462" t="s">
        <v>1840</v>
      </c>
      <c r="C1462" s="22">
        <v>3</v>
      </c>
      <c r="D1462" s="17">
        <v>5.0804978054162344</v>
      </c>
      <c r="E1462" s="17">
        <v>-2.250879443648035E-2</v>
      </c>
      <c r="F1462" s="17">
        <v>0.21202333113742078</v>
      </c>
      <c r="G1462" s="17">
        <v>0.20452039965859403</v>
      </c>
      <c r="H1462" s="17">
        <v>0.42631636061369504</v>
      </c>
      <c r="I1462" s="17">
        <v>0</v>
      </c>
      <c r="J1462" s="17">
        <v>25.578981636821698</v>
      </c>
      <c r="K1462" s="17">
        <v>0.42631636061369504</v>
      </c>
      <c r="L1462" s="17">
        <v>-1.0000000000000007</v>
      </c>
      <c r="M1462" s="17">
        <v>-1.0000000000000007</v>
      </c>
      <c r="N1462" s="17">
        <v>8.5263272122739071</v>
      </c>
      <c r="O1462" s="17">
        <v>30.863999841896536</v>
      </c>
      <c r="P1462" s="17">
        <v>-0.66461735940636713</v>
      </c>
      <c r="Q1462" s="17">
        <v>-0.1409845274317173</v>
      </c>
      <c r="R1462" s="17">
        <v>-6.8761588635373239E-2</v>
      </c>
      <c r="S1462" s="17">
        <v>0.33333333333333337</v>
      </c>
      <c r="T1462" s="17">
        <v>0.33333333333333337</v>
      </c>
      <c r="U1462" s="17">
        <v>0.37683194136214737</v>
      </c>
      <c r="V1462" s="17">
        <v>0.43450525711219806</v>
      </c>
      <c r="W1462" s="17">
        <v>42.067500181092697</v>
      </c>
      <c r="X1462" s="17">
        <v>4.3547096141747499</v>
      </c>
      <c r="Y1462" s="17">
        <v>-1.0000000000000007</v>
      </c>
      <c r="Z1462" s="17">
        <v>-1.0000000000000007</v>
      </c>
      <c r="AA1462" s="17">
        <v>75.379685394769126</v>
      </c>
      <c r="AB1462" s="17">
        <v>0.28398923897924006</v>
      </c>
      <c r="AC1462" s="17">
        <v>-7.4004310065999956E-4</v>
      </c>
      <c r="AD1462" s="17">
        <v>0.38436974016765552</v>
      </c>
      <c r="AE1462" s="17">
        <v>33.38094680231179</v>
      </c>
      <c r="AF1462" s="17">
        <v>0.875</v>
      </c>
      <c r="AG1462" s="17">
        <v>-1.0000000000000007</v>
      </c>
      <c r="AH1462" s="17">
        <v>-1.0000000000000007</v>
      </c>
      <c r="AI1462" s="17">
        <v>-2.4576917246538175E-3</v>
      </c>
      <c r="AJ1462" s="17">
        <v>0.43450525711219806</v>
      </c>
      <c r="AK1462" s="17">
        <v>-0.15470368077381616</v>
      </c>
      <c r="AL1462" s="17">
        <v>-0.17836730311416785</v>
      </c>
      <c r="AM1462" s="17">
        <v>-0.16896600516289861</v>
      </c>
      <c r="AN1462" s="17">
        <v>0.49620539592345653</v>
      </c>
      <c r="AO1462" s="17">
        <v>-4.9976685329415478</v>
      </c>
      <c r="AP1462" s="17">
        <v>11.513298382515575</v>
      </c>
      <c r="AQ1462" s="17">
        <v>67.646481817914349</v>
      </c>
      <c r="AR1462" s="17">
        <v>1.4780038651410135</v>
      </c>
      <c r="AS1462" s="17">
        <v>4.7810259747884425</v>
      </c>
      <c r="AT1462" s="17">
        <v>-1.0000000000000007</v>
      </c>
      <c r="AU1462" s="17">
        <v>-1.0000000000000007</v>
      </c>
      <c r="AV1462" s="17">
        <v>0.13575881102322079</v>
      </c>
      <c r="AW1462" s="17">
        <v>117.75698361918118</v>
      </c>
      <c r="AX1462" s="17">
        <v>161.1583554959079</v>
      </c>
      <c r="AY1462" s="17">
        <v>0.38980249670362943</v>
      </c>
      <c r="AZ1462" s="17">
        <v>19.993529523437786</v>
      </c>
      <c r="BA1462" s="22">
        <v>1597.6307033185121</v>
      </c>
      <c r="CU1462" t="e">
        <v>#N/A</v>
      </c>
      <c r="CV1462" t="e">
        <v>#N/A</v>
      </c>
    </row>
    <row r="1463" spans="1:100" x14ac:dyDescent="0.25">
      <c r="A1463">
        <v>3773</v>
      </c>
      <c r="B1463" t="s">
        <v>1841</v>
      </c>
      <c r="C1463" s="22">
        <v>3</v>
      </c>
      <c r="D1463" s="17">
        <v>0.83992744728637303</v>
      </c>
      <c r="E1463" s="17">
        <v>-7.006026212204839E-3</v>
      </c>
      <c r="F1463" s="17">
        <v>-0.31624028874073362</v>
      </c>
      <c r="G1463" s="17">
        <v>-0.31624028874073362</v>
      </c>
      <c r="H1463" s="17">
        <v>1.2561616467103714E-2</v>
      </c>
      <c r="I1463" s="17">
        <v>0</v>
      </c>
      <c r="J1463" s="17">
        <v>0.75369698802621943</v>
      </c>
      <c r="K1463" s="17">
        <v>1.2561616467103714E-2</v>
      </c>
      <c r="L1463" s="17">
        <v>-0.99999999999999944</v>
      </c>
      <c r="M1463" s="17">
        <v>-0.99999999999999944</v>
      </c>
      <c r="N1463" s="17">
        <v>0.25123232934207396</v>
      </c>
      <c r="O1463" s="17">
        <v>1.2773841465718663</v>
      </c>
      <c r="P1463" s="17">
        <v>-2.5817737340217015E-2</v>
      </c>
      <c r="Q1463" s="17">
        <v>-0.60904465395691909</v>
      </c>
      <c r="R1463" s="17">
        <v>-0.17901015892566771</v>
      </c>
      <c r="S1463" s="17">
        <v>0.33333333333333326</v>
      </c>
      <c r="T1463" s="17">
        <v>0.33333333333333326</v>
      </c>
      <c r="U1463" s="17">
        <v>0.1644770128950086</v>
      </c>
      <c r="V1463" s="17">
        <v>1.1442252087136614E-2</v>
      </c>
      <c r="W1463" s="17">
        <v>33.200972607268326</v>
      </c>
      <c r="X1463" s="17">
        <v>1.3806666143024169</v>
      </c>
      <c r="Y1463" s="17">
        <v>-0.99999999999999944</v>
      </c>
      <c r="Z1463" s="17">
        <v>-0.99999999999999944</v>
      </c>
      <c r="AA1463" s="17">
        <v>48.097080373171728</v>
      </c>
      <c r="AB1463" s="17">
        <v>0.17912521331632153</v>
      </c>
      <c r="AC1463" s="17">
        <v>5.1623487261495966E-2</v>
      </c>
      <c r="AD1463" s="17">
        <v>7.075365791876409E-2</v>
      </c>
      <c r="AE1463" s="17">
        <v>15.07511792482908</v>
      </c>
      <c r="AF1463" s="17">
        <v>0.58333333333333337</v>
      </c>
      <c r="AG1463" s="17">
        <v>-0.99999999999999944</v>
      </c>
      <c r="AH1463" s="17">
        <v>-0.99999999999999944</v>
      </c>
      <c r="AI1463" s="17">
        <v>0</v>
      </c>
      <c r="AJ1463" s="17">
        <v>1.1442252087136614E-2</v>
      </c>
      <c r="AK1463" s="17">
        <v>0.24635246181575648</v>
      </c>
      <c r="AL1463" s="17">
        <v>-0.11298302470335775</v>
      </c>
      <c r="AM1463" s="17">
        <v>1.2991996014449579E-2</v>
      </c>
      <c r="AN1463" s="17">
        <v>-0.14078613095519604</v>
      </c>
      <c r="AO1463" s="17">
        <v>1.5565622094400222</v>
      </c>
      <c r="AP1463" s="17">
        <v>-4.0845683973966898</v>
      </c>
      <c r="AQ1463" s="17">
        <v>33.95466959529454</v>
      </c>
      <c r="AR1463" s="17">
        <v>0.84258593164881113</v>
      </c>
      <c r="AS1463" s="17">
        <v>1.3932282307695203</v>
      </c>
      <c r="AT1463" s="17">
        <v>-0.99999999999999944</v>
      </c>
      <c r="AU1463" s="17">
        <v>-0.99999999999999944</v>
      </c>
      <c r="AV1463" s="17">
        <v>-0.49525044766640125</v>
      </c>
      <c r="AW1463" s="17">
        <v>45.289896122346896</v>
      </c>
      <c r="AX1463" s="17">
        <v>46.43412133106056</v>
      </c>
      <c r="AY1463" s="17">
        <v>-7.1284358393549727E-2</v>
      </c>
      <c r="AZ1463" s="17">
        <v>-51.363772411155175</v>
      </c>
      <c r="BA1463" s="22">
        <v>1343.1107956863364</v>
      </c>
      <c r="CU1463" t="e">
        <v>#N/A</v>
      </c>
      <c r="CV1463" t="e">
        <v>#N/A</v>
      </c>
    </row>
    <row r="1464" spans="1:100" x14ac:dyDescent="0.25">
      <c r="A1464">
        <v>3777</v>
      </c>
      <c r="B1464" t="s">
        <v>1842</v>
      </c>
      <c r="C1464" s="22">
        <v>3</v>
      </c>
      <c r="D1464" s="17">
        <v>5.8297341753117058</v>
      </c>
      <c r="E1464" s="17">
        <v>0</v>
      </c>
      <c r="F1464" s="17">
        <v>0.17987321246173266</v>
      </c>
      <c r="G1464" s="17">
        <v>0.17987321246173266</v>
      </c>
      <c r="H1464" s="17">
        <v>-9.9168599698380461E-2</v>
      </c>
      <c r="I1464" s="17">
        <v>0</v>
      </c>
      <c r="J1464" s="17">
        <v>-5.9501159819028304</v>
      </c>
      <c r="K1464" s="17">
        <v>-9.9168599698380461E-2</v>
      </c>
      <c r="L1464" s="17">
        <v>-0.99999999999999889</v>
      </c>
      <c r="M1464" s="17">
        <v>-0.99999999999999889</v>
      </c>
      <c r="N1464" s="17">
        <v>-1.9833719939676098</v>
      </c>
      <c r="O1464" s="17">
        <v>5.9491405870607764E-2</v>
      </c>
      <c r="P1464" s="17">
        <v>-2.2185065565543366E-2</v>
      </c>
      <c r="Q1464" s="17">
        <v>0.62454708246996693</v>
      </c>
      <c r="R1464" s="17">
        <v>0.14657464773395684</v>
      </c>
      <c r="S1464" s="17">
        <v>0.33333333333333287</v>
      </c>
      <c r="T1464" s="17">
        <v>0.39062807663068821</v>
      </c>
      <c r="U1464" s="17">
        <v>0.49331427319486176</v>
      </c>
      <c r="V1464" s="17">
        <v>4.7966714679451737E-3</v>
      </c>
      <c r="W1464" s="17">
        <v>52.849638173008287</v>
      </c>
      <c r="X1464" s="17">
        <v>2.8783110161378742</v>
      </c>
      <c r="Y1464" s="17">
        <v>-0.99999999999999889</v>
      </c>
      <c r="Z1464" s="17">
        <v>-0.99999999999999889</v>
      </c>
      <c r="AA1464" s="17">
        <v>50.767462684811171</v>
      </c>
      <c r="AB1464" s="17">
        <v>0.15537623078686702</v>
      </c>
      <c r="AC1464" s="17">
        <v>-0.213580207752951</v>
      </c>
      <c r="AD1464" s="17">
        <v>1.3628974247461834E-2</v>
      </c>
      <c r="AE1464" s="17">
        <v>-2.2287501359311159</v>
      </c>
      <c r="AF1464" s="17">
        <v>0.18181818181818182</v>
      </c>
      <c r="AG1464" s="17">
        <v>-0.99999999999999889</v>
      </c>
      <c r="AH1464" s="17">
        <v>-0.99999999999999889</v>
      </c>
      <c r="AI1464" s="17">
        <v>0</v>
      </c>
      <c r="AJ1464" s="17">
        <v>4.7966714679451737E-3</v>
      </c>
      <c r="AK1464" s="17">
        <v>0.10129332274721072</v>
      </c>
      <c r="AL1464" s="17">
        <v>-6.0857116377357134E-2</v>
      </c>
      <c r="AM1464" s="17">
        <v>4.2161671428892634E-2</v>
      </c>
      <c r="AN1464" s="17">
        <v>8.9546904778730396E-2</v>
      </c>
      <c r="AO1464" s="17">
        <v>1.5605083994583679</v>
      </c>
      <c r="AP1464" s="17">
        <v>1.9343870375814749</v>
      </c>
      <c r="AQ1464" s="17">
        <v>46.899522191105518</v>
      </c>
      <c r="AR1464" s="17">
        <v>1.2220723546268271</v>
      </c>
      <c r="AS1464" s="17">
        <v>2.7791424164394933</v>
      </c>
      <c r="AT1464" s="17">
        <v>-0.99999999999999889</v>
      </c>
      <c r="AU1464" s="17">
        <v>-0.99999999999999889</v>
      </c>
      <c r="AV1464" s="17">
        <v>0.32644786019568944</v>
      </c>
      <c r="AW1464" s="17">
        <v>52.761341128263211</v>
      </c>
      <c r="AX1464" s="17">
        <v>53.241008275057723</v>
      </c>
      <c r="AY1464" s="17">
        <v>0.25542049439072423</v>
      </c>
      <c r="AZ1464" s="17">
        <v>19.851987643534727</v>
      </c>
      <c r="BA1464" s="22">
        <v>1474.8844677202596</v>
      </c>
      <c r="CU1464" t="e">
        <v>#N/A</v>
      </c>
      <c r="CV1464" t="e">
        <v>#N/A</v>
      </c>
    </row>
    <row r="1465" spans="1:100" x14ac:dyDescent="0.25">
      <c r="A1465">
        <v>3780</v>
      </c>
      <c r="B1465" t="s">
        <v>1843</v>
      </c>
      <c r="C1465" s="22">
        <v>3</v>
      </c>
      <c r="D1465" s="17">
        <v>2.3433322210445953</v>
      </c>
      <c r="E1465" s="17">
        <v>0.22603481873545983</v>
      </c>
      <c r="F1465" s="17">
        <v>-1.2865134673345682E-2</v>
      </c>
      <c r="G1465" s="17">
        <v>5.1107824940481363E-2</v>
      </c>
      <c r="H1465" s="17">
        <v>3.6404688548084027E-2</v>
      </c>
      <c r="I1465" s="17">
        <v>0</v>
      </c>
      <c r="J1465" s="17">
        <v>2.1842813128850418</v>
      </c>
      <c r="K1465" s="17">
        <v>3.6404688548084027E-2</v>
      </c>
      <c r="L1465" s="17">
        <v>-0.99999999999999933</v>
      </c>
      <c r="M1465" s="17">
        <v>-0.99999999999999933</v>
      </c>
      <c r="N1465" s="17">
        <v>0.72809377096168038</v>
      </c>
      <c r="O1465" s="17">
        <v>4.5787213588701237</v>
      </c>
      <c r="P1465" s="17">
        <v>-0.24990982379208942</v>
      </c>
      <c r="Q1465" s="17">
        <v>-1.3888689440303295</v>
      </c>
      <c r="R1465" s="17">
        <v>-0.58982957869543007</v>
      </c>
      <c r="S1465" s="17">
        <v>0.33333333333333315</v>
      </c>
      <c r="T1465" s="17">
        <v>0.33256809557974065</v>
      </c>
      <c r="U1465" s="17">
        <v>-0.12858028870281482</v>
      </c>
      <c r="V1465" s="17">
        <v>-1.8065374500547946E-3</v>
      </c>
      <c r="W1465" s="17">
        <v>19.964396568484798</v>
      </c>
      <c r="X1465" s="17">
        <v>0.10433636085340196</v>
      </c>
      <c r="Y1465" s="17">
        <v>-0.99999999999999933</v>
      </c>
      <c r="Z1465" s="17">
        <v>-0.99999999999999933</v>
      </c>
      <c r="AA1465" s="17">
        <v>17.558057109586532</v>
      </c>
      <c r="AB1465" s="17">
        <v>-0.16903315522597762</v>
      </c>
      <c r="AC1465" s="17">
        <v>0.10575300733516084</v>
      </c>
      <c r="AD1465" s="17">
        <v>2.6949950286759724E-2</v>
      </c>
      <c r="AE1465" s="17">
        <v>-1.8165098802028474</v>
      </c>
      <c r="AF1465" s="17">
        <v>0</v>
      </c>
      <c r="AG1465" s="17">
        <v>-0.99999999999999933</v>
      </c>
      <c r="AH1465" s="17">
        <v>-0.99999999999999933</v>
      </c>
      <c r="AI1465" s="17">
        <v>-4.3242640648644005E-2</v>
      </c>
      <c r="AJ1465" s="17">
        <v>-1.8065374500547946E-3</v>
      </c>
      <c r="AK1465" s="17">
        <v>-1.5668841090522957E-2</v>
      </c>
      <c r="AL1465" s="17">
        <v>0.21926038768788214</v>
      </c>
      <c r="AM1465" s="17">
        <v>0.60835172932304926</v>
      </c>
      <c r="AN1465" s="17">
        <v>-4.1404403980555581E-2</v>
      </c>
      <c r="AO1465" s="17">
        <v>15.130449027623619</v>
      </c>
      <c r="AP1465" s="17">
        <v>6.1191838925521574E-2</v>
      </c>
      <c r="AQ1465" s="17">
        <v>22.148677881369849</v>
      </c>
      <c r="AR1465" s="17">
        <v>0.53551460276020413</v>
      </c>
      <c r="AS1465" s="17">
        <v>0.14074104940148593</v>
      </c>
      <c r="AT1465" s="17">
        <v>-0.99999999999999933</v>
      </c>
      <c r="AU1465" s="17">
        <v>-0.99999999999999933</v>
      </c>
      <c r="AV1465" s="17">
        <v>-0.5387217537549488</v>
      </c>
      <c r="AW1465" s="17">
        <v>22.197970307382185</v>
      </c>
      <c r="AX1465" s="17">
        <v>21.152463749403818</v>
      </c>
      <c r="AY1465" s="17">
        <v>-0.18199063994355427</v>
      </c>
      <c r="AZ1465" s="17">
        <v>-69.46152223018305</v>
      </c>
      <c r="BA1465" s="22">
        <v>1273.3873421322285</v>
      </c>
      <c r="CU1465" t="e">
        <v>#N/A</v>
      </c>
      <c r="CV1465" t="e">
        <v>#N/A</v>
      </c>
    </row>
    <row r="1466" spans="1:100" x14ac:dyDescent="0.25">
      <c r="A1466">
        <v>3781</v>
      </c>
      <c r="B1466" t="s">
        <v>1844</v>
      </c>
      <c r="C1466" s="22">
        <v>3</v>
      </c>
      <c r="D1466" s="17">
        <v>4.7042306659138928</v>
      </c>
      <c r="E1466" s="17">
        <v>-1.4783970475873726E-2</v>
      </c>
      <c r="F1466" s="17">
        <v>-2.2389958537704008E-2</v>
      </c>
      <c r="G1466" s="17">
        <v>-2.2389958537704008E-2</v>
      </c>
      <c r="H1466" s="17">
        <v>0.17205191937004516</v>
      </c>
      <c r="I1466" s="17">
        <v>0</v>
      </c>
      <c r="J1466" s="17">
        <v>10.323115162202718</v>
      </c>
      <c r="K1466" s="17">
        <v>0.17205191937004516</v>
      </c>
      <c r="L1466" s="17">
        <v>-0.99999999999999922</v>
      </c>
      <c r="M1466" s="17">
        <v>-0.99999999999999922</v>
      </c>
      <c r="N1466" s="17">
        <v>3.4410383874009067</v>
      </c>
      <c r="O1466" s="17">
        <v>15.00495586957892</v>
      </c>
      <c r="P1466" s="17">
        <v>0.76785664130252251</v>
      </c>
      <c r="Q1466" s="17">
        <v>-2.1171470778304089</v>
      </c>
      <c r="R1466" s="17">
        <v>-0.69862799221146277</v>
      </c>
      <c r="S1466" s="17">
        <v>0.3333333333333327</v>
      </c>
      <c r="T1466" s="17">
        <v>0.33839993231627052</v>
      </c>
      <c r="U1466" s="17">
        <v>9.8151203932483388E-2</v>
      </c>
      <c r="V1466" s="17">
        <v>6.7955448817506418E-3</v>
      </c>
      <c r="W1466" s="17">
        <v>24.185123803751701</v>
      </c>
      <c r="X1466" s="17">
        <v>0.93812603028293351</v>
      </c>
      <c r="Y1466" s="17">
        <v>-0.99999999999999922</v>
      </c>
      <c r="Z1466" s="17">
        <v>-0.99999999999999922</v>
      </c>
      <c r="AA1466" s="17">
        <v>11.222216121885479</v>
      </c>
      <c r="AB1466" s="17">
        <v>8.1835355165119181E-2</v>
      </c>
      <c r="AC1466" s="17">
        <v>-0.22795860773032423</v>
      </c>
      <c r="AD1466" s="17">
        <v>-9.9162341227890111E-2</v>
      </c>
      <c r="AE1466" s="17">
        <v>-12.264279689654748</v>
      </c>
      <c r="AF1466" s="17">
        <v>0</v>
      </c>
      <c r="AG1466" s="17">
        <v>-0.99999999999999922</v>
      </c>
      <c r="AH1466" s="17">
        <v>-0.99999999999999922</v>
      </c>
      <c r="AI1466" s="17">
        <v>-1.0987282691171598E-2</v>
      </c>
      <c r="AJ1466" s="17">
        <v>6.7955448817506418E-3</v>
      </c>
      <c r="AK1466" s="17">
        <v>9.7063099353917201E-2</v>
      </c>
      <c r="AL1466" s="17">
        <v>3.261882323438757E-2</v>
      </c>
      <c r="AM1466" s="17">
        <v>0.15810295796862306</v>
      </c>
      <c r="AN1466" s="17">
        <v>0.34239849034549302</v>
      </c>
      <c r="AO1466" s="17">
        <v>4.4378894459851619</v>
      </c>
      <c r="AP1466" s="17">
        <v>8.7230563748092642</v>
      </c>
      <c r="AQ1466" s="17">
        <v>34.508238965954426</v>
      </c>
      <c r="AR1466" s="17">
        <v>0.7766800144638375</v>
      </c>
      <c r="AS1466" s="17">
        <v>1.1101779496529791</v>
      </c>
      <c r="AT1466" s="17">
        <v>-0.99999999999999922</v>
      </c>
      <c r="AU1466" s="17">
        <v>-0.99999999999999922</v>
      </c>
      <c r="AV1466" s="17">
        <v>-0.72101795074916686</v>
      </c>
      <c r="AW1466" s="17">
        <v>34.950228366273642</v>
      </c>
      <c r="AX1466" s="17">
        <v>35.41003720062529</v>
      </c>
      <c r="AY1466" s="17">
        <v>0.15082762250257051</v>
      </c>
      <c r="AZ1466" s="17">
        <v>-10.097965395886307</v>
      </c>
      <c r="BA1466" s="22">
        <v>1386.6068144447404</v>
      </c>
      <c r="CU1466" t="e">
        <v>#N/A</v>
      </c>
      <c r="CV1466" t="e">
        <v>#N/A</v>
      </c>
    </row>
    <row r="1467" spans="1:100" x14ac:dyDescent="0.25">
      <c r="A1467">
        <v>3785</v>
      </c>
      <c r="B1467" t="s">
        <v>1845</v>
      </c>
      <c r="C1467" s="22">
        <v>3</v>
      </c>
      <c r="D1467" s="17">
        <v>4.5821855447541697</v>
      </c>
      <c r="E1467" s="17">
        <v>1.1063279613910766E-2</v>
      </c>
      <c r="F1467" s="17">
        <v>-0.1660353251252577</v>
      </c>
      <c r="G1467" s="17">
        <v>-0.1660353251252577</v>
      </c>
      <c r="H1467" s="17">
        <v>7.2839618447808827E-2</v>
      </c>
      <c r="I1467" s="17">
        <v>0</v>
      </c>
      <c r="J1467" s="17">
        <v>4.3703771068685295</v>
      </c>
      <c r="K1467" s="17">
        <v>7.2839618447808827E-2</v>
      </c>
      <c r="L1467" s="17">
        <v>-1.0000000000000018</v>
      </c>
      <c r="M1467" s="17">
        <v>-1.0000000000000018</v>
      </c>
      <c r="N1467" s="17">
        <v>1.4567923689561766</v>
      </c>
      <c r="O1467" s="17">
        <v>8.7865273264974384</v>
      </c>
      <c r="P1467" s="17">
        <v>20.714786137294134</v>
      </c>
      <c r="Q1467" s="17">
        <v>1.2770346308125429</v>
      </c>
      <c r="R1467" s="17">
        <v>2.275911143057757</v>
      </c>
      <c r="S1467" s="17">
        <v>0.33333333333333404</v>
      </c>
      <c r="T1467" s="17">
        <v>0.11418239332750112</v>
      </c>
      <c r="U1467" s="17">
        <v>-0.10826867824735217</v>
      </c>
      <c r="V1467" s="17">
        <v>0</v>
      </c>
      <c r="W1467" s="17">
        <v>10.656297198626957</v>
      </c>
      <c r="X1467" s="17">
        <v>-0.27754954478221505</v>
      </c>
      <c r="Y1467" s="17">
        <v>-1.0000000000000018</v>
      </c>
      <c r="Z1467" s="17">
        <v>-1.0000000000000018</v>
      </c>
      <c r="AA1467" s="17">
        <v>49.356048545430106</v>
      </c>
      <c r="AB1467" s="17">
        <v>0.50930578114708058</v>
      </c>
      <c r="AC1467" s="17">
        <v>0.30917509119576631</v>
      </c>
      <c r="AD1467" s="17">
        <v>-9.0004068267938706E-2</v>
      </c>
      <c r="AE1467" s="17">
        <v>36.423840203745385</v>
      </c>
      <c r="AF1467" s="17">
        <v>0.72727272727272729</v>
      </c>
      <c r="AG1467" s="17">
        <v>-1.0000000000000018</v>
      </c>
      <c r="AH1467" s="17">
        <v>-1.0000000000000018</v>
      </c>
      <c r="AI1467" s="17">
        <v>0</v>
      </c>
      <c r="AJ1467" s="17">
        <v>0</v>
      </c>
      <c r="AK1467" s="17">
        <v>-6.5250951658650885E-2</v>
      </c>
      <c r="AL1467" s="17">
        <v>0.22212793587956065</v>
      </c>
      <c r="AM1467" s="17">
        <v>-9.1087308599368658E-2</v>
      </c>
      <c r="AN1467" s="17">
        <v>0.13327754500385425</v>
      </c>
      <c r="AO1467" s="17">
        <v>-2.6034374732774719</v>
      </c>
      <c r="AP1467" s="17">
        <v>4.4425783044941571</v>
      </c>
      <c r="AQ1467" s="17">
        <v>15.026674305495501</v>
      </c>
      <c r="AR1467" s="17">
        <v>0.33924704841348297</v>
      </c>
      <c r="AS1467" s="17">
        <v>-0.20470992633440652</v>
      </c>
      <c r="AT1467" s="17">
        <v>-1.0000000000000018</v>
      </c>
      <c r="AU1467" s="17">
        <v>-1.0000000000000018</v>
      </c>
      <c r="AV1467" s="17">
        <v>2.1098758179324988</v>
      </c>
      <c r="AW1467" s="17">
        <v>62.585154176421767</v>
      </c>
      <c r="AX1467" s="17">
        <v>62.585154176421767</v>
      </c>
      <c r="AY1467" s="17">
        <v>0.24373728972838465</v>
      </c>
      <c r="AZ1467" s="17">
        <v>4.1200074820132677</v>
      </c>
      <c r="BA1467" s="22">
        <v>1449.8853870166267</v>
      </c>
      <c r="CU1467" t="e">
        <v>#N/A</v>
      </c>
      <c r="CV1467" t="e">
        <v>#N/A</v>
      </c>
    </row>
    <row r="1468" spans="1:100" x14ac:dyDescent="0.25">
      <c r="A1468">
        <v>3786</v>
      </c>
      <c r="B1468" t="s">
        <v>1846</v>
      </c>
      <c r="C1468" s="22">
        <v>3</v>
      </c>
      <c r="D1468" s="17">
        <v>3.6487529709858992</v>
      </c>
      <c r="E1468" s="17">
        <v>4.3651715899609275E-3</v>
      </c>
      <c r="F1468" s="17">
        <v>-0.17171500277128532</v>
      </c>
      <c r="G1468" s="17">
        <v>-0.17171500277128532</v>
      </c>
      <c r="H1468" s="17">
        <v>0.20732955168529546</v>
      </c>
      <c r="I1468" s="17">
        <v>0</v>
      </c>
      <c r="J1468" s="17">
        <v>12.439773101117726</v>
      </c>
      <c r="K1468" s="17">
        <v>0.20732955168529546</v>
      </c>
      <c r="L1468" s="17">
        <v>-1</v>
      </c>
      <c r="M1468" s="17">
        <v>-1</v>
      </c>
      <c r="N1468" s="17">
        <v>4.1465910337059055</v>
      </c>
      <c r="O1468" s="17">
        <v>15.916811069332329</v>
      </c>
      <c r="P1468" s="17">
        <v>1.8882944792724555E-2</v>
      </c>
      <c r="Q1468" s="17">
        <v>3.4817051793178107</v>
      </c>
      <c r="R1468" s="17">
        <v>1.1834291639620165</v>
      </c>
      <c r="S1468" s="17">
        <v>0.33333333333333343</v>
      </c>
      <c r="T1468" s="17">
        <v>0.33766729228433084</v>
      </c>
      <c r="U1468" s="17">
        <v>1.7513006668703739E-2</v>
      </c>
      <c r="V1468" s="17">
        <v>-8.1105869544835812E-2</v>
      </c>
      <c r="W1468" s="17">
        <v>16.003128442249469</v>
      </c>
      <c r="X1468" s="17">
        <v>5.1421842289166027E-2</v>
      </c>
      <c r="Y1468" s="17">
        <v>-1</v>
      </c>
      <c r="Z1468" s="17">
        <v>-1</v>
      </c>
      <c r="AA1468" s="17">
        <v>24.922356112952755</v>
      </c>
      <c r="AB1468" s="17">
        <v>0.18116975596164725</v>
      </c>
      <c r="AC1468" s="17">
        <v>0.17880629823177518</v>
      </c>
      <c r="AD1468" s="17">
        <v>-0.20526008405859691</v>
      </c>
      <c r="AE1468" s="17">
        <v>7.7357985067412809</v>
      </c>
      <c r="AF1468" s="17">
        <v>0.41666666666666669</v>
      </c>
      <c r="AG1468" s="17">
        <v>-1</v>
      </c>
      <c r="AH1468" s="17">
        <v>-1</v>
      </c>
      <c r="AI1468" s="17">
        <v>-1.3967748113860191E-2</v>
      </c>
      <c r="AJ1468" s="17">
        <v>-8.1105869544835812E-2</v>
      </c>
      <c r="AK1468" s="17">
        <v>0.17881467049047195</v>
      </c>
      <c r="AL1468" s="17">
        <v>0.14667814074354682</v>
      </c>
      <c r="AM1468" s="17">
        <v>-0.18530378509737377</v>
      </c>
      <c r="AN1468" s="17">
        <v>-6.9737017567252216E-2</v>
      </c>
      <c r="AO1468" s="17">
        <v>-3.7385212749819847</v>
      </c>
      <c r="AP1468" s="17">
        <v>-1.0100347354635715</v>
      </c>
      <c r="AQ1468" s="17">
        <v>28.442901543367224</v>
      </c>
      <c r="AR1468" s="17">
        <v>0.60740776274153208</v>
      </c>
      <c r="AS1468" s="17">
        <v>0.25875139397446201</v>
      </c>
      <c r="AT1468" s="17">
        <v>-1</v>
      </c>
      <c r="AU1468" s="17">
        <v>-1</v>
      </c>
      <c r="AV1468" s="17">
        <v>1.0117141611907308</v>
      </c>
      <c r="AW1468" s="17">
        <v>39.829132446821539</v>
      </c>
      <c r="AX1468" s="17">
        <v>31.439190530060742</v>
      </c>
      <c r="AY1468" s="17">
        <v>2.9425128116014068E-2</v>
      </c>
      <c r="AZ1468" s="17">
        <v>-32.329341090481925</v>
      </c>
      <c r="BA1468" s="22">
        <v>1335.9803127575674</v>
      </c>
      <c r="CU1468" t="e">
        <v>#N/A</v>
      </c>
      <c r="CV1468" t="e">
        <v>#N/A</v>
      </c>
    </row>
    <row r="1469" spans="1:100" x14ac:dyDescent="0.25">
      <c r="A1469">
        <v>3789</v>
      </c>
      <c r="B1469" t="s">
        <v>1847</v>
      </c>
      <c r="C1469" s="22">
        <v>3</v>
      </c>
      <c r="D1469" s="17">
        <v>3.4441772881173729</v>
      </c>
      <c r="E1469" s="17">
        <v>0</v>
      </c>
      <c r="F1469" s="17">
        <v>0.12665719703224942</v>
      </c>
      <c r="G1469" s="17">
        <v>0.12665719703224942</v>
      </c>
      <c r="H1469" s="17">
        <v>0.10572498380205922</v>
      </c>
      <c r="I1469" s="17">
        <v>0</v>
      </c>
      <c r="J1469" s="17">
        <v>6.3434990281235537</v>
      </c>
      <c r="K1469" s="17">
        <v>0.10572498380205922</v>
      </c>
      <c r="L1469" s="17">
        <v>-1.0000000000000007</v>
      </c>
      <c r="M1469" s="17">
        <v>-1.0000000000000007</v>
      </c>
      <c r="N1469" s="17">
        <v>2.1144996760411843</v>
      </c>
      <c r="O1469" s="17">
        <v>9.9143335132731725</v>
      </c>
      <c r="P1469" s="17">
        <v>-5.1937957180071159E-2</v>
      </c>
      <c r="Q1469" s="17">
        <v>-0.59903371590524124</v>
      </c>
      <c r="R1469" s="17">
        <v>-0.24567839354504317</v>
      </c>
      <c r="S1469" s="17">
        <v>0.3333333333333337</v>
      </c>
      <c r="T1469" s="17">
        <v>0.34227498623241975</v>
      </c>
      <c r="U1469" s="17">
        <v>0.20548798547796121</v>
      </c>
      <c r="V1469" s="17">
        <v>0</v>
      </c>
      <c r="W1469" s="17">
        <v>31.014852849666202</v>
      </c>
      <c r="X1469" s="17">
        <v>1.4007769305746252</v>
      </c>
      <c r="Y1469" s="17">
        <v>-1.0000000000000007</v>
      </c>
      <c r="Z1469" s="17">
        <v>-1.0000000000000007</v>
      </c>
      <c r="AA1469" s="17">
        <v>51.838862606093727</v>
      </c>
      <c r="AB1469" s="17">
        <v>0.2090300316930391</v>
      </c>
      <c r="AC1469" s="17">
        <v>-0.10138815182521968</v>
      </c>
      <c r="AD1469" s="17">
        <v>0.31375188313163194</v>
      </c>
      <c r="AE1469" s="17">
        <v>21.069688149972578</v>
      </c>
      <c r="AF1469" s="17">
        <v>0.41666666666666669</v>
      </c>
      <c r="AG1469" s="17">
        <v>-1.0000000000000007</v>
      </c>
      <c r="AH1469" s="17">
        <v>-1.0000000000000007</v>
      </c>
      <c r="AI1469" s="17">
        <v>0</v>
      </c>
      <c r="AJ1469" s="17">
        <v>0</v>
      </c>
      <c r="AK1469" s="17">
        <v>0.13761007053854787</v>
      </c>
      <c r="AL1469" s="17">
        <v>0.16517246537744104</v>
      </c>
      <c r="AM1469" s="17">
        <v>-3.8313046215486639E-2</v>
      </c>
      <c r="AN1469" s="17">
        <v>7.2857893700184612E-2</v>
      </c>
      <c r="AO1469" s="17">
        <v>-0.2697758026944268</v>
      </c>
      <c r="AP1469" s="17">
        <v>2.6473096693918206</v>
      </c>
      <c r="AQ1469" s="17">
        <v>37.358351877789772</v>
      </c>
      <c r="AR1469" s="17">
        <v>0.88109630504371428</v>
      </c>
      <c r="AS1469" s="17">
        <v>1.506501914376684</v>
      </c>
      <c r="AT1469" s="17">
        <v>-1.0000000000000007</v>
      </c>
      <c r="AU1469" s="17">
        <v>-1.0000000000000007</v>
      </c>
      <c r="AV1469" s="17">
        <v>-0.11902119651279387</v>
      </c>
      <c r="AW1469" s="17">
        <v>64.40050578875875</v>
      </c>
      <c r="AX1469" s="17">
        <v>64.40050578875875</v>
      </c>
      <c r="AY1469" s="17">
        <v>1.3803248221231025E-2</v>
      </c>
      <c r="AZ1469" s="17">
        <v>-21.881957450375456</v>
      </c>
      <c r="BA1469" s="22">
        <v>1361.9572155105486</v>
      </c>
      <c r="CU1469" t="e">
        <v>#N/A</v>
      </c>
      <c r="CV1469" t="e">
        <v>#N/A</v>
      </c>
    </row>
    <row r="1470" spans="1:100" x14ac:dyDescent="0.25">
      <c r="A1470">
        <v>3792</v>
      </c>
      <c r="B1470" t="s">
        <v>1848</v>
      </c>
      <c r="C1470" s="22">
        <v>3</v>
      </c>
      <c r="D1470" s="17">
        <v>1.0955666004732989</v>
      </c>
      <c r="E1470" s="17">
        <v>-1.3429389876264582E-2</v>
      </c>
      <c r="F1470" s="17">
        <v>0.10707020124517837</v>
      </c>
      <c r="G1470" s="17">
        <v>0.10707020124517837</v>
      </c>
      <c r="H1470" s="17">
        <v>-0.19124939665703991</v>
      </c>
      <c r="I1470" s="17">
        <v>0</v>
      </c>
      <c r="J1470" s="17">
        <v>-11.474963799422399</v>
      </c>
      <c r="K1470" s="17">
        <v>-0.19124939665703991</v>
      </c>
      <c r="L1470" s="17">
        <v>-0.99999999999999956</v>
      </c>
      <c r="M1470" s="17">
        <v>-0.99999999999999956</v>
      </c>
      <c r="N1470" s="17">
        <v>-3.8249879331407994</v>
      </c>
      <c r="O1470" s="17">
        <v>-10.272326997703928</v>
      </c>
      <c r="P1470" s="17">
        <v>2.2014065535531531</v>
      </c>
      <c r="Q1470" s="17">
        <v>1.0505655279810717</v>
      </c>
      <c r="R1470" s="17">
        <v>0.53222915311286556</v>
      </c>
      <c r="S1470" s="17">
        <v>0.32249198431936882</v>
      </c>
      <c r="T1470" s="17">
        <v>0.27176632178838922</v>
      </c>
      <c r="U1470" s="17">
        <v>4.8566199506818793E-2</v>
      </c>
      <c r="V1470" s="17">
        <v>-2.2315026142678131E-2</v>
      </c>
      <c r="W1470" s="17">
        <v>32.470355045157561</v>
      </c>
      <c r="X1470" s="17">
        <v>0.79018362111894069</v>
      </c>
      <c r="Y1470" s="17">
        <v>-0.99999999999999956</v>
      </c>
      <c r="Z1470" s="17">
        <v>-0.99999999999999956</v>
      </c>
      <c r="AA1470" s="17">
        <v>41.205555721076671</v>
      </c>
      <c r="AB1470" s="17">
        <v>0.24607406930008313</v>
      </c>
      <c r="AC1470" s="17">
        <v>0.18684561088338369</v>
      </c>
      <c r="AD1470" s="17">
        <v>-0.26886024972734185</v>
      </c>
      <c r="AE1470" s="17">
        <v>8.202971522806255</v>
      </c>
      <c r="AF1470" s="17">
        <v>0.3</v>
      </c>
      <c r="AG1470" s="17">
        <v>-0.99999999999999956</v>
      </c>
      <c r="AH1470" s="17">
        <v>-0.99999999999999956</v>
      </c>
      <c r="AI1470" s="17">
        <v>1.1806671905394401E-2</v>
      </c>
      <c r="AJ1470" s="17">
        <v>-2.2315026142678131E-2</v>
      </c>
      <c r="AK1470" s="17">
        <v>4.7003765303700623E-2</v>
      </c>
      <c r="AL1470" s="17">
        <v>7.547257485933509E-2</v>
      </c>
      <c r="AM1470" s="17">
        <v>2.4135467963911604E-2</v>
      </c>
      <c r="AN1470" s="17">
        <v>0.12827149705911778</v>
      </c>
      <c r="AO1470" s="17">
        <v>0.83840552561629256</v>
      </c>
      <c r="AP1470" s="17">
        <v>3.5841503007746214</v>
      </c>
      <c r="AQ1470" s="17">
        <v>20.995391245735163</v>
      </c>
      <c r="AR1470" s="17">
        <v>0.62050947947189861</v>
      </c>
      <c r="AS1470" s="17">
        <v>0.59893422446190114</v>
      </c>
      <c r="AT1470" s="17">
        <v>-0.99999999999999956</v>
      </c>
      <c r="AU1470" s="17">
        <v>-0.99999999999999956</v>
      </c>
      <c r="AV1470" s="17">
        <v>0.63929935435804364</v>
      </c>
      <c r="AW1470" s="17">
        <v>34.517379024147367</v>
      </c>
      <c r="AX1470" s="17">
        <v>32.522009847987448</v>
      </c>
      <c r="AY1470" s="17">
        <v>0.19844888805616237</v>
      </c>
      <c r="AZ1470" s="17">
        <v>-45.593684815001858</v>
      </c>
      <c r="BA1470" s="22">
        <v>1366.3386053993679</v>
      </c>
      <c r="CU1470" t="e">
        <v>#N/A</v>
      </c>
      <c r="CV1470" t="e">
        <v>#N/A</v>
      </c>
    </row>
    <row r="1471" spans="1:100" x14ac:dyDescent="0.25">
      <c r="A1471">
        <v>3793</v>
      </c>
      <c r="B1471" t="s">
        <v>1849</v>
      </c>
      <c r="C1471" s="22">
        <v>3</v>
      </c>
      <c r="D1471" s="17">
        <v>4.5691419083803257</v>
      </c>
      <c r="E1471" s="17">
        <v>0.42527256689495002</v>
      </c>
      <c r="F1471" s="17">
        <v>-0.12721036637862237</v>
      </c>
      <c r="G1471" s="17">
        <v>5.025267553197715E-3</v>
      </c>
      <c r="H1471" s="17">
        <v>0.40199205895986495</v>
      </c>
      <c r="I1471" s="17">
        <v>5.3936683858142234E-3</v>
      </c>
      <c r="J1471" s="17">
        <v>24.443143640740765</v>
      </c>
      <c r="K1471" s="17">
        <v>0.40738572734567918</v>
      </c>
      <c r="L1471" s="17">
        <v>-0.99999999999999978</v>
      </c>
      <c r="M1471" s="17">
        <v>-0.99999999999999978</v>
      </c>
      <c r="N1471" s="17">
        <v>8.1477145469135905</v>
      </c>
      <c r="O1471" s="17">
        <v>29.0173108166743</v>
      </c>
      <c r="P1471" s="17">
        <v>0.35012967113044957</v>
      </c>
      <c r="Q1471" s="17">
        <v>1.7395296708026891</v>
      </c>
      <c r="R1471" s="17">
        <v>0.50701791428102894</v>
      </c>
      <c r="S1471" s="17">
        <v>0.33333333333333304</v>
      </c>
      <c r="T1471" s="17">
        <v>0.33333333333333304</v>
      </c>
      <c r="U1471" s="17">
        <v>0.36025662983326678</v>
      </c>
      <c r="V1471" s="17">
        <v>0.33396662869636923</v>
      </c>
      <c r="W1471" s="17">
        <v>38.140167914024921</v>
      </c>
      <c r="X1471" s="17">
        <v>3.7041072308322693</v>
      </c>
      <c r="Y1471" s="17">
        <v>-0.99999999999999978</v>
      </c>
      <c r="Z1471" s="17">
        <v>-0.99999999999999978</v>
      </c>
      <c r="AA1471" s="17">
        <v>76.869546819364132</v>
      </c>
      <c r="AB1471" s="17">
        <v>0.39263095380052032</v>
      </c>
      <c r="AC1471" s="17">
        <v>0.17074685372347906</v>
      </c>
      <c r="AD1471" s="17">
        <v>0.20106941229716319</v>
      </c>
      <c r="AE1471" s="17">
        <v>38.222360991058139</v>
      </c>
      <c r="AF1471" s="17">
        <v>0.75</v>
      </c>
      <c r="AG1471" s="17">
        <v>-0.99999999999999978</v>
      </c>
      <c r="AH1471" s="17">
        <v>-0.99999999999999978</v>
      </c>
      <c r="AI1471" s="17">
        <v>-1.846402129112483E-2</v>
      </c>
      <c r="AJ1471" s="17">
        <v>0.33396662869636923</v>
      </c>
      <c r="AK1471" s="17">
        <v>8.2773211317705986E-2</v>
      </c>
      <c r="AL1471" s="17">
        <v>-2.7165657290884708E-3</v>
      </c>
      <c r="AM1471" s="17">
        <v>-0.15157863709911598</v>
      </c>
      <c r="AN1471" s="17">
        <v>-1.9718005702979415E-2</v>
      </c>
      <c r="AO1471" s="17">
        <v>-3.3755998708893697</v>
      </c>
      <c r="AP1471" s="17">
        <v>-0.50653297121992802</v>
      </c>
      <c r="AQ1471" s="17">
        <v>62.583311554765714</v>
      </c>
      <c r="AR1471" s="17">
        <v>1.3608899251963018</v>
      </c>
      <c r="AS1471" s="17">
        <v>4.1114929581779505</v>
      </c>
      <c r="AT1471" s="17">
        <v>-0.99999999999999978</v>
      </c>
      <c r="AU1471" s="17">
        <v>-0.99999999999999978</v>
      </c>
      <c r="AV1471" s="17">
        <v>0.51204318183422648</v>
      </c>
      <c r="AW1471" s="17">
        <v>105.38032466481859</v>
      </c>
      <c r="AX1471" s="17">
        <v>138.40770710863293</v>
      </c>
      <c r="AY1471" s="17">
        <v>0.59041044926605546</v>
      </c>
      <c r="AZ1471" s="17">
        <v>58.904928275040398</v>
      </c>
      <c r="BA1471" s="22">
        <v>1622.1191723556369</v>
      </c>
      <c r="CU1471" t="e">
        <v>#N/A</v>
      </c>
      <c r="CV1471" t="e">
        <v>#N/A</v>
      </c>
    </row>
    <row r="1472" spans="1:100" x14ac:dyDescent="0.25">
      <c r="A1472">
        <v>3794</v>
      </c>
      <c r="B1472" t="s">
        <v>1850</v>
      </c>
      <c r="C1472" s="22">
        <v>3</v>
      </c>
      <c r="D1472" s="17">
        <v>3.3093131861214147</v>
      </c>
      <c r="E1472" s="17">
        <v>0.59381896533536083</v>
      </c>
      <c r="F1472" s="17">
        <v>-0.346821315109824</v>
      </c>
      <c r="G1472" s="17">
        <v>-0.13802736352531458</v>
      </c>
      <c r="H1472" s="17">
        <v>0.43419109342725426</v>
      </c>
      <c r="I1472" s="17">
        <v>0</v>
      </c>
      <c r="J1472" s="17">
        <v>26.051465605635236</v>
      </c>
      <c r="K1472" s="17">
        <v>0.43419109342725426</v>
      </c>
      <c r="L1472" s="17">
        <v>-0.99999999999999956</v>
      </c>
      <c r="M1472" s="17">
        <v>-0.99999999999999956</v>
      </c>
      <c r="N1472" s="17">
        <v>8.6838218685450794</v>
      </c>
      <c r="O1472" s="17">
        <v>29.222751428231341</v>
      </c>
      <c r="P1472" s="17">
        <v>-0.31209089166283471</v>
      </c>
      <c r="Q1472" s="17">
        <v>-2.7654367549317698E-2</v>
      </c>
      <c r="R1472" s="17">
        <v>-1.5929386299679289E-2</v>
      </c>
      <c r="S1472" s="17">
        <v>0.33333333333333331</v>
      </c>
      <c r="T1472" s="17">
        <v>0.36845572817199734</v>
      </c>
      <c r="U1472" s="17">
        <v>0.28167803786383477</v>
      </c>
      <c r="V1472" s="17">
        <v>0</v>
      </c>
      <c r="W1472" s="17">
        <v>21.971040237676441</v>
      </c>
      <c r="X1472" s="17">
        <v>1.4237306326145378</v>
      </c>
      <c r="Y1472" s="17">
        <v>-0.99999999999999956</v>
      </c>
      <c r="Z1472" s="17">
        <v>-0.99999999999999956</v>
      </c>
      <c r="AA1472" s="17">
        <v>27.075828132281028</v>
      </c>
      <c r="AB1472" s="17">
        <v>6.9535172758809077E-2</v>
      </c>
      <c r="AC1472" s="17">
        <v>-2.0738474857756619E-2</v>
      </c>
      <c r="AD1472" s="17">
        <v>5.3617647717032632E-2</v>
      </c>
      <c r="AE1472" s="17">
        <v>5.1207172809042598</v>
      </c>
      <c r="AF1472" s="17">
        <v>0.27272727272727271</v>
      </c>
      <c r="AG1472" s="17">
        <v>-0.99999999999999956</v>
      </c>
      <c r="AH1472" s="17">
        <v>-0.99999999999999956</v>
      </c>
      <c r="AI1472" s="17">
        <v>-7.1220099838718159E-2</v>
      </c>
      <c r="AJ1472" s="17">
        <v>0</v>
      </c>
      <c r="AK1472" s="17">
        <v>0.82739179263754781</v>
      </c>
      <c r="AL1472" s="17">
        <v>-8.0493540817377474E-2</v>
      </c>
      <c r="AM1472" s="17">
        <v>-0.15778355250344386</v>
      </c>
      <c r="AN1472" s="17">
        <v>0.2132351359038194</v>
      </c>
      <c r="AO1472" s="17">
        <v>0.19237015060164248</v>
      </c>
      <c r="AP1472" s="17">
        <v>4.9284106935085958</v>
      </c>
      <c r="AQ1472" s="17">
        <v>48.022505843311677</v>
      </c>
      <c r="AR1472" s="17">
        <v>0.98346709936916543</v>
      </c>
      <c r="AS1472" s="17">
        <v>1.8579217260417928</v>
      </c>
      <c r="AT1472" s="17">
        <v>-0.99999999999999956</v>
      </c>
      <c r="AU1472" s="17">
        <v>-0.99999999999999956</v>
      </c>
      <c r="AV1472" s="17">
        <v>-0.15395674982499452</v>
      </c>
      <c r="AW1472" s="17">
        <v>61.22699025402094</v>
      </c>
      <c r="AX1472" s="17">
        <v>59.80258825724659</v>
      </c>
      <c r="AY1472" s="17">
        <v>0.17231196465799281</v>
      </c>
      <c r="AZ1472" s="17">
        <v>22.538430301132429</v>
      </c>
      <c r="BA1472" s="22">
        <v>1436.6521368971469</v>
      </c>
      <c r="CU1472" t="e">
        <v>#N/A</v>
      </c>
      <c r="CV1472" t="e">
        <v>#N/A</v>
      </c>
    </row>
    <row r="1473" spans="1:100" x14ac:dyDescent="0.25">
      <c r="A1473">
        <v>3796</v>
      </c>
      <c r="B1473" t="s">
        <v>1851</v>
      </c>
      <c r="C1473" s="22">
        <v>3</v>
      </c>
      <c r="D1473" s="17">
        <v>4.7306659357500518</v>
      </c>
      <c r="E1473" s="17">
        <v>0</v>
      </c>
      <c r="F1473" s="17">
        <v>-0.4161493769871486</v>
      </c>
      <c r="G1473" s="17">
        <v>-0.4161493769871486</v>
      </c>
      <c r="H1473" s="17">
        <v>6.0698454245472946E-2</v>
      </c>
      <c r="I1473" s="17">
        <v>0</v>
      </c>
      <c r="J1473" s="17">
        <v>3.6419072547283764</v>
      </c>
      <c r="K1473" s="17">
        <v>6.0698454245472946E-2</v>
      </c>
      <c r="L1473" s="17">
        <v>-0.99999999999999845</v>
      </c>
      <c r="M1473" s="17">
        <v>-0.99999999999999845</v>
      </c>
      <c r="N1473" s="17">
        <v>1.2139690849094593</v>
      </c>
      <c r="O1473" s="17">
        <v>7.9564238134912824</v>
      </c>
      <c r="P1473" s="17">
        <v>-6.0920691508102642E-2</v>
      </c>
      <c r="Q1473" s="17">
        <v>1.1697082398761012</v>
      </c>
      <c r="R1473" s="17">
        <v>0.37624143738818289</v>
      </c>
      <c r="S1473" s="17">
        <v>0.33333333333333287</v>
      </c>
      <c r="T1473" s="17">
        <v>0.28249035426676533</v>
      </c>
      <c r="U1473" s="17">
        <v>2.5028050526177462E-2</v>
      </c>
      <c r="V1473" s="17">
        <v>7.0455492198982228E-3</v>
      </c>
      <c r="W1473" s="17">
        <v>23.48795332402802</v>
      </c>
      <c r="X1473" s="17">
        <v>0.64666775171215674</v>
      </c>
      <c r="Y1473" s="17">
        <v>-0.99999999999999845</v>
      </c>
      <c r="Z1473" s="17">
        <v>-0.99999999999999845</v>
      </c>
      <c r="AA1473" s="17">
        <v>50.606887378268169</v>
      </c>
      <c r="AB1473" s="17">
        <v>0.12367609458603336</v>
      </c>
      <c r="AC1473" s="17">
        <v>0.32056598970918537</v>
      </c>
      <c r="AD1473" s="17">
        <v>9.0611768041820126E-2</v>
      </c>
      <c r="AE1473" s="17">
        <v>26.742692616851954</v>
      </c>
      <c r="AF1473" s="17">
        <v>0.5714285714285714</v>
      </c>
      <c r="AG1473" s="17">
        <v>-0.99999999999999845</v>
      </c>
      <c r="AH1473" s="17">
        <v>-0.99999999999999845</v>
      </c>
      <c r="AI1473" s="17">
        <v>-1.2132617356148368E-2</v>
      </c>
      <c r="AJ1473" s="17">
        <v>7.0455492198982228E-3</v>
      </c>
      <c r="AK1473" s="17">
        <v>0.13815687521711167</v>
      </c>
      <c r="AL1473" s="17">
        <v>6.553032511824966E-2</v>
      </c>
      <c r="AM1473" s="17">
        <v>0.34136061385013916</v>
      </c>
      <c r="AN1473" s="17">
        <v>-4.8373877537357954E-3</v>
      </c>
      <c r="AO1473" s="17">
        <v>9.2247997223390392</v>
      </c>
      <c r="AP1473" s="17">
        <v>0.20671693174785222</v>
      </c>
      <c r="AQ1473" s="17">
        <v>27.129860578756411</v>
      </c>
      <c r="AR1473" s="17">
        <v>0.64789728734617358</v>
      </c>
      <c r="AS1473" s="17">
        <v>0.70736620595762956</v>
      </c>
      <c r="AT1473" s="17">
        <v>-0.99999999999999845</v>
      </c>
      <c r="AU1473" s="17">
        <v>-0.99999999999999845</v>
      </c>
      <c r="AV1473" s="17">
        <v>-3.9907939598965769E-2</v>
      </c>
      <c r="AW1473" s="17">
        <v>58.770028123507302</v>
      </c>
      <c r="AX1473" s="17">
        <v>59.231930698374143</v>
      </c>
      <c r="AY1473" s="17">
        <v>0.1505820521401601</v>
      </c>
      <c r="AZ1473" s="17">
        <v>-8.3119333549123624</v>
      </c>
      <c r="BA1473" s="22">
        <v>1399.3909903315366</v>
      </c>
      <c r="CU1473" t="e">
        <v>#N/A</v>
      </c>
      <c r="CV1473" t="e">
        <v>#N/A</v>
      </c>
    </row>
    <row r="1474" spans="1:100" x14ac:dyDescent="0.25">
      <c r="A1474">
        <v>3799</v>
      </c>
      <c r="B1474" t="s">
        <v>1852</v>
      </c>
      <c r="C1474" s="22">
        <v>3</v>
      </c>
      <c r="D1474" s="17">
        <v>4.0331761382820757</v>
      </c>
      <c r="E1474" s="17">
        <v>-2.5076342868852124E-2</v>
      </c>
      <c r="F1474" s="17">
        <v>0.58577628937262771</v>
      </c>
      <c r="G1474" s="17">
        <v>0.58577628937262771</v>
      </c>
      <c r="H1474" s="17">
        <v>5.9080766658930875E-2</v>
      </c>
      <c r="I1474" s="17">
        <v>0</v>
      </c>
      <c r="J1474" s="17">
        <v>3.5448459995358554</v>
      </c>
      <c r="K1474" s="17">
        <v>5.9080766658930875E-2</v>
      </c>
      <c r="L1474" s="17">
        <v>-0.99999999999999989</v>
      </c>
      <c r="M1474" s="17">
        <v>-0.99999999999999989</v>
      </c>
      <c r="N1474" s="17">
        <v>1.1816153331786183</v>
      </c>
      <c r="O1474" s="17">
        <v>8.1637984271905673</v>
      </c>
      <c r="P1474" s="17">
        <v>-0.98874931072645256</v>
      </c>
      <c r="Q1474" s="17">
        <v>0.54804446528210138</v>
      </c>
      <c r="R1474" s="17">
        <v>9.5921174971500517E-2</v>
      </c>
      <c r="S1474" s="17">
        <v>0.33333333333333348</v>
      </c>
      <c r="T1474" s="17">
        <v>0.3839064487762146</v>
      </c>
      <c r="U1474" s="17">
        <v>0.1548702592765632</v>
      </c>
      <c r="V1474" s="17">
        <v>-1.5040231852444609E-2</v>
      </c>
      <c r="W1474" s="17">
        <v>31.919561714989424</v>
      </c>
      <c r="X1474" s="17">
        <v>1.2363591287212019</v>
      </c>
      <c r="Y1474" s="17">
        <v>-0.99999999999999989</v>
      </c>
      <c r="Z1474" s="17">
        <v>-0.99999999999999989</v>
      </c>
      <c r="AA1474" s="17">
        <v>75.758002898050819</v>
      </c>
      <c r="AB1474" s="17">
        <v>0.43045925319789313</v>
      </c>
      <c r="AC1474" s="17">
        <v>0.23158045003768091</v>
      </c>
      <c r="AD1474" s="17">
        <v>0.21281069692622412</v>
      </c>
      <c r="AE1474" s="17">
        <v>43.742520008089926</v>
      </c>
      <c r="AF1474" s="17">
        <v>0.75</v>
      </c>
      <c r="AG1474" s="17">
        <v>-0.99999999999999989</v>
      </c>
      <c r="AH1474" s="17">
        <v>-0.99999999999999989</v>
      </c>
      <c r="AI1474" s="17">
        <v>-7.0196350183236722E-3</v>
      </c>
      <c r="AJ1474" s="17">
        <v>-1.5040231852444609E-2</v>
      </c>
      <c r="AK1474" s="17">
        <v>0.24176654072745321</v>
      </c>
      <c r="AL1474" s="17">
        <v>-0.15471750147428215</v>
      </c>
      <c r="AM1474" s="17">
        <v>2.2262339822852695E-2</v>
      </c>
      <c r="AN1474" s="17">
        <v>-0.11443935692255174</v>
      </c>
      <c r="AO1474" s="17">
        <v>1.7653911992085836</v>
      </c>
      <c r="AP1474" s="17">
        <v>-3.6345714304352041</v>
      </c>
      <c r="AQ1474" s="17">
        <v>35.464407714525258</v>
      </c>
      <c r="AR1474" s="17">
        <v>0.85706980953366663</v>
      </c>
      <c r="AS1474" s="17">
        <v>1.2954398953801327</v>
      </c>
      <c r="AT1474" s="17">
        <v>-0.99999999999999989</v>
      </c>
      <c r="AU1474" s="17">
        <v>-0.99999999999999989</v>
      </c>
      <c r="AV1474" s="17">
        <v>0.68169746434412781</v>
      </c>
      <c r="AW1474" s="17">
        <v>80.287229894806202</v>
      </c>
      <c r="AX1474" s="17">
        <v>78.642814009195277</v>
      </c>
      <c r="AY1474" s="17">
        <v>7.1534880518298816E-2</v>
      </c>
      <c r="AZ1474" s="17">
        <v>-32.600608859968858</v>
      </c>
      <c r="BA1474" s="22">
        <v>1426.9497435947378</v>
      </c>
      <c r="CU1474" t="e">
        <v>#N/A</v>
      </c>
      <c r="CV1474" t="e">
        <v>#N/A</v>
      </c>
    </row>
    <row r="1475" spans="1:100" x14ac:dyDescent="0.25">
      <c r="A1475">
        <v>3800</v>
      </c>
      <c r="B1475" t="s">
        <v>1853</v>
      </c>
      <c r="C1475" s="22">
        <v>3</v>
      </c>
      <c r="D1475" s="17">
        <v>3.5935035280901078</v>
      </c>
      <c r="E1475" s="17">
        <v>0</v>
      </c>
      <c r="F1475" s="17">
        <v>-1.0669873212950269</v>
      </c>
      <c r="G1475" s="17">
        <v>-1.0669873212950269</v>
      </c>
      <c r="H1475" s="17">
        <v>0.19699926987946931</v>
      </c>
      <c r="I1475" s="17">
        <v>0</v>
      </c>
      <c r="J1475" s="17">
        <v>11.819956192768156</v>
      </c>
      <c r="K1475" s="17">
        <v>0.19699926987946931</v>
      </c>
      <c r="L1475" s="17">
        <v>-0.99999999999999867</v>
      </c>
      <c r="M1475" s="17">
        <v>-0.99999999999999867</v>
      </c>
      <c r="N1475" s="17">
        <v>3.939985397589385</v>
      </c>
      <c r="O1475" s="17">
        <v>14.346472399563233</v>
      </c>
      <c r="P1475" s="17">
        <v>-0.78175398970958321</v>
      </c>
      <c r="Q1475" s="17">
        <v>10.086076192648861</v>
      </c>
      <c r="R1475" s="17">
        <v>3.3458427840369684</v>
      </c>
      <c r="S1475" s="17">
        <v>0.3403238347468559</v>
      </c>
      <c r="T1475" s="17">
        <v>0.19318124688915536</v>
      </c>
      <c r="U1475" s="17">
        <v>0.2013333980239356</v>
      </c>
      <c r="V1475" s="17">
        <v>2.7196072189637436E-3</v>
      </c>
      <c r="W1475" s="17">
        <v>21.622352679977674</v>
      </c>
      <c r="X1475" s="17">
        <v>1.0180049607218897</v>
      </c>
      <c r="Y1475" s="17">
        <v>-0.99999999999999867</v>
      </c>
      <c r="Z1475" s="17">
        <v>-0.99999999999999867</v>
      </c>
      <c r="AA1475" s="17">
        <v>50.493215371185137</v>
      </c>
      <c r="AB1475" s="17">
        <v>0.19372993612648584</v>
      </c>
      <c r="AC1475" s="17">
        <v>9.5868221013597835E-2</v>
      </c>
      <c r="AD1475" s="17">
        <v>0.22090224100332648</v>
      </c>
      <c r="AE1475" s="17">
        <v>25.52501990717052</v>
      </c>
      <c r="AF1475" s="17">
        <v>0.63636363636363635</v>
      </c>
      <c r="AG1475" s="17">
        <v>-0.99999999999999867</v>
      </c>
      <c r="AH1475" s="17">
        <v>-0.99999999999999867</v>
      </c>
      <c r="AI1475" s="17">
        <v>7.2541430548620611E-2</v>
      </c>
      <c r="AJ1475" s="17">
        <v>2.7196072189637436E-3</v>
      </c>
      <c r="AK1475" s="17">
        <v>4.6077270817397376E-2</v>
      </c>
      <c r="AL1475" s="17">
        <v>-7.2367618007873363E-2</v>
      </c>
      <c r="AM1475" s="17">
        <v>2.6385084980379434E-2</v>
      </c>
      <c r="AN1475" s="17">
        <v>-0.12821615367890452</v>
      </c>
      <c r="AO1475" s="17">
        <v>0.8900134785964724</v>
      </c>
      <c r="AP1475" s="17">
        <v>-3.5672419320119801</v>
      </c>
      <c r="AQ1475" s="17">
        <v>33.442308872745819</v>
      </c>
      <c r="AR1475" s="17">
        <v>0.73755808687891045</v>
      </c>
      <c r="AS1475" s="17">
        <v>1.2150042306013598</v>
      </c>
      <c r="AT1475" s="17">
        <v>-0.99999999999999867</v>
      </c>
      <c r="AU1475" s="17">
        <v>-0.99999999999999867</v>
      </c>
      <c r="AV1475" s="17">
        <v>2.2788554627419413</v>
      </c>
      <c r="AW1475" s="17">
        <v>61.272445838736402</v>
      </c>
      <c r="AX1475" s="17">
        <v>62.995235171605188</v>
      </c>
      <c r="AY1475" s="17">
        <v>0.21099895768961002</v>
      </c>
      <c r="AZ1475" s="17">
        <v>4.9686860367017882</v>
      </c>
      <c r="BA1475" s="22">
        <v>1416.0566346320954</v>
      </c>
      <c r="CU1475" t="e">
        <v>#N/A</v>
      </c>
      <c r="CV1475" t="e">
        <v>#N/A</v>
      </c>
    </row>
    <row r="1476" spans="1:100" x14ac:dyDescent="0.25">
      <c r="A1476">
        <v>3802</v>
      </c>
      <c r="B1476" t="s">
        <v>1854</v>
      </c>
      <c r="C1476" s="22">
        <v>3</v>
      </c>
      <c r="D1476" s="17">
        <v>4.5988419097623652</v>
      </c>
      <c r="E1476" s="17">
        <v>0</v>
      </c>
      <c r="F1476" s="17">
        <v>0.24556503721110645</v>
      </c>
      <c r="G1476" s="17">
        <v>0.24556503721110645</v>
      </c>
      <c r="H1476" s="17">
        <v>0.12345733069871935</v>
      </c>
      <c r="I1476" s="17">
        <v>0</v>
      </c>
      <c r="J1476" s="17">
        <v>7.4074398419231615</v>
      </c>
      <c r="K1476" s="17">
        <v>0.12345733069871935</v>
      </c>
      <c r="L1476" s="17">
        <v>-1.0000000000000002</v>
      </c>
      <c r="M1476" s="17">
        <v>-1.0000000000000002</v>
      </c>
      <c r="N1476" s="17">
        <v>2.4691466139743876</v>
      </c>
      <c r="O1476" s="17">
        <v>12.251846788896643</v>
      </c>
      <c r="P1476" s="17">
        <v>0.14580681168269946</v>
      </c>
      <c r="Q1476" s="17">
        <v>-1.948441689470408</v>
      </c>
      <c r="R1476" s="17">
        <v>-0.60693435889222935</v>
      </c>
      <c r="S1476" s="17">
        <v>0.33333333333333348</v>
      </c>
      <c r="T1476" s="17">
        <v>0.30934873068641372</v>
      </c>
      <c r="U1476" s="17">
        <v>0.23588150870543814</v>
      </c>
      <c r="V1476" s="17">
        <v>0.15691781823596246</v>
      </c>
      <c r="W1476" s="17">
        <v>36.480962410497149</v>
      </c>
      <c r="X1476" s="17">
        <v>2.4630474668400328</v>
      </c>
      <c r="Y1476" s="17">
        <v>-1.0000000000000002</v>
      </c>
      <c r="Z1476" s="17">
        <v>-1.0000000000000002</v>
      </c>
      <c r="AA1476" s="17">
        <v>75.4176881237251</v>
      </c>
      <c r="AB1476" s="17">
        <v>0.1350767641474411</v>
      </c>
      <c r="AC1476" s="17">
        <v>0.35538646938651269</v>
      </c>
      <c r="AD1476" s="17">
        <v>0.3004099679084492</v>
      </c>
      <c r="AE1476" s="17">
        <v>39.543660072120183</v>
      </c>
      <c r="AF1476" s="17">
        <v>0.84615384615384615</v>
      </c>
      <c r="AG1476" s="17">
        <v>-1.0000000000000002</v>
      </c>
      <c r="AH1476" s="17">
        <v>-1.0000000000000002</v>
      </c>
      <c r="AI1476" s="17">
        <v>0</v>
      </c>
      <c r="AJ1476" s="17">
        <v>0.15691781823596246</v>
      </c>
      <c r="AK1476" s="17">
        <v>0.18817062758563133</v>
      </c>
      <c r="AL1476" s="17">
        <v>-6.3954587913147343E-2</v>
      </c>
      <c r="AM1476" s="17">
        <v>9.7602732447201086E-3</v>
      </c>
      <c r="AN1476" s="17">
        <v>-0.27973112646643761</v>
      </c>
      <c r="AO1476" s="17">
        <v>1.1848599690461592</v>
      </c>
      <c r="AP1476" s="17">
        <v>-7.3130511012266739</v>
      </c>
      <c r="AQ1476" s="17">
        <v>43.888402252420292</v>
      </c>
      <c r="AR1476" s="17">
        <v>1.0354813909611482</v>
      </c>
      <c r="AS1476" s="17">
        <v>2.5865047975387521</v>
      </c>
      <c r="AT1476" s="17">
        <v>-1.0000000000000002</v>
      </c>
      <c r="AU1476" s="17">
        <v>-1.0000000000000002</v>
      </c>
      <c r="AV1476" s="17">
        <v>-0.36136932168112273</v>
      </c>
      <c r="AW1476" s="17">
        <v>80.35648381139498</v>
      </c>
      <c r="AX1476" s="17">
        <v>96.048265634991253</v>
      </c>
      <c r="AY1476" s="17">
        <v>0.27806728170954209</v>
      </c>
      <c r="AZ1476" s="17">
        <v>10.454013284221029</v>
      </c>
      <c r="BA1476" s="22">
        <v>1525.2506550713711</v>
      </c>
      <c r="CU1476" t="e">
        <v>#N/A</v>
      </c>
      <c r="CV1476" t="e">
        <v>#N/A</v>
      </c>
    </row>
    <row r="1477" spans="1:100" x14ac:dyDescent="0.25">
      <c r="A1477">
        <v>3807</v>
      </c>
      <c r="B1477" t="s">
        <v>1855</v>
      </c>
      <c r="C1477" s="22">
        <v>3</v>
      </c>
      <c r="D1477" s="17">
        <v>5.4850351711864862</v>
      </c>
      <c r="E1477" s="17">
        <v>-0.15252833988969663</v>
      </c>
      <c r="F1477" s="17">
        <v>-7.6326960654324982E-2</v>
      </c>
      <c r="G1477" s="17">
        <v>-0.13077939218765272</v>
      </c>
      <c r="H1477" s="17">
        <v>4.0838461145943458E-2</v>
      </c>
      <c r="I1477" s="17">
        <v>0</v>
      </c>
      <c r="J1477" s="17">
        <v>2.4503076687566048</v>
      </c>
      <c r="K1477" s="17">
        <v>4.0838461145943458E-2</v>
      </c>
      <c r="L1477" s="17">
        <v>-1.0000000000000011</v>
      </c>
      <c r="M1477" s="17">
        <v>-1.0000000000000011</v>
      </c>
      <c r="N1477" s="17">
        <v>0.81676922291887055</v>
      </c>
      <c r="O1477" s="17">
        <v>7.8045634477554424</v>
      </c>
      <c r="P1477" s="17">
        <v>-1.2228527454737907</v>
      </c>
      <c r="Q1477" s="17">
        <v>-0.286494714055408</v>
      </c>
      <c r="R1477" s="17">
        <v>-0.14251751146101693</v>
      </c>
      <c r="S1477" s="17">
        <v>0.3333333333333337</v>
      </c>
      <c r="T1477" s="17">
        <v>0.29986309874614692</v>
      </c>
      <c r="U1477" s="17">
        <v>-3.2250792463312826E-2</v>
      </c>
      <c r="V1477" s="17">
        <v>9.2366189803129578E-3</v>
      </c>
      <c r="W1477" s="17">
        <v>22.773751898021484</v>
      </c>
      <c r="X1477" s="17">
        <v>0.47650350044031536</v>
      </c>
      <c r="Y1477" s="17">
        <v>-1.0000000000000011</v>
      </c>
      <c r="Z1477" s="17">
        <v>-1.0000000000000011</v>
      </c>
      <c r="AA1477" s="17">
        <v>1.764561225035572</v>
      </c>
      <c r="AB1477" s="17">
        <v>-0.17609900387266661</v>
      </c>
      <c r="AC1477" s="17">
        <v>-7.5738541993782105E-2</v>
      </c>
      <c r="AD1477" s="17">
        <v>-0.16549591736404928</v>
      </c>
      <c r="AE1477" s="17">
        <v>-20.866673161524893</v>
      </c>
      <c r="AF1477" s="17">
        <v>0.18181818181818182</v>
      </c>
      <c r="AG1477" s="17">
        <v>-1.0000000000000011</v>
      </c>
      <c r="AH1477" s="17">
        <v>-1.0000000000000011</v>
      </c>
      <c r="AI1477" s="17">
        <v>1.1242495134752516E-2</v>
      </c>
      <c r="AJ1477" s="17">
        <v>9.2366189803129578E-3</v>
      </c>
      <c r="AK1477" s="17">
        <v>8.531166033978034E-2</v>
      </c>
      <c r="AL1477" s="17">
        <v>-1.991061163437546E-2</v>
      </c>
      <c r="AM1477" s="17">
        <v>0.4382179861805966</v>
      </c>
      <c r="AN1477" s="17">
        <v>-4.3699285532661634E-2</v>
      </c>
      <c r="AO1477" s="17">
        <v>11.382007956213821</v>
      </c>
      <c r="AP1477" s="17">
        <v>-1.192035196488419</v>
      </c>
      <c r="AQ1477" s="17">
        <v>25.224059566778084</v>
      </c>
      <c r="AR1477" s="17">
        <v>0.61018225859648079</v>
      </c>
      <c r="AS1477" s="17">
        <v>0.51734196158625878</v>
      </c>
      <c r="AT1477" s="17">
        <v>-1.0000000000000011</v>
      </c>
      <c r="AU1477" s="17">
        <v>-1.0000000000000011</v>
      </c>
      <c r="AV1477" s="17">
        <v>-0.27329690364866888</v>
      </c>
      <c r="AW1477" s="17">
        <v>8.3770894763025989</v>
      </c>
      <c r="AX1477" s="17">
        <v>9.5256012770289367</v>
      </c>
      <c r="AY1477" s="17">
        <v>-0.27299834096148867</v>
      </c>
      <c r="AZ1477" s="17">
        <v>-67.943426303945401</v>
      </c>
      <c r="BA1477" s="22">
        <v>1284.9221202240194</v>
      </c>
      <c r="CU1477" t="e">
        <v>#N/A</v>
      </c>
      <c r="CV1477" t="e">
        <v>#N/A</v>
      </c>
    </row>
    <row r="1478" spans="1:100" x14ac:dyDescent="0.25">
      <c r="A1478">
        <v>3812</v>
      </c>
      <c r="B1478" t="s">
        <v>1856</v>
      </c>
      <c r="C1478" s="22">
        <v>3</v>
      </c>
      <c r="D1478" s="17">
        <v>5.2405434818939529</v>
      </c>
      <c r="E1478" s="17">
        <v>0</v>
      </c>
      <c r="F1478" s="17">
        <v>-7.3854915573899702E-3</v>
      </c>
      <c r="G1478" s="17">
        <v>-7.3854915573899702E-3</v>
      </c>
      <c r="H1478" s="17">
        <v>0.34974030869544376</v>
      </c>
      <c r="I1478" s="17">
        <v>0</v>
      </c>
      <c r="J1478" s="17">
        <v>20.984418521726628</v>
      </c>
      <c r="K1478" s="17">
        <v>0.34974030869544376</v>
      </c>
      <c r="L1478" s="17">
        <v>-0.99999999999999956</v>
      </c>
      <c r="M1478" s="17">
        <v>-0.99999999999999956</v>
      </c>
      <c r="N1478" s="17">
        <v>6.9948061739088745</v>
      </c>
      <c r="O1478" s="17">
        <v>26.217576512063189</v>
      </c>
      <c r="P1478" s="17">
        <v>0.14146314877407279</v>
      </c>
      <c r="Q1478" s="17">
        <v>4.4671012249210551E-2</v>
      </c>
      <c r="R1478" s="17">
        <v>6.1066419784843506E-2</v>
      </c>
      <c r="S1478" s="17">
        <v>0.33333333333333331</v>
      </c>
      <c r="T1478" s="17">
        <v>0.18372879863114022</v>
      </c>
      <c r="U1478" s="17">
        <v>-9.9736455246005065E-2</v>
      </c>
      <c r="V1478" s="17">
        <v>8.5389071946606263E-2</v>
      </c>
      <c r="W1478" s="17">
        <v>6.1189775987852384</v>
      </c>
      <c r="X1478" s="17">
        <v>0.13110589926245431</v>
      </c>
      <c r="Y1478" s="17">
        <v>-0.99999999999999956</v>
      </c>
      <c r="Z1478" s="17">
        <v>-0.99999999999999956</v>
      </c>
      <c r="AA1478" s="17">
        <v>10.988072682748964</v>
      </c>
      <c r="AB1478" s="17">
        <v>3.7259652491713514E-2</v>
      </c>
      <c r="AC1478" s="17">
        <v>0.16952601570659598</v>
      </c>
      <c r="AD1478" s="17">
        <v>-0.11062509491473192</v>
      </c>
      <c r="AE1478" s="17">
        <v>4.8080286641788792</v>
      </c>
      <c r="AF1478" s="17">
        <v>0.42857142857142855</v>
      </c>
      <c r="AG1478" s="17">
        <v>-0.99999999999999956</v>
      </c>
      <c r="AH1478" s="17">
        <v>-0.99999999999999956</v>
      </c>
      <c r="AI1478" s="17">
        <v>0</v>
      </c>
      <c r="AJ1478" s="17">
        <v>8.5389071946606263E-2</v>
      </c>
      <c r="AK1478" s="17">
        <v>0.2884648196162381</v>
      </c>
      <c r="AL1478" s="17">
        <v>3.6297021846503907E-2</v>
      </c>
      <c r="AM1478" s="17">
        <v>-5.9982531433723493E-2</v>
      </c>
      <c r="AN1478" s="17">
        <v>8.0011552739652728E-2</v>
      </c>
      <c r="AO1478" s="17">
        <v>-5.7239187761896737E-2</v>
      </c>
      <c r="AP1478" s="17">
        <v>2.1817739277238388</v>
      </c>
      <c r="AQ1478" s="17">
        <v>27.103396120511867</v>
      </c>
      <c r="AR1478" s="17">
        <v>0.5027147486650746</v>
      </c>
      <c r="AS1478" s="17">
        <v>0.48084620795789768</v>
      </c>
      <c r="AT1478" s="17">
        <v>-0.99999999999999956</v>
      </c>
      <c r="AU1478" s="17">
        <v>-0.99999999999999956</v>
      </c>
      <c r="AV1478" s="17">
        <v>5.3680928227453489E-2</v>
      </c>
      <c r="AW1478" s="17">
        <v>39.387423122536006</v>
      </c>
      <c r="AX1478" s="17">
        <v>47.92633031719663</v>
      </c>
      <c r="AY1478" s="17">
        <v>0.12070477286958659</v>
      </c>
      <c r="AZ1478" s="17">
        <v>-16.337388701127892</v>
      </c>
      <c r="BA1478" s="22">
        <v>1367.4251365961957</v>
      </c>
      <c r="CU1478" t="e">
        <v>#N/A</v>
      </c>
      <c r="CV1478" t="e">
        <v>#N/A</v>
      </c>
    </row>
    <row r="1479" spans="1:100" x14ac:dyDescent="0.25">
      <c r="A1479">
        <v>3814</v>
      </c>
      <c r="B1479" t="s">
        <v>1857</v>
      </c>
      <c r="C1479" s="22">
        <v>3</v>
      </c>
      <c r="D1479" s="17">
        <v>4.566175729944562</v>
      </c>
      <c r="E1479" s="17">
        <v>-8.237350095139569E-3</v>
      </c>
      <c r="F1479" s="17">
        <v>-0.38463664597472225</v>
      </c>
      <c r="G1479" s="17">
        <v>-0.38822776978201579</v>
      </c>
      <c r="H1479" s="17">
        <v>0.42341613835028546</v>
      </c>
      <c r="I1479" s="17">
        <v>0</v>
      </c>
      <c r="J1479" s="17">
        <v>25.404968301017117</v>
      </c>
      <c r="K1479" s="17">
        <v>0.42341613835028546</v>
      </c>
      <c r="L1479" s="17">
        <v>-1.0000000000000009</v>
      </c>
      <c r="M1479" s="17">
        <v>-1.0000000000000009</v>
      </c>
      <c r="N1479" s="17">
        <v>8.4683227670057111</v>
      </c>
      <c r="O1479" s="17">
        <v>29.58291626117968</v>
      </c>
      <c r="P1479" s="17">
        <v>-2.41325486604878E-2</v>
      </c>
      <c r="Q1479" s="17">
        <v>-2.7827179916958671</v>
      </c>
      <c r="R1479" s="17">
        <v>-0.87283878452279628</v>
      </c>
      <c r="S1479" s="17">
        <v>0.3333333333333337</v>
      </c>
      <c r="T1479" s="17">
        <v>0.35932822534734715</v>
      </c>
      <c r="U1479" s="17">
        <v>0.32876566334208912</v>
      </c>
      <c r="V1479" s="17">
        <v>7.0564787580615559E-2</v>
      </c>
      <c r="W1479" s="17">
        <v>26.743034850124005</v>
      </c>
      <c r="X1479" s="17">
        <v>2.0336916911964589</v>
      </c>
      <c r="Y1479" s="17">
        <v>-1.0000000000000009</v>
      </c>
      <c r="Z1479" s="17">
        <v>-1.0000000000000009</v>
      </c>
      <c r="AA1479" s="17">
        <v>64.832370077961215</v>
      </c>
      <c r="AB1479" s="17">
        <v>0.22691937818320229</v>
      </c>
      <c r="AC1479" s="17">
        <v>0.40648045542302219</v>
      </c>
      <c r="AD1479" s="17">
        <v>0.14584364664097552</v>
      </c>
      <c r="AE1479" s="17">
        <v>38.962174012359988</v>
      </c>
      <c r="AF1479" s="17">
        <v>0.8666666666666667</v>
      </c>
      <c r="AG1479" s="17">
        <v>-1.0000000000000009</v>
      </c>
      <c r="AH1479" s="17">
        <v>-1.0000000000000009</v>
      </c>
      <c r="AI1479" s="17">
        <v>-1.973503274306013E-2</v>
      </c>
      <c r="AJ1479" s="17">
        <v>7.0564787580615559E-2</v>
      </c>
      <c r="AK1479" s="17">
        <v>0.28624232496904728</v>
      </c>
      <c r="AL1479" s="17">
        <v>7.1835110475037711E-2</v>
      </c>
      <c r="AM1479" s="17">
        <v>-9.1131454112786128E-2</v>
      </c>
      <c r="AN1479" s="17">
        <v>0.4117931542086849</v>
      </c>
      <c r="AO1479" s="17">
        <v>-0.84707472797441896</v>
      </c>
      <c r="AP1479" s="17">
        <v>10.654004407592314</v>
      </c>
      <c r="AQ1479" s="17">
        <v>52.14800315114114</v>
      </c>
      <c r="AR1479" s="17">
        <v>1.0919920096033859</v>
      </c>
      <c r="AS1479" s="17">
        <v>2.4571078295467448</v>
      </c>
      <c r="AT1479" s="17">
        <v>-1.0000000000000009</v>
      </c>
      <c r="AU1479" s="17">
        <v>-1.0000000000000009</v>
      </c>
      <c r="AV1479" s="17">
        <v>-1.2610665543048123</v>
      </c>
      <c r="AW1479" s="17">
        <v>105.06929074673323</v>
      </c>
      <c r="AX1479" s="17">
        <v>111.73106884993359</v>
      </c>
      <c r="AY1479" s="17">
        <v>0.4993673091063941</v>
      </c>
      <c r="AZ1479" s="17">
        <v>63.693064541935733</v>
      </c>
      <c r="BA1479" s="22">
        <v>1555.0715455361519</v>
      </c>
      <c r="CU1479" t="e">
        <v>#N/A</v>
      </c>
      <c r="CV1479" t="e">
        <v>#N/A</v>
      </c>
    </row>
    <row r="1480" spans="1:100" x14ac:dyDescent="0.25">
      <c r="A1480">
        <v>3815</v>
      </c>
      <c r="B1480" t="s">
        <v>1858</v>
      </c>
      <c r="C1480" s="22">
        <v>3</v>
      </c>
      <c r="D1480" s="17">
        <v>4.8997301061169516</v>
      </c>
      <c r="E1480" s="17">
        <v>0.10648115481888526</v>
      </c>
      <c r="F1480" s="17">
        <v>-0.24257502020806809</v>
      </c>
      <c r="G1480" s="17">
        <v>-0.19762505948677697</v>
      </c>
      <c r="H1480" s="17">
        <v>0.44290915116566743</v>
      </c>
      <c r="I1480" s="17">
        <v>0</v>
      </c>
      <c r="J1480" s="17">
        <v>26.574549069940051</v>
      </c>
      <c r="K1480" s="17">
        <v>0.44290915116566743</v>
      </c>
      <c r="L1480" s="17">
        <v>-1.0000000000000004</v>
      </c>
      <c r="M1480" s="17">
        <v>-1.0000000000000004</v>
      </c>
      <c r="N1480" s="17">
        <v>8.8581830233133463</v>
      </c>
      <c r="O1480" s="17">
        <v>31.276654116570231</v>
      </c>
      <c r="P1480" s="17">
        <v>0.17421285189058039</v>
      </c>
      <c r="Q1480" s="17">
        <v>-0.10107903995787676</v>
      </c>
      <c r="R1480" s="17">
        <v>-7.8080072683313531E-2</v>
      </c>
      <c r="S1480" s="17">
        <v>0.33333333333333337</v>
      </c>
      <c r="T1480" s="17">
        <v>0.33546572009320996</v>
      </c>
      <c r="U1480" s="17">
        <v>0.24222548097882859</v>
      </c>
      <c r="V1480" s="17">
        <v>-1.8864349679000143E-2</v>
      </c>
      <c r="W1480" s="17">
        <v>17.970041342428168</v>
      </c>
      <c r="X1480" s="17">
        <v>1.0837381148620648</v>
      </c>
      <c r="Y1480" s="17">
        <v>-1.0000000000000004</v>
      </c>
      <c r="Z1480" s="17">
        <v>-1.0000000000000004</v>
      </c>
      <c r="AA1480" s="17">
        <v>17.957962867106897</v>
      </c>
      <c r="AB1480" s="17">
        <v>7.6998602498928495E-2</v>
      </c>
      <c r="AC1480" s="17">
        <v>0.19614688415819012</v>
      </c>
      <c r="AD1480" s="17">
        <v>-0.27182545470987779</v>
      </c>
      <c r="AE1480" s="17">
        <v>6.6001597362044362E-2</v>
      </c>
      <c r="AF1480" s="17">
        <v>0.25</v>
      </c>
      <c r="AG1480" s="17">
        <v>-1.0000000000000004</v>
      </c>
      <c r="AH1480" s="17">
        <v>-1.0000000000000004</v>
      </c>
      <c r="AI1480" s="17">
        <v>0</v>
      </c>
      <c r="AJ1480" s="17">
        <v>-1.8864349679000143E-2</v>
      </c>
      <c r="AK1480" s="17">
        <v>1.7258266845522459E-2</v>
      </c>
      <c r="AL1480" s="17">
        <v>-1.7205774141079849E-2</v>
      </c>
      <c r="AM1480" s="17">
        <v>0.27210562888558737</v>
      </c>
      <c r="AN1480" s="17">
        <v>1.4023349206147701E-3</v>
      </c>
      <c r="AO1480" s="17">
        <v>6.8889320563672998</v>
      </c>
      <c r="AP1480" s="17">
        <v>-5.0970497690029704E-2</v>
      </c>
      <c r="AQ1480" s="17">
        <v>44.544590412368194</v>
      </c>
      <c r="AR1480" s="17">
        <v>0.89216018472637115</v>
      </c>
      <c r="AS1480" s="17">
        <v>1.5266472660277328</v>
      </c>
      <c r="AT1480" s="17">
        <v>-1.0000000000000004</v>
      </c>
      <c r="AU1480" s="17">
        <v>-1.0000000000000004</v>
      </c>
      <c r="AV1480" s="17">
        <v>-0.27570513217009041</v>
      </c>
      <c r="AW1480" s="17">
        <v>49.183646485987097</v>
      </c>
      <c r="AX1480" s="17">
        <v>47.297211518087067</v>
      </c>
      <c r="AY1480" s="17">
        <v>-0.11323201945699986</v>
      </c>
      <c r="AZ1480" s="17">
        <v>-57.653005942810154</v>
      </c>
      <c r="BA1480" s="22">
        <v>1357.7573727812537</v>
      </c>
      <c r="CU1480" t="e">
        <v>#N/A</v>
      </c>
      <c r="CV1480" t="e">
        <v>#N/A</v>
      </c>
    </row>
    <row r="1481" spans="1:100" x14ac:dyDescent="0.25">
      <c r="A1481">
        <v>3821</v>
      </c>
      <c r="B1481" t="s">
        <v>1859</v>
      </c>
      <c r="C1481" s="22">
        <v>3</v>
      </c>
      <c r="D1481" s="17">
        <v>5.6910837081020391</v>
      </c>
      <c r="E1481" s="17">
        <v>-7.3685735397809968E-2</v>
      </c>
      <c r="F1481" s="17">
        <v>0.34935739413363148</v>
      </c>
      <c r="G1481" s="17">
        <v>0.33103268143231024</v>
      </c>
      <c r="H1481" s="17">
        <v>0.13432640711817204</v>
      </c>
      <c r="I1481" s="17">
        <v>-2.8128885907361982E-3</v>
      </c>
      <c r="J1481" s="17">
        <v>7.8908111116461557</v>
      </c>
      <c r="K1481" s="17">
        <v>0.13151351852743584</v>
      </c>
      <c r="L1481" s="17">
        <v>-1</v>
      </c>
      <c r="M1481" s="17">
        <v>-1</v>
      </c>
      <c r="N1481" s="17">
        <v>2.6302703705487165</v>
      </c>
      <c r="O1481" s="17">
        <v>13.912927501180496</v>
      </c>
      <c r="P1481" s="17">
        <v>-0.42481457057019656</v>
      </c>
      <c r="Q1481" s="17">
        <v>2.3765864851266647</v>
      </c>
      <c r="R1481" s="17">
        <v>0.69249583887575572</v>
      </c>
      <c r="S1481" s="17">
        <v>0.34568156585812648</v>
      </c>
      <c r="T1481" s="17">
        <v>0.25255789717101762</v>
      </c>
      <c r="U1481" s="17">
        <v>0.11972482667953283</v>
      </c>
      <c r="V1481" s="17">
        <v>2.0297083643561593E-2</v>
      </c>
      <c r="W1481" s="17">
        <v>24.269914192992115</v>
      </c>
      <c r="X1481" s="17">
        <v>0.98663231691889386</v>
      </c>
      <c r="Y1481" s="17">
        <v>-1</v>
      </c>
      <c r="Z1481" s="17">
        <v>-1</v>
      </c>
      <c r="AA1481" s="17">
        <v>34.92545477722858</v>
      </c>
      <c r="AB1481" s="17">
        <v>-4.8815372836291955E-2</v>
      </c>
      <c r="AC1481" s="17">
        <v>0.3025573528691437</v>
      </c>
      <c r="AD1481" s="17">
        <v>-5.4481085125637339E-2</v>
      </c>
      <c r="AE1481" s="17">
        <v>9.9630447453607189</v>
      </c>
      <c r="AF1481" s="17">
        <v>0.3</v>
      </c>
      <c r="AG1481" s="17">
        <v>-1</v>
      </c>
      <c r="AH1481" s="17">
        <v>-1</v>
      </c>
      <c r="AI1481" s="17">
        <v>0</v>
      </c>
      <c r="AJ1481" s="17">
        <v>2.0297083643561593E-2</v>
      </c>
      <c r="AK1481" s="17">
        <v>8.2814445900708702E-2</v>
      </c>
      <c r="AL1481" s="17">
        <v>0.16193335495130348</v>
      </c>
      <c r="AM1481" s="17">
        <v>-0.14412736903289747</v>
      </c>
      <c r="AN1481" s="17">
        <v>-0.21370934901242455</v>
      </c>
      <c r="AO1481" s="17">
        <v>-3.189111996318891</v>
      </c>
      <c r="AP1481" s="17">
        <v>-4.5330669505540975</v>
      </c>
      <c r="AQ1481" s="17">
        <v>32.16072530463827</v>
      </c>
      <c r="AR1481" s="17">
        <v>0.73826137335223874</v>
      </c>
      <c r="AS1481" s="17">
        <v>1.118145835446329</v>
      </c>
      <c r="AT1481" s="17">
        <v>-1</v>
      </c>
      <c r="AU1481" s="17">
        <v>-1</v>
      </c>
      <c r="AV1481" s="17">
        <v>1.023528520308066</v>
      </c>
      <c r="AW1481" s="17">
        <v>44.305315327854984</v>
      </c>
      <c r="AX1481" s="17">
        <v>46.335023692211159</v>
      </c>
      <c r="AY1481" s="17">
        <v>-7.5528231645275237E-2</v>
      </c>
      <c r="AZ1481" s="17">
        <v>-44.806175166299418</v>
      </c>
      <c r="BA1481" s="22">
        <v>1357.5967335253144</v>
      </c>
      <c r="CU1481" t="e">
        <v>#N/A</v>
      </c>
      <c r="CV1481" t="e">
        <v>#N/A</v>
      </c>
    </row>
    <row r="1482" spans="1:100" x14ac:dyDescent="0.25">
      <c r="A1482">
        <v>3822</v>
      </c>
      <c r="B1482" t="s">
        <v>1860</v>
      </c>
      <c r="C1482" s="22">
        <v>3</v>
      </c>
      <c r="D1482" s="17">
        <v>4.6349913005400092</v>
      </c>
      <c r="E1482" s="17">
        <v>0</v>
      </c>
      <c r="F1482" s="17">
        <v>-6.6688907296865801E-2</v>
      </c>
      <c r="G1482" s="17">
        <v>-6.6688907296865801E-2</v>
      </c>
      <c r="H1482" s="17">
        <v>0.15188515190295648</v>
      </c>
      <c r="I1482" s="17">
        <v>0</v>
      </c>
      <c r="J1482" s="17">
        <v>9.1131091141773837</v>
      </c>
      <c r="K1482" s="17">
        <v>0.15188515190295648</v>
      </c>
      <c r="L1482" s="17">
        <v>-1.0000000000000007</v>
      </c>
      <c r="M1482" s="17">
        <v>-1.0000000000000007</v>
      </c>
      <c r="N1482" s="17">
        <v>3.0377030380591288</v>
      </c>
      <c r="O1482" s="17">
        <v>13.681411507420533</v>
      </c>
      <c r="P1482" s="17">
        <v>-3.5234472766069336E-2</v>
      </c>
      <c r="Q1482" s="17">
        <v>-0.54158690516828401</v>
      </c>
      <c r="R1482" s="17">
        <v>-0.17678898212094629</v>
      </c>
      <c r="S1482" s="17">
        <v>0.33333333333333359</v>
      </c>
      <c r="T1482" s="17">
        <v>0.37116726152805457</v>
      </c>
      <c r="U1482" s="17">
        <v>0.21631473819983302</v>
      </c>
      <c r="V1482" s="17">
        <v>-2.1340347395847184E-2</v>
      </c>
      <c r="W1482" s="17">
        <v>29.903593350496706</v>
      </c>
      <c r="X1482" s="17">
        <v>1.3276662395774024</v>
      </c>
      <c r="Y1482" s="17">
        <v>-1.0000000000000007</v>
      </c>
      <c r="Z1482" s="17">
        <v>-1.0000000000000007</v>
      </c>
      <c r="AA1482" s="17">
        <v>34.531788945411421</v>
      </c>
      <c r="AB1482" s="17">
        <v>0.11522057605285611</v>
      </c>
      <c r="AC1482" s="17">
        <v>4.986991435926626E-3</v>
      </c>
      <c r="AD1482" s="17">
        <v>-2.4107875948069547E-2</v>
      </c>
      <c r="AE1482" s="17">
        <v>4.8049845770356621</v>
      </c>
      <c r="AF1482" s="17">
        <v>0</v>
      </c>
      <c r="AG1482" s="17">
        <v>-1.0000000000000007</v>
      </c>
      <c r="AH1482" s="17">
        <v>-1.0000000000000007</v>
      </c>
      <c r="AI1482" s="17">
        <v>-5.0885272185276741E-3</v>
      </c>
      <c r="AJ1482" s="17">
        <v>-2.1340347395847184E-2</v>
      </c>
      <c r="AK1482" s="17">
        <v>0.13932467519655775</v>
      </c>
      <c r="AL1482" s="17">
        <v>0.14039794066263692</v>
      </c>
      <c r="AM1482" s="17">
        <v>-7.2566953076659099E-2</v>
      </c>
      <c r="AN1482" s="17">
        <v>0.37561482450207917</v>
      </c>
      <c r="AO1482" s="17">
        <v>-1.1175504509336882</v>
      </c>
      <c r="AP1482" s="17">
        <v>10.092360315865164</v>
      </c>
      <c r="AQ1482" s="17">
        <v>39.01670246467409</v>
      </c>
      <c r="AR1482" s="17">
        <v>0.89947498566537465</v>
      </c>
      <c r="AS1482" s="17">
        <v>1.4795513914803591</v>
      </c>
      <c r="AT1482" s="17">
        <v>-1.0000000000000007</v>
      </c>
      <c r="AU1482" s="17">
        <v>-1.0000000000000007</v>
      </c>
      <c r="AV1482" s="17">
        <v>-0.24347788941781209</v>
      </c>
      <c r="AW1482" s="17">
        <v>58.305560768697113</v>
      </c>
      <c r="AX1482" s="17">
        <v>56.069755484741869</v>
      </c>
      <c r="AY1482" s="17">
        <v>-0.11229347379084213</v>
      </c>
      <c r="AZ1482" s="17">
        <v>-31.438598729522035</v>
      </c>
      <c r="BA1482" s="22">
        <v>1323.9162038854638</v>
      </c>
      <c r="CU1482" t="e">
        <v>#N/A</v>
      </c>
      <c r="CV1482" t="e">
        <v>#N/A</v>
      </c>
    </row>
    <row r="1483" spans="1:100" x14ac:dyDescent="0.25">
      <c r="A1483">
        <v>3824</v>
      </c>
      <c r="B1483" t="s">
        <v>1861</v>
      </c>
      <c r="C1483" s="22">
        <v>3</v>
      </c>
      <c r="D1483" s="17">
        <v>4.9231283203413758</v>
      </c>
      <c r="E1483" s="17">
        <v>0.78123045515407896</v>
      </c>
      <c r="F1483" s="17">
        <v>0.68536633674996206</v>
      </c>
      <c r="G1483" s="17">
        <v>0.915822608460092</v>
      </c>
      <c r="H1483" s="17">
        <v>0.46605990120987578</v>
      </c>
      <c r="I1483" s="17">
        <v>9.9464080878309435E-2</v>
      </c>
      <c r="J1483" s="17">
        <v>33.931438925291125</v>
      </c>
      <c r="K1483" s="17">
        <v>0.56552398208818522</v>
      </c>
      <c r="L1483" s="17">
        <v>-0.99999999999999956</v>
      </c>
      <c r="M1483" s="17">
        <v>-0.99999999999999956</v>
      </c>
      <c r="N1483" s="17">
        <v>11.310479641763704</v>
      </c>
      <c r="O1483" s="17">
        <v>39.770389854092571</v>
      </c>
      <c r="P1483" s="17">
        <v>0.33793406360027001</v>
      </c>
      <c r="Q1483" s="17">
        <v>1.3404287147196032</v>
      </c>
      <c r="R1483" s="17">
        <v>0.39316822346554176</v>
      </c>
      <c r="S1483" s="17">
        <v>0.32178112138917692</v>
      </c>
      <c r="T1483" s="17">
        <v>0.35140460237068</v>
      </c>
      <c r="U1483" s="17">
        <v>0.45872164881844041</v>
      </c>
      <c r="V1483" s="17">
        <v>-9.5471491977488863E-3</v>
      </c>
      <c r="W1483" s="17">
        <v>22.273449651694509</v>
      </c>
      <c r="X1483" s="17">
        <v>1.903336710796286</v>
      </c>
      <c r="Y1483" s="17">
        <v>-0.99999999999999956</v>
      </c>
      <c r="Z1483" s="17">
        <v>-0.99999999999999956</v>
      </c>
      <c r="AA1483" s="17">
        <v>72.802555271548357</v>
      </c>
      <c r="AB1483" s="17">
        <v>0.15733704962174747</v>
      </c>
      <c r="AC1483" s="17">
        <v>0.51969007265226796</v>
      </c>
      <c r="AD1483" s="17">
        <v>0.32569162565375098</v>
      </c>
      <c r="AE1483" s="17">
        <v>50.135937396388307</v>
      </c>
      <c r="AF1483" s="17">
        <v>0.93333333333333335</v>
      </c>
      <c r="AG1483" s="17">
        <v>-0.99999999999999956</v>
      </c>
      <c r="AH1483" s="17">
        <v>-0.99999999999999956</v>
      </c>
      <c r="AI1483" s="17">
        <v>0</v>
      </c>
      <c r="AJ1483" s="17">
        <v>-9.5471491977488863E-3</v>
      </c>
      <c r="AK1483" s="17">
        <v>5.3365465765189621E-2</v>
      </c>
      <c r="AL1483" s="17">
        <v>0.17744709234766434</v>
      </c>
      <c r="AM1483" s="17">
        <v>7.5182476890812061E-2</v>
      </c>
      <c r="AN1483" s="17">
        <v>0.2184339152149439</v>
      </c>
      <c r="AO1483" s="17">
        <v>2.1463892510962497</v>
      </c>
      <c r="AP1483" s="17">
        <v>6.3480833421119192</v>
      </c>
      <c r="AQ1483" s="17">
        <v>56.204888576985603</v>
      </c>
      <c r="AR1483" s="17">
        <v>1.1223602233805485</v>
      </c>
      <c r="AS1483" s="17">
        <v>2.4688606928844723</v>
      </c>
      <c r="AT1483" s="17">
        <v>-0.99999999999999956</v>
      </c>
      <c r="AU1483" s="17">
        <v>-0.99999999999999956</v>
      </c>
      <c r="AV1483" s="17">
        <v>1.3089908319256336</v>
      </c>
      <c r="AW1483" s="17">
        <v>118.92102846775289</v>
      </c>
      <c r="AX1483" s="17">
        <v>117.966313547978</v>
      </c>
      <c r="AY1483" s="17">
        <v>0.47217462901872609</v>
      </c>
      <c r="AZ1483" s="17">
        <v>45.473602789890236</v>
      </c>
      <c r="BA1483" s="22">
        <v>1635.9388387891327</v>
      </c>
      <c r="CU1483" t="e">
        <v>#N/A</v>
      </c>
      <c r="CV1483" t="e">
        <v>#N/A</v>
      </c>
    </row>
    <row r="1484" spans="1:100" x14ac:dyDescent="0.25">
      <c r="A1484">
        <v>3826</v>
      </c>
      <c r="B1484" t="s">
        <v>1862</v>
      </c>
      <c r="C1484" s="22">
        <v>3</v>
      </c>
      <c r="D1484" s="17">
        <v>4.9455119506636933</v>
      </c>
      <c r="E1484" s="17">
        <v>6.5048479486794243E-3</v>
      </c>
      <c r="F1484" s="17">
        <v>0.53799082300039613</v>
      </c>
      <c r="G1484" s="17">
        <v>0.53799082300039613</v>
      </c>
      <c r="H1484" s="17">
        <v>0.24014839220328421</v>
      </c>
      <c r="I1484" s="17">
        <v>0</v>
      </c>
      <c r="J1484" s="17">
        <v>14.408903532197053</v>
      </c>
      <c r="K1484" s="17">
        <v>0.24014839220328421</v>
      </c>
      <c r="L1484" s="17">
        <v>-0.99999999999999911</v>
      </c>
      <c r="M1484" s="17">
        <v>-0.99999999999999911</v>
      </c>
      <c r="N1484" s="17">
        <v>4.8029678440656838</v>
      </c>
      <c r="O1484" s="17">
        <v>19.892406305861147</v>
      </c>
      <c r="P1484" s="17">
        <v>0.69695329088231039</v>
      </c>
      <c r="Q1484" s="17">
        <v>3.0356145627875191</v>
      </c>
      <c r="R1484" s="17">
        <v>0.95817121898540425</v>
      </c>
      <c r="S1484" s="17">
        <v>0.33333333333333304</v>
      </c>
      <c r="T1484" s="17">
        <v>0.34464876447065734</v>
      </c>
      <c r="U1484" s="17">
        <v>0.51220725367311704</v>
      </c>
      <c r="V1484" s="17">
        <v>0.15234555947189168</v>
      </c>
      <c r="W1484" s="17">
        <v>44.095460749828604</v>
      </c>
      <c r="X1484" s="17">
        <v>3.4120515082618468</v>
      </c>
      <c r="Y1484" s="17">
        <v>-0.99999999999999911</v>
      </c>
      <c r="Z1484" s="17">
        <v>-0.99999999999999911</v>
      </c>
      <c r="AA1484" s="17">
        <v>73.71990827721325</v>
      </c>
      <c r="AB1484" s="17">
        <v>-3.5585379924665018E-2</v>
      </c>
      <c r="AC1484" s="17">
        <v>0.35458058548726212</v>
      </c>
      <c r="AD1484" s="17">
        <v>0.25433032060538813</v>
      </c>
      <c r="AE1484" s="17">
        <v>28.666276308399262</v>
      </c>
      <c r="AF1484" s="17">
        <v>0.6428571428571429</v>
      </c>
      <c r="AG1484" s="17">
        <v>-0.99999999999999911</v>
      </c>
      <c r="AH1484" s="17">
        <v>-0.99999999999999911</v>
      </c>
      <c r="AI1484" s="17">
        <v>-2.5274535377998588E-2</v>
      </c>
      <c r="AJ1484" s="17">
        <v>0.15234555947189168</v>
      </c>
      <c r="AK1484" s="17">
        <v>-0.11548367505390812</v>
      </c>
      <c r="AL1484" s="17">
        <v>7.418925920508615E-2</v>
      </c>
      <c r="AM1484" s="17">
        <v>0.21287336530389478</v>
      </c>
      <c r="AN1484" s="17">
        <v>0.12743482494701791</v>
      </c>
      <c r="AO1484" s="17">
        <v>4.7444157573278281</v>
      </c>
      <c r="AP1484" s="17">
        <v>3.5568169197008785</v>
      </c>
      <c r="AQ1484" s="17">
        <v>58.504364282025669</v>
      </c>
      <c r="AR1484" s="17">
        <v>1.3425349109489992</v>
      </c>
      <c r="AS1484" s="17">
        <v>3.6521999004651335</v>
      </c>
      <c r="AT1484" s="17">
        <v>-0.99999999999999911</v>
      </c>
      <c r="AU1484" s="17">
        <v>-0.99999999999999911</v>
      </c>
      <c r="AV1484" s="17">
        <v>1.4961620419857999</v>
      </c>
      <c r="AW1484" s="17">
        <v>97.169131502775329</v>
      </c>
      <c r="AX1484" s="17">
        <v>111.89819674240454</v>
      </c>
      <c r="AY1484" s="17">
        <v>0.22526977269020232</v>
      </c>
      <c r="AZ1484" s="17">
        <v>18.528439880533167</v>
      </c>
      <c r="BA1484" s="22">
        <v>1523.2034531084648</v>
      </c>
      <c r="CU1484" t="e">
        <v>#N/A</v>
      </c>
      <c r="CV1484" t="e">
        <v>#N/A</v>
      </c>
    </row>
    <row r="1485" spans="1:100" x14ac:dyDescent="0.25">
      <c r="A1485">
        <v>3834</v>
      </c>
      <c r="B1485" t="s">
        <v>1863</v>
      </c>
      <c r="C1485" s="22">
        <v>3</v>
      </c>
      <c r="D1485" s="17">
        <v>5.1524793808110596</v>
      </c>
      <c r="E1485" s="17">
        <v>0.65963904790993488</v>
      </c>
      <c r="F1485" s="17">
        <v>-0.21669955428436177</v>
      </c>
      <c r="G1485" s="17">
        <v>-2.2611319103030776E-2</v>
      </c>
      <c r="H1485" s="17">
        <v>0.20280906350066275</v>
      </c>
      <c r="I1485" s="17">
        <v>0</v>
      </c>
      <c r="J1485" s="17">
        <v>12.168543810039765</v>
      </c>
      <c r="K1485" s="17">
        <v>0.20280906350066275</v>
      </c>
      <c r="L1485" s="17">
        <v>-0.99999999999999989</v>
      </c>
      <c r="M1485" s="17">
        <v>-0.99999999999999989</v>
      </c>
      <c r="N1485" s="17">
        <v>4.0561812700132576</v>
      </c>
      <c r="O1485" s="17">
        <v>17.298411871747781</v>
      </c>
      <c r="P1485" s="17">
        <v>-1.2948754499970643</v>
      </c>
      <c r="Q1485" s="17">
        <v>0.15585870329529128</v>
      </c>
      <c r="R1485" s="17">
        <v>-4.5249462824015381E-2</v>
      </c>
      <c r="S1485" s="17">
        <v>0.33333333333333331</v>
      </c>
      <c r="T1485" s="17">
        <v>0.35161275262258218</v>
      </c>
      <c r="U1485" s="17">
        <v>8.5604759196800495E-2</v>
      </c>
      <c r="V1485" s="17">
        <v>0</v>
      </c>
      <c r="W1485" s="17">
        <v>22.709671266082132</v>
      </c>
      <c r="X1485" s="17">
        <v>0.8480324321738506</v>
      </c>
      <c r="Y1485" s="17">
        <v>-0.99999999999999989</v>
      </c>
      <c r="Z1485" s="17">
        <v>-0.99999999999999989</v>
      </c>
      <c r="AA1485" s="17">
        <v>12.01888050422612</v>
      </c>
      <c r="AB1485" s="17">
        <v>-2.7586828073665935E-2</v>
      </c>
      <c r="AC1485" s="17">
        <v>-0.22496951467987175</v>
      </c>
      <c r="AD1485" s="17">
        <v>3.9645516772897731E-2</v>
      </c>
      <c r="AE1485" s="17">
        <v>-10.645541299031981</v>
      </c>
      <c r="AF1485" s="17">
        <v>0</v>
      </c>
      <c r="AG1485" s="17">
        <v>-0.99999999999999989</v>
      </c>
      <c r="AH1485" s="17">
        <v>-0.99999999999999989</v>
      </c>
      <c r="AI1485" s="17">
        <v>0</v>
      </c>
      <c r="AJ1485" s="17">
        <v>0</v>
      </c>
      <c r="AK1485" s="17">
        <v>6.1489991837514447E-2</v>
      </c>
      <c r="AL1485" s="17">
        <v>0.7132467332312632</v>
      </c>
      <c r="AM1485" s="17">
        <v>0.60541227071939518</v>
      </c>
      <c r="AN1485" s="17">
        <v>-0.29686911981855751</v>
      </c>
      <c r="AO1485" s="17">
        <v>15.44275672717245</v>
      </c>
      <c r="AP1485" s="17">
        <v>-3.855494329307624</v>
      </c>
      <c r="AQ1485" s="17">
        <v>34.878215076121926</v>
      </c>
      <c r="AR1485" s="17">
        <v>0.77055084515271621</v>
      </c>
      <c r="AS1485" s="17">
        <v>1.050841495674514</v>
      </c>
      <c r="AT1485" s="17">
        <v>-0.99999999999999989</v>
      </c>
      <c r="AU1485" s="17">
        <v>-0.99999999999999989</v>
      </c>
      <c r="AV1485" s="17">
        <v>-6.7860781927046199E-2</v>
      </c>
      <c r="AW1485" s="17">
        <v>25.461798046666299</v>
      </c>
      <c r="AX1485" s="17">
        <v>25.461798046666299</v>
      </c>
      <c r="AY1485" s="17">
        <v>0.10722351794531421</v>
      </c>
      <c r="AZ1485" s="17">
        <v>-22.73336707321932</v>
      </c>
      <c r="BA1485" s="22">
        <v>1344.9961914216951</v>
      </c>
      <c r="CU1485" t="e">
        <v>#N/A</v>
      </c>
      <c r="CV1485" t="e">
        <v>#N/A</v>
      </c>
    </row>
    <row r="1486" spans="1:100" x14ac:dyDescent="0.25">
      <c r="A1486">
        <v>3835</v>
      </c>
      <c r="B1486" t="s">
        <v>1864</v>
      </c>
      <c r="C1486" s="22">
        <v>3</v>
      </c>
      <c r="D1486" s="17">
        <v>3.2575628813119146</v>
      </c>
      <c r="E1486" s="17">
        <v>-9.3250609229141804E-4</v>
      </c>
      <c r="F1486" s="17">
        <v>0.58656324502922919</v>
      </c>
      <c r="G1486" s="17">
        <v>0.58656324502922919</v>
      </c>
      <c r="H1486" s="17">
        <v>-0.21058418862552017</v>
      </c>
      <c r="I1486" s="17">
        <v>0</v>
      </c>
      <c r="J1486" s="17">
        <v>-12.635051317531216</v>
      </c>
      <c r="K1486" s="17">
        <v>-0.21058418862552017</v>
      </c>
      <c r="L1486" s="17">
        <v>-1.0000000000000013</v>
      </c>
      <c r="M1486" s="17">
        <v>-1.0000000000000013</v>
      </c>
      <c r="N1486" s="17">
        <v>-4.2116837725104048</v>
      </c>
      <c r="O1486" s="17">
        <v>-8.7909251911900714</v>
      </c>
      <c r="P1486" s="17">
        <v>-1.7776650540934663E-2</v>
      </c>
      <c r="Q1486" s="17">
        <v>1.949773851081456</v>
      </c>
      <c r="R1486" s="17">
        <v>0.66368195762680093</v>
      </c>
      <c r="S1486" s="17">
        <v>0.33333333333333348</v>
      </c>
      <c r="T1486" s="17">
        <v>0.33333333333333348</v>
      </c>
      <c r="U1486" s="17">
        <v>0.28564869129050724</v>
      </c>
      <c r="V1486" s="17">
        <v>0.17729809449338133</v>
      </c>
      <c r="W1486" s="17">
        <v>53.607905643043047</v>
      </c>
      <c r="X1486" s="17">
        <v>3.0836341874145043</v>
      </c>
      <c r="Y1486" s="17">
        <v>-1.0000000000000013</v>
      </c>
      <c r="Z1486" s="17">
        <v>-1.0000000000000013</v>
      </c>
      <c r="AA1486" s="17">
        <v>91.869484512382769</v>
      </c>
      <c r="AB1486" s="17">
        <v>0.15145067558705563</v>
      </c>
      <c r="AC1486" s="17">
        <v>0.51853889554347654</v>
      </c>
      <c r="AD1486" s="17">
        <v>8.1968367103725376E-2</v>
      </c>
      <c r="AE1486" s="17">
        <v>37.597896911712887</v>
      </c>
      <c r="AF1486" s="17">
        <v>0.76470588235294112</v>
      </c>
      <c r="AG1486" s="17">
        <v>-1.0000000000000013</v>
      </c>
      <c r="AH1486" s="17">
        <v>-1.0000000000000013</v>
      </c>
      <c r="AI1486" s="17">
        <v>4.8098219404580419E-3</v>
      </c>
      <c r="AJ1486" s="17">
        <v>0.17729809449338133</v>
      </c>
      <c r="AK1486" s="17">
        <v>-2.9081394186228869E-2</v>
      </c>
      <c r="AL1486" s="17">
        <v>9.7691979410272314E-2</v>
      </c>
      <c r="AM1486" s="17">
        <v>-5.0681199609265183E-2</v>
      </c>
      <c r="AN1486" s="17">
        <v>0.1979770063496808</v>
      </c>
      <c r="AO1486" s="17">
        <v>-1.4124369611627743</v>
      </c>
      <c r="AP1486" s="17">
        <v>5.4378850557933829</v>
      </c>
      <c r="AQ1486" s="17">
        <v>40.972854325511825</v>
      </c>
      <c r="AR1486" s="17">
        <v>1.1296134524505557</v>
      </c>
      <c r="AS1486" s="17">
        <v>2.8730499987889848</v>
      </c>
      <c r="AT1486" s="17">
        <v>-1.0000000000000013</v>
      </c>
      <c r="AU1486" s="17">
        <v>-1.0000000000000013</v>
      </c>
      <c r="AV1486" s="17">
        <v>1.2502452026560309</v>
      </c>
      <c r="AW1486" s="17">
        <v>88.516444376986072</v>
      </c>
      <c r="AX1486" s="17">
        <v>106.34245026513332</v>
      </c>
      <c r="AY1486" s="17">
        <v>0.3498972362378559</v>
      </c>
      <c r="AZ1486" s="17">
        <v>15.059280568072944</v>
      </c>
      <c r="BA1486" s="22">
        <v>1518.9612410874333</v>
      </c>
      <c r="CU1486" t="e">
        <v>#N/A</v>
      </c>
      <c r="CV1486" t="e">
        <v>#N/A</v>
      </c>
    </row>
    <row r="1487" spans="1:100" x14ac:dyDescent="0.25">
      <c r="A1487">
        <v>3838</v>
      </c>
      <c r="B1487" t="s">
        <v>1865</v>
      </c>
      <c r="C1487" s="22">
        <v>3</v>
      </c>
      <c r="D1487" s="17">
        <v>6.327174342503711</v>
      </c>
      <c r="E1487" s="17">
        <v>-4.9846906594019818E-3</v>
      </c>
      <c r="F1487" s="17">
        <v>-0.96308353531241453</v>
      </c>
      <c r="G1487" s="17">
        <v>-0.96308353531241453</v>
      </c>
      <c r="H1487" s="17">
        <v>0.30039473581103199</v>
      </c>
      <c r="I1487" s="17">
        <v>0</v>
      </c>
      <c r="J1487" s="17">
        <v>18.023684148661914</v>
      </c>
      <c r="K1487" s="17">
        <v>0.30039473581103199</v>
      </c>
      <c r="L1487" s="17">
        <v>-1.000000000000002</v>
      </c>
      <c r="M1487" s="17">
        <v>-1.000000000000002</v>
      </c>
      <c r="N1487" s="17">
        <v>6.0078947162206351</v>
      </c>
      <c r="O1487" s="17">
        <v>23.387774955853203</v>
      </c>
      <c r="P1487" s="17">
        <v>0.22695910335698344</v>
      </c>
      <c r="Q1487" s="17">
        <v>0.84133288997795108</v>
      </c>
      <c r="R1487" s="17">
        <v>0.2567792119517403</v>
      </c>
      <c r="S1487" s="17">
        <v>0.33333333333333409</v>
      </c>
      <c r="T1487" s="17">
        <v>0.2596372756937862</v>
      </c>
      <c r="U1487" s="17">
        <v>0.28577050331072812</v>
      </c>
      <c r="V1487" s="17">
        <v>-5.0071008971356397E-3</v>
      </c>
      <c r="W1487" s="17">
        <v>22.93357102518722</v>
      </c>
      <c r="X1487" s="17">
        <v>1.3201561283188348</v>
      </c>
      <c r="Y1487" s="17">
        <v>-1.000000000000002</v>
      </c>
      <c r="Z1487" s="17">
        <v>-1.000000000000002</v>
      </c>
      <c r="AA1487" s="17">
        <v>55.900852343865161</v>
      </c>
      <c r="AB1487" s="17">
        <v>0.31227730182596619</v>
      </c>
      <c r="AC1487" s="17">
        <v>5.9142151852407529E-3</v>
      </c>
      <c r="AD1487" s="17">
        <v>0.33601852512331709</v>
      </c>
      <c r="AE1487" s="17">
        <v>32.710502106726167</v>
      </c>
      <c r="AF1487" s="17">
        <v>0.8571428571428571</v>
      </c>
      <c r="AG1487" s="17">
        <v>-1.000000000000002</v>
      </c>
      <c r="AH1487" s="17">
        <v>-1.000000000000002</v>
      </c>
      <c r="AI1487" s="17">
        <v>-6.156410760908098E-3</v>
      </c>
      <c r="AJ1487" s="17">
        <v>-5.0071008971356397E-3</v>
      </c>
      <c r="AK1487" s="17">
        <v>-5.5822293872344039E-2</v>
      </c>
      <c r="AL1487" s="17">
        <v>4.4075665337092562E-2</v>
      </c>
      <c r="AM1487" s="17">
        <v>-4.3806443642484087E-2</v>
      </c>
      <c r="AN1487" s="17">
        <v>0.19060778968069644</v>
      </c>
      <c r="AO1487" s="17">
        <v>-1.3742725604238211</v>
      </c>
      <c r="AP1487" s="17">
        <v>4.985573068702875</v>
      </c>
      <c r="AQ1487" s="17">
        <v>40.957255173849134</v>
      </c>
      <c r="AR1487" s="17">
        <v>0.87373401144071261</v>
      </c>
      <c r="AS1487" s="17">
        <v>1.6205508641298665</v>
      </c>
      <c r="AT1487" s="17">
        <v>-1.000000000000002</v>
      </c>
      <c r="AU1487" s="17">
        <v>-1.000000000000002</v>
      </c>
      <c r="AV1487" s="17">
        <v>-0.70630432336067472</v>
      </c>
      <c r="AW1487" s="17">
        <v>84.274200368421234</v>
      </c>
      <c r="AX1487" s="17">
        <v>83.650362063489496</v>
      </c>
      <c r="AY1487" s="17">
        <v>0.27794904833905565</v>
      </c>
      <c r="AZ1487" s="17">
        <v>-0.3445917011293067</v>
      </c>
      <c r="BA1487" s="22">
        <v>1465.0325084020569</v>
      </c>
      <c r="CU1487" t="e">
        <v>#N/A</v>
      </c>
      <c r="CV1487" t="e">
        <v>#N/A</v>
      </c>
    </row>
    <row r="1488" spans="1:100" x14ac:dyDescent="0.25">
      <c r="A1488">
        <v>3839</v>
      </c>
      <c r="B1488" t="s">
        <v>1866</v>
      </c>
      <c r="C1488" s="22">
        <v>3</v>
      </c>
      <c r="D1488" s="17">
        <v>4.7061945544537238</v>
      </c>
      <c r="E1488" s="17">
        <v>2.1974532117334349E-3</v>
      </c>
      <c r="F1488" s="17">
        <v>0.23492361085744884</v>
      </c>
      <c r="G1488" s="17">
        <v>0.23492361085744884</v>
      </c>
      <c r="H1488" s="17">
        <v>2.712312062199071E-2</v>
      </c>
      <c r="I1488" s="17">
        <v>0</v>
      </c>
      <c r="J1488" s="17">
        <v>1.6273872373194356</v>
      </c>
      <c r="K1488" s="17">
        <v>2.712312062199071E-2</v>
      </c>
      <c r="L1488" s="17">
        <v>-1.0000000000000004</v>
      </c>
      <c r="M1488" s="17">
        <v>-1.0000000000000004</v>
      </c>
      <c r="N1488" s="17">
        <v>0.54246241243981441</v>
      </c>
      <c r="O1488" s="17">
        <v>6.5685054026306169</v>
      </c>
      <c r="P1488" s="17">
        <v>-0.69650540626904844</v>
      </c>
      <c r="Q1488" s="17">
        <v>-1.9860008182490259</v>
      </c>
      <c r="R1488" s="17">
        <v>-0.7486652633176949</v>
      </c>
      <c r="S1488" s="17">
        <v>0.3333333333333332</v>
      </c>
      <c r="T1488" s="17">
        <v>0.47702584176222596</v>
      </c>
      <c r="U1488" s="17">
        <v>7.5445237009875835E-2</v>
      </c>
      <c r="V1488" s="17">
        <v>-3.3611305930891698E-2</v>
      </c>
      <c r="W1488" s="17">
        <v>33.002799422102136</v>
      </c>
      <c r="X1488" s="17">
        <v>0.92926104528309006</v>
      </c>
      <c r="Y1488" s="17">
        <v>-1.0000000000000004</v>
      </c>
      <c r="Z1488" s="17">
        <v>-1.0000000000000004</v>
      </c>
      <c r="AA1488" s="17">
        <v>107.99410169299256</v>
      </c>
      <c r="AB1488" s="17">
        <v>0.30924209134118708</v>
      </c>
      <c r="AC1488" s="17">
        <v>0.51849922649519919</v>
      </c>
      <c r="AD1488" s="17">
        <v>0.68705803284777622</v>
      </c>
      <c r="AE1488" s="17">
        <v>75.739967534208176</v>
      </c>
      <c r="AF1488" s="17">
        <v>0.875</v>
      </c>
      <c r="AG1488" s="17">
        <v>-1.0000000000000004</v>
      </c>
      <c r="AH1488" s="17">
        <v>-1.0000000000000004</v>
      </c>
      <c r="AI1488" s="17">
        <v>7.1517436822861203E-3</v>
      </c>
      <c r="AJ1488" s="17">
        <v>-3.3611305930891698E-2</v>
      </c>
      <c r="AK1488" s="17">
        <v>0.10838301348670881</v>
      </c>
      <c r="AL1488" s="17">
        <v>0.35146138661857462</v>
      </c>
      <c r="AM1488" s="17">
        <v>-0.14612912486067056</v>
      </c>
      <c r="AN1488" s="17">
        <v>-2.3223099301953369E-2</v>
      </c>
      <c r="AO1488" s="17">
        <v>-3.1113130540832206</v>
      </c>
      <c r="AP1488" s="17">
        <v>1.1767294505440395</v>
      </c>
      <c r="AQ1488" s="17">
        <v>34.630186659421554</v>
      </c>
      <c r="AR1488" s="17">
        <v>0.85219310617454369</v>
      </c>
      <c r="AS1488" s="17">
        <v>0.95638416590508069</v>
      </c>
      <c r="AT1488" s="17">
        <v>-1.0000000000000004</v>
      </c>
      <c r="AU1488" s="17">
        <v>-1.0000000000000004</v>
      </c>
      <c r="AV1488" s="17">
        <v>-0.5137416524602465</v>
      </c>
      <c r="AW1488" s="17">
        <v>115.73933654616717</v>
      </c>
      <c r="AX1488" s="17">
        <v>112.52124082672373</v>
      </c>
      <c r="AY1488" s="17">
        <v>8.646476498011349E-2</v>
      </c>
      <c r="AZ1488" s="17">
        <v>-1.7643116865205939</v>
      </c>
      <c r="BA1488" s="22">
        <v>1430.6615297872875</v>
      </c>
      <c r="CU1488" t="e">
        <v>#N/A</v>
      </c>
      <c r="CV1488" t="e">
        <v>#N/A</v>
      </c>
    </row>
    <row r="1489" spans="1:100" x14ac:dyDescent="0.25">
      <c r="A1489">
        <v>3840</v>
      </c>
      <c r="B1489" t="s">
        <v>1867</v>
      </c>
      <c r="C1489" s="22">
        <v>3</v>
      </c>
      <c r="D1489" s="17">
        <v>4.82365864493008</v>
      </c>
      <c r="E1489" s="17">
        <v>0.41413485395237598</v>
      </c>
      <c r="F1489" s="17">
        <v>-1.8006152630283986E-2</v>
      </c>
      <c r="G1489" s="17">
        <v>0.10643283710977798</v>
      </c>
      <c r="H1489" s="17">
        <v>0.14195386971903257</v>
      </c>
      <c r="I1489" s="17">
        <v>0</v>
      </c>
      <c r="J1489" s="17">
        <v>8.5172321831419477</v>
      </c>
      <c r="K1489" s="17">
        <v>0.14195386971903257</v>
      </c>
      <c r="L1489" s="17">
        <v>-1.0000000000000004</v>
      </c>
      <c r="M1489" s="17">
        <v>-1.0000000000000004</v>
      </c>
      <c r="N1489" s="17">
        <v>2.8390773943806509</v>
      </c>
      <c r="O1489" s="17">
        <v>13.447323665181807</v>
      </c>
      <c r="P1489" s="17">
        <v>4.2312531984864146</v>
      </c>
      <c r="Q1489" s="17">
        <v>1.3437462519169399</v>
      </c>
      <c r="R1489" s="17">
        <v>0.96583820815150634</v>
      </c>
      <c r="S1489" s="17">
        <v>0.33333333333333337</v>
      </c>
      <c r="T1489" s="17">
        <v>0.28814594738905247</v>
      </c>
      <c r="U1489" s="17">
        <v>9.6396404533536317E-2</v>
      </c>
      <c r="V1489" s="17">
        <v>-2.8834424607905081E-2</v>
      </c>
      <c r="W1489" s="17">
        <v>21.883495637159371</v>
      </c>
      <c r="X1489" s="17">
        <v>0.64771627078651151</v>
      </c>
      <c r="Y1489" s="17">
        <v>-1.0000000000000004</v>
      </c>
      <c r="Z1489" s="17">
        <v>-1.0000000000000004</v>
      </c>
      <c r="AA1489" s="17">
        <v>51.723416704377506</v>
      </c>
      <c r="AB1489" s="17">
        <v>0.28426042284625513</v>
      </c>
      <c r="AC1489" s="17">
        <v>0.30094428941484214</v>
      </c>
      <c r="AD1489" s="17">
        <v>-7.7230550797641913E-3</v>
      </c>
      <c r="AE1489" s="17">
        <v>28.87408285906665</v>
      </c>
      <c r="AF1489" s="17">
        <v>0.7</v>
      </c>
      <c r="AG1489" s="17">
        <v>-1.0000000000000004</v>
      </c>
      <c r="AH1489" s="17">
        <v>-1.0000000000000004</v>
      </c>
      <c r="AI1489" s="17">
        <v>0</v>
      </c>
      <c r="AJ1489" s="17">
        <v>-2.8834424607905081E-2</v>
      </c>
      <c r="AK1489" s="17">
        <v>0.116741780855146</v>
      </c>
      <c r="AL1489" s="17">
        <v>-4.181763857297776E-2</v>
      </c>
      <c r="AM1489" s="17">
        <v>-6.7210598310267038E-3</v>
      </c>
      <c r="AN1489" s="17">
        <v>2.7894490628842823E-3</v>
      </c>
      <c r="AO1489" s="17">
        <v>0.41568240850006233</v>
      </c>
      <c r="AP1489" s="17">
        <v>-0.13935196629278165</v>
      </c>
      <c r="AQ1489" s="17">
        <v>30.400727820301324</v>
      </c>
      <c r="AR1489" s="17">
        <v>0.68904126064801696</v>
      </c>
      <c r="AS1489" s="17">
        <v>0.78967014050554385</v>
      </c>
      <c r="AT1489" s="17">
        <v>-1.0000000000000004</v>
      </c>
      <c r="AU1489" s="17">
        <v>-1.0000000000000004</v>
      </c>
      <c r="AV1489" s="17">
        <v>1.0722710452612843</v>
      </c>
      <c r="AW1489" s="17">
        <v>65.031388403266547</v>
      </c>
      <c r="AX1489" s="17">
        <v>62.147945942476049</v>
      </c>
      <c r="AY1489" s="17">
        <v>1.4575523668179663E-2</v>
      </c>
      <c r="AZ1489" s="17">
        <v>3.0690289426100152</v>
      </c>
      <c r="BA1489" s="22">
        <v>1473.2535048300392</v>
      </c>
      <c r="CU1489" t="e">
        <v>#N/A</v>
      </c>
      <c r="CV1489" t="e">
        <v>#N/A</v>
      </c>
    </row>
    <row r="1490" spans="1:100" x14ac:dyDescent="0.25">
      <c r="A1490">
        <v>3843</v>
      </c>
      <c r="B1490" t="s">
        <v>1868</v>
      </c>
      <c r="C1490" s="22">
        <v>3</v>
      </c>
      <c r="D1490" s="17">
        <v>4.5620811219682773</v>
      </c>
      <c r="E1490" s="17">
        <v>-8.8120527651626146E-2</v>
      </c>
      <c r="F1490" s="17">
        <v>-0.17024795781171687</v>
      </c>
      <c r="G1490" s="17">
        <v>-0.1957798701665393</v>
      </c>
      <c r="H1490" s="17">
        <v>0.34894737827627448</v>
      </c>
      <c r="I1490" s="17">
        <v>1.0152826839239106E-2</v>
      </c>
      <c r="J1490" s="17">
        <v>21.54601230693082</v>
      </c>
      <c r="K1490" s="17">
        <v>0.3591002051155136</v>
      </c>
      <c r="L1490" s="17">
        <v>-0.99999999999999856</v>
      </c>
      <c r="M1490" s="17">
        <v>-0.99999999999999856</v>
      </c>
      <c r="N1490" s="17">
        <v>7.1820041023102732</v>
      </c>
      <c r="O1490" s="17">
        <v>25.912313558732563</v>
      </c>
      <c r="P1490" s="17">
        <v>1.6506553346658572</v>
      </c>
      <c r="Q1490" s="17">
        <v>-0.27752822294467244</v>
      </c>
      <c r="R1490" s="17">
        <v>-0.12952059680566896</v>
      </c>
      <c r="S1490" s="17">
        <v>0.33662418972413444</v>
      </c>
      <c r="T1490" s="17">
        <v>0.38669076205538666</v>
      </c>
      <c r="U1490" s="17">
        <v>0.19043609131347791</v>
      </c>
      <c r="V1490" s="17">
        <v>-1.6481357601000883E-2</v>
      </c>
      <c r="W1490" s="17">
        <v>21.526779215059371</v>
      </c>
      <c r="X1490" s="17">
        <v>1.0804283950339673</v>
      </c>
      <c r="Y1490" s="17">
        <v>-0.99999999999999856</v>
      </c>
      <c r="Z1490" s="17">
        <v>-0.99999999999999856</v>
      </c>
      <c r="AA1490" s="17">
        <v>47.679513710516296</v>
      </c>
      <c r="AB1490" s="17">
        <v>0.29445584836780309</v>
      </c>
      <c r="AC1490" s="17">
        <v>5.6628379455417183E-2</v>
      </c>
      <c r="AD1490" s="17">
        <v>0.1745608740220313</v>
      </c>
      <c r="AE1490" s="17">
        <v>26.282255092262567</v>
      </c>
      <c r="AF1490" s="17">
        <v>0.4</v>
      </c>
      <c r="AG1490" s="17">
        <v>-0.99999999999999856</v>
      </c>
      <c r="AH1490" s="17">
        <v>-0.99999999999999856</v>
      </c>
      <c r="AI1490" s="17">
        <v>0</v>
      </c>
      <c r="AJ1490" s="17">
        <v>-1.6481357601000883E-2</v>
      </c>
      <c r="AK1490" s="17">
        <v>-0.16519272274815602</v>
      </c>
      <c r="AL1490" s="17">
        <v>2.3388657064162294E-2</v>
      </c>
      <c r="AM1490" s="17">
        <v>-4.175385932275788E-3</v>
      </c>
      <c r="AN1490" s="17">
        <v>-4.0526392588189991E-2</v>
      </c>
      <c r="AO1490" s="17">
        <v>-0.93034826204767462</v>
      </c>
      <c r="AP1490" s="17">
        <v>-0.89621652938393881</v>
      </c>
      <c r="AQ1490" s="17">
        <v>43.072791521990176</v>
      </c>
      <c r="AR1490" s="17">
        <v>0.89726968549199748</v>
      </c>
      <c r="AS1490" s="17">
        <v>1.4395286001494807</v>
      </c>
      <c r="AT1490" s="17">
        <v>-0.99999999999999856</v>
      </c>
      <c r="AU1490" s="17">
        <v>-0.99999999999999856</v>
      </c>
      <c r="AV1490" s="17">
        <v>-0.32530046697220821</v>
      </c>
      <c r="AW1490" s="17">
        <v>72.695610739864875</v>
      </c>
      <c r="AX1490" s="17">
        <v>71.047474979764772</v>
      </c>
      <c r="AY1490" s="17">
        <v>0.20842853707837716</v>
      </c>
      <c r="AZ1490" s="17">
        <v>15.036454555775423</v>
      </c>
      <c r="BA1490" s="22">
        <v>1442.8030443708442</v>
      </c>
      <c r="CU1490" t="e">
        <v>#N/A</v>
      </c>
      <c r="CV1490" t="e">
        <v>#N/A</v>
      </c>
    </row>
    <row r="1491" spans="1:100" x14ac:dyDescent="0.25">
      <c r="A1491">
        <v>3844</v>
      </c>
      <c r="B1491" t="s">
        <v>1869</v>
      </c>
      <c r="C1491" s="22">
        <v>3</v>
      </c>
      <c r="D1491" s="17">
        <v>5.0336151331057959</v>
      </c>
      <c r="E1491" s="17">
        <v>3.7567901712827104E-2</v>
      </c>
      <c r="F1491" s="17">
        <v>-0.34948928274223234</v>
      </c>
      <c r="G1491" s="17">
        <v>-0.33640040899577373</v>
      </c>
      <c r="H1491" s="17">
        <v>-1.9717966992335127E-3</v>
      </c>
      <c r="I1491" s="17">
        <v>-1.4140282950790535E-2</v>
      </c>
      <c r="J1491" s="17">
        <v>-0.96672477900143905</v>
      </c>
      <c r="K1491" s="17">
        <v>-1.6112079650024001E-2</v>
      </c>
      <c r="L1491" s="17">
        <v>-1.0000000000000013</v>
      </c>
      <c r="M1491" s="17">
        <v>-1.0000000000000013</v>
      </c>
      <c r="N1491" s="17">
        <v>-0.32224159300047983</v>
      </c>
      <c r="O1491" s="17">
        <v>3.7304899451085851</v>
      </c>
      <c r="P1491" s="17">
        <v>0.39698056991739006</v>
      </c>
      <c r="Q1491" s="17">
        <v>1.2530732123707362</v>
      </c>
      <c r="R1491" s="17">
        <v>0.46453769223830155</v>
      </c>
      <c r="S1491" s="17">
        <v>0.33707331041838556</v>
      </c>
      <c r="T1491" s="17">
        <v>0.28264735297308535</v>
      </c>
      <c r="U1491" s="17">
        <v>7.321361873958171E-2</v>
      </c>
      <c r="V1491" s="17">
        <v>-1.095255989092922E-3</v>
      </c>
      <c r="W1491" s="17">
        <v>28.318044231679345</v>
      </c>
      <c r="X1491" s="17">
        <v>0.87142970170501588</v>
      </c>
      <c r="Y1491" s="17">
        <v>-1.0000000000000013</v>
      </c>
      <c r="Z1491" s="17">
        <v>-1.0000000000000013</v>
      </c>
      <c r="AA1491" s="17">
        <v>33.829716455916447</v>
      </c>
      <c r="AB1491" s="17">
        <v>0.28479650988523869</v>
      </c>
      <c r="AC1491" s="17">
        <v>-8.1564051951636449E-2</v>
      </c>
      <c r="AD1491" s="17">
        <v>-0.10228976729362636</v>
      </c>
      <c r="AE1491" s="17">
        <v>5.0471345319987924</v>
      </c>
      <c r="AF1491" s="17">
        <v>0.4</v>
      </c>
      <c r="AG1491" s="17">
        <v>-1.0000000000000013</v>
      </c>
      <c r="AH1491" s="17">
        <v>-1.0000000000000013</v>
      </c>
      <c r="AI1491" s="17">
        <v>0</v>
      </c>
      <c r="AJ1491" s="17">
        <v>-1.095255989092922E-3</v>
      </c>
      <c r="AK1491" s="17">
        <v>-0.195044299194506</v>
      </c>
      <c r="AL1491" s="17">
        <v>-0.12707466178617652</v>
      </c>
      <c r="AM1491" s="17">
        <v>0.21656700996323427</v>
      </c>
      <c r="AN1491" s="17">
        <v>6.363415941713628E-2</v>
      </c>
      <c r="AO1491" s="17">
        <v>4.4389537531083274</v>
      </c>
      <c r="AP1491" s="17">
        <v>0.95548067649752455</v>
      </c>
      <c r="AQ1491" s="17">
        <v>27.351319452677927</v>
      </c>
      <c r="AR1491" s="17">
        <v>0.6918390261419598</v>
      </c>
      <c r="AS1491" s="17">
        <v>0.85531762205499196</v>
      </c>
      <c r="AT1491" s="17">
        <v>-1.0000000000000013</v>
      </c>
      <c r="AU1491" s="17">
        <v>-1.0000000000000013</v>
      </c>
      <c r="AV1491" s="17">
        <v>0.12813728324252818</v>
      </c>
      <c r="AW1491" s="17">
        <v>38.515687077522557</v>
      </c>
      <c r="AX1491" s="17">
        <v>38.406161478613271</v>
      </c>
      <c r="AY1491" s="17">
        <v>-0.12992688434847507</v>
      </c>
      <c r="AZ1491" s="17">
        <v>-61.012349189315401</v>
      </c>
      <c r="BA1491" s="22">
        <v>1395.0558177035853</v>
      </c>
      <c r="CU1491" t="e">
        <v>#N/A</v>
      </c>
      <c r="CV1491" t="e">
        <v>#N/A</v>
      </c>
    </row>
    <row r="1492" spans="1:100" x14ac:dyDescent="0.25">
      <c r="A1492">
        <v>3845</v>
      </c>
      <c r="B1492" t="s">
        <v>1870</v>
      </c>
      <c r="C1492" s="22">
        <v>3</v>
      </c>
      <c r="D1492" s="17">
        <v>2.2902280335647984</v>
      </c>
      <c r="E1492" s="17">
        <v>0</v>
      </c>
      <c r="F1492" s="17">
        <v>0.26024997402485156</v>
      </c>
      <c r="G1492" s="17">
        <v>0.26024997402485156</v>
      </c>
      <c r="H1492" s="17">
        <v>7.1827791037410466E-2</v>
      </c>
      <c r="I1492" s="17">
        <v>0</v>
      </c>
      <c r="J1492" s="17">
        <v>4.3096674622446258</v>
      </c>
      <c r="K1492" s="17">
        <v>7.1827791037410466E-2</v>
      </c>
      <c r="L1492" s="17">
        <v>-1.0000000000000002</v>
      </c>
      <c r="M1492" s="17">
        <v>-1.0000000000000002</v>
      </c>
      <c r="N1492" s="17">
        <v>1.4365558207482092</v>
      </c>
      <c r="O1492" s="17">
        <v>6.8601454698342765</v>
      </c>
      <c r="P1492" s="17">
        <v>4.1122723361562835E-3</v>
      </c>
      <c r="Q1492" s="17">
        <v>2.3951448706529068</v>
      </c>
      <c r="R1492" s="17">
        <v>0.79373470181534445</v>
      </c>
      <c r="S1492" s="17">
        <v>0.33536176093493314</v>
      </c>
      <c r="T1492" s="17">
        <v>0.39845874097577522</v>
      </c>
      <c r="U1492" s="17">
        <v>-9.8528345038005252E-3</v>
      </c>
      <c r="V1492" s="17">
        <v>0</v>
      </c>
      <c r="W1492" s="17">
        <v>26.08559505477989</v>
      </c>
      <c r="X1492" s="17">
        <v>0.69067788257702478</v>
      </c>
      <c r="Y1492" s="17">
        <v>-1.0000000000000002</v>
      </c>
      <c r="Z1492" s="17">
        <v>-1.0000000000000002</v>
      </c>
      <c r="AA1492" s="17">
        <v>31.24276221504703</v>
      </c>
      <c r="AB1492" s="17">
        <v>-0.20293263270741566</v>
      </c>
      <c r="AC1492" s="17">
        <v>0.14741136824095538</v>
      </c>
      <c r="AD1492" s="17">
        <v>0.14278991363549595</v>
      </c>
      <c r="AE1492" s="17">
        <v>4.3634324584517863</v>
      </c>
      <c r="AF1492" s="17">
        <v>0.16666666666666666</v>
      </c>
      <c r="AG1492" s="17">
        <v>-1.0000000000000002</v>
      </c>
      <c r="AH1492" s="17">
        <v>-1.0000000000000002</v>
      </c>
      <c r="AI1492" s="17">
        <v>0</v>
      </c>
      <c r="AJ1492" s="17">
        <v>0</v>
      </c>
      <c r="AK1492" s="17">
        <v>0.45864360866070764</v>
      </c>
      <c r="AL1492" s="17">
        <v>-9.526268737482492E-2</v>
      </c>
      <c r="AM1492" s="17">
        <v>0.4048279726966168</v>
      </c>
      <c r="AN1492" s="17">
        <v>0.18384250399664576</v>
      </c>
      <c r="AO1492" s="17">
        <v>12.41391736071896</v>
      </c>
      <c r="AP1492" s="17">
        <v>4.1197491630420213</v>
      </c>
      <c r="AQ1492" s="17">
        <v>30.395262517024531</v>
      </c>
      <c r="AR1492" s="17">
        <v>0.72396766740690788</v>
      </c>
      <c r="AS1492" s="17">
        <v>0.762505673614435</v>
      </c>
      <c r="AT1492" s="17">
        <v>-1.0000000000000002</v>
      </c>
      <c r="AU1492" s="17">
        <v>-1.0000000000000002</v>
      </c>
      <c r="AV1492" s="17">
        <v>1.0539846758401956</v>
      </c>
      <c r="AW1492" s="17">
        <v>42.222656847923311</v>
      </c>
      <c r="AX1492" s="17">
        <v>42.222656847923311</v>
      </c>
      <c r="AY1492" s="17">
        <v>0.17623341086463448</v>
      </c>
      <c r="AZ1492" s="17">
        <v>1.8259643418266562</v>
      </c>
      <c r="BA1492" s="22">
        <v>1394.3687859946576</v>
      </c>
      <c r="CU1492" t="e">
        <v>#N/A</v>
      </c>
      <c r="CV1492" t="e">
        <v>#N/A</v>
      </c>
    </row>
    <row r="1493" spans="1:100" x14ac:dyDescent="0.25">
      <c r="A1493">
        <v>3847</v>
      </c>
      <c r="B1493" t="s">
        <v>1871</v>
      </c>
      <c r="C1493" s="22">
        <v>3</v>
      </c>
      <c r="D1493" s="17">
        <v>4.5369613490951455</v>
      </c>
      <c r="E1493" s="17">
        <v>-3.9167633149261735E-2</v>
      </c>
      <c r="F1493" s="17">
        <v>7.8350995951704513E-2</v>
      </c>
      <c r="G1493" s="17">
        <v>7.0676039298583057E-2</v>
      </c>
      <c r="H1493" s="17">
        <v>0.30606661610379654</v>
      </c>
      <c r="I1493" s="17">
        <v>0</v>
      </c>
      <c r="J1493" s="17">
        <v>18.363996966227802</v>
      </c>
      <c r="K1493" s="17">
        <v>0.30606661610379654</v>
      </c>
      <c r="L1493" s="17">
        <v>-0.99999999999999967</v>
      </c>
      <c r="M1493" s="17">
        <v>-0.99999999999999967</v>
      </c>
      <c r="N1493" s="17">
        <v>6.121332322075931</v>
      </c>
      <c r="O1493" s="17">
        <v>22.971634354621521</v>
      </c>
      <c r="P1493" s="17">
        <v>0.67080645516561543</v>
      </c>
      <c r="Q1493" s="17">
        <v>-1.0812326880315264</v>
      </c>
      <c r="R1493" s="17">
        <v>-0.26126116516488668</v>
      </c>
      <c r="S1493" s="17">
        <v>0.33333333333333315</v>
      </c>
      <c r="T1493" s="17">
        <v>0.26808191607533161</v>
      </c>
      <c r="U1493" s="17">
        <v>0.13147119261256007</v>
      </c>
      <c r="V1493" s="17">
        <v>0</v>
      </c>
      <c r="W1493" s="17">
        <v>17.072793036697139</v>
      </c>
      <c r="X1493" s="17">
        <v>0.76256151771383263</v>
      </c>
      <c r="Y1493" s="17">
        <v>-0.99999999999999967</v>
      </c>
      <c r="Z1493" s="17">
        <v>-0.99999999999999967</v>
      </c>
      <c r="AA1493" s="17">
        <v>47.678274076584572</v>
      </c>
      <c r="AB1493" s="17">
        <v>0.17577429380431076</v>
      </c>
      <c r="AC1493" s="17">
        <v>0.40881476802645927</v>
      </c>
      <c r="AD1493" s="17">
        <v>3.2745782270276351E-2</v>
      </c>
      <c r="AE1493" s="17">
        <v>30.866742205052319</v>
      </c>
      <c r="AF1493" s="17">
        <v>0.5625</v>
      </c>
      <c r="AG1493" s="17">
        <v>-0.99999999999999967</v>
      </c>
      <c r="AH1493" s="17">
        <v>-0.99999999999999967</v>
      </c>
      <c r="AI1493" s="17">
        <v>0</v>
      </c>
      <c r="AJ1493" s="17">
        <v>0</v>
      </c>
      <c r="AK1493" s="17">
        <v>-4.000117570062222E-2</v>
      </c>
      <c r="AL1493" s="17">
        <v>0.43759740233748579</v>
      </c>
      <c r="AM1493" s="17">
        <v>-0.22468561122599157</v>
      </c>
      <c r="AN1493" s="17">
        <v>0.26455530643207825</v>
      </c>
      <c r="AO1493" s="17">
        <v>-5.8171461591528999</v>
      </c>
      <c r="AP1493" s="17">
        <v>8.8018696724893903</v>
      </c>
      <c r="AQ1493" s="17">
        <v>35.436790002924944</v>
      </c>
      <c r="AR1493" s="17">
        <v>0.73288644202122455</v>
      </c>
      <c r="AS1493" s="17">
        <v>1.0686281338176289</v>
      </c>
      <c r="AT1493" s="17">
        <v>-0.99999999999999967</v>
      </c>
      <c r="AU1493" s="17">
        <v>-0.99999999999999967</v>
      </c>
      <c r="AV1493" s="17">
        <v>-0.19058512586630361</v>
      </c>
      <c r="AW1493" s="17">
        <v>79.451778103695489</v>
      </c>
      <c r="AX1493" s="17">
        <v>79.451778103695489</v>
      </c>
      <c r="AY1493" s="17">
        <v>0.42906988105859767</v>
      </c>
      <c r="AZ1493" s="17">
        <v>30.136786404853872</v>
      </c>
      <c r="BA1493" s="22">
        <v>1569.9542988081705</v>
      </c>
      <c r="CU1493" t="e">
        <v>#N/A</v>
      </c>
      <c r="CV1493" t="e">
        <v>#N/A</v>
      </c>
    </row>
    <row r="1494" spans="1:100" x14ac:dyDescent="0.25">
      <c r="A1494">
        <v>3848</v>
      </c>
      <c r="B1494" t="s">
        <v>1872</v>
      </c>
      <c r="C1494" s="22">
        <v>3</v>
      </c>
      <c r="D1494" s="17">
        <v>3.8610312996527907</v>
      </c>
      <c r="E1494" s="17">
        <v>0</v>
      </c>
      <c r="F1494" s="17">
        <v>0.2733103887814548</v>
      </c>
      <c r="G1494" s="17">
        <v>0.2733103887814548</v>
      </c>
      <c r="H1494" s="17">
        <v>-4.6355584555533298E-2</v>
      </c>
      <c r="I1494" s="17">
        <v>0</v>
      </c>
      <c r="J1494" s="17">
        <v>-2.7813350733319977</v>
      </c>
      <c r="K1494" s="17">
        <v>-4.6355584555533298E-2</v>
      </c>
      <c r="L1494" s="17">
        <v>-0.99999999999999911</v>
      </c>
      <c r="M1494" s="17">
        <v>-0.99999999999999911</v>
      </c>
      <c r="N1494" s="17">
        <v>-0.92711169111066638</v>
      </c>
      <c r="O1494" s="17">
        <v>1.3530066151022528</v>
      </c>
      <c r="P1494" s="17">
        <v>0.10000494261921554</v>
      </c>
      <c r="Q1494" s="17">
        <v>-1.7478852554952684</v>
      </c>
      <c r="R1494" s="17">
        <v>-0.61688168913056685</v>
      </c>
      <c r="S1494" s="17">
        <v>0.32829392527712448</v>
      </c>
      <c r="T1494" s="17">
        <v>0.28568363933576651</v>
      </c>
      <c r="U1494" s="17">
        <v>0.42747925919790508</v>
      </c>
      <c r="V1494" s="17">
        <v>-3.42133521042991E-2</v>
      </c>
      <c r="W1494" s="17">
        <v>42.143962250481195</v>
      </c>
      <c r="X1494" s="17">
        <v>2.1173203793366833</v>
      </c>
      <c r="Y1494" s="17">
        <v>-0.99999999999999911</v>
      </c>
      <c r="Z1494" s="17">
        <v>-0.99999999999999911</v>
      </c>
      <c r="AA1494" s="17">
        <v>63.904810503827314</v>
      </c>
      <c r="AB1494" s="17">
        <v>-0.28155427389490345</v>
      </c>
      <c r="AC1494" s="17">
        <v>0.36499488881677267</v>
      </c>
      <c r="AD1494" s="17">
        <v>0.3641139839276637</v>
      </c>
      <c r="AE1494" s="17">
        <v>22.377729942476652</v>
      </c>
      <c r="AF1494" s="17">
        <v>0.75</v>
      </c>
      <c r="AG1494" s="17">
        <v>-0.99999999999999911</v>
      </c>
      <c r="AH1494" s="17">
        <v>-0.99999999999999911</v>
      </c>
      <c r="AI1494" s="17">
        <v>0</v>
      </c>
      <c r="AJ1494" s="17">
        <v>-3.42133521042991E-2</v>
      </c>
      <c r="AK1494" s="17">
        <v>-1.2212559229346947E-2</v>
      </c>
      <c r="AL1494" s="17">
        <v>4.8884538112719797E-2</v>
      </c>
      <c r="AM1494" s="17">
        <v>-0.38748357669486888</v>
      </c>
      <c r="AN1494" s="17">
        <v>-0.13486136888869826</v>
      </c>
      <c r="AO1494" s="17">
        <v>-9.7481522135184555</v>
      </c>
      <c r="AP1494" s="17">
        <v>-3.1271115316538629</v>
      </c>
      <c r="AQ1494" s="17">
        <v>39.362627177149207</v>
      </c>
      <c r="AR1494" s="17">
        <v>1.0072434717064973</v>
      </c>
      <c r="AS1494" s="17">
        <v>2.0709647947811511</v>
      </c>
      <c r="AT1494" s="17">
        <v>-0.99999999999999911</v>
      </c>
      <c r="AU1494" s="17">
        <v>-0.99999999999999911</v>
      </c>
      <c r="AV1494" s="17">
        <v>-0.34357130034911204</v>
      </c>
      <c r="AW1494" s="17">
        <v>62.130705587275649</v>
      </c>
      <c r="AX1494" s="17">
        <v>58.709370376845719</v>
      </c>
      <c r="AY1494" s="17">
        <v>0.30412205182495122</v>
      </c>
      <c r="AZ1494" s="17">
        <v>13.211761007049681</v>
      </c>
      <c r="BA1494" s="22">
        <v>1479.7532759447211</v>
      </c>
      <c r="CU1494" t="e">
        <v>#N/A</v>
      </c>
      <c r="CV1494" t="e">
        <v>#N/A</v>
      </c>
    </row>
    <row r="1495" spans="1:100" x14ac:dyDescent="0.25">
      <c r="A1495">
        <v>3851</v>
      </c>
      <c r="B1495" t="s">
        <v>1873</v>
      </c>
      <c r="C1495" s="22">
        <v>3</v>
      </c>
      <c r="D1495" s="17">
        <v>3.9153564480003475</v>
      </c>
      <c r="E1495" s="17">
        <v>-7.4894588915475624E-3</v>
      </c>
      <c r="F1495" s="17">
        <v>-0.37849194000632047</v>
      </c>
      <c r="G1495" s="17">
        <v>-0.37849194000632047</v>
      </c>
      <c r="H1495" s="17">
        <v>0.1444662619579237</v>
      </c>
      <c r="I1495" s="17">
        <v>0</v>
      </c>
      <c r="J1495" s="17">
        <v>8.6679757174754215</v>
      </c>
      <c r="K1495" s="17">
        <v>0.1444662619579237</v>
      </c>
      <c r="L1495" s="17">
        <v>-0.99999999999999845</v>
      </c>
      <c r="M1495" s="17">
        <v>-0.99999999999999845</v>
      </c>
      <c r="N1495" s="17">
        <v>2.8893252391584743</v>
      </c>
      <c r="O1495" s="17">
        <v>12.204840225469454</v>
      </c>
      <c r="P1495" s="17">
        <v>-1.2050448615244475E-2</v>
      </c>
      <c r="Q1495" s="17">
        <v>-1.8740325322184876</v>
      </c>
      <c r="R1495" s="17">
        <v>-0.57116173357533473</v>
      </c>
      <c r="S1495" s="17">
        <v>0.33333333333333293</v>
      </c>
      <c r="T1495" s="17">
        <v>0.28263937572575487</v>
      </c>
      <c r="U1495" s="17">
        <v>0.12256905899830935</v>
      </c>
      <c r="V1495" s="17">
        <v>4.4905406052408369E-3</v>
      </c>
      <c r="W1495" s="17">
        <v>23.942641868188552</v>
      </c>
      <c r="X1495" s="17">
        <v>0.93803196911826747</v>
      </c>
      <c r="Y1495" s="17">
        <v>-0.99999999999999845</v>
      </c>
      <c r="Z1495" s="17">
        <v>-0.99999999999999845</v>
      </c>
      <c r="AA1495" s="17">
        <v>45.652257718031137</v>
      </c>
      <c r="AB1495" s="17">
        <v>-5.8108422785111526E-3</v>
      </c>
      <c r="AC1495" s="17">
        <v>0.12212547752843579</v>
      </c>
      <c r="AD1495" s="17">
        <v>0.32930091641843307</v>
      </c>
      <c r="AE1495" s="17">
        <v>22.280777583417887</v>
      </c>
      <c r="AF1495" s="17">
        <v>0.36363636363636365</v>
      </c>
      <c r="AG1495" s="17">
        <v>-0.99999999999999845</v>
      </c>
      <c r="AH1495" s="17">
        <v>-0.99999999999999845</v>
      </c>
      <c r="AI1495" s="17">
        <v>0</v>
      </c>
      <c r="AJ1495" s="17">
        <v>4.4905406052408369E-3</v>
      </c>
      <c r="AK1495" s="17">
        <v>-0.13399796312806639</v>
      </c>
      <c r="AL1495" s="17">
        <v>0.8114591104692932</v>
      </c>
      <c r="AM1495" s="17">
        <v>0.38266734592815249</v>
      </c>
      <c r="AN1495" s="17">
        <v>0.31860245402502224</v>
      </c>
      <c r="AO1495" s="17">
        <v>8.8966938325634803</v>
      </c>
      <c r="AP1495" s="17">
        <v>12.022356902972023</v>
      </c>
      <c r="AQ1495" s="17">
        <v>32.610617585663981</v>
      </c>
      <c r="AR1495" s="17">
        <v>0.74303230866263836</v>
      </c>
      <c r="AS1495" s="17">
        <v>1.0824982310761919</v>
      </c>
      <c r="AT1495" s="17">
        <v>-0.99999999999999845</v>
      </c>
      <c r="AU1495" s="17">
        <v>-0.99999999999999845</v>
      </c>
      <c r="AV1495" s="17">
        <v>-0.9496536735816552</v>
      </c>
      <c r="AW1495" s="17">
        <v>69.879454846472569</v>
      </c>
      <c r="AX1495" s="17">
        <v>70.328508906996646</v>
      </c>
      <c r="AY1495" s="17">
        <v>0.10561794477592427</v>
      </c>
      <c r="AZ1495" s="17">
        <v>-2.5017181340273424</v>
      </c>
      <c r="BA1495" s="22">
        <v>1393.3554178100376</v>
      </c>
      <c r="CU1495" t="e">
        <v>#N/A</v>
      </c>
      <c r="CV1495" t="e">
        <v>#N/A</v>
      </c>
    </row>
    <row r="1496" spans="1:100" x14ac:dyDescent="0.25">
      <c r="A1496">
        <v>3853</v>
      </c>
      <c r="B1496" t="s">
        <v>1874</v>
      </c>
      <c r="C1496" s="22">
        <v>3</v>
      </c>
      <c r="D1496" s="17">
        <v>3.5718103337572606</v>
      </c>
      <c r="E1496" s="17">
        <v>0</v>
      </c>
      <c r="F1496" s="17">
        <v>-0.14605360323117592</v>
      </c>
      <c r="G1496" s="17">
        <v>-0.14605360323117592</v>
      </c>
      <c r="H1496" s="17">
        <v>-0.1000287730792624</v>
      </c>
      <c r="I1496" s="17">
        <v>0</v>
      </c>
      <c r="J1496" s="17">
        <v>-6.001726384755746</v>
      </c>
      <c r="K1496" s="17">
        <v>-0.1000287730792624</v>
      </c>
      <c r="L1496" s="17">
        <v>-1.0000000000000004</v>
      </c>
      <c r="M1496" s="17">
        <v>-1.0000000000000004</v>
      </c>
      <c r="N1496" s="17">
        <v>-2.0005754615852465</v>
      </c>
      <c r="O1496" s="17">
        <v>-2.5759696542296582</v>
      </c>
      <c r="P1496" s="17">
        <v>1.9816620627265917</v>
      </c>
      <c r="Q1496" s="17">
        <v>-0.41443367854584245</v>
      </c>
      <c r="R1496" s="17">
        <v>4.58639020350258E-2</v>
      </c>
      <c r="S1496" s="17">
        <v>0.33333333333333381</v>
      </c>
      <c r="T1496" s="17">
        <v>0.2833696857825897</v>
      </c>
      <c r="U1496" s="17">
        <v>-3.9391592392073904E-2</v>
      </c>
      <c r="V1496" s="17">
        <v>-7.7514542816089051E-3</v>
      </c>
      <c r="W1496" s="17">
        <v>26.783549820860109</v>
      </c>
      <c r="X1496" s="17">
        <v>0.47625957279260606</v>
      </c>
      <c r="Y1496" s="17">
        <v>-1.0000000000000004</v>
      </c>
      <c r="Z1496" s="17">
        <v>-1.0000000000000004</v>
      </c>
      <c r="AA1496" s="17">
        <v>16.809739999382359</v>
      </c>
      <c r="AB1496" s="17">
        <v>-0.15400203863362305</v>
      </c>
      <c r="AC1496" s="17">
        <v>-3.5878800374553418E-2</v>
      </c>
      <c r="AD1496" s="17">
        <v>-1.0512635462079409E-2</v>
      </c>
      <c r="AE1496" s="17">
        <v>-10.019673723512792</v>
      </c>
      <c r="AF1496" s="17">
        <v>9.0909090909090912E-2</v>
      </c>
      <c r="AG1496" s="17">
        <v>-1.0000000000000004</v>
      </c>
      <c r="AH1496" s="17">
        <v>-1.0000000000000004</v>
      </c>
      <c r="AI1496" s="17">
        <v>-1.0918040841283139E-2</v>
      </c>
      <c r="AJ1496" s="17">
        <v>-7.7514542816089051E-3</v>
      </c>
      <c r="AK1496" s="17">
        <v>0.11500087264371309</v>
      </c>
      <c r="AL1496" s="17">
        <v>0.21434011941964159</v>
      </c>
      <c r="AM1496" s="17">
        <v>4.2320326251201745E-3</v>
      </c>
      <c r="AN1496" s="17">
        <v>-2.8426538147451635E-2</v>
      </c>
      <c r="AO1496" s="17">
        <v>0.68080517884656988</v>
      </c>
      <c r="AP1496" s="17">
        <v>0.3610371434119175</v>
      </c>
      <c r="AQ1496" s="17">
        <v>20.781823436104371</v>
      </c>
      <c r="AR1496" s="17">
        <v>0.56955997244224044</v>
      </c>
      <c r="AS1496" s="17">
        <v>0.37623079971334394</v>
      </c>
      <c r="AT1496" s="17">
        <v>-1.0000000000000004</v>
      </c>
      <c r="AU1496" s="17">
        <v>-1.0000000000000004</v>
      </c>
      <c r="AV1496" s="17">
        <v>-0.10018970119614989</v>
      </c>
      <c r="AW1496" s="17">
        <v>14.594807488564618</v>
      </c>
      <c r="AX1496" s="17">
        <v>13.601301243578055</v>
      </c>
      <c r="AY1496" s="17">
        <v>-0.14547138430239251</v>
      </c>
      <c r="AZ1496" s="17">
        <v>-56.987180152868397</v>
      </c>
      <c r="BA1496" s="22">
        <v>1356.2701046084574</v>
      </c>
      <c r="CU1496" t="e">
        <v>#N/A</v>
      </c>
      <c r="CV1496" t="e">
        <v>#N/A</v>
      </c>
    </row>
    <row r="1497" spans="1:100" x14ac:dyDescent="0.25">
      <c r="A1497">
        <v>3859</v>
      </c>
      <c r="B1497" t="s">
        <v>1875</v>
      </c>
      <c r="C1497" s="22">
        <v>3</v>
      </c>
      <c r="D1497" s="17">
        <v>-0.15621838003316579</v>
      </c>
      <c r="E1497" s="17">
        <v>-0.47940082322681743</v>
      </c>
      <c r="F1497" s="17">
        <v>4.8989384439065722</v>
      </c>
      <c r="G1497" s="17">
        <v>4.7940148784603922</v>
      </c>
      <c r="H1497" s="17">
        <v>-0.12494632444706189</v>
      </c>
      <c r="I1497" s="17">
        <v>0</v>
      </c>
      <c r="J1497" s="17">
        <v>-7.4967794668237184</v>
      </c>
      <c r="K1497" s="17">
        <v>-0.12494632444706189</v>
      </c>
      <c r="L1497" s="17">
        <v>-1.0000000000000004</v>
      </c>
      <c r="M1497" s="17">
        <v>-1.0000000000000004</v>
      </c>
      <c r="N1497" s="17">
        <v>-2.4989264889412386</v>
      </c>
      <c r="O1497" s="17">
        <v>-2.858982968396492</v>
      </c>
      <c r="P1497" s="17">
        <v>0.12374424247763806</v>
      </c>
      <c r="Q1497" s="17">
        <v>6.5138374577292097</v>
      </c>
      <c r="R1497" s="17">
        <v>1.9775831191866451</v>
      </c>
      <c r="S1497" s="17">
        <v>0.33333333333333337</v>
      </c>
      <c r="T1497" s="17">
        <v>0.32750647659953269</v>
      </c>
      <c r="U1497" s="17">
        <v>8.3788210419913134E-2</v>
      </c>
      <c r="V1497" s="17">
        <v>0</v>
      </c>
      <c r="W1497" s="17">
        <v>34.782973791993641</v>
      </c>
      <c r="X1497" s="17">
        <v>1.0950676154111598</v>
      </c>
      <c r="Y1497" s="17">
        <v>-1.0000000000000004</v>
      </c>
      <c r="Z1497" s="17">
        <v>-1.0000000000000004</v>
      </c>
      <c r="AA1497" s="17">
        <v>94.106804168047205</v>
      </c>
      <c r="AB1497" s="17">
        <v>0.52105064017534175</v>
      </c>
      <c r="AC1497" s="17">
        <v>0.34439079916828741</v>
      </c>
      <c r="AD1497" s="17">
        <v>0.2814835057937084</v>
      </c>
      <c r="AE1497" s="17">
        <v>57.346247256866889</v>
      </c>
      <c r="AF1497" s="17">
        <v>0.88888888888888884</v>
      </c>
      <c r="AG1497" s="17">
        <v>-1.0000000000000004</v>
      </c>
      <c r="AH1497" s="17">
        <v>-1.0000000000000004</v>
      </c>
      <c r="AI1497" s="17">
        <v>-1.4444321074677689E-2</v>
      </c>
      <c r="AJ1497" s="17">
        <v>0</v>
      </c>
      <c r="AK1497" s="17">
        <v>1.639535999613724E-2</v>
      </c>
      <c r="AL1497" s="17">
        <v>-3.4445559697417708E-2</v>
      </c>
      <c r="AM1497" s="17">
        <v>-2.8192417007182131E-2</v>
      </c>
      <c r="AN1497" s="17">
        <v>0.23261098086100265</v>
      </c>
      <c r="AO1497" s="17">
        <v>-0.62283362519886754</v>
      </c>
      <c r="AP1497" s="17">
        <v>5.6430467230379771</v>
      </c>
      <c r="AQ1497" s="17">
        <v>27.286194325169916</v>
      </c>
      <c r="AR1497" s="17">
        <v>0.74462802035277942</v>
      </c>
      <c r="AS1497" s="17">
        <v>0.97012129096409816</v>
      </c>
      <c r="AT1497" s="17">
        <v>-1.0000000000000004</v>
      </c>
      <c r="AU1497" s="17">
        <v>-1.0000000000000004</v>
      </c>
      <c r="AV1497" s="17">
        <v>6.7715979976470386</v>
      </c>
      <c r="AW1497" s="17">
        <v>96.89086792268867</v>
      </c>
      <c r="AX1497" s="17">
        <v>96.601981501195112</v>
      </c>
      <c r="AY1497" s="17">
        <v>0.18677134501181136</v>
      </c>
      <c r="AZ1497" s="17">
        <v>42.349586082081991</v>
      </c>
      <c r="BA1497" s="22">
        <v>1474.0749234041432</v>
      </c>
      <c r="CU1497" t="e">
        <v>#N/A</v>
      </c>
      <c r="CV1497" t="e">
        <v>#N/A</v>
      </c>
    </row>
    <row r="1498" spans="1:100" x14ac:dyDescent="0.25">
      <c r="A1498">
        <v>3861</v>
      </c>
      <c r="B1498" t="s">
        <v>1876</v>
      </c>
      <c r="C1498" s="22">
        <v>3</v>
      </c>
      <c r="D1498" s="17">
        <v>4.9127961462423579</v>
      </c>
      <c r="E1498" s="17">
        <v>-0.5954089798487272</v>
      </c>
      <c r="F1498" s="17">
        <v>0.31528118410130451</v>
      </c>
      <c r="G1498" s="17">
        <v>0.14843944957371946</v>
      </c>
      <c r="H1498" s="17">
        <v>5.1622034551617658E-2</v>
      </c>
      <c r="I1498" s="17">
        <v>0</v>
      </c>
      <c r="J1498" s="17">
        <v>3.0973220730970574</v>
      </c>
      <c r="K1498" s="17">
        <v>5.1622034551617658E-2</v>
      </c>
      <c r="L1498" s="17">
        <v>-1.0000000000000011</v>
      </c>
      <c r="M1498" s="17">
        <v>-1.0000000000000011</v>
      </c>
      <c r="N1498" s="17">
        <v>1.0324406910323527</v>
      </c>
      <c r="O1498" s="17">
        <v>8.1585576689131383</v>
      </c>
      <c r="P1498" s="17">
        <v>0.93266194157000304</v>
      </c>
      <c r="Q1498" s="17">
        <v>1.7434815936441521</v>
      </c>
      <c r="R1498" s="17">
        <v>0.6423453079750332</v>
      </c>
      <c r="S1498" s="17">
        <v>0.33333333333333376</v>
      </c>
      <c r="T1498" s="17">
        <v>0.25320957430070978</v>
      </c>
      <c r="U1498" s="17">
        <v>2.4704084885027906E-3</v>
      </c>
      <c r="V1498" s="17">
        <v>7.0886919785605775E-3</v>
      </c>
      <c r="W1498" s="17">
        <v>21.779198941979569</v>
      </c>
      <c r="X1498" s="17">
        <v>0.5072108998751762</v>
      </c>
      <c r="Y1498" s="17">
        <v>-1.0000000000000011</v>
      </c>
      <c r="Z1498" s="17">
        <v>-1.0000000000000011</v>
      </c>
      <c r="AA1498" s="17">
        <v>29.81874182367595</v>
      </c>
      <c r="AB1498" s="17">
        <v>4.5967021829886039E-2</v>
      </c>
      <c r="AC1498" s="17">
        <v>0.13851601765332117</v>
      </c>
      <c r="AD1498" s="17">
        <v>-3.6539088008780536E-2</v>
      </c>
      <c r="AE1498" s="17">
        <v>7.3971975737213231</v>
      </c>
      <c r="AF1498" s="17">
        <v>0</v>
      </c>
      <c r="AG1498" s="17">
        <v>-1.0000000000000011</v>
      </c>
      <c r="AH1498" s="17">
        <v>-1.0000000000000011</v>
      </c>
      <c r="AI1498" s="17">
        <v>2.8087802703126302E-2</v>
      </c>
      <c r="AJ1498" s="17">
        <v>7.0886919785605775E-3</v>
      </c>
      <c r="AK1498" s="17">
        <v>0.19307267764475869</v>
      </c>
      <c r="AL1498" s="17">
        <v>-0.1086851014618261</v>
      </c>
      <c r="AM1498" s="17">
        <v>0.26639986299070106</v>
      </c>
      <c r="AN1498" s="17">
        <v>0.12310974607816424</v>
      </c>
      <c r="AO1498" s="17">
        <v>7.6253599629913182</v>
      </c>
      <c r="AP1498" s="17">
        <v>2.534318144644975</v>
      </c>
      <c r="AQ1498" s="17">
        <v>24.876521015076626</v>
      </c>
      <c r="AR1498" s="17">
        <v>0.59610200810110703</v>
      </c>
      <c r="AS1498" s="17">
        <v>0.55883293442679405</v>
      </c>
      <c r="AT1498" s="17">
        <v>-1.0000000000000011</v>
      </c>
      <c r="AU1498" s="17">
        <v>-1.0000000000000011</v>
      </c>
      <c r="AV1498" s="17">
        <v>0.79078475754875266</v>
      </c>
      <c r="AW1498" s="17">
        <v>40.511617637234046</v>
      </c>
      <c r="AX1498" s="17">
        <v>41.782242889152627</v>
      </c>
      <c r="AY1498" s="17">
        <v>0.17846938859468525</v>
      </c>
      <c r="AZ1498" s="17">
        <v>-16.901174847175096</v>
      </c>
      <c r="BA1498" s="22">
        <v>1412.2547980687962</v>
      </c>
      <c r="CU1498" t="e">
        <v>#N/A</v>
      </c>
      <c r="CV1498" t="e">
        <v>#N/A</v>
      </c>
    </row>
    <row r="1499" spans="1:100" x14ac:dyDescent="0.25">
      <c r="A1499">
        <v>3863</v>
      </c>
      <c r="B1499" t="s">
        <v>1877</v>
      </c>
      <c r="C1499" s="22">
        <v>3</v>
      </c>
      <c r="D1499" s="17">
        <v>4.8024481335691993</v>
      </c>
      <c r="E1499" s="17">
        <v>0</v>
      </c>
      <c r="F1499" s="17">
        <v>0.19853060461903932</v>
      </c>
      <c r="G1499" s="17">
        <v>0.19853060461903932</v>
      </c>
      <c r="H1499" s="17">
        <v>0.14156184866197402</v>
      </c>
      <c r="I1499" s="17">
        <v>0</v>
      </c>
      <c r="J1499" s="17">
        <v>8.4937109197184402</v>
      </c>
      <c r="K1499" s="17">
        <v>0.14156184866197402</v>
      </c>
      <c r="L1499" s="17">
        <v>-0.99999999999999811</v>
      </c>
      <c r="M1499" s="17">
        <v>-0.99999999999999811</v>
      </c>
      <c r="N1499" s="17">
        <v>2.8312369732394798</v>
      </c>
      <c r="O1499" s="17">
        <v>13.494689657906671</v>
      </c>
      <c r="P1499" s="17">
        <v>6.629482202436543E-2</v>
      </c>
      <c r="Q1499" s="17">
        <v>-0.1513305015184204</v>
      </c>
      <c r="R1499" s="17">
        <v>-7.4650337291576441E-2</v>
      </c>
      <c r="S1499" s="17">
        <v>0.33333333333333276</v>
      </c>
      <c r="T1499" s="17">
        <v>0.34416535723085112</v>
      </c>
      <c r="U1499" s="17">
        <v>2.1891452039743756E-2</v>
      </c>
      <c r="V1499" s="17">
        <v>1.582960129157248E-2</v>
      </c>
      <c r="W1499" s="17">
        <v>22.946315809341051</v>
      </c>
      <c r="X1499" s="17">
        <v>0.72931228170813855</v>
      </c>
      <c r="Y1499" s="17">
        <v>-0.99999999999999811</v>
      </c>
      <c r="Z1499" s="17">
        <v>-0.99999999999999811</v>
      </c>
      <c r="AA1499" s="17">
        <v>35.780872212329591</v>
      </c>
      <c r="AB1499" s="17">
        <v>0.22844235713593844</v>
      </c>
      <c r="AC1499" s="17">
        <v>0.24365581778110468</v>
      </c>
      <c r="AD1499" s="17">
        <v>-0.21391404011144055</v>
      </c>
      <c r="AE1499" s="17">
        <v>12.909206740280128</v>
      </c>
      <c r="AF1499" s="17">
        <v>0.7</v>
      </c>
      <c r="AG1499" s="17">
        <v>-0.99999999999999811</v>
      </c>
      <c r="AH1499" s="17">
        <v>-0.99999999999999811</v>
      </c>
      <c r="AI1499" s="17">
        <v>4.0291052767339238E-3</v>
      </c>
      <c r="AJ1499" s="17">
        <v>1.582960129157248E-2</v>
      </c>
      <c r="AK1499" s="17">
        <v>0.17283435886386006</v>
      </c>
      <c r="AL1499" s="17">
        <v>0.12582964973228891</v>
      </c>
      <c r="AM1499" s="17">
        <v>0.11916575462817766</v>
      </c>
      <c r="AN1499" s="17">
        <v>4.5457895127691501E-2</v>
      </c>
      <c r="AO1499" s="17">
        <v>3.8433156600237419</v>
      </c>
      <c r="AP1499" s="17">
        <v>1.7655956268537321</v>
      </c>
      <c r="AQ1499" s="17">
        <v>31.44002672905949</v>
      </c>
      <c r="AR1499" s="17">
        <v>0.71521974389550025</v>
      </c>
      <c r="AS1499" s="17">
        <v>0.87087413037011252</v>
      </c>
      <c r="AT1499" s="17">
        <v>-0.99999999999999811</v>
      </c>
      <c r="AU1499" s="17">
        <v>-0.99999999999999811</v>
      </c>
      <c r="AV1499" s="17">
        <v>0.12388026732746321</v>
      </c>
      <c r="AW1499" s="17">
        <v>51.041157497090012</v>
      </c>
      <c r="AX1499" s="17">
        <v>52.704699731781929</v>
      </c>
      <c r="AY1499" s="17">
        <v>0.13408315512668822</v>
      </c>
      <c r="AZ1499" s="17">
        <v>-39.370201265908712</v>
      </c>
      <c r="BA1499" s="22">
        <v>1353.7746335493912</v>
      </c>
      <c r="CU1499" t="e">
        <v>#N/A</v>
      </c>
      <c r="CV1499" t="e">
        <v>#N/A</v>
      </c>
    </row>
    <row r="1500" spans="1:100" x14ac:dyDescent="0.25">
      <c r="A1500">
        <v>3865</v>
      </c>
      <c r="B1500" t="s">
        <v>1878</v>
      </c>
      <c r="C1500" s="22">
        <v>3</v>
      </c>
      <c r="D1500" s="17">
        <v>3.9623177988145772</v>
      </c>
      <c r="E1500" s="17">
        <v>0</v>
      </c>
      <c r="F1500" s="17">
        <v>0.74053642230714678</v>
      </c>
      <c r="G1500" s="17">
        <v>0.74053642230714678</v>
      </c>
      <c r="H1500" s="17">
        <v>7.3856445231617524E-2</v>
      </c>
      <c r="I1500" s="17">
        <v>-2.534405582670392E-3</v>
      </c>
      <c r="J1500" s="17">
        <v>4.2793223789368255</v>
      </c>
      <c r="K1500" s="17">
        <v>7.1322039648947136E-2</v>
      </c>
      <c r="L1500" s="17">
        <v>-1.0000000000000002</v>
      </c>
      <c r="M1500" s="17">
        <v>-1.0000000000000002</v>
      </c>
      <c r="N1500" s="17">
        <v>1.4264407929789422</v>
      </c>
      <c r="O1500" s="17">
        <v>8.9821766000585495</v>
      </c>
      <c r="P1500" s="17">
        <v>-0.38562365402719401</v>
      </c>
      <c r="Q1500" s="17">
        <v>2.0825662607819466</v>
      </c>
      <c r="R1500" s="17">
        <v>0.6034900907089219</v>
      </c>
      <c r="S1500" s="17">
        <v>0.33333333333333337</v>
      </c>
      <c r="T1500" s="17">
        <v>0.33333333333333337</v>
      </c>
      <c r="U1500" s="17">
        <v>0.20756868133422354</v>
      </c>
      <c r="V1500" s="17">
        <v>-0.11781768531207605</v>
      </c>
      <c r="W1500" s="17">
        <v>27.40382492159468</v>
      </c>
      <c r="X1500" s="17">
        <v>0.71871324048215723</v>
      </c>
      <c r="Y1500" s="17">
        <v>-1.0000000000000002</v>
      </c>
      <c r="Z1500" s="17">
        <v>-1.0000000000000002</v>
      </c>
      <c r="AA1500" s="17">
        <v>51.321458052062233</v>
      </c>
      <c r="AB1500" s="17">
        <v>0.13950189030585541</v>
      </c>
      <c r="AC1500" s="17">
        <v>0.12370854580711763</v>
      </c>
      <c r="AD1500" s="17">
        <v>0.20307242468219969</v>
      </c>
      <c r="AE1500" s="17">
        <v>23.314143039758626</v>
      </c>
      <c r="AF1500" s="17">
        <v>0.75</v>
      </c>
      <c r="AG1500" s="17">
        <v>-1.0000000000000002</v>
      </c>
      <c r="AH1500" s="17">
        <v>-1.0000000000000002</v>
      </c>
      <c r="AI1500" s="17">
        <v>0</v>
      </c>
      <c r="AJ1500" s="17">
        <v>-0.11781768531207605</v>
      </c>
      <c r="AK1500" s="17">
        <v>5.9817030957968073E-2</v>
      </c>
      <c r="AL1500" s="17">
        <v>5.899569443612163E-3</v>
      </c>
      <c r="AM1500" s="17">
        <v>0.52849791977301863</v>
      </c>
      <c r="AN1500" s="17">
        <v>1.3811030959850064E-2</v>
      </c>
      <c r="AO1500" s="17">
        <v>13.511533149115316</v>
      </c>
      <c r="AP1500" s="17">
        <v>0.37477362121431224</v>
      </c>
      <c r="AQ1500" s="17">
        <v>31.683147300531495</v>
      </c>
      <c r="AR1500" s="17">
        <v>0.75641766268881427</v>
      </c>
      <c r="AS1500" s="17">
        <v>0.79003528013110458</v>
      </c>
      <c r="AT1500" s="17">
        <v>-1.0000000000000002</v>
      </c>
      <c r="AU1500" s="17">
        <v>-1.0000000000000002</v>
      </c>
      <c r="AV1500" s="17">
        <v>1.344026513016068</v>
      </c>
      <c r="AW1500" s="17">
        <v>60.678408273335123</v>
      </c>
      <c r="AX1500" s="17">
        <v>48.896639742127505</v>
      </c>
      <c r="AY1500" s="17">
        <v>1.7395155423091495E-4</v>
      </c>
      <c r="AZ1500" s="17">
        <v>-43.027448590830105</v>
      </c>
      <c r="BA1500" s="22">
        <v>1410.9709841542838</v>
      </c>
      <c r="CU1500" t="e">
        <v>#N/A</v>
      </c>
      <c r="CV1500" t="e">
        <v>#N/A</v>
      </c>
    </row>
    <row r="1501" spans="1:100" x14ac:dyDescent="0.25">
      <c r="A1501">
        <v>3871</v>
      </c>
      <c r="B1501" t="s">
        <v>1879</v>
      </c>
      <c r="C1501" s="22">
        <v>3</v>
      </c>
      <c r="D1501" s="17">
        <v>6.0598884517160236</v>
      </c>
      <c r="E1501" s="17">
        <v>1.9750069371943117E-2</v>
      </c>
      <c r="F1501" s="17">
        <v>1.1371336416167155</v>
      </c>
      <c r="G1501" s="17">
        <v>1.1371336416167155</v>
      </c>
      <c r="H1501" s="17">
        <v>0.15708189567352177</v>
      </c>
      <c r="I1501" s="17">
        <v>0</v>
      </c>
      <c r="J1501" s="17">
        <v>9.4249137404113039</v>
      </c>
      <c r="K1501" s="17">
        <v>0.15708189567352177</v>
      </c>
      <c r="L1501" s="17">
        <v>-0.99999999999999989</v>
      </c>
      <c r="M1501" s="17">
        <v>-0.99999999999999989</v>
      </c>
      <c r="N1501" s="17">
        <v>3.1416379134704342</v>
      </c>
      <c r="O1501" s="17">
        <v>16.62193583374404</v>
      </c>
      <c r="P1501" s="17">
        <v>3.5254189476581459</v>
      </c>
      <c r="Q1501" s="17">
        <v>13.395774353485553</v>
      </c>
      <c r="R1501" s="17">
        <v>4.854390004736949</v>
      </c>
      <c r="S1501" s="17">
        <v>0.33333333333333337</v>
      </c>
      <c r="T1501" s="17">
        <v>0.33735304692343249</v>
      </c>
      <c r="U1501" s="17">
        <v>0.2289541003806061</v>
      </c>
      <c r="V1501" s="17">
        <v>5.5803546074424698E-2</v>
      </c>
      <c r="W1501" s="17">
        <v>31.934485241530997</v>
      </c>
      <c r="X1501" s="17">
        <v>1.7619946654536052</v>
      </c>
      <c r="Y1501" s="17">
        <v>-0.99999999999999989</v>
      </c>
      <c r="Z1501" s="17">
        <v>-0.99999999999999989</v>
      </c>
      <c r="AA1501" s="17">
        <v>64.24503656283369</v>
      </c>
      <c r="AB1501" s="17">
        <v>0.1772034894701468</v>
      </c>
      <c r="AC1501" s="17">
        <v>0.24314628221311402</v>
      </c>
      <c r="AD1501" s="17">
        <v>0.12877345464805384</v>
      </c>
      <c r="AE1501" s="17">
        <v>27.45616131656573</v>
      </c>
      <c r="AF1501" s="17">
        <v>0.72727272727272729</v>
      </c>
      <c r="AG1501" s="17">
        <v>-0.99999999999999989</v>
      </c>
      <c r="AH1501" s="17">
        <v>-0.99999999999999989</v>
      </c>
      <c r="AI1501" s="17">
        <v>3.3909502115237224E-3</v>
      </c>
      <c r="AJ1501" s="17">
        <v>5.5803546074424698E-2</v>
      </c>
      <c r="AK1501" s="17">
        <v>-0.14952478542719733</v>
      </c>
      <c r="AL1501" s="17">
        <v>2.5255529325037121E-2</v>
      </c>
      <c r="AM1501" s="17">
        <v>6.6021398663462336E-2</v>
      </c>
      <c r="AN1501" s="17">
        <v>2.663341744156579E-2</v>
      </c>
      <c r="AO1501" s="17">
        <v>0.90291103945057116</v>
      </c>
      <c r="AP1501" s="17">
        <v>0.79211308266433056</v>
      </c>
      <c r="AQ1501" s="17">
        <v>41.359398981942277</v>
      </c>
      <c r="AR1501" s="17">
        <v>0.95544402671179618</v>
      </c>
      <c r="AS1501" s="17">
        <v>1.9190765611271265</v>
      </c>
      <c r="AT1501" s="17">
        <v>-0.99999999999999989</v>
      </c>
      <c r="AU1501" s="17">
        <v>-0.99999999999999989</v>
      </c>
      <c r="AV1501" s="17">
        <v>5.9915236463536639</v>
      </c>
      <c r="AW1501" s="17">
        <v>81.659085479242037</v>
      </c>
      <c r="AX1501" s="17">
        <v>87.307259090915025</v>
      </c>
      <c r="AY1501" s="17">
        <v>0.33384215590231842</v>
      </c>
      <c r="AZ1501" s="17">
        <v>16.701620750829747</v>
      </c>
      <c r="BA1501" s="22">
        <v>1456.5478189191097</v>
      </c>
      <c r="CU1501" t="e">
        <v>#N/A</v>
      </c>
      <c r="CV1501" t="e">
        <v>#N/A</v>
      </c>
    </row>
    <row r="1502" spans="1:100" x14ac:dyDescent="0.25">
      <c r="A1502">
        <v>3872</v>
      </c>
      <c r="B1502" t="s">
        <v>1880</v>
      </c>
      <c r="C1502" s="22">
        <v>3</v>
      </c>
      <c r="D1502" s="17">
        <v>4.8179205703769181</v>
      </c>
      <c r="E1502" s="17">
        <v>3.3515836960312377</v>
      </c>
      <c r="F1502" s="17">
        <v>7.882718312150655E-2</v>
      </c>
      <c r="G1502" s="17">
        <v>0.94631868590023427</v>
      </c>
      <c r="H1502" s="17">
        <v>0.2492307065240815</v>
      </c>
      <c r="I1502" s="17">
        <v>0</v>
      </c>
      <c r="J1502" s="17">
        <v>14.953842391444885</v>
      </c>
      <c r="K1502" s="17">
        <v>0.2492307065240815</v>
      </c>
      <c r="L1502" s="17">
        <v>-1.0000000000000011</v>
      </c>
      <c r="M1502" s="17">
        <v>-1.0000000000000011</v>
      </c>
      <c r="N1502" s="17">
        <v>4.9846141304816278</v>
      </c>
      <c r="O1502" s="17">
        <v>20.71808164772203</v>
      </c>
      <c r="P1502" s="17">
        <v>-0.14045770752920458</v>
      </c>
      <c r="Q1502" s="17">
        <v>5.3541557960321029</v>
      </c>
      <c r="R1502" s="17">
        <v>1.6326890590540173</v>
      </c>
      <c r="S1502" s="17">
        <v>0.33333333333333343</v>
      </c>
      <c r="T1502" s="17">
        <v>0.30482899711538519</v>
      </c>
      <c r="U1502" s="17">
        <v>-3.2004118050361553E-2</v>
      </c>
      <c r="V1502" s="17">
        <v>-2.2539330723558057E-2</v>
      </c>
      <c r="W1502" s="17">
        <v>13.37552700602871</v>
      </c>
      <c r="X1502" s="17">
        <v>0.16693307866701429</v>
      </c>
      <c r="Y1502" s="17">
        <v>-1.0000000000000011</v>
      </c>
      <c r="Z1502" s="17">
        <v>-1.0000000000000011</v>
      </c>
      <c r="AA1502" s="17">
        <v>29.049486359457568</v>
      </c>
      <c r="AB1502" s="17">
        <v>-3.1527935109169257E-2</v>
      </c>
      <c r="AC1502" s="17">
        <v>0.24191561384081131</v>
      </c>
      <c r="AD1502" s="17">
        <v>7.0437727155854779E-2</v>
      </c>
      <c r="AE1502" s="17">
        <v>14.04127029437484</v>
      </c>
      <c r="AF1502" s="17">
        <v>0.41666666666666669</v>
      </c>
      <c r="AG1502" s="17">
        <v>-1.0000000000000011</v>
      </c>
      <c r="AH1502" s="17">
        <v>-1.0000000000000011</v>
      </c>
      <c r="AI1502" s="17">
        <v>0</v>
      </c>
      <c r="AJ1502" s="17">
        <v>-2.2539330723558057E-2</v>
      </c>
      <c r="AK1502" s="17">
        <v>-2.1728193495001651E-2</v>
      </c>
      <c r="AL1502" s="17">
        <v>7.8678524970715355E-2</v>
      </c>
      <c r="AM1502" s="17">
        <v>6.0608699027650696E-2</v>
      </c>
      <c r="AN1502" s="17">
        <v>-4.3009596882380707E-2</v>
      </c>
      <c r="AO1502" s="17">
        <v>1.4065765082162596</v>
      </c>
      <c r="AP1502" s="17">
        <v>-0.68184729720594095</v>
      </c>
      <c r="AQ1502" s="17">
        <v>28.329369397473609</v>
      </c>
      <c r="AR1502" s="17">
        <v>0.58361888167479936</v>
      </c>
      <c r="AS1502" s="17">
        <v>0.41616378519109598</v>
      </c>
      <c r="AT1502" s="17">
        <v>-1.0000000000000011</v>
      </c>
      <c r="AU1502" s="17">
        <v>-1.0000000000000011</v>
      </c>
      <c r="AV1502" s="17">
        <v>2.579007744954251</v>
      </c>
      <c r="AW1502" s="17">
        <v>49.085720709973643</v>
      </c>
      <c r="AX1502" s="17">
        <v>46.831787637617857</v>
      </c>
      <c r="AY1502" s="17">
        <v>-4.2489691727318743E-2</v>
      </c>
      <c r="AZ1502" s="17">
        <v>-44.371326303629125</v>
      </c>
      <c r="BA1502" s="22">
        <v>1410.9252700594002</v>
      </c>
      <c r="CU1502" t="e">
        <v>#N/A</v>
      </c>
      <c r="CV1502" t="e">
        <v>#N/A</v>
      </c>
    </row>
    <row r="1503" spans="1:100" x14ac:dyDescent="0.25">
      <c r="A1503">
        <v>3875</v>
      </c>
      <c r="B1503" t="s">
        <v>1881</v>
      </c>
      <c r="C1503" s="22">
        <v>3</v>
      </c>
      <c r="D1503" s="17">
        <v>4.7462279810437025</v>
      </c>
      <c r="E1503" s="17">
        <v>2.964246032092803E-2</v>
      </c>
      <c r="F1503" s="17">
        <v>0.39158614855691365</v>
      </c>
      <c r="G1503" s="17">
        <v>0.40146696866388965</v>
      </c>
      <c r="H1503" s="17">
        <v>0.3717650290132008</v>
      </c>
      <c r="I1503" s="17">
        <v>0</v>
      </c>
      <c r="J1503" s="17">
        <v>22.305901740792052</v>
      </c>
      <c r="K1503" s="17">
        <v>0.3717650290132008</v>
      </c>
      <c r="L1503" s="17">
        <v>-1.0000000000000009</v>
      </c>
      <c r="M1503" s="17">
        <v>-1.0000000000000009</v>
      </c>
      <c r="N1503" s="17">
        <v>7.4353005802640171</v>
      </c>
      <c r="O1503" s="17">
        <v>27.453596690499612</v>
      </c>
      <c r="P1503" s="17">
        <v>-0.54475809407786602</v>
      </c>
      <c r="Q1503" s="17">
        <v>2.1024642701003873</v>
      </c>
      <c r="R1503" s="17">
        <v>0.64528283372631834</v>
      </c>
      <c r="S1503" s="17">
        <v>0.33333333333333365</v>
      </c>
      <c r="T1503" s="17">
        <v>0.33333333333333365</v>
      </c>
      <c r="U1503" s="17">
        <v>0.27305811244537115</v>
      </c>
      <c r="V1503" s="17">
        <v>0.36152461020822901</v>
      </c>
      <c r="W1503" s="17">
        <v>37.179374412282662</v>
      </c>
      <c r="X1503" s="17">
        <v>3.5562817486843246</v>
      </c>
      <c r="Y1503" s="17">
        <v>-1.0000000000000009</v>
      </c>
      <c r="Z1503" s="17">
        <v>-1.0000000000000009</v>
      </c>
      <c r="AA1503" s="17">
        <v>80.270331231072618</v>
      </c>
      <c r="AB1503" s="17">
        <v>0.40062025136915391</v>
      </c>
      <c r="AC1503" s="17">
        <v>0.363914253901649</v>
      </c>
      <c r="AD1503" s="17">
        <v>8.4378974430470127E-2</v>
      </c>
      <c r="AE1503" s="17">
        <v>42.445673985063642</v>
      </c>
      <c r="AF1503" s="17">
        <v>0.8571428571428571</v>
      </c>
      <c r="AG1503" s="17">
        <v>-1.0000000000000009</v>
      </c>
      <c r="AH1503" s="17">
        <v>-1.0000000000000009</v>
      </c>
      <c r="AI1503" s="17">
        <v>1.83389546513106E-2</v>
      </c>
      <c r="AJ1503" s="17">
        <v>0.36152461020822901</v>
      </c>
      <c r="AK1503" s="17">
        <v>4.695268765016046E-2</v>
      </c>
      <c r="AL1503" s="17">
        <v>-8.047601393472556E-2</v>
      </c>
      <c r="AM1503" s="17">
        <v>6.7647340759747307E-2</v>
      </c>
      <c r="AN1503" s="17">
        <v>-0.14097820140346023</v>
      </c>
      <c r="AO1503" s="17">
        <v>1.9259469572444858</v>
      </c>
      <c r="AP1503" s="17">
        <v>-3.9268351047601331</v>
      </c>
      <c r="AQ1503" s="17">
        <v>59.485276153074707</v>
      </c>
      <c r="AR1503" s="17">
        <v>1.3012493893202668</v>
      </c>
      <c r="AS1503" s="17">
        <v>3.9280467776975265</v>
      </c>
      <c r="AT1503" s="17">
        <v>-1.0000000000000009</v>
      </c>
      <c r="AU1503" s="17">
        <v>-1.0000000000000009</v>
      </c>
      <c r="AV1503" s="17">
        <v>1.0467498023902075</v>
      </c>
      <c r="AW1503" s="17">
        <v>103.79709281681217</v>
      </c>
      <c r="AX1503" s="17">
        <v>140.3163329306613</v>
      </c>
      <c r="AY1503" s="17">
        <v>0.16810988174821392</v>
      </c>
      <c r="AZ1503" s="17">
        <v>7.9331336017964205</v>
      </c>
      <c r="BA1503" s="22">
        <v>1485.55023618411</v>
      </c>
      <c r="CU1503" t="e">
        <v>#N/A</v>
      </c>
      <c r="CV1503" t="e">
        <v>#N/A</v>
      </c>
    </row>
    <row r="1504" spans="1:100" x14ac:dyDescent="0.25">
      <c r="A1504">
        <v>3876</v>
      </c>
      <c r="B1504" t="s">
        <v>1882</v>
      </c>
      <c r="C1504" s="22">
        <v>3</v>
      </c>
      <c r="D1504" s="17">
        <v>5.6950848055940719</v>
      </c>
      <c r="E1504" s="17">
        <v>-1.6672945461539267E-2</v>
      </c>
      <c r="F1504" s="17">
        <v>-0.2242733318228855</v>
      </c>
      <c r="G1504" s="17">
        <v>-0.2242733318228855</v>
      </c>
      <c r="H1504" s="17">
        <v>0.21003528779771868</v>
      </c>
      <c r="I1504" s="17">
        <v>0</v>
      </c>
      <c r="J1504" s="17">
        <v>12.602117267863118</v>
      </c>
      <c r="K1504" s="17">
        <v>0.21003528779771868</v>
      </c>
      <c r="L1504" s="17">
        <v>-0.99999999999999956</v>
      </c>
      <c r="M1504" s="17">
        <v>-0.99999999999999956</v>
      </c>
      <c r="N1504" s="17">
        <v>4.2007057559543775</v>
      </c>
      <c r="O1504" s="17">
        <v>18.072928741634321</v>
      </c>
      <c r="P1504" s="17">
        <v>-8.7062690583770141E-2</v>
      </c>
      <c r="Q1504" s="17">
        <v>-4.1964074174499331</v>
      </c>
      <c r="R1504" s="17">
        <v>-1.3389992334009051</v>
      </c>
      <c r="S1504" s="17">
        <v>0.33333333333333337</v>
      </c>
      <c r="T1504" s="17">
        <v>0.3368954199736276</v>
      </c>
      <c r="U1504" s="17">
        <v>0.33439209036606327</v>
      </c>
      <c r="V1504" s="17">
        <v>-7.5227570727009793E-2</v>
      </c>
      <c r="W1504" s="17">
        <v>28.774319405931813</v>
      </c>
      <c r="X1504" s="17">
        <v>1.3499584892517309</v>
      </c>
      <c r="Y1504" s="17">
        <v>-0.99999999999999956</v>
      </c>
      <c r="Z1504" s="17">
        <v>-0.99999999999999956</v>
      </c>
      <c r="AA1504" s="17">
        <v>37.259932676925388</v>
      </c>
      <c r="AB1504" s="17">
        <v>0.27312605511095595</v>
      </c>
      <c r="AC1504" s="17">
        <v>-0.14940244356734445</v>
      </c>
      <c r="AD1504" s="17">
        <v>7.2768638544277925E-2</v>
      </c>
      <c r="AE1504" s="17">
        <v>9.8246125043944801</v>
      </c>
      <c r="AF1504" s="17">
        <v>8.3333333333333329E-2</v>
      </c>
      <c r="AG1504" s="17">
        <v>-0.99999999999999956</v>
      </c>
      <c r="AH1504" s="17">
        <v>-0.99999999999999956</v>
      </c>
      <c r="AI1504" s="17">
        <v>-1.8490567207399198E-2</v>
      </c>
      <c r="AJ1504" s="17">
        <v>-7.5227570727009793E-2</v>
      </c>
      <c r="AK1504" s="17">
        <v>-1.4564265937796982E-2</v>
      </c>
      <c r="AL1504" s="17">
        <v>6.4783673234629358E-2</v>
      </c>
      <c r="AM1504" s="17">
        <v>1.9752218169281348E-2</v>
      </c>
      <c r="AN1504" s="17">
        <v>0.35164040725970291</v>
      </c>
      <c r="AO1504" s="17">
        <v>0.42098412454304884</v>
      </c>
      <c r="AP1504" s="17">
        <v>9.1149285476657216</v>
      </c>
      <c r="AQ1504" s="17">
        <v>41.376436673794942</v>
      </c>
      <c r="AR1504" s="17">
        <v>0.92939327294601437</v>
      </c>
      <c r="AS1504" s="17">
        <v>1.5599937770494492</v>
      </c>
      <c r="AT1504" s="17">
        <v>-0.99999999999999956</v>
      </c>
      <c r="AU1504" s="17">
        <v>-0.99999999999999956</v>
      </c>
      <c r="AV1504" s="17">
        <v>-1.5632725652237909</v>
      </c>
      <c r="AW1504" s="17">
        <v>64.447789966225486</v>
      </c>
      <c r="AX1504" s="17">
        <v>56.555221549376505</v>
      </c>
      <c r="AY1504" s="17">
        <v>6.0739402918409471E-2</v>
      </c>
      <c r="AZ1504" s="17">
        <v>10.929872519826398</v>
      </c>
      <c r="BA1504" s="22">
        <v>1410.048776251813</v>
      </c>
      <c r="CU1504" t="e">
        <v>#N/A</v>
      </c>
      <c r="CV1504" t="e">
        <v>#N/A</v>
      </c>
    </row>
    <row r="1505" spans="1:100" x14ac:dyDescent="0.25">
      <c r="A1505">
        <v>3878</v>
      </c>
      <c r="B1505" t="s">
        <v>883</v>
      </c>
      <c r="C1505" s="22">
        <v>3</v>
      </c>
      <c r="D1505" s="17">
        <v>-0.89890172769017795</v>
      </c>
      <c r="E1505" s="17">
        <v>0</v>
      </c>
      <c r="F1505" s="17">
        <v>-0.46474656260022834</v>
      </c>
      <c r="G1505" s="17">
        <v>-0.46474656260022834</v>
      </c>
      <c r="H1505" s="17">
        <v>-2.216753759281824E-2</v>
      </c>
      <c r="I1505" s="17">
        <v>0</v>
      </c>
      <c r="J1505" s="17">
        <v>-1.3300522555690966</v>
      </c>
      <c r="K1505" s="17">
        <v>-2.216753759281824E-2</v>
      </c>
      <c r="L1505" s="17">
        <v>-1.0000000000000007</v>
      </c>
      <c r="M1505" s="17">
        <v>-1.0000000000000007</v>
      </c>
      <c r="N1505" s="17">
        <v>-0.4433507518563653</v>
      </c>
      <c r="O1505" s="17">
        <v>-2.6937005458595022</v>
      </c>
      <c r="P1505" s="17">
        <v>-0.15789996670766623</v>
      </c>
      <c r="Q1505" s="17">
        <v>-1.5116972889271643</v>
      </c>
      <c r="R1505" s="17">
        <v>-0.48446552823864686</v>
      </c>
      <c r="S1505" s="17">
        <v>0.35354537955661114</v>
      </c>
      <c r="T1505" s="17">
        <v>0.33527702478014454</v>
      </c>
      <c r="U1505" s="17">
        <v>7.3782045250731468E-2</v>
      </c>
      <c r="V1505" s="17">
        <v>-7.5345520898068875E-3</v>
      </c>
      <c r="W1505" s="17">
        <v>31.089497403619944</v>
      </c>
      <c r="X1505" s="17">
        <v>0.96285450184046983</v>
      </c>
      <c r="Y1505" s="17">
        <v>-1.0000000000000007</v>
      </c>
      <c r="Z1505" s="17">
        <v>-1.0000000000000007</v>
      </c>
      <c r="AA1505" s="17">
        <v>34.197819566271477</v>
      </c>
      <c r="AB1505" s="17">
        <v>-3.399355642735568E-2</v>
      </c>
      <c r="AC1505" s="17">
        <v>0.26328378839160332</v>
      </c>
      <c r="AD1505" s="17">
        <v>-0.15743447814644435</v>
      </c>
      <c r="AE1505" s="17">
        <v>3.5927876908901646</v>
      </c>
      <c r="AF1505" s="17">
        <v>0.18181818181818182</v>
      </c>
      <c r="AG1505" s="17">
        <v>-1.0000000000000007</v>
      </c>
      <c r="AH1505" s="17">
        <v>-1.0000000000000007</v>
      </c>
      <c r="AI1505" s="17">
        <v>-2.7674813242432681E-2</v>
      </c>
      <c r="AJ1505" s="17">
        <v>-7.5345520898068875E-3</v>
      </c>
      <c r="AK1505" s="17">
        <v>0.39980961732193149</v>
      </c>
      <c r="AL1505" s="17">
        <v>0.16013084146708012</v>
      </c>
      <c r="AM1505" s="17">
        <v>-2.5623506425103113E-2</v>
      </c>
      <c r="AN1505" s="17">
        <v>3.5878575451322052E-2</v>
      </c>
      <c r="AO1505" s="17">
        <v>1.3584604259820798</v>
      </c>
      <c r="AP1505" s="17">
        <v>1.6976185936184516</v>
      </c>
      <c r="AQ1505" s="17">
        <v>29.759445148050848</v>
      </c>
      <c r="AR1505" s="17">
        <v>0.75506989749768016</v>
      </c>
      <c r="AS1505" s="17">
        <v>0.94068696424765119</v>
      </c>
      <c r="AT1505" s="17">
        <v>-1.0000000000000007</v>
      </c>
      <c r="AU1505" s="17">
        <v>-1.0000000000000007</v>
      </c>
      <c r="AV1505" s="17">
        <v>-0.94921209083887503</v>
      </c>
      <c r="AW1505" s="17">
        <v>33.201737614030399</v>
      </c>
      <c r="AX1505" s="17">
        <v>31.894786140201052</v>
      </c>
      <c r="AY1505" s="17">
        <v>-0.13095422991435587</v>
      </c>
      <c r="AZ1505" s="17">
        <v>-36.574339730927278</v>
      </c>
      <c r="BA1505" s="22">
        <v>1349.6294880115981</v>
      </c>
      <c r="CU1505" t="e">
        <v>#N/A</v>
      </c>
      <c r="CV1505" t="e">
        <v>#N/A</v>
      </c>
    </row>
    <row r="1506" spans="1:100" x14ac:dyDescent="0.25">
      <c r="A1506">
        <v>3880</v>
      </c>
      <c r="B1506" t="s">
        <v>1883</v>
      </c>
      <c r="C1506" s="22">
        <v>3</v>
      </c>
      <c r="D1506" s="17">
        <v>5.6461064831644423</v>
      </c>
      <c r="E1506" s="17">
        <v>0</v>
      </c>
      <c r="F1506" s="17">
        <v>3.6898825667929893</v>
      </c>
      <c r="G1506" s="17">
        <v>3.6898825667929893</v>
      </c>
      <c r="H1506" s="17">
        <v>0.36780573590959786</v>
      </c>
      <c r="I1506" s="17">
        <v>0</v>
      </c>
      <c r="J1506" s="17">
        <v>22.068344154575868</v>
      </c>
      <c r="K1506" s="17">
        <v>0.36780573590959786</v>
      </c>
      <c r="L1506" s="17">
        <v>-1.0000000000000002</v>
      </c>
      <c r="M1506" s="17">
        <v>-1.0000000000000002</v>
      </c>
      <c r="N1506" s="17">
        <v>7.3561147181919573</v>
      </c>
      <c r="O1506" s="17">
        <v>31.404333204533295</v>
      </c>
      <c r="P1506" s="17">
        <v>-1.094451831288912</v>
      </c>
      <c r="Q1506" s="17">
        <v>5.282017673025531</v>
      </c>
      <c r="R1506" s="17">
        <v>1.5019050162424534</v>
      </c>
      <c r="S1506" s="17">
        <v>0.32453952021922439</v>
      </c>
      <c r="T1506" s="17">
        <v>0.38623486198595858</v>
      </c>
      <c r="U1506" s="17">
        <v>0.17687323573462266</v>
      </c>
      <c r="V1506" s="17">
        <v>8.9973890213869687E-2</v>
      </c>
      <c r="W1506" s="17">
        <v>24.392630889763108</v>
      </c>
      <c r="X1506" s="17">
        <v>1.6432064591699189</v>
      </c>
      <c r="Y1506" s="17">
        <v>-1.0000000000000002</v>
      </c>
      <c r="Z1506" s="17">
        <v>-1.0000000000000002</v>
      </c>
      <c r="AA1506" s="17">
        <v>42.135714936950144</v>
      </c>
      <c r="AB1506" s="17">
        <v>0.12206824499286574</v>
      </c>
      <c r="AC1506" s="17">
        <v>-1.8475904261144101E-2</v>
      </c>
      <c r="AD1506" s="17">
        <v>0.22123123988717017</v>
      </c>
      <c r="AE1506" s="17">
        <v>16.24117903094459</v>
      </c>
      <c r="AF1506" s="17">
        <v>0.5</v>
      </c>
      <c r="AG1506" s="17">
        <v>-1.0000000000000002</v>
      </c>
      <c r="AH1506" s="17">
        <v>-1.0000000000000002</v>
      </c>
      <c r="AI1506" s="17">
        <v>6.9383438101875694E-2</v>
      </c>
      <c r="AJ1506" s="17">
        <v>8.9973890213869687E-2</v>
      </c>
      <c r="AK1506" s="17">
        <v>0.18116440153152374</v>
      </c>
      <c r="AL1506" s="17">
        <v>0.20294511673184634</v>
      </c>
      <c r="AM1506" s="17">
        <v>0.35437178672050063</v>
      </c>
      <c r="AN1506" s="17">
        <v>-5.026618099912792E-2</v>
      </c>
      <c r="AO1506" s="17">
        <v>9.765116675670134</v>
      </c>
      <c r="AP1506" s="17">
        <v>-0.24192894131896525</v>
      </c>
      <c r="AQ1506" s="17">
        <v>46.460975044338966</v>
      </c>
      <c r="AR1506" s="17">
        <v>0.97762150815367532</v>
      </c>
      <c r="AS1506" s="17">
        <v>2.0110121950795166</v>
      </c>
      <c r="AT1506" s="17">
        <v>-1.0000000000000002</v>
      </c>
      <c r="AU1506" s="17">
        <v>-1.0000000000000002</v>
      </c>
      <c r="AV1506" s="17">
        <v>5.1917875830354419</v>
      </c>
      <c r="AW1506" s="17">
        <v>73.298119200164507</v>
      </c>
      <c r="AX1506" s="17">
        <v>83.683176983588993</v>
      </c>
      <c r="AY1506" s="17">
        <v>8.1374697657788014E-2</v>
      </c>
      <c r="AZ1506" s="17">
        <v>-12.723032017588643</v>
      </c>
      <c r="BA1506" s="22">
        <v>1482.3492689110719</v>
      </c>
      <c r="CU1506" t="e">
        <v>#N/A</v>
      </c>
      <c r="CV1506" t="e">
        <v>#N/A</v>
      </c>
    </row>
    <row r="1507" spans="1:100" x14ac:dyDescent="0.25">
      <c r="A1507">
        <v>3881</v>
      </c>
      <c r="B1507" t="s">
        <v>1884</v>
      </c>
      <c r="C1507" s="22">
        <v>3</v>
      </c>
      <c r="D1507" s="17">
        <v>4.4555951142934607</v>
      </c>
      <c r="E1507" s="17">
        <v>0</v>
      </c>
      <c r="F1507" s="17">
        <v>-0.56674758582911844</v>
      </c>
      <c r="G1507" s="17">
        <v>-0.56674758582911844</v>
      </c>
      <c r="H1507" s="17">
        <v>2.6880642542921895E-2</v>
      </c>
      <c r="I1507" s="17">
        <v>0</v>
      </c>
      <c r="J1507" s="17">
        <v>1.6128385525753108</v>
      </c>
      <c r="K1507" s="17">
        <v>2.6880642542921895E-2</v>
      </c>
      <c r="L1507" s="17">
        <v>-1.0000000000000013</v>
      </c>
      <c r="M1507" s="17">
        <v>-1.0000000000000013</v>
      </c>
      <c r="N1507" s="17">
        <v>0.53761285085843835</v>
      </c>
      <c r="O1507" s="17">
        <v>5.5016860810396579</v>
      </c>
      <c r="P1507" s="17">
        <v>-0.12387765181570809</v>
      </c>
      <c r="Q1507" s="17">
        <v>-2.090703373484776</v>
      </c>
      <c r="R1507" s="17">
        <v>-0.74303118526424539</v>
      </c>
      <c r="S1507" s="17">
        <v>0.34764916318154809</v>
      </c>
      <c r="T1507" s="17">
        <v>0.17373748393716784</v>
      </c>
      <c r="U1507" s="17">
        <v>-7.5034113057122695E-2</v>
      </c>
      <c r="V1507" s="17">
        <v>-6.8376470207964415E-3</v>
      </c>
      <c r="W1507" s="17">
        <v>16.505369779915</v>
      </c>
      <c r="X1507" s="17">
        <v>-6.2521791736412091E-3</v>
      </c>
      <c r="Y1507" s="17">
        <v>-1.0000000000000013</v>
      </c>
      <c r="Z1507" s="17">
        <v>-1.0000000000000013</v>
      </c>
      <c r="AA1507" s="17">
        <v>42.807472567372102</v>
      </c>
      <c r="AB1507" s="17">
        <v>0.24398415143504529</v>
      </c>
      <c r="AC1507" s="17">
        <v>0.13791930007927297</v>
      </c>
      <c r="AD1507" s="17">
        <v>0.15899922794010884</v>
      </c>
      <c r="AE1507" s="17">
        <v>27.045133972721352</v>
      </c>
      <c r="AF1507" s="17">
        <v>0.16666666666666666</v>
      </c>
      <c r="AG1507" s="17">
        <v>-1.0000000000000013</v>
      </c>
      <c r="AH1507" s="17">
        <v>-1.0000000000000013</v>
      </c>
      <c r="AI1507" s="17">
        <v>-3.7500950001313212E-2</v>
      </c>
      <c r="AJ1507" s="17">
        <v>-6.8376470207964415E-3</v>
      </c>
      <c r="AK1507" s="17">
        <v>0.21504740898818342</v>
      </c>
      <c r="AL1507" s="17">
        <v>0.30952721515778214</v>
      </c>
      <c r="AM1507" s="17">
        <v>0.1273973699909132</v>
      </c>
      <c r="AN1507" s="17">
        <v>7.2331220632667597E-3</v>
      </c>
      <c r="AO1507" s="17">
        <v>4.2601712947137429</v>
      </c>
      <c r="AP1507" s="17">
        <v>1.7284641273705805</v>
      </c>
      <c r="AQ1507" s="17">
        <v>18.118208332490315</v>
      </c>
      <c r="AR1507" s="17">
        <v>0.43951488704079683</v>
      </c>
      <c r="AS1507" s="17">
        <v>2.0628463369280488E-2</v>
      </c>
      <c r="AT1507" s="17">
        <v>-1.0000000000000013</v>
      </c>
      <c r="AU1507" s="17">
        <v>-1.0000000000000013</v>
      </c>
      <c r="AV1507" s="17">
        <v>-1.3097787710933639</v>
      </c>
      <c r="AW1507" s="17">
        <v>50.037622775782367</v>
      </c>
      <c r="AX1507" s="17">
        <v>48.603839073676454</v>
      </c>
      <c r="AY1507" s="17">
        <v>0.19859149552910479</v>
      </c>
      <c r="AZ1507" s="17">
        <v>-21.640149100995075</v>
      </c>
      <c r="BA1507" s="22">
        <v>1350.5308531106598</v>
      </c>
      <c r="CU1507" t="e">
        <v>#N/A</v>
      </c>
      <c r="CV1507" t="e">
        <v>#N/A</v>
      </c>
    </row>
    <row r="1508" spans="1:100" x14ac:dyDescent="0.25">
      <c r="A1508">
        <v>3882</v>
      </c>
      <c r="B1508" t="s">
        <v>1885</v>
      </c>
      <c r="C1508" s="22">
        <v>3</v>
      </c>
      <c r="D1508" s="17">
        <v>5.7652675577069648</v>
      </c>
      <c r="E1508" s="17">
        <v>0</v>
      </c>
      <c r="F1508" s="17">
        <v>2.2892274061022659</v>
      </c>
      <c r="G1508" s="17">
        <v>2.2892274061022659</v>
      </c>
      <c r="H1508" s="17">
        <v>-0.23396900148275582</v>
      </c>
      <c r="I1508" s="17">
        <v>0</v>
      </c>
      <c r="J1508" s="17">
        <v>-14.038140088965346</v>
      </c>
      <c r="K1508" s="17">
        <v>-0.23396900148275582</v>
      </c>
      <c r="L1508" s="17">
        <v>-0.99999999999999933</v>
      </c>
      <c r="M1508" s="17">
        <v>-0.99999999999999933</v>
      </c>
      <c r="N1508" s="17">
        <v>-4.6793800296551158</v>
      </c>
      <c r="O1508" s="17">
        <v>-5.9836451251561167</v>
      </c>
      <c r="P1508" s="17">
        <v>-0.33851007821076279</v>
      </c>
      <c r="Q1508" s="17">
        <v>3.9985838976853714</v>
      </c>
      <c r="R1508" s="17">
        <v>1.2446584880161895</v>
      </c>
      <c r="S1508" s="17">
        <v>0.335906709496054</v>
      </c>
      <c r="T1508" s="17">
        <v>0.40170272063495965</v>
      </c>
      <c r="U1508" s="17">
        <v>0.3331865544814287</v>
      </c>
      <c r="V1508" s="17">
        <v>-1.3728342070849081E-2</v>
      </c>
      <c r="W1508" s="17">
        <v>51.641465760973986</v>
      </c>
      <c r="X1508" s="17">
        <v>2.2903239844160179</v>
      </c>
      <c r="Y1508" s="17">
        <v>-0.99999999999999933</v>
      </c>
      <c r="Z1508" s="17">
        <v>-0.99999999999999933</v>
      </c>
      <c r="AA1508" s="17">
        <v>87.97435657850454</v>
      </c>
      <c r="AB1508" s="17">
        <v>0.32342430840689734</v>
      </c>
      <c r="AC1508" s="17">
        <v>0.46496547265291416</v>
      </c>
      <c r="AD1508" s="17">
        <v>-8.6625134469523996E-2</v>
      </c>
      <c r="AE1508" s="17">
        <v>35.088232329514391</v>
      </c>
      <c r="AF1508" s="17">
        <v>0.6875</v>
      </c>
      <c r="AG1508" s="17">
        <v>-0.99999999999999933</v>
      </c>
      <c r="AH1508" s="17">
        <v>-0.99999999999999933</v>
      </c>
      <c r="AI1508" s="17">
        <v>-7.593452841714303E-3</v>
      </c>
      <c r="AJ1508" s="17">
        <v>-1.3728342070849081E-2</v>
      </c>
      <c r="AK1508" s="17">
        <v>9.2923563112319064E-3</v>
      </c>
      <c r="AL1508" s="17">
        <v>-0.14972548745139388</v>
      </c>
      <c r="AM1508" s="17">
        <v>-7.3729839212967482E-2</v>
      </c>
      <c r="AN1508" s="17">
        <v>4.0568336770473418E-2</v>
      </c>
      <c r="AO1508" s="17">
        <v>-1.7967841987680271</v>
      </c>
      <c r="AP1508" s="17">
        <v>0.26558098200486546</v>
      </c>
      <c r="AQ1508" s="17">
        <v>37.603325672008644</v>
      </c>
      <c r="AR1508" s="17">
        <v>1.0570676425415935</v>
      </c>
      <c r="AS1508" s="17">
        <v>2.0563549829332617</v>
      </c>
      <c r="AT1508" s="17">
        <v>-0.99999999999999933</v>
      </c>
      <c r="AU1508" s="17">
        <v>-0.99999999999999933</v>
      </c>
      <c r="AV1508" s="17">
        <v>3.533885894118455</v>
      </c>
      <c r="AW1508" s="17">
        <v>82.256292435353259</v>
      </c>
      <c r="AX1508" s="17">
        <v>80.731589171434067</v>
      </c>
      <c r="AY1508" s="17">
        <v>0.40800369744864123</v>
      </c>
      <c r="AZ1508" s="17">
        <v>41.571812084302238</v>
      </c>
      <c r="BA1508" s="22">
        <v>1511.1821495659271</v>
      </c>
      <c r="CU1508" t="e">
        <v>#N/A</v>
      </c>
      <c r="CV1508" t="e">
        <v>#N/A</v>
      </c>
    </row>
    <row r="1509" spans="1:100" x14ac:dyDescent="0.25">
      <c r="A1509">
        <v>3883</v>
      </c>
      <c r="B1509" t="s">
        <v>1886</v>
      </c>
      <c r="C1509" s="22">
        <v>3</v>
      </c>
      <c r="D1509" s="17">
        <v>6.0833915608775149</v>
      </c>
      <c r="E1509" s="17">
        <v>0</v>
      </c>
      <c r="F1509" s="17">
        <v>2.7443512328701383</v>
      </c>
      <c r="G1509" s="17">
        <v>2.7443512328701383</v>
      </c>
      <c r="H1509" s="17">
        <v>0.59831848900648565</v>
      </c>
      <c r="I1509" s="17">
        <v>0</v>
      </c>
      <c r="J1509" s="17">
        <v>35.899109340389153</v>
      </c>
      <c r="K1509" s="17">
        <v>0.59831848900648565</v>
      </c>
      <c r="L1509" s="17">
        <v>-0.99999999999999822</v>
      </c>
      <c r="M1509" s="17">
        <v>-0.99999999999999822</v>
      </c>
      <c r="N1509" s="17">
        <v>11.966369780129709</v>
      </c>
      <c r="O1509" s="17">
        <v>44.726852134136799</v>
      </c>
      <c r="P1509" s="17">
        <v>3.1525138685513876</v>
      </c>
      <c r="Q1509" s="17">
        <v>3.8779090896132904</v>
      </c>
      <c r="R1509" s="17">
        <v>1.3642133585045941</v>
      </c>
      <c r="S1509" s="17">
        <v>0.33222014616104056</v>
      </c>
      <c r="T1509" s="17">
        <v>0.36390539179269554</v>
      </c>
      <c r="U1509" s="17">
        <v>0.41011898106077205</v>
      </c>
      <c r="V1509" s="17">
        <v>-3.0910267336537123E-2</v>
      </c>
      <c r="W1509" s="17">
        <v>19.080630506859414</v>
      </c>
      <c r="X1509" s="17">
        <v>1.5833934276304791</v>
      </c>
      <c r="Y1509" s="17">
        <v>-0.99999999999999822</v>
      </c>
      <c r="Z1509" s="17">
        <v>-0.99999999999999822</v>
      </c>
      <c r="AA1509" s="17">
        <v>55.322637830340014</v>
      </c>
      <c r="AB1509" s="17">
        <v>0.35905617745968266</v>
      </c>
      <c r="AC1509" s="17">
        <v>0.20089380056600889</v>
      </c>
      <c r="AD1509" s="17">
        <v>0.13760590127382863</v>
      </c>
      <c r="AE1509" s="17">
        <v>34.877793964976028</v>
      </c>
      <c r="AF1509" s="17">
        <v>0.84615384615384615</v>
      </c>
      <c r="AG1509" s="17">
        <v>-0.99999999999999822</v>
      </c>
      <c r="AH1509" s="17">
        <v>-0.99999999999999822</v>
      </c>
      <c r="AI1509" s="17">
        <v>0</v>
      </c>
      <c r="AJ1509" s="17">
        <v>-3.0910267336537123E-2</v>
      </c>
      <c r="AK1509" s="17">
        <v>0.104662305718612</v>
      </c>
      <c r="AL1509" s="17">
        <v>0.38028723130123826</v>
      </c>
      <c r="AM1509" s="17">
        <v>0.30763238185076086</v>
      </c>
      <c r="AN1509" s="17">
        <v>0.2818029935234298</v>
      </c>
      <c r="AO1509" s="17">
        <v>8.2141210748620797</v>
      </c>
      <c r="AP1509" s="17">
        <v>8.9465109945919341</v>
      </c>
      <c r="AQ1509" s="17">
        <v>54.979739847248574</v>
      </c>
      <c r="AR1509" s="17">
        <v>1.0753342516779714</v>
      </c>
      <c r="AS1509" s="17">
        <v>2.1817119166369654</v>
      </c>
      <c r="AT1509" s="17">
        <v>-0.99999999999999822</v>
      </c>
      <c r="AU1509" s="17">
        <v>-0.99999999999999822</v>
      </c>
      <c r="AV1509" s="17">
        <v>4.1085645913747326</v>
      </c>
      <c r="AW1509" s="17">
        <v>108.99600095906874</v>
      </c>
      <c r="AX1509" s="17">
        <v>105.904974225415</v>
      </c>
      <c r="AY1509" s="17">
        <v>0.35905523676209272</v>
      </c>
      <c r="AZ1509" s="17">
        <v>21.363004554319822</v>
      </c>
      <c r="BA1509" s="22">
        <v>1530.1267467364082</v>
      </c>
      <c r="CU1509" t="e">
        <v>#N/A</v>
      </c>
      <c r="CV1509" t="e">
        <v>#N/A</v>
      </c>
    </row>
    <row r="1510" spans="1:100" x14ac:dyDescent="0.25">
      <c r="A1510">
        <v>3925</v>
      </c>
      <c r="B1510" t="s">
        <v>1887</v>
      </c>
      <c r="C1510" s="22">
        <v>3</v>
      </c>
      <c r="D1510" s="17">
        <v>4.9829971603062253</v>
      </c>
      <c r="E1510" s="17">
        <v>0</v>
      </c>
      <c r="F1510" s="17">
        <v>3.8900811906922798E-3</v>
      </c>
      <c r="G1510" s="17">
        <v>3.8900811906922798E-3</v>
      </c>
      <c r="H1510" s="17">
        <v>0.33294101803077858</v>
      </c>
      <c r="I1510" s="17">
        <v>0</v>
      </c>
      <c r="J1510" s="17">
        <v>19.976461081846711</v>
      </c>
      <c r="K1510" s="17">
        <v>0.33294101803077858</v>
      </c>
      <c r="L1510" s="17">
        <v>-1.0000000000000007</v>
      </c>
      <c r="M1510" s="17">
        <v>-1.0000000000000007</v>
      </c>
      <c r="N1510" s="17">
        <v>6.6588203606155743</v>
      </c>
      <c r="O1510" s="17">
        <v>24.963348323343638</v>
      </c>
      <c r="P1510" s="17">
        <v>5.6632808682872397E-2</v>
      </c>
      <c r="Q1510" s="17">
        <v>6.2196251947016208</v>
      </c>
      <c r="R1510" s="17">
        <v>2.1177950512061394</v>
      </c>
      <c r="S1510" s="17">
        <v>0.33333333333333348</v>
      </c>
      <c r="T1510" s="17">
        <v>0.38314344581912774</v>
      </c>
      <c r="U1510" s="17">
        <v>0.63705172137470123</v>
      </c>
      <c r="V1510" s="17">
        <v>5.7369823064840848E-2</v>
      </c>
      <c r="W1510" s="17">
        <v>43.118292222449007</v>
      </c>
      <c r="X1510" s="17">
        <v>3.3257716974953251</v>
      </c>
      <c r="Y1510" s="17">
        <v>-1.0000000000000007</v>
      </c>
      <c r="Z1510" s="17">
        <v>-1.0000000000000007</v>
      </c>
      <c r="AA1510" s="17">
        <v>65.905159033787143</v>
      </c>
      <c r="AB1510" s="17">
        <v>9.2754945371428685E-2</v>
      </c>
      <c r="AC1510" s="17">
        <v>7.2482996898219229E-2</v>
      </c>
      <c r="AD1510" s="17">
        <v>0.2481434929329929</v>
      </c>
      <c r="AE1510" s="17">
        <v>20.669071760132042</v>
      </c>
      <c r="AF1510" s="17">
        <v>0.72222222222222221</v>
      </c>
      <c r="AG1510" s="17">
        <v>-1.0000000000000007</v>
      </c>
      <c r="AH1510" s="17">
        <v>-1.0000000000000007</v>
      </c>
      <c r="AI1510" s="17">
        <v>6.2650243241793406E-3</v>
      </c>
      <c r="AJ1510" s="17">
        <v>5.7369823064840848E-2</v>
      </c>
      <c r="AK1510" s="17">
        <v>0.22862470802923535</v>
      </c>
      <c r="AL1510" s="17">
        <v>-5.8635296307683077E-2</v>
      </c>
      <c r="AM1510" s="17">
        <v>-7.4569037091143514E-2</v>
      </c>
      <c r="AN1510" s="17">
        <v>-0.12041881766117132</v>
      </c>
      <c r="AO1510" s="17">
        <v>-0.72110238713241226</v>
      </c>
      <c r="AP1510" s="17">
        <v>-3.3036469230676984</v>
      </c>
      <c r="AQ1510" s="17">
        <v>63.094753304295679</v>
      </c>
      <c r="AR1510" s="17">
        <v>1.4108983235920027</v>
      </c>
      <c r="AS1510" s="17">
        <v>3.6587127155261028</v>
      </c>
      <c r="AT1510" s="17">
        <v>-1.0000000000000007</v>
      </c>
      <c r="AU1510" s="17">
        <v>-1.0000000000000007</v>
      </c>
      <c r="AV1510" s="17">
        <v>2.1216851323968333</v>
      </c>
      <c r="AW1510" s="17">
        <v>87.564860434063135</v>
      </c>
      <c r="AX1510" s="17">
        <v>93.427143227030811</v>
      </c>
      <c r="AY1510" s="17">
        <v>0.20263377860085291</v>
      </c>
      <c r="AZ1510" s="17">
        <v>17.652791117037562</v>
      </c>
      <c r="BA1510" s="22">
        <v>1509.3472545418731</v>
      </c>
      <c r="CU1510" t="e">
        <v>#N/A</v>
      </c>
      <c r="CV1510" t="e">
        <v>#N/A</v>
      </c>
    </row>
    <row r="1511" spans="1:100" x14ac:dyDescent="0.25">
      <c r="A1511">
        <v>3926</v>
      </c>
      <c r="B1511" t="s">
        <v>1888</v>
      </c>
      <c r="C1511" s="22">
        <v>3</v>
      </c>
      <c r="D1511" s="17">
        <v>4.5299726470171526</v>
      </c>
      <c r="E1511" s="17">
        <v>0</v>
      </c>
      <c r="F1511" s="17">
        <v>-0.48543093322760222</v>
      </c>
      <c r="G1511" s="17">
        <v>-0.48543093322760222</v>
      </c>
      <c r="H1511" s="17">
        <v>-5.4135703940740965E-2</v>
      </c>
      <c r="I1511" s="17">
        <v>0</v>
      </c>
      <c r="J1511" s="17">
        <v>-3.2481422364444588</v>
      </c>
      <c r="K1511" s="17">
        <v>-5.4135703940740965E-2</v>
      </c>
      <c r="L1511" s="17">
        <v>-0.99999999999999922</v>
      </c>
      <c r="M1511" s="17">
        <v>-0.99999999999999922</v>
      </c>
      <c r="N1511" s="17">
        <v>-1.0827140788148184</v>
      </c>
      <c r="O1511" s="17">
        <v>0.79639947734509642</v>
      </c>
      <c r="P1511" s="17">
        <v>0.25190723576560914</v>
      </c>
      <c r="Q1511" s="17">
        <v>-2.0754885453893195</v>
      </c>
      <c r="R1511" s="17">
        <v>-0.67131930057565115</v>
      </c>
      <c r="S1511" s="17">
        <v>0.32345366444378121</v>
      </c>
      <c r="T1511" s="17">
        <v>0.41000480075576562</v>
      </c>
      <c r="U1511" s="17">
        <v>0.40947600658534211</v>
      </c>
      <c r="V1511" s="17">
        <v>-1.4980358017454504E-2</v>
      </c>
      <c r="W1511" s="17">
        <v>47.283592708326985</v>
      </c>
      <c r="X1511" s="17">
        <v>2.4122875147993623</v>
      </c>
      <c r="Y1511" s="17">
        <v>-0.99999999999999922</v>
      </c>
      <c r="Z1511" s="17">
        <v>-0.99999999999999922</v>
      </c>
      <c r="AA1511" s="17">
        <v>76.999112225534489</v>
      </c>
      <c r="AB1511" s="17">
        <v>0.6076009346476664</v>
      </c>
      <c r="AC1511" s="17">
        <v>0.18537612571401926</v>
      </c>
      <c r="AD1511" s="17">
        <v>-0.18524028400602235</v>
      </c>
      <c r="AE1511" s="17">
        <v>30.386838817783147</v>
      </c>
      <c r="AF1511" s="17">
        <v>0.5</v>
      </c>
      <c r="AG1511" s="17">
        <v>-0.99999999999999922</v>
      </c>
      <c r="AH1511" s="17">
        <v>-0.99999999999999922</v>
      </c>
      <c r="AI1511" s="17">
        <v>0</v>
      </c>
      <c r="AJ1511" s="17">
        <v>-1.4980358017454504E-2</v>
      </c>
      <c r="AK1511" s="17">
        <v>0.46830523012268543</v>
      </c>
      <c r="AL1511" s="17">
        <v>-6.9169094450912683E-2</v>
      </c>
      <c r="AM1511" s="17">
        <v>0.11044047383200813</v>
      </c>
      <c r="AN1511" s="17">
        <v>-3.4151885782807173E-2</v>
      </c>
      <c r="AO1511" s="17">
        <v>5.1025379964136324</v>
      </c>
      <c r="AP1511" s="17">
        <v>-1.1996426168247423</v>
      </c>
      <c r="AQ1511" s="17">
        <v>44.035450471882541</v>
      </c>
      <c r="AR1511" s="17">
        <v>1.127954113767434</v>
      </c>
      <c r="AS1511" s="17">
        <v>2.3581518108586192</v>
      </c>
      <c r="AT1511" s="17">
        <v>-0.99999999999999922</v>
      </c>
      <c r="AU1511" s="17">
        <v>-0.99999999999999922</v>
      </c>
      <c r="AV1511" s="17">
        <v>-1.1567502338032534</v>
      </c>
      <c r="AW1511" s="17">
        <v>76.595869086054861</v>
      </c>
      <c r="AX1511" s="17">
        <v>75.097833284309417</v>
      </c>
      <c r="AY1511" s="17">
        <v>-1.4969233305699088E-2</v>
      </c>
      <c r="AZ1511" s="17">
        <v>-26.048527042590266</v>
      </c>
      <c r="BA1511" s="22">
        <v>1449.4899253008207</v>
      </c>
      <c r="CU1511" t="e">
        <v>#N/A</v>
      </c>
      <c r="CV1511" t="e">
        <v>#N/A</v>
      </c>
    </row>
    <row r="1512" spans="1:100" x14ac:dyDescent="0.25">
      <c r="A1512">
        <v>3928</v>
      </c>
      <c r="B1512" t="s">
        <v>1889</v>
      </c>
      <c r="C1512" s="22">
        <v>3</v>
      </c>
      <c r="D1512" s="17">
        <v>4.3025334792151471</v>
      </c>
      <c r="E1512" s="17">
        <v>0</v>
      </c>
      <c r="F1512" s="17">
        <v>-0.93954125327606453</v>
      </c>
      <c r="G1512" s="17">
        <v>-0.93954125327606453</v>
      </c>
      <c r="H1512" s="17">
        <v>0.19404602506670904</v>
      </c>
      <c r="I1512" s="17">
        <v>0</v>
      </c>
      <c r="J1512" s="17">
        <v>11.642761504002545</v>
      </c>
      <c r="K1512" s="17">
        <v>0.19404602506670904</v>
      </c>
      <c r="L1512" s="17">
        <v>-0.99999999999999911</v>
      </c>
      <c r="M1512" s="17">
        <v>-0.99999999999999911</v>
      </c>
      <c r="N1512" s="17">
        <v>3.8809205013341819</v>
      </c>
      <c r="O1512" s="17">
        <v>15.005753729941629</v>
      </c>
      <c r="P1512" s="17">
        <v>-0.30617578804650603</v>
      </c>
      <c r="Q1512" s="17">
        <v>-0.56046524184636681</v>
      </c>
      <c r="R1512" s="17">
        <v>-0.18149173474278957</v>
      </c>
      <c r="S1512" s="17">
        <v>0.3362201805595344</v>
      </c>
      <c r="T1512" s="17">
        <v>0.39189052608211777</v>
      </c>
      <c r="U1512" s="17">
        <v>0.64745925643685354</v>
      </c>
      <c r="V1512" s="17">
        <v>-2.1445402278853658E-2</v>
      </c>
      <c r="W1512" s="17">
        <v>46.403141429317706</v>
      </c>
      <c r="X1512" s="17">
        <v>3.0537864863980193</v>
      </c>
      <c r="Y1512" s="17">
        <v>-0.99999999999999911</v>
      </c>
      <c r="Z1512" s="17">
        <v>-0.99999999999999911</v>
      </c>
      <c r="AA1512" s="17">
        <v>119.20706517595328</v>
      </c>
      <c r="AB1512" s="17">
        <v>0.37020026635890796</v>
      </c>
      <c r="AC1512" s="17">
        <v>0.39298901970097938</v>
      </c>
      <c r="AD1512" s="17">
        <v>0.69651902356767881</v>
      </c>
      <c r="AE1512" s="17">
        <v>72.985415481378297</v>
      </c>
      <c r="AF1512" s="17">
        <v>1</v>
      </c>
      <c r="AG1512" s="17">
        <v>-0.99999999999999911</v>
      </c>
      <c r="AH1512" s="17">
        <v>-0.99999999999999911</v>
      </c>
      <c r="AI1512" s="17">
        <v>0</v>
      </c>
      <c r="AJ1512" s="17">
        <v>-2.1445402278853658E-2</v>
      </c>
      <c r="AK1512" s="17">
        <v>0.19347299394163719</v>
      </c>
      <c r="AL1512" s="17">
        <v>0.22973658840658892</v>
      </c>
      <c r="AM1512" s="17">
        <v>0.58266259363719552</v>
      </c>
      <c r="AN1512" s="17">
        <v>6.5842624793779461E-2</v>
      </c>
      <c r="AO1512" s="17">
        <v>15.533929810638071</v>
      </c>
      <c r="AP1512" s="17">
        <v>2.7947485618774333</v>
      </c>
      <c r="AQ1512" s="17">
        <v>58.045902933320264</v>
      </c>
      <c r="AR1512" s="17">
        <v>1.3541245607996519</v>
      </c>
      <c r="AS1512" s="17">
        <v>3.2478325114647286</v>
      </c>
      <c r="AT1512" s="17">
        <v>-0.99999999999999911</v>
      </c>
      <c r="AU1512" s="17">
        <v>-0.99999999999999911</v>
      </c>
      <c r="AV1512" s="17">
        <v>-1.1210329880188541</v>
      </c>
      <c r="AW1512" s="17">
        <v>137.00756746777219</v>
      </c>
      <c r="AX1512" s="17">
        <v>134.86302723988686</v>
      </c>
      <c r="AY1512" s="17">
        <v>0.6095746234716154</v>
      </c>
      <c r="AZ1512" s="17">
        <v>60.926255313217439</v>
      </c>
      <c r="BA1512" s="22">
        <v>1546.2168642257918</v>
      </c>
      <c r="CU1512" t="e">
        <v>#N/A</v>
      </c>
      <c r="CV1512" t="e">
        <v>#N/A</v>
      </c>
    </row>
    <row r="1513" spans="1:100" x14ac:dyDescent="0.25">
      <c r="A1513">
        <v>3929</v>
      </c>
      <c r="B1513" t="s">
        <v>1890</v>
      </c>
      <c r="C1513" s="22">
        <v>3</v>
      </c>
      <c r="D1513" s="17">
        <v>4.5680790201971249</v>
      </c>
      <c r="E1513" s="17">
        <v>0</v>
      </c>
      <c r="F1513" s="17">
        <v>-1.5133447737019723</v>
      </c>
      <c r="G1513" s="17">
        <v>-1.5133447737019723</v>
      </c>
      <c r="H1513" s="17">
        <v>0.28562380003447529</v>
      </c>
      <c r="I1513" s="17">
        <v>-1.6896934038246512E-2</v>
      </c>
      <c r="J1513" s="17">
        <v>16.123611959773722</v>
      </c>
      <c r="K1513" s="17">
        <v>0.26872686599622875</v>
      </c>
      <c r="L1513" s="17">
        <v>-0.99999999999999944</v>
      </c>
      <c r="M1513" s="17">
        <v>-0.99999999999999944</v>
      </c>
      <c r="N1513" s="17">
        <v>5.3745373199245732</v>
      </c>
      <c r="O1513" s="17">
        <v>19.178346206268873</v>
      </c>
      <c r="P1513" s="17">
        <v>-2.182835283288348E-2</v>
      </c>
      <c r="Q1513" s="17">
        <v>-1.1192683734628865</v>
      </c>
      <c r="R1513" s="17">
        <v>-0.43359742685095271</v>
      </c>
      <c r="S1513" s="17">
        <v>0.33333333333333293</v>
      </c>
      <c r="T1513" s="17">
        <v>0.33333333333333293</v>
      </c>
      <c r="U1513" s="17">
        <v>0.35028816627606452</v>
      </c>
      <c r="V1513" s="17">
        <v>1.4557421324184189E-2</v>
      </c>
      <c r="W1513" s="17">
        <v>30.511415530827435</v>
      </c>
      <c r="X1513" s="17">
        <v>1.8864369937197998</v>
      </c>
      <c r="Y1513" s="17">
        <v>-0.99999999999999944</v>
      </c>
      <c r="Z1513" s="17">
        <v>-0.99999999999999944</v>
      </c>
      <c r="AA1513" s="17">
        <v>75.464821418725094</v>
      </c>
      <c r="AB1513" s="17">
        <v>0.2369447602619684</v>
      </c>
      <c r="AC1513" s="17">
        <v>0.41497643271757229</v>
      </c>
      <c r="AD1513" s="17">
        <v>0.25581887331543224</v>
      </c>
      <c r="AE1513" s="17">
        <v>45.387003314748654</v>
      </c>
      <c r="AF1513" s="17">
        <v>0.88888888888888884</v>
      </c>
      <c r="AG1513" s="17">
        <v>-0.99999999999999944</v>
      </c>
      <c r="AH1513" s="17">
        <v>-0.99999999999999944</v>
      </c>
      <c r="AI1513" s="17">
        <v>4.4425418524431737E-3</v>
      </c>
      <c r="AJ1513" s="17">
        <v>1.4557421324184189E-2</v>
      </c>
      <c r="AK1513" s="17">
        <v>-5.2349998489085836E-2</v>
      </c>
      <c r="AL1513" s="17">
        <v>0.27231313135616469</v>
      </c>
      <c r="AM1513" s="17">
        <v>0.16058019369321683</v>
      </c>
      <c r="AN1513" s="17">
        <v>8.0000589802258812E-2</v>
      </c>
      <c r="AO1513" s="17">
        <v>3.7527548498849939</v>
      </c>
      <c r="AP1513" s="17">
        <v>3.3615804018372915</v>
      </c>
      <c r="AQ1513" s="17">
        <v>46.635027490601132</v>
      </c>
      <c r="AR1513" s="17">
        <v>1.0315122542669157</v>
      </c>
      <c r="AS1513" s="17">
        <v>2.1551638597160299</v>
      </c>
      <c r="AT1513" s="17">
        <v>-0.99999999999999944</v>
      </c>
      <c r="AU1513" s="17">
        <v>-0.99999999999999944</v>
      </c>
      <c r="AV1513" s="17">
        <v>-1.9469422005529247</v>
      </c>
      <c r="AW1513" s="17">
        <v>98.004748026831322</v>
      </c>
      <c r="AX1513" s="17">
        <v>99.549340996298554</v>
      </c>
      <c r="AY1513" s="17">
        <v>0.21872893609178143</v>
      </c>
      <c r="AZ1513" s="17">
        <v>7.957876924568299</v>
      </c>
      <c r="BA1513" s="22">
        <v>1592.319938544098</v>
      </c>
      <c r="CU1513" t="e">
        <v>#N/A</v>
      </c>
      <c r="CV1513" t="e">
        <v>#N/A</v>
      </c>
    </row>
    <row r="1514" spans="1:100" x14ac:dyDescent="0.25">
      <c r="A1514">
        <v>3930</v>
      </c>
      <c r="B1514" t="s">
        <v>1891</v>
      </c>
      <c r="C1514" s="22">
        <v>3</v>
      </c>
      <c r="D1514" s="17">
        <v>3.7904634298755222</v>
      </c>
      <c r="E1514" s="17">
        <v>2.6388893044817792</v>
      </c>
      <c r="F1514" s="17">
        <v>-0.20708478149528378</v>
      </c>
      <c r="G1514" s="17">
        <v>0.61821312179417143</v>
      </c>
      <c r="H1514" s="17">
        <v>0.12826553244593139</v>
      </c>
      <c r="I1514" s="17">
        <v>0</v>
      </c>
      <c r="J1514" s="17">
        <v>7.6959319467558878</v>
      </c>
      <c r="K1514" s="17">
        <v>0.12826553244593139</v>
      </c>
      <c r="L1514" s="17">
        <v>-1.0000000000000004</v>
      </c>
      <c r="M1514" s="17">
        <v>-1.0000000000000004</v>
      </c>
      <c r="N1514" s="17">
        <v>2.5653106489186319</v>
      </c>
      <c r="O1514" s="17">
        <v>12.104608498425584</v>
      </c>
      <c r="P1514" s="17">
        <v>1.2756084718234872</v>
      </c>
      <c r="Q1514" s="17">
        <v>8.1901780213124518</v>
      </c>
      <c r="R1514" s="17">
        <v>2.8763125940452285</v>
      </c>
      <c r="S1514" s="17">
        <v>0.34621416019684864</v>
      </c>
      <c r="T1514" s="17">
        <v>0.17991591115116107</v>
      </c>
      <c r="U1514" s="17">
        <v>-9.5910358184530128E-2</v>
      </c>
      <c r="V1514" s="17">
        <v>-1.1819781765906728E-2</v>
      </c>
      <c r="W1514" s="17">
        <v>11.60537595806565</v>
      </c>
      <c r="X1514" s="17">
        <v>-0.12540094101560073</v>
      </c>
      <c r="Y1514" s="17">
        <v>-1.0000000000000004</v>
      </c>
      <c r="Z1514" s="17">
        <v>-1.0000000000000004</v>
      </c>
      <c r="AA1514" s="17">
        <v>37.020555995023436</v>
      </c>
      <c r="AB1514" s="17">
        <v>0.11248105152642718</v>
      </c>
      <c r="AC1514" s="17">
        <v>0.16496685404175271</v>
      </c>
      <c r="AD1514" s="17">
        <v>0.17332944329007116</v>
      </c>
      <c r="AE1514" s="17">
        <v>22.538867442912572</v>
      </c>
      <c r="AF1514" s="17">
        <v>0.5</v>
      </c>
      <c r="AG1514" s="17">
        <v>-1.0000000000000004</v>
      </c>
      <c r="AH1514" s="17">
        <v>-1.0000000000000004</v>
      </c>
      <c r="AI1514" s="17">
        <v>6.4215777936636076E-2</v>
      </c>
      <c r="AJ1514" s="17">
        <v>-1.1819781765906728E-2</v>
      </c>
      <c r="AK1514" s="17">
        <v>0.2119927671952942</v>
      </c>
      <c r="AL1514" s="17">
        <v>1.2701508091999745E-2</v>
      </c>
      <c r="AM1514" s="17">
        <v>0.51423887797024248</v>
      </c>
      <c r="AN1514" s="17">
        <v>0.12437952599668667</v>
      </c>
      <c r="AO1514" s="17">
        <v>13.915935785232525</v>
      </c>
      <c r="AP1514" s="17">
        <v>3.1729956903771659</v>
      </c>
      <c r="AQ1514" s="17">
        <v>19.301307904821538</v>
      </c>
      <c r="AR1514" s="17">
        <v>0.41839993139757237</v>
      </c>
      <c r="AS1514" s="17">
        <v>2.864591430330625E-3</v>
      </c>
      <c r="AT1514" s="17">
        <v>-1.0000000000000004</v>
      </c>
      <c r="AU1514" s="17">
        <v>-1.0000000000000004</v>
      </c>
      <c r="AV1514" s="17">
        <v>3.4945257158394005</v>
      </c>
      <c r="AW1514" s="17">
        <v>52.298160183826191</v>
      </c>
      <c r="AX1514" s="17">
        <v>52.400497565968244</v>
      </c>
      <c r="AY1514" s="17">
        <v>2.3192652953835408E-2</v>
      </c>
      <c r="AZ1514" s="17">
        <v>-38.122254617527446</v>
      </c>
      <c r="BA1514" s="22">
        <v>1385.6149691489231</v>
      </c>
      <c r="CU1514" t="e">
        <v>#N/A</v>
      </c>
      <c r="CV1514" t="e">
        <v>#N/A</v>
      </c>
    </row>
    <row r="1515" spans="1:100" x14ac:dyDescent="0.25">
      <c r="A1515">
        <v>3931</v>
      </c>
      <c r="B1515" t="s">
        <v>1892</v>
      </c>
      <c r="C1515" s="22">
        <v>3</v>
      </c>
      <c r="D1515" s="17">
        <v>5.5444469957408185</v>
      </c>
      <c r="E1515" s="17">
        <v>0</v>
      </c>
      <c r="F1515" s="17">
        <v>4.7122246961951566</v>
      </c>
      <c r="G1515" s="17">
        <v>4.7122246961951566</v>
      </c>
      <c r="H1515" s="17">
        <v>-0.10308879609673927</v>
      </c>
      <c r="I1515" s="17">
        <v>0</v>
      </c>
      <c r="J1515" s="17">
        <v>-6.1853277658043542</v>
      </c>
      <c r="K1515" s="17">
        <v>-0.10308879609673927</v>
      </c>
      <c r="L1515" s="17">
        <v>-0.99999999999999856</v>
      </c>
      <c r="M1515" s="17">
        <v>-0.99999999999999856</v>
      </c>
      <c r="N1515" s="17">
        <v>-2.0617759219347866</v>
      </c>
      <c r="O1515" s="17">
        <v>4.0713439261316218</v>
      </c>
      <c r="P1515" s="17">
        <v>-4.8709406164410329E-2</v>
      </c>
      <c r="Q1515" s="17">
        <v>-7.4384547469728182E-2</v>
      </c>
      <c r="R1515" s="17">
        <v>-6.0073703078803008E-3</v>
      </c>
      <c r="S1515" s="17">
        <v>0.33333333333333259</v>
      </c>
      <c r="T1515" s="17">
        <v>0.37443293646228337</v>
      </c>
      <c r="U1515" s="17">
        <v>0.38853146205210676</v>
      </c>
      <c r="V1515" s="17">
        <v>0</v>
      </c>
      <c r="W1515" s="17">
        <v>47.975461117778501</v>
      </c>
      <c r="X1515" s="17">
        <v>2.3768629870174367</v>
      </c>
      <c r="Y1515" s="17">
        <v>-0.99999999999999856</v>
      </c>
      <c r="Z1515" s="17">
        <v>-0.99999999999999856</v>
      </c>
      <c r="AA1515" s="17">
        <v>99.533226345393331</v>
      </c>
      <c r="AB1515" s="17">
        <v>0.24169971255975797</v>
      </c>
      <c r="AC1515" s="17">
        <v>0.45391251212032352</v>
      </c>
      <c r="AD1515" s="17">
        <v>0.33566322727837217</v>
      </c>
      <c r="AE1515" s="17">
        <v>51.563772597922664</v>
      </c>
      <c r="AF1515" s="17">
        <v>0.8</v>
      </c>
      <c r="AG1515" s="17">
        <v>-0.99999999999999856</v>
      </c>
      <c r="AH1515" s="17">
        <v>-0.99999999999999856</v>
      </c>
      <c r="AI1515" s="17">
        <v>0</v>
      </c>
      <c r="AJ1515" s="17">
        <v>0</v>
      </c>
      <c r="AK1515" s="17">
        <v>-0.3666885362720041</v>
      </c>
      <c r="AL1515" s="17">
        <v>0.50752901203785017</v>
      </c>
      <c r="AM1515" s="17">
        <v>0.22170070623862845</v>
      </c>
      <c r="AN1515" s="17">
        <v>-0.10099361059846683</v>
      </c>
      <c r="AO1515" s="17">
        <v>3.7090749746056906</v>
      </c>
      <c r="AP1515" s="17">
        <v>1.2804795227581101E-2</v>
      </c>
      <c r="AQ1515" s="17">
        <v>41.790133351974099</v>
      </c>
      <c r="AR1515" s="17">
        <v>1.0962977318477227</v>
      </c>
      <c r="AS1515" s="17">
        <v>2.2737741909206957</v>
      </c>
      <c r="AT1515" s="17">
        <v>-0.99999999999999856</v>
      </c>
      <c r="AU1515" s="17">
        <v>-0.99999999999999856</v>
      </c>
      <c r="AV1515" s="17">
        <v>4.7062173258872777</v>
      </c>
      <c r="AW1515" s="17">
        <v>103.61737506675254</v>
      </c>
      <c r="AX1515" s="17">
        <v>103.61737506675254</v>
      </c>
      <c r="AY1515" s="17">
        <v>0.45697247107890299</v>
      </c>
      <c r="AZ1515" s="17">
        <v>56.361872652700391</v>
      </c>
      <c r="BA1515" s="22">
        <v>1471.721590963801</v>
      </c>
      <c r="CU1515" t="e">
        <v>#N/A</v>
      </c>
      <c r="CV1515" t="e">
        <v>#N/A</v>
      </c>
    </row>
    <row r="1516" spans="1:100" x14ac:dyDescent="0.25">
      <c r="A1516">
        <v>3932</v>
      </c>
      <c r="B1516" t="s">
        <v>1893</v>
      </c>
      <c r="C1516" s="22">
        <v>3</v>
      </c>
      <c r="D1516" s="17">
        <v>6.2654824491150869</v>
      </c>
      <c r="E1516" s="17">
        <v>7.984306562132705E-4</v>
      </c>
      <c r="F1516" s="17">
        <v>0.50107144710220397</v>
      </c>
      <c r="G1516" s="17">
        <v>0.50107144710220397</v>
      </c>
      <c r="H1516" s="17">
        <v>0.20496193408665905</v>
      </c>
      <c r="I1516" s="17">
        <v>0</v>
      </c>
      <c r="J1516" s="17">
        <v>12.297716045199538</v>
      </c>
      <c r="K1516" s="17">
        <v>0.20496193408665905</v>
      </c>
      <c r="L1516" s="17">
        <v>-0.99999999999999889</v>
      </c>
      <c r="M1516" s="17">
        <v>-0.99999999999999889</v>
      </c>
      <c r="N1516" s="17">
        <v>4.0992386817331798</v>
      </c>
      <c r="O1516" s="17">
        <v>19.064269941416832</v>
      </c>
      <c r="P1516" s="17">
        <v>0.14500694613927934</v>
      </c>
      <c r="Q1516" s="17">
        <v>0.71501146858483422</v>
      </c>
      <c r="R1516" s="17">
        <v>0.24729624853609963</v>
      </c>
      <c r="S1516" s="17">
        <v>0.33333333333333343</v>
      </c>
      <c r="T1516" s="17">
        <v>0.3160860085223432</v>
      </c>
      <c r="U1516" s="17">
        <v>0.51422374831831108</v>
      </c>
      <c r="V1516" s="17">
        <v>0.11439590935246308</v>
      </c>
      <c r="W1516" s="17">
        <v>42.923082617591653</v>
      </c>
      <c r="X1516" s="17">
        <v>3.1704805323460494</v>
      </c>
      <c r="Y1516" s="17">
        <v>-0.99999999999999889</v>
      </c>
      <c r="Z1516" s="17">
        <v>-0.99999999999999889</v>
      </c>
      <c r="AA1516" s="17">
        <v>89.599665206474796</v>
      </c>
      <c r="AB1516" s="17">
        <v>0.43434679307444951</v>
      </c>
      <c r="AC1516" s="17">
        <v>0.39160537022081249</v>
      </c>
      <c r="AD1516" s="17">
        <v>0.10263356351168001</v>
      </c>
      <c r="AE1516" s="17">
        <v>46.429286340347083</v>
      </c>
      <c r="AF1516" s="17">
        <v>0.7</v>
      </c>
      <c r="AG1516" s="17">
        <v>-0.99999999999999889</v>
      </c>
      <c r="AH1516" s="17">
        <v>-0.99999999999999889</v>
      </c>
      <c r="AI1516" s="17">
        <v>0</v>
      </c>
      <c r="AJ1516" s="17">
        <v>0.11439590935246308</v>
      </c>
      <c r="AK1516" s="17">
        <v>0.46334144700649982</v>
      </c>
      <c r="AL1516" s="17">
        <v>-9.4975437608570121E-2</v>
      </c>
      <c r="AM1516" s="17">
        <v>-2.1406150781781222E-2</v>
      </c>
      <c r="AN1516" s="17">
        <v>-0.31498945595359129</v>
      </c>
      <c r="AO1516" s="17">
        <v>1.7815534654879672</v>
      </c>
      <c r="AP1516" s="17">
        <v>-8.3496135868826311</v>
      </c>
      <c r="AQ1516" s="17">
        <v>55.220798662791196</v>
      </c>
      <c r="AR1516" s="17">
        <v>1.2780389995264494</v>
      </c>
      <c r="AS1516" s="17">
        <v>3.3754424664327081</v>
      </c>
      <c r="AT1516" s="17">
        <v>-0.99999999999999889</v>
      </c>
      <c r="AU1516" s="17">
        <v>-0.99999999999999889</v>
      </c>
      <c r="AV1516" s="17">
        <v>0.74836769563830374</v>
      </c>
      <c r="AW1516" s="17">
        <v>100.31432156100909</v>
      </c>
      <c r="AX1516" s="17">
        <v>111.75391249625538</v>
      </c>
      <c r="AY1516" s="17">
        <v>0.20476203008618105</v>
      </c>
      <c r="AZ1516" s="17">
        <v>23.631037107348448</v>
      </c>
      <c r="BA1516" s="22">
        <v>1488.4490683924143</v>
      </c>
      <c r="CU1516" t="e">
        <v>#N/A</v>
      </c>
      <c r="CV1516" t="e">
        <v>#N/A</v>
      </c>
    </row>
    <row r="1517" spans="1:100" x14ac:dyDescent="0.25">
      <c r="A1517">
        <v>3933</v>
      </c>
      <c r="B1517" t="s">
        <v>1894</v>
      </c>
      <c r="C1517" s="22">
        <v>3</v>
      </c>
      <c r="D1517" s="17">
        <v>2.7773274374325534</v>
      </c>
      <c r="E1517" s="17">
        <v>8.2106188831577234E-3</v>
      </c>
      <c r="F1517" s="17">
        <v>0.65320372494870249</v>
      </c>
      <c r="G1517" s="17">
        <v>0.65804985166906482</v>
      </c>
      <c r="H1517" s="17">
        <v>0.31075417171277353</v>
      </c>
      <c r="I1517" s="17">
        <v>0</v>
      </c>
      <c r="J1517" s="17">
        <v>18.645250302766414</v>
      </c>
      <c r="K1517" s="17">
        <v>0.31075417171277353</v>
      </c>
      <c r="L1517" s="17">
        <v>-1.0000000000000016</v>
      </c>
      <c r="M1517" s="17">
        <v>-1.0000000000000016</v>
      </c>
      <c r="N1517" s="17">
        <v>6.2150834342554733</v>
      </c>
      <c r="O1517" s="17">
        <v>22.080627591868033</v>
      </c>
      <c r="P1517" s="17">
        <v>1.4273903450645631</v>
      </c>
      <c r="Q1517" s="17">
        <v>-1.1293194851263979</v>
      </c>
      <c r="R1517" s="17">
        <v>-0.20458153028801265</v>
      </c>
      <c r="S1517" s="17">
        <v>0.33333333333333393</v>
      </c>
      <c r="T1517" s="17">
        <v>0.3762212681351359</v>
      </c>
      <c r="U1517" s="17">
        <v>0.38057269310115488</v>
      </c>
      <c r="V1517" s="17">
        <v>-2.2383672728159054E-2</v>
      </c>
      <c r="W1517" s="17">
        <v>30.279578005147663</v>
      </c>
      <c r="X1517" s="17">
        <v>1.8296771005931631</v>
      </c>
      <c r="Y1517" s="17">
        <v>-1.0000000000000016</v>
      </c>
      <c r="Z1517" s="17">
        <v>-1.0000000000000016</v>
      </c>
      <c r="AA1517" s="17">
        <v>53.195473515331663</v>
      </c>
      <c r="AB1517" s="17">
        <v>-5.0983828694118188E-2</v>
      </c>
      <c r="AC1517" s="17">
        <v>0.15865954730234844</v>
      </c>
      <c r="AD1517" s="17">
        <v>0.35473382220121003</v>
      </c>
      <c r="AE1517" s="17">
        <v>23.120477040472011</v>
      </c>
      <c r="AF1517" s="17">
        <v>0.81818181818181823</v>
      </c>
      <c r="AG1517" s="17">
        <v>-1.0000000000000016</v>
      </c>
      <c r="AH1517" s="17">
        <v>-1.0000000000000016</v>
      </c>
      <c r="AI1517" s="17">
        <v>4.3343090642605747E-2</v>
      </c>
      <c r="AJ1517" s="17">
        <v>-2.2383672728159054E-2</v>
      </c>
      <c r="AK1517" s="17">
        <v>4.0519097703521419E-2</v>
      </c>
      <c r="AL1517" s="17">
        <v>0.3176000350940652</v>
      </c>
      <c r="AM1517" s="17">
        <v>-9.4527566945939556E-2</v>
      </c>
      <c r="AN1517" s="17">
        <v>-0.19876880751600756</v>
      </c>
      <c r="AO1517" s="17">
        <v>-2.1605936851308827</v>
      </c>
      <c r="AP1517" s="17">
        <v>-3.381220012429861</v>
      </c>
      <c r="AQ1517" s="17">
        <v>48.924828307914069</v>
      </c>
      <c r="AR1517" s="17">
        <v>1.0677436218414655</v>
      </c>
      <c r="AS1517" s="17">
        <v>2.140431272305936</v>
      </c>
      <c r="AT1517" s="17">
        <v>-1.0000000000000016</v>
      </c>
      <c r="AU1517" s="17">
        <v>-1.0000000000000016</v>
      </c>
      <c r="AV1517" s="17">
        <v>0.45346832138105309</v>
      </c>
      <c r="AW1517" s="17">
        <v>71.894881094769843</v>
      </c>
      <c r="AX1517" s="17">
        <v>70.52337563480603</v>
      </c>
      <c r="AY1517" s="17">
        <v>0.18655204416565818</v>
      </c>
      <c r="AZ1517" s="17">
        <v>3.7977762184374972</v>
      </c>
      <c r="BA1517" s="22">
        <v>1438.4485997653467</v>
      </c>
      <c r="CU1517" t="e">
        <v>#N/A</v>
      </c>
      <c r="CV1517" t="e">
        <v>#N/A</v>
      </c>
    </row>
    <row r="1518" spans="1:100" x14ac:dyDescent="0.25">
      <c r="A1518">
        <v>3936</v>
      </c>
      <c r="B1518" t="s">
        <v>1895</v>
      </c>
      <c r="C1518" s="22">
        <v>3</v>
      </c>
      <c r="D1518" s="17">
        <v>5.6844953251600296</v>
      </c>
      <c r="E1518" s="17">
        <v>0</v>
      </c>
      <c r="F1518" s="17">
        <v>1.5101217093492261</v>
      </c>
      <c r="G1518" s="17">
        <v>1.5101217093492261</v>
      </c>
      <c r="H1518" s="17">
        <v>0.40407285997786968</v>
      </c>
      <c r="I1518" s="17">
        <v>0</v>
      </c>
      <c r="J1518" s="17">
        <v>24.24437159867221</v>
      </c>
      <c r="K1518" s="17">
        <v>0.40407285997786968</v>
      </c>
      <c r="L1518" s="17">
        <v>-0.99999999999999933</v>
      </c>
      <c r="M1518" s="17">
        <v>-0.99999999999999933</v>
      </c>
      <c r="N1518" s="17">
        <v>8.0814571995574003</v>
      </c>
      <c r="O1518" s="17">
        <v>31.438988633181427</v>
      </c>
      <c r="P1518" s="17">
        <v>0.42065615905724357</v>
      </c>
      <c r="Q1518" s="17">
        <v>8.6505568212936215</v>
      </c>
      <c r="R1518" s="17">
        <v>2.692427425476672</v>
      </c>
      <c r="S1518" s="17">
        <v>0.33333333333333315</v>
      </c>
      <c r="T1518" s="17">
        <v>0.33770618154559173</v>
      </c>
      <c r="U1518" s="17">
        <v>6.350716156327596E-2</v>
      </c>
      <c r="V1518" s="17">
        <v>0</v>
      </c>
      <c r="W1518" s="17">
        <v>13.218952658573244</v>
      </c>
      <c r="X1518" s="17">
        <v>0.52536814936641762</v>
      </c>
      <c r="Y1518" s="17">
        <v>-0.99999999999999933</v>
      </c>
      <c r="Z1518" s="17">
        <v>-0.99999999999999933</v>
      </c>
      <c r="AA1518" s="17">
        <v>18.958084968617182</v>
      </c>
      <c r="AB1518" s="17">
        <v>1.3741700547883253E-2</v>
      </c>
      <c r="AC1518" s="17">
        <v>7.3231198262201452E-2</v>
      </c>
      <c r="AD1518" s="17">
        <v>-2.6038801118739491E-2</v>
      </c>
      <c r="AE1518" s="17">
        <v>3.046704884567264</v>
      </c>
      <c r="AF1518" s="17">
        <v>0.33333333333333331</v>
      </c>
      <c r="AG1518" s="17">
        <v>-0.99999999999999933</v>
      </c>
      <c r="AH1518" s="17">
        <v>-0.99999999999999933</v>
      </c>
      <c r="AI1518" s="17">
        <v>0</v>
      </c>
      <c r="AJ1518" s="17">
        <v>0</v>
      </c>
      <c r="AK1518" s="17">
        <v>9.9479085805428968E-2</v>
      </c>
      <c r="AL1518" s="17">
        <v>0.11573305400211634</v>
      </c>
      <c r="AM1518" s="17">
        <v>-9.619394320730823E-2</v>
      </c>
      <c r="AN1518" s="17">
        <v>2.3962515908144424E-2</v>
      </c>
      <c r="AO1518" s="17">
        <v>-1.9074531511555604</v>
      </c>
      <c r="AP1518" s="17">
        <v>1.1777281677141929</v>
      </c>
      <c r="AQ1518" s="17">
        <v>37.463324257245453</v>
      </c>
      <c r="AR1518" s="17">
        <v>0.73454667644220073</v>
      </c>
      <c r="AS1518" s="17">
        <v>0.92944100934428731</v>
      </c>
      <c r="AT1518" s="17">
        <v>-0.99999999999999933</v>
      </c>
      <c r="AU1518" s="17">
        <v>-0.99999999999999933</v>
      </c>
      <c r="AV1518" s="17">
        <v>4.2025491348258983</v>
      </c>
      <c r="AW1518" s="17">
        <v>51.574801769512831</v>
      </c>
      <c r="AX1518" s="17">
        <v>51.574801769512831</v>
      </c>
      <c r="AY1518" s="17">
        <v>0.11282109817321999</v>
      </c>
      <c r="AZ1518" s="17">
        <v>-42.659548793402514</v>
      </c>
      <c r="BA1518" s="22">
        <v>1391.5271363313852</v>
      </c>
      <c r="CU1518" t="e">
        <v>#N/A</v>
      </c>
      <c r="CV1518" t="e">
        <v>#N/A</v>
      </c>
    </row>
    <row r="1519" spans="1:100" x14ac:dyDescent="0.25">
      <c r="A1519">
        <v>3937</v>
      </c>
      <c r="B1519" t="s">
        <v>1896</v>
      </c>
      <c r="C1519" s="22">
        <v>3</v>
      </c>
      <c r="D1519" s="17">
        <v>4.5549180715943169</v>
      </c>
      <c r="E1519" s="17">
        <v>0.11372432279339728</v>
      </c>
      <c r="F1519" s="17">
        <v>0.92456577960807274</v>
      </c>
      <c r="G1519" s="17">
        <v>0.92456577960807274</v>
      </c>
      <c r="H1519" s="17">
        <v>0.32481487878757642</v>
      </c>
      <c r="I1519" s="17">
        <v>0</v>
      </c>
      <c r="J1519" s="17">
        <v>19.488892727254594</v>
      </c>
      <c r="K1519" s="17">
        <v>0.32481487878757642</v>
      </c>
      <c r="L1519" s="17">
        <v>-1.0000000000000009</v>
      </c>
      <c r="M1519" s="17">
        <v>-1.0000000000000009</v>
      </c>
      <c r="N1519" s="17">
        <v>6.4962975757515284</v>
      </c>
      <c r="O1519" s="17">
        <v>24.968376578456976</v>
      </c>
      <c r="P1519" s="17">
        <v>0.13476675042590811</v>
      </c>
      <c r="Q1519" s="17">
        <v>10.893420204904327</v>
      </c>
      <c r="R1519" s="17">
        <v>3.5362632299800763</v>
      </c>
      <c r="S1519" s="17">
        <v>0.33333333333333337</v>
      </c>
      <c r="T1519" s="17">
        <v>0.35367786191599138</v>
      </c>
      <c r="U1519" s="17">
        <v>0.4781641753134514</v>
      </c>
      <c r="V1519" s="17">
        <v>0.12942622792368447</v>
      </c>
      <c r="W1519" s="17">
        <v>38.791468787955367</v>
      </c>
      <c r="X1519" s="17">
        <v>3.0717549138403188</v>
      </c>
      <c r="Y1519" s="17">
        <v>-1.0000000000000009</v>
      </c>
      <c r="Z1519" s="17">
        <v>-1.0000000000000009</v>
      </c>
      <c r="AA1519" s="17">
        <v>95.942609880901088</v>
      </c>
      <c r="AB1519" s="17">
        <v>0.44921406016459048</v>
      </c>
      <c r="AC1519" s="17">
        <v>0.36717669975044587</v>
      </c>
      <c r="AD1519" s="17">
        <v>0.25590679734427657</v>
      </c>
      <c r="AE1519" s="17">
        <v>53.614877862965656</v>
      </c>
      <c r="AF1519" s="17">
        <v>0.9375</v>
      </c>
      <c r="AG1519" s="17">
        <v>-1.0000000000000009</v>
      </c>
      <c r="AH1519" s="17">
        <v>-1.0000000000000009</v>
      </c>
      <c r="AI1519" s="17">
        <v>0</v>
      </c>
      <c r="AJ1519" s="17">
        <v>0.12942622792368447</v>
      </c>
      <c r="AK1519" s="17">
        <v>6.6296424824413239E-2</v>
      </c>
      <c r="AL1519" s="17">
        <v>-1.6367667909351027E-2</v>
      </c>
      <c r="AM1519" s="17">
        <v>-0.10700634521366523</v>
      </c>
      <c r="AN1519" s="17">
        <v>0.25329660736371407</v>
      </c>
      <c r="AO1519" s="17">
        <v>-2.3436765062195675</v>
      </c>
      <c r="AP1519" s="17">
        <v>6.2505768445460976</v>
      </c>
      <c r="AQ1519" s="17">
        <v>58.280361515209925</v>
      </c>
      <c r="AR1519" s="17">
        <v>1.2946015984864607</v>
      </c>
      <c r="AS1519" s="17">
        <v>3.3965697926278957</v>
      </c>
      <c r="AT1519" s="17">
        <v>-1.0000000000000009</v>
      </c>
      <c r="AU1519" s="17">
        <v>-1.0000000000000009</v>
      </c>
      <c r="AV1519" s="17">
        <v>4.4608290095881493</v>
      </c>
      <c r="AW1519" s="17">
        <v>127.16156330390419</v>
      </c>
      <c r="AX1519" s="17">
        <v>140.10418609627263</v>
      </c>
      <c r="AY1519" s="17">
        <v>0.12732952144903692</v>
      </c>
      <c r="AZ1519" s="17">
        <v>19.753289083297876</v>
      </c>
      <c r="BA1519" s="22">
        <v>1652.1726609464256</v>
      </c>
      <c r="CU1519" t="e">
        <v>#N/A</v>
      </c>
      <c r="CV1519" t="e">
        <v>#N/A</v>
      </c>
    </row>
    <row r="1520" spans="1:100" x14ac:dyDescent="0.25">
      <c r="A1520">
        <v>3939</v>
      </c>
      <c r="B1520" t="s">
        <v>1897</v>
      </c>
      <c r="C1520" s="22">
        <v>3</v>
      </c>
      <c r="D1520" s="17">
        <v>4.5482802821782222</v>
      </c>
      <c r="E1520" s="17">
        <v>-0.22334361431192518</v>
      </c>
      <c r="F1520" s="17">
        <v>-1.6177168641305986E-4</v>
      </c>
      <c r="G1520" s="17">
        <v>-4.9010271877058739E-2</v>
      </c>
      <c r="H1520" s="17">
        <v>0.14668591950618137</v>
      </c>
      <c r="I1520" s="17">
        <v>0</v>
      </c>
      <c r="J1520" s="17">
        <v>8.8011551703708797</v>
      </c>
      <c r="K1520" s="17">
        <v>0.14668591950618137</v>
      </c>
      <c r="L1520" s="17">
        <v>-1.0000000000000011</v>
      </c>
      <c r="M1520" s="17">
        <v>-1.0000000000000011</v>
      </c>
      <c r="N1520" s="17">
        <v>2.9337183901236252</v>
      </c>
      <c r="O1520" s="17">
        <v>13.300425180672043</v>
      </c>
      <c r="P1520" s="17">
        <v>-0.94422064521139981</v>
      </c>
      <c r="Q1520" s="17">
        <v>-1.2547754951759797</v>
      </c>
      <c r="R1520" s="17">
        <v>-0.59068202947897386</v>
      </c>
      <c r="S1520" s="17">
        <v>0.33333333333333354</v>
      </c>
      <c r="T1520" s="17">
        <v>0.29345502567783099</v>
      </c>
      <c r="U1520" s="17">
        <v>0.43847613738040292</v>
      </c>
      <c r="V1520" s="17">
        <v>-6.5513062284261077E-3</v>
      </c>
      <c r="W1520" s="17">
        <v>36.481090826278404</v>
      </c>
      <c r="X1520" s="17">
        <v>2.1442334077144403</v>
      </c>
      <c r="Y1520" s="17">
        <v>-1.0000000000000011</v>
      </c>
      <c r="Z1520" s="17">
        <v>-1.0000000000000011</v>
      </c>
      <c r="AA1520" s="17">
        <v>48.519391219318898</v>
      </c>
      <c r="AB1520" s="17">
        <v>0.1691324662645286</v>
      </c>
      <c r="AC1520" s="17">
        <v>9.3635773372924433E-2</v>
      </c>
      <c r="AD1520" s="17">
        <v>-1.018859118706408E-2</v>
      </c>
      <c r="AE1520" s="17">
        <v>12.628982422519455</v>
      </c>
      <c r="AF1520" s="17">
        <v>0.25</v>
      </c>
      <c r="AG1520" s="17">
        <v>-1.0000000000000011</v>
      </c>
      <c r="AH1520" s="17">
        <v>-1.0000000000000011</v>
      </c>
      <c r="AI1520" s="17">
        <v>0</v>
      </c>
      <c r="AJ1520" s="17">
        <v>-6.5513062284261077E-3</v>
      </c>
      <c r="AK1520" s="17">
        <v>0.11571325069151239</v>
      </c>
      <c r="AL1520" s="17">
        <v>1.1695473368032474E-2</v>
      </c>
      <c r="AM1520" s="17">
        <v>-0.12049224549490681</v>
      </c>
      <c r="AN1520" s="17">
        <v>0.13321166645812715</v>
      </c>
      <c r="AO1520" s="17">
        <v>-2.4337398839151088</v>
      </c>
      <c r="AP1520" s="17">
        <v>3.3887690282933414</v>
      </c>
      <c r="AQ1520" s="17">
        <v>45.282245996649294</v>
      </c>
      <c r="AR1520" s="17">
        <v>1.0587131901631419</v>
      </c>
      <c r="AS1520" s="17">
        <v>2.2909193272206227</v>
      </c>
      <c r="AT1520" s="17">
        <v>-1.0000000000000011</v>
      </c>
      <c r="AU1520" s="17">
        <v>-1.0000000000000011</v>
      </c>
      <c r="AV1520" s="17">
        <v>-0.6396923013560325</v>
      </c>
      <c r="AW1520" s="17">
        <v>65.20858542828428</v>
      </c>
      <c r="AX1520" s="17">
        <v>64.55345480544166</v>
      </c>
      <c r="AY1520" s="17">
        <v>-9.0244997899237747E-2</v>
      </c>
      <c r="AZ1520" s="17">
        <v>-24.7617810305847</v>
      </c>
      <c r="BA1520" s="22">
        <v>1409.0343226865489</v>
      </c>
      <c r="CU1520" t="e">
        <v>#N/A</v>
      </c>
      <c r="CV1520" t="e">
        <v>#N/A</v>
      </c>
    </row>
    <row r="1521" spans="1:100" x14ac:dyDescent="0.25">
      <c r="A1521">
        <v>3940</v>
      </c>
      <c r="B1521" t="s">
        <v>1898</v>
      </c>
      <c r="C1521" s="22">
        <v>3</v>
      </c>
      <c r="D1521" s="17">
        <v>4.6807601975607467</v>
      </c>
      <c r="E1521" s="17">
        <v>0</v>
      </c>
      <c r="F1521" s="17">
        <v>0.51843724215911413</v>
      </c>
      <c r="G1521" s="17">
        <v>0.51843724215911413</v>
      </c>
      <c r="H1521" s="17">
        <v>4.6163254699930302E-2</v>
      </c>
      <c r="I1521" s="17">
        <v>-2.7912369070076427E-2</v>
      </c>
      <c r="J1521" s="17">
        <v>1.0950531377912327</v>
      </c>
      <c r="K1521" s="17">
        <v>1.8250885629853907E-2</v>
      </c>
      <c r="L1521" s="17">
        <v>-0.99999999999999933</v>
      </c>
      <c r="M1521" s="17">
        <v>-0.99999999999999933</v>
      </c>
      <c r="N1521" s="17">
        <v>0.36501771259707816</v>
      </c>
      <c r="O1521" s="17">
        <v>6.2942505775110913</v>
      </c>
      <c r="P1521" s="17">
        <v>1.3843026274471599</v>
      </c>
      <c r="Q1521" s="17">
        <v>36.737374120236417</v>
      </c>
      <c r="R1521" s="17">
        <v>12.324970535739801</v>
      </c>
      <c r="S1521" s="17">
        <v>0.33333333333333337</v>
      </c>
      <c r="T1521" s="17">
        <v>0.33333333333333337</v>
      </c>
      <c r="U1521" s="17">
        <v>0.25720879163994825</v>
      </c>
      <c r="V1521" s="17">
        <v>-0.14590877730032492</v>
      </c>
      <c r="W1521" s="17">
        <v>30.388631815057444</v>
      </c>
      <c r="X1521" s="17">
        <v>0.8017982837946569</v>
      </c>
      <c r="Y1521" s="17">
        <v>-0.99999999999999933</v>
      </c>
      <c r="Z1521" s="17">
        <v>-0.99999999999999933</v>
      </c>
      <c r="AA1521" s="17">
        <v>61.639679063250554</v>
      </c>
      <c r="AB1521" s="17">
        <v>-0.11763509564424059</v>
      </c>
      <c r="AC1521" s="17">
        <v>0.15810734124190653</v>
      </c>
      <c r="AD1521" s="17">
        <v>0.33804928865140016</v>
      </c>
      <c r="AE1521" s="17">
        <v>18.926076712453309</v>
      </c>
      <c r="AF1521" s="17">
        <v>0.5714285714285714</v>
      </c>
      <c r="AG1521" s="17">
        <v>-0.99999999999999933</v>
      </c>
      <c r="AH1521" s="17">
        <v>-0.99999999999999933</v>
      </c>
      <c r="AI1521" s="17">
        <v>0</v>
      </c>
      <c r="AJ1521" s="17">
        <v>-0.14590877730032492</v>
      </c>
      <c r="AK1521" s="17">
        <v>8.9815355346172646E-2</v>
      </c>
      <c r="AL1521" s="17">
        <v>0.24430721599975919</v>
      </c>
      <c r="AM1521" s="17">
        <v>0.56350317921991744</v>
      </c>
      <c r="AN1521" s="17">
        <v>-5.8710390959985674E-3</v>
      </c>
      <c r="AO1521" s="17">
        <v>14.536656257228797</v>
      </c>
      <c r="AP1521" s="17">
        <v>1.0747601025988311</v>
      </c>
      <c r="AQ1521" s="17">
        <v>31.483684952848677</v>
      </c>
      <c r="AR1521" s="17">
        <v>0.77796668100628974</v>
      </c>
      <c r="AS1521" s="17">
        <v>0.82004916942450967</v>
      </c>
      <c r="AT1521" s="17">
        <v>-0.99999999999999933</v>
      </c>
      <c r="AU1521" s="17">
        <v>-0.99999999999999933</v>
      </c>
      <c r="AV1521" s="17">
        <v>12.843407777898918</v>
      </c>
      <c r="AW1521" s="17">
        <v>69.008689743360435</v>
      </c>
      <c r="AX1521" s="17">
        <v>54.417812013328003</v>
      </c>
      <c r="AY1521" s="17">
        <v>-6.8907720140797823E-2</v>
      </c>
      <c r="AZ1521" s="17">
        <v>-46.739183147073753</v>
      </c>
      <c r="BA1521" s="22">
        <v>1396.6133038363739</v>
      </c>
      <c r="CU1521" t="e">
        <v>#N/A</v>
      </c>
      <c r="CV1521" t="e">
        <v>#N/A</v>
      </c>
    </row>
    <row r="1522" spans="1:100" x14ac:dyDescent="0.25">
      <c r="A1522">
        <v>3941</v>
      </c>
      <c r="B1522" t="s">
        <v>1899</v>
      </c>
      <c r="C1522" s="22">
        <v>3</v>
      </c>
      <c r="D1522" s="17">
        <v>5.9971950944181707</v>
      </c>
      <c r="E1522" s="17">
        <v>-0.57143043441359964</v>
      </c>
      <c r="F1522" s="17">
        <v>0.22511744974119235</v>
      </c>
      <c r="G1522" s="17">
        <v>7.1692019723005915E-2</v>
      </c>
      <c r="H1522" s="17">
        <v>0.11881739994360271</v>
      </c>
      <c r="I1522" s="17">
        <v>1.6182472366253302E-3</v>
      </c>
      <c r="J1522" s="17">
        <v>7.226138830813678</v>
      </c>
      <c r="K1522" s="17">
        <v>0.12043564718022803</v>
      </c>
      <c r="L1522" s="17">
        <v>-1.0000000000000004</v>
      </c>
      <c r="M1522" s="17">
        <v>-1.0000000000000004</v>
      </c>
      <c r="N1522" s="17">
        <v>2.4087129436045607</v>
      </c>
      <c r="O1522" s="17">
        <v>13.295025944954856</v>
      </c>
      <c r="P1522" s="17">
        <v>-0.4709303684385221</v>
      </c>
      <c r="Q1522" s="17">
        <v>-0.40494393193136852</v>
      </c>
      <c r="R1522" s="17">
        <v>-0.15587824403119993</v>
      </c>
      <c r="S1522" s="17">
        <v>0.33333333333333343</v>
      </c>
      <c r="T1522" s="17">
        <v>0.33333333333333343</v>
      </c>
      <c r="U1522" s="17">
        <v>0.37414279945314555</v>
      </c>
      <c r="V1522" s="17">
        <v>5.9810915453847938E-2</v>
      </c>
      <c r="W1522" s="17">
        <v>39.207389375737272</v>
      </c>
      <c r="X1522" s="17">
        <v>2.4016677100221071</v>
      </c>
      <c r="Y1522" s="17">
        <v>-1.0000000000000004</v>
      </c>
      <c r="Z1522" s="17">
        <v>-1.0000000000000004</v>
      </c>
      <c r="AA1522" s="17">
        <v>89.169161074454891</v>
      </c>
      <c r="AB1522" s="17">
        <v>0.25044834628319218</v>
      </c>
      <c r="AC1522" s="17">
        <v>0.4742526549732089</v>
      </c>
      <c r="AD1522" s="17">
        <v>0.27765199759857445</v>
      </c>
      <c r="AE1522" s="17">
        <v>50.117649942748791</v>
      </c>
      <c r="AF1522" s="17">
        <v>0.66666666666666663</v>
      </c>
      <c r="AG1522" s="17">
        <v>-1.0000000000000004</v>
      </c>
      <c r="AH1522" s="17">
        <v>-1.0000000000000004</v>
      </c>
      <c r="AI1522" s="17">
        <v>-5.0846036467329051E-3</v>
      </c>
      <c r="AJ1522" s="17">
        <v>5.9810915453847938E-2</v>
      </c>
      <c r="AK1522" s="17">
        <v>0.10469230603297505</v>
      </c>
      <c r="AL1522" s="17">
        <v>0.16058641957348682</v>
      </c>
      <c r="AM1522" s="17">
        <v>-0.11593124524516953</v>
      </c>
      <c r="AN1522" s="17">
        <v>-0.11931161276097475</v>
      </c>
      <c r="AO1522" s="17">
        <v>-2.3748196009643627</v>
      </c>
      <c r="AP1522" s="17">
        <v>-2.1798582211569357</v>
      </c>
      <c r="AQ1522" s="17">
        <v>46.43352820655096</v>
      </c>
      <c r="AR1522" s="17">
        <v>1.100620381573659</v>
      </c>
      <c r="AS1522" s="17">
        <v>2.5221033572023344</v>
      </c>
      <c r="AT1522" s="17">
        <v>-1.0000000000000004</v>
      </c>
      <c r="AU1522" s="17">
        <v>-1.0000000000000004</v>
      </c>
      <c r="AV1522" s="17">
        <v>-8.4186224308194363E-2</v>
      </c>
      <c r="AW1522" s="17">
        <v>100.28432879825276</v>
      </c>
      <c r="AX1522" s="17">
        <v>106.16372827070292</v>
      </c>
      <c r="AY1522" s="17">
        <v>9.5784677139536284E-2</v>
      </c>
      <c r="AZ1522" s="17">
        <v>2.1723100932086146</v>
      </c>
      <c r="BA1522" s="22">
        <v>1502.4149089736432</v>
      </c>
      <c r="CU1522" t="e">
        <v>#N/A</v>
      </c>
      <c r="CV1522" t="e">
        <v>#N/A</v>
      </c>
    </row>
    <row r="1523" spans="1:100" x14ac:dyDescent="0.25">
      <c r="A1523">
        <v>3944</v>
      </c>
      <c r="B1523" t="s">
        <v>1900</v>
      </c>
      <c r="C1523" s="22">
        <v>3</v>
      </c>
      <c r="D1523" s="17">
        <v>4.7011462132389843</v>
      </c>
      <c r="E1523" s="17">
        <v>0</v>
      </c>
      <c r="F1523" s="17">
        <v>0.18462167841394944</v>
      </c>
      <c r="G1523" s="17">
        <v>0.18462167841394944</v>
      </c>
      <c r="H1523" s="17">
        <v>-0.10426061678793379</v>
      </c>
      <c r="I1523" s="17">
        <v>0</v>
      </c>
      <c r="J1523" s="17">
        <v>-6.2556370072760261</v>
      </c>
      <c r="K1523" s="17">
        <v>-0.10426061678793379</v>
      </c>
      <c r="L1523" s="17">
        <v>-0.99999999999999922</v>
      </c>
      <c r="M1523" s="17">
        <v>-0.99999999999999922</v>
      </c>
      <c r="N1523" s="17">
        <v>-2.0852123357586758</v>
      </c>
      <c r="O1523" s="17">
        <v>-1.3698691156231031</v>
      </c>
      <c r="P1523" s="17">
        <v>3.4764687933801094E-2</v>
      </c>
      <c r="Q1523" s="17">
        <v>-1.6173399587065831</v>
      </c>
      <c r="R1523" s="17">
        <v>-0.59530389172636289</v>
      </c>
      <c r="S1523" s="17">
        <v>0.33333333333333315</v>
      </c>
      <c r="T1523" s="17">
        <v>0.25407123963766826</v>
      </c>
      <c r="U1523" s="17">
        <v>0.11417037098133231</v>
      </c>
      <c r="V1523" s="17">
        <v>3.349218024394672E-2</v>
      </c>
      <c r="W1523" s="17">
        <v>33.573109639368546</v>
      </c>
      <c r="X1523" s="17">
        <v>1.2677615277662511</v>
      </c>
      <c r="Y1523" s="17">
        <v>-0.99999999999999922</v>
      </c>
      <c r="Z1523" s="17">
        <v>-0.99999999999999922</v>
      </c>
      <c r="AA1523" s="17">
        <v>76.656522956372569</v>
      </c>
      <c r="AB1523" s="17">
        <v>0.45189885093327109</v>
      </c>
      <c r="AC1523" s="17">
        <v>0.39810847127794335</v>
      </c>
      <c r="AD1523" s="17">
        <v>2.356702196339339E-2</v>
      </c>
      <c r="AE1523" s="17">
        <v>43.678717208730383</v>
      </c>
      <c r="AF1523" s="17">
        <v>0.6428571428571429</v>
      </c>
      <c r="AG1523" s="17">
        <v>-0.99999999999999922</v>
      </c>
      <c r="AH1523" s="17">
        <v>-0.99999999999999922</v>
      </c>
      <c r="AI1523" s="17">
        <v>-3.1288088571394021E-2</v>
      </c>
      <c r="AJ1523" s="17">
        <v>3.349218024394672E-2</v>
      </c>
      <c r="AK1523" s="17">
        <v>8.5144748567226619E-2</v>
      </c>
      <c r="AL1523" s="17">
        <v>8.066469954717928E-2</v>
      </c>
      <c r="AM1523" s="17">
        <v>-0.1437407652579136</v>
      </c>
      <c r="AN1523" s="17">
        <v>4.7953057206745642E-2</v>
      </c>
      <c r="AO1523" s="17">
        <v>-3.1677953886117063</v>
      </c>
      <c r="AP1523" s="17">
        <v>1.602149927904537</v>
      </c>
      <c r="AQ1523" s="17">
        <v>27.317472632092528</v>
      </c>
      <c r="AR1523" s="17">
        <v>0.73506712419628017</v>
      </c>
      <c r="AS1523" s="17">
        <v>1.1635009109783165</v>
      </c>
      <c r="AT1523" s="17">
        <v>-0.99999999999999922</v>
      </c>
      <c r="AU1523" s="17">
        <v>-0.99999999999999922</v>
      </c>
      <c r="AV1523" s="17">
        <v>-0.41068221331241311</v>
      </c>
      <c r="AW1523" s="17">
        <v>76.888803768654014</v>
      </c>
      <c r="AX1523" s="17">
        <v>79.612260021620799</v>
      </c>
      <c r="AY1523" s="17">
        <v>0.22948492937651055</v>
      </c>
      <c r="AZ1523" s="17">
        <v>24.374950294851978</v>
      </c>
      <c r="BA1523" s="22">
        <v>1485.1676965565198</v>
      </c>
      <c r="CU1523" t="e">
        <v>#N/A</v>
      </c>
      <c r="CV1523" t="e">
        <v>#N/A</v>
      </c>
    </row>
    <row r="1524" spans="1:100" x14ac:dyDescent="0.25">
      <c r="A1524">
        <v>3946</v>
      </c>
      <c r="B1524" t="s">
        <v>1901</v>
      </c>
      <c r="C1524" s="22">
        <v>3</v>
      </c>
      <c r="D1524" s="17">
        <v>4.9781262211309834</v>
      </c>
      <c r="E1524" s="17">
        <v>-7.5475331701412279E-3</v>
      </c>
      <c r="F1524" s="17">
        <v>7.453847036250337E-2</v>
      </c>
      <c r="G1524" s="17">
        <v>7.453847036250337E-2</v>
      </c>
      <c r="H1524" s="17">
        <v>0.10091293513428838</v>
      </c>
      <c r="I1524" s="17">
        <v>0</v>
      </c>
      <c r="J1524" s="17">
        <v>6.0547761080573039</v>
      </c>
      <c r="K1524" s="17">
        <v>0.10091293513428838</v>
      </c>
      <c r="L1524" s="17">
        <v>-0.99999999999999878</v>
      </c>
      <c r="M1524" s="17">
        <v>-0.99999999999999878</v>
      </c>
      <c r="N1524" s="17">
        <v>2.0182587026857668</v>
      </c>
      <c r="O1524" s="17">
        <v>11.107440799550789</v>
      </c>
      <c r="P1524" s="17">
        <v>9.8685352847454749E-2</v>
      </c>
      <c r="Q1524" s="17">
        <v>-2.0376646816599082E-2</v>
      </c>
      <c r="R1524" s="17">
        <v>2.5407681502041743E-2</v>
      </c>
      <c r="S1524" s="17">
        <v>0.33333333333333298</v>
      </c>
      <c r="T1524" s="17">
        <v>0.303242951368144</v>
      </c>
      <c r="U1524" s="17">
        <v>5.3992894793798554E-2</v>
      </c>
      <c r="V1524" s="17">
        <v>5.9765030065767836E-3</v>
      </c>
      <c r="W1524" s="17">
        <v>23.825309894702549</v>
      </c>
      <c r="X1524" s="17">
        <v>0.75740356481665394</v>
      </c>
      <c r="Y1524" s="17">
        <v>-0.99999999999999878</v>
      </c>
      <c r="Z1524" s="17">
        <v>-0.99999999999999878</v>
      </c>
      <c r="AA1524" s="17">
        <v>-8.3046467818657419</v>
      </c>
      <c r="AB1524" s="17">
        <v>-0.1793575524711418</v>
      </c>
      <c r="AC1524" s="17">
        <v>-0.11310147197408191</v>
      </c>
      <c r="AD1524" s="17">
        <v>-0.35064826271618316</v>
      </c>
      <c r="AE1524" s="17">
        <v>-32.155364358070351</v>
      </c>
      <c r="AF1524" s="17">
        <v>0</v>
      </c>
      <c r="AG1524" s="17">
        <v>-0.99999999999999878</v>
      </c>
      <c r="AH1524" s="17">
        <v>-0.99999999999999878</v>
      </c>
      <c r="AI1524" s="17">
        <v>0</v>
      </c>
      <c r="AJ1524" s="17">
        <v>5.9765030065767836E-3</v>
      </c>
      <c r="AK1524" s="17">
        <v>0.24458631435719322</v>
      </c>
      <c r="AL1524" s="17">
        <v>-0.3011238884979156</v>
      </c>
      <c r="AM1524" s="17">
        <v>0.30816603529255504</v>
      </c>
      <c r="AN1524" s="17">
        <v>-3.8752014852947853E-2</v>
      </c>
      <c r="AO1524" s="17">
        <v>8.9270824540998408</v>
      </c>
      <c r="AP1524" s="17">
        <v>-2.4744198138132747</v>
      </c>
      <c r="AQ1524" s="17">
        <v>29.880086002759853</v>
      </c>
      <c r="AR1524" s="17">
        <v>0.69654568250185211</v>
      </c>
      <c r="AS1524" s="17">
        <v>0.8583164999509425</v>
      </c>
      <c r="AT1524" s="17">
        <v>-0.99999999999999878</v>
      </c>
      <c r="AU1524" s="17">
        <v>-0.99999999999999878</v>
      </c>
      <c r="AV1524" s="17">
        <v>9.9946151864545071E-2</v>
      </c>
      <c r="AW1524" s="17">
        <v>0.32837420387176386</v>
      </c>
      <c r="AX1524" s="17">
        <v>0.92602450452944018</v>
      </c>
      <c r="AY1524" s="17">
        <v>-0.17913015423865508</v>
      </c>
      <c r="AZ1524" s="17">
        <v>-48.805500792313254</v>
      </c>
      <c r="BA1524" s="22">
        <v>1334.2432697325435</v>
      </c>
      <c r="CU1524" t="e">
        <v>#N/A</v>
      </c>
      <c r="CV1524" t="e">
        <v>#N/A</v>
      </c>
    </row>
    <row r="1525" spans="1:100" x14ac:dyDescent="0.25">
      <c r="A1525">
        <v>3947</v>
      </c>
      <c r="B1525" t="s">
        <v>1902</v>
      </c>
      <c r="C1525" s="22">
        <v>3</v>
      </c>
      <c r="D1525" s="17">
        <v>5.3778544534706141</v>
      </c>
      <c r="E1525" s="17">
        <v>0</v>
      </c>
      <c r="F1525" s="17">
        <v>-5.5423125540118683E-2</v>
      </c>
      <c r="G1525" s="17">
        <v>-5.5423125540118683E-2</v>
      </c>
      <c r="H1525" s="17">
        <v>0.29658470106501406</v>
      </c>
      <c r="I1525" s="17">
        <v>0</v>
      </c>
      <c r="J1525" s="17">
        <v>17.795082063900832</v>
      </c>
      <c r="K1525" s="17">
        <v>0.29658470106501406</v>
      </c>
      <c r="L1525" s="17">
        <v>-0.99999999999999933</v>
      </c>
      <c r="M1525" s="17">
        <v>-0.99999999999999933</v>
      </c>
      <c r="N1525" s="17">
        <v>5.9316940213002818</v>
      </c>
      <c r="O1525" s="17">
        <v>23.117513391831338</v>
      </c>
      <c r="P1525" s="17">
        <v>-7.3868366272881163E-3</v>
      </c>
      <c r="Q1525" s="17">
        <v>-0.18347635687411074</v>
      </c>
      <c r="R1525" s="17">
        <v>6.2532987302450077E-3</v>
      </c>
      <c r="S1525" s="17">
        <v>0.3333333333333332</v>
      </c>
      <c r="T1525" s="17">
        <v>0.35100753085209718</v>
      </c>
      <c r="U1525" s="17">
        <v>0.4224735474973233</v>
      </c>
      <c r="V1525" s="17">
        <v>6.6157934267882551E-2</v>
      </c>
      <c r="W1525" s="17">
        <v>35.055505795424885</v>
      </c>
      <c r="X1525" s="17">
        <v>2.4868059595335388</v>
      </c>
      <c r="Y1525" s="17">
        <v>-0.99999999999999933</v>
      </c>
      <c r="Z1525" s="17">
        <v>-0.99999999999999933</v>
      </c>
      <c r="AA1525" s="17">
        <v>67.812744255234378</v>
      </c>
      <c r="AB1525" s="17">
        <v>1.9193203513662799E-2</v>
      </c>
      <c r="AC1525" s="17">
        <v>0.2748538077314106</v>
      </c>
      <c r="AD1525" s="17">
        <v>0.36097269197651133</v>
      </c>
      <c r="AE1525" s="17">
        <v>32.75098516107925</v>
      </c>
      <c r="AF1525" s="17">
        <v>0.5</v>
      </c>
      <c r="AG1525" s="17">
        <v>-0.99999999999999933</v>
      </c>
      <c r="AH1525" s="17">
        <v>-0.99999999999999933</v>
      </c>
      <c r="AI1525" s="17">
        <v>0</v>
      </c>
      <c r="AJ1525" s="17">
        <v>6.6157934267882551E-2</v>
      </c>
      <c r="AK1525" s="17">
        <v>0.66207679860276436</v>
      </c>
      <c r="AL1525" s="17">
        <v>0.22783867265273466</v>
      </c>
      <c r="AM1525" s="17">
        <v>-6.5851959135741905E-2</v>
      </c>
      <c r="AN1525" s="17">
        <v>0.13501053222925052</v>
      </c>
      <c r="AO1525" s="17">
        <v>1.6640850146202733</v>
      </c>
      <c r="AP1525" s="17">
        <v>4.514456668994935</v>
      </c>
      <c r="AQ1525" s="17">
        <v>52.850587859325721</v>
      </c>
      <c r="AR1525" s="17">
        <v>1.1729723459506367</v>
      </c>
      <c r="AS1525" s="17">
        <v>2.783390660598553</v>
      </c>
      <c r="AT1525" s="17">
        <v>-0.99999999999999933</v>
      </c>
      <c r="AU1525" s="17">
        <v>-0.99999999999999933</v>
      </c>
      <c r="AV1525" s="17">
        <v>-4.9169826809873265E-2</v>
      </c>
      <c r="AW1525" s="17">
        <v>95.44471431606064</v>
      </c>
      <c r="AX1525" s="17">
        <v>102.06050774284891</v>
      </c>
      <c r="AY1525" s="17">
        <v>0.24294902861307446</v>
      </c>
      <c r="AZ1525" s="17">
        <v>17.25356067209659</v>
      </c>
      <c r="BA1525" s="22">
        <v>1466.195701062979</v>
      </c>
      <c r="CU1525" t="e">
        <v>#N/A</v>
      </c>
      <c r="CV1525" t="e">
        <v>#N/A</v>
      </c>
    </row>
    <row r="1526" spans="1:100" x14ac:dyDescent="0.25">
      <c r="A1526">
        <v>3950</v>
      </c>
      <c r="B1526" t="s">
        <v>1903</v>
      </c>
      <c r="C1526" s="22">
        <v>3</v>
      </c>
      <c r="D1526" s="17">
        <v>2.9549918863629494</v>
      </c>
      <c r="E1526" s="17">
        <v>0.24528440696009263</v>
      </c>
      <c r="F1526" s="17">
        <v>-0.47489313353265294</v>
      </c>
      <c r="G1526" s="17">
        <v>-0.39326985513525214</v>
      </c>
      <c r="H1526" s="17">
        <v>8.6213670657320801E-2</v>
      </c>
      <c r="I1526" s="17">
        <v>1.7095430625568763E-3</v>
      </c>
      <c r="J1526" s="17">
        <v>5.2753928231926661</v>
      </c>
      <c r="K1526" s="17">
        <v>8.7923213719877658E-2</v>
      </c>
      <c r="L1526" s="17">
        <v>-0.99999999999999867</v>
      </c>
      <c r="M1526" s="17">
        <v>-0.99999999999999867</v>
      </c>
      <c r="N1526" s="17">
        <v>1.7584642743975545</v>
      </c>
      <c r="O1526" s="17">
        <v>7.8371148544203653</v>
      </c>
      <c r="P1526" s="17">
        <v>-0.90735038794634459</v>
      </c>
      <c r="Q1526" s="17">
        <v>-2.3482550121249086</v>
      </c>
      <c r="R1526" s="17">
        <v>-0.84966292098460039</v>
      </c>
      <c r="S1526" s="17">
        <v>0.33333333333333315</v>
      </c>
      <c r="T1526" s="17">
        <v>0.35618063888646323</v>
      </c>
      <c r="U1526" s="17">
        <v>0.38508210564746992</v>
      </c>
      <c r="V1526" s="17">
        <v>-9.5969897489790526E-3</v>
      </c>
      <c r="W1526" s="17">
        <v>39.083034975936371</v>
      </c>
      <c r="X1526" s="17">
        <v>2.1071845481490539</v>
      </c>
      <c r="Y1526" s="17">
        <v>-0.99999999999999867</v>
      </c>
      <c r="Z1526" s="17">
        <v>-0.99999999999999867</v>
      </c>
      <c r="AA1526" s="17">
        <v>61.058946579006793</v>
      </c>
      <c r="AB1526" s="17">
        <v>0.20988135076335768</v>
      </c>
      <c r="AC1526" s="17">
        <v>5.3714199311163835E-2</v>
      </c>
      <c r="AD1526" s="17">
        <v>0.19291594040657892</v>
      </c>
      <c r="AE1526" s="17">
        <v>22.825574524055007</v>
      </c>
      <c r="AF1526" s="17">
        <v>0.58333333333333337</v>
      </c>
      <c r="AG1526" s="17">
        <v>-0.99999999999999867</v>
      </c>
      <c r="AH1526" s="17">
        <v>-0.99999999999999867</v>
      </c>
      <c r="AI1526" s="17">
        <v>0</v>
      </c>
      <c r="AJ1526" s="17">
        <v>-9.5969897489790526E-3</v>
      </c>
      <c r="AK1526" s="17">
        <v>0.51354293101674553</v>
      </c>
      <c r="AL1526" s="17">
        <v>0.2929727309509359</v>
      </c>
      <c r="AM1526" s="17">
        <v>0.10770655862690508</v>
      </c>
      <c r="AN1526" s="17">
        <v>-4.943945511867099E-2</v>
      </c>
      <c r="AO1526" s="17">
        <v>5.2603786207563576</v>
      </c>
      <c r="AP1526" s="17">
        <v>0.22887727678790407</v>
      </c>
      <c r="AQ1526" s="17">
        <v>44.358427799129032</v>
      </c>
      <c r="AR1526" s="17">
        <v>1.0649990881182867</v>
      </c>
      <c r="AS1526" s="17">
        <v>2.1951077618689299</v>
      </c>
      <c r="AT1526" s="17">
        <v>-0.99999999999999867</v>
      </c>
      <c r="AU1526" s="17">
        <v>-0.99999999999999867</v>
      </c>
      <c r="AV1526" s="17">
        <v>-1.2429327761198525</v>
      </c>
      <c r="AW1526" s="17">
        <v>69.124938710215048</v>
      </c>
      <c r="AX1526" s="17">
        <v>68.165239735317158</v>
      </c>
      <c r="AY1526" s="17">
        <v>0.16808480110974239</v>
      </c>
      <c r="AZ1526" s="17">
        <v>-4.5510623152269281</v>
      </c>
      <c r="BA1526" s="22">
        <v>1425.9865103393004</v>
      </c>
      <c r="CU1526" t="e">
        <v>#N/A</v>
      </c>
      <c r="CV1526" t="e">
        <v>#N/A</v>
      </c>
    </row>
    <row r="1527" spans="1:100" x14ac:dyDescent="0.25">
      <c r="A1527">
        <v>3951</v>
      </c>
      <c r="B1527" t="s">
        <v>1904</v>
      </c>
      <c r="C1527" s="22">
        <v>3</v>
      </c>
      <c r="D1527" s="17">
        <v>5.6811460876951658</v>
      </c>
      <c r="E1527" s="17">
        <v>-2.6465499012745419E-2</v>
      </c>
      <c r="F1527" s="17">
        <v>4.2000591176939253</v>
      </c>
      <c r="G1527" s="17">
        <v>4.2000591176939253</v>
      </c>
      <c r="H1527" s="17">
        <v>7.2893766562588821E-2</v>
      </c>
      <c r="I1527" s="17">
        <v>0</v>
      </c>
      <c r="J1527" s="17">
        <v>4.3736259937553257</v>
      </c>
      <c r="K1527" s="17">
        <v>7.2893766562588821E-2</v>
      </c>
      <c r="L1527" s="17">
        <v>-1.0000000000000016</v>
      </c>
      <c r="M1527" s="17">
        <v>-1.0000000000000016</v>
      </c>
      <c r="N1527" s="17">
        <v>1.4578753312517749</v>
      </c>
      <c r="O1527" s="17">
        <v>14.254831199144419</v>
      </c>
      <c r="P1527" s="17">
        <v>-8.4582393793727118E-2</v>
      </c>
      <c r="Q1527" s="17">
        <v>0.32181116086049755</v>
      </c>
      <c r="R1527" s="17">
        <v>4.8196151877824403E-2</v>
      </c>
      <c r="S1527" s="17">
        <v>0.33333333333333393</v>
      </c>
      <c r="T1527" s="17">
        <v>0.38611478450813941</v>
      </c>
      <c r="U1527" s="17">
        <v>0.420535200232446</v>
      </c>
      <c r="V1527" s="17">
        <v>-7.8317174876360272E-3</v>
      </c>
      <c r="W1527" s="17">
        <v>42.370313360947769</v>
      </c>
      <c r="X1527" s="17">
        <v>2.3165439533643672</v>
      </c>
      <c r="Y1527" s="17">
        <v>-1.0000000000000016</v>
      </c>
      <c r="Z1527" s="17">
        <v>-1.0000000000000016</v>
      </c>
      <c r="AA1527" s="17">
        <v>60.624532937689921</v>
      </c>
      <c r="AB1527" s="17">
        <v>3.551890232421058E-2</v>
      </c>
      <c r="AC1527" s="17">
        <v>6.0545733209844126E-2</v>
      </c>
      <c r="AD1527" s="17">
        <v>0.26805583296323127</v>
      </c>
      <c r="AE1527" s="17">
        <v>18.206023424864316</v>
      </c>
      <c r="AF1527" s="17">
        <v>0.5</v>
      </c>
      <c r="AG1527" s="17">
        <v>-1.0000000000000016</v>
      </c>
      <c r="AH1527" s="17">
        <v>-1.0000000000000016</v>
      </c>
      <c r="AI1527" s="17">
        <v>2.3155007946506854E-3</v>
      </c>
      <c r="AJ1527" s="17">
        <v>-7.8317174876360272E-3</v>
      </c>
      <c r="AK1527" s="17">
        <v>7.042784056046833E-2</v>
      </c>
      <c r="AL1527" s="17">
        <v>7.9606873624103708E-2</v>
      </c>
      <c r="AM1527" s="17">
        <v>5.6076753847995854E-2</v>
      </c>
      <c r="AN1527" s="17">
        <v>0.47706798543391715</v>
      </c>
      <c r="AO1527" s="17">
        <v>1.7540580490022379</v>
      </c>
      <c r="AP1527" s="17">
        <v>12.324734003968446</v>
      </c>
      <c r="AQ1527" s="17">
        <v>46.743939354703123</v>
      </c>
      <c r="AR1527" s="17">
        <v>1.1321516005862833</v>
      </c>
      <c r="AS1527" s="17">
        <v>2.3894377199269563</v>
      </c>
      <c r="AT1527" s="17">
        <v>-1.0000000000000016</v>
      </c>
      <c r="AU1527" s="17">
        <v>-1.0000000000000016</v>
      </c>
      <c r="AV1527" s="17">
        <v>4.2482552695717519</v>
      </c>
      <c r="AW1527" s="17">
        <v>87.204098140802813</v>
      </c>
      <c r="AX1527" s="17">
        <v>86.467236407932205</v>
      </c>
      <c r="AY1527" s="17">
        <v>0.49102552260708865</v>
      </c>
      <c r="AZ1527" s="17">
        <v>37.028944240441817</v>
      </c>
      <c r="BA1527" s="22">
        <v>1487.0868875737845</v>
      </c>
      <c r="CU1527" t="e">
        <v>#N/A</v>
      </c>
      <c r="CV1527" t="e">
        <v>#N/A</v>
      </c>
    </row>
    <row r="1528" spans="1:100" x14ac:dyDescent="0.25">
      <c r="A1528">
        <v>3952</v>
      </c>
      <c r="B1528" t="s">
        <v>1905</v>
      </c>
      <c r="C1528" s="22">
        <v>3</v>
      </c>
      <c r="D1528" s="17">
        <v>5.8030713783627217</v>
      </c>
      <c r="E1528" s="17">
        <v>2.8849959472970556E-2</v>
      </c>
      <c r="F1528" s="17">
        <v>-0.33282062823405373</v>
      </c>
      <c r="G1528" s="17">
        <v>-0.32320397507639681</v>
      </c>
      <c r="H1528" s="17">
        <v>0.16101378770300309</v>
      </c>
      <c r="I1528" s="17">
        <v>0</v>
      </c>
      <c r="J1528" s="17">
        <v>9.6608272621801863</v>
      </c>
      <c r="K1528" s="17">
        <v>0.16101378770300309</v>
      </c>
      <c r="L1528" s="17">
        <v>-0.99999999999999978</v>
      </c>
      <c r="M1528" s="17">
        <v>-0.99999999999999978</v>
      </c>
      <c r="N1528" s="17">
        <v>3.2202757540600628</v>
      </c>
      <c r="O1528" s="17">
        <v>15.140694665466519</v>
      </c>
      <c r="P1528" s="17">
        <v>-0.32188379234633679</v>
      </c>
      <c r="Q1528" s="17">
        <v>-5.3681386452953719</v>
      </c>
      <c r="R1528" s="17">
        <v>-1.890928478975973</v>
      </c>
      <c r="S1528" s="17">
        <v>0.33333333333333326</v>
      </c>
      <c r="T1528" s="17">
        <v>0.28754868316347093</v>
      </c>
      <c r="U1528" s="17">
        <v>1.0969678786566118E-2</v>
      </c>
      <c r="V1528" s="17">
        <v>-4.0570232836395874E-3</v>
      </c>
      <c r="W1528" s="17">
        <v>18.671235371869109</v>
      </c>
      <c r="X1528" s="17">
        <v>0.39680080347390212</v>
      </c>
      <c r="Y1528" s="17">
        <v>-0.99999999999999978</v>
      </c>
      <c r="Z1528" s="17">
        <v>-0.99999999999999978</v>
      </c>
      <c r="AA1528" s="17">
        <v>17.209906012188711</v>
      </c>
      <c r="AB1528" s="17">
        <v>-2.1300939545262562E-2</v>
      </c>
      <c r="AC1528" s="17">
        <v>-0.12402957467037899</v>
      </c>
      <c r="AD1528" s="17">
        <v>0.15392249660155219</v>
      </c>
      <c r="AE1528" s="17">
        <v>0.42959911929552874</v>
      </c>
      <c r="AF1528" s="17">
        <v>0.1111111111111111</v>
      </c>
      <c r="AG1528" s="17">
        <v>-0.99999999999999978</v>
      </c>
      <c r="AH1528" s="17">
        <v>-0.99999999999999978</v>
      </c>
      <c r="AI1528" s="17">
        <v>-2.9063038662276885E-2</v>
      </c>
      <c r="AJ1528" s="17">
        <v>-4.0570232836395874E-3</v>
      </c>
      <c r="AK1528" s="17">
        <v>9.8280183379671655E-3</v>
      </c>
      <c r="AL1528" s="17">
        <v>-6.8222523042303515E-2</v>
      </c>
      <c r="AM1528" s="17">
        <v>0.29178425511668382</v>
      </c>
      <c r="AN1528" s="17">
        <v>0.41278281913675396</v>
      </c>
      <c r="AO1528" s="17">
        <v>7.3437464696069306</v>
      </c>
      <c r="AP1528" s="17">
        <v>9.9784578632073302</v>
      </c>
      <c r="AQ1528" s="17">
        <v>28.332062634049294</v>
      </c>
      <c r="AR1528" s="17">
        <v>0.62779467199973027</v>
      </c>
      <c r="AS1528" s="17">
        <v>0.55781459117690568</v>
      </c>
      <c r="AT1528" s="17">
        <v>-0.99999999999999978</v>
      </c>
      <c r="AU1528" s="17">
        <v>-0.99999999999999978</v>
      </c>
      <c r="AV1528" s="17">
        <v>-2.2141324540523701</v>
      </c>
      <c r="AW1528" s="17">
        <v>42.329058540862526</v>
      </c>
      <c r="AX1528" s="17">
        <v>41.342095439253022</v>
      </c>
      <c r="AY1528" s="17">
        <v>0.26819194921371386</v>
      </c>
      <c r="AZ1528" s="17">
        <v>-16.581136802851951</v>
      </c>
      <c r="BA1528" s="22">
        <v>1332.3480087266364</v>
      </c>
      <c r="CU1528" t="e">
        <v>#N/A</v>
      </c>
      <c r="CV1528" t="e">
        <v>#N/A</v>
      </c>
    </row>
    <row r="1529" spans="1:100" x14ac:dyDescent="0.25">
      <c r="A1529">
        <v>3953</v>
      </c>
      <c r="B1529" t="s">
        <v>1906</v>
      </c>
      <c r="C1529" s="22">
        <v>3</v>
      </c>
      <c r="D1529" s="17">
        <v>3.7801107501315672</v>
      </c>
      <c r="E1529" s="17">
        <v>8.34231410790022E-2</v>
      </c>
      <c r="F1529" s="17">
        <v>0.68080245782271875</v>
      </c>
      <c r="G1529" s="17">
        <v>0.70600611423940896</v>
      </c>
      <c r="H1529" s="17">
        <v>-0.35150561902170724</v>
      </c>
      <c r="I1529" s="17">
        <v>0</v>
      </c>
      <c r="J1529" s="17">
        <v>-21.090337141302438</v>
      </c>
      <c r="K1529" s="17">
        <v>-0.35150561902170724</v>
      </c>
      <c r="L1529" s="17">
        <v>-1.0000000000000022</v>
      </c>
      <c r="M1529" s="17">
        <v>-1.0000000000000022</v>
      </c>
      <c r="N1529" s="17">
        <v>-7.0301123804341454</v>
      </c>
      <c r="O1529" s="17">
        <v>-16.604220276931454</v>
      </c>
      <c r="P1529" s="17">
        <v>-3.176815831792001</v>
      </c>
      <c r="Q1529" s="17">
        <v>0.96760641810066828</v>
      </c>
      <c r="R1529" s="17">
        <v>-9.9632930915277335E-2</v>
      </c>
      <c r="S1529" s="17">
        <v>0.33333333333333437</v>
      </c>
      <c r="T1529" s="17">
        <v>0.2954062970936629</v>
      </c>
      <c r="U1529" s="17">
        <v>0.22374640267542306</v>
      </c>
      <c r="V1529" s="17">
        <v>0</v>
      </c>
      <c r="W1529" s="17">
        <v>48.159666084965082</v>
      </c>
      <c r="X1529" s="17">
        <v>1.8299802409519479</v>
      </c>
      <c r="Y1529" s="17">
        <v>-1.0000000000000022</v>
      </c>
      <c r="Z1529" s="17">
        <v>-1.0000000000000022</v>
      </c>
      <c r="AA1529" s="17">
        <v>54.413042728591947</v>
      </c>
      <c r="AB1529" s="17">
        <v>-0.12279133388165259</v>
      </c>
      <c r="AC1529" s="17">
        <v>0.34172237454418081</v>
      </c>
      <c r="AD1529" s="17">
        <v>-9.1870849171685517E-2</v>
      </c>
      <c r="AE1529" s="17">
        <v>6.3530095745421278</v>
      </c>
      <c r="AF1529" s="17">
        <v>0.54545454545454541</v>
      </c>
      <c r="AG1529" s="17">
        <v>-1.0000000000000022</v>
      </c>
      <c r="AH1529" s="17">
        <v>-1.0000000000000022</v>
      </c>
      <c r="AI1529" s="17">
        <v>0</v>
      </c>
      <c r="AJ1529" s="17">
        <v>0</v>
      </c>
      <c r="AK1529" s="17">
        <v>0.14043700373130319</v>
      </c>
      <c r="AL1529" s="17">
        <v>-5.3696035570020319E-2</v>
      </c>
      <c r="AM1529" s="17">
        <v>-7.4288502671102541E-2</v>
      </c>
      <c r="AN1529" s="17">
        <v>0.53844317576090384</v>
      </c>
      <c r="AO1529" s="17">
        <v>-1.1550275481210477</v>
      </c>
      <c r="AP1529" s="17">
        <v>13.192599216172496</v>
      </c>
      <c r="AQ1529" s="17">
        <v>27.069328943662644</v>
      </c>
      <c r="AR1529" s="17">
        <v>0.85248603310242033</v>
      </c>
      <c r="AS1529" s="17">
        <v>1.4784746219302409</v>
      </c>
      <c r="AT1529" s="17">
        <v>-1.0000000000000022</v>
      </c>
      <c r="AU1529" s="17">
        <v>-1.0000000000000022</v>
      </c>
      <c r="AV1529" s="17">
        <v>0.6063731833241317</v>
      </c>
      <c r="AW1529" s="17">
        <v>51.001421667832986</v>
      </c>
      <c r="AX1529" s="17">
        <v>51.001421667832986</v>
      </c>
      <c r="AY1529" s="17">
        <v>0.24758609370808982</v>
      </c>
      <c r="AZ1529" s="17">
        <v>13.203678992299544</v>
      </c>
      <c r="BA1529" s="22">
        <v>1468.8548648368633</v>
      </c>
      <c r="CU1529" t="e">
        <v>#N/A</v>
      </c>
      <c r="CV1529" t="e">
        <v>#N/A</v>
      </c>
    </row>
    <row r="1530" spans="1:100" x14ac:dyDescent="0.25">
      <c r="A1530">
        <v>3954</v>
      </c>
      <c r="B1530" t="s">
        <v>1907</v>
      </c>
      <c r="C1530" s="22">
        <v>3</v>
      </c>
      <c r="D1530" s="17">
        <v>4.1385167068879936</v>
      </c>
      <c r="E1530" s="17">
        <v>-0.13331585749953317</v>
      </c>
      <c r="F1530" s="17">
        <v>-0.19638366758636283</v>
      </c>
      <c r="G1530" s="17">
        <v>-0.24253975445729975</v>
      </c>
      <c r="H1530" s="17">
        <v>-2.263668170896152E-2</v>
      </c>
      <c r="I1530" s="17">
        <v>0</v>
      </c>
      <c r="J1530" s="17">
        <v>-1.3582009025376913</v>
      </c>
      <c r="K1530" s="17">
        <v>-2.263668170896152E-2</v>
      </c>
      <c r="L1530" s="17">
        <v>-0.99999999999999911</v>
      </c>
      <c r="M1530" s="17">
        <v>-0.99999999999999911</v>
      </c>
      <c r="N1530" s="17">
        <v>-0.45273363417923018</v>
      </c>
      <c r="O1530" s="17">
        <v>2.5377760498930089</v>
      </c>
      <c r="P1530" s="17">
        <v>-0.10365164902405376</v>
      </c>
      <c r="Q1530" s="17">
        <v>0.12951166142830928</v>
      </c>
      <c r="R1530" s="17">
        <v>8.6933843374907616E-2</v>
      </c>
      <c r="S1530" s="17">
        <v>0.33333333333333337</v>
      </c>
      <c r="T1530" s="17">
        <v>0.37523561803735472</v>
      </c>
      <c r="U1530" s="17">
        <v>0.19614886672198964</v>
      </c>
      <c r="V1530" s="17">
        <v>-6.8817000900488774E-3</v>
      </c>
      <c r="W1530" s="17">
        <v>36.818911988463604</v>
      </c>
      <c r="X1530" s="17">
        <v>1.5164131841313362</v>
      </c>
      <c r="Y1530" s="17">
        <v>-0.99999999999999911</v>
      </c>
      <c r="Z1530" s="17">
        <v>-0.99999999999999911</v>
      </c>
      <c r="AA1530" s="17">
        <v>61.728070894826629</v>
      </c>
      <c r="AB1530" s="17">
        <v>0.2431380634342355</v>
      </c>
      <c r="AC1530" s="17">
        <v>0.26199858258205</v>
      </c>
      <c r="AD1530" s="17">
        <v>-8.6921447565227617E-3</v>
      </c>
      <c r="AE1530" s="17">
        <v>24.822225062988132</v>
      </c>
      <c r="AF1530" s="17">
        <v>0.5</v>
      </c>
      <c r="AG1530" s="17">
        <v>-0.99999999999999911</v>
      </c>
      <c r="AH1530" s="17">
        <v>-0.99999999999999911</v>
      </c>
      <c r="AI1530" s="17">
        <v>0</v>
      </c>
      <c r="AJ1530" s="17">
        <v>-6.8817000900488774E-3</v>
      </c>
      <c r="AK1530" s="17">
        <v>9.6992554599296649E-2</v>
      </c>
      <c r="AL1530" s="17">
        <v>-0.18871664731828394</v>
      </c>
      <c r="AM1530" s="17">
        <v>0.12194556636311213</v>
      </c>
      <c r="AN1530" s="17">
        <v>-0.18712207193586181</v>
      </c>
      <c r="AO1530" s="17">
        <v>3.5336019320742862</v>
      </c>
      <c r="AP1530" s="17">
        <v>-5.6216350349879667</v>
      </c>
      <c r="AQ1530" s="17">
        <v>35.460711085925908</v>
      </c>
      <c r="AR1530" s="17">
        <v>0.89783611800262897</v>
      </c>
      <c r="AS1530" s="17">
        <v>1.493776502422375</v>
      </c>
      <c r="AT1530" s="17">
        <v>-0.99999999999999911</v>
      </c>
      <c r="AU1530" s="17">
        <v>-0.99999999999999911</v>
      </c>
      <c r="AV1530" s="17">
        <v>-0.15560591108239213</v>
      </c>
      <c r="AW1530" s="17">
        <v>58.644211909731695</v>
      </c>
      <c r="AX1530" s="17">
        <v>57.956041900726824</v>
      </c>
      <c r="AY1530" s="17">
        <v>-2.5627447709600574E-2</v>
      </c>
      <c r="AZ1530" s="17">
        <v>-29.463457268833473</v>
      </c>
      <c r="BA1530" s="22">
        <v>1455.7685683513553</v>
      </c>
      <c r="CU1530" t="e">
        <v>#N/A</v>
      </c>
      <c r="CV1530" t="e">
        <v>#N/A</v>
      </c>
    </row>
    <row r="1531" spans="1:100" x14ac:dyDescent="0.25">
      <c r="A1531">
        <v>3955</v>
      </c>
      <c r="B1531" t="s">
        <v>1908</v>
      </c>
      <c r="C1531" s="22">
        <v>3</v>
      </c>
      <c r="D1531" s="17">
        <v>5.0585322691203478</v>
      </c>
      <c r="E1531" s="17">
        <v>1.9244767353776011E-2</v>
      </c>
      <c r="F1531" s="17">
        <v>-0.14795031466399539</v>
      </c>
      <c r="G1531" s="17">
        <v>-0.13592700503377439</v>
      </c>
      <c r="H1531" s="17">
        <v>5.6723024509058619E-2</v>
      </c>
      <c r="I1531" s="17">
        <v>0</v>
      </c>
      <c r="J1531" s="17">
        <v>3.4033814705435161</v>
      </c>
      <c r="K1531" s="17">
        <v>5.6723024509058619E-2</v>
      </c>
      <c r="L1531" s="17">
        <v>-1.0000000000000009</v>
      </c>
      <c r="M1531" s="17">
        <v>-1.0000000000000009</v>
      </c>
      <c r="N1531" s="17">
        <v>1.1344604901811723</v>
      </c>
      <c r="O1531" s="17">
        <v>8.3259867346300922</v>
      </c>
      <c r="P1531" s="17">
        <v>-0.45967604475526169</v>
      </c>
      <c r="Q1531" s="17">
        <v>0.38971493762145115</v>
      </c>
      <c r="R1531" s="17">
        <v>0.16229039332960696</v>
      </c>
      <c r="S1531" s="17">
        <v>0.33333333333333343</v>
      </c>
      <c r="T1531" s="17">
        <v>0.42031742955261098</v>
      </c>
      <c r="U1531" s="17">
        <v>-0.18492182454637224</v>
      </c>
      <c r="V1531" s="17">
        <v>-3.829584359180075E-2</v>
      </c>
      <c r="W1531" s="17">
        <v>18.948402809548508</v>
      </c>
      <c r="X1531" s="17">
        <v>-0.18555052514012982</v>
      </c>
      <c r="Y1531" s="17">
        <v>-1.0000000000000009</v>
      </c>
      <c r="Z1531" s="17">
        <v>-1.0000000000000009</v>
      </c>
      <c r="AA1531" s="17">
        <v>56.530361234617104</v>
      </c>
      <c r="AB1531" s="17">
        <v>0.39172753312586939</v>
      </c>
      <c r="AC1531" s="17">
        <v>0.19775456902506061</v>
      </c>
      <c r="AD1531" s="17">
        <v>0.15891125848385024</v>
      </c>
      <c r="AE1531" s="17">
        <v>37.419668031739</v>
      </c>
      <c r="AF1531" s="17">
        <v>0.7142857142857143</v>
      </c>
      <c r="AG1531" s="17">
        <v>-1.0000000000000009</v>
      </c>
      <c r="AH1531" s="17">
        <v>-1.0000000000000009</v>
      </c>
      <c r="AI1531" s="17">
        <v>0</v>
      </c>
      <c r="AJ1531" s="17">
        <v>-3.829584359180075E-2</v>
      </c>
      <c r="AK1531" s="17">
        <v>0.49973348949599156</v>
      </c>
      <c r="AL1531" s="17">
        <v>-0.12796521309934206</v>
      </c>
      <c r="AM1531" s="17">
        <v>0.2237280049840811</v>
      </c>
      <c r="AN1531" s="17">
        <v>0.12667197772863739</v>
      </c>
      <c r="AO1531" s="17">
        <v>8.0918675720819842</v>
      </c>
      <c r="AP1531" s="17">
        <v>2.5269733777192229</v>
      </c>
      <c r="AQ1531" s="17">
        <v>22.35178428009203</v>
      </c>
      <c r="AR1531" s="17">
        <v>0.53043309474777167</v>
      </c>
      <c r="AS1531" s="17">
        <v>-0.12882750063107118</v>
      </c>
      <c r="AT1531" s="17">
        <v>-1.0000000000000009</v>
      </c>
      <c r="AU1531" s="17">
        <v>-1.0000000000000009</v>
      </c>
      <c r="AV1531" s="17">
        <v>2.6363388295832513E-2</v>
      </c>
      <c r="AW1531" s="17">
        <v>67.383321346966397</v>
      </c>
      <c r="AX1531" s="17">
        <v>63.553736987786323</v>
      </c>
      <c r="AY1531" s="17">
        <v>0.13419738212396407</v>
      </c>
      <c r="AZ1531" s="17">
        <v>7.2752515681553334</v>
      </c>
      <c r="BA1531" s="22">
        <v>1443.1204355450993</v>
      </c>
      <c r="CU1531" t="e">
        <v>#N/A</v>
      </c>
      <c r="CV1531" t="e">
        <v>#N/A</v>
      </c>
    </row>
    <row r="1532" spans="1:100" x14ac:dyDescent="0.25">
      <c r="A1532">
        <v>3957</v>
      </c>
      <c r="B1532" t="s">
        <v>1909</v>
      </c>
      <c r="C1532" s="22">
        <v>3</v>
      </c>
      <c r="D1532" s="17">
        <v>5.9210412392438956</v>
      </c>
      <c r="E1532" s="17">
        <v>-4.6542280957282002E-2</v>
      </c>
      <c r="F1532" s="17">
        <v>0.6520011645946151</v>
      </c>
      <c r="G1532" s="17">
        <v>0.63608335487376411</v>
      </c>
      <c r="H1532" s="17">
        <v>-8.8676601178406284E-2</v>
      </c>
      <c r="I1532" s="17">
        <v>0</v>
      </c>
      <c r="J1532" s="17">
        <v>-5.3205960707043785</v>
      </c>
      <c r="K1532" s="17">
        <v>-8.8676601178406284E-2</v>
      </c>
      <c r="L1532" s="17">
        <v>-0.99999999999999922</v>
      </c>
      <c r="M1532" s="17">
        <v>-0.99999999999999922</v>
      </c>
      <c r="N1532" s="17">
        <v>-1.7735320235681253</v>
      </c>
      <c r="O1532" s="17">
        <v>1.2365285234132837</v>
      </c>
      <c r="P1532" s="17">
        <v>2.1703056546604875</v>
      </c>
      <c r="Q1532" s="17">
        <v>-0.66099339657771716</v>
      </c>
      <c r="R1532" s="17">
        <v>-9.8558663497248622E-2</v>
      </c>
      <c r="S1532" s="17">
        <v>0.33333333333333309</v>
      </c>
      <c r="T1532" s="17">
        <v>0.2834432405470782</v>
      </c>
      <c r="U1532" s="17">
        <v>0.3738607754215002</v>
      </c>
      <c r="V1532" s="17">
        <v>-2.2383153448348875E-2</v>
      </c>
      <c r="W1532" s="17">
        <v>42.277231881278745</v>
      </c>
      <c r="X1532" s="17">
        <v>2.0167072632684699</v>
      </c>
      <c r="Y1532" s="17">
        <v>-0.99999999999999922</v>
      </c>
      <c r="Z1532" s="17">
        <v>-0.99999999999999922</v>
      </c>
      <c r="AA1532" s="17">
        <v>47.644722466192327</v>
      </c>
      <c r="AB1532" s="17">
        <v>6.6634954659910164E-2</v>
      </c>
      <c r="AC1532" s="17">
        <v>7.2753564725047376E-2</v>
      </c>
      <c r="AD1532" s="17">
        <v>-3.0067534416741575E-2</v>
      </c>
      <c r="AE1532" s="17">
        <v>5.4660492484107968</v>
      </c>
      <c r="AF1532" s="17">
        <v>0.35714285714285715</v>
      </c>
      <c r="AG1532" s="17">
        <v>-0.99999999999999922</v>
      </c>
      <c r="AH1532" s="17">
        <v>-0.99999999999999922</v>
      </c>
      <c r="AI1532" s="17">
        <v>0</v>
      </c>
      <c r="AJ1532" s="17">
        <v>-2.2383153448348875E-2</v>
      </c>
      <c r="AK1532" s="17">
        <v>-0.10102320711065124</v>
      </c>
      <c r="AL1532" s="17">
        <v>-2.4221697746321349E-2</v>
      </c>
      <c r="AM1532" s="17">
        <v>-3.2059754955422848E-2</v>
      </c>
      <c r="AN1532" s="17">
        <v>-7.5968701032516295E-2</v>
      </c>
      <c r="AO1532" s="17">
        <v>-1.3066099094388262</v>
      </c>
      <c r="AP1532" s="17">
        <v>-2.0203260145445148</v>
      </c>
      <c r="AQ1532" s="17">
        <v>36.956635810574383</v>
      </c>
      <c r="AR1532" s="17">
        <v>0.96825419585356232</v>
      </c>
      <c r="AS1532" s="17">
        <v>1.9280306620900629</v>
      </c>
      <c r="AT1532" s="17">
        <v>-0.99999999999999922</v>
      </c>
      <c r="AU1532" s="17">
        <v>-0.99999999999999922</v>
      </c>
      <c r="AV1532" s="17">
        <v>0.5375246913765156</v>
      </c>
      <c r="AW1532" s="17">
        <v>46.860924975061074</v>
      </c>
      <c r="AX1532" s="17">
        <v>44.622609630226187</v>
      </c>
      <c r="AY1532" s="17">
        <v>1.0699392492899983E-2</v>
      </c>
      <c r="AZ1532" s="17">
        <v>-30.374006918852935</v>
      </c>
      <c r="BA1532" s="22">
        <v>1435.5590523552119</v>
      </c>
      <c r="CU1532" t="e">
        <v>#N/A</v>
      </c>
      <c r="CV1532" t="e">
        <v>#N/A</v>
      </c>
    </row>
    <row r="1533" spans="1:100" x14ac:dyDescent="0.25">
      <c r="A1533">
        <v>3958</v>
      </c>
      <c r="B1533" t="s">
        <v>1910</v>
      </c>
      <c r="C1533" s="22">
        <v>3</v>
      </c>
      <c r="D1533" s="17">
        <v>4.9228219062440646</v>
      </c>
      <c r="E1533" s="17">
        <v>2.4974126588710246E-3</v>
      </c>
      <c r="F1533" s="17">
        <v>-1.3940106832162009</v>
      </c>
      <c r="G1533" s="17">
        <v>-1.3912629084427282</v>
      </c>
      <c r="H1533" s="17">
        <v>3.4050776480175543E-2</v>
      </c>
      <c r="I1533" s="17">
        <v>0</v>
      </c>
      <c r="J1533" s="17">
        <v>2.0430465888105345</v>
      </c>
      <c r="K1533" s="17">
        <v>3.4050776480175543E-2</v>
      </c>
      <c r="L1533" s="17">
        <v>-0.99999999999999989</v>
      </c>
      <c r="M1533" s="17">
        <v>-0.99999999999999989</v>
      </c>
      <c r="N1533" s="17">
        <v>0.68101552960351164</v>
      </c>
      <c r="O1533" s="17">
        <v>5.5746055866118729</v>
      </c>
      <c r="P1533" s="17">
        <v>-1.2182371096763405</v>
      </c>
      <c r="Q1533" s="17">
        <v>-5.3444702261675738</v>
      </c>
      <c r="R1533" s="17">
        <v>-1.7850508462694488</v>
      </c>
      <c r="S1533" s="17">
        <v>0.33333333333333304</v>
      </c>
      <c r="T1533" s="17">
        <v>0.33333333333333304</v>
      </c>
      <c r="U1533" s="17">
        <v>0.11654588948684166</v>
      </c>
      <c r="V1533" s="17">
        <v>-9.8625211138313768E-2</v>
      </c>
      <c r="W1533" s="17">
        <v>26.021462741400743</v>
      </c>
      <c r="X1533" s="17">
        <v>0.50704818130397489</v>
      </c>
      <c r="Y1533" s="17">
        <v>-0.99999999999999989</v>
      </c>
      <c r="Z1533" s="17">
        <v>-0.99999999999999989</v>
      </c>
      <c r="AA1533" s="17">
        <v>54.715115127451462</v>
      </c>
      <c r="AB1533" s="17">
        <v>0.25913075276120079</v>
      </c>
      <c r="AC1533" s="17">
        <v>0.29424932271004456</v>
      </c>
      <c r="AD1533" s="17">
        <v>5.6193989175157805E-2</v>
      </c>
      <c r="AE1533" s="17">
        <v>30.478703232320143</v>
      </c>
      <c r="AF1533" s="17">
        <v>0.91666666666666663</v>
      </c>
      <c r="AG1533" s="17">
        <v>-0.99999999999999989</v>
      </c>
      <c r="AH1533" s="17">
        <v>-0.99999999999999989</v>
      </c>
      <c r="AI1533" s="17">
        <v>-4.7787923183578711E-2</v>
      </c>
      <c r="AJ1533" s="17">
        <v>-9.8625211138313768E-2</v>
      </c>
      <c r="AK1533" s="17">
        <v>0.16521574754360566</v>
      </c>
      <c r="AL1533" s="17">
        <v>0.11758948730251752</v>
      </c>
      <c r="AM1533" s="17">
        <v>0.46412827892188069</v>
      </c>
      <c r="AN1533" s="17">
        <v>-1.9404503948162989E-2</v>
      </c>
      <c r="AO1533" s="17">
        <v>12.429285710765045</v>
      </c>
      <c r="AP1533" s="17">
        <v>0.1028348378085128</v>
      </c>
      <c r="AQ1533" s="17">
        <v>28.064509330211276</v>
      </c>
      <c r="AR1533" s="17">
        <v>0.68458734501519414</v>
      </c>
      <c r="AS1533" s="17">
        <v>0.54109895778415007</v>
      </c>
      <c r="AT1533" s="17">
        <v>-0.99999999999999989</v>
      </c>
      <c r="AU1533" s="17">
        <v>-0.99999999999999989</v>
      </c>
      <c r="AV1533" s="17">
        <v>-3.1763137547121763</v>
      </c>
      <c r="AW1533" s="17">
        <v>60.392555551871823</v>
      </c>
      <c r="AX1533" s="17">
        <v>49.574275974368852</v>
      </c>
      <c r="AY1533" s="17">
        <v>-0.11791819864262727</v>
      </c>
      <c r="AZ1533" s="17">
        <v>-59.832863820203229</v>
      </c>
      <c r="BA1533" s="22">
        <v>1375.4405767089124</v>
      </c>
      <c r="CU1533" t="e">
        <v>#N/A</v>
      </c>
      <c r="CV1533" t="e">
        <v>#N/A</v>
      </c>
    </row>
    <row r="1534" spans="1:100" x14ac:dyDescent="0.25">
      <c r="A1534">
        <v>3959</v>
      </c>
      <c r="B1534" t="s">
        <v>1911</v>
      </c>
      <c r="C1534" s="22">
        <v>3</v>
      </c>
      <c r="D1534" s="17">
        <v>2.8070940415415486</v>
      </c>
      <c r="E1534" s="17">
        <v>3.1658688419492078</v>
      </c>
      <c r="F1534" s="17">
        <v>0.83607146882627281</v>
      </c>
      <c r="G1534" s="17">
        <v>1.7325788010027139</v>
      </c>
      <c r="H1534" s="17">
        <v>0.3165871875781025</v>
      </c>
      <c r="I1534" s="17">
        <v>0</v>
      </c>
      <c r="J1534" s="17">
        <v>18.995231254686139</v>
      </c>
      <c r="K1534" s="17">
        <v>0.3165871875781025</v>
      </c>
      <c r="L1534" s="17">
        <v>-1.0000000000000002</v>
      </c>
      <c r="M1534" s="17">
        <v>-1.0000000000000002</v>
      </c>
      <c r="N1534" s="17">
        <v>6.3317437515620476</v>
      </c>
      <c r="O1534" s="17">
        <v>23.53490409723041</v>
      </c>
      <c r="P1534" s="17">
        <v>46.867637208451647</v>
      </c>
      <c r="Q1534" s="17">
        <v>-1.7459287918357487</v>
      </c>
      <c r="R1534" s="17">
        <v>4.6611327926443931</v>
      </c>
      <c r="S1534" s="17">
        <v>0.33333333333333359</v>
      </c>
      <c r="T1534" s="17">
        <v>0.33149681875489062</v>
      </c>
      <c r="U1534" s="17">
        <v>-8.9099907466497014E-2</v>
      </c>
      <c r="V1534" s="17">
        <v>-1.620878944380957E-2</v>
      </c>
      <c r="W1534" s="17">
        <v>9.717370703992593</v>
      </c>
      <c r="X1534" s="17">
        <v>-0.10724591659716692</v>
      </c>
      <c r="Y1534" s="17">
        <v>-1.0000000000000002</v>
      </c>
      <c r="Z1534" s="17">
        <v>-1.0000000000000002</v>
      </c>
      <c r="AA1534" s="17">
        <v>66.644437447292546</v>
      </c>
      <c r="AB1534" s="17">
        <v>0.2340073321474157</v>
      </c>
      <c r="AC1534" s="17">
        <v>0.54596515016082647</v>
      </c>
      <c r="AD1534" s="17">
        <v>0.26534619670486931</v>
      </c>
      <c r="AE1534" s="17">
        <v>52.265933950655587</v>
      </c>
      <c r="AF1534" s="17">
        <v>0.76470588235294112</v>
      </c>
      <c r="AG1534" s="17">
        <v>-1.0000000000000002</v>
      </c>
      <c r="AH1534" s="17">
        <v>-1.0000000000000002</v>
      </c>
      <c r="AI1534" s="17">
        <v>2.9941746985353977E-2</v>
      </c>
      <c r="AJ1534" s="17">
        <v>-1.620878944380957E-2</v>
      </c>
      <c r="AK1534" s="17">
        <v>0.21938550200020976</v>
      </c>
      <c r="AL1534" s="17">
        <v>0.20551530313501726</v>
      </c>
      <c r="AM1534" s="17">
        <v>2.3610700629705911E-2</v>
      </c>
      <c r="AN1534" s="17">
        <v>0.2509740884768531</v>
      </c>
      <c r="AO1534" s="17">
        <v>1.6871950257436954</v>
      </c>
      <c r="AP1534" s="17">
        <v>7.3019287275964144</v>
      </c>
      <c r="AQ1534" s="17">
        <v>28.712601958678743</v>
      </c>
      <c r="AR1534" s="17">
        <v>0.55952145517791751</v>
      </c>
      <c r="AS1534" s="17">
        <v>0.20934127098093538</v>
      </c>
      <c r="AT1534" s="17">
        <v>-1.0000000000000002</v>
      </c>
      <c r="AU1534" s="17">
        <v>-1.0000000000000002</v>
      </c>
      <c r="AV1534" s="17">
        <v>6.3937115936471081</v>
      </c>
      <c r="AW1534" s="17">
        <v>97.481270272119389</v>
      </c>
      <c r="AX1534" s="17">
        <v>96.459226267445501</v>
      </c>
      <c r="AY1534" s="17">
        <v>0.48851620014103581</v>
      </c>
      <c r="AZ1534" s="17">
        <v>50.036634960919507</v>
      </c>
      <c r="BA1534" s="22">
        <v>1546.0882434429236</v>
      </c>
      <c r="CU1534" t="e">
        <v>#N/A</v>
      </c>
      <c r="CV1534" t="e">
        <v>#N/A</v>
      </c>
    </row>
    <row r="1535" spans="1:100" x14ac:dyDescent="0.25">
      <c r="A1535">
        <v>3965</v>
      </c>
      <c r="B1535" t="s">
        <v>1912</v>
      </c>
      <c r="C1535" s="22">
        <v>3</v>
      </c>
      <c r="D1535" s="17">
        <v>3.5025249459810328</v>
      </c>
      <c r="E1535" s="17">
        <v>8.6089638751143199E-2</v>
      </c>
      <c r="F1535" s="17">
        <v>-2.2977583501619878</v>
      </c>
      <c r="G1535" s="17">
        <v>-2.274123924160051</v>
      </c>
      <c r="H1535" s="17">
        <v>6.4685150075291672E-2</v>
      </c>
      <c r="I1535" s="17">
        <v>-1.1662134743111232E-2</v>
      </c>
      <c r="J1535" s="17">
        <v>3.1813809199308278</v>
      </c>
      <c r="K1535" s="17">
        <v>5.3023015332180429E-2</v>
      </c>
      <c r="L1535" s="17">
        <v>-1.0000000000000009</v>
      </c>
      <c r="M1535" s="17">
        <v>-1.0000000000000009</v>
      </c>
      <c r="N1535" s="17">
        <v>1.0604603066436089</v>
      </c>
      <c r="O1535" s="17">
        <v>4.4097819417518069</v>
      </c>
      <c r="P1535" s="17">
        <v>-0.157782223954511</v>
      </c>
      <c r="Q1535" s="17">
        <v>-4.7741760673375149</v>
      </c>
      <c r="R1535" s="17">
        <v>-1.5993848167903768</v>
      </c>
      <c r="S1535" s="17">
        <v>0.33333333333333381</v>
      </c>
      <c r="T1535" s="17">
        <v>0.33333333333333381</v>
      </c>
      <c r="U1535" s="17">
        <v>9.0306766549019493E-2</v>
      </c>
      <c r="V1535" s="17">
        <v>4.4421299394501554E-2</v>
      </c>
      <c r="W1535" s="17">
        <v>29.934868691120322</v>
      </c>
      <c r="X1535" s="17">
        <v>1.2413985138975743</v>
      </c>
      <c r="Y1535" s="17">
        <v>-1.0000000000000009</v>
      </c>
      <c r="Z1535" s="17">
        <v>-1.0000000000000009</v>
      </c>
      <c r="AA1535" s="17">
        <v>53.938806894282109</v>
      </c>
      <c r="AB1535" s="17">
        <v>0.27837168650196403</v>
      </c>
      <c r="AC1535" s="17">
        <v>5.888035039259143E-2</v>
      </c>
      <c r="AD1535" s="17">
        <v>0.17481442350448856</v>
      </c>
      <c r="AE1535" s="17">
        <v>25.603323019952192</v>
      </c>
      <c r="AF1535" s="17">
        <v>0.55555555555555558</v>
      </c>
      <c r="AG1535" s="17">
        <v>-1.0000000000000009</v>
      </c>
      <c r="AH1535" s="17">
        <v>-1.0000000000000009</v>
      </c>
      <c r="AI1535" s="17">
        <v>-1.1831164052563747E-2</v>
      </c>
      <c r="AJ1535" s="17">
        <v>4.4421299394501554E-2</v>
      </c>
      <c r="AK1535" s="17">
        <v>-0.14065158376192902</v>
      </c>
      <c r="AL1535" s="17">
        <v>8.4946009800998437E-2</v>
      </c>
      <c r="AM1535" s="17">
        <v>-0.10649828266587552</v>
      </c>
      <c r="AN1535" s="17">
        <v>0.33898698248021319</v>
      </c>
      <c r="AO1535" s="17">
        <v>-3.3657149854565325</v>
      </c>
      <c r="AP1535" s="17">
        <v>8.8994046110103238</v>
      </c>
      <c r="AQ1535" s="17">
        <v>33.116249611051131</v>
      </c>
      <c r="AR1535" s="17">
        <v>0.80139473261018845</v>
      </c>
      <c r="AS1535" s="17">
        <v>1.2944215292297547</v>
      </c>
      <c r="AT1535" s="17">
        <v>-1.0000000000000009</v>
      </c>
      <c r="AU1535" s="17">
        <v>-1.0000000000000009</v>
      </c>
      <c r="AV1535" s="17">
        <v>-3.8735087409504287</v>
      </c>
      <c r="AW1535" s="17">
        <v>67.247993447044294</v>
      </c>
      <c r="AX1535" s="17">
        <v>71.453500105443169</v>
      </c>
      <c r="AY1535" s="17">
        <v>9.0777104380127829E-2</v>
      </c>
      <c r="AZ1535" s="17">
        <v>-15.103711210013788</v>
      </c>
      <c r="BA1535" s="22">
        <v>1407.9203175584732</v>
      </c>
      <c r="CU1535" t="e">
        <v>#N/A</v>
      </c>
      <c r="CV1535" t="e">
        <v>#N/A</v>
      </c>
    </row>
    <row r="1536" spans="1:100" x14ac:dyDescent="0.25">
      <c r="A1536">
        <v>3966</v>
      </c>
      <c r="B1536" t="s">
        <v>1913</v>
      </c>
      <c r="C1536" s="22">
        <v>3</v>
      </c>
      <c r="D1536" s="17">
        <v>4.675844687669092</v>
      </c>
      <c r="E1536" s="17">
        <v>-0.45476505595089745</v>
      </c>
      <c r="F1536" s="17">
        <v>-4.5910838804416029E-2</v>
      </c>
      <c r="G1536" s="17">
        <v>-0.18679928294336973</v>
      </c>
      <c r="H1536" s="17">
        <v>-2.8116457253386629E-2</v>
      </c>
      <c r="I1536" s="17">
        <v>-1.9886820736045828E-3</v>
      </c>
      <c r="J1536" s="17">
        <v>-1.8063083596194716</v>
      </c>
      <c r="K1536" s="17">
        <v>-3.0105139326991215E-2</v>
      </c>
      <c r="L1536" s="17">
        <v>-1.0000000000000004</v>
      </c>
      <c r="M1536" s="17">
        <v>-1.0000000000000004</v>
      </c>
      <c r="N1536" s="17">
        <v>-0.6021027865398243</v>
      </c>
      <c r="O1536" s="17">
        <v>2.6827370451062515</v>
      </c>
      <c r="P1536" s="17">
        <v>0.81532868974405348</v>
      </c>
      <c r="Q1536" s="17">
        <v>-0.62804145518554622</v>
      </c>
      <c r="R1536" s="17">
        <v>-0.20408491725078898</v>
      </c>
      <c r="S1536" s="17">
        <v>0.35848361814924867</v>
      </c>
      <c r="T1536" s="17">
        <v>0.26808074999702181</v>
      </c>
      <c r="U1536" s="17">
        <v>0.28044397177795533</v>
      </c>
      <c r="V1536" s="17">
        <v>7.2861545777667082E-3</v>
      </c>
      <c r="W1536" s="17">
        <v>37.775985353159371</v>
      </c>
      <c r="X1536" s="17">
        <v>1.7569097387153723</v>
      </c>
      <c r="Y1536" s="17">
        <v>-1.0000000000000004</v>
      </c>
      <c r="Z1536" s="17">
        <v>-1.0000000000000004</v>
      </c>
      <c r="AA1536" s="17">
        <v>85.816565803686302</v>
      </c>
      <c r="AB1536" s="17">
        <v>0.38678061744336983</v>
      </c>
      <c r="AC1536" s="17">
        <v>0.14104299361057174</v>
      </c>
      <c r="AD1536" s="17">
        <v>0.43706969630161252</v>
      </c>
      <c r="AE1536" s="17">
        <v>48.244665367777685</v>
      </c>
      <c r="AF1536" s="17">
        <v>0.7</v>
      </c>
      <c r="AG1536" s="17">
        <v>-1.0000000000000004</v>
      </c>
      <c r="AH1536" s="17">
        <v>-1.0000000000000004</v>
      </c>
      <c r="AI1536" s="17">
        <v>0</v>
      </c>
      <c r="AJ1536" s="17">
        <v>7.2861545777667082E-3</v>
      </c>
      <c r="AK1536" s="17">
        <v>0.38760360494501817</v>
      </c>
      <c r="AL1536" s="17">
        <v>-4.4195940672581306E-2</v>
      </c>
      <c r="AM1536" s="17">
        <v>-6.3685139102438823E-2</v>
      </c>
      <c r="AN1536" s="17">
        <v>-6.9897768183330183E-2</v>
      </c>
      <c r="AO1536" s="17">
        <v>0.34588954716411868</v>
      </c>
      <c r="AP1536" s="17">
        <v>-1.9684239079461601</v>
      </c>
      <c r="AQ1536" s="17">
        <v>35.969676993539892</v>
      </c>
      <c r="AR1536" s="17">
        <v>0.91429449450199285</v>
      </c>
      <c r="AS1536" s="17">
        <v>1.7268045993883814</v>
      </c>
      <c r="AT1536" s="17">
        <v>-1.0000000000000004</v>
      </c>
      <c r="AU1536" s="17">
        <v>-1.0000000000000004</v>
      </c>
      <c r="AV1536" s="17">
        <v>-0.39088420019415859</v>
      </c>
      <c r="AW1536" s="17">
        <v>86.530878940846378</v>
      </c>
      <c r="AX1536" s="17">
        <v>87.259494398623048</v>
      </c>
      <c r="AY1536" s="17">
        <v>-4.0937422222487259E-2</v>
      </c>
      <c r="AZ1536" s="17">
        <v>2.8640724713455663</v>
      </c>
      <c r="BA1536" s="22">
        <v>1488.5544584274621</v>
      </c>
      <c r="CU1536" t="e">
        <v>#N/A</v>
      </c>
      <c r="CV1536" t="e">
        <v>#N/A</v>
      </c>
    </row>
    <row r="1537" spans="1:100" x14ac:dyDescent="0.25">
      <c r="A1537">
        <v>3969</v>
      </c>
      <c r="B1537" t="s">
        <v>1064</v>
      </c>
      <c r="C1537" s="22">
        <v>3</v>
      </c>
      <c r="D1537" s="17">
        <v>2.9431927891936729</v>
      </c>
      <c r="E1537" s="17">
        <v>-7.3158097201570321E-2</v>
      </c>
      <c r="F1537" s="17">
        <v>-0.53331916746973973</v>
      </c>
      <c r="G1537" s="17">
        <v>-0.55417903702588067</v>
      </c>
      <c r="H1537" s="17">
        <v>-1.5909984017067485E-2</v>
      </c>
      <c r="I1537" s="17">
        <v>0</v>
      </c>
      <c r="J1537" s="17">
        <v>-0.95459904102405047</v>
      </c>
      <c r="K1537" s="17">
        <v>-1.5909984017067485E-2</v>
      </c>
      <c r="L1537" s="17">
        <v>-1.0000000000000009</v>
      </c>
      <c r="M1537" s="17">
        <v>-1.0000000000000009</v>
      </c>
      <c r="N1537" s="17">
        <v>-0.31819968034135065</v>
      </c>
      <c r="O1537" s="17">
        <v>1.434414711143738</v>
      </c>
      <c r="P1537" s="17">
        <v>-4.4604578292299489E-2</v>
      </c>
      <c r="Q1537" s="17">
        <v>2.1321946044539617</v>
      </c>
      <c r="R1537" s="17">
        <v>0.76178931205222522</v>
      </c>
      <c r="S1537" s="17">
        <v>0.33333333333333326</v>
      </c>
      <c r="T1537" s="17">
        <v>0.22617932841050425</v>
      </c>
      <c r="U1537" s="17">
        <v>-0.15255697448191011</v>
      </c>
      <c r="V1537" s="17">
        <v>0</v>
      </c>
      <c r="W1537" s="17">
        <v>16.914626851159806</v>
      </c>
      <c r="X1537" s="17">
        <v>-0.12428758325918453</v>
      </c>
      <c r="Y1537" s="17">
        <v>-1.0000000000000009</v>
      </c>
      <c r="Z1537" s="17">
        <v>-1.0000000000000009</v>
      </c>
      <c r="AA1537" s="17">
        <v>24.439804474060267</v>
      </c>
      <c r="AB1537" s="17">
        <v>-7.8021808992019395E-2</v>
      </c>
      <c r="AC1537" s="17">
        <v>6.8834857707043173E-2</v>
      </c>
      <c r="AD1537" s="17">
        <v>0.14445471750194105</v>
      </c>
      <c r="AE1537" s="17">
        <v>6.7633883108482324</v>
      </c>
      <c r="AF1537" s="17">
        <v>0.1111111111111111</v>
      </c>
      <c r="AG1537" s="17">
        <v>-1.0000000000000009</v>
      </c>
      <c r="AH1537" s="17">
        <v>-1.0000000000000009</v>
      </c>
      <c r="AI1537" s="17">
        <v>-5.8006910685673586E-3</v>
      </c>
      <c r="AJ1537" s="17">
        <v>0</v>
      </c>
      <c r="AK1537" s="17">
        <v>-0.17916093526865989</v>
      </c>
      <c r="AL1537" s="17">
        <v>9.7281008006049469E-2</v>
      </c>
      <c r="AM1537" s="17">
        <v>0.20001313586155881</v>
      </c>
      <c r="AN1537" s="17">
        <v>0.11751450521618269</v>
      </c>
      <c r="AO1537" s="17">
        <v>4.1045237201956652</v>
      </c>
      <c r="AP1537" s="17">
        <v>3.4242676704348134</v>
      </c>
      <c r="AQ1537" s="17">
        <v>15.960027810135754</v>
      </c>
      <c r="AR1537" s="17">
        <v>0.4069556872619276</v>
      </c>
      <c r="AS1537" s="17">
        <v>-0.1401975672762521</v>
      </c>
      <c r="AT1537" s="17">
        <v>-1.0000000000000009</v>
      </c>
      <c r="AU1537" s="17">
        <v>-1.0000000000000009</v>
      </c>
      <c r="AV1537" s="17">
        <v>0.20761027502634447</v>
      </c>
      <c r="AW1537" s="17">
        <v>29.298486855638814</v>
      </c>
      <c r="AX1537" s="17">
        <v>29.182473034267467</v>
      </c>
      <c r="AY1537" s="17">
        <v>0.14149544574770515</v>
      </c>
      <c r="AZ1537" s="17">
        <v>3.4634873156683121</v>
      </c>
      <c r="BA1537" s="22">
        <v>1379.5383232348097</v>
      </c>
      <c r="CU1537" t="e">
        <v>#N/A</v>
      </c>
      <c r="CV1537" t="e">
        <v>#N/A</v>
      </c>
    </row>
    <row r="1538" spans="1:100" x14ac:dyDescent="0.25">
      <c r="A1538">
        <v>3970</v>
      </c>
      <c r="B1538" t="s">
        <v>1914</v>
      </c>
      <c r="C1538" s="22">
        <v>3</v>
      </c>
      <c r="D1538" s="17">
        <v>5.6067023534000588</v>
      </c>
      <c r="E1538" s="17">
        <v>0.30589008356420849</v>
      </c>
      <c r="F1538" s="17">
        <v>0.42149990258417958</v>
      </c>
      <c r="G1538" s="17">
        <v>0.52346326377224883</v>
      </c>
      <c r="H1538" s="17">
        <v>0.54367036891582521</v>
      </c>
      <c r="I1538" s="17">
        <v>0</v>
      </c>
      <c r="J1538" s="17">
        <v>32.620222134949515</v>
      </c>
      <c r="K1538" s="17">
        <v>0.54367036891582521</v>
      </c>
      <c r="L1538" s="17">
        <v>-1.0000000000000011</v>
      </c>
      <c r="M1538" s="17">
        <v>-1.0000000000000011</v>
      </c>
      <c r="N1538" s="17">
        <v>10.873407378316506</v>
      </c>
      <c r="O1538" s="17">
        <v>38.750387752121839</v>
      </c>
      <c r="P1538" s="17">
        <v>-0.92103729768817122</v>
      </c>
      <c r="Q1538" s="17">
        <v>0.19879896517574253</v>
      </c>
      <c r="R1538" s="17">
        <v>6.6212723060855516E-2</v>
      </c>
      <c r="S1538" s="17">
        <v>0.33333333333333354</v>
      </c>
      <c r="T1538" s="17">
        <v>0.34590597904342701</v>
      </c>
      <c r="U1538" s="17">
        <v>0.42809352804322548</v>
      </c>
      <c r="V1538" s="17">
        <v>-1.0117189875710411E-2</v>
      </c>
      <c r="W1538" s="17">
        <v>22.141811265138056</v>
      </c>
      <c r="X1538" s="17">
        <v>1.782368645704651</v>
      </c>
      <c r="Y1538" s="17">
        <v>-1.0000000000000011</v>
      </c>
      <c r="Z1538" s="17">
        <v>-1.0000000000000011</v>
      </c>
      <c r="AA1538" s="17">
        <v>45.183952928096211</v>
      </c>
      <c r="AB1538" s="17">
        <v>2.2970728945939056E-2</v>
      </c>
      <c r="AC1538" s="17">
        <v>8.5157955797599411E-2</v>
      </c>
      <c r="AD1538" s="17">
        <v>0.35138989405440779</v>
      </c>
      <c r="AE1538" s="17">
        <v>22.975928939897326</v>
      </c>
      <c r="AF1538" s="17">
        <v>0.72727272727272729</v>
      </c>
      <c r="AG1538" s="17">
        <v>-1.0000000000000011</v>
      </c>
      <c r="AH1538" s="17">
        <v>-1.0000000000000011</v>
      </c>
      <c r="AI1538" s="17">
        <v>7.7163144380570509E-2</v>
      </c>
      <c r="AJ1538" s="17">
        <v>-1.0117189875710411E-2</v>
      </c>
      <c r="AK1538" s="17">
        <v>-0.10492970739016634</v>
      </c>
      <c r="AL1538" s="17">
        <v>1.8474992227447876E-2</v>
      </c>
      <c r="AM1538" s="17">
        <v>0.13718374135130534</v>
      </c>
      <c r="AN1538" s="17">
        <v>0.23534298623144456</v>
      </c>
      <c r="AO1538" s="17">
        <v>2.9049449968318006</v>
      </c>
      <c r="AP1538" s="17">
        <v>5.9759496169233559</v>
      </c>
      <c r="AQ1538" s="17">
        <v>54.762033400087581</v>
      </c>
      <c r="AR1538" s="17">
        <v>1.0972156505442763</v>
      </c>
      <c r="AS1538" s="17">
        <v>2.3260390146204757</v>
      </c>
      <c r="AT1538" s="17">
        <v>-1.0000000000000011</v>
      </c>
      <c r="AU1538" s="17">
        <v>-1.0000000000000011</v>
      </c>
      <c r="AV1538" s="17">
        <v>0.58967598683310507</v>
      </c>
      <c r="AW1538" s="17">
        <v>89.910290297141387</v>
      </c>
      <c r="AX1538" s="17">
        <v>90.441834197181763</v>
      </c>
      <c r="AY1538" s="17">
        <v>0.30494102221216451</v>
      </c>
      <c r="AZ1538" s="17">
        <v>4.7642515677364656</v>
      </c>
      <c r="BA1538" s="22">
        <v>1496.4520491979356</v>
      </c>
      <c r="CU1538" t="e">
        <v>#N/A</v>
      </c>
      <c r="CV1538" t="e">
        <v>#N/A</v>
      </c>
    </row>
    <row r="1539" spans="1:100" x14ac:dyDescent="0.25">
      <c r="A1539">
        <v>3971</v>
      </c>
      <c r="B1539" t="s">
        <v>1915</v>
      </c>
      <c r="C1539" s="22">
        <v>3</v>
      </c>
      <c r="D1539" s="17">
        <v>4.7146641165879064</v>
      </c>
      <c r="E1539" s="17">
        <v>7.4282490888624101E-3</v>
      </c>
      <c r="F1539" s="17">
        <v>-7.6709601299427502E-3</v>
      </c>
      <c r="G1539" s="17">
        <v>-7.6709601299427502E-3</v>
      </c>
      <c r="H1539" s="17">
        <v>-6.4921118427113553E-2</v>
      </c>
      <c r="I1539" s="17">
        <v>0</v>
      </c>
      <c r="J1539" s="17">
        <v>-3.8952671056268131</v>
      </c>
      <c r="K1539" s="17">
        <v>-6.4921118427113553E-2</v>
      </c>
      <c r="L1539" s="17">
        <v>-1.0000000000000013</v>
      </c>
      <c r="M1539" s="17">
        <v>-1.0000000000000013</v>
      </c>
      <c r="N1539" s="17">
        <v>-1.2984223685422713</v>
      </c>
      <c r="O1539" s="17">
        <v>0.81172605083114957</v>
      </c>
      <c r="P1539" s="17">
        <v>0.75471935151768965</v>
      </c>
      <c r="Q1539" s="17">
        <v>-0.11117317082694364</v>
      </c>
      <c r="R1539" s="17">
        <v>6.1560312957623278E-2</v>
      </c>
      <c r="S1539" s="17">
        <v>0.33333333333333381</v>
      </c>
      <c r="T1539" s="17">
        <v>0.33333333333333381</v>
      </c>
      <c r="U1539" s="17">
        <v>0.13497030721379175</v>
      </c>
      <c r="V1539" s="17">
        <v>-3.929796843496676E-2</v>
      </c>
      <c r="W1539" s="17">
        <v>33.090404954904258</v>
      </c>
      <c r="X1539" s="17">
        <v>1.0356812033391478</v>
      </c>
      <c r="Y1539" s="17">
        <v>-1.0000000000000013</v>
      </c>
      <c r="Z1539" s="17">
        <v>-1.0000000000000013</v>
      </c>
      <c r="AA1539" s="17">
        <v>57.041378024338044</v>
      </c>
      <c r="AB1539" s="17">
        <v>0.26525857212353249</v>
      </c>
      <c r="AC1539" s="17">
        <v>0.15516109237337744</v>
      </c>
      <c r="AD1539" s="17">
        <v>5.7368590632613507E-2</v>
      </c>
      <c r="AE1539" s="17">
        <v>23.889412756476165</v>
      </c>
      <c r="AF1539" s="17">
        <v>0.73333333333333328</v>
      </c>
      <c r="AG1539" s="17">
        <v>-1.0000000000000013</v>
      </c>
      <c r="AH1539" s="17">
        <v>-1.0000000000000013</v>
      </c>
      <c r="AI1539" s="17">
        <v>0</v>
      </c>
      <c r="AJ1539" s="17">
        <v>-3.929796843496676E-2</v>
      </c>
      <c r="AK1539" s="17">
        <v>-1.7819140077621257E-2</v>
      </c>
      <c r="AL1539" s="17">
        <v>-2.4431090317306132E-2</v>
      </c>
      <c r="AM1539" s="17">
        <v>1.0185151112295623</v>
      </c>
      <c r="AN1539" s="17">
        <v>1.7765474147296352E-2</v>
      </c>
      <c r="AO1539" s="17">
        <v>25.373782080350935</v>
      </c>
      <c r="AP1539" s="17">
        <v>0.32198140209587744</v>
      </c>
      <c r="AQ1539" s="17">
        <v>29.19513784927744</v>
      </c>
      <c r="AR1539" s="17">
        <v>0.76233900544549249</v>
      </c>
      <c r="AS1539" s="17">
        <v>0.97076008491203369</v>
      </c>
      <c r="AT1539" s="17">
        <v>-1.0000000000000013</v>
      </c>
      <c r="AU1539" s="17">
        <v>-1.0000000000000013</v>
      </c>
      <c r="AV1539" s="17">
        <v>5.388935282768053E-2</v>
      </c>
      <c r="AW1539" s="17">
        <v>58.175085477265078</v>
      </c>
      <c r="AX1539" s="17">
        <v>54.245288633768382</v>
      </c>
      <c r="AY1539" s="17">
        <v>2.0831207591645327E-2</v>
      </c>
      <c r="AZ1539" s="17">
        <v>-34.948512619655311</v>
      </c>
      <c r="BA1539" s="22">
        <v>1359.0885802613757</v>
      </c>
      <c r="CU1539" t="e">
        <v>#N/A</v>
      </c>
      <c r="CV1539" t="e">
        <v>#N/A</v>
      </c>
    </row>
    <row r="1540" spans="1:100" x14ac:dyDescent="0.25">
      <c r="A1540">
        <v>3974</v>
      </c>
      <c r="B1540" t="s">
        <v>1916</v>
      </c>
      <c r="C1540" s="22">
        <v>3</v>
      </c>
      <c r="D1540" s="17">
        <v>4.8809438510051706</v>
      </c>
      <c r="E1540" s="17">
        <v>0</v>
      </c>
      <c r="F1540" s="17">
        <v>-0.48786750401881551</v>
      </c>
      <c r="G1540" s="17">
        <v>-0.48786750401881551</v>
      </c>
      <c r="H1540" s="17">
        <v>0.49105878293364036</v>
      </c>
      <c r="I1540" s="17">
        <v>-6.9992517056079086E-4</v>
      </c>
      <c r="J1540" s="17">
        <v>29.421531465784781</v>
      </c>
      <c r="K1540" s="17">
        <v>0.49035885776307953</v>
      </c>
      <c r="L1540" s="17">
        <v>-1.0000000000000024</v>
      </c>
      <c r="M1540" s="17">
        <v>-1.0000000000000024</v>
      </c>
      <c r="N1540" s="17">
        <v>9.8071771552615967</v>
      </c>
      <c r="O1540" s="17">
        <v>33.814607812771129</v>
      </c>
      <c r="P1540" s="17">
        <v>-3.3983922948957454E-2</v>
      </c>
      <c r="Q1540" s="17">
        <v>-1.0610342304483751</v>
      </c>
      <c r="R1540" s="17">
        <v>-0.37673361720843523</v>
      </c>
      <c r="S1540" s="17">
        <v>0.33333333333333376</v>
      </c>
      <c r="T1540" s="17">
        <v>0.33333333333333376</v>
      </c>
      <c r="U1540" s="17">
        <v>0.35967499727736413</v>
      </c>
      <c r="V1540" s="17">
        <v>0.66031106088738889</v>
      </c>
      <c r="W1540" s="17">
        <v>47.851754682733684</v>
      </c>
      <c r="X1540" s="17">
        <v>5.5768741633373837</v>
      </c>
      <c r="Y1540" s="17">
        <v>-1.0000000000000024</v>
      </c>
      <c r="Z1540" s="17">
        <v>-1.0000000000000024</v>
      </c>
      <c r="AA1540" s="17">
        <v>97.115018300848618</v>
      </c>
      <c r="AB1540" s="17">
        <v>0.48710954546060936</v>
      </c>
      <c r="AC1540" s="17">
        <v>0.27567244110900041</v>
      </c>
      <c r="AD1540" s="17">
        <v>0.23001795813685674</v>
      </c>
      <c r="AE1540" s="17">
        <v>49.639997235323349</v>
      </c>
      <c r="AF1540" s="17">
        <v>0.83333333333333337</v>
      </c>
      <c r="AG1540" s="17">
        <v>-1.0000000000000024</v>
      </c>
      <c r="AH1540" s="17">
        <v>-1.0000000000000024</v>
      </c>
      <c r="AI1540" s="17">
        <v>9.6922941345331526E-4</v>
      </c>
      <c r="AJ1540" s="17">
        <v>0.66031106088738889</v>
      </c>
      <c r="AK1540" s="17">
        <v>1.0162192927219788E-2</v>
      </c>
      <c r="AL1540" s="17">
        <v>-6.9203498118506762E-2</v>
      </c>
      <c r="AM1540" s="17">
        <v>0.51855966468879999</v>
      </c>
      <c r="AN1540" s="17">
        <v>1.8771695104618666E-2</v>
      </c>
      <c r="AO1540" s="17">
        <v>13.014802581856095</v>
      </c>
      <c r="AP1540" s="17">
        <v>0.12327488702293385</v>
      </c>
      <c r="AQ1540" s="17">
        <v>77.273286148518437</v>
      </c>
      <c r="AR1540" s="17">
        <v>1.6866527248314214</v>
      </c>
      <c r="AS1540" s="17">
        <v>6.0672330211004608</v>
      </c>
      <c r="AT1540" s="17">
        <v>-1.0000000000000024</v>
      </c>
      <c r="AU1540" s="17">
        <v>-1.0000000000000024</v>
      </c>
      <c r="AV1540" s="17">
        <v>-0.86460112122725064</v>
      </c>
      <c r="AW1540" s="17">
        <v>131.05290100064269</v>
      </c>
      <c r="AX1540" s="17">
        <v>197.10339167765051</v>
      </c>
      <c r="AY1540" s="17">
        <v>0.20787469961390556</v>
      </c>
      <c r="AZ1540" s="17">
        <v>-1.5027439005590939</v>
      </c>
      <c r="BA1540" s="22">
        <v>1530.2607969765004</v>
      </c>
      <c r="CU1540" t="e">
        <v>#N/A</v>
      </c>
      <c r="CV1540" t="e">
        <v>#N/A</v>
      </c>
    </row>
    <row r="1541" spans="1:100" x14ac:dyDescent="0.25">
      <c r="A1541">
        <v>3975</v>
      </c>
      <c r="B1541" t="s">
        <v>1917</v>
      </c>
      <c r="C1541" s="22">
        <v>3</v>
      </c>
      <c r="D1541" s="17">
        <v>4.3201714742163073</v>
      </c>
      <c r="E1541" s="17">
        <v>0.29375212073370344</v>
      </c>
      <c r="F1541" s="17">
        <v>-0.29274680435674072</v>
      </c>
      <c r="G1541" s="17">
        <v>-0.19460204411731979</v>
      </c>
      <c r="H1541" s="17">
        <v>0.13348367569527886</v>
      </c>
      <c r="I1541" s="17">
        <v>0</v>
      </c>
      <c r="J1541" s="17">
        <v>8.0090205417167333</v>
      </c>
      <c r="K1541" s="17">
        <v>0.13348367569527886</v>
      </c>
      <c r="L1541" s="17">
        <v>-1.0000000000000002</v>
      </c>
      <c r="M1541" s="17">
        <v>-1.0000000000000002</v>
      </c>
      <c r="N1541" s="17">
        <v>2.6696735139055781</v>
      </c>
      <c r="O1541" s="17">
        <v>12.134589971815718</v>
      </c>
      <c r="P1541" s="17">
        <v>-0.28865205356756668</v>
      </c>
      <c r="Q1541" s="17">
        <v>-2.2698766307694815</v>
      </c>
      <c r="R1541" s="17">
        <v>-0.70766226877821115</v>
      </c>
      <c r="S1541" s="17">
        <v>0.33333333333333348</v>
      </c>
      <c r="T1541" s="17">
        <v>0.3379781337754294</v>
      </c>
      <c r="U1541" s="17">
        <v>0.14895266740191354</v>
      </c>
      <c r="V1541" s="17">
        <v>0</v>
      </c>
      <c r="W1541" s="17">
        <v>27.47121835261591</v>
      </c>
      <c r="X1541" s="17">
        <v>1.1405680275637966</v>
      </c>
      <c r="Y1541" s="17">
        <v>-1.0000000000000002</v>
      </c>
      <c r="Z1541" s="17">
        <v>-1.0000000000000002</v>
      </c>
      <c r="AA1541" s="17">
        <v>34.524428553023029</v>
      </c>
      <c r="AB1541" s="17">
        <v>-0.13727535513065581</v>
      </c>
      <c r="AC1541" s="17">
        <v>9.2599870746585058E-2</v>
      </c>
      <c r="AD1541" s="17">
        <v>0.19989293376777756</v>
      </c>
      <c r="AE1541" s="17">
        <v>7.7608724691853253</v>
      </c>
      <c r="AF1541" s="17">
        <v>0.22222222222222221</v>
      </c>
      <c r="AG1541" s="17">
        <v>-1.0000000000000002</v>
      </c>
      <c r="AH1541" s="17">
        <v>-1.0000000000000002</v>
      </c>
      <c r="AI1541" s="17">
        <v>1.4779774579058043E-3</v>
      </c>
      <c r="AJ1541" s="17">
        <v>0</v>
      </c>
      <c r="AK1541" s="17">
        <v>-0.12335733142402683</v>
      </c>
      <c r="AL1541" s="17">
        <v>-0.21673994533387431</v>
      </c>
      <c r="AM1541" s="17">
        <v>0.14306299251019297</v>
      </c>
      <c r="AN1541" s="17">
        <v>7.511688101272225E-2</v>
      </c>
      <c r="AO1541" s="17">
        <v>2.9597881556346892</v>
      </c>
      <c r="AP1541" s="17">
        <v>0.79422229864868465</v>
      </c>
      <c r="AQ1541" s="17">
        <v>35.480238894332629</v>
      </c>
      <c r="AR1541" s="17">
        <v>0.82026413451067659</v>
      </c>
      <c r="AS1541" s="17">
        <v>1.2740517032590757</v>
      </c>
      <c r="AT1541" s="17">
        <v>-1.0000000000000002</v>
      </c>
      <c r="AU1541" s="17">
        <v>-1.0000000000000002</v>
      </c>
      <c r="AV1541" s="17">
        <v>-0.902264312895531</v>
      </c>
      <c r="AW1541" s="17">
        <v>47.453240823487405</v>
      </c>
      <c r="AX1541" s="17">
        <v>47.482800372645521</v>
      </c>
      <c r="AY1541" s="17">
        <v>0.11096962710782261</v>
      </c>
      <c r="AZ1541" s="17">
        <v>-22.504859726389174</v>
      </c>
      <c r="BA1541" s="22">
        <v>1398.9240295871186</v>
      </c>
      <c r="CU1541" t="e">
        <v>#N/A</v>
      </c>
      <c r="CV1541" t="e">
        <v>#N/A</v>
      </c>
    </row>
    <row r="1542" spans="1:100" x14ac:dyDescent="0.25">
      <c r="A1542">
        <v>3976</v>
      </c>
      <c r="B1542" t="s">
        <v>1918</v>
      </c>
      <c r="C1542" s="22">
        <v>3</v>
      </c>
      <c r="D1542" s="17">
        <v>3.6609067863044586</v>
      </c>
      <c r="E1542" s="17">
        <v>0</v>
      </c>
      <c r="F1542" s="17">
        <v>0.78988399149029975</v>
      </c>
      <c r="G1542" s="17">
        <v>0.78988399149029975</v>
      </c>
      <c r="H1542" s="17">
        <v>1.0579924933741942E-2</v>
      </c>
      <c r="I1542" s="17">
        <v>0</v>
      </c>
      <c r="J1542" s="17">
        <v>0.63479549602451668</v>
      </c>
      <c r="K1542" s="17">
        <v>1.0579924933741942E-2</v>
      </c>
      <c r="L1542" s="17">
        <v>-1</v>
      </c>
      <c r="M1542" s="17">
        <v>-1</v>
      </c>
      <c r="N1542" s="17">
        <v>0.2115984986748399</v>
      </c>
      <c r="O1542" s="17">
        <v>5.0855862738192723</v>
      </c>
      <c r="P1542" s="17">
        <v>0.14162333748028805</v>
      </c>
      <c r="Q1542" s="17">
        <v>-1.7077312769891291</v>
      </c>
      <c r="R1542" s="17">
        <v>-0.45010517928888238</v>
      </c>
      <c r="S1542" s="17">
        <v>0.33333333333333315</v>
      </c>
      <c r="T1542" s="17">
        <v>0.33760011613259544</v>
      </c>
      <c r="U1542" s="17">
        <v>-4.1255887622608525E-2</v>
      </c>
      <c r="V1542" s="17">
        <v>0</v>
      </c>
      <c r="W1542" s="17">
        <v>24.763905476383137</v>
      </c>
      <c r="X1542" s="17">
        <v>0.50149089640906952</v>
      </c>
      <c r="Y1542" s="17">
        <v>-1</v>
      </c>
      <c r="Z1542" s="17">
        <v>-1</v>
      </c>
      <c r="AA1542" s="17">
        <v>37.206562406114095</v>
      </c>
      <c r="AB1542" s="17">
        <v>-0.15499926985857759</v>
      </c>
      <c r="AC1542" s="17">
        <v>0.14261066063833824</v>
      </c>
      <c r="AD1542" s="17">
        <v>0.27024385140063678</v>
      </c>
      <c r="AE1542" s="17">
        <v>12.892762109019865</v>
      </c>
      <c r="AF1542" s="17">
        <v>0.27272727272727271</v>
      </c>
      <c r="AG1542" s="17">
        <v>-1</v>
      </c>
      <c r="AH1542" s="17">
        <v>-1</v>
      </c>
      <c r="AI1542" s="17">
        <v>0</v>
      </c>
      <c r="AJ1542" s="17">
        <v>0</v>
      </c>
      <c r="AK1542" s="17">
        <v>3.0211235293195818E-2</v>
      </c>
      <c r="AL1542" s="17">
        <v>0.10661976833621231</v>
      </c>
      <c r="AM1542" s="17">
        <v>2.6779069081992183E-2</v>
      </c>
      <c r="AN1542" s="17">
        <v>-2.406066199614581E-3</v>
      </c>
      <c r="AO1542" s="17">
        <v>0.82053290351578423</v>
      </c>
      <c r="AP1542" s="17">
        <v>0.47294718669069719</v>
      </c>
      <c r="AQ1542" s="17">
        <v>25.398700972407642</v>
      </c>
      <c r="AR1542" s="17">
        <v>0.62967756184332035</v>
      </c>
      <c r="AS1542" s="17">
        <v>0.51207082134281068</v>
      </c>
      <c r="AT1542" s="17">
        <v>-1</v>
      </c>
      <c r="AU1542" s="17">
        <v>-1</v>
      </c>
      <c r="AV1542" s="17">
        <v>0.33977881220141731</v>
      </c>
      <c r="AW1542" s="17">
        <v>42.765095866624073</v>
      </c>
      <c r="AX1542" s="17">
        <v>42.765095866624073</v>
      </c>
      <c r="AY1542" s="17">
        <v>8.3041049169499767E-2</v>
      </c>
      <c r="AZ1542" s="17">
        <v>7.9151180346061931</v>
      </c>
      <c r="BA1542" s="22">
        <v>1421.2736977774209</v>
      </c>
      <c r="CU1542" t="e">
        <v>#N/A</v>
      </c>
      <c r="CV1542" t="e">
        <v>#N/A</v>
      </c>
    </row>
    <row r="1543" spans="1:100" x14ac:dyDescent="0.25">
      <c r="A1543">
        <v>3981</v>
      </c>
      <c r="B1543" t="s">
        <v>1919</v>
      </c>
      <c r="C1543" s="22">
        <v>3</v>
      </c>
      <c r="D1543" s="17">
        <v>4.7150081554007173</v>
      </c>
      <c r="E1543" s="17">
        <v>2.9320939639241615E-2</v>
      </c>
      <c r="F1543" s="17">
        <v>0.15910170713703972</v>
      </c>
      <c r="G1543" s="17">
        <v>0.1744306956653506</v>
      </c>
      <c r="H1543" s="17">
        <v>-1.3492181532421703E-2</v>
      </c>
      <c r="I1543" s="17">
        <v>0</v>
      </c>
      <c r="J1543" s="17">
        <v>-0.80953089194529926</v>
      </c>
      <c r="K1543" s="17">
        <v>-1.3492181532421703E-2</v>
      </c>
      <c r="L1543" s="17">
        <v>-0.99999999999999956</v>
      </c>
      <c r="M1543" s="17">
        <v>-0.99999999999999956</v>
      </c>
      <c r="N1543" s="17">
        <v>-0.26984363064843281</v>
      </c>
      <c r="O1543" s="17">
        <v>4.079907959120769</v>
      </c>
      <c r="P1543" s="17">
        <v>-0.27233800592194451</v>
      </c>
      <c r="Q1543" s="17">
        <v>-5.0843025229808925</v>
      </c>
      <c r="R1543" s="17">
        <v>-1.7390687141604757</v>
      </c>
      <c r="S1543" s="17">
        <v>0.3333333333333332</v>
      </c>
      <c r="T1543" s="17">
        <v>0.17869582373691079</v>
      </c>
      <c r="U1543" s="17">
        <v>-0.21377539820325503</v>
      </c>
      <c r="V1543" s="17">
        <v>0</v>
      </c>
      <c r="W1543" s="17">
        <v>12.469837615976431</v>
      </c>
      <c r="X1543" s="17">
        <v>-0.48258489857812725</v>
      </c>
      <c r="Y1543" s="17">
        <v>-0.99999999999999956</v>
      </c>
      <c r="Z1543" s="17">
        <v>-0.99999999999999956</v>
      </c>
      <c r="AA1543" s="17">
        <v>31.076376473791846</v>
      </c>
      <c r="AB1543" s="17">
        <v>0.23920311722457896</v>
      </c>
      <c r="AC1543" s="17">
        <v>-0.18275092011188121</v>
      </c>
      <c r="AD1543" s="17">
        <v>0.35045995432682009</v>
      </c>
      <c r="AE1543" s="17">
        <v>20.345607571975865</v>
      </c>
      <c r="AF1543" s="17">
        <v>0.33333333333333331</v>
      </c>
      <c r="AG1543" s="17">
        <v>-0.99999999999999956</v>
      </c>
      <c r="AH1543" s="17">
        <v>-0.99999999999999956</v>
      </c>
      <c r="AI1543" s="17">
        <v>-3.5151377245821576E-2</v>
      </c>
      <c r="AJ1543" s="17">
        <v>0</v>
      </c>
      <c r="AK1543" s="17">
        <v>-0.2700515344590354</v>
      </c>
      <c r="AL1543" s="17">
        <v>-4.7959256387587398E-2</v>
      </c>
      <c r="AM1543" s="17">
        <v>0.15620259683774021</v>
      </c>
      <c r="AN1543" s="17">
        <v>0.31098284332667775</v>
      </c>
      <c r="AO1543" s="17">
        <v>2.5548072486483284</v>
      </c>
      <c r="AP1543" s="17">
        <v>7.5347748012290037</v>
      </c>
      <c r="AQ1543" s="17">
        <v>11.660306724031123</v>
      </c>
      <c r="AR1543" s="17">
        <v>0.29825375886698918</v>
      </c>
      <c r="AS1543" s="17">
        <v>-0.49607708011054885</v>
      </c>
      <c r="AT1543" s="17">
        <v>-0.99999999999999956</v>
      </c>
      <c r="AU1543" s="17">
        <v>-0.99999999999999956</v>
      </c>
      <c r="AV1543" s="17">
        <v>-1.5646380184951256</v>
      </c>
      <c r="AW1543" s="17">
        <v>42.691059234141605</v>
      </c>
      <c r="AX1543" s="17">
        <v>41.988031689225167</v>
      </c>
      <c r="AY1543" s="17">
        <v>-0.15771860899606266</v>
      </c>
      <c r="AZ1543" s="17">
        <v>-24.84237184428379</v>
      </c>
      <c r="BA1543" s="22">
        <v>1362.4802822533381</v>
      </c>
      <c r="CU1543" t="e">
        <v>#N/A</v>
      </c>
      <c r="CV1543" t="e">
        <v>#N/A</v>
      </c>
    </row>
    <row r="1544" spans="1:100" x14ac:dyDescent="0.25">
      <c r="A1544">
        <v>3984</v>
      </c>
      <c r="B1544" t="s">
        <v>1920</v>
      </c>
      <c r="C1544" s="22">
        <v>3</v>
      </c>
      <c r="D1544" s="17">
        <v>5.0523340111994495</v>
      </c>
      <c r="E1544" s="17">
        <v>0.81526243460797787</v>
      </c>
      <c r="F1544" s="17">
        <v>-0.16240019306881764</v>
      </c>
      <c r="G1544" s="17">
        <v>4.9667609456461356E-2</v>
      </c>
      <c r="H1544" s="17">
        <v>0.26719145181963028</v>
      </c>
      <c r="I1544" s="17">
        <v>3.4083414444544104E-3</v>
      </c>
      <c r="J1544" s="17">
        <v>16.235987595845071</v>
      </c>
      <c r="K1544" s="17">
        <v>0.27059979326408462</v>
      </c>
      <c r="L1544" s="17">
        <v>-0.99999999999999978</v>
      </c>
      <c r="M1544" s="17">
        <v>-0.99999999999999978</v>
      </c>
      <c r="N1544" s="17">
        <v>5.4119958652816917</v>
      </c>
      <c r="O1544" s="17">
        <v>21.337989216500983</v>
      </c>
      <c r="P1544" s="17">
        <v>0.2217367147183891</v>
      </c>
      <c r="Q1544" s="17">
        <v>3.6661201371460019</v>
      </c>
      <c r="R1544" s="17">
        <v>1.1050854245306878</v>
      </c>
      <c r="S1544" s="17">
        <v>0.33165998343943753</v>
      </c>
      <c r="T1544" s="17">
        <v>5.2667892284048508E-2</v>
      </c>
      <c r="U1544" s="17">
        <v>0.12748747329071805</v>
      </c>
      <c r="V1544" s="17">
        <v>-3.7430860733894782E-3</v>
      </c>
      <c r="W1544" s="17">
        <v>9.498898787069205</v>
      </c>
      <c r="X1544" s="17">
        <v>0.32055401813265233</v>
      </c>
      <c r="Y1544" s="17">
        <v>-0.99999999999999978</v>
      </c>
      <c r="Z1544" s="17">
        <v>-0.99999999999999978</v>
      </c>
      <c r="AA1544" s="17">
        <v>32.679761435645446</v>
      </c>
      <c r="AB1544" s="17">
        <v>6.8007362195971102E-2</v>
      </c>
      <c r="AC1544" s="17">
        <v>0.19071482800885997</v>
      </c>
      <c r="AD1544" s="17">
        <v>0.18279335427608037</v>
      </c>
      <c r="AE1544" s="17">
        <v>22.075777224045559</v>
      </c>
      <c r="AF1544" s="17">
        <v>0.3</v>
      </c>
      <c r="AG1544" s="17">
        <v>-0.99999999999999978</v>
      </c>
      <c r="AH1544" s="17">
        <v>-0.99999999999999978</v>
      </c>
      <c r="AI1544" s="17">
        <v>0</v>
      </c>
      <c r="AJ1544" s="17">
        <v>-3.7430860733894782E-3</v>
      </c>
      <c r="AK1544" s="17">
        <v>3.3412511682357579E-2</v>
      </c>
      <c r="AL1544" s="17">
        <v>0.15570801839701948</v>
      </c>
      <c r="AM1544" s="17">
        <v>0.40087851508401628</v>
      </c>
      <c r="AN1544" s="17">
        <v>6.3729498447910551E-2</v>
      </c>
      <c r="AO1544" s="17">
        <v>10.189025435512196</v>
      </c>
      <c r="AP1544" s="17">
        <v>2.371777553182858</v>
      </c>
      <c r="AQ1544" s="17">
        <v>25.734886382914283</v>
      </c>
      <c r="AR1544" s="17">
        <v>0.50807226294081476</v>
      </c>
      <c r="AS1544" s="17">
        <v>0.59115381139673628</v>
      </c>
      <c r="AT1544" s="17">
        <v>-0.99999999999999978</v>
      </c>
      <c r="AU1544" s="17">
        <v>-0.99999999999999978</v>
      </c>
      <c r="AV1544" s="17">
        <v>1.1547530339871492</v>
      </c>
      <c r="AW1544" s="17">
        <v>56.389528205329306</v>
      </c>
      <c r="AX1544" s="17">
        <v>56.015219597990345</v>
      </c>
      <c r="AY1544" s="17">
        <v>0.17254512188455495</v>
      </c>
      <c r="AZ1544" s="17">
        <v>7.8050323907705206</v>
      </c>
      <c r="BA1544" s="22">
        <v>1460.671941655296</v>
      </c>
      <c r="CU1544" t="e">
        <v>#N/A</v>
      </c>
      <c r="CV1544" t="e">
        <v>#N/A</v>
      </c>
    </row>
    <row r="1545" spans="1:100" x14ac:dyDescent="0.25">
      <c r="A1545">
        <v>3985</v>
      </c>
      <c r="B1545" t="s">
        <v>1921</v>
      </c>
      <c r="C1545" s="22">
        <v>3</v>
      </c>
      <c r="D1545" s="17">
        <v>3.3855501012052462</v>
      </c>
      <c r="E1545" s="17">
        <v>0.12741371521927577</v>
      </c>
      <c r="F1545" s="17">
        <v>0.95529031937644771</v>
      </c>
      <c r="G1545" s="17">
        <v>0.95936934905600979</v>
      </c>
      <c r="H1545" s="17">
        <v>0.25581636256599394</v>
      </c>
      <c r="I1545" s="17">
        <v>0</v>
      </c>
      <c r="J1545" s="17">
        <v>15.348981753959649</v>
      </c>
      <c r="K1545" s="17">
        <v>0.25581636256599394</v>
      </c>
      <c r="L1545" s="17">
        <v>-0.99999999999999978</v>
      </c>
      <c r="M1545" s="17">
        <v>-0.99999999999999978</v>
      </c>
      <c r="N1545" s="17">
        <v>5.1163272513198805</v>
      </c>
      <c r="O1545" s="17">
        <v>19.693901204220889</v>
      </c>
      <c r="P1545" s="17">
        <v>2.4446928619567729</v>
      </c>
      <c r="Q1545" s="17">
        <v>-0.38593025983953888</v>
      </c>
      <c r="R1545" s="17">
        <v>0.14099326548376109</v>
      </c>
      <c r="S1545" s="17">
        <v>0.33333333333333315</v>
      </c>
      <c r="T1545" s="17">
        <v>0.33193583540190452</v>
      </c>
      <c r="U1545" s="17">
        <v>-0.10594369559037398</v>
      </c>
      <c r="V1545" s="17">
        <v>0</v>
      </c>
      <c r="W1545" s="17">
        <v>12.140364423154798</v>
      </c>
      <c r="X1545" s="17">
        <v>-5.3248159693926392E-3</v>
      </c>
      <c r="Y1545" s="17">
        <v>-0.99999999999999978</v>
      </c>
      <c r="Z1545" s="17">
        <v>-0.99999999999999978</v>
      </c>
      <c r="AA1545" s="17">
        <v>35.796324763246005</v>
      </c>
      <c r="AB1545" s="17">
        <v>7.9899006873513173E-2</v>
      </c>
      <c r="AC1545" s="17">
        <v>0.33177835567732994</v>
      </c>
      <c r="AD1545" s="17">
        <v>5.8621978941306163E-2</v>
      </c>
      <c r="AE1545" s="17">
        <v>23.514967074607469</v>
      </c>
      <c r="AF1545" s="17">
        <v>0.22222222222222221</v>
      </c>
      <c r="AG1545" s="17">
        <v>-0.99999999999999978</v>
      </c>
      <c r="AH1545" s="17">
        <v>-0.99999999999999978</v>
      </c>
      <c r="AI1545" s="17">
        <v>-1.0090485131266249E-2</v>
      </c>
      <c r="AJ1545" s="17">
        <v>0</v>
      </c>
      <c r="AK1545" s="17">
        <v>-8.5857526345262392E-2</v>
      </c>
      <c r="AL1545" s="17">
        <v>-7.5675175227424077E-2</v>
      </c>
      <c r="AM1545" s="17">
        <v>0.26587580369790381</v>
      </c>
      <c r="AN1545" s="17">
        <v>0.12738028173020707</v>
      </c>
      <c r="AO1545" s="17">
        <v>6.2176074607212843</v>
      </c>
      <c r="AP1545" s="17">
        <v>2.8061311671180569</v>
      </c>
      <c r="AQ1545" s="17">
        <v>27.48934617711442</v>
      </c>
      <c r="AR1545" s="17">
        <v>0.55932547314486369</v>
      </c>
      <c r="AS1545" s="17">
        <v>0.250491546596601</v>
      </c>
      <c r="AT1545" s="17">
        <v>-0.99999999999999978</v>
      </c>
      <c r="AU1545" s="17">
        <v>-0.99999999999999978</v>
      </c>
      <c r="AV1545" s="17">
        <v>1.1003626145397709</v>
      </c>
      <c r="AW1545" s="17">
        <v>58.296357134585008</v>
      </c>
      <c r="AX1545" s="17">
        <v>58.094547431959683</v>
      </c>
      <c r="AY1545" s="17">
        <v>8.9076293009194771E-2</v>
      </c>
      <c r="AZ1545" s="17">
        <v>9.7711259128146217</v>
      </c>
      <c r="BA1545" s="22">
        <v>1475.5444932313558</v>
      </c>
      <c r="CU1545" t="e">
        <v>#N/A</v>
      </c>
      <c r="CV1545" t="e">
        <v>#N/A</v>
      </c>
    </row>
    <row r="1546" spans="1:100" x14ac:dyDescent="0.25">
      <c r="A1546">
        <v>3986</v>
      </c>
      <c r="B1546" t="s">
        <v>1922</v>
      </c>
      <c r="C1546" s="22">
        <v>3</v>
      </c>
      <c r="D1546" s="17">
        <v>5.4525000805283668</v>
      </c>
      <c r="E1546" s="17">
        <v>0.16121260065346477</v>
      </c>
      <c r="F1546" s="17">
        <v>0.20703148762771714</v>
      </c>
      <c r="G1546" s="17">
        <v>0.22473787478290955</v>
      </c>
      <c r="H1546" s="17">
        <v>-3.9932965262637704E-2</v>
      </c>
      <c r="I1546" s="17">
        <v>0</v>
      </c>
      <c r="J1546" s="17">
        <v>-2.3959779157582632</v>
      </c>
      <c r="K1546" s="17">
        <v>-3.9932965262637704E-2</v>
      </c>
      <c r="L1546" s="17">
        <v>-0.99999999999999889</v>
      </c>
      <c r="M1546" s="17">
        <v>-0.99999999999999889</v>
      </c>
      <c r="N1546" s="17">
        <v>-0.79865930525275453</v>
      </c>
      <c r="O1546" s="17">
        <v>3.2812600395530125</v>
      </c>
      <c r="P1546" s="17">
        <v>-1.0279032734085831</v>
      </c>
      <c r="Q1546" s="17">
        <v>-1.0331039759118337</v>
      </c>
      <c r="R1546" s="17">
        <v>-0.43387707124523267</v>
      </c>
      <c r="S1546" s="17">
        <v>0.33333333333333287</v>
      </c>
      <c r="T1546" s="17">
        <v>0.25722264869075523</v>
      </c>
      <c r="U1546" s="17">
        <v>0.1377935483815089</v>
      </c>
      <c r="V1546" s="17">
        <v>0</v>
      </c>
      <c r="W1546" s="17">
        <v>30.731299826729398</v>
      </c>
      <c r="X1546" s="17">
        <v>1.0928088267474139</v>
      </c>
      <c r="Y1546" s="17">
        <v>-0.99999999999999889</v>
      </c>
      <c r="Z1546" s="17">
        <v>-0.99999999999999889</v>
      </c>
      <c r="AA1546" s="17">
        <v>54.499169354459944</v>
      </c>
      <c r="AB1546" s="17">
        <v>8.0300161764219821E-3</v>
      </c>
      <c r="AC1546" s="17">
        <v>0.17150290837848298</v>
      </c>
      <c r="AD1546" s="17">
        <v>0.30450200742461014</v>
      </c>
      <c r="AE1546" s="17">
        <v>24.201746598975763</v>
      </c>
      <c r="AF1546" s="17">
        <v>0.88888888888888884</v>
      </c>
      <c r="AG1546" s="17">
        <v>-0.99999999999999889</v>
      </c>
      <c r="AH1546" s="17">
        <v>-0.99999999999999889</v>
      </c>
      <c r="AI1546" s="17">
        <v>5.376362093599563E-3</v>
      </c>
      <c r="AJ1546" s="17">
        <v>0</v>
      </c>
      <c r="AK1546" s="17">
        <v>2.0281824206733766E-2</v>
      </c>
      <c r="AL1546" s="17">
        <v>-0.17682352271335908</v>
      </c>
      <c r="AM1546" s="17">
        <v>5.391230394702589E-2</v>
      </c>
      <c r="AN1546" s="17">
        <v>5.7923807004302739E-2</v>
      </c>
      <c r="AO1546" s="17">
        <v>1.4492167197093149</v>
      </c>
      <c r="AP1546" s="17">
        <v>0.56397756154077394</v>
      </c>
      <c r="AQ1546" s="17">
        <v>28.335321910971121</v>
      </c>
      <c r="AR1546" s="17">
        <v>0.72834953040559736</v>
      </c>
      <c r="AS1546" s="17">
        <v>1.0528758614847764</v>
      </c>
      <c r="AT1546" s="17">
        <v>-0.99999999999999889</v>
      </c>
      <c r="AU1546" s="17">
        <v>-0.99999999999999889</v>
      </c>
      <c r="AV1546" s="17">
        <v>-0.20913919646232323</v>
      </c>
      <c r="AW1546" s="17">
        <v>58.344406955553715</v>
      </c>
      <c r="AX1546" s="17">
        <v>58.451934197425693</v>
      </c>
      <c r="AY1546" s="17">
        <v>2.6134660590324158E-2</v>
      </c>
      <c r="AZ1546" s="17">
        <v>-27.894312488142237</v>
      </c>
      <c r="BA1546" s="22">
        <v>1384.2236536720779</v>
      </c>
      <c r="CU1546" t="e">
        <v>#N/A</v>
      </c>
      <c r="CV1546" t="e">
        <v>#N/A</v>
      </c>
    </row>
    <row r="1547" spans="1:100" x14ac:dyDescent="0.25">
      <c r="A1547">
        <v>3988</v>
      </c>
      <c r="B1547" t="s">
        <v>1923</v>
      </c>
      <c r="C1547" s="22">
        <v>3</v>
      </c>
      <c r="D1547" s="17">
        <v>4.6099201124095712</v>
      </c>
      <c r="E1547" s="17">
        <v>-4.0079605942885677E-3</v>
      </c>
      <c r="F1547" s="17">
        <v>6.2435597885691918E-5</v>
      </c>
      <c r="G1547" s="17">
        <v>-3.8800703417544012E-2</v>
      </c>
      <c r="H1547" s="17">
        <v>-4.6167328377926899E-2</v>
      </c>
      <c r="I1547" s="17">
        <v>0</v>
      </c>
      <c r="J1547" s="17">
        <v>-2.7700397026756161</v>
      </c>
      <c r="K1547" s="17">
        <v>-4.6167328377926899E-2</v>
      </c>
      <c r="L1547" s="17">
        <v>-1.0000000000000013</v>
      </c>
      <c r="M1547" s="17">
        <v>-1.0000000000000013</v>
      </c>
      <c r="N1547" s="17">
        <v>-0.92334656755853772</v>
      </c>
      <c r="O1547" s="17">
        <v>1.8010797063164137</v>
      </c>
      <c r="P1547" s="17">
        <v>-3.6774949752250291E-4</v>
      </c>
      <c r="Q1547" s="17">
        <v>1.5580830698454438</v>
      </c>
      <c r="R1547" s="17">
        <v>0.49221851130226696</v>
      </c>
      <c r="S1547" s="17">
        <v>0.33333333333333398</v>
      </c>
      <c r="T1547" s="17">
        <v>0.35971744087988533</v>
      </c>
      <c r="U1547" s="17">
        <v>-3.5158731272571825E-2</v>
      </c>
      <c r="V1547" s="17">
        <v>0</v>
      </c>
      <c r="W1547" s="17">
        <v>28.162374852742982</v>
      </c>
      <c r="X1547" s="17">
        <v>0.64139321933443039</v>
      </c>
      <c r="Y1547" s="17">
        <v>-1.0000000000000013</v>
      </c>
      <c r="Z1547" s="17">
        <v>-1.0000000000000013</v>
      </c>
      <c r="AA1547" s="17">
        <v>50.730665691894302</v>
      </c>
      <c r="AB1547" s="17">
        <v>0.14771621792199613</v>
      </c>
      <c r="AC1547" s="17">
        <v>5.4017830575869522E-2</v>
      </c>
      <c r="AD1547" s="17">
        <v>0.23978739805911636</v>
      </c>
      <c r="AE1547" s="17">
        <v>22.076072327849111</v>
      </c>
      <c r="AF1547" s="17">
        <v>0.22222222222222221</v>
      </c>
      <c r="AG1547" s="17">
        <v>-1.0000000000000013</v>
      </c>
      <c r="AH1547" s="17">
        <v>-1.0000000000000013</v>
      </c>
      <c r="AI1547" s="17">
        <v>1.17146114850839E-2</v>
      </c>
      <c r="AJ1547" s="17">
        <v>0</v>
      </c>
      <c r="AK1547" s="17">
        <v>0.20326905998444048</v>
      </c>
      <c r="AL1547" s="17">
        <v>5.8875859546918697E-3</v>
      </c>
      <c r="AM1547" s="17">
        <v>-0.11008603995162343</v>
      </c>
      <c r="AN1547" s="17">
        <v>-6.020887896096272E-2</v>
      </c>
      <c r="AO1547" s="17">
        <v>-1.7358056988683845</v>
      </c>
      <c r="AP1547" s="17">
        <v>-1.4757840442506081</v>
      </c>
      <c r="AQ1547" s="17">
        <v>25.39233515006736</v>
      </c>
      <c r="AR1547" s="17">
        <v>0.6578920429406474</v>
      </c>
      <c r="AS1547" s="17">
        <v>0.59522589095650402</v>
      </c>
      <c r="AT1547" s="17">
        <v>-1.0000000000000013</v>
      </c>
      <c r="AU1547" s="17">
        <v>-1.0000000000000013</v>
      </c>
      <c r="AV1547" s="17">
        <v>0.45341780788472308</v>
      </c>
      <c r="AW1547" s="17">
        <v>51.055961353960129</v>
      </c>
      <c r="AX1547" s="17">
        <v>51.290253583661801</v>
      </c>
      <c r="AY1547" s="17">
        <v>-0.11527575716744594</v>
      </c>
      <c r="AZ1547" s="17">
        <v>-59.827319128509941</v>
      </c>
      <c r="BA1547" s="22">
        <v>1319.9623702291792</v>
      </c>
      <c r="CU1547" t="e">
        <v>#N/A</v>
      </c>
      <c r="CV1547" t="e">
        <v>#N/A</v>
      </c>
    </row>
    <row r="1548" spans="1:100" x14ac:dyDescent="0.25">
      <c r="A1548">
        <v>3990</v>
      </c>
      <c r="B1548" t="s">
        <v>1924</v>
      </c>
      <c r="C1548" s="22">
        <v>3</v>
      </c>
      <c r="D1548" s="17">
        <v>5.4957535024604356</v>
      </c>
      <c r="E1548" s="17">
        <v>-7.7355860293370396E-2</v>
      </c>
      <c r="F1548" s="17">
        <v>-0.50017649127873987</v>
      </c>
      <c r="G1548" s="17">
        <v>-0.52007042184198726</v>
      </c>
      <c r="H1548" s="17">
        <v>0.34603920308376362</v>
      </c>
      <c r="I1548" s="17">
        <v>0</v>
      </c>
      <c r="J1548" s="17">
        <v>20.762352185025811</v>
      </c>
      <c r="K1548" s="17">
        <v>0.34603920308376362</v>
      </c>
      <c r="L1548" s="17">
        <v>-0.999999999999999</v>
      </c>
      <c r="M1548" s="17">
        <v>-0.999999999999999</v>
      </c>
      <c r="N1548" s="17">
        <v>6.9207840616752705</v>
      </c>
      <c r="O1548" s="17">
        <v>25.738035265644264</v>
      </c>
      <c r="P1548" s="17">
        <v>0.15920027567526535</v>
      </c>
      <c r="Q1548" s="17">
        <v>-7.2230073519858822</v>
      </c>
      <c r="R1548" s="17">
        <v>-2.4647022979834659</v>
      </c>
      <c r="S1548" s="17">
        <v>0.33333333333333326</v>
      </c>
      <c r="T1548" s="17">
        <v>0.45794190163205278</v>
      </c>
      <c r="U1548" s="17">
        <v>0.544857775768812</v>
      </c>
      <c r="V1548" s="17">
        <v>0</v>
      </c>
      <c r="W1548" s="17">
        <v>39.603752306017363</v>
      </c>
      <c r="X1548" s="17">
        <v>2.7324581712352365</v>
      </c>
      <c r="Y1548" s="17">
        <v>-0.999999999999999</v>
      </c>
      <c r="Z1548" s="17">
        <v>-0.999999999999999</v>
      </c>
      <c r="AA1548" s="17">
        <v>76.882285263071296</v>
      </c>
      <c r="AB1548" s="17">
        <v>0.37775565952902929</v>
      </c>
      <c r="AC1548" s="17">
        <v>0.10662368702812172</v>
      </c>
      <c r="AD1548" s="17">
        <v>0.3104853585435961</v>
      </c>
      <c r="AE1548" s="17">
        <v>39.743235255037376</v>
      </c>
      <c r="AF1548" s="17">
        <v>0.7857142857142857</v>
      </c>
      <c r="AG1548" s="17">
        <v>-0.999999999999999</v>
      </c>
      <c r="AH1548" s="17">
        <v>-0.999999999999999</v>
      </c>
      <c r="AI1548" s="17">
        <v>-8.647530642491531E-3</v>
      </c>
      <c r="AJ1548" s="17">
        <v>0</v>
      </c>
      <c r="AK1548" s="17">
        <v>0.36758935397367709</v>
      </c>
      <c r="AL1548" s="17">
        <v>9.6646351376687381E-2</v>
      </c>
      <c r="AM1548" s="17">
        <v>2.7708226893775219E-2</v>
      </c>
      <c r="AN1548" s="17">
        <v>4.9152973934732107E-2</v>
      </c>
      <c r="AO1548" s="17">
        <v>2.530652442212765</v>
      </c>
      <c r="AP1548" s="17">
        <v>1.7120561052517398</v>
      </c>
      <c r="AQ1548" s="17">
        <v>60.366104491043203</v>
      </c>
      <c r="AR1548" s="17">
        <v>1.3361330107341978</v>
      </c>
      <c r="AS1548" s="17">
        <v>3.0784973743189989</v>
      </c>
      <c r="AT1548" s="17">
        <v>-0.999999999999999</v>
      </c>
      <c r="AU1548" s="17">
        <v>-0.999999999999999</v>
      </c>
      <c r="AV1548" s="17">
        <v>-2.9847727198254534</v>
      </c>
      <c r="AW1548" s="17">
        <v>104.33237663396726</v>
      </c>
      <c r="AX1548" s="17">
        <v>104.15942602111743</v>
      </c>
      <c r="AY1548" s="17">
        <v>0.51627409820005954</v>
      </c>
      <c r="AZ1548" s="17">
        <v>62.4865694637705</v>
      </c>
      <c r="BA1548" s="22">
        <v>1494.5600909933478</v>
      </c>
      <c r="CU1548" t="e">
        <v>#N/A</v>
      </c>
      <c r="CV1548" t="e">
        <v>#N/A</v>
      </c>
    </row>
    <row r="1549" spans="1:100" x14ac:dyDescent="0.25">
      <c r="A1549">
        <v>3991</v>
      </c>
      <c r="B1549" t="s">
        <v>1925</v>
      </c>
      <c r="C1549" s="22">
        <v>3</v>
      </c>
      <c r="D1549" s="17">
        <v>5.0330055332218206</v>
      </c>
      <c r="E1549" s="17">
        <v>-5.078993928160469E-2</v>
      </c>
      <c r="F1549" s="17">
        <v>-0.26948023848716701</v>
      </c>
      <c r="G1549" s="17">
        <v>-0.26948023848716701</v>
      </c>
      <c r="H1549" s="17">
        <v>8.3996296729015277E-2</v>
      </c>
      <c r="I1549" s="17">
        <v>0</v>
      </c>
      <c r="J1549" s="17">
        <v>5.0397778037409164</v>
      </c>
      <c r="K1549" s="17">
        <v>8.3996296729015277E-2</v>
      </c>
      <c r="L1549" s="17">
        <v>-0.99999999999999856</v>
      </c>
      <c r="M1549" s="17">
        <v>-0.99999999999999856</v>
      </c>
      <c r="N1549" s="17">
        <v>1.6799259345803048</v>
      </c>
      <c r="O1549" s="17">
        <v>9.8033030984755687</v>
      </c>
      <c r="P1549" s="17">
        <v>1.7599028956180551</v>
      </c>
      <c r="Q1549" s="17">
        <v>1.0859577149653525</v>
      </c>
      <c r="R1549" s="17">
        <v>0.44443723417621905</v>
      </c>
      <c r="S1549" s="17">
        <v>0.33333333333333304</v>
      </c>
      <c r="T1549" s="17">
        <v>0.32501981978250849</v>
      </c>
      <c r="U1549" s="17">
        <v>0.34733548559025795</v>
      </c>
      <c r="V1549" s="17">
        <v>6.8613518630385839E-2</v>
      </c>
      <c r="W1549" s="17">
        <v>39.612234424298762</v>
      </c>
      <c r="X1549" s="17">
        <v>2.3670663969793488</v>
      </c>
      <c r="Y1549" s="17">
        <v>-0.99999999999999856</v>
      </c>
      <c r="Z1549" s="17">
        <v>-0.99999999999999856</v>
      </c>
      <c r="AA1549" s="17">
        <v>67.77787259661109</v>
      </c>
      <c r="AB1549" s="17">
        <v>-5.1096348323374202E-2</v>
      </c>
      <c r="AC1549" s="17">
        <v>0.34367745693136487</v>
      </c>
      <c r="AD1549" s="17">
        <v>0.26184291015473038</v>
      </c>
      <c r="AE1549" s="17">
        <v>27.721200938136064</v>
      </c>
      <c r="AF1549" s="17">
        <v>0.5</v>
      </c>
      <c r="AG1549" s="17">
        <v>-0.99999999999999856</v>
      </c>
      <c r="AH1549" s="17">
        <v>-0.99999999999999856</v>
      </c>
      <c r="AI1549" s="17">
        <v>0</v>
      </c>
      <c r="AJ1549" s="17">
        <v>6.8613518630385839E-2</v>
      </c>
      <c r="AK1549" s="17">
        <v>0.19431283486528711</v>
      </c>
      <c r="AL1549" s="17">
        <v>0.18315796859546019</v>
      </c>
      <c r="AM1549" s="17">
        <v>0.15641792280549646</v>
      </c>
      <c r="AN1549" s="17">
        <v>-0.12879946763532982</v>
      </c>
      <c r="AO1549" s="17">
        <v>4.8820122444638487</v>
      </c>
      <c r="AP1549" s="17">
        <v>-2.3041968479059443</v>
      </c>
      <c r="AQ1549" s="17">
        <v>44.652012228039723</v>
      </c>
      <c r="AR1549" s="17">
        <v>1.074302157336485</v>
      </c>
      <c r="AS1549" s="17">
        <v>2.4510626937083626</v>
      </c>
      <c r="AT1549" s="17">
        <v>-0.99999999999999856</v>
      </c>
      <c r="AU1549" s="17">
        <v>-0.99999999999999856</v>
      </c>
      <c r="AV1549" s="17">
        <v>0.17495699568905207</v>
      </c>
      <c r="AW1549" s="17">
        <v>75.276978847180715</v>
      </c>
      <c r="AX1549" s="17">
        <v>82.138330710219279</v>
      </c>
      <c r="AY1549" s="17">
        <v>8.1788346814216678E-2</v>
      </c>
      <c r="AZ1549" s="17">
        <v>-17.76280717462857</v>
      </c>
      <c r="BA1549" s="22">
        <v>1446.8376026306798</v>
      </c>
      <c r="CU1549" t="e">
        <v>#N/A</v>
      </c>
      <c r="CV1549" t="e">
        <v>#N/A</v>
      </c>
    </row>
    <row r="1550" spans="1:100" x14ac:dyDescent="0.25">
      <c r="A1550">
        <v>3993</v>
      </c>
      <c r="B1550" t="s">
        <v>1926</v>
      </c>
      <c r="C1550" s="22">
        <v>3</v>
      </c>
      <c r="D1550" s="17">
        <v>4.4414112668465737</v>
      </c>
      <c r="E1550" s="17">
        <v>-8.5503834106802085E-3</v>
      </c>
      <c r="F1550" s="17">
        <v>1.2046040222111953</v>
      </c>
      <c r="G1550" s="17">
        <v>1.2046040222111953</v>
      </c>
      <c r="H1550" s="17">
        <v>0.12568799071190292</v>
      </c>
      <c r="I1550" s="17">
        <v>0</v>
      </c>
      <c r="J1550" s="17">
        <v>7.5412794427141749</v>
      </c>
      <c r="K1550" s="17">
        <v>0.12568799071190292</v>
      </c>
      <c r="L1550" s="17">
        <v>-0.99999999999999989</v>
      </c>
      <c r="M1550" s="17">
        <v>-0.99999999999999989</v>
      </c>
      <c r="N1550" s="17">
        <v>2.5137598142380586</v>
      </c>
      <c r="O1550" s="17">
        <v>13.187294731771949</v>
      </c>
      <c r="P1550" s="17">
        <v>-0.11943564711058186</v>
      </c>
      <c r="Q1550" s="17">
        <v>-0.54246892842365568</v>
      </c>
      <c r="R1550" s="17">
        <v>-9.5838479298695975E-2</v>
      </c>
      <c r="S1550" s="17">
        <v>0.33333333333333326</v>
      </c>
      <c r="T1550" s="17">
        <v>0.27907403361739458</v>
      </c>
      <c r="U1550" s="17">
        <v>-4.6317231680101364E-2</v>
      </c>
      <c r="V1550" s="17">
        <v>-6.663841364093104E-3</v>
      </c>
      <c r="W1550" s="17">
        <v>17.349532127785231</v>
      </c>
      <c r="X1550" s="17">
        <v>0.20720810161792258</v>
      </c>
      <c r="Y1550" s="17">
        <v>-0.99999999999999989</v>
      </c>
      <c r="Z1550" s="17">
        <v>-0.99999999999999989</v>
      </c>
      <c r="AA1550" s="17">
        <v>2.1155301868405152</v>
      </c>
      <c r="AB1550" s="17">
        <v>0.13580900847013377</v>
      </c>
      <c r="AC1550" s="17">
        <v>-0.11492461157550149</v>
      </c>
      <c r="AD1550" s="17">
        <v>-0.32364766612755275</v>
      </c>
      <c r="AE1550" s="17">
        <v>-15.138163461646018</v>
      </c>
      <c r="AF1550" s="17">
        <v>9.0909090909090912E-2</v>
      </c>
      <c r="AG1550" s="17">
        <v>-0.99999999999999989</v>
      </c>
      <c r="AH1550" s="17">
        <v>-0.99999999999999989</v>
      </c>
      <c r="AI1550" s="17">
        <v>0</v>
      </c>
      <c r="AJ1550" s="17">
        <v>-6.663841364093104E-3</v>
      </c>
      <c r="AK1550" s="17">
        <v>0.22979646440108326</v>
      </c>
      <c r="AL1550" s="17">
        <v>3.7155068037089879E-2</v>
      </c>
      <c r="AM1550" s="17">
        <v>-0.16876320589192279</v>
      </c>
      <c r="AN1550" s="17">
        <v>-0.20661717353422754</v>
      </c>
      <c r="AO1550" s="17">
        <v>-3.0700978252926503</v>
      </c>
      <c r="AP1550" s="17">
        <v>-4.9796539981702388</v>
      </c>
      <c r="AQ1550" s="17">
        <v>24.890811570499395</v>
      </c>
      <c r="AR1550" s="17">
        <v>0.5594262939065332</v>
      </c>
      <c r="AS1550" s="17">
        <v>0.33289609232982548</v>
      </c>
      <c r="AT1550" s="17">
        <v>-0.99999999999999989</v>
      </c>
      <c r="AU1550" s="17">
        <v>-0.99999999999999989</v>
      </c>
      <c r="AV1550" s="17">
        <v>1.1087655429124992</v>
      </c>
      <c r="AW1550" s="17">
        <v>10.323170920442211</v>
      </c>
      <c r="AX1550" s="17">
        <v>9.6567867840328976</v>
      </c>
      <c r="AY1550" s="17">
        <v>1.0370271335336044E-2</v>
      </c>
      <c r="AZ1550" s="17">
        <v>-32.015706241499061</v>
      </c>
      <c r="BA1550" s="22">
        <v>1350.3214571502579</v>
      </c>
      <c r="CU1550" t="e">
        <v>#N/A</v>
      </c>
      <c r="CV1550" t="e">
        <v>#N/A</v>
      </c>
    </row>
    <row r="1551" spans="1:100" x14ac:dyDescent="0.25">
      <c r="A1551">
        <v>3996</v>
      </c>
      <c r="B1551" t="s">
        <v>1927</v>
      </c>
      <c r="C1551" s="22">
        <v>3</v>
      </c>
      <c r="D1551" s="17">
        <v>4.4103460984870786</v>
      </c>
      <c r="E1551" s="17">
        <v>0.66748701622922557</v>
      </c>
      <c r="F1551" s="17">
        <v>0.3859477246965114</v>
      </c>
      <c r="G1551" s="17">
        <v>0.61185356387410827</v>
      </c>
      <c r="H1551" s="17">
        <v>0.19217999748099332</v>
      </c>
      <c r="I1551" s="17">
        <v>0</v>
      </c>
      <c r="J1551" s="17">
        <v>11.530799848859592</v>
      </c>
      <c r="K1551" s="17">
        <v>0.19217999748099332</v>
      </c>
      <c r="L1551" s="17">
        <v>-1.0000000000000007</v>
      </c>
      <c r="M1551" s="17">
        <v>-1.0000000000000007</v>
      </c>
      <c r="N1551" s="17">
        <v>3.8435999496198643</v>
      </c>
      <c r="O1551" s="17">
        <v>16.552999511220783</v>
      </c>
      <c r="P1551" s="17">
        <v>-0.10380286412314543</v>
      </c>
      <c r="Q1551" s="17">
        <v>-0.74260822109367086</v>
      </c>
      <c r="R1551" s="17">
        <v>-0.1970232911717606</v>
      </c>
      <c r="S1551" s="17">
        <v>0.33333333333333354</v>
      </c>
      <c r="T1551" s="17">
        <v>0.27095033467486407</v>
      </c>
      <c r="U1551" s="17">
        <v>0.29050647622387926</v>
      </c>
      <c r="V1551" s="17">
        <v>0</v>
      </c>
      <c r="W1551" s="17">
        <v>28.104405870043355</v>
      </c>
      <c r="X1551" s="17">
        <v>1.4938980284398715</v>
      </c>
      <c r="Y1551" s="17">
        <v>-1.0000000000000007</v>
      </c>
      <c r="Z1551" s="17">
        <v>-1.0000000000000007</v>
      </c>
      <c r="AA1551" s="17">
        <v>43.674001495589749</v>
      </c>
      <c r="AB1551" s="17">
        <v>9.7428911253961234E-2</v>
      </c>
      <c r="AC1551" s="17">
        <v>-7.3514297767542577E-2</v>
      </c>
      <c r="AD1551" s="17">
        <v>0.2914177648479449</v>
      </c>
      <c r="AE1551" s="17">
        <v>15.766618916718206</v>
      </c>
      <c r="AF1551" s="17">
        <v>0.36363636363636365</v>
      </c>
      <c r="AG1551" s="17">
        <v>-1.0000000000000007</v>
      </c>
      <c r="AH1551" s="17">
        <v>-1.0000000000000007</v>
      </c>
      <c r="AI1551" s="17">
        <v>-2.1550860739839701E-2</v>
      </c>
      <c r="AJ1551" s="17">
        <v>0</v>
      </c>
      <c r="AK1551" s="17">
        <v>0.75167189745652374</v>
      </c>
      <c r="AL1551" s="17">
        <v>-0.16307665010619968</v>
      </c>
      <c r="AM1551" s="17">
        <v>0.23626940213707803</v>
      </c>
      <c r="AN1551" s="17">
        <v>0.39058170598010761</v>
      </c>
      <c r="AO1551" s="17">
        <v>9.6650945407095694</v>
      </c>
      <c r="AP1551" s="17">
        <v>8.9491593989716876</v>
      </c>
      <c r="AQ1551" s="17">
        <v>39.635205718902952</v>
      </c>
      <c r="AR1551" s="17">
        <v>0.89479014423207714</v>
      </c>
      <c r="AS1551" s="17">
        <v>1.6860780259208652</v>
      </c>
      <c r="AT1551" s="17">
        <v>-1.0000000000000007</v>
      </c>
      <c r="AU1551" s="17">
        <v>-1.0000000000000007</v>
      </c>
      <c r="AV1551" s="17">
        <v>0.41483027270234735</v>
      </c>
      <c r="AW1551" s="17">
        <v>69.176160405782227</v>
      </c>
      <c r="AX1551" s="17">
        <v>68.745143190985431</v>
      </c>
      <c r="AY1551" s="17">
        <v>0.23793780379014109</v>
      </c>
      <c r="AZ1551" s="17">
        <v>-7.9277698413830144</v>
      </c>
      <c r="BA1551" s="22">
        <v>1451.0840689632701</v>
      </c>
      <c r="CU1551" t="e">
        <v>#N/A</v>
      </c>
      <c r="CV1551" t="e">
        <v>#N/A</v>
      </c>
    </row>
    <row r="1552" spans="1:100" x14ac:dyDescent="0.25">
      <c r="A1552">
        <v>3997</v>
      </c>
      <c r="B1552" t="s">
        <v>1928</v>
      </c>
      <c r="C1552" s="22">
        <v>3</v>
      </c>
      <c r="D1552" s="17">
        <v>4.6309205899787527</v>
      </c>
      <c r="E1552" s="17">
        <v>0</v>
      </c>
      <c r="F1552" s="17">
        <v>1.0519403175668154</v>
      </c>
      <c r="G1552" s="17">
        <v>1.0519403175668154</v>
      </c>
      <c r="H1552" s="17">
        <v>0.22887252136964456</v>
      </c>
      <c r="I1552" s="17">
        <v>0</v>
      </c>
      <c r="J1552" s="17">
        <v>13.732351282178682</v>
      </c>
      <c r="K1552" s="17">
        <v>0.22887252136964456</v>
      </c>
      <c r="L1552" s="17">
        <v>-1.0000000000000002</v>
      </c>
      <c r="M1552" s="17">
        <v>-1.0000000000000002</v>
      </c>
      <c r="N1552" s="17">
        <v>4.5774504273928924</v>
      </c>
      <c r="O1552" s="17">
        <v>19.415212189724237</v>
      </c>
      <c r="P1552" s="17">
        <v>1.5118759131020552</v>
      </c>
      <c r="Q1552" s="17">
        <v>-2.1469947514860648</v>
      </c>
      <c r="R1552" s="17">
        <v>-0.57135534568289947</v>
      </c>
      <c r="S1552" s="17">
        <v>0.33333333333333337</v>
      </c>
      <c r="T1552" s="17">
        <v>0.32331412639697021</v>
      </c>
      <c r="U1552" s="17">
        <v>0.36312886199462213</v>
      </c>
      <c r="V1552" s="17">
        <v>0.26502003184278095</v>
      </c>
      <c r="W1552" s="17">
        <v>42.236953287922475</v>
      </c>
      <c r="X1552" s="17">
        <v>3.4785339379842792</v>
      </c>
      <c r="Y1552" s="17">
        <v>-1.0000000000000002</v>
      </c>
      <c r="Z1552" s="17">
        <v>-1.0000000000000002</v>
      </c>
      <c r="AA1552" s="17">
        <v>94.459043228599725</v>
      </c>
      <c r="AB1552" s="17">
        <v>0.30241030132822799</v>
      </c>
      <c r="AC1552" s="17">
        <v>0.42594674100735552</v>
      </c>
      <c r="AD1552" s="17">
        <v>0.32751186339161925</v>
      </c>
      <c r="AE1552" s="17">
        <v>52.793445286360154</v>
      </c>
      <c r="AF1552" s="17">
        <v>0.93333333333333335</v>
      </c>
      <c r="AG1552" s="17">
        <v>-1.0000000000000002</v>
      </c>
      <c r="AH1552" s="17">
        <v>-1.0000000000000002</v>
      </c>
      <c r="AI1552" s="17">
        <v>0</v>
      </c>
      <c r="AJ1552" s="17">
        <v>0.26502003184278095</v>
      </c>
      <c r="AK1552" s="17">
        <v>-9.6560217854295305E-2</v>
      </c>
      <c r="AL1552" s="17">
        <v>-0.18258316713808553</v>
      </c>
      <c r="AM1552" s="17">
        <v>-0.25504481932659834</v>
      </c>
      <c r="AN1552" s="17">
        <v>0.17276417797118201</v>
      </c>
      <c r="AO1552" s="17">
        <v>-6.8589215724364339</v>
      </c>
      <c r="AP1552" s="17">
        <v>3.4061886135891291</v>
      </c>
      <c r="AQ1552" s="17">
        <v>55.969304570101151</v>
      </c>
      <c r="AR1552" s="17">
        <v>1.2847963535677067</v>
      </c>
      <c r="AS1552" s="17">
        <v>3.7074064593539222</v>
      </c>
      <c r="AT1552" s="17">
        <v>-1.0000000000000002</v>
      </c>
      <c r="AU1552" s="17">
        <v>-1.0000000000000002</v>
      </c>
      <c r="AV1552" s="17">
        <v>0.48058497188391569</v>
      </c>
      <c r="AW1552" s="17">
        <v>117.28044403191302</v>
      </c>
      <c r="AX1552" s="17">
        <v>143.78244721619109</v>
      </c>
      <c r="AY1552" s="17">
        <v>0.54524983956170336</v>
      </c>
      <c r="AZ1552" s="17">
        <v>71.789353148126224</v>
      </c>
      <c r="BA1552" s="22">
        <v>1521.770139174831</v>
      </c>
      <c r="CU1552" t="e">
        <v>#N/A</v>
      </c>
      <c r="CV1552" t="e">
        <v>#N/A</v>
      </c>
    </row>
    <row r="1553" spans="1:100" x14ac:dyDescent="0.25">
      <c r="A1553">
        <v>3998</v>
      </c>
      <c r="B1553" t="s">
        <v>1929</v>
      </c>
      <c r="C1553" s="22">
        <v>3</v>
      </c>
      <c r="D1553" s="17">
        <v>5.5797215773190576</v>
      </c>
      <c r="E1553" s="17">
        <v>0.28685946719528865</v>
      </c>
      <c r="F1553" s="17">
        <v>-0.10482798530128151</v>
      </c>
      <c r="G1553" s="17">
        <v>3.6060499922541803E-2</v>
      </c>
      <c r="H1553" s="17">
        <v>0.22010307915767527</v>
      </c>
      <c r="I1553" s="17">
        <v>0</v>
      </c>
      <c r="J1553" s="17">
        <v>13.206184749460508</v>
      </c>
      <c r="K1553" s="17">
        <v>0.22010307915767527</v>
      </c>
      <c r="L1553" s="17">
        <v>-0.99999999999999922</v>
      </c>
      <c r="M1553" s="17">
        <v>-0.99999999999999922</v>
      </c>
      <c r="N1553" s="17">
        <v>4.4020615831535039</v>
      </c>
      <c r="O1553" s="17">
        <v>18.82196682670212</v>
      </c>
      <c r="P1553" s="17">
        <v>-5.9911040531534163E-2</v>
      </c>
      <c r="Q1553" s="17">
        <v>4.3825893524337522E-2</v>
      </c>
      <c r="R1553" s="17">
        <v>-5.6547789669861362E-3</v>
      </c>
      <c r="S1553" s="17">
        <v>0.33333333333333326</v>
      </c>
      <c r="T1553" s="17">
        <v>0.323940475978169</v>
      </c>
      <c r="U1553" s="17">
        <v>0.34160680179598379</v>
      </c>
      <c r="V1553" s="17">
        <v>5.8837652348435375E-2</v>
      </c>
      <c r="W1553" s="17">
        <v>33.504607371929822</v>
      </c>
      <c r="X1553" s="17">
        <v>2.1472309940732077</v>
      </c>
      <c r="Y1553" s="17">
        <v>-0.99999999999999922</v>
      </c>
      <c r="Z1553" s="17">
        <v>-0.99999999999999922</v>
      </c>
      <c r="AA1553" s="17">
        <v>82.741139590321239</v>
      </c>
      <c r="AB1553" s="17">
        <v>0.4240165498809374</v>
      </c>
      <c r="AC1553" s="17">
        <v>0.17490360053183343</v>
      </c>
      <c r="AD1553" s="17">
        <v>0.38592358953439776</v>
      </c>
      <c r="AE1553" s="17">
        <v>49.242186997358431</v>
      </c>
      <c r="AF1553" s="17">
        <v>0.82352941176470584</v>
      </c>
      <c r="AG1553" s="17">
        <v>-0.99999999999999922</v>
      </c>
      <c r="AH1553" s="17">
        <v>-0.99999999999999922</v>
      </c>
      <c r="AI1553" s="17">
        <v>0</v>
      </c>
      <c r="AJ1553" s="17">
        <v>5.8837652348435375E-2</v>
      </c>
      <c r="AK1553" s="17">
        <v>4.8310356673488902E-2</v>
      </c>
      <c r="AL1553" s="17">
        <v>3.9356276542921106E-2</v>
      </c>
      <c r="AM1553" s="17">
        <v>-0.14528063150555887</v>
      </c>
      <c r="AN1553" s="17">
        <v>0.15635061979639875</v>
      </c>
      <c r="AO1553" s="17">
        <v>-3.3904640042715282</v>
      </c>
      <c r="AP1553" s="17">
        <v>4.1055468776245752</v>
      </c>
      <c r="AQ1553" s="17">
        <v>46.710792121390348</v>
      </c>
      <c r="AR1553" s="17">
        <v>1.057718263455921</v>
      </c>
      <c r="AS1553" s="17">
        <v>2.3673340732308832</v>
      </c>
      <c r="AT1553" s="17">
        <v>-0.99999999999999922</v>
      </c>
      <c r="AU1553" s="17">
        <v>-0.99999999999999922</v>
      </c>
      <c r="AV1553" s="17">
        <v>3.0405720955555673E-2</v>
      </c>
      <c r="AW1553" s="17">
        <v>105.66865329464794</v>
      </c>
      <c r="AX1553" s="17">
        <v>111.55241852949146</v>
      </c>
      <c r="AY1553" s="17">
        <v>0.41167964238173416</v>
      </c>
      <c r="AZ1553" s="17">
        <v>44.046807504689824</v>
      </c>
      <c r="BA1553" s="22">
        <v>1535.6080634659595</v>
      </c>
      <c r="CU1553" t="e">
        <v>#N/A</v>
      </c>
      <c r="CV1553" t="e">
        <v>#N/A</v>
      </c>
    </row>
    <row r="1554" spans="1:100" x14ac:dyDescent="0.25">
      <c r="A1554">
        <v>3999</v>
      </c>
      <c r="B1554" t="s">
        <v>1930</v>
      </c>
      <c r="C1554" s="22">
        <v>3</v>
      </c>
      <c r="D1554" s="17">
        <v>6.2338433872623122</v>
      </c>
      <c r="E1554" s="17">
        <v>0</v>
      </c>
      <c r="F1554" s="17">
        <v>4.514665527231531E-2</v>
      </c>
      <c r="G1554" s="17">
        <v>4.514665527231531E-2</v>
      </c>
      <c r="H1554" s="17">
        <v>0.12871080725732781</v>
      </c>
      <c r="I1554" s="17">
        <v>0</v>
      </c>
      <c r="J1554" s="17">
        <v>7.7226484354396678</v>
      </c>
      <c r="K1554" s="17">
        <v>0.12871080725732781</v>
      </c>
      <c r="L1554" s="17">
        <v>-0.99999999999999989</v>
      </c>
      <c r="M1554" s="17">
        <v>-0.99999999999999989</v>
      </c>
      <c r="N1554" s="17">
        <v>2.5742161451465577</v>
      </c>
      <c r="O1554" s="17">
        <v>14.001638477974293</v>
      </c>
      <c r="P1554" s="17">
        <v>-0.49493773140066027</v>
      </c>
      <c r="Q1554" s="17">
        <v>7.8133369319275725E-2</v>
      </c>
      <c r="R1554" s="17">
        <v>-2.0439225895370408E-2</v>
      </c>
      <c r="S1554" s="17">
        <v>0.33333333333333331</v>
      </c>
      <c r="T1554" s="17">
        <v>0.36994131220552579</v>
      </c>
      <c r="U1554" s="17">
        <v>0.33563186406063544</v>
      </c>
      <c r="V1554" s="17">
        <v>-4.1318299614383019E-2</v>
      </c>
      <c r="W1554" s="17">
        <v>34.755096109111371</v>
      </c>
      <c r="X1554" s="17">
        <v>1.7191649542756324</v>
      </c>
      <c r="Y1554" s="17">
        <v>-0.99999999999999989</v>
      </c>
      <c r="Z1554" s="17">
        <v>-0.99999999999999989</v>
      </c>
      <c r="AA1554" s="17">
        <v>68.593116144483474</v>
      </c>
      <c r="AB1554" s="17">
        <v>0.24372955238899802</v>
      </c>
      <c r="AC1554" s="17">
        <v>0.25785622730671615</v>
      </c>
      <c r="AD1554" s="17">
        <v>0.17558340552963597</v>
      </c>
      <c r="AE1554" s="17">
        <v>33.858459261267498</v>
      </c>
      <c r="AF1554" s="17">
        <v>0.66666666666666663</v>
      </c>
      <c r="AG1554" s="17">
        <v>-0.99999999999999989</v>
      </c>
      <c r="AH1554" s="17">
        <v>-0.99999999999999989</v>
      </c>
      <c r="AI1554" s="17">
        <v>0</v>
      </c>
      <c r="AJ1554" s="17">
        <v>-4.1318299614383019E-2</v>
      </c>
      <c r="AK1554" s="17">
        <v>-8.2186952418985854E-2</v>
      </c>
      <c r="AL1554" s="17">
        <v>0.19159802790836564</v>
      </c>
      <c r="AM1554" s="17">
        <v>-3.4374465894370529E-2</v>
      </c>
      <c r="AN1554" s="17">
        <v>-0.16375745147032461</v>
      </c>
      <c r="AO1554" s="17">
        <v>-1.2702964094541933</v>
      </c>
      <c r="AP1554" s="17">
        <v>-3.1359461472162877</v>
      </c>
      <c r="AQ1554" s="17">
        <v>42.47774454455103</v>
      </c>
      <c r="AR1554" s="17">
        <v>0.99758820998511144</v>
      </c>
      <c r="AS1554" s="17">
        <v>1.84787576153296</v>
      </c>
      <c r="AT1554" s="17">
        <v>-0.99999999999999989</v>
      </c>
      <c r="AU1554" s="17">
        <v>-0.99999999999999989</v>
      </c>
      <c r="AV1554" s="17">
        <v>2.4707429376944881E-2</v>
      </c>
      <c r="AW1554" s="17">
        <v>79.458808475241455</v>
      </c>
      <c r="AX1554" s="17">
        <v>75.326978513803155</v>
      </c>
      <c r="AY1554" s="17">
        <v>8.6797620263939682E-2</v>
      </c>
      <c r="AZ1554" s="17">
        <v>33.268476543608237</v>
      </c>
      <c r="BA1554" s="22">
        <v>1477.1869528978407</v>
      </c>
      <c r="CU1554" t="e">
        <v>#N/A</v>
      </c>
      <c r="CV1554" t="e">
        <v>#N/A</v>
      </c>
    </row>
    <row r="1555" spans="1:100" x14ac:dyDescent="0.25">
      <c r="A1555">
        <v>4001</v>
      </c>
      <c r="B1555" t="s">
        <v>1931</v>
      </c>
      <c r="C1555" s="22">
        <v>3</v>
      </c>
      <c r="D1555" s="17">
        <v>5.1414425945858158</v>
      </c>
      <c r="E1555" s="17">
        <v>-6.8842750538330333E-2</v>
      </c>
      <c r="F1555" s="17">
        <v>-0.73030027535789288</v>
      </c>
      <c r="G1555" s="17">
        <v>-0.7527294146523098</v>
      </c>
      <c r="H1555" s="17">
        <v>0.28999198430688689</v>
      </c>
      <c r="I1555" s="17">
        <v>7.4904306633008177E-2</v>
      </c>
      <c r="J1555" s="17">
        <v>21.893777456393703</v>
      </c>
      <c r="K1555" s="17">
        <v>0.3648962909398954</v>
      </c>
      <c r="L1555" s="17">
        <v>-1.0000000000000002</v>
      </c>
      <c r="M1555" s="17">
        <v>-1.0000000000000002</v>
      </c>
      <c r="N1555" s="17">
        <v>7.2979258187979026</v>
      </c>
      <c r="O1555" s="17">
        <v>26.282490636327232</v>
      </c>
      <c r="P1555" s="17">
        <v>1.2790042714181356</v>
      </c>
      <c r="Q1555" s="17">
        <v>6.9706934258884949</v>
      </c>
      <c r="R1555" s="17">
        <v>2.4694958598260843</v>
      </c>
      <c r="S1555" s="17">
        <v>0.33333333333333393</v>
      </c>
      <c r="T1555" s="17">
        <v>0.34058847666198477</v>
      </c>
      <c r="U1555" s="17">
        <v>0.33205079120152103</v>
      </c>
      <c r="V1555" s="17">
        <v>6.6450024753883591E-2</v>
      </c>
      <c r="W1555" s="17">
        <v>28.301053400433091</v>
      </c>
      <c r="X1555" s="17">
        <v>2.0431839757134589</v>
      </c>
      <c r="Y1555" s="17">
        <v>-1.0000000000000002</v>
      </c>
      <c r="Z1555" s="17">
        <v>-1.0000000000000002</v>
      </c>
      <c r="AA1555" s="17">
        <v>67.359019247248995</v>
      </c>
      <c r="AB1555" s="17">
        <v>9.2810913285496857E-2</v>
      </c>
      <c r="AC1555" s="17">
        <v>0.28146388764870856</v>
      </c>
      <c r="AD1555" s="17">
        <v>0.35749459880559165</v>
      </c>
      <c r="AE1555" s="17">
        <v>36.58846998698985</v>
      </c>
      <c r="AF1555" s="17">
        <v>0.72727272727272729</v>
      </c>
      <c r="AG1555" s="17">
        <v>-1.0000000000000002</v>
      </c>
      <c r="AH1555" s="17">
        <v>-1.0000000000000002</v>
      </c>
      <c r="AI1555" s="17">
        <v>2.133283402810171E-2</v>
      </c>
      <c r="AJ1555" s="17">
        <v>6.6450024753883591E-2</v>
      </c>
      <c r="AK1555" s="17">
        <v>-0.11789009622943569</v>
      </c>
      <c r="AL1555" s="17">
        <v>0.29532401945658515</v>
      </c>
      <c r="AM1555" s="17">
        <v>0.15489317367372993</v>
      </c>
      <c r="AN1555" s="17">
        <v>4.6391466522041222E-2</v>
      </c>
      <c r="AO1555" s="17">
        <v>3.2828788606960702</v>
      </c>
      <c r="AP1555" s="17">
        <v>2.6364067603339554</v>
      </c>
      <c r="AQ1555" s="17">
        <v>50.194830856826798</v>
      </c>
      <c r="AR1555" s="17">
        <v>1.0724226259507219</v>
      </c>
      <c r="AS1555" s="17">
        <v>2.4080802666533541</v>
      </c>
      <c r="AT1555" s="17">
        <v>-1.0000000000000002</v>
      </c>
      <c r="AU1555" s="17">
        <v>-1.0000000000000002</v>
      </c>
      <c r="AV1555" s="17">
        <v>1.7167664451737792</v>
      </c>
      <c r="AW1555" s="17">
        <v>96.277916643910203</v>
      </c>
      <c r="AX1555" s="17">
        <v>103.34957579986062</v>
      </c>
      <c r="AY1555" s="17">
        <v>0.33498979772051796</v>
      </c>
      <c r="AZ1555" s="17">
        <v>14.203560102348254</v>
      </c>
      <c r="BA1555" s="22">
        <v>1567.223710464528</v>
      </c>
      <c r="CU1555" t="e">
        <v>#N/A</v>
      </c>
      <c r="CV1555" t="e">
        <v>#N/A</v>
      </c>
    </row>
    <row r="1556" spans="1:100" x14ac:dyDescent="0.25">
      <c r="A1556">
        <v>4003</v>
      </c>
      <c r="B1556" t="s">
        <v>1932</v>
      </c>
      <c r="C1556" s="22">
        <v>3</v>
      </c>
      <c r="D1556" s="17">
        <v>4.3175845218609812</v>
      </c>
      <c r="E1556" s="17">
        <v>-2.0781883538450441E-2</v>
      </c>
      <c r="F1556" s="17">
        <v>-1.0363379851813264</v>
      </c>
      <c r="G1556" s="17">
        <v>-1.0432652796941431</v>
      </c>
      <c r="H1556" s="17">
        <v>0.48290304271022733</v>
      </c>
      <c r="I1556" s="17">
        <v>0</v>
      </c>
      <c r="J1556" s="17">
        <v>28.974182562613642</v>
      </c>
      <c r="K1556" s="17">
        <v>0.48290304271022733</v>
      </c>
      <c r="L1556" s="17">
        <v>-0.99999999999999889</v>
      </c>
      <c r="M1556" s="17">
        <v>-0.99999999999999889</v>
      </c>
      <c r="N1556" s="17">
        <v>9.6580608542045496</v>
      </c>
      <c r="O1556" s="17">
        <v>32.248501804780489</v>
      </c>
      <c r="P1556" s="17">
        <v>0.3236946963888907</v>
      </c>
      <c r="Q1556" s="17">
        <v>3.459740149570345</v>
      </c>
      <c r="R1556" s="17">
        <v>1.1784701176099461</v>
      </c>
      <c r="S1556" s="17">
        <v>0.33333333333333309</v>
      </c>
      <c r="T1556" s="17">
        <v>0.33333333333333309</v>
      </c>
      <c r="U1556" s="17">
        <v>0.33546066374341704</v>
      </c>
      <c r="V1556" s="17">
        <v>0.22964135570990446</v>
      </c>
      <c r="W1556" s="17">
        <v>29.954625736390437</v>
      </c>
      <c r="X1556" s="17">
        <v>2.9034544131895363</v>
      </c>
      <c r="Y1556" s="17">
        <v>-0.99999999999999889</v>
      </c>
      <c r="Z1556" s="17">
        <v>-0.99999999999999889</v>
      </c>
      <c r="AA1556" s="17">
        <v>81.579315924452459</v>
      </c>
      <c r="AB1556" s="17">
        <v>0.24611392318577563</v>
      </c>
      <c r="AC1556" s="17">
        <v>0.35537903464267329</v>
      </c>
      <c r="AD1556" s="17">
        <v>0.40743144358059308</v>
      </c>
      <c r="AE1556" s="17">
        <v>50.446220070452114</v>
      </c>
      <c r="AF1556" s="17">
        <v>0.9375</v>
      </c>
      <c r="AG1556" s="17">
        <v>-0.99999999999999889</v>
      </c>
      <c r="AH1556" s="17">
        <v>-0.99999999999999889</v>
      </c>
      <c r="AI1556" s="17">
        <v>-5.1215642107098662E-2</v>
      </c>
      <c r="AJ1556" s="17">
        <v>0.22964135570990446</v>
      </c>
      <c r="AK1556" s="17">
        <v>-4.318113293277516E-2</v>
      </c>
      <c r="AL1556" s="17">
        <v>3.2806791609144882E-2</v>
      </c>
      <c r="AM1556" s="17">
        <v>-0.10272170825690848</v>
      </c>
      <c r="AN1556" s="17">
        <v>0.33121995220935446</v>
      </c>
      <c r="AO1556" s="17">
        <v>-2.7839483710865887</v>
      </c>
      <c r="AP1556" s="17">
        <v>8.4445327632795859</v>
      </c>
      <c r="AQ1556" s="17">
        <v>58.928808299004082</v>
      </c>
      <c r="AR1556" s="17">
        <v>1.2317686861199877</v>
      </c>
      <c r="AS1556" s="17">
        <v>3.3863574558997618</v>
      </c>
      <c r="AT1556" s="17">
        <v>-0.99999999999999889</v>
      </c>
      <c r="AU1556" s="17">
        <v>-0.99999999999999889</v>
      </c>
      <c r="AV1556" s="17">
        <v>0.13520483791580384</v>
      </c>
      <c r="AW1556" s="17">
        <v>122.2723504925125</v>
      </c>
      <c r="AX1556" s="17">
        <v>144.21217322136101</v>
      </c>
      <c r="AY1556" s="17">
        <v>0.14491001818454502</v>
      </c>
      <c r="AZ1556" s="17">
        <v>16.633337097295669</v>
      </c>
      <c r="BA1556" s="22">
        <v>1581.6939632452452</v>
      </c>
      <c r="CU1556" t="e">
        <v>#N/A</v>
      </c>
      <c r="CV1556" t="e">
        <v>#N/A</v>
      </c>
    </row>
    <row r="1557" spans="1:100" x14ac:dyDescent="0.25">
      <c r="A1557">
        <v>4004</v>
      </c>
      <c r="B1557" t="s">
        <v>1933</v>
      </c>
      <c r="C1557" s="22">
        <v>3</v>
      </c>
      <c r="D1557" s="17">
        <v>1.312438822636643</v>
      </c>
      <c r="E1557" s="17">
        <v>-2.5285712418020908E-2</v>
      </c>
      <c r="F1557" s="17">
        <v>3.6120206434866207</v>
      </c>
      <c r="G1557" s="17">
        <v>3.6035920726806134</v>
      </c>
      <c r="H1557" s="17">
        <v>1.5509590446150232E-2</v>
      </c>
      <c r="I1557" s="17">
        <v>0</v>
      </c>
      <c r="J1557" s="17">
        <v>0.93057542676902116</v>
      </c>
      <c r="K1557" s="17">
        <v>1.5509590446150232E-2</v>
      </c>
      <c r="L1557" s="17">
        <v>-1</v>
      </c>
      <c r="M1557" s="17">
        <v>-1</v>
      </c>
      <c r="N1557" s="17">
        <v>0.31019180892300979</v>
      </c>
      <c r="O1557" s="17">
        <v>5.8466063220862807</v>
      </c>
      <c r="P1557" s="17">
        <v>-0.34132070594753855</v>
      </c>
      <c r="Q1557" s="17">
        <v>3.4613908602925925</v>
      </c>
      <c r="R1557" s="17">
        <v>1.0759140496403865</v>
      </c>
      <c r="S1557" s="17">
        <v>0.3333333333333337</v>
      </c>
      <c r="T1557" s="17">
        <v>0.3333333333333337</v>
      </c>
      <c r="U1557" s="17">
        <v>0.3484947130315289</v>
      </c>
      <c r="V1557" s="17">
        <v>-0.22883751808611652</v>
      </c>
      <c r="W1557" s="17">
        <v>30.832570846637122</v>
      </c>
      <c r="X1557" s="17">
        <v>0.67211081982993115</v>
      </c>
      <c r="Y1557" s="17">
        <v>-1</v>
      </c>
      <c r="Z1557" s="17">
        <v>-1</v>
      </c>
      <c r="AA1557" s="17">
        <v>58.884212600703052</v>
      </c>
      <c r="AB1557" s="17">
        <v>8.799415876737765E-2</v>
      </c>
      <c r="AC1557" s="17">
        <v>4.2163327103839521E-2</v>
      </c>
      <c r="AD1557" s="17">
        <v>0.40935706821729378</v>
      </c>
      <c r="AE1557" s="17">
        <v>26.97572770442553</v>
      </c>
      <c r="AF1557" s="17">
        <v>0.75</v>
      </c>
      <c r="AG1557" s="17">
        <v>-1</v>
      </c>
      <c r="AH1557" s="17">
        <v>-1</v>
      </c>
      <c r="AI1557" s="17">
        <v>-2.9790560098209027E-3</v>
      </c>
      <c r="AJ1557" s="17">
        <v>-0.22883751808611652</v>
      </c>
      <c r="AK1557" s="17">
        <v>0.61539939644898689</v>
      </c>
      <c r="AL1557" s="17">
        <v>8.0112320952363883E-4</v>
      </c>
      <c r="AM1557" s="17">
        <v>3.8756906104934007E-2</v>
      </c>
      <c r="AN1557" s="17">
        <v>0.34097421095321662</v>
      </c>
      <c r="AO1557" s="17">
        <v>4.0459196348682829</v>
      </c>
      <c r="AP1557" s="17">
        <v>8.5283608898780336</v>
      </c>
      <c r="AQ1557" s="17">
        <v>31.763146273406136</v>
      </c>
      <c r="AR1557" s="17">
        <v>0.78632386161207868</v>
      </c>
      <c r="AS1557" s="17">
        <v>0.68762041027608145</v>
      </c>
      <c r="AT1557" s="17">
        <v>-1</v>
      </c>
      <c r="AU1557" s="17">
        <v>-1</v>
      </c>
      <c r="AV1557" s="17">
        <v>4.6795061223210004</v>
      </c>
      <c r="AW1557" s="17">
        <v>73.259179812667384</v>
      </c>
      <c r="AX1557" s="17">
        <v>50.315846883859287</v>
      </c>
      <c r="AY1557" s="17">
        <v>-0.10835430331773135</v>
      </c>
      <c r="AZ1557" s="17">
        <v>-23.908699353140548</v>
      </c>
      <c r="BA1557" s="22">
        <v>1478.486985202524</v>
      </c>
      <c r="CU1557" t="e">
        <v>#N/A</v>
      </c>
      <c r="CV1557" t="e">
        <v>#N/A</v>
      </c>
    </row>
    <row r="1558" spans="1:100" x14ac:dyDescent="0.25">
      <c r="A1558">
        <v>4005</v>
      </c>
      <c r="B1558" t="s">
        <v>1934</v>
      </c>
      <c r="C1558" s="22">
        <v>3</v>
      </c>
      <c r="D1558" s="17">
        <v>6.0947435703626693</v>
      </c>
      <c r="E1558" s="17">
        <v>0</v>
      </c>
      <c r="F1558" s="17">
        <v>0.12767730879809194</v>
      </c>
      <c r="G1558" s="17">
        <v>0.12767730879809194</v>
      </c>
      <c r="H1558" s="17">
        <v>0.20748718863225366</v>
      </c>
      <c r="I1558" s="17">
        <v>0</v>
      </c>
      <c r="J1558" s="17">
        <v>12.449231317935213</v>
      </c>
      <c r="K1558" s="17">
        <v>0.20748718863225366</v>
      </c>
      <c r="L1558" s="17">
        <v>-1.0000000000000004</v>
      </c>
      <c r="M1558" s="17">
        <v>-1.0000000000000004</v>
      </c>
      <c r="N1558" s="17">
        <v>4.1497437726450741</v>
      </c>
      <c r="O1558" s="17">
        <v>18.671652197095984</v>
      </c>
      <c r="P1558" s="17">
        <v>-0.86314711323586368</v>
      </c>
      <c r="Q1558" s="17">
        <v>0.27760338243118099</v>
      </c>
      <c r="R1558" s="17">
        <v>-0.12392175473410781</v>
      </c>
      <c r="S1558" s="17">
        <v>0.33333333333333359</v>
      </c>
      <c r="T1558" s="17">
        <v>0.32715826952584492</v>
      </c>
      <c r="U1558" s="17">
        <v>2.5511245861996407E-2</v>
      </c>
      <c r="V1558" s="17">
        <v>0</v>
      </c>
      <c r="W1558" s="17">
        <v>19.140626403556837</v>
      </c>
      <c r="X1558" s="17">
        <v>0.56486096162053456</v>
      </c>
      <c r="Y1558" s="17">
        <v>-1.0000000000000004</v>
      </c>
      <c r="Z1558" s="17">
        <v>-1.0000000000000004</v>
      </c>
      <c r="AA1558" s="17">
        <v>77.714609440033684</v>
      </c>
      <c r="AB1558" s="17">
        <v>0.46525009994260752</v>
      </c>
      <c r="AC1558" s="17">
        <v>0.22510702207985447</v>
      </c>
      <c r="AD1558" s="17">
        <v>0.48360097380175693</v>
      </c>
      <c r="AE1558" s="17">
        <v>58.697904791210966</v>
      </c>
      <c r="AF1558" s="17">
        <v>0.8666666666666667</v>
      </c>
      <c r="AG1558" s="17">
        <v>-1.0000000000000004</v>
      </c>
      <c r="AH1558" s="17">
        <v>-1.0000000000000004</v>
      </c>
      <c r="AI1558" s="17">
        <v>0</v>
      </c>
      <c r="AJ1558" s="17">
        <v>0</v>
      </c>
      <c r="AK1558" s="17">
        <v>0.51205172259597909</v>
      </c>
      <c r="AL1558" s="17">
        <v>-1.7720480151733733E-2</v>
      </c>
      <c r="AM1558" s="17">
        <v>0.61204804772249088</v>
      </c>
      <c r="AN1558" s="17">
        <v>-6.1431064089342707E-2</v>
      </c>
      <c r="AO1558" s="17">
        <v>17.86145980604217</v>
      </c>
      <c r="AP1558" s="17">
        <v>-1.6243790029922365</v>
      </c>
      <c r="AQ1558" s="17">
        <v>31.589857721492052</v>
      </c>
      <c r="AR1558" s="17">
        <v>0.68600284872117501</v>
      </c>
      <c r="AS1558" s="17">
        <v>0.77234815025278825</v>
      </c>
      <c r="AT1558" s="17">
        <v>-1.0000000000000004</v>
      </c>
      <c r="AU1558" s="17">
        <v>-1.0000000000000004</v>
      </c>
      <c r="AV1558" s="17">
        <v>3.7555540639840762E-3</v>
      </c>
      <c r="AW1558" s="17">
        <v>94.761882634137493</v>
      </c>
      <c r="AX1558" s="17">
        <v>94.761882634137493</v>
      </c>
      <c r="AY1558" s="17">
        <v>0.42957382707671066</v>
      </c>
      <c r="AZ1558" s="17">
        <v>9.1330204728701148</v>
      </c>
      <c r="BA1558" s="22">
        <v>1532.2553531376573</v>
      </c>
      <c r="CU1558" t="e">
        <v>#N/A</v>
      </c>
      <c r="CV1558" t="e">
        <v>#N/A</v>
      </c>
    </row>
    <row r="1559" spans="1:100" x14ac:dyDescent="0.25">
      <c r="A1559">
        <v>4006</v>
      </c>
      <c r="B1559" t="s">
        <v>1935</v>
      </c>
      <c r="C1559" s="22">
        <v>3</v>
      </c>
      <c r="D1559" s="17">
        <v>4.6992590724596885</v>
      </c>
      <c r="E1559" s="17">
        <v>5.8443673848143805</v>
      </c>
      <c r="F1559" s="17">
        <v>0.17686652784407073</v>
      </c>
      <c r="G1559" s="17">
        <v>1.793008365599329</v>
      </c>
      <c r="H1559" s="17">
        <v>0.13009616088434059</v>
      </c>
      <c r="I1559" s="17">
        <v>-3.9482373912007483E-3</v>
      </c>
      <c r="J1559" s="17">
        <v>7.568875409588375</v>
      </c>
      <c r="K1559" s="17">
        <v>0.12614792349313983</v>
      </c>
      <c r="L1559" s="17">
        <v>-1.0000000000000027</v>
      </c>
      <c r="M1559" s="17">
        <v>-1.0000000000000027</v>
      </c>
      <c r="N1559" s="17">
        <v>2.5229584698627932</v>
      </c>
      <c r="O1559" s="17">
        <v>14.061142847647403</v>
      </c>
      <c r="P1559" s="17">
        <v>1.0714394544741268</v>
      </c>
      <c r="Q1559" s="17">
        <v>-0.63549423226861723</v>
      </c>
      <c r="R1559" s="17">
        <v>-1.4853643284518825E-2</v>
      </c>
      <c r="S1559" s="17">
        <v>0.33333333333333431</v>
      </c>
      <c r="T1559" s="17">
        <v>0.34410076891912228</v>
      </c>
      <c r="U1559" s="17">
        <v>-0.22764111630922335</v>
      </c>
      <c r="V1559" s="17">
        <v>2.7943838123663262E-2</v>
      </c>
      <c r="W1559" s="17">
        <v>14.063556022950259</v>
      </c>
      <c r="X1559" s="17">
        <v>-0.18084782214981068</v>
      </c>
      <c r="Y1559" s="17">
        <v>-1.0000000000000027</v>
      </c>
      <c r="Z1559" s="17">
        <v>-1.0000000000000027</v>
      </c>
      <c r="AA1559" s="17">
        <v>55.056672524208416</v>
      </c>
      <c r="AB1559" s="17">
        <v>0.46618249890238617</v>
      </c>
      <c r="AC1559" s="17">
        <v>0.29002207850139666</v>
      </c>
      <c r="AD1559" s="17">
        <v>6.3954825487070946E-2</v>
      </c>
      <c r="AE1559" s="17">
        <v>41.007970144542689</v>
      </c>
      <c r="AF1559" s="17">
        <v>1</v>
      </c>
      <c r="AG1559" s="17">
        <v>-1.0000000000000027</v>
      </c>
      <c r="AH1559" s="17">
        <v>-1.0000000000000027</v>
      </c>
      <c r="AI1559" s="17">
        <v>0</v>
      </c>
      <c r="AJ1559" s="17">
        <v>2.7943838123663262E-2</v>
      </c>
      <c r="AK1559" s="17">
        <v>0.3286347192817885</v>
      </c>
      <c r="AL1559" s="17">
        <v>-5.887435206001132E-2</v>
      </c>
      <c r="AM1559" s="17">
        <v>0.19360759755723336</v>
      </c>
      <c r="AN1559" s="17">
        <v>8.9489896979818018E-2</v>
      </c>
      <c r="AO1559" s="17">
        <v>6.4833635353397758</v>
      </c>
      <c r="AP1559" s="17">
        <v>1.9428756641953948</v>
      </c>
      <c r="AQ1559" s="17">
        <v>21.632431432538642</v>
      </c>
      <c r="AR1559" s="17">
        <v>0.47773682406689605</v>
      </c>
      <c r="AS1559" s="17">
        <v>-5.4699898656670638E-2</v>
      </c>
      <c r="AT1559" s="17">
        <v>-1.0000000000000027</v>
      </c>
      <c r="AU1559" s="17">
        <v>-1.0000000000000027</v>
      </c>
      <c r="AV1559" s="17">
        <v>1.7781547223148102</v>
      </c>
      <c r="AW1559" s="17">
        <v>71.06069103605121</v>
      </c>
      <c r="AX1559" s="17">
        <v>73.855074848417516</v>
      </c>
      <c r="AY1559" s="17">
        <v>0.16916929730552141</v>
      </c>
      <c r="AZ1559" s="17">
        <v>-34.370537522641676</v>
      </c>
      <c r="BA1559" s="22">
        <v>1468.0703835627942</v>
      </c>
      <c r="CU1559" t="e">
        <v>#N/A</v>
      </c>
      <c r="CV1559" t="e">
        <v>#N/A</v>
      </c>
    </row>
    <row r="1560" spans="1:100" x14ac:dyDescent="0.25">
      <c r="A1560">
        <v>4007</v>
      </c>
      <c r="B1560" t="s">
        <v>1936</v>
      </c>
      <c r="C1560" s="22">
        <v>3</v>
      </c>
      <c r="D1560" s="17">
        <v>5.5838683633951147</v>
      </c>
      <c r="E1560" s="17">
        <v>-6.49297788622617E-2</v>
      </c>
      <c r="F1560" s="17">
        <v>0.48154318009302666</v>
      </c>
      <c r="G1560" s="17">
        <v>0.4629182195352668</v>
      </c>
      <c r="H1560" s="17">
        <v>-9.5686467036614126E-2</v>
      </c>
      <c r="I1560" s="17">
        <v>0</v>
      </c>
      <c r="J1560" s="17">
        <v>-5.7411880221968463</v>
      </c>
      <c r="K1560" s="17">
        <v>-9.5686467036614126E-2</v>
      </c>
      <c r="L1560" s="17">
        <v>-1.000000000000002</v>
      </c>
      <c r="M1560" s="17">
        <v>-1.000000000000002</v>
      </c>
      <c r="N1560" s="17">
        <v>-1.9137293407322824</v>
      </c>
      <c r="O1560" s="17">
        <v>0.30559856073353442</v>
      </c>
      <c r="P1560" s="17">
        <v>-0.4583306371649285</v>
      </c>
      <c r="Q1560" s="17">
        <v>2.795635892779063</v>
      </c>
      <c r="R1560" s="17">
        <v>0.87936057155512914</v>
      </c>
      <c r="S1560" s="17">
        <v>0.33333333333333404</v>
      </c>
      <c r="T1560" s="17">
        <v>0.25630141887144753</v>
      </c>
      <c r="U1560" s="17">
        <v>-4.4292364836776954E-2</v>
      </c>
      <c r="V1560" s="17">
        <v>0</v>
      </c>
      <c r="W1560" s="17">
        <v>25.641154176184756</v>
      </c>
      <c r="X1560" s="17">
        <v>0.42758059875934573</v>
      </c>
      <c r="Y1560" s="17">
        <v>-1.000000000000002</v>
      </c>
      <c r="Z1560" s="17">
        <v>-1.000000000000002</v>
      </c>
      <c r="AA1560" s="17">
        <v>78.445195584109669</v>
      </c>
      <c r="AB1560" s="17">
        <v>0.53973753359327481</v>
      </c>
      <c r="AC1560" s="17">
        <v>0.19328562354883827</v>
      </c>
      <c r="AD1560" s="17">
        <v>0.30547045958528218</v>
      </c>
      <c r="AE1560" s="17">
        <v>51.924680836369781</v>
      </c>
      <c r="AF1560" s="17">
        <v>0.63636363636363635</v>
      </c>
      <c r="AG1560" s="17">
        <v>-1.000000000000002</v>
      </c>
      <c r="AH1560" s="17">
        <v>-1.000000000000002</v>
      </c>
      <c r="AI1560" s="17">
        <v>-2.2351305266966066E-3</v>
      </c>
      <c r="AJ1560" s="17">
        <v>0</v>
      </c>
      <c r="AK1560" s="17">
        <v>0.14996819302383629</v>
      </c>
      <c r="AL1560" s="17">
        <v>-0.10972588733081182</v>
      </c>
      <c r="AM1560" s="17">
        <v>0.37741554562577662</v>
      </c>
      <c r="AN1560" s="17">
        <v>-0.15982190278236597</v>
      </c>
      <c r="AO1560" s="17">
        <v>10.185229605763599</v>
      </c>
      <c r="AP1560" s="17">
        <v>-4.5441770062132063</v>
      </c>
      <c r="AQ1560" s="17">
        <v>19.899966153987901</v>
      </c>
      <c r="AR1560" s="17">
        <v>0.54534238736800444</v>
      </c>
      <c r="AS1560" s="17">
        <v>0.3318941317227313</v>
      </c>
      <c r="AT1560" s="17">
        <v>-1.000000000000002</v>
      </c>
      <c r="AU1560" s="17">
        <v>-1.000000000000002</v>
      </c>
      <c r="AV1560" s="17">
        <v>1.3422787910903959</v>
      </c>
      <c r="AW1560" s="17">
        <v>74.206617138629952</v>
      </c>
      <c r="AX1560" s="17">
        <v>74.16191452809602</v>
      </c>
      <c r="AY1560" s="17">
        <v>3.961012554233595E-2</v>
      </c>
      <c r="AZ1560" s="17">
        <v>-28.455262793666147</v>
      </c>
      <c r="BA1560" s="22">
        <v>1397.6725985170563</v>
      </c>
      <c r="CU1560" t="e">
        <v>#N/A</v>
      </c>
      <c r="CV1560" t="e">
        <v>#N/A</v>
      </c>
    </row>
    <row r="1561" spans="1:100" x14ac:dyDescent="0.25">
      <c r="A1561">
        <v>4009</v>
      </c>
      <c r="B1561" t="s">
        <v>1937</v>
      </c>
      <c r="C1561" s="22">
        <v>3</v>
      </c>
      <c r="D1561" s="17">
        <v>4.5341226056371964</v>
      </c>
      <c r="E1561" s="17">
        <v>-1.0978550941747191E-2</v>
      </c>
      <c r="F1561" s="17">
        <v>-0.41811528808460863</v>
      </c>
      <c r="G1561" s="17">
        <v>-0.41811528808460863</v>
      </c>
      <c r="H1561" s="17">
        <v>0.36517692569646687</v>
      </c>
      <c r="I1561" s="17">
        <v>0</v>
      </c>
      <c r="J1561" s="17">
        <v>21.910615541788008</v>
      </c>
      <c r="K1561" s="17">
        <v>0.36517692569646687</v>
      </c>
      <c r="L1561" s="17">
        <v>-0.99999999999999922</v>
      </c>
      <c r="M1561" s="17">
        <v>-0.99999999999999922</v>
      </c>
      <c r="N1561" s="17">
        <v>7.3035385139293343</v>
      </c>
      <c r="O1561" s="17">
        <v>26.026622859340588</v>
      </c>
      <c r="P1561" s="17">
        <v>0.27202897026364958</v>
      </c>
      <c r="Q1561" s="17">
        <v>-3.4734496229730336E-2</v>
      </c>
      <c r="R1561" s="17">
        <v>-4.6584891006495599E-2</v>
      </c>
      <c r="S1561" s="17">
        <v>0.33333333333333343</v>
      </c>
      <c r="T1561" s="17">
        <v>0.38870790275212658</v>
      </c>
      <c r="U1561" s="17">
        <v>0.19318643147794318</v>
      </c>
      <c r="V1561" s="17">
        <v>-6.1063426638914828E-2</v>
      </c>
      <c r="W1561" s="17">
        <v>19.559492609120863</v>
      </c>
      <c r="X1561" s="17">
        <v>0.80906198094890458</v>
      </c>
      <c r="Y1561" s="17">
        <v>-0.99999999999999922</v>
      </c>
      <c r="Z1561" s="17">
        <v>-0.99999999999999922</v>
      </c>
      <c r="AA1561" s="17">
        <v>74.124216606716445</v>
      </c>
      <c r="AB1561" s="17">
        <v>0.3773349073945404</v>
      </c>
      <c r="AC1561" s="17">
        <v>0.4748782227916129</v>
      </c>
      <c r="AD1561" s="17">
        <v>0.24001304758588854</v>
      </c>
      <c r="AE1561" s="17">
        <v>54.611308888602082</v>
      </c>
      <c r="AF1561" s="17">
        <v>0.81818181818181823</v>
      </c>
      <c r="AG1561" s="17">
        <v>-0.99999999999999922</v>
      </c>
      <c r="AH1561" s="17">
        <v>-0.99999999999999922</v>
      </c>
      <c r="AI1561" s="17">
        <v>0</v>
      </c>
      <c r="AJ1561" s="17">
        <v>-6.1063426638914828E-2</v>
      </c>
      <c r="AK1561" s="17">
        <v>-7.3646337445528398E-2</v>
      </c>
      <c r="AL1561" s="17">
        <v>0.14492601971878183</v>
      </c>
      <c r="AM1561" s="17">
        <v>0.3878330991677032</v>
      </c>
      <c r="AN1561" s="17">
        <v>-6.7117397696030257E-2</v>
      </c>
      <c r="AO1561" s="17">
        <v>9.3275957919649386</v>
      </c>
      <c r="AP1561" s="17">
        <v>-0.95330484380684777</v>
      </c>
      <c r="AQ1561" s="17">
        <v>41.470108150908878</v>
      </c>
      <c r="AR1561" s="17">
        <v>0.85416424092448862</v>
      </c>
      <c r="AS1561" s="17">
        <v>1.1742389066453722</v>
      </c>
      <c r="AT1561" s="17">
        <v>-0.99999999999999922</v>
      </c>
      <c r="AU1561" s="17">
        <v>-0.99999999999999922</v>
      </c>
      <c r="AV1561" s="17">
        <v>-0.46470017909110434</v>
      </c>
      <c r="AW1561" s="17">
        <v>99.197534622250188</v>
      </c>
      <c r="AX1561" s="17">
        <v>93.091191958358692</v>
      </c>
      <c r="AY1561" s="17">
        <v>0.36786738856684503</v>
      </c>
      <c r="AZ1561" s="17">
        <v>34.031503720823366</v>
      </c>
      <c r="BA1561" s="22">
        <v>1508.5568878708948</v>
      </c>
      <c r="CU1561" t="e">
        <v>#N/A</v>
      </c>
      <c r="CV1561" t="e">
        <v>#N/A</v>
      </c>
    </row>
    <row r="1562" spans="1:100" x14ac:dyDescent="0.25">
      <c r="A1562">
        <v>4010</v>
      </c>
      <c r="B1562" t="s">
        <v>1938</v>
      </c>
      <c r="C1562" s="22">
        <v>3</v>
      </c>
      <c r="D1562" s="17">
        <v>4.8472672665485801</v>
      </c>
      <c r="E1562" s="17">
        <v>-0.41130463197576717</v>
      </c>
      <c r="F1562" s="17">
        <v>-0.22901678340333537</v>
      </c>
      <c r="G1562" s="17">
        <v>-0.34307585712760785</v>
      </c>
      <c r="H1562" s="17">
        <v>0.37682082849624898</v>
      </c>
      <c r="I1562" s="17">
        <v>0</v>
      </c>
      <c r="J1562" s="17">
        <v>22.609249709774936</v>
      </c>
      <c r="K1562" s="17">
        <v>0.37682082849624898</v>
      </c>
      <c r="L1562" s="17">
        <v>-1.0000000000000002</v>
      </c>
      <c r="M1562" s="17">
        <v>-1.0000000000000002</v>
      </c>
      <c r="N1562" s="17">
        <v>7.5364165699249792</v>
      </c>
      <c r="O1562" s="17">
        <v>27.113441119195912</v>
      </c>
      <c r="P1562" s="17">
        <v>1.8337489190998761</v>
      </c>
      <c r="Q1562" s="17">
        <v>2.1612356033368325</v>
      </c>
      <c r="R1562" s="17">
        <v>0.92361061308535963</v>
      </c>
      <c r="S1562" s="17">
        <v>0.33333333333333354</v>
      </c>
      <c r="T1562" s="17">
        <v>0.46293120940121624</v>
      </c>
      <c r="U1562" s="17">
        <v>0.26508431977185737</v>
      </c>
      <c r="V1562" s="17">
        <v>9.4257671447116297E-3</v>
      </c>
      <c r="W1562" s="17">
        <v>27.758152046194791</v>
      </c>
      <c r="X1562" s="17">
        <v>1.6659334722618826</v>
      </c>
      <c r="Y1562" s="17">
        <v>-1.0000000000000002</v>
      </c>
      <c r="Z1562" s="17">
        <v>-1.0000000000000002</v>
      </c>
      <c r="AA1562" s="17">
        <v>65.516377616783188</v>
      </c>
      <c r="AB1562" s="17">
        <v>0.16661417167076287</v>
      </c>
      <c r="AC1562" s="17">
        <v>0.25272684503698956</v>
      </c>
      <c r="AD1562" s="17">
        <v>0.31735128244230809</v>
      </c>
      <c r="AE1562" s="17">
        <v>36.834614957503028</v>
      </c>
      <c r="AF1562" s="17">
        <v>0.72727272727272729</v>
      </c>
      <c r="AG1562" s="17">
        <v>-1.0000000000000002</v>
      </c>
      <c r="AH1562" s="17">
        <v>-1.0000000000000002</v>
      </c>
      <c r="AI1562" s="17">
        <v>3.6008976209211023E-3</v>
      </c>
      <c r="AJ1562" s="17">
        <v>9.4257671447116297E-3</v>
      </c>
      <c r="AK1562" s="17">
        <v>0.368787526982639</v>
      </c>
      <c r="AL1562" s="17">
        <v>0.13565370140900315</v>
      </c>
      <c r="AM1562" s="17">
        <v>0.18425646830766637</v>
      </c>
      <c r="AN1562" s="17">
        <v>0.28166296229406917</v>
      </c>
      <c r="AO1562" s="17">
        <v>6.4503493426048584</v>
      </c>
      <c r="AP1562" s="17">
        <v>7.719842564396747</v>
      </c>
      <c r="AQ1562" s="17">
        <v>50.36740175596973</v>
      </c>
      <c r="AR1562" s="17">
        <v>1.0707746296511189</v>
      </c>
      <c r="AS1562" s="17">
        <v>2.0427543007581312</v>
      </c>
      <c r="AT1562" s="17">
        <v>-1.0000000000000002</v>
      </c>
      <c r="AU1562" s="17">
        <v>-1.0000000000000002</v>
      </c>
      <c r="AV1562" s="17">
        <v>0.58053475595775184</v>
      </c>
      <c r="AW1562" s="17">
        <v>100.34966130037583</v>
      </c>
      <c r="AX1562" s="17">
        <v>101.36425596726542</v>
      </c>
      <c r="AY1562" s="17">
        <v>0.26224156499858664</v>
      </c>
      <c r="AZ1562" s="17">
        <v>1.1149593409064362</v>
      </c>
      <c r="BA1562" s="22">
        <v>1401.6590588949089</v>
      </c>
      <c r="CU1562" t="e">
        <v>#N/A</v>
      </c>
      <c r="CV1562" t="e">
        <v>#N/A</v>
      </c>
    </row>
    <row r="1563" spans="1:100" x14ac:dyDescent="0.25">
      <c r="A1563">
        <v>4011</v>
      </c>
      <c r="B1563" t="s">
        <v>1939</v>
      </c>
      <c r="C1563" s="22">
        <v>3</v>
      </c>
      <c r="D1563" s="17">
        <v>5.5812625065771577</v>
      </c>
      <c r="E1563" s="17">
        <v>-2.8631214691295672E-2</v>
      </c>
      <c r="F1563" s="17">
        <v>-7.3307302011194397E-2</v>
      </c>
      <c r="G1563" s="17">
        <v>-7.3307302011194397E-2</v>
      </c>
      <c r="H1563" s="17">
        <v>0.36521173127242257</v>
      </c>
      <c r="I1563" s="17">
        <v>0</v>
      </c>
      <c r="J1563" s="17">
        <v>21.912703876345351</v>
      </c>
      <c r="K1563" s="17">
        <v>0.36521173127242257</v>
      </c>
      <c r="L1563" s="17">
        <v>-0.99999999999999845</v>
      </c>
      <c r="M1563" s="17">
        <v>-0.99999999999999845</v>
      </c>
      <c r="N1563" s="17">
        <v>7.3042346254484496</v>
      </c>
      <c r="O1563" s="17">
        <v>27.420659080911317</v>
      </c>
      <c r="P1563" s="17">
        <v>1.327421335484229</v>
      </c>
      <c r="Q1563" s="17">
        <v>-4.0211325241001461E-2</v>
      </c>
      <c r="R1563" s="17">
        <v>0.12486418060587541</v>
      </c>
      <c r="S1563" s="17">
        <v>0.33333333333333298</v>
      </c>
      <c r="T1563" s="17">
        <v>0.28053348766835101</v>
      </c>
      <c r="U1563" s="17">
        <v>-9.7946291345652386E-2</v>
      </c>
      <c r="V1563" s="17">
        <v>1.3311003372499259E-2</v>
      </c>
      <c r="W1563" s="17">
        <v>6.5607920702443376</v>
      </c>
      <c r="X1563" s="17">
        <v>-0.13795691618487296</v>
      </c>
      <c r="Y1563" s="17">
        <v>-0.99999999999999845</v>
      </c>
      <c r="Z1563" s="17">
        <v>-0.99999999999999845</v>
      </c>
      <c r="AA1563" s="17">
        <v>28.863788316627588</v>
      </c>
      <c r="AB1563" s="17">
        <v>0.16048686318002761</v>
      </c>
      <c r="AC1563" s="17">
        <v>0.12132052406401647</v>
      </c>
      <c r="AD1563" s="17">
        <v>0.16175525407150368</v>
      </c>
      <c r="AE1563" s="17">
        <v>22.178132065777387</v>
      </c>
      <c r="AF1563" s="17">
        <v>0.55555555555555558</v>
      </c>
      <c r="AG1563" s="17">
        <v>-0.99999999999999845</v>
      </c>
      <c r="AH1563" s="17">
        <v>-0.99999999999999845</v>
      </c>
      <c r="AI1563" s="17">
        <v>0</v>
      </c>
      <c r="AJ1563" s="17">
        <v>1.3311003372499259E-2</v>
      </c>
      <c r="AK1563" s="17">
        <v>0.34181244914601078</v>
      </c>
      <c r="AL1563" s="17">
        <v>0.14834035745826762</v>
      </c>
      <c r="AM1563" s="17">
        <v>0.41051031817272604</v>
      </c>
      <c r="AN1563" s="17">
        <v>9.9419994632174394E-2</v>
      </c>
      <c r="AO1563" s="17">
        <v>11.971820200048198</v>
      </c>
      <c r="AP1563" s="17">
        <v>3.2272016530956975</v>
      </c>
      <c r="AQ1563" s="17">
        <v>28.473495946589697</v>
      </c>
      <c r="AR1563" s="17">
        <v>0.52923153302853088</v>
      </c>
      <c r="AS1563" s="17">
        <v>0.22725481508754963</v>
      </c>
      <c r="AT1563" s="17">
        <v>-0.99999999999999845</v>
      </c>
      <c r="AU1563" s="17">
        <v>-0.99999999999999845</v>
      </c>
      <c r="AV1563" s="17">
        <v>5.1556878594681069E-2</v>
      </c>
      <c r="AW1563" s="17">
        <v>59.511649050634624</v>
      </c>
      <c r="AX1563" s="17">
        <v>60.84274938788456</v>
      </c>
      <c r="AY1563" s="17">
        <v>-0.11508247660888171</v>
      </c>
      <c r="AZ1563" s="17">
        <v>-59.699033937779539</v>
      </c>
      <c r="BA1563" s="22">
        <v>1372.4918818027879</v>
      </c>
      <c r="CU1563" t="e">
        <v>#N/A</v>
      </c>
      <c r="CV1563" t="e">
        <v>#N/A</v>
      </c>
    </row>
    <row r="1564" spans="1:100" x14ac:dyDescent="0.25">
      <c r="A1564">
        <v>4012</v>
      </c>
      <c r="B1564" t="s">
        <v>1940</v>
      </c>
      <c r="C1564" s="22">
        <v>3</v>
      </c>
      <c r="D1564" s="17">
        <v>4.545995270494771</v>
      </c>
      <c r="E1564" s="17">
        <v>-1.3052367281779614E-2</v>
      </c>
      <c r="F1564" s="17">
        <v>-0.1473393010029001</v>
      </c>
      <c r="G1564" s="17">
        <v>-0.1473393010029001</v>
      </c>
      <c r="H1564" s="17">
        <v>-0.36138600315184427</v>
      </c>
      <c r="I1564" s="17">
        <v>0</v>
      </c>
      <c r="J1564" s="17">
        <v>-21.683160189110666</v>
      </c>
      <c r="K1564" s="17">
        <v>-0.36138600315184427</v>
      </c>
      <c r="L1564" s="17">
        <v>-1.0000000000000002</v>
      </c>
      <c r="M1564" s="17">
        <v>-1.0000000000000002</v>
      </c>
      <c r="N1564" s="17">
        <v>-7.2277200630368892</v>
      </c>
      <c r="O1564" s="17">
        <v>-17.284504219618789</v>
      </c>
      <c r="P1564" s="17">
        <v>0.70234640062182396</v>
      </c>
      <c r="Q1564" s="17">
        <v>0.27982839143978311</v>
      </c>
      <c r="R1564" s="17">
        <v>5.3811467671639066E-2</v>
      </c>
      <c r="S1564" s="17">
        <v>0.33333333333333326</v>
      </c>
      <c r="T1564" s="17">
        <v>0.11182220946667319</v>
      </c>
      <c r="U1564" s="17">
        <v>-0.11037474192498979</v>
      </c>
      <c r="V1564" s="17">
        <v>9.0649684743728011E-3</v>
      </c>
      <c r="W1564" s="17">
        <v>28.209270900049336</v>
      </c>
      <c r="X1564" s="17">
        <v>0.20909611047349128</v>
      </c>
      <c r="Y1564" s="17">
        <v>-1.0000000000000002</v>
      </c>
      <c r="Z1564" s="17">
        <v>-1.0000000000000002</v>
      </c>
      <c r="AA1564" s="17">
        <v>64.597425462703512</v>
      </c>
      <c r="AB1564" s="17">
        <v>0.11247711537035159</v>
      </c>
      <c r="AC1564" s="17">
        <v>0.40423183190392786</v>
      </c>
      <c r="AD1564" s="17">
        <v>0.20997791462537066</v>
      </c>
      <c r="AE1564" s="17">
        <v>36.334343094982522</v>
      </c>
      <c r="AF1564" s="17">
        <v>0.3</v>
      </c>
      <c r="AG1564" s="17">
        <v>-1.0000000000000002</v>
      </c>
      <c r="AH1564" s="17">
        <v>-1.0000000000000002</v>
      </c>
      <c r="AI1564" s="17">
        <v>6.2881553495497317E-2</v>
      </c>
      <c r="AJ1564" s="17">
        <v>9.0649684743728011E-3</v>
      </c>
      <c r="AK1564" s="17">
        <v>-0.44847298115700707</v>
      </c>
      <c r="AL1564" s="17">
        <v>-5.5354245089198426E-3</v>
      </c>
      <c r="AM1564" s="17">
        <v>-0.34910213225096276</v>
      </c>
      <c r="AN1564" s="17">
        <v>0.11168744864642005</v>
      </c>
      <c r="AO1564" s="17">
        <v>-10.969918212059104</v>
      </c>
      <c r="AP1564" s="17">
        <v>2.7645090936159025</v>
      </c>
      <c r="AQ1564" s="17">
        <v>6.5261107109386973</v>
      </c>
      <c r="AR1564" s="17">
        <v>0.34384576934938954</v>
      </c>
      <c r="AS1564" s="17">
        <v>-0.15228989267835311</v>
      </c>
      <c r="AT1564" s="17">
        <v>-1.0000000000000002</v>
      </c>
      <c r="AU1564" s="17">
        <v>-1.0000000000000002</v>
      </c>
      <c r="AV1564" s="17">
        <v>-9.3527833331262147E-2</v>
      </c>
      <c r="AW1564" s="17">
        <v>50.077430336700651</v>
      </c>
      <c r="AX1564" s="17">
        <v>52.241558254047852</v>
      </c>
      <c r="AY1564" s="17">
        <v>-2.9020077371953749E-3</v>
      </c>
      <c r="AZ1564" s="17">
        <v>-6.0045900756477755</v>
      </c>
      <c r="BA1564" s="22">
        <v>1421.4437196098422</v>
      </c>
      <c r="CU1564" t="e">
        <v>#N/A</v>
      </c>
      <c r="CV1564" t="e">
        <v>#N/A</v>
      </c>
    </row>
    <row r="1565" spans="1:100" x14ac:dyDescent="0.25">
      <c r="A1565">
        <v>4013</v>
      </c>
      <c r="B1565" t="s">
        <v>1941</v>
      </c>
      <c r="C1565" s="22">
        <v>3</v>
      </c>
      <c r="D1565" s="17">
        <v>2.2596988359282655</v>
      </c>
      <c r="E1565" s="17">
        <v>0.51393789103581766</v>
      </c>
      <c r="F1565" s="17">
        <v>-7.429299796226424E-2</v>
      </c>
      <c r="G1565" s="17">
        <v>2.5761794449971759E-2</v>
      </c>
      <c r="H1565" s="17">
        <v>-0.10906786755802159</v>
      </c>
      <c r="I1565" s="17">
        <v>0</v>
      </c>
      <c r="J1565" s="17">
        <v>-6.5440720534812948</v>
      </c>
      <c r="K1565" s="17">
        <v>-0.10906786755802159</v>
      </c>
      <c r="L1565" s="17">
        <v>-1.0000000000000004</v>
      </c>
      <c r="M1565" s="17">
        <v>-1.0000000000000004</v>
      </c>
      <c r="N1565" s="17">
        <v>-2.1813573511604321</v>
      </c>
      <c r="O1565" s="17">
        <v>-4.2586114231030585</v>
      </c>
      <c r="P1565" s="17">
        <v>0.87160784991676987</v>
      </c>
      <c r="Q1565" s="17">
        <v>-1.3267403785507688</v>
      </c>
      <c r="R1565" s="17">
        <v>-0.30395585010971427</v>
      </c>
      <c r="S1565" s="17">
        <v>0.33333333333333354</v>
      </c>
      <c r="T1565" s="17">
        <v>0.28591955401322733</v>
      </c>
      <c r="U1565" s="17">
        <v>0.21105264262999957</v>
      </c>
      <c r="V1565" s="17">
        <v>-1.3227564750822717E-3</v>
      </c>
      <c r="W1565" s="17">
        <v>37.522025642379965</v>
      </c>
      <c r="X1565" s="17">
        <v>1.5171810072539798</v>
      </c>
      <c r="Y1565" s="17">
        <v>-1.0000000000000004</v>
      </c>
      <c r="Z1565" s="17">
        <v>-1.0000000000000004</v>
      </c>
      <c r="AA1565" s="17">
        <v>29.771310859942297</v>
      </c>
      <c r="AB1565" s="17">
        <v>-0.265654840368578</v>
      </c>
      <c r="AC1565" s="17">
        <v>4.6633417802735624E-2</v>
      </c>
      <c r="AD1565" s="17">
        <v>7.0086243919282518E-2</v>
      </c>
      <c r="AE1565" s="17">
        <v>-7.446758932327981</v>
      </c>
      <c r="AF1565" s="17">
        <v>0.1</v>
      </c>
      <c r="AG1565" s="17">
        <v>-1.0000000000000004</v>
      </c>
      <c r="AH1565" s="17">
        <v>-1.0000000000000004</v>
      </c>
      <c r="AI1565" s="17">
        <v>2.1875174217303971E-4</v>
      </c>
      <c r="AJ1565" s="17">
        <v>-1.3227564750822717E-3</v>
      </c>
      <c r="AK1565" s="17">
        <v>9.762673644653308E-2</v>
      </c>
      <c r="AL1565" s="17">
        <v>0.29422727174302238</v>
      </c>
      <c r="AM1565" s="17">
        <v>0.18722319009177274</v>
      </c>
      <c r="AN1565" s="17">
        <v>0.15498406650714275</v>
      </c>
      <c r="AO1565" s="17">
        <v>5.1687134345269854</v>
      </c>
      <c r="AP1565" s="17">
        <v>5.3457380213936778</v>
      </c>
      <c r="AQ1565" s="17">
        <v>30.977953588898693</v>
      </c>
      <c r="AR1565" s="17">
        <v>0.82898277350147842</v>
      </c>
      <c r="AS1565" s="17">
        <v>1.4081131396959592</v>
      </c>
      <c r="AT1565" s="17">
        <v>-1.0000000000000004</v>
      </c>
      <c r="AU1565" s="17">
        <v>-1.0000000000000004</v>
      </c>
      <c r="AV1565" s="17">
        <v>-0.2781940556597427</v>
      </c>
      <c r="AW1565" s="17">
        <v>30.858437458232892</v>
      </c>
      <c r="AX1565" s="17">
        <v>30.730536845568139</v>
      </c>
      <c r="AY1565" s="17">
        <v>3.6013377864674262E-2</v>
      </c>
      <c r="AZ1565" s="17">
        <v>-27.375871647242061</v>
      </c>
      <c r="BA1565" s="22">
        <v>1378.3006626167917</v>
      </c>
      <c r="CU1565" t="e">
        <v>#N/A</v>
      </c>
      <c r="CV1565" t="e">
        <v>#N/A</v>
      </c>
    </row>
    <row r="1566" spans="1:100" x14ac:dyDescent="0.25">
      <c r="A1566">
        <v>4014</v>
      </c>
      <c r="B1566" t="s">
        <v>1942</v>
      </c>
      <c r="C1566" s="22">
        <v>3</v>
      </c>
      <c r="D1566" s="17">
        <v>4.887730259185556</v>
      </c>
      <c r="E1566" s="17">
        <v>-0.17251153709504483</v>
      </c>
      <c r="F1566" s="17">
        <v>-0.833809163099133</v>
      </c>
      <c r="G1566" s="17">
        <v>-0.89488505645504712</v>
      </c>
      <c r="H1566" s="17">
        <v>0.10263894206175594</v>
      </c>
      <c r="I1566" s="17">
        <v>0</v>
      </c>
      <c r="J1566" s="17">
        <v>6.1583365237053558</v>
      </c>
      <c r="K1566" s="17">
        <v>0.10263894206175594</v>
      </c>
      <c r="L1566" s="17">
        <v>-1.0000000000000051</v>
      </c>
      <c r="M1566" s="17">
        <v>-1.0000000000000051</v>
      </c>
      <c r="N1566" s="17">
        <v>2.0527788412351189</v>
      </c>
      <c r="O1566" s="17">
        <v>10.151181726435865</v>
      </c>
      <c r="P1566" s="17">
        <v>-12.141726614416182</v>
      </c>
      <c r="Q1566" s="17">
        <v>-1.1058853461651343</v>
      </c>
      <c r="R1566" s="17">
        <v>-1.6097972892204331</v>
      </c>
      <c r="S1566" s="17">
        <v>0.33333333333333487</v>
      </c>
      <c r="T1566" s="17">
        <v>0.21972713086759926</v>
      </c>
      <c r="U1566" s="17">
        <v>-0.1198498981821325</v>
      </c>
      <c r="V1566" s="17">
        <v>0</v>
      </c>
      <c r="W1566" s="17">
        <v>13.222864958281827</v>
      </c>
      <c r="X1566" s="17">
        <v>-0.12818448504287741</v>
      </c>
      <c r="Y1566" s="17">
        <v>-1.0000000000000051</v>
      </c>
      <c r="Z1566" s="17">
        <v>-1.0000000000000051</v>
      </c>
      <c r="AA1566" s="17">
        <v>29.891134836498068</v>
      </c>
      <c r="AB1566" s="17">
        <v>0.3632289731449253</v>
      </c>
      <c r="AC1566" s="17">
        <v>6.5011883806884926E-2</v>
      </c>
      <c r="AD1566" s="17">
        <v>-6.2679513603076581E-2</v>
      </c>
      <c r="AE1566" s="17">
        <v>18.278067167436674</v>
      </c>
      <c r="AF1566" s="17">
        <v>0.25</v>
      </c>
      <c r="AG1566" s="17">
        <v>-1.0000000000000051</v>
      </c>
      <c r="AH1566" s="17">
        <v>-1.0000000000000051</v>
      </c>
      <c r="AI1566" s="17">
        <v>0</v>
      </c>
      <c r="AJ1566" s="17">
        <v>0</v>
      </c>
      <c r="AK1566" s="17">
        <v>0.14506987678125144</v>
      </c>
      <c r="AL1566" s="17">
        <v>5.6948128342047155E-2</v>
      </c>
      <c r="AM1566" s="17">
        <v>-5.7564583100531273E-2</v>
      </c>
      <c r="AN1566" s="17">
        <v>0.30832433419527477</v>
      </c>
      <c r="AO1566" s="17">
        <v>-0.71376519360702284</v>
      </c>
      <c r="AP1566" s="17">
        <v>7.9928489965921079</v>
      </c>
      <c r="AQ1566" s="17">
        <v>19.381201481987169</v>
      </c>
      <c r="AR1566" s="17">
        <v>0.43321056601880154</v>
      </c>
      <c r="AS1566" s="17">
        <v>-2.5545542981121425E-2</v>
      </c>
      <c r="AT1566" s="17">
        <v>-1.0000000000000051</v>
      </c>
      <c r="AU1566" s="17">
        <v>-1.0000000000000051</v>
      </c>
      <c r="AV1566" s="17">
        <v>-2.5046823456754805</v>
      </c>
      <c r="AW1566" s="17">
        <v>48.035165559526043</v>
      </c>
      <c r="AX1566" s="17">
        <v>48.035165559526043</v>
      </c>
      <c r="AY1566" s="17">
        <v>0.24150779048082904</v>
      </c>
      <c r="AZ1566" s="17">
        <v>0.5698295227996415</v>
      </c>
      <c r="BA1566" s="22">
        <v>1458.808247535417</v>
      </c>
      <c r="CU1566" t="e">
        <v>#N/A</v>
      </c>
      <c r="CV1566" t="e">
        <v>#N/A</v>
      </c>
    </row>
    <row r="1567" spans="1:100" x14ac:dyDescent="0.25">
      <c r="A1567">
        <v>4015</v>
      </c>
      <c r="B1567" t="s">
        <v>1943</v>
      </c>
      <c r="C1567" s="22">
        <v>3</v>
      </c>
      <c r="D1567" s="17">
        <v>5.3814756971235393</v>
      </c>
      <c r="E1567" s="17">
        <v>0</v>
      </c>
      <c r="F1567" s="17">
        <v>-0.20655695331442375</v>
      </c>
      <c r="G1567" s="17">
        <v>-0.20655695331442375</v>
      </c>
      <c r="H1567" s="17">
        <v>7.2575870058777137E-2</v>
      </c>
      <c r="I1567" s="17">
        <v>0</v>
      </c>
      <c r="J1567" s="17">
        <v>4.3545522035266302</v>
      </c>
      <c r="K1567" s="17">
        <v>7.2575870058777137E-2</v>
      </c>
      <c r="L1567" s="17">
        <v>-0.99999999999999956</v>
      </c>
      <c r="M1567" s="17">
        <v>-0.99999999999999956</v>
      </c>
      <c r="N1567" s="17">
        <v>1.4515174011755434</v>
      </c>
      <c r="O1567" s="17">
        <v>9.5294709473357511</v>
      </c>
      <c r="P1567" s="17">
        <v>0.14195324668598033</v>
      </c>
      <c r="Q1567" s="17">
        <v>-1.3264822005888628</v>
      </c>
      <c r="R1567" s="17">
        <v>-0.41947619750546095</v>
      </c>
      <c r="S1567" s="17">
        <v>0.33333333333333309</v>
      </c>
      <c r="T1567" s="17">
        <v>0.36968657805988636</v>
      </c>
      <c r="U1567" s="17">
        <v>7.4439954161390931E-2</v>
      </c>
      <c r="V1567" s="17">
        <v>0</v>
      </c>
      <c r="W1567" s="17">
        <v>28.195359819833353</v>
      </c>
      <c r="X1567" s="17">
        <v>0.96455710270655992</v>
      </c>
      <c r="Y1567" s="17">
        <v>-0.99999999999999956</v>
      </c>
      <c r="Z1567" s="17">
        <v>-0.99999999999999956</v>
      </c>
      <c r="AA1567" s="17">
        <v>31.950258197859785</v>
      </c>
      <c r="AB1567" s="17">
        <v>0.11705332362284133</v>
      </c>
      <c r="AC1567" s="17">
        <v>3.6977378849649467E-2</v>
      </c>
      <c r="AD1567" s="17">
        <v>-7.0543210961852704E-2</v>
      </c>
      <c r="AE1567" s="17">
        <v>4.1743745755319095</v>
      </c>
      <c r="AF1567" s="17">
        <v>0.13333333333333333</v>
      </c>
      <c r="AG1567" s="17">
        <v>-0.99999999999999956</v>
      </c>
      <c r="AH1567" s="17">
        <v>-0.99999999999999956</v>
      </c>
      <c r="AI1567" s="17">
        <v>0</v>
      </c>
      <c r="AJ1567" s="17">
        <v>0</v>
      </c>
      <c r="AK1567" s="17">
        <v>-0.13536920030840049</v>
      </c>
      <c r="AL1567" s="17">
        <v>0.57411299453534836</v>
      </c>
      <c r="AM1567" s="17">
        <v>0.18833606695075727</v>
      </c>
      <c r="AN1567" s="17">
        <v>-2.5548326088380497E-2</v>
      </c>
      <c r="AO1567" s="17">
        <v>4.0315556722269283</v>
      </c>
      <c r="AP1567" s="17">
        <v>2.2318568204672289</v>
      </c>
      <c r="AQ1567" s="17">
        <v>32.549912023359958</v>
      </c>
      <c r="AR1567" s="17">
        <v>0.77745986555461055</v>
      </c>
      <c r="AS1567" s="17">
        <v>1.0371329727653369</v>
      </c>
      <c r="AT1567" s="17">
        <v>-0.99999999999999956</v>
      </c>
      <c r="AU1567" s="17">
        <v>-0.99999999999999956</v>
      </c>
      <c r="AV1567" s="17">
        <v>-0.62603315081988464</v>
      </c>
      <c r="AW1567" s="17">
        <v>43.711585965662785</v>
      </c>
      <c r="AX1567" s="17">
        <v>43.711585965662785</v>
      </c>
      <c r="AY1567" s="17">
        <v>8.9059615556568772E-2</v>
      </c>
      <c r="AZ1567" s="17">
        <v>-35.936851660000727</v>
      </c>
      <c r="BA1567" s="22">
        <v>1335.896948170006</v>
      </c>
      <c r="CU1567" t="e">
        <v>#N/A</v>
      </c>
      <c r="CV1567" t="e">
        <v>#N/A</v>
      </c>
    </row>
    <row r="1568" spans="1:100" x14ac:dyDescent="0.25">
      <c r="A1568">
        <v>4019</v>
      </c>
      <c r="B1568" t="s">
        <v>1944</v>
      </c>
      <c r="C1568" s="22">
        <v>3</v>
      </c>
      <c r="D1568" s="17">
        <v>5.3517618649704515</v>
      </c>
      <c r="E1568" s="17">
        <v>2.2167158095792994E-2</v>
      </c>
      <c r="F1568" s="17">
        <v>0.34634592487474747</v>
      </c>
      <c r="G1568" s="17">
        <v>0.35373497757334516</v>
      </c>
      <c r="H1568" s="17">
        <v>0.23065876269385771</v>
      </c>
      <c r="I1568" s="17">
        <v>0</v>
      </c>
      <c r="J1568" s="17">
        <v>13.839525761631462</v>
      </c>
      <c r="K1568" s="17">
        <v>0.23065876269385771</v>
      </c>
      <c r="L1568" s="17">
        <v>-1.0000000000000004</v>
      </c>
      <c r="M1568" s="17">
        <v>-1.0000000000000004</v>
      </c>
      <c r="N1568" s="17">
        <v>4.6131752538771549</v>
      </c>
      <c r="O1568" s="17">
        <v>19.545022604175255</v>
      </c>
      <c r="P1568" s="17">
        <v>-0.14586013007287341</v>
      </c>
      <c r="Q1568" s="17">
        <v>-0.98453819822945232</v>
      </c>
      <c r="R1568" s="17">
        <v>-0.40323420030825236</v>
      </c>
      <c r="S1568" s="17">
        <v>0.33333333333333365</v>
      </c>
      <c r="T1568" s="17">
        <v>0.180851416620261</v>
      </c>
      <c r="U1568" s="17">
        <v>7.1945951514565606E-2</v>
      </c>
      <c r="V1568" s="17">
        <v>1.4663217370624999E-2</v>
      </c>
      <c r="W1568" s="17">
        <v>14.805406245797098</v>
      </c>
      <c r="X1568" s="17">
        <v>0.5157619588591793</v>
      </c>
      <c r="Y1568" s="17">
        <v>-1.0000000000000004</v>
      </c>
      <c r="Z1568" s="17">
        <v>-1.0000000000000004</v>
      </c>
      <c r="AA1568" s="17">
        <v>19.452939485171747</v>
      </c>
      <c r="AB1568" s="17">
        <v>2.8587568745353051E-2</v>
      </c>
      <c r="AC1568" s="17">
        <v>0.14478633360003873</v>
      </c>
      <c r="AD1568" s="17">
        <v>-7.2358553551733734E-2</v>
      </c>
      <c r="AE1568" s="17">
        <v>5.0507674396829021</v>
      </c>
      <c r="AF1568" s="17">
        <v>0.1111111111111111</v>
      </c>
      <c r="AG1568" s="17">
        <v>-1.0000000000000004</v>
      </c>
      <c r="AH1568" s="17">
        <v>-1.0000000000000004</v>
      </c>
      <c r="AI1568" s="17">
        <v>-9.3188963499171579E-3</v>
      </c>
      <c r="AJ1568" s="17">
        <v>1.4663217370624999E-2</v>
      </c>
      <c r="AK1568" s="17">
        <v>-4.6679069565944149E-2</v>
      </c>
      <c r="AL1568" s="17">
        <v>0.22245335738866329</v>
      </c>
      <c r="AM1568" s="17">
        <v>0.29192864577262767</v>
      </c>
      <c r="AN1568" s="17">
        <v>-0.1499057416604514</v>
      </c>
      <c r="AO1568" s="17">
        <v>7.0648207964859706</v>
      </c>
      <c r="AP1568" s="17">
        <v>-2.6353767545679698</v>
      </c>
      <c r="AQ1568" s="17">
        <v>28.644932007428565</v>
      </c>
      <c r="AR1568" s="17">
        <v>0.60079391883878486</v>
      </c>
      <c r="AS1568" s="17">
        <v>0.74642072155303696</v>
      </c>
      <c r="AT1568" s="17">
        <v>-1.0000000000000004</v>
      </c>
      <c r="AU1568" s="17">
        <v>-1.0000000000000004</v>
      </c>
      <c r="AV1568" s="17">
        <v>-4.94992227349072E-2</v>
      </c>
      <c r="AW1568" s="17">
        <v>36.362585334779034</v>
      </c>
      <c r="AX1568" s="17">
        <v>37.642529144843202</v>
      </c>
      <c r="AY1568" s="17">
        <v>-3.3933041822959229E-3</v>
      </c>
      <c r="AZ1568" s="17">
        <v>-44.977827981658663</v>
      </c>
      <c r="BA1568" s="22">
        <v>1373.0908022084373</v>
      </c>
      <c r="CU1568" t="e">
        <v>#N/A</v>
      </c>
      <c r="CV1568" t="e">
        <v>#N/A</v>
      </c>
    </row>
    <row r="1569" spans="1:100" x14ac:dyDescent="0.25">
      <c r="A1569">
        <v>4020</v>
      </c>
      <c r="B1569" t="s">
        <v>1945</v>
      </c>
      <c r="C1569" s="22">
        <v>3</v>
      </c>
      <c r="D1569" s="17">
        <v>4.5427415880752475</v>
      </c>
      <c r="E1569" s="17">
        <v>3.4774123946465889E-2</v>
      </c>
      <c r="F1569" s="17">
        <v>0.25493428857070288</v>
      </c>
      <c r="G1569" s="17">
        <v>0.27116768753934567</v>
      </c>
      <c r="H1569" s="17">
        <v>0.7380002953772179</v>
      </c>
      <c r="I1569" s="17">
        <v>-3.6530651018623237E-3</v>
      </c>
      <c r="J1569" s="17">
        <v>44.060833816521352</v>
      </c>
      <c r="K1569" s="17">
        <v>0.73434723027535564</v>
      </c>
      <c r="L1569" s="17">
        <v>-0.99999999999999933</v>
      </c>
      <c r="M1569" s="17">
        <v>-0.99999999999999933</v>
      </c>
      <c r="N1569" s="17">
        <v>14.686944605507108</v>
      </c>
      <c r="O1569" s="17">
        <v>48.874743092135937</v>
      </c>
      <c r="P1569" s="17">
        <v>-0.41042948418103598</v>
      </c>
      <c r="Q1569" s="17">
        <v>5.1387103173314665</v>
      </c>
      <c r="R1569" s="17">
        <v>1.6099902094123972</v>
      </c>
      <c r="S1569" s="17">
        <v>0.34629355956507296</v>
      </c>
      <c r="T1569" s="17">
        <v>0.37410983820447236</v>
      </c>
      <c r="U1569" s="17">
        <v>0.47470191908736631</v>
      </c>
      <c r="V1569" s="17">
        <v>-4.7941401832447932E-3</v>
      </c>
      <c r="W1569" s="17">
        <v>18.238557855932459</v>
      </c>
      <c r="X1569" s="17">
        <v>1.896875507615327</v>
      </c>
      <c r="Y1569" s="17">
        <v>-0.99999999999999933</v>
      </c>
      <c r="Z1569" s="17">
        <v>-0.99999999999999933</v>
      </c>
      <c r="AA1569" s="17">
        <v>59.920904617576774</v>
      </c>
      <c r="AB1569" s="17">
        <v>0.54297178030758664</v>
      </c>
      <c r="AC1569" s="17">
        <v>-0.15461047623464463</v>
      </c>
      <c r="AD1569" s="17">
        <v>0.41308582697169677</v>
      </c>
      <c r="AE1569" s="17">
        <v>40.072356552231938</v>
      </c>
      <c r="AF1569" s="17">
        <v>0.75</v>
      </c>
      <c r="AG1569" s="17">
        <v>-0.99999999999999933</v>
      </c>
      <c r="AH1569" s="17">
        <v>-0.99999999999999933</v>
      </c>
      <c r="AI1569" s="17">
        <v>0</v>
      </c>
      <c r="AJ1569" s="17">
        <v>-4.7941401832447932E-3</v>
      </c>
      <c r="AK1569" s="17">
        <v>0.20264734628394618</v>
      </c>
      <c r="AL1569" s="17">
        <v>0.5674980665396484</v>
      </c>
      <c r="AM1569" s="17">
        <v>-0.19046306637097726</v>
      </c>
      <c r="AN1569" s="17">
        <v>0.24157874207120805</v>
      </c>
      <c r="AO1569" s="17">
        <v>-3.7483399278546994</v>
      </c>
      <c r="AP1569" s="17">
        <v>8.8769588844784426</v>
      </c>
      <c r="AQ1569" s="17">
        <v>62.299391672453829</v>
      </c>
      <c r="AR1569" s="17">
        <v>1.1903111766736671</v>
      </c>
      <c r="AS1569" s="17">
        <v>2.6312227378906825</v>
      </c>
      <c r="AT1569" s="17">
        <v>-0.99999999999999933</v>
      </c>
      <c r="AU1569" s="17">
        <v>-0.99999999999999933</v>
      </c>
      <c r="AV1569" s="17">
        <v>1.8811578969517428</v>
      </c>
      <c r="AW1569" s="17">
        <v>117.67260659419112</v>
      </c>
      <c r="AX1569" s="17">
        <v>117.19319257586666</v>
      </c>
      <c r="AY1569" s="17">
        <v>0.48775631595685387</v>
      </c>
      <c r="AZ1569" s="17">
        <v>23.081222303082694</v>
      </c>
      <c r="BA1569" s="22">
        <v>1570.573590983151</v>
      </c>
      <c r="CU1569" t="e">
        <v>#N/A</v>
      </c>
      <c r="CV1569" t="e">
        <v>#N/A</v>
      </c>
    </row>
    <row r="1570" spans="1:100" x14ac:dyDescent="0.25">
      <c r="A1570">
        <v>4021</v>
      </c>
      <c r="B1570" t="s">
        <v>1946</v>
      </c>
      <c r="C1570" s="22">
        <v>3</v>
      </c>
      <c r="D1570" s="17">
        <v>4.2877947507684668</v>
      </c>
      <c r="E1570" s="17">
        <v>0.1510105894008022</v>
      </c>
      <c r="F1570" s="17">
        <v>-0.75407025982215914</v>
      </c>
      <c r="G1570" s="17">
        <v>-0.71204493095808141</v>
      </c>
      <c r="H1570" s="17">
        <v>0.24811510557573377</v>
      </c>
      <c r="I1570" s="17">
        <v>0</v>
      </c>
      <c r="J1570" s="17">
        <v>14.886906334544024</v>
      </c>
      <c r="K1570" s="17">
        <v>0.24811510557573377</v>
      </c>
      <c r="L1570" s="17">
        <v>-1.0000000000000004</v>
      </c>
      <c r="M1570" s="17">
        <v>-1.0000000000000004</v>
      </c>
      <c r="N1570" s="17">
        <v>4.9623021115146733</v>
      </c>
      <c r="O1570" s="17">
        <v>18.462656154354402</v>
      </c>
      <c r="P1570" s="17">
        <v>-0.6857272953463398</v>
      </c>
      <c r="Q1570" s="17">
        <v>2.4412020972005695</v>
      </c>
      <c r="R1570" s="17">
        <v>0.64452936322823096</v>
      </c>
      <c r="S1570" s="17">
        <v>0.33333333333333359</v>
      </c>
      <c r="T1570" s="17">
        <v>0.33333333333333359</v>
      </c>
      <c r="U1570" s="17">
        <v>0.34902055925690439</v>
      </c>
      <c r="V1570" s="17">
        <v>-5.7836461257322481E-2</v>
      </c>
      <c r="W1570" s="17">
        <v>28.389426363620622</v>
      </c>
      <c r="X1570" s="17">
        <v>1.4676150305746165</v>
      </c>
      <c r="Y1570" s="17">
        <v>-1.0000000000000004</v>
      </c>
      <c r="Z1570" s="17">
        <v>-1.0000000000000004</v>
      </c>
      <c r="AA1570" s="17">
        <v>41.643984052091895</v>
      </c>
      <c r="AB1570" s="17">
        <v>-0.17451392549866851</v>
      </c>
      <c r="AC1570" s="17">
        <v>0.27179784961146669</v>
      </c>
      <c r="AD1570" s="17">
        <v>0.15491664239206304</v>
      </c>
      <c r="AE1570" s="17">
        <v>12.61002832524307</v>
      </c>
      <c r="AF1570" s="17">
        <v>0.2</v>
      </c>
      <c r="AG1570" s="17">
        <v>-1.0000000000000004</v>
      </c>
      <c r="AH1570" s="17">
        <v>-1.0000000000000004</v>
      </c>
      <c r="AI1570" s="17">
        <v>-3.9948034928700025E-3</v>
      </c>
      <c r="AJ1570" s="17">
        <v>-5.7836461257322481E-2</v>
      </c>
      <c r="AK1570" s="17">
        <v>0.29415459875383637</v>
      </c>
      <c r="AL1570" s="17">
        <v>8.3981011567094838E-2</v>
      </c>
      <c r="AM1570" s="17">
        <v>3.2749236220779819E-2</v>
      </c>
      <c r="AN1570" s="17">
        <v>0.38486574234049636</v>
      </c>
      <c r="AO1570" s="17">
        <v>2.2895038992886771</v>
      </c>
      <c r="AP1570" s="17">
        <v>10.041548616347882</v>
      </c>
      <c r="AQ1570" s="17">
        <v>43.276332698164595</v>
      </c>
      <c r="AR1570" s="17">
        <v>0.95785076466624952</v>
      </c>
      <c r="AS1570" s="17">
        <v>1.7157301361503496</v>
      </c>
      <c r="AT1570" s="17">
        <v>-1.0000000000000004</v>
      </c>
      <c r="AU1570" s="17">
        <v>-1.0000000000000004</v>
      </c>
      <c r="AV1570" s="17">
        <v>-6.7515567729851303E-2</v>
      </c>
      <c r="AW1570" s="17">
        <v>70.148188822794168</v>
      </c>
      <c r="AX1570" s="17">
        <v>64.284646627204538</v>
      </c>
      <c r="AY1570" s="17">
        <v>0.12383816709227914</v>
      </c>
      <c r="AZ1570" s="17">
        <v>2.2084809672542955</v>
      </c>
      <c r="BA1570" s="22">
        <v>1498.2244221294013</v>
      </c>
      <c r="CU1570" t="e">
        <v>#N/A</v>
      </c>
      <c r="CV1570" t="e">
        <v>#N/A</v>
      </c>
    </row>
    <row r="1571" spans="1:100" x14ac:dyDescent="0.25">
      <c r="A1571">
        <v>4023</v>
      </c>
      <c r="B1571" t="s">
        <v>1947</v>
      </c>
      <c r="C1571" s="22">
        <v>3</v>
      </c>
      <c r="D1571" s="17">
        <v>5.2419197405454767</v>
      </c>
      <c r="E1571" s="17">
        <v>8.4529614819992445E-3</v>
      </c>
      <c r="F1571" s="17">
        <v>0.23063916322341005</v>
      </c>
      <c r="G1571" s="17">
        <v>0.23063916322341005</v>
      </c>
      <c r="H1571" s="17">
        <v>0.10684141421443907</v>
      </c>
      <c r="I1571" s="17">
        <v>0</v>
      </c>
      <c r="J1571" s="17">
        <v>6.4104848528663432</v>
      </c>
      <c r="K1571" s="17">
        <v>0.10684141421443907</v>
      </c>
      <c r="L1571" s="17">
        <v>-0.99999999999999922</v>
      </c>
      <c r="M1571" s="17">
        <v>-0.99999999999999922</v>
      </c>
      <c r="N1571" s="17">
        <v>2.1368282842887805</v>
      </c>
      <c r="O1571" s="17">
        <v>11.883043756635228</v>
      </c>
      <c r="P1571" s="17">
        <v>0.5824929672337481</v>
      </c>
      <c r="Q1571" s="17">
        <v>0.41636192829539059</v>
      </c>
      <c r="R1571" s="17">
        <v>0.24236308376854732</v>
      </c>
      <c r="S1571" s="17">
        <v>0.33333333333333304</v>
      </c>
      <c r="T1571" s="17">
        <v>0.19033585130358005</v>
      </c>
      <c r="U1571" s="17">
        <v>0.14689333090630477</v>
      </c>
      <c r="V1571" s="17">
        <v>-3.7681050500915237E-3</v>
      </c>
      <c r="W1571" s="17">
        <v>22.398119851147499</v>
      </c>
      <c r="X1571" s="17">
        <v>0.83846531173660666</v>
      </c>
      <c r="Y1571" s="17">
        <v>-0.99999999999999922</v>
      </c>
      <c r="Z1571" s="17">
        <v>-0.99999999999999922</v>
      </c>
      <c r="AA1571" s="17">
        <v>42.805000279740462</v>
      </c>
      <c r="AB1571" s="17">
        <v>0.17171391622551452</v>
      </c>
      <c r="AC1571" s="17">
        <v>9.9216196419586358E-2</v>
      </c>
      <c r="AD1571" s="17">
        <v>0.13236023425138813</v>
      </c>
      <c r="AE1571" s="17">
        <v>20.164517344824457</v>
      </c>
      <c r="AF1571" s="17">
        <v>0.2</v>
      </c>
      <c r="AG1571" s="17">
        <v>-0.99999999999999922</v>
      </c>
      <c r="AH1571" s="17">
        <v>-0.99999999999999922</v>
      </c>
      <c r="AI1571" s="17">
        <v>-1.0531755427136266E-3</v>
      </c>
      <c r="AJ1571" s="17">
        <v>-3.7681050500915237E-3</v>
      </c>
      <c r="AK1571" s="17">
        <v>6.7045465242424135E-2</v>
      </c>
      <c r="AL1571" s="17">
        <v>0.13071919807498042</v>
      </c>
      <c r="AM1571" s="17">
        <v>9.0724553781225473E-2</v>
      </c>
      <c r="AN1571" s="17">
        <v>0.20026883762741293</v>
      </c>
      <c r="AO1571" s="17">
        <v>2.6033411707427607</v>
      </c>
      <c r="AP1571" s="17">
        <v>5.6603169310602262</v>
      </c>
      <c r="AQ1571" s="17">
        <v>28.808604704013856</v>
      </c>
      <c r="AR1571" s="17">
        <v>0.66679441049312649</v>
      </c>
      <c r="AS1571" s="17">
        <v>0.9453067259510457</v>
      </c>
      <c r="AT1571" s="17">
        <v>-0.99999999999999922</v>
      </c>
      <c r="AU1571" s="17">
        <v>-0.99999999999999922</v>
      </c>
      <c r="AV1571" s="17">
        <v>0.47300224699195753</v>
      </c>
      <c r="AW1571" s="17">
        <v>60.34836096743588</v>
      </c>
      <c r="AX1571" s="17">
        <v>59.950486951572444</v>
      </c>
      <c r="AY1571" s="17">
        <v>8.2295678665019363E-3</v>
      </c>
      <c r="AZ1571" s="17">
        <v>-19.551143204808557</v>
      </c>
      <c r="BA1571" s="22">
        <v>1398.1704494308922</v>
      </c>
      <c r="CU1571" t="e">
        <v>#N/A</v>
      </c>
      <c r="CV1571" t="e">
        <v>#N/A</v>
      </c>
    </row>
    <row r="1572" spans="1:100" x14ac:dyDescent="0.25">
      <c r="A1572">
        <v>4024</v>
      </c>
      <c r="B1572" t="s">
        <v>1948</v>
      </c>
      <c r="C1572" s="22">
        <v>3</v>
      </c>
      <c r="D1572" s="17">
        <v>2.7284601982489263</v>
      </c>
      <c r="E1572" s="17">
        <v>1.5513901139241421E-2</v>
      </c>
      <c r="F1572" s="17">
        <v>1.9357563871150376</v>
      </c>
      <c r="G1572" s="17">
        <v>1.9496217907613564</v>
      </c>
      <c r="H1572" s="17">
        <v>-0.28018637120127715</v>
      </c>
      <c r="I1572" s="17">
        <v>0</v>
      </c>
      <c r="J1572" s="17">
        <v>-16.811182272076632</v>
      </c>
      <c r="K1572" s="17">
        <v>-0.28018637120127715</v>
      </c>
      <c r="L1572" s="17">
        <v>-0.99999999999999833</v>
      </c>
      <c r="M1572" s="17">
        <v>-0.99999999999999833</v>
      </c>
      <c r="N1572" s="17">
        <v>-5.603727424025549</v>
      </c>
      <c r="O1572" s="17">
        <v>-12.13310028306636</v>
      </c>
      <c r="P1572" s="17">
        <v>0.13835539257068696</v>
      </c>
      <c r="Q1572" s="17">
        <v>-1.7101637723220149</v>
      </c>
      <c r="R1572" s="17">
        <v>-0.547500102174453</v>
      </c>
      <c r="S1572" s="17">
        <v>0.33333333333333265</v>
      </c>
      <c r="T1572" s="17">
        <v>0.27255194290164986</v>
      </c>
      <c r="U1572" s="17">
        <v>-5.6248109977929318E-2</v>
      </c>
      <c r="V1572" s="17">
        <v>-5.9887475101830321E-3</v>
      </c>
      <c r="W1572" s="17">
        <v>32.953391597925922</v>
      </c>
      <c r="X1572" s="17">
        <v>0.47774110876648057</v>
      </c>
      <c r="Y1572" s="17">
        <v>-0.99999999999999833</v>
      </c>
      <c r="Z1572" s="17">
        <v>-0.99999999999999833</v>
      </c>
      <c r="AA1572" s="17">
        <v>39.458655972751146</v>
      </c>
      <c r="AB1572" s="17">
        <v>0.14482346075370925</v>
      </c>
      <c r="AC1572" s="17">
        <v>-6.765059612985358E-2</v>
      </c>
      <c r="AD1572" s="17">
        <v>6.3882424916137687E-2</v>
      </c>
      <c r="AE1572" s="17">
        <v>7.0527644769996769</v>
      </c>
      <c r="AF1572" s="17">
        <v>0.375</v>
      </c>
      <c r="AG1572" s="17">
        <v>-0.99999999999999833</v>
      </c>
      <c r="AH1572" s="17">
        <v>-0.99999999999999833</v>
      </c>
      <c r="AI1572" s="17">
        <v>0</v>
      </c>
      <c r="AJ1572" s="17">
        <v>-5.9887475101830321E-3</v>
      </c>
      <c r="AK1572" s="17">
        <v>-2.9410326322119863E-2</v>
      </c>
      <c r="AL1572" s="17">
        <v>-0.18548691789641625</v>
      </c>
      <c r="AM1572" s="17">
        <v>-0.31120625136008023</v>
      </c>
      <c r="AN1572" s="17">
        <v>-0.10729598951877269</v>
      </c>
      <c r="AO1572" s="17">
        <v>-7.9272079156126063</v>
      </c>
      <c r="AP1572" s="17">
        <v>-3.6098343274513987</v>
      </c>
      <c r="AQ1572" s="17">
        <v>16.142209325849247</v>
      </c>
      <c r="AR1572" s="17">
        <v>0.54364841874686998</v>
      </c>
      <c r="AS1572" s="17">
        <v>0.19755473756520328</v>
      </c>
      <c r="AT1572" s="17">
        <v>-0.99999999999999833</v>
      </c>
      <c r="AU1572" s="17">
        <v>-0.99999999999999833</v>
      </c>
      <c r="AV1572" s="17">
        <v>1.402121688586903</v>
      </c>
      <c r="AW1572" s="17">
        <v>23.715721362233342</v>
      </c>
      <c r="AX1572" s="17">
        <v>23.116846611215056</v>
      </c>
      <c r="AY1572" s="17">
        <v>0.14597513902701326</v>
      </c>
      <c r="AZ1572" s="17">
        <v>-41.939026906413268</v>
      </c>
      <c r="BA1572" s="22">
        <v>1360.3073646809294</v>
      </c>
      <c r="CU1572" t="e">
        <v>#N/A</v>
      </c>
      <c r="CV1572" t="e">
        <v>#N/A</v>
      </c>
    </row>
    <row r="1573" spans="1:100" x14ac:dyDescent="0.25">
      <c r="A1573">
        <v>4026</v>
      </c>
      <c r="B1573" t="s">
        <v>1949</v>
      </c>
      <c r="C1573" s="22">
        <v>3</v>
      </c>
      <c r="D1573" s="17">
        <v>5.6910538100197599</v>
      </c>
      <c r="E1573" s="17">
        <v>-0.33178088796521099</v>
      </c>
      <c r="F1573" s="17">
        <v>-5.1311481991628848E-2</v>
      </c>
      <c r="G1573" s="17">
        <v>-0.16454424038213278</v>
      </c>
      <c r="H1573" s="17">
        <v>0.26994642216251818</v>
      </c>
      <c r="I1573" s="17">
        <v>0</v>
      </c>
      <c r="J1573" s="17">
        <v>16.196785329751098</v>
      </c>
      <c r="K1573" s="17">
        <v>0.26994642216251818</v>
      </c>
      <c r="L1573" s="17">
        <v>-1</v>
      </c>
      <c r="M1573" s="17">
        <v>-1</v>
      </c>
      <c r="N1573" s="17">
        <v>5.3989284432503686</v>
      </c>
      <c r="O1573" s="17">
        <v>21.723294899388719</v>
      </c>
      <c r="P1573" s="17">
        <v>-0.18027353168007237</v>
      </c>
      <c r="Q1573" s="17">
        <v>1.9774692584115245</v>
      </c>
      <c r="R1573" s="17">
        <v>0.40889989558349127</v>
      </c>
      <c r="S1573" s="17">
        <v>0.33333333333333337</v>
      </c>
      <c r="T1573" s="17">
        <v>0.33871239082838456</v>
      </c>
      <c r="U1573" s="17">
        <v>0.39695457166806358</v>
      </c>
      <c r="V1573" s="17">
        <v>8.4453155393866386E-2</v>
      </c>
      <c r="W1573" s="17">
        <v>35.340281162445194</v>
      </c>
      <c r="X1573" s="17">
        <v>2.5020155785297047</v>
      </c>
      <c r="Y1573" s="17">
        <v>-1</v>
      </c>
      <c r="Z1573" s="17">
        <v>-1</v>
      </c>
      <c r="AA1573" s="17">
        <v>67.426771389788144</v>
      </c>
      <c r="AB1573" s="17">
        <v>0.3846997855360782</v>
      </c>
      <c r="AC1573" s="17">
        <v>0.1470775595710849</v>
      </c>
      <c r="AD1573" s="17">
        <v>0.10177446152802616</v>
      </c>
      <c r="AE1573" s="17">
        <v>31.67759033175944</v>
      </c>
      <c r="AF1573" s="17">
        <v>0.6428571428571429</v>
      </c>
      <c r="AG1573" s="17">
        <v>-1</v>
      </c>
      <c r="AH1573" s="17">
        <v>-1</v>
      </c>
      <c r="AI1573" s="17">
        <v>0</v>
      </c>
      <c r="AJ1573" s="17">
        <v>8.4453155393866386E-2</v>
      </c>
      <c r="AK1573" s="17">
        <v>-9.7818050394133035E-3</v>
      </c>
      <c r="AL1573" s="17">
        <v>-7.6944702296444706E-2</v>
      </c>
      <c r="AM1573" s="17">
        <v>-0.11902858360668131</v>
      </c>
      <c r="AN1573" s="17">
        <v>0.18801873944324227</v>
      </c>
      <c r="AO1573" s="17">
        <v>-3.024623615364098</v>
      </c>
      <c r="AP1573" s="17">
        <v>4.3157449745988323</v>
      </c>
      <c r="AQ1573" s="17">
        <v>51.537066492196274</v>
      </c>
      <c r="AR1573" s="17">
        <v>1.1534534512236483</v>
      </c>
      <c r="AS1573" s="17">
        <v>2.7719620006922239</v>
      </c>
      <c r="AT1573" s="17">
        <v>-1</v>
      </c>
      <c r="AU1573" s="17">
        <v>-1</v>
      </c>
      <c r="AV1573" s="17">
        <v>0.24435565520135852</v>
      </c>
      <c r="AW1573" s="17">
        <v>93.465811263775649</v>
      </c>
      <c r="AX1573" s="17">
        <v>101.91112680316222</v>
      </c>
      <c r="AY1573" s="17">
        <v>6.4235424350652798E-2</v>
      </c>
      <c r="AZ1573" s="17">
        <v>8.8480395976640001</v>
      </c>
      <c r="BA1573" s="22">
        <v>1460.1267360588708</v>
      </c>
      <c r="CU1573" t="e">
        <v>#N/A</v>
      </c>
      <c r="CV1573" t="e">
        <v>#N/A</v>
      </c>
    </row>
    <row r="1574" spans="1:100" x14ac:dyDescent="0.25">
      <c r="A1574">
        <v>4027</v>
      </c>
      <c r="B1574" t="s">
        <v>1950</v>
      </c>
      <c r="C1574" s="22">
        <v>3</v>
      </c>
      <c r="D1574" s="17">
        <v>4.6421816861490663</v>
      </c>
      <c r="E1574" s="17">
        <v>-0.173583305887721</v>
      </c>
      <c r="F1574" s="17">
        <v>-0.2610880933399945</v>
      </c>
      <c r="G1574" s="17">
        <v>-0.31785242401817382</v>
      </c>
      <c r="H1574" s="17">
        <v>0.38856329109140503</v>
      </c>
      <c r="I1574" s="17">
        <v>0</v>
      </c>
      <c r="J1574" s="17">
        <v>23.313797465484296</v>
      </c>
      <c r="K1574" s="17">
        <v>0.38856329109140503</v>
      </c>
      <c r="L1574" s="17">
        <v>-0.99999999999999933</v>
      </c>
      <c r="M1574" s="17">
        <v>-0.99999999999999933</v>
      </c>
      <c r="N1574" s="17">
        <v>7.7712658218280986</v>
      </c>
      <c r="O1574" s="17">
        <v>27.638126727615195</v>
      </c>
      <c r="P1574" s="17">
        <v>-0.47078106696776056</v>
      </c>
      <c r="Q1574" s="17">
        <v>-1.0025606395069113</v>
      </c>
      <c r="R1574" s="17">
        <v>-0.31210309588334795</v>
      </c>
      <c r="S1574" s="17">
        <v>0.3333333333333332</v>
      </c>
      <c r="T1574" s="17">
        <v>0.35476270822414652</v>
      </c>
      <c r="U1574" s="17">
        <v>0.45397358716208019</v>
      </c>
      <c r="V1574" s="17">
        <v>8.0823087465534349E-2</v>
      </c>
      <c r="W1574" s="17">
        <v>33.373177003747557</v>
      </c>
      <c r="X1574" s="17">
        <v>2.621794998798415</v>
      </c>
      <c r="Y1574" s="17">
        <v>-0.99999999999999933</v>
      </c>
      <c r="Z1574" s="17">
        <v>-0.99999999999999933</v>
      </c>
      <c r="AA1574" s="17">
        <v>65.820767698467463</v>
      </c>
      <c r="AB1574" s="17">
        <v>0.45893036632600465</v>
      </c>
      <c r="AC1574" s="17">
        <v>0.21140445756159559</v>
      </c>
      <c r="AD1574" s="17">
        <v>-1.5140948075535942E-2</v>
      </c>
      <c r="AE1574" s="17">
        <v>32.759693790603222</v>
      </c>
      <c r="AF1574" s="17">
        <v>0.875</v>
      </c>
      <c r="AG1574" s="17">
        <v>-0.99999999999999933</v>
      </c>
      <c r="AH1574" s="17">
        <v>-0.99999999999999933</v>
      </c>
      <c r="AI1574" s="17">
        <v>0</v>
      </c>
      <c r="AJ1574" s="17">
        <v>8.0823087465534349E-2</v>
      </c>
      <c r="AK1574" s="17">
        <v>0.1907419467863519</v>
      </c>
      <c r="AL1574" s="17">
        <v>0.27397533141688407</v>
      </c>
      <c r="AM1574" s="17">
        <v>-6.4038264461480407E-2</v>
      </c>
      <c r="AN1574" s="17">
        <v>0.18722712017202259</v>
      </c>
      <c r="AO1574" s="17">
        <v>-0.64724687760525013</v>
      </c>
      <c r="AP1574" s="17">
        <v>6.050554661384985</v>
      </c>
      <c r="AQ1574" s="17">
        <v>56.686974469231878</v>
      </c>
      <c r="AR1574" s="17">
        <v>1.2228927161850944</v>
      </c>
      <c r="AS1574" s="17">
        <v>3.0103582898898207</v>
      </c>
      <c r="AT1574" s="17">
        <v>-0.99999999999999933</v>
      </c>
      <c r="AU1574" s="17">
        <v>-0.99999999999999933</v>
      </c>
      <c r="AV1574" s="17">
        <v>-0.62995551990152177</v>
      </c>
      <c r="AW1574" s="17">
        <v>99.509449087467658</v>
      </c>
      <c r="AX1574" s="17">
        <v>107.59175783402108</v>
      </c>
      <c r="AY1574" s="17">
        <v>0.45151246457025751</v>
      </c>
      <c r="AZ1574" s="17">
        <v>60.197979228748736</v>
      </c>
      <c r="BA1574" s="22">
        <v>1559.8037269619804</v>
      </c>
      <c r="CU1574" t="e">
        <v>#N/A</v>
      </c>
      <c r="CV1574" t="e">
        <v>#N/A</v>
      </c>
    </row>
    <row r="1575" spans="1:100" x14ac:dyDescent="0.25">
      <c r="A1575">
        <v>4028</v>
      </c>
      <c r="B1575" t="s">
        <v>1951</v>
      </c>
      <c r="C1575" s="22">
        <v>3</v>
      </c>
      <c r="D1575" s="17">
        <v>5.1676621826978524</v>
      </c>
      <c r="E1575" s="17">
        <v>-0.24896833670758184</v>
      </c>
      <c r="F1575" s="17">
        <v>0.67764927703751954</v>
      </c>
      <c r="G1575" s="17">
        <v>0.5886140353114</v>
      </c>
      <c r="H1575" s="17">
        <v>0.4073944125809521</v>
      </c>
      <c r="I1575" s="17">
        <v>0</v>
      </c>
      <c r="J1575" s="17">
        <v>24.443664754857142</v>
      </c>
      <c r="K1575" s="17">
        <v>0.4073944125809521</v>
      </c>
      <c r="L1575" s="17">
        <v>-1.0000000000000002</v>
      </c>
      <c r="M1575" s="17">
        <v>-1.0000000000000002</v>
      </c>
      <c r="N1575" s="17">
        <v>8.1478882516190385</v>
      </c>
      <c r="O1575" s="17">
        <v>30.199940972866383</v>
      </c>
      <c r="P1575" s="17">
        <v>0.14685497911119308</v>
      </c>
      <c r="Q1575" s="17">
        <v>18.848474102193279</v>
      </c>
      <c r="R1575" s="17">
        <v>6.0618549919632896</v>
      </c>
      <c r="S1575" s="17">
        <v>0.33333333333333348</v>
      </c>
      <c r="T1575" s="17">
        <v>0.33549107998218358</v>
      </c>
      <c r="U1575" s="17">
        <v>0.47645747950034306</v>
      </c>
      <c r="V1575" s="17">
        <v>1.35663745892977E-2</v>
      </c>
      <c r="W1575" s="17">
        <v>30.058154192968225</v>
      </c>
      <c r="X1575" s="17">
        <v>2.2508159129205736</v>
      </c>
      <c r="Y1575" s="17">
        <v>-1.0000000000000002</v>
      </c>
      <c r="Z1575" s="17">
        <v>-1.0000000000000002</v>
      </c>
      <c r="AA1575" s="17">
        <v>84.513877346133071</v>
      </c>
      <c r="AB1575" s="17">
        <v>0.37408457573022647</v>
      </c>
      <c r="AC1575" s="17">
        <v>0.23153785458651549</v>
      </c>
      <c r="AD1575" s="17">
        <v>0.36225493290728961</v>
      </c>
      <c r="AE1575" s="17">
        <v>48.39386816120161</v>
      </c>
      <c r="AF1575" s="17">
        <v>0.8666666666666667</v>
      </c>
      <c r="AG1575" s="17">
        <v>-1.0000000000000002</v>
      </c>
      <c r="AH1575" s="17">
        <v>-1.0000000000000002</v>
      </c>
      <c r="AI1575" s="17">
        <v>-7.1693916000591218E-2</v>
      </c>
      <c r="AJ1575" s="17">
        <v>1.35663745892977E-2</v>
      </c>
      <c r="AK1575" s="17">
        <v>-2.4186798176702676E-2</v>
      </c>
      <c r="AL1575" s="17">
        <v>-0.12726361522959656</v>
      </c>
      <c r="AM1575" s="17">
        <v>0.27339239536697552</v>
      </c>
      <c r="AN1575" s="17">
        <v>-3.1109268763704099E-2</v>
      </c>
      <c r="AO1575" s="17">
        <v>6.7138758932908766</v>
      </c>
      <c r="AP1575" s="17">
        <v>-1.4140497952405859</v>
      </c>
      <c r="AQ1575" s="17">
        <v>54.501818947825342</v>
      </c>
      <c r="AR1575" s="17">
        <v>1.1588482674051577</v>
      </c>
      <c r="AS1575" s="17">
        <v>2.6582103255015253</v>
      </c>
      <c r="AT1575" s="17">
        <v>-1.0000000000000002</v>
      </c>
      <c r="AU1575" s="17">
        <v>-1.0000000000000002</v>
      </c>
      <c r="AV1575" s="17">
        <v>6.6504690272746867</v>
      </c>
      <c r="AW1575" s="17">
        <v>113.29976852375889</v>
      </c>
      <c r="AX1575" s="17">
        <v>113.22252766267685</v>
      </c>
      <c r="AY1575" s="17">
        <v>0.45218066180223671</v>
      </c>
      <c r="AZ1575" s="17">
        <v>49.331285504123812</v>
      </c>
      <c r="BA1575" s="22">
        <v>1639.2388056062402</v>
      </c>
      <c r="CU1575" t="e">
        <v>#N/A</v>
      </c>
      <c r="CV1575" t="e">
        <v>#N/A</v>
      </c>
    </row>
    <row r="1576" spans="1:100" x14ac:dyDescent="0.25">
      <c r="A1576">
        <v>4034</v>
      </c>
      <c r="B1576" t="s">
        <v>1952</v>
      </c>
      <c r="C1576" s="22">
        <v>3</v>
      </c>
      <c r="D1576" s="17">
        <v>3.8467122828909739</v>
      </c>
      <c r="E1576" s="17">
        <v>-2.9236069540180772E-2</v>
      </c>
      <c r="F1576" s="17">
        <v>-0.1358201514897639</v>
      </c>
      <c r="G1576" s="17">
        <v>-0.15186024188112651</v>
      </c>
      <c r="H1576" s="17">
        <v>-5.3135136662465991E-2</v>
      </c>
      <c r="I1576" s="17">
        <v>0</v>
      </c>
      <c r="J1576" s="17">
        <v>-3.1881081997479566</v>
      </c>
      <c r="K1576" s="17">
        <v>-5.3135136662465991E-2</v>
      </c>
      <c r="L1576" s="17">
        <v>-1</v>
      </c>
      <c r="M1576" s="17">
        <v>-1</v>
      </c>
      <c r="N1576" s="17">
        <v>-1.0627027332493189</v>
      </c>
      <c r="O1576" s="17">
        <v>0.50674384126188743</v>
      </c>
      <c r="P1576" s="17">
        <v>5.8309728611711984</v>
      </c>
      <c r="Q1576" s="17">
        <v>-0.55381968287817762</v>
      </c>
      <c r="R1576" s="17">
        <v>0.46053918618902395</v>
      </c>
      <c r="S1576" s="17">
        <v>0.33333333333333348</v>
      </c>
      <c r="T1576" s="17">
        <v>0.33238863327921786</v>
      </c>
      <c r="U1576" s="17">
        <v>6.6468697509128538E-2</v>
      </c>
      <c r="V1576" s="17">
        <v>-5.6808614736605978E-2</v>
      </c>
      <c r="W1576" s="17">
        <v>29.140687441901594</v>
      </c>
      <c r="X1576" s="17">
        <v>0.64293550483778028</v>
      </c>
      <c r="Y1576" s="17">
        <v>-1</v>
      </c>
      <c r="Z1576" s="17">
        <v>-1</v>
      </c>
      <c r="AA1576" s="17">
        <v>59.224324181885002</v>
      </c>
      <c r="AB1576" s="17">
        <v>-0.17851163884952057</v>
      </c>
      <c r="AC1576" s="17">
        <v>0.50777962504644969</v>
      </c>
      <c r="AD1576" s="17">
        <v>0.26319396487895852</v>
      </c>
      <c r="AE1576" s="17">
        <v>29.623097553794381</v>
      </c>
      <c r="AF1576" s="17">
        <v>0.6875</v>
      </c>
      <c r="AG1576" s="17">
        <v>-1</v>
      </c>
      <c r="AH1576" s="17">
        <v>-1</v>
      </c>
      <c r="AI1576" s="17">
        <v>0</v>
      </c>
      <c r="AJ1576" s="17">
        <v>-5.6808614736605978E-2</v>
      </c>
      <c r="AK1576" s="17">
        <v>0.18179435380996656</v>
      </c>
      <c r="AL1576" s="17">
        <v>0.13595939061028922</v>
      </c>
      <c r="AM1576" s="17">
        <v>-5.5247776454886044E-2</v>
      </c>
      <c r="AN1576" s="17">
        <v>-0.11477938664724968</v>
      </c>
      <c r="AO1576" s="17">
        <v>-0.47222264232231992</v>
      </c>
      <c r="AP1576" s="17">
        <v>-2.1896877131297954</v>
      </c>
      <c r="AQ1576" s="17">
        <v>25.952579242153632</v>
      </c>
      <c r="AR1576" s="17">
        <v>0.67538204938507396</v>
      </c>
      <c r="AS1576" s="17">
        <v>0.589800368175314</v>
      </c>
      <c r="AT1576" s="17">
        <v>-1</v>
      </c>
      <c r="AU1576" s="17">
        <v>-1</v>
      </c>
      <c r="AV1576" s="17">
        <v>0.30867894430789744</v>
      </c>
      <c r="AW1576" s="17">
        <v>57.54138031001709</v>
      </c>
      <c r="AX1576" s="17">
        <v>51.860518836356498</v>
      </c>
      <c r="AY1576" s="17">
        <v>0.12925810005080907</v>
      </c>
      <c r="AZ1576" s="17">
        <v>-41.421801802911268</v>
      </c>
      <c r="BA1576" s="22">
        <v>1318.6369718357412</v>
      </c>
      <c r="CU1576" t="e">
        <v>#N/A</v>
      </c>
      <c r="CV1576" t="e">
        <v>#N/A</v>
      </c>
    </row>
    <row r="1577" spans="1:100" x14ac:dyDescent="0.25">
      <c r="A1577">
        <v>4035</v>
      </c>
      <c r="B1577" t="s">
        <v>1953</v>
      </c>
      <c r="C1577" s="22">
        <v>3</v>
      </c>
      <c r="D1577" s="17">
        <v>4.6610240130617377</v>
      </c>
      <c r="E1577" s="17">
        <v>-0.14422445840957454</v>
      </c>
      <c r="F1577" s="17">
        <v>-0.26891905561814228</v>
      </c>
      <c r="G1577" s="17">
        <v>-0.31407658501131169</v>
      </c>
      <c r="H1577" s="17">
        <v>-8.0552493125274086E-2</v>
      </c>
      <c r="I1577" s="17">
        <v>0</v>
      </c>
      <c r="J1577" s="17">
        <v>-4.8331495875164432</v>
      </c>
      <c r="K1577" s="17">
        <v>-8.0552493125274086E-2</v>
      </c>
      <c r="L1577" s="17">
        <v>-0.99999999999999967</v>
      </c>
      <c r="M1577" s="17">
        <v>-0.99999999999999967</v>
      </c>
      <c r="N1577" s="17">
        <v>-1.6110498625054825</v>
      </c>
      <c r="O1577" s="17">
        <v>-0.48620215946602219</v>
      </c>
      <c r="P1577" s="17">
        <v>-0.20691490455927819</v>
      </c>
      <c r="Q1577" s="17">
        <v>1.1028516386067073</v>
      </c>
      <c r="R1577" s="17">
        <v>0.3310558926812403</v>
      </c>
      <c r="S1577" s="17">
        <v>0.33333333333333315</v>
      </c>
      <c r="T1577" s="17">
        <v>0.35687025857447419</v>
      </c>
      <c r="U1577" s="17">
        <v>0.33249103586695028</v>
      </c>
      <c r="V1577" s="17">
        <v>-1.6592251942430671E-2</v>
      </c>
      <c r="W1577" s="17">
        <v>43.46619475830402</v>
      </c>
      <c r="X1577" s="17">
        <v>2.0201698705992972</v>
      </c>
      <c r="Y1577" s="17">
        <v>-0.99999999999999967</v>
      </c>
      <c r="Z1577" s="17">
        <v>-0.99999999999999967</v>
      </c>
      <c r="AA1577" s="17">
        <v>61.083770644323039</v>
      </c>
      <c r="AB1577" s="17">
        <v>-6.9187682867036096E-2</v>
      </c>
      <c r="AC1577" s="17">
        <v>0.18613622016789516</v>
      </c>
      <c r="AD1577" s="17">
        <v>0.22878186256589564</v>
      </c>
      <c r="AE1577" s="17">
        <v>17.28651999333773</v>
      </c>
      <c r="AF1577" s="17">
        <v>0.46153846153846156</v>
      </c>
      <c r="AG1577" s="17">
        <v>-0.99999999999999967</v>
      </c>
      <c r="AH1577" s="17">
        <v>-0.99999999999999967</v>
      </c>
      <c r="AI1577" s="17">
        <v>0</v>
      </c>
      <c r="AJ1577" s="17">
        <v>-1.6592251942430671E-2</v>
      </c>
      <c r="AK1577" s="17">
        <v>0.13104519053594083</v>
      </c>
      <c r="AL1577" s="17">
        <v>-6.157011448039694E-2</v>
      </c>
      <c r="AM1577" s="17">
        <v>0.21569594200825609</v>
      </c>
      <c r="AN1577" s="17">
        <v>0.1646279981412391</v>
      </c>
      <c r="AO1577" s="17">
        <v>6.0476245028861051</v>
      </c>
      <c r="AP1577" s="17">
        <v>3.8078493811289924</v>
      </c>
      <c r="AQ1577" s="17">
        <v>38.633045170787597</v>
      </c>
      <c r="AR1577" s="17">
        <v>1.0061023758323269</v>
      </c>
      <c r="AS1577" s="17">
        <v>1.9396173774740237</v>
      </c>
      <c r="AT1577" s="17">
        <v>-0.99999999999999967</v>
      </c>
      <c r="AU1577" s="17">
        <v>-0.99999999999999967</v>
      </c>
      <c r="AV1577" s="17">
        <v>1.6979307669928681E-2</v>
      </c>
      <c r="AW1577" s="17">
        <v>64.40541786598601</v>
      </c>
      <c r="AX1577" s="17">
        <v>62.746192671742939</v>
      </c>
      <c r="AY1577" s="17">
        <v>-2.4969070193715387E-3</v>
      </c>
      <c r="AZ1577" s="17">
        <v>-14.340157958585005</v>
      </c>
      <c r="BA1577" s="22">
        <v>1390.3998039260134</v>
      </c>
      <c r="CU1577" t="e">
        <v>#N/A</v>
      </c>
      <c r="CV1577" t="e">
        <v>#N/A</v>
      </c>
    </row>
    <row r="1578" spans="1:100" x14ac:dyDescent="0.25">
      <c r="A1578">
        <v>4039</v>
      </c>
      <c r="B1578" t="s">
        <v>1954</v>
      </c>
      <c r="C1578" s="22">
        <v>3</v>
      </c>
      <c r="D1578" s="17">
        <v>4.9123788060068021</v>
      </c>
      <c r="E1578" s="17">
        <v>-0.24719760773774641</v>
      </c>
      <c r="F1578" s="17">
        <v>0.2777417972945741</v>
      </c>
      <c r="G1578" s="17">
        <v>0.20636590381511682</v>
      </c>
      <c r="H1578" s="17">
        <v>0.24747547717092175</v>
      </c>
      <c r="I1578" s="17">
        <v>-3.5639776567854588E-2</v>
      </c>
      <c r="J1578" s="17">
        <v>12.71014203618402</v>
      </c>
      <c r="K1578" s="17">
        <v>0.2118357006030672</v>
      </c>
      <c r="L1578" s="17">
        <v>-1</v>
      </c>
      <c r="M1578" s="17">
        <v>-1</v>
      </c>
      <c r="N1578" s="17">
        <v>4.2367140120613414</v>
      </c>
      <c r="O1578" s="17">
        <v>17.828886746005939</v>
      </c>
      <c r="P1578" s="17">
        <v>1.4664168676240825</v>
      </c>
      <c r="Q1578" s="17">
        <v>-4.4514372267776423</v>
      </c>
      <c r="R1578" s="17">
        <v>-1.4156875707262726</v>
      </c>
      <c r="S1578" s="17">
        <v>0.3333333333333332</v>
      </c>
      <c r="T1578" s="17">
        <v>0.32509713144959246</v>
      </c>
      <c r="U1578" s="17">
        <v>0.35552939598880001</v>
      </c>
      <c r="V1578" s="17">
        <v>0.50182824600312803</v>
      </c>
      <c r="W1578" s="17">
        <v>52.15809624687148</v>
      </c>
      <c r="X1578" s="17">
        <v>4.8714456222700822</v>
      </c>
      <c r="Y1578" s="17">
        <v>-1</v>
      </c>
      <c r="Z1578" s="17">
        <v>-1</v>
      </c>
      <c r="AA1578" s="17">
        <v>87.337055985610633</v>
      </c>
      <c r="AB1578" s="17">
        <v>0.20804453474621087</v>
      </c>
      <c r="AC1578" s="17">
        <v>0.31645802069241652</v>
      </c>
      <c r="AD1578" s="17">
        <v>0.20739039075068108</v>
      </c>
      <c r="AE1578" s="17">
        <v>36.594647309465444</v>
      </c>
      <c r="AF1578" s="17">
        <v>0.66666666666666663</v>
      </c>
      <c r="AG1578" s="17">
        <v>-1</v>
      </c>
      <c r="AH1578" s="17">
        <v>-1</v>
      </c>
      <c r="AI1578" s="17">
        <v>-3.2474734100543759E-2</v>
      </c>
      <c r="AJ1578" s="17">
        <v>0.50182824600312803</v>
      </c>
      <c r="AK1578" s="17">
        <v>-6.4485688116465129E-2</v>
      </c>
      <c r="AL1578" s="17">
        <v>-5.7098584653838373E-2</v>
      </c>
      <c r="AM1578" s="17">
        <v>1.2036782024530903E-2</v>
      </c>
      <c r="AN1578" s="17">
        <v>-3.6129019380818014E-2</v>
      </c>
      <c r="AO1578" s="17">
        <v>-2.1508889969052813E-2</v>
      </c>
      <c r="AP1578" s="17">
        <v>-1.1887184077896416</v>
      </c>
      <c r="AQ1578" s="17">
        <v>64.868238283055504</v>
      </c>
      <c r="AR1578" s="17">
        <v>1.5157881067748538</v>
      </c>
      <c r="AS1578" s="17">
        <v>5.0832813228731535</v>
      </c>
      <c r="AT1578" s="17">
        <v>-1</v>
      </c>
      <c r="AU1578" s="17">
        <v>-1</v>
      </c>
      <c r="AV1578" s="17">
        <v>-1.2093216669111566</v>
      </c>
      <c r="AW1578" s="17">
        <v>103.97722432382689</v>
      </c>
      <c r="AX1578" s="17">
        <v>153.51055424212879</v>
      </c>
      <c r="AY1578" s="17">
        <v>0.19646580199910099</v>
      </c>
      <c r="AZ1578" s="17">
        <v>7.465961077365459</v>
      </c>
      <c r="BA1578" s="22">
        <v>1569.3140480457914</v>
      </c>
      <c r="CU1578" t="e">
        <v>#N/A</v>
      </c>
      <c r="CV1578" t="e">
        <v>#N/A</v>
      </c>
    </row>
    <row r="1579" spans="1:100" x14ac:dyDescent="0.25">
      <c r="A1579">
        <v>4041</v>
      </c>
      <c r="B1579" t="s">
        <v>1955</v>
      </c>
      <c r="C1579" s="22">
        <v>3</v>
      </c>
      <c r="D1579" s="17">
        <v>5.2128756011549697</v>
      </c>
      <c r="E1579" s="17">
        <v>0.40044776802224163</v>
      </c>
      <c r="F1579" s="17">
        <v>-7.8770892773774026E-2</v>
      </c>
      <c r="G1579" s="17">
        <v>6.2077063002306899E-2</v>
      </c>
      <c r="H1579" s="17">
        <v>0.37617455805275035</v>
      </c>
      <c r="I1579" s="17">
        <v>0</v>
      </c>
      <c r="J1579" s="17">
        <v>22.570473483164999</v>
      </c>
      <c r="K1579" s="17">
        <v>0.37617455805275035</v>
      </c>
      <c r="L1579" s="17">
        <v>-1.0000000000000016</v>
      </c>
      <c r="M1579" s="17">
        <v>-1.0000000000000016</v>
      </c>
      <c r="N1579" s="17">
        <v>7.5234911610550075</v>
      </c>
      <c r="O1579" s="17">
        <v>27.845426147322289</v>
      </c>
      <c r="P1579" s="17">
        <v>-8.1015802763317796E-2</v>
      </c>
      <c r="Q1579" s="17">
        <v>-0.93687762415611509</v>
      </c>
      <c r="R1579" s="17">
        <v>-0.31388453492288165</v>
      </c>
      <c r="S1579" s="17">
        <v>0.33333333333333404</v>
      </c>
      <c r="T1579" s="17">
        <v>0.33333333333333404</v>
      </c>
      <c r="U1579" s="17">
        <v>0.16698714686249411</v>
      </c>
      <c r="V1579" s="17">
        <v>-0.10440152653370002</v>
      </c>
      <c r="W1579" s="17">
        <v>14.123109157708464</v>
      </c>
      <c r="X1579" s="17">
        <v>0.3320315368616934</v>
      </c>
      <c r="Y1579" s="17">
        <v>-1.0000000000000016</v>
      </c>
      <c r="Z1579" s="17">
        <v>-1.0000000000000016</v>
      </c>
      <c r="AA1579" s="17">
        <v>52.891241984500546</v>
      </c>
      <c r="AB1579" s="17">
        <v>0.24655510145049189</v>
      </c>
      <c r="AC1579" s="17">
        <v>0.31358907743621878</v>
      </c>
      <c r="AD1579" s="17">
        <v>0.22149616834758895</v>
      </c>
      <c r="AE1579" s="17">
        <v>39.082017361714939</v>
      </c>
      <c r="AF1579" s="17">
        <v>0.83333333333333337</v>
      </c>
      <c r="AG1579" s="17">
        <v>-1.0000000000000016</v>
      </c>
      <c r="AH1579" s="17">
        <v>-1.0000000000000016</v>
      </c>
      <c r="AI1579" s="17">
        <v>-2.1342863481123775E-3</v>
      </c>
      <c r="AJ1579" s="17">
        <v>-0.10440152653370002</v>
      </c>
      <c r="AK1579" s="17">
        <v>0.19601148041441843</v>
      </c>
      <c r="AL1579" s="17">
        <v>6.4877932197467833E-2</v>
      </c>
      <c r="AM1579" s="17">
        <v>3.477868633123718E-2</v>
      </c>
      <c r="AN1579" s="17">
        <v>-5.142911890012529E-2</v>
      </c>
      <c r="AO1579" s="17">
        <v>1.8495245603530215</v>
      </c>
      <c r="AP1579" s="17">
        <v>-0.96133831151579208</v>
      </c>
      <c r="AQ1579" s="17">
        <v>36.693582640873487</v>
      </c>
      <c r="AR1579" s="17">
        <v>0.72925228699546218</v>
      </c>
      <c r="AS1579" s="17">
        <v>0.70820609491444397</v>
      </c>
      <c r="AT1579" s="17">
        <v>-1.0000000000000016</v>
      </c>
      <c r="AU1579" s="17">
        <v>-1.0000000000000016</v>
      </c>
      <c r="AV1579" s="17">
        <v>-0.25180747192057484</v>
      </c>
      <c r="AW1579" s="17">
        <v>79.775329820307036</v>
      </c>
      <c r="AX1579" s="17">
        <v>69.292491439974796</v>
      </c>
      <c r="AY1579" s="17">
        <v>3.9822560202844345E-2</v>
      </c>
      <c r="AZ1579" s="17">
        <v>-18.800823596272355</v>
      </c>
      <c r="BA1579" s="22">
        <v>1494.7599658540798</v>
      </c>
      <c r="CU1579" t="e">
        <v>#N/A</v>
      </c>
      <c r="CV1579" t="e">
        <v>#N/A</v>
      </c>
    </row>
    <row r="1580" spans="1:100" x14ac:dyDescent="0.25">
      <c r="A1580">
        <v>4042</v>
      </c>
      <c r="B1580" t="s">
        <v>1956</v>
      </c>
      <c r="C1580" s="22">
        <v>3</v>
      </c>
      <c r="D1580" s="17">
        <v>5.1393450593212977</v>
      </c>
      <c r="E1580" s="17">
        <v>-0.23499220037882038</v>
      </c>
      <c r="F1580" s="17">
        <v>0.23859169650617712</v>
      </c>
      <c r="G1580" s="17">
        <v>0.16764554245785168</v>
      </c>
      <c r="H1580" s="17">
        <v>0.29038182583332861</v>
      </c>
      <c r="I1580" s="17">
        <v>0</v>
      </c>
      <c r="J1580" s="17">
        <v>17.422909549999712</v>
      </c>
      <c r="K1580" s="17">
        <v>0.29038182583332861</v>
      </c>
      <c r="L1580" s="17">
        <v>-1.0000000000000011</v>
      </c>
      <c r="M1580" s="17">
        <v>-1.0000000000000011</v>
      </c>
      <c r="N1580" s="17">
        <v>5.8076365166665687</v>
      </c>
      <c r="O1580" s="17">
        <v>22.72990015177886</v>
      </c>
      <c r="P1580" s="17">
        <v>-0.77479274454452973</v>
      </c>
      <c r="Q1580" s="17">
        <v>5.3882565829530051</v>
      </c>
      <c r="R1580" s="17">
        <v>1.6955214688917659</v>
      </c>
      <c r="S1580" s="17">
        <v>0.33235116064750747</v>
      </c>
      <c r="T1580" s="17">
        <v>0.33649780748946456</v>
      </c>
      <c r="U1580" s="17">
        <v>-0.22099667803720477</v>
      </c>
      <c r="V1580" s="17">
        <v>-4.4005814595166372E-2</v>
      </c>
      <c r="W1580" s="17">
        <v>4.5385859868509</v>
      </c>
      <c r="X1580" s="17">
        <v>-0.77168650319029741</v>
      </c>
      <c r="Y1580" s="17">
        <v>-1.0000000000000011</v>
      </c>
      <c r="Z1580" s="17">
        <v>-1.0000000000000011</v>
      </c>
      <c r="AA1580" s="17">
        <v>21.531385024991966</v>
      </c>
      <c r="AB1580" s="17">
        <v>-7.5898994746851398E-2</v>
      </c>
      <c r="AC1580" s="17">
        <v>0.10685996862519004</v>
      </c>
      <c r="AD1580" s="17">
        <v>0.27498457750664757</v>
      </c>
      <c r="AE1580" s="17">
        <v>15.297277569249303</v>
      </c>
      <c r="AF1580" s="17">
        <v>0.41666666666666669</v>
      </c>
      <c r="AG1580" s="17">
        <v>-1.0000000000000011</v>
      </c>
      <c r="AH1580" s="17">
        <v>-1.0000000000000011</v>
      </c>
      <c r="AI1580" s="17">
        <v>-8.0694386682091876E-3</v>
      </c>
      <c r="AJ1580" s="17">
        <v>-4.4005814595166372E-2</v>
      </c>
      <c r="AK1580" s="17">
        <v>1.491703217043442E-2</v>
      </c>
      <c r="AL1580" s="17">
        <v>0.30171397485783435</v>
      </c>
      <c r="AM1580" s="17">
        <v>6.5772803450002873E-2</v>
      </c>
      <c r="AN1580" s="17">
        <v>-0.19756751499799605</v>
      </c>
      <c r="AO1580" s="17">
        <v>1.7189052471022441</v>
      </c>
      <c r="AP1580" s="17">
        <v>-3.4306180006607296</v>
      </c>
      <c r="AQ1580" s="17">
        <v>21.96149553685062</v>
      </c>
      <c r="AR1580" s="17">
        <v>0.40384647550460084</v>
      </c>
      <c r="AS1580" s="17">
        <v>-0.48130467735696875</v>
      </c>
      <c r="AT1580" s="17">
        <v>-1.0000000000000011</v>
      </c>
      <c r="AU1580" s="17">
        <v>-1.0000000000000011</v>
      </c>
      <c r="AV1580" s="17">
        <v>1.8631670113496175</v>
      </c>
      <c r="AW1580" s="17">
        <v>40.83066717611009</v>
      </c>
      <c r="AX1580" s="17">
        <v>36.26869694322928</v>
      </c>
      <c r="AY1580" s="17">
        <v>-0.30432824815526821</v>
      </c>
      <c r="AZ1580" s="17">
        <v>-88.953069261201207</v>
      </c>
      <c r="BA1580" s="22">
        <v>1212.6579704371202</v>
      </c>
      <c r="CU1580" t="e">
        <v>#N/A</v>
      </c>
      <c r="CV1580" t="e">
        <v>#N/A</v>
      </c>
    </row>
    <row r="1581" spans="1:100" x14ac:dyDescent="0.25">
      <c r="A1581">
        <v>4043</v>
      </c>
      <c r="B1581" t="s">
        <v>1957</v>
      </c>
      <c r="C1581" s="22">
        <v>3</v>
      </c>
      <c r="D1581" s="17">
        <v>4.0921236105998489</v>
      </c>
      <c r="E1581" s="17">
        <v>0</v>
      </c>
      <c r="F1581" s="17">
        <v>0.24127628500164733</v>
      </c>
      <c r="G1581" s="17">
        <v>0.24127628500164733</v>
      </c>
      <c r="H1581" s="17">
        <v>0.61895717876123968</v>
      </c>
      <c r="I1581" s="17">
        <v>0</v>
      </c>
      <c r="J1581" s="17">
        <v>37.137430725674371</v>
      </c>
      <c r="K1581" s="17">
        <v>0.61895717876123968</v>
      </c>
      <c r="L1581" s="17">
        <v>-0.99999999999999989</v>
      </c>
      <c r="M1581" s="17">
        <v>-0.99999999999999989</v>
      </c>
      <c r="N1581" s="17">
        <v>12.379143575224782</v>
      </c>
      <c r="O1581" s="17">
        <v>41.470830621275873</v>
      </c>
      <c r="P1581" s="17">
        <v>-0.127669864020447</v>
      </c>
      <c r="Q1581" s="17">
        <v>2.5344435535350009</v>
      </c>
      <c r="R1581" s="17">
        <v>0.73986844144484276</v>
      </c>
      <c r="S1581" s="17">
        <v>0.33818336074670236</v>
      </c>
      <c r="T1581" s="17">
        <v>0.38703748540003985</v>
      </c>
      <c r="U1581" s="17">
        <v>0.16900723224679137</v>
      </c>
      <c r="V1581" s="17">
        <v>-3.6775539975939112E-3</v>
      </c>
      <c r="W1581" s="17">
        <v>10.863733825388008</v>
      </c>
      <c r="X1581" s="17">
        <v>0.8139314244538115</v>
      </c>
      <c r="Y1581" s="17">
        <v>-0.99999999999999989</v>
      </c>
      <c r="Z1581" s="17">
        <v>-0.99999999999999989</v>
      </c>
      <c r="AA1581" s="17">
        <v>45.245544652018374</v>
      </c>
      <c r="AB1581" s="17">
        <v>0.40263870698298132</v>
      </c>
      <c r="AC1581" s="17">
        <v>0.13550388856050227</v>
      </c>
      <c r="AD1581" s="17">
        <v>0.1346962521602269</v>
      </c>
      <c r="AE1581" s="17">
        <v>33.641942385185502</v>
      </c>
      <c r="AF1581" s="17">
        <v>0.70588235294117652</v>
      </c>
      <c r="AG1581" s="17">
        <v>-0.99999999999999989</v>
      </c>
      <c r="AH1581" s="17">
        <v>-0.99999999999999989</v>
      </c>
      <c r="AI1581" s="17">
        <v>0</v>
      </c>
      <c r="AJ1581" s="17">
        <v>-3.6775539975939112E-3</v>
      </c>
      <c r="AK1581" s="17">
        <v>0.11209307509438564</v>
      </c>
      <c r="AL1581" s="17">
        <v>-1.0109683294650822E-2</v>
      </c>
      <c r="AM1581" s="17">
        <v>-5.2427823286603004E-2</v>
      </c>
      <c r="AN1581" s="17">
        <v>0.25262351720276571</v>
      </c>
      <c r="AO1581" s="17">
        <v>-0.75023020669314622</v>
      </c>
      <c r="AP1581" s="17">
        <v>6.2650395135958874</v>
      </c>
      <c r="AQ1581" s="17">
        <v>48.001164551062345</v>
      </c>
      <c r="AR1581" s="17">
        <v>0.89055052439593985</v>
      </c>
      <c r="AS1581" s="17">
        <v>1.432888603215051</v>
      </c>
      <c r="AT1581" s="17">
        <v>-0.99999999999999989</v>
      </c>
      <c r="AU1581" s="17">
        <v>-0.99999999999999989</v>
      </c>
      <c r="AV1581" s="17">
        <v>0.98114472644649009</v>
      </c>
      <c r="AW1581" s="17">
        <v>92.981414786890099</v>
      </c>
      <c r="AX1581" s="17">
        <v>92.613659387130724</v>
      </c>
      <c r="AY1581" s="17">
        <v>0.28900389440336133</v>
      </c>
      <c r="AZ1581" s="17">
        <v>58.446926144221337</v>
      </c>
      <c r="BA1581" s="22">
        <v>1519.9921475929675</v>
      </c>
      <c r="CU1581" t="e">
        <v>#N/A</v>
      </c>
      <c r="CV1581" t="e">
        <v>#N/A</v>
      </c>
    </row>
    <row r="1582" spans="1:100" x14ac:dyDescent="0.25">
      <c r="A1582">
        <v>4048</v>
      </c>
      <c r="B1582" t="s">
        <v>1958</v>
      </c>
      <c r="C1582" s="22">
        <v>3</v>
      </c>
      <c r="D1582" s="17">
        <v>4.1593743914912409</v>
      </c>
      <c r="E1582" s="17">
        <v>-0.46482729045695242</v>
      </c>
      <c r="F1582" s="17">
        <v>0.26204915349172203</v>
      </c>
      <c r="G1582" s="17">
        <v>0.13695616831318652</v>
      </c>
      <c r="H1582" s="17">
        <v>7.010938567111881E-2</v>
      </c>
      <c r="I1582" s="17">
        <v>0</v>
      </c>
      <c r="J1582" s="17">
        <v>4.2065631402671295</v>
      </c>
      <c r="K1582" s="17">
        <v>7.010938567111881E-2</v>
      </c>
      <c r="L1582" s="17">
        <v>-1.0000000000000007</v>
      </c>
      <c r="M1582" s="17">
        <v>-1.0000000000000007</v>
      </c>
      <c r="N1582" s="17">
        <v>1.402187713422377</v>
      </c>
      <c r="O1582" s="17">
        <v>8.502893700071553</v>
      </c>
      <c r="P1582" s="17">
        <v>-0.6563466446756312</v>
      </c>
      <c r="Q1582" s="17">
        <v>0.85609014755138557</v>
      </c>
      <c r="R1582" s="17">
        <v>0.21996170418073555</v>
      </c>
      <c r="S1582" s="17">
        <v>0.3333333333333337</v>
      </c>
      <c r="T1582" s="17">
        <v>0.33310195066333825</v>
      </c>
      <c r="U1582" s="17">
        <v>0.30405192982943324</v>
      </c>
      <c r="V1582" s="17">
        <v>-6.4992156417118849E-2</v>
      </c>
      <c r="W1582" s="17">
        <v>33.415426869514697</v>
      </c>
      <c r="X1582" s="17">
        <v>1.4225806791405726</v>
      </c>
      <c r="Y1582" s="17">
        <v>-1.0000000000000007</v>
      </c>
      <c r="Z1582" s="17">
        <v>-1.0000000000000007</v>
      </c>
      <c r="AA1582" s="17">
        <v>58.421048171544527</v>
      </c>
      <c r="AB1582" s="17">
        <v>0.21034498414086855</v>
      </c>
      <c r="AC1582" s="17">
        <v>0.19091969584241716</v>
      </c>
      <c r="AD1582" s="17">
        <v>9.4448511973696206E-2</v>
      </c>
      <c r="AE1582" s="17">
        <v>24.785659597849101</v>
      </c>
      <c r="AF1582" s="17">
        <v>0.66666666666666663</v>
      </c>
      <c r="AG1582" s="17">
        <v>-1.0000000000000007</v>
      </c>
      <c r="AH1582" s="17">
        <v>-1.0000000000000007</v>
      </c>
      <c r="AI1582" s="17">
        <v>1.1385474233854238E-2</v>
      </c>
      <c r="AJ1582" s="17">
        <v>-6.4992156417118849E-2</v>
      </c>
      <c r="AK1582" s="17">
        <v>0.38882988058496692</v>
      </c>
      <c r="AL1582" s="17">
        <v>-0.11111507610699092</v>
      </c>
      <c r="AM1582" s="17">
        <v>-1.1870045840903082E-2</v>
      </c>
      <c r="AN1582" s="17">
        <v>0.13843858619709956</v>
      </c>
      <c r="AO1582" s="17">
        <v>1.6473982569022572</v>
      </c>
      <c r="AP1582" s="17">
        <v>2.9053892743925336</v>
      </c>
      <c r="AQ1582" s="17">
        <v>37.621990009781825</v>
      </c>
      <c r="AR1582" s="17">
        <v>0.90549505740898639</v>
      </c>
      <c r="AS1582" s="17">
        <v>1.4926900648116925</v>
      </c>
      <c r="AT1582" s="17">
        <v>-1.0000000000000007</v>
      </c>
      <c r="AU1582" s="17">
        <v>-1.0000000000000007</v>
      </c>
      <c r="AV1582" s="17">
        <v>0.35691787249392226</v>
      </c>
      <c r="AW1582" s="17">
        <v>69.829331146008627</v>
      </c>
      <c r="AX1582" s="17">
        <v>63.557824988973763</v>
      </c>
      <c r="AY1582" s="17">
        <v>0.20166588232635482</v>
      </c>
      <c r="AZ1582" s="17">
        <v>-2.4094866941358246</v>
      </c>
      <c r="BA1582" s="22">
        <v>1446.1233358931363</v>
      </c>
      <c r="CU1582" t="e">
        <v>#N/A</v>
      </c>
      <c r="CV1582" t="e">
        <v>#N/A</v>
      </c>
    </row>
    <row r="1583" spans="1:100" x14ac:dyDescent="0.25">
      <c r="A1583">
        <v>4049</v>
      </c>
      <c r="B1583" t="s">
        <v>1959</v>
      </c>
      <c r="C1583" s="22">
        <v>3</v>
      </c>
      <c r="D1583" s="17">
        <v>4.373624300355357</v>
      </c>
      <c r="E1583" s="17">
        <v>-0.1759013383161962</v>
      </c>
      <c r="F1583" s="17">
        <v>-8.4377503429671694E-3</v>
      </c>
      <c r="G1583" s="17">
        <v>-6.4761809927974479E-2</v>
      </c>
      <c r="H1583" s="17">
        <v>0.14984981167008071</v>
      </c>
      <c r="I1583" s="17">
        <v>0</v>
      </c>
      <c r="J1583" s="17">
        <v>8.9909887002048432</v>
      </c>
      <c r="K1583" s="17">
        <v>0.14984981167008071</v>
      </c>
      <c r="L1583" s="17">
        <v>-1.0000000000000004</v>
      </c>
      <c r="M1583" s="17">
        <v>-1.0000000000000004</v>
      </c>
      <c r="N1583" s="17">
        <v>2.9969962334016147</v>
      </c>
      <c r="O1583" s="17">
        <v>13.29985119063222</v>
      </c>
      <c r="P1583" s="17">
        <v>4.1042242773329844</v>
      </c>
      <c r="Q1583" s="17">
        <v>-1.2158536584481652</v>
      </c>
      <c r="R1583" s="17">
        <v>-0.11233377739744149</v>
      </c>
      <c r="S1583" s="17">
        <v>0.3333333333333337</v>
      </c>
      <c r="T1583" s="17">
        <v>7.3278264122148135E-2</v>
      </c>
      <c r="U1583" s="17">
        <v>-1.2807675328611504E-2</v>
      </c>
      <c r="V1583" s="17">
        <v>8.4691741010165647E-2</v>
      </c>
      <c r="W1583" s="17">
        <v>13.145834058678195</v>
      </c>
      <c r="X1583" s="17">
        <v>0.45362646132076317</v>
      </c>
      <c r="Y1583" s="17">
        <v>-1.0000000000000004</v>
      </c>
      <c r="Z1583" s="17">
        <v>-1.0000000000000004</v>
      </c>
      <c r="AA1583" s="17">
        <v>18.844298845875613</v>
      </c>
      <c r="AB1583" s="17">
        <v>0.13330382135521857</v>
      </c>
      <c r="AC1583" s="17">
        <v>6.8792872505030148E-2</v>
      </c>
      <c r="AD1583" s="17">
        <v>-8.5880722568351803E-2</v>
      </c>
      <c r="AE1583" s="17">
        <v>5.810798564594843</v>
      </c>
      <c r="AF1583" s="17">
        <v>0.18181818181818182</v>
      </c>
      <c r="AG1583" s="17">
        <v>-1.0000000000000004</v>
      </c>
      <c r="AH1583" s="17">
        <v>-1.0000000000000004</v>
      </c>
      <c r="AI1583" s="17">
        <v>0</v>
      </c>
      <c r="AJ1583" s="17">
        <v>8.4691741010165647E-2</v>
      </c>
      <c r="AK1583" s="17">
        <v>0.33058309629455762</v>
      </c>
      <c r="AL1583" s="17">
        <v>-0.10763553511665588</v>
      </c>
      <c r="AM1583" s="17">
        <v>0.15623865477550522</v>
      </c>
      <c r="AN1583" s="17">
        <v>-0.12563639523306075</v>
      </c>
      <c r="AO1583" s="17">
        <v>5.5588818508604181</v>
      </c>
      <c r="AP1583" s="17">
        <v>-3.6790875564097965</v>
      </c>
      <c r="AQ1583" s="17">
        <v>22.136822758883039</v>
      </c>
      <c r="AR1583" s="17">
        <v>0.47849566313703579</v>
      </c>
      <c r="AS1583" s="17">
        <v>0.6034762729908445</v>
      </c>
      <c r="AT1583" s="17">
        <v>-1.0000000000000004</v>
      </c>
      <c r="AU1583" s="17">
        <v>-1.0000000000000004</v>
      </c>
      <c r="AV1583" s="17">
        <v>-0.17709558732541608</v>
      </c>
      <c r="AW1583" s="17">
        <v>28.46506248009803</v>
      </c>
      <c r="AX1583" s="17">
        <v>36.934236581114604</v>
      </c>
      <c r="AY1583" s="17">
        <v>-0.13587074781572228</v>
      </c>
      <c r="AZ1583" s="17">
        <v>-39.883976544421891</v>
      </c>
      <c r="BA1583" s="22">
        <v>1432.8428436130118</v>
      </c>
      <c r="CU1583" t="e">
        <v>#N/A</v>
      </c>
      <c r="CV1583" t="e">
        <v>#N/A</v>
      </c>
    </row>
    <row r="1584" spans="1:100" x14ac:dyDescent="0.25">
      <c r="A1584">
        <v>4050</v>
      </c>
      <c r="B1584" t="s">
        <v>1960</v>
      </c>
      <c r="C1584" s="22">
        <v>3</v>
      </c>
      <c r="D1584" s="17">
        <v>5.3804681098953173</v>
      </c>
      <c r="E1584" s="17">
        <v>1.0916264272407825</v>
      </c>
      <c r="F1584" s="17">
        <v>-2.3253818449451846E-3</v>
      </c>
      <c r="G1584" s="17">
        <v>0.24540490406183907</v>
      </c>
      <c r="H1584" s="17">
        <v>0.54944041170763813</v>
      </c>
      <c r="I1584" s="17">
        <v>0</v>
      </c>
      <c r="J1584" s="17">
        <v>32.966424702458305</v>
      </c>
      <c r="K1584" s="17">
        <v>0.54944041170763813</v>
      </c>
      <c r="L1584" s="17">
        <v>-0.99999999999999845</v>
      </c>
      <c r="M1584" s="17">
        <v>-0.99999999999999845</v>
      </c>
      <c r="N1584" s="17">
        <v>10.988808234152764</v>
      </c>
      <c r="O1584" s="17">
        <v>38.592297716415437</v>
      </c>
      <c r="P1584" s="17">
        <v>0.78695110756926046</v>
      </c>
      <c r="Q1584" s="17">
        <v>2.0168469764889441</v>
      </c>
      <c r="R1584" s="17">
        <v>0.78026853646933325</v>
      </c>
      <c r="S1584" s="17">
        <v>0.3333333333333327</v>
      </c>
      <c r="T1584" s="17">
        <v>0.32151913975679647</v>
      </c>
      <c r="U1584" s="17">
        <v>0.56329110926119785</v>
      </c>
      <c r="V1584" s="17">
        <v>0.11567815448737974</v>
      </c>
      <c r="W1584" s="17">
        <v>31.375253005242751</v>
      </c>
      <c r="X1584" s="17">
        <v>3.0408312317750248</v>
      </c>
      <c r="Y1584" s="17">
        <v>-0.99999999999999845</v>
      </c>
      <c r="Z1584" s="17">
        <v>-0.99999999999999845</v>
      </c>
      <c r="AA1584" s="17">
        <v>79.211582928197714</v>
      </c>
      <c r="AB1584" s="17">
        <v>0.11935399717676562</v>
      </c>
      <c r="AC1584" s="17">
        <v>0.41235628014522996</v>
      </c>
      <c r="AD1584" s="17">
        <v>0.40941095040771691</v>
      </c>
      <c r="AE1584" s="17">
        <v>47.056061386485638</v>
      </c>
      <c r="AF1584" s="17">
        <v>0.90909090909090906</v>
      </c>
      <c r="AG1584" s="17">
        <v>-0.99999999999999845</v>
      </c>
      <c r="AH1584" s="17">
        <v>-0.99999999999999845</v>
      </c>
      <c r="AI1584" s="17">
        <v>-1.2542541964758552E-2</v>
      </c>
      <c r="AJ1584" s="17">
        <v>0.11567815448737974</v>
      </c>
      <c r="AK1584" s="17">
        <v>-7.5228871070605694E-3</v>
      </c>
      <c r="AL1584" s="17">
        <v>0.2830244793159909</v>
      </c>
      <c r="AM1584" s="17">
        <v>-0.15058838835706054</v>
      </c>
      <c r="AN1584" s="17">
        <v>0.19286361312262437</v>
      </c>
      <c r="AO1584" s="17">
        <v>-3.802324144461815</v>
      </c>
      <c r="AP1584" s="17">
        <v>6.2367127246455638</v>
      </c>
      <c r="AQ1584" s="17">
        <v>64.341677707701052</v>
      </c>
      <c r="AR1584" s="17">
        <v>1.3338217368387077</v>
      </c>
      <c r="AS1584" s="17">
        <v>3.590271643482664</v>
      </c>
      <c r="AT1584" s="17">
        <v>-0.99999999999999845</v>
      </c>
      <c r="AU1584" s="17">
        <v>-0.99999999999999845</v>
      </c>
      <c r="AV1584" s="17">
        <v>1.0256734405311707</v>
      </c>
      <c r="AW1584" s="17">
        <v>124.04059336925879</v>
      </c>
      <c r="AX1584" s="17">
        <v>135.35755797870166</v>
      </c>
      <c r="AY1584" s="17">
        <v>9.4257414662442029E-2</v>
      </c>
      <c r="AZ1584" s="17">
        <v>19.221363598982244</v>
      </c>
      <c r="BA1584" s="22">
        <v>1556.2324578151815</v>
      </c>
      <c r="CU1584" t="e">
        <v>#N/A</v>
      </c>
      <c r="CV1584" t="e">
        <v>#N/A</v>
      </c>
    </row>
    <row r="1585" spans="1:100" x14ac:dyDescent="0.25">
      <c r="A1585">
        <v>4051</v>
      </c>
      <c r="B1585" t="s">
        <v>1961</v>
      </c>
      <c r="C1585" s="22">
        <v>3</v>
      </c>
      <c r="D1585" s="17">
        <v>4.3037085371894088</v>
      </c>
      <c r="E1585" s="17">
        <v>0</v>
      </c>
      <c r="F1585" s="17">
        <v>-0.13080133740648228</v>
      </c>
      <c r="G1585" s="17">
        <v>-0.13080133740648228</v>
      </c>
      <c r="H1585" s="17">
        <v>0.127006727130278</v>
      </c>
      <c r="I1585" s="17">
        <v>0</v>
      </c>
      <c r="J1585" s="17">
        <v>7.6204036278166773</v>
      </c>
      <c r="K1585" s="17">
        <v>0.127006727130278</v>
      </c>
      <c r="L1585" s="17">
        <v>-1.0000000000000002</v>
      </c>
      <c r="M1585" s="17">
        <v>-1.0000000000000002</v>
      </c>
      <c r="N1585" s="17">
        <v>2.5401345426055606</v>
      </c>
      <c r="O1585" s="17">
        <v>11.793310827599603</v>
      </c>
      <c r="P1585" s="17">
        <v>-2.0932418960935076E-2</v>
      </c>
      <c r="Q1585" s="17">
        <v>1.3050996032861379</v>
      </c>
      <c r="R1585" s="17">
        <v>0.48711362799837044</v>
      </c>
      <c r="S1585" s="17">
        <v>0.348910749555087</v>
      </c>
      <c r="T1585" s="17">
        <v>0.21430019817857443</v>
      </c>
      <c r="U1585" s="17">
        <v>5.109636051374606E-2</v>
      </c>
      <c r="V1585" s="17">
        <v>-1.1244923862089456E-2</v>
      </c>
      <c r="W1585" s="17">
        <v>19.042226290201604</v>
      </c>
      <c r="X1585" s="17">
        <v>0.45408698433107203</v>
      </c>
      <c r="Y1585" s="17">
        <v>-1.0000000000000002</v>
      </c>
      <c r="Z1585" s="17">
        <v>-1.0000000000000002</v>
      </c>
      <c r="AA1585" s="17">
        <v>46.160768150296754</v>
      </c>
      <c r="AB1585" s="17">
        <v>0.35351868954305254</v>
      </c>
      <c r="AC1585" s="17">
        <v>1.7771318789579937E-2</v>
      </c>
      <c r="AD1585" s="17">
        <v>0.16133855630930402</v>
      </c>
      <c r="AE1585" s="17">
        <v>26.631428232096816</v>
      </c>
      <c r="AF1585" s="17">
        <v>0.58333333333333337</v>
      </c>
      <c r="AG1585" s="17">
        <v>-1.0000000000000002</v>
      </c>
      <c r="AH1585" s="17">
        <v>-1.0000000000000002</v>
      </c>
      <c r="AI1585" s="17">
        <v>0</v>
      </c>
      <c r="AJ1585" s="17">
        <v>-1.1244923862089456E-2</v>
      </c>
      <c r="AK1585" s="17">
        <v>-0.13999459555368693</v>
      </c>
      <c r="AL1585" s="17">
        <v>0.30711819483592284</v>
      </c>
      <c r="AM1585" s="17">
        <v>0.25513308795671286</v>
      </c>
      <c r="AN1585" s="17">
        <v>0.24730262650534737</v>
      </c>
      <c r="AO1585" s="17">
        <v>5.6783542211493865</v>
      </c>
      <c r="AP1585" s="17">
        <v>7.7181566368133021</v>
      </c>
      <c r="AQ1585" s="17">
        <v>26.662629918018283</v>
      </c>
      <c r="AR1585" s="17">
        <v>0.6030623843853179</v>
      </c>
      <c r="AS1585" s="17">
        <v>0.58109371146135036</v>
      </c>
      <c r="AT1585" s="17">
        <v>-1.0000000000000002</v>
      </c>
      <c r="AU1585" s="17">
        <v>-1.0000000000000002</v>
      </c>
      <c r="AV1585" s="17">
        <v>0.35631229059188818</v>
      </c>
      <c r="AW1585" s="17">
        <v>65.672235614709692</v>
      </c>
      <c r="AX1585" s="17">
        <v>64.547743228500721</v>
      </c>
      <c r="AY1585" s="17">
        <v>0.30616617214120212</v>
      </c>
      <c r="AZ1585" s="17">
        <v>21.820297605289444</v>
      </c>
      <c r="BA1585" s="22">
        <v>1417.8820763227948</v>
      </c>
      <c r="CU1585" t="e">
        <v>#N/A</v>
      </c>
      <c r="CV1585" t="e">
        <v>#N/A</v>
      </c>
    </row>
    <row r="1586" spans="1:100" x14ac:dyDescent="0.25">
      <c r="A1586">
        <v>4053</v>
      </c>
      <c r="B1586" t="s">
        <v>1962</v>
      </c>
      <c r="C1586" s="22">
        <v>3</v>
      </c>
      <c r="D1586" s="17">
        <v>5.8271069501325607</v>
      </c>
      <c r="E1586" s="17">
        <v>-2.0845892163545505E-2</v>
      </c>
      <c r="F1586" s="17">
        <v>1.0372925152321781</v>
      </c>
      <c r="G1586" s="17">
        <v>1.0372925152321781</v>
      </c>
      <c r="H1586" s="17">
        <v>0.30440550791239629</v>
      </c>
      <c r="I1586" s="17">
        <v>0</v>
      </c>
      <c r="J1586" s="17">
        <v>18.264330474743772</v>
      </c>
      <c r="K1586" s="17">
        <v>0.30440550791239629</v>
      </c>
      <c r="L1586" s="17">
        <v>-1.0000000000000013</v>
      </c>
      <c r="M1586" s="17">
        <v>-1.0000000000000013</v>
      </c>
      <c r="N1586" s="17">
        <v>6.0881101582479289</v>
      </c>
      <c r="O1586" s="17">
        <v>25.128729940108506</v>
      </c>
      <c r="P1586" s="17">
        <v>0.38312983643579779</v>
      </c>
      <c r="Q1586" s="17">
        <v>2.670663514329453</v>
      </c>
      <c r="R1586" s="17">
        <v>0.89026869739449199</v>
      </c>
      <c r="S1586" s="17">
        <v>0.33333333333333365</v>
      </c>
      <c r="T1586" s="17">
        <v>0.2256264669969244</v>
      </c>
      <c r="U1586" s="17">
        <v>6.7503641431812117E-2</v>
      </c>
      <c r="V1586" s="17">
        <v>-1.866420397811144E-3</v>
      </c>
      <c r="W1586" s="17">
        <v>12.807660538074522</v>
      </c>
      <c r="X1586" s="17">
        <v>0.40566346942183412</v>
      </c>
      <c r="Y1586" s="17">
        <v>-1.0000000000000013</v>
      </c>
      <c r="Z1586" s="17">
        <v>-1.0000000000000013</v>
      </c>
      <c r="AA1586" s="17">
        <v>8.2293021783145477</v>
      </c>
      <c r="AB1586" s="17">
        <v>-0.24783284536393052</v>
      </c>
      <c r="AC1586" s="17">
        <v>6.3531304572107442E-2</v>
      </c>
      <c r="AD1586" s="17">
        <v>7.4928999648734243E-2</v>
      </c>
      <c r="AE1586" s="17">
        <v>-5.4686270571544462</v>
      </c>
      <c r="AF1586" s="17">
        <v>0</v>
      </c>
      <c r="AG1586" s="17">
        <v>-1.0000000000000013</v>
      </c>
      <c r="AH1586" s="17">
        <v>-1.0000000000000013</v>
      </c>
      <c r="AI1586" s="17">
        <v>0</v>
      </c>
      <c r="AJ1586" s="17">
        <v>-1.866420397811144E-3</v>
      </c>
      <c r="AK1586" s="17">
        <v>0.39815755761206595</v>
      </c>
      <c r="AL1586" s="17">
        <v>0.578694354708845</v>
      </c>
      <c r="AM1586" s="17">
        <v>-5.5660951671934911E-2</v>
      </c>
      <c r="AN1586" s="17">
        <v>-0.11508431581097359</v>
      </c>
      <c r="AO1586" s="17">
        <v>0.59926399626195759</v>
      </c>
      <c r="AP1586" s="17">
        <v>1.6363878269885015E-2</v>
      </c>
      <c r="AQ1586" s="17">
        <v>31.071991012818309</v>
      </c>
      <c r="AR1586" s="17">
        <v>0.6245970213642591</v>
      </c>
      <c r="AS1586" s="17">
        <v>0.71006897733423047</v>
      </c>
      <c r="AT1586" s="17">
        <v>-1.0000000000000013</v>
      </c>
      <c r="AU1586" s="17">
        <v>-1.0000000000000013</v>
      </c>
      <c r="AV1586" s="17">
        <v>1.9275612126266701</v>
      </c>
      <c r="AW1586" s="17">
        <v>33.374395996693011</v>
      </c>
      <c r="AX1586" s="17">
        <v>33.187753956911884</v>
      </c>
      <c r="AY1586" s="17">
        <v>8.9077693934250884E-2</v>
      </c>
      <c r="AZ1586" s="17">
        <v>-47.307730229673503</v>
      </c>
      <c r="BA1586" s="22">
        <v>1345.1823342469884</v>
      </c>
      <c r="CU1586" t="e">
        <v>#N/A</v>
      </c>
      <c r="CV1586" t="e">
        <v>#N/A</v>
      </c>
    </row>
    <row r="1587" spans="1:100" x14ac:dyDescent="0.25">
      <c r="A1587">
        <v>4054</v>
      </c>
      <c r="B1587" t="s">
        <v>1963</v>
      </c>
      <c r="C1587" s="22">
        <v>3</v>
      </c>
      <c r="D1587" s="17">
        <v>4.6615325611318585</v>
      </c>
      <c r="E1587" s="17">
        <v>0</v>
      </c>
      <c r="F1587" s="17">
        <v>-3.9968399325585838E-2</v>
      </c>
      <c r="G1587" s="17">
        <v>-3.9968399325585838E-2</v>
      </c>
      <c r="H1587" s="17">
        <v>-0.11661648939208601</v>
      </c>
      <c r="I1587" s="17">
        <v>0</v>
      </c>
      <c r="J1587" s="17">
        <v>-6.9969893635251559</v>
      </c>
      <c r="K1587" s="17">
        <v>-0.11661648939208601</v>
      </c>
      <c r="L1587" s="17">
        <v>-1.0000000000000002</v>
      </c>
      <c r="M1587" s="17">
        <v>-1.0000000000000002</v>
      </c>
      <c r="N1587" s="17">
        <v>-2.3323297878417204</v>
      </c>
      <c r="O1587" s="17">
        <v>-2.3754252017188802</v>
      </c>
      <c r="P1587" s="17">
        <v>-0.2892173383069363</v>
      </c>
      <c r="Q1587" s="17">
        <v>-2.9165388799743841</v>
      </c>
      <c r="R1587" s="17">
        <v>-0.95553007127436729</v>
      </c>
      <c r="S1587" s="17">
        <v>0.33333333333333337</v>
      </c>
      <c r="T1587" s="17">
        <v>0.22678190496249351</v>
      </c>
      <c r="U1587" s="17">
        <v>0.11971106715433007</v>
      </c>
      <c r="V1587" s="17">
        <v>-4.8188303426602731E-3</v>
      </c>
      <c r="W1587" s="17">
        <v>31.66495857998332</v>
      </c>
      <c r="X1587" s="17">
        <v>0.98953105984769452</v>
      </c>
      <c r="Y1587" s="17">
        <v>-1.0000000000000002</v>
      </c>
      <c r="Z1587" s="17">
        <v>-1.0000000000000002</v>
      </c>
      <c r="AA1587" s="17">
        <v>39.811054325913034</v>
      </c>
      <c r="AB1587" s="17">
        <v>-6.424067091153203E-2</v>
      </c>
      <c r="AC1587" s="17">
        <v>1.0404359035614201E-2</v>
      </c>
      <c r="AD1587" s="17">
        <v>0.23586882821999963</v>
      </c>
      <c r="AE1587" s="17">
        <v>9.1016258172040878</v>
      </c>
      <c r="AF1587" s="17">
        <v>0.125</v>
      </c>
      <c r="AG1587" s="17">
        <v>-1.0000000000000002</v>
      </c>
      <c r="AH1587" s="17">
        <v>-1.0000000000000002</v>
      </c>
      <c r="AI1587" s="17">
        <v>0</v>
      </c>
      <c r="AJ1587" s="17">
        <v>-4.8188303426602731E-3</v>
      </c>
      <c r="AK1587" s="17">
        <v>-0.10433079057220622</v>
      </c>
      <c r="AL1587" s="17">
        <v>-7.571473824265941E-2</v>
      </c>
      <c r="AM1587" s="17">
        <v>0.19144620089716746</v>
      </c>
      <c r="AN1587" s="17">
        <v>-0.15023321182310792</v>
      </c>
      <c r="AO1587" s="17">
        <v>4.2645010695681549</v>
      </c>
      <c r="AP1587" s="17">
        <v>-4.1344039867909963</v>
      </c>
      <c r="AQ1587" s="17">
        <v>24.667969216458161</v>
      </c>
      <c r="AR1587" s="17">
        <v>0.67500747510749703</v>
      </c>
      <c r="AS1587" s="17">
        <v>0.87291457045560827</v>
      </c>
      <c r="AT1587" s="17">
        <v>-1.0000000000000002</v>
      </c>
      <c r="AU1587" s="17">
        <v>-1.0000000000000002</v>
      </c>
      <c r="AV1587" s="17">
        <v>-0.995498470599953</v>
      </c>
      <c r="AW1587" s="17">
        <v>33.301225137403172</v>
      </c>
      <c r="AX1587" s="17">
        <v>32.819342103137146</v>
      </c>
      <c r="AY1587" s="17">
        <v>0.23094366894769908</v>
      </c>
      <c r="AZ1587" s="17">
        <v>-5.2199559716374058</v>
      </c>
      <c r="BA1587" s="22">
        <v>1483.6174020728906</v>
      </c>
      <c r="CU1587" t="e">
        <v>#N/A</v>
      </c>
      <c r="CV1587" t="e">
        <v>#N/A</v>
      </c>
    </row>
    <row r="1588" spans="1:100" x14ac:dyDescent="0.25">
      <c r="A1588">
        <v>4055</v>
      </c>
      <c r="B1588" t="s">
        <v>1964</v>
      </c>
      <c r="C1588" s="22">
        <v>3</v>
      </c>
      <c r="D1588" s="17">
        <v>4.8534039595304552</v>
      </c>
      <c r="E1588" s="17">
        <v>0.68822365711767286</v>
      </c>
      <c r="F1588" s="17">
        <v>0.2113501775646322</v>
      </c>
      <c r="G1588" s="17">
        <v>0.41594687690960508</v>
      </c>
      <c r="H1588" s="17">
        <v>3.8972754407400098E-2</v>
      </c>
      <c r="I1588" s="17">
        <v>0</v>
      </c>
      <c r="J1588" s="17">
        <v>2.3383652644439996</v>
      </c>
      <c r="K1588" s="17">
        <v>3.8972754407400098E-2</v>
      </c>
      <c r="L1588" s="17">
        <v>-1.0000000000000009</v>
      </c>
      <c r="M1588" s="17">
        <v>-1.0000000000000009</v>
      </c>
      <c r="N1588" s="17">
        <v>0.77945508814800191</v>
      </c>
      <c r="O1588" s="17">
        <v>7.6077161008840557</v>
      </c>
      <c r="P1588" s="17">
        <v>-0.24168334259516377</v>
      </c>
      <c r="Q1588" s="17">
        <v>3.3208055561035064</v>
      </c>
      <c r="R1588" s="17">
        <v>1.1262571067623668</v>
      </c>
      <c r="S1588" s="17">
        <v>0.33852192319235863</v>
      </c>
      <c r="T1588" s="17">
        <v>0.35941825904164598</v>
      </c>
      <c r="U1588" s="17">
        <v>0.37406022227385072</v>
      </c>
      <c r="V1588" s="17">
        <v>-4.6773761471580036E-2</v>
      </c>
      <c r="W1588" s="17">
        <v>39.450155545155006</v>
      </c>
      <c r="X1588" s="17">
        <v>1.8936225714451294</v>
      </c>
      <c r="Y1588" s="17">
        <v>-1.0000000000000009</v>
      </c>
      <c r="Z1588" s="17">
        <v>-1.0000000000000009</v>
      </c>
      <c r="AA1588" s="17">
        <v>87.247744139649569</v>
      </c>
      <c r="AB1588" s="17">
        <v>0.13817540528547628</v>
      </c>
      <c r="AC1588" s="17">
        <v>0.50592301584276456</v>
      </c>
      <c r="AD1588" s="17">
        <v>0.28932820862640246</v>
      </c>
      <c r="AE1588" s="17">
        <v>46.671331487732154</v>
      </c>
      <c r="AF1588" s="17">
        <v>0.85</v>
      </c>
      <c r="AG1588" s="17">
        <v>-1.0000000000000009</v>
      </c>
      <c r="AH1588" s="17">
        <v>-1.0000000000000009</v>
      </c>
      <c r="AI1588" s="17">
        <v>2.7480951762123357E-2</v>
      </c>
      <c r="AJ1588" s="17">
        <v>-4.6773761471580036E-2</v>
      </c>
      <c r="AK1588" s="17">
        <v>-4.5448281905725221E-3</v>
      </c>
      <c r="AL1588" s="17">
        <v>6.2320130692841647E-2</v>
      </c>
      <c r="AM1588" s="17">
        <v>1.1404908355234014E-2</v>
      </c>
      <c r="AN1588" s="17">
        <v>0.51888143808046738</v>
      </c>
      <c r="AO1588" s="17">
        <v>0.26239856792798832</v>
      </c>
      <c r="AP1588" s="17">
        <v>13.283636605475895</v>
      </c>
      <c r="AQ1588" s="17">
        <v>41.788520809599028</v>
      </c>
      <c r="AR1588" s="17">
        <v>1.0252266430362749</v>
      </c>
      <c r="AS1588" s="17">
        <v>1.9325953258525288</v>
      </c>
      <c r="AT1588" s="17">
        <v>-1.0000000000000009</v>
      </c>
      <c r="AU1588" s="17">
        <v>-1.0000000000000009</v>
      </c>
      <c r="AV1588" s="17">
        <v>1.5422039836719716</v>
      </c>
      <c r="AW1588" s="17">
        <v>108.13909684600947</v>
      </c>
      <c r="AX1588" s="17">
        <v>104.01133973409395</v>
      </c>
      <c r="AY1588" s="17">
        <v>0.17749633198534853</v>
      </c>
      <c r="AZ1588" s="17">
        <v>25.350267023878061</v>
      </c>
      <c r="BA1588" s="22">
        <v>1508.7683300989768</v>
      </c>
      <c r="CU1588" t="e">
        <v>#N/A</v>
      </c>
      <c r="CV1588" t="e">
        <v>#N/A</v>
      </c>
    </row>
    <row r="1589" spans="1:100" x14ac:dyDescent="0.25">
      <c r="A1589">
        <v>4056</v>
      </c>
      <c r="B1589" t="s">
        <v>1965</v>
      </c>
      <c r="C1589" s="22">
        <v>3</v>
      </c>
      <c r="D1589" s="17">
        <v>2.7379300165707412</v>
      </c>
      <c r="E1589" s="17">
        <v>0</v>
      </c>
      <c r="F1589" s="17">
        <v>-6.3947133996340944E-2</v>
      </c>
      <c r="G1589" s="17">
        <v>-6.3947133996340944E-2</v>
      </c>
      <c r="H1589" s="17">
        <v>7.9722755444009072E-3</v>
      </c>
      <c r="I1589" s="17">
        <v>0</v>
      </c>
      <c r="J1589" s="17">
        <v>0.47833653266405118</v>
      </c>
      <c r="K1589" s="17">
        <v>7.9722755444009072E-3</v>
      </c>
      <c r="L1589" s="17">
        <v>-0.99999999999999978</v>
      </c>
      <c r="M1589" s="17">
        <v>-0.99999999999999978</v>
      </c>
      <c r="N1589" s="17">
        <v>0.15944551088801884</v>
      </c>
      <c r="O1589" s="17">
        <v>3.1523194152384422</v>
      </c>
      <c r="P1589" s="17">
        <v>-0.1009054558743562</v>
      </c>
      <c r="Q1589" s="17">
        <v>-0.94656983203467815</v>
      </c>
      <c r="R1589" s="17">
        <v>-0.28047453071326656</v>
      </c>
      <c r="S1589" s="17">
        <v>0.33333333333333348</v>
      </c>
      <c r="T1589" s="17">
        <v>0.24444762215883012</v>
      </c>
      <c r="U1589" s="17">
        <v>4.6257576364368592E-3</v>
      </c>
      <c r="V1589" s="17">
        <v>2.699370005061371E-3</v>
      </c>
      <c r="W1589" s="17">
        <v>23.085352303570428</v>
      </c>
      <c r="X1589" s="17">
        <v>0.51562221934937513</v>
      </c>
      <c r="Y1589" s="17">
        <v>-0.99999999999999978</v>
      </c>
      <c r="Z1589" s="17">
        <v>-0.99999999999999978</v>
      </c>
      <c r="AA1589" s="17">
        <v>51.166949924635979</v>
      </c>
      <c r="AB1589" s="17">
        <v>0.18446296313774693</v>
      </c>
      <c r="AC1589" s="17">
        <v>0.15632927486935583</v>
      </c>
      <c r="AD1589" s="17">
        <v>0.22644920502847413</v>
      </c>
      <c r="AE1589" s="17">
        <v>28.362072151778857</v>
      </c>
      <c r="AF1589" s="17">
        <v>0.5</v>
      </c>
      <c r="AG1589" s="17">
        <v>-0.99999999999999978</v>
      </c>
      <c r="AH1589" s="17">
        <v>-0.99999999999999978</v>
      </c>
      <c r="AI1589" s="17">
        <v>4.7673324590708291E-4</v>
      </c>
      <c r="AJ1589" s="17">
        <v>2.699370005061371E-3</v>
      </c>
      <c r="AK1589" s="17">
        <v>0.24409192172851329</v>
      </c>
      <c r="AL1589" s="17">
        <v>-1.9654984476877715E-2</v>
      </c>
      <c r="AM1589" s="17">
        <v>7.6944429728167285E-2</v>
      </c>
      <c r="AN1589" s="17">
        <v>2.2783071488814796E-2</v>
      </c>
      <c r="AO1589" s="17">
        <v>3.144070351846747</v>
      </c>
      <c r="AP1589" s="17">
        <v>0.4713018648359818</v>
      </c>
      <c r="AQ1589" s="17">
        <v>23.563688836234483</v>
      </c>
      <c r="AR1589" s="17">
        <v>0.58510608313366186</v>
      </c>
      <c r="AS1589" s="17">
        <v>0.52359449489377619</v>
      </c>
      <c r="AT1589" s="17">
        <v>-0.99999999999999978</v>
      </c>
      <c r="AU1589" s="17">
        <v>-0.99999999999999978</v>
      </c>
      <c r="AV1589" s="17">
        <v>-0.34442166470960733</v>
      </c>
      <c r="AW1589" s="17">
        <v>54.790571204710425</v>
      </c>
      <c r="AX1589" s="17">
        <v>55.070042870134714</v>
      </c>
      <c r="AY1589" s="17">
        <v>2.7131831688035242E-2</v>
      </c>
      <c r="AZ1589" s="17">
        <v>-41.300590226546937</v>
      </c>
      <c r="BA1589" s="22">
        <v>1395.9811086733041</v>
      </c>
      <c r="CU1589" t="e">
        <v>#N/A</v>
      </c>
      <c r="CV1589" t="e">
        <v>#N/A</v>
      </c>
    </row>
    <row r="1590" spans="1:100" x14ac:dyDescent="0.25">
      <c r="A1590">
        <v>4057</v>
      </c>
      <c r="B1590" t="s">
        <v>1966</v>
      </c>
      <c r="C1590" s="22">
        <v>3</v>
      </c>
      <c r="D1590" s="17">
        <v>5.1494534262443983</v>
      </c>
      <c r="E1590" s="17">
        <v>0</v>
      </c>
      <c r="F1590" s="17">
        <v>-0.42822368360589536</v>
      </c>
      <c r="G1590" s="17">
        <v>-0.42822368360589536</v>
      </c>
      <c r="H1590" s="17">
        <v>0.20633465357094699</v>
      </c>
      <c r="I1590" s="17">
        <v>0</v>
      </c>
      <c r="J1590" s="17">
        <v>12.380079214256813</v>
      </c>
      <c r="K1590" s="17">
        <v>0.20633465357094699</v>
      </c>
      <c r="L1590" s="17">
        <v>-0.99999999999999933</v>
      </c>
      <c r="M1590" s="17">
        <v>-0.99999999999999933</v>
      </c>
      <c r="N1590" s="17">
        <v>4.1266930714189378</v>
      </c>
      <c r="O1590" s="17">
        <v>17.101308956895323</v>
      </c>
      <c r="P1590" s="17">
        <v>-5.9958853378769314E-2</v>
      </c>
      <c r="Q1590" s="17">
        <v>-0.3491627941824359</v>
      </c>
      <c r="R1590" s="17">
        <v>-0.13556208562586947</v>
      </c>
      <c r="S1590" s="17">
        <v>0.34669548697779456</v>
      </c>
      <c r="T1590" s="17">
        <v>0.30206741452983754</v>
      </c>
      <c r="U1590" s="17">
        <v>2.7274645208995911E-2</v>
      </c>
      <c r="V1590" s="17">
        <v>7.2120908789399404E-2</v>
      </c>
      <c r="W1590" s="17">
        <v>21.672952077403231</v>
      </c>
      <c r="X1590" s="17">
        <v>0.95298636270556969</v>
      </c>
      <c r="Y1590" s="17">
        <v>-0.99999999999999933</v>
      </c>
      <c r="Z1590" s="17">
        <v>-0.99999999999999933</v>
      </c>
      <c r="AA1590" s="17">
        <v>54.865711171509169</v>
      </c>
      <c r="AB1590" s="17">
        <v>0.15172405213669907</v>
      </c>
      <c r="AC1590" s="17">
        <v>0.20916228662605207</v>
      </c>
      <c r="AD1590" s="17">
        <v>0.30568008483188547</v>
      </c>
      <c r="AE1590" s="17">
        <v>33.328321179731816</v>
      </c>
      <c r="AF1590" s="17">
        <v>0.5714285714285714</v>
      </c>
      <c r="AG1590" s="17">
        <v>-0.99999999999999933</v>
      </c>
      <c r="AH1590" s="17">
        <v>-0.99999999999999933</v>
      </c>
      <c r="AI1590" s="17">
        <v>0</v>
      </c>
      <c r="AJ1590" s="17">
        <v>7.2120908789399404E-2</v>
      </c>
      <c r="AK1590" s="17">
        <v>0.35016909003397423</v>
      </c>
      <c r="AL1590" s="17">
        <v>-7.8009277310436193E-2</v>
      </c>
      <c r="AM1590" s="17">
        <v>0.6441052717410144</v>
      </c>
      <c r="AN1590" s="17">
        <v>4.3068161080727613E-2</v>
      </c>
      <c r="AO1590" s="17">
        <v>17.853477243695234</v>
      </c>
      <c r="AP1590" s="17">
        <v>0.68665764046601008</v>
      </c>
      <c r="AQ1590" s="17">
        <v>34.053031291660041</v>
      </c>
      <c r="AR1590" s="17">
        <v>0.74815845550602778</v>
      </c>
      <c r="AS1590" s="17">
        <v>1.1593210162765168</v>
      </c>
      <c r="AT1590" s="17">
        <v>-0.99999999999999933</v>
      </c>
      <c r="AU1590" s="17">
        <v>-0.99999999999999933</v>
      </c>
      <c r="AV1590" s="17">
        <v>-0.5637857692317646</v>
      </c>
      <c r="AW1590" s="17">
        <v>72.653677768870537</v>
      </c>
      <c r="AX1590" s="17">
        <v>79.865768647810469</v>
      </c>
      <c r="AY1590" s="17">
        <v>7.608207142869812E-2</v>
      </c>
      <c r="AZ1590" s="17">
        <v>-17.006658594114704</v>
      </c>
      <c r="BA1590" s="22">
        <v>1413.3067031347721</v>
      </c>
      <c r="CU1590" t="e">
        <v>#N/A</v>
      </c>
      <c r="CV1590" t="e">
        <v>#N/A</v>
      </c>
    </row>
    <row r="1591" spans="1:100" x14ac:dyDescent="0.25">
      <c r="A1591">
        <v>4060</v>
      </c>
      <c r="B1591" t="s">
        <v>1967</v>
      </c>
      <c r="C1591" s="22">
        <v>3</v>
      </c>
      <c r="D1591" s="17">
        <v>4.9383182982500875</v>
      </c>
      <c r="E1591" s="17">
        <v>-1.4837932446739534E-2</v>
      </c>
      <c r="F1591" s="17">
        <v>-3.354619244403282E-2</v>
      </c>
      <c r="G1591" s="17">
        <v>-3.354619244403282E-2</v>
      </c>
      <c r="H1591" s="17">
        <v>0.14549899209079378</v>
      </c>
      <c r="I1591" s="17">
        <v>0</v>
      </c>
      <c r="J1591" s="17">
        <v>8.7299395254476284</v>
      </c>
      <c r="K1591" s="17">
        <v>0.14549899209079378</v>
      </c>
      <c r="L1591" s="17">
        <v>-1.0000000000000009</v>
      </c>
      <c r="M1591" s="17">
        <v>-1.0000000000000009</v>
      </c>
      <c r="N1591" s="17">
        <v>2.9099798418158755</v>
      </c>
      <c r="O1591" s="17">
        <v>13.634711631253687</v>
      </c>
      <c r="P1591" s="17">
        <v>-5.4382100475789077E-2</v>
      </c>
      <c r="Q1591" s="17">
        <v>-0.67064177182412987</v>
      </c>
      <c r="R1591" s="17">
        <v>-0.26265077835689565</v>
      </c>
      <c r="S1591" s="17">
        <v>0.33333333333333354</v>
      </c>
      <c r="T1591" s="17">
        <v>0.33604711031935947</v>
      </c>
      <c r="U1591" s="17">
        <v>0.11427662163374762</v>
      </c>
      <c r="V1591" s="17">
        <v>7.6668372921204504E-3</v>
      </c>
      <c r="W1591" s="17">
        <v>25.8329964195107</v>
      </c>
      <c r="X1591" s="17">
        <v>1.0297027388356388</v>
      </c>
      <c r="Y1591" s="17">
        <v>-1.0000000000000009</v>
      </c>
      <c r="Z1591" s="17">
        <v>-1.0000000000000009</v>
      </c>
      <c r="AA1591" s="17">
        <v>74.838083065518902</v>
      </c>
      <c r="AB1591" s="17">
        <v>0.40399240205278797</v>
      </c>
      <c r="AC1591" s="17">
        <v>0.35456181373373996</v>
      </c>
      <c r="AD1591" s="17">
        <v>0.22680053270077391</v>
      </c>
      <c r="AE1591" s="17">
        <v>49.267737424365087</v>
      </c>
      <c r="AF1591" s="17">
        <v>0.6428571428571429</v>
      </c>
      <c r="AG1591" s="17">
        <v>-1.0000000000000009</v>
      </c>
      <c r="AH1591" s="17">
        <v>-1.0000000000000009</v>
      </c>
      <c r="AI1591" s="17">
        <v>-2.0718932690275627E-2</v>
      </c>
      <c r="AJ1591" s="17">
        <v>7.6668372921204504E-3</v>
      </c>
      <c r="AK1591" s="17">
        <v>-9.8460611232619483E-2</v>
      </c>
      <c r="AL1591" s="17">
        <v>7.428813884231257E-2</v>
      </c>
      <c r="AM1591" s="17">
        <v>8.0778732925787022E-2</v>
      </c>
      <c r="AN1591" s="17">
        <v>0.22422060254712459</v>
      </c>
      <c r="AO1591" s="17">
        <v>1.5271652669815785</v>
      </c>
      <c r="AP1591" s="17">
        <v>5.9769557578896766</v>
      </c>
      <c r="AQ1591" s="17">
        <v>34.562935944958284</v>
      </c>
      <c r="AR1591" s="17">
        <v>0.79132390257856133</v>
      </c>
      <c r="AS1591" s="17">
        <v>1.1752017309264322</v>
      </c>
      <c r="AT1591" s="17">
        <v>-1.0000000000000009</v>
      </c>
      <c r="AU1591" s="17">
        <v>-1.0000000000000009</v>
      </c>
      <c r="AV1591" s="17">
        <v>-0.29619697080092833</v>
      </c>
      <c r="AW1591" s="17">
        <v>94.449750454662265</v>
      </c>
      <c r="AX1591" s="17">
        <v>94.80205553006877</v>
      </c>
      <c r="AY1591" s="17">
        <v>0.25124127928103562</v>
      </c>
      <c r="AZ1591" s="17">
        <v>-12.061804489303489</v>
      </c>
      <c r="BA1591" s="22">
        <v>1444.8640542154205</v>
      </c>
      <c r="CU1591" t="e">
        <v>#N/A</v>
      </c>
      <c r="CV1591" t="e">
        <v>#N/A</v>
      </c>
    </row>
    <row r="1592" spans="1:100" x14ac:dyDescent="0.25">
      <c r="A1592">
        <v>4061</v>
      </c>
      <c r="B1592" t="s">
        <v>834</v>
      </c>
      <c r="C1592" s="22">
        <v>3</v>
      </c>
      <c r="D1592" s="17">
        <v>5.5482639470459993</v>
      </c>
      <c r="E1592" s="17">
        <v>6.6251267456354287E-3</v>
      </c>
      <c r="F1592" s="17">
        <v>8.8487905813538423E-2</v>
      </c>
      <c r="G1592" s="17">
        <v>8.8487905813538423E-2</v>
      </c>
      <c r="H1592" s="17">
        <v>0.38886805470341257</v>
      </c>
      <c r="I1592" s="17">
        <v>0</v>
      </c>
      <c r="J1592" s="17">
        <v>23.332083282204774</v>
      </c>
      <c r="K1592" s="17">
        <v>0.38886805470341257</v>
      </c>
      <c r="L1592" s="17">
        <v>-0.99999999999999967</v>
      </c>
      <c r="M1592" s="17">
        <v>-0.99999999999999967</v>
      </c>
      <c r="N1592" s="17">
        <v>7.7773610940682589</v>
      </c>
      <c r="O1592" s="17">
        <v>28.968835135064321</v>
      </c>
      <c r="P1592" s="17">
        <v>-5.9224404655315782E-2</v>
      </c>
      <c r="Q1592" s="17">
        <v>5.0832846331024744</v>
      </c>
      <c r="R1592" s="17">
        <v>1.6758096497344592</v>
      </c>
      <c r="S1592" s="17">
        <v>0.33333333333333298</v>
      </c>
      <c r="T1592" s="17">
        <v>0.3256069323744844</v>
      </c>
      <c r="U1592" s="17">
        <v>0.38447485377441398</v>
      </c>
      <c r="V1592" s="17">
        <v>9.0770132678507035E-3</v>
      </c>
      <c r="W1592" s="17">
        <v>26.544963121866779</v>
      </c>
      <c r="X1592" s="17">
        <v>1.8547073047503164</v>
      </c>
      <c r="Y1592" s="17">
        <v>-0.99999999999999967</v>
      </c>
      <c r="Z1592" s="17">
        <v>-0.99999999999999967</v>
      </c>
      <c r="AA1592" s="17">
        <v>89.945381821550811</v>
      </c>
      <c r="AB1592" s="17">
        <v>0.31761335234300114</v>
      </c>
      <c r="AC1592" s="17">
        <v>0.44884986961988299</v>
      </c>
      <c r="AD1592" s="17">
        <v>0.4680289590361067</v>
      </c>
      <c r="AE1592" s="17">
        <v>61.724609049949592</v>
      </c>
      <c r="AF1592" s="17">
        <v>0.93333333333333335</v>
      </c>
      <c r="AG1592" s="17">
        <v>-0.99999999999999967</v>
      </c>
      <c r="AH1592" s="17">
        <v>-0.99999999999999967</v>
      </c>
      <c r="AI1592" s="17">
        <v>-7.0347721918160452E-2</v>
      </c>
      <c r="AJ1592" s="17">
        <v>9.0770132678507035E-3</v>
      </c>
      <c r="AK1592" s="17">
        <v>0.24947814498567772</v>
      </c>
      <c r="AL1592" s="17">
        <v>0.13707105202946124</v>
      </c>
      <c r="AM1592" s="17">
        <v>0.11090104970714673</v>
      </c>
      <c r="AN1592" s="17">
        <v>-7.3065455992727029E-3</v>
      </c>
      <c r="AO1592" s="17">
        <v>4.019916967607057</v>
      </c>
      <c r="AP1592" s="17">
        <v>0.5026916201654883</v>
      </c>
      <c r="AQ1592" s="17">
        <v>49.877046404071578</v>
      </c>
      <c r="AR1592" s="17">
        <v>1.0524921327500822</v>
      </c>
      <c r="AS1592" s="17">
        <v>2.2435753594537284</v>
      </c>
      <c r="AT1592" s="17">
        <v>-0.99999999999999967</v>
      </c>
      <c r="AU1592" s="17">
        <v>-0.99999999999999967</v>
      </c>
      <c r="AV1592" s="17">
        <v>1.7642975555479967</v>
      </c>
      <c r="AW1592" s="17">
        <v>119.41690857678067</v>
      </c>
      <c r="AX1592" s="17">
        <v>118.91765546520249</v>
      </c>
      <c r="AY1592" s="17">
        <v>4.2545320501091069E-2</v>
      </c>
      <c r="AZ1592" s="17">
        <v>-4.806279670914881</v>
      </c>
      <c r="BA1592" s="22">
        <v>1542.219259052803</v>
      </c>
      <c r="CU1592" t="e">
        <v>#N/A</v>
      </c>
      <c r="CV1592" t="e">
        <v>#N/A</v>
      </c>
    </row>
    <row r="1593" spans="1:100" x14ac:dyDescent="0.25">
      <c r="A1593">
        <v>4063</v>
      </c>
      <c r="B1593" t="s">
        <v>1968</v>
      </c>
      <c r="C1593" s="22">
        <v>3</v>
      </c>
      <c r="D1593" s="17">
        <v>4.3187469160468552</v>
      </c>
      <c r="E1593" s="17">
        <v>0.15243646441639372</v>
      </c>
      <c r="F1593" s="17">
        <v>0.77499322687179595</v>
      </c>
      <c r="G1593" s="17">
        <v>0.82015661430674258</v>
      </c>
      <c r="H1593" s="17">
        <v>0.46118991740061499</v>
      </c>
      <c r="I1593" s="17">
        <v>0</v>
      </c>
      <c r="J1593" s="17">
        <v>27.67139504403691</v>
      </c>
      <c r="K1593" s="17">
        <v>0.46118991740061499</v>
      </c>
      <c r="L1593" s="17">
        <v>-0.99999999999999911</v>
      </c>
      <c r="M1593" s="17">
        <v>-0.99999999999999911</v>
      </c>
      <c r="N1593" s="17">
        <v>9.2237983480123003</v>
      </c>
      <c r="O1593" s="17">
        <v>32.810298574390487</v>
      </c>
      <c r="P1593" s="17">
        <v>-0.42056200763262824</v>
      </c>
      <c r="Q1593" s="17">
        <v>-0.18250490410622261</v>
      </c>
      <c r="R1593" s="17">
        <v>-5.2434431618567083E-2</v>
      </c>
      <c r="S1593" s="17">
        <v>0.33333333333333276</v>
      </c>
      <c r="T1593" s="17">
        <v>0.41744530383478651</v>
      </c>
      <c r="U1593" s="17">
        <v>0.41780382143517486</v>
      </c>
      <c r="V1593" s="17">
        <v>0</v>
      </c>
      <c r="W1593" s="17">
        <v>28.29570164810718</v>
      </c>
      <c r="X1593" s="17">
        <v>2.0392358576167053</v>
      </c>
      <c r="Y1593" s="17">
        <v>-0.99999999999999911</v>
      </c>
      <c r="Z1593" s="17">
        <v>-0.99999999999999911</v>
      </c>
      <c r="AA1593" s="17">
        <v>59.161545399895047</v>
      </c>
      <c r="AB1593" s="17">
        <v>0.54674300278715326</v>
      </c>
      <c r="AC1593" s="17">
        <v>-0.17719316191375439</v>
      </c>
      <c r="AD1593" s="17">
        <v>0.24881572279472985</v>
      </c>
      <c r="AE1593" s="17">
        <v>30.918278183406429</v>
      </c>
      <c r="AF1593" s="17">
        <v>0.83333333333333337</v>
      </c>
      <c r="AG1593" s="17">
        <v>-0.99999999999999911</v>
      </c>
      <c r="AH1593" s="17">
        <v>-0.99999999999999911</v>
      </c>
      <c r="AI1593" s="17">
        <v>0</v>
      </c>
      <c r="AJ1593" s="17">
        <v>0</v>
      </c>
      <c r="AK1593" s="17">
        <v>-9.5427658831324882E-2</v>
      </c>
      <c r="AL1593" s="17">
        <v>7.2779198753432847E-2</v>
      </c>
      <c r="AM1593" s="17">
        <v>-0.17541644220591898</v>
      </c>
      <c r="AN1593" s="17">
        <v>0.74029436386000613</v>
      </c>
      <c r="AO1593" s="17">
        <v>-4.862549349304599</v>
      </c>
      <c r="AP1593" s="17">
        <v>18.871255090267319</v>
      </c>
      <c r="AQ1593" s="17">
        <v>55.967096692144075</v>
      </c>
      <c r="AR1593" s="17">
        <v>1.1685824586032953</v>
      </c>
      <c r="AS1593" s="17">
        <v>2.5004257750173196</v>
      </c>
      <c r="AT1593" s="17">
        <v>-0.99999999999999911</v>
      </c>
      <c r="AU1593" s="17">
        <v>-0.99999999999999911</v>
      </c>
      <c r="AV1593" s="17">
        <v>0.76772218268817549</v>
      </c>
      <c r="AW1593" s="17">
        <v>110.8430990645528</v>
      </c>
      <c r="AX1593" s="17">
        <v>110.8430990645528</v>
      </c>
      <c r="AY1593" s="17">
        <v>0.57730933883131508</v>
      </c>
      <c r="AZ1593" s="17">
        <v>87.272999581995848</v>
      </c>
      <c r="BA1593" s="22">
        <v>1613.6550454780502</v>
      </c>
      <c r="CU1593" t="e">
        <v>#N/A</v>
      </c>
      <c r="CV1593" t="e">
        <v>#N/A</v>
      </c>
    </row>
    <row r="1594" spans="1:100" x14ac:dyDescent="0.25">
      <c r="A1594">
        <v>4064</v>
      </c>
      <c r="B1594" t="s">
        <v>1969</v>
      </c>
      <c r="C1594" s="22">
        <v>3</v>
      </c>
      <c r="D1594" s="17">
        <v>6.1259451095909254</v>
      </c>
      <c r="E1594" s="17">
        <v>-5.6328582951650705E-2</v>
      </c>
      <c r="F1594" s="17">
        <v>-0.35483770309197976</v>
      </c>
      <c r="G1594" s="17">
        <v>-0.37508679208299944</v>
      </c>
      <c r="H1594" s="17">
        <v>0.18263239697857817</v>
      </c>
      <c r="I1594" s="17">
        <v>0</v>
      </c>
      <c r="J1594" s="17">
        <v>10.957943818714691</v>
      </c>
      <c r="K1594" s="17">
        <v>0.18263239697857817</v>
      </c>
      <c r="L1594" s="17">
        <v>-1.0000000000000024</v>
      </c>
      <c r="M1594" s="17">
        <v>-1.0000000000000024</v>
      </c>
      <c r="N1594" s="17">
        <v>3.6526479395715636</v>
      </c>
      <c r="O1594" s="17">
        <v>16.708802136222623</v>
      </c>
      <c r="P1594" s="17">
        <v>2.1719713424382374</v>
      </c>
      <c r="Q1594" s="17">
        <v>-1.5295038495918836</v>
      </c>
      <c r="R1594" s="17">
        <v>-0.175341213033127</v>
      </c>
      <c r="S1594" s="17">
        <v>0.33333333333333398</v>
      </c>
      <c r="T1594" s="17">
        <v>0.36681515267836523</v>
      </c>
      <c r="U1594" s="17">
        <v>-0.17769881181347794</v>
      </c>
      <c r="V1594" s="17">
        <v>-6.3333575293525544E-3</v>
      </c>
      <c r="W1594" s="17">
        <v>13.339356787611619</v>
      </c>
      <c r="X1594" s="17">
        <v>-0.16671495251331644</v>
      </c>
      <c r="Y1594" s="17">
        <v>-1.0000000000000024</v>
      </c>
      <c r="Z1594" s="17">
        <v>-1.0000000000000024</v>
      </c>
      <c r="AA1594" s="17">
        <v>41.227712629569751</v>
      </c>
      <c r="AB1594" s="17">
        <v>0.27043991183438409</v>
      </c>
      <c r="AC1594" s="17">
        <v>0.15725544038162795</v>
      </c>
      <c r="AD1594" s="17">
        <v>0.13357858888381305</v>
      </c>
      <c r="AE1594" s="17">
        <v>28.063697054991259</v>
      </c>
      <c r="AF1594" s="17">
        <v>0.4</v>
      </c>
      <c r="AG1594" s="17">
        <v>-1.0000000000000024</v>
      </c>
      <c r="AH1594" s="17">
        <v>-1.0000000000000024</v>
      </c>
      <c r="AI1594" s="17">
        <v>0</v>
      </c>
      <c r="AJ1594" s="17">
        <v>-6.3333575293525544E-3</v>
      </c>
      <c r="AK1594" s="17">
        <v>-0.16951789130506104</v>
      </c>
      <c r="AL1594" s="17">
        <v>-8.8116875552706364E-2</v>
      </c>
      <c r="AM1594" s="17">
        <v>-0.23417439577591698</v>
      </c>
      <c r="AN1594" s="17">
        <v>-0.13731290596621903</v>
      </c>
      <c r="AO1594" s="17">
        <v>-6.7019493509232255</v>
      </c>
      <c r="AP1594" s="17">
        <v>-3.8734070269190046</v>
      </c>
      <c r="AQ1594" s="17">
        <v>24.297300606326317</v>
      </c>
      <c r="AR1594" s="17">
        <v>0.5161163166688687</v>
      </c>
      <c r="AS1594" s="17">
        <v>1.5917444465261728E-2</v>
      </c>
      <c r="AT1594" s="17">
        <v>-1.0000000000000024</v>
      </c>
      <c r="AU1594" s="17">
        <v>-1.0000000000000024</v>
      </c>
      <c r="AV1594" s="17">
        <v>-0.55042800511612644</v>
      </c>
      <c r="AW1594" s="17">
        <v>54.06310773887337</v>
      </c>
      <c r="AX1594" s="17">
        <v>53.429771985938103</v>
      </c>
      <c r="AY1594" s="17">
        <v>0.55458719770868714</v>
      </c>
      <c r="AZ1594" s="17">
        <v>52.524742109518925</v>
      </c>
      <c r="BA1594" s="22">
        <v>1482.2246440349354</v>
      </c>
      <c r="CU1594" t="e">
        <v>#N/A</v>
      </c>
      <c r="CV1594" t="e">
        <v>#N/A</v>
      </c>
    </row>
    <row r="1595" spans="1:100" x14ac:dyDescent="0.25">
      <c r="A1595">
        <v>4065</v>
      </c>
      <c r="B1595" t="s">
        <v>1970</v>
      </c>
      <c r="C1595" s="22">
        <v>3</v>
      </c>
      <c r="D1595" s="17">
        <v>4.8836907784187424</v>
      </c>
      <c r="E1595" s="17">
        <v>-0.11329917169810329</v>
      </c>
      <c r="F1595" s="17">
        <v>-0.17380921132186894</v>
      </c>
      <c r="G1595" s="17">
        <v>-0.21144317704082904</v>
      </c>
      <c r="H1595" s="17">
        <v>0.19659147734618043</v>
      </c>
      <c r="I1595" s="17">
        <v>0</v>
      </c>
      <c r="J1595" s="17">
        <v>11.795488640770827</v>
      </c>
      <c r="K1595" s="17">
        <v>0.19659147734618043</v>
      </c>
      <c r="L1595" s="17">
        <v>-0.99999999999999989</v>
      </c>
      <c r="M1595" s="17">
        <v>-0.99999999999999989</v>
      </c>
      <c r="N1595" s="17">
        <v>3.9318295469236091</v>
      </c>
      <c r="O1595" s="17">
        <v>16.467736242148739</v>
      </c>
      <c r="P1595" s="17">
        <v>1.4560456962988473</v>
      </c>
      <c r="Q1595" s="17">
        <v>-0.56737459465284634</v>
      </c>
      <c r="R1595" s="17">
        <v>-0.21048064369725031</v>
      </c>
      <c r="S1595" s="17">
        <v>0.33333333333333326</v>
      </c>
      <c r="T1595" s="17">
        <v>0.30219225369944358</v>
      </c>
      <c r="U1595" s="17">
        <v>-0.21890620431079613</v>
      </c>
      <c r="V1595" s="17">
        <v>1.1918980163554771E-2</v>
      </c>
      <c r="W1595" s="17">
        <v>9.2778754215742012</v>
      </c>
      <c r="X1595" s="17">
        <v>-0.25819021693589961</v>
      </c>
      <c r="Y1595" s="17">
        <v>-0.99999999999999989</v>
      </c>
      <c r="Z1595" s="17">
        <v>-0.99999999999999989</v>
      </c>
      <c r="AA1595" s="17">
        <v>69.031823167296054</v>
      </c>
      <c r="AB1595" s="17">
        <v>0.57656228176449975</v>
      </c>
      <c r="AC1595" s="17">
        <v>0.47191391864978205</v>
      </c>
      <c r="AD1595" s="17">
        <v>0.15081236737409939</v>
      </c>
      <c r="AE1595" s="17">
        <v>59.964428389419083</v>
      </c>
      <c r="AF1595" s="17">
        <v>0.90909090909090906</v>
      </c>
      <c r="AG1595" s="17">
        <v>-0.99999999999999989</v>
      </c>
      <c r="AH1595" s="17">
        <v>-0.99999999999999989</v>
      </c>
      <c r="AI1595" s="17">
        <v>0</v>
      </c>
      <c r="AJ1595" s="17">
        <v>1.1918980163554771E-2</v>
      </c>
      <c r="AK1595" s="17">
        <v>0.54829952346773503</v>
      </c>
      <c r="AL1595" s="17">
        <v>0.15806290895054517</v>
      </c>
      <c r="AM1595" s="17">
        <v>0.55411262017795559</v>
      </c>
      <c r="AN1595" s="17">
        <v>0.29659474409770981</v>
      </c>
      <c r="AO1595" s="17">
        <v>16.594313121787565</v>
      </c>
      <c r="AP1595" s="17">
        <v>8.2051831471954735</v>
      </c>
      <c r="AQ1595" s="17">
        <v>21.073364062345039</v>
      </c>
      <c r="AR1595" s="17">
        <v>0.42853836288553543</v>
      </c>
      <c r="AS1595" s="17">
        <v>-6.1598739589719509E-2</v>
      </c>
      <c r="AT1595" s="17">
        <v>-0.99999999999999989</v>
      </c>
      <c r="AU1595" s="17">
        <v>-0.99999999999999989</v>
      </c>
      <c r="AV1595" s="17">
        <v>-0.42192382073807938</v>
      </c>
      <c r="AW1595" s="17">
        <v>93.704742556640269</v>
      </c>
      <c r="AX1595" s="17">
        <v>94.89664057299575</v>
      </c>
      <c r="AY1595" s="17">
        <v>0.46104507163711639</v>
      </c>
      <c r="AZ1595" s="17">
        <v>47.380742727088972</v>
      </c>
      <c r="BA1595" s="22">
        <v>1460.4631156744422</v>
      </c>
      <c r="CU1595" t="e">
        <v>#N/A</v>
      </c>
      <c r="CV1595" t="e">
        <v>#N/A</v>
      </c>
    </row>
    <row r="1596" spans="1:100" x14ac:dyDescent="0.25">
      <c r="A1596">
        <v>4067</v>
      </c>
      <c r="B1596" t="s">
        <v>1971</v>
      </c>
      <c r="C1596" s="22">
        <v>3</v>
      </c>
      <c r="D1596" s="17">
        <v>3.4124474452720981</v>
      </c>
      <c r="E1596" s="17">
        <v>-0.16453605829797288</v>
      </c>
      <c r="F1596" s="17">
        <v>1.1275686985572943E-3</v>
      </c>
      <c r="G1596" s="17">
        <v>-5.6112317403808371E-2</v>
      </c>
      <c r="H1596" s="17">
        <v>0.21822080836784227</v>
      </c>
      <c r="I1596" s="17">
        <v>0</v>
      </c>
      <c r="J1596" s="17">
        <v>13.093248502070539</v>
      </c>
      <c r="K1596" s="17">
        <v>0.21822080836784227</v>
      </c>
      <c r="L1596" s="17">
        <v>-0.99999999999999933</v>
      </c>
      <c r="M1596" s="17">
        <v>-0.99999999999999933</v>
      </c>
      <c r="N1596" s="17">
        <v>4.364416167356846</v>
      </c>
      <c r="O1596" s="17">
        <v>16.449583629938825</v>
      </c>
      <c r="P1596" s="17">
        <v>-0.53439826245241395</v>
      </c>
      <c r="Q1596" s="17">
        <v>2.0420679406384021E-2</v>
      </c>
      <c r="R1596" s="17">
        <v>-3.5491994276115865E-2</v>
      </c>
      <c r="S1596" s="17">
        <v>0.33240922870412115</v>
      </c>
      <c r="T1596" s="17">
        <v>0.36320954940650935</v>
      </c>
      <c r="U1596" s="17">
        <v>0.24835357167159564</v>
      </c>
      <c r="V1596" s="17">
        <v>0</v>
      </c>
      <c r="W1596" s="17">
        <v>29.030061656575374</v>
      </c>
      <c r="X1596" s="17">
        <v>1.4931424894738918</v>
      </c>
      <c r="Y1596" s="17">
        <v>-0.99999999999999933</v>
      </c>
      <c r="Z1596" s="17">
        <v>-0.99999999999999933</v>
      </c>
      <c r="AA1596" s="17">
        <v>71.439973567711462</v>
      </c>
      <c r="AB1596" s="17">
        <v>0.38325810455954623</v>
      </c>
      <c r="AC1596" s="17">
        <v>-3.4360956562882843E-2</v>
      </c>
      <c r="AD1596" s="17">
        <v>0.50001093011158138</v>
      </c>
      <c r="AE1596" s="17">
        <v>42.445403905412256</v>
      </c>
      <c r="AF1596" s="17">
        <v>0.4375</v>
      </c>
      <c r="AG1596" s="17">
        <v>-0.99999999999999933</v>
      </c>
      <c r="AH1596" s="17">
        <v>-0.99999999999999933</v>
      </c>
      <c r="AI1596" s="17">
        <v>0</v>
      </c>
      <c r="AJ1596" s="17">
        <v>0</v>
      </c>
      <c r="AK1596" s="17">
        <v>-2.2846621111680496E-2</v>
      </c>
      <c r="AL1596" s="17">
        <v>5.9265128980253799E-3</v>
      </c>
      <c r="AM1596" s="17">
        <v>-0.1851025910577922</v>
      </c>
      <c r="AN1596" s="17">
        <v>-9.1774587929895138E-2</v>
      </c>
      <c r="AO1596" s="17">
        <v>-4.7417978820032074</v>
      </c>
      <c r="AP1596" s="17">
        <v>-2.2647321337572515</v>
      </c>
      <c r="AQ1596" s="17">
        <v>42.123310158645914</v>
      </c>
      <c r="AR1596" s="17">
        <v>0.94397234978222644</v>
      </c>
      <c r="AS1596" s="17">
        <v>1.7113632978417337</v>
      </c>
      <c r="AT1596" s="17">
        <v>-0.99999999999999933</v>
      </c>
      <c r="AU1596" s="17">
        <v>-0.99999999999999933</v>
      </c>
      <c r="AV1596" s="17">
        <v>-9.1604311679924208E-2</v>
      </c>
      <c r="AW1596" s="17">
        <v>85.624825063893084</v>
      </c>
      <c r="AX1596" s="17">
        <v>85.624825063893084</v>
      </c>
      <c r="AY1596" s="17">
        <v>0.26806492630249346</v>
      </c>
      <c r="AZ1596" s="17">
        <v>35.168561193059496</v>
      </c>
      <c r="BA1596" s="22">
        <v>1425.1451137864703</v>
      </c>
      <c r="CU1596" t="e">
        <v>#N/A</v>
      </c>
      <c r="CV1596" t="e">
        <v>#N/A</v>
      </c>
    </row>
    <row r="1597" spans="1:100" x14ac:dyDescent="0.25">
      <c r="A1597">
        <v>4068</v>
      </c>
      <c r="B1597" t="s">
        <v>1972</v>
      </c>
      <c r="C1597" s="22">
        <v>3</v>
      </c>
      <c r="D1597" s="17">
        <v>1.6618112508498801</v>
      </c>
      <c r="E1597" s="17">
        <v>-0.17753166839874318</v>
      </c>
      <c r="F1597" s="17">
        <v>0.4012399290700478</v>
      </c>
      <c r="G1597" s="17">
        <v>0.36242275140677838</v>
      </c>
      <c r="H1597" s="17">
        <v>-4.8153763531971233E-2</v>
      </c>
      <c r="I1597" s="17">
        <v>0</v>
      </c>
      <c r="J1597" s="17">
        <v>-2.8892258119182723</v>
      </c>
      <c r="K1597" s="17">
        <v>-4.8153763531971233E-2</v>
      </c>
      <c r="L1597" s="17">
        <v>-0.99999999999999822</v>
      </c>
      <c r="M1597" s="17">
        <v>-0.99999999999999822</v>
      </c>
      <c r="N1597" s="17">
        <v>-0.96307527063942389</v>
      </c>
      <c r="O1597" s="17">
        <v>-0.86499180966161004</v>
      </c>
      <c r="P1597" s="17">
        <v>-0.79446231263339473</v>
      </c>
      <c r="Q1597" s="17">
        <v>-0.17075865479151126</v>
      </c>
      <c r="R1597" s="17">
        <v>-0.16029535184478647</v>
      </c>
      <c r="S1597" s="17">
        <v>0.33333333333333276</v>
      </c>
      <c r="T1597" s="17">
        <v>-4.6666176389609446E-2</v>
      </c>
      <c r="U1597" s="17">
        <v>-0.14883429331298501</v>
      </c>
      <c r="V1597" s="17">
        <v>-4.13289339236438E-3</v>
      </c>
      <c r="W1597" s="17">
        <v>7.2741493508138095</v>
      </c>
      <c r="X1597" s="17">
        <v>-0.57311095760377317</v>
      </c>
      <c r="Y1597" s="17">
        <v>-0.99999999999999822</v>
      </c>
      <c r="Z1597" s="17">
        <v>-0.99999999999999822</v>
      </c>
      <c r="AA1597" s="17">
        <v>23.283215952497255</v>
      </c>
      <c r="AB1597" s="17">
        <v>8.3343215240764129E-2</v>
      </c>
      <c r="AC1597" s="17">
        <v>0.26700714875057863</v>
      </c>
      <c r="AD1597" s="17">
        <v>-2.6963124920777844E-2</v>
      </c>
      <c r="AE1597" s="17">
        <v>16.169361953528245</v>
      </c>
      <c r="AF1597" s="17">
        <v>0.27272727272727271</v>
      </c>
      <c r="AG1597" s="17">
        <v>-0.99999999999999822</v>
      </c>
      <c r="AH1597" s="17">
        <v>-0.99999999999999822</v>
      </c>
      <c r="AI1597" s="17">
        <v>4.4727273967405407E-3</v>
      </c>
      <c r="AJ1597" s="17">
        <v>-4.13289339236438E-3</v>
      </c>
      <c r="AK1597" s="17">
        <v>8.9227679091771095E-2</v>
      </c>
      <c r="AL1597" s="17">
        <v>0.27246686451191082</v>
      </c>
      <c r="AM1597" s="17">
        <v>0.18388542542278427</v>
      </c>
      <c r="AN1597" s="17">
        <v>-0.15016483665136138</v>
      </c>
      <c r="AO1597" s="17">
        <v>5.0432740310284627</v>
      </c>
      <c r="AP1597" s="17">
        <v>-2.3917865937244804</v>
      </c>
      <c r="AQ1597" s="17">
        <v>4.3849235388955314</v>
      </c>
      <c r="AR1597" s="17">
        <v>0.13369997023837382</v>
      </c>
      <c r="AS1597" s="17">
        <v>-0.62126472113574438</v>
      </c>
      <c r="AT1597" s="17">
        <v>-0.99999999999999822</v>
      </c>
      <c r="AU1597" s="17">
        <v>-0.99999999999999822</v>
      </c>
      <c r="AV1597" s="17">
        <v>0.2021273995619918</v>
      </c>
      <c r="AW1597" s="17">
        <v>20.026437549111165</v>
      </c>
      <c r="AX1597" s="17">
        <v>19.70260275780954</v>
      </c>
      <c r="AY1597" s="17">
        <v>4.3663901757140314E-2</v>
      </c>
      <c r="AZ1597" s="17">
        <v>-64.435444013372376</v>
      </c>
      <c r="BA1597" s="22">
        <v>1327.2145340533359</v>
      </c>
      <c r="CU1597" t="e">
        <v>#N/A</v>
      </c>
      <c r="CV1597" t="e">
        <v>#N/A</v>
      </c>
    </row>
    <row r="1598" spans="1:100" x14ac:dyDescent="0.25">
      <c r="A1598">
        <v>4069</v>
      </c>
      <c r="B1598" t="s">
        <v>1973</v>
      </c>
      <c r="C1598" s="22">
        <v>3</v>
      </c>
      <c r="D1598" s="17">
        <v>1.0668513782608646</v>
      </c>
      <c r="E1598" s="17">
        <v>-1.5054853530699302E-2</v>
      </c>
      <c r="F1598" s="17">
        <v>0.80431083523767322</v>
      </c>
      <c r="G1598" s="17">
        <v>0.80431083523767322</v>
      </c>
      <c r="H1598" s="17">
        <v>0.10941757938835059</v>
      </c>
      <c r="I1598" s="17">
        <v>0</v>
      </c>
      <c r="J1598" s="17">
        <v>6.5650547633010339</v>
      </c>
      <c r="K1598" s="17">
        <v>0.10941757938835059</v>
      </c>
      <c r="L1598" s="17">
        <v>-0.99999999999999922</v>
      </c>
      <c r="M1598" s="17">
        <v>-0.99999999999999922</v>
      </c>
      <c r="N1598" s="17">
        <v>2.1883515877670114</v>
      </c>
      <c r="O1598" s="17">
        <v>8.4362169767995745</v>
      </c>
      <c r="P1598" s="17">
        <v>-0.78561998516671394</v>
      </c>
      <c r="Q1598" s="17">
        <v>2.8708568363743523</v>
      </c>
      <c r="R1598" s="17">
        <v>0.9138657083500441</v>
      </c>
      <c r="S1598" s="17">
        <v>0.33333333333333315</v>
      </c>
      <c r="T1598" s="17">
        <v>0.35855167965483903</v>
      </c>
      <c r="U1598" s="17">
        <v>-5.9470889010944092E-2</v>
      </c>
      <c r="V1598" s="17">
        <v>-2.7341830727613779E-2</v>
      </c>
      <c r="W1598" s="17">
        <v>19.82618855445056</v>
      </c>
      <c r="X1598" s="17">
        <v>0.19915448177598352</v>
      </c>
      <c r="Y1598" s="17">
        <v>-0.99999999999999922</v>
      </c>
      <c r="Z1598" s="17">
        <v>-0.99999999999999922</v>
      </c>
      <c r="AA1598" s="17">
        <v>37.964916531764423</v>
      </c>
      <c r="AB1598" s="17">
        <v>-3.8977063144391658E-2</v>
      </c>
      <c r="AC1598" s="17">
        <v>0.12309085464815582</v>
      </c>
      <c r="AD1598" s="17">
        <v>0.26038345387551232</v>
      </c>
      <c r="AE1598" s="17">
        <v>17.224862268963811</v>
      </c>
      <c r="AF1598" s="17">
        <v>0.35714285714285715</v>
      </c>
      <c r="AG1598" s="17">
        <v>-0.99999999999999922</v>
      </c>
      <c r="AH1598" s="17">
        <v>-0.99999999999999922</v>
      </c>
      <c r="AI1598" s="17">
        <v>0</v>
      </c>
      <c r="AJ1598" s="17">
        <v>-2.7341830727613779E-2</v>
      </c>
      <c r="AK1598" s="17">
        <v>4.8362442645074027E-2</v>
      </c>
      <c r="AL1598" s="17">
        <v>7.009846992889901E-2</v>
      </c>
      <c r="AM1598" s="17">
        <v>-6.9413676187530721E-2</v>
      </c>
      <c r="AN1598" s="17">
        <v>0.18241103981270562</v>
      </c>
      <c r="AO1598" s="17">
        <v>-1.4935296914628973</v>
      </c>
      <c r="AP1598" s="17">
        <v>4.9107683449621344</v>
      </c>
      <c r="AQ1598" s="17">
        <v>26.391243317751599</v>
      </c>
      <c r="AR1598" s="17">
        <v>0.60507229324961431</v>
      </c>
      <c r="AS1598" s="17">
        <v>0.30857206116433394</v>
      </c>
      <c r="AT1598" s="17">
        <v>-0.99999999999999922</v>
      </c>
      <c r="AU1598" s="17">
        <v>-0.99999999999999922</v>
      </c>
      <c r="AV1598" s="17">
        <v>1.7181765435877172</v>
      </c>
      <c r="AW1598" s="17">
        <v>51.311901853526116</v>
      </c>
      <c r="AX1598" s="17">
        <v>48.577718780764755</v>
      </c>
      <c r="AY1598" s="17">
        <v>1.3775133739650752E-2</v>
      </c>
      <c r="AZ1598" s="17">
        <v>-33.407612128055099</v>
      </c>
      <c r="BA1598" s="22">
        <v>1338.9608186874166</v>
      </c>
      <c r="CU1598" t="e">
        <v>#N/A</v>
      </c>
      <c r="CV1598" t="e">
        <v>#N/A</v>
      </c>
    </row>
    <row r="1599" spans="1:100" x14ac:dyDescent="0.25">
      <c r="A1599">
        <v>4073</v>
      </c>
      <c r="B1599" t="s">
        <v>1974</v>
      </c>
      <c r="C1599" s="22">
        <v>3</v>
      </c>
      <c r="D1599" s="17">
        <v>6.0481544937754839</v>
      </c>
      <c r="E1599" s="17">
        <v>0</v>
      </c>
      <c r="F1599" s="17">
        <v>0.11804072260105547</v>
      </c>
      <c r="G1599" s="17">
        <v>0.11804072260105547</v>
      </c>
      <c r="H1599" s="17">
        <v>-2.326921427945941E-2</v>
      </c>
      <c r="I1599" s="17">
        <v>0</v>
      </c>
      <c r="J1599" s="17">
        <v>-1.3961528567675665</v>
      </c>
      <c r="K1599" s="17">
        <v>-2.326921427945941E-2</v>
      </c>
      <c r="L1599" s="17">
        <v>-0.99999999999999911</v>
      </c>
      <c r="M1599" s="17">
        <v>-0.99999999999999911</v>
      </c>
      <c r="N1599" s="17">
        <v>-0.46538428558918865</v>
      </c>
      <c r="O1599" s="17">
        <v>4.7700423596089729</v>
      </c>
      <c r="P1599" s="17">
        <v>-0.68631109774898713</v>
      </c>
      <c r="Q1599" s="17">
        <v>-2.1448997111919197</v>
      </c>
      <c r="R1599" s="17">
        <v>-0.65466757758895444</v>
      </c>
      <c r="S1599" s="17">
        <v>0.33333333333333282</v>
      </c>
      <c r="T1599" s="17">
        <v>0.3619373744202759</v>
      </c>
      <c r="U1599" s="17">
        <v>-8.3525358351962172E-4</v>
      </c>
      <c r="V1599" s="17">
        <v>0</v>
      </c>
      <c r="W1599" s="17">
        <v>28.708186737981961</v>
      </c>
      <c r="X1599" s="17">
        <v>0.74864728408983983</v>
      </c>
      <c r="Y1599" s="17">
        <v>-0.99999999999999911</v>
      </c>
      <c r="Z1599" s="17">
        <v>-0.99999999999999911</v>
      </c>
      <c r="AA1599" s="17">
        <v>52.658997864476035</v>
      </c>
      <c r="AB1599" s="17">
        <v>0.34565451283863702</v>
      </c>
      <c r="AC1599" s="17">
        <v>6.5752979579372484E-2</v>
      </c>
      <c r="AD1599" s="17">
        <v>8.0702081663650976E-2</v>
      </c>
      <c r="AE1599" s="17">
        <v>24.605478704083023</v>
      </c>
      <c r="AF1599" s="17">
        <v>0.375</v>
      </c>
      <c r="AG1599" s="17">
        <v>-0.99999999999999911</v>
      </c>
      <c r="AH1599" s="17">
        <v>-0.99999999999999911</v>
      </c>
      <c r="AI1599" s="17">
        <v>0</v>
      </c>
      <c r="AJ1599" s="17">
        <v>0</v>
      </c>
      <c r="AK1599" s="17">
        <v>-2.5531754592937418E-2</v>
      </c>
      <c r="AL1599" s="17">
        <v>0.12625814639077543</v>
      </c>
      <c r="AM1599" s="17">
        <v>0.3073553942376025</v>
      </c>
      <c r="AN1599" s="17">
        <v>8.503726355419336E-4</v>
      </c>
      <c r="AO1599" s="17">
        <v>7.5562260829753765</v>
      </c>
      <c r="AP1599" s="17">
        <v>0.65255004784242487</v>
      </c>
      <c r="AQ1599" s="17">
        <v>27.312033881214401</v>
      </c>
      <c r="AR1599" s="17">
        <v>0.69443545417008934</v>
      </c>
      <c r="AS1599" s="17">
        <v>0.725378069810381</v>
      </c>
      <c r="AT1599" s="17">
        <v>-0.99999999999999911</v>
      </c>
      <c r="AU1599" s="17">
        <v>-0.99999999999999911</v>
      </c>
      <c r="AV1599" s="17">
        <v>-0.53662685498789897</v>
      </c>
      <c r="AW1599" s="17">
        <v>58.081590271927396</v>
      </c>
      <c r="AX1599" s="17">
        <v>58.081590271927396</v>
      </c>
      <c r="AY1599" s="17">
        <v>0.26455987227265304</v>
      </c>
      <c r="AZ1599" s="17">
        <v>20.083483442877881</v>
      </c>
      <c r="BA1599" s="22">
        <v>1492.7423953712978</v>
      </c>
      <c r="CU1599" t="e">
        <v>#N/A</v>
      </c>
      <c r="CV1599" t="e">
        <v>#N/A</v>
      </c>
    </row>
    <row r="1600" spans="1:100" x14ac:dyDescent="0.25">
      <c r="A1600">
        <v>4074</v>
      </c>
      <c r="B1600" t="s">
        <v>1975</v>
      </c>
      <c r="C1600" s="22">
        <v>3</v>
      </c>
      <c r="D1600" s="17">
        <v>5.7587044082384127</v>
      </c>
      <c r="E1600" s="17">
        <v>0</v>
      </c>
      <c r="F1600" s="17">
        <v>-0.10295019014544834</v>
      </c>
      <c r="G1600" s="17">
        <v>-0.10295019014544834</v>
      </c>
      <c r="H1600" s="17">
        <v>1.0897691510682234E-2</v>
      </c>
      <c r="I1600" s="17">
        <v>0</v>
      </c>
      <c r="J1600" s="17">
        <v>0.65386149064093202</v>
      </c>
      <c r="K1600" s="17">
        <v>1.0897691510682234E-2</v>
      </c>
      <c r="L1600" s="17">
        <v>-1</v>
      </c>
      <c r="M1600" s="17">
        <v>-1</v>
      </c>
      <c r="N1600" s="17">
        <v>0.21795383021364473</v>
      </c>
      <c r="O1600" s="17">
        <v>6.3096157087338955</v>
      </c>
      <c r="P1600" s="17">
        <v>0.37219328108308314</v>
      </c>
      <c r="Q1600" s="17">
        <v>-2.8350469396043798E-2</v>
      </c>
      <c r="R1600" s="17">
        <v>0.14128584163232172</v>
      </c>
      <c r="S1600" s="17">
        <v>0.33333333333333326</v>
      </c>
      <c r="T1600" s="17">
        <v>0.26320053674641963</v>
      </c>
      <c r="U1600" s="17">
        <v>0.18388951078886165</v>
      </c>
      <c r="V1600" s="17">
        <v>0</v>
      </c>
      <c r="W1600" s="17">
        <v>30.781027574317292</v>
      </c>
      <c r="X1600" s="17">
        <v>1.2593388905392751</v>
      </c>
      <c r="Y1600" s="17">
        <v>-1</v>
      </c>
      <c r="Z1600" s="17">
        <v>-1</v>
      </c>
      <c r="AA1600" s="17">
        <v>30.760660226157942</v>
      </c>
      <c r="AB1600" s="17">
        <v>6.0531040721490195E-2</v>
      </c>
      <c r="AC1600" s="17">
        <v>8.4108274509000089E-2</v>
      </c>
      <c r="AD1600" s="17">
        <v>-0.14787237902632425</v>
      </c>
      <c r="AE1600" s="17">
        <v>-0.1616531897916984</v>
      </c>
      <c r="AF1600" s="17">
        <v>0</v>
      </c>
      <c r="AG1600" s="17">
        <v>-1</v>
      </c>
      <c r="AH1600" s="17">
        <v>-1</v>
      </c>
      <c r="AI1600" s="17">
        <v>0</v>
      </c>
      <c r="AJ1600" s="17">
        <v>0</v>
      </c>
      <c r="AK1600" s="17">
        <v>5.9568727186458031E-2</v>
      </c>
      <c r="AL1600" s="17">
        <v>-4.5383940903092265E-2</v>
      </c>
      <c r="AM1600" s="17">
        <v>-0.17681786077121381</v>
      </c>
      <c r="AN1600" s="17">
        <v>8.7769005200715698E-3</v>
      </c>
      <c r="AO1600" s="17">
        <v>-4.1226028833480539</v>
      </c>
      <c r="AP1600" s="17">
        <v>-7.4971915136718414E-3</v>
      </c>
      <c r="AQ1600" s="17">
        <v>31.43488906495822</v>
      </c>
      <c r="AR1600" s="17">
        <v>0.78042338086861462</v>
      </c>
      <c r="AS1600" s="17">
        <v>1.2702365820499564</v>
      </c>
      <c r="AT1600" s="17">
        <v>-1</v>
      </c>
      <c r="AU1600" s="17">
        <v>-1</v>
      </c>
      <c r="AV1600" s="17">
        <v>3.8335651486873359E-2</v>
      </c>
      <c r="AW1600" s="17">
        <v>37.062778743378146</v>
      </c>
      <c r="AX1600" s="17">
        <v>37.062778743378146</v>
      </c>
      <c r="AY1600" s="17">
        <v>0.25000645147621037</v>
      </c>
      <c r="AZ1600" s="17">
        <v>26.879546386876058</v>
      </c>
      <c r="BA1600" s="22">
        <v>1446.9149788076784</v>
      </c>
      <c r="CU1600" t="e">
        <v>#N/A</v>
      </c>
      <c r="CV1600" t="e">
        <v>#N/A</v>
      </c>
    </row>
    <row r="1601" spans="1:100" x14ac:dyDescent="0.25">
      <c r="A1601">
        <v>4075</v>
      </c>
      <c r="B1601" t="s">
        <v>1976</v>
      </c>
      <c r="C1601" s="22">
        <v>3</v>
      </c>
      <c r="D1601" s="17">
        <v>5.0655655677097888</v>
      </c>
      <c r="E1601" s="17">
        <v>0</v>
      </c>
      <c r="F1601" s="17">
        <v>-0.43663048514945157</v>
      </c>
      <c r="G1601" s="17">
        <v>-0.43663048514945157</v>
      </c>
      <c r="H1601" s="17">
        <v>0.13974835963187948</v>
      </c>
      <c r="I1601" s="17">
        <v>0</v>
      </c>
      <c r="J1601" s="17">
        <v>8.3849015779127676</v>
      </c>
      <c r="K1601" s="17">
        <v>0.13974835963187948</v>
      </c>
      <c r="L1601" s="17">
        <v>-1.0000000000000009</v>
      </c>
      <c r="M1601" s="17">
        <v>-1.0000000000000009</v>
      </c>
      <c r="N1601" s="17">
        <v>2.7949671926375896</v>
      </c>
      <c r="O1601" s="17">
        <v>13.013836660473107</v>
      </c>
      <c r="P1601" s="17">
        <v>-0.18769143715663889</v>
      </c>
      <c r="Q1601" s="17">
        <v>-0.53514539127094163</v>
      </c>
      <c r="R1601" s="17">
        <v>-0.2365795619485615</v>
      </c>
      <c r="S1601" s="17">
        <v>0.33333333333333365</v>
      </c>
      <c r="T1601" s="17">
        <v>0.38490276303602916</v>
      </c>
      <c r="U1601" s="17">
        <v>9.8199726280065167E-2</v>
      </c>
      <c r="V1601" s="17">
        <v>0</v>
      </c>
      <c r="W1601" s="17">
        <v>27.067498520701943</v>
      </c>
      <c r="X1601" s="17">
        <v>1.015661417849238</v>
      </c>
      <c r="Y1601" s="17">
        <v>-1.0000000000000009</v>
      </c>
      <c r="Z1601" s="17">
        <v>-1.0000000000000009</v>
      </c>
      <c r="AA1601" s="17">
        <v>42.271450993865237</v>
      </c>
      <c r="AB1601" s="17">
        <v>0.14447305598748611</v>
      </c>
      <c r="AC1601" s="17">
        <v>2.6010395840089795E-4</v>
      </c>
      <c r="AD1601" s="17">
        <v>0.16407748075634926</v>
      </c>
      <c r="AE1601" s="17">
        <v>15.440532035111804</v>
      </c>
      <c r="AF1601" s="17">
        <v>0.125</v>
      </c>
      <c r="AG1601" s="17">
        <v>-1.0000000000000009</v>
      </c>
      <c r="AH1601" s="17">
        <v>-1.0000000000000009</v>
      </c>
      <c r="AI1601" s="17">
        <v>0</v>
      </c>
      <c r="AJ1601" s="17">
        <v>0</v>
      </c>
      <c r="AK1601" s="17">
        <v>6.6080580161956642E-2</v>
      </c>
      <c r="AL1601" s="17">
        <v>-2.0481882363131313E-2</v>
      </c>
      <c r="AM1601" s="17">
        <v>1.0681125587778131E-2</v>
      </c>
      <c r="AN1601" s="17">
        <v>-0.1218762721108812</v>
      </c>
      <c r="AO1601" s="17">
        <v>0.59743104050423645</v>
      </c>
      <c r="AP1601" s="17">
        <v>-3.1493162145876865</v>
      </c>
      <c r="AQ1601" s="17">
        <v>35.45240009861471</v>
      </c>
      <c r="AR1601" s="17">
        <v>0.81643582264942782</v>
      </c>
      <c r="AS1601" s="17">
        <v>1.155409777481117</v>
      </c>
      <c r="AT1601" s="17">
        <v>-1.0000000000000009</v>
      </c>
      <c r="AU1601" s="17">
        <v>-1.0000000000000009</v>
      </c>
      <c r="AV1601" s="17">
        <v>-0.67321004709801313</v>
      </c>
      <c r="AW1601" s="17">
        <v>52.135971439750634</v>
      </c>
      <c r="AX1601" s="17">
        <v>52.135971439750634</v>
      </c>
      <c r="AY1601" s="17">
        <v>0.2788350506406721</v>
      </c>
      <c r="AZ1601" s="17">
        <v>-14.357553740459785</v>
      </c>
      <c r="BA1601" s="22">
        <v>1460.2494595787894</v>
      </c>
      <c r="CU1601" t="e">
        <v>#N/A</v>
      </c>
      <c r="CV1601" t="e">
        <v>#N/A</v>
      </c>
    </row>
    <row r="1602" spans="1:100" x14ac:dyDescent="0.25">
      <c r="A1602">
        <v>4076</v>
      </c>
      <c r="B1602" t="s">
        <v>1977</v>
      </c>
      <c r="C1602" s="22">
        <v>3</v>
      </c>
      <c r="D1602" s="17">
        <v>2.120986728857452</v>
      </c>
      <c r="E1602" s="17">
        <v>0</v>
      </c>
      <c r="F1602" s="17">
        <v>-2.0050913859820271E-2</v>
      </c>
      <c r="G1602" s="17">
        <v>-2.0050913859820271E-2</v>
      </c>
      <c r="H1602" s="17">
        <v>-0.1765789889672823</v>
      </c>
      <c r="I1602" s="17">
        <v>0</v>
      </c>
      <c r="J1602" s="17">
        <v>-10.594739338036936</v>
      </c>
      <c r="K1602" s="17">
        <v>-0.1765789889672823</v>
      </c>
      <c r="L1602" s="17">
        <v>-1.0000000000000011</v>
      </c>
      <c r="M1602" s="17">
        <v>-1.0000000000000011</v>
      </c>
      <c r="N1602" s="17">
        <v>-3.5315797793456456</v>
      </c>
      <c r="O1602" s="17">
        <v>-8.4938035230393041</v>
      </c>
      <c r="P1602" s="17">
        <v>-0.23925081629492204</v>
      </c>
      <c r="Q1602" s="17">
        <v>-7.3498447054333227E-2</v>
      </c>
      <c r="R1602" s="17">
        <v>5.1794358946011948E-3</v>
      </c>
      <c r="S1602" s="17">
        <v>0.33333333333333365</v>
      </c>
      <c r="T1602" s="17">
        <v>0.296653878253683</v>
      </c>
      <c r="U1602" s="17">
        <v>0.29844800127318777</v>
      </c>
      <c r="V1602" s="17">
        <v>0</v>
      </c>
      <c r="W1602" s="17">
        <v>44.20056807309949</v>
      </c>
      <c r="X1602" s="17">
        <v>1.9636787505673994</v>
      </c>
      <c r="Y1602" s="17">
        <v>-1.0000000000000011</v>
      </c>
      <c r="Z1602" s="17">
        <v>-1.0000000000000011</v>
      </c>
      <c r="AA1602" s="17">
        <v>92.55590444697404</v>
      </c>
      <c r="AB1602" s="17">
        <v>0.34396085871547877</v>
      </c>
      <c r="AC1602" s="17">
        <v>0.25714475302947293</v>
      </c>
      <c r="AD1602" s="17">
        <v>0.36589752701464812</v>
      </c>
      <c r="AE1602" s="17">
        <v>48.350156937980003</v>
      </c>
      <c r="AF1602" s="17">
        <v>0.8</v>
      </c>
      <c r="AG1602" s="17">
        <v>-1.0000000000000011</v>
      </c>
      <c r="AH1602" s="17">
        <v>-1.0000000000000011</v>
      </c>
      <c r="AI1602" s="17">
        <v>0</v>
      </c>
      <c r="AJ1602" s="17">
        <v>0</v>
      </c>
      <c r="AK1602" s="17">
        <v>9.1253246533436888E-2</v>
      </c>
      <c r="AL1602" s="17">
        <v>-8.7773905108418288E-2</v>
      </c>
      <c r="AM1602" s="17">
        <v>7.8448163851330438E-2</v>
      </c>
      <c r="AN1602" s="17">
        <v>-0.34794103741003535</v>
      </c>
      <c r="AO1602" s="17">
        <v>2.4174703289504444</v>
      </c>
      <c r="AP1602" s="17">
        <v>-9.1373954607929768</v>
      </c>
      <c r="AQ1602" s="17">
        <v>33.605828735062552</v>
      </c>
      <c r="AR1602" s="17">
        <v>0.92843521286020425</v>
      </c>
      <c r="AS1602" s="17">
        <v>1.787099761600117</v>
      </c>
      <c r="AT1602" s="17">
        <v>-1.0000000000000011</v>
      </c>
      <c r="AU1602" s="17">
        <v>-1.0000000000000011</v>
      </c>
      <c r="AV1602" s="17">
        <v>-1.4871477965219076E-2</v>
      </c>
      <c r="AW1602" s="17">
        <v>74.924705463141791</v>
      </c>
      <c r="AX1602" s="17">
        <v>74.924705463141791</v>
      </c>
      <c r="AY1602" s="17">
        <v>0.27652157693251822</v>
      </c>
      <c r="AZ1602" s="17">
        <v>30.268135264975982</v>
      </c>
      <c r="BA1602" s="22">
        <v>1488.9213190563657</v>
      </c>
      <c r="CU1602" t="e">
        <v>#N/A</v>
      </c>
      <c r="CV1602" t="e">
        <v>#N/A</v>
      </c>
    </row>
    <row r="1603" spans="1:100" x14ac:dyDescent="0.25">
      <c r="A1603">
        <v>4077</v>
      </c>
      <c r="B1603" t="s">
        <v>1978</v>
      </c>
      <c r="C1603" s="22">
        <v>3</v>
      </c>
      <c r="D1603" s="17">
        <v>5.458521172088286</v>
      </c>
      <c r="E1603" s="17">
        <v>6.7404940356783682E-2</v>
      </c>
      <c r="F1603" s="17">
        <v>0.35576832939475156</v>
      </c>
      <c r="G1603" s="17">
        <v>0.35576832939475156</v>
      </c>
      <c r="H1603" s="17">
        <v>0.21624149688579386</v>
      </c>
      <c r="I1603" s="17">
        <v>0</v>
      </c>
      <c r="J1603" s="17">
        <v>12.974489813147633</v>
      </c>
      <c r="K1603" s="17">
        <v>0.21624149688579386</v>
      </c>
      <c r="L1603" s="17">
        <v>-0.99999999999999967</v>
      </c>
      <c r="M1603" s="17">
        <v>-0.99999999999999967</v>
      </c>
      <c r="N1603" s="17">
        <v>4.3248299377158776</v>
      </c>
      <c r="O1603" s="17">
        <v>18.78877931463067</v>
      </c>
      <c r="P1603" s="17">
        <v>-6.9012031442999736E-2</v>
      </c>
      <c r="Q1603" s="17">
        <v>-2.9501968614287527E-2</v>
      </c>
      <c r="R1603" s="17">
        <v>-9.383405305360433E-2</v>
      </c>
      <c r="S1603" s="17">
        <v>0.34156098019914777</v>
      </c>
      <c r="T1603" s="17">
        <v>0.36596037592613556</v>
      </c>
      <c r="U1603" s="17">
        <v>0.32719695684452427</v>
      </c>
      <c r="V1603" s="17">
        <v>-3.3129047441642558E-2</v>
      </c>
      <c r="W1603" s="17">
        <v>31.413910745694899</v>
      </c>
      <c r="X1603" s="17">
        <v>1.6339204445605349</v>
      </c>
      <c r="Y1603" s="17">
        <v>-0.99999999999999967</v>
      </c>
      <c r="Z1603" s="17">
        <v>-0.99999999999999967</v>
      </c>
      <c r="AA1603" s="17">
        <v>78.87231714446169</v>
      </c>
      <c r="AB1603" s="17">
        <v>0.42367447474095138</v>
      </c>
      <c r="AC1603" s="17">
        <v>0.24286264744944255</v>
      </c>
      <c r="AD1603" s="17">
        <v>0.28450768684601507</v>
      </c>
      <c r="AE1603" s="17">
        <v>47.552240451820481</v>
      </c>
      <c r="AF1603" s="17">
        <v>1</v>
      </c>
      <c r="AG1603" s="17">
        <v>-0.99999999999999967</v>
      </c>
      <c r="AH1603" s="17">
        <v>-0.99999999999999967</v>
      </c>
      <c r="AI1603" s="17">
        <v>0</v>
      </c>
      <c r="AJ1603" s="17">
        <v>-3.3129047441642558E-2</v>
      </c>
      <c r="AK1603" s="17">
        <v>0.32481886339446786</v>
      </c>
      <c r="AL1603" s="17">
        <v>-4.2109734138625336E-2</v>
      </c>
      <c r="AM1603" s="17">
        <v>3.2185162090665791E-2</v>
      </c>
      <c r="AN1603" s="17">
        <v>0.21671699388046733</v>
      </c>
      <c r="AO1603" s="17">
        <v>2.428723369238984</v>
      </c>
      <c r="AP1603" s="17">
        <v>5.2073761763185553</v>
      </c>
      <c r="AQ1603" s="17">
        <v>44.388400558842505</v>
      </c>
      <c r="AR1603" s="17">
        <v>1.0015892655281655</v>
      </c>
      <c r="AS1603" s="17">
        <v>1.8501619414463295</v>
      </c>
      <c r="AT1603" s="17">
        <v>-0.99999999999999967</v>
      </c>
      <c r="AU1603" s="17">
        <v>-0.99999999999999967</v>
      </c>
      <c r="AV1603" s="17">
        <v>0.26193427634114735</v>
      </c>
      <c r="AW1603" s="17">
        <v>102.86847263541105</v>
      </c>
      <c r="AX1603" s="17">
        <v>99.555567891246852</v>
      </c>
      <c r="AY1603" s="17">
        <v>0.34380672785545291</v>
      </c>
      <c r="AZ1603" s="17">
        <v>16.991119845563759</v>
      </c>
      <c r="BA1603" s="22">
        <v>1508.3045350489735</v>
      </c>
      <c r="CU1603" t="e">
        <v>#N/A</v>
      </c>
      <c r="CV1603" t="e">
        <v>#N/A</v>
      </c>
    </row>
    <row r="1604" spans="1:100" x14ac:dyDescent="0.25">
      <c r="A1604">
        <v>4078</v>
      </c>
      <c r="B1604" t="s">
        <v>715</v>
      </c>
      <c r="C1604" s="22">
        <v>3</v>
      </c>
      <c r="D1604" s="17">
        <v>0.40775051231894022</v>
      </c>
      <c r="E1604" s="17">
        <v>3.8067135996248313E-3</v>
      </c>
      <c r="F1604" s="17">
        <v>0.16852314368036431</v>
      </c>
      <c r="G1604" s="17">
        <v>0.16852314368036431</v>
      </c>
      <c r="H1604" s="17">
        <v>-0.22105196853016199</v>
      </c>
      <c r="I1604" s="17">
        <v>0</v>
      </c>
      <c r="J1604" s="17">
        <v>-13.263118111809717</v>
      </c>
      <c r="K1604" s="17">
        <v>-0.22105196853016199</v>
      </c>
      <c r="L1604" s="17">
        <v>-1.0000000000000027</v>
      </c>
      <c r="M1604" s="17">
        <v>-1.0000000000000027</v>
      </c>
      <c r="N1604" s="17">
        <v>-4.4210393706032391</v>
      </c>
      <c r="O1604" s="17">
        <v>-12.686844455810411</v>
      </c>
      <c r="P1604" s="17">
        <v>1.490174833972939E-2</v>
      </c>
      <c r="Q1604" s="17">
        <v>-0.16797428216905622</v>
      </c>
      <c r="R1604" s="17">
        <v>-4.8434480328895552E-2</v>
      </c>
      <c r="S1604" s="17">
        <v>0.33333333333333393</v>
      </c>
      <c r="T1604" s="17">
        <v>0.21373974723511488</v>
      </c>
      <c r="U1604" s="17">
        <v>-6.0634268296153773E-2</v>
      </c>
      <c r="V1604" s="17">
        <v>1.0809750477753156E-2</v>
      </c>
      <c r="W1604" s="17">
        <v>28.732021251208408</v>
      </c>
      <c r="X1604" s="17">
        <v>0.47085289268229569</v>
      </c>
      <c r="Y1604" s="17">
        <v>-1.0000000000000027</v>
      </c>
      <c r="Z1604" s="17">
        <v>-1.0000000000000027</v>
      </c>
      <c r="AA1604" s="17">
        <v>29.188775663642645</v>
      </c>
      <c r="AB1604" s="17">
        <v>8.2593740783506925E-2</v>
      </c>
      <c r="AC1604" s="17">
        <v>-3.6590931836057994E-2</v>
      </c>
      <c r="AD1604" s="17">
        <v>-3.5899031092186305E-2</v>
      </c>
      <c r="AE1604" s="17">
        <v>0.50518889276313184</v>
      </c>
      <c r="AF1604" s="17">
        <v>0</v>
      </c>
      <c r="AG1604" s="17">
        <v>-1.0000000000000027</v>
      </c>
      <c r="AH1604" s="17">
        <v>-1.0000000000000027</v>
      </c>
      <c r="AI1604" s="17">
        <v>0</v>
      </c>
      <c r="AJ1604" s="17">
        <v>1.0809750477753156E-2</v>
      </c>
      <c r="AK1604" s="17">
        <v>0.18188560138325272</v>
      </c>
      <c r="AL1604" s="17">
        <v>-6.6063794567242651E-3</v>
      </c>
      <c r="AM1604" s="17">
        <v>0.16364559875255361</v>
      </c>
      <c r="AN1604" s="17">
        <v>-8.7858784028496603E-2</v>
      </c>
      <c r="AO1604" s="17">
        <v>5.0005679757301014</v>
      </c>
      <c r="AP1604" s="17">
        <v>-2.2295014979960373</v>
      </c>
      <c r="AQ1604" s="17">
        <v>15.468903139398702</v>
      </c>
      <c r="AR1604" s="17">
        <v>0.49724856275004836</v>
      </c>
      <c r="AS1604" s="17">
        <v>0.24980092415213362</v>
      </c>
      <c r="AT1604" s="17">
        <v>-1.0000000000000027</v>
      </c>
      <c r="AU1604" s="17">
        <v>-1.0000000000000027</v>
      </c>
      <c r="AV1604" s="17">
        <v>0.12008866335146867</v>
      </c>
      <c r="AW1604" s="17">
        <v>14.272429709836207</v>
      </c>
      <c r="AX1604" s="17">
        <v>15.353404757611507</v>
      </c>
      <c r="AY1604" s="17">
        <v>3.4991331466768055E-2</v>
      </c>
      <c r="AZ1604" s="17">
        <v>-51.72953891665</v>
      </c>
      <c r="BA1604" s="22">
        <v>1294.3774457536997</v>
      </c>
      <c r="CU1604" t="e">
        <v>#N/A</v>
      </c>
      <c r="CV1604" t="e">
        <v>#N/A</v>
      </c>
    </row>
    <row r="1605" spans="1:100" x14ac:dyDescent="0.25">
      <c r="A1605">
        <v>4079</v>
      </c>
      <c r="B1605" t="s">
        <v>1979</v>
      </c>
      <c r="C1605" s="22">
        <v>3</v>
      </c>
      <c r="D1605" s="17">
        <v>4.2950065778018063</v>
      </c>
      <c r="E1605" s="17">
        <v>0</v>
      </c>
      <c r="F1605" s="17">
        <v>-1.4201917031630624</v>
      </c>
      <c r="G1605" s="17">
        <v>-1.4201917031630624</v>
      </c>
      <c r="H1605" s="17">
        <v>0.38228071381964884</v>
      </c>
      <c r="I1605" s="17">
        <v>0</v>
      </c>
      <c r="J1605" s="17">
        <v>22.936842829178936</v>
      </c>
      <c r="K1605" s="17">
        <v>0.38228071381964884</v>
      </c>
      <c r="L1605" s="17">
        <v>-0.99999999999999656</v>
      </c>
      <c r="M1605" s="17">
        <v>-0.99999999999999656</v>
      </c>
      <c r="N1605" s="17">
        <v>7.6456142763929797</v>
      </c>
      <c r="O1605" s="17">
        <v>25.811657703817719</v>
      </c>
      <c r="P1605" s="17">
        <v>0.51132950059520355</v>
      </c>
      <c r="Q1605" s="17">
        <v>4.3951878411703218</v>
      </c>
      <c r="R1605" s="17">
        <v>1.45887321606329</v>
      </c>
      <c r="S1605" s="17">
        <v>0.33333333333333209</v>
      </c>
      <c r="T1605" s="17">
        <v>0.36059083264806285</v>
      </c>
      <c r="U1605" s="17">
        <v>0.28699631011747412</v>
      </c>
      <c r="V1605" s="17">
        <v>3.1318958863195169E-3</v>
      </c>
      <c r="W1605" s="17">
        <v>24.070866326621601</v>
      </c>
      <c r="X1605" s="17">
        <v>1.5056775672642908</v>
      </c>
      <c r="Y1605" s="17">
        <v>-0.99999999999999656</v>
      </c>
      <c r="Z1605" s="17">
        <v>-0.99999999999999656</v>
      </c>
      <c r="AA1605" s="17">
        <v>65.773797128021684</v>
      </c>
      <c r="AB1605" s="17">
        <v>0.34361721403724804</v>
      </c>
      <c r="AC1605" s="17">
        <v>0.13964960849160499</v>
      </c>
      <c r="AD1605" s="17">
        <v>0.32161432917788269</v>
      </c>
      <c r="AE1605" s="17">
        <v>40.244057585336797</v>
      </c>
      <c r="AF1605" s="17">
        <v>0.58333333333333337</v>
      </c>
      <c r="AG1605" s="17">
        <v>-0.99999999999999656</v>
      </c>
      <c r="AH1605" s="17">
        <v>-0.99999999999999656</v>
      </c>
      <c r="AI1605" s="17">
        <v>-7.0108676267733511E-2</v>
      </c>
      <c r="AJ1605" s="17">
        <v>3.1318958863195169E-3</v>
      </c>
      <c r="AK1605" s="17">
        <v>-2.2891578350108105E-2</v>
      </c>
      <c r="AL1605" s="17">
        <v>-7.0746422047917479E-2</v>
      </c>
      <c r="AM1605" s="17">
        <v>-0.24605344033958332</v>
      </c>
      <c r="AN1605" s="17">
        <v>0.11509648683277784</v>
      </c>
      <c r="AO1605" s="17">
        <v>-6.2657939002401237</v>
      </c>
      <c r="AP1605" s="17">
        <v>2.5236800605798599</v>
      </c>
      <c r="AQ1605" s="17">
        <v>47.007709155800519</v>
      </c>
      <c r="AR1605" s="17">
        <v>0.98405237198518825</v>
      </c>
      <c r="AS1605" s="17">
        <v>1.8879582810839401</v>
      </c>
      <c r="AT1605" s="17">
        <v>-0.99999999999999656</v>
      </c>
      <c r="AU1605" s="17">
        <v>-0.99999999999999656</v>
      </c>
      <c r="AV1605" s="17">
        <v>3.8681512900228032E-2</v>
      </c>
      <c r="AW1605" s="17">
        <v>94.109134892419178</v>
      </c>
      <c r="AX1605" s="17">
        <v>93.020150955696494</v>
      </c>
      <c r="AY1605" s="17">
        <v>0.42292025427772023</v>
      </c>
      <c r="AZ1605" s="17">
        <v>52.851005415001048</v>
      </c>
      <c r="BA1605" s="22">
        <v>1477.9091091810762</v>
      </c>
      <c r="CU1605" t="e">
        <v>#N/A</v>
      </c>
      <c r="CV1605" t="e">
        <v>#N/A</v>
      </c>
    </row>
    <row r="1606" spans="1:100" x14ac:dyDescent="0.25">
      <c r="A1606">
        <v>4080</v>
      </c>
      <c r="B1606" t="s">
        <v>1980</v>
      </c>
      <c r="C1606" s="22">
        <v>3</v>
      </c>
      <c r="D1606" s="17">
        <v>3.9475677886108715</v>
      </c>
      <c r="E1606" s="17">
        <v>0.58010126782203031</v>
      </c>
      <c r="F1606" s="17">
        <v>-0.57584178825801513</v>
      </c>
      <c r="G1606" s="17">
        <v>-0.40008568039178705</v>
      </c>
      <c r="H1606" s="17">
        <v>0.39377147209659463</v>
      </c>
      <c r="I1606" s="17">
        <v>0</v>
      </c>
      <c r="J1606" s="17">
        <v>23.626288325795674</v>
      </c>
      <c r="K1606" s="17">
        <v>0.39377147209659463</v>
      </c>
      <c r="L1606" s="17">
        <v>-0.99999999999999922</v>
      </c>
      <c r="M1606" s="17">
        <v>-0.99999999999999922</v>
      </c>
      <c r="N1606" s="17">
        <v>7.8754294419318915</v>
      </c>
      <c r="O1606" s="17">
        <v>27.17377043401477</v>
      </c>
      <c r="P1606" s="17">
        <v>-0.33270502777230193</v>
      </c>
      <c r="Q1606" s="17">
        <v>0.25781155957737434</v>
      </c>
      <c r="R1606" s="17">
        <v>0.12555963239460199</v>
      </c>
      <c r="S1606" s="17">
        <v>0.33333333333333326</v>
      </c>
      <c r="T1606" s="17">
        <v>0.33944974107611842</v>
      </c>
      <c r="U1606" s="17">
        <v>0.26636337423710005</v>
      </c>
      <c r="V1606" s="17">
        <v>-7.250047579826209E-2</v>
      </c>
      <c r="W1606" s="17">
        <v>18.914980030067795</v>
      </c>
      <c r="X1606" s="17">
        <v>0.91557865221446855</v>
      </c>
      <c r="Y1606" s="17">
        <v>-0.99999999999999922</v>
      </c>
      <c r="Z1606" s="17">
        <v>-0.99999999999999922</v>
      </c>
      <c r="AA1606" s="17">
        <v>71.135892447271218</v>
      </c>
      <c r="AB1606" s="17">
        <v>0.29651419946876378</v>
      </c>
      <c r="AC1606" s="17">
        <v>0.25977538490919205</v>
      </c>
      <c r="AD1606" s="17">
        <v>0.48561747131822069</v>
      </c>
      <c r="AE1606" s="17">
        <v>52.09535278480881</v>
      </c>
      <c r="AF1606" s="17">
        <v>0.69230769230769229</v>
      </c>
      <c r="AG1606" s="17">
        <v>-0.99999999999999922</v>
      </c>
      <c r="AH1606" s="17">
        <v>-0.99999999999999922</v>
      </c>
      <c r="AI1606" s="17">
        <v>0</v>
      </c>
      <c r="AJ1606" s="17">
        <v>-7.250047579826209E-2</v>
      </c>
      <c r="AK1606" s="17">
        <v>0.12055773713130614</v>
      </c>
      <c r="AL1606" s="17">
        <v>-2.9536155581277868E-4</v>
      </c>
      <c r="AM1606" s="17">
        <v>5.2870329008690653E-2</v>
      </c>
      <c r="AN1606" s="17">
        <v>0.39450729638203352</v>
      </c>
      <c r="AO1606" s="17">
        <v>1.9245469108737971</v>
      </c>
      <c r="AP1606" s="17">
        <v>9.861205601771772</v>
      </c>
      <c r="AQ1606" s="17">
        <v>42.541268355863501</v>
      </c>
      <c r="AR1606" s="17">
        <v>0.86664597284828937</v>
      </c>
      <c r="AS1606" s="17">
        <v>1.3093501243110643</v>
      </c>
      <c r="AT1606" s="17">
        <v>-0.99999999999999922</v>
      </c>
      <c r="AU1606" s="17">
        <v>-0.99999999999999922</v>
      </c>
      <c r="AV1606" s="17">
        <v>-0.27452604799718494</v>
      </c>
      <c r="AW1606" s="17">
        <v>108.17086848305777</v>
      </c>
      <c r="AX1606" s="17">
        <v>100.9208209032316</v>
      </c>
      <c r="AY1606" s="17">
        <v>0.27572301841277258</v>
      </c>
      <c r="AZ1606" s="17">
        <v>12.420706447856384</v>
      </c>
      <c r="BA1606" s="22">
        <v>1482.5868488427293</v>
      </c>
      <c r="CU1606" t="e">
        <v>#N/A</v>
      </c>
      <c r="CV1606" t="e">
        <v>#N/A</v>
      </c>
    </row>
    <row r="1607" spans="1:100" x14ac:dyDescent="0.25">
      <c r="A1607">
        <v>4083</v>
      </c>
      <c r="B1607" t="s">
        <v>1981</v>
      </c>
      <c r="C1607" s="22">
        <v>3</v>
      </c>
      <c r="D1607" s="17">
        <v>3.6626439403111348</v>
      </c>
      <c r="E1607" s="17">
        <v>-4.8874135826401204E-3</v>
      </c>
      <c r="F1607" s="17">
        <v>-5.3322985576353288E-2</v>
      </c>
      <c r="G1607" s="17">
        <v>-5.3322985576353288E-2</v>
      </c>
      <c r="H1607" s="17">
        <v>0.14146831412905472</v>
      </c>
      <c r="I1607" s="17">
        <v>0</v>
      </c>
      <c r="J1607" s="17">
        <v>8.4880988477432844</v>
      </c>
      <c r="K1607" s="17">
        <v>0.14146831412905472</v>
      </c>
      <c r="L1607" s="17">
        <v>-1.0000000000000007</v>
      </c>
      <c r="M1607" s="17">
        <v>-1.0000000000000007</v>
      </c>
      <c r="N1607" s="17">
        <v>2.829366282581093</v>
      </c>
      <c r="O1607" s="17">
        <v>12.097419802478065</v>
      </c>
      <c r="P1607" s="17">
        <v>-0.34798260521602997</v>
      </c>
      <c r="Q1607" s="17">
        <v>-1.9369379876313958E-2</v>
      </c>
      <c r="R1607" s="17">
        <v>-8.9642351570532741E-3</v>
      </c>
      <c r="S1607" s="17">
        <v>0.33333333333333381</v>
      </c>
      <c r="T1607" s="17">
        <v>0.11110217738817001</v>
      </c>
      <c r="U1607" s="17">
        <v>-4.8489596677747687E-2</v>
      </c>
      <c r="V1607" s="17">
        <v>-3.3486200248050615E-2</v>
      </c>
      <c r="W1607" s="17">
        <v>8.8396559866660169</v>
      </c>
      <c r="X1607" s="17">
        <v>-0.31413954755200946</v>
      </c>
      <c r="Y1607" s="17">
        <v>-1.0000000000000007</v>
      </c>
      <c r="Z1607" s="17">
        <v>-1.0000000000000007</v>
      </c>
      <c r="AA1607" s="17">
        <v>2.4372835521209257</v>
      </c>
      <c r="AB1607" s="17">
        <v>-0.23317806784788819</v>
      </c>
      <c r="AC1607" s="17">
        <v>0.11638042984404454</v>
      </c>
      <c r="AD1607" s="17">
        <v>-1.1070525983917223E-2</v>
      </c>
      <c r="AE1607" s="17">
        <v>-6.3934081993880394</v>
      </c>
      <c r="AF1607" s="17">
        <v>8.3333333333333329E-2</v>
      </c>
      <c r="AG1607" s="17">
        <v>-1.0000000000000007</v>
      </c>
      <c r="AH1607" s="17">
        <v>-1.0000000000000007</v>
      </c>
      <c r="AI1607" s="17">
        <v>-3.5943289572715493E-3</v>
      </c>
      <c r="AJ1607" s="17">
        <v>-3.3486200248050615E-2</v>
      </c>
      <c r="AK1607" s="17">
        <v>0.16760922848833168</v>
      </c>
      <c r="AL1607" s="17">
        <v>0.19771829666326216</v>
      </c>
      <c r="AM1607" s="17">
        <v>-7.4896874580178043E-3</v>
      </c>
      <c r="AN1607" s="17">
        <v>1.1721446552163995E-2</v>
      </c>
      <c r="AO1607" s="17">
        <v>0.65080395599121255</v>
      </c>
      <c r="AP1607" s="17">
        <v>1.2816276471204107</v>
      </c>
      <c r="AQ1607" s="17">
        <v>17.327754834409305</v>
      </c>
      <c r="AR1607" s="17">
        <v>0.36245971379570519</v>
      </c>
      <c r="AS1607" s="17">
        <v>-0.17267123342295482</v>
      </c>
      <c r="AT1607" s="17">
        <v>-1.0000000000000007</v>
      </c>
      <c r="AU1607" s="17">
        <v>-1.0000000000000007</v>
      </c>
      <c r="AV1607" s="17">
        <v>-6.2287220733406715E-2</v>
      </c>
      <c r="AW1607" s="17">
        <v>15.816331001719391</v>
      </c>
      <c r="AX1607" s="17">
        <v>12.395824397768902</v>
      </c>
      <c r="AY1607" s="17">
        <v>-7.3376007288582359E-2</v>
      </c>
      <c r="AZ1607" s="17">
        <v>-55.39696271738454</v>
      </c>
      <c r="BA1607" s="22">
        <v>1281.7811515321268</v>
      </c>
      <c r="CU1607" t="e">
        <v>#N/A</v>
      </c>
      <c r="CV1607" t="e">
        <v>#N/A</v>
      </c>
    </row>
    <row r="1608" spans="1:100" x14ac:dyDescent="0.25">
      <c r="A1608">
        <v>4085</v>
      </c>
      <c r="B1608" t="s">
        <v>930</v>
      </c>
      <c r="C1608" s="22">
        <v>3</v>
      </c>
      <c r="D1608" s="17">
        <v>5.5857596206947111</v>
      </c>
      <c r="E1608" s="17">
        <v>3.5405122717407922E-4</v>
      </c>
      <c r="F1608" s="17">
        <v>0.87875163027291303</v>
      </c>
      <c r="G1608" s="17">
        <v>0.84329403243468537</v>
      </c>
      <c r="H1608" s="17">
        <v>0.54185992883757739</v>
      </c>
      <c r="I1608" s="17">
        <v>0</v>
      </c>
      <c r="J1608" s="17">
        <v>32.511595730254648</v>
      </c>
      <c r="K1608" s="17">
        <v>0.54185992883757739</v>
      </c>
      <c r="L1608" s="17">
        <v>-1.0000000000000007</v>
      </c>
      <c r="M1608" s="17">
        <v>-1.0000000000000007</v>
      </c>
      <c r="N1608" s="17">
        <v>10.837198576751552</v>
      </c>
      <c r="O1608" s="17">
        <v>38.940649383384063</v>
      </c>
      <c r="P1608" s="17">
        <v>0.20165464236728314</v>
      </c>
      <c r="Q1608" s="17">
        <v>-0.37485580316647071</v>
      </c>
      <c r="R1608" s="17">
        <v>-0.22316999285079811</v>
      </c>
      <c r="S1608" s="17">
        <v>0.33333333333333376</v>
      </c>
      <c r="T1608" s="17">
        <v>0.33170501841034333</v>
      </c>
      <c r="U1608" s="17">
        <v>7.5282819497323947E-2</v>
      </c>
      <c r="V1608" s="17">
        <v>-5.0429810481855533E-2</v>
      </c>
      <c r="W1608" s="17">
        <v>5.9212572768627103</v>
      </c>
      <c r="X1608" s="17">
        <v>0.12010252308127212</v>
      </c>
      <c r="Y1608" s="17">
        <v>-1.0000000000000007</v>
      </c>
      <c r="Z1608" s="17">
        <v>-1.0000000000000007</v>
      </c>
      <c r="AA1608" s="17">
        <v>46.243688889857495</v>
      </c>
      <c r="AB1608" s="17">
        <v>0.38462722578152442</v>
      </c>
      <c r="AC1608" s="17">
        <v>0.30300910051808266</v>
      </c>
      <c r="AD1608" s="17">
        <v>0.12327570581730492</v>
      </c>
      <c r="AE1608" s="17">
        <v>40.545601605845569</v>
      </c>
      <c r="AF1608" s="17">
        <v>0.63636363636363635</v>
      </c>
      <c r="AG1608" s="17">
        <v>-1.0000000000000007</v>
      </c>
      <c r="AH1608" s="17">
        <v>-1.0000000000000007</v>
      </c>
      <c r="AI1608" s="17">
        <v>-5.8406285580506808E-3</v>
      </c>
      <c r="AJ1608" s="17">
        <v>-5.0429810481855533E-2</v>
      </c>
      <c r="AK1608" s="17">
        <v>0.35619720024658358</v>
      </c>
      <c r="AL1608" s="17">
        <v>1.8028916391825724E-2</v>
      </c>
      <c r="AM1608" s="17">
        <v>0.2615586031259306</v>
      </c>
      <c r="AN1608" s="17">
        <v>-8.2011271831177512E-2</v>
      </c>
      <c r="AO1608" s="17">
        <v>8.3199510793811822</v>
      </c>
      <c r="AP1608" s="17">
        <v>-1.9601372138203086</v>
      </c>
      <c r="AQ1608" s="17">
        <v>38.432853007117387</v>
      </c>
      <c r="AR1608" s="17">
        <v>0.68989136075914581</v>
      </c>
      <c r="AS1608" s="17">
        <v>0.66196245191884995</v>
      </c>
      <c r="AT1608" s="17">
        <v>-1.0000000000000007</v>
      </c>
      <c r="AU1608" s="17">
        <v>-1.0000000000000007</v>
      </c>
      <c r="AV1608" s="17">
        <v>0.62012403958388762</v>
      </c>
      <c r="AW1608" s="17">
        <v>83.224201059421233</v>
      </c>
      <c r="AX1608" s="17">
        <v>78.064407440074689</v>
      </c>
      <c r="AY1608" s="17">
        <v>0.26412892379035091</v>
      </c>
      <c r="AZ1608" s="17">
        <v>-6.3411783475028534</v>
      </c>
      <c r="BA1608" s="22">
        <v>1483.8711401364615</v>
      </c>
      <c r="CU1608" t="e">
        <v>#N/A</v>
      </c>
      <c r="CV1608" t="e">
        <v>#N/A</v>
      </c>
    </row>
    <row r="1609" spans="1:100" x14ac:dyDescent="0.25">
      <c r="A1609">
        <v>4087</v>
      </c>
      <c r="B1609" t="s">
        <v>749</v>
      </c>
      <c r="C1609" s="22">
        <v>3</v>
      </c>
      <c r="D1609" s="17">
        <v>3.775344729098983</v>
      </c>
      <c r="E1609" s="17">
        <v>2.856845477238561E-2</v>
      </c>
      <c r="F1609" s="17">
        <v>-0.25531843634458468</v>
      </c>
      <c r="G1609" s="17">
        <v>-0.25531843634458468</v>
      </c>
      <c r="H1609" s="17">
        <v>-4.3499416705263458E-2</v>
      </c>
      <c r="I1609" s="17">
        <v>0</v>
      </c>
      <c r="J1609" s="17">
        <v>-2.6099650023158074</v>
      </c>
      <c r="K1609" s="17">
        <v>-4.3499416705263458E-2</v>
      </c>
      <c r="L1609" s="17">
        <v>-0.99999999999999956</v>
      </c>
      <c r="M1609" s="17">
        <v>-0.99999999999999956</v>
      </c>
      <c r="N1609" s="17">
        <v>-0.86998833410526899</v>
      </c>
      <c r="O1609" s="17">
        <v>0.91006129043858908</v>
      </c>
      <c r="P1609" s="17">
        <v>-3.4894243501119804E-2</v>
      </c>
      <c r="Q1609" s="17">
        <v>-3.5968972243091564</v>
      </c>
      <c r="R1609" s="17">
        <v>-1.1476736661370308</v>
      </c>
      <c r="S1609" s="17">
        <v>0.33333333333333326</v>
      </c>
      <c r="T1609" s="17">
        <v>0.49075209753164245</v>
      </c>
      <c r="U1609" s="17">
        <v>0.26778757963460392</v>
      </c>
      <c r="V1609" s="17">
        <v>-8.9942133755617232E-3</v>
      </c>
      <c r="W1609" s="17">
        <v>45.055128553171265</v>
      </c>
      <c r="X1609" s="17">
        <v>2.0421886500535931</v>
      </c>
      <c r="Y1609" s="17">
        <v>-0.99999999999999956</v>
      </c>
      <c r="Z1609" s="17">
        <v>-0.99999999999999956</v>
      </c>
      <c r="AA1609" s="17">
        <v>70.059071434031324</v>
      </c>
      <c r="AB1609" s="17">
        <v>-7.7501186436053193E-2</v>
      </c>
      <c r="AC1609" s="17">
        <v>0.34124934607405399</v>
      </c>
      <c r="AD1609" s="17">
        <v>0.25928417130194059</v>
      </c>
      <c r="AE1609" s="17">
        <v>26.151616546997086</v>
      </c>
      <c r="AF1609" s="17">
        <v>0.625</v>
      </c>
      <c r="AG1609" s="17">
        <v>-0.99999999999999956</v>
      </c>
      <c r="AH1609" s="17">
        <v>-0.99999999999999956</v>
      </c>
      <c r="AI1609" s="17">
        <v>0</v>
      </c>
      <c r="AJ1609" s="17">
        <v>-8.9942133755617232E-3</v>
      </c>
      <c r="AK1609" s="17">
        <v>-0.39550010765617416</v>
      </c>
      <c r="AL1609" s="17">
        <v>2.1580306472281117E-2</v>
      </c>
      <c r="AM1609" s="17">
        <v>5.4158916492550169E-2</v>
      </c>
      <c r="AN1609" s="17">
        <v>9.0219717506006936E-2</v>
      </c>
      <c r="AO1609" s="17">
        <v>-0.62352762596711553</v>
      </c>
      <c r="AP1609" s="17">
        <v>2.363394470011579</v>
      </c>
      <c r="AQ1609" s="17">
        <v>42.445163550855433</v>
      </c>
      <c r="AR1609" s="17">
        <v>1.0828787971240179</v>
      </c>
      <c r="AS1609" s="17">
        <v>1.9986892333483299</v>
      </c>
      <c r="AT1609" s="17">
        <v>-0.99999999999999956</v>
      </c>
      <c r="AU1609" s="17">
        <v>-0.99999999999999956</v>
      </c>
      <c r="AV1609" s="17">
        <v>-1.4029921024816152</v>
      </c>
      <c r="AW1609" s="17">
        <v>73.332527194481443</v>
      </c>
      <c r="AX1609" s="17">
        <v>72.43310585692528</v>
      </c>
      <c r="AY1609" s="17">
        <v>0.47251701837382759</v>
      </c>
      <c r="AZ1609" s="17">
        <v>15.063625355521163</v>
      </c>
      <c r="BA1609" s="22">
        <v>1441.852468710624</v>
      </c>
      <c r="CU1609" t="e">
        <v>#N/A</v>
      </c>
      <c r="CV1609" t="e">
        <v>#N/A</v>
      </c>
    </row>
    <row r="1610" spans="1:100" x14ac:dyDescent="0.25">
      <c r="A1610">
        <v>4089</v>
      </c>
      <c r="B1610" t="s">
        <v>1982</v>
      </c>
      <c r="C1610" s="22">
        <v>3</v>
      </c>
      <c r="D1610" s="17">
        <v>4.9797004016520736</v>
      </c>
      <c r="E1610" s="17">
        <v>-5.7396478035955864E-3</v>
      </c>
      <c r="F1610" s="17">
        <v>0.31092689386578853</v>
      </c>
      <c r="G1610" s="17">
        <v>0.31092689386578853</v>
      </c>
      <c r="H1610" s="17">
        <v>2.1642735983075961E-2</v>
      </c>
      <c r="I1610" s="17">
        <v>0</v>
      </c>
      <c r="J1610" s="17">
        <v>1.2985641589845567</v>
      </c>
      <c r="K1610" s="17">
        <v>2.1642735983075961E-2</v>
      </c>
      <c r="L1610" s="17">
        <v>-0.999999999999999</v>
      </c>
      <c r="M1610" s="17">
        <v>-0.999999999999999</v>
      </c>
      <c r="N1610" s="17">
        <v>0.43285471966151878</v>
      </c>
      <c r="O1610" s="17">
        <v>6.5891914545024273</v>
      </c>
      <c r="P1610" s="17">
        <v>-0.14490594879152399</v>
      </c>
      <c r="Q1610" s="17">
        <v>0.38590101585398306</v>
      </c>
      <c r="R1610" s="17">
        <v>5.3864433334996631E-2</v>
      </c>
      <c r="S1610" s="17">
        <v>0.34069273020720781</v>
      </c>
      <c r="T1610" s="17">
        <v>0.36056210250928344</v>
      </c>
      <c r="U1610" s="17">
        <v>9.6309568485272862E-2</v>
      </c>
      <c r="V1610" s="17">
        <v>-5.6967832220920819E-2</v>
      </c>
      <c r="W1610" s="17">
        <v>28.758153319910686</v>
      </c>
      <c r="X1610" s="17">
        <v>0.75027214652493135</v>
      </c>
      <c r="Y1610" s="17">
        <v>-0.999999999999999</v>
      </c>
      <c r="Z1610" s="17">
        <v>-0.999999999999999</v>
      </c>
      <c r="AA1610" s="17">
        <v>28.249662365229774</v>
      </c>
      <c r="AB1610" s="17">
        <v>9.6905819880999375E-2</v>
      </c>
      <c r="AC1610" s="17">
        <v>-3.7780242556907158E-2</v>
      </c>
      <c r="AD1610" s="17">
        <v>-7.037268508441033E-2</v>
      </c>
      <c r="AE1610" s="17">
        <v>-0.56235538801590734</v>
      </c>
      <c r="AF1610" s="17">
        <v>0.33333333333333331</v>
      </c>
      <c r="AG1610" s="17">
        <v>-0.999999999999999</v>
      </c>
      <c r="AH1610" s="17">
        <v>-0.999999999999999</v>
      </c>
      <c r="AI1610" s="17">
        <v>0</v>
      </c>
      <c r="AJ1610" s="17">
        <v>-5.6967832220920819E-2</v>
      </c>
      <c r="AK1610" s="17">
        <v>9.3910992039145477E-2</v>
      </c>
      <c r="AL1610" s="17">
        <v>8.5736182800763519E-2</v>
      </c>
      <c r="AM1610" s="17">
        <v>-0.18545965035260847</v>
      </c>
      <c r="AN1610" s="17">
        <v>-0.16230023521851794</v>
      </c>
      <c r="AO1610" s="17">
        <v>-4.1669362986194836</v>
      </c>
      <c r="AP1610" s="17">
        <v>-3.6288249664591308</v>
      </c>
      <c r="AQ1610" s="17">
        <v>30.056717478895258</v>
      </c>
      <c r="AR1610" s="17">
        <v>0.74059656898084303</v>
      </c>
      <c r="AS1610" s="17">
        <v>0.77191488250800744</v>
      </c>
      <c r="AT1610" s="17">
        <v>-0.999999999999999</v>
      </c>
      <c r="AU1610" s="17">
        <v>-0.999999999999999</v>
      </c>
      <c r="AV1610" s="17">
        <v>0.36479132720078566</v>
      </c>
      <c r="AW1610" s="17">
        <v>31.210028853273077</v>
      </c>
      <c r="AX1610" s="17">
        <v>25.513245631180993</v>
      </c>
      <c r="AY1610" s="17">
        <v>0.15346726876491715</v>
      </c>
      <c r="AZ1610" s="17">
        <v>-21.650737165028673</v>
      </c>
      <c r="BA1610" s="22">
        <v>1430.384128291551</v>
      </c>
      <c r="CU1610" t="e">
        <v>#N/A</v>
      </c>
      <c r="CV1610" t="e">
        <v>#N/A</v>
      </c>
    </row>
    <row r="1611" spans="1:100" x14ac:dyDescent="0.25">
      <c r="A1611">
        <v>4091</v>
      </c>
      <c r="B1611" t="s">
        <v>1983</v>
      </c>
      <c r="C1611" s="22">
        <v>3</v>
      </c>
      <c r="D1611" s="17">
        <v>3.4980375800051213</v>
      </c>
      <c r="E1611" s="17">
        <v>-1.715467214183071E-2</v>
      </c>
      <c r="F1611" s="17">
        <v>-2.7965593116468436E-2</v>
      </c>
      <c r="G1611" s="17">
        <v>-3.3324674729464474E-2</v>
      </c>
      <c r="H1611" s="17">
        <v>0.2413375410981011</v>
      </c>
      <c r="I1611" s="17">
        <v>0</v>
      </c>
      <c r="J1611" s="17">
        <v>14.480252465886071</v>
      </c>
      <c r="K1611" s="17">
        <v>0.2413375410981011</v>
      </c>
      <c r="L1611" s="17">
        <v>-0.99999999999999944</v>
      </c>
      <c r="M1611" s="17">
        <v>-0.99999999999999944</v>
      </c>
      <c r="N1611" s="17">
        <v>4.8267508219620234</v>
      </c>
      <c r="O1611" s="17">
        <v>17.944965371161736</v>
      </c>
      <c r="P1611" s="17">
        <v>-0.14797694164940611</v>
      </c>
      <c r="Q1611" s="17">
        <v>0.7461116655506379</v>
      </c>
      <c r="R1611" s="17">
        <v>0.15198288384223774</v>
      </c>
      <c r="S1611" s="17">
        <v>0.35568776454362733</v>
      </c>
      <c r="T1611" s="17">
        <v>0.27491215279356357</v>
      </c>
      <c r="U1611" s="17">
        <v>3.6977385419027731E-2</v>
      </c>
      <c r="V1611" s="17">
        <v>0.11096091376693459</v>
      </c>
      <c r="W1611" s="17">
        <v>21.488027017002082</v>
      </c>
      <c r="X1611" s="17">
        <v>1.161498430453952</v>
      </c>
      <c r="Y1611" s="17">
        <v>-0.99999999999999944</v>
      </c>
      <c r="Z1611" s="17">
        <v>-0.99999999999999944</v>
      </c>
      <c r="AA1611" s="17">
        <v>42.562060685509252</v>
      </c>
      <c r="AB1611" s="17">
        <v>0.11755486569337699</v>
      </c>
      <c r="AC1611" s="17">
        <v>-8.1212480227650721E-2</v>
      </c>
      <c r="AD1611" s="17">
        <v>0.38209863022757218</v>
      </c>
      <c r="AE1611" s="17">
        <v>20.922050784664918</v>
      </c>
      <c r="AF1611" s="17">
        <v>0.7</v>
      </c>
      <c r="AG1611" s="17">
        <v>-0.99999999999999944</v>
      </c>
      <c r="AH1611" s="17">
        <v>-0.99999999999999944</v>
      </c>
      <c r="AI1611" s="17">
        <v>0</v>
      </c>
      <c r="AJ1611" s="17">
        <v>0.11096091376693459</v>
      </c>
      <c r="AK1611" s="17">
        <v>0.36972680438495015</v>
      </c>
      <c r="AL1611" s="17">
        <v>-0.20978690452167595</v>
      </c>
      <c r="AM1611" s="17">
        <v>1.1387396774655758</v>
      </c>
      <c r="AN1611" s="17">
        <v>3.0070659347816785E-2</v>
      </c>
      <c r="AO1611" s="17">
        <v>30.317125958564159</v>
      </c>
      <c r="AP1611" s="17">
        <v>-0.29716803891295962</v>
      </c>
      <c r="AQ1611" s="17">
        <v>35.968279482888128</v>
      </c>
      <c r="AR1611" s="17">
        <v>0.77853821652315303</v>
      </c>
      <c r="AS1611" s="17">
        <v>1.4028359715520529</v>
      </c>
      <c r="AT1611" s="17">
        <v>-0.99999999999999944</v>
      </c>
      <c r="AU1611" s="17">
        <v>-0.99999999999999944</v>
      </c>
      <c r="AV1611" s="17">
        <v>0.11865820911277318</v>
      </c>
      <c r="AW1611" s="17">
        <v>60.209858017758037</v>
      </c>
      <c r="AX1611" s="17">
        <v>71.305949394451503</v>
      </c>
      <c r="AY1611" s="17">
        <v>-1.3840086767125582E-2</v>
      </c>
      <c r="AZ1611" s="17">
        <v>-40.863063284545582</v>
      </c>
      <c r="BA1611" s="22">
        <v>1412.5848825906673</v>
      </c>
      <c r="CU1611" t="e">
        <v>#N/A</v>
      </c>
      <c r="CV1611" t="e">
        <v>#N/A</v>
      </c>
    </row>
    <row r="1612" spans="1:100" x14ac:dyDescent="0.25">
      <c r="A1612">
        <v>4096</v>
      </c>
      <c r="B1612" t="s">
        <v>1984</v>
      </c>
      <c r="C1612" s="22">
        <v>3</v>
      </c>
      <c r="D1612" s="17">
        <v>5.2429716225594509</v>
      </c>
      <c r="E1612" s="17">
        <v>0.11391071532202032</v>
      </c>
      <c r="F1612" s="17">
        <v>-0.59617120661905154</v>
      </c>
      <c r="G1612" s="17">
        <v>-0.56390046512522762</v>
      </c>
      <c r="H1612" s="17">
        <v>-3.6073272952921211E-3</v>
      </c>
      <c r="I1612" s="17">
        <v>0</v>
      </c>
      <c r="J1612" s="17">
        <v>-0.21643963771752195</v>
      </c>
      <c r="K1612" s="17">
        <v>-3.6073272952921211E-3</v>
      </c>
      <c r="L1612" s="17">
        <v>-1</v>
      </c>
      <c r="M1612" s="17">
        <v>-1</v>
      </c>
      <c r="N1612" s="17">
        <v>-7.2146545905842796E-2</v>
      </c>
      <c r="O1612" s="17">
        <v>4.4626315197166928</v>
      </c>
      <c r="P1612" s="17">
        <v>-0.55875139512839256</v>
      </c>
      <c r="Q1612" s="17">
        <v>3.7282343934509758</v>
      </c>
      <c r="R1612" s="17">
        <v>1.2401485108917889</v>
      </c>
      <c r="S1612" s="17">
        <v>0.33333333333333348</v>
      </c>
      <c r="T1612" s="17">
        <v>0.33333333333333348</v>
      </c>
      <c r="U1612" s="17">
        <v>0.48555099143284186</v>
      </c>
      <c r="V1612" s="17">
        <v>-3.0270027170837436E-2</v>
      </c>
      <c r="W1612" s="17">
        <v>45.022198328958552</v>
      </c>
      <c r="X1612" s="17">
        <v>2.430857796668302</v>
      </c>
      <c r="Y1612" s="17">
        <v>-1</v>
      </c>
      <c r="Z1612" s="17">
        <v>-1</v>
      </c>
      <c r="AA1612" s="17">
        <v>90.050262919142611</v>
      </c>
      <c r="AB1612" s="17">
        <v>0.13893303738776996</v>
      </c>
      <c r="AC1612" s="17">
        <v>0.60539280080085722</v>
      </c>
      <c r="AD1612" s="17">
        <v>0.13143248339721869</v>
      </c>
      <c r="AE1612" s="17">
        <v>43.787916079292316</v>
      </c>
      <c r="AF1612" s="17">
        <v>0.9285714285714286</v>
      </c>
      <c r="AG1612" s="17">
        <v>-1</v>
      </c>
      <c r="AH1612" s="17">
        <v>-1</v>
      </c>
      <c r="AI1612" s="17">
        <v>-3.3174186568179935E-2</v>
      </c>
      <c r="AJ1612" s="17">
        <v>-3.0270027170837436E-2</v>
      </c>
      <c r="AK1612" s="17">
        <v>6.9278986569012921E-2</v>
      </c>
      <c r="AL1612" s="17">
        <v>0.17129486026385154</v>
      </c>
      <c r="AM1612" s="17">
        <v>-6.2921270568713536E-2</v>
      </c>
      <c r="AN1612" s="17">
        <v>0.32049299987578667</v>
      </c>
      <c r="AO1612" s="17">
        <v>-1.2266368313727722</v>
      </c>
      <c r="AP1612" s="17">
        <v>8.8687992982139221</v>
      </c>
      <c r="AQ1612" s="17">
        <v>44.805758691241039</v>
      </c>
      <c r="AR1612" s="17">
        <v>1.1219476309286711</v>
      </c>
      <c r="AS1612" s="17">
        <v>2.4272504693730093</v>
      </c>
      <c r="AT1612" s="17">
        <v>-1</v>
      </c>
      <c r="AU1612" s="17">
        <v>-1</v>
      </c>
      <c r="AV1612" s="17">
        <v>0.67624804576656183</v>
      </c>
      <c r="AW1612" s="17">
        <v>103.38169373707328</v>
      </c>
      <c r="AX1612" s="17">
        <v>99.691207288625918</v>
      </c>
      <c r="AY1612" s="17">
        <v>9.8280820766528276E-2</v>
      </c>
      <c r="AZ1612" s="17">
        <v>18.357057215613786</v>
      </c>
      <c r="BA1612" s="22">
        <v>1501.7479585078922</v>
      </c>
      <c r="CU1612" t="e">
        <v>#N/A</v>
      </c>
      <c r="CV1612" t="e">
        <v>#N/A</v>
      </c>
    </row>
    <row r="1613" spans="1:100" x14ac:dyDescent="0.25">
      <c r="A1613">
        <v>4097</v>
      </c>
      <c r="B1613" t="s">
        <v>1985</v>
      </c>
      <c r="C1613" s="22">
        <v>3</v>
      </c>
      <c r="D1613" s="17">
        <v>4.9411609025591394</v>
      </c>
      <c r="E1613" s="17">
        <v>0.24130941035296838</v>
      </c>
      <c r="F1613" s="17">
        <v>-0.24029183293262321</v>
      </c>
      <c r="G1613" s="17">
        <v>-0.16847198281281792</v>
      </c>
      <c r="H1613" s="17">
        <v>6.7648761933759002E-2</v>
      </c>
      <c r="I1613" s="17">
        <v>0</v>
      </c>
      <c r="J1613" s="17">
        <v>4.0589257160255379</v>
      </c>
      <c r="K1613" s="17">
        <v>6.7648761933759002E-2</v>
      </c>
      <c r="L1613" s="17">
        <v>-0.99999999999999978</v>
      </c>
      <c r="M1613" s="17">
        <v>-0.99999999999999978</v>
      </c>
      <c r="N1613" s="17">
        <v>1.352975238675179</v>
      </c>
      <c r="O1613" s="17">
        <v>8.8316146357718672</v>
      </c>
      <c r="P1613" s="17">
        <v>0.5245896744262164</v>
      </c>
      <c r="Q1613" s="17">
        <v>-0.4284344249131421</v>
      </c>
      <c r="R1613" s="17">
        <v>-8.1311609960411091E-2</v>
      </c>
      <c r="S1613" s="17">
        <v>0.33333333333333304</v>
      </c>
      <c r="T1613" s="17">
        <v>0.34040942921415651</v>
      </c>
      <c r="U1613" s="17">
        <v>0.21018859950366323</v>
      </c>
      <c r="V1613" s="17">
        <v>-9.9135095866040197E-3</v>
      </c>
      <c r="W1613" s="17">
        <v>32.254763621231625</v>
      </c>
      <c r="X1613" s="17">
        <v>1.3873673411087604</v>
      </c>
      <c r="Y1613" s="17">
        <v>-0.99999999999999978</v>
      </c>
      <c r="Z1613" s="17">
        <v>-0.99999999999999978</v>
      </c>
      <c r="AA1613" s="17">
        <v>62.233803881686086</v>
      </c>
      <c r="AB1613" s="17">
        <v>-2.8242997011231168E-2</v>
      </c>
      <c r="AC1613" s="17">
        <v>0.37433199008557749</v>
      </c>
      <c r="AD1613" s="17">
        <v>0.25511804433395169</v>
      </c>
      <c r="AE1613" s="17">
        <v>30.060351870414905</v>
      </c>
      <c r="AF1613" s="17">
        <v>0.75</v>
      </c>
      <c r="AG1613" s="17">
        <v>-0.99999999999999978</v>
      </c>
      <c r="AH1613" s="17">
        <v>-0.99999999999999978</v>
      </c>
      <c r="AI1613" s="17">
        <v>-4.5539184133915047E-3</v>
      </c>
      <c r="AJ1613" s="17">
        <v>-9.9135095866040197E-3</v>
      </c>
      <c r="AK1613" s="17">
        <v>0.41082078156013618</v>
      </c>
      <c r="AL1613" s="17">
        <v>0.21280063441797165</v>
      </c>
      <c r="AM1613" s="17">
        <v>0.10593751552675194</v>
      </c>
      <c r="AN1613" s="17">
        <v>0.10100129553001404</v>
      </c>
      <c r="AO1613" s="17">
        <v>4.7025417959694815</v>
      </c>
      <c r="AP1613" s="17">
        <v>3.5890355603402089</v>
      </c>
      <c r="AQ1613" s="17">
        <v>36.313689337257166</v>
      </c>
      <c r="AR1613" s="17">
        <v>0.87401785246454933</v>
      </c>
      <c r="AS1613" s="17">
        <v>1.4550161030425188</v>
      </c>
      <c r="AT1613" s="17">
        <v>-0.99999999999999978</v>
      </c>
      <c r="AU1613" s="17">
        <v>-0.99999999999999978</v>
      </c>
      <c r="AV1613" s="17">
        <v>-0.24978359277322906</v>
      </c>
      <c r="AW1613" s="17">
        <v>74.654454077798178</v>
      </c>
      <c r="AX1613" s="17">
        <v>73.572024750869943</v>
      </c>
      <c r="AY1613" s="17">
        <v>0.17040284041125364</v>
      </c>
      <c r="AZ1613" s="17">
        <v>-1.1838797445640472</v>
      </c>
      <c r="BA1613" s="22">
        <v>1451.8891352588726</v>
      </c>
      <c r="CU1613" t="e">
        <v>#N/A</v>
      </c>
      <c r="CV1613" t="e">
        <v>#N/A</v>
      </c>
    </row>
    <row r="1614" spans="1:100" x14ac:dyDescent="0.25">
      <c r="A1614">
        <v>4098</v>
      </c>
      <c r="B1614" t="s">
        <v>1986</v>
      </c>
      <c r="C1614" s="22">
        <v>3</v>
      </c>
      <c r="D1614" s="17">
        <v>5.1807607001338827</v>
      </c>
      <c r="E1614" s="17">
        <v>9.0046175114313426E-2</v>
      </c>
      <c r="F1614" s="17">
        <v>5.5193652993603279E-2</v>
      </c>
      <c r="G1614" s="17">
        <v>8.347908365505205E-2</v>
      </c>
      <c r="H1614" s="17">
        <v>6.6656386605557269E-2</v>
      </c>
      <c r="I1614" s="17">
        <v>-8.2689319658739349E-4</v>
      </c>
      <c r="J1614" s="17">
        <v>3.9497696045381909</v>
      </c>
      <c r="K1614" s="17">
        <v>6.5829493408969861E-2</v>
      </c>
      <c r="L1614" s="17">
        <v>-0.99999999999999933</v>
      </c>
      <c r="M1614" s="17">
        <v>-0.99999999999999933</v>
      </c>
      <c r="N1614" s="17">
        <v>1.3165898681793962</v>
      </c>
      <c r="O1614" s="17">
        <v>9.214009388327117</v>
      </c>
      <c r="P1614" s="17">
        <v>3.2650342108341541</v>
      </c>
      <c r="Q1614" s="17">
        <v>-0.18485426241110661</v>
      </c>
      <c r="R1614" s="17">
        <v>8.3274523552795188E-2</v>
      </c>
      <c r="S1614" s="17">
        <v>0.34596476707742729</v>
      </c>
      <c r="T1614" s="17">
        <v>0.23275711146079248</v>
      </c>
      <c r="U1614" s="17">
        <v>-0.29551790703971897</v>
      </c>
      <c r="V1614" s="17">
        <v>1.9599089311113843E-2</v>
      </c>
      <c r="W1614" s="17">
        <v>9.4789426960257828</v>
      </c>
      <c r="X1614" s="17">
        <v>-0.65216092903548462</v>
      </c>
      <c r="Y1614" s="17">
        <v>-0.99999999999999933</v>
      </c>
      <c r="Z1614" s="17">
        <v>-0.99999999999999933</v>
      </c>
      <c r="AA1614" s="17">
        <v>38.831346374721932</v>
      </c>
      <c r="AB1614" s="17">
        <v>0.13739908462332528</v>
      </c>
      <c r="AC1614" s="17">
        <v>6.4593385908992995E-2</v>
      </c>
      <c r="AD1614" s="17">
        <v>0.38339011257054895</v>
      </c>
      <c r="AE1614" s="17">
        <v>29.269129155143357</v>
      </c>
      <c r="AF1614" s="17">
        <v>0.6</v>
      </c>
      <c r="AG1614" s="17">
        <v>-0.99999999999999933</v>
      </c>
      <c r="AH1614" s="17">
        <v>-0.99999999999999933</v>
      </c>
      <c r="AI1614" s="17">
        <v>0</v>
      </c>
      <c r="AJ1614" s="17">
        <v>1.9599089311113843E-2</v>
      </c>
      <c r="AK1614" s="17">
        <v>0.15983810853417807</v>
      </c>
      <c r="AL1614" s="17">
        <v>0.28610776854614545</v>
      </c>
      <c r="AM1614" s="17">
        <v>-2.0842207381178677E-2</v>
      </c>
      <c r="AN1614" s="17">
        <v>-0.12553852206108174</v>
      </c>
      <c r="AO1614" s="17">
        <v>0.27813535814142332</v>
      </c>
      <c r="AP1614" s="17">
        <v>-1.7079242087963156</v>
      </c>
      <c r="AQ1614" s="17">
        <v>13.428712300563973</v>
      </c>
      <c r="AR1614" s="17">
        <v>0.30280306080961411</v>
      </c>
      <c r="AS1614" s="17">
        <v>-0.58633143562651413</v>
      </c>
      <c r="AT1614" s="17">
        <v>-0.99999999999999933</v>
      </c>
      <c r="AU1614" s="17">
        <v>-0.99999999999999933</v>
      </c>
      <c r="AV1614" s="17">
        <v>0.16675360720784721</v>
      </c>
      <c r="AW1614" s="17">
        <v>46.337431554252724</v>
      </c>
      <c r="AX1614" s="17">
        <v>48.297340485364117</v>
      </c>
      <c r="AY1614" s="17">
        <v>-5.5512555344310252E-2</v>
      </c>
      <c r="AZ1614" s="17">
        <v>-39.58696590124466</v>
      </c>
      <c r="BA1614" s="22">
        <v>1383.0171516839732</v>
      </c>
      <c r="CU1614" t="e">
        <v>#N/A</v>
      </c>
      <c r="CV1614" t="e">
        <v>#N/A</v>
      </c>
    </row>
    <row r="1615" spans="1:100" x14ac:dyDescent="0.25">
      <c r="A1615">
        <v>4099</v>
      </c>
      <c r="B1615" t="s">
        <v>1987</v>
      </c>
      <c r="C1615" s="22">
        <v>3</v>
      </c>
      <c r="D1615" s="17">
        <v>5.296691469119148</v>
      </c>
      <c r="E1615" s="17">
        <v>7.6980818729685263E-2</v>
      </c>
      <c r="F1615" s="17">
        <v>-4.3037200869065805E-3</v>
      </c>
      <c r="G1615" s="17">
        <v>1.4775115912232501E-2</v>
      </c>
      <c r="H1615" s="17">
        <v>0.43247224490644748</v>
      </c>
      <c r="I1615" s="17">
        <v>0</v>
      </c>
      <c r="J1615" s="17">
        <v>25.948334694386855</v>
      </c>
      <c r="K1615" s="17">
        <v>0.43247224490644748</v>
      </c>
      <c r="L1615" s="17">
        <v>-0.99999999999999889</v>
      </c>
      <c r="M1615" s="17">
        <v>-0.99999999999999889</v>
      </c>
      <c r="N1615" s="17">
        <v>8.6494448981289498</v>
      </c>
      <c r="O1615" s="17">
        <v>31.259801279418234</v>
      </c>
      <c r="P1615" s="17">
        <v>-5.1915428620731022E-2</v>
      </c>
      <c r="Q1615" s="17">
        <v>0.23164289749049816</v>
      </c>
      <c r="R1615" s="17">
        <v>7.673083798217907E-2</v>
      </c>
      <c r="S1615" s="17">
        <v>0.34868061893342228</v>
      </c>
      <c r="T1615" s="17">
        <v>0.27615998442838935</v>
      </c>
      <c r="U1615" s="17">
        <v>0.27733791854490386</v>
      </c>
      <c r="V1615" s="17">
        <v>0</v>
      </c>
      <c r="W1615" s="17">
        <v>18.788251080010713</v>
      </c>
      <c r="X1615" s="17">
        <v>1.2499007739990675</v>
      </c>
      <c r="Y1615" s="17">
        <v>-0.99999999999999889</v>
      </c>
      <c r="Z1615" s="17">
        <v>-0.99999999999999889</v>
      </c>
      <c r="AA1615" s="17">
        <v>35.360011136033293</v>
      </c>
      <c r="AB1615" s="17">
        <v>0.21230513738446002</v>
      </c>
      <c r="AC1615" s="17">
        <v>-8.0976640536244385E-2</v>
      </c>
      <c r="AD1615" s="17">
        <v>0.19857208751259264</v>
      </c>
      <c r="AE1615" s="17">
        <v>16.495029218040418</v>
      </c>
      <c r="AF1615" s="17">
        <v>0.25</v>
      </c>
      <c r="AG1615" s="17">
        <v>-0.99999999999999889</v>
      </c>
      <c r="AH1615" s="17">
        <v>-0.99999999999999889</v>
      </c>
      <c r="AI1615" s="17">
        <v>0</v>
      </c>
      <c r="AJ1615" s="17">
        <v>0</v>
      </c>
      <c r="AK1615" s="17">
        <v>9.6943531818811435E-2</v>
      </c>
      <c r="AL1615" s="17">
        <v>-0.12333910456482466</v>
      </c>
      <c r="AM1615" s="17">
        <v>-0.18549825701867922</v>
      </c>
      <c r="AN1615" s="17">
        <v>0.19831688949721998</v>
      </c>
      <c r="AO1615" s="17">
        <v>-4.1527387663729209</v>
      </c>
      <c r="AP1615" s="17">
        <v>4.3412267146063765</v>
      </c>
      <c r="AQ1615" s="17">
        <v>44.736585774397561</v>
      </c>
      <c r="AR1615" s="17">
        <v>0.9021785219067151</v>
      </c>
      <c r="AS1615" s="17">
        <v>1.6823730189055148</v>
      </c>
      <c r="AT1615" s="17">
        <v>-0.99999999999999889</v>
      </c>
      <c r="AU1615" s="17">
        <v>-0.99999999999999889</v>
      </c>
      <c r="AV1615" s="17">
        <v>9.150595389441156E-2</v>
      </c>
      <c r="AW1615" s="17">
        <v>70.961039130057884</v>
      </c>
      <c r="AX1615" s="17">
        <v>70.961039130057884</v>
      </c>
      <c r="AY1615" s="17">
        <v>0.11129393277655375</v>
      </c>
      <c r="AZ1615" s="17">
        <v>5.4668248502810739</v>
      </c>
      <c r="BA1615" s="22">
        <v>1429.3502174529965</v>
      </c>
      <c r="CU1615" t="e">
        <v>#N/A</v>
      </c>
      <c r="CV1615" t="e">
        <v>#N/A</v>
      </c>
    </row>
    <row r="1616" spans="1:100" x14ac:dyDescent="0.25">
      <c r="A1616">
        <v>4103</v>
      </c>
      <c r="B1616" t="s">
        <v>1988</v>
      </c>
      <c r="C1616" s="22">
        <v>3</v>
      </c>
      <c r="D1616" s="17">
        <v>5.2649489822139781</v>
      </c>
      <c r="E1616" s="17">
        <v>0</v>
      </c>
      <c r="F1616" s="17">
        <v>0.51753125482697004</v>
      </c>
      <c r="G1616" s="17">
        <v>0.51753125482697004</v>
      </c>
      <c r="H1616" s="17">
        <v>0.52478321439754283</v>
      </c>
      <c r="I1616" s="17">
        <v>7.1969265491887369E-2</v>
      </c>
      <c r="J1616" s="17">
        <v>35.805148793365838</v>
      </c>
      <c r="K1616" s="17">
        <v>0.59675247988943025</v>
      </c>
      <c r="L1616" s="17">
        <v>-0.99999999999999867</v>
      </c>
      <c r="M1616" s="17">
        <v>-0.99999999999999867</v>
      </c>
      <c r="N1616" s="17">
        <v>11.935049597788607</v>
      </c>
      <c r="O1616" s="17">
        <v>41.587629030406781</v>
      </c>
      <c r="P1616" s="17">
        <v>-0.15344412020737042</v>
      </c>
      <c r="Q1616" s="17">
        <v>-0.33895345369206004</v>
      </c>
      <c r="R1616" s="17">
        <v>-0.24956651666061958</v>
      </c>
      <c r="S1616" s="17">
        <v>0.33333333333333259</v>
      </c>
      <c r="T1616" s="17">
        <v>0.33333333333333259</v>
      </c>
      <c r="U1616" s="17">
        <v>0.28519682430900872</v>
      </c>
      <c r="V1616" s="17">
        <v>0.15887588654589854</v>
      </c>
      <c r="W1616" s="17">
        <v>20.559475905285712</v>
      </c>
      <c r="X1616" s="17">
        <v>2.163956803288662</v>
      </c>
      <c r="Y1616" s="17">
        <v>-0.99999999999999867</v>
      </c>
      <c r="Z1616" s="17">
        <v>-0.99999999999999867</v>
      </c>
      <c r="AA1616" s="17">
        <v>50.441180966993812</v>
      </c>
      <c r="AB1616" s="17">
        <v>0.50572520971594614</v>
      </c>
      <c r="AC1616" s="17">
        <v>0.21992601222043032</v>
      </c>
      <c r="AD1616" s="17">
        <v>-0.12302579036900192</v>
      </c>
      <c r="AE1616" s="17">
        <v>30.131271578368736</v>
      </c>
      <c r="AF1616" s="17">
        <v>0.8666666666666667</v>
      </c>
      <c r="AG1616" s="17">
        <v>-0.99999999999999867</v>
      </c>
      <c r="AH1616" s="17">
        <v>-0.99999999999999867</v>
      </c>
      <c r="AI1616" s="17">
        <v>0</v>
      </c>
      <c r="AJ1616" s="17">
        <v>0.15887588654589854</v>
      </c>
      <c r="AK1616" s="17">
        <v>0.15311369275438697</v>
      </c>
      <c r="AL1616" s="17">
        <v>-0.16026443460192707</v>
      </c>
      <c r="AM1616" s="17">
        <v>-0.13872003103755992</v>
      </c>
      <c r="AN1616" s="17">
        <v>0.17218965579742126</v>
      </c>
      <c r="AO1616" s="17">
        <v>-2.7024323121670641</v>
      </c>
      <c r="AP1616" s="17">
        <v>3.5034192219258955</v>
      </c>
      <c r="AQ1616" s="17">
        <v>56.364624698651554</v>
      </c>
      <c r="AR1616" s="17">
        <v>1.110739377521573</v>
      </c>
      <c r="AS1616" s="17">
        <v>2.7607092831780933</v>
      </c>
      <c r="AT1616" s="17">
        <v>-0.99999999999999867</v>
      </c>
      <c r="AU1616" s="17">
        <v>-0.99999999999999867</v>
      </c>
      <c r="AV1616" s="17">
        <v>0.26796473816635008</v>
      </c>
      <c r="AW1616" s="17">
        <v>95.532229219326496</v>
      </c>
      <c r="AX1616" s="17">
        <v>111.41981787391634</v>
      </c>
      <c r="AY1616" s="17">
        <v>2.4934217604627038E-2</v>
      </c>
      <c r="AZ1616" s="17">
        <v>-5.4921045671231274</v>
      </c>
      <c r="BA1616" s="22">
        <v>1523.8690768962392</v>
      </c>
      <c r="CU1616" t="e">
        <v>#N/A</v>
      </c>
      <c r="CV1616" t="e">
        <v>#N/A</v>
      </c>
    </row>
    <row r="1617" spans="1:100" x14ac:dyDescent="0.25">
      <c r="A1617">
        <v>4104</v>
      </c>
      <c r="B1617" t="s">
        <v>1774</v>
      </c>
      <c r="C1617" s="22">
        <v>3</v>
      </c>
      <c r="D1617" s="17">
        <v>4.227199494350633</v>
      </c>
      <c r="E1617" s="17">
        <v>0</v>
      </c>
      <c r="F1617" s="17">
        <v>0.56422442073828682</v>
      </c>
      <c r="G1617" s="17">
        <v>0.56422442073828682</v>
      </c>
      <c r="H1617" s="17">
        <v>0.1660116132877906</v>
      </c>
      <c r="I1617" s="17">
        <v>0</v>
      </c>
      <c r="J1617" s="17">
        <v>9.9606967972674418</v>
      </c>
      <c r="K1617" s="17">
        <v>0.1660116132877906</v>
      </c>
      <c r="L1617" s="17">
        <v>-1.0000000000000009</v>
      </c>
      <c r="M1617" s="17">
        <v>-1.0000000000000009</v>
      </c>
      <c r="N1617" s="17">
        <v>3.3202322657558132</v>
      </c>
      <c r="O1617" s="17">
        <v>14.752120712356358</v>
      </c>
      <c r="P1617" s="17">
        <v>-2.0058611477278703E-2</v>
      </c>
      <c r="Q1617" s="17">
        <v>2.8716992399579033E-2</v>
      </c>
      <c r="R1617" s="17">
        <v>3.2393445943544874E-3</v>
      </c>
      <c r="S1617" s="17">
        <v>0.33333333333333359</v>
      </c>
      <c r="T1617" s="17">
        <v>0.26952710989094708</v>
      </c>
      <c r="U1617" s="17">
        <v>0.11971652119183071</v>
      </c>
      <c r="V1617" s="17">
        <v>0</v>
      </c>
      <c r="W1617" s="17">
        <v>22.262614045132828</v>
      </c>
      <c r="X1617" s="17">
        <v>0.85190869126142676</v>
      </c>
      <c r="Y1617" s="17">
        <v>-1.0000000000000009</v>
      </c>
      <c r="Z1617" s="17">
        <v>-1.0000000000000009</v>
      </c>
      <c r="AA1617" s="17">
        <v>28.515818548067397</v>
      </c>
      <c r="AB1617" s="17">
        <v>-1.2418151406928812E-2</v>
      </c>
      <c r="AC1617" s="17">
        <v>0.28750196588183524</v>
      </c>
      <c r="AD1617" s="17">
        <v>-0.15008451130810224</v>
      </c>
      <c r="AE1617" s="17">
        <v>6.2499651583402125</v>
      </c>
      <c r="AF1617" s="17">
        <v>0.58333333333333337</v>
      </c>
      <c r="AG1617" s="17">
        <v>-1.0000000000000009</v>
      </c>
      <c r="AH1617" s="17">
        <v>-1.0000000000000009</v>
      </c>
      <c r="AI1617" s="17">
        <v>0</v>
      </c>
      <c r="AJ1617" s="17">
        <v>0</v>
      </c>
      <c r="AK1617" s="17">
        <v>5.3707962237912243E-2</v>
      </c>
      <c r="AL1617" s="17">
        <v>-5.070729207465801E-2</v>
      </c>
      <c r="AM1617" s="17">
        <v>-0.27210088825108902</v>
      </c>
      <c r="AN1617" s="17">
        <v>-1.6797531309014929E-2</v>
      </c>
      <c r="AO1617" s="17">
        <v>-6.5339823950876648</v>
      </c>
      <c r="AP1617" s="17">
        <v>-0.67347474309866262</v>
      </c>
      <c r="AQ1617" s="17">
        <v>32.223310842400252</v>
      </c>
      <c r="AR1617" s="17">
        <v>0.72257696441611163</v>
      </c>
      <c r="AS1617" s="17">
        <v>1.017920304549218</v>
      </c>
      <c r="AT1617" s="17">
        <v>-1.0000000000000009</v>
      </c>
      <c r="AU1617" s="17">
        <v>-1.0000000000000009</v>
      </c>
      <c r="AV1617" s="17">
        <v>0.56746376533264131</v>
      </c>
      <c r="AW1617" s="17">
        <v>42.594464517325086</v>
      </c>
      <c r="AX1617" s="17">
        <v>42.594464517325086</v>
      </c>
      <c r="AY1617" s="17">
        <v>0.14703638015133624</v>
      </c>
      <c r="AZ1617" s="17">
        <v>4.2105964776499167</v>
      </c>
      <c r="BA1617" s="22">
        <v>1449.4025361712868</v>
      </c>
      <c r="CU1617" t="e">
        <v>#N/A</v>
      </c>
      <c r="CV1617" t="e">
        <v>#N/A</v>
      </c>
    </row>
    <row r="1618" spans="1:100" x14ac:dyDescent="0.25">
      <c r="A1618">
        <v>4107</v>
      </c>
      <c r="B1618" t="s">
        <v>1989</v>
      </c>
      <c r="C1618" s="22">
        <v>3</v>
      </c>
      <c r="D1618" s="17">
        <v>5.0686622102808201</v>
      </c>
      <c r="E1618" s="17">
        <v>-4.107626844000066E-2</v>
      </c>
      <c r="F1618" s="17">
        <v>4.5316525380105291E-3</v>
      </c>
      <c r="G1618" s="17">
        <v>4.5316525380105291E-3</v>
      </c>
      <c r="H1618" s="17">
        <v>0.43160343975271909</v>
      </c>
      <c r="I1618" s="17">
        <v>0</v>
      </c>
      <c r="J1618" s="17">
        <v>25.89620638516314</v>
      </c>
      <c r="K1618" s="17">
        <v>0.43160343975271909</v>
      </c>
      <c r="L1618" s="17">
        <v>-1.0000000000000013</v>
      </c>
      <c r="M1618" s="17">
        <v>-1.0000000000000013</v>
      </c>
      <c r="N1618" s="17">
        <v>8.6320687950543817</v>
      </c>
      <c r="O1618" s="17">
        <v>30.969400247981973</v>
      </c>
      <c r="P1618" s="17">
        <v>0.33031650038429416</v>
      </c>
      <c r="Q1618" s="17">
        <v>-0.22720772662593514</v>
      </c>
      <c r="R1618" s="17">
        <v>-4.3869346428402123E-2</v>
      </c>
      <c r="S1618" s="17">
        <v>0.33333333333333381</v>
      </c>
      <c r="T1618" s="17">
        <v>0.31940975472217725</v>
      </c>
      <c r="U1618" s="17">
        <v>-4.4102412667160036E-2</v>
      </c>
      <c r="V1618" s="17">
        <v>-7.7309642675451595E-2</v>
      </c>
      <c r="W1618" s="17">
        <v>3.9891037184072204</v>
      </c>
      <c r="X1618" s="17">
        <v>-0.43305143702971394</v>
      </c>
      <c r="Y1618" s="17">
        <v>-1.0000000000000013</v>
      </c>
      <c r="Z1618" s="17">
        <v>-1.0000000000000013</v>
      </c>
      <c r="AA1618" s="17">
        <v>37.884471989585506</v>
      </c>
      <c r="AB1618" s="17">
        <v>0.29067477413083587</v>
      </c>
      <c r="AC1618" s="17">
        <v>0.23291363890491187</v>
      </c>
      <c r="AD1618" s="17">
        <v>0.15519633931638604</v>
      </c>
      <c r="AE1618" s="17">
        <v>33.939237617606679</v>
      </c>
      <c r="AF1618" s="17">
        <v>0.72727272727272729</v>
      </c>
      <c r="AG1618" s="17">
        <v>-1.0000000000000013</v>
      </c>
      <c r="AH1618" s="17">
        <v>-1.0000000000000013</v>
      </c>
      <c r="AI1618" s="17">
        <v>0</v>
      </c>
      <c r="AJ1618" s="17">
        <v>-7.7309642675451595E-2</v>
      </c>
      <c r="AK1618" s="17">
        <v>0.40769155277591285</v>
      </c>
      <c r="AL1618" s="17">
        <v>0.13280703249728742</v>
      </c>
      <c r="AM1618" s="17">
        <v>4.5949852051678702E-2</v>
      </c>
      <c r="AN1618" s="17">
        <v>5.6608397772231443E-2</v>
      </c>
      <c r="AO1618" s="17">
        <v>3.1872040651715317</v>
      </c>
      <c r="AP1618" s="17">
        <v>2.0792451067922237</v>
      </c>
      <c r="AQ1618" s="17">
        <v>29.885310103570344</v>
      </c>
      <c r="AR1618" s="17">
        <v>0.5313310327128995</v>
      </c>
      <c r="AS1618" s="17">
        <v>-1.4479972769952942E-3</v>
      </c>
      <c r="AT1618" s="17">
        <v>-1.0000000000000013</v>
      </c>
      <c r="AU1618" s="17">
        <v>-1.0000000000000013</v>
      </c>
      <c r="AV1618" s="17">
        <v>-3.9337693890391524E-2</v>
      </c>
      <c r="AW1618" s="17">
        <v>70.933117344359701</v>
      </c>
      <c r="AX1618" s="17">
        <v>63.20215307681454</v>
      </c>
      <c r="AY1618" s="17">
        <v>0.28113450536801449</v>
      </c>
      <c r="AZ1618" s="17">
        <v>20.782117198404791</v>
      </c>
      <c r="BA1618" s="22">
        <v>1428.5428850995315</v>
      </c>
      <c r="CU1618" t="e">
        <v>#N/A</v>
      </c>
      <c r="CV1618" t="e">
        <v>#N/A</v>
      </c>
    </row>
    <row r="1619" spans="1:100" x14ac:dyDescent="0.25">
      <c r="A1619">
        <v>4110</v>
      </c>
      <c r="B1619" t="s">
        <v>1990</v>
      </c>
      <c r="C1619" s="22">
        <v>3</v>
      </c>
      <c r="D1619" s="17">
        <v>2.9382179473974888</v>
      </c>
      <c r="E1619" s="17">
        <v>0</v>
      </c>
      <c r="F1619" s="17">
        <v>0.37859846114727164</v>
      </c>
      <c r="G1619" s="17">
        <v>0.37859846114727164</v>
      </c>
      <c r="H1619" s="17">
        <v>0.26299018458814077</v>
      </c>
      <c r="I1619" s="17">
        <v>0</v>
      </c>
      <c r="J1619" s="17">
        <v>15.779411075288444</v>
      </c>
      <c r="K1619" s="17">
        <v>0.26299018458814077</v>
      </c>
      <c r="L1619" s="17">
        <v>-1.0000000000000002</v>
      </c>
      <c r="M1619" s="17">
        <v>-1.0000000000000002</v>
      </c>
      <c r="N1619" s="17">
        <v>5.2598036917628148</v>
      </c>
      <c r="O1619" s="17">
        <v>19.096227483833196</v>
      </c>
      <c r="P1619" s="17">
        <v>-6.154222931429007E-2</v>
      </c>
      <c r="Q1619" s="17">
        <v>0.10883174339633982</v>
      </c>
      <c r="R1619" s="17">
        <v>3.4736655162215246E-2</v>
      </c>
      <c r="S1619" s="17">
        <v>0.34579239441722637</v>
      </c>
      <c r="T1619" s="17">
        <v>0.37641820843849721</v>
      </c>
      <c r="U1619" s="17">
        <v>0.25072899771743506</v>
      </c>
      <c r="V1619" s="17">
        <v>-2.037919704240105E-2</v>
      </c>
      <c r="W1619" s="17">
        <v>27.582808757704697</v>
      </c>
      <c r="X1619" s="17">
        <v>1.3829461019880822</v>
      </c>
      <c r="Y1619" s="17">
        <v>-1.0000000000000002</v>
      </c>
      <c r="Z1619" s="17">
        <v>-1.0000000000000002</v>
      </c>
      <c r="AA1619" s="17">
        <v>43.626072789659325</v>
      </c>
      <c r="AB1619" s="17">
        <v>0.25722939130909878</v>
      </c>
      <c r="AC1619" s="17">
        <v>0.106879914467493</v>
      </c>
      <c r="AD1619" s="17">
        <v>-4.3938758240743364E-2</v>
      </c>
      <c r="AE1619" s="17">
        <v>16.008527376792429</v>
      </c>
      <c r="AF1619" s="17">
        <v>0.6</v>
      </c>
      <c r="AG1619" s="17">
        <v>-1.0000000000000002</v>
      </c>
      <c r="AH1619" s="17">
        <v>-1.0000000000000002</v>
      </c>
      <c r="AI1619" s="17">
        <v>0</v>
      </c>
      <c r="AJ1619" s="17">
        <v>-2.037919704240105E-2</v>
      </c>
      <c r="AK1619" s="17">
        <v>7.8482157728397187E-2</v>
      </c>
      <c r="AL1619" s="17">
        <v>0.14224406802222991</v>
      </c>
      <c r="AM1619" s="17">
        <v>5.8386290879438738E-2</v>
      </c>
      <c r="AN1619" s="17">
        <v>4.6753288297019663E-2</v>
      </c>
      <c r="AO1619" s="17">
        <v>1.8520680606279547</v>
      </c>
      <c r="AP1619" s="17">
        <v>1.8800525475366423</v>
      </c>
      <c r="AQ1619" s="17">
        <v>43.362219832993127</v>
      </c>
      <c r="AR1619" s="17">
        <v>0.95256040353075822</v>
      </c>
      <c r="AS1619" s="17">
        <v>1.6459362865762213</v>
      </c>
      <c r="AT1619" s="17">
        <v>-1.0000000000000002</v>
      </c>
      <c r="AU1619" s="17">
        <v>-1.0000000000000002</v>
      </c>
      <c r="AV1619" s="17">
        <v>0.41333511630948677</v>
      </c>
      <c r="AW1619" s="17">
        <v>64.602352821029186</v>
      </c>
      <c r="AX1619" s="17">
        <v>62.564433116789068</v>
      </c>
      <c r="AY1619" s="17">
        <v>0.26159262904914699</v>
      </c>
      <c r="AZ1619" s="17">
        <v>-1.4098477414796173</v>
      </c>
      <c r="BA1619" s="22">
        <v>1406.0244341837019</v>
      </c>
      <c r="CU1619" t="e">
        <v>#N/A</v>
      </c>
      <c r="CV1619" t="e">
        <v>#N/A</v>
      </c>
    </row>
    <row r="1620" spans="1:100" x14ac:dyDescent="0.25">
      <c r="A1620">
        <v>4111</v>
      </c>
      <c r="B1620" t="s">
        <v>1991</v>
      </c>
      <c r="C1620" s="22">
        <v>3</v>
      </c>
      <c r="D1620" s="17">
        <v>1.379065564771774</v>
      </c>
      <c r="E1620" s="17">
        <v>0</v>
      </c>
      <c r="F1620" s="17">
        <v>7.0046335380915287E-2</v>
      </c>
      <c r="G1620" s="17">
        <v>7.0046335380915287E-2</v>
      </c>
      <c r="H1620" s="17">
        <v>0.26224677283223141</v>
      </c>
      <c r="I1620" s="17">
        <v>0</v>
      </c>
      <c r="J1620" s="17">
        <v>15.734806369933882</v>
      </c>
      <c r="K1620" s="17">
        <v>0.26224677283223141</v>
      </c>
      <c r="L1620" s="17">
        <v>-1.0000000000000013</v>
      </c>
      <c r="M1620" s="17">
        <v>-1.0000000000000013</v>
      </c>
      <c r="N1620" s="17">
        <v>5.2449354566446287</v>
      </c>
      <c r="O1620" s="17">
        <v>17.183918270086572</v>
      </c>
      <c r="P1620" s="17">
        <v>-1.8031540163128312</v>
      </c>
      <c r="Q1620" s="17">
        <v>1.2693730904237557</v>
      </c>
      <c r="R1620" s="17">
        <v>0.24942466281181197</v>
      </c>
      <c r="S1620" s="17">
        <v>0.33333333333333393</v>
      </c>
      <c r="T1620" s="17">
        <v>4.1002812385111595E-2</v>
      </c>
      <c r="U1620" s="17">
        <v>4.3458195348250565E-2</v>
      </c>
      <c r="V1620" s="17">
        <v>3.5061326405232317E-2</v>
      </c>
      <c r="W1620" s="17">
        <v>7.6243557855878663</v>
      </c>
      <c r="X1620" s="17">
        <v>0.1800633244352598</v>
      </c>
      <c r="Y1620" s="17">
        <v>-1.0000000000000013</v>
      </c>
      <c r="Z1620" s="17">
        <v>-1.0000000000000013</v>
      </c>
      <c r="AA1620" s="17">
        <v>7.253605459324497</v>
      </c>
      <c r="AB1620" s="17">
        <v>-0.10077889618602</v>
      </c>
      <c r="AC1620" s="17">
        <v>-0.18504328018709579</v>
      </c>
      <c r="AD1620" s="17">
        <v>0.27341867659161218</v>
      </c>
      <c r="AE1620" s="17">
        <v>-0.6201749890751862</v>
      </c>
      <c r="AF1620" s="17">
        <v>9.0909090909090912E-2</v>
      </c>
      <c r="AG1620" s="17">
        <v>-1.0000000000000013</v>
      </c>
      <c r="AH1620" s="17">
        <v>-1.0000000000000013</v>
      </c>
      <c r="AI1620" s="17">
        <v>-6.1142953212758866E-6</v>
      </c>
      <c r="AJ1620" s="17">
        <v>3.5061326405232317E-2</v>
      </c>
      <c r="AK1620" s="17">
        <v>0.27607846838023831</v>
      </c>
      <c r="AL1620" s="17">
        <v>-7.8392232711523027E-2</v>
      </c>
      <c r="AM1620" s="17">
        <v>0.21595461721541348</v>
      </c>
      <c r="AN1620" s="17">
        <v>-0.1214856067149557</v>
      </c>
      <c r="AO1620" s="17">
        <v>6.7792577722865301</v>
      </c>
      <c r="AP1620" s="17">
        <v>-3.4291013314315073</v>
      </c>
      <c r="AQ1620" s="17">
        <v>23.359162155521744</v>
      </c>
      <c r="AR1620" s="17">
        <v>0.45285566747192807</v>
      </c>
      <c r="AS1620" s="17">
        <v>0.44231009726749093</v>
      </c>
      <c r="AT1620" s="17">
        <v>-1.0000000000000013</v>
      </c>
      <c r="AU1620" s="17">
        <v>-1.0000000000000013</v>
      </c>
      <c r="AV1620" s="17">
        <v>0.31947099819272728</v>
      </c>
      <c r="AW1620" s="17">
        <v>21.008422397979558</v>
      </c>
      <c r="AX1620" s="17">
        <v>24.514432752596374</v>
      </c>
      <c r="AY1620" s="17">
        <v>-0.25084927932827933</v>
      </c>
      <c r="AZ1620" s="17">
        <v>-65.046991321964441</v>
      </c>
      <c r="BA1620" s="22">
        <v>1289.1129576986348</v>
      </c>
      <c r="CU1620" t="e">
        <v>#N/A</v>
      </c>
      <c r="CV1620" t="e">
        <v>#N/A</v>
      </c>
    </row>
    <row r="1621" spans="1:100" x14ac:dyDescent="0.25">
      <c r="A1621">
        <v>4112</v>
      </c>
      <c r="B1621" t="s">
        <v>1992</v>
      </c>
      <c r="C1621" s="22">
        <v>3</v>
      </c>
      <c r="D1621" s="17">
        <v>5.0511517498753493</v>
      </c>
      <c r="E1621" s="17">
        <v>0.41555868381726052</v>
      </c>
      <c r="F1621" s="17">
        <v>3.3083094386315577E-2</v>
      </c>
      <c r="G1621" s="17">
        <v>0.15104564955589991</v>
      </c>
      <c r="H1621" s="17">
        <v>0.49162488916182617</v>
      </c>
      <c r="I1621" s="17">
        <v>0</v>
      </c>
      <c r="J1621" s="17">
        <v>29.497493349709572</v>
      </c>
      <c r="K1621" s="17">
        <v>0.49162488916182617</v>
      </c>
      <c r="L1621" s="17">
        <v>-1.0000000000000011</v>
      </c>
      <c r="M1621" s="17">
        <v>-1.0000000000000011</v>
      </c>
      <c r="N1621" s="17">
        <v>9.8324977832365228</v>
      </c>
      <c r="O1621" s="17">
        <v>34.699690749140807</v>
      </c>
      <c r="P1621" s="17">
        <v>5.2811363452918106E-2</v>
      </c>
      <c r="Q1621" s="17">
        <v>-0.43833781027728375</v>
      </c>
      <c r="R1621" s="17">
        <v>-0.15391111346002839</v>
      </c>
      <c r="S1621" s="17">
        <v>0.33333333333333393</v>
      </c>
      <c r="T1621" s="17">
        <v>0.34839746907696212</v>
      </c>
      <c r="U1621" s="17">
        <v>0.25744352346643146</v>
      </c>
      <c r="V1621" s="17">
        <v>-2.6690580237701295E-2</v>
      </c>
      <c r="W1621" s="17">
        <v>16.834354259087981</v>
      </c>
      <c r="X1621" s="17">
        <v>1.0748006614316159</v>
      </c>
      <c r="Y1621" s="17">
        <v>-1.0000000000000011</v>
      </c>
      <c r="Z1621" s="17">
        <v>-1.0000000000000011</v>
      </c>
      <c r="AA1621" s="17">
        <v>57.224903274247794</v>
      </c>
      <c r="AB1621" s="17">
        <v>0.36798903718018877</v>
      </c>
      <c r="AC1621" s="17">
        <v>0.17689108131778333</v>
      </c>
      <c r="AD1621" s="17">
        <v>0.26600908407442564</v>
      </c>
      <c r="AE1621" s="17">
        <v>40.544460128619846</v>
      </c>
      <c r="AF1621" s="17">
        <v>0.61111111111111116</v>
      </c>
      <c r="AG1621" s="17">
        <v>-1.0000000000000011</v>
      </c>
      <c r="AH1621" s="17">
        <v>-1.0000000000000011</v>
      </c>
      <c r="AI1621" s="17">
        <v>0</v>
      </c>
      <c r="AJ1621" s="17">
        <v>-2.6690580237701295E-2</v>
      </c>
      <c r="AK1621" s="17">
        <v>-7.793989512810709E-2</v>
      </c>
      <c r="AL1621" s="17">
        <v>2.6622165266917033E-2</v>
      </c>
      <c r="AM1621" s="17">
        <v>9.4342226616389177E-2</v>
      </c>
      <c r="AN1621" s="17">
        <v>0.46566576096075474</v>
      </c>
      <c r="AO1621" s="17">
        <v>1.9688561897691947</v>
      </c>
      <c r="AP1621" s="17">
        <v>11.774754850353458</v>
      </c>
      <c r="AQ1621" s="17">
        <v>46.33184760879756</v>
      </c>
      <c r="AR1621" s="17">
        <v>0.91248374563902535</v>
      </c>
      <c r="AS1621" s="17">
        <v>1.566425550593441</v>
      </c>
      <c r="AT1621" s="17">
        <v>-1.0000000000000011</v>
      </c>
      <c r="AU1621" s="17">
        <v>-1.0000000000000011</v>
      </c>
      <c r="AV1621" s="17">
        <v>-2.8654639041284721E-3</v>
      </c>
      <c r="AW1621" s="17">
        <v>103.6993488737422</v>
      </c>
      <c r="AX1621" s="17">
        <v>101.03029084997203</v>
      </c>
      <c r="AY1621" s="17">
        <v>0.39413521881764668</v>
      </c>
      <c r="AZ1621" s="17">
        <v>18.089360901653549</v>
      </c>
      <c r="BA1621" s="22">
        <v>1534.5024396836077</v>
      </c>
      <c r="CU1621" t="e">
        <v>#N/A</v>
      </c>
      <c r="CV1621" t="e">
        <v>#N/A</v>
      </c>
    </row>
    <row r="1622" spans="1:100" x14ac:dyDescent="0.25">
      <c r="A1622">
        <v>4114</v>
      </c>
      <c r="B1622" t="s">
        <v>1993</v>
      </c>
      <c r="C1622" s="22">
        <v>3</v>
      </c>
      <c r="D1622" s="17">
        <v>4.279275143896661</v>
      </c>
      <c r="E1622" s="17">
        <v>0</v>
      </c>
      <c r="F1622" s="17">
        <v>-0.89352890227762738</v>
      </c>
      <c r="G1622" s="17">
        <v>-0.89352890227762738</v>
      </c>
      <c r="H1622" s="17">
        <v>7.9033069833937111E-2</v>
      </c>
      <c r="I1622" s="17">
        <v>0</v>
      </c>
      <c r="J1622" s="17">
        <v>4.7419841900362254</v>
      </c>
      <c r="K1622" s="17">
        <v>7.9033069833937111E-2</v>
      </c>
      <c r="L1622" s="17">
        <v>-1.0000000000000007</v>
      </c>
      <c r="M1622" s="17">
        <v>-1.0000000000000007</v>
      </c>
      <c r="N1622" s="17">
        <v>1.5806613966787428</v>
      </c>
      <c r="O1622" s="17">
        <v>8.1277304316552552</v>
      </c>
      <c r="P1622" s="17">
        <v>-0.18482452096297758</v>
      </c>
      <c r="Q1622" s="17">
        <v>-4.0620612308716328</v>
      </c>
      <c r="R1622" s="17">
        <v>-1.3062971364153901</v>
      </c>
      <c r="S1622" s="17">
        <v>0.33333333333333365</v>
      </c>
      <c r="T1622" s="17">
        <v>0.25764059091645386</v>
      </c>
      <c r="U1622" s="17">
        <v>0.51765139697594853</v>
      </c>
      <c r="V1622" s="17">
        <v>-5.7333059310613707E-2</v>
      </c>
      <c r="W1622" s="17">
        <v>38.890367683247412</v>
      </c>
      <c r="X1622" s="17">
        <v>2.1628553440390803</v>
      </c>
      <c r="Y1622" s="17">
        <v>-1.0000000000000007</v>
      </c>
      <c r="Z1622" s="17">
        <v>-1.0000000000000007</v>
      </c>
      <c r="AA1622" s="17">
        <v>62.711121532200373</v>
      </c>
      <c r="AB1622" s="17">
        <v>1.8981063452292946E-2</v>
      </c>
      <c r="AC1622" s="17">
        <v>0.37692812323280789</v>
      </c>
      <c r="AD1622" s="17">
        <v>0.10663183302226695</v>
      </c>
      <c r="AE1622" s="17">
        <v>25.127050985368395</v>
      </c>
      <c r="AF1622" s="17">
        <v>0.4</v>
      </c>
      <c r="AG1622" s="17">
        <v>-1.0000000000000007</v>
      </c>
      <c r="AH1622" s="17">
        <v>-1.0000000000000007</v>
      </c>
      <c r="AI1622" s="17">
        <v>-6.7352033644874562E-2</v>
      </c>
      <c r="AJ1622" s="17">
        <v>-5.7333059310613707E-2</v>
      </c>
      <c r="AK1622" s="17">
        <v>-0.15365719799326977</v>
      </c>
      <c r="AL1622" s="17">
        <v>-0.14703106461150128</v>
      </c>
      <c r="AM1622" s="17">
        <v>-8.9800751228744438E-2</v>
      </c>
      <c r="AN1622" s="17">
        <v>9.2021130403367665E-2</v>
      </c>
      <c r="AO1622" s="17">
        <v>-3.0133047706849587</v>
      </c>
      <c r="AP1622" s="17">
        <v>1.5653729370266856</v>
      </c>
      <c r="AQ1622" s="17">
        <v>43.632351873283611</v>
      </c>
      <c r="AR1622" s="17">
        <v>1.0512922619151217</v>
      </c>
      <c r="AS1622" s="17">
        <v>2.241888413873018</v>
      </c>
      <c r="AT1622" s="17">
        <v>-1.0000000000000007</v>
      </c>
      <c r="AU1622" s="17">
        <v>-1.0000000000000007</v>
      </c>
      <c r="AV1622" s="17">
        <v>-2.199826038693018</v>
      </c>
      <c r="AW1622" s="17">
        <v>72.404224900882326</v>
      </c>
      <c r="AX1622" s="17">
        <v>65.32387829692351</v>
      </c>
      <c r="AY1622" s="17">
        <v>0.15976997617641428</v>
      </c>
      <c r="AZ1622" s="17">
        <v>-21.667148713431029</v>
      </c>
      <c r="BA1622" s="22">
        <v>1412.0260330781184</v>
      </c>
      <c r="CU1622" t="e">
        <v>#N/A</v>
      </c>
      <c r="CV1622" t="e">
        <v>#N/A</v>
      </c>
    </row>
    <row r="1623" spans="1:100" x14ac:dyDescent="0.25">
      <c r="A1623">
        <v>4118</v>
      </c>
      <c r="B1623" t="s">
        <v>1994</v>
      </c>
      <c r="C1623" s="22">
        <v>3</v>
      </c>
      <c r="D1623" s="17">
        <v>5.3923546437877263</v>
      </c>
      <c r="E1623" s="17">
        <v>-0.11415990940566305</v>
      </c>
      <c r="F1623" s="17">
        <v>-1.1870235308602568</v>
      </c>
      <c r="G1623" s="17">
        <v>-1.2267871180746794</v>
      </c>
      <c r="H1623" s="17">
        <v>9.9012646636480843E-3</v>
      </c>
      <c r="I1623" s="17">
        <v>0</v>
      </c>
      <c r="J1623" s="17">
        <v>0.59407587981888821</v>
      </c>
      <c r="K1623" s="17">
        <v>9.9012646636480843E-3</v>
      </c>
      <c r="L1623" s="17">
        <v>-1</v>
      </c>
      <c r="M1623" s="17">
        <v>-1</v>
      </c>
      <c r="N1623" s="17">
        <v>0.19802529327296314</v>
      </c>
      <c r="O1623" s="17">
        <v>4.7596434055319321</v>
      </c>
      <c r="P1623" s="17">
        <v>-0.55219018067334547</v>
      </c>
      <c r="Q1623" s="17">
        <v>-8.5269873944944438E-2</v>
      </c>
      <c r="R1623" s="17">
        <v>-8.0893077603957184E-2</v>
      </c>
      <c r="S1623" s="17">
        <v>0.33333333333333315</v>
      </c>
      <c r="T1623" s="17">
        <v>0.4056024866676754</v>
      </c>
      <c r="U1623" s="17">
        <v>0.13099304852046909</v>
      </c>
      <c r="V1623" s="17">
        <v>1.2774693380153504E-2</v>
      </c>
      <c r="W1623" s="17">
        <v>34.912091889519331</v>
      </c>
      <c r="X1623" s="17">
        <v>1.4155905791317713</v>
      </c>
      <c r="Y1623" s="17">
        <v>-1</v>
      </c>
      <c r="Z1623" s="17">
        <v>-1</v>
      </c>
      <c r="AA1623" s="17">
        <v>69.361565891962286</v>
      </c>
      <c r="AB1623" s="17">
        <v>0.13855210934393211</v>
      </c>
      <c r="AC1623" s="17">
        <v>0.16472710374177149</v>
      </c>
      <c r="AD1623" s="17">
        <v>0.38732812851523435</v>
      </c>
      <c r="AE1623" s="17">
        <v>34.530367080046901</v>
      </c>
      <c r="AF1623" s="17">
        <v>0.625</v>
      </c>
      <c r="AG1623" s="17">
        <v>-1</v>
      </c>
      <c r="AH1623" s="17">
        <v>-1</v>
      </c>
      <c r="AI1623" s="17">
        <v>0</v>
      </c>
      <c r="AJ1623" s="17">
        <v>1.2774693380153504E-2</v>
      </c>
      <c r="AK1623" s="17">
        <v>-5.4638481198841023E-2</v>
      </c>
      <c r="AL1623" s="17">
        <v>0.16394384706893902</v>
      </c>
      <c r="AM1623" s="17">
        <v>-0.11883817751434453</v>
      </c>
      <c r="AN1623" s="17">
        <v>-0.21566040830419236</v>
      </c>
      <c r="AO1623" s="17">
        <v>-3.2441468438528176</v>
      </c>
      <c r="AP1623" s="17">
        <v>-4.5717909722601142</v>
      </c>
      <c r="AQ1623" s="17">
        <v>35.506167769338219</v>
      </c>
      <c r="AR1623" s="17">
        <v>0.88270356190163157</v>
      </c>
      <c r="AS1623" s="17">
        <v>1.4254918437954194</v>
      </c>
      <c r="AT1623" s="17">
        <v>-1</v>
      </c>
      <c r="AU1623" s="17">
        <v>-1</v>
      </c>
      <c r="AV1623" s="17">
        <v>-1.3076801956786364</v>
      </c>
      <c r="AW1623" s="17">
        <v>69.549418325234114</v>
      </c>
      <c r="AX1623" s="17">
        <v>70.826887663249465</v>
      </c>
      <c r="AY1623" s="17">
        <v>0.23033336458691969</v>
      </c>
      <c r="AZ1623" s="17">
        <v>2.505706735310508</v>
      </c>
      <c r="BA1623" s="22">
        <v>1476.8337992258196</v>
      </c>
      <c r="CU1623" t="e">
        <v>#N/A</v>
      </c>
      <c r="CV1623" t="e">
        <v>#N/A</v>
      </c>
    </row>
    <row r="1624" spans="1:100" x14ac:dyDescent="0.25">
      <c r="A1624">
        <v>4119</v>
      </c>
      <c r="B1624" t="s">
        <v>1995</v>
      </c>
      <c r="C1624" s="22">
        <v>3</v>
      </c>
      <c r="D1624" s="17">
        <v>1.9132913849233946</v>
      </c>
      <c r="E1624" s="17">
        <v>-0.19342390357641315</v>
      </c>
      <c r="F1624" s="17">
        <v>1.0113722596656909</v>
      </c>
      <c r="G1624" s="17">
        <v>0.96305262466715014</v>
      </c>
      <c r="H1624" s="17">
        <v>0.31212093115424189</v>
      </c>
      <c r="I1624" s="17">
        <v>0</v>
      </c>
      <c r="J1624" s="17">
        <v>18.727255869254513</v>
      </c>
      <c r="K1624" s="17">
        <v>0.31212093115424189</v>
      </c>
      <c r="L1624" s="17">
        <v>-1.0000000000000002</v>
      </c>
      <c r="M1624" s="17">
        <v>-1.0000000000000002</v>
      </c>
      <c r="N1624" s="17">
        <v>6.2424186230848395</v>
      </c>
      <c r="O1624" s="17">
        <v>21.60359987884506</v>
      </c>
      <c r="P1624" s="17">
        <v>7.9311645881007753E-2</v>
      </c>
      <c r="Q1624" s="17">
        <v>-3.114706130226784</v>
      </c>
      <c r="R1624" s="17">
        <v>-1.0602562865227021</v>
      </c>
      <c r="S1624" s="17">
        <v>0.33333333333333337</v>
      </c>
      <c r="T1624" s="17">
        <v>0.22843717338138958</v>
      </c>
      <c r="U1624" s="17">
        <v>1.0368244035546453E-2</v>
      </c>
      <c r="V1624" s="17">
        <v>-1.2691665511369889E-3</v>
      </c>
      <c r="W1624" s="17">
        <v>10.34994612179562</v>
      </c>
      <c r="X1624" s="17">
        <v>0.17861139244390123</v>
      </c>
      <c r="Y1624" s="17">
        <v>-1.0000000000000002</v>
      </c>
      <c r="Z1624" s="17">
        <v>-1.0000000000000002</v>
      </c>
      <c r="AA1624" s="17">
        <v>4.5564746789243351</v>
      </c>
      <c r="AB1624" s="17">
        <v>-5.3979380266394303E-2</v>
      </c>
      <c r="AC1624" s="17">
        <v>-0.1422011359952719</v>
      </c>
      <c r="AD1624" s="17">
        <v>0.1015162131346946</v>
      </c>
      <c r="AE1624" s="17">
        <v>-4.7332151563485816</v>
      </c>
      <c r="AF1624" s="17">
        <v>0.44444444444444442</v>
      </c>
      <c r="AG1624" s="17">
        <v>-1.0000000000000002</v>
      </c>
      <c r="AH1624" s="17">
        <v>-1.0000000000000002</v>
      </c>
      <c r="AI1624" s="17">
        <v>-7.1810898289823219E-2</v>
      </c>
      <c r="AJ1624" s="17">
        <v>-1.2691665511369889E-3</v>
      </c>
      <c r="AK1624" s="17">
        <v>0.33224370413460746</v>
      </c>
      <c r="AL1624" s="17">
        <v>0.14328276376493437</v>
      </c>
      <c r="AM1624" s="17">
        <v>-4.6974991078003299E-2</v>
      </c>
      <c r="AN1624" s="17">
        <v>-0.22606438620225494</v>
      </c>
      <c r="AO1624" s="17">
        <v>0.48684374372295658</v>
      </c>
      <c r="AP1624" s="17">
        <v>-4.9351958362317028</v>
      </c>
      <c r="AQ1624" s="17">
        <v>29.077201991050117</v>
      </c>
      <c r="AR1624" s="17">
        <v>0.57086958419913247</v>
      </c>
      <c r="AS1624" s="17">
        <v>0.49073232359814312</v>
      </c>
      <c r="AT1624" s="17">
        <v>-1.0000000000000002</v>
      </c>
      <c r="AU1624" s="17">
        <v>-1.0000000000000002</v>
      </c>
      <c r="AV1624" s="17">
        <v>-9.7203661855552154E-2</v>
      </c>
      <c r="AW1624" s="17">
        <v>21.224878721537692</v>
      </c>
      <c r="AX1624" s="17">
        <v>19.66174410062753</v>
      </c>
      <c r="AY1624" s="17">
        <v>-0.17063916752679109</v>
      </c>
      <c r="AZ1624" s="17">
        <v>-38.425233928693928</v>
      </c>
      <c r="BA1624" s="22">
        <v>1403.9081488576578</v>
      </c>
      <c r="CU1624" t="e">
        <v>#N/A</v>
      </c>
      <c r="CV1624" t="e">
        <v>#N/A</v>
      </c>
    </row>
    <row r="1625" spans="1:100" x14ac:dyDescent="0.25">
      <c r="A1625">
        <v>4120</v>
      </c>
      <c r="B1625" t="s">
        <v>1996</v>
      </c>
      <c r="C1625" s="22">
        <v>3</v>
      </c>
      <c r="D1625" s="17">
        <v>1.315658787780787</v>
      </c>
      <c r="E1625" s="17">
        <v>0</v>
      </c>
      <c r="F1625" s="17">
        <v>8.352345113241133E-2</v>
      </c>
      <c r="G1625" s="17">
        <v>8.352345113241133E-2</v>
      </c>
      <c r="H1625" s="17">
        <v>0.15969865232595457</v>
      </c>
      <c r="I1625" s="17">
        <v>0</v>
      </c>
      <c r="J1625" s="17">
        <v>9.581919139557268</v>
      </c>
      <c r="K1625" s="17">
        <v>0.15969865232595457</v>
      </c>
      <c r="L1625" s="17">
        <v>-0.99999999999999767</v>
      </c>
      <c r="M1625" s="17">
        <v>-0.99999999999999767</v>
      </c>
      <c r="N1625" s="17">
        <v>3.1939730465190923</v>
      </c>
      <c r="O1625" s="17">
        <v>10.981101378470473</v>
      </c>
      <c r="P1625" s="17">
        <v>1.4643093995360918</v>
      </c>
      <c r="Q1625" s="17">
        <v>-0.46699748124466167</v>
      </c>
      <c r="R1625" s="17">
        <v>5.3268267643011347E-2</v>
      </c>
      <c r="S1625" s="17">
        <v>0.33333333333333248</v>
      </c>
      <c r="T1625" s="17">
        <v>0.33997742553113208</v>
      </c>
      <c r="U1625" s="17">
        <v>0.17799885570691643</v>
      </c>
      <c r="V1625" s="17">
        <v>0</v>
      </c>
      <c r="W1625" s="17">
        <v>27.664438489817066</v>
      </c>
      <c r="X1625" s="17">
        <v>1.2322516215639738</v>
      </c>
      <c r="Y1625" s="17">
        <v>-0.99999999999999767</v>
      </c>
      <c r="Z1625" s="17">
        <v>-0.99999999999999767</v>
      </c>
      <c r="AA1625" s="17">
        <v>39.814750524422621</v>
      </c>
      <c r="AB1625" s="17">
        <v>-0.12578105465714934</v>
      </c>
      <c r="AC1625" s="17">
        <v>0.34341019861906164</v>
      </c>
      <c r="AD1625" s="17">
        <v>2.4311731377338559E-2</v>
      </c>
      <c r="AE1625" s="17">
        <v>12.097043766962535</v>
      </c>
      <c r="AF1625" s="17">
        <v>0.41666666666666669</v>
      </c>
      <c r="AG1625" s="17">
        <v>-0.99999999999999767</v>
      </c>
      <c r="AH1625" s="17">
        <v>-0.99999999999999767</v>
      </c>
      <c r="AI1625" s="17">
        <v>0</v>
      </c>
      <c r="AJ1625" s="17">
        <v>0</v>
      </c>
      <c r="AK1625" s="17">
        <v>-4.4472872143726229E-2</v>
      </c>
      <c r="AL1625" s="17">
        <v>-0.18251926018181375</v>
      </c>
      <c r="AM1625" s="17">
        <v>3.5621560237217166E-2</v>
      </c>
      <c r="AN1625" s="17">
        <v>-0.26236585767487408</v>
      </c>
      <c r="AO1625" s="17">
        <v>0.66817464521179759</v>
      </c>
      <c r="AP1625" s="17">
        <v>-7.4717427427809202</v>
      </c>
      <c r="AQ1625" s="17">
        <v>37.246357629374337</v>
      </c>
      <c r="AR1625" s="17">
        <v>0.85130961457138132</v>
      </c>
      <c r="AS1625" s="17">
        <v>1.3919502738899299</v>
      </c>
      <c r="AT1625" s="17">
        <v>-0.99999999999999767</v>
      </c>
      <c r="AU1625" s="17">
        <v>-0.99999999999999767</v>
      </c>
      <c r="AV1625" s="17">
        <v>0.13679171877542273</v>
      </c>
      <c r="AW1625" s="17">
        <v>43.324109160112151</v>
      </c>
      <c r="AX1625" s="17">
        <v>43.324109160112151</v>
      </c>
      <c r="AY1625" s="17">
        <v>-3.7905289604200726E-2</v>
      </c>
      <c r="AZ1625" s="17">
        <v>-55.277641897727385</v>
      </c>
      <c r="BA1625" s="22">
        <v>1336.3473342235172</v>
      </c>
      <c r="CU1625" t="e">
        <v>#N/A</v>
      </c>
      <c r="CV1625" t="e">
        <v>#N/A</v>
      </c>
    </row>
    <row r="1626" spans="1:100" x14ac:dyDescent="0.25">
      <c r="A1626">
        <v>4121</v>
      </c>
      <c r="B1626" t="s">
        <v>1067</v>
      </c>
      <c r="C1626" s="22">
        <v>3</v>
      </c>
      <c r="D1626" s="17">
        <v>5.318111631860905</v>
      </c>
      <c r="E1626" s="17">
        <v>-3.4971008873219911E-2</v>
      </c>
      <c r="F1626" s="17">
        <v>1.6729858938442461</v>
      </c>
      <c r="G1626" s="17">
        <v>1.6648135453511388</v>
      </c>
      <c r="H1626" s="17">
        <v>0.15318370754288202</v>
      </c>
      <c r="I1626" s="17">
        <v>0</v>
      </c>
      <c r="J1626" s="17">
        <v>9.1910224525729252</v>
      </c>
      <c r="K1626" s="17">
        <v>0.15318370754288202</v>
      </c>
      <c r="L1626" s="17">
        <v>-1.0000000000000018</v>
      </c>
      <c r="M1626" s="17">
        <v>-1.0000000000000018</v>
      </c>
      <c r="N1626" s="17">
        <v>3.0636741508576404</v>
      </c>
      <c r="O1626" s="17">
        <v>16.173947629784962</v>
      </c>
      <c r="P1626" s="17">
        <v>1.6671754707237272</v>
      </c>
      <c r="Q1626" s="17">
        <v>-5.189314927344669</v>
      </c>
      <c r="R1626" s="17">
        <v>-1.5722648295350752</v>
      </c>
      <c r="S1626" s="17">
        <v>0.33333333333333354</v>
      </c>
      <c r="T1626" s="17">
        <v>0.33104301168536293</v>
      </c>
      <c r="U1626" s="17">
        <v>7.0234275928836409E-2</v>
      </c>
      <c r="V1626" s="17">
        <v>-4.3254093146471433E-2</v>
      </c>
      <c r="W1626" s="17">
        <v>21.526912810327204</v>
      </c>
      <c r="X1626" s="17">
        <v>0.53031486066436062</v>
      </c>
      <c r="Y1626" s="17">
        <v>-1.0000000000000018</v>
      </c>
      <c r="Z1626" s="17">
        <v>-1.0000000000000018</v>
      </c>
      <c r="AA1626" s="17">
        <v>16.231203523985165</v>
      </c>
      <c r="AB1626" s="17">
        <v>6.9952894318170422E-2</v>
      </c>
      <c r="AC1626" s="17">
        <v>-0.12361279056465718</v>
      </c>
      <c r="AD1626" s="17">
        <v>-2.0808992889652031E-2</v>
      </c>
      <c r="AE1626" s="17">
        <v>-3.7234444568069356</v>
      </c>
      <c r="AF1626" s="17">
        <v>0.41666666666666669</v>
      </c>
      <c r="AG1626" s="17">
        <v>-1.0000000000000018</v>
      </c>
      <c r="AH1626" s="17">
        <v>-1.0000000000000018</v>
      </c>
      <c r="AI1626" s="17">
        <v>5.927200288272437E-2</v>
      </c>
      <c r="AJ1626" s="17">
        <v>-4.3254093146471433E-2</v>
      </c>
      <c r="AK1626" s="17">
        <v>0.75725254975319012</v>
      </c>
      <c r="AL1626" s="17">
        <v>-0.12816036783064649</v>
      </c>
      <c r="AM1626" s="17">
        <v>-4.6752155379227604E-2</v>
      </c>
      <c r="AN1626" s="17">
        <v>-0.29597516711543254</v>
      </c>
      <c r="AO1626" s="17">
        <v>2.6174588642852612</v>
      </c>
      <c r="AP1626" s="17">
        <v>-8.0401810170390426</v>
      </c>
      <c r="AQ1626" s="17">
        <v>30.717935262900113</v>
      </c>
      <c r="AR1626" s="17">
        <v>0.69135652780106138</v>
      </c>
      <c r="AS1626" s="17">
        <v>0.68349856820724209</v>
      </c>
      <c r="AT1626" s="17">
        <v>-1.0000000000000018</v>
      </c>
      <c r="AU1626" s="17">
        <v>-1.0000000000000018</v>
      </c>
      <c r="AV1626" s="17">
        <v>9.2548715816062832E-2</v>
      </c>
      <c r="AW1626" s="17">
        <v>24.364970136731088</v>
      </c>
      <c r="AX1626" s="17">
        <v>21.225000879738438</v>
      </c>
      <c r="AY1626" s="17">
        <v>-5.1025525796225685E-2</v>
      </c>
      <c r="AZ1626" s="17">
        <v>-51.779736234884716</v>
      </c>
      <c r="BA1626" s="22">
        <v>1402.9806268190575</v>
      </c>
      <c r="CU1626" t="e">
        <v>#N/A</v>
      </c>
      <c r="CV1626" t="e">
        <v>#N/A</v>
      </c>
    </row>
    <row r="1627" spans="1:100" x14ac:dyDescent="0.25">
      <c r="A1627">
        <v>4122</v>
      </c>
      <c r="B1627" t="s">
        <v>1997</v>
      </c>
      <c r="C1627" s="22">
        <v>3</v>
      </c>
      <c r="D1627" s="17">
        <v>4.6361637917585785</v>
      </c>
      <c r="E1627" s="17">
        <v>-0.19025986342187312</v>
      </c>
      <c r="F1627" s="17">
        <v>-4.7667320195926455E-2</v>
      </c>
      <c r="G1627" s="17">
        <v>-9.2395348503610031E-2</v>
      </c>
      <c r="H1627" s="17">
        <v>0.25673074745606383</v>
      </c>
      <c r="I1627" s="17">
        <v>-2.253094056286209E-2</v>
      </c>
      <c r="J1627" s="17">
        <v>14.051988413592101</v>
      </c>
      <c r="K1627" s="17">
        <v>0.23419980689320175</v>
      </c>
      <c r="L1627" s="17">
        <v>-1.0000000000000004</v>
      </c>
      <c r="M1627" s="17">
        <v>-1.0000000000000004</v>
      </c>
      <c r="N1627" s="17">
        <v>4.6839961378640327</v>
      </c>
      <c r="O1627" s="17">
        <v>18.595756856847068</v>
      </c>
      <c r="P1627" s="17">
        <v>-0.35896679332909165</v>
      </c>
      <c r="Q1627" s="17">
        <v>2.9537170073554884</v>
      </c>
      <c r="R1627" s="17">
        <v>0.97389154377658582</v>
      </c>
      <c r="S1627" s="17">
        <v>0.3333333333333332</v>
      </c>
      <c r="T1627" s="17">
        <v>0.39839464429277166</v>
      </c>
      <c r="U1627" s="17">
        <v>0.22917738631499679</v>
      </c>
      <c r="V1627" s="17">
        <v>3.1632097899558974E-2</v>
      </c>
      <c r="W1627" s="17">
        <v>30.333506197898391</v>
      </c>
      <c r="X1627" s="17">
        <v>1.6690916143496828</v>
      </c>
      <c r="Y1627" s="17">
        <v>-1.0000000000000004</v>
      </c>
      <c r="Z1627" s="17">
        <v>-1.0000000000000004</v>
      </c>
      <c r="AA1627" s="17">
        <v>100.08693722627733</v>
      </c>
      <c r="AB1627" s="17">
        <v>0.37356076124383786</v>
      </c>
      <c r="AC1627" s="17">
        <v>0.48842122324510301</v>
      </c>
      <c r="AD1627" s="17">
        <v>0.51360880520310692</v>
      </c>
      <c r="AE1627" s="17">
        <v>68.779539484602395</v>
      </c>
      <c r="AF1627" s="17">
        <v>1</v>
      </c>
      <c r="AG1627" s="17">
        <v>-1.0000000000000004</v>
      </c>
      <c r="AH1627" s="17">
        <v>-1.0000000000000004</v>
      </c>
      <c r="AI1627" s="17">
        <v>0</v>
      </c>
      <c r="AJ1627" s="17">
        <v>3.1632097899558974E-2</v>
      </c>
      <c r="AK1627" s="17">
        <v>0.27546543158627829</v>
      </c>
      <c r="AL1627" s="17">
        <v>-0.33189299302563413</v>
      </c>
      <c r="AM1627" s="17">
        <v>0.22707105790310544</v>
      </c>
      <c r="AN1627" s="17">
        <v>0.23948045667743012</v>
      </c>
      <c r="AO1627" s="17">
        <v>7.0541036055090292</v>
      </c>
      <c r="AP1627" s="17">
        <v>4.3275464518075824</v>
      </c>
      <c r="AQ1627" s="17">
        <v>44.385494611490479</v>
      </c>
      <c r="AR1627" s="17">
        <v>0.99253746184066138</v>
      </c>
      <c r="AS1627" s="17">
        <v>1.9032914212428846</v>
      </c>
      <c r="AT1627" s="17">
        <v>-1.0000000000000004</v>
      </c>
      <c r="AU1627" s="17">
        <v>-1.0000000000000004</v>
      </c>
      <c r="AV1627" s="17">
        <v>0.8814961952729764</v>
      </c>
      <c r="AW1627" s="17">
        <v>123.01024053493188</v>
      </c>
      <c r="AX1627" s="17">
        <v>126.17345032488777</v>
      </c>
      <c r="AY1627" s="17">
        <v>0.37066057047398715</v>
      </c>
      <c r="AZ1627" s="17">
        <v>19.860358482466129</v>
      </c>
      <c r="BA1627" s="22">
        <v>1529.7646557203323</v>
      </c>
      <c r="CU1627" t="e">
        <v>#N/A</v>
      </c>
      <c r="CV1627" t="e">
        <v>#N/A</v>
      </c>
    </row>
    <row r="1628" spans="1:100" x14ac:dyDescent="0.25">
      <c r="A1628">
        <v>4123</v>
      </c>
      <c r="B1628" t="s">
        <v>1998</v>
      </c>
      <c r="C1628" s="22">
        <v>3</v>
      </c>
      <c r="D1628" s="17">
        <v>5.2383265666077907</v>
      </c>
      <c r="E1628" s="17">
        <v>6.0099239134236579E-2</v>
      </c>
      <c r="F1628" s="17">
        <v>8.4872530682801012E-2</v>
      </c>
      <c r="G1628" s="17">
        <v>0.10490561039421312</v>
      </c>
      <c r="H1628" s="17">
        <v>0.14878638819014403</v>
      </c>
      <c r="I1628" s="17">
        <v>0</v>
      </c>
      <c r="J1628" s="17">
        <v>8.9271832914086477</v>
      </c>
      <c r="K1628" s="17">
        <v>0.14878638819014403</v>
      </c>
      <c r="L1628" s="17">
        <v>-0.99999999999999811</v>
      </c>
      <c r="M1628" s="17">
        <v>-0.99999999999999811</v>
      </c>
      <c r="N1628" s="17">
        <v>2.9757277638028823</v>
      </c>
      <c r="O1628" s="17">
        <v>14.270415468410649</v>
      </c>
      <c r="P1628" s="17">
        <v>-0.72266835996552137</v>
      </c>
      <c r="Q1628" s="17">
        <v>-4.9863726110754847E-2</v>
      </c>
      <c r="R1628" s="17">
        <v>-6.4479054009076275E-2</v>
      </c>
      <c r="S1628" s="17">
        <v>0.33333333333333254</v>
      </c>
      <c r="T1628" s="17">
        <v>0.43684648700917633</v>
      </c>
      <c r="U1628" s="17">
        <v>0.46265916478906</v>
      </c>
      <c r="V1628" s="17">
        <v>-7.3158339605399886E-3</v>
      </c>
      <c r="W1628" s="17">
        <v>43.069470519235409</v>
      </c>
      <c r="X1628" s="17">
        <v>2.5171335122641372</v>
      </c>
      <c r="Y1628" s="17">
        <v>-0.99999999999999811</v>
      </c>
      <c r="Z1628" s="17">
        <v>-0.99999999999999811</v>
      </c>
      <c r="AA1628" s="17">
        <v>34.695067985644734</v>
      </c>
      <c r="AB1628" s="17">
        <v>-0.10399967447446291</v>
      </c>
      <c r="AC1628" s="17">
        <v>-6.3414538469920137E-2</v>
      </c>
      <c r="AD1628" s="17">
        <v>1.2157433527510385E-3</v>
      </c>
      <c r="AE1628" s="17">
        <v>-8.3099234795815935</v>
      </c>
      <c r="AF1628" s="17">
        <v>0</v>
      </c>
      <c r="AG1628" s="17">
        <v>-0.99999999999999811</v>
      </c>
      <c r="AH1628" s="17">
        <v>-0.99999999999999811</v>
      </c>
      <c r="AI1628" s="17">
        <v>3.4270648667202766E-2</v>
      </c>
      <c r="AJ1628" s="17">
        <v>-7.3158339605399886E-3</v>
      </c>
      <c r="AK1628" s="17">
        <v>0.19734347309318032</v>
      </c>
      <c r="AL1628" s="17">
        <v>2.1196717741515176E-2</v>
      </c>
      <c r="AM1628" s="17">
        <v>-0.1137578832389521</v>
      </c>
      <c r="AN1628" s="17">
        <v>0.35012248031346221</v>
      </c>
      <c r="AO1628" s="17">
        <v>-1.8572297155079029</v>
      </c>
      <c r="AP1628" s="17">
        <v>8.8590455965441315</v>
      </c>
      <c r="AQ1628" s="17">
        <v>51.996653810644013</v>
      </c>
      <c r="AR1628" s="17">
        <v>1.2255231511710292</v>
      </c>
      <c r="AS1628" s="17">
        <v>2.6659199004542815</v>
      </c>
      <c r="AT1628" s="17">
        <v>-0.99999999999999811</v>
      </c>
      <c r="AU1628" s="17">
        <v>-0.99999999999999811</v>
      </c>
      <c r="AV1628" s="17">
        <v>4.0426556385137265E-2</v>
      </c>
      <c r="AW1628" s="17">
        <v>57.824529050599509</v>
      </c>
      <c r="AX1628" s="17">
        <v>57.77835862788956</v>
      </c>
      <c r="AY1628" s="17">
        <v>4.1797636481660211E-2</v>
      </c>
      <c r="AZ1628" s="17">
        <v>-23.000673730982108</v>
      </c>
      <c r="BA1628" s="22">
        <v>1420.7875804278249</v>
      </c>
      <c r="CU1628" t="e">
        <v>#N/A</v>
      </c>
      <c r="CV1628" t="e">
        <v>#N/A</v>
      </c>
    </row>
    <row r="1629" spans="1:100" x14ac:dyDescent="0.25">
      <c r="A1629">
        <v>4125</v>
      </c>
      <c r="B1629" t="s">
        <v>1999</v>
      </c>
      <c r="C1629" s="22">
        <v>3</v>
      </c>
      <c r="D1629" s="17">
        <v>5.049032156772169</v>
      </c>
      <c r="E1629" s="17">
        <v>-1.0798600695413099E-2</v>
      </c>
      <c r="F1629" s="17">
        <v>-0.16355621836787659</v>
      </c>
      <c r="G1629" s="17">
        <v>-0.16355621836787659</v>
      </c>
      <c r="H1629" s="17">
        <v>0.38389696635945847</v>
      </c>
      <c r="I1629" s="17">
        <v>0</v>
      </c>
      <c r="J1629" s="17">
        <v>23.033817981567509</v>
      </c>
      <c r="K1629" s="17">
        <v>0.38389696635945847</v>
      </c>
      <c r="L1629" s="17">
        <v>-1.0000000000000002</v>
      </c>
      <c r="M1629" s="17">
        <v>-1.0000000000000002</v>
      </c>
      <c r="N1629" s="17">
        <v>7.677939327189172</v>
      </c>
      <c r="O1629" s="17">
        <v>27.9192939199718</v>
      </c>
      <c r="P1629" s="17">
        <v>0.51150272801340357</v>
      </c>
      <c r="Q1629" s="17">
        <v>-6.2369438196340878</v>
      </c>
      <c r="R1629" s="17">
        <v>-2.0551594885472957</v>
      </c>
      <c r="S1629" s="17">
        <v>0.33333333333333315</v>
      </c>
      <c r="T1629" s="17">
        <v>0.3500129293480882</v>
      </c>
      <c r="U1629" s="17">
        <v>0.36743081971781649</v>
      </c>
      <c r="V1629" s="17">
        <v>0.20740214891359196</v>
      </c>
      <c r="W1629" s="17">
        <v>34.97129059813485</v>
      </c>
      <c r="X1629" s="17">
        <v>3.0302650646895364</v>
      </c>
      <c r="Y1629" s="17">
        <v>-1.0000000000000002</v>
      </c>
      <c r="Z1629" s="17">
        <v>-1.0000000000000002</v>
      </c>
      <c r="AA1629" s="17">
        <v>81.903051473346423</v>
      </c>
      <c r="AB1629" s="17">
        <v>0.12474711552629393</v>
      </c>
      <c r="AC1629" s="17">
        <v>0.46601071821443263</v>
      </c>
      <c r="AD1629" s="17">
        <v>0.38898057353445198</v>
      </c>
      <c r="AE1629" s="17">
        <v>48.986920363758927</v>
      </c>
      <c r="AF1629" s="17">
        <v>0.75</v>
      </c>
      <c r="AG1629" s="17">
        <v>-1.0000000000000002</v>
      </c>
      <c r="AH1629" s="17">
        <v>-1.0000000000000002</v>
      </c>
      <c r="AI1629" s="17">
        <v>-5.2799586671244014E-2</v>
      </c>
      <c r="AJ1629" s="17">
        <v>0.20740214891359196</v>
      </c>
      <c r="AK1629" s="17">
        <v>-2.8075342940972466E-2</v>
      </c>
      <c r="AL1629" s="17">
        <v>0.33806884267299914</v>
      </c>
      <c r="AM1629" s="17">
        <v>0.20677786066886075</v>
      </c>
      <c r="AN1629" s="17">
        <v>-0.10265738144514602</v>
      </c>
      <c r="AO1629" s="17">
        <v>5.02906980201666</v>
      </c>
      <c r="AP1629" s="17">
        <v>-0.87609032276365373</v>
      </c>
      <c r="AQ1629" s="17">
        <v>58.005108579702359</v>
      </c>
      <c r="AR1629" s="17">
        <v>1.2581792313128295</v>
      </c>
      <c r="AS1629" s="17">
        <v>3.414162031048992</v>
      </c>
      <c r="AT1629" s="17">
        <v>-1.0000000000000002</v>
      </c>
      <c r="AU1629" s="17">
        <v>-1.0000000000000002</v>
      </c>
      <c r="AV1629" s="17">
        <v>-2.2187157069151726</v>
      </c>
      <c r="AW1629" s="17">
        <v>108.94625507055464</v>
      </c>
      <c r="AX1629" s="17">
        <v>128.6304782284889</v>
      </c>
      <c r="AY1629" s="17">
        <v>0.26581894740897133</v>
      </c>
      <c r="AZ1629" s="17">
        <v>12.453319212105892</v>
      </c>
      <c r="BA1629" s="22">
        <v>1538.8371202258941</v>
      </c>
      <c r="CU1629" t="e">
        <v>#N/A</v>
      </c>
      <c r="CV1629" t="e">
        <v>#N/A</v>
      </c>
    </row>
    <row r="1630" spans="1:100" x14ac:dyDescent="0.25">
      <c r="A1630">
        <v>4127</v>
      </c>
      <c r="B1630" t="s">
        <v>2000</v>
      </c>
      <c r="C1630" s="22">
        <v>3</v>
      </c>
      <c r="D1630" s="17">
        <v>-1.087969695102964</v>
      </c>
      <c r="E1630" s="17">
        <v>0</v>
      </c>
      <c r="F1630" s="17">
        <v>-0.32190314750381588</v>
      </c>
      <c r="G1630" s="17">
        <v>-0.32190314750381588</v>
      </c>
      <c r="H1630" s="17">
        <v>-4.3615258833327536E-2</v>
      </c>
      <c r="I1630" s="17">
        <v>0</v>
      </c>
      <c r="J1630" s="17">
        <v>-2.6169155299996527</v>
      </c>
      <c r="K1630" s="17">
        <v>-4.3615258833327536E-2</v>
      </c>
      <c r="L1630" s="17">
        <v>-1.0000000000000004</v>
      </c>
      <c r="M1630" s="17">
        <v>-1.0000000000000004</v>
      </c>
      <c r="N1630" s="17">
        <v>-0.87230517666655072</v>
      </c>
      <c r="O1630" s="17">
        <v>-4.0267883726064317</v>
      </c>
      <c r="P1630" s="17">
        <v>-2.6971300700969345E-2</v>
      </c>
      <c r="Q1630" s="17">
        <v>1.5156622997944995</v>
      </c>
      <c r="R1630" s="17">
        <v>0.52589198411318328</v>
      </c>
      <c r="S1630" s="17">
        <v>0.33333333333333348</v>
      </c>
      <c r="T1630" s="17">
        <v>0.2595030829351016</v>
      </c>
      <c r="U1630" s="17">
        <v>2.6161545808735379E-2</v>
      </c>
      <c r="V1630" s="17">
        <v>-9.405291618239749E-3</v>
      </c>
      <c r="W1630" s="17">
        <v>26.128317171690313</v>
      </c>
      <c r="X1630" s="17">
        <v>0.61083585822903341</v>
      </c>
      <c r="Y1630" s="17">
        <v>-1.0000000000000004</v>
      </c>
      <c r="Z1630" s="17">
        <v>-1.0000000000000004</v>
      </c>
      <c r="AA1630" s="17">
        <v>34.891825720016953</v>
      </c>
      <c r="AB1630" s="17">
        <v>-8.5329324711543295E-2</v>
      </c>
      <c r="AC1630" s="17">
        <v>4.8765825682573746E-2</v>
      </c>
      <c r="AD1630" s="17">
        <v>0.20131583031323852</v>
      </c>
      <c r="AE1630" s="17">
        <v>8.2376165642134467</v>
      </c>
      <c r="AF1630" s="17">
        <v>8.3333333333333329E-2</v>
      </c>
      <c r="AG1630" s="17">
        <v>-1.0000000000000004</v>
      </c>
      <c r="AH1630" s="17">
        <v>-1.0000000000000004</v>
      </c>
      <c r="AI1630" s="17">
        <v>0</v>
      </c>
      <c r="AJ1630" s="17">
        <v>-9.405291618239749E-3</v>
      </c>
      <c r="AK1630" s="17">
        <v>9.7231377418352249E-2</v>
      </c>
      <c r="AL1630" s="17">
        <v>8.5256107832846102E-3</v>
      </c>
      <c r="AM1630" s="17">
        <v>0.19103492217992254</v>
      </c>
      <c r="AN1630" s="17">
        <v>1.5299101745447838E-2</v>
      </c>
      <c r="AO1630" s="17">
        <v>5.2620299415898257</v>
      </c>
      <c r="AP1630" s="17">
        <v>0.42510559755261906</v>
      </c>
      <c r="AQ1630" s="17">
        <v>23.511401641690668</v>
      </c>
      <c r="AR1630" s="17">
        <v>0.60959267045893051</v>
      </c>
      <c r="AS1630" s="17">
        <v>0.5672205993957059</v>
      </c>
      <c r="AT1630" s="17">
        <v>-1.0000000000000004</v>
      </c>
      <c r="AU1630" s="17">
        <v>-1.0000000000000004</v>
      </c>
      <c r="AV1630" s="17">
        <v>0.20398883660936792</v>
      </c>
      <c r="AW1630" s="17">
        <v>31.290142944963144</v>
      </c>
      <c r="AX1630" s="17">
        <v>30.349613783139169</v>
      </c>
      <c r="AY1630" s="17">
        <v>-3.6469715367186212E-2</v>
      </c>
      <c r="AZ1630" s="17">
        <v>-52.05316236348866</v>
      </c>
      <c r="BA1630" s="22">
        <v>1298.3785341407911</v>
      </c>
      <c r="CU1630" t="e">
        <v>#N/A</v>
      </c>
      <c r="CV1630" t="e">
        <v>#N/A</v>
      </c>
    </row>
    <row r="1631" spans="1:100" x14ac:dyDescent="0.25">
      <c r="A1631">
        <v>4130</v>
      </c>
      <c r="B1631" t="s">
        <v>2001</v>
      </c>
      <c r="C1631" s="22">
        <v>3</v>
      </c>
      <c r="D1631" s="17">
        <v>3.8823984782437053</v>
      </c>
      <c r="E1631" s="17">
        <v>-5.1315356846383942E-3</v>
      </c>
      <c r="F1631" s="17">
        <v>-0.41175834953031126</v>
      </c>
      <c r="G1631" s="17">
        <v>-0.41175834953031126</v>
      </c>
      <c r="H1631" s="17">
        <v>0.35707544224062682</v>
      </c>
      <c r="I1631" s="17">
        <v>0</v>
      </c>
      <c r="J1631" s="17">
        <v>21.424526534437597</v>
      </c>
      <c r="K1631" s="17">
        <v>0.35707544224062682</v>
      </c>
      <c r="L1631" s="17">
        <v>-1.0000000000000022</v>
      </c>
      <c r="M1631" s="17">
        <v>-1.0000000000000022</v>
      </c>
      <c r="N1631" s="17">
        <v>7.1415088448125346</v>
      </c>
      <c r="O1631" s="17">
        <v>24.895166663150988</v>
      </c>
      <c r="P1631" s="17">
        <v>-3.4158560582270521E-2</v>
      </c>
      <c r="Q1631" s="17">
        <v>-0.88021814369183282</v>
      </c>
      <c r="R1631" s="17">
        <v>-0.30448311556154384</v>
      </c>
      <c r="S1631" s="17">
        <v>0.33333333333333426</v>
      </c>
      <c r="T1631" s="17">
        <v>0.33333333333333426</v>
      </c>
      <c r="U1631" s="17">
        <v>0.11490663902777785</v>
      </c>
      <c r="V1631" s="17">
        <v>1.461292469583805E-2</v>
      </c>
      <c r="W1631" s="17">
        <v>17.564431525986283</v>
      </c>
      <c r="X1631" s="17">
        <v>0.85689532871218088</v>
      </c>
      <c r="Y1631" s="17">
        <v>-1.0000000000000022</v>
      </c>
      <c r="Z1631" s="17">
        <v>-1.0000000000000022</v>
      </c>
      <c r="AA1631" s="17">
        <v>56.302145528273989</v>
      </c>
      <c r="AB1631" s="17">
        <v>0.18084922824505767</v>
      </c>
      <c r="AC1631" s="17">
        <v>0.26804733245186152</v>
      </c>
      <c r="AD1631" s="17">
        <v>0.3319473816600661</v>
      </c>
      <c r="AE1631" s="17">
        <v>39.042197117849234</v>
      </c>
      <c r="AF1631" s="17">
        <v>0.75</v>
      </c>
      <c r="AG1631" s="17">
        <v>-1.0000000000000022</v>
      </c>
      <c r="AH1631" s="17">
        <v>-1.0000000000000022</v>
      </c>
      <c r="AI1631" s="17">
        <v>0</v>
      </c>
      <c r="AJ1631" s="17">
        <v>1.461292469583805E-2</v>
      </c>
      <c r="AK1631" s="17">
        <v>-0.1185431289656952</v>
      </c>
      <c r="AL1631" s="17">
        <v>0.15572140742907462</v>
      </c>
      <c r="AM1631" s="17">
        <v>0.24929323002625819</v>
      </c>
      <c r="AN1631" s="17">
        <v>0.27686863108950255</v>
      </c>
      <c r="AO1631" s="17">
        <v>5.6396151058279758</v>
      </c>
      <c r="AP1631" s="17">
        <v>7.700322814382937</v>
      </c>
      <c r="AQ1631" s="17">
        <v>38.988958060423904</v>
      </c>
      <c r="AR1631" s="17">
        <v>0.7961862303902838</v>
      </c>
      <c r="AS1631" s="17">
        <v>1.2139707709528085</v>
      </c>
      <c r="AT1631" s="17">
        <v>-1.0000000000000022</v>
      </c>
      <c r="AU1631" s="17">
        <v>-1.0000000000000022</v>
      </c>
      <c r="AV1631" s="17">
        <v>-0.71624146509185538</v>
      </c>
      <c r="AW1631" s="17">
        <v>88.897635005807913</v>
      </c>
      <c r="AX1631" s="17">
        <v>90.35892747539171</v>
      </c>
      <c r="AY1631" s="17">
        <v>0.12704567617663054</v>
      </c>
      <c r="AZ1631" s="17">
        <v>2.8296050909192876</v>
      </c>
      <c r="BA1631" s="22">
        <v>1462.6740989317714</v>
      </c>
      <c r="CU1631" t="e">
        <v>#N/A</v>
      </c>
      <c r="CV1631" t="e">
        <v>#N/A</v>
      </c>
    </row>
    <row r="1632" spans="1:100" x14ac:dyDescent="0.25">
      <c r="A1632">
        <v>4131</v>
      </c>
      <c r="B1632" t="s">
        <v>2002</v>
      </c>
      <c r="C1632" s="22">
        <v>3</v>
      </c>
      <c r="D1632" s="17">
        <v>4.2106948636593158</v>
      </c>
      <c r="E1632" s="17">
        <v>-3.7034274377223488E-3</v>
      </c>
      <c r="F1632" s="17">
        <v>-0.21978029376178806</v>
      </c>
      <c r="G1632" s="17">
        <v>-0.21978029376178806</v>
      </c>
      <c r="H1632" s="17">
        <v>0.40034457430068687</v>
      </c>
      <c r="I1632" s="17">
        <v>0</v>
      </c>
      <c r="J1632" s="17">
        <v>24.020674458041221</v>
      </c>
      <c r="K1632" s="17">
        <v>0.40034457430068687</v>
      </c>
      <c r="L1632" s="17">
        <v>-1.0000000000000002</v>
      </c>
      <c r="M1632" s="17">
        <v>-1.0000000000000002</v>
      </c>
      <c r="N1632" s="17">
        <v>8.0068914860137426</v>
      </c>
      <c r="O1632" s="17">
        <v>28.011589027938751</v>
      </c>
      <c r="P1632" s="17">
        <v>2.8346821932921297E-2</v>
      </c>
      <c r="Q1632" s="17">
        <v>7.650580246511514</v>
      </c>
      <c r="R1632" s="17">
        <v>2.5408745139630908</v>
      </c>
      <c r="S1632" s="17">
        <v>0.33333333333333343</v>
      </c>
      <c r="T1632" s="17">
        <v>0.33660476290198232</v>
      </c>
      <c r="U1632" s="17">
        <v>0.1831630280427852</v>
      </c>
      <c r="V1632" s="17">
        <v>7.9757442908547596E-2</v>
      </c>
      <c r="W1632" s="17">
        <v>21.300559715438467</v>
      </c>
      <c r="X1632" s="17">
        <v>1.4840617211257041</v>
      </c>
      <c r="Y1632" s="17">
        <v>-1.0000000000000002</v>
      </c>
      <c r="Z1632" s="17">
        <v>-1.0000000000000002</v>
      </c>
      <c r="AA1632" s="17">
        <v>68.464825164989421</v>
      </c>
      <c r="AB1632" s="17">
        <v>0.16748542430902466</v>
      </c>
      <c r="AC1632" s="17">
        <v>0.23405410117411096</v>
      </c>
      <c r="AD1632" s="17">
        <v>0.4909282932286203</v>
      </c>
      <c r="AE1632" s="17">
        <v>44.623390935587793</v>
      </c>
      <c r="AF1632" s="17">
        <v>0.58333333333333337</v>
      </c>
      <c r="AG1632" s="17">
        <v>-1.0000000000000002</v>
      </c>
      <c r="AH1632" s="17">
        <v>-1.0000000000000002</v>
      </c>
      <c r="AI1632" s="17">
        <v>8.0787713780623202E-2</v>
      </c>
      <c r="AJ1632" s="17">
        <v>7.9757442908547596E-2</v>
      </c>
      <c r="AK1632" s="17">
        <v>-4.6477648298951992E-2</v>
      </c>
      <c r="AL1632" s="17">
        <v>-0.1235374751899397</v>
      </c>
      <c r="AM1632" s="17">
        <v>0.32328353532800208</v>
      </c>
      <c r="AN1632" s="17">
        <v>0.14003689636492564</v>
      </c>
      <c r="AO1632" s="17">
        <v>7.8497001417052896</v>
      </c>
      <c r="AP1632" s="17">
        <v>2.8832350331734418</v>
      </c>
      <c r="AQ1632" s="17">
        <v>45.321234173479681</v>
      </c>
      <c r="AR1632" s="17">
        <v>0.93285856718664806</v>
      </c>
      <c r="AS1632" s="17">
        <v>1.8844062954263898</v>
      </c>
      <c r="AT1632" s="17">
        <v>-1.0000000000000002</v>
      </c>
      <c r="AU1632" s="17">
        <v>-1.0000000000000002</v>
      </c>
      <c r="AV1632" s="17">
        <v>2.3210942202013034</v>
      </c>
      <c r="AW1632" s="17">
        <v>99.359649226101567</v>
      </c>
      <c r="AX1632" s="17">
        <v>108.9511477925687</v>
      </c>
      <c r="AY1632" s="17">
        <v>0.20995154384955297</v>
      </c>
      <c r="AZ1632" s="17">
        <v>-5.359796730304061</v>
      </c>
      <c r="BA1632" s="22">
        <v>1445.9236443850018</v>
      </c>
      <c r="CU1632" t="e">
        <v>#N/A</v>
      </c>
      <c r="CV1632" t="e">
        <v>#N/A</v>
      </c>
    </row>
    <row r="1633" spans="1:100" x14ac:dyDescent="0.25">
      <c r="A1633">
        <v>4132</v>
      </c>
      <c r="B1633" t="s">
        <v>2003</v>
      </c>
      <c r="C1633" s="22">
        <v>3</v>
      </c>
      <c r="D1633" s="17">
        <v>5.3496822176658112</v>
      </c>
      <c r="E1633" s="17">
        <v>0</v>
      </c>
      <c r="F1633" s="17">
        <v>0.40387214837188445</v>
      </c>
      <c r="G1633" s="17">
        <v>0.40387214837188445</v>
      </c>
      <c r="H1633" s="17">
        <v>-2.0279426966587247E-2</v>
      </c>
      <c r="I1633" s="17">
        <v>0</v>
      </c>
      <c r="J1633" s="17">
        <v>-1.216765617995236</v>
      </c>
      <c r="K1633" s="17">
        <v>-2.0279426966587247E-2</v>
      </c>
      <c r="L1633" s="17">
        <v>-1.0000000000000007</v>
      </c>
      <c r="M1633" s="17">
        <v>-1.0000000000000007</v>
      </c>
      <c r="N1633" s="17">
        <v>-0.40558853933174588</v>
      </c>
      <c r="O1633" s="17">
        <v>4.5367887480424542</v>
      </c>
      <c r="P1633" s="17">
        <v>0.7322683239074036</v>
      </c>
      <c r="Q1633" s="17">
        <v>1.3939229473014292</v>
      </c>
      <c r="R1633" s="17">
        <v>0.57375155115854193</v>
      </c>
      <c r="S1633" s="17">
        <v>0.33333333333333354</v>
      </c>
      <c r="T1633" s="17">
        <v>0.32105094267590395</v>
      </c>
      <c r="U1633" s="17">
        <v>7.1899403792250488E-2</v>
      </c>
      <c r="V1633" s="17">
        <v>4.5804505892545486E-3</v>
      </c>
      <c r="W1633" s="17">
        <v>30.045742294293177</v>
      </c>
      <c r="X1633" s="17">
        <v>0.97746163102292449</v>
      </c>
      <c r="Y1633" s="17">
        <v>-1.0000000000000007</v>
      </c>
      <c r="Z1633" s="17">
        <v>-1.0000000000000007</v>
      </c>
      <c r="AA1633" s="17">
        <v>36.258466382355827</v>
      </c>
      <c r="AB1633" s="17">
        <v>8.5731159468387566E-2</v>
      </c>
      <c r="AC1633" s="17">
        <v>2.8727363020113229E-2</v>
      </c>
      <c r="AD1633" s="17">
        <v>-1.6790717504187617E-3</v>
      </c>
      <c r="AE1633" s="17">
        <v>5.6389725369041068</v>
      </c>
      <c r="AF1633" s="17">
        <v>0</v>
      </c>
      <c r="AG1633" s="17">
        <v>-1.0000000000000007</v>
      </c>
      <c r="AH1633" s="17">
        <v>-1.0000000000000007</v>
      </c>
      <c r="AI1633" s="17">
        <v>0</v>
      </c>
      <c r="AJ1633" s="17">
        <v>4.5804505892545486E-3</v>
      </c>
      <c r="AK1633" s="17">
        <v>0.21570306359492214</v>
      </c>
      <c r="AL1633" s="17">
        <v>-0.10086850786558035</v>
      </c>
      <c r="AM1633" s="17">
        <v>-0.18166143751327252</v>
      </c>
      <c r="AN1633" s="17">
        <v>7.8021627614600866E-2</v>
      </c>
      <c r="AO1633" s="17">
        <v>-3.4630206198572044</v>
      </c>
      <c r="AP1633" s="17">
        <v>1.4461981510371187</v>
      </c>
      <c r="AQ1633" s="17">
        <v>28.828976676297952</v>
      </c>
      <c r="AR1633" s="17">
        <v>0.73086413039074249</v>
      </c>
      <c r="AS1633" s="17">
        <v>0.95718220405633714</v>
      </c>
      <c r="AT1633" s="17">
        <v>-1.0000000000000007</v>
      </c>
      <c r="AU1633" s="17">
        <v>-1.0000000000000007</v>
      </c>
      <c r="AV1633" s="17">
        <v>0.97762369953042594</v>
      </c>
      <c r="AW1633" s="17">
        <v>42.241453281435398</v>
      </c>
      <c r="AX1633" s="17">
        <v>42.699498340360854</v>
      </c>
      <c r="AY1633" s="17">
        <v>-4.1017133280293536E-2</v>
      </c>
      <c r="AZ1633" s="17">
        <v>-15.384051218354944</v>
      </c>
      <c r="BA1633" s="22">
        <v>1333.3109882398621</v>
      </c>
      <c r="CU1633" t="e">
        <v>#N/A</v>
      </c>
      <c r="CV1633" t="e">
        <v>#N/A</v>
      </c>
    </row>
    <row r="1634" spans="1:100" x14ac:dyDescent="0.25">
      <c r="A1634">
        <v>4135</v>
      </c>
      <c r="B1634" t="s">
        <v>2002</v>
      </c>
      <c r="C1634" s="22">
        <v>3</v>
      </c>
      <c r="D1634" s="17">
        <v>5.281818046430435</v>
      </c>
      <c r="E1634" s="17">
        <v>-1.5771687155824485E-2</v>
      </c>
      <c r="F1634" s="17">
        <v>-0.31607503973434176</v>
      </c>
      <c r="G1634" s="17">
        <v>-0.31918297126565337</v>
      </c>
      <c r="H1634" s="17">
        <v>-5.0661222657609355E-2</v>
      </c>
      <c r="I1634" s="17">
        <v>0</v>
      </c>
      <c r="J1634" s="17">
        <v>-3.0396733594565606</v>
      </c>
      <c r="K1634" s="17">
        <v>-5.0661222657609355E-2</v>
      </c>
      <c r="L1634" s="17">
        <v>-1.000000000000002</v>
      </c>
      <c r="M1634" s="17">
        <v>-1.000000000000002</v>
      </c>
      <c r="N1634" s="17">
        <v>-1.0132244531521879</v>
      </c>
      <c r="O1634" s="17">
        <v>1.9229617157082186</v>
      </c>
      <c r="P1634" s="17">
        <v>7.7949758720123191E-2</v>
      </c>
      <c r="Q1634" s="17">
        <v>3.7443934556399374</v>
      </c>
      <c r="R1634" s="17">
        <v>1.2467455361878697</v>
      </c>
      <c r="S1634" s="17">
        <v>0.33333333333333393</v>
      </c>
      <c r="T1634" s="17">
        <v>0.30414031117298623</v>
      </c>
      <c r="U1634" s="17">
        <v>0.25139003054058284</v>
      </c>
      <c r="V1634" s="17">
        <v>0</v>
      </c>
      <c r="W1634" s="17">
        <v>37.580995908180505</v>
      </c>
      <c r="X1634" s="17">
        <v>1.6799390443705029</v>
      </c>
      <c r="Y1634" s="17">
        <v>-1.000000000000002</v>
      </c>
      <c r="Z1634" s="17">
        <v>-1.000000000000002</v>
      </c>
      <c r="AA1634" s="17">
        <v>78.083586846974143</v>
      </c>
      <c r="AB1634" s="17">
        <v>0.23716754192584732</v>
      </c>
      <c r="AC1634" s="17">
        <v>0.22327932847002474</v>
      </c>
      <c r="AD1634" s="17">
        <v>0.32467003765624353</v>
      </c>
      <c r="AE1634" s="17">
        <v>39.255845402605793</v>
      </c>
      <c r="AF1634" s="17">
        <v>0.58333333333333337</v>
      </c>
      <c r="AG1634" s="17">
        <v>-1.000000000000002</v>
      </c>
      <c r="AH1634" s="17">
        <v>-1.000000000000002</v>
      </c>
      <c r="AI1634" s="17">
        <v>-1.2622145934173505E-2</v>
      </c>
      <c r="AJ1634" s="17">
        <v>0</v>
      </c>
      <c r="AK1634" s="17">
        <v>-5.5022301162718439E-2</v>
      </c>
      <c r="AL1634" s="17">
        <v>-3.3276346875358041E-2</v>
      </c>
      <c r="AM1634" s="17">
        <v>-4.9228065334244515E-2</v>
      </c>
      <c r="AN1634" s="17">
        <v>0.69899902074139897</v>
      </c>
      <c r="AO1634" s="17">
        <v>-1.5058131391697045</v>
      </c>
      <c r="AP1634" s="17">
        <v>17.30859378415818</v>
      </c>
      <c r="AQ1634" s="17">
        <v>34.541322548723947</v>
      </c>
      <c r="AR1634" s="17">
        <v>0.88886367504690289</v>
      </c>
      <c r="AS1634" s="17">
        <v>1.6292778217128931</v>
      </c>
      <c r="AT1634" s="17">
        <v>-1.000000000000002</v>
      </c>
      <c r="AU1634" s="17">
        <v>-1.000000000000002</v>
      </c>
      <c r="AV1634" s="17">
        <v>0.927562564922218</v>
      </c>
      <c r="AW1634" s="17">
        <v>97.315142346840474</v>
      </c>
      <c r="AX1634" s="17">
        <v>97.062699428156975</v>
      </c>
      <c r="AY1634" s="17">
        <v>0.44948048244661598</v>
      </c>
      <c r="AZ1634" s="17">
        <v>72.526985116868275</v>
      </c>
      <c r="BA1634" s="22">
        <v>1532.9420206974846</v>
      </c>
      <c r="CU1634" t="e">
        <v>#N/A</v>
      </c>
      <c r="CV1634" t="e">
        <v>#N/A</v>
      </c>
    </row>
    <row r="1635" spans="1:100" x14ac:dyDescent="0.25">
      <c r="A1635">
        <v>4137</v>
      </c>
      <c r="B1635" t="s">
        <v>2004</v>
      </c>
      <c r="C1635" s="22">
        <v>3</v>
      </c>
      <c r="D1635" s="17">
        <v>5.3003861867402602</v>
      </c>
      <c r="E1635" s="17">
        <v>6.9379894037927006E-2</v>
      </c>
      <c r="F1635" s="17">
        <v>-1.5504926147618336E-2</v>
      </c>
      <c r="G1635" s="17">
        <v>1.728910769471274E-2</v>
      </c>
      <c r="H1635" s="17">
        <v>0.11288498681439592</v>
      </c>
      <c r="I1635" s="17">
        <v>0</v>
      </c>
      <c r="J1635" s="17">
        <v>6.7730992088637576</v>
      </c>
      <c r="K1635" s="17">
        <v>0.11288498681439592</v>
      </c>
      <c r="L1635" s="17">
        <v>-0.99999999999999944</v>
      </c>
      <c r="M1635" s="17">
        <v>-0.99999999999999944</v>
      </c>
      <c r="N1635" s="17">
        <v>2.2576997362879183</v>
      </c>
      <c r="O1635" s="17">
        <v>12.090774503298727</v>
      </c>
      <c r="P1635" s="17">
        <v>0.33404217932722485</v>
      </c>
      <c r="Q1635" s="17">
        <v>-5.3921693507473487E-2</v>
      </c>
      <c r="R1635" s="17">
        <v>3.9899201890353356E-2</v>
      </c>
      <c r="S1635" s="17">
        <v>0.34412798922142224</v>
      </c>
      <c r="T1635" s="17">
        <v>0.37829219738124564</v>
      </c>
      <c r="U1635" s="17">
        <v>4.4841530533877724E-2</v>
      </c>
      <c r="V1635" s="17">
        <v>0</v>
      </c>
      <c r="W1635" s="17">
        <v>26.17506921288599</v>
      </c>
      <c r="X1635" s="17">
        <v>0.8259680956634734</v>
      </c>
      <c r="Y1635" s="17">
        <v>-0.99999999999999944</v>
      </c>
      <c r="Z1635" s="17">
        <v>-0.99999999999999944</v>
      </c>
      <c r="AA1635" s="17">
        <v>25.88329719217154</v>
      </c>
      <c r="AB1635" s="17">
        <v>2.0910712251940081E-2</v>
      </c>
      <c r="AC1635" s="17">
        <v>-9.4329470344697519E-2</v>
      </c>
      <c r="AD1635" s="17">
        <v>6.6785333640661457E-2</v>
      </c>
      <c r="AE1635" s="17">
        <v>-0.33167122260479842</v>
      </c>
      <c r="AF1635" s="17">
        <v>0.16666666666666666</v>
      </c>
      <c r="AG1635" s="17">
        <v>-0.99999999999999944</v>
      </c>
      <c r="AH1635" s="17">
        <v>-0.99999999999999944</v>
      </c>
      <c r="AI1635" s="17">
        <v>0</v>
      </c>
      <c r="AJ1635" s="17">
        <v>0</v>
      </c>
      <c r="AK1635" s="17">
        <v>-8.4391490268726985E-2</v>
      </c>
      <c r="AL1635" s="17">
        <v>-3.0806933376219588E-2</v>
      </c>
      <c r="AM1635" s="17">
        <v>-5.1641339731611446E-2</v>
      </c>
      <c r="AN1635" s="17">
        <v>0.21085275031652845</v>
      </c>
      <c r="AO1635" s="17">
        <v>-1.7129909446339207</v>
      </c>
      <c r="AP1635" s="17">
        <v>5.1172840910321131</v>
      </c>
      <c r="AQ1635" s="17">
        <v>32.948168421749742</v>
      </c>
      <c r="AR1635" s="17">
        <v>0.76726171713654534</v>
      </c>
      <c r="AS1635" s="17">
        <v>0.93885308247786925</v>
      </c>
      <c r="AT1635" s="17">
        <v>-0.99999999999999944</v>
      </c>
      <c r="AU1635" s="17">
        <v>-0.99999999999999944</v>
      </c>
      <c r="AV1635" s="17">
        <v>5.7188309585066106E-2</v>
      </c>
      <c r="AW1635" s="17">
        <v>43.091355786502369</v>
      </c>
      <c r="AX1635" s="17">
        <v>43.091355786502369</v>
      </c>
      <c r="AY1635" s="17">
        <v>-2.8564221687628181E-2</v>
      </c>
      <c r="AZ1635" s="17">
        <v>-29.843796697558716</v>
      </c>
      <c r="BA1635" s="22">
        <v>1376.713466811022</v>
      </c>
      <c r="CU1635" t="e">
        <v>#N/A</v>
      </c>
      <c r="CV1635" t="e">
        <v>#N/A</v>
      </c>
    </row>
    <row r="1636" spans="1:100" x14ac:dyDescent="0.25">
      <c r="A1636">
        <v>4139</v>
      </c>
      <c r="B1636" t="s">
        <v>2005</v>
      </c>
      <c r="C1636" s="22">
        <v>3</v>
      </c>
      <c r="D1636" s="17">
        <v>6.0451958769505705</v>
      </c>
      <c r="E1636" s="17">
        <v>-0.17244810457853604</v>
      </c>
      <c r="F1636" s="17">
        <v>0.17944560444016311</v>
      </c>
      <c r="G1636" s="17">
        <v>0.1210394306267817</v>
      </c>
      <c r="H1636" s="17">
        <v>0.46696122320229272</v>
      </c>
      <c r="I1636" s="17">
        <v>0</v>
      </c>
      <c r="J1636" s="17">
        <v>28.017673392137564</v>
      </c>
      <c r="K1636" s="17">
        <v>0.46696122320229272</v>
      </c>
      <c r="L1636" s="17">
        <v>-0.99999999999999833</v>
      </c>
      <c r="M1636" s="17">
        <v>-0.99999999999999833</v>
      </c>
      <c r="N1636" s="17">
        <v>9.3392244640458522</v>
      </c>
      <c r="O1636" s="17">
        <v>34.183908699714941</v>
      </c>
      <c r="P1636" s="17">
        <v>1.3708913799173963</v>
      </c>
      <c r="Q1636" s="17">
        <v>0.58478142375317133</v>
      </c>
      <c r="R1636" s="17">
        <v>0.24079001608897757</v>
      </c>
      <c r="S1636" s="17">
        <v>0.33333333333333287</v>
      </c>
      <c r="T1636" s="17">
        <v>0.3977389990610728</v>
      </c>
      <c r="U1636" s="17">
        <v>8.1318459289459619E-2</v>
      </c>
      <c r="V1636" s="17">
        <v>0</v>
      </c>
      <c r="W1636" s="17">
        <v>13.817182739262908</v>
      </c>
      <c r="X1636" s="17">
        <v>0.64313114365740476</v>
      </c>
      <c r="Y1636" s="17">
        <v>-0.99999999999999833</v>
      </c>
      <c r="Z1636" s="17">
        <v>-0.99999999999999833</v>
      </c>
      <c r="AA1636" s="17">
        <v>30.851837087580648</v>
      </c>
      <c r="AB1636" s="17">
        <v>-3.0617148849926258E-2</v>
      </c>
      <c r="AC1636" s="17">
        <v>0.34019380636385238</v>
      </c>
      <c r="AD1636" s="17">
        <v>2.6300629130649261E-2</v>
      </c>
      <c r="AE1636" s="17">
        <v>16.793864332228765</v>
      </c>
      <c r="AF1636" s="17">
        <v>0.25</v>
      </c>
      <c r="AG1636" s="17">
        <v>-0.99999999999999833</v>
      </c>
      <c r="AH1636" s="17">
        <v>-0.99999999999999833</v>
      </c>
      <c r="AI1636" s="17">
        <v>0</v>
      </c>
      <c r="AJ1636" s="17">
        <v>0</v>
      </c>
      <c r="AK1636" s="17">
        <v>0.45328533734590198</v>
      </c>
      <c r="AL1636" s="17">
        <v>0.12739491204859618</v>
      </c>
      <c r="AM1636" s="17">
        <v>0.37625291920920673</v>
      </c>
      <c r="AN1636" s="17">
        <v>-0.23528192054278732</v>
      </c>
      <c r="AO1636" s="17">
        <v>11.672749666959676</v>
      </c>
      <c r="AP1636" s="17">
        <v>-5.2450734533267012</v>
      </c>
      <c r="AQ1636" s="17">
        <v>41.834856131400493</v>
      </c>
      <c r="AR1636" s="17">
        <v>0.81239079168386541</v>
      </c>
      <c r="AS1636" s="17">
        <v>1.1100923668596969</v>
      </c>
      <c r="AT1636" s="17">
        <v>-0.99999999999999833</v>
      </c>
      <c r="AU1636" s="17">
        <v>-0.99999999999999833</v>
      </c>
      <c r="AV1636" s="17">
        <v>0.36182944671575906</v>
      </c>
      <c r="AW1636" s="17">
        <v>59.790672333968885</v>
      </c>
      <c r="AX1636" s="17">
        <v>59.790672333968885</v>
      </c>
      <c r="AY1636" s="17">
        <v>0.20783750450643595</v>
      </c>
      <c r="AZ1636" s="17">
        <v>-6.7328001726887923</v>
      </c>
      <c r="BA1636" s="22">
        <v>1300.9695799236786</v>
      </c>
      <c r="CU1636" t="e">
        <v>#N/A</v>
      </c>
      <c r="CV1636" t="e">
        <v>#N/A</v>
      </c>
    </row>
    <row r="1637" spans="1:100" x14ac:dyDescent="0.25">
      <c r="A1637">
        <v>4141</v>
      </c>
      <c r="B1637" t="s">
        <v>2006</v>
      </c>
      <c r="C1637" s="22">
        <v>3</v>
      </c>
      <c r="D1637" s="17">
        <v>3.3316316238839025</v>
      </c>
      <c r="E1637" s="17">
        <v>0</v>
      </c>
      <c r="F1637" s="17">
        <v>-0.52836276233618573</v>
      </c>
      <c r="G1637" s="17">
        <v>-0.52836276233618573</v>
      </c>
      <c r="H1637" s="17">
        <v>-0.19189542618343503</v>
      </c>
      <c r="I1637" s="17">
        <v>0</v>
      </c>
      <c r="J1637" s="17">
        <v>-11.513725571006104</v>
      </c>
      <c r="K1637" s="17">
        <v>-0.19189542618343503</v>
      </c>
      <c r="L1637" s="17">
        <v>-1</v>
      </c>
      <c r="M1637" s="17">
        <v>-1</v>
      </c>
      <c r="N1637" s="17">
        <v>-3.8379085236687009</v>
      </c>
      <c r="O1637" s="17">
        <v>-8.7104567094583967</v>
      </c>
      <c r="P1637" s="17">
        <v>1.3616771965052608</v>
      </c>
      <c r="Q1637" s="17">
        <v>-1.2512902151901617</v>
      </c>
      <c r="R1637" s="17">
        <v>-0.22663045110912577</v>
      </c>
      <c r="S1637" s="17">
        <v>0.33333333333333348</v>
      </c>
      <c r="T1637" s="17">
        <v>0.35311400979627972</v>
      </c>
      <c r="U1637" s="17">
        <v>-0.23186588705399719</v>
      </c>
      <c r="V1637" s="17">
        <v>-5.1995019656438206E-3</v>
      </c>
      <c r="W1637" s="17">
        <v>25.65109521173629</v>
      </c>
      <c r="X1637" s="17">
        <v>-6.0537114233856944E-2</v>
      </c>
      <c r="Y1637" s="17">
        <v>-1</v>
      </c>
      <c r="Z1637" s="17">
        <v>-1</v>
      </c>
      <c r="AA1637" s="17">
        <v>49.697236629680894</v>
      </c>
      <c r="AB1637" s="17">
        <v>8.6608106828264891E-2</v>
      </c>
      <c r="AC1637" s="17">
        <v>5.8296051246874168E-2</v>
      </c>
      <c r="AD1637" s="17">
        <v>0.34055127930593515</v>
      </c>
      <c r="AE1637" s="17">
        <v>24.27277186905372</v>
      </c>
      <c r="AF1637" s="17">
        <v>0.6</v>
      </c>
      <c r="AG1637" s="17">
        <v>-1</v>
      </c>
      <c r="AH1637" s="17">
        <v>-1</v>
      </c>
      <c r="AI1637" s="17">
        <v>-1.347993704923969E-2</v>
      </c>
      <c r="AJ1637" s="17">
        <v>-5.1995019656438206E-3</v>
      </c>
      <c r="AK1637" s="17">
        <v>0.21634605412651975</v>
      </c>
      <c r="AL1637" s="17">
        <v>0.18722937660131955</v>
      </c>
      <c r="AM1637" s="17">
        <v>-0.11791141784597441</v>
      </c>
      <c r="AN1637" s="17">
        <v>0.3196052573357186</v>
      </c>
      <c r="AO1637" s="17">
        <v>-1.8660551755167627</v>
      </c>
      <c r="AP1637" s="17">
        <v>8.9262783163995607</v>
      </c>
      <c r="AQ1637" s="17">
        <v>14.137369640730192</v>
      </c>
      <c r="AR1637" s="17">
        <v>0.44938195410997245</v>
      </c>
      <c r="AS1637" s="17">
        <v>-0.25243254041729229</v>
      </c>
      <c r="AT1637" s="17">
        <v>-1</v>
      </c>
      <c r="AU1637" s="17">
        <v>-1</v>
      </c>
      <c r="AV1637" s="17">
        <v>-0.75499321344531134</v>
      </c>
      <c r="AW1637" s="17">
        <v>49.913058236622085</v>
      </c>
      <c r="AX1637" s="17">
        <v>49.123509299072907</v>
      </c>
      <c r="AY1637" s="17">
        <v>-5.7347090968788254E-3</v>
      </c>
      <c r="AZ1637" s="17">
        <v>-22.545818630277882</v>
      </c>
      <c r="BA1637" s="22">
        <v>1361.3943825674048</v>
      </c>
      <c r="CU1637" t="e">
        <v>#N/A</v>
      </c>
      <c r="CV1637" t="e">
        <v>#N/A</v>
      </c>
    </row>
    <row r="1638" spans="1:100" x14ac:dyDescent="0.25">
      <c r="A1638">
        <v>4143</v>
      </c>
      <c r="B1638" t="s">
        <v>2007</v>
      </c>
      <c r="C1638" s="22">
        <v>3</v>
      </c>
      <c r="D1638" s="17">
        <v>3.1021859484826195</v>
      </c>
      <c r="E1638" s="17">
        <v>-1.7777188075414063E-3</v>
      </c>
      <c r="F1638" s="17">
        <v>4.1296814249959892</v>
      </c>
      <c r="G1638" s="17">
        <v>4.130342189266706</v>
      </c>
      <c r="H1638" s="17">
        <v>0.54135177472365059</v>
      </c>
      <c r="I1638" s="17">
        <v>0</v>
      </c>
      <c r="J1638" s="17">
        <v>32.481106483419047</v>
      </c>
      <c r="K1638" s="17">
        <v>0.54135177472365059</v>
      </c>
      <c r="L1638" s="17">
        <v>-1</v>
      </c>
      <c r="M1638" s="17">
        <v>-1</v>
      </c>
      <c r="N1638" s="17">
        <v>10.827035494473018</v>
      </c>
      <c r="O1638" s="17">
        <v>39.713634621168389</v>
      </c>
      <c r="P1638" s="17">
        <v>-0.37023322201232967</v>
      </c>
      <c r="Q1638" s="17">
        <v>-0.89632988754580745</v>
      </c>
      <c r="R1638" s="17">
        <v>-0.37366294299575042</v>
      </c>
      <c r="S1638" s="17">
        <v>0.33333333333333337</v>
      </c>
      <c r="T1638" s="17">
        <v>0.28358360960803908</v>
      </c>
      <c r="U1638" s="17">
        <v>0.43477746696957809</v>
      </c>
      <c r="V1638" s="17">
        <v>0</v>
      </c>
      <c r="W1638" s="17">
        <v>20.413705407491999</v>
      </c>
      <c r="X1638" s="17">
        <v>1.7649253123707396</v>
      </c>
      <c r="Y1638" s="17">
        <v>-1</v>
      </c>
      <c r="Z1638" s="17">
        <v>-1</v>
      </c>
      <c r="AA1638" s="17">
        <v>81.329117342888011</v>
      </c>
      <c r="AB1638" s="17">
        <v>0.46466507467098245</v>
      </c>
      <c r="AC1638" s="17">
        <v>0.33286644472586735</v>
      </c>
      <c r="AD1638" s="17">
        <v>0.42824997817098559</v>
      </c>
      <c r="AE1638" s="17">
        <v>61.289074878391766</v>
      </c>
      <c r="AF1638" s="17">
        <v>1</v>
      </c>
      <c r="AG1638" s="17">
        <v>-1</v>
      </c>
      <c r="AH1638" s="17">
        <v>-1</v>
      </c>
      <c r="AI1638" s="17">
        <v>-7.9906186400149869E-3</v>
      </c>
      <c r="AJ1638" s="17">
        <v>0</v>
      </c>
      <c r="AK1638" s="17">
        <v>0.22065594479486267</v>
      </c>
      <c r="AL1638" s="17">
        <v>0.25339261160496157</v>
      </c>
      <c r="AM1638" s="17">
        <v>1.4117275660673955E-2</v>
      </c>
      <c r="AN1638" s="17">
        <v>-0.15101972166874755</v>
      </c>
      <c r="AO1638" s="17">
        <v>1.456211615491162</v>
      </c>
      <c r="AP1638" s="17">
        <v>-2.5085299836938826</v>
      </c>
      <c r="AQ1638" s="17">
        <v>52.894811890911022</v>
      </c>
      <c r="AR1638" s="17">
        <v>1.0516944099109506</v>
      </c>
      <c r="AS1638" s="17">
        <v>2.3062770870943918</v>
      </c>
      <c r="AT1638" s="17">
        <v>-1</v>
      </c>
      <c r="AU1638" s="17">
        <v>-1</v>
      </c>
      <c r="AV1638" s="17">
        <v>3.756679246270954</v>
      </c>
      <c r="AW1638" s="17">
        <v>118.53422198036246</v>
      </c>
      <c r="AX1638" s="17">
        <v>118.37440960756216</v>
      </c>
      <c r="AY1638" s="17">
        <v>0.6495409323341701</v>
      </c>
      <c r="AZ1638" s="17">
        <v>75.688458789824836</v>
      </c>
      <c r="BA1638" s="22">
        <v>1700.9944909659839</v>
      </c>
      <c r="CU1638" t="e">
        <v>#N/A</v>
      </c>
      <c r="CV1638" t="e">
        <v>#N/A</v>
      </c>
    </row>
    <row r="1639" spans="1:100" x14ac:dyDescent="0.25">
      <c r="A1639">
        <v>4145</v>
      </c>
      <c r="B1639" t="s">
        <v>2008</v>
      </c>
      <c r="C1639" s="22">
        <v>3</v>
      </c>
      <c r="D1639" s="17">
        <v>5.7402482149420679</v>
      </c>
      <c r="E1639" s="17">
        <v>0.11967348497980454</v>
      </c>
      <c r="F1639" s="17">
        <v>-0.12607730805090558</v>
      </c>
      <c r="G1639" s="17">
        <v>-9.9061561133459125E-2</v>
      </c>
      <c r="H1639" s="17">
        <v>0.70359105462846427</v>
      </c>
      <c r="I1639" s="17">
        <v>0</v>
      </c>
      <c r="J1639" s="17">
        <v>42.21546327770784</v>
      </c>
      <c r="K1639" s="17">
        <v>0.70359105462846427</v>
      </c>
      <c r="L1639" s="17">
        <v>-1.0000000000000009</v>
      </c>
      <c r="M1639" s="17">
        <v>-1.0000000000000009</v>
      </c>
      <c r="N1639" s="17">
        <v>14.071821092569287</v>
      </c>
      <c r="O1639" s="17">
        <v>47.856649931516451</v>
      </c>
      <c r="P1639" s="17">
        <v>-0.47030769795965172</v>
      </c>
      <c r="Q1639" s="17">
        <v>-0.83973779331013787</v>
      </c>
      <c r="R1639" s="17">
        <v>-0.30569432647002659</v>
      </c>
      <c r="S1639" s="17">
        <v>0.33333333333333359</v>
      </c>
      <c r="T1639" s="17">
        <v>0.31915834997888637</v>
      </c>
      <c r="U1639" s="17">
        <v>0.34645590566359463</v>
      </c>
      <c r="V1639" s="17">
        <v>3.3858112955852983E-3</v>
      </c>
      <c r="W1639" s="17">
        <v>11.949693825717418</v>
      </c>
      <c r="X1639" s="17">
        <v>1.3408641357571989</v>
      </c>
      <c r="Y1639" s="17">
        <v>-1.0000000000000009</v>
      </c>
      <c r="Z1639" s="17">
        <v>-1.0000000000000009</v>
      </c>
      <c r="AA1639" s="17">
        <v>64.70793184219886</v>
      </c>
      <c r="AB1639" s="17">
        <v>0.32672089143925781</v>
      </c>
      <c r="AC1639" s="17">
        <v>0.25753037340534168</v>
      </c>
      <c r="AD1639" s="17">
        <v>0.47702738201442973</v>
      </c>
      <c r="AE1639" s="17">
        <v>53.063932342951503</v>
      </c>
      <c r="AF1639" s="17">
        <v>0.63636363636363635</v>
      </c>
      <c r="AG1639" s="17">
        <v>-1.0000000000000009</v>
      </c>
      <c r="AH1639" s="17">
        <v>-1.0000000000000009</v>
      </c>
      <c r="AI1639" s="17">
        <v>-6.2673939129500224E-3</v>
      </c>
      <c r="AJ1639" s="17">
        <v>3.3858112955852983E-3</v>
      </c>
      <c r="AK1639" s="17">
        <v>0.1359063308154525</v>
      </c>
      <c r="AL1639" s="17">
        <v>0.31100953454814606</v>
      </c>
      <c r="AM1639" s="17">
        <v>0.17275317251627759</v>
      </c>
      <c r="AN1639" s="17">
        <v>0.25676766518926336</v>
      </c>
      <c r="AO1639" s="17">
        <v>4.9983609669842028</v>
      </c>
      <c r="AP1639" s="17">
        <v>7.9742393024723128</v>
      </c>
      <c r="AQ1639" s="17">
        <v>54.165157103425287</v>
      </c>
      <c r="AR1639" s="17">
        <v>1.0023334002713997</v>
      </c>
      <c r="AS1639" s="17">
        <v>2.044455190385662</v>
      </c>
      <c r="AT1639" s="17">
        <v>-1.0000000000000009</v>
      </c>
      <c r="AU1639" s="17">
        <v>-1.0000000000000009</v>
      </c>
      <c r="AV1639" s="17">
        <v>-0.40475588760348552</v>
      </c>
      <c r="AW1639" s="17">
        <v>120.53882107618777</v>
      </c>
      <c r="AX1639" s="17">
        <v>120.75205432748727</v>
      </c>
      <c r="AY1639" s="17">
        <v>0.22794353405366147</v>
      </c>
      <c r="AZ1639" s="17">
        <v>34.051162631117172</v>
      </c>
      <c r="BA1639" s="22">
        <v>1554.0675197538733</v>
      </c>
      <c r="CU1639" t="e">
        <v>#N/A</v>
      </c>
      <c r="CV1639" t="e">
        <v>#N/A</v>
      </c>
    </row>
    <row r="1640" spans="1:100" x14ac:dyDescent="0.25">
      <c r="A1640">
        <v>4146</v>
      </c>
      <c r="B1640" t="s">
        <v>2009</v>
      </c>
      <c r="C1640" s="22">
        <v>3</v>
      </c>
      <c r="D1640" s="17">
        <v>5.5150176642675914</v>
      </c>
      <c r="E1640" s="17">
        <v>0</v>
      </c>
      <c r="F1640" s="17">
        <v>-0.52360009152666409</v>
      </c>
      <c r="G1640" s="17">
        <v>-0.52360009152666409</v>
      </c>
      <c r="H1640" s="17">
        <v>0.17593557706787386</v>
      </c>
      <c r="I1640" s="17">
        <v>0</v>
      </c>
      <c r="J1640" s="17">
        <v>10.556134624072438</v>
      </c>
      <c r="K1640" s="17">
        <v>0.17593557706787386</v>
      </c>
      <c r="L1640" s="17">
        <v>-0.99999999999999967</v>
      </c>
      <c r="M1640" s="17">
        <v>-0.99999999999999967</v>
      </c>
      <c r="N1640" s="17">
        <v>3.5187115413574763</v>
      </c>
      <c r="O1640" s="17">
        <v>15.547552196813363</v>
      </c>
      <c r="P1640" s="17">
        <v>0.1582935627734382</v>
      </c>
      <c r="Q1640" s="17">
        <v>-1.9591728047858331E-2</v>
      </c>
      <c r="R1640" s="17">
        <v>-9.1117402609816878E-2</v>
      </c>
      <c r="S1640" s="17">
        <v>0.33333333333333293</v>
      </c>
      <c r="T1640" s="17">
        <v>0.41379090342139457</v>
      </c>
      <c r="U1640" s="17">
        <v>0.32689363658119663</v>
      </c>
      <c r="V1640" s="17">
        <v>-2.8831432054551472E-2</v>
      </c>
      <c r="W1640" s="17">
        <v>34.770034568539948</v>
      </c>
      <c r="X1640" s="17">
        <v>1.7844329851670859</v>
      </c>
      <c r="Y1640" s="17">
        <v>-0.99999999999999967</v>
      </c>
      <c r="Z1640" s="17">
        <v>-0.99999999999999967</v>
      </c>
      <c r="AA1640" s="17">
        <v>40.82820926401434</v>
      </c>
      <c r="AB1640" s="17">
        <v>0.16436860739718748</v>
      </c>
      <c r="AC1640" s="17">
        <v>-8.2688713482316309E-2</v>
      </c>
      <c r="AD1640" s="17">
        <v>4.1305948046813007E-2</v>
      </c>
      <c r="AE1640" s="17">
        <v>6.1492920980842145</v>
      </c>
      <c r="AF1640" s="17">
        <v>0.45454545454545453</v>
      </c>
      <c r="AG1640" s="17">
        <v>-0.99999999999999967</v>
      </c>
      <c r="AH1640" s="17">
        <v>-0.99999999999999967</v>
      </c>
      <c r="AI1640" s="17">
        <v>-5.7066205628307679E-2</v>
      </c>
      <c r="AJ1640" s="17">
        <v>-2.8831432054551472E-2</v>
      </c>
      <c r="AK1640" s="17">
        <v>0.18334687042445949</v>
      </c>
      <c r="AL1640" s="17">
        <v>0.2030299846513095</v>
      </c>
      <c r="AM1640" s="17">
        <v>0.26541552250997996</v>
      </c>
      <c r="AN1640" s="17">
        <v>4.9492816027665122E-2</v>
      </c>
      <c r="AO1640" s="17">
        <v>7.552122414871798</v>
      </c>
      <c r="AP1640" s="17">
        <v>2.2524703239481743</v>
      </c>
      <c r="AQ1640" s="17">
        <v>45.326169192612369</v>
      </c>
      <c r="AR1640" s="17">
        <v>1.0451864412813729</v>
      </c>
      <c r="AS1640" s="17">
        <v>1.9603685622349616</v>
      </c>
      <c r="AT1640" s="17">
        <v>-0.99999999999999967</v>
      </c>
      <c r="AU1640" s="17">
        <v>-0.99999999999999967</v>
      </c>
      <c r="AV1640" s="17">
        <v>-0.61471749413648047</v>
      </c>
      <c r="AW1640" s="17">
        <v>58.628231784775892</v>
      </c>
      <c r="AX1640" s="17">
        <v>54.603764466754598</v>
      </c>
      <c r="AY1640" s="17">
        <v>9.2661578948706982E-2</v>
      </c>
      <c r="AZ1640" s="17">
        <v>-32.075515068724982</v>
      </c>
      <c r="BA1640" s="22">
        <v>1414.3536512547912</v>
      </c>
      <c r="CU1640" t="e">
        <v>#N/A</v>
      </c>
      <c r="CV1640" t="e">
        <v>#N/A</v>
      </c>
    </row>
    <row r="1641" spans="1:100" x14ac:dyDescent="0.25">
      <c r="A1641">
        <v>4150</v>
      </c>
      <c r="B1641" t="s">
        <v>2010</v>
      </c>
      <c r="C1641" s="22">
        <v>3</v>
      </c>
      <c r="D1641" s="17">
        <v>4.4783073695486477</v>
      </c>
      <c r="E1641" s="17">
        <v>6.4941900799798238E-2</v>
      </c>
      <c r="F1641" s="17">
        <v>4.844266102043214E-2</v>
      </c>
      <c r="G1641" s="17">
        <v>6.5372234969783866E-2</v>
      </c>
      <c r="H1641" s="17">
        <v>-2.1096514941118506E-2</v>
      </c>
      <c r="I1641" s="17">
        <v>0</v>
      </c>
      <c r="J1641" s="17">
        <v>-1.2657908964671112</v>
      </c>
      <c r="K1641" s="17">
        <v>-2.1096514941118506E-2</v>
      </c>
      <c r="L1641" s="17">
        <v>-1.0000000000000011</v>
      </c>
      <c r="M1641" s="17">
        <v>-1.0000000000000011</v>
      </c>
      <c r="N1641" s="17">
        <v>-0.42193029882237026</v>
      </c>
      <c r="O1641" s="17">
        <v>3.2778887080513219</v>
      </c>
      <c r="P1641" s="17">
        <v>-9.2976262131741483E-3</v>
      </c>
      <c r="Q1641" s="17">
        <v>0.29784697927312065</v>
      </c>
      <c r="R1641" s="17">
        <v>8.3846722201917245E-2</v>
      </c>
      <c r="S1641" s="17">
        <v>0.33333333333333365</v>
      </c>
      <c r="T1641" s="17">
        <v>0.31671324001415385</v>
      </c>
      <c r="U1641" s="17">
        <v>-2.5299375337118415E-2</v>
      </c>
      <c r="V1641" s="17">
        <v>-8.1534135686966731E-3</v>
      </c>
      <c r="W1641" s="17">
        <v>25.50761197531164</v>
      </c>
      <c r="X1641" s="17">
        <v>0.50440501220877265</v>
      </c>
      <c r="Y1641" s="17">
        <v>-1.0000000000000011</v>
      </c>
      <c r="Z1641" s="17">
        <v>-1.0000000000000011</v>
      </c>
      <c r="AA1641" s="17">
        <v>38.915553942000216</v>
      </c>
      <c r="AB1641" s="17">
        <v>0.1186320714514808</v>
      </c>
      <c r="AC1641" s="17">
        <v>6.7669143178040417E-2</v>
      </c>
      <c r="AD1641" s="17">
        <v>8.0180690260212184E-2</v>
      </c>
      <c r="AE1641" s="17">
        <v>13.324095244486671</v>
      </c>
      <c r="AF1641" s="17">
        <v>0.45454545454545453</v>
      </c>
      <c r="AG1641" s="17">
        <v>-1.0000000000000011</v>
      </c>
      <c r="AH1641" s="17">
        <v>-1.0000000000000011</v>
      </c>
      <c r="AI1641" s="17">
        <v>0</v>
      </c>
      <c r="AJ1641" s="17">
        <v>-8.1534135686966731E-3</v>
      </c>
      <c r="AK1641" s="17">
        <v>-0.16686265050368296</v>
      </c>
      <c r="AL1641" s="17">
        <v>2.7808556173859834E-2</v>
      </c>
      <c r="AM1641" s="17">
        <v>4.1546899943935497E-2</v>
      </c>
      <c r="AN1641" s="17">
        <v>-4.0743209322713254E-2</v>
      </c>
      <c r="AO1641" s="17">
        <v>0.20435924607997252</v>
      </c>
      <c r="AP1641" s="17">
        <v>-0.87953745219853219</v>
      </c>
      <c r="AQ1641" s="17">
        <v>24.241821078844531</v>
      </c>
      <c r="AR1641" s="17">
        <v>0.61659378444167279</v>
      </c>
      <c r="AS1641" s="17">
        <v>0.48330849726765396</v>
      </c>
      <c r="AT1641" s="17">
        <v>-1.0000000000000011</v>
      </c>
      <c r="AU1641" s="17">
        <v>-1.0000000000000011</v>
      </c>
      <c r="AV1641" s="17">
        <v>0.14921895717170119</v>
      </c>
      <c r="AW1641" s="17">
        <v>41.313905197853018</v>
      </c>
      <c r="AX1641" s="17">
        <v>40.498563840983337</v>
      </c>
      <c r="AY1641" s="17">
        <v>3.8016847636840254E-2</v>
      </c>
      <c r="AZ1641" s="17">
        <v>-13.849812255667372</v>
      </c>
      <c r="BA1641" s="22">
        <v>1427.6156673320027</v>
      </c>
      <c r="CU1641" t="e">
        <v>#N/A</v>
      </c>
      <c r="CV1641" t="e">
        <v>#N/A</v>
      </c>
    </row>
    <row r="1642" spans="1:100" x14ac:dyDescent="0.25">
      <c r="A1642">
        <v>4151</v>
      </c>
      <c r="B1642" t="s">
        <v>2011</v>
      </c>
      <c r="C1642" s="22">
        <v>3</v>
      </c>
      <c r="D1642" s="17">
        <v>4.8538624031002966</v>
      </c>
      <c r="E1642" s="17">
        <v>-0.11195919014150252</v>
      </c>
      <c r="F1642" s="17">
        <v>1.0867910477409426</v>
      </c>
      <c r="G1642" s="17">
        <v>1.0465299600686186</v>
      </c>
      <c r="H1642" s="17">
        <v>1.3286503710676465E-2</v>
      </c>
      <c r="I1642" s="17">
        <v>0</v>
      </c>
      <c r="J1642" s="17">
        <v>0.79719022264058903</v>
      </c>
      <c r="K1642" s="17">
        <v>1.3286503710676465E-2</v>
      </c>
      <c r="L1642" s="17">
        <v>-1.000000000000002</v>
      </c>
      <c r="M1642" s="17">
        <v>-1.000000000000002</v>
      </c>
      <c r="N1642" s="17">
        <v>0.26573007421352884</v>
      </c>
      <c r="O1642" s="17">
        <v>6.6975825858095055</v>
      </c>
      <c r="P1642" s="17">
        <v>-0.53322515363053624</v>
      </c>
      <c r="Q1642" s="17">
        <v>-2.9033696552443065</v>
      </c>
      <c r="R1642" s="17">
        <v>-1.0386595399383949</v>
      </c>
      <c r="S1642" s="17">
        <v>0.33333333333333387</v>
      </c>
      <c r="T1642" s="17">
        <v>0.33333333333333387</v>
      </c>
      <c r="U1642" s="17">
        <v>0.36124229411141601</v>
      </c>
      <c r="V1642" s="17">
        <v>-8.9623499927406092E-2</v>
      </c>
      <c r="W1642" s="17">
        <v>36.999958285600052</v>
      </c>
      <c r="X1642" s="17">
        <v>1.5606083398372204</v>
      </c>
      <c r="Y1642" s="17">
        <v>-1.000000000000002</v>
      </c>
      <c r="Z1642" s="17">
        <v>-1.000000000000002</v>
      </c>
      <c r="AA1642" s="17">
        <v>86.792208212785411</v>
      </c>
      <c r="AB1642" s="17">
        <v>0.20533308176854392</v>
      </c>
      <c r="AC1642" s="17">
        <v>0.40037098452909931</v>
      </c>
      <c r="AD1642" s="17">
        <v>0.41091412304483282</v>
      </c>
      <c r="AE1642" s="17">
        <v>50.830909467123831</v>
      </c>
      <c r="AF1642" s="17">
        <v>0.91666666666666663</v>
      </c>
      <c r="AG1642" s="17">
        <v>-1.000000000000002</v>
      </c>
      <c r="AH1642" s="17">
        <v>-1.000000000000002</v>
      </c>
      <c r="AI1642" s="17">
        <v>2.6874098275013178E-2</v>
      </c>
      <c r="AJ1642" s="17">
        <v>-8.9623499927406092E-2</v>
      </c>
      <c r="AK1642" s="17">
        <v>0.13015941058794286</v>
      </c>
      <c r="AL1642" s="17">
        <v>0.20900178499737043</v>
      </c>
      <c r="AM1642" s="17">
        <v>0.18232096835449094</v>
      </c>
      <c r="AN1642" s="17">
        <v>0.12280575866224559</v>
      </c>
      <c r="AO1642" s="17">
        <v>5.2088212618019849</v>
      </c>
      <c r="AP1642" s="17">
        <v>4.1151528915429925</v>
      </c>
      <c r="AQ1642" s="17">
        <v>37.797148508240625</v>
      </c>
      <c r="AR1642" s="17">
        <v>0.93828546085067788</v>
      </c>
      <c r="AS1642" s="17">
        <v>1.5738948435478941</v>
      </c>
      <c r="AT1642" s="17">
        <v>-1.000000000000002</v>
      </c>
      <c r="AU1642" s="17">
        <v>-1.000000000000002</v>
      </c>
      <c r="AV1642" s="17">
        <v>7.8704201302242181E-3</v>
      </c>
      <c r="AW1642" s="17">
        <v>97.604943690137929</v>
      </c>
      <c r="AX1642" s="17">
        <v>89.180075662897579</v>
      </c>
      <c r="AY1642" s="17">
        <v>-1.9121383498700347E-2</v>
      </c>
      <c r="AZ1642" s="17">
        <v>-4.653769596256919</v>
      </c>
      <c r="BA1642" s="22">
        <v>1437.2651566852689</v>
      </c>
      <c r="CU1642" t="e">
        <v>#N/A</v>
      </c>
      <c r="CV1642" t="e">
        <v>#N/A</v>
      </c>
    </row>
    <row r="1643" spans="1:100" x14ac:dyDescent="0.25">
      <c r="A1643">
        <v>4152</v>
      </c>
      <c r="B1643" t="s">
        <v>2012</v>
      </c>
      <c r="C1643" s="22">
        <v>3</v>
      </c>
      <c r="D1643" s="17">
        <v>3.5189806498429932</v>
      </c>
      <c r="E1643" s="17">
        <v>-9.6737407380617715E-2</v>
      </c>
      <c r="F1643" s="17">
        <v>0.37384702385299018</v>
      </c>
      <c r="G1643" s="17">
        <v>0.32601049595976128</v>
      </c>
      <c r="H1643" s="17">
        <v>0.24520097997887758</v>
      </c>
      <c r="I1643" s="17">
        <v>-1.2221482020310868E-2</v>
      </c>
      <c r="J1643" s="17">
        <v>13.978769877513999</v>
      </c>
      <c r="K1643" s="17">
        <v>0.23297949795856662</v>
      </c>
      <c r="L1643" s="17">
        <v>-1.000000000000002</v>
      </c>
      <c r="M1643" s="17">
        <v>-1.000000000000002</v>
      </c>
      <c r="N1643" s="17">
        <v>4.659589959171341</v>
      </c>
      <c r="O1643" s="17">
        <v>17.823761023316766</v>
      </c>
      <c r="P1643" s="17">
        <v>-0.22401383901563915</v>
      </c>
      <c r="Q1643" s="17">
        <v>4.2225911765651416</v>
      </c>
      <c r="R1643" s="17">
        <v>1.3913554814115772</v>
      </c>
      <c r="S1643" s="17">
        <v>0.33333333333333398</v>
      </c>
      <c r="T1643" s="17">
        <v>0.34046129722819257</v>
      </c>
      <c r="U1643" s="17">
        <v>0.35621243274976355</v>
      </c>
      <c r="V1643" s="17">
        <v>0.17040703126715298</v>
      </c>
      <c r="W1643" s="17">
        <v>38.697383864795086</v>
      </c>
      <c r="X1643" s="17">
        <v>2.8952350150997912</v>
      </c>
      <c r="Y1643" s="17">
        <v>-1.000000000000002</v>
      </c>
      <c r="Z1643" s="17">
        <v>-1.000000000000002</v>
      </c>
      <c r="AA1643" s="17">
        <v>85.767413355158268</v>
      </c>
      <c r="AB1643" s="17">
        <v>0.26219476450793805</v>
      </c>
      <c r="AC1643" s="17">
        <v>0.3718385025943618</v>
      </c>
      <c r="AD1643" s="17">
        <v>0.27954021307673393</v>
      </c>
      <c r="AE1643" s="17">
        <v>45.678674008951674</v>
      </c>
      <c r="AF1643" s="17">
        <v>0.81818181818181823</v>
      </c>
      <c r="AG1643" s="17">
        <v>-1.000000000000002</v>
      </c>
      <c r="AH1643" s="17">
        <v>-1.000000000000002</v>
      </c>
      <c r="AI1643" s="17">
        <v>-5.5185608566866448E-3</v>
      </c>
      <c r="AJ1643" s="17">
        <v>0.17040703126715298</v>
      </c>
      <c r="AK1643" s="17">
        <v>0.14202003938289917</v>
      </c>
      <c r="AL1643" s="17">
        <v>0.19975389776928734</v>
      </c>
      <c r="AM1643" s="17">
        <v>0.14078309017638452</v>
      </c>
      <c r="AN1643" s="17">
        <v>-2.6794109282079596E-2</v>
      </c>
      <c r="AO1643" s="17">
        <v>4.2296774513241093</v>
      </c>
      <c r="AP1643" s="17">
        <v>0.32891675679444676</v>
      </c>
      <c r="AQ1643" s="17">
        <v>52.676153742309069</v>
      </c>
      <c r="AR1643" s="17">
        <v>1.2004140945784423</v>
      </c>
      <c r="AS1643" s="17">
        <v>3.1282145130583565</v>
      </c>
      <c r="AT1643" s="17">
        <v>-1.000000000000002</v>
      </c>
      <c r="AU1643" s="17">
        <v>-1.000000000000002</v>
      </c>
      <c r="AV1643" s="17">
        <v>1.7173659773713383</v>
      </c>
      <c r="AW1643" s="17">
        <v>103.92009113526953</v>
      </c>
      <c r="AX1643" s="17">
        <v>120.85042304485118</v>
      </c>
      <c r="AY1643" s="17">
        <v>0.11440497150467212</v>
      </c>
      <c r="AZ1643" s="17">
        <v>-4.6956892284551719</v>
      </c>
      <c r="BA1643" s="22">
        <v>1405.8002199373273</v>
      </c>
      <c r="CU1643" t="e">
        <v>#N/A</v>
      </c>
      <c r="CV1643" t="e">
        <v>#N/A</v>
      </c>
    </row>
    <row r="1644" spans="1:100" x14ac:dyDescent="0.25">
      <c r="A1644">
        <v>4153</v>
      </c>
      <c r="B1644" t="s">
        <v>2013</v>
      </c>
      <c r="C1644" s="22">
        <v>3</v>
      </c>
      <c r="D1644" s="17">
        <v>5.796306624984795</v>
      </c>
      <c r="E1644" s="17">
        <v>0.10911600482851649</v>
      </c>
      <c r="F1644" s="17">
        <v>0.26517375112242769</v>
      </c>
      <c r="G1644" s="17">
        <v>0.23975090226674983</v>
      </c>
      <c r="H1644" s="17">
        <v>0.20243791515211979</v>
      </c>
      <c r="I1644" s="17">
        <v>0</v>
      </c>
      <c r="J1644" s="17">
        <v>12.146274909127193</v>
      </c>
      <c r="K1644" s="17">
        <v>0.20243791515211979</v>
      </c>
      <c r="L1644" s="17">
        <v>-1.0000000000000004</v>
      </c>
      <c r="M1644" s="17">
        <v>-1.0000000000000004</v>
      </c>
      <c r="N1644" s="17">
        <v>4.048758303042395</v>
      </c>
      <c r="O1644" s="17">
        <v>18.182332436378744</v>
      </c>
      <c r="P1644" s="17">
        <v>-0.19617025837405677</v>
      </c>
      <c r="Q1644" s="17">
        <v>-1.3249588114478585</v>
      </c>
      <c r="R1644" s="17">
        <v>-0.43586922997523364</v>
      </c>
      <c r="S1644" s="17">
        <v>0.33333333333333348</v>
      </c>
      <c r="T1644" s="17">
        <v>0.43454185674241025</v>
      </c>
      <c r="U1644" s="17">
        <v>5.6560319242294765E-2</v>
      </c>
      <c r="V1644" s="17">
        <v>-7.6139787089350881E-4</v>
      </c>
      <c r="W1644" s="17">
        <v>24.849447851801003</v>
      </c>
      <c r="X1644" s="17">
        <v>0.84764431498546322</v>
      </c>
      <c r="Y1644" s="17">
        <v>-1.0000000000000004</v>
      </c>
      <c r="Z1644" s="17">
        <v>-1.0000000000000004</v>
      </c>
      <c r="AA1644" s="17">
        <v>56.376793468910776</v>
      </c>
      <c r="AB1644" s="17">
        <v>0.20599362101576549</v>
      </c>
      <c r="AC1644" s="17">
        <v>0.39817943772492453</v>
      </c>
      <c r="AD1644" s="17">
        <v>3.5091238201009886E-2</v>
      </c>
      <c r="AE1644" s="17">
        <v>31.963214847084988</v>
      </c>
      <c r="AF1644" s="17">
        <v>0.90909090909090906</v>
      </c>
      <c r="AG1644" s="17">
        <v>-1.0000000000000004</v>
      </c>
      <c r="AH1644" s="17">
        <v>-1.0000000000000004</v>
      </c>
      <c r="AI1644" s="17">
        <v>-7.0224943988965571E-3</v>
      </c>
      <c r="AJ1644" s="17">
        <v>-7.6139787089350881E-4</v>
      </c>
      <c r="AK1644" s="17">
        <v>-1.7259369154437227E-2</v>
      </c>
      <c r="AL1644" s="17">
        <v>0.18171475506544627</v>
      </c>
      <c r="AM1644" s="17">
        <v>2.067390293453775E-2</v>
      </c>
      <c r="AN1644" s="17">
        <v>-1.8087236072498597E-2</v>
      </c>
      <c r="AO1644" s="17">
        <v>0.43055072759125845</v>
      </c>
      <c r="AP1644" s="17">
        <v>0.45639287351476687</v>
      </c>
      <c r="AQ1644" s="17">
        <v>36.995722760928189</v>
      </c>
      <c r="AR1644" s="17">
        <v>0.82367411144714453</v>
      </c>
      <c r="AS1644" s="17">
        <v>1.0500822301375832</v>
      </c>
      <c r="AT1644" s="17">
        <v>-1.0000000000000004</v>
      </c>
      <c r="AU1644" s="17">
        <v>-1.0000000000000004</v>
      </c>
      <c r="AV1644" s="17">
        <v>-0.19611832770848373</v>
      </c>
      <c r="AW1644" s="17">
        <v>75.01551877880425</v>
      </c>
      <c r="AX1644" s="17">
        <v>74.798929103736967</v>
      </c>
      <c r="AY1644" s="17">
        <v>0.11947274801058254</v>
      </c>
      <c r="AZ1644" s="17">
        <v>-8.9135924551335286</v>
      </c>
      <c r="BA1644" s="22">
        <v>1471.2132003375941</v>
      </c>
      <c r="CU1644" t="e">
        <v>#N/A</v>
      </c>
      <c r="CV1644" t="e">
        <v>#N/A</v>
      </c>
    </row>
    <row r="1645" spans="1:100" x14ac:dyDescent="0.25">
      <c r="A1645">
        <v>4156</v>
      </c>
      <c r="B1645" t="s">
        <v>2014</v>
      </c>
      <c r="C1645" s="22">
        <v>3</v>
      </c>
      <c r="D1645" s="17">
        <v>5.0966161159495282</v>
      </c>
      <c r="E1645" s="17">
        <v>0.11129148307236077</v>
      </c>
      <c r="F1645" s="17">
        <v>-0.4775034189345973</v>
      </c>
      <c r="G1645" s="17">
        <v>-0.44387386892436659</v>
      </c>
      <c r="H1645" s="17">
        <v>4.0329155259259432E-2</v>
      </c>
      <c r="I1645" s="17">
        <v>0</v>
      </c>
      <c r="J1645" s="17">
        <v>2.4197493155555647</v>
      </c>
      <c r="K1645" s="17">
        <v>4.0329155259259432E-2</v>
      </c>
      <c r="L1645" s="17">
        <v>-1.0000000000000013</v>
      </c>
      <c r="M1645" s="17">
        <v>-1.0000000000000013</v>
      </c>
      <c r="N1645" s="17">
        <v>0.80658310518518872</v>
      </c>
      <c r="O1645" s="17">
        <v>7.0724915625807352</v>
      </c>
      <c r="P1645" s="17">
        <v>-0.5133818424420119</v>
      </c>
      <c r="Q1645" s="17">
        <v>-1.2068841006763797</v>
      </c>
      <c r="R1645" s="17">
        <v>-0.39550693264094272</v>
      </c>
      <c r="S1645" s="17">
        <v>0.33333333333333381</v>
      </c>
      <c r="T1645" s="17">
        <v>0.4008981825172816</v>
      </c>
      <c r="U1645" s="17">
        <v>-0.12652345762775905</v>
      </c>
      <c r="V1645" s="17">
        <v>0</v>
      </c>
      <c r="W1645" s="17">
        <v>22.695156118543846</v>
      </c>
      <c r="X1645" s="17">
        <v>0.25537337926426706</v>
      </c>
      <c r="Y1645" s="17">
        <v>-1.0000000000000013</v>
      </c>
      <c r="Z1645" s="17">
        <v>-1.0000000000000013</v>
      </c>
      <c r="AA1645" s="17">
        <v>43.879424271823673</v>
      </c>
      <c r="AB1645" s="17">
        <v>5.1450789804598683E-2</v>
      </c>
      <c r="AC1645" s="17">
        <v>6.2062959949833955E-2</v>
      </c>
      <c r="AD1645" s="17">
        <v>0.3180817519639817</v>
      </c>
      <c r="AE1645" s="17">
        <v>21.579775085920716</v>
      </c>
      <c r="AF1645" s="17">
        <v>0.4</v>
      </c>
      <c r="AG1645" s="17">
        <v>-1.0000000000000013</v>
      </c>
      <c r="AH1645" s="17">
        <v>-1.0000000000000013</v>
      </c>
      <c r="AI1645" s="17">
        <v>1.2020978367033074E-3</v>
      </c>
      <c r="AJ1645" s="17">
        <v>0</v>
      </c>
      <c r="AK1645" s="17">
        <v>0.56061130893161948</v>
      </c>
      <c r="AL1645" s="17">
        <v>-0.1066726946047061</v>
      </c>
      <c r="AM1645" s="17">
        <v>3.2393292172520363E-2</v>
      </c>
      <c r="AN1645" s="17">
        <v>-0.10296351494319571</v>
      </c>
      <c r="AO1645" s="17">
        <v>3.6128888489711071</v>
      </c>
      <c r="AP1645" s="17">
        <v>-3.1074513466034221</v>
      </c>
      <c r="AQ1645" s="17">
        <v>25.114905434099423</v>
      </c>
      <c r="AR1645" s="17">
        <v>0.60770805822285634</v>
      </c>
      <c r="AS1645" s="17">
        <v>0.29570253452352646</v>
      </c>
      <c r="AT1645" s="17">
        <v>-1.0000000000000013</v>
      </c>
      <c r="AU1645" s="17">
        <v>-1.0000000000000013</v>
      </c>
      <c r="AV1645" s="17">
        <v>-0.83938080156530925</v>
      </c>
      <c r="AW1645" s="17">
        <v>47.844464487800948</v>
      </c>
      <c r="AX1645" s="17">
        <v>47.868506444535015</v>
      </c>
      <c r="AY1645" s="17">
        <v>-1.1535786774978588E-2</v>
      </c>
      <c r="AZ1645" s="17">
        <v>-14.979684906418361</v>
      </c>
      <c r="BA1645" s="22">
        <v>1481.3652274835995</v>
      </c>
      <c r="CU1645" t="e">
        <v>#N/A</v>
      </c>
      <c r="CV1645" t="e">
        <v>#N/A</v>
      </c>
    </row>
    <row r="1646" spans="1:100" x14ac:dyDescent="0.25">
      <c r="A1646">
        <v>4159</v>
      </c>
      <c r="B1646" t="s">
        <v>2015</v>
      </c>
      <c r="C1646" s="22">
        <v>3</v>
      </c>
      <c r="D1646" s="17">
        <v>4.8524095875265632</v>
      </c>
      <c r="E1646" s="17">
        <v>-2.8223342801852236E-2</v>
      </c>
      <c r="F1646" s="17">
        <v>0.57986889107375383</v>
      </c>
      <c r="G1646" s="17">
        <v>0.58233159605904827</v>
      </c>
      <c r="H1646" s="17">
        <v>6.2372147526291201E-3</v>
      </c>
      <c r="I1646" s="17">
        <v>0</v>
      </c>
      <c r="J1646" s="17">
        <v>0.37423288515774755</v>
      </c>
      <c r="K1646" s="17">
        <v>6.2372147526291201E-3</v>
      </c>
      <c r="L1646" s="17">
        <v>-1.0000000000000002</v>
      </c>
      <c r="M1646" s="17">
        <v>-1.0000000000000002</v>
      </c>
      <c r="N1646" s="17">
        <v>0.12474429505258372</v>
      </c>
      <c r="O1646" s="17">
        <v>5.8089740687433551</v>
      </c>
      <c r="P1646" s="17">
        <v>0.35121928188841989</v>
      </c>
      <c r="Q1646" s="17">
        <v>-4.2242682248617207</v>
      </c>
      <c r="R1646" s="17">
        <v>-1.3808073815486892</v>
      </c>
      <c r="S1646" s="17">
        <v>0.36233906477964123</v>
      </c>
      <c r="T1646" s="17">
        <v>0.345040727410722</v>
      </c>
      <c r="U1646" s="17">
        <v>0.18107479378702288</v>
      </c>
      <c r="V1646" s="17">
        <v>-0.1433309347205764</v>
      </c>
      <c r="W1646" s="17">
        <v>29.555457460167215</v>
      </c>
      <c r="X1646" s="17">
        <v>0.57716353833975598</v>
      </c>
      <c r="Y1646" s="17">
        <v>-1.0000000000000002</v>
      </c>
      <c r="Z1646" s="17">
        <v>-1.0000000000000002</v>
      </c>
      <c r="AA1646" s="17">
        <v>65.869958914926784</v>
      </c>
      <c r="AB1646" s="17">
        <v>0.39178567793688857</v>
      </c>
      <c r="AC1646" s="17">
        <v>0.12505144114558797</v>
      </c>
      <c r="AD1646" s="17">
        <v>0.2370690576436886</v>
      </c>
      <c r="AE1646" s="17">
        <v>37.695308836308264</v>
      </c>
      <c r="AF1646" s="17">
        <v>0.77777777777777779</v>
      </c>
      <c r="AG1646" s="17">
        <v>-1.0000000000000002</v>
      </c>
      <c r="AH1646" s="17">
        <v>-1.0000000000000002</v>
      </c>
      <c r="AI1646" s="17">
        <v>-7.412920580120861E-3</v>
      </c>
      <c r="AJ1646" s="17">
        <v>-0.1433309347205764</v>
      </c>
      <c r="AK1646" s="17">
        <v>-3.2348429989000588E-2</v>
      </c>
      <c r="AL1646" s="17">
        <v>0.18330429881220267</v>
      </c>
      <c r="AM1646" s="17">
        <v>-0.4720035199827407</v>
      </c>
      <c r="AN1646" s="17">
        <v>0.1968018132759633</v>
      </c>
      <c r="AO1646" s="17">
        <v>-11.961830149513514</v>
      </c>
      <c r="AP1646" s="17">
        <v>5.8365668259600962</v>
      </c>
      <c r="AQ1646" s="17">
        <v>29.929690345324971</v>
      </c>
      <c r="AR1646" s="17">
        <v>0.74512365125680968</v>
      </c>
      <c r="AS1646" s="17">
        <v>0.58340075309238482</v>
      </c>
      <c r="AT1646" s="17">
        <v>-1.0000000000000002</v>
      </c>
      <c r="AU1646" s="17">
        <v>-1.0000000000000002</v>
      </c>
      <c r="AV1646" s="17">
        <v>-0.79847578548964182</v>
      </c>
      <c r="AW1646" s="17">
        <v>77.515499809630256</v>
      </c>
      <c r="AX1646" s="17">
        <v>63.034147925970188</v>
      </c>
      <c r="AY1646" s="17">
        <v>0.40657605428644328</v>
      </c>
      <c r="AZ1646" s="17">
        <v>62.779630935635033</v>
      </c>
      <c r="BA1646" s="22">
        <v>1494.1433324545931</v>
      </c>
      <c r="CU1646" t="e">
        <v>#N/A</v>
      </c>
      <c r="CV1646" t="e">
        <v>#N/A</v>
      </c>
    </row>
    <row r="1647" spans="1:100" x14ac:dyDescent="0.25">
      <c r="A1647">
        <v>4160</v>
      </c>
      <c r="B1647" t="s">
        <v>2016</v>
      </c>
      <c r="C1647" s="22">
        <v>3</v>
      </c>
      <c r="D1647" s="17">
        <v>4.2432328481307424</v>
      </c>
      <c r="E1647" s="17">
        <v>-7.4878162228432521E-4</v>
      </c>
      <c r="F1647" s="17">
        <v>1.2269030541024575</v>
      </c>
      <c r="G1647" s="17">
        <v>1.2343499623994802</v>
      </c>
      <c r="H1647" s="17">
        <v>0.18959266360494231</v>
      </c>
      <c r="I1647" s="17">
        <v>8.455092663469492E-4</v>
      </c>
      <c r="J1647" s="17">
        <v>11.426290372277347</v>
      </c>
      <c r="K1647" s="17">
        <v>0.19043817287128917</v>
      </c>
      <c r="L1647" s="17">
        <v>-1.0000000000000009</v>
      </c>
      <c r="M1647" s="17">
        <v>-1.0000000000000009</v>
      </c>
      <c r="N1647" s="17">
        <v>3.808763457425786</v>
      </c>
      <c r="O1647" s="17">
        <v>16.903873182807576</v>
      </c>
      <c r="P1647" s="17">
        <v>-0.20427027806289619</v>
      </c>
      <c r="Q1647" s="17">
        <v>1.436243294154937</v>
      </c>
      <c r="R1647" s="17">
        <v>0.37330535760059624</v>
      </c>
      <c r="S1647" s="17">
        <v>0.33333333333333337</v>
      </c>
      <c r="T1647" s="17">
        <v>0.33333333333333337</v>
      </c>
      <c r="U1647" s="17">
        <v>8.4031890854693897E-2</v>
      </c>
      <c r="V1647" s="17">
        <v>-7.6100465045319948E-2</v>
      </c>
      <c r="W1647" s="17">
        <v>19.366396784190076</v>
      </c>
      <c r="X1647" s="17">
        <v>0.35575326694223386</v>
      </c>
      <c r="Y1647" s="17">
        <v>-1.0000000000000009</v>
      </c>
      <c r="Z1647" s="17">
        <v>-1.0000000000000009</v>
      </c>
      <c r="AA1647" s="17">
        <v>44.379501524860423</v>
      </c>
      <c r="AB1647" s="17">
        <v>0.25591267043492982</v>
      </c>
      <c r="AC1647" s="17">
        <v>0.30932712895333953</v>
      </c>
      <c r="AD1647" s="17">
        <v>-7.2443811726874918E-2</v>
      </c>
      <c r="AE1647" s="17">
        <v>24.639799383069736</v>
      </c>
      <c r="AF1647" s="17">
        <v>0.22222222222222221</v>
      </c>
      <c r="AG1647" s="17">
        <v>-1.0000000000000009</v>
      </c>
      <c r="AH1647" s="17">
        <v>-1.0000000000000009</v>
      </c>
      <c r="AI1647" s="17">
        <v>-4.7515811789824593E-2</v>
      </c>
      <c r="AJ1647" s="17">
        <v>-7.6100465045319948E-2</v>
      </c>
      <c r="AK1647" s="17">
        <v>2.0117090762000554E-2</v>
      </c>
      <c r="AL1647" s="17">
        <v>0.34409429496148131</v>
      </c>
      <c r="AM1647" s="17">
        <v>-8.3552904346650872E-2</v>
      </c>
      <c r="AN1647" s="17">
        <v>2.5422913444994366E-2</v>
      </c>
      <c r="AO1647" s="17">
        <v>-1.9882371548562694</v>
      </c>
      <c r="AP1647" s="17">
        <v>2.356044310932266</v>
      </c>
      <c r="AQ1647" s="17">
        <v>30.792687156467426</v>
      </c>
      <c r="AR1647" s="17">
        <v>0.67459809247604141</v>
      </c>
      <c r="AS1647" s="17">
        <v>0.54619143981352281</v>
      </c>
      <c r="AT1647" s="17">
        <v>-1.0000000000000009</v>
      </c>
      <c r="AU1647" s="17">
        <v>-1.0000000000000009</v>
      </c>
      <c r="AV1647" s="17">
        <v>1.607655320000076</v>
      </c>
      <c r="AW1647" s="17">
        <v>63.639419018600215</v>
      </c>
      <c r="AX1647" s="17">
        <v>55.079056278271771</v>
      </c>
      <c r="AY1647" s="17">
        <v>-3.8623713556829538E-2</v>
      </c>
      <c r="AZ1647" s="17">
        <v>-39.232158517166383</v>
      </c>
      <c r="BA1647" s="22">
        <v>1386.0919779756928</v>
      </c>
      <c r="CU1647" t="e">
        <v>#N/A</v>
      </c>
      <c r="CV1647" t="e">
        <v>#N/A</v>
      </c>
    </row>
    <row r="1648" spans="1:100" x14ac:dyDescent="0.25">
      <c r="A1648">
        <v>4161</v>
      </c>
      <c r="B1648" t="s">
        <v>2017</v>
      </c>
      <c r="C1648" s="22">
        <v>3</v>
      </c>
      <c r="D1648" s="17">
        <v>4.0951785018346616</v>
      </c>
      <c r="E1648" s="17">
        <v>0</v>
      </c>
      <c r="F1648" s="17">
        <v>-2.6068248981654993</v>
      </c>
      <c r="G1648" s="17">
        <v>-2.6068248981654993</v>
      </c>
      <c r="H1648" s="17">
        <v>0.37212907520139166</v>
      </c>
      <c r="I1648" s="17">
        <v>0</v>
      </c>
      <c r="J1648" s="17">
        <v>22.327744512083502</v>
      </c>
      <c r="K1648" s="17">
        <v>0.37212907520139166</v>
      </c>
      <c r="L1648" s="17">
        <v>-0.99999999999999967</v>
      </c>
      <c r="M1648" s="17">
        <v>-0.99999999999999967</v>
      </c>
      <c r="N1648" s="17">
        <v>7.4425815040278307</v>
      </c>
      <c r="O1648" s="17">
        <v>23.816098115752659</v>
      </c>
      <c r="P1648" s="17">
        <v>0.30965926428829904</v>
      </c>
      <c r="Q1648" s="17">
        <v>-3.856368132753615</v>
      </c>
      <c r="R1648" s="17">
        <v>-1.2863596030673075</v>
      </c>
      <c r="S1648" s="17">
        <v>0.33333333333333315</v>
      </c>
      <c r="T1648" s="17">
        <v>0.25363863546857551</v>
      </c>
      <c r="U1648" s="17">
        <v>0.17645953821475996</v>
      </c>
      <c r="V1648" s="17">
        <v>-1.2047636943535908E-2</v>
      </c>
      <c r="W1648" s="17">
        <v>15.170191794869645</v>
      </c>
      <c r="X1648" s="17">
        <v>0.76870052693358404</v>
      </c>
      <c r="Y1648" s="17">
        <v>-0.99999999999999967</v>
      </c>
      <c r="Z1648" s="17">
        <v>-0.99999999999999967</v>
      </c>
      <c r="AA1648" s="17">
        <v>39.574695141373184</v>
      </c>
      <c r="AB1648" s="17">
        <v>0.31986988544629835</v>
      </c>
      <c r="AC1648" s="17">
        <v>5.4062104388748665E-2</v>
      </c>
      <c r="AD1648" s="17">
        <v>0.13988526915636976</v>
      </c>
      <c r="AE1648" s="17">
        <v>25.690862949570828</v>
      </c>
      <c r="AF1648" s="17">
        <v>0.54545454545454541</v>
      </c>
      <c r="AG1648" s="17">
        <v>-0.99999999999999967</v>
      </c>
      <c r="AH1648" s="17">
        <v>-0.99999999999999967</v>
      </c>
      <c r="AI1648" s="17">
        <v>-7.4588098467618769E-2</v>
      </c>
      <c r="AJ1648" s="17">
        <v>-1.2047636943535908E-2</v>
      </c>
      <c r="AK1648" s="17">
        <v>0.47035036484251913</v>
      </c>
      <c r="AL1648" s="17">
        <v>0.22497449443608897</v>
      </c>
      <c r="AM1648" s="17">
        <v>0.33733009455148594</v>
      </c>
      <c r="AN1648" s="17">
        <v>-0.24552361967207889</v>
      </c>
      <c r="AO1648" s="17">
        <v>10.785004187999743</v>
      </c>
      <c r="AP1648" s="17">
        <v>-5.0132180196215259</v>
      </c>
      <c r="AQ1648" s="17">
        <v>37.497936306953136</v>
      </c>
      <c r="AR1648" s="17">
        <v>0.75138387007313279</v>
      </c>
      <c r="AS1648" s="17">
        <v>1.1408296021349753</v>
      </c>
      <c r="AT1648" s="17">
        <v>-0.99999999999999967</v>
      </c>
      <c r="AU1648" s="17">
        <v>-0.99999999999999967</v>
      </c>
      <c r="AV1648" s="17">
        <v>-3.893184501232807</v>
      </c>
      <c r="AW1648" s="17">
        <v>58.377575237504317</v>
      </c>
      <c r="AX1648" s="17">
        <v>55.681049573798347</v>
      </c>
      <c r="AY1648" s="17">
        <v>0.29797276203904555</v>
      </c>
      <c r="AZ1648" s="17">
        <v>-14.091381222926529</v>
      </c>
      <c r="BA1648" s="22">
        <v>1350.7541322779866</v>
      </c>
      <c r="CU1648" t="e">
        <v>#N/A</v>
      </c>
      <c r="CV1648" t="e">
        <v>#N/A</v>
      </c>
    </row>
    <row r="1649" spans="1:100" x14ac:dyDescent="0.25">
      <c r="A1649">
        <v>4166</v>
      </c>
      <c r="B1649" t="s">
        <v>2018</v>
      </c>
      <c r="C1649" s="22">
        <v>3</v>
      </c>
      <c r="D1649" s="17">
        <v>4.7186033677698829</v>
      </c>
      <c r="E1649" s="17">
        <v>-1.144604123864553</v>
      </c>
      <c r="F1649" s="17">
        <v>-3.6642413246074694E-2</v>
      </c>
      <c r="G1649" s="17">
        <v>-0.40448418789518581</v>
      </c>
      <c r="H1649" s="17">
        <v>2.7892508261040262E-2</v>
      </c>
      <c r="I1649" s="17">
        <v>0</v>
      </c>
      <c r="J1649" s="17">
        <v>1.6735504956624179</v>
      </c>
      <c r="K1649" s="17">
        <v>2.7892508261040262E-2</v>
      </c>
      <c r="L1649" s="17">
        <v>-0.99999999999999889</v>
      </c>
      <c r="M1649" s="17">
        <v>-0.99999999999999889</v>
      </c>
      <c r="N1649" s="17">
        <v>0.55785016522080577</v>
      </c>
      <c r="O1649" s="17">
        <v>5.9876696755371164</v>
      </c>
      <c r="P1649" s="17">
        <v>-1.1035532278238239E-2</v>
      </c>
      <c r="Q1649" s="17">
        <v>1.734727374540987</v>
      </c>
      <c r="R1649" s="17">
        <v>0.41150745061372068</v>
      </c>
      <c r="S1649" s="17">
        <v>0.3333333333333332</v>
      </c>
      <c r="T1649" s="17">
        <v>0.28090436942606273</v>
      </c>
      <c r="U1649" s="17">
        <v>-7.018286948011887E-2</v>
      </c>
      <c r="V1649" s="17">
        <v>-5.2131595589195662E-3</v>
      </c>
      <c r="W1649" s="17">
        <v>20.437966618372698</v>
      </c>
      <c r="X1649" s="17">
        <v>0.21401432717063215</v>
      </c>
      <c r="Y1649" s="17">
        <v>-0.99999999999999889</v>
      </c>
      <c r="Z1649" s="17">
        <v>-0.99999999999999889</v>
      </c>
      <c r="AA1649" s="17">
        <v>19.540600369120238</v>
      </c>
      <c r="AB1649" s="17">
        <v>0.23361464526490355</v>
      </c>
      <c r="AC1649" s="17">
        <v>-0.24011843318924556</v>
      </c>
      <c r="AD1649" s="17">
        <v>-1.967368607298163E-2</v>
      </c>
      <c r="AE1649" s="17">
        <v>-1.308873699866179</v>
      </c>
      <c r="AF1649" s="17">
        <v>0.25</v>
      </c>
      <c r="AG1649" s="17">
        <v>-0.99999999999999889</v>
      </c>
      <c r="AH1649" s="17">
        <v>-0.99999999999999889</v>
      </c>
      <c r="AI1649" s="17">
        <v>0</v>
      </c>
      <c r="AJ1649" s="17">
        <v>-5.2131595589195662E-3</v>
      </c>
      <c r="AK1649" s="17">
        <v>0.28543256891484203</v>
      </c>
      <c r="AL1649" s="17">
        <v>0.20804947583865682</v>
      </c>
      <c r="AM1649" s="17">
        <v>9.668966269647826E-2</v>
      </c>
      <c r="AN1649" s="17">
        <v>-1.2982054660222238E-2</v>
      </c>
      <c r="AO1649" s="17">
        <v>3.844404411986166</v>
      </c>
      <c r="AP1649" s="17">
        <v>0.71569601268772809</v>
      </c>
      <c r="AQ1649" s="17">
        <v>22.111517114035109</v>
      </c>
      <c r="AR1649" s="17">
        <v>0.53884167372035774</v>
      </c>
      <c r="AS1649" s="17">
        <v>0.24190683543167235</v>
      </c>
      <c r="AT1649" s="17">
        <v>-0.99999999999999889</v>
      </c>
      <c r="AU1649" s="17">
        <v>-0.99999999999999889</v>
      </c>
      <c r="AV1649" s="17">
        <v>7.0232627185352545E-3</v>
      </c>
      <c r="AW1649" s="17">
        <v>26.243966057345077</v>
      </c>
      <c r="AX1649" s="17">
        <v>25.722650101453119</v>
      </c>
      <c r="AY1649" s="17">
        <v>-0.16834994448879212</v>
      </c>
      <c r="AZ1649" s="17">
        <v>-56.515868722893416</v>
      </c>
      <c r="BA1649" s="22">
        <v>1367.2001872348028</v>
      </c>
      <c r="CU1649" t="e">
        <v>#N/A</v>
      </c>
      <c r="CV1649" t="e">
        <v>#N/A</v>
      </c>
    </row>
    <row r="1650" spans="1:100" x14ac:dyDescent="0.25">
      <c r="A1650">
        <v>4169</v>
      </c>
      <c r="B1650" t="s">
        <v>1292</v>
      </c>
      <c r="C1650" s="22">
        <v>3</v>
      </c>
      <c r="D1650" s="17">
        <v>5.2927078826200962</v>
      </c>
      <c r="E1650" s="17">
        <v>0.15549757304869982</v>
      </c>
      <c r="F1650" s="17">
        <v>-0.45730004396648261</v>
      </c>
      <c r="G1650" s="17">
        <v>-0.40550088346259017</v>
      </c>
      <c r="H1650" s="17">
        <v>-1.6487794665001294E-2</v>
      </c>
      <c r="I1650" s="17">
        <v>0</v>
      </c>
      <c r="J1650" s="17">
        <v>-0.98926767990007947</v>
      </c>
      <c r="K1650" s="17">
        <v>-1.6487794665001294E-2</v>
      </c>
      <c r="L1650" s="17">
        <v>-1.0000000000000002</v>
      </c>
      <c r="M1650" s="17">
        <v>-1.0000000000000002</v>
      </c>
      <c r="N1650" s="17">
        <v>-0.32975589330002619</v>
      </c>
      <c r="O1650" s="17">
        <v>3.8979393192574303</v>
      </c>
      <c r="P1650" s="17">
        <v>0.37908112652730358</v>
      </c>
      <c r="Q1650" s="17">
        <v>1.5781329230346681</v>
      </c>
      <c r="R1650" s="17">
        <v>0.48900828226395848</v>
      </c>
      <c r="S1650" s="17">
        <v>0.33333333333333331</v>
      </c>
      <c r="T1650" s="17">
        <v>0.33333333333333331</v>
      </c>
      <c r="U1650" s="17">
        <v>0.19180019619229052</v>
      </c>
      <c r="V1650" s="17">
        <v>-1.0667609730856405E-2</v>
      </c>
      <c r="W1650" s="17">
        <v>34.571481911724085</v>
      </c>
      <c r="X1650" s="17">
        <v>1.3863495877156911</v>
      </c>
      <c r="Y1650" s="17">
        <v>-1.0000000000000002</v>
      </c>
      <c r="Z1650" s="17">
        <v>-1.0000000000000002</v>
      </c>
      <c r="AA1650" s="17">
        <v>86.340621354801499</v>
      </c>
      <c r="AB1650" s="17">
        <v>0.39596168376668844</v>
      </c>
      <c r="AC1650" s="17">
        <v>0.26531401898545492</v>
      </c>
      <c r="AD1650" s="17">
        <v>0.36432692046412607</v>
      </c>
      <c r="AE1650" s="17">
        <v>51.28013116081349</v>
      </c>
      <c r="AF1650" s="17">
        <v>1</v>
      </c>
      <c r="AG1650" s="17">
        <v>-1.0000000000000002</v>
      </c>
      <c r="AH1650" s="17">
        <v>-1.0000000000000002</v>
      </c>
      <c r="AI1650" s="17">
        <v>-7.4561402924780522E-3</v>
      </c>
      <c r="AJ1650" s="17">
        <v>-1.0667609730856405E-2</v>
      </c>
      <c r="AK1650" s="17">
        <v>0.20936285358767642</v>
      </c>
      <c r="AL1650" s="17">
        <v>-9.81864912092998E-3</v>
      </c>
      <c r="AM1650" s="17">
        <v>-0.1240493843778719</v>
      </c>
      <c r="AN1650" s="17">
        <v>-4.0262735084833759E-2</v>
      </c>
      <c r="AO1650" s="17">
        <v>-2.0544203415084157</v>
      </c>
      <c r="AP1650" s="17">
        <v>-1.0556616227254936</v>
      </c>
      <c r="AQ1650" s="17">
        <v>33.582214231824018</v>
      </c>
      <c r="AR1650" s="17">
        <v>0.84779925312810145</v>
      </c>
      <c r="AS1650" s="17">
        <v>1.3698617930506916</v>
      </c>
      <c r="AT1650" s="17">
        <v>-1.0000000000000002</v>
      </c>
      <c r="AU1650" s="17">
        <v>-1.0000000000000002</v>
      </c>
      <c r="AV1650" s="17">
        <v>8.350739880136851E-2</v>
      </c>
      <c r="AW1650" s="17">
        <v>89.182899051333479</v>
      </c>
      <c r="AX1650" s="17">
        <v>87.967015272398257</v>
      </c>
      <c r="AY1650" s="17">
        <v>3.1174735833129363E-2</v>
      </c>
      <c r="AZ1650" s="17">
        <v>-6.5794066717969208</v>
      </c>
      <c r="BA1650" s="22">
        <v>1535.8308018748028</v>
      </c>
      <c r="CU1650" t="e">
        <v>#N/A</v>
      </c>
      <c r="CV1650" t="e">
        <v>#N/A</v>
      </c>
    </row>
    <row r="1651" spans="1:100" x14ac:dyDescent="0.25">
      <c r="A1651">
        <v>4171</v>
      </c>
      <c r="B1651" t="s">
        <v>681</v>
      </c>
      <c r="C1651" s="22">
        <v>3</v>
      </c>
      <c r="D1651" s="17">
        <v>4.0818110939945589</v>
      </c>
      <c r="E1651" s="17">
        <v>-0.10744484497993437</v>
      </c>
      <c r="F1651" s="17">
        <v>0.22734891780352984</v>
      </c>
      <c r="G1651" s="17">
        <v>0.18926327901243301</v>
      </c>
      <c r="H1651" s="17">
        <v>-5.6218079718802688E-2</v>
      </c>
      <c r="I1651" s="17">
        <v>0</v>
      </c>
      <c r="J1651" s="17">
        <v>-3.3730847831281641</v>
      </c>
      <c r="K1651" s="17">
        <v>-5.6218079718802688E-2</v>
      </c>
      <c r="L1651" s="17">
        <v>-0.99999999999999956</v>
      </c>
      <c r="M1651" s="17">
        <v>-0.99999999999999956</v>
      </c>
      <c r="N1651" s="17">
        <v>-1.1243615943760539</v>
      </c>
      <c r="O1651" s="17">
        <v>0.8979895898788286</v>
      </c>
      <c r="P1651" s="17">
        <v>-0.39106026346553696</v>
      </c>
      <c r="Q1651" s="17">
        <v>-0.26562644389657608</v>
      </c>
      <c r="R1651" s="17">
        <v>-0.14027062162199955</v>
      </c>
      <c r="S1651" s="17">
        <v>0.35517230703974689</v>
      </c>
      <c r="T1651" s="17">
        <v>0.33838853975260652</v>
      </c>
      <c r="U1651" s="17">
        <v>-5.9178556456698436E-2</v>
      </c>
      <c r="V1651" s="17">
        <v>-0.16448549816996186</v>
      </c>
      <c r="W1651" s="17">
        <v>21.044594875379815</v>
      </c>
      <c r="X1651" s="17">
        <v>-0.46879308191613656</v>
      </c>
      <c r="Y1651" s="17">
        <v>-0.99999999999999956</v>
      </c>
      <c r="Z1651" s="17">
        <v>-0.99999999999999956</v>
      </c>
      <c r="AA1651" s="17">
        <v>56.613098657047864</v>
      </c>
      <c r="AB1651" s="17">
        <v>0.31177763857327206</v>
      </c>
      <c r="AC1651" s="17">
        <v>0.12557900163877639</v>
      </c>
      <c r="AD1651" s="17">
        <v>0.27681884785375249</v>
      </c>
      <c r="AE1651" s="17">
        <v>35.708774403290036</v>
      </c>
      <c r="AF1651" s="17">
        <v>0.55555555555555558</v>
      </c>
      <c r="AG1651" s="17">
        <v>-0.99999999999999956</v>
      </c>
      <c r="AH1651" s="17">
        <v>-0.99999999999999956</v>
      </c>
      <c r="AI1651" s="17">
        <v>3.6757870095703825E-3</v>
      </c>
      <c r="AJ1651" s="17">
        <v>-0.16448549816996186</v>
      </c>
      <c r="AK1651" s="17">
        <v>0.4805217452567011</v>
      </c>
      <c r="AL1651" s="17">
        <v>1.580436971825723E-2</v>
      </c>
      <c r="AM1651" s="17">
        <v>-0.11583927393245876</v>
      </c>
      <c r="AN1651" s="17">
        <v>0.59603304736943907</v>
      </c>
      <c r="AO1651" s="17">
        <v>-0.49337312202796341</v>
      </c>
      <c r="AP1651" s="17">
        <v>14.979848032827261</v>
      </c>
      <c r="AQ1651" s="17">
        <v>17.671510092251658</v>
      </c>
      <c r="AR1651" s="17">
        <v>0.46989679216569286</v>
      </c>
      <c r="AS1651" s="17">
        <v>-0.52501116163493888</v>
      </c>
      <c r="AT1651" s="17">
        <v>-0.99999999999999956</v>
      </c>
      <c r="AU1651" s="17">
        <v>-0.99999999999999956</v>
      </c>
      <c r="AV1651" s="17">
        <v>4.8992657390433902E-2</v>
      </c>
      <c r="AW1651" s="17">
        <v>72.490936279753939</v>
      </c>
      <c r="AX1651" s="17">
        <v>56.115902202949158</v>
      </c>
      <c r="AY1651" s="17">
        <v>0.2511741096481071</v>
      </c>
      <c r="AZ1651" s="17">
        <v>-6.8760623264119438</v>
      </c>
      <c r="BA1651" s="22">
        <v>1408.7390142647832</v>
      </c>
      <c r="CU1651" t="e">
        <v>#N/A</v>
      </c>
      <c r="CV1651" t="e">
        <v>#N/A</v>
      </c>
    </row>
    <row r="1652" spans="1:100" x14ac:dyDescent="0.25">
      <c r="A1652">
        <v>4173</v>
      </c>
      <c r="B1652" t="s">
        <v>2019</v>
      </c>
      <c r="C1652" s="22">
        <v>3</v>
      </c>
      <c r="D1652" s="17">
        <v>3.975831117941159</v>
      </c>
      <c r="E1652" s="17">
        <v>6.1863501637645767E-3</v>
      </c>
      <c r="F1652" s="17">
        <v>0.60529928990621829</v>
      </c>
      <c r="G1652" s="17">
        <v>0.60529928990621829</v>
      </c>
      <c r="H1652" s="17">
        <v>-0.28641937675895851</v>
      </c>
      <c r="I1652" s="17">
        <v>0</v>
      </c>
      <c r="J1652" s="17">
        <v>-17.185162605537531</v>
      </c>
      <c r="K1652" s="17">
        <v>-0.28641937675895851</v>
      </c>
      <c r="L1652" s="17">
        <v>-0.99999999999999922</v>
      </c>
      <c r="M1652" s="17">
        <v>-0.99999999999999922</v>
      </c>
      <c r="N1652" s="17">
        <v>-5.72838753517917</v>
      </c>
      <c r="O1652" s="17">
        <v>-12.604032197690149</v>
      </c>
      <c r="P1652" s="17">
        <v>-0.11503480334200042</v>
      </c>
      <c r="Q1652" s="17">
        <v>-0.13289095062494122</v>
      </c>
      <c r="R1652" s="17">
        <v>-7.6913234842180322E-2</v>
      </c>
      <c r="S1652" s="17">
        <v>0.3333333333333332</v>
      </c>
      <c r="T1652" s="17">
        <v>0.33888740143651791</v>
      </c>
      <c r="U1652" s="17">
        <v>0.20291234175368461</v>
      </c>
      <c r="V1652" s="17">
        <v>-0.17649691741103729</v>
      </c>
      <c r="W1652" s="17">
        <v>39.402221434858248</v>
      </c>
      <c r="X1652" s="17">
        <v>0.71686204218050964</v>
      </c>
      <c r="Y1652" s="17">
        <v>-0.99999999999999922</v>
      </c>
      <c r="Z1652" s="17">
        <v>-0.99999999999999922</v>
      </c>
      <c r="AA1652" s="17">
        <v>55.937586653077489</v>
      </c>
      <c r="AB1652" s="17">
        <v>0.14111524591825517</v>
      </c>
      <c r="AC1652" s="17">
        <v>9.0065230158440188E-2</v>
      </c>
      <c r="AD1652" s="17">
        <v>0.10106509298453283</v>
      </c>
      <c r="AE1652" s="17">
        <v>16.612278453061414</v>
      </c>
      <c r="AF1652" s="17">
        <v>0.58333333333333337</v>
      </c>
      <c r="AG1652" s="17">
        <v>-0.99999999999999922</v>
      </c>
      <c r="AH1652" s="17">
        <v>-0.99999999999999922</v>
      </c>
      <c r="AI1652" s="17">
        <v>1.9157647801174363E-4</v>
      </c>
      <c r="AJ1652" s="17">
        <v>-0.17649691741103729</v>
      </c>
      <c r="AK1652" s="17">
        <v>-1.546488579340157E-2</v>
      </c>
      <c r="AL1652" s="17">
        <v>-8.7219803833434986E-2</v>
      </c>
      <c r="AM1652" s="17">
        <v>0.25446719555305891</v>
      </c>
      <c r="AN1652" s="17">
        <v>5.3183612168321251E-2</v>
      </c>
      <c r="AO1652" s="17">
        <v>6.2843554598594631</v>
      </c>
      <c r="AP1652" s="17">
        <v>0.89349128504085651</v>
      </c>
      <c r="AQ1652" s="17">
        <v>22.217058829320735</v>
      </c>
      <c r="AR1652" s="17">
        <v>0.69863615911249854</v>
      </c>
      <c r="AS1652" s="17">
        <v>0.43044266542154974</v>
      </c>
      <c r="AT1652" s="17">
        <v>-0.99999999999999922</v>
      </c>
      <c r="AU1652" s="17">
        <v>-0.99999999999999922</v>
      </c>
      <c r="AV1652" s="17">
        <v>0.52838605506403746</v>
      </c>
      <c r="AW1652" s="17">
        <v>44.227045740428252</v>
      </c>
      <c r="AX1652" s="17">
        <v>26.58118552888476</v>
      </c>
      <c r="AY1652" s="17">
        <v>-0.30155144000377254</v>
      </c>
      <c r="AZ1652" s="17">
        <v>-76.214216933171301</v>
      </c>
      <c r="BA1652" s="22">
        <v>1314.7923882528692</v>
      </c>
      <c r="CU1652" t="e">
        <v>#N/A</v>
      </c>
      <c r="CV1652" t="e">
        <v>#N/A</v>
      </c>
    </row>
    <row r="1653" spans="1:100" x14ac:dyDescent="0.25">
      <c r="A1653">
        <v>4174</v>
      </c>
      <c r="B1653" t="s">
        <v>1853</v>
      </c>
      <c r="C1653" s="22">
        <v>3</v>
      </c>
      <c r="D1653" s="17">
        <v>5.3928907957955312</v>
      </c>
      <c r="E1653" s="17">
        <v>0</v>
      </c>
      <c r="F1653" s="17">
        <v>-0.2510508980831278</v>
      </c>
      <c r="G1653" s="17">
        <v>-0.2510508980831278</v>
      </c>
      <c r="H1653" s="17">
        <v>-2.0990047649000271E-2</v>
      </c>
      <c r="I1653" s="17">
        <v>0</v>
      </c>
      <c r="J1653" s="17">
        <v>-1.2594028589400146</v>
      </c>
      <c r="K1653" s="17">
        <v>-2.0990047649000271E-2</v>
      </c>
      <c r="L1653" s="17">
        <v>-1.0000000000000018</v>
      </c>
      <c r="M1653" s="17">
        <v>-1.0000000000000018</v>
      </c>
      <c r="N1653" s="17">
        <v>-0.41980095298000497</v>
      </c>
      <c r="O1653" s="17">
        <v>3.8824370387723919</v>
      </c>
      <c r="P1653" s="17">
        <v>0.3133134084099567</v>
      </c>
      <c r="Q1653" s="17">
        <v>0.36411253245976183</v>
      </c>
      <c r="R1653" s="17">
        <v>0.21155114583246026</v>
      </c>
      <c r="S1653" s="17">
        <v>0.33333333333333381</v>
      </c>
      <c r="T1653" s="17">
        <v>0.35806129702188955</v>
      </c>
      <c r="U1653" s="17">
        <v>0.31008789374311552</v>
      </c>
      <c r="V1653" s="17">
        <v>-3.6975426139981254E-2</v>
      </c>
      <c r="W1653" s="17">
        <v>39.419885824294305</v>
      </c>
      <c r="X1653" s="17">
        <v>1.735799953760147</v>
      </c>
      <c r="Y1653" s="17">
        <v>-1.0000000000000018</v>
      </c>
      <c r="Z1653" s="17">
        <v>-1.0000000000000018</v>
      </c>
      <c r="AA1653" s="17">
        <v>66.026270364893222</v>
      </c>
      <c r="AB1653" s="17">
        <v>0.10483602540581037</v>
      </c>
      <c r="AC1653" s="17">
        <v>0.15003518510294139</v>
      </c>
      <c r="AD1653" s="17">
        <v>0.27302545738657763</v>
      </c>
      <c r="AE1653" s="17">
        <v>26.394833394766462</v>
      </c>
      <c r="AF1653" s="17">
        <v>0.5</v>
      </c>
      <c r="AG1653" s="17">
        <v>-1.0000000000000018</v>
      </c>
      <c r="AH1653" s="17">
        <v>-1.0000000000000018</v>
      </c>
      <c r="AI1653" s="17">
        <v>0</v>
      </c>
      <c r="AJ1653" s="17">
        <v>-3.6975426139981254E-2</v>
      </c>
      <c r="AK1653" s="17">
        <v>-0.22044057982812151</v>
      </c>
      <c r="AL1653" s="17">
        <v>-0.30214022673301899</v>
      </c>
      <c r="AM1653" s="17">
        <v>5.8615060986848128E-3</v>
      </c>
      <c r="AN1653" s="17">
        <v>-3.4271948337797842E-2</v>
      </c>
      <c r="AO1653" s="17">
        <v>-0.9556652466734864</v>
      </c>
      <c r="AP1653" s="17">
        <v>-2.3674998421100417</v>
      </c>
      <c r="AQ1653" s="17">
        <v>38.160482965354298</v>
      </c>
      <c r="AR1653" s="17">
        <v>0.96450709795835754</v>
      </c>
      <c r="AS1653" s="17">
        <v>1.7148099061111461</v>
      </c>
      <c r="AT1653" s="17">
        <v>-1.0000000000000018</v>
      </c>
      <c r="AU1653" s="17">
        <v>-1.0000000000000018</v>
      </c>
      <c r="AV1653" s="17">
        <v>-3.9499752250667465E-2</v>
      </c>
      <c r="AW1653" s="17">
        <v>67.541207561555581</v>
      </c>
      <c r="AX1653" s="17">
        <v>63.843664947557457</v>
      </c>
      <c r="AY1653" s="17">
        <v>0.45900721127599048</v>
      </c>
      <c r="AZ1653" s="17">
        <v>50.596428953223025</v>
      </c>
      <c r="BA1653" s="22">
        <v>1498.8117931649222</v>
      </c>
      <c r="CU1653" t="e">
        <v>#N/A</v>
      </c>
      <c r="CV1653" t="e">
        <v>#N/A</v>
      </c>
    </row>
    <row r="1654" spans="1:100" x14ac:dyDescent="0.25">
      <c r="A1654">
        <v>4175</v>
      </c>
      <c r="B1654" t="s">
        <v>2020</v>
      </c>
      <c r="C1654" s="22">
        <v>3</v>
      </c>
      <c r="D1654" s="17">
        <v>2.3754693347059308</v>
      </c>
      <c r="E1654" s="17">
        <v>-4.9083004161167412E-2</v>
      </c>
      <c r="F1654" s="17">
        <v>0.1584060250962997</v>
      </c>
      <c r="G1654" s="17">
        <v>0.14091999275442493</v>
      </c>
      <c r="H1654" s="17">
        <v>-8.78144284508343E-2</v>
      </c>
      <c r="I1654" s="17">
        <v>-8.1721733190925298E-4</v>
      </c>
      <c r="J1654" s="17">
        <v>-5.3178987469646142</v>
      </c>
      <c r="K1654" s="17">
        <v>-8.8631645782743559E-2</v>
      </c>
      <c r="L1654" s="17">
        <v>-0.99999999999999956</v>
      </c>
      <c r="M1654" s="17">
        <v>-0.99999999999999956</v>
      </c>
      <c r="N1654" s="17">
        <v>-1.7726329156548708</v>
      </c>
      <c r="O1654" s="17">
        <v>-2.8015094195042582</v>
      </c>
      <c r="P1654" s="17">
        <v>0.3194994451403611</v>
      </c>
      <c r="Q1654" s="17">
        <v>0.70042152132392954</v>
      </c>
      <c r="R1654" s="17">
        <v>0.22263680427040264</v>
      </c>
      <c r="S1654" s="17">
        <v>0.33333333333333326</v>
      </c>
      <c r="T1654" s="17">
        <v>0.33333333333333326</v>
      </c>
      <c r="U1654" s="17">
        <v>0.17002182105693917</v>
      </c>
      <c r="V1654" s="17">
        <v>-3.2683651314419242E-2</v>
      </c>
      <c r="W1654" s="17">
        <v>35.705459287677208</v>
      </c>
      <c r="X1654" s="17">
        <v>1.2392836887906509</v>
      </c>
      <c r="Y1654" s="17">
        <v>-0.99999999999999956</v>
      </c>
      <c r="Z1654" s="17">
        <v>-0.99999999999999956</v>
      </c>
      <c r="AA1654" s="17">
        <v>45.105166896184492</v>
      </c>
      <c r="AB1654" s="17">
        <v>0.18080218659669672</v>
      </c>
      <c r="AC1654" s="17">
        <v>5.1758176356338059E-2</v>
      </c>
      <c r="AD1654" s="17">
        <v>-4.9018946868296893E-2</v>
      </c>
      <c r="AE1654" s="17">
        <v>9.1770708042368945</v>
      </c>
      <c r="AF1654" s="17">
        <v>0.36363636363636365</v>
      </c>
      <c r="AG1654" s="17">
        <v>-0.99999999999999956</v>
      </c>
      <c r="AH1654" s="17">
        <v>-0.99999999999999956</v>
      </c>
      <c r="AI1654" s="17">
        <v>9.5066951263528751E-3</v>
      </c>
      <c r="AJ1654" s="17">
        <v>-3.2683651314419242E-2</v>
      </c>
      <c r="AK1654" s="17">
        <v>0.11334957184532156</v>
      </c>
      <c r="AL1654" s="17">
        <v>7.4258847073865146E-3</v>
      </c>
      <c r="AM1654" s="17">
        <v>0.255722545011766</v>
      </c>
      <c r="AN1654" s="17">
        <v>-6.3272720855277326E-2</v>
      </c>
      <c r="AO1654" s="17">
        <v>6.9598114845207579</v>
      </c>
      <c r="AP1654" s="17">
        <v>-1.544688597845</v>
      </c>
      <c r="AQ1654" s="17">
        <v>30.387560540712574</v>
      </c>
      <c r="AR1654" s="17">
        <v>0.80400483640918674</v>
      </c>
      <c r="AS1654" s="17">
        <v>1.1506520430079079</v>
      </c>
      <c r="AT1654" s="17">
        <v>-0.99999999999999956</v>
      </c>
      <c r="AU1654" s="17">
        <v>-0.99999999999999956</v>
      </c>
      <c r="AV1654" s="17">
        <v>0.36355679702482741</v>
      </c>
      <c r="AW1654" s="17">
        <v>40.758968878835248</v>
      </c>
      <c r="AX1654" s="17">
        <v>37.680737649920374</v>
      </c>
      <c r="AY1654" s="17">
        <v>7.3452673490923631E-2</v>
      </c>
      <c r="AZ1654" s="17">
        <v>-23.03367310938156</v>
      </c>
      <c r="BA1654" s="22">
        <v>1409.4394273159235</v>
      </c>
      <c r="CU1654" t="e">
        <v>#N/A</v>
      </c>
      <c r="CV1654" t="e">
        <v>#N/A</v>
      </c>
    </row>
    <row r="1655" spans="1:100" x14ac:dyDescent="0.25">
      <c r="A1655">
        <v>4176</v>
      </c>
      <c r="B1655" t="s">
        <v>1955</v>
      </c>
      <c r="C1655" s="22">
        <v>3</v>
      </c>
      <c r="D1655" s="17">
        <v>4.8989345393652588</v>
      </c>
      <c r="E1655" s="17">
        <v>-0.13467601392975043</v>
      </c>
      <c r="F1655" s="17">
        <v>-2.7855304633409044</v>
      </c>
      <c r="G1655" s="17">
        <v>-2.8276927885159888</v>
      </c>
      <c r="H1655" s="17">
        <v>0.43624933304697744</v>
      </c>
      <c r="I1655" s="17">
        <v>0</v>
      </c>
      <c r="J1655" s="17">
        <v>26.174959982818642</v>
      </c>
      <c r="K1655" s="17">
        <v>0.43624933304697744</v>
      </c>
      <c r="L1655" s="17">
        <v>-0.99999999999999922</v>
      </c>
      <c r="M1655" s="17">
        <v>-0.99999999999999922</v>
      </c>
      <c r="N1655" s="17">
        <v>8.7249866609395497</v>
      </c>
      <c r="O1655" s="17">
        <v>28.246201733667903</v>
      </c>
      <c r="P1655" s="17">
        <v>2.5761363769724377</v>
      </c>
      <c r="Q1655" s="17">
        <v>2.3295222135166576</v>
      </c>
      <c r="R1655" s="17">
        <v>1.001349532485075</v>
      </c>
      <c r="S1655" s="17">
        <v>0.33333333333333304</v>
      </c>
      <c r="T1655" s="17">
        <v>0.33333333333333304</v>
      </c>
      <c r="U1655" s="17">
        <v>0.35712632221085949</v>
      </c>
      <c r="V1655" s="17">
        <v>0.24521915656567111</v>
      </c>
      <c r="W1655" s="17">
        <v>33.310512495848783</v>
      </c>
      <c r="X1655" s="17">
        <v>3.1302375618571561</v>
      </c>
      <c r="Y1655" s="17">
        <v>-0.99999999999999922</v>
      </c>
      <c r="Z1655" s="17">
        <v>-0.99999999999999922</v>
      </c>
      <c r="AA1655" s="17">
        <v>75.495986229394831</v>
      </c>
      <c r="AB1655" s="17">
        <v>0.36088559254013597</v>
      </c>
      <c r="AC1655" s="17">
        <v>0.29246765731926394</v>
      </c>
      <c r="AD1655" s="17">
        <v>0.17032923416181939</v>
      </c>
      <c r="AE1655" s="17">
        <v>41.18412420106101</v>
      </c>
      <c r="AF1655" s="17">
        <v>0.66666666666666663</v>
      </c>
      <c r="AG1655" s="17">
        <v>-0.99999999999999922</v>
      </c>
      <c r="AH1655" s="17">
        <v>-0.99999999999999922</v>
      </c>
      <c r="AI1655" s="17">
        <v>-0.12484092648370761</v>
      </c>
      <c r="AJ1655" s="17">
        <v>0.24521915656567111</v>
      </c>
      <c r="AK1655" s="17">
        <v>0.17500478011222509</v>
      </c>
      <c r="AL1655" s="17">
        <v>0.17459092724290565</v>
      </c>
      <c r="AM1655" s="17">
        <v>0.15362181298838684</v>
      </c>
      <c r="AN1655" s="17">
        <v>2.746871238229092E-2</v>
      </c>
      <c r="AO1655" s="17">
        <v>4.7155692252707988</v>
      </c>
      <c r="AP1655" s="17">
        <v>1.5596724457718001</v>
      </c>
      <c r="AQ1655" s="17">
        <v>59.48547247866739</v>
      </c>
      <c r="AR1655" s="17">
        <v>1.2690121454431971</v>
      </c>
      <c r="AS1655" s="17">
        <v>3.566486894904132</v>
      </c>
      <c r="AT1655" s="17">
        <v>-0.99999999999999922</v>
      </c>
      <c r="AU1655" s="17">
        <v>-0.99999999999999922</v>
      </c>
      <c r="AV1655" s="17">
        <v>-1.8263432560309143</v>
      </c>
      <c r="AW1655" s="17">
        <v>105.30186040883454</v>
      </c>
      <c r="AX1655" s="17">
        <v>127.32695753572753</v>
      </c>
      <c r="AY1655" s="17">
        <v>0.13192080352786076</v>
      </c>
      <c r="AZ1655" s="17">
        <v>6.7573091537662542</v>
      </c>
      <c r="BA1655" s="22">
        <v>1535.3877184052121</v>
      </c>
      <c r="CU1655" t="e">
        <v>#N/A</v>
      </c>
      <c r="CV1655" t="e">
        <v>#N/A</v>
      </c>
    </row>
    <row r="1656" spans="1:100" x14ac:dyDescent="0.25">
      <c r="A1656">
        <v>4179</v>
      </c>
      <c r="B1656" t="s">
        <v>2021</v>
      </c>
      <c r="C1656" s="22">
        <v>3</v>
      </c>
      <c r="D1656" s="17">
        <v>3.7026853660883328</v>
      </c>
      <c r="E1656" s="17">
        <v>0</v>
      </c>
      <c r="F1656" s="17">
        <v>1.3491924162291953</v>
      </c>
      <c r="G1656" s="17">
        <v>1.3491924162291953</v>
      </c>
      <c r="H1656" s="17">
        <v>-8.2684133682788694E-2</v>
      </c>
      <c r="I1656" s="17">
        <v>0</v>
      </c>
      <c r="J1656" s="17">
        <v>-4.9610480209673211</v>
      </c>
      <c r="K1656" s="17">
        <v>-8.2684133682788694E-2</v>
      </c>
      <c r="L1656" s="17">
        <v>-1</v>
      </c>
      <c r="M1656" s="17">
        <v>-1</v>
      </c>
      <c r="N1656" s="17">
        <v>-1.6536826736557735</v>
      </c>
      <c r="O1656" s="17">
        <v>9.0829761350204846E-2</v>
      </c>
      <c r="P1656" s="17">
        <v>1.8125584768253147</v>
      </c>
      <c r="Q1656" s="17">
        <v>-3.7684214277165817</v>
      </c>
      <c r="R1656" s="17">
        <v>-1.0689789412177175</v>
      </c>
      <c r="S1656" s="17">
        <v>0.33333333333333337</v>
      </c>
      <c r="T1656" s="17">
        <v>0.15057132277486546</v>
      </c>
      <c r="U1656" s="17">
        <v>-0.16866441673065483</v>
      </c>
      <c r="V1656" s="17">
        <v>4.9076467973641069E-4</v>
      </c>
      <c r="W1656" s="17">
        <v>15.93660550960276</v>
      </c>
      <c r="X1656" s="17">
        <v>-0.28788629961168127</v>
      </c>
      <c r="Y1656" s="17">
        <v>-1</v>
      </c>
      <c r="Z1656" s="17">
        <v>-1</v>
      </c>
      <c r="AA1656" s="17">
        <v>30.561443534668815</v>
      </c>
      <c r="AB1656" s="17">
        <v>-0.16185732103419248</v>
      </c>
      <c r="AC1656" s="17">
        <v>0.42675369967106469</v>
      </c>
      <c r="AD1656" s="17">
        <v>4.8979960688803233E-2</v>
      </c>
      <c r="AE1656" s="17">
        <v>15.693816966283768</v>
      </c>
      <c r="AF1656" s="17">
        <v>0.2</v>
      </c>
      <c r="AG1656" s="17">
        <v>-1</v>
      </c>
      <c r="AH1656" s="17">
        <v>-1</v>
      </c>
      <c r="AI1656" s="17">
        <v>1.1023084550457897E-2</v>
      </c>
      <c r="AJ1656" s="17">
        <v>4.9076467973641069E-4</v>
      </c>
      <c r="AK1656" s="17">
        <v>0.1148351803651957</v>
      </c>
      <c r="AL1656" s="17">
        <v>-6.9691632817686255E-2</v>
      </c>
      <c r="AM1656" s="17">
        <v>2.1538954004367922E-2</v>
      </c>
      <c r="AN1656" s="17">
        <v>3.2252442246798851E-2</v>
      </c>
      <c r="AO1656" s="17">
        <v>1.1126497519351766</v>
      </c>
      <c r="AP1656" s="17">
        <v>0.45785289208154101</v>
      </c>
      <c r="AQ1656" s="17">
        <v>10.975557488635445</v>
      </c>
      <c r="AR1656" s="17">
        <v>0.3157310040572805</v>
      </c>
      <c r="AS1656" s="17">
        <v>-0.37057043329447009</v>
      </c>
      <c r="AT1656" s="17">
        <v>-1</v>
      </c>
      <c r="AU1656" s="17">
        <v>-1</v>
      </c>
      <c r="AV1656" s="17">
        <v>0.28021347501147836</v>
      </c>
      <c r="AW1656" s="17">
        <v>31.110126188100555</v>
      </c>
      <c r="AX1656" s="17">
        <v>31.379664347083352</v>
      </c>
      <c r="AY1656" s="17">
        <v>0.13275937627486556</v>
      </c>
      <c r="AZ1656" s="17">
        <v>-2.9213436664967078</v>
      </c>
      <c r="BA1656" s="22">
        <v>1408.4709868885104</v>
      </c>
      <c r="CU1656" t="e">
        <v>#N/A</v>
      </c>
      <c r="CV1656" t="e">
        <v>#N/A</v>
      </c>
    </row>
    <row r="1657" spans="1:100" x14ac:dyDescent="0.25">
      <c r="A1657">
        <v>4180</v>
      </c>
      <c r="B1657" t="s">
        <v>2022</v>
      </c>
      <c r="C1657" s="22">
        <v>3</v>
      </c>
      <c r="D1657" s="17">
        <v>1.893942765376782</v>
      </c>
      <c r="E1657" s="17">
        <v>0.17300150131709699</v>
      </c>
      <c r="F1657" s="17">
        <v>-1.2876444127270587E-2</v>
      </c>
      <c r="G1657" s="17">
        <v>-1.2876444127270587E-2</v>
      </c>
      <c r="H1657" s="17">
        <v>2.3432116759740738E-2</v>
      </c>
      <c r="I1657" s="17">
        <v>0</v>
      </c>
      <c r="J1657" s="17">
        <v>1.4059270055844475</v>
      </c>
      <c r="K1657" s="17">
        <v>2.3432116759740738E-2</v>
      </c>
      <c r="L1657" s="17">
        <v>-1.0000000000000007</v>
      </c>
      <c r="M1657" s="17">
        <v>-1.0000000000000007</v>
      </c>
      <c r="N1657" s="17">
        <v>0.46864233519481607</v>
      </c>
      <c r="O1657" s="17">
        <v>3.2869933268339597</v>
      </c>
      <c r="P1657" s="17">
        <v>-9.5829623927112945E-2</v>
      </c>
      <c r="Q1657" s="17">
        <v>-0.1677269307274773</v>
      </c>
      <c r="R1657" s="17">
        <v>4.6996907174861047E-3</v>
      </c>
      <c r="S1657" s="17">
        <v>0.33802406973939553</v>
      </c>
      <c r="T1657" s="17">
        <v>0.26374342258715971</v>
      </c>
      <c r="U1657" s="17">
        <v>0.19037985898923998</v>
      </c>
      <c r="V1657" s="17">
        <v>-1.5582732338898231E-2</v>
      </c>
      <c r="W1657" s="17">
        <v>30.125300088686249</v>
      </c>
      <c r="X1657" s="17">
        <v>1.1767685067442117</v>
      </c>
      <c r="Y1657" s="17">
        <v>-1.0000000000000007</v>
      </c>
      <c r="Z1657" s="17">
        <v>-1.0000000000000007</v>
      </c>
      <c r="AA1657" s="17">
        <v>38.989881512911239</v>
      </c>
      <c r="AB1657" s="17">
        <v>0.12153216678065384</v>
      </c>
      <c r="AC1657" s="17">
        <v>0.14325697381358227</v>
      </c>
      <c r="AD1657" s="17">
        <v>-8.7591505924086793E-2</v>
      </c>
      <c r="AE1657" s="17">
        <v>8.8598817335074642</v>
      </c>
      <c r="AF1657" s="17">
        <v>0.33333333333333331</v>
      </c>
      <c r="AG1657" s="17">
        <v>-1.0000000000000007</v>
      </c>
      <c r="AH1657" s="17">
        <v>-1.0000000000000007</v>
      </c>
      <c r="AI1657" s="17">
        <v>0</v>
      </c>
      <c r="AJ1657" s="17">
        <v>-1.5582732338898231E-2</v>
      </c>
      <c r="AK1657" s="17">
        <v>0.18472690608660491</v>
      </c>
      <c r="AL1657" s="17">
        <v>4.9344991744416672E-2</v>
      </c>
      <c r="AM1657" s="17">
        <v>-0.1753101303650498</v>
      </c>
      <c r="AN1657" s="17">
        <v>0.11916229296473019</v>
      </c>
      <c r="AO1657" s="17">
        <v>-3.459118728693221</v>
      </c>
      <c r="AP1657" s="17">
        <v>3.2257822828403362</v>
      </c>
      <c r="AQ1657" s="17">
        <v>31.531227094270712</v>
      </c>
      <c r="AR1657" s="17">
        <v>0.77656461897689655</v>
      </c>
      <c r="AS1657" s="17">
        <v>1.200200623503952</v>
      </c>
      <c r="AT1657" s="17">
        <v>-1.0000000000000007</v>
      </c>
      <c r="AU1657" s="17">
        <v>-1.0000000000000007</v>
      </c>
      <c r="AV1657" s="17">
        <v>-8.1767534097844756E-3</v>
      </c>
      <c r="AW1657" s="17">
        <v>45.502657122585504</v>
      </c>
      <c r="AX1657" s="17">
        <v>43.944383888695668</v>
      </c>
      <c r="AY1657" s="17">
        <v>-5.7698595880445139E-2</v>
      </c>
      <c r="AZ1657" s="17">
        <v>-48.56374285157014</v>
      </c>
      <c r="BA1657" s="22">
        <v>1369.5375400503603</v>
      </c>
      <c r="CU1657" t="e">
        <v>#N/A</v>
      </c>
      <c r="CV1657" t="e">
        <v>#N/A</v>
      </c>
    </row>
    <row r="1658" spans="1:100" x14ac:dyDescent="0.25">
      <c r="A1658">
        <v>4181</v>
      </c>
      <c r="B1658" t="s">
        <v>2023</v>
      </c>
      <c r="C1658" s="22">
        <v>3</v>
      </c>
      <c r="D1658" s="17">
        <v>3.0417268448834212</v>
      </c>
      <c r="E1658" s="17">
        <v>1.2617419665134105E-2</v>
      </c>
      <c r="F1658" s="17">
        <v>0.68873637013739286</v>
      </c>
      <c r="G1658" s="17">
        <v>0.68952000627221832</v>
      </c>
      <c r="H1658" s="17">
        <v>0.11550636501495032</v>
      </c>
      <c r="I1658" s="17">
        <v>0</v>
      </c>
      <c r="J1658" s="17">
        <v>6.9303819008970216</v>
      </c>
      <c r="K1658" s="17">
        <v>0.11550636501495032</v>
      </c>
      <c r="L1658" s="17">
        <v>-0.99999999999999722</v>
      </c>
      <c r="M1658" s="17">
        <v>-0.99999999999999722</v>
      </c>
      <c r="N1658" s="17">
        <v>2.310127300299007</v>
      </c>
      <c r="O1658" s="17">
        <v>10.66162875205266</v>
      </c>
      <c r="P1658" s="17">
        <v>0.79055812225140465</v>
      </c>
      <c r="Q1658" s="17">
        <v>2.6198161159336539</v>
      </c>
      <c r="R1658" s="17">
        <v>1.1258301040665231</v>
      </c>
      <c r="S1658" s="17">
        <v>0.33333333333333243</v>
      </c>
      <c r="T1658" s="17">
        <v>0.24922777627992415</v>
      </c>
      <c r="U1658" s="17">
        <v>-2.0541582969531486E-2</v>
      </c>
      <c r="V1658" s="17">
        <v>-3.8853065328609868E-2</v>
      </c>
      <c r="W1658" s="17">
        <v>16.306403852006589</v>
      </c>
      <c r="X1658" s="17">
        <v>5.6939811603115037E-2</v>
      </c>
      <c r="Y1658" s="17">
        <v>-0.99999999999999722</v>
      </c>
      <c r="Z1658" s="17">
        <v>-0.99999999999999722</v>
      </c>
      <c r="AA1658" s="17">
        <v>34.888858658382659</v>
      </c>
      <c r="AB1658" s="17">
        <v>-0.32699749863391969</v>
      </c>
      <c r="AC1658" s="17">
        <v>0.4981133697905667</v>
      </c>
      <c r="AD1658" s="17">
        <v>0.1780166228895439</v>
      </c>
      <c r="AE1658" s="17">
        <v>17.456624702309561</v>
      </c>
      <c r="AF1658" s="17">
        <v>0.63636363636363635</v>
      </c>
      <c r="AG1658" s="17">
        <v>-0.99999999999999722</v>
      </c>
      <c r="AH1658" s="17">
        <v>-0.99999999999999722</v>
      </c>
      <c r="AI1658" s="17">
        <v>0</v>
      </c>
      <c r="AJ1658" s="17">
        <v>-3.8853065328609868E-2</v>
      </c>
      <c r="AK1658" s="17">
        <v>7.8120295242376687E-3</v>
      </c>
      <c r="AL1658" s="17">
        <v>0.40479178817453787</v>
      </c>
      <c r="AM1658" s="17">
        <v>9.6772044725036296E-2</v>
      </c>
      <c r="AN1658" s="17">
        <v>0.13969676131977068</v>
      </c>
      <c r="AO1658" s="17">
        <v>2.4583612657470955</v>
      </c>
      <c r="AP1658" s="17">
        <v>5.5163779738669563</v>
      </c>
      <c r="AQ1658" s="17">
        <v>23.236785752903618</v>
      </c>
      <c r="AR1658" s="17">
        <v>0.52316646131511513</v>
      </c>
      <c r="AS1658" s="17">
        <v>0.17244617661806555</v>
      </c>
      <c r="AT1658" s="17">
        <v>-0.99999999999999722</v>
      </c>
      <c r="AU1658" s="17">
        <v>-0.99999999999999722</v>
      </c>
      <c r="AV1658" s="17">
        <v>1.8153501103387404</v>
      </c>
      <c r="AW1658" s="17">
        <v>51.066865384302261</v>
      </c>
      <c r="AX1658" s="17">
        <v>47.181558851441274</v>
      </c>
      <c r="AY1658" s="17">
        <v>0.23524487033854363</v>
      </c>
      <c r="AZ1658" s="17">
        <v>17.359522482371649</v>
      </c>
      <c r="BA1658" s="22">
        <v>1509.9699136338668</v>
      </c>
      <c r="CU1658" t="e">
        <v>#N/A</v>
      </c>
      <c r="CV1658" t="e">
        <v>#N/A</v>
      </c>
    </row>
    <row r="1659" spans="1:100" x14ac:dyDescent="0.25">
      <c r="A1659">
        <v>4182</v>
      </c>
      <c r="B1659" t="s">
        <v>2024</v>
      </c>
      <c r="C1659" s="22">
        <v>3</v>
      </c>
      <c r="D1659" s="17">
        <v>3.8933673392015802</v>
      </c>
      <c r="E1659" s="17">
        <v>0.59180451589478378</v>
      </c>
      <c r="F1659" s="17">
        <v>-6.0864432570696334E-2</v>
      </c>
      <c r="G1659" s="17">
        <v>8.0803285209193124E-2</v>
      </c>
      <c r="H1659" s="17">
        <v>-9.4938136217582833E-2</v>
      </c>
      <c r="I1659" s="17">
        <v>0</v>
      </c>
      <c r="J1659" s="17">
        <v>-5.6962881730549686</v>
      </c>
      <c r="K1659" s="17">
        <v>-9.4938136217582833E-2</v>
      </c>
      <c r="L1659" s="17">
        <v>-1.0000000000000007</v>
      </c>
      <c r="M1659" s="17">
        <v>-1.0000000000000007</v>
      </c>
      <c r="N1659" s="17">
        <v>-1.8987627243516578</v>
      </c>
      <c r="O1659" s="17">
        <v>-1.7221175486441993</v>
      </c>
      <c r="P1659" s="17">
        <v>-2.3231858650506085</v>
      </c>
      <c r="Q1659" s="17">
        <v>-0.67070781516094113</v>
      </c>
      <c r="R1659" s="17">
        <v>-0.46434523183938919</v>
      </c>
      <c r="S1659" s="17">
        <v>0.33333333333333359</v>
      </c>
      <c r="T1659" s="17">
        <v>0.47382409631270805</v>
      </c>
      <c r="U1659" s="17">
        <v>-7.2741462590790534E-2</v>
      </c>
      <c r="V1659" s="17">
        <v>2.4268728837678381E-2</v>
      </c>
      <c r="W1659" s="17">
        <v>34.144913284420483</v>
      </c>
      <c r="X1659" s="17">
        <v>0.83520407483039305</v>
      </c>
      <c r="Y1659" s="17">
        <v>-1.0000000000000007</v>
      </c>
      <c r="Z1659" s="17">
        <v>-1.0000000000000007</v>
      </c>
      <c r="AA1659" s="17">
        <v>75.961763382919472</v>
      </c>
      <c r="AB1659" s="17">
        <v>0.25776745746414392</v>
      </c>
      <c r="AC1659" s="17">
        <v>0.30237453787775093</v>
      </c>
      <c r="AD1659" s="17">
        <v>0.28548191126487271</v>
      </c>
      <c r="AE1659" s="17">
        <v>42.281195330338392</v>
      </c>
      <c r="AF1659" s="17">
        <v>0.75</v>
      </c>
      <c r="AG1659" s="17">
        <v>-1.0000000000000007</v>
      </c>
      <c r="AH1659" s="17">
        <v>-1.0000000000000007</v>
      </c>
      <c r="AI1659" s="17">
        <v>0</v>
      </c>
      <c r="AJ1659" s="17">
        <v>2.4268728837678381E-2</v>
      </c>
      <c r="AK1659" s="17">
        <v>0.15085855693265393</v>
      </c>
      <c r="AL1659" s="17">
        <v>-7.3970912002644135E-2</v>
      </c>
      <c r="AM1659" s="17">
        <v>-8.8897127989038524E-2</v>
      </c>
      <c r="AN1659" s="17">
        <v>-5.0076686131972852E-2</v>
      </c>
      <c r="AO1659" s="17">
        <v>-1.4681354150626937</v>
      </c>
      <c r="AP1659" s="17">
        <v>-1.6217717133125416</v>
      </c>
      <c r="AQ1659" s="17">
        <v>28.448625111365505</v>
      </c>
      <c r="AR1659" s="17">
        <v>0.75868469589292897</v>
      </c>
      <c r="AS1659" s="17">
        <v>0.74026593861281043</v>
      </c>
      <c r="AT1659" s="17">
        <v>-1.0000000000000007</v>
      </c>
      <c r="AU1659" s="17">
        <v>-1.0000000000000007</v>
      </c>
      <c r="AV1659" s="17">
        <v>-0.38354194663019625</v>
      </c>
      <c r="AW1659" s="17">
        <v>72.617874120962668</v>
      </c>
      <c r="AX1659" s="17">
        <v>75.04474700473051</v>
      </c>
      <c r="AY1659" s="17">
        <v>0.24200000928383603</v>
      </c>
      <c r="AZ1659" s="17">
        <v>30.903996459015499</v>
      </c>
      <c r="BA1659" s="22">
        <v>1464.1807362017996</v>
      </c>
      <c r="CU1659" t="e">
        <v>#N/A</v>
      </c>
      <c r="CV1659" t="e">
        <v>#N/A</v>
      </c>
    </row>
    <row r="1660" spans="1:100" x14ac:dyDescent="0.25">
      <c r="A1660">
        <v>4183</v>
      </c>
      <c r="B1660" t="s">
        <v>2025</v>
      </c>
      <c r="C1660" s="22">
        <v>3</v>
      </c>
      <c r="D1660" s="17">
        <v>4.95154329649292</v>
      </c>
      <c r="E1660" s="17">
        <v>-0.3073343632929858</v>
      </c>
      <c r="F1660" s="17">
        <v>0.26213155392832971</v>
      </c>
      <c r="G1660" s="17">
        <v>0.16461056840655275</v>
      </c>
      <c r="H1660" s="17">
        <v>0.46106164970865393</v>
      </c>
      <c r="I1660" s="17">
        <v>0</v>
      </c>
      <c r="J1660" s="17">
        <v>27.663698982519222</v>
      </c>
      <c r="K1660" s="17">
        <v>0.46106164970865393</v>
      </c>
      <c r="L1660" s="17">
        <v>-1.0000000000000007</v>
      </c>
      <c r="M1660" s="17">
        <v>-1.0000000000000007</v>
      </c>
      <c r="N1660" s="17">
        <v>9.2212329941730733</v>
      </c>
      <c r="O1660" s="17">
        <v>32.779852847418702</v>
      </c>
      <c r="P1660" s="17">
        <v>-2.7149992084500481</v>
      </c>
      <c r="Q1660" s="17">
        <v>1.7673572037855876</v>
      </c>
      <c r="R1660" s="17">
        <v>7.0630004988265799E-2</v>
      </c>
      <c r="S1660" s="17">
        <v>0.33333333333333337</v>
      </c>
      <c r="T1660" s="17">
        <v>0.40072432260891011</v>
      </c>
      <c r="U1660" s="17">
        <v>0.28149949364513582</v>
      </c>
      <c r="V1660" s="17">
        <v>3.291820941373444E-3</v>
      </c>
      <c r="W1660" s="17">
        <v>22.311492832803943</v>
      </c>
      <c r="X1660" s="17">
        <v>1.467087098350204</v>
      </c>
      <c r="Y1660" s="17">
        <v>-1.0000000000000007</v>
      </c>
      <c r="Z1660" s="17">
        <v>-1.0000000000000007</v>
      </c>
      <c r="AA1660" s="17">
        <v>43.772219910888246</v>
      </c>
      <c r="AB1660" s="17">
        <v>3.8302153828877944E-2</v>
      </c>
      <c r="AC1660" s="17">
        <v>-1.9392640803046705E-3</v>
      </c>
      <c r="AD1660" s="17">
        <v>0.39143905171334831</v>
      </c>
      <c r="AE1660" s="17">
        <v>21.390097073096086</v>
      </c>
      <c r="AF1660" s="17">
        <v>0.66666666666666663</v>
      </c>
      <c r="AG1660" s="17">
        <v>-1.0000000000000007</v>
      </c>
      <c r="AH1660" s="17">
        <v>-1.0000000000000007</v>
      </c>
      <c r="AI1660" s="17">
        <v>-6.1586101293693383E-3</v>
      </c>
      <c r="AJ1660" s="17">
        <v>3.291820941373444E-3</v>
      </c>
      <c r="AK1660" s="17">
        <v>-0.15648118193111499</v>
      </c>
      <c r="AL1660" s="17">
        <v>0.14811582155069797</v>
      </c>
      <c r="AM1660" s="17">
        <v>-6.7011150383555707E-2</v>
      </c>
      <c r="AN1660" s="17">
        <v>0.16745777865641387</v>
      </c>
      <c r="AO1660" s="17">
        <v>-2.4576846692444669</v>
      </c>
      <c r="AP1660" s="17">
        <v>4.9270235741638349</v>
      </c>
      <c r="AQ1660" s="17">
        <v>49.975191815323186</v>
      </c>
      <c r="AR1660" s="17">
        <v>1.0188489705287531</v>
      </c>
      <c r="AS1660" s="17">
        <v>1.9281487480588584</v>
      </c>
      <c r="AT1660" s="17">
        <v>-1.0000000000000007</v>
      </c>
      <c r="AU1660" s="17">
        <v>-1.0000000000000007</v>
      </c>
      <c r="AV1660" s="17">
        <v>0.2352405733948186</v>
      </c>
      <c r="AW1660" s="17">
        <v>81.479096332470874</v>
      </c>
      <c r="AX1660" s="17">
        <v>81.685106224020842</v>
      </c>
      <c r="AY1660" s="17">
        <v>0.2616452789544626</v>
      </c>
      <c r="AZ1660" s="17">
        <v>8.8010940640854045</v>
      </c>
      <c r="BA1660" s="22">
        <v>1517.5269991251887</v>
      </c>
      <c r="CU1660" t="e">
        <v>#N/A</v>
      </c>
      <c r="CV1660" t="e">
        <v>#N/A</v>
      </c>
    </row>
    <row r="1661" spans="1:100" x14ac:dyDescent="0.25">
      <c r="A1661">
        <v>4186</v>
      </c>
      <c r="B1661" t="s">
        <v>2026</v>
      </c>
      <c r="C1661" s="22">
        <v>3</v>
      </c>
      <c r="D1661" s="17">
        <v>5.1621669040058258</v>
      </c>
      <c r="E1661" s="17">
        <v>-8.1059113259487406E-2</v>
      </c>
      <c r="F1661" s="17">
        <v>0.38177230298333648</v>
      </c>
      <c r="G1661" s="17">
        <v>0.35739630795099064</v>
      </c>
      <c r="H1661" s="17">
        <v>-0.11536099596469618</v>
      </c>
      <c r="I1661" s="17">
        <v>0</v>
      </c>
      <c r="J1661" s="17">
        <v>-6.9216597578817698</v>
      </c>
      <c r="K1661" s="17">
        <v>-0.11536099596469618</v>
      </c>
      <c r="L1661" s="17">
        <v>-1.000000000000002</v>
      </c>
      <c r="M1661" s="17">
        <v>-1.000000000000002</v>
      </c>
      <c r="N1661" s="17">
        <v>-2.3072199192939236</v>
      </c>
      <c r="O1661" s="17">
        <v>-1.4020965459249541</v>
      </c>
      <c r="P1661" s="17">
        <v>-0.15389112465109731</v>
      </c>
      <c r="Q1661" s="17">
        <v>1.9688649034726891</v>
      </c>
      <c r="R1661" s="17">
        <v>0.62989534247211043</v>
      </c>
      <c r="S1661" s="17">
        <v>0.32320774673303521</v>
      </c>
      <c r="T1661" s="17">
        <v>0.33339511380051634</v>
      </c>
      <c r="U1661" s="17">
        <v>0.27984518301967887</v>
      </c>
      <c r="V1661" s="17">
        <v>-8.2015627055708459E-2</v>
      </c>
      <c r="W1661" s="17">
        <v>38.791736498488724</v>
      </c>
      <c r="X1661" s="17">
        <v>1.3993126067098953</v>
      </c>
      <c r="Y1661" s="17">
        <v>-1.000000000000002</v>
      </c>
      <c r="Z1661" s="17">
        <v>-1.000000000000002</v>
      </c>
      <c r="AA1661" s="17">
        <v>65.07619636358028</v>
      </c>
      <c r="AB1661" s="17">
        <v>-9.8878411234917755E-3</v>
      </c>
      <c r="AC1661" s="17">
        <v>0.3797299091244834</v>
      </c>
      <c r="AD1661" s="17">
        <v>0.14324922245139718</v>
      </c>
      <c r="AE1661" s="17">
        <v>25.654564522619435</v>
      </c>
      <c r="AF1661" s="17">
        <v>0.55555555555555558</v>
      </c>
      <c r="AG1661" s="17">
        <v>-1.000000000000002</v>
      </c>
      <c r="AH1661" s="17">
        <v>-1.000000000000002</v>
      </c>
      <c r="AI1661" s="17">
        <v>2.6203892737563517E-2</v>
      </c>
      <c r="AJ1661" s="17">
        <v>-8.2015627055708459E-2</v>
      </c>
      <c r="AK1661" s="17">
        <v>-3.5800744181682713E-2</v>
      </c>
      <c r="AL1661" s="17">
        <v>0.13894798688878196</v>
      </c>
      <c r="AM1661" s="17">
        <v>7.8775322024049715E-2</v>
      </c>
      <c r="AN1661" s="17">
        <v>-0.19650482781505857</v>
      </c>
      <c r="AO1661" s="17">
        <v>1.7903793296928299</v>
      </c>
      <c r="AP1661" s="17">
        <v>-4.2178807609325544</v>
      </c>
      <c r="AQ1661" s="17">
        <v>31.870076740606958</v>
      </c>
      <c r="AR1661" s="17">
        <v>0.85443241649752177</v>
      </c>
      <c r="AS1661" s="17">
        <v>1.2839516107451994</v>
      </c>
      <c r="AT1661" s="17">
        <v>-1.000000000000002</v>
      </c>
      <c r="AU1661" s="17">
        <v>-1.000000000000002</v>
      </c>
      <c r="AV1661" s="17">
        <v>0.98729165042310119</v>
      </c>
      <c r="AW1661" s="17">
        <v>59.456219056722773</v>
      </c>
      <c r="AX1661" s="17">
        <v>51.778734205903191</v>
      </c>
      <c r="AY1661" s="17">
        <v>0.21458498215855917</v>
      </c>
      <c r="AZ1661" s="17">
        <v>-10.973806373742169</v>
      </c>
      <c r="BA1661" s="22">
        <v>1432.762397714848</v>
      </c>
      <c r="CU1661" t="e">
        <v>#N/A</v>
      </c>
      <c r="CV1661" t="e">
        <v>#N/A</v>
      </c>
    </row>
    <row r="1662" spans="1:100" x14ac:dyDescent="0.25">
      <c r="A1662">
        <v>4187</v>
      </c>
      <c r="B1662" t="s">
        <v>1319</v>
      </c>
      <c r="C1662" s="22">
        <v>3</v>
      </c>
      <c r="D1662" s="17">
        <v>4.6630889888176457</v>
      </c>
      <c r="E1662" s="17">
        <v>-2.4901606872133754E-2</v>
      </c>
      <c r="F1662" s="17">
        <v>-2.497945794820744E-2</v>
      </c>
      <c r="G1662" s="17">
        <v>-2.497945794820744E-2</v>
      </c>
      <c r="H1662" s="17">
        <v>0.20374930061081686</v>
      </c>
      <c r="I1662" s="17">
        <v>0</v>
      </c>
      <c r="J1662" s="17">
        <v>12.22495803664901</v>
      </c>
      <c r="K1662" s="17">
        <v>0.20374930061081686</v>
      </c>
      <c r="L1662" s="17">
        <v>-1.0000000000000004</v>
      </c>
      <c r="M1662" s="17">
        <v>-1.0000000000000004</v>
      </c>
      <c r="N1662" s="17">
        <v>4.0749860122163355</v>
      </c>
      <c r="O1662" s="17">
        <v>16.863067567518453</v>
      </c>
      <c r="P1662" s="17">
        <v>-5.9185008076646568</v>
      </c>
      <c r="Q1662" s="17">
        <v>-5.7753762941093856E-2</v>
      </c>
      <c r="R1662" s="17">
        <v>-0.6550696532837339</v>
      </c>
      <c r="S1662" s="17">
        <v>0.32926538749414114</v>
      </c>
      <c r="T1662" s="17">
        <v>0.39528582805940027</v>
      </c>
      <c r="U1662" s="17">
        <v>0.38497610034333157</v>
      </c>
      <c r="V1662" s="17">
        <v>-5.7118651395713224E-3</v>
      </c>
      <c r="W1662" s="17">
        <v>36.002646005859411</v>
      </c>
      <c r="X1662" s="17">
        <v>2.0957230072762818</v>
      </c>
      <c r="Y1662" s="17">
        <v>-1.0000000000000004</v>
      </c>
      <c r="Z1662" s="17">
        <v>-1.0000000000000004</v>
      </c>
      <c r="AA1662" s="17">
        <v>77.070735550290124</v>
      </c>
      <c r="AB1662" s="17">
        <v>0.33221089196706505</v>
      </c>
      <c r="AC1662" s="17">
        <v>0.26170739144105848</v>
      </c>
      <c r="AD1662" s="17">
        <v>0.24054490054616662</v>
      </c>
      <c r="AE1662" s="17">
        <v>41.723159197714509</v>
      </c>
      <c r="AF1662" s="17">
        <v>0.53846153846153844</v>
      </c>
      <c r="AG1662" s="17">
        <v>-1.0000000000000004</v>
      </c>
      <c r="AH1662" s="17">
        <v>-1.0000000000000004</v>
      </c>
      <c r="AI1662" s="17">
        <v>-3.5551245053468163E-3</v>
      </c>
      <c r="AJ1662" s="17">
        <v>-5.7118651395713224E-3</v>
      </c>
      <c r="AK1662" s="17">
        <v>-0.15627022739999039</v>
      </c>
      <c r="AL1662" s="17">
        <v>-2.668275371523314E-2</v>
      </c>
      <c r="AM1662" s="17">
        <v>9.5119542705697252E-2</v>
      </c>
      <c r="AN1662" s="17">
        <v>0.23988239817927132</v>
      </c>
      <c r="AO1662" s="17">
        <v>1.5966374306424778</v>
      </c>
      <c r="AP1662" s="17">
        <v>5.8636461859056164</v>
      </c>
      <c r="AQ1662" s="17">
        <v>48.227604042508425</v>
      </c>
      <c r="AR1662" s="17">
        <v>1.1038154507573024</v>
      </c>
      <c r="AS1662" s="17">
        <v>2.2994723078870996</v>
      </c>
      <c r="AT1662" s="17">
        <v>-1.0000000000000004</v>
      </c>
      <c r="AU1662" s="17">
        <v>-1.0000000000000004</v>
      </c>
      <c r="AV1662" s="17">
        <v>-0.68004911123194112</v>
      </c>
      <c r="AW1662" s="17">
        <v>99.797449303714302</v>
      </c>
      <c r="AX1662" s="17">
        <v>99.155160299650234</v>
      </c>
      <c r="AY1662" s="17">
        <v>0.55647330460381961</v>
      </c>
      <c r="AZ1662" s="17">
        <v>56.520022444127434</v>
      </c>
      <c r="BA1662" s="22">
        <v>1491.0746307207576</v>
      </c>
      <c r="CU1662" t="e">
        <v>#N/A</v>
      </c>
      <c r="CV1662" t="e">
        <v>#N/A</v>
      </c>
    </row>
    <row r="1663" spans="1:100" x14ac:dyDescent="0.25">
      <c r="A1663">
        <v>4188</v>
      </c>
      <c r="B1663" t="s">
        <v>2027</v>
      </c>
      <c r="C1663" s="22">
        <v>3</v>
      </c>
      <c r="D1663" s="17">
        <v>4.471584923899921</v>
      </c>
      <c r="E1663" s="17">
        <v>0.23213044669357302</v>
      </c>
      <c r="F1663" s="17">
        <v>-8.1177124172183743E-2</v>
      </c>
      <c r="G1663" s="17">
        <v>9.295075371106673E-3</v>
      </c>
      <c r="H1663" s="17">
        <v>3.4437236759469487E-3</v>
      </c>
      <c r="I1663" s="17">
        <v>0</v>
      </c>
      <c r="J1663" s="17">
        <v>0.20662342055681596</v>
      </c>
      <c r="K1663" s="17">
        <v>3.4437236759469487E-3</v>
      </c>
      <c r="L1663" s="17">
        <v>-1.0000000000000018</v>
      </c>
      <c r="M1663" s="17">
        <v>-1.0000000000000018</v>
      </c>
      <c r="N1663" s="17">
        <v>6.8874473518937995E-2</v>
      </c>
      <c r="O1663" s="17">
        <v>4.6875034198278431</v>
      </c>
      <c r="P1663" s="17">
        <v>2.7873560726971058E-2</v>
      </c>
      <c r="Q1663" s="17">
        <v>-0.36656081305059363</v>
      </c>
      <c r="R1663" s="17">
        <v>-0.10112042811120746</v>
      </c>
      <c r="S1663" s="17">
        <v>0.33333333333333393</v>
      </c>
      <c r="T1663" s="17">
        <v>0.35063220272428841</v>
      </c>
      <c r="U1663" s="17">
        <v>0.39275556587985727</v>
      </c>
      <c r="V1663" s="17">
        <v>0.1955079960936352</v>
      </c>
      <c r="W1663" s="17">
        <v>50.751414974206696</v>
      </c>
      <c r="X1663" s="17">
        <v>3.4418909218538674</v>
      </c>
      <c r="Y1663" s="17">
        <v>-1.0000000000000018</v>
      </c>
      <c r="Z1663" s="17">
        <v>-1.0000000000000018</v>
      </c>
      <c r="AA1663" s="17">
        <v>95.613171713872561</v>
      </c>
      <c r="AB1663" s="17">
        <v>0.37414381706374433</v>
      </c>
      <c r="AC1663" s="17">
        <v>0.28450881158732882</v>
      </c>
      <c r="AD1663" s="17">
        <v>0.24060491470446826</v>
      </c>
      <c r="AE1663" s="17">
        <v>44.962877167777044</v>
      </c>
      <c r="AF1663" s="17">
        <v>0.83333333333333337</v>
      </c>
      <c r="AG1663" s="17">
        <v>-1.0000000000000018</v>
      </c>
      <c r="AH1663" s="17">
        <v>-1.0000000000000018</v>
      </c>
      <c r="AI1663" s="17">
        <v>0</v>
      </c>
      <c r="AJ1663" s="17">
        <v>0.1955079960936352</v>
      </c>
      <c r="AK1663" s="17">
        <v>0.1514992395532247</v>
      </c>
      <c r="AL1663" s="17">
        <v>5.1910627893096396E-2</v>
      </c>
      <c r="AM1663" s="17">
        <v>0.33203292951269803</v>
      </c>
      <c r="AN1663" s="17">
        <v>1.538547891744587E-2</v>
      </c>
      <c r="AO1663" s="17">
        <v>9.0583194355835772</v>
      </c>
      <c r="AP1663" s="17">
        <v>0.64419011240162893</v>
      </c>
      <c r="AQ1663" s="17">
        <v>50.958038394763541</v>
      </c>
      <c r="AR1663" s="17">
        <v>1.2722290980311148</v>
      </c>
      <c r="AS1663" s="17">
        <v>3.4453346455298148</v>
      </c>
      <c r="AT1663" s="17">
        <v>-1.0000000000000018</v>
      </c>
      <c r="AU1663" s="17">
        <v>-1.0000000000000018</v>
      </c>
      <c r="AV1663" s="17">
        <v>-9.1825352740100785E-2</v>
      </c>
      <c r="AW1663" s="17">
        <v>100.94486524610198</v>
      </c>
      <c r="AX1663" s="17">
        <v>120.49566485546548</v>
      </c>
      <c r="AY1663" s="17">
        <v>0.3833378564172148</v>
      </c>
      <c r="AZ1663" s="17">
        <v>16.258633631059848</v>
      </c>
      <c r="BA1663" s="22">
        <v>1611.5937097989995</v>
      </c>
      <c r="CU1663" t="e">
        <v>#N/A</v>
      </c>
      <c r="CV1663" t="e">
        <v>#N/A</v>
      </c>
    </row>
    <row r="1664" spans="1:100" x14ac:dyDescent="0.25">
      <c r="A1664">
        <v>4189</v>
      </c>
      <c r="B1664" t="s">
        <v>1846</v>
      </c>
      <c r="C1664" s="22">
        <v>3</v>
      </c>
      <c r="D1664" s="17">
        <v>4.3290382101664422</v>
      </c>
      <c r="E1664" s="17">
        <v>-0.43661468460837555</v>
      </c>
      <c r="F1664" s="17">
        <v>0.37277535324635858</v>
      </c>
      <c r="G1664" s="17">
        <v>0.29017359267127407</v>
      </c>
      <c r="H1664" s="17">
        <v>0.4127226540404792</v>
      </c>
      <c r="I1664" s="17">
        <v>0</v>
      </c>
      <c r="J1664" s="17">
        <v>24.76335924242877</v>
      </c>
      <c r="K1664" s="17">
        <v>0.4127226540404792</v>
      </c>
      <c r="L1664" s="17">
        <v>-0.99999999999999978</v>
      </c>
      <c r="M1664" s="17">
        <v>-0.99999999999999978</v>
      </c>
      <c r="N1664" s="17">
        <v>8.2544530808095793</v>
      </c>
      <c r="O1664" s="17">
        <v>29.382571045266445</v>
      </c>
      <c r="P1664" s="17">
        <v>0.18691446454791241</v>
      </c>
      <c r="Q1664" s="17">
        <v>-0.85506898096687367</v>
      </c>
      <c r="R1664" s="17">
        <v>-0.24689936483949432</v>
      </c>
      <c r="S1664" s="17">
        <v>0.33333333333333326</v>
      </c>
      <c r="T1664" s="17">
        <v>0.35259780213388825</v>
      </c>
      <c r="U1664" s="17">
        <v>0.24046031992003722</v>
      </c>
      <c r="V1664" s="17">
        <v>-2.191440736212585E-2</v>
      </c>
      <c r="W1664" s="17">
        <v>19.670175759386133</v>
      </c>
      <c r="X1664" s="17">
        <v>1.1228277857346911</v>
      </c>
      <c r="Y1664" s="17">
        <v>-0.99999999999999978</v>
      </c>
      <c r="Z1664" s="17">
        <v>-0.99999999999999978</v>
      </c>
      <c r="AA1664" s="17">
        <v>64.425405645594338</v>
      </c>
      <c r="AB1664" s="17">
        <v>0.29183463198392506</v>
      </c>
      <c r="AC1664" s="17">
        <v>0.3840879446466921</v>
      </c>
      <c r="AD1664" s="17">
        <v>0.22412000839033663</v>
      </c>
      <c r="AE1664" s="17">
        <v>45.00212925104767</v>
      </c>
      <c r="AF1664" s="17">
        <v>0.8</v>
      </c>
      <c r="AG1664" s="17">
        <v>-0.99999999999999978</v>
      </c>
      <c r="AH1664" s="17">
        <v>-0.99999999999999978</v>
      </c>
      <c r="AI1664" s="17">
        <v>0</v>
      </c>
      <c r="AJ1664" s="17">
        <v>-2.191440736212585E-2</v>
      </c>
      <c r="AK1664" s="17">
        <v>2.1102627204630364E-2</v>
      </c>
      <c r="AL1664" s="17">
        <v>0.15623204884933314</v>
      </c>
      <c r="AM1664" s="17">
        <v>0.27524005074117414</v>
      </c>
      <c r="AN1664" s="17">
        <v>7.6921515075263408E-3</v>
      </c>
      <c r="AO1664" s="17">
        <v>6.9865144045525067</v>
      </c>
      <c r="AP1664" s="17">
        <v>0.97346403193482334</v>
      </c>
      <c r="AQ1664" s="17">
        <v>44.433535001814889</v>
      </c>
      <c r="AR1664" s="17">
        <v>0.90447704802513273</v>
      </c>
      <c r="AS1664" s="17">
        <v>1.5355504397751703</v>
      </c>
      <c r="AT1664" s="17">
        <v>-0.99999999999999978</v>
      </c>
      <c r="AU1664" s="17">
        <v>-0.99999999999999978</v>
      </c>
      <c r="AV1664" s="17">
        <v>4.3274227831779866E-2</v>
      </c>
      <c r="AW1664" s="17">
        <v>94.781440722795551</v>
      </c>
      <c r="AX1664" s="17">
        <v>92.589999986582967</v>
      </c>
      <c r="AY1664" s="17">
        <v>0.14721840175470921</v>
      </c>
      <c r="AZ1664" s="17">
        <v>15.981229678771108</v>
      </c>
      <c r="BA1664" s="22">
        <v>1529.1771796471144</v>
      </c>
      <c r="CU1664" t="e">
        <v>#N/A</v>
      </c>
      <c r="CV1664" t="e">
        <v>#N/A</v>
      </c>
    </row>
    <row r="1665" spans="1:100" x14ac:dyDescent="0.25">
      <c r="A1665">
        <v>4191</v>
      </c>
      <c r="B1665" t="s">
        <v>2028</v>
      </c>
      <c r="C1665" s="22">
        <v>3</v>
      </c>
      <c r="D1665" s="17">
        <v>3.7749241091015757</v>
      </c>
      <c r="E1665" s="17">
        <v>5.3659019697966354E-2</v>
      </c>
      <c r="F1665" s="17">
        <v>0.37801532528722998</v>
      </c>
      <c r="G1665" s="17">
        <v>0.41093838013507261</v>
      </c>
      <c r="H1665" s="17">
        <v>-0.14858649135303739</v>
      </c>
      <c r="I1665" s="17">
        <v>0</v>
      </c>
      <c r="J1665" s="17">
        <v>-8.9151894811822388</v>
      </c>
      <c r="K1665" s="17">
        <v>-0.14858649135303739</v>
      </c>
      <c r="L1665" s="17">
        <v>-0.999999999999999</v>
      </c>
      <c r="M1665" s="17">
        <v>-0.999999999999999</v>
      </c>
      <c r="N1665" s="17">
        <v>-2.9717298270607464</v>
      </c>
      <c r="O1665" s="17">
        <v>-4.7293269919455936</v>
      </c>
      <c r="P1665" s="17">
        <v>-0.56979922596487209</v>
      </c>
      <c r="Q1665" s="17">
        <v>-1.3874731824428257</v>
      </c>
      <c r="R1665" s="17">
        <v>-0.51394269826753647</v>
      </c>
      <c r="S1665" s="17">
        <v>0.33333333333333304</v>
      </c>
      <c r="T1665" s="17">
        <v>0.42558619397228536</v>
      </c>
      <c r="U1665" s="17">
        <v>-0.11361031350297612</v>
      </c>
      <c r="V1665" s="17">
        <v>-3.9574609500282305E-2</v>
      </c>
      <c r="W1665" s="17">
        <v>30.172843826215892</v>
      </c>
      <c r="X1665" s="17">
        <v>0.30786996828400981</v>
      </c>
      <c r="Y1665" s="17">
        <v>-0.999999999999999</v>
      </c>
      <c r="Z1665" s="17">
        <v>-0.999999999999999</v>
      </c>
      <c r="AA1665" s="17">
        <v>36.95569767739854</v>
      </c>
      <c r="AB1665" s="17">
        <v>-1.2346221308122074E-2</v>
      </c>
      <c r="AC1665" s="17">
        <v>0.10465643514575873</v>
      </c>
      <c r="AD1665" s="17">
        <v>5.3625717151366742E-2</v>
      </c>
      <c r="AE1665" s="17">
        <v>7.2967965494501756</v>
      </c>
      <c r="AF1665" s="17">
        <v>0.35294117647058826</v>
      </c>
      <c r="AG1665" s="17">
        <v>-0.999999999999999</v>
      </c>
      <c r="AH1665" s="17">
        <v>-0.999999999999999</v>
      </c>
      <c r="AI1665" s="17">
        <v>2.867990889089336E-3</v>
      </c>
      <c r="AJ1665" s="17">
        <v>-3.9574609500282305E-2</v>
      </c>
      <c r="AK1665" s="17">
        <v>-0.14201048054177848</v>
      </c>
      <c r="AL1665" s="17">
        <v>2.2569826500186095E-3</v>
      </c>
      <c r="AM1665" s="17">
        <v>-8.4032873932296984E-2</v>
      </c>
      <c r="AN1665" s="17">
        <v>0.47629468542326309</v>
      </c>
      <c r="AO1665" s="17">
        <v>-2.8108742510163167</v>
      </c>
      <c r="AP1665" s="17">
        <v>11.918652048831671</v>
      </c>
      <c r="AQ1665" s="17">
        <v>21.257654345033654</v>
      </c>
      <c r="AR1665" s="17">
        <v>0.6057346043023597</v>
      </c>
      <c r="AS1665" s="17">
        <v>0.15928347693097245</v>
      </c>
      <c r="AT1665" s="17">
        <v>-0.999999999999999</v>
      </c>
      <c r="AU1665" s="17">
        <v>-0.999999999999999</v>
      </c>
      <c r="AV1665" s="17">
        <v>-0.10300431813246377</v>
      </c>
      <c r="AW1665" s="17">
        <v>44.145022734284616</v>
      </c>
      <c r="AX1665" s="17">
        <v>40.244921602038168</v>
      </c>
      <c r="AY1665" s="17">
        <v>0.17102525572974553</v>
      </c>
      <c r="AZ1665" s="17">
        <v>-16.831922600635281</v>
      </c>
      <c r="BA1665" s="22">
        <v>1388.6085229365333</v>
      </c>
      <c r="CU1665" t="e">
        <v>#N/A</v>
      </c>
      <c r="CV1665" t="e">
        <v>#N/A</v>
      </c>
    </row>
    <row r="1666" spans="1:100" x14ac:dyDescent="0.25">
      <c r="A1666">
        <v>4192</v>
      </c>
      <c r="B1666" t="s">
        <v>2029</v>
      </c>
      <c r="C1666" s="22">
        <v>3</v>
      </c>
      <c r="D1666" s="17">
        <v>5.3153912795130607</v>
      </c>
      <c r="E1666" s="17">
        <v>0</v>
      </c>
      <c r="F1666" s="17">
        <v>-0.57637721903374295</v>
      </c>
      <c r="G1666" s="17">
        <v>-0.57637721903374295</v>
      </c>
      <c r="H1666" s="17">
        <v>-3.3255798180114635E-2</v>
      </c>
      <c r="I1666" s="17">
        <v>0</v>
      </c>
      <c r="J1666" s="17">
        <v>-1.9953478908068787</v>
      </c>
      <c r="K1666" s="17">
        <v>-3.3255798180114635E-2</v>
      </c>
      <c r="L1666" s="17">
        <v>-1.0000000000000009</v>
      </c>
      <c r="M1666" s="17">
        <v>-1.0000000000000009</v>
      </c>
      <c r="N1666" s="17">
        <v>-0.6651159636022923</v>
      </c>
      <c r="O1666" s="17">
        <v>2.7436661696724376</v>
      </c>
      <c r="P1666" s="17">
        <v>-2.2926127893387965E-2</v>
      </c>
      <c r="Q1666" s="17">
        <v>-1.0806904180952921</v>
      </c>
      <c r="R1666" s="17">
        <v>-0.34589675811997422</v>
      </c>
      <c r="S1666" s="17">
        <v>0.33333333333333365</v>
      </c>
      <c r="T1666" s="17">
        <v>0.42362518891054829</v>
      </c>
      <c r="U1666" s="17">
        <v>0.22682556794860892</v>
      </c>
      <c r="V1666" s="17">
        <v>-4.4041164249799042E-3</v>
      </c>
      <c r="W1666" s="17">
        <v>40.505430877905027</v>
      </c>
      <c r="X1666" s="17">
        <v>1.7465942413963367</v>
      </c>
      <c r="Y1666" s="17">
        <v>-1.0000000000000009</v>
      </c>
      <c r="Z1666" s="17">
        <v>-1.0000000000000009</v>
      </c>
      <c r="AA1666" s="17">
        <v>85.939412309559586</v>
      </c>
      <c r="AB1666" s="17">
        <v>0.34372444471369373</v>
      </c>
      <c r="AC1666" s="17">
        <v>0.39766940880967122</v>
      </c>
      <c r="AD1666" s="17">
        <v>0.17420371027212628</v>
      </c>
      <c r="AE1666" s="17">
        <v>45.779878189774571</v>
      </c>
      <c r="AF1666" s="17">
        <v>0.5714285714285714</v>
      </c>
      <c r="AG1666" s="17">
        <v>-1.0000000000000009</v>
      </c>
      <c r="AH1666" s="17">
        <v>-1.0000000000000009</v>
      </c>
      <c r="AI1666" s="17">
        <v>0</v>
      </c>
      <c r="AJ1666" s="17">
        <v>-4.4041164249799042E-3</v>
      </c>
      <c r="AK1666" s="17">
        <v>0.17019910603876057</v>
      </c>
      <c r="AL1666" s="17">
        <v>-0.10999613808835659</v>
      </c>
      <c r="AM1666" s="17">
        <v>0.73032283041626422</v>
      </c>
      <c r="AN1666" s="17">
        <v>6.8359705572180698E-2</v>
      </c>
      <c r="AO1666" s="17">
        <v>19.109066290600406</v>
      </c>
      <c r="AP1666" s="17">
        <v>1.1590119488627344</v>
      </c>
      <c r="AQ1666" s="17">
        <v>38.510082987098151</v>
      </c>
      <c r="AR1666" s="17">
        <v>0.97937997376751085</v>
      </c>
      <c r="AS1666" s="17">
        <v>1.7133384432162233</v>
      </c>
      <c r="AT1666" s="17">
        <v>-1.0000000000000009</v>
      </c>
      <c r="AU1666" s="17">
        <v>-1.0000000000000009</v>
      </c>
      <c r="AV1666" s="17">
        <v>-0.92227397715371717</v>
      </c>
      <c r="AW1666" s="17">
        <v>89.842090428094778</v>
      </c>
      <c r="AX1666" s="17">
        <v>89.4016787855968</v>
      </c>
      <c r="AY1666" s="17">
        <v>0.37791802230789878</v>
      </c>
      <c r="AZ1666" s="17">
        <v>22.948777958836601</v>
      </c>
      <c r="BA1666" s="22">
        <v>1408.7282561046206</v>
      </c>
      <c r="CU1666" t="e">
        <v>#N/A</v>
      </c>
      <c r="CV1666" t="e">
        <v>#N/A</v>
      </c>
    </row>
    <row r="1667" spans="1:100" x14ac:dyDescent="0.25">
      <c r="A1667">
        <v>4193</v>
      </c>
      <c r="B1667" t="s">
        <v>1012</v>
      </c>
      <c r="C1667" s="22">
        <v>3</v>
      </c>
      <c r="D1667" s="17">
        <v>-0.99357900634494656</v>
      </c>
      <c r="E1667" s="17">
        <v>-0.74071950743498161</v>
      </c>
      <c r="F1667" s="17">
        <v>-1.2646116425105637E-2</v>
      </c>
      <c r="G1667" s="17">
        <v>-0.2403773856976737</v>
      </c>
      <c r="H1667" s="17">
        <v>7.2171996909974903E-2</v>
      </c>
      <c r="I1667" s="17">
        <v>0</v>
      </c>
      <c r="J1667" s="17">
        <v>4.3303198145984947</v>
      </c>
      <c r="K1667" s="17">
        <v>7.2171996909974903E-2</v>
      </c>
      <c r="L1667" s="17">
        <v>-1.0000000000000011</v>
      </c>
      <c r="M1667" s="17">
        <v>-1.0000000000000011</v>
      </c>
      <c r="N1667" s="17">
        <v>1.4434399381994982</v>
      </c>
      <c r="O1667" s="17">
        <v>3.0963634225558732</v>
      </c>
      <c r="P1667" s="17">
        <v>0.1408458899721878</v>
      </c>
      <c r="Q1667" s="17">
        <v>0.48788576046851778</v>
      </c>
      <c r="R1667" s="17">
        <v>0.12518129691893473</v>
      </c>
      <c r="S1667" s="17">
        <v>0.33333333333333393</v>
      </c>
      <c r="T1667" s="17">
        <v>0.3185419293251095</v>
      </c>
      <c r="U1667" s="17">
        <v>0.14206590585876996</v>
      </c>
      <c r="V1667" s="17">
        <v>-4.3339227387442407E-3</v>
      </c>
      <c r="W1667" s="17">
        <v>28.697409954739769</v>
      </c>
      <c r="X1667" s="17">
        <v>1.1071719487428586</v>
      </c>
      <c r="Y1667" s="17">
        <v>-1.0000000000000011</v>
      </c>
      <c r="Z1667" s="17">
        <v>-1.0000000000000011</v>
      </c>
      <c r="AA1667" s="17">
        <v>23.179424946435351</v>
      </c>
      <c r="AB1667" s="17">
        <v>-8.1051144931788457E-2</v>
      </c>
      <c r="AC1667" s="17">
        <v>-4.5357198056432228E-2</v>
      </c>
      <c r="AD1667" s="17">
        <v>1.3545016883753463E-2</v>
      </c>
      <c r="AE1667" s="17">
        <v>-5.643166305223362</v>
      </c>
      <c r="AF1667" s="17">
        <v>0.3125</v>
      </c>
      <c r="AG1667" s="17">
        <v>-1.0000000000000011</v>
      </c>
      <c r="AH1667" s="17">
        <v>-1.0000000000000011</v>
      </c>
      <c r="AI1667" s="17">
        <v>0</v>
      </c>
      <c r="AJ1667" s="17">
        <v>-4.3339227387442407E-3</v>
      </c>
      <c r="AK1667" s="17">
        <v>2.7364509211510842E-2</v>
      </c>
      <c r="AL1667" s="17">
        <v>-2.1285318703001335E-2</v>
      </c>
      <c r="AM1667" s="17">
        <v>-4.0503179626773717E-2</v>
      </c>
      <c r="AN1667" s="17">
        <v>2.1651078886321614E-2</v>
      </c>
      <c r="AO1667" s="17">
        <v>-0.87575694461178899</v>
      </c>
      <c r="AP1667" s="17">
        <v>0.43485037864303433</v>
      </c>
      <c r="AQ1667" s="17">
        <v>33.027729769338265</v>
      </c>
      <c r="AR1667" s="17">
        <v>0.78960724577846864</v>
      </c>
      <c r="AS1667" s="17">
        <v>1.1793439456528321</v>
      </c>
      <c r="AT1667" s="17">
        <v>-1.0000000000000011</v>
      </c>
      <c r="AU1667" s="17">
        <v>-1.0000000000000011</v>
      </c>
      <c r="AV1667" s="17">
        <v>-0.11519608877873895</v>
      </c>
      <c r="AW1667" s="17">
        <v>26.710638747634249</v>
      </c>
      <c r="AX1667" s="17">
        <v>26.277246473759817</v>
      </c>
      <c r="AY1667" s="17">
        <v>9.400061363882696E-2</v>
      </c>
      <c r="AZ1667" s="17">
        <v>-24.863943136502947</v>
      </c>
      <c r="BA1667" s="22">
        <v>1336.0003401862157</v>
      </c>
      <c r="CU1667" t="e">
        <v>#N/A</v>
      </c>
      <c r="CV1667" t="e">
        <v>#N/A</v>
      </c>
    </row>
    <row r="1668" spans="1:100" x14ac:dyDescent="0.25">
      <c r="A1668">
        <v>4195</v>
      </c>
      <c r="B1668" t="s">
        <v>2030</v>
      </c>
      <c r="C1668" s="22">
        <v>3</v>
      </c>
      <c r="D1668" s="17">
        <v>0.30702142303631103</v>
      </c>
      <c r="E1668" s="17">
        <v>-6.7793364730908507E-3</v>
      </c>
      <c r="F1668" s="17">
        <v>-0.22870881473926466</v>
      </c>
      <c r="G1668" s="17">
        <v>-0.22870881473926466</v>
      </c>
      <c r="H1668" s="17">
        <v>6.8398264557532312E-2</v>
      </c>
      <c r="I1668" s="17">
        <v>0</v>
      </c>
      <c r="J1668" s="17">
        <v>4.1038958734519388</v>
      </c>
      <c r="K1668" s="17">
        <v>6.8398264557532312E-2</v>
      </c>
      <c r="L1668" s="17">
        <v>-1.000000000000002</v>
      </c>
      <c r="M1668" s="17">
        <v>-1.000000000000002</v>
      </c>
      <c r="N1668" s="17">
        <v>1.3679652911506459</v>
      </c>
      <c r="O1668" s="17">
        <v>4.1822084817489849</v>
      </c>
      <c r="P1668" s="17">
        <v>-0.73299441876245808</v>
      </c>
      <c r="Q1668" s="17">
        <v>-7.295233428161052E-2</v>
      </c>
      <c r="R1668" s="17">
        <v>-6.7080385739476431E-2</v>
      </c>
      <c r="S1668" s="17">
        <v>0.24350201251829254</v>
      </c>
      <c r="T1668" s="17">
        <v>0.36199927566223555</v>
      </c>
      <c r="U1668" s="17">
        <v>-0.18300766468602431</v>
      </c>
      <c r="V1668" s="17">
        <v>-1.5822243452021958E-2</v>
      </c>
      <c r="W1668" s="17">
        <v>13.530924619397975</v>
      </c>
      <c r="X1668" s="17">
        <v>-0.27053863929863903</v>
      </c>
      <c r="Y1668" s="17">
        <v>-1.000000000000002</v>
      </c>
      <c r="Z1668" s="17">
        <v>-1.000000000000002</v>
      </c>
      <c r="AA1668" s="17">
        <v>25.881896061433309</v>
      </c>
      <c r="AB1668" s="17">
        <v>2.9043973646742723E-2</v>
      </c>
      <c r="AC1668" s="17">
        <v>9.0742298746754838E-2</v>
      </c>
      <c r="AD1668" s="17">
        <v>0.12857476416199845</v>
      </c>
      <c r="AE1668" s="17">
        <v>12.418051827774805</v>
      </c>
      <c r="AF1668" s="17">
        <v>0</v>
      </c>
      <c r="AG1668" s="17">
        <v>-1.000000000000002</v>
      </c>
      <c r="AH1668" s="17">
        <v>-1.000000000000002</v>
      </c>
      <c r="AI1668" s="17">
        <v>0</v>
      </c>
      <c r="AJ1668" s="17">
        <v>-1.5822243452021958E-2</v>
      </c>
      <c r="AK1668" s="17">
        <v>-7.9123921239036832E-5</v>
      </c>
      <c r="AL1668" s="17">
        <v>-0.14165856411198566</v>
      </c>
      <c r="AM1668" s="17">
        <v>-2.2457423840253007E-2</v>
      </c>
      <c r="AN1668" s="17">
        <v>-0.13133543378124843</v>
      </c>
      <c r="AO1668" s="17">
        <v>-0.56183121561252003</v>
      </c>
      <c r="AP1668" s="17">
        <v>-3.9916786650911389</v>
      </c>
      <c r="AQ1668" s="17">
        <v>17.634820492849919</v>
      </c>
      <c r="AR1668" s="17">
        <v>0.40667138004248177</v>
      </c>
      <c r="AS1668" s="17">
        <v>-0.20214037474110666</v>
      </c>
      <c r="AT1668" s="17">
        <v>-1.000000000000002</v>
      </c>
      <c r="AU1668" s="17">
        <v>-1.000000000000002</v>
      </c>
      <c r="AV1668" s="17">
        <v>-0.29578920047874102</v>
      </c>
      <c r="AW1668" s="17">
        <v>26.072425878091138</v>
      </c>
      <c r="AX1668" s="17">
        <v>24.490201532888946</v>
      </c>
      <c r="AY1668" s="17">
        <v>0.11086131276578513</v>
      </c>
      <c r="AZ1668" s="17">
        <v>-29.300319878627281</v>
      </c>
      <c r="BA1668" s="22">
        <v>1315.7550575081432</v>
      </c>
      <c r="CU1668" t="e">
        <v>#N/A</v>
      </c>
      <c r="CV1668" t="e">
        <v>#N/A</v>
      </c>
    </row>
    <row r="1669" spans="1:100" x14ac:dyDescent="0.25">
      <c r="A1669">
        <v>4198</v>
      </c>
      <c r="B1669" t="s">
        <v>619</v>
      </c>
      <c r="C1669" s="22">
        <v>3</v>
      </c>
      <c r="D1669" s="17">
        <v>3.9942427697012213</v>
      </c>
      <c r="E1669" s="17">
        <v>1.4679987472462756E-3</v>
      </c>
      <c r="F1669" s="17">
        <v>-0.59326796861127395</v>
      </c>
      <c r="G1669" s="17">
        <v>-0.59326796861127395</v>
      </c>
      <c r="H1669" s="17">
        <v>-7.0651878135583823E-2</v>
      </c>
      <c r="I1669" s="17">
        <v>0</v>
      </c>
      <c r="J1669" s="17">
        <v>-4.239112688135025</v>
      </c>
      <c r="K1669" s="17">
        <v>-7.0651878135583823E-2</v>
      </c>
      <c r="L1669" s="17">
        <v>-1.0000000000000007</v>
      </c>
      <c r="M1669" s="17">
        <v>-1.0000000000000007</v>
      </c>
      <c r="N1669" s="17">
        <v>-1.4130375627116751</v>
      </c>
      <c r="O1669" s="17">
        <v>-0.83813788704507797</v>
      </c>
      <c r="P1669" s="17">
        <v>-0.79312185706957439</v>
      </c>
      <c r="Q1669" s="17">
        <v>-3.4108887309496922</v>
      </c>
      <c r="R1669" s="17">
        <v>-1.4152368865535807</v>
      </c>
      <c r="S1669" s="17">
        <v>0.33333333333333376</v>
      </c>
      <c r="T1669" s="17">
        <v>0.34393659079744338</v>
      </c>
      <c r="U1669" s="17">
        <v>0.46852646144185511</v>
      </c>
      <c r="V1669" s="17">
        <v>5.6998343261696713E-2</v>
      </c>
      <c r="W1669" s="17">
        <v>50.937864278796475</v>
      </c>
      <c r="X1669" s="17">
        <v>2.9641889608404055</v>
      </c>
      <c r="Y1669" s="17">
        <v>-1.0000000000000007</v>
      </c>
      <c r="Z1669" s="17">
        <v>-1.0000000000000007</v>
      </c>
      <c r="AA1669" s="17">
        <v>103.06325647833276</v>
      </c>
      <c r="AB1669" s="17">
        <v>0.37531841183752174</v>
      </c>
      <c r="AC1669" s="17">
        <v>0.5238450796551124</v>
      </c>
      <c r="AD1669" s="17">
        <v>0.17164909022916305</v>
      </c>
      <c r="AE1669" s="17">
        <v>53.540629086089865</v>
      </c>
      <c r="AF1669" s="17">
        <v>0.73333333333333328</v>
      </c>
      <c r="AG1669" s="17">
        <v>-1.0000000000000007</v>
      </c>
      <c r="AH1669" s="17">
        <v>-1.0000000000000007</v>
      </c>
      <c r="AI1669" s="17">
        <v>-1.6411076948358888E-2</v>
      </c>
      <c r="AJ1669" s="17">
        <v>5.6998343261696713E-2</v>
      </c>
      <c r="AK1669" s="17">
        <v>0.13826730575951951</v>
      </c>
      <c r="AL1669" s="17">
        <v>-2.9520195889327597E-2</v>
      </c>
      <c r="AM1669" s="17">
        <v>-7.7266809527833338E-2</v>
      </c>
      <c r="AN1669" s="17">
        <v>0.21634421862210582</v>
      </c>
      <c r="AO1669" s="17">
        <v>-1.2403337093982363</v>
      </c>
      <c r="AP1669" s="17">
        <v>5.2610044861060059</v>
      </c>
      <c r="AQ1669" s="17">
        <v>46.698751590661438</v>
      </c>
      <c r="AR1669" s="17">
        <v>1.2027947288343286</v>
      </c>
      <c r="AS1669" s="17">
        <v>2.893537082704821</v>
      </c>
      <c r="AT1669" s="17">
        <v>-1.0000000000000007</v>
      </c>
      <c r="AU1669" s="17">
        <v>-1.0000000000000007</v>
      </c>
      <c r="AV1669" s="17">
        <v>-2.0085048551648543</v>
      </c>
      <c r="AW1669" s="17">
        <v>107.48612307739371</v>
      </c>
      <c r="AX1669" s="17">
        <v>112.85773586459619</v>
      </c>
      <c r="AY1669" s="17">
        <v>0.44704060001250318</v>
      </c>
      <c r="AZ1669" s="17">
        <v>44.146621879147304</v>
      </c>
      <c r="BA1669" s="22">
        <v>1539.587956313326</v>
      </c>
      <c r="CU1669" t="e">
        <v>#N/A</v>
      </c>
      <c r="CV1669" t="e">
        <v>#N/A</v>
      </c>
    </row>
    <row r="1670" spans="1:100" x14ac:dyDescent="0.25">
      <c r="A1670">
        <v>4201</v>
      </c>
      <c r="B1670" t="s">
        <v>2031</v>
      </c>
      <c r="C1670" s="22">
        <v>3</v>
      </c>
      <c r="D1670" s="17">
        <v>3.8997178777528254</v>
      </c>
      <c r="E1670" s="17">
        <v>-0.19421479679264389</v>
      </c>
      <c r="F1670" s="17">
        <v>0.29240726721267501</v>
      </c>
      <c r="G1670" s="17">
        <v>0.23487033368572191</v>
      </c>
      <c r="H1670" s="17">
        <v>0.26266181361671376</v>
      </c>
      <c r="I1670" s="17">
        <v>-3.3252758690940784E-2</v>
      </c>
      <c r="J1670" s="17">
        <v>13.764543295546382</v>
      </c>
      <c r="K1670" s="17">
        <v>0.22940905492577318</v>
      </c>
      <c r="L1670" s="17">
        <v>-0.99999999999999767</v>
      </c>
      <c r="M1670" s="17">
        <v>-0.99999999999999767</v>
      </c>
      <c r="N1670" s="17">
        <v>4.588181098515463</v>
      </c>
      <c r="O1670" s="17">
        <v>17.899131506984915</v>
      </c>
      <c r="P1670" s="17">
        <v>0.17735898772787048</v>
      </c>
      <c r="Q1670" s="17">
        <v>3.686295128146527</v>
      </c>
      <c r="R1670" s="17">
        <v>1.3117771472310893</v>
      </c>
      <c r="S1670" s="17">
        <v>0.33333333333333287</v>
      </c>
      <c r="T1670" s="17">
        <v>0.33333333333333287</v>
      </c>
      <c r="U1670" s="17">
        <v>0.30670323213151451</v>
      </c>
      <c r="V1670" s="17">
        <v>-4.5181527526649182E-2</v>
      </c>
      <c r="W1670" s="17">
        <v>27.951172653830319</v>
      </c>
      <c r="X1670" s="17">
        <v>1.3929813751070552</v>
      </c>
      <c r="Y1670" s="17">
        <v>-0.99999999999999767</v>
      </c>
      <c r="Z1670" s="17">
        <v>-0.99999999999999767</v>
      </c>
      <c r="AA1670" s="17">
        <v>76.818654276432397</v>
      </c>
      <c r="AB1670" s="17">
        <v>0.3486281660911571</v>
      </c>
      <c r="AC1670" s="17">
        <v>-2.5186935543464739E-2</v>
      </c>
      <c r="AD1670" s="17">
        <v>0.62767285895972846</v>
      </c>
      <c r="AE1670" s="17">
        <v>47.555704475371016</v>
      </c>
      <c r="AF1670" s="17">
        <v>0.77777777777777779</v>
      </c>
      <c r="AG1670" s="17">
        <v>-0.99999999999999767</v>
      </c>
      <c r="AH1670" s="17">
        <v>-0.99999999999999767</v>
      </c>
      <c r="AI1670" s="17">
        <v>4.220194966351308E-2</v>
      </c>
      <c r="AJ1670" s="17">
        <v>-4.5181527526649182E-2</v>
      </c>
      <c r="AK1670" s="17">
        <v>0.22559542964154261</v>
      </c>
      <c r="AL1670" s="17">
        <v>-0.1389653489811418</v>
      </c>
      <c r="AM1670" s="17">
        <v>-0.11960459177320086</v>
      </c>
      <c r="AN1670" s="17">
        <v>-8.9459210949155932E-2</v>
      </c>
      <c r="AO1670" s="17">
        <v>-1.8621376461223078</v>
      </c>
      <c r="AP1670" s="17">
        <v>-2.931307018634608</v>
      </c>
      <c r="AQ1670" s="17">
        <v>41.715715949376687</v>
      </c>
      <c r="AR1670" s="17">
        <v>0.92818837127153075</v>
      </c>
      <c r="AS1670" s="17">
        <v>1.6223904300328276</v>
      </c>
      <c r="AT1670" s="17">
        <v>-0.99999999999999767</v>
      </c>
      <c r="AU1670" s="17">
        <v>-0.99999999999999767</v>
      </c>
      <c r="AV1670" s="17">
        <v>1.5466474809168111</v>
      </c>
      <c r="AW1670" s="17">
        <v>91.786478764782743</v>
      </c>
      <c r="AX1670" s="17">
        <v>88.112365005388085</v>
      </c>
      <c r="AY1670" s="17">
        <v>0.13218028233217652</v>
      </c>
      <c r="AZ1670" s="17">
        <v>-5.0738652523019869</v>
      </c>
      <c r="BA1670" s="22">
        <v>1539.8371470128488</v>
      </c>
      <c r="CU1670" t="e">
        <v>#N/A</v>
      </c>
      <c r="CV1670" t="e">
        <v>#N/A</v>
      </c>
    </row>
    <row r="1671" spans="1:100" x14ac:dyDescent="0.25">
      <c r="A1671">
        <v>4203</v>
      </c>
      <c r="B1671" t="s">
        <v>2032</v>
      </c>
      <c r="C1671" s="22">
        <v>3</v>
      </c>
      <c r="D1671" s="17">
        <v>4.1612711514971927</v>
      </c>
      <c r="E1671" s="17">
        <v>-1.9037202212494513E-3</v>
      </c>
      <c r="F1671" s="17">
        <v>1.3827159465718859</v>
      </c>
      <c r="G1671" s="17">
        <v>1.3827159465718859</v>
      </c>
      <c r="H1671" s="17">
        <v>-8.5750985155604934E-2</v>
      </c>
      <c r="I1671" s="17">
        <v>0</v>
      </c>
      <c r="J1671" s="17">
        <v>-5.1450591093362972</v>
      </c>
      <c r="K1671" s="17">
        <v>-8.5750985155604934E-2</v>
      </c>
      <c r="L1671" s="17">
        <v>-1.0000000000000027</v>
      </c>
      <c r="M1671" s="17">
        <v>-1.0000000000000027</v>
      </c>
      <c r="N1671" s="17">
        <v>-1.7150197031120971</v>
      </c>
      <c r="O1671" s="17">
        <v>0.39892798873278523</v>
      </c>
      <c r="P1671" s="17">
        <v>1.4380975201400337</v>
      </c>
      <c r="Q1671" s="17">
        <v>-3.8603836974937344</v>
      </c>
      <c r="R1671" s="17">
        <v>-1.0755503562184059</v>
      </c>
      <c r="S1671" s="17">
        <v>0.33333333333333398</v>
      </c>
      <c r="T1671" s="17">
        <v>0.26202012890107734</v>
      </c>
      <c r="U1671" s="17">
        <v>0.5226649098391446</v>
      </c>
      <c r="V1671" s="17">
        <v>-1.4992930492598429E-2</v>
      </c>
      <c r="W1671" s="17">
        <v>47.551057069462502</v>
      </c>
      <c r="X1671" s="17">
        <v>2.6104932993587475</v>
      </c>
      <c r="Y1671" s="17">
        <v>-1.0000000000000027</v>
      </c>
      <c r="Z1671" s="17">
        <v>-1.0000000000000027</v>
      </c>
      <c r="AA1671" s="17">
        <v>62.824819331114583</v>
      </c>
      <c r="AB1671" s="17">
        <v>6.7080126053590483E-2</v>
      </c>
      <c r="AC1671" s="17">
        <v>0.150282901869223</v>
      </c>
      <c r="AD1671" s="17">
        <v>0.10962322443459536</v>
      </c>
      <c r="AE1671" s="17">
        <v>16.349312617870439</v>
      </c>
      <c r="AF1671" s="17">
        <v>0.5</v>
      </c>
      <c r="AG1671" s="17">
        <v>-1.0000000000000027</v>
      </c>
      <c r="AH1671" s="17">
        <v>-1.0000000000000027</v>
      </c>
      <c r="AI1671" s="17">
        <v>3.1653936786866663E-2</v>
      </c>
      <c r="AJ1671" s="17">
        <v>-1.4992930492598429E-2</v>
      </c>
      <c r="AK1671" s="17">
        <v>-0.14968181019071933</v>
      </c>
      <c r="AL1671" s="17">
        <v>-4.010725286405295E-2</v>
      </c>
      <c r="AM1671" s="17">
        <v>-0.2961945957992852</v>
      </c>
      <c r="AN1671" s="17">
        <v>7.0096546849148886E-2</v>
      </c>
      <c r="AO1671" s="17">
        <v>-8.1532739459357231</v>
      </c>
      <c r="AP1671" s="17">
        <v>1.5518774069084569</v>
      </c>
      <c r="AQ1671" s="17">
        <v>42.405997960126214</v>
      </c>
      <c r="AR1671" s="17">
        <v>1.1030254415809582</v>
      </c>
      <c r="AS1671" s="17">
        <v>2.5247423142031438</v>
      </c>
      <c r="AT1671" s="17">
        <v>-1.0000000000000027</v>
      </c>
      <c r="AU1671" s="17">
        <v>-1.0000000000000027</v>
      </c>
      <c r="AV1671" s="17">
        <v>0.30716559035348046</v>
      </c>
      <c r="AW1671" s="17">
        <v>64.775624726755836</v>
      </c>
      <c r="AX1671" s="17">
        <v>63.909410413233296</v>
      </c>
      <c r="AY1671" s="17">
        <v>0.2729870051461738</v>
      </c>
      <c r="AZ1671" s="17">
        <v>16.539338761752028</v>
      </c>
      <c r="BA1671" s="22">
        <v>1415.4402500622207</v>
      </c>
      <c r="CU1671" t="e">
        <v>#N/A</v>
      </c>
      <c r="CV1671" t="e">
        <v>#N/A</v>
      </c>
    </row>
    <row r="1672" spans="1:100" x14ac:dyDescent="0.25">
      <c r="A1672">
        <v>4205</v>
      </c>
      <c r="B1672" t="s">
        <v>2033</v>
      </c>
      <c r="C1672" s="22">
        <v>3</v>
      </c>
      <c r="D1672" s="17">
        <v>4.790365922367962</v>
      </c>
      <c r="E1672" s="17">
        <v>8.4524366994716202E-2</v>
      </c>
      <c r="F1672" s="17">
        <v>-0.19448871415858066</v>
      </c>
      <c r="G1672" s="17">
        <v>-0.19448871415858066</v>
      </c>
      <c r="H1672" s="17">
        <v>-5.7568875700733234E-2</v>
      </c>
      <c r="I1672" s="17">
        <v>0</v>
      </c>
      <c r="J1672" s="17">
        <v>-3.4541325420439986</v>
      </c>
      <c r="K1672" s="17">
        <v>-5.7568875700733234E-2</v>
      </c>
      <c r="L1672" s="17">
        <v>-1.0000000000000002</v>
      </c>
      <c r="M1672" s="17">
        <v>-1.0000000000000002</v>
      </c>
      <c r="N1672" s="17">
        <v>-1.1513775140146647</v>
      </c>
      <c r="O1672" s="17">
        <v>1.1417446661653889</v>
      </c>
      <c r="P1672" s="17">
        <v>-7.7895663473465286E-3</v>
      </c>
      <c r="Q1672" s="17">
        <v>3.6277759923023352</v>
      </c>
      <c r="R1672" s="17">
        <v>1.0753605827230077</v>
      </c>
      <c r="S1672" s="17">
        <v>0.33333333333333337</v>
      </c>
      <c r="T1672" s="17">
        <v>0.34683318043873002</v>
      </c>
      <c r="U1672" s="17">
        <v>0.24994472432010775</v>
      </c>
      <c r="V1672" s="17">
        <v>-3.2618934457028514E-2</v>
      </c>
      <c r="W1672" s="17">
        <v>38.202447173435026</v>
      </c>
      <c r="X1672" s="17">
        <v>1.5553005271164535</v>
      </c>
      <c r="Y1672" s="17">
        <v>-1.0000000000000002</v>
      </c>
      <c r="Z1672" s="17">
        <v>-1.0000000000000002</v>
      </c>
      <c r="AA1672" s="17">
        <v>59.329873850286887</v>
      </c>
      <c r="AB1672" s="17">
        <v>0.21573376731969393</v>
      </c>
      <c r="AC1672" s="17">
        <v>5.6041831144790825E-2</v>
      </c>
      <c r="AD1672" s="17">
        <v>0.12926572341809264</v>
      </c>
      <c r="AE1672" s="17">
        <v>20.052066094128858</v>
      </c>
      <c r="AF1672" s="17">
        <v>0.5714285714285714</v>
      </c>
      <c r="AG1672" s="17">
        <v>-1.0000000000000002</v>
      </c>
      <c r="AH1672" s="17">
        <v>-1.0000000000000002</v>
      </c>
      <c r="AI1672" s="17">
        <v>-1.6943055881662355E-3</v>
      </c>
      <c r="AJ1672" s="17">
        <v>-3.2618934457028514E-2</v>
      </c>
      <c r="AK1672" s="17">
        <v>0.13798475068259827</v>
      </c>
      <c r="AL1672" s="17">
        <v>4.2855755029040217E-2</v>
      </c>
      <c r="AM1672" s="17">
        <v>-8.1184874227181042E-2</v>
      </c>
      <c r="AN1672" s="17">
        <v>8.8692384820267908E-2</v>
      </c>
      <c r="AO1672" s="17">
        <v>-1.3396981022665337</v>
      </c>
      <c r="AP1672" s="17">
        <v>2.4315883956518993</v>
      </c>
      <c r="AQ1672" s="17">
        <v>34.74831463139104</v>
      </c>
      <c r="AR1672" s="17">
        <v>0.89749230363514254</v>
      </c>
      <c r="AS1672" s="17">
        <v>1.4977316514157195</v>
      </c>
      <c r="AT1672" s="17">
        <v>-1.0000000000000002</v>
      </c>
      <c r="AU1672" s="17">
        <v>-1.0000000000000002</v>
      </c>
      <c r="AV1672" s="17">
        <v>0.88087186856442568</v>
      </c>
      <c r="AW1672" s="17">
        <v>62.90320691210416</v>
      </c>
      <c r="AX1672" s="17">
        <v>59.607427354637998</v>
      </c>
      <c r="AY1672" s="17">
        <v>-4.1679675681946943E-2</v>
      </c>
      <c r="AZ1672" s="17">
        <v>-36.301995567125005</v>
      </c>
      <c r="BA1672" s="22">
        <v>1322.2393249625291</v>
      </c>
      <c r="CU1672" t="e">
        <v>#N/A</v>
      </c>
      <c r="CV1672" t="e">
        <v>#N/A</v>
      </c>
    </row>
    <row r="1673" spans="1:100" x14ac:dyDescent="0.25">
      <c r="A1673">
        <v>4206</v>
      </c>
      <c r="B1673" t="s">
        <v>2034</v>
      </c>
      <c r="C1673" s="22">
        <v>3</v>
      </c>
      <c r="D1673" s="17">
        <v>4.7275175974107455</v>
      </c>
      <c r="E1673" s="17">
        <v>0.49225144220717471</v>
      </c>
      <c r="F1673" s="17">
        <v>-0.18583882513161717</v>
      </c>
      <c r="G1673" s="17">
        <v>-4.1039057297854141E-2</v>
      </c>
      <c r="H1673" s="17">
        <v>0.32215009559980123</v>
      </c>
      <c r="I1673" s="17">
        <v>0</v>
      </c>
      <c r="J1673" s="17">
        <v>19.329005735988076</v>
      </c>
      <c r="K1673" s="17">
        <v>0.32215009559980123</v>
      </c>
      <c r="L1673" s="17">
        <v>-1.0000000000000024</v>
      </c>
      <c r="M1673" s="17">
        <v>-1.0000000000000024</v>
      </c>
      <c r="N1673" s="17">
        <v>6.4430019119960251</v>
      </c>
      <c r="O1673" s="17">
        <v>24.015484276100974</v>
      </c>
      <c r="P1673" s="17">
        <v>0.99033969299158464</v>
      </c>
      <c r="Q1673" s="17">
        <v>0.4655446156813815</v>
      </c>
      <c r="R1673" s="17">
        <v>0.25105590712122239</v>
      </c>
      <c r="S1673" s="17">
        <v>0.33333333333333448</v>
      </c>
      <c r="T1673" s="17">
        <v>0.33836388640949555</v>
      </c>
      <c r="U1673" s="17">
        <v>0.55449587788670163</v>
      </c>
      <c r="V1673" s="17">
        <v>0</v>
      </c>
      <c r="W1673" s="17">
        <v>36.161720081189195</v>
      </c>
      <c r="X1673" s="17">
        <v>2.5682277843614161</v>
      </c>
      <c r="Y1673" s="17">
        <v>-1.0000000000000024</v>
      </c>
      <c r="Z1673" s="17">
        <v>-1.0000000000000024</v>
      </c>
      <c r="AA1673" s="17">
        <v>81.251093529199096</v>
      </c>
      <c r="AB1673" s="17">
        <v>0.31473428925355418</v>
      </c>
      <c r="AC1673" s="17">
        <v>0.3950698852445772</v>
      </c>
      <c r="AD1673" s="17">
        <v>0.18696217631964313</v>
      </c>
      <c r="AE1673" s="17">
        <v>44.838317540888703</v>
      </c>
      <c r="AF1673" s="17">
        <v>0.68421052631578949</v>
      </c>
      <c r="AG1673" s="17">
        <v>-1.0000000000000024</v>
      </c>
      <c r="AH1673" s="17">
        <v>-1.0000000000000024</v>
      </c>
      <c r="AI1673" s="17">
        <v>0</v>
      </c>
      <c r="AJ1673" s="17">
        <v>0</v>
      </c>
      <c r="AK1673" s="17">
        <v>8.128744183846319E-2</v>
      </c>
      <c r="AL1673" s="17">
        <v>0.4959960611322321</v>
      </c>
      <c r="AM1673" s="17">
        <v>-0.18420043794865129</v>
      </c>
      <c r="AN1673" s="17">
        <v>-0.26402871805468597</v>
      </c>
      <c r="AO1673" s="17">
        <v>-4.1985737395239653</v>
      </c>
      <c r="AP1673" s="17">
        <v>-4.1207376457059883</v>
      </c>
      <c r="AQ1673" s="17">
        <v>55.490725817177299</v>
      </c>
      <c r="AR1673" s="17">
        <v>1.2261930976295323</v>
      </c>
      <c r="AS1673" s="17">
        <v>2.8903778799612168</v>
      </c>
      <c r="AT1673" s="17">
        <v>-1.0000000000000024</v>
      </c>
      <c r="AU1673" s="17">
        <v>-1.0000000000000024</v>
      </c>
      <c r="AV1673" s="17">
        <v>0.21001684982336827</v>
      </c>
      <c r="AW1673" s="17">
        <v>101.14584015959407</v>
      </c>
      <c r="AX1673" s="17">
        <v>101.14584015959407</v>
      </c>
      <c r="AY1673" s="17">
        <v>0.41612108586247132</v>
      </c>
      <c r="AZ1673" s="17">
        <v>63.947150096020373</v>
      </c>
      <c r="BA1673" s="22">
        <v>1566.075574634257</v>
      </c>
      <c r="CU1673" t="e">
        <v>#N/A</v>
      </c>
      <c r="CV1673" t="e">
        <v>#N/A</v>
      </c>
    </row>
    <row r="1674" spans="1:100" x14ac:dyDescent="0.25">
      <c r="A1674">
        <v>4207</v>
      </c>
      <c r="B1674" t="s">
        <v>2035</v>
      </c>
      <c r="C1674" s="22">
        <v>3</v>
      </c>
      <c r="D1674" s="17">
        <v>5.6124651958548375</v>
      </c>
      <c r="E1674" s="17">
        <v>2.2473970531537127E-4</v>
      </c>
      <c r="F1674" s="17">
        <v>6.0282402464678787E-2</v>
      </c>
      <c r="G1674" s="17">
        <v>6.0282402464678787E-2</v>
      </c>
      <c r="H1674" s="17">
        <v>0.46362619828207047</v>
      </c>
      <c r="I1674" s="17">
        <v>0</v>
      </c>
      <c r="J1674" s="17">
        <v>27.817571896924242</v>
      </c>
      <c r="K1674" s="17">
        <v>0.46362619828207047</v>
      </c>
      <c r="L1674" s="17">
        <v>-0.999999999999999</v>
      </c>
      <c r="M1674" s="17">
        <v>-0.999999999999999</v>
      </c>
      <c r="N1674" s="17">
        <v>9.2725239656414082</v>
      </c>
      <c r="O1674" s="17">
        <v>33.490319495243781</v>
      </c>
      <c r="P1674" s="17">
        <v>-1.0753619646864288</v>
      </c>
      <c r="Q1674" s="17">
        <v>0.96263337700055318</v>
      </c>
      <c r="R1674" s="17">
        <v>6.7422314773461264E-2</v>
      </c>
      <c r="S1674" s="17">
        <v>0.33333333333333282</v>
      </c>
      <c r="T1674" s="17">
        <v>0.45703704401554568</v>
      </c>
      <c r="U1674" s="17">
        <v>0.36645267952082689</v>
      </c>
      <c r="V1674" s="17">
        <v>3.7563491710469947E-3</v>
      </c>
      <c r="W1674" s="17">
        <v>27.878128310347257</v>
      </c>
      <c r="X1674" s="17">
        <v>1.9161535563629923</v>
      </c>
      <c r="Y1674" s="17">
        <v>-0.999999999999999</v>
      </c>
      <c r="Z1674" s="17">
        <v>-0.999999999999999</v>
      </c>
      <c r="AA1674" s="17">
        <v>67.869584528594984</v>
      </c>
      <c r="AB1674" s="17">
        <v>0.18957792148166386</v>
      </c>
      <c r="AC1674" s="17">
        <v>0.69053912756356051</v>
      </c>
      <c r="AD1674" s="17">
        <v>-8.1636370975739336E-2</v>
      </c>
      <c r="AE1674" s="17">
        <v>39.92403390347426</v>
      </c>
      <c r="AF1674" s="17">
        <v>0.9375</v>
      </c>
      <c r="AG1674" s="17">
        <v>-0.999999999999999</v>
      </c>
      <c r="AH1674" s="17">
        <v>-0.999999999999999</v>
      </c>
      <c r="AI1674" s="17">
        <v>-9.4851554924355562E-3</v>
      </c>
      <c r="AJ1674" s="17">
        <v>3.7563491710469947E-3</v>
      </c>
      <c r="AK1674" s="17">
        <v>-7.8203952520516706E-2</v>
      </c>
      <c r="AL1674" s="17">
        <v>0.10391271063230637</v>
      </c>
      <c r="AM1674" s="17">
        <v>2.6358774350503784E-2</v>
      </c>
      <c r="AN1674" s="17">
        <v>-8.3544836873787401E-2</v>
      </c>
      <c r="AO1674" s="17">
        <v>0.26794959616001235</v>
      </c>
      <c r="AP1674" s="17">
        <v>-1.5690573686831533</v>
      </c>
      <c r="AQ1674" s="17">
        <v>55.6957002072715</v>
      </c>
      <c r="AR1674" s="17">
        <v>1.1605794060407515</v>
      </c>
      <c r="AS1674" s="17">
        <v>2.379779754645063</v>
      </c>
      <c r="AT1674" s="17">
        <v>-0.999999999999999</v>
      </c>
      <c r="AU1674" s="17">
        <v>-0.999999999999999</v>
      </c>
      <c r="AV1674" s="17">
        <v>0.12770471723813964</v>
      </c>
      <c r="AW1674" s="17">
        <v>99.790846655155605</v>
      </c>
      <c r="AX1674" s="17">
        <v>99.976778462411573</v>
      </c>
      <c r="AY1674" s="17">
        <v>4.0664286980241028E-2</v>
      </c>
      <c r="AZ1674" s="17">
        <v>-5.4269069830564032</v>
      </c>
      <c r="BA1674" s="22">
        <v>1465.3945653363405</v>
      </c>
      <c r="CU1674" t="e">
        <v>#N/A</v>
      </c>
      <c r="CV1674" t="e">
        <v>#N/A</v>
      </c>
    </row>
    <row r="1675" spans="1:100" x14ac:dyDescent="0.25">
      <c r="A1675">
        <v>4209</v>
      </c>
      <c r="B1675" t="s">
        <v>2036</v>
      </c>
      <c r="C1675" s="22">
        <v>3</v>
      </c>
      <c r="D1675" s="17">
        <v>3.8569573271064139</v>
      </c>
      <c r="E1675" s="17">
        <v>0.12631996580000149</v>
      </c>
      <c r="F1675" s="17">
        <v>0.36309004464336347</v>
      </c>
      <c r="G1675" s="17">
        <v>0.36309004464336347</v>
      </c>
      <c r="H1675" s="17">
        <v>0.14397748858201012</v>
      </c>
      <c r="I1675" s="17">
        <v>0</v>
      </c>
      <c r="J1675" s="17">
        <v>8.6386493149206096</v>
      </c>
      <c r="K1675" s="17">
        <v>0.14397748858201012</v>
      </c>
      <c r="L1675" s="17">
        <v>-1.000000000000002</v>
      </c>
      <c r="M1675" s="17">
        <v>-1.000000000000002</v>
      </c>
      <c r="N1675" s="17">
        <v>2.8795497716402032</v>
      </c>
      <c r="O1675" s="17">
        <v>12.85869668667039</v>
      </c>
      <c r="P1675" s="17">
        <v>-0.10095732369456217</v>
      </c>
      <c r="Q1675" s="17">
        <v>3.9319084142536895</v>
      </c>
      <c r="R1675" s="17">
        <v>1.2477508369134407</v>
      </c>
      <c r="S1675" s="17">
        <v>0.33333333333333404</v>
      </c>
      <c r="T1675" s="17">
        <v>0.39235529933609137</v>
      </c>
      <c r="U1675" s="17">
        <v>4.7523601009184555E-2</v>
      </c>
      <c r="V1675" s="17">
        <v>-2.6009957454468269E-2</v>
      </c>
      <c r="W1675" s="17">
        <v>24.12899150568526</v>
      </c>
      <c r="X1675" s="17">
        <v>0.67476776940010175</v>
      </c>
      <c r="Y1675" s="17">
        <v>-1.000000000000002</v>
      </c>
      <c r="Z1675" s="17">
        <v>-1.000000000000002</v>
      </c>
      <c r="AA1675" s="17">
        <v>43.832750255097217</v>
      </c>
      <c r="AB1675" s="17">
        <v>5.0024286515422565E-3</v>
      </c>
      <c r="AC1675" s="17">
        <v>0.22390855786297761</v>
      </c>
      <c r="AD1675" s="17">
        <v>0.140209171735451</v>
      </c>
      <c r="AE1675" s="17">
        <v>18.456007912498549</v>
      </c>
      <c r="AF1675" s="17">
        <v>0.125</v>
      </c>
      <c r="AG1675" s="17">
        <v>-1.000000000000002</v>
      </c>
      <c r="AH1675" s="17">
        <v>-1.000000000000002</v>
      </c>
      <c r="AI1675" s="17">
        <v>0</v>
      </c>
      <c r="AJ1675" s="17">
        <v>-2.6009957454468269E-2</v>
      </c>
      <c r="AK1675" s="17">
        <v>0.19490039679687562</v>
      </c>
      <c r="AL1675" s="17">
        <v>0.328115442325703</v>
      </c>
      <c r="AM1675" s="17">
        <v>0.35300559105482765</v>
      </c>
      <c r="AN1675" s="17">
        <v>-5.4283357162554918E-2</v>
      </c>
      <c r="AO1675" s="17">
        <v>9.7996417603550707</v>
      </c>
      <c r="AP1675" s="17">
        <v>0.28349328256464296</v>
      </c>
      <c r="AQ1675" s="17">
        <v>32.76764082060587</v>
      </c>
      <c r="AR1675" s="17">
        <v>0.74720227622414193</v>
      </c>
      <c r="AS1675" s="17">
        <v>0.81874525798211195</v>
      </c>
      <c r="AT1675" s="17">
        <v>-1.000000000000002</v>
      </c>
      <c r="AU1675" s="17">
        <v>-1.000000000000002</v>
      </c>
      <c r="AV1675" s="17">
        <v>1.6108408815568043</v>
      </c>
      <c r="AW1675" s="17">
        <v>56.974940224332279</v>
      </c>
      <c r="AX1675" s="17">
        <v>54.373944478885441</v>
      </c>
      <c r="AY1675" s="17">
        <v>0.391761583768307</v>
      </c>
      <c r="AZ1675" s="17">
        <v>9.7479062019156864</v>
      </c>
      <c r="BA1675" s="22">
        <v>1407.4984122276951</v>
      </c>
      <c r="CU1675" t="e">
        <v>#N/A</v>
      </c>
      <c r="CV1675" t="e">
        <v>#N/A</v>
      </c>
    </row>
    <row r="1676" spans="1:100" x14ac:dyDescent="0.25">
      <c r="A1676">
        <v>4212</v>
      </c>
      <c r="B1676" t="s">
        <v>2037</v>
      </c>
      <c r="C1676" s="22">
        <v>3</v>
      </c>
      <c r="D1676" s="17">
        <v>3.6195381425736084</v>
      </c>
      <c r="E1676" s="17">
        <v>0.20434957833494746</v>
      </c>
      <c r="F1676" s="17">
        <v>-0.96396298546373238</v>
      </c>
      <c r="G1676" s="17">
        <v>-0.87169532362834534</v>
      </c>
      <c r="H1676" s="17">
        <v>-0.19455858337744275</v>
      </c>
      <c r="I1676" s="17">
        <v>0</v>
      </c>
      <c r="J1676" s="17">
        <v>-11.673515002646567</v>
      </c>
      <c r="K1676" s="17">
        <v>-0.19455858337744275</v>
      </c>
      <c r="L1676" s="17">
        <v>-1.0000000000000007</v>
      </c>
      <c r="M1676" s="17">
        <v>-1.0000000000000007</v>
      </c>
      <c r="N1676" s="17">
        <v>-3.8911716675488552</v>
      </c>
      <c r="O1676" s="17">
        <v>-8.9256721837013036</v>
      </c>
      <c r="P1676" s="17">
        <v>-0.63303723174356197</v>
      </c>
      <c r="Q1676" s="17">
        <v>-2.016898198190316</v>
      </c>
      <c r="R1676" s="17">
        <v>-0.69837956873439011</v>
      </c>
      <c r="S1676" s="17">
        <v>0.3333333333333337</v>
      </c>
      <c r="T1676" s="17">
        <v>0.36406339381644137</v>
      </c>
      <c r="U1676" s="17">
        <v>0.19606227123644324</v>
      </c>
      <c r="V1676" s="17">
        <v>0</v>
      </c>
      <c r="W1676" s="17">
        <v>43.520703270546413</v>
      </c>
      <c r="X1676" s="17">
        <v>1.7069344559560977</v>
      </c>
      <c r="Y1676" s="17">
        <v>-1.0000000000000007</v>
      </c>
      <c r="Z1676" s="17">
        <v>-1.0000000000000007</v>
      </c>
      <c r="AA1676" s="17">
        <v>70.490184116894454</v>
      </c>
      <c r="AB1676" s="17">
        <v>0.10087135991471217</v>
      </c>
      <c r="AC1676" s="17">
        <v>0.40643936031156136</v>
      </c>
      <c r="AD1676" s="17">
        <v>4.604648807537523E-2</v>
      </c>
      <c r="AE1676" s="17">
        <v>27.667860415082426</v>
      </c>
      <c r="AF1676" s="17">
        <v>0.4</v>
      </c>
      <c r="AG1676" s="17">
        <v>-1.0000000000000007</v>
      </c>
      <c r="AH1676" s="17">
        <v>-1.0000000000000007</v>
      </c>
      <c r="AI1676" s="17">
        <v>-4.8704795209586489E-2</v>
      </c>
      <c r="AJ1676" s="17">
        <v>0</v>
      </c>
      <c r="AK1676" s="17">
        <v>0.3333775575686293</v>
      </c>
      <c r="AL1676" s="17">
        <v>0.10081805697047583</v>
      </c>
      <c r="AM1676" s="17">
        <v>0.37898979198241134</v>
      </c>
      <c r="AN1676" s="17">
        <v>-7.09608827661595E-2</v>
      </c>
      <c r="AO1676" s="17">
        <v>11.141632587403432</v>
      </c>
      <c r="AP1676" s="17">
        <v>-1.2699317843016078</v>
      </c>
      <c r="AQ1676" s="17">
        <v>31.847188267899845</v>
      </c>
      <c r="AR1676" s="17">
        <v>0.89345899838621845</v>
      </c>
      <c r="AS1676" s="17">
        <v>1.5123758725786556</v>
      </c>
      <c r="AT1676" s="17">
        <v>-1.0000000000000007</v>
      </c>
      <c r="AU1676" s="17">
        <v>-1.0000000000000007</v>
      </c>
      <c r="AV1676" s="17">
        <v>-1.5700748923627359</v>
      </c>
      <c r="AW1676" s="17">
        <v>60.294580148891569</v>
      </c>
      <c r="AX1676" s="17">
        <v>59.320484244699841</v>
      </c>
      <c r="AY1676" s="17">
        <v>2.6143331957790908E-2</v>
      </c>
      <c r="AZ1676" s="17">
        <v>-37.14462725469901</v>
      </c>
      <c r="BA1676" s="22">
        <v>1446.3227330714101</v>
      </c>
      <c r="CU1676" t="e">
        <v>#N/A</v>
      </c>
      <c r="CV1676" t="e">
        <v>#N/A</v>
      </c>
    </row>
    <row r="1677" spans="1:100" x14ac:dyDescent="0.25">
      <c r="A1677">
        <v>4213</v>
      </c>
      <c r="B1677" t="s">
        <v>2038</v>
      </c>
      <c r="C1677" s="22">
        <v>3</v>
      </c>
      <c r="D1677" s="17">
        <v>4.6869528305773329</v>
      </c>
      <c r="E1677" s="17">
        <v>0.15785469894318971</v>
      </c>
      <c r="F1677" s="17">
        <v>1.0816167727934285</v>
      </c>
      <c r="G1677" s="17">
        <v>1.1303169122570871</v>
      </c>
      <c r="H1677" s="17">
        <v>0.42446024766483259</v>
      </c>
      <c r="I1677" s="17">
        <v>0</v>
      </c>
      <c r="J1677" s="17">
        <v>25.467614859889945</v>
      </c>
      <c r="K1677" s="17">
        <v>0.42446024766483259</v>
      </c>
      <c r="L1677" s="17">
        <v>-0.99999999999999811</v>
      </c>
      <c r="M1677" s="17">
        <v>-0.99999999999999811</v>
      </c>
      <c r="N1677" s="17">
        <v>8.4892049532966531</v>
      </c>
      <c r="O1677" s="17">
        <v>31.284884602724343</v>
      </c>
      <c r="P1677" s="17">
        <v>-0.61199849692185027</v>
      </c>
      <c r="Q1677" s="17">
        <v>1.4029655333410518</v>
      </c>
      <c r="R1677" s="17">
        <v>0.33012900736084605</v>
      </c>
      <c r="S1677" s="17">
        <v>0.33333333333333287</v>
      </c>
      <c r="T1677" s="17">
        <v>0.33333333333333287</v>
      </c>
      <c r="U1677" s="17">
        <v>0.1445837079380983</v>
      </c>
      <c r="V1677" s="17">
        <v>-1.2213629362831694E-2</v>
      </c>
      <c r="W1677" s="17">
        <v>14.983059903083987</v>
      </c>
      <c r="X1677" s="17">
        <v>0.74725947457723607</v>
      </c>
      <c r="Y1677" s="17">
        <v>-0.99999999999999811</v>
      </c>
      <c r="Z1677" s="17">
        <v>-0.99999999999999811</v>
      </c>
      <c r="AA1677" s="17">
        <v>83.328343611696056</v>
      </c>
      <c r="AB1677" s="17">
        <v>0.3176348125589985</v>
      </c>
      <c r="AC1677" s="17">
        <v>0.4507629955979397</v>
      </c>
      <c r="AD1677" s="17">
        <v>0.59190528586808633</v>
      </c>
      <c r="AE1677" s="17">
        <v>68.015154701251205</v>
      </c>
      <c r="AF1677" s="17">
        <v>0.7857142857142857</v>
      </c>
      <c r="AG1677" s="17">
        <v>-0.99999999999999811</v>
      </c>
      <c r="AH1677" s="17">
        <v>-0.99999999999999811</v>
      </c>
      <c r="AI1677" s="17">
        <v>-1.3296426323507072E-2</v>
      </c>
      <c r="AJ1677" s="17">
        <v>-1.2213629362831694E-2</v>
      </c>
      <c r="AK1677" s="17">
        <v>7.607373089693592E-2</v>
      </c>
      <c r="AL1677" s="17">
        <v>-0.12237930888555841</v>
      </c>
      <c r="AM1677" s="17">
        <v>-9.1864948197008467E-2</v>
      </c>
      <c r="AN1677" s="17">
        <v>-0.22702778623961628</v>
      </c>
      <c r="AO1677" s="17">
        <v>-1.916255050440534</v>
      </c>
      <c r="AP1677" s="17">
        <v>-6.2875912004181957</v>
      </c>
      <c r="AQ1677" s="17">
        <v>40.450674762973961</v>
      </c>
      <c r="AR1677" s="17">
        <v>0.79903674524193213</v>
      </c>
      <c r="AS1677" s="17">
        <v>1.1717197222420694</v>
      </c>
      <c r="AT1677" s="17">
        <v>-0.99999999999999811</v>
      </c>
      <c r="AU1677" s="17">
        <v>-0.99999999999999811</v>
      </c>
      <c r="AV1677" s="17">
        <v>1.460445919617934</v>
      </c>
      <c r="AW1677" s="17">
        <v>108.32563701400234</v>
      </c>
      <c r="AX1677" s="17">
        <v>106.83834555124899</v>
      </c>
      <c r="AY1677" s="17">
        <v>0.33506521581951093</v>
      </c>
      <c r="AZ1677" s="17">
        <v>43.034914698364119</v>
      </c>
      <c r="BA1677" s="22">
        <v>1517.3317882912079</v>
      </c>
      <c r="CU1677" t="e">
        <v>#N/A</v>
      </c>
      <c r="CV1677" t="e">
        <v>#N/A</v>
      </c>
    </row>
    <row r="1678" spans="1:100" x14ac:dyDescent="0.25">
      <c r="A1678">
        <v>4215</v>
      </c>
      <c r="B1678" t="s">
        <v>2039</v>
      </c>
      <c r="C1678" s="22">
        <v>3</v>
      </c>
      <c r="D1678" s="17">
        <v>5.0534438356079008</v>
      </c>
      <c r="E1678" s="17">
        <v>0</v>
      </c>
      <c r="F1678" s="17">
        <v>-0.39473290268038475</v>
      </c>
      <c r="G1678" s="17">
        <v>-0.39473290268038475</v>
      </c>
      <c r="H1678" s="17">
        <v>0.18065361950917805</v>
      </c>
      <c r="I1678" s="17">
        <v>0</v>
      </c>
      <c r="J1678" s="17">
        <v>10.839217170550686</v>
      </c>
      <c r="K1678" s="17">
        <v>0.18065361950917805</v>
      </c>
      <c r="L1678" s="17">
        <v>-1.0000000000000018</v>
      </c>
      <c r="M1678" s="17">
        <v>-1.0000000000000018</v>
      </c>
      <c r="N1678" s="17">
        <v>3.6130723901835609</v>
      </c>
      <c r="O1678" s="17">
        <v>15.497928103478202</v>
      </c>
      <c r="P1678" s="17">
        <v>2.7480461169200692</v>
      </c>
      <c r="Q1678" s="17">
        <v>-0.92257848899680495</v>
      </c>
      <c r="R1678" s="17">
        <v>-0.11611591905145938</v>
      </c>
      <c r="S1678" s="17">
        <v>0.34352073556364549</v>
      </c>
      <c r="T1678" s="17">
        <v>0.33245267300612946</v>
      </c>
      <c r="U1678" s="17">
        <v>0.21424274503625509</v>
      </c>
      <c r="V1678" s="17">
        <v>1.7018841369450304E-2</v>
      </c>
      <c r="W1678" s="17">
        <v>29.063255018652086</v>
      </c>
      <c r="X1678" s="17">
        <v>1.453523157095115</v>
      </c>
      <c r="Y1678" s="17">
        <v>-1.0000000000000018</v>
      </c>
      <c r="Z1678" s="17">
        <v>-1.0000000000000018</v>
      </c>
      <c r="AA1678" s="17">
        <v>68.415128611100371</v>
      </c>
      <c r="AB1678" s="17">
        <v>0.2102780478871504</v>
      </c>
      <c r="AC1678" s="17">
        <v>0.35900399425447377</v>
      </c>
      <c r="AD1678" s="17">
        <v>0.22007774808837147</v>
      </c>
      <c r="AE1678" s="17">
        <v>39.467989511499759</v>
      </c>
      <c r="AF1678" s="17">
        <v>0.75</v>
      </c>
      <c r="AG1678" s="17">
        <v>-1.0000000000000018</v>
      </c>
      <c r="AH1678" s="17">
        <v>-1.0000000000000018</v>
      </c>
      <c r="AI1678" s="17">
        <v>0</v>
      </c>
      <c r="AJ1678" s="17">
        <v>1.7018841369450304E-2</v>
      </c>
      <c r="AK1678" s="17">
        <v>0.40784909464912794</v>
      </c>
      <c r="AL1678" s="17">
        <v>0.38794589669284163</v>
      </c>
      <c r="AM1678" s="17">
        <v>0.2819548088367369</v>
      </c>
      <c r="AN1678" s="17">
        <v>0.10602866279732454</v>
      </c>
      <c r="AO1678" s="17">
        <v>9.0881156941640668</v>
      </c>
      <c r="AP1678" s="17">
        <v>4.5904460533973168</v>
      </c>
      <c r="AQ1678" s="17">
        <v>39.902472189202776</v>
      </c>
      <c r="AR1678" s="17">
        <v>0.90723499497548021</v>
      </c>
      <c r="AS1678" s="17">
        <v>1.6341767766042923</v>
      </c>
      <c r="AT1678" s="17">
        <v>-1.0000000000000018</v>
      </c>
      <c r="AU1678" s="17">
        <v>-1.0000000000000018</v>
      </c>
      <c r="AV1678" s="17">
        <v>-0.5108488217318442</v>
      </c>
      <c r="AW1678" s="17">
        <v>88.50350276797586</v>
      </c>
      <c r="AX1678" s="17">
        <v>90.205386904920886</v>
      </c>
      <c r="AY1678" s="17">
        <v>0.31148117294329686</v>
      </c>
      <c r="AZ1678" s="17">
        <v>30.029167467510458</v>
      </c>
      <c r="BA1678" s="22">
        <v>1500.7734481844952</v>
      </c>
      <c r="CU1678" t="e">
        <v>#N/A</v>
      </c>
      <c r="CV1678" t="e">
        <v>#N/A</v>
      </c>
    </row>
    <row r="1679" spans="1:100" x14ac:dyDescent="0.25">
      <c r="A1679">
        <v>4216</v>
      </c>
      <c r="B1679" t="s">
        <v>2040</v>
      </c>
      <c r="C1679" s="22">
        <v>3</v>
      </c>
      <c r="D1679" s="17">
        <v>5.0919995991056375</v>
      </c>
      <c r="E1679" s="17">
        <v>-3.5771421154422826E-2</v>
      </c>
      <c r="F1679" s="17">
        <v>-0.26574262542721122</v>
      </c>
      <c r="G1679" s="17">
        <v>-0.27475965604492186</v>
      </c>
      <c r="H1679" s="17">
        <v>0.30819442156656612</v>
      </c>
      <c r="I1679" s="17">
        <v>-1.2913265875849272E-2</v>
      </c>
      <c r="J1679" s="17">
        <v>17.716869341443001</v>
      </c>
      <c r="K1679" s="17">
        <v>0.29528115569071683</v>
      </c>
      <c r="L1679" s="17">
        <v>-0.99999999999999867</v>
      </c>
      <c r="M1679" s="17">
        <v>-0.99999999999999867</v>
      </c>
      <c r="N1679" s="17">
        <v>5.905623113814336</v>
      </c>
      <c r="O1679" s="17">
        <v>22.534109284503732</v>
      </c>
      <c r="P1679" s="17">
        <v>3.2272259494016633</v>
      </c>
      <c r="Q1679" s="17">
        <v>1.1367950598352137</v>
      </c>
      <c r="R1679" s="17">
        <v>0.6997636748300019</v>
      </c>
      <c r="S1679" s="17">
        <v>0.33333333333333304</v>
      </c>
      <c r="T1679" s="17">
        <v>0.33333333333333304</v>
      </c>
      <c r="U1679" s="17">
        <v>0.36879284071915192</v>
      </c>
      <c r="V1679" s="17">
        <v>7.4020926554094575E-3</v>
      </c>
      <c r="W1679" s="17">
        <v>29.903217774020412</v>
      </c>
      <c r="X1679" s="17">
        <v>1.8909694297850141</v>
      </c>
      <c r="Y1679" s="17">
        <v>-0.99999999999999867</v>
      </c>
      <c r="Z1679" s="17">
        <v>-0.99999999999999867</v>
      </c>
      <c r="AA1679" s="17">
        <v>90.4344131523127</v>
      </c>
      <c r="AB1679" s="17">
        <v>0.44944668770561469</v>
      </c>
      <c r="AC1679" s="17">
        <v>0.29042931921879411</v>
      </c>
      <c r="AD1679" s="17">
        <v>0.45675262714483683</v>
      </c>
      <c r="AE1679" s="17">
        <v>59.831431703462265</v>
      </c>
      <c r="AF1679" s="17">
        <v>1</v>
      </c>
      <c r="AG1679" s="17">
        <v>-0.99999999999999867</v>
      </c>
      <c r="AH1679" s="17">
        <v>-0.99999999999999867</v>
      </c>
      <c r="AI1679" s="17">
        <v>1.0041001998648692E-2</v>
      </c>
      <c r="AJ1679" s="17">
        <v>7.4020926554094575E-3</v>
      </c>
      <c r="AK1679" s="17">
        <v>7.7693167742632366E-2</v>
      </c>
      <c r="AL1679" s="17">
        <v>0.10698333294359132</v>
      </c>
      <c r="AM1679" s="17">
        <v>-4.9583622805196167E-2</v>
      </c>
      <c r="AN1679" s="17">
        <v>1.9907409594475126E-2</v>
      </c>
      <c r="AO1679" s="17">
        <v>-0.85112473141674239</v>
      </c>
      <c r="AP1679" s="17">
        <v>1.0326019045798343</v>
      </c>
      <c r="AQ1679" s="17">
        <v>47.620087115463441</v>
      </c>
      <c r="AR1679" s="17">
        <v>1.0428616000412274</v>
      </c>
      <c r="AS1679" s="17">
        <v>2.1862505854757304</v>
      </c>
      <c r="AT1679" s="17">
        <v>-0.99999999999999867</v>
      </c>
      <c r="AU1679" s="17">
        <v>-0.99999999999999867</v>
      </c>
      <c r="AV1679" s="17">
        <v>0.42500401878508004</v>
      </c>
      <c r="AW1679" s="17">
        <v>114.00112434139619</v>
      </c>
      <c r="AX1679" s="17">
        <v>114.94215364691014</v>
      </c>
      <c r="AY1679" s="17">
        <v>0.35474206519088758</v>
      </c>
      <c r="AZ1679" s="17">
        <v>10.301313346921809</v>
      </c>
      <c r="BA1679" s="22">
        <v>1504.5939464456817</v>
      </c>
      <c r="CU1679" t="e">
        <v>#N/A</v>
      </c>
      <c r="CV1679" t="e">
        <v>#N/A</v>
      </c>
    </row>
    <row r="1680" spans="1:100" x14ac:dyDescent="0.25">
      <c r="A1680">
        <v>4217</v>
      </c>
      <c r="B1680" t="s">
        <v>2041</v>
      </c>
      <c r="C1680" s="22">
        <v>3</v>
      </c>
      <c r="D1680" s="17">
        <v>-0.54305489795765671</v>
      </c>
      <c r="E1680" s="17">
        <v>-1.1622723783193329</v>
      </c>
      <c r="F1680" s="17">
        <v>-0.31815708379835111</v>
      </c>
      <c r="G1680" s="17">
        <v>-0.66623545146953567</v>
      </c>
      <c r="H1680" s="17">
        <v>2.4195273092297982E-2</v>
      </c>
      <c r="I1680" s="17">
        <v>0</v>
      </c>
      <c r="J1680" s="17">
        <v>1.4517163855378803</v>
      </c>
      <c r="K1680" s="17">
        <v>2.4195273092297982E-2</v>
      </c>
      <c r="L1680" s="17">
        <v>-1.0000000000000011</v>
      </c>
      <c r="M1680" s="17">
        <v>-1.0000000000000011</v>
      </c>
      <c r="N1680" s="17">
        <v>0.48390546184596095</v>
      </c>
      <c r="O1680" s="17">
        <v>0.24242603611068481</v>
      </c>
      <c r="P1680" s="17">
        <v>-0.92632115730187026</v>
      </c>
      <c r="Q1680" s="17">
        <v>1.2601724533963833E-2</v>
      </c>
      <c r="R1680" s="17">
        <v>-0.22457862904710724</v>
      </c>
      <c r="S1680" s="17">
        <v>0.33333333333333365</v>
      </c>
      <c r="T1680" s="17">
        <v>0.31655593617439876</v>
      </c>
      <c r="U1680" s="17">
        <v>5.1438673167106867E-2</v>
      </c>
      <c r="V1680" s="17">
        <v>-1.9158552043533641E-2</v>
      </c>
      <c r="W1680" s="17">
        <v>26.318964701560297</v>
      </c>
      <c r="X1680" s="17">
        <v>0.73939523247036509</v>
      </c>
      <c r="Y1680" s="17">
        <v>-1.0000000000000011</v>
      </c>
      <c r="Z1680" s="17">
        <v>-1.0000000000000011</v>
      </c>
      <c r="AA1680" s="17">
        <v>29.218142175417455</v>
      </c>
      <c r="AB1680" s="17">
        <v>-0.22736181843700462</v>
      </c>
      <c r="AC1680" s="17">
        <v>0.15895319515837525</v>
      </c>
      <c r="AD1680" s="17">
        <v>0.13088374533671457</v>
      </c>
      <c r="AE1680" s="17">
        <v>3.123756102904256</v>
      </c>
      <c r="AF1680" s="17">
        <v>0.25</v>
      </c>
      <c r="AG1680" s="17">
        <v>-1.0000000000000011</v>
      </c>
      <c r="AH1680" s="17">
        <v>-1.0000000000000011</v>
      </c>
      <c r="AI1680" s="17">
        <v>0</v>
      </c>
      <c r="AJ1680" s="17">
        <v>-1.9158552043533641E-2</v>
      </c>
      <c r="AK1680" s="17">
        <v>8.1082987235342852E-2</v>
      </c>
      <c r="AL1680" s="17">
        <v>-5.2564207762810365E-2</v>
      </c>
      <c r="AM1680" s="17">
        <v>9.8372415227261534E-2</v>
      </c>
      <c r="AN1680" s="17">
        <v>5.5507174661417115E-2</v>
      </c>
      <c r="AO1680" s="17">
        <v>2.8647253168582534</v>
      </c>
      <c r="AP1680" s="17">
        <v>1.124858327721376</v>
      </c>
      <c r="AQ1680" s="17">
        <v>27.770681087098179</v>
      </c>
      <c r="AR1680" s="17">
        <v>0.68216939063130577</v>
      </c>
      <c r="AS1680" s="17">
        <v>0.76359050556266339</v>
      </c>
      <c r="AT1680" s="17">
        <v>-1.0000000000000011</v>
      </c>
      <c r="AU1680" s="17">
        <v>-1.0000000000000011</v>
      </c>
      <c r="AV1680" s="17">
        <v>-0.89081408051664301</v>
      </c>
      <c r="AW1680" s="17">
        <v>30.585426539249518</v>
      </c>
      <c r="AX1680" s="17">
        <v>28.669571334896155</v>
      </c>
      <c r="AY1680" s="17">
        <v>0.17079016237514891</v>
      </c>
      <c r="AZ1680" s="17">
        <v>-17.69845441690369</v>
      </c>
      <c r="BA1680" s="22">
        <v>1383.5307137570398</v>
      </c>
      <c r="CU1680" t="e">
        <v>#N/A</v>
      </c>
      <c r="CV1680" t="e">
        <v>#N/A</v>
      </c>
    </row>
    <row r="1681" spans="1:100" x14ac:dyDescent="0.25">
      <c r="A1681">
        <v>4219</v>
      </c>
      <c r="B1681" t="s">
        <v>2042</v>
      </c>
      <c r="C1681" s="22">
        <v>3</v>
      </c>
      <c r="D1681" s="17">
        <v>5.7046902031546995</v>
      </c>
      <c r="E1681" s="17">
        <v>0</v>
      </c>
      <c r="F1681" s="17">
        <v>-1.0088297357098348</v>
      </c>
      <c r="G1681" s="17">
        <v>-1.0088297357098348</v>
      </c>
      <c r="H1681" s="17">
        <v>-0.1613005184699268</v>
      </c>
      <c r="I1681" s="17">
        <v>0</v>
      </c>
      <c r="J1681" s="17">
        <v>-9.6780311081956025</v>
      </c>
      <c r="K1681" s="17">
        <v>-0.1613005184699268</v>
      </c>
      <c r="L1681" s="17">
        <v>-1.0000000000000002</v>
      </c>
      <c r="M1681" s="17">
        <v>-1.0000000000000002</v>
      </c>
      <c r="N1681" s="17">
        <v>-3.2260103693985354</v>
      </c>
      <c r="O1681" s="17">
        <v>-4.9821706407507387</v>
      </c>
      <c r="P1681" s="17">
        <v>0.14153282456716221</v>
      </c>
      <c r="Q1681" s="17">
        <v>-0.89384975031232261</v>
      </c>
      <c r="R1681" s="17">
        <v>-0.2643603396204024</v>
      </c>
      <c r="S1681" s="17">
        <v>0.33333333333333326</v>
      </c>
      <c r="T1681" s="17">
        <v>0.36866160485877297</v>
      </c>
      <c r="U1681" s="17">
        <v>0.11559742294162978</v>
      </c>
      <c r="V1681" s="17">
        <v>4.7323759474080525E-2</v>
      </c>
      <c r="W1681" s="17">
        <v>41.048665563109701</v>
      </c>
      <c r="X1681" s="17">
        <v>1.619659939390125</v>
      </c>
      <c r="Y1681" s="17">
        <v>-1.0000000000000002</v>
      </c>
      <c r="Z1681" s="17">
        <v>-1.0000000000000002</v>
      </c>
      <c r="AA1681" s="17">
        <v>32.272114166392484</v>
      </c>
      <c r="AB1681" s="17">
        <v>-0.13536159226861907</v>
      </c>
      <c r="AC1681" s="17">
        <v>2.4809495202945162E-2</v>
      </c>
      <c r="AD1681" s="17">
        <v>-5.9691724076262886E-2</v>
      </c>
      <c r="AE1681" s="17">
        <v>-8.5121910570968513</v>
      </c>
      <c r="AF1681" s="17">
        <v>0.29411764705882354</v>
      </c>
      <c r="AG1681" s="17">
        <v>-1.0000000000000002</v>
      </c>
      <c r="AH1681" s="17">
        <v>-1.0000000000000002</v>
      </c>
      <c r="AI1681" s="17">
        <v>0</v>
      </c>
      <c r="AJ1681" s="17">
        <v>4.7323759474080525E-2</v>
      </c>
      <c r="AK1681" s="17">
        <v>0.14687172036831223</v>
      </c>
      <c r="AL1681" s="17">
        <v>-0.31288622973275815</v>
      </c>
      <c r="AM1681" s="17">
        <v>0.16121382268885495</v>
      </c>
      <c r="AN1681" s="17">
        <v>-0.27749534151958211</v>
      </c>
      <c r="AO1681" s="17">
        <v>4.764704169062937</v>
      </c>
      <c r="AP1681" s="17">
        <v>-8.5018146866533453</v>
      </c>
      <c r="AQ1681" s="17">
        <v>31.370634454914111</v>
      </c>
      <c r="AR1681" s="17">
        <v>0.86491612060781731</v>
      </c>
      <c r="AS1681" s="17">
        <v>1.4583594209201989</v>
      </c>
      <c r="AT1681" s="17">
        <v>-1.0000000000000002</v>
      </c>
      <c r="AU1681" s="17">
        <v>-1.0000000000000002</v>
      </c>
      <c r="AV1681" s="17">
        <v>-1.2731900753302372</v>
      </c>
      <c r="AW1681" s="17">
        <v>18.788128838988392</v>
      </c>
      <c r="AX1681" s="17">
        <v>23.520504786396454</v>
      </c>
      <c r="AY1681" s="17">
        <v>0.10082470062892314</v>
      </c>
      <c r="AZ1681" s="17">
        <v>-24.793931240505369</v>
      </c>
      <c r="BA1681" s="22">
        <v>1338.2016661845655</v>
      </c>
      <c r="CU1681" t="e">
        <v>#N/A</v>
      </c>
      <c r="CV1681" t="e">
        <v>#N/A</v>
      </c>
    </row>
    <row r="1682" spans="1:100" x14ac:dyDescent="0.25">
      <c r="A1682">
        <v>4225</v>
      </c>
      <c r="B1682" t="s">
        <v>619</v>
      </c>
      <c r="C1682" s="22">
        <v>3</v>
      </c>
      <c r="D1682" s="17">
        <v>3.4704664816367066</v>
      </c>
      <c r="E1682" s="17">
        <v>0</v>
      </c>
      <c r="F1682" s="17">
        <v>9.6647364003626057E-2</v>
      </c>
      <c r="G1682" s="17">
        <v>9.6647364003626057E-2</v>
      </c>
      <c r="H1682" s="17">
        <v>-6.0785554620840399E-2</v>
      </c>
      <c r="I1682" s="17">
        <v>0</v>
      </c>
      <c r="J1682" s="17">
        <v>-3.6471332772504264</v>
      </c>
      <c r="K1682" s="17">
        <v>-6.0785554620840399E-2</v>
      </c>
      <c r="L1682" s="17">
        <v>-0.99999999999999811</v>
      </c>
      <c r="M1682" s="17">
        <v>-0.99999999999999811</v>
      </c>
      <c r="N1682" s="17">
        <v>-1.2157110924168077</v>
      </c>
      <c r="O1682" s="17">
        <v>-8.0019431610090397E-2</v>
      </c>
      <c r="P1682" s="17">
        <v>2.3283710651627176</v>
      </c>
      <c r="Q1682" s="17">
        <v>-0.47031946658743468</v>
      </c>
      <c r="R1682" s="17">
        <v>-3.6135530285433905E-2</v>
      </c>
      <c r="S1682" s="17">
        <v>0.21141076108296095</v>
      </c>
      <c r="T1682" s="17">
        <v>9.3124131953163838E-2</v>
      </c>
      <c r="U1682" s="17">
        <v>-0.26180686474180126</v>
      </c>
      <c r="V1682" s="17">
        <v>-4.5783465427324282E-2</v>
      </c>
      <c r="W1682" s="17">
        <v>2.3092046995135935</v>
      </c>
      <c r="X1682" s="17">
        <v>-1.1968170052543539</v>
      </c>
      <c r="Y1682" s="17">
        <v>-0.99999999999999811</v>
      </c>
      <c r="Z1682" s="17">
        <v>-0.99999999999999811</v>
      </c>
      <c r="AA1682" s="17">
        <v>-39.389309252976247</v>
      </c>
      <c r="AB1682" s="17">
        <v>-0.31018887257652183</v>
      </c>
      <c r="AC1682" s="17">
        <v>-0.25274131960773322</v>
      </c>
      <c r="AD1682" s="17">
        <v>-0.27031737625983243</v>
      </c>
      <c r="AE1682" s="17">
        <v>-41.66237842220437</v>
      </c>
      <c r="AF1682" s="17">
        <v>0.125</v>
      </c>
      <c r="AG1682" s="17">
        <v>-0.99999999999999811</v>
      </c>
      <c r="AH1682" s="17">
        <v>-0.99999999999999811</v>
      </c>
      <c r="AI1682" s="17">
        <v>0</v>
      </c>
      <c r="AJ1682" s="17">
        <v>-4.5783465427324282E-2</v>
      </c>
      <c r="AK1682" s="17">
        <v>0.35129854232280749</v>
      </c>
      <c r="AL1682" s="17">
        <v>0.18468984158298107</v>
      </c>
      <c r="AM1682" s="17">
        <v>4.6563445391458111E-2</v>
      </c>
      <c r="AN1682" s="17">
        <v>0.43813838070324201</v>
      </c>
      <c r="AO1682" s="17">
        <v>2.92057884640049</v>
      </c>
      <c r="AP1682" s="17">
        <v>11.876908725495959</v>
      </c>
      <c r="AQ1682" s="17">
        <v>-1.3379285777368302</v>
      </c>
      <c r="AR1682" s="17">
        <v>-3.0554371330006463E-3</v>
      </c>
      <c r="AS1682" s="17">
        <v>-1.2576025598751936</v>
      </c>
      <c r="AT1682" s="17">
        <v>-0.99999999999999811</v>
      </c>
      <c r="AU1682" s="17">
        <v>-0.99999999999999811</v>
      </c>
      <c r="AV1682" s="17">
        <v>6.0511833718192361E-2</v>
      </c>
      <c r="AW1682" s="17">
        <v>-27.592419959090414</v>
      </c>
      <c r="AX1682" s="17">
        <v>-32.170766501822847</v>
      </c>
      <c r="AY1682" s="17">
        <v>-0.41933688840623062</v>
      </c>
      <c r="AZ1682" s="17">
        <v>-142.17981812012928</v>
      </c>
      <c r="BA1682" s="22">
        <v>1267.8393062931834</v>
      </c>
      <c r="CU1682" t="e">
        <v>#N/A</v>
      </c>
      <c r="CV1682" t="e">
        <v>#N/A</v>
      </c>
    </row>
    <row r="1683" spans="1:100" x14ac:dyDescent="0.25">
      <c r="A1683">
        <v>4226</v>
      </c>
      <c r="B1683" t="s">
        <v>2043</v>
      </c>
      <c r="C1683" s="22">
        <v>3</v>
      </c>
      <c r="D1683" s="17">
        <v>5.198760134926264</v>
      </c>
      <c r="E1683" s="17">
        <v>0</v>
      </c>
      <c r="F1683" s="17">
        <v>0.40435683010209789</v>
      </c>
      <c r="G1683" s="17">
        <v>0.40435683010209789</v>
      </c>
      <c r="H1683" s="17">
        <v>0.24975940622627069</v>
      </c>
      <c r="I1683" s="17">
        <v>0</v>
      </c>
      <c r="J1683" s="17">
        <v>14.985564373576235</v>
      </c>
      <c r="K1683" s="17">
        <v>0.24975940622627069</v>
      </c>
      <c r="L1683" s="17">
        <v>-0.99999999999999833</v>
      </c>
      <c r="M1683" s="17">
        <v>-0.99999999999999833</v>
      </c>
      <c r="N1683" s="17">
        <v>4.9951881245254111</v>
      </c>
      <c r="O1683" s="17">
        <v>20.588681338604605</v>
      </c>
      <c r="P1683" s="17">
        <v>-1.1895233869237829</v>
      </c>
      <c r="Q1683" s="17">
        <v>-1.0143195650908725</v>
      </c>
      <c r="R1683" s="17">
        <v>-0.38251104952315684</v>
      </c>
      <c r="S1683" s="17">
        <v>0.33333333333333287</v>
      </c>
      <c r="T1683" s="17">
        <v>0.27240672168285812</v>
      </c>
      <c r="U1683" s="17">
        <v>-0.19636913695005587</v>
      </c>
      <c r="V1683" s="17">
        <v>-3.8792071305709462E-2</v>
      </c>
      <c r="W1683" s="17">
        <v>4.8327776213662004</v>
      </c>
      <c r="X1683" s="17">
        <v>-0.68404482677342571</v>
      </c>
      <c r="Y1683" s="17">
        <v>-0.99999999999999833</v>
      </c>
      <c r="Z1683" s="17">
        <v>-0.99999999999999833</v>
      </c>
      <c r="AA1683" s="17">
        <v>46.920141903150039</v>
      </c>
      <c r="AB1683" s="17">
        <v>0.34813132483035208</v>
      </c>
      <c r="AC1683" s="17">
        <v>0.41476309345164358</v>
      </c>
      <c r="AD1683" s="17">
        <v>8.6503088344144746E-2</v>
      </c>
      <c r="AE1683" s="17">
        <v>42.469875331307009</v>
      </c>
      <c r="AF1683" s="17">
        <v>0.8</v>
      </c>
      <c r="AG1683" s="17">
        <v>-0.99999999999999833</v>
      </c>
      <c r="AH1683" s="17">
        <v>-0.99999999999999833</v>
      </c>
      <c r="AI1683" s="17">
        <v>0</v>
      </c>
      <c r="AJ1683" s="17">
        <v>-3.8792071305709462E-2</v>
      </c>
      <c r="AK1683" s="17">
        <v>0.19158429680697503</v>
      </c>
      <c r="AL1683" s="17">
        <v>8.9505570360535636E-2</v>
      </c>
      <c r="AM1683" s="17">
        <v>0.788325299483561</v>
      </c>
      <c r="AN1683" s="17">
        <v>0.23229103071644269</v>
      </c>
      <c r="AO1683" s="17">
        <v>20.666053971123894</v>
      </c>
      <c r="AP1683" s="17">
        <v>6.2548036197137451</v>
      </c>
      <c r="AQ1683" s="17">
        <v>19.818341994942436</v>
      </c>
      <c r="AR1683" s="17">
        <v>0.37057884676042563</v>
      </c>
      <c r="AS1683" s="17">
        <v>-0.43428542054715519</v>
      </c>
      <c r="AT1683" s="17">
        <v>-0.99999999999999833</v>
      </c>
      <c r="AU1683" s="17">
        <v>-0.99999999999999833</v>
      </c>
      <c r="AV1683" s="17">
        <v>2.1845780578940842E-2</v>
      </c>
      <c r="AW1683" s="17">
        <v>73.763626861468381</v>
      </c>
      <c r="AX1683" s="17">
        <v>69.884419730897434</v>
      </c>
      <c r="AY1683" s="17">
        <v>0.17598033169222893</v>
      </c>
      <c r="AZ1683" s="17">
        <v>-7.7529828017915499</v>
      </c>
      <c r="BA1683" s="22">
        <v>1423.8685050653835</v>
      </c>
      <c r="CU1683" t="e">
        <v>#N/A</v>
      </c>
      <c r="CV1683" t="e">
        <v>#N/A</v>
      </c>
    </row>
    <row r="1684" spans="1:100" x14ac:dyDescent="0.25">
      <c r="A1684">
        <v>4229</v>
      </c>
      <c r="B1684" t="s">
        <v>2044</v>
      </c>
      <c r="C1684" s="22">
        <v>3</v>
      </c>
      <c r="D1684" s="17">
        <v>3.8103065460963279</v>
      </c>
      <c r="E1684" s="17">
        <v>3.6470825599476276E-3</v>
      </c>
      <c r="F1684" s="17">
        <v>3.8480711677597854E-2</v>
      </c>
      <c r="G1684" s="17">
        <v>3.8480711677597854E-2</v>
      </c>
      <c r="H1684" s="17">
        <v>0.23118538440341307</v>
      </c>
      <c r="I1684" s="17">
        <v>0</v>
      </c>
      <c r="J1684" s="17">
        <v>13.871123064204781</v>
      </c>
      <c r="K1684" s="17">
        <v>0.23118538440341307</v>
      </c>
      <c r="L1684" s="17">
        <v>-1.0000000000000002</v>
      </c>
      <c r="M1684" s="17">
        <v>-1.0000000000000002</v>
      </c>
      <c r="N1684" s="17">
        <v>4.6237076880682624</v>
      </c>
      <c r="O1684" s="17">
        <v>17.719910321978702</v>
      </c>
      <c r="P1684" s="17">
        <v>0.96902837595629265</v>
      </c>
      <c r="Q1684" s="17">
        <v>0.33287940015037898</v>
      </c>
      <c r="R1684" s="17">
        <v>8.7504412025083939E-2</v>
      </c>
      <c r="S1684" s="17">
        <v>0.33333333333333337</v>
      </c>
      <c r="T1684" s="17">
        <v>0.26765642234543391</v>
      </c>
      <c r="U1684" s="17">
        <v>0.18548588395131013</v>
      </c>
      <c r="V1684" s="17">
        <v>2.7786817296641092E-2</v>
      </c>
      <c r="W1684" s="17">
        <v>23.323082900932217</v>
      </c>
      <c r="X1684" s="17">
        <v>1.1911891226901872</v>
      </c>
      <c r="Y1684" s="17">
        <v>-1.0000000000000002</v>
      </c>
      <c r="Z1684" s="17">
        <v>-1.0000000000000002</v>
      </c>
      <c r="AA1684" s="17">
        <v>15.829898604512277</v>
      </c>
      <c r="AB1684" s="17">
        <v>-0.13455497973012984</v>
      </c>
      <c r="AC1684" s="17">
        <v>-8.7627787902840051E-2</v>
      </c>
      <c r="AD1684" s="17">
        <v>7.0568993464069377E-2</v>
      </c>
      <c r="AE1684" s="17">
        <v>-7.5806887084450185</v>
      </c>
      <c r="AF1684" s="17">
        <v>0</v>
      </c>
      <c r="AG1684" s="17">
        <v>-1.0000000000000002</v>
      </c>
      <c r="AH1684" s="17">
        <v>-1.0000000000000002</v>
      </c>
      <c r="AI1684" s="17">
        <v>1.2169431727946467E-3</v>
      </c>
      <c r="AJ1684" s="17">
        <v>2.7786817296641092E-2</v>
      </c>
      <c r="AK1684" s="17">
        <v>0.12999629969673809</v>
      </c>
      <c r="AL1684" s="17">
        <v>-9.2441317365967307E-2</v>
      </c>
      <c r="AM1684" s="17">
        <v>0.20117321845871491</v>
      </c>
      <c r="AN1684" s="17">
        <v>7.8193392670873108E-2</v>
      </c>
      <c r="AO1684" s="17">
        <v>5.6793119599515647</v>
      </c>
      <c r="AP1684" s="17">
        <v>1.4926282299419915</v>
      </c>
      <c r="AQ1684" s="17">
        <v>37.194205965137016</v>
      </c>
      <c r="AR1684" s="17">
        <v>0.8142624569267185</v>
      </c>
      <c r="AS1684" s="17">
        <v>1.4223745070935994</v>
      </c>
      <c r="AT1684" s="17">
        <v>-1.0000000000000002</v>
      </c>
      <c r="AU1684" s="17">
        <v>-1.0000000000000002</v>
      </c>
      <c r="AV1684" s="17">
        <v>0.1259851237026817</v>
      </c>
      <c r="AW1684" s="17">
        <v>35.042437156432975</v>
      </c>
      <c r="AX1684" s="17">
        <v>37.845457749552978</v>
      </c>
      <c r="AY1684" s="17">
        <v>-9.7624527600230271E-2</v>
      </c>
      <c r="AZ1684" s="17">
        <v>-48.585834207858625</v>
      </c>
      <c r="BA1684" s="22">
        <v>1349.8867536157809</v>
      </c>
      <c r="CU1684" t="e">
        <v>#N/A</v>
      </c>
      <c r="CV1684" t="e">
        <v>#N/A</v>
      </c>
    </row>
    <row r="1685" spans="1:100" x14ac:dyDescent="0.25">
      <c r="A1685">
        <v>4230</v>
      </c>
      <c r="B1685" t="s">
        <v>2045</v>
      </c>
      <c r="C1685" s="22">
        <v>3</v>
      </c>
      <c r="D1685" s="17">
        <v>5.139296090806865</v>
      </c>
      <c r="E1685" s="17">
        <v>-2.5327002880346575E-2</v>
      </c>
      <c r="F1685" s="17">
        <v>-0.48705928144914751</v>
      </c>
      <c r="G1685" s="17">
        <v>-0.48705928144914751</v>
      </c>
      <c r="H1685" s="17">
        <v>0.27209573093986705</v>
      </c>
      <c r="I1685" s="17">
        <v>0</v>
      </c>
      <c r="J1685" s="17">
        <v>16.325743856392016</v>
      </c>
      <c r="K1685" s="17">
        <v>0.27209573093986705</v>
      </c>
      <c r="L1685" s="17">
        <v>-0.99999999999999933</v>
      </c>
      <c r="M1685" s="17">
        <v>-0.99999999999999933</v>
      </c>
      <c r="N1685" s="17">
        <v>5.4419146187973384</v>
      </c>
      <c r="O1685" s="17">
        <v>20.97798066574973</v>
      </c>
      <c r="P1685" s="17">
        <v>0.20055417525248281</v>
      </c>
      <c r="Q1685" s="17">
        <v>-2.8861515615032838E-2</v>
      </c>
      <c r="R1685" s="17">
        <v>1.7393552186101089E-2</v>
      </c>
      <c r="S1685" s="17">
        <v>0.33333333333333331</v>
      </c>
      <c r="T1685" s="17">
        <v>0.39390396161372232</v>
      </c>
      <c r="U1685" s="17">
        <v>0.15964269728081329</v>
      </c>
      <c r="V1685" s="17">
        <v>9.5302135337624258E-3</v>
      </c>
      <c r="W1685" s="17">
        <v>24.972578992870577</v>
      </c>
      <c r="X1685" s="17">
        <v>1.1845660925013546</v>
      </c>
      <c r="Y1685" s="17">
        <v>-0.99999999999999933</v>
      </c>
      <c r="Z1685" s="17">
        <v>-0.99999999999999933</v>
      </c>
      <c r="AA1685" s="17">
        <v>42.741174847621167</v>
      </c>
      <c r="AB1685" s="17">
        <v>2.6065203237842186E-2</v>
      </c>
      <c r="AC1685" s="17">
        <v>0.18023824735631966</v>
      </c>
      <c r="AD1685" s="17">
        <v>0.14872059545712824</v>
      </c>
      <c r="AE1685" s="17">
        <v>17.751202302564508</v>
      </c>
      <c r="AF1685" s="17">
        <v>0.55555555555555558</v>
      </c>
      <c r="AG1685" s="17">
        <v>-0.99999999999999933</v>
      </c>
      <c r="AH1685" s="17">
        <v>-0.99999999999999933</v>
      </c>
      <c r="AI1685" s="17">
        <v>0</v>
      </c>
      <c r="AJ1685" s="17">
        <v>9.5302135337624258E-3</v>
      </c>
      <c r="AK1685" s="17">
        <v>0.15406584169992313</v>
      </c>
      <c r="AL1685" s="17">
        <v>6.2554156728811913E-2</v>
      </c>
      <c r="AM1685" s="17">
        <v>0.76886990772539121</v>
      </c>
      <c r="AN1685" s="17">
        <v>-5.656122392693004E-2</v>
      </c>
      <c r="AO1685" s="17">
        <v>19.992076901634395</v>
      </c>
      <c r="AP1685" s="17">
        <v>-1.1012598145291912</v>
      </c>
      <c r="AQ1685" s="17">
        <v>41.298322849262625</v>
      </c>
      <c r="AR1685" s="17">
        <v>0.89641020576163133</v>
      </c>
      <c r="AS1685" s="17">
        <v>1.4566618234412212</v>
      </c>
      <c r="AT1685" s="17">
        <v>-0.99999999999999933</v>
      </c>
      <c r="AU1685" s="17">
        <v>-0.99999999999999933</v>
      </c>
      <c r="AV1685" s="17">
        <v>-0.46966572926304628</v>
      </c>
      <c r="AW1685" s="17">
        <v>62.617895698841714</v>
      </c>
      <c r="AX1685" s="17">
        <v>63.570917052217943</v>
      </c>
      <c r="AY1685" s="17">
        <v>-9.3474902623783534E-3</v>
      </c>
      <c r="AZ1685" s="17">
        <v>-51.493036428175273</v>
      </c>
      <c r="BA1685" s="22">
        <v>1408.9192522042408</v>
      </c>
      <c r="CU1685" t="e">
        <v>#N/A</v>
      </c>
      <c r="CV1685" t="e">
        <v>#N/A</v>
      </c>
    </row>
    <row r="1686" spans="1:100" x14ac:dyDescent="0.25">
      <c r="A1686">
        <v>4232</v>
      </c>
      <c r="B1686" t="s">
        <v>2046</v>
      </c>
      <c r="C1686" s="22">
        <v>3</v>
      </c>
      <c r="D1686" s="17">
        <v>2.9623681116528937</v>
      </c>
      <c r="E1686" s="17">
        <v>8.3804806072779571E-4</v>
      </c>
      <c r="F1686" s="17">
        <v>-0.84262593879141678</v>
      </c>
      <c r="G1686" s="17">
        <v>-0.84262593879141678</v>
      </c>
      <c r="H1686" s="17">
        <v>0.13620074119725339</v>
      </c>
      <c r="I1686" s="17">
        <v>0</v>
      </c>
      <c r="J1686" s="17">
        <v>8.1720444718352034</v>
      </c>
      <c r="K1686" s="17">
        <v>0.13620074119725339</v>
      </c>
      <c r="L1686" s="17">
        <v>-0.99999999999999944</v>
      </c>
      <c r="M1686" s="17">
        <v>-0.99999999999999944</v>
      </c>
      <c r="N1686" s="17">
        <v>2.7240148239450681</v>
      </c>
      <c r="O1686" s="17">
        <v>10.291786644696682</v>
      </c>
      <c r="P1686" s="17">
        <v>-0.72659771200700507</v>
      </c>
      <c r="Q1686" s="17">
        <v>-1.1194237753570964</v>
      </c>
      <c r="R1686" s="17">
        <v>-0.44407748908883515</v>
      </c>
      <c r="S1686" s="17">
        <v>0.34054804546578016</v>
      </c>
      <c r="T1686" s="17">
        <v>0.2931079139350391</v>
      </c>
      <c r="U1686" s="17">
        <v>-0.34483890975433479</v>
      </c>
      <c r="V1686" s="17">
        <v>-1.9456179431294483E-2</v>
      </c>
      <c r="W1686" s="17">
        <v>5.3264051607174734</v>
      </c>
      <c r="X1686" s="17">
        <v>-1.0312551820531319</v>
      </c>
      <c r="Y1686" s="17">
        <v>-0.99999999999999944</v>
      </c>
      <c r="Z1686" s="17">
        <v>-0.99999999999999944</v>
      </c>
      <c r="AA1686" s="17">
        <v>23.961772085568473</v>
      </c>
      <c r="AB1686" s="17">
        <v>-5.0277162146271877E-2</v>
      </c>
      <c r="AC1686" s="17">
        <v>0.20276671097549859</v>
      </c>
      <c r="AD1686" s="17">
        <v>0.22909933944957006</v>
      </c>
      <c r="AE1686" s="17">
        <v>19.07944441393985</v>
      </c>
      <c r="AF1686" s="17">
        <v>0.6</v>
      </c>
      <c r="AG1686" s="17">
        <v>-0.99999999999999944</v>
      </c>
      <c r="AH1686" s="17">
        <v>-0.99999999999999944</v>
      </c>
      <c r="AI1686" s="17">
        <v>-2.9831951954301397E-2</v>
      </c>
      <c r="AJ1686" s="17">
        <v>-1.9456179431294483E-2</v>
      </c>
      <c r="AK1686" s="17">
        <v>-6.9838404533761389E-2</v>
      </c>
      <c r="AL1686" s="17">
        <v>0.1739812736782344</v>
      </c>
      <c r="AM1686" s="17">
        <v>0.53145576718376442</v>
      </c>
      <c r="AN1686" s="17">
        <v>3.7325423108477654E-2</v>
      </c>
      <c r="AO1686" s="17">
        <v>12.9372021569253</v>
      </c>
      <c r="AP1686" s="17">
        <v>1.8030419461031135</v>
      </c>
      <c r="AQ1686" s="17">
        <v>13.498449632552672</v>
      </c>
      <c r="AR1686" s="17">
        <v>0.2693608702151899</v>
      </c>
      <c r="AS1686" s="17">
        <v>-0.89505444085587826</v>
      </c>
      <c r="AT1686" s="17">
        <v>-0.99999999999999944</v>
      </c>
      <c r="AU1686" s="17">
        <v>-0.99999999999999944</v>
      </c>
      <c r="AV1686" s="17">
        <v>-1.2867034278802518</v>
      </c>
      <c r="AW1686" s="17">
        <v>36.056600676368276</v>
      </c>
      <c r="AX1686" s="17">
        <v>33.514343694152799</v>
      </c>
      <c r="AY1686" s="17">
        <v>-7.7977416136449845E-2</v>
      </c>
      <c r="AZ1686" s="17">
        <v>-27.099237672814411</v>
      </c>
      <c r="BA1686" s="22">
        <v>1410.321633848584</v>
      </c>
      <c r="CU1686" t="e">
        <v>#N/A</v>
      </c>
      <c r="CV1686" t="e">
        <v>#N/A</v>
      </c>
    </row>
    <row r="1687" spans="1:100" x14ac:dyDescent="0.25">
      <c r="A1687">
        <v>4235</v>
      </c>
      <c r="B1687" t="s">
        <v>471</v>
      </c>
      <c r="C1687" s="22">
        <v>3</v>
      </c>
      <c r="D1687" s="17">
        <v>3.4428173904996195</v>
      </c>
      <c r="E1687" s="17">
        <v>-0.13421359305503855</v>
      </c>
      <c r="F1687" s="17">
        <v>-0.22761904924433021</v>
      </c>
      <c r="G1687" s="17">
        <v>-0.22024092373069812</v>
      </c>
      <c r="H1687" s="17">
        <v>0.10724979159532771</v>
      </c>
      <c r="I1687" s="17">
        <v>0</v>
      </c>
      <c r="J1687" s="17">
        <v>6.4349874957196622</v>
      </c>
      <c r="K1687" s="17">
        <v>0.10724979159532771</v>
      </c>
      <c r="L1687" s="17">
        <v>-1.0000000000000018</v>
      </c>
      <c r="M1687" s="17">
        <v>-1.0000000000000018</v>
      </c>
      <c r="N1687" s="17">
        <v>2.1449958319065541</v>
      </c>
      <c r="O1687" s="17">
        <v>9.6575639624885881</v>
      </c>
      <c r="P1687" s="17">
        <v>0.39326326081993507</v>
      </c>
      <c r="Q1687" s="17">
        <v>-0.26655946475796916</v>
      </c>
      <c r="R1687" s="17">
        <v>-8.8188924412236705E-2</v>
      </c>
      <c r="S1687" s="17">
        <v>0.33333333333333387</v>
      </c>
      <c r="T1687" s="17">
        <v>0.34634648958955577</v>
      </c>
      <c r="U1687" s="17">
        <v>0.26760231658928413</v>
      </c>
      <c r="V1687" s="17">
        <v>-4.8651890555957478E-2</v>
      </c>
      <c r="W1687" s="17">
        <v>31.655218294435553</v>
      </c>
      <c r="X1687" s="17">
        <v>1.3639411106051755</v>
      </c>
      <c r="Y1687" s="17">
        <v>-1.0000000000000018</v>
      </c>
      <c r="Z1687" s="17">
        <v>-1.0000000000000018</v>
      </c>
      <c r="AA1687" s="17">
        <v>26.046441834429046</v>
      </c>
      <c r="AB1687" s="17">
        <v>-8.110169285945705E-2</v>
      </c>
      <c r="AC1687" s="17">
        <v>0.16775022186755026</v>
      </c>
      <c r="AD1687" s="17">
        <v>-0.19706027971997797</v>
      </c>
      <c r="AE1687" s="17">
        <v>-5.5205875355942347</v>
      </c>
      <c r="AF1687" s="17">
        <v>8.3333333333333329E-2</v>
      </c>
      <c r="AG1687" s="17">
        <v>-1.0000000000000018</v>
      </c>
      <c r="AH1687" s="17">
        <v>-1.0000000000000018</v>
      </c>
      <c r="AI1687" s="17">
        <v>0</v>
      </c>
      <c r="AJ1687" s="17">
        <v>-4.8651890555957478E-2</v>
      </c>
      <c r="AK1687" s="17">
        <v>-5.7956416483890674E-2</v>
      </c>
      <c r="AL1687" s="17">
        <v>0.27512336099176499</v>
      </c>
      <c r="AM1687" s="17">
        <v>0.1834545720949444</v>
      </c>
      <c r="AN1687" s="17">
        <v>-0.1177375986348268</v>
      </c>
      <c r="AO1687" s="17">
        <v>4.296582219954157</v>
      </c>
      <c r="AP1687" s="17">
        <v>-1.5678231609118451</v>
      </c>
      <c r="AQ1687" s="17">
        <v>38.090205790155224</v>
      </c>
      <c r="AR1687" s="17">
        <v>0.89863024895621624</v>
      </c>
      <c r="AS1687" s="17">
        <v>1.471190902200503</v>
      </c>
      <c r="AT1687" s="17">
        <v>-1.0000000000000018</v>
      </c>
      <c r="AU1687" s="17">
        <v>-1.0000000000000018</v>
      </c>
      <c r="AV1687" s="17">
        <v>-0.30842984814293478</v>
      </c>
      <c r="AW1687" s="17">
        <v>34.13618263600582</v>
      </c>
      <c r="AX1687" s="17">
        <v>29.270993580410071</v>
      </c>
      <c r="AY1687" s="17">
        <v>-0.20686141372265823</v>
      </c>
      <c r="AZ1687" s="17">
        <v>-60.054088806835281</v>
      </c>
      <c r="BA1687" s="22">
        <v>1385.2026202690083</v>
      </c>
      <c r="CU1687" t="e">
        <v>#N/A</v>
      </c>
      <c r="CV1687" t="e">
        <v>#N/A</v>
      </c>
    </row>
    <row r="1688" spans="1:100" x14ac:dyDescent="0.25">
      <c r="A1688">
        <v>4237</v>
      </c>
      <c r="B1688" t="s">
        <v>2047</v>
      </c>
      <c r="C1688" s="22">
        <v>3</v>
      </c>
      <c r="D1688" s="17">
        <v>4.9827993766833716</v>
      </c>
      <c r="E1688" s="17">
        <v>-4.5950070806596841E-2</v>
      </c>
      <c r="F1688" s="17">
        <v>0.69445598373034489</v>
      </c>
      <c r="G1688" s="17">
        <v>0.68573385969723333</v>
      </c>
      <c r="H1688" s="17">
        <v>0.13003499534053564</v>
      </c>
      <c r="I1688" s="17">
        <v>5.5945597981211376E-3</v>
      </c>
      <c r="J1688" s="17">
        <v>8.1377733083194101</v>
      </c>
      <c r="K1688" s="17">
        <v>0.13562955513865682</v>
      </c>
      <c r="L1688" s="17">
        <v>-0.99999999999999845</v>
      </c>
      <c r="M1688" s="17">
        <v>-0.99999999999999845</v>
      </c>
      <c r="N1688" s="17">
        <v>2.7125911027731355</v>
      </c>
      <c r="O1688" s="17">
        <v>13.806306544700014</v>
      </c>
      <c r="P1688" s="17">
        <v>-0.45961616131511113</v>
      </c>
      <c r="Q1688" s="17">
        <v>-2.5148131241058382</v>
      </c>
      <c r="R1688" s="17">
        <v>-0.94015634888946453</v>
      </c>
      <c r="S1688" s="17">
        <v>0.33333333333333326</v>
      </c>
      <c r="T1688" s="17">
        <v>0.33333333333333326</v>
      </c>
      <c r="U1688" s="17">
        <v>0.25982318404052418</v>
      </c>
      <c r="V1688" s="17">
        <v>1.4318017330047724E-2</v>
      </c>
      <c r="W1688" s="17">
        <v>32.207132515943272</v>
      </c>
      <c r="X1688" s="17">
        <v>1.6562379516703918</v>
      </c>
      <c r="Y1688" s="17">
        <v>-0.99999999999999845</v>
      </c>
      <c r="Z1688" s="17">
        <v>-0.99999999999999845</v>
      </c>
      <c r="AA1688" s="17">
        <v>73.910397749797454</v>
      </c>
      <c r="AB1688" s="17">
        <v>0.50226902336177037</v>
      </c>
      <c r="AC1688" s="17">
        <v>0.11070026179579753</v>
      </c>
      <c r="AD1688" s="17">
        <v>0.23989914649730509</v>
      </c>
      <c r="AE1688" s="17">
        <v>42.643421582743642</v>
      </c>
      <c r="AF1688" s="17">
        <v>1</v>
      </c>
      <c r="AG1688" s="17">
        <v>-0.99999999999999845</v>
      </c>
      <c r="AH1688" s="17">
        <v>-0.99999999999999845</v>
      </c>
      <c r="AI1688" s="17">
        <v>4.60678843145855E-3</v>
      </c>
      <c r="AJ1688" s="17">
        <v>1.4318017330047724E-2</v>
      </c>
      <c r="AK1688" s="17">
        <v>4.5322755806833065E-2</v>
      </c>
      <c r="AL1688" s="17">
        <v>7.1376485172162829E-2</v>
      </c>
      <c r="AM1688" s="17">
        <v>0.46074507124438907</v>
      </c>
      <c r="AN1688" s="17">
        <v>0.33004651407601571</v>
      </c>
      <c r="AO1688" s="17">
        <v>11.745240560143891</v>
      </c>
      <c r="AP1688" s="17">
        <v>8.6080452777612066</v>
      </c>
      <c r="AQ1688" s="17">
        <v>40.344905824262668</v>
      </c>
      <c r="AR1688" s="17">
        <v>0.9408078680372377</v>
      </c>
      <c r="AS1688" s="17">
        <v>1.7918675068090493</v>
      </c>
      <c r="AT1688" s="17">
        <v>-0.99999999999999845</v>
      </c>
      <c r="AU1688" s="17">
        <v>-0.99999999999999845</v>
      </c>
      <c r="AV1688" s="17">
        <v>-0.25442248919223143</v>
      </c>
      <c r="AW1688" s="17">
        <v>96.324749572258597</v>
      </c>
      <c r="AX1688" s="17">
        <v>97.848687073892549</v>
      </c>
      <c r="AY1688" s="17">
        <v>0.22572652786967981</v>
      </c>
      <c r="AZ1688" s="17">
        <v>4.3617602970325411</v>
      </c>
      <c r="BA1688" s="22">
        <v>1544.8045497738403</v>
      </c>
      <c r="CU1688" t="e">
        <v>#N/A</v>
      </c>
      <c r="CV1688" t="e">
        <v>#N/A</v>
      </c>
    </row>
    <row r="1689" spans="1:100" x14ac:dyDescent="0.25">
      <c r="A1689">
        <v>4238</v>
      </c>
      <c r="B1689" t="s">
        <v>2048</v>
      </c>
      <c r="C1689" s="22">
        <v>3</v>
      </c>
      <c r="D1689" s="17">
        <v>1.2122859474879673</v>
      </c>
      <c r="E1689" s="17">
        <v>-0.10984289494711115</v>
      </c>
      <c r="F1689" s="17">
        <v>-0.10646810106674415</v>
      </c>
      <c r="G1689" s="17">
        <v>-0.14602064183070546</v>
      </c>
      <c r="H1689" s="17">
        <v>0.11840966455505958</v>
      </c>
      <c r="I1689" s="17">
        <v>0</v>
      </c>
      <c r="J1689" s="17">
        <v>7.1045798733035763</v>
      </c>
      <c r="K1689" s="17">
        <v>0.11840966455505958</v>
      </c>
      <c r="L1689" s="17">
        <v>-0.999999999999999</v>
      </c>
      <c r="M1689" s="17">
        <v>-0.999999999999999</v>
      </c>
      <c r="N1689" s="17">
        <v>2.3681932911011909</v>
      </c>
      <c r="O1689" s="17">
        <v>8.170845178960839</v>
      </c>
      <c r="P1689" s="17">
        <v>-0.82338553096079248</v>
      </c>
      <c r="Q1689" s="17">
        <v>0.46905654565365845</v>
      </c>
      <c r="R1689" s="17">
        <v>0.12049194585483924</v>
      </c>
      <c r="S1689" s="17">
        <v>0.33333333333333304</v>
      </c>
      <c r="T1689" s="17">
        <v>0.23094513497975788</v>
      </c>
      <c r="U1689" s="17">
        <v>0.46246801354990058</v>
      </c>
      <c r="V1689" s="17">
        <v>-2.4436835366853423E-2</v>
      </c>
      <c r="W1689" s="17">
        <v>35.35599927764315</v>
      </c>
      <c r="X1689" s="17">
        <v>2.0487669848545504</v>
      </c>
      <c r="Y1689" s="17">
        <v>-0.999999999999999</v>
      </c>
      <c r="Z1689" s="17">
        <v>-0.999999999999999</v>
      </c>
      <c r="AA1689" s="17">
        <v>16.253942003595331</v>
      </c>
      <c r="AB1689" s="17">
        <v>-0.23842186617650901</v>
      </c>
      <c r="AC1689" s="17">
        <v>4.5365923731480032E-2</v>
      </c>
      <c r="AD1689" s="17">
        <v>-0.19139504195302409</v>
      </c>
      <c r="AE1689" s="17">
        <v>-19.222549219902657</v>
      </c>
      <c r="AF1689" s="17">
        <v>0.125</v>
      </c>
      <c r="AG1689" s="17">
        <v>-0.999999999999999</v>
      </c>
      <c r="AH1689" s="17">
        <v>-0.999999999999999</v>
      </c>
      <c r="AI1689" s="17">
        <v>0</v>
      </c>
      <c r="AJ1689" s="17">
        <v>-2.4436835366853423E-2</v>
      </c>
      <c r="AK1689" s="17">
        <v>3.1012286451138911E-2</v>
      </c>
      <c r="AL1689" s="17">
        <v>1.9199943476537151E-2</v>
      </c>
      <c r="AM1689" s="17">
        <v>-1.9635475764604025E-2</v>
      </c>
      <c r="AN1689" s="17">
        <v>0.39185437356993519</v>
      </c>
      <c r="AO1689" s="17">
        <v>-0.33582546185940643</v>
      </c>
      <c r="AP1689" s="17">
        <v>9.8923590566310651</v>
      </c>
      <c r="AQ1689" s="17">
        <v>42.460579150946728</v>
      </c>
      <c r="AR1689" s="17">
        <v>1.0023096464961381</v>
      </c>
      <c r="AS1689" s="17">
        <v>2.1671766494096105</v>
      </c>
      <c r="AT1689" s="17">
        <v>-0.999999999999999</v>
      </c>
      <c r="AU1689" s="17">
        <v>-0.999999999999999</v>
      </c>
      <c r="AV1689" s="17">
        <v>-2.5528695975866312E-2</v>
      </c>
      <c r="AW1689" s="17">
        <v>34.317146239187224</v>
      </c>
      <c r="AX1689" s="17">
        <v>31.873462702501882</v>
      </c>
      <c r="AY1689" s="17">
        <v>0.16581906423052079</v>
      </c>
      <c r="AZ1689" s="17">
        <v>-10.357200735587281</v>
      </c>
      <c r="BA1689" s="22">
        <v>1377.0056797930429</v>
      </c>
      <c r="CU1689" t="e">
        <v>#N/A</v>
      </c>
      <c r="CV1689" t="e">
        <v>#N/A</v>
      </c>
    </row>
    <row r="1690" spans="1:100" x14ac:dyDescent="0.25">
      <c r="A1690">
        <v>4239</v>
      </c>
      <c r="B1690" t="s">
        <v>2049</v>
      </c>
      <c r="C1690" s="22">
        <v>3</v>
      </c>
      <c r="D1690" s="17">
        <v>6.199147451675965</v>
      </c>
      <c r="E1690" s="17">
        <v>0</v>
      </c>
      <c r="F1690" s="17">
        <v>0.17608275416435612</v>
      </c>
      <c r="G1690" s="17">
        <v>0.17608275416435612</v>
      </c>
      <c r="H1690" s="17">
        <v>0.1851434140742752</v>
      </c>
      <c r="I1690" s="17">
        <v>0</v>
      </c>
      <c r="J1690" s="17">
        <v>11.108604844456513</v>
      </c>
      <c r="K1690" s="17">
        <v>0.1851434140742752</v>
      </c>
      <c r="L1690" s="17">
        <v>-0.99999999999999889</v>
      </c>
      <c r="M1690" s="17">
        <v>-0.99999999999999889</v>
      </c>
      <c r="N1690" s="17">
        <v>3.7028682814855065</v>
      </c>
      <c r="O1690" s="17">
        <v>17.483835050296843</v>
      </c>
      <c r="P1690" s="17">
        <v>0.97254184649656639</v>
      </c>
      <c r="Q1690" s="17">
        <v>1.2221619282838778</v>
      </c>
      <c r="R1690" s="17">
        <v>0.39769165014697216</v>
      </c>
      <c r="S1690" s="17">
        <v>0.20473591715525552</v>
      </c>
      <c r="T1690" s="17">
        <v>0.19312622010294683</v>
      </c>
      <c r="U1690" s="17">
        <v>0.14026650979769975</v>
      </c>
      <c r="V1690" s="17">
        <v>-3.993773000323194E-2</v>
      </c>
      <c r="W1690" s="17">
        <v>12.521900119135804</v>
      </c>
      <c r="X1690" s="17">
        <v>0.39395126912494866</v>
      </c>
      <c r="Y1690" s="17">
        <v>-0.99999999999999889</v>
      </c>
      <c r="Z1690" s="17">
        <v>-0.99999999999999889</v>
      </c>
      <c r="AA1690" s="17">
        <v>30.111925485769888</v>
      </c>
      <c r="AB1690" s="17">
        <v>0.24023899424317668</v>
      </c>
      <c r="AC1690" s="17">
        <v>0.26343862519979677</v>
      </c>
      <c r="AD1690" s="17">
        <v>-0.15983094511323076</v>
      </c>
      <c r="AE1690" s="17">
        <v>17.192333716487127</v>
      </c>
      <c r="AF1690" s="17">
        <v>0.75</v>
      </c>
      <c r="AG1690" s="17">
        <v>-0.99999999999999889</v>
      </c>
      <c r="AH1690" s="17">
        <v>-0.99999999999999889</v>
      </c>
      <c r="AI1690" s="17">
        <v>0</v>
      </c>
      <c r="AJ1690" s="17">
        <v>-3.993773000323194E-2</v>
      </c>
      <c r="AK1690" s="17">
        <v>0.35935860164524958</v>
      </c>
      <c r="AL1690" s="17">
        <v>0.23524704805357732</v>
      </c>
      <c r="AM1690" s="17">
        <v>0.42769763058399535</v>
      </c>
      <c r="AN1690" s="17">
        <v>-5.3736143328821234E-2</v>
      </c>
      <c r="AO1690" s="17">
        <v>12.489233772826131</v>
      </c>
      <c r="AP1690" s="17">
        <v>-0.16716834295264485</v>
      </c>
      <c r="AQ1690" s="17">
        <v>23.630504963592301</v>
      </c>
      <c r="AR1690" s="17">
        <v>0.49819091705266999</v>
      </c>
      <c r="AS1690" s="17">
        <v>0.57909468319922375</v>
      </c>
      <c r="AT1690" s="17">
        <v>-0.99999999999999889</v>
      </c>
      <c r="AU1690" s="17">
        <v>-0.99999999999999889</v>
      </c>
      <c r="AV1690" s="17">
        <v>0.5737744043113282</v>
      </c>
      <c r="AW1690" s="17">
        <v>47.428592193114042</v>
      </c>
      <c r="AX1690" s="17">
        <v>43.43481919279089</v>
      </c>
      <c r="AY1690" s="17">
        <v>-3.4980126483203651E-2</v>
      </c>
      <c r="AZ1690" s="17">
        <v>-57.068081932125388</v>
      </c>
      <c r="BA1690" s="22">
        <v>1378.6954056134416</v>
      </c>
      <c r="CU1690" t="e">
        <v>#N/A</v>
      </c>
      <c r="CV1690" t="e">
        <v>#N/A</v>
      </c>
    </row>
    <row r="1691" spans="1:100" x14ac:dyDescent="0.25">
      <c r="A1691">
        <v>4240</v>
      </c>
      <c r="B1691" t="s">
        <v>2050</v>
      </c>
      <c r="C1691" s="22">
        <v>3</v>
      </c>
      <c r="D1691" s="17">
        <v>5.2315906675831521</v>
      </c>
      <c r="E1691" s="17">
        <v>1.445239062865772E-2</v>
      </c>
      <c r="F1691" s="17">
        <v>1.5309432823729643E-2</v>
      </c>
      <c r="G1691" s="17">
        <v>6.0087996168627566E-3</v>
      </c>
      <c r="H1691" s="17">
        <v>6.5216867836384723E-2</v>
      </c>
      <c r="I1691" s="17">
        <v>0</v>
      </c>
      <c r="J1691" s="17">
        <v>3.9130120701830835</v>
      </c>
      <c r="K1691" s="17">
        <v>6.5216867836384723E-2</v>
      </c>
      <c r="L1691" s="17">
        <v>-1.0000000000000009</v>
      </c>
      <c r="M1691" s="17">
        <v>-1.0000000000000009</v>
      </c>
      <c r="N1691" s="17">
        <v>1.3043373567276948</v>
      </c>
      <c r="O1691" s="17">
        <v>9.1506115373831047</v>
      </c>
      <c r="P1691" s="17">
        <v>0.13300601228831049</v>
      </c>
      <c r="Q1691" s="17">
        <v>0.1390469862345082</v>
      </c>
      <c r="R1691" s="17">
        <v>4.4133117404958996E-2</v>
      </c>
      <c r="S1691" s="17">
        <v>0.33333333333333348</v>
      </c>
      <c r="T1691" s="17">
        <v>0.31186884632266892</v>
      </c>
      <c r="U1691" s="17">
        <v>-6.1410541411999343E-2</v>
      </c>
      <c r="V1691" s="17">
        <v>-2.255420098599832E-3</v>
      </c>
      <c r="W1691" s="17">
        <v>20.652774012360744</v>
      </c>
      <c r="X1691" s="17">
        <v>0.29934613856935693</v>
      </c>
      <c r="Y1691" s="17">
        <v>-1.0000000000000009</v>
      </c>
      <c r="Z1691" s="17">
        <v>-1.0000000000000009</v>
      </c>
      <c r="AA1691" s="17">
        <v>27.104306365114883</v>
      </c>
      <c r="AB1691" s="17">
        <v>0.12674239203364199</v>
      </c>
      <c r="AC1691" s="17">
        <v>-9.6134008764212894E-2</v>
      </c>
      <c r="AD1691" s="17">
        <v>9.7539601437554441E-2</v>
      </c>
      <c r="AE1691" s="17">
        <v>6.4073992353491747</v>
      </c>
      <c r="AF1691" s="17">
        <v>8.3333333333333329E-2</v>
      </c>
      <c r="AG1691" s="17">
        <v>-1.0000000000000009</v>
      </c>
      <c r="AH1691" s="17">
        <v>-1.0000000000000009</v>
      </c>
      <c r="AI1691" s="17">
        <v>0</v>
      </c>
      <c r="AJ1691" s="17">
        <v>-2.255420098599832E-3</v>
      </c>
      <c r="AK1691" s="17">
        <v>0.13363854619418955</v>
      </c>
      <c r="AL1691" s="17">
        <v>0.30703511662535021</v>
      </c>
      <c r="AM1691" s="17">
        <v>0.31418973053389809</v>
      </c>
      <c r="AN1691" s="17">
        <v>-0.16386131026952402</v>
      </c>
      <c r="AO1691" s="17">
        <v>8.5229359943184022</v>
      </c>
      <c r="AP1691" s="17">
        <v>-2.561357173611349</v>
      </c>
      <c r="AQ1691" s="17">
        <v>24.565786082543845</v>
      </c>
      <c r="AR1691" s="17">
        <v>0.58153621814540357</v>
      </c>
      <c r="AS1691" s="17">
        <v>0.36456300640574163</v>
      </c>
      <c r="AT1691" s="17">
        <v>-1.0000000000000009</v>
      </c>
      <c r="AU1691" s="17">
        <v>-1.0000000000000009</v>
      </c>
      <c r="AV1691" s="17">
        <v>5.0141917021821802E-2</v>
      </c>
      <c r="AW1691" s="17">
        <v>33.693560728886638</v>
      </c>
      <c r="AX1691" s="17">
        <v>33.468018719026659</v>
      </c>
      <c r="AY1691" s="17">
        <v>-4.5465826343261732E-2</v>
      </c>
      <c r="AZ1691" s="17">
        <v>-35.887238406550743</v>
      </c>
      <c r="BA1691" s="22">
        <v>1269.6664883765291</v>
      </c>
      <c r="CU1691" t="e">
        <v>#N/A</v>
      </c>
      <c r="CV1691" t="e">
        <v>#N/A</v>
      </c>
    </row>
    <row r="1692" spans="1:100" x14ac:dyDescent="0.25">
      <c r="A1692">
        <v>4241</v>
      </c>
      <c r="B1692" t="s">
        <v>2051</v>
      </c>
      <c r="C1692" s="22">
        <v>3</v>
      </c>
      <c r="D1692" s="17">
        <v>5.0201572827147647</v>
      </c>
      <c r="E1692" s="17">
        <v>7.7212745430596239E-2</v>
      </c>
      <c r="F1692" s="17">
        <v>-0.81257421709245803</v>
      </c>
      <c r="G1692" s="17">
        <v>-0.77518877100603356</v>
      </c>
      <c r="H1692" s="17">
        <v>-0.13536860026293424</v>
      </c>
      <c r="I1692" s="17">
        <v>0</v>
      </c>
      <c r="J1692" s="17">
        <v>-8.1221160157760455</v>
      </c>
      <c r="K1692" s="17">
        <v>-0.13536860026293424</v>
      </c>
      <c r="L1692" s="17">
        <v>-1.0000000000000004</v>
      </c>
      <c r="M1692" s="17">
        <v>-1.0000000000000004</v>
      </c>
      <c r="N1692" s="17">
        <v>-2.707372005258684</v>
      </c>
      <c r="O1692" s="17">
        <v>-3.8771475040673198</v>
      </c>
      <c r="P1692" s="17">
        <v>-1.0252338446946447</v>
      </c>
      <c r="Q1692" s="17">
        <v>-1.3092931914758994</v>
      </c>
      <c r="R1692" s="17">
        <v>-0.50238737798271449</v>
      </c>
      <c r="S1692" s="17">
        <v>0.33333333333333348</v>
      </c>
      <c r="T1692" s="17">
        <v>0.33333333333333348</v>
      </c>
      <c r="U1692" s="17">
        <v>-9.6848331665800064E-2</v>
      </c>
      <c r="V1692" s="17">
        <v>7.4890251908471626E-3</v>
      </c>
      <c r="W1692" s="17">
        <v>28.507038418185942</v>
      </c>
      <c r="X1692" s="17">
        <v>0.45957609141148414</v>
      </c>
      <c r="Y1692" s="17">
        <v>-1.0000000000000004</v>
      </c>
      <c r="Z1692" s="17">
        <v>-1.0000000000000004</v>
      </c>
      <c r="AA1692" s="17">
        <v>77.882450453961397</v>
      </c>
      <c r="AB1692" s="17">
        <v>-2.4043599595527342E-3</v>
      </c>
      <c r="AC1692" s="17">
        <v>0.46678192248425299</v>
      </c>
      <c r="AD1692" s="17">
        <v>0.53317842575046437</v>
      </c>
      <c r="AE1692" s="17">
        <v>49.877799413758218</v>
      </c>
      <c r="AF1692" s="17">
        <v>0.77777777777777779</v>
      </c>
      <c r="AG1692" s="17">
        <v>-1.0000000000000004</v>
      </c>
      <c r="AH1692" s="17">
        <v>-1.0000000000000004</v>
      </c>
      <c r="AI1692" s="17">
        <v>-2.7056755314215863E-2</v>
      </c>
      <c r="AJ1692" s="17">
        <v>7.4890251908471626E-3</v>
      </c>
      <c r="AK1692" s="17">
        <v>0.11784511885611366</v>
      </c>
      <c r="AL1692" s="17">
        <v>0.16621660525781157</v>
      </c>
      <c r="AM1692" s="17">
        <v>0.12159140609933214</v>
      </c>
      <c r="AN1692" s="17">
        <v>0.34220536511655381</v>
      </c>
      <c r="AO1692" s="17">
        <v>3.6290107467638721</v>
      </c>
      <c r="AP1692" s="17">
        <v>9.3862171542029085</v>
      </c>
      <c r="AQ1692" s="17">
        <v>20.384922402409885</v>
      </c>
      <c r="AR1692" s="17">
        <v>0.57730736019171436</v>
      </c>
      <c r="AS1692" s="17">
        <v>0.32420749114855002</v>
      </c>
      <c r="AT1692" s="17">
        <v>-1.0000000000000004</v>
      </c>
      <c r="AU1692" s="17">
        <v>-1.0000000000000004</v>
      </c>
      <c r="AV1692" s="17">
        <v>-1.2775761489887478</v>
      </c>
      <c r="AW1692" s="17">
        <v>83.391520104097026</v>
      </c>
      <c r="AX1692" s="17">
        <v>83.599287516897434</v>
      </c>
      <c r="AY1692" s="17">
        <v>0.29998077350152669</v>
      </c>
      <c r="AZ1692" s="17">
        <v>-5.1603403359729141</v>
      </c>
      <c r="BA1692" s="22">
        <v>1431.6199538500734</v>
      </c>
      <c r="CU1692" t="e">
        <v>#N/A</v>
      </c>
      <c r="CV1692" t="e">
        <v>#N/A</v>
      </c>
    </row>
    <row r="1693" spans="1:100" x14ac:dyDescent="0.25">
      <c r="A1693">
        <v>4242</v>
      </c>
      <c r="B1693" t="s">
        <v>2052</v>
      </c>
      <c r="C1693" s="22">
        <v>3</v>
      </c>
      <c r="D1693" s="17">
        <v>4.3779332207158195</v>
      </c>
      <c r="E1693" s="17">
        <v>-0.43928148302660025</v>
      </c>
      <c r="F1693" s="17">
        <v>-0.15437917670610607</v>
      </c>
      <c r="G1693" s="17">
        <v>-0.24876595451433176</v>
      </c>
      <c r="H1693" s="17">
        <v>0.16369503558462381</v>
      </c>
      <c r="I1693" s="17">
        <v>5.6463508020658006E-4</v>
      </c>
      <c r="J1693" s="17">
        <v>9.8555802398898162</v>
      </c>
      <c r="K1693" s="17">
        <v>0.16425967066483041</v>
      </c>
      <c r="L1693" s="17">
        <v>-0.99999999999999756</v>
      </c>
      <c r="M1693" s="17">
        <v>-0.99999999999999756</v>
      </c>
      <c r="N1693" s="17">
        <v>3.2851934132966067</v>
      </c>
      <c r="O1693" s="17">
        <v>13.984747506091329</v>
      </c>
      <c r="P1693" s="17">
        <v>0.46835454881322813</v>
      </c>
      <c r="Q1693" s="17">
        <v>-0.67010329528078449</v>
      </c>
      <c r="R1693" s="17">
        <v>-0.27139567232420791</v>
      </c>
      <c r="S1693" s="17">
        <v>0.33333333333333243</v>
      </c>
      <c r="T1693" s="17">
        <v>0.33333333333333243</v>
      </c>
      <c r="U1693" s="17">
        <v>0.3760711135228994</v>
      </c>
      <c r="V1693" s="17">
        <v>0.1327499210927687</v>
      </c>
      <c r="W1693" s="17">
        <v>40.449121224700079</v>
      </c>
      <c r="X1693" s="17">
        <v>2.8031909766500411</v>
      </c>
      <c r="Y1693" s="17">
        <v>-0.99999999999999756</v>
      </c>
      <c r="Z1693" s="17">
        <v>-0.99999999999999756</v>
      </c>
      <c r="AA1693" s="17">
        <v>87.585077680457829</v>
      </c>
      <c r="AB1693" s="17">
        <v>0.31807918886912595</v>
      </c>
      <c r="AC1693" s="17">
        <v>0.24620270603841726</v>
      </c>
      <c r="AD1693" s="17">
        <v>0.3838651476540958</v>
      </c>
      <c r="AE1693" s="17">
        <v>47.407352128081975</v>
      </c>
      <c r="AF1693" s="17">
        <v>0.8571428571428571</v>
      </c>
      <c r="AG1693" s="17">
        <v>-0.99999999999999756</v>
      </c>
      <c r="AH1693" s="17">
        <v>-0.99999999999999756</v>
      </c>
      <c r="AI1693" s="17">
        <v>-1.3122682878762424E-2</v>
      </c>
      <c r="AJ1693" s="17">
        <v>0.1327499210927687</v>
      </c>
      <c r="AK1693" s="17">
        <v>0.1355185619323464</v>
      </c>
      <c r="AL1693" s="17">
        <v>3.1160259726826848E-2</v>
      </c>
      <c r="AM1693" s="17">
        <v>-1.3165529098153519E-3</v>
      </c>
      <c r="AN1693" s="17">
        <v>-1.1043442834932304E-2</v>
      </c>
      <c r="AO1693" s="17">
        <v>0.64467898691634828</v>
      </c>
      <c r="AP1693" s="17">
        <v>-0.12028477223917355</v>
      </c>
      <c r="AQ1693" s="17">
        <v>50.30470146458994</v>
      </c>
      <c r="AR1693" s="17">
        <v>1.1754877012823333</v>
      </c>
      <c r="AS1693" s="17">
        <v>2.967450647314875</v>
      </c>
      <c r="AT1693" s="17">
        <v>-0.99999999999999756</v>
      </c>
      <c r="AU1693" s="17">
        <v>-0.99999999999999756</v>
      </c>
      <c r="AV1693" s="17">
        <v>-0.52016162683853928</v>
      </c>
      <c r="AW1693" s="17">
        <v>101.44954041431001</v>
      </c>
      <c r="AX1693" s="17">
        <v>114.46207886601157</v>
      </c>
      <c r="AY1693" s="17">
        <v>0.36345906388325422</v>
      </c>
      <c r="AZ1693" s="17">
        <v>11.582293093340205</v>
      </c>
      <c r="BA1693" s="22">
        <v>1558.1674844329405</v>
      </c>
      <c r="CU1693" t="e">
        <v>#N/A</v>
      </c>
      <c r="CV1693" t="e">
        <v>#N/A</v>
      </c>
    </row>
    <row r="1694" spans="1:100" x14ac:dyDescent="0.25">
      <c r="A1694">
        <v>4243</v>
      </c>
      <c r="B1694" t="s">
        <v>715</v>
      </c>
      <c r="C1694" s="22">
        <v>3</v>
      </c>
      <c r="D1694" s="17">
        <v>3.4378917721100941</v>
      </c>
      <c r="E1694" s="17">
        <v>0</v>
      </c>
      <c r="F1694" s="17">
        <v>7.8543833408787012E-2</v>
      </c>
      <c r="G1694" s="17">
        <v>7.8543833408787012E-2</v>
      </c>
      <c r="H1694" s="17">
        <v>5.2271250828045575E-3</v>
      </c>
      <c r="I1694" s="17">
        <v>0</v>
      </c>
      <c r="J1694" s="17">
        <v>0.31362750496827085</v>
      </c>
      <c r="K1694" s="17">
        <v>5.2271250828045575E-3</v>
      </c>
      <c r="L1694" s="17">
        <v>-0.99999999999999922</v>
      </c>
      <c r="M1694" s="17">
        <v>-0.99999999999999922</v>
      </c>
      <c r="N1694" s="17">
        <v>0.10454250165609058</v>
      </c>
      <c r="O1694" s="17">
        <v>3.8300631104871492</v>
      </c>
      <c r="P1694" s="17">
        <v>-9.2861432706336344E-2</v>
      </c>
      <c r="Q1694" s="17">
        <v>-0.79336731326717325</v>
      </c>
      <c r="R1694" s="17">
        <v>-0.26121753860737212</v>
      </c>
      <c r="S1694" s="17">
        <v>0.3333333333333332</v>
      </c>
      <c r="T1694" s="17">
        <v>0.296029746398005</v>
      </c>
      <c r="U1694" s="17">
        <v>0.12183859541043661</v>
      </c>
      <c r="V1694" s="17">
        <v>0</v>
      </c>
      <c r="W1694" s="17">
        <v>29.838982002358815</v>
      </c>
      <c r="X1694" s="17">
        <v>1.0592552945200504</v>
      </c>
      <c r="Y1694" s="17">
        <v>-0.99999999999999922</v>
      </c>
      <c r="Z1694" s="17">
        <v>-0.99999999999999922</v>
      </c>
      <c r="AA1694" s="17">
        <v>51.920727839635539</v>
      </c>
      <c r="AB1694" s="17">
        <v>-1.0379728445559708E-2</v>
      </c>
      <c r="AC1694" s="17">
        <v>0.38257299723348281</v>
      </c>
      <c r="AD1694" s="17">
        <v>7.4665998729759528E-2</v>
      </c>
      <c r="AE1694" s="17">
        <v>22.342963375884128</v>
      </c>
      <c r="AF1694" s="17">
        <v>0.25</v>
      </c>
      <c r="AG1694" s="17">
        <v>-0.99999999999999922</v>
      </c>
      <c r="AH1694" s="17">
        <v>-0.99999999999999922</v>
      </c>
      <c r="AI1694" s="17">
        <v>0</v>
      </c>
      <c r="AJ1694" s="17">
        <v>0</v>
      </c>
      <c r="AK1694" s="17">
        <v>0.21861931110406863</v>
      </c>
      <c r="AL1694" s="17">
        <v>3.6337234746456587E-2</v>
      </c>
      <c r="AM1694" s="17">
        <v>0.4060890174030839</v>
      </c>
      <c r="AN1694" s="17">
        <v>9.6678584046587773E-2</v>
      </c>
      <c r="AO1694" s="17">
        <v>11.245321990597438</v>
      </c>
      <c r="AP1694" s="17">
        <v>2.5986507748969769</v>
      </c>
      <c r="AQ1694" s="17">
        <v>30.152609507327089</v>
      </c>
      <c r="AR1694" s="17">
        <v>0.75120167514177461</v>
      </c>
      <c r="AS1694" s="17">
        <v>1.0644824196028553</v>
      </c>
      <c r="AT1694" s="17">
        <v>-0.99999999999999922</v>
      </c>
      <c r="AU1694" s="17">
        <v>-0.99999999999999922</v>
      </c>
      <c r="AV1694" s="17">
        <v>-0.18267370519858503</v>
      </c>
      <c r="AW1694" s="17">
        <v>58.349441725019688</v>
      </c>
      <c r="AX1694" s="17">
        <v>58.349441725019688</v>
      </c>
      <c r="AY1694" s="17">
        <v>0.15349223718293153</v>
      </c>
      <c r="AZ1694" s="17">
        <v>-44.277439233271473</v>
      </c>
      <c r="BA1694" s="22">
        <v>1433.4209288560126</v>
      </c>
      <c r="CU1694" t="e">
        <v>#N/A</v>
      </c>
      <c r="CV1694" t="e">
        <v>#N/A</v>
      </c>
    </row>
    <row r="1695" spans="1:100" x14ac:dyDescent="0.25">
      <c r="A1695">
        <v>4246</v>
      </c>
      <c r="B1695" t="s">
        <v>2053</v>
      </c>
      <c r="C1695" s="22">
        <v>3</v>
      </c>
      <c r="D1695" s="17">
        <v>4.595568075667547</v>
      </c>
      <c r="E1695" s="17">
        <v>8.5016778556478833E-4</v>
      </c>
      <c r="F1695" s="17">
        <v>-7.3585742246920591E-2</v>
      </c>
      <c r="G1695" s="17">
        <v>-7.3585742246920591E-2</v>
      </c>
      <c r="H1695" s="17">
        <v>0.37765642353729711</v>
      </c>
      <c r="I1695" s="17">
        <v>0</v>
      </c>
      <c r="J1695" s="17">
        <v>22.659385412237814</v>
      </c>
      <c r="K1695" s="17">
        <v>0.37765642353729711</v>
      </c>
      <c r="L1695" s="17">
        <v>-0.99999999999999734</v>
      </c>
      <c r="M1695" s="17">
        <v>-0.99999999999999734</v>
      </c>
      <c r="N1695" s="17">
        <v>7.5531284707459392</v>
      </c>
      <c r="O1695" s="17">
        <v>27.181367745658441</v>
      </c>
      <c r="P1695" s="17">
        <v>-1.5128130617021247</v>
      </c>
      <c r="Q1695" s="17">
        <v>3.0056037005949316</v>
      </c>
      <c r="R1695" s="17">
        <v>0.87922324227806281</v>
      </c>
      <c r="S1695" s="17">
        <v>0.33308176054499733</v>
      </c>
      <c r="T1695" s="17">
        <v>0.3788609096751267</v>
      </c>
      <c r="U1695" s="17">
        <v>8.3413015666878657E-2</v>
      </c>
      <c r="V1695" s="17">
        <v>-3.622570303618261E-2</v>
      </c>
      <c r="W1695" s="17">
        <v>15.258942372540929</v>
      </c>
      <c r="X1695" s="17">
        <v>0.50225221311057489</v>
      </c>
      <c r="Y1695" s="17">
        <v>-0.99999999999999734</v>
      </c>
      <c r="Z1695" s="17">
        <v>-0.99999999999999734</v>
      </c>
      <c r="AA1695" s="17">
        <v>65.083600136528801</v>
      </c>
      <c r="AB1695" s="17">
        <v>0.41078196930611438</v>
      </c>
      <c r="AC1695" s="17">
        <v>0.19085570390044049</v>
      </c>
      <c r="AD1695" s="17">
        <v>0.3772710172276415</v>
      </c>
      <c r="AE1695" s="17">
        <v>48.945434521709835</v>
      </c>
      <c r="AF1695" s="17">
        <v>0.66666666666666663</v>
      </c>
      <c r="AG1695" s="17">
        <v>-0.99999999999999734</v>
      </c>
      <c r="AH1695" s="17">
        <v>-0.99999999999999734</v>
      </c>
      <c r="AI1695" s="17">
        <v>5.7648993646587567E-4</v>
      </c>
      <c r="AJ1695" s="17">
        <v>-3.622570303618261E-2</v>
      </c>
      <c r="AK1695" s="17">
        <v>2.2132321331106167E-2</v>
      </c>
      <c r="AL1695" s="17">
        <v>0.29462426827718863</v>
      </c>
      <c r="AM1695" s="17">
        <v>3.0744273208458892E-4</v>
      </c>
      <c r="AN1695" s="17">
        <v>0.12583726811869045</v>
      </c>
      <c r="AO1695" s="17">
        <v>0.11834767495764481</v>
      </c>
      <c r="AP1695" s="17">
        <v>4.619053044353203</v>
      </c>
      <c r="AQ1695" s="17">
        <v>37.918327784778718</v>
      </c>
      <c r="AR1695" s="17">
        <v>0.75912998285082001</v>
      </c>
      <c r="AS1695" s="17">
        <v>0.87990863664787211</v>
      </c>
      <c r="AT1695" s="17">
        <v>-0.99999999999999734</v>
      </c>
      <c r="AU1695" s="17">
        <v>-0.99999999999999734</v>
      </c>
      <c r="AV1695" s="17">
        <v>0.80563750003114243</v>
      </c>
      <c r="AW1695" s="17">
        <v>96.884020926540444</v>
      </c>
      <c r="AX1695" s="17">
        <v>93.272980421651496</v>
      </c>
      <c r="AY1695" s="17">
        <v>0.46720771296076902</v>
      </c>
      <c r="AZ1695" s="17">
        <v>56.964442389122908</v>
      </c>
      <c r="BA1695" s="22">
        <v>1527.2645442853934</v>
      </c>
      <c r="CU1695" t="e">
        <v>#N/A</v>
      </c>
      <c r="CV1695" t="e">
        <v>#N/A</v>
      </c>
    </row>
    <row r="1696" spans="1:100" x14ac:dyDescent="0.25">
      <c r="A1696">
        <v>4247</v>
      </c>
      <c r="B1696" t="s">
        <v>2054</v>
      </c>
      <c r="C1696" s="22">
        <v>3</v>
      </c>
      <c r="D1696" s="17">
        <v>5.5028690553029724</v>
      </c>
      <c r="E1696" s="17">
        <v>0.19761029765349356</v>
      </c>
      <c r="F1696" s="17">
        <v>0.17025847860230331</v>
      </c>
      <c r="G1696" s="17">
        <v>0.21098165533245899</v>
      </c>
      <c r="H1696" s="17">
        <v>0.50272725476196434</v>
      </c>
      <c r="I1696" s="17">
        <v>0</v>
      </c>
      <c r="J1696" s="17">
        <v>30.163635285717859</v>
      </c>
      <c r="K1696" s="17">
        <v>0.50272725476196434</v>
      </c>
      <c r="L1696" s="17">
        <v>-0.99999999999999767</v>
      </c>
      <c r="M1696" s="17">
        <v>-0.99999999999999767</v>
      </c>
      <c r="N1696" s="17">
        <v>10.054545095239295</v>
      </c>
      <c r="O1696" s="17">
        <v>35.877485996353293</v>
      </c>
      <c r="P1696" s="17">
        <v>-0.9182235719581795</v>
      </c>
      <c r="Q1696" s="17">
        <v>10.455788065485784</v>
      </c>
      <c r="R1696" s="17">
        <v>3.2566676646142638</v>
      </c>
      <c r="S1696" s="17">
        <v>0.33333333333333276</v>
      </c>
      <c r="T1696" s="17">
        <v>0.33333333333333276</v>
      </c>
      <c r="U1696" s="17">
        <v>0.18615593071335751</v>
      </c>
      <c r="V1696" s="17">
        <v>-3.7265470758856764E-2</v>
      </c>
      <c r="W1696" s="17">
        <v>12.513194874368049</v>
      </c>
      <c r="X1696" s="17">
        <v>0.68497031020499011</v>
      </c>
      <c r="Y1696" s="17">
        <v>-0.99999999999999767</v>
      </c>
      <c r="Z1696" s="17">
        <v>-0.99999999999999767</v>
      </c>
      <c r="AA1696" s="17">
        <v>48.281130745263397</v>
      </c>
      <c r="AB1696" s="17">
        <v>3.3782538002292712E-4</v>
      </c>
      <c r="AC1696" s="17">
        <v>0.54041997542801157</v>
      </c>
      <c r="AD1696" s="17">
        <v>0.10946756331758731</v>
      </c>
      <c r="AE1696" s="17">
        <v>32.51126820628108</v>
      </c>
      <c r="AF1696" s="17">
        <v>0.7</v>
      </c>
      <c r="AG1696" s="17">
        <v>-0.99999999999999767</v>
      </c>
      <c r="AH1696" s="17">
        <v>-0.99999999999999767</v>
      </c>
      <c r="AI1696" s="17">
        <v>0.10495161628140365</v>
      </c>
      <c r="AJ1696" s="17">
        <v>-3.7265470758856764E-2</v>
      </c>
      <c r="AK1696" s="17">
        <v>-4.3815704013459968E-3</v>
      </c>
      <c r="AL1696" s="17">
        <v>0.14684608241999561</v>
      </c>
      <c r="AM1696" s="17">
        <v>2.2184651958953264E-2</v>
      </c>
      <c r="AN1696" s="17">
        <v>0.37682871219586239</v>
      </c>
      <c r="AO1696" s="17">
        <v>0.53270844696710173</v>
      </c>
      <c r="AP1696" s="17">
        <v>10.154948216996539</v>
      </c>
      <c r="AQ1696" s="17">
        <v>42.676830160085885</v>
      </c>
      <c r="AR1696" s="17">
        <v>0.81555712662116575</v>
      </c>
      <c r="AS1696" s="17">
        <v>1.1876975649669552</v>
      </c>
      <c r="AT1696" s="17">
        <v>-0.99999999999999767</v>
      </c>
      <c r="AU1696" s="17">
        <v>-0.99999999999999767</v>
      </c>
      <c r="AV1696" s="17">
        <v>3.4676493199467195</v>
      </c>
      <c r="AW1696" s="17">
        <v>94.313564958613213</v>
      </c>
      <c r="AX1696" s="17">
        <v>92.686050208355624</v>
      </c>
      <c r="AY1696" s="17">
        <v>7.78956846767416E-3</v>
      </c>
      <c r="AZ1696" s="17">
        <v>-10.47571202945233</v>
      </c>
      <c r="BA1696" s="22">
        <v>1396.6185217295197</v>
      </c>
      <c r="CU1696" t="e">
        <v>#N/A</v>
      </c>
      <c r="CV1696" t="e">
        <v>#N/A</v>
      </c>
    </row>
    <row r="1697" spans="1:100" x14ac:dyDescent="0.25">
      <c r="A1697">
        <v>4248</v>
      </c>
      <c r="B1697" t="s">
        <v>2055</v>
      </c>
      <c r="C1697" s="22">
        <v>3</v>
      </c>
      <c r="D1697" s="17">
        <v>2.7966258175852445</v>
      </c>
      <c r="E1697" s="17">
        <v>0</v>
      </c>
      <c r="F1697" s="17">
        <v>-0.13014077857661679</v>
      </c>
      <c r="G1697" s="17">
        <v>-0.13014077857661679</v>
      </c>
      <c r="H1697" s="17">
        <v>0.27391235539182313</v>
      </c>
      <c r="I1697" s="17">
        <v>0</v>
      </c>
      <c r="J1697" s="17">
        <v>16.434741323509389</v>
      </c>
      <c r="K1697" s="17">
        <v>0.27391235539182313</v>
      </c>
      <c r="L1697" s="17">
        <v>-1.0000000000000004</v>
      </c>
      <c r="M1697" s="17">
        <v>-1.0000000000000004</v>
      </c>
      <c r="N1697" s="17">
        <v>5.478247107836463</v>
      </c>
      <c r="O1697" s="17">
        <v>19.101226362518009</v>
      </c>
      <c r="P1697" s="17">
        <v>4.1393981292635412E-2</v>
      </c>
      <c r="Q1697" s="17">
        <v>0.72289051484188516</v>
      </c>
      <c r="R1697" s="17">
        <v>0.15863789303352105</v>
      </c>
      <c r="S1697" s="17">
        <v>0.33333333333333365</v>
      </c>
      <c r="T1697" s="17">
        <v>0.30421626529447549</v>
      </c>
      <c r="U1697" s="17">
        <v>0.19275459222672672</v>
      </c>
      <c r="V1697" s="17">
        <v>-1.4928749378386591E-4</v>
      </c>
      <c r="W1697" s="17">
        <v>22.249701918757154</v>
      </c>
      <c r="X1697" s="17">
        <v>1.0992844732135458</v>
      </c>
      <c r="Y1697" s="17">
        <v>-1.0000000000000004</v>
      </c>
      <c r="Z1697" s="17">
        <v>-1.0000000000000004</v>
      </c>
      <c r="AA1697" s="17">
        <v>27.132672464924156</v>
      </c>
      <c r="AB1697" s="17">
        <v>-8.8091930929021373E-3</v>
      </c>
      <c r="AC1697" s="17">
        <v>9.5098011549067593E-2</v>
      </c>
      <c r="AD1697" s="17">
        <v>8.1978346065039905E-3</v>
      </c>
      <c r="AE1697" s="17">
        <v>4.7243326531334677</v>
      </c>
      <c r="AF1697" s="17">
        <v>0.21428571428571427</v>
      </c>
      <c r="AG1697" s="17">
        <v>-1.0000000000000004</v>
      </c>
      <c r="AH1697" s="17">
        <v>-1.0000000000000004</v>
      </c>
      <c r="AI1697" s="17">
        <v>0</v>
      </c>
      <c r="AJ1697" s="17">
        <v>-1.4928749378386591E-4</v>
      </c>
      <c r="AK1697" s="17">
        <v>7.9747930987345866E-2</v>
      </c>
      <c r="AL1697" s="17">
        <v>0.10964154800217442</v>
      </c>
      <c r="AM1697" s="17">
        <v>0.19290566190485386</v>
      </c>
      <c r="AN1697" s="17">
        <v>0.37819951000523716</v>
      </c>
      <c r="AO1697" s="17">
        <v>5.2213812025580726</v>
      </c>
      <c r="AP1697" s="17">
        <v>10.003195490141797</v>
      </c>
      <c r="AQ1697" s="17">
        <v>38.684443242266525</v>
      </c>
      <c r="AR1697" s="17">
        <v>0.83015490336075182</v>
      </c>
      <c r="AS1697" s="17">
        <v>1.3731968286053682</v>
      </c>
      <c r="AT1697" s="17">
        <v>-1.0000000000000004</v>
      </c>
      <c r="AU1697" s="17">
        <v>-1.0000000000000004</v>
      </c>
      <c r="AV1697" s="17">
        <v>2.8497114456904227E-2</v>
      </c>
      <c r="AW1697" s="17">
        <v>56.237094317583981</v>
      </c>
      <c r="AX1697" s="17">
        <v>56.222165568205611</v>
      </c>
      <c r="AY1697" s="17">
        <v>9.543039403322226E-2</v>
      </c>
      <c r="AZ1697" s="17">
        <v>-13.347268449449741</v>
      </c>
      <c r="BA1697" s="22">
        <v>1391.8413163161722</v>
      </c>
      <c r="CU1697" t="e">
        <v>#N/A</v>
      </c>
      <c r="CV1697" t="e">
        <v>#N/A</v>
      </c>
    </row>
    <row r="1698" spans="1:100" x14ac:dyDescent="0.25">
      <c r="A1698">
        <v>4252</v>
      </c>
      <c r="B1698" t="s">
        <v>1844</v>
      </c>
      <c r="C1698" s="22">
        <v>3</v>
      </c>
      <c r="D1698" s="17">
        <v>4.3725751550227816</v>
      </c>
      <c r="E1698" s="17">
        <v>-1.017647576986956E-2</v>
      </c>
      <c r="F1698" s="17">
        <v>-0.13716137047456486</v>
      </c>
      <c r="G1698" s="17">
        <v>-0.13869745653391902</v>
      </c>
      <c r="H1698" s="17">
        <v>0.38909716172339254</v>
      </c>
      <c r="I1698" s="17">
        <v>0</v>
      </c>
      <c r="J1698" s="17">
        <v>23.345829703403552</v>
      </c>
      <c r="K1698" s="17">
        <v>0.38909716172339254</v>
      </c>
      <c r="L1698" s="17">
        <v>-0.99999999999999989</v>
      </c>
      <c r="M1698" s="17">
        <v>-0.99999999999999989</v>
      </c>
      <c r="N1698" s="17">
        <v>7.7819432344678496</v>
      </c>
      <c r="O1698" s="17">
        <v>27.579707401892417</v>
      </c>
      <c r="P1698" s="17">
        <v>0.48005956160186319</v>
      </c>
      <c r="Q1698" s="17">
        <v>0.52212324505262664</v>
      </c>
      <c r="R1698" s="17">
        <v>0.15719104432487632</v>
      </c>
      <c r="S1698" s="17">
        <v>0.34637345781000112</v>
      </c>
      <c r="T1698" s="17">
        <v>0.30261244740635679</v>
      </c>
      <c r="U1698" s="17">
        <v>-3.6740575937051427E-2</v>
      </c>
      <c r="V1698" s="17">
        <v>0</v>
      </c>
      <c r="W1698" s="17">
        <v>8.9259267022365467</v>
      </c>
      <c r="X1698" s="17">
        <v>8.2205553817782828E-2</v>
      </c>
      <c r="Y1698" s="17">
        <v>-0.99999999999999989</v>
      </c>
      <c r="Z1698" s="17">
        <v>-0.99999999999999989</v>
      </c>
      <c r="AA1698" s="17">
        <v>39.572649813752705</v>
      </c>
      <c r="AB1698" s="17">
        <v>7.7305235414447018E-2</v>
      </c>
      <c r="AC1698" s="17">
        <v>0.25286516998640857</v>
      </c>
      <c r="AD1698" s="17">
        <v>0.27962023594297036</v>
      </c>
      <c r="AE1698" s="17">
        <v>30.489532067191305</v>
      </c>
      <c r="AF1698" s="17">
        <v>0.5714285714285714</v>
      </c>
      <c r="AG1698" s="17">
        <v>-0.99999999999999989</v>
      </c>
      <c r="AH1698" s="17">
        <v>-0.99999999999999989</v>
      </c>
      <c r="AI1698" s="17">
        <v>3.4579792059416126E-3</v>
      </c>
      <c r="AJ1698" s="17">
        <v>0</v>
      </c>
      <c r="AK1698" s="17">
        <v>4.1777273443985276E-2</v>
      </c>
      <c r="AL1698" s="17">
        <v>1.6291533959905388E-2</v>
      </c>
      <c r="AM1698" s="17">
        <v>0.21116563386060402</v>
      </c>
      <c r="AN1698" s="17">
        <v>0.3865931661387873</v>
      </c>
      <c r="AO1698" s="17">
        <v>5.4880272137350259</v>
      </c>
      <c r="AP1698" s="17">
        <v>9.746286823269207</v>
      </c>
      <c r="AQ1698" s="17">
        <v>32.271756405640097</v>
      </c>
      <c r="AR1698" s="17">
        <v>0.61224532927930619</v>
      </c>
      <c r="AS1698" s="17">
        <v>0.47130271554117525</v>
      </c>
      <c r="AT1698" s="17">
        <v>-0.99999999999999989</v>
      </c>
      <c r="AU1698" s="17">
        <v>-0.99999999999999989</v>
      </c>
      <c r="AV1698" s="17">
        <v>1.8493587790957444E-2</v>
      </c>
      <c r="AW1698" s="17">
        <v>76.898644038914298</v>
      </c>
      <c r="AX1698" s="17">
        <v>76.967803623033134</v>
      </c>
      <c r="AY1698" s="17">
        <v>0.29559490230601049</v>
      </c>
      <c r="AZ1698" s="17">
        <v>27.545178801027067</v>
      </c>
      <c r="BA1698" s="22">
        <v>1462.2312470462059</v>
      </c>
      <c r="CU1698" t="e">
        <v>#N/A</v>
      </c>
      <c r="CV1698" t="e">
        <v>#N/A</v>
      </c>
    </row>
    <row r="1699" spans="1:100" x14ac:dyDescent="0.25">
      <c r="A1699">
        <v>4253</v>
      </c>
      <c r="B1699" t="s">
        <v>2056</v>
      </c>
      <c r="C1699" s="22">
        <v>3</v>
      </c>
      <c r="D1699" s="17">
        <v>5.1634973998594171</v>
      </c>
      <c r="E1699" s="17">
        <v>0</v>
      </c>
      <c r="F1699" s="17">
        <v>-0.41223969347374068</v>
      </c>
      <c r="G1699" s="17">
        <v>-0.41223969347374068</v>
      </c>
      <c r="H1699" s="17">
        <v>0.56427393966971218</v>
      </c>
      <c r="I1699" s="17">
        <v>0</v>
      </c>
      <c r="J1699" s="17">
        <v>33.856436380182735</v>
      </c>
      <c r="K1699" s="17">
        <v>0.56427393966971218</v>
      </c>
      <c r="L1699" s="17">
        <v>-1.0000000000000004</v>
      </c>
      <c r="M1699" s="17">
        <v>-1.0000000000000004</v>
      </c>
      <c r="N1699" s="17">
        <v>11.285478793394239</v>
      </c>
      <c r="O1699" s="17">
        <v>38.607694086568408</v>
      </c>
      <c r="P1699" s="17">
        <v>0.16218684358130875</v>
      </c>
      <c r="Q1699" s="17">
        <v>-6.9531330156420568</v>
      </c>
      <c r="R1699" s="17">
        <v>-2.3024663382993977</v>
      </c>
      <c r="S1699" s="17">
        <v>0.34049551793024951</v>
      </c>
      <c r="T1699" s="17">
        <v>0.359283679048161</v>
      </c>
      <c r="U1699" s="17">
        <v>0.54504677852532279</v>
      </c>
      <c r="V1699" s="17">
        <v>9.1650522289830588E-2</v>
      </c>
      <c r="W1699" s="17">
        <v>30.88810232495408</v>
      </c>
      <c r="X1699" s="17">
        <v>2.891545850863801</v>
      </c>
      <c r="Y1699" s="17">
        <v>-1.0000000000000004</v>
      </c>
      <c r="Z1699" s="17">
        <v>-1.0000000000000004</v>
      </c>
      <c r="AA1699" s="17">
        <v>81.347107054219961</v>
      </c>
      <c r="AB1699" s="17">
        <v>0.58632548513283089</v>
      </c>
      <c r="AC1699" s="17">
        <v>0.20468484141975901</v>
      </c>
      <c r="AD1699" s="17">
        <v>0.26421909479871497</v>
      </c>
      <c r="AE1699" s="17">
        <v>52.76147106756526</v>
      </c>
      <c r="AF1699" s="17">
        <v>0.88235294117647056</v>
      </c>
      <c r="AG1699" s="17">
        <v>-1.0000000000000004</v>
      </c>
      <c r="AH1699" s="17">
        <v>-1.0000000000000004</v>
      </c>
      <c r="AI1699" s="17">
        <v>-3.2849570710763498E-2</v>
      </c>
      <c r="AJ1699" s="17">
        <v>9.1650522289830588E-2</v>
      </c>
      <c r="AK1699" s="17">
        <v>0.20535195499790004</v>
      </c>
      <c r="AL1699" s="17">
        <v>-9.4219795919299507E-2</v>
      </c>
      <c r="AM1699" s="17">
        <v>-8.8929445798573259E-2</v>
      </c>
      <c r="AN1699" s="17">
        <v>0.11032105237754397</v>
      </c>
      <c r="AO1699" s="17">
        <v>-1.196476369974832</v>
      </c>
      <c r="AP1699" s="17">
        <v>2.2869273298421038</v>
      </c>
      <c r="AQ1699" s="17">
        <v>64.744538705136833</v>
      </c>
      <c r="AR1699" s="17">
        <v>1.3364764977935653</v>
      </c>
      <c r="AS1699" s="17">
        <v>3.4558197905335133</v>
      </c>
      <c r="AT1699" s="17">
        <v>-1.0000000000000004</v>
      </c>
      <c r="AU1699" s="17">
        <v>-1.0000000000000004</v>
      </c>
      <c r="AV1699" s="17">
        <v>-2.7147060317731384</v>
      </c>
      <c r="AW1699" s="17">
        <v>122.24172847063048</v>
      </c>
      <c r="AX1699" s="17">
        <v>130.74978928539826</v>
      </c>
      <c r="AY1699" s="17">
        <v>0.64879755051824273</v>
      </c>
      <c r="AZ1699" s="17">
        <v>77.096943624375243</v>
      </c>
      <c r="BA1699" s="22">
        <v>1618.0950634058133</v>
      </c>
      <c r="CU1699" t="e">
        <v>#N/A</v>
      </c>
      <c r="CV1699" t="e">
        <v>#N/A</v>
      </c>
    </row>
    <row r="1700" spans="1:100" x14ac:dyDescent="0.25">
      <c r="A1700">
        <v>4255</v>
      </c>
      <c r="B1700" t="s">
        <v>2057</v>
      </c>
      <c r="C1700" s="22">
        <v>3</v>
      </c>
      <c r="D1700" s="17">
        <v>3.9965548864592622</v>
      </c>
      <c r="E1700" s="17">
        <v>-0.26824639675851836</v>
      </c>
      <c r="F1700" s="17">
        <v>3.3710637983889784E-2</v>
      </c>
      <c r="G1700" s="17">
        <v>-0.10971155694278592</v>
      </c>
      <c r="H1700" s="17">
        <v>-3.6665423974326122E-2</v>
      </c>
      <c r="I1700" s="17">
        <v>0</v>
      </c>
      <c r="J1700" s="17">
        <v>-2.1999254384595686</v>
      </c>
      <c r="K1700" s="17">
        <v>-3.6665423974326122E-2</v>
      </c>
      <c r="L1700" s="17">
        <v>-0.99999999999999889</v>
      </c>
      <c r="M1700" s="17">
        <v>-0.99999999999999889</v>
      </c>
      <c r="N1700" s="17">
        <v>-0.73330847948652234</v>
      </c>
      <c r="O1700" s="17">
        <v>1.6869178910569089</v>
      </c>
      <c r="P1700" s="17">
        <v>0.10267992901509022</v>
      </c>
      <c r="Q1700" s="17">
        <v>-0.72447718742722844</v>
      </c>
      <c r="R1700" s="17">
        <v>-0.24032468039992161</v>
      </c>
      <c r="S1700" s="17">
        <v>0.36581574607805462</v>
      </c>
      <c r="T1700" s="17">
        <v>0.34936976731341668</v>
      </c>
      <c r="U1700" s="17">
        <v>0.58068325293687695</v>
      </c>
      <c r="V1700" s="17">
        <v>-0.10354802482678033</v>
      </c>
      <c r="W1700" s="17">
        <v>49.159446619035769</v>
      </c>
      <c r="X1700" s="17">
        <v>2.4693322341327071</v>
      </c>
      <c r="Y1700" s="17">
        <v>-0.99999999999999889</v>
      </c>
      <c r="Z1700" s="17">
        <v>-0.99999999999999889</v>
      </c>
      <c r="AA1700" s="17">
        <v>91.838644328550984</v>
      </c>
      <c r="AB1700" s="17">
        <v>0.1505485172316981</v>
      </c>
      <c r="AC1700" s="17">
        <v>0.39698298430416823</v>
      </c>
      <c r="AD1700" s="17">
        <v>0.31085894626243887</v>
      </c>
      <c r="AE1700" s="17">
        <v>42.919522389915258</v>
      </c>
      <c r="AF1700" s="17">
        <v>0.77777777777777779</v>
      </c>
      <c r="AG1700" s="17">
        <v>-0.99999999999999889</v>
      </c>
      <c r="AH1700" s="17">
        <v>-0.99999999999999889</v>
      </c>
      <c r="AI1700" s="17">
        <v>6.4908329485444238E-3</v>
      </c>
      <c r="AJ1700" s="17">
        <v>-0.10354802482678033</v>
      </c>
      <c r="AK1700" s="17">
        <v>0.29592131252131409</v>
      </c>
      <c r="AL1700" s="17">
        <v>0.23766421848098926</v>
      </c>
      <c r="AM1700" s="17">
        <v>-6.3773333184924549E-2</v>
      </c>
      <c r="AN1700" s="17">
        <v>0.17667143440659083</v>
      </c>
      <c r="AO1700" s="17">
        <v>-0.11472676701654283</v>
      </c>
      <c r="AP1700" s="17">
        <v>5.6051069525697166</v>
      </c>
      <c r="AQ1700" s="17">
        <v>46.959521180576203</v>
      </c>
      <c r="AR1700" s="17">
        <v>1.1923207415015677</v>
      </c>
      <c r="AS1700" s="17">
        <v>2.4326668101583797</v>
      </c>
      <c r="AT1700" s="17">
        <v>-0.99999999999999889</v>
      </c>
      <c r="AU1700" s="17">
        <v>-0.99999999999999889</v>
      </c>
      <c r="AV1700" s="17">
        <v>-0.3500362373427075</v>
      </c>
      <c r="AW1700" s="17">
        <v>99.130669172177662</v>
      </c>
      <c r="AX1700" s="17">
        <v>88.905683348470603</v>
      </c>
      <c r="AY1700" s="17">
        <v>0.33580753339492964</v>
      </c>
      <c r="AZ1700" s="17">
        <v>31.381721986731499</v>
      </c>
      <c r="BA1700" s="22">
        <v>1451.6099251154685</v>
      </c>
      <c r="CU1700" t="e">
        <v>#N/A</v>
      </c>
      <c r="CV1700" t="e">
        <v>#N/A</v>
      </c>
    </row>
    <row r="1701" spans="1:100" x14ac:dyDescent="0.25">
      <c r="A1701">
        <v>4256</v>
      </c>
      <c r="B1701" t="s">
        <v>2058</v>
      </c>
      <c r="C1701" s="22">
        <v>3</v>
      </c>
      <c r="D1701" s="17">
        <v>4.8779829173703426</v>
      </c>
      <c r="E1701" s="17">
        <v>-0.20408052196633999</v>
      </c>
      <c r="F1701" s="17">
        <v>1.3221222050628676</v>
      </c>
      <c r="G1701" s="17">
        <v>1.2704605251318559</v>
      </c>
      <c r="H1701" s="17">
        <v>6.5041977029609663E-2</v>
      </c>
      <c r="I1701" s="17">
        <v>0</v>
      </c>
      <c r="J1701" s="17">
        <v>3.9025186217765748</v>
      </c>
      <c r="K1701" s="17">
        <v>6.5041977029609663E-2</v>
      </c>
      <c r="L1701" s="17">
        <v>-1.0000000000000031</v>
      </c>
      <c r="M1701" s="17">
        <v>-1.0000000000000031</v>
      </c>
      <c r="N1701" s="17">
        <v>1.3008395405921938</v>
      </c>
      <c r="O1701" s="17">
        <v>10.050962064278778</v>
      </c>
      <c r="P1701" s="17">
        <v>-0.70812115707739942</v>
      </c>
      <c r="Q1701" s="17">
        <v>-1.9014763143919942</v>
      </c>
      <c r="R1701" s="17">
        <v>-0.7001349830660718</v>
      </c>
      <c r="S1701" s="17">
        <v>0.33333333333333437</v>
      </c>
      <c r="T1701" s="17">
        <v>0.37243409954302703</v>
      </c>
      <c r="U1701" s="17">
        <v>0.43348154157249025</v>
      </c>
      <c r="V1701" s="17">
        <v>4.8102215042233457E-2</v>
      </c>
      <c r="W1701" s="17">
        <v>44.892368498459014</v>
      </c>
      <c r="X1701" s="17">
        <v>2.7023656785998065</v>
      </c>
      <c r="Y1701" s="17">
        <v>-1.0000000000000031</v>
      </c>
      <c r="Z1701" s="17">
        <v>-1.0000000000000031</v>
      </c>
      <c r="AA1701" s="17">
        <v>53.827055841371113</v>
      </c>
      <c r="AB1701" s="17">
        <v>-2.1733346029601915E-2</v>
      </c>
      <c r="AC1701" s="17">
        <v>0.12597245310607058</v>
      </c>
      <c r="AD1701" s="17">
        <v>8.8457339443094862E-2</v>
      </c>
      <c r="AE1701" s="17">
        <v>9.6348223259781758</v>
      </c>
      <c r="AF1701" s="17">
        <v>0.53333333333333333</v>
      </c>
      <c r="AG1701" s="17">
        <v>-1.0000000000000031</v>
      </c>
      <c r="AH1701" s="17">
        <v>-1.0000000000000031</v>
      </c>
      <c r="AI1701" s="17">
        <v>4.0995357429680843E-2</v>
      </c>
      <c r="AJ1701" s="17">
        <v>4.8102215042233457E-2</v>
      </c>
      <c r="AK1701" s="17">
        <v>5.8074861762730835E-2</v>
      </c>
      <c r="AL1701" s="17">
        <v>-7.4479763475761074E-2</v>
      </c>
      <c r="AM1701" s="17">
        <v>0.35597142207699717</v>
      </c>
      <c r="AN1701" s="17">
        <v>0.22292050962893073</v>
      </c>
      <c r="AO1701" s="17">
        <v>9.1896598607385815</v>
      </c>
      <c r="AP1701" s="17">
        <v>5.2006139233444619</v>
      </c>
      <c r="AQ1701" s="17">
        <v>48.7948871202356</v>
      </c>
      <c r="AR1701" s="17">
        <v>1.1873511894910849</v>
      </c>
      <c r="AS1701" s="17">
        <v>2.7674076556294147</v>
      </c>
      <c r="AT1701" s="17">
        <v>-1.0000000000000031</v>
      </c>
      <c r="AU1701" s="17">
        <v>-1.0000000000000031</v>
      </c>
      <c r="AV1701" s="17">
        <v>0.57032554206578456</v>
      </c>
      <c r="AW1701" s="17">
        <v>69.078631828994375</v>
      </c>
      <c r="AX1701" s="17">
        <v>74.708760481811311</v>
      </c>
      <c r="AY1701" s="17">
        <v>0.16843692054846232</v>
      </c>
      <c r="AZ1701" s="17">
        <v>-6.6678738207299286</v>
      </c>
      <c r="BA1701" s="22">
        <v>1446.8348205493644</v>
      </c>
      <c r="CU1701" t="e">
        <v>#N/A</v>
      </c>
      <c r="CV1701" t="e">
        <v>#N/A</v>
      </c>
    </row>
    <row r="1702" spans="1:100" x14ac:dyDescent="0.25">
      <c r="A1702">
        <v>4260</v>
      </c>
      <c r="B1702" t="s">
        <v>2059</v>
      </c>
      <c r="C1702" s="22">
        <v>3</v>
      </c>
      <c r="D1702" s="17">
        <v>1.6353672645187527</v>
      </c>
      <c r="E1702" s="17">
        <v>0.48467990491405522</v>
      </c>
      <c r="F1702" s="17">
        <v>-0.49752844667630053</v>
      </c>
      <c r="G1702" s="17">
        <v>-0.38862118554582631</v>
      </c>
      <c r="H1702" s="17">
        <v>0.214887961653975</v>
      </c>
      <c r="I1702" s="17">
        <v>0</v>
      </c>
      <c r="J1702" s="17">
        <v>12.893277699238498</v>
      </c>
      <c r="K1702" s="17">
        <v>0.214887961653975</v>
      </c>
      <c r="L1702" s="17">
        <v>-0.99999999999999922</v>
      </c>
      <c r="M1702" s="17">
        <v>-0.99999999999999922</v>
      </c>
      <c r="N1702" s="17">
        <v>4.2977592330795007</v>
      </c>
      <c r="O1702" s="17">
        <v>14.140023778211427</v>
      </c>
      <c r="P1702" s="17">
        <v>-1.0806357836878551</v>
      </c>
      <c r="Q1702" s="17">
        <v>-0.17713156153904258</v>
      </c>
      <c r="R1702" s="17">
        <v>-0.15791698274094718</v>
      </c>
      <c r="S1702" s="17">
        <v>0.33333333333333287</v>
      </c>
      <c r="T1702" s="17">
        <v>1.4300117877931943E-2</v>
      </c>
      <c r="U1702" s="17">
        <v>0.19395742300059693</v>
      </c>
      <c r="V1702" s="17">
        <v>-1.0276028871606235E-3</v>
      </c>
      <c r="W1702" s="17">
        <v>13.027012386829053</v>
      </c>
      <c r="X1702" s="17">
        <v>0.71100729598206691</v>
      </c>
      <c r="Y1702" s="17">
        <v>-0.99999999999999922</v>
      </c>
      <c r="Z1702" s="17">
        <v>-0.99999999999999922</v>
      </c>
      <c r="AA1702" s="17">
        <v>12.485476581341008</v>
      </c>
      <c r="AB1702" s="17">
        <v>-4.8113920376963569E-2</v>
      </c>
      <c r="AC1702" s="17">
        <v>7.7575901741547992E-2</v>
      </c>
      <c r="AD1702" s="17">
        <v>-3.7134357819526467E-2</v>
      </c>
      <c r="AE1702" s="17">
        <v>-0.38361882274709636</v>
      </c>
      <c r="AF1702" s="17">
        <v>0.25</v>
      </c>
      <c r="AG1702" s="17">
        <v>-0.99999999999999922</v>
      </c>
      <c r="AH1702" s="17">
        <v>-0.99999999999999922</v>
      </c>
      <c r="AI1702" s="17">
        <v>0</v>
      </c>
      <c r="AJ1702" s="17">
        <v>-1.0276028871606235E-3</v>
      </c>
      <c r="AK1702" s="17">
        <v>-0.2312112218600475</v>
      </c>
      <c r="AL1702" s="17">
        <v>0.15106630047742534</v>
      </c>
      <c r="AM1702" s="17">
        <v>0.20872299523885351</v>
      </c>
      <c r="AN1702" s="17">
        <v>-0.12026898438411236</v>
      </c>
      <c r="AO1702" s="17">
        <v>4.0620187716710996</v>
      </c>
      <c r="AP1702" s="17">
        <v>-2.2513931072156828</v>
      </c>
      <c r="AQ1702" s="17">
        <v>25.920290086067531</v>
      </c>
      <c r="AR1702" s="17">
        <v>0.54056327132470161</v>
      </c>
      <c r="AS1702" s="17">
        <v>0.92589525763604175</v>
      </c>
      <c r="AT1702" s="17">
        <v>-0.99999999999999922</v>
      </c>
      <c r="AU1702" s="17">
        <v>-0.99999999999999922</v>
      </c>
      <c r="AV1702" s="17">
        <v>-0.54653816828677337</v>
      </c>
      <c r="AW1702" s="17">
        <v>24.374107252336746</v>
      </c>
      <c r="AX1702" s="17">
        <v>24.271346963620683</v>
      </c>
      <c r="AY1702" s="17">
        <v>-7.5620160568661866E-4</v>
      </c>
      <c r="AZ1702" s="17">
        <v>-32.282046164638849</v>
      </c>
      <c r="BA1702" s="22">
        <v>1357.3398668809439</v>
      </c>
      <c r="CU1702" t="e">
        <v>#N/A</v>
      </c>
      <c r="CV1702" t="e">
        <v>#N/A</v>
      </c>
    </row>
    <row r="1703" spans="1:100" x14ac:dyDescent="0.25">
      <c r="A1703">
        <v>4262</v>
      </c>
      <c r="B1703" t="s">
        <v>2060</v>
      </c>
      <c r="C1703" s="22">
        <v>3</v>
      </c>
      <c r="D1703" s="17">
        <v>5.3101627951101449</v>
      </c>
      <c r="E1703" s="17">
        <v>0.14485058747358281</v>
      </c>
      <c r="F1703" s="17">
        <v>-0.33864977913715211</v>
      </c>
      <c r="G1703" s="17">
        <v>-0.3089472938312664</v>
      </c>
      <c r="H1703" s="17">
        <v>-9.573836195193941E-2</v>
      </c>
      <c r="I1703" s="17">
        <v>0</v>
      </c>
      <c r="J1703" s="17">
        <v>-5.7443017171163646</v>
      </c>
      <c r="K1703" s="17">
        <v>-9.573836195193941E-2</v>
      </c>
      <c r="L1703" s="17">
        <v>-1.0000000000000013</v>
      </c>
      <c r="M1703" s="17">
        <v>-1.0000000000000013</v>
      </c>
      <c r="N1703" s="17">
        <v>-1.9147672390387882</v>
      </c>
      <c r="O1703" s="17">
        <v>-0.74308621583748891</v>
      </c>
      <c r="P1703" s="17">
        <v>-1.972285215140876E-2</v>
      </c>
      <c r="Q1703" s="17">
        <v>2.957563080483296</v>
      </c>
      <c r="R1703" s="17">
        <v>1.0178080329053416</v>
      </c>
      <c r="S1703" s="17">
        <v>0.30661527637480046</v>
      </c>
      <c r="T1703" s="17">
        <v>0.25026266854430679</v>
      </c>
      <c r="U1703" s="17">
        <v>-1.3636737884930913E-2</v>
      </c>
      <c r="V1703" s="17">
        <v>0</v>
      </c>
      <c r="W1703" s="17">
        <v>25.559182759444628</v>
      </c>
      <c r="X1703" s="17">
        <v>0.53770898301414516</v>
      </c>
      <c r="Y1703" s="17">
        <v>-1.0000000000000013</v>
      </c>
      <c r="Z1703" s="17">
        <v>-1.0000000000000013</v>
      </c>
      <c r="AA1703" s="17">
        <v>49.351554932529709</v>
      </c>
      <c r="AB1703" s="17">
        <v>0.3970230684277043</v>
      </c>
      <c r="AC1703" s="17">
        <v>0.1240049046231641</v>
      </c>
      <c r="AD1703" s="17">
        <v>-6.5536690247274501E-2</v>
      </c>
      <c r="AE1703" s="17">
        <v>22.774564140179681</v>
      </c>
      <c r="AF1703" s="17">
        <v>0.25</v>
      </c>
      <c r="AG1703" s="17">
        <v>-1.0000000000000013</v>
      </c>
      <c r="AH1703" s="17">
        <v>-1.0000000000000013</v>
      </c>
      <c r="AI1703" s="17">
        <v>0</v>
      </c>
      <c r="AJ1703" s="17">
        <v>0</v>
      </c>
      <c r="AK1703" s="17">
        <v>0.21528200865680447</v>
      </c>
      <c r="AL1703" s="17">
        <v>0.27812331818957431</v>
      </c>
      <c r="AM1703" s="17">
        <v>-0.10732839501010749</v>
      </c>
      <c r="AN1703" s="17">
        <v>-0.21090685130707287</v>
      </c>
      <c r="AO1703" s="17">
        <v>-1.6067998319686645</v>
      </c>
      <c r="AP1703" s="17">
        <v>-3.8820546917289498</v>
      </c>
      <c r="AQ1703" s="17">
        <v>19.814881042328267</v>
      </c>
      <c r="AR1703" s="17">
        <v>0.54324120703417655</v>
      </c>
      <c r="AS1703" s="17">
        <v>0.44197062106220564</v>
      </c>
      <c r="AT1703" s="17">
        <v>-1.0000000000000013</v>
      </c>
      <c r="AU1703" s="17">
        <v>-1.0000000000000013</v>
      </c>
      <c r="AV1703" s="17">
        <v>0.70886073907407521</v>
      </c>
      <c r="AW1703" s="17">
        <v>44.726414024963233</v>
      </c>
      <c r="AX1703" s="17">
        <v>44.726414024963233</v>
      </c>
      <c r="AY1703" s="17">
        <v>0.27234266099698518</v>
      </c>
      <c r="AZ1703" s="17">
        <v>15.140931475374565</v>
      </c>
      <c r="BA1703" s="22">
        <v>1419.9683920695552</v>
      </c>
      <c r="CU1703" t="e">
        <v>#N/A</v>
      </c>
      <c r="CV1703" t="e">
        <v>#N/A</v>
      </c>
    </row>
    <row r="1704" spans="1:100" x14ac:dyDescent="0.25">
      <c r="A1704">
        <v>4263</v>
      </c>
      <c r="B1704" t="s">
        <v>2061</v>
      </c>
      <c r="C1704" s="22">
        <v>3</v>
      </c>
      <c r="D1704" s="17">
        <v>4.6169983670085673</v>
      </c>
      <c r="E1704" s="17">
        <v>-2.7648898648387965E-3</v>
      </c>
      <c r="F1704" s="17">
        <v>-0.13423494050572632</v>
      </c>
      <c r="G1704" s="17">
        <v>-0.13423494050572632</v>
      </c>
      <c r="H1704" s="17">
        <v>0.22154512598349901</v>
      </c>
      <c r="I1704" s="17">
        <v>0</v>
      </c>
      <c r="J1704" s="17">
        <v>13.292707559009937</v>
      </c>
      <c r="K1704" s="17">
        <v>0.22154512598349901</v>
      </c>
      <c r="L1704" s="17">
        <v>-1.0000000000000009</v>
      </c>
      <c r="M1704" s="17">
        <v>-1.0000000000000009</v>
      </c>
      <c r="N1704" s="17">
        <v>4.4309025196699796</v>
      </c>
      <c r="O1704" s="17">
        <v>17.775470985512783</v>
      </c>
      <c r="P1704" s="17">
        <v>3.7605473893790153E-2</v>
      </c>
      <c r="Q1704" s="17">
        <v>-0.58228578510712481</v>
      </c>
      <c r="R1704" s="17">
        <v>-0.14250123563887221</v>
      </c>
      <c r="S1704" s="17">
        <v>0.33333333333333354</v>
      </c>
      <c r="T1704" s="17">
        <v>0.38330842718693142</v>
      </c>
      <c r="U1704" s="17">
        <v>0.23151211325560925</v>
      </c>
      <c r="V1704" s="17">
        <v>-1.3748469957911954E-2</v>
      </c>
      <c r="W1704" s="17">
        <v>28.514411113378543</v>
      </c>
      <c r="X1704" s="17">
        <v>1.3771610361753712</v>
      </c>
      <c r="Y1704" s="17">
        <v>-1.0000000000000009</v>
      </c>
      <c r="Z1704" s="17">
        <v>-1.0000000000000009</v>
      </c>
      <c r="AA1704" s="17">
        <v>37.756838328762456</v>
      </c>
      <c r="AB1704" s="17">
        <v>1.341347387266505E-2</v>
      </c>
      <c r="AC1704" s="17">
        <v>0.31192441410393795</v>
      </c>
      <c r="AD1704" s="17">
        <v>-0.13763931895614709</v>
      </c>
      <c r="AE1704" s="17">
        <v>9.3849284510227875</v>
      </c>
      <c r="AF1704" s="17">
        <v>0.2</v>
      </c>
      <c r="AG1704" s="17">
        <v>-1.0000000000000009</v>
      </c>
      <c r="AH1704" s="17">
        <v>-1.0000000000000009</v>
      </c>
      <c r="AI1704" s="17">
        <v>-2.0506268634921452E-3</v>
      </c>
      <c r="AJ1704" s="17">
        <v>-1.3748469957911954E-2</v>
      </c>
      <c r="AK1704" s="17">
        <v>0.66589719183560381</v>
      </c>
      <c r="AL1704" s="17">
        <v>0.16282791678473268</v>
      </c>
      <c r="AM1704" s="17">
        <v>-0.22515012271038959</v>
      </c>
      <c r="AN1704" s="17">
        <v>5.1485579941938659E-3</v>
      </c>
      <c r="AO1704" s="17">
        <v>-2.2992671085817213</v>
      </c>
      <c r="AP1704" s="17">
        <v>0.94285353377851011</v>
      </c>
      <c r="AQ1704" s="17">
        <v>41.807118672388476</v>
      </c>
      <c r="AR1704" s="17">
        <v>0.93440540381796222</v>
      </c>
      <c r="AS1704" s="17">
        <v>1.5987061621588707</v>
      </c>
      <c r="AT1704" s="17">
        <v>-1.0000000000000009</v>
      </c>
      <c r="AU1704" s="17">
        <v>-1.0000000000000009</v>
      </c>
      <c r="AV1704" s="17">
        <v>-0.27673617614459856</v>
      </c>
      <c r="AW1704" s="17">
        <v>56.475162848053714</v>
      </c>
      <c r="AX1704" s="17">
        <v>55.05930331499269</v>
      </c>
      <c r="AY1704" s="17">
        <v>-6.7465342378004778E-2</v>
      </c>
      <c r="AZ1704" s="17">
        <v>-35.809932102259339</v>
      </c>
      <c r="BA1704" s="22">
        <v>1400.0049603606092</v>
      </c>
      <c r="CU1704" t="e">
        <v>#N/A</v>
      </c>
      <c r="CV1704" t="e">
        <v>#N/A</v>
      </c>
    </row>
    <row r="1705" spans="1:100" x14ac:dyDescent="0.25">
      <c r="A1705">
        <v>4264</v>
      </c>
      <c r="B1705" t="s">
        <v>2062</v>
      </c>
      <c r="C1705" s="22">
        <v>3</v>
      </c>
      <c r="D1705" s="17">
        <v>5.2331364551905057</v>
      </c>
      <c r="E1705" s="17">
        <v>-0.40049432563349358</v>
      </c>
      <c r="F1705" s="17">
        <v>-0.21181899368117263</v>
      </c>
      <c r="G1705" s="17">
        <v>-0.33792320718304109</v>
      </c>
      <c r="H1705" s="17">
        <v>1.4045370874845569E-2</v>
      </c>
      <c r="I1705" s="17">
        <v>5.1932226297498503E-3</v>
      </c>
      <c r="J1705" s="17">
        <v>1.1543156102757264</v>
      </c>
      <c r="K1705" s="17">
        <v>1.9238593504595423E-2</v>
      </c>
      <c r="L1705" s="17">
        <v>-0.99999999999999889</v>
      </c>
      <c r="M1705" s="17">
        <v>-0.99999999999999889</v>
      </c>
      <c r="N1705" s="17">
        <v>0.38477187009191</v>
      </c>
      <c r="O1705" s="17">
        <v>6.0495288582831863</v>
      </c>
      <c r="P1705" s="17">
        <v>1.2343475680539806</v>
      </c>
      <c r="Q1705" s="17">
        <v>0.92056167746528883</v>
      </c>
      <c r="R1705" s="17">
        <v>0.31253424543473224</v>
      </c>
      <c r="S1705" s="17">
        <v>0.3341618536384473</v>
      </c>
      <c r="T1705" s="17">
        <v>0.34921689608824347</v>
      </c>
      <c r="U1705" s="17">
        <v>0.38554769645773368</v>
      </c>
      <c r="V1705" s="17">
        <v>-1.9640254035783754E-2</v>
      </c>
      <c r="W1705" s="17">
        <v>41.201903945761792</v>
      </c>
      <c r="X1705" s="17">
        <v>2.1043729805932356</v>
      </c>
      <c r="Y1705" s="17">
        <v>-0.99999999999999889</v>
      </c>
      <c r="Z1705" s="17">
        <v>-0.99999999999999889</v>
      </c>
      <c r="AA1705" s="17">
        <v>68.985584031969921</v>
      </c>
      <c r="AB1705" s="17">
        <v>9.9925850419329679E-2</v>
      </c>
      <c r="AC1705" s="17">
        <v>0.19248856852217683</v>
      </c>
      <c r="AD1705" s="17">
        <v>0.25700849787396018</v>
      </c>
      <c r="AE1705" s="17">
        <v>27.47114584077335</v>
      </c>
      <c r="AF1705" s="17">
        <v>0.41666666666666669</v>
      </c>
      <c r="AG1705" s="17">
        <v>-0.99999999999999889</v>
      </c>
      <c r="AH1705" s="17">
        <v>-0.99999999999999889</v>
      </c>
      <c r="AI1705" s="17">
        <v>0</v>
      </c>
      <c r="AJ1705" s="17">
        <v>-1.9640254035783754E-2</v>
      </c>
      <c r="AK1705" s="17">
        <v>-9.2141833523886663E-2</v>
      </c>
      <c r="AL1705" s="17">
        <v>-0.15500135088596506</v>
      </c>
      <c r="AM1705" s="17">
        <v>-6.7162641943174589E-2</v>
      </c>
      <c r="AN1705" s="17">
        <v>0.27005769115190231</v>
      </c>
      <c r="AO1705" s="17">
        <v>-2.1397752161987986</v>
      </c>
      <c r="AP1705" s="17">
        <v>5.9764355243677301</v>
      </c>
      <c r="AQ1705" s="17">
        <v>42.356219556037509</v>
      </c>
      <c r="AR1705" s="17">
        <v>1.0492861921486394</v>
      </c>
      <c r="AS1705" s="17">
        <v>2.123611574097831</v>
      </c>
      <c r="AT1705" s="17">
        <v>-0.99999999999999889</v>
      </c>
      <c r="AU1705" s="17">
        <v>-0.99999999999999889</v>
      </c>
      <c r="AV1705" s="17">
        <v>-2.5388961748308989E-2</v>
      </c>
      <c r="AW1705" s="17">
        <v>81.011548414620776</v>
      </c>
      <c r="AX1705" s="17">
        <v>79.047523011042401</v>
      </c>
      <c r="AY1705" s="17">
        <v>0.24525646978027815</v>
      </c>
      <c r="AZ1705" s="17">
        <v>6.1719570852178016</v>
      </c>
      <c r="BA1705" s="22">
        <v>1493.5011648515067</v>
      </c>
      <c r="CU1705" t="e">
        <v>#N/A</v>
      </c>
      <c r="CV1705" t="e">
        <v>#N/A</v>
      </c>
    </row>
    <row r="1706" spans="1:100" x14ac:dyDescent="0.25">
      <c r="A1706">
        <v>4265</v>
      </c>
      <c r="B1706" t="s">
        <v>2063</v>
      </c>
      <c r="C1706" s="22">
        <v>3</v>
      </c>
      <c r="D1706" s="17">
        <v>5.4359607360730156</v>
      </c>
      <c r="E1706" s="17">
        <v>-0.34333865862611829</v>
      </c>
      <c r="F1706" s="17">
        <v>0.14395463457718594</v>
      </c>
      <c r="G1706" s="17">
        <v>3.9678286439485608E-2</v>
      </c>
      <c r="H1706" s="17">
        <v>0.37887622797178111</v>
      </c>
      <c r="I1706" s="17">
        <v>-8.4089091417366476E-3</v>
      </c>
      <c r="J1706" s="17">
        <v>22.228039129802664</v>
      </c>
      <c r="K1706" s="17">
        <v>0.37046731883004447</v>
      </c>
      <c r="L1706" s="17">
        <v>-0.99999999999999789</v>
      </c>
      <c r="M1706" s="17">
        <v>-0.99999999999999789</v>
      </c>
      <c r="N1706" s="17">
        <v>7.4093463766008885</v>
      </c>
      <c r="O1706" s="17">
        <v>27.703678152315149</v>
      </c>
      <c r="P1706" s="17">
        <v>-9.5426140394031495E-2</v>
      </c>
      <c r="Q1706" s="17">
        <v>1.1589687093283272</v>
      </c>
      <c r="R1706" s="17">
        <v>0.28258700942132908</v>
      </c>
      <c r="S1706" s="17">
        <v>0.32856036738728778</v>
      </c>
      <c r="T1706" s="17">
        <v>0.23219116036306733</v>
      </c>
      <c r="U1706" s="17">
        <v>0.24464333682406481</v>
      </c>
      <c r="V1706" s="17">
        <v>9.8169473649825589E-2</v>
      </c>
      <c r="W1706" s="17">
        <v>21.323880775768039</v>
      </c>
      <c r="X1706" s="17">
        <v>1.6567322251452592</v>
      </c>
      <c r="Y1706" s="17">
        <v>-0.99999999999999789</v>
      </c>
      <c r="Z1706" s="17">
        <v>-0.99999999999999789</v>
      </c>
      <c r="AA1706" s="17">
        <v>56.71574867503908</v>
      </c>
      <c r="AB1706" s="17">
        <v>0.26493069954637299</v>
      </c>
      <c r="AC1706" s="17">
        <v>0.2789626386283946</v>
      </c>
      <c r="AD1706" s="17">
        <v>0.15829227962222717</v>
      </c>
      <c r="AE1706" s="17">
        <v>35.109280889849728</v>
      </c>
      <c r="AF1706" s="17">
        <v>0.94117647058823528</v>
      </c>
      <c r="AG1706" s="17">
        <v>-0.99999999999999789</v>
      </c>
      <c r="AH1706" s="17">
        <v>-0.99999999999999789</v>
      </c>
      <c r="AI1706" s="17">
        <v>0</v>
      </c>
      <c r="AJ1706" s="17">
        <v>9.8169473649825589E-2</v>
      </c>
      <c r="AK1706" s="17">
        <v>-4.8164216337761565E-2</v>
      </c>
      <c r="AL1706" s="17">
        <v>-1.5335112955151525E-2</v>
      </c>
      <c r="AM1706" s="17">
        <v>0.42929213860218129</v>
      </c>
      <c r="AN1706" s="17">
        <v>-0.10633256919208131</v>
      </c>
      <c r="AO1706" s="17">
        <v>10.491482383365724</v>
      </c>
      <c r="AP1706" s="17">
        <v>-2.7349897945777912</v>
      </c>
      <c r="AQ1706" s="17">
        <v>43.551919905570699</v>
      </c>
      <c r="AR1706" s="17">
        <v>0.90356433822424564</v>
      </c>
      <c r="AS1706" s="17">
        <v>2.0271995439753034</v>
      </c>
      <c r="AT1706" s="17">
        <v>-0.99999999999999789</v>
      </c>
      <c r="AU1706" s="17">
        <v>-0.99999999999999789</v>
      </c>
      <c r="AV1706" s="17">
        <v>0.3222652958608147</v>
      </c>
      <c r="AW1706" s="17">
        <v>81.684437032776472</v>
      </c>
      <c r="AX1706" s="17">
        <v>91.501384397759026</v>
      </c>
      <c r="AY1706" s="17">
        <v>0.36043724996620624</v>
      </c>
      <c r="AZ1706" s="17">
        <v>13.845634530828239</v>
      </c>
      <c r="BA1706" s="22">
        <v>1517.096183873726</v>
      </c>
      <c r="CU1706" t="e">
        <v>#N/A</v>
      </c>
      <c r="CV1706" t="e">
        <v>#N/A</v>
      </c>
    </row>
    <row r="1707" spans="1:100" x14ac:dyDescent="0.25">
      <c r="A1707">
        <v>4267</v>
      </c>
      <c r="B1707" t="s">
        <v>2064</v>
      </c>
      <c r="C1707" s="22">
        <v>3</v>
      </c>
      <c r="D1707" s="17">
        <v>0.13319559776117754</v>
      </c>
      <c r="E1707" s="17">
        <v>0</v>
      </c>
      <c r="F1707" s="17">
        <v>-0.68389689564110845</v>
      </c>
      <c r="G1707" s="17">
        <v>-0.68389689564110845</v>
      </c>
      <c r="H1707" s="17">
        <v>0.12379809162284042</v>
      </c>
      <c r="I1707" s="17">
        <v>0</v>
      </c>
      <c r="J1707" s="17">
        <v>7.4278854973704256</v>
      </c>
      <c r="K1707" s="17">
        <v>0.12379809162284042</v>
      </c>
      <c r="L1707" s="17">
        <v>-1.0000000000000011</v>
      </c>
      <c r="M1707" s="17">
        <v>-1.0000000000000011</v>
      </c>
      <c r="N1707" s="17">
        <v>2.4759618324568082</v>
      </c>
      <c r="O1707" s="17">
        <v>6.877184199490495</v>
      </c>
      <c r="P1707" s="17">
        <v>-0.30925641328362985</v>
      </c>
      <c r="Q1707" s="17">
        <v>2.1430264453220991</v>
      </c>
      <c r="R1707" s="17">
        <v>0.56780319446602401</v>
      </c>
      <c r="S1707" s="17">
        <v>0.33333333333333365</v>
      </c>
      <c r="T1707" s="17">
        <v>0.47085238788861972</v>
      </c>
      <c r="U1707" s="17">
        <v>0.19120189335358556</v>
      </c>
      <c r="V1707" s="17">
        <v>0</v>
      </c>
      <c r="W1707" s="17">
        <v>34.863580918107914</v>
      </c>
      <c r="X1707" s="17">
        <v>1.5727062151987918</v>
      </c>
      <c r="Y1707" s="17">
        <v>-1.0000000000000011</v>
      </c>
      <c r="Z1707" s="17">
        <v>-1.0000000000000011</v>
      </c>
      <c r="AA1707" s="17">
        <v>46.750736752119785</v>
      </c>
      <c r="AB1707" s="17">
        <v>8.6633408329369985E-2</v>
      </c>
      <c r="AC1707" s="17">
        <v>-2.0303732786418411E-2</v>
      </c>
      <c r="AD1707" s="17">
        <v>0.16005737724796479</v>
      </c>
      <c r="AE1707" s="17">
        <v>11.319352639545819</v>
      </c>
      <c r="AF1707" s="17">
        <v>0.125</v>
      </c>
      <c r="AG1707" s="17">
        <v>-1.0000000000000011</v>
      </c>
      <c r="AH1707" s="17">
        <v>-1.0000000000000011</v>
      </c>
      <c r="AI1707" s="17">
        <v>0</v>
      </c>
      <c r="AJ1707" s="17">
        <v>0</v>
      </c>
      <c r="AK1707" s="17">
        <v>9.4437817069749352E-2</v>
      </c>
      <c r="AL1707" s="17">
        <v>0.12199643546411068</v>
      </c>
      <c r="AM1707" s="17">
        <v>-0.13406157610121583</v>
      </c>
      <c r="AN1707" s="17">
        <v>-4.5376608732291671E-2</v>
      </c>
      <c r="AO1707" s="17">
        <v>-2.8793503171816486</v>
      </c>
      <c r="AP1707" s="17">
        <v>-0.52443304098673837</v>
      </c>
      <c r="AQ1707" s="17">
        <v>42.291466415478347</v>
      </c>
      <c r="AR1707" s="17">
        <v>0.99538761457553959</v>
      </c>
      <c r="AS1707" s="17">
        <v>1.6965043068216337</v>
      </c>
      <c r="AT1707" s="17">
        <v>-1.0000000000000011</v>
      </c>
      <c r="AU1707" s="17">
        <v>-1.0000000000000011</v>
      </c>
      <c r="AV1707" s="17">
        <v>-0.11609370117508405</v>
      </c>
      <c r="AW1707" s="17">
        <v>53.103487910623549</v>
      </c>
      <c r="AX1707" s="17">
        <v>53.103487910623549</v>
      </c>
      <c r="AY1707" s="17">
        <v>-0.1331532656414281</v>
      </c>
      <c r="AZ1707" s="17">
        <v>1.4578041506390156</v>
      </c>
      <c r="BA1707" s="22">
        <v>1435.304257207069</v>
      </c>
      <c r="CU1707" t="e">
        <v>#N/A</v>
      </c>
      <c r="CV1707" t="e">
        <v>#N/A</v>
      </c>
    </row>
    <row r="1708" spans="1:100" x14ac:dyDescent="0.25">
      <c r="A1708">
        <v>4268</v>
      </c>
      <c r="B1708" t="s">
        <v>2065</v>
      </c>
      <c r="C1708" s="22">
        <v>3</v>
      </c>
      <c r="D1708" s="17">
        <v>2.4644995768464524</v>
      </c>
      <c r="E1708" s="17">
        <v>0</v>
      </c>
      <c r="F1708" s="17">
        <v>-1.6705385929578487E-2</v>
      </c>
      <c r="G1708" s="17">
        <v>-1.6705385929578487E-2</v>
      </c>
      <c r="H1708" s="17">
        <v>3.3389456914165887E-2</v>
      </c>
      <c r="I1708" s="17">
        <v>0</v>
      </c>
      <c r="J1708" s="17">
        <v>2.003367414849953</v>
      </c>
      <c r="K1708" s="17">
        <v>3.3389456914165887E-2</v>
      </c>
      <c r="L1708" s="17">
        <v>-1.0000000000000004</v>
      </c>
      <c r="M1708" s="17">
        <v>-1.0000000000000004</v>
      </c>
      <c r="N1708" s="17">
        <v>0.66778913828331798</v>
      </c>
      <c r="O1708" s="17">
        <v>4.4511616057668277</v>
      </c>
      <c r="P1708" s="17">
        <v>3.9620985391517687</v>
      </c>
      <c r="Q1708" s="17">
        <v>-0.32244933552090188</v>
      </c>
      <c r="R1708" s="17">
        <v>0.24961181789081385</v>
      </c>
      <c r="S1708" s="17">
        <v>0.23299333572878139</v>
      </c>
      <c r="T1708" s="17">
        <v>0.16565056443625339</v>
      </c>
      <c r="U1708" s="17">
        <v>-8.1318539209626256E-2</v>
      </c>
      <c r="V1708" s="17">
        <v>0</v>
      </c>
      <c r="W1708" s="17">
        <v>11.357436161649712</v>
      </c>
      <c r="X1708" s="17">
        <v>-0.14323033537722207</v>
      </c>
      <c r="Y1708" s="17">
        <v>-1.0000000000000004</v>
      </c>
      <c r="Z1708" s="17">
        <v>-1.0000000000000004</v>
      </c>
      <c r="AA1708" s="17">
        <v>9.210425191972984</v>
      </c>
      <c r="AB1708" s="17">
        <v>9.8238272458055609E-2</v>
      </c>
      <c r="AC1708" s="17">
        <v>-9.9446874475958309E-4</v>
      </c>
      <c r="AD1708" s="17">
        <v>-0.14517625946464663</v>
      </c>
      <c r="AE1708" s="17">
        <v>-2.3966227875675306</v>
      </c>
      <c r="AF1708" s="17">
        <v>0.3</v>
      </c>
      <c r="AG1708" s="17">
        <v>-1.0000000000000004</v>
      </c>
      <c r="AH1708" s="17">
        <v>-1.0000000000000004</v>
      </c>
      <c r="AI1708" s="17">
        <v>6.7341575899464278E-3</v>
      </c>
      <c r="AJ1708" s="17">
        <v>0</v>
      </c>
      <c r="AK1708" s="17">
        <v>0.34652843094448371</v>
      </c>
      <c r="AL1708" s="17">
        <v>0.12255932800458197</v>
      </c>
      <c r="AM1708" s="17">
        <v>2.5332490337136242E-2</v>
      </c>
      <c r="AN1708" s="17">
        <v>-0.40941483193135475</v>
      </c>
      <c r="AO1708" s="17">
        <v>2.3659544131508241</v>
      </c>
      <c r="AP1708" s="17">
        <v>-9.6225741582609619</v>
      </c>
      <c r="AQ1708" s="17">
        <v>13.360803576499652</v>
      </c>
      <c r="AR1708" s="17">
        <v>0.31732536095540836</v>
      </c>
      <c r="AS1708" s="17">
        <v>-0.10984087846305617</v>
      </c>
      <c r="AT1708" s="17">
        <v>-1.0000000000000004</v>
      </c>
      <c r="AU1708" s="17">
        <v>-1.0000000000000004</v>
      </c>
      <c r="AV1708" s="17">
        <v>0.23290643196123478</v>
      </c>
      <c r="AW1708" s="17">
        <v>4.0390126394788526</v>
      </c>
      <c r="AX1708" s="17">
        <v>4.1736957912777752</v>
      </c>
      <c r="AY1708" s="17">
        <v>-8.9418307851377124E-2</v>
      </c>
      <c r="AZ1708" s="17">
        <v>-89.891857509230121</v>
      </c>
      <c r="BA1708" s="22">
        <v>1255.6634824770304</v>
      </c>
      <c r="CU1708" t="e">
        <v>#N/A</v>
      </c>
      <c r="CV1708" t="e">
        <v>#N/A</v>
      </c>
    </row>
    <row r="1709" spans="1:100" x14ac:dyDescent="0.25">
      <c r="A1709">
        <v>4269</v>
      </c>
      <c r="B1709" t="s">
        <v>2066</v>
      </c>
      <c r="C1709" s="22">
        <v>3</v>
      </c>
      <c r="D1709" s="17">
        <v>5.3663910549556348</v>
      </c>
      <c r="E1709" s="17">
        <v>-0.1837784443157674</v>
      </c>
      <c r="F1709" s="17">
        <v>-0.13507632697981345</v>
      </c>
      <c r="G1709" s="17">
        <v>-0.17292984209390119</v>
      </c>
      <c r="H1709" s="17">
        <v>0.41102902299277239</v>
      </c>
      <c r="I1709" s="17">
        <v>0</v>
      </c>
      <c r="J1709" s="17">
        <v>24.661741379566362</v>
      </c>
      <c r="K1709" s="17">
        <v>0.41102902299277239</v>
      </c>
      <c r="L1709" s="17">
        <v>-1.000000000000002</v>
      </c>
      <c r="M1709" s="17">
        <v>-1.000000000000002</v>
      </c>
      <c r="N1709" s="17">
        <v>8.2205804598554515</v>
      </c>
      <c r="O1709" s="17">
        <v>29.855202592428093</v>
      </c>
      <c r="P1709" s="17">
        <v>-0.18870019223884246</v>
      </c>
      <c r="Q1709" s="17">
        <v>-7.2044536065991926E-2</v>
      </c>
      <c r="R1709" s="17">
        <v>-2.5356450665904987E-2</v>
      </c>
      <c r="S1709" s="17">
        <v>0.33333333333333343</v>
      </c>
      <c r="T1709" s="17">
        <v>0.34021514957104743</v>
      </c>
      <c r="U1709" s="17">
        <v>0.50926716649964732</v>
      </c>
      <c r="V1709" s="17">
        <v>-2.2343104949653501E-2</v>
      </c>
      <c r="W1709" s="17">
        <v>29.977740858464095</v>
      </c>
      <c r="X1709" s="17">
        <v>2.1724113124499915</v>
      </c>
      <c r="Y1709" s="17">
        <v>-1.000000000000002</v>
      </c>
      <c r="Z1709" s="17">
        <v>-1.000000000000002</v>
      </c>
      <c r="AA1709" s="17">
        <v>58.247830327623717</v>
      </c>
      <c r="AB1709" s="17">
        <v>0.44754576859498685</v>
      </c>
      <c r="AC1709" s="17">
        <v>-0.14719256562913752</v>
      </c>
      <c r="AD1709" s="17">
        <v>0.26555571543066009</v>
      </c>
      <c r="AE1709" s="17">
        <v>28.295445919825482</v>
      </c>
      <c r="AF1709" s="17">
        <v>0.55555555555555558</v>
      </c>
      <c r="AG1709" s="17">
        <v>-1.000000000000002</v>
      </c>
      <c r="AH1709" s="17">
        <v>-1.000000000000002</v>
      </c>
      <c r="AI1709" s="17">
        <v>1.2617029495781869E-3</v>
      </c>
      <c r="AJ1709" s="17">
        <v>-2.2343104949653501E-2</v>
      </c>
      <c r="AK1709" s="17">
        <v>-0.28875015579393193</v>
      </c>
      <c r="AL1709" s="17">
        <v>-2.6747700573977302E-2</v>
      </c>
      <c r="AM1709" s="17">
        <v>-6.2977487690536696E-2</v>
      </c>
      <c r="AN1709" s="17">
        <v>0.39306742620804008</v>
      </c>
      <c r="AO1709" s="17">
        <v>-3.0181879712330795</v>
      </c>
      <c r="AP1709" s="17">
        <v>9.6929471523311168</v>
      </c>
      <c r="AQ1709" s="17">
        <v>54.63948223803046</v>
      </c>
      <c r="AR1709" s="17">
        <v>1.1604725444543755</v>
      </c>
      <c r="AS1709" s="17">
        <v>2.5834403354427651</v>
      </c>
      <c r="AT1709" s="17">
        <v>-1.000000000000002</v>
      </c>
      <c r="AU1709" s="17">
        <v>-1.000000000000002</v>
      </c>
      <c r="AV1709" s="17">
        <v>-0.19828629275980619</v>
      </c>
      <c r="AW1709" s="17">
        <v>97.795980072382861</v>
      </c>
      <c r="AX1709" s="17">
        <v>95.586903636409147</v>
      </c>
      <c r="AY1709" s="17">
        <v>0.15354050880269587</v>
      </c>
      <c r="AZ1709" s="17">
        <v>31.414706710640161</v>
      </c>
      <c r="BA1709" s="22">
        <v>1455.9038110741546</v>
      </c>
      <c r="CU1709" t="e">
        <v>#N/A</v>
      </c>
      <c r="CV1709" t="e">
        <v>#N/A</v>
      </c>
    </row>
    <row r="1710" spans="1:100" x14ac:dyDescent="0.25">
      <c r="A1710">
        <v>4270</v>
      </c>
      <c r="B1710" t="s">
        <v>556</v>
      </c>
      <c r="C1710" s="22">
        <v>3</v>
      </c>
      <c r="D1710" s="17">
        <v>3.7167936482848889</v>
      </c>
      <c r="E1710" s="17">
        <v>0</v>
      </c>
      <c r="F1710" s="17">
        <v>0.13235899910021864</v>
      </c>
      <c r="G1710" s="17">
        <v>0.13235899910021864</v>
      </c>
      <c r="H1710" s="17">
        <v>0.30459493446280972</v>
      </c>
      <c r="I1710" s="17">
        <v>0</v>
      </c>
      <c r="J1710" s="17">
        <v>18.275696067768578</v>
      </c>
      <c r="K1710" s="17">
        <v>0.30459493446280972</v>
      </c>
      <c r="L1710" s="17">
        <v>-1</v>
      </c>
      <c r="M1710" s="17">
        <v>-1</v>
      </c>
      <c r="N1710" s="17">
        <v>6.0918986892561922</v>
      </c>
      <c r="O1710" s="17">
        <v>22.124848715153693</v>
      </c>
      <c r="P1710" s="17">
        <v>0.3830296189286872</v>
      </c>
      <c r="Q1710" s="17">
        <v>-2.4779700166487002</v>
      </c>
      <c r="R1710" s="17">
        <v>-0.77366962517039117</v>
      </c>
      <c r="S1710" s="17">
        <v>0.35325147250002081</v>
      </c>
      <c r="T1710" s="17">
        <v>0.43401334878051129</v>
      </c>
      <c r="U1710" s="17">
        <v>0.53319120213122473</v>
      </c>
      <c r="V1710" s="17">
        <v>-1.6880273989915519E-2</v>
      </c>
      <c r="W1710" s="17">
        <v>39.959232598361282</v>
      </c>
      <c r="X1710" s="17">
        <v>2.6148330668503088</v>
      </c>
      <c r="Y1710" s="17">
        <v>-1</v>
      </c>
      <c r="Z1710" s="17">
        <v>-1</v>
      </c>
      <c r="AA1710" s="17">
        <v>57.098174588255496</v>
      </c>
      <c r="AB1710" s="17">
        <v>-1.0478478916345308E-2</v>
      </c>
      <c r="AC1710" s="17">
        <v>0.10431390416101484</v>
      </c>
      <c r="AD1710" s="17">
        <v>0.26441680705662191</v>
      </c>
      <c r="AE1710" s="17">
        <v>17.912611615064566</v>
      </c>
      <c r="AF1710" s="17">
        <v>0.63157894736842102</v>
      </c>
      <c r="AG1710" s="17">
        <v>-1</v>
      </c>
      <c r="AH1710" s="17">
        <v>-1</v>
      </c>
      <c r="AI1710" s="17">
        <v>-4.8764725807179207E-2</v>
      </c>
      <c r="AJ1710" s="17">
        <v>-1.6880273989915519E-2</v>
      </c>
      <c r="AK1710" s="17">
        <v>-9.7551756954879207E-2</v>
      </c>
      <c r="AL1710" s="17">
        <v>3.0409592915066966E-3</v>
      </c>
      <c r="AM1710" s="17">
        <v>0.40831594100670077</v>
      </c>
      <c r="AN1710" s="17">
        <v>9.9693349966376632E-2</v>
      </c>
      <c r="AO1710" s="17">
        <v>9.7201397403931207</v>
      </c>
      <c r="AP1710" s="17">
        <v>2.5075385456169506</v>
      </c>
      <c r="AQ1710" s="17">
        <v>58.234928666129868</v>
      </c>
      <c r="AR1710" s="17">
        <v>1.3035757494218423</v>
      </c>
      <c r="AS1710" s="17">
        <v>2.9194280013131189</v>
      </c>
      <c r="AT1710" s="17">
        <v>-1</v>
      </c>
      <c r="AU1710" s="17">
        <v>-1</v>
      </c>
      <c r="AV1710" s="17">
        <v>-0.6413106260701722</v>
      </c>
      <c r="AW1710" s="17">
        <v>81.730561849026117</v>
      </c>
      <c r="AX1710" s="17">
        <v>79.067239933890988</v>
      </c>
      <c r="AY1710" s="17">
        <v>0.37968267182217408</v>
      </c>
      <c r="AZ1710" s="17">
        <v>21.456476768349283</v>
      </c>
      <c r="BA1710" s="22">
        <v>1471.274735110133</v>
      </c>
      <c r="CU1710" t="e">
        <v>#N/A</v>
      </c>
      <c r="CV1710" t="e">
        <v>#N/A</v>
      </c>
    </row>
    <row r="1711" spans="1:100" x14ac:dyDescent="0.25">
      <c r="A1711">
        <v>4272</v>
      </c>
      <c r="B1711" t="s">
        <v>2067</v>
      </c>
      <c r="C1711" s="22">
        <v>3</v>
      </c>
      <c r="D1711" s="17">
        <v>4.5915116762332948</v>
      </c>
      <c r="E1711" s="17">
        <v>0</v>
      </c>
      <c r="F1711" s="17">
        <v>0.5667380546934897</v>
      </c>
      <c r="G1711" s="17">
        <v>0.5667380546934897</v>
      </c>
      <c r="H1711" s="17">
        <v>0.25089610849975158</v>
      </c>
      <c r="I1711" s="17">
        <v>7.5104481468678291E-2</v>
      </c>
      <c r="J1711" s="17">
        <v>19.560035398105796</v>
      </c>
      <c r="K1711" s="17">
        <v>0.3260005899684299</v>
      </c>
      <c r="L1711" s="17">
        <v>-0.99999999999999989</v>
      </c>
      <c r="M1711" s="17">
        <v>-0.99999999999999989</v>
      </c>
      <c r="N1711" s="17">
        <v>6.5200117993685991</v>
      </c>
      <c r="O1711" s="17">
        <v>24.718285129032576</v>
      </c>
      <c r="P1711" s="17">
        <v>-0.45001241620719878</v>
      </c>
      <c r="Q1711" s="17">
        <v>-3.5692027021148451</v>
      </c>
      <c r="R1711" s="17">
        <v>-1.3311199889967931</v>
      </c>
      <c r="S1711" s="17">
        <v>0.3333333333333332</v>
      </c>
      <c r="T1711" s="17">
        <v>0.3333333333333332</v>
      </c>
      <c r="U1711" s="17">
        <v>0.36563005408772176</v>
      </c>
      <c r="V1711" s="17">
        <v>0.3436464233187958</v>
      </c>
      <c r="W1711" s="17">
        <v>41.997702164190159</v>
      </c>
      <c r="X1711" s="17">
        <v>3.8650648329618993</v>
      </c>
      <c r="Y1711" s="17">
        <v>-0.99999999999999989</v>
      </c>
      <c r="Z1711" s="17">
        <v>-0.99999999999999989</v>
      </c>
      <c r="AA1711" s="17">
        <v>62.41592155301749</v>
      </c>
      <c r="AB1711" s="17">
        <v>8.9107721696201292E-2</v>
      </c>
      <c r="AC1711" s="17">
        <v>0.11281497102752958</v>
      </c>
      <c r="AD1711" s="17">
        <v>0.23306409483275112</v>
      </c>
      <c r="AE1711" s="17">
        <v>21.7493393778241</v>
      </c>
      <c r="AF1711" s="17">
        <v>0.72222222222222221</v>
      </c>
      <c r="AG1711" s="17">
        <v>-0.99999999999999989</v>
      </c>
      <c r="AH1711" s="17">
        <v>-0.99999999999999989</v>
      </c>
      <c r="AI1711" s="17">
        <v>0</v>
      </c>
      <c r="AJ1711" s="17">
        <v>0.3436464233187958</v>
      </c>
      <c r="AK1711" s="17">
        <v>-0.31208241772439221</v>
      </c>
      <c r="AL1711" s="17">
        <v>-7.8834014091643742E-3</v>
      </c>
      <c r="AM1711" s="17">
        <v>0.15225022160382978</v>
      </c>
      <c r="AN1711" s="17">
        <v>-0.25348744009485896</v>
      </c>
      <c r="AO1711" s="17">
        <v>2.2458434514737826</v>
      </c>
      <c r="AP1711" s="17">
        <v>-6.3766030094172947</v>
      </c>
      <c r="AQ1711" s="17">
        <v>61.557737562295955</v>
      </c>
      <c r="AR1711" s="17">
        <v>1.375943144073184</v>
      </c>
      <c r="AS1711" s="17">
        <v>4.1910654229303281</v>
      </c>
      <c r="AT1711" s="17">
        <v>-0.99999999999999989</v>
      </c>
      <c r="AU1711" s="17">
        <v>-0.99999999999999989</v>
      </c>
      <c r="AV1711" s="17">
        <v>-0.76438193430330359</v>
      </c>
      <c r="AW1711" s="17">
        <v>80.757603672632783</v>
      </c>
      <c r="AX1711" s="17">
        <v>115.12224600451236</v>
      </c>
      <c r="AY1711" s="17">
        <v>0.16212009153149753</v>
      </c>
      <c r="AZ1711" s="17">
        <v>-6.7516508490867633</v>
      </c>
      <c r="BA1711" s="22">
        <v>1520.8672716506233</v>
      </c>
      <c r="CU1711" t="e">
        <v>#N/A</v>
      </c>
      <c r="CV1711" t="e">
        <v>#N/A</v>
      </c>
    </row>
    <row r="1712" spans="1:100" x14ac:dyDescent="0.25">
      <c r="A1712">
        <v>4276</v>
      </c>
      <c r="B1712" t="s">
        <v>2068</v>
      </c>
      <c r="C1712" s="22">
        <v>3</v>
      </c>
      <c r="D1712" s="17">
        <v>6.2815466490278302</v>
      </c>
      <c r="E1712" s="17">
        <v>0</v>
      </c>
      <c r="F1712" s="17">
        <v>0.40350451088052397</v>
      </c>
      <c r="G1712" s="17">
        <v>0.40350451088052397</v>
      </c>
      <c r="H1712" s="17">
        <v>0.37713270965774215</v>
      </c>
      <c r="I1712" s="17">
        <v>0</v>
      </c>
      <c r="J1712" s="17">
        <v>22.627962579464526</v>
      </c>
      <c r="K1712" s="17">
        <v>0.37713270965774215</v>
      </c>
      <c r="L1712" s="17">
        <v>-0.99999999999999822</v>
      </c>
      <c r="M1712" s="17">
        <v>-0.99999999999999822</v>
      </c>
      <c r="N1712" s="17">
        <v>7.5426541931548448</v>
      </c>
      <c r="O1712" s="17">
        <v>29.313013739372863</v>
      </c>
      <c r="P1712" s="17">
        <v>0.13383812415481305</v>
      </c>
      <c r="Q1712" s="17">
        <v>13.356351505397697</v>
      </c>
      <c r="R1712" s="17">
        <v>4.2398835082254198</v>
      </c>
      <c r="S1712" s="17">
        <v>0.3333333333333327</v>
      </c>
      <c r="T1712" s="17">
        <v>0.36756237725022378</v>
      </c>
      <c r="U1712" s="17">
        <v>0.44548020886129353</v>
      </c>
      <c r="V1712" s="17">
        <v>6.4582322780523269E-2</v>
      </c>
      <c r="W1712" s="17">
        <v>33.353021302705272</v>
      </c>
      <c r="X1712" s="17">
        <v>2.5274068169710207</v>
      </c>
      <c r="Y1712" s="17">
        <v>-0.99999999999999822</v>
      </c>
      <c r="Z1712" s="17">
        <v>-0.99999999999999822</v>
      </c>
      <c r="AA1712" s="17">
        <v>59.555681379530711</v>
      </c>
      <c r="AB1712" s="17">
        <v>9.4241268878316742E-2</v>
      </c>
      <c r="AC1712" s="17">
        <v>0.19787908257485745</v>
      </c>
      <c r="AD1712" s="17">
        <v>0.14713517991882583</v>
      </c>
      <c r="AE1712" s="17">
        <v>21.962776568600006</v>
      </c>
      <c r="AF1712" s="17">
        <v>0.61538461538461542</v>
      </c>
      <c r="AG1712" s="17">
        <v>-0.99999999999999822</v>
      </c>
      <c r="AH1712" s="17">
        <v>-0.99999999999999822</v>
      </c>
      <c r="AI1712" s="17">
        <v>5.4797157439578512E-2</v>
      </c>
      <c r="AJ1712" s="17">
        <v>6.4582322780523269E-2</v>
      </c>
      <c r="AK1712" s="17">
        <v>-5.2225620343062842E-2</v>
      </c>
      <c r="AL1712" s="17">
        <v>0.17687441272048518</v>
      </c>
      <c r="AM1712" s="17">
        <v>-5.7681289666138821E-2</v>
      </c>
      <c r="AN1712" s="17">
        <v>-8.2745945253303171E-2</v>
      </c>
      <c r="AO1712" s="17">
        <v>-1.703160343368785</v>
      </c>
      <c r="AP1712" s="17">
        <v>-1.1842765677301541</v>
      </c>
      <c r="AQ1712" s="17">
        <v>55.980983882169816</v>
      </c>
      <c r="AR1712" s="17">
        <v>1.2109582422253735</v>
      </c>
      <c r="AS1712" s="17">
        <v>2.9045395266287617</v>
      </c>
      <c r="AT1712" s="17">
        <v>-0.99999999999999822</v>
      </c>
      <c r="AU1712" s="17">
        <v>-0.99999999999999822</v>
      </c>
      <c r="AV1712" s="17">
        <v>4.6433880191059442</v>
      </c>
      <c r="AW1712" s="17">
        <v>87.68441855117338</v>
      </c>
      <c r="AX1712" s="17">
        <v>95.238593978017292</v>
      </c>
      <c r="AY1712" s="17">
        <v>0.51167867880870022</v>
      </c>
      <c r="AZ1712" s="17">
        <v>80.954641529529709</v>
      </c>
      <c r="BA1712" s="22">
        <v>1606.9399233263102</v>
      </c>
      <c r="CU1712" t="e">
        <v>#N/A</v>
      </c>
      <c r="CV1712" t="e">
        <v>#N/A</v>
      </c>
    </row>
    <row r="1713" spans="1:100" x14ac:dyDescent="0.25">
      <c r="A1713">
        <v>4277</v>
      </c>
      <c r="B1713" t="s">
        <v>2069</v>
      </c>
      <c r="C1713" s="22">
        <v>3</v>
      </c>
      <c r="D1713" s="17">
        <v>4.9148369446389593</v>
      </c>
      <c r="E1713" s="17">
        <v>0</v>
      </c>
      <c r="F1713" s="17">
        <v>0.16368186876210472</v>
      </c>
      <c r="G1713" s="17">
        <v>0.16368186876210472</v>
      </c>
      <c r="H1713" s="17">
        <v>0.22385576218275238</v>
      </c>
      <c r="I1713" s="17">
        <v>0</v>
      </c>
      <c r="J1713" s="17">
        <v>13.431345730965139</v>
      </c>
      <c r="K1713" s="17">
        <v>0.22385576218275238</v>
      </c>
      <c r="L1713" s="17">
        <v>-0.99999999999999956</v>
      </c>
      <c r="M1713" s="17">
        <v>-0.99999999999999956</v>
      </c>
      <c r="N1713" s="17">
        <v>4.4771152436550476</v>
      </c>
      <c r="O1713" s="17">
        <v>18.509864544366206</v>
      </c>
      <c r="P1713" s="17">
        <v>0.2584065471761679</v>
      </c>
      <c r="Q1713" s="17">
        <v>-1.4729939486350752</v>
      </c>
      <c r="R1713" s="17">
        <v>-0.53226272284836762</v>
      </c>
      <c r="S1713" s="17">
        <v>0.34342695772611914</v>
      </c>
      <c r="T1713" s="17">
        <v>0.28364861612235392</v>
      </c>
      <c r="U1713" s="17">
        <v>5.9625519031113502E-2</v>
      </c>
      <c r="V1713" s="17">
        <v>-8.6236006599882412E-2</v>
      </c>
      <c r="W1713" s="17">
        <v>15.064372963878064</v>
      </c>
      <c r="X1713" s="17">
        <v>7.4621130979901085E-2</v>
      </c>
      <c r="Y1713" s="17">
        <v>-0.99999999999999956</v>
      </c>
      <c r="Z1713" s="17">
        <v>-0.99999999999999956</v>
      </c>
      <c r="AA1713" s="17">
        <v>42.711166419869087</v>
      </c>
      <c r="AB1713" s="17">
        <v>0.19075283208644622</v>
      </c>
      <c r="AC1713" s="17">
        <v>0.40894747936467246</v>
      </c>
      <c r="AD1713" s="17">
        <v>-3.611918787433048E-2</v>
      </c>
      <c r="AE1713" s="17">
        <v>28.179056178839403</v>
      </c>
      <c r="AF1713" s="17">
        <v>0.75</v>
      </c>
      <c r="AG1713" s="17">
        <v>-0.99999999999999956</v>
      </c>
      <c r="AH1713" s="17">
        <v>-0.99999999999999956</v>
      </c>
      <c r="AI1713" s="17">
        <v>0</v>
      </c>
      <c r="AJ1713" s="17">
        <v>-8.6236006599882412E-2</v>
      </c>
      <c r="AK1713" s="17">
        <v>-1.6238098398284245E-2</v>
      </c>
      <c r="AL1713" s="17">
        <v>0.27426201381202442</v>
      </c>
      <c r="AM1713" s="17">
        <v>6.0089207884666679E-3</v>
      </c>
      <c r="AN1713" s="17">
        <v>0.16246410613424522</v>
      </c>
      <c r="AO1713" s="17">
        <v>6.9032527720242876E-2</v>
      </c>
      <c r="AP1713" s="17">
        <v>5.432912722416253</v>
      </c>
      <c r="AQ1713" s="17">
        <v>28.495718694843202</v>
      </c>
      <c r="AR1713" s="17">
        <v>0.6004650862797043</v>
      </c>
      <c r="AS1713" s="17">
        <v>0.29847689316265336</v>
      </c>
      <c r="AT1713" s="17">
        <v>-0.99999999999999956</v>
      </c>
      <c r="AU1713" s="17">
        <v>-0.99999999999999956</v>
      </c>
      <c r="AV1713" s="17">
        <v>-0.36858085408626318</v>
      </c>
      <c r="AW1713" s="17">
        <v>66.653943686651516</v>
      </c>
      <c r="AX1713" s="17">
        <v>58.030343026663289</v>
      </c>
      <c r="AY1713" s="17">
        <v>3.3432733222492211E-3</v>
      </c>
      <c r="AZ1713" s="17">
        <v>-6.2501248447323317</v>
      </c>
      <c r="BA1713" s="22">
        <v>1466.7240397218029</v>
      </c>
      <c r="CU1713" t="e">
        <v>#N/A</v>
      </c>
      <c r="CV1713" t="e">
        <v>#N/A</v>
      </c>
    </row>
    <row r="1714" spans="1:100" x14ac:dyDescent="0.25">
      <c r="A1714">
        <v>4281</v>
      </c>
      <c r="B1714" t="s">
        <v>2070</v>
      </c>
      <c r="C1714" s="22">
        <v>3</v>
      </c>
      <c r="D1714" s="17">
        <v>5.8977615463203215</v>
      </c>
      <c r="E1714" s="17">
        <v>0.50245697373030207</v>
      </c>
      <c r="F1714" s="17">
        <v>2.1853160114217864</v>
      </c>
      <c r="G1714" s="17">
        <v>2.2165518161248121</v>
      </c>
      <c r="H1714" s="17">
        <v>0.12596789136404113</v>
      </c>
      <c r="I1714" s="17">
        <v>0</v>
      </c>
      <c r="J1714" s="17">
        <v>7.558073481842464</v>
      </c>
      <c r="K1714" s="17">
        <v>0.12596789136404113</v>
      </c>
      <c r="L1714" s="17">
        <v>-1.0000000000000004</v>
      </c>
      <c r="M1714" s="17">
        <v>-1.0000000000000004</v>
      </c>
      <c r="N1714" s="17">
        <v>2.5193578272808224</v>
      </c>
      <c r="O1714" s="17">
        <v>15.672386844287583</v>
      </c>
      <c r="P1714" s="17">
        <v>-0.84818501789412248</v>
      </c>
      <c r="Q1714" s="17">
        <v>9.9761365513837159</v>
      </c>
      <c r="R1714" s="17">
        <v>3.0732390772956171</v>
      </c>
      <c r="S1714" s="17">
        <v>0.33333333333333343</v>
      </c>
      <c r="T1714" s="17">
        <v>0.3166588911283158</v>
      </c>
      <c r="U1714" s="17">
        <v>-6.502008737769531E-2</v>
      </c>
      <c r="V1714" s="17">
        <v>-1.9368255415871193E-2</v>
      </c>
      <c r="W1714" s="17">
        <v>17.585439612161668</v>
      </c>
      <c r="X1714" s="17">
        <v>0.11748825209478662</v>
      </c>
      <c r="Y1714" s="17">
        <v>-1.0000000000000004</v>
      </c>
      <c r="Z1714" s="17">
        <v>-1.0000000000000004</v>
      </c>
      <c r="AA1714" s="17">
        <v>29.148002935864561</v>
      </c>
      <c r="AB1714" s="17">
        <v>-5.4760080560327981E-2</v>
      </c>
      <c r="AC1714" s="17">
        <v>0.15919565600172264</v>
      </c>
      <c r="AD1714" s="17">
        <v>6.5350909486751221E-2</v>
      </c>
      <c r="AE1714" s="17">
        <v>8.489324246407282</v>
      </c>
      <c r="AF1714" s="17">
        <v>0.14285714285714285</v>
      </c>
      <c r="AG1714" s="17">
        <v>-1.0000000000000004</v>
      </c>
      <c r="AH1714" s="17">
        <v>-1.0000000000000004</v>
      </c>
      <c r="AI1714" s="17">
        <v>0</v>
      </c>
      <c r="AJ1714" s="17">
        <v>-1.9368255415871193E-2</v>
      </c>
      <c r="AK1714" s="17">
        <v>0.23497253199640494</v>
      </c>
      <c r="AL1714" s="17">
        <v>-3.2740255130607174E-2</v>
      </c>
      <c r="AM1714" s="17">
        <v>0.33772247412129247</v>
      </c>
      <c r="AN1714" s="17">
        <v>-0.12573927508399654</v>
      </c>
      <c r="AO1714" s="17">
        <v>9.6179245130143407</v>
      </c>
      <c r="AP1714" s="17">
        <v>-3.3071831527529501</v>
      </c>
      <c r="AQ1714" s="17">
        <v>25.14351309400412</v>
      </c>
      <c r="AR1714" s="17">
        <v>0.56560388166808262</v>
      </c>
      <c r="AS1714" s="17">
        <v>0.24345614345882807</v>
      </c>
      <c r="AT1714" s="17">
        <v>-1.0000000000000004</v>
      </c>
      <c r="AU1714" s="17">
        <v>-1.0000000000000004</v>
      </c>
      <c r="AV1714" s="17">
        <v>5.2897908934204292</v>
      </c>
      <c r="AW1714" s="17">
        <v>41.513206627399249</v>
      </c>
      <c r="AX1714" s="17">
        <v>39.57638108581213</v>
      </c>
      <c r="AY1714" s="17">
        <v>0.14665690644933918</v>
      </c>
      <c r="AZ1714" s="17">
        <v>-39.141105889101695</v>
      </c>
      <c r="BA1714" s="22">
        <v>1406.6595782337208</v>
      </c>
      <c r="CU1714" t="e">
        <v>#N/A</v>
      </c>
      <c r="CV1714" t="e">
        <v>#N/A</v>
      </c>
    </row>
    <row r="1715" spans="1:100" x14ac:dyDescent="0.25">
      <c r="A1715">
        <v>4283</v>
      </c>
      <c r="B1715" t="s">
        <v>2071</v>
      </c>
      <c r="C1715" s="22">
        <v>3</v>
      </c>
      <c r="D1715" s="17">
        <v>4.4986526847938286</v>
      </c>
      <c r="E1715" s="17">
        <v>0</v>
      </c>
      <c r="F1715" s="17">
        <v>-0.7112004216948522</v>
      </c>
      <c r="G1715" s="17">
        <v>-0.7112004216948522</v>
      </c>
      <c r="H1715" s="17">
        <v>5.9466040176765732E-2</v>
      </c>
      <c r="I1715" s="17">
        <v>0</v>
      </c>
      <c r="J1715" s="17">
        <v>3.567962410605944</v>
      </c>
      <c r="K1715" s="17">
        <v>5.9466040176765732E-2</v>
      </c>
      <c r="L1715" s="17">
        <v>-0.99999999999999756</v>
      </c>
      <c r="M1715" s="17">
        <v>-0.99999999999999756</v>
      </c>
      <c r="N1715" s="17">
        <v>1.1893208035353164</v>
      </c>
      <c r="O1715" s="17">
        <v>7.3554146737049315</v>
      </c>
      <c r="P1715" s="17">
        <v>3.6582044379186076E-3</v>
      </c>
      <c r="Q1715" s="17">
        <v>-2.3014617903642967E-2</v>
      </c>
      <c r="R1715" s="17">
        <v>-2.5192944579765127E-3</v>
      </c>
      <c r="S1715" s="17">
        <v>0.33333333333333282</v>
      </c>
      <c r="T1715" s="17">
        <v>6.1806043011886039E-2</v>
      </c>
      <c r="U1715" s="17">
        <v>-8.8814456609200024E-2</v>
      </c>
      <c r="V1715" s="17">
        <v>9.4355049104824021E-3</v>
      </c>
      <c r="W1715" s="17">
        <v>10.251775378789432</v>
      </c>
      <c r="X1715" s="17">
        <v>-0.23891660126497166</v>
      </c>
      <c r="Y1715" s="17">
        <v>-0.99999999999999756</v>
      </c>
      <c r="Z1715" s="17">
        <v>-0.99999999999999756</v>
      </c>
      <c r="AA1715" s="17">
        <v>20.082097288590848</v>
      </c>
      <c r="AB1715" s="17">
        <v>-5.228976382701802E-2</v>
      </c>
      <c r="AC1715" s="17">
        <v>0.16561342492524439</v>
      </c>
      <c r="AD1715" s="17">
        <v>8.3333162986961307E-2</v>
      </c>
      <c r="AE1715" s="17">
        <v>9.8328412042593847</v>
      </c>
      <c r="AF1715" s="17">
        <v>0.18181818181818182</v>
      </c>
      <c r="AG1715" s="17">
        <v>-0.99999999999999756</v>
      </c>
      <c r="AH1715" s="17">
        <v>-0.99999999999999756</v>
      </c>
      <c r="AI1715" s="17">
        <v>0</v>
      </c>
      <c r="AJ1715" s="17">
        <v>9.4355049104824021E-3</v>
      </c>
      <c r="AK1715" s="17">
        <v>0.10601837507913452</v>
      </c>
      <c r="AL1715" s="17">
        <v>-1.6068021548029016E-2</v>
      </c>
      <c r="AM1715" s="17">
        <v>0.71427957025586708</v>
      </c>
      <c r="AN1715" s="17">
        <v>-0.14113025022124276</v>
      </c>
      <c r="AO1715" s="17">
        <v>18.38708113179235</v>
      </c>
      <c r="AP1715" s="17">
        <v>-3.6085963632712126</v>
      </c>
      <c r="AQ1715" s="17">
        <v>13.819737789395372</v>
      </c>
      <c r="AR1715" s="17">
        <v>0.31576042464650211</v>
      </c>
      <c r="AS1715" s="17">
        <v>-0.17945056108820598</v>
      </c>
      <c r="AT1715" s="17">
        <v>-0.99999999999999756</v>
      </c>
      <c r="AU1715" s="17">
        <v>-0.99999999999999756</v>
      </c>
      <c r="AV1715" s="17">
        <v>-0.71371971615282881</v>
      </c>
      <c r="AW1715" s="17">
        <v>23.828915599024548</v>
      </c>
      <c r="AX1715" s="17">
        <v>24.77246609007279</v>
      </c>
      <c r="AY1715" s="17">
        <v>4.7593396199944384E-2</v>
      </c>
      <c r="AZ1715" s="17">
        <v>-57.631619355859584</v>
      </c>
      <c r="BA1715" s="22">
        <v>1318.8273008079125</v>
      </c>
      <c r="CU1715" t="e">
        <v>#N/A</v>
      </c>
      <c r="CV1715" t="e">
        <v>#N/A</v>
      </c>
    </row>
    <row r="1716" spans="1:100" x14ac:dyDescent="0.25">
      <c r="A1716">
        <v>4284</v>
      </c>
      <c r="B1716" t="s">
        <v>2072</v>
      </c>
      <c r="C1716" s="22">
        <v>3</v>
      </c>
      <c r="D1716" s="17">
        <v>2.4251516956742134</v>
      </c>
      <c r="E1716" s="17">
        <v>-0.43261648305902239</v>
      </c>
      <c r="F1716" s="17">
        <v>-5.6367781615773715E-2</v>
      </c>
      <c r="G1716" s="17">
        <v>-0.19628371262024666</v>
      </c>
      <c r="H1716" s="17">
        <v>-2.6721885801978061E-2</v>
      </c>
      <c r="I1716" s="17">
        <v>0</v>
      </c>
      <c r="J1716" s="17">
        <v>-1.6033131481186802</v>
      </c>
      <c r="K1716" s="17">
        <v>-2.6721885801978061E-2</v>
      </c>
      <c r="L1716" s="17">
        <v>-1.0000000000000009</v>
      </c>
      <c r="M1716" s="17">
        <v>-1.0000000000000009</v>
      </c>
      <c r="N1716" s="17">
        <v>-0.53443771603956169</v>
      </c>
      <c r="O1716" s="17">
        <v>0.62555483493528063</v>
      </c>
      <c r="P1716" s="17">
        <v>0.15244887752384376</v>
      </c>
      <c r="Q1716" s="17">
        <v>4.8594867102649442</v>
      </c>
      <c r="R1716" s="17">
        <v>1.5885358053639067</v>
      </c>
      <c r="S1716" s="17">
        <v>0.33333333333333354</v>
      </c>
      <c r="T1716" s="17">
        <v>0.33333333333333354</v>
      </c>
      <c r="U1716" s="17">
        <v>0.31710761355531941</v>
      </c>
      <c r="V1716" s="17">
        <v>1.7118433948266239E-2</v>
      </c>
      <c r="W1716" s="17">
        <v>41.104583998889204</v>
      </c>
      <c r="X1716" s="17">
        <v>2.0645296103795188</v>
      </c>
      <c r="Y1716" s="17">
        <v>-1.0000000000000009</v>
      </c>
      <c r="Z1716" s="17">
        <v>-1.0000000000000009</v>
      </c>
      <c r="AA1716" s="17">
        <v>74.774130605696939</v>
      </c>
      <c r="AB1716" s="17">
        <v>0.40701715491575258</v>
      </c>
      <c r="AC1716" s="17">
        <v>2.5115985165100704E-2</v>
      </c>
      <c r="AD1716" s="17">
        <v>0.20948707594802263</v>
      </c>
      <c r="AE1716" s="17">
        <v>32.081010801443803</v>
      </c>
      <c r="AF1716" s="17">
        <v>0.66666666666666663</v>
      </c>
      <c r="AG1716" s="17">
        <v>-1.0000000000000009</v>
      </c>
      <c r="AH1716" s="17">
        <v>-1.0000000000000009</v>
      </c>
      <c r="AI1716" s="17">
        <v>1.6924412682483986E-2</v>
      </c>
      <c r="AJ1716" s="17">
        <v>1.7118433948266239E-2</v>
      </c>
      <c r="AK1716" s="17">
        <v>-0.13395341837075803</v>
      </c>
      <c r="AL1716" s="17">
        <v>9.0919623380572509E-2</v>
      </c>
      <c r="AM1716" s="17">
        <v>0.56395702880819309</v>
      </c>
      <c r="AN1716" s="17">
        <v>1.0235293968211312</v>
      </c>
      <c r="AO1716" s="17">
        <v>13.429158628351036</v>
      </c>
      <c r="AP1716" s="17">
        <v>26.04283303743113</v>
      </c>
      <c r="AQ1716" s="17">
        <v>39.501270850770531</v>
      </c>
      <c r="AR1716" s="17">
        <v>1.0008927141702528</v>
      </c>
      <c r="AS1716" s="17">
        <v>2.0378077245775419</v>
      </c>
      <c r="AT1716" s="17">
        <v>-1.0000000000000009</v>
      </c>
      <c r="AU1716" s="17">
        <v>-1.0000000000000009</v>
      </c>
      <c r="AV1716" s="17">
        <v>1.3922520927436588</v>
      </c>
      <c r="AW1716" s="17">
        <v>101.44251847806332</v>
      </c>
      <c r="AX1716" s="17">
        <v>103.49285012653961</v>
      </c>
      <c r="AY1716" s="17">
        <v>0.12199546850869133</v>
      </c>
      <c r="AZ1716" s="17">
        <v>14.145548508886755</v>
      </c>
      <c r="BA1716" s="22">
        <v>1438.4617903459307</v>
      </c>
      <c r="CU1716" t="e">
        <v>#N/A</v>
      </c>
      <c r="CV1716" t="e">
        <v>#N/A</v>
      </c>
    </row>
    <row r="1717" spans="1:100" x14ac:dyDescent="0.25">
      <c r="A1717">
        <v>4285</v>
      </c>
      <c r="B1717" t="s">
        <v>2073</v>
      </c>
      <c r="C1717" s="22">
        <v>3</v>
      </c>
      <c r="D1717" s="17">
        <v>5.4192231623918445</v>
      </c>
      <c r="E1717" s="17">
        <v>0</v>
      </c>
      <c r="F1717" s="17">
        <v>0.11208345294532994</v>
      </c>
      <c r="G1717" s="17">
        <v>0.11208345294532994</v>
      </c>
      <c r="H1717" s="17">
        <v>0.44580047850252402</v>
      </c>
      <c r="I1717" s="17">
        <v>1.3038004522001398E-2</v>
      </c>
      <c r="J1717" s="17">
        <v>27.530308981471514</v>
      </c>
      <c r="K1717" s="17">
        <v>0.45883848302452546</v>
      </c>
      <c r="L1717" s="17">
        <v>-0.99999999999999967</v>
      </c>
      <c r="M1717" s="17">
        <v>-0.99999999999999967</v>
      </c>
      <c r="N1717" s="17">
        <v>9.1767696604905105</v>
      </c>
      <c r="O1717" s="17">
        <v>33.061615596808707</v>
      </c>
      <c r="P1717" s="17">
        <v>-0.13823271473608628</v>
      </c>
      <c r="Q1717" s="17">
        <v>-0.21781009643946603</v>
      </c>
      <c r="R1717" s="17">
        <v>-0.17086423754810587</v>
      </c>
      <c r="S1717" s="17">
        <v>0.33333333333333309</v>
      </c>
      <c r="T1717" s="17">
        <v>0.33333333333333309</v>
      </c>
      <c r="U1717" s="17">
        <v>0.34642131016734506</v>
      </c>
      <c r="V1717" s="17">
        <v>-8.8533835208299147E-2</v>
      </c>
      <c r="W1717" s="17">
        <v>18.628626344047461</v>
      </c>
      <c r="X1717" s="17">
        <v>1.0623104130617249</v>
      </c>
      <c r="Y1717" s="17">
        <v>-0.99999999999999967</v>
      </c>
      <c r="Z1717" s="17">
        <v>-0.99999999999999967</v>
      </c>
      <c r="AA1717" s="17">
        <v>67.163978986411593</v>
      </c>
      <c r="AB1717" s="17">
        <v>0.20099660961283336</v>
      </c>
      <c r="AC1717" s="17">
        <v>0.43352468847930714</v>
      </c>
      <c r="AD1717" s="17">
        <v>0.33960303950610427</v>
      </c>
      <c r="AE1717" s="17">
        <v>48.706216879912283</v>
      </c>
      <c r="AF1717" s="17">
        <v>0.83333333333333337</v>
      </c>
      <c r="AG1717" s="17">
        <v>-0.99999999999999967</v>
      </c>
      <c r="AH1717" s="17">
        <v>-0.99999999999999967</v>
      </c>
      <c r="AI1717" s="17">
        <v>1.9918029336475192E-2</v>
      </c>
      <c r="AJ1717" s="17">
        <v>-8.8533835208299147E-2</v>
      </c>
      <c r="AK1717" s="17">
        <v>1.1014130570396762E-2</v>
      </c>
      <c r="AL1717" s="17">
        <v>0.45775103570423059</v>
      </c>
      <c r="AM1717" s="17">
        <v>-3.8451492870469721E-3</v>
      </c>
      <c r="AN1717" s="17">
        <v>3.0668740261922588E-2</v>
      </c>
      <c r="AO1717" s="17">
        <v>-4.1058079324190311E-2</v>
      </c>
      <c r="AP1717" s="17">
        <v>3.0554736850692166</v>
      </c>
      <c r="AQ1717" s="17">
        <v>46.158935325519003</v>
      </c>
      <c r="AR1717" s="17">
        <v>0.92455414162571281</v>
      </c>
      <c r="AS1717" s="17">
        <v>1.5211488960862529</v>
      </c>
      <c r="AT1717" s="17">
        <v>-0.99999999999999967</v>
      </c>
      <c r="AU1717" s="17">
        <v>-0.99999999999999967</v>
      </c>
      <c r="AV1717" s="17">
        <v>-5.8780784602776311E-2</v>
      </c>
      <c r="AW1717" s="17">
        <v>103.28106826828954</v>
      </c>
      <c r="AX1717" s="17">
        <v>94.826045334189203</v>
      </c>
      <c r="AY1717" s="17">
        <v>0.13125277504094507</v>
      </c>
      <c r="AZ1717" s="17">
        <v>3.576078839404182</v>
      </c>
      <c r="BA1717" s="22">
        <v>1527.295238763099</v>
      </c>
      <c r="CU1717" t="e">
        <v>#N/A</v>
      </c>
      <c r="CV1717" t="e">
        <v>#N/A</v>
      </c>
    </row>
    <row r="1718" spans="1:100" x14ac:dyDescent="0.25">
      <c r="A1718">
        <v>4286</v>
      </c>
      <c r="B1718" t="s">
        <v>2074</v>
      </c>
      <c r="C1718" s="22">
        <v>3</v>
      </c>
      <c r="D1718" s="17">
        <v>4.6446204822724289</v>
      </c>
      <c r="E1718" s="17">
        <v>-1.9210375413245329E-2</v>
      </c>
      <c r="F1718" s="17">
        <v>-2.7676589184068914E-2</v>
      </c>
      <c r="G1718" s="17">
        <v>-2.4852222198204991E-2</v>
      </c>
      <c r="H1718" s="17">
        <v>-1.9847800607541474E-2</v>
      </c>
      <c r="I1718" s="17">
        <v>0</v>
      </c>
      <c r="J1718" s="17">
        <v>-1.1908680364524922</v>
      </c>
      <c r="K1718" s="17">
        <v>-1.9847800607541474E-2</v>
      </c>
      <c r="L1718" s="17">
        <v>-1.0000000000000013</v>
      </c>
      <c r="M1718" s="17">
        <v>-1.0000000000000013</v>
      </c>
      <c r="N1718" s="17">
        <v>-0.39695601215082954</v>
      </c>
      <c r="O1718" s="17">
        <v>3.428900223621735</v>
      </c>
      <c r="P1718" s="17">
        <v>-2.8853673405517782E-2</v>
      </c>
      <c r="Q1718" s="17">
        <v>5.0038400251445427</v>
      </c>
      <c r="R1718" s="17">
        <v>1.7054818964516352</v>
      </c>
      <c r="S1718" s="17">
        <v>0.33333333333333393</v>
      </c>
      <c r="T1718" s="17">
        <v>0.34445757155981982</v>
      </c>
      <c r="U1718" s="17">
        <v>0.21674205893552537</v>
      </c>
      <c r="V1718" s="17">
        <v>6.2034912808199637E-2</v>
      </c>
      <c r="W1718" s="17">
        <v>39.056627089776775</v>
      </c>
      <c r="X1718" s="17">
        <v>1.9568029377445839</v>
      </c>
      <c r="Y1718" s="17">
        <v>-1.0000000000000013</v>
      </c>
      <c r="Z1718" s="17">
        <v>-1.0000000000000013</v>
      </c>
      <c r="AA1718" s="17">
        <v>100.21082460468256</v>
      </c>
      <c r="AB1718" s="17">
        <v>0.23473563559290717</v>
      </c>
      <c r="AC1718" s="17">
        <v>0.31659685898402268</v>
      </c>
      <c r="AD1718" s="17">
        <v>0.63764181779215245</v>
      </c>
      <c r="AE1718" s="17">
        <v>59.448715618454088</v>
      </c>
      <c r="AF1718" s="17">
        <v>0.9285714285714286</v>
      </c>
      <c r="AG1718" s="17">
        <v>-1.0000000000000013</v>
      </c>
      <c r="AH1718" s="17">
        <v>-1.0000000000000013</v>
      </c>
      <c r="AI1718" s="17">
        <v>0</v>
      </c>
      <c r="AJ1718" s="17">
        <v>6.2034912808199637E-2</v>
      </c>
      <c r="AK1718" s="17">
        <v>-2.2965491394276106E-2</v>
      </c>
      <c r="AL1718" s="17">
        <v>-5.4808042300369106E-2</v>
      </c>
      <c r="AM1718" s="17">
        <v>-1.2491265889439662E-2</v>
      </c>
      <c r="AN1718" s="17">
        <v>0.39526580473723155</v>
      </c>
      <c r="AO1718" s="17">
        <v>-0.42710910420737219</v>
      </c>
      <c r="AP1718" s="17">
        <v>9.6076049069289446</v>
      </c>
      <c r="AQ1718" s="17">
        <v>37.865759053324282</v>
      </c>
      <c r="AR1718" s="17">
        <v>0.95656787663687881</v>
      </c>
      <c r="AS1718" s="17">
        <v>1.9369551371370426</v>
      </c>
      <c r="AT1718" s="17">
        <v>-1.0000000000000013</v>
      </c>
      <c r="AU1718" s="17">
        <v>-1.0000000000000013</v>
      </c>
      <c r="AV1718" s="17">
        <v>1.6806296742534301</v>
      </c>
      <c r="AW1718" s="17">
        <v>113.24732973523321</v>
      </c>
      <c r="AX1718" s="17">
        <v>119.4508210160532</v>
      </c>
      <c r="AY1718" s="17">
        <v>0.2113202012235825</v>
      </c>
      <c r="AZ1718" s="17">
        <v>22.381552210544392</v>
      </c>
      <c r="BA1718" s="22">
        <v>1495.5184411941198</v>
      </c>
      <c r="CU1718" t="e">
        <v>#N/A</v>
      </c>
      <c r="CV1718" t="e">
        <v>#N/A</v>
      </c>
    </row>
    <row r="1719" spans="1:100" x14ac:dyDescent="0.25">
      <c r="A1719">
        <v>4290</v>
      </c>
      <c r="B1719" t="s">
        <v>2075</v>
      </c>
      <c r="C1719" s="22">
        <v>3</v>
      </c>
      <c r="D1719" s="17">
        <v>5.1622512765506592</v>
      </c>
      <c r="E1719" s="17">
        <v>-1.7357863126206782E-2</v>
      </c>
      <c r="F1719" s="17">
        <v>-0.34173937987705633</v>
      </c>
      <c r="G1719" s="17">
        <v>-0.34173937987705633</v>
      </c>
      <c r="H1719" s="17">
        <v>9.903868190761364E-2</v>
      </c>
      <c r="I1719" s="17">
        <v>0</v>
      </c>
      <c r="J1719" s="17">
        <v>5.9423209144568228</v>
      </c>
      <c r="K1719" s="17">
        <v>9.903868190761364E-2</v>
      </c>
      <c r="L1719" s="17">
        <v>-1.0000000000000016</v>
      </c>
      <c r="M1719" s="17">
        <v>-1.0000000000000016</v>
      </c>
      <c r="N1719" s="17">
        <v>1.9807736381522725</v>
      </c>
      <c r="O1719" s="17">
        <v>10.762832811130417</v>
      </c>
      <c r="P1719" s="17">
        <v>-0.15437843500358742</v>
      </c>
      <c r="Q1719" s="17">
        <v>-0.22154596273005747</v>
      </c>
      <c r="R1719" s="17">
        <v>-0.13278302042682993</v>
      </c>
      <c r="S1719" s="17">
        <v>0.33333333333333381</v>
      </c>
      <c r="T1719" s="17">
        <v>0.33333333333333381</v>
      </c>
      <c r="U1719" s="17">
        <v>0.30659605177673865</v>
      </c>
      <c r="V1719" s="17">
        <v>-0.10520787725230453</v>
      </c>
      <c r="W1719" s="17">
        <v>30.760646371339497</v>
      </c>
      <c r="X1719" s="17">
        <v>1.1627649283521804</v>
      </c>
      <c r="Y1719" s="17">
        <v>-1.0000000000000016</v>
      </c>
      <c r="Z1719" s="17">
        <v>-1.0000000000000016</v>
      </c>
      <c r="AA1719" s="17">
        <v>61.31787730673117</v>
      </c>
      <c r="AB1719" s="17">
        <v>1.569117188665806E-2</v>
      </c>
      <c r="AC1719" s="17">
        <v>0.2523494419391149</v>
      </c>
      <c r="AD1719" s="17">
        <v>0.34575966529059643</v>
      </c>
      <c r="AE1719" s="17">
        <v>30.690013955818468</v>
      </c>
      <c r="AF1719" s="17">
        <v>0.75</v>
      </c>
      <c r="AG1719" s="17">
        <v>-1.0000000000000016</v>
      </c>
      <c r="AH1719" s="17">
        <v>-1.0000000000000016</v>
      </c>
      <c r="AI1719" s="17">
        <v>-6.70516175015551E-4</v>
      </c>
      <c r="AJ1719" s="17">
        <v>-0.10520787725230453</v>
      </c>
      <c r="AK1719" s="17">
        <v>0.27251440728491128</v>
      </c>
      <c r="AL1719" s="17">
        <v>0.18190002880482525</v>
      </c>
      <c r="AM1719" s="17">
        <v>-9.766010817292517E-2</v>
      </c>
      <c r="AN1719" s="17">
        <v>0.24595295104297682</v>
      </c>
      <c r="AO1719" s="17">
        <v>-1.0789306678985735</v>
      </c>
      <c r="AP1719" s="17">
        <v>7.0583239200985473</v>
      </c>
      <c r="AQ1719" s="17">
        <v>36.70296728579634</v>
      </c>
      <c r="AR1719" s="17">
        <v>0.86805484119110143</v>
      </c>
      <c r="AS1719" s="17">
        <v>1.2618036102597945</v>
      </c>
      <c r="AT1719" s="17">
        <v>-1.0000000000000016</v>
      </c>
      <c r="AU1719" s="17">
        <v>-1.0000000000000016</v>
      </c>
      <c r="AV1719" s="17">
        <v>-0.47452240030388626</v>
      </c>
      <c r="AW1719" s="17">
        <v>79.13903403796013</v>
      </c>
      <c r="AX1719" s="17">
        <v>68.604835989229343</v>
      </c>
      <c r="AY1719" s="17">
        <v>-3.3980445439114507E-2</v>
      </c>
      <c r="AZ1719" s="17">
        <v>-30.421203762773217</v>
      </c>
      <c r="BA1719" s="22">
        <v>1452.794735046919</v>
      </c>
      <c r="CU1719" t="e">
        <v>#N/A</v>
      </c>
      <c r="CV1719" t="e">
        <v>#N/A</v>
      </c>
    </row>
    <row r="1720" spans="1:100" x14ac:dyDescent="0.25">
      <c r="A1720">
        <v>4291</v>
      </c>
      <c r="B1720" t="s">
        <v>2076</v>
      </c>
      <c r="C1720" s="22">
        <v>3</v>
      </c>
      <c r="D1720" s="17">
        <v>5.942313445047442</v>
      </c>
      <c r="E1720" s="17">
        <v>-1.8034099949128531E-2</v>
      </c>
      <c r="F1720" s="17">
        <v>-6.2242243499320751E-3</v>
      </c>
      <c r="G1720" s="17">
        <v>-6.2242243499320751E-3</v>
      </c>
      <c r="H1720" s="17">
        <v>8.9194037766561832E-2</v>
      </c>
      <c r="I1720" s="17">
        <v>0</v>
      </c>
      <c r="J1720" s="17">
        <v>5.3516422659937106</v>
      </c>
      <c r="K1720" s="17">
        <v>8.9194037766561832E-2</v>
      </c>
      <c r="L1720" s="17">
        <v>-1.0000000000000002</v>
      </c>
      <c r="M1720" s="17">
        <v>-1.0000000000000002</v>
      </c>
      <c r="N1720" s="17">
        <v>1.7838807553312366</v>
      </c>
      <c r="O1720" s="17">
        <v>11.28773148669122</v>
      </c>
      <c r="P1720" s="17">
        <v>1.2060092511905607</v>
      </c>
      <c r="Q1720" s="17">
        <v>-5.1428676976016392E-2</v>
      </c>
      <c r="R1720" s="17">
        <v>6.0859325830890119E-2</v>
      </c>
      <c r="S1720" s="17">
        <v>0.33333333333333354</v>
      </c>
      <c r="T1720" s="17">
        <v>0.33333333333333354</v>
      </c>
      <c r="U1720" s="17">
        <v>0.1724732550945004</v>
      </c>
      <c r="V1720" s="17">
        <v>-5.2687028837986864E-2</v>
      </c>
      <c r="W1720" s="17">
        <v>27.890354206264757</v>
      </c>
      <c r="X1720" s="17">
        <v>0.95124347625018557</v>
      </c>
      <c r="Y1720" s="17">
        <v>-1.0000000000000002</v>
      </c>
      <c r="Z1720" s="17">
        <v>-1.0000000000000002</v>
      </c>
      <c r="AA1720" s="17">
        <v>54.870056538504784</v>
      </c>
      <c r="AB1720" s="17">
        <v>0.40242416180369728</v>
      </c>
      <c r="AC1720" s="17">
        <v>0.11138282477072931</v>
      </c>
      <c r="AD1720" s="17">
        <v>2.45698735537562E-2</v>
      </c>
      <c r="AE1720" s="17">
        <v>26.91884300640913</v>
      </c>
      <c r="AF1720" s="17">
        <v>0.66666666666666663</v>
      </c>
      <c r="AG1720" s="17">
        <v>-1.0000000000000002</v>
      </c>
      <c r="AH1720" s="17">
        <v>-1.0000000000000002</v>
      </c>
      <c r="AI1720" s="17">
        <v>0</v>
      </c>
      <c r="AJ1720" s="17">
        <v>-5.2687028837986864E-2</v>
      </c>
      <c r="AK1720" s="17">
        <v>0.16096824469909798</v>
      </c>
      <c r="AL1720" s="17">
        <v>0.24680079849745049</v>
      </c>
      <c r="AM1720" s="17">
        <v>-0.28249875463147889</v>
      </c>
      <c r="AN1720" s="17">
        <v>-0.2327497425748099</v>
      </c>
      <c r="AO1720" s="17">
        <v>-6.2576276422914789</v>
      </c>
      <c r="AP1720" s="17">
        <v>-4.5847395718829915</v>
      </c>
      <c r="AQ1720" s="17">
        <v>33.241996472258435</v>
      </c>
      <c r="AR1720" s="17">
        <v>0.78645289292318066</v>
      </c>
      <c r="AS1720" s="17">
        <v>1.0404375140167472</v>
      </c>
      <c r="AT1720" s="17">
        <v>-1.0000000000000002</v>
      </c>
      <c r="AU1720" s="17">
        <v>-1.0000000000000002</v>
      </c>
      <c r="AV1720" s="17">
        <v>5.4635101480958043E-2</v>
      </c>
      <c r="AW1720" s="17">
        <v>61.573048453313028</v>
      </c>
      <c r="AX1720" s="17">
        <v>56.304345569514339</v>
      </c>
      <c r="AY1720" s="17">
        <v>-7.5773212903052875E-2</v>
      </c>
      <c r="AZ1720" s="17">
        <v>-35.321001836801365</v>
      </c>
      <c r="BA1720" s="22">
        <v>1421.3192225080998</v>
      </c>
      <c r="CU1720" t="e">
        <v>#N/A</v>
      </c>
      <c r="CV1720" t="e">
        <v>#N/A</v>
      </c>
    </row>
    <row r="1721" spans="1:100" x14ac:dyDescent="0.25">
      <c r="A1721">
        <v>4292</v>
      </c>
      <c r="B1721" t="s">
        <v>2077</v>
      </c>
      <c r="C1721" s="22">
        <v>3</v>
      </c>
      <c r="D1721" s="17">
        <v>4.6154686877746967</v>
      </c>
      <c r="E1721" s="17">
        <v>0.27650941099087056</v>
      </c>
      <c r="F1721" s="17">
        <v>0.82572922382763347</v>
      </c>
      <c r="G1721" s="17">
        <v>0.91323253025072704</v>
      </c>
      <c r="H1721" s="17">
        <v>0.25593313134909934</v>
      </c>
      <c r="I1721" s="17">
        <v>0</v>
      </c>
      <c r="J1721" s="17">
        <v>15.355987880945948</v>
      </c>
      <c r="K1721" s="17">
        <v>0.25593313134909934</v>
      </c>
      <c r="L1721" s="17">
        <v>-0.99999999999999956</v>
      </c>
      <c r="M1721" s="17">
        <v>-0.99999999999999956</v>
      </c>
      <c r="N1721" s="17">
        <v>5.1186626269819815</v>
      </c>
      <c r="O1721" s="17">
        <v>20.884689098971371</v>
      </c>
      <c r="P1721" s="17">
        <v>-8.2445971420372771E-2</v>
      </c>
      <c r="Q1721" s="17">
        <v>2.7086718110584158</v>
      </c>
      <c r="R1721" s="17">
        <v>0.91363850979754202</v>
      </c>
      <c r="S1721" s="17">
        <v>0.3333333333333332</v>
      </c>
      <c r="T1721" s="17">
        <v>0.3333333333333332</v>
      </c>
      <c r="U1721" s="17">
        <v>-6.2687684167956226E-2</v>
      </c>
      <c r="V1721" s="17">
        <v>-4.4165605826721091E-2</v>
      </c>
      <c r="W1721" s="17">
        <v>12.155209812915585</v>
      </c>
      <c r="X1721" s="17">
        <v>-0.10501083631458433</v>
      </c>
      <c r="Y1721" s="17">
        <v>-0.99999999999999956</v>
      </c>
      <c r="Z1721" s="17">
        <v>-0.99999999999999956</v>
      </c>
      <c r="AA1721" s="17">
        <v>35.410105861108555</v>
      </c>
      <c r="AB1721" s="17">
        <v>3.4050809683003468E-2</v>
      </c>
      <c r="AC1721" s="17">
        <v>6.4153727684391551E-2</v>
      </c>
      <c r="AD1721" s="17">
        <v>0.34862061340051353</v>
      </c>
      <c r="AE1721" s="17">
        <v>22.341257538395421</v>
      </c>
      <c r="AF1721" s="17">
        <v>0.1</v>
      </c>
      <c r="AG1721" s="17">
        <v>-0.99999999999999956</v>
      </c>
      <c r="AH1721" s="17">
        <v>-0.99999999999999956</v>
      </c>
      <c r="AI1721" s="17">
        <v>-1.3955655224021403E-2</v>
      </c>
      <c r="AJ1721" s="17">
        <v>-4.4165605826721091E-2</v>
      </c>
      <c r="AK1721" s="17">
        <v>3.685157964272219E-2</v>
      </c>
      <c r="AL1721" s="17">
        <v>-0.14284804627194664</v>
      </c>
      <c r="AM1721" s="17">
        <v>0.421106304828895</v>
      </c>
      <c r="AN1721" s="17">
        <v>-0.12462230172614495</v>
      </c>
      <c r="AO1721" s="17">
        <v>10.71191551893599</v>
      </c>
      <c r="AP1721" s="17">
        <v>-3.8297977745133553</v>
      </c>
      <c r="AQ1721" s="17">
        <v>27.511197693861543</v>
      </c>
      <c r="AR1721" s="17">
        <v>0.55981337667198883</v>
      </c>
      <c r="AS1721" s="17">
        <v>0.15092229503451479</v>
      </c>
      <c r="AT1721" s="17">
        <v>-0.99999999999999956</v>
      </c>
      <c r="AU1721" s="17">
        <v>-0.99999999999999956</v>
      </c>
      <c r="AV1721" s="17">
        <v>1.8268710400482706</v>
      </c>
      <c r="AW1721" s="17">
        <v>52.464997185566567</v>
      </c>
      <c r="AX1721" s="17">
        <v>47.769323498414046</v>
      </c>
      <c r="AY1721" s="17">
        <v>-2.4691304539537245E-2</v>
      </c>
      <c r="AZ1721" s="17">
        <v>-41.671913494788122</v>
      </c>
      <c r="BA1721" s="22">
        <v>1359.6968952462244</v>
      </c>
      <c r="CU1721" t="e">
        <v>#N/A</v>
      </c>
      <c r="CV1721" t="e">
        <v>#N/A</v>
      </c>
    </row>
    <row r="1722" spans="1:100" x14ac:dyDescent="0.25">
      <c r="A1722">
        <v>4293</v>
      </c>
      <c r="B1722" t="s">
        <v>2078</v>
      </c>
      <c r="C1722" s="22">
        <v>3</v>
      </c>
      <c r="D1722" s="17">
        <v>4.5685031616494527</v>
      </c>
      <c r="E1722" s="17">
        <v>0.13326068774894406</v>
      </c>
      <c r="F1722" s="17">
        <v>-0.1509275926902684</v>
      </c>
      <c r="G1722" s="17">
        <v>-0.11552538879643445</v>
      </c>
      <c r="H1722" s="17">
        <v>0.19996205406173354</v>
      </c>
      <c r="I1722" s="17">
        <v>0</v>
      </c>
      <c r="J1722" s="17">
        <v>11.997723243704014</v>
      </c>
      <c r="K1722" s="17">
        <v>0.19996205406173354</v>
      </c>
      <c r="L1722" s="17">
        <v>-1</v>
      </c>
      <c r="M1722" s="17">
        <v>-1</v>
      </c>
      <c r="N1722" s="17">
        <v>3.999241081234671</v>
      </c>
      <c r="O1722" s="17">
        <v>16.450701016557026</v>
      </c>
      <c r="P1722" s="17">
        <v>0.29966759661083037</v>
      </c>
      <c r="Q1722" s="17">
        <v>1.323389907980085</v>
      </c>
      <c r="R1722" s="17">
        <v>0.48311950503975165</v>
      </c>
      <c r="S1722" s="17">
        <v>0.33333333333333359</v>
      </c>
      <c r="T1722" s="17">
        <v>0.35889021655935072</v>
      </c>
      <c r="U1722" s="17">
        <v>0.41567818568047038</v>
      </c>
      <c r="V1722" s="17">
        <v>8.9929676094197164E-2</v>
      </c>
      <c r="W1722" s="17">
        <v>39.9147743042247</v>
      </c>
      <c r="X1722" s="17">
        <v>2.6963402042811233</v>
      </c>
      <c r="Y1722" s="17">
        <v>-1</v>
      </c>
      <c r="Z1722" s="17">
        <v>-1</v>
      </c>
      <c r="AA1722" s="17">
        <v>65.523857669881792</v>
      </c>
      <c r="AB1722" s="17">
        <v>0.56984693174335554</v>
      </c>
      <c r="AC1722" s="17">
        <v>-0.18323335122967332</v>
      </c>
      <c r="AD1722" s="17">
        <v>0.11590569669866468</v>
      </c>
      <c r="AE1722" s="17">
        <v>25.125963860617325</v>
      </c>
      <c r="AF1722" s="17">
        <v>0.8</v>
      </c>
      <c r="AG1722" s="17">
        <v>-1</v>
      </c>
      <c r="AH1722" s="17">
        <v>-1</v>
      </c>
      <c r="AI1722" s="17">
        <v>2.7678170642107314E-2</v>
      </c>
      <c r="AJ1722" s="17">
        <v>8.9929676094197164E-2</v>
      </c>
      <c r="AK1722" s="17">
        <v>4.4806743244329997E-2</v>
      </c>
      <c r="AL1722" s="17">
        <v>0.19843914114348332</v>
      </c>
      <c r="AM1722" s="17">
        <v>-2.9647073473695516E-2</v>
      </c>
      <c r="AN1722" s="17">
        <v>3.0582067684685545E-2</v>
      </c>
      <c r="AO1722" s="17">
        <v>-0.51714312062073819</v>
      </c>
      <c r="AP1722" s="17">
        <v>1.7567473978345551</v>
      </c>
      <c r="AQ1722" s="17">
        <v>51.912497547928687</v>
      </c>
      <c r="AR1722" s="17">
        <v>1.1978314116673516</v>
      </c>
      <c r="AS1722" s="17">
        <v>2.8963022583428573</v>
      </c>
      <c r="AT1722" s="17">
        <v>-1</v>
      </c>
      <c r="AU1722" s="17">
        <v>-1</v>
      </c>
      <c r="AV1722" s="17">
        <v>0.36759411624331695</v>
      </c>
      <c r="AW1722" s="17">
        <v>83.731306084273328</v>
      </c>
      <c r="AX1722" s="17">
        <v>93.277837106535188</v>
      </c>
      <c r="AY1722" s="17">
        <v>0.22749686882166023</v>
      </c>
      <c r="AZ1722" s="17">
        <v>1.4279354104730233</v>
      </c>
      <c r="BA1722" s="22">
        <v>1494.3741145898728</v>
      </c>
      <c r="CU1722" t="e">
        <v>#N/A</v>
      </c>
      <c r="CV1722" t="e">
        <v>#N/A</v>
      </c>
    </row>
    <row r="1723" spans="1:100" x14ac:dyDescent="0.25">
      <c r="A1723">
        <v>4295</v>
      </c>
      <c r="B1723" t="s">
        <v>2079</v>
      </c>
      <c r="C1723" s="22">
        <v>3</v>
      </c>
      <c r="D1723" s="17">
        <v>3.0413680362963489</v>
      </c>
      <c r="E1723" s="17">
        <v>0</v>
      </c>
      <c r="F1723" s="17">
        <v>-0.87402587468290338</v>
      </c>
      <c r="G1723" s="17">
        <v>-0.87402587468290338</v>
      </c>
      <c r="H1723" s="17">
        <v>-0.11618368023344515</v>
      </c>
      <c r="I1723" s="17">
        <v>0</v>
      </c>
      <c r="J1723" s="17">
        <v>-6.9710208140067076</v>
      </c>
      <c r="K1723" s="17">
        <v>-0.11618368023344515</v>
      </c>
      <c r="L1723" s="17">
        <v>-1</v>
      </c>
      <c r="M1723" s="17">
        <v>-1</v>
      </c>
      <c r="N1723" s="17">
        <v>-2.3236736046689028</v>
      </c>
      <c r="O1723" s="17">
        <v>-4.8036786523932626</v>
      </c>
      <c r="P1723" s="17">
        <v>-1.7399173019860374E-2</v>
      </c>
      <c r="Q1723" s="17">
        <v>-1.1386853742031942</v>
      </c>
      <c r="R1723" s="17">
        <v>-0.43809560029009537</v>
      </c>
      <c r="S1723" s="17">
        <v>0.33333333333333359</v>
      </c>
      <c r="T1723" s="17">
        <v>0.33333333333333359</v>
      </c>
      <c r="U1723" s="17">
        <v>-5.4562894030548467E-2</v>
      </c>
      <c r="V1723" s="17">
        <v>-0.1065344686062681</v>
      </c>
      <c r="W1723" s="17">
        <v>24.870119370531825</v>
      </c>
      <c r="X1723" s="17">
        <v>-7.4608040859690264E-2</v>
      </c>
      <c r="Y1723" s="17">
        <v>-1</v>
      </c>
      <c r="Z1723" s="17">
        <v>-1</v>
      </c>
      <c r="AA1723" s="17">
        <v>60.462572228947174</v>
      </c>
      <c r="AB1723" s="17">
        <v>7.1307494258310122E-2</v>
      </c>
      <c r="AC1723" s="17">
        <v>0.24131401579590528</v>
      </c>
      <c r="AD1723" s="17">
        <v>0.40798945911989393</v>
      </c>
      <c r="AE1723" s="17">
        <v>36.030548458705468</v>
      </c>
      <c r="AF1723" s="17">
        <v>0.53333333333333333</v>
      </c>
      <c r="AG1723" s="17">
        <v>-1</v>
      </c>
      <c r="AH1723" s="17">
        <v>-1</v>
      </c>
      <c r="AI1723" s="17">
        <v>-7.0050124692821606E-3</v>
      </c>
      <c r="AJ1723" s="17">
        <v>-0.1065344686062681</v>
      </c>
      <c r="AK1723" s="17">
        <v>-3.6823045327257081E-2</v>
      </c>
      <c r="AL1723" s="17">
        <v>-0.10559310339613889</v>
      </c>
      <c r="AM1723" s="17">
        <v>-4.1777849031373833E-2</v>
      </c>
      <c r="AN1723" s="17">
        <v>-6.8503945239160396E-2</v>
      </c>
      <c r="AO1723" s="17">
        <v>-1.2285614524206303</v>
      </c>
      <c r="AP1723" s="17">
        <v>-2.2405641479597049</v>
      </c>
      <c r="AQ1723" s="17">
        <v>17.899098556525118</v>
      </c>
      <c r="AR1723" s="17">
        <v>0.50556930402985056</v>
      </c>
      <c r="AS1723" s="17">
        <v>-0.19079172109313544</v>
      </c>
      <c r="AT1723" s="17">
        <v>-1</v>
      </c>
      <c r="AU1723" s="17">
        <v>-1</v>
      </c>
      <c r="AV1723" s="17">
        <v>-1.3121214749729986</v>
      </c>
      <c r="AW1723" s="17">
        <v>53.418329428594284</v>
      </c>
      <c r="AX1723" s="17">
        <v>42.624782318581801</v>
      </c>
      <c r="AY1723" s="17">
        <v>0.18264428530202897</v>
      </c>
      <c r="AZ1723" s="17">
        <v>-26.484775606965758</v>
      </c>
      <c r="BA1723" s="22">
        <v>1422.6638847885883</v>
      </c>
      <c r="CU1723" t="e">
        <v>#N/A</v>
      </c>
      <c r="CV1723" t="e">
        <v>#N/A</v>
      </c>
    </row>
    <row r="1724" spans="1:100" x14ac:dyDescent="0.25">
      <c r="A1724">
        <v>4296</v>
      </c>
      <c r="B1724" t="s">
        <v>2080</v>
      </c>
      <c r="C1724" s="22">
        <v>3</v>
      </c>
      <c r="D1724" s="17">
        <v>5.2666025101273553</v>
      </c>
      <c r="E1724" s="17">
        <v>0.33169098997645308</v>
      </c>
      <c r="F1724" s="17">
        <v>1.0573177293120586</v>
      </c>
      <c r="G1724" s="17">
        <v>1.1359947961594248</v>
      </c>
      <c r="H1724" s="17">
        <v>3.974958273216958E-2</v>
      </c>
      <c r="I1724" s="17">
        <v>0</v>
      </c>
      <c r="J1724" s="17">
        <v>2.3849749639301741</v>
      </c>
      <c r="K1724" s="17">
        <v>3.974958273216958E-2</v>
      </c>
      <c r="L1724" s="17">
        <v>-1</v>
      </c>
      <c r="M1724" s="17">
        <v>-1</v>
      </c>
      <c r="N1724" s="17">
        <v>0.79499165464339172</v>
      </c>
      <c r="O1724" s="17">
        <v>8.7875722702169536</v>
      </c>
      <c r="P1724" s="17">
        <v>-1.9662058146881178</v>
      </c>
      <c r="Q1724" s="17">
        <v>-1.6999104765852486</v>
      </c>
      <c r="R1724" s="17">
        <v>-0.71449948027316934</v>
      </c>
      <c r="S1724" s="17">
        <v>0.33333333333333343</v>
      </c>
      <c r="T1724" s="17">
        <v>0.32663982365291755</v>
      </c>
      <c r="U1724" s="17">
        <v>0.21308583604031642</v>
      </c>
      <c r="V1724" s="17">
        <v>3.6279813335015995E-2</v>
      </c>
      <c r="W1724" s="17">
        <v>34.783568945176548</v>
      </c>
      <c r="X1724" s="17">
        <v>1.6835522887450272</v>
      </c>
      <c r="Y1724" s="17">
        <v>-1</v>
      </c>
      <c r="Z1724" s="17">
        <v>-1</v>
      </c>
      <c r="AA1724" s="17">
        <v>64.572526793771118</v>
      </c>
      <c r="AB1724" s="17">
        <v>0.43399724563941033</v>
      </c>
      <c r="AC1724" s="17">
        <v>0.11437119102704014</v>
      </c>
      <c r="AD1724" s="17">
        <v>6.1700709910904192E-2</v>
      </c>
      <c r="AE1724" s="17">
        <v>30.503457328867729</v>
      </c>
      <c r="AF1724" s="17">
        <v>0.5625</v>
      </c>
      <c r="AG1724" s="17">
        <v>-1</v>
      </c>
      <c r="AH1724" s="17">
        <v>-1</v>
      </c>
      <c r="AI1724" s="17">
        <v>0</v>
      </c>
      <c r="AJ1724" s="17">
        <v>3.6279813335015995E-2</v>
      </c>
      <c r="AK1724" s="17">
        <v>0.13768518239023628</v>
      </c>
      <c r="AL1724" s="17">
        <v>5.0496714826934038E-3</v>
      </c>
      <c r="AM1724" s="17">
        <v>0.46373764776639248</v>
      </c>
      <c r="AN1724" s="17">
        <v>0.12481695803632178</v>
      </c>
      <c r="AO1724" s="17">
        <v>12.281867106110997</v>
      </c>
      <c r="AP1724" s="17">
        <v>3.1456723083215152</v>
      </c>
      <c r="AQ1724" s="17">
        <v>37.168543909106717</v>
      </c>
      <c r="AR1724" s="17">
        <v>0.90933880636158304</v>
      </c>
      <c r="AS1724" s="17">
        <v>1.7233018714771966</v>
      </c>
      <c r="AT1724" s="17">
        <v>-1</v>
      </c>
      <c r="AU1724" s="17">
        <v>-1</v>
      </c>
      <c r="AV1724" s="17">
        <v>0.42149531588625566</v>
      </c>
      <c r="AW1724" s="17">
        <v>76.505771372309582</v>
      </c>
      <c r="AX1724" s="17">
        <v>80.133752705811133</v>
      </c>
      <c r="AY1724" s="17">
        <v>0.13455581116395354</v>
      </c>
      <c r="AZ1724" s="17">
        <v>-16.997881727931411</v>
      </c>
      <c r="BA1724" s="22">
        <v>1456.1367745033485</v>
      </c>
      <c r="CU1724" t="e">
        <v>#N/A</v>
      </c>
      <c r="CV1724" t="e">
        <v>#N/A</v>
      </c>
    </row>
    <row r="1725" spans="1:100" x14ac:dyDescent="0.25">
      <c r="A1725">
        <v>4298</v>
      </c>
      <c r="B1725" t="s">
        <v>2081</v>
      </c>
      <c r="C1725" s="22">
        <v>3</v>
      </c>
      <c r="D1725" s="17">
        <v>-0.46305996169415331</v>
      </c>
      <c r="E1725" s="17">
        <v>0</v>
      </c>
      <c r="F1725" s="17">
        <v>1.2549603966783009</v>
      </c>
      <c r="G1725" s="17">
        <v>1.2549603966783009</v>
      </c>
      <c r="H1725" s="17">
        <v>3.3801329969772038E-2</v>
      </c>
      <c r="I1725" s="17">
        <v>0</v>
      </c>
      <c r="J1725" s="17">
        <v>2.0280797981863214</v>
      </c>
      <c r="K1725" s="17">
        <v>3.3801329969772038E-2</v>
      </c>
      <c r="L1725" s="17">
        <v>-0.99999999999999944</v>
      </c>
      <c r="M1725" s="17">
        <v>-0.99999999999999944</v>
      </c>
      <c r="N1725" s="17">
        <v>0.67602659939544063</v>
      </c>
      <c r="O1725" s="17">
        <v>2.8199802331704702</v>
      </c>
      <c r="P1725" s="17">
        <v>-2.9234414195099322E-2</v>
      </c>
      <c r="Q1725" s="17">
        <v>-1.757030168739623</v>
      </c>
      <c r="R1725" s="17">
        <v>-0.62438583543452253</v>
      </c>
      <c r="S1725" s="17">
        <v>0.25754591379938363</v>
      </c>
      <c r="T1725" s="17">
        <v>0.31988081901718191</v>
      </c>
      <c r="U1725" s="17">
        <v>-0.12779569109915134</v>
      </c>
      <c r="V1725" s="17">
        <v>0</v>
      </c>
      <c r="W1725" s="17">
        <v>16.63318846990569</v>
      </c>
      <c r="X1725" s="17">
        <v>5.2935243738843896E-3</v>
      </c>
      <c r="Y1725" s="17">
        <v>-0.99999999999999944</v>
      </c>
      <c r="Z1725" s="17">
        <v>-0.99999999999999944</v>
      </c>
      <c r="AA1725" s="17">
        <v>11.247454790009842</v>
      </c>
      <c r="AB1725" s="17">
        <v>-4.8770117651616048E-2</v>
      </c>
      <c r="AC1725" s="17">
        <v>-0.14786777007838528</v>
      </c>
      <c r="AD1725" s="17">
        <v>0.10141093084077482</v>
      </c>
      <c r="AE1725" s="17">
        <v>-4.7613478444613255</v>
      </c>
      <c r="AF1725" s="17">
        <v>8.3333333333333329E-2</v>
      </c>
      <c r="AG1725" s="17">
        <v>-0.99999999999999944</v>
      </c>
      <c r="AH1725" s="17">
        <v>-0.99999999999999944</v>
      </c>
      <c r="AI1725" s="17">
        <v>-1.6966613090697715E-2</v>
      </c>
      <c r="AJ1725" s="17">
        <v>0</v>
      </c>
      <c r="AK1725" s="17">
        <v>0.26662975640258196</v>
      </c>
      <c r="AL1725" s="17">
        <v>0.12597096637577981</v>
      </c>
      <c r="AM1725" s="17">
        <v>0.49234629040021627</v>
      </c>
      <c r="AN1725" s="17">
        <v>7.5281274073522517E-2</v>
      </c>
      <c r="AO1725" s="17">
        <v>13.641806042018322</v>
      </c>
      <c r="AP1725" s="17">
        <v>2.5118866837169627</v>
      </c>
      <c r="AQ1725" s="17">
        <v>18.661268268092012</v>
      </c>
      <c r="AR1725" s="17">
        <v>0.44963104171741419</v>
      </c>
      <c r="AS1725" s="17">
        <v>3.9094854343656407E-2</v>
      </c>
      <c r="AT1725" s="17">
        <v>-0.99999999999999944</v>
      </c>
      <c r="AU1725" s="17">
        <v>-0.99999999999999944</v>
      </c>
      <c r="AV1725" s="17">
        <v>0.63057456124377809</v>
      </c>
      <c r="AW1725" s="17">
        <v>16.579321706897272</v>
      </c>
      <c r="AX1725" s="17">
        <v>16.239989445083317</v>
      </c>
      <c r="AY1725" s="17">
        <v>-6.2157573827351584E-2</v>
      </c>
      <c r="AZ1725" s="17">
        <v>-43.694246012650666</v>
      </c>
      <c r="BA1725" s="22">
        <v>1368.5854512600536</v>
      </c>
      <c r="CU1725" t="e">
        <v>#N/A</v>
      </c>
      <c r="CV1725" t="e">
        <v>#N/A</v>
      </c>
    </row>
    <row r="1726" spans="1:100" x14ac:dyDescent="0.25">
      <c r="A1726">
        <v>4299</v>
      </c>
      <c r="B1726" t="s">
        <v>2082</v>
      </c>
      <c r="C1726" s="22">
        <v>3</v>
      </c>
      <c r="D1726" s="17">
        <v>0.20325206790009076</v>
      </c>
      <c r="E1726" s="17">
        <v>-1.3210032583677388E-2</v>
      </c>
      <c r="F1726" s="17">
        <v>5.6969217011858045E-3</v>
      </c>
      <c r="G1726" s="17">
        <v>5.6969217011858045E-3</v>
      </c>
      <c r="H1726" s="17">
        <v>7.6762700526854355E-2</v>
      </c>
      <c r="I1726" s="17">
        <v>0</v>
      </c>
      <c r="J1726" s="17">
        <v>4.6057620316112606</v>
      </c>
      <c r="K1726" s="17">
        <v>7.6762700526854355E-2</v>
      </c>
      <c r="L1726" s="17">
        <v>-1.0000000000000013</v>
      </c>
      <c r="M1726" s="17">
        <v>-1.0000000000000013</v>
      </c>
      <c r="N1726" s="17">
        <v>1.5352540105370871</v>
      </c>
      <c r="O1726" s="17">
        <v>4.8147110212125392</v>
      </c>
      <c r="P1726" s="17">
        <v>0.48097094361845233</v>
      </c>
      <c r="Q1726" s="17">
        <v>2.1551391307591694</v>
      </c>
      <c r="R1726" s="17">
        <v>0.74740674084342795</v>
      </c>
      <c r="S1726" s="17">
        <v>0.33333333333333393</v>
      </c>
      <c r="T1726" s="17">
        <v>0.33027484235622023</v>
      </c>
      <c r="U1726" s="17">
        <v>3.8533078968502325E-2</v>
      </c>
      <c r="V1726" s="17">
        <v>-2.2963698682067317E-2</v>
      </c>
      <c r="W1726" s="17">
        <v>24.096594217965382</v>
      </c>
      <c r="X1726" s="17">
        <v>0.55958701198913485</v>
      </c>
      <c r="Y1726" s="17">
        <v>-1.0000000000000013</v>
      </c>
      <c r="Z1726" s="17">
        <v>-1.0000000000000013</v>
      </c>
      <c r="AA1726" s="17">
        <v>20.840166866712515</v>
      </c>
      <c r="AB1726" s="17">
        <v>4.2957872533425166E-2</v>
      </c>
      <c r="AC1726" s="17">
        <v>-2.9889517900794544E-2</v>
      </c>
      <c r="AD1726" s="17">
        <v>-9.3145036474556589E-2</v>
      </c>
      <c r="AE1726" s="17">
        <v>-4.0038340920962927</v>
      </c>
      <c r="AF1726" s="17">
        <v>0</v>
      </c>
      <c r="AG1726" s="17">
        <v>-1.0000000000000013</v>
      </c>
      <c r="AH1726" s="17">
        <v>-1.0000000000000013</v>
      </c>
      <c r="AI1726" s="17">
        <v>5.5843848030675561E-2</v>
      </c>
      <c r="AJ1726" s="17">
        <v>-2.2963698682067317E-2</v>
      </c>
      <c r="AK1726" s="17">
        <v>1.1412014466456906</v>
      </c>
      <c r="AL1726" s="17">
        <v>0.23913204407501853</v>
      </c>
      <c r="AM1726" s="17">
        <v>0.17872239230990758</v>
      </c>
      <c r="AN1726" s="17">
        <v>0.15115427836604142</v>
      </c>
      <c r="AO1726" s="17">
        <v>10.174067040976139</v>
      </c>
      <c r="AP1726" s="17">
        <v>4.9745171795261269</v>
      </c>
      <c r="AQ1726" s="17">
        <v>28.702356249576617</v>
      </c>
      <c r="AR1726" s="17">
        <v>0.67917755597598894</v>
      </c>
      <c r="AS1726" s="17">
        <v>0.63634971251598893</v>
      </c>
      <c r="AT1726" s="17">
        <v>-1.0000000000000013</v>
      </c>
      <c r="AU1726" s="17">
        <v>-1.0000000000000013</v>
      </c>
      <c r="AV1726" s="17">
        <v>0.75310366254461403</v>
      </c>
      <c r="AW1726" s="17">
        <v>30.629395067451167</v>
      </c>
      <c r="AX1726" s="17">
        <v>29.449902159857949</v>
      </c>
      <c r="AY1726" s="17">
        <v>5.5656340567839163E-2</v>
      </c>
      <c r="AZ1726" s="17">
        <v>-58.166191199770047</v>
      </c>
      <c r="BA1726" s="22">
        <v>1327.275666970306</v>
      </c>
      <c r="CU1726" t="e">
        <v>#N/A</v>
      </c>
      <c r="CV1726" t="e">
        <v>#N/A</v>
      </c>
    </row>
    <row r="1727" spans="1:100" x14ac:dyDescent="0.25">
      <c r="A1727">
        <v>4301</v>
      </c>
      <c r="B1727" t="s">
        <v>2083</v>
      </c>
      <c r="C1727" s="22">
        <v>2</v>
      </c>
      <c r="D1727" s="17">
        <v>3.345715517441203</v>
      </c>
      <c r="E1727" s="17">
        <v>-8.5788348298020317E-2</v>
      </c>
      <c r="F1727" s="17">
        <v>-0.13668508066182281</v>
      </c>
      <c r="G1727" s="17">
        <v>-0.12963891089663288</v>
      </c>
      <c r="H1727" s="17">
        <v>2.5407889465670838E-2</v>
      </c>
      <c r="I1727" s="17">
        <v>0</v>
      </c>
      <c r="J1727" s="17">
        <v>1.5244733679402498</v>
      </c>
      <c r="K1727" s="17">
        <v>2.5407889465670838E-2</v>
      </c>
      <c r="L1727" s="17">
        <v>-1</v>
      </c>
      <c r="M1727" s="17">
        <v>-1</v>
      </c>
      <c r="N1727" s="17">
        <v>0.5081577893134166</v>
      </c>
      <c r="O1727" s="17">
        <v>5.4283980414486628</v>
      </c>
      <c r="P1727" s="17">
        <v>-0.26669384567336313</v>
      </c>
      <c r="Q1727" s="17">
        <v>-0.33507373579820499</v>
      </c>
      <c r="R1727" s="17">
        <v>-0.10856198498367692</v>
      </c>
      <c r="S1727" s="17">
        <v>0.31960415299358064</v>
      </c>
      <c r="T1727" s="17">
        <v>0.23845043911369954</v>
      </c>
      <c r="U1727" s="17">
        <v>2.0996201277346423E-2</v>
      </c>
      <c r="V1727" s="17">
        <v>-6.8546805205823239E-3</v>
      </c>
      <c r="W1727" s="17">
        <v>20.74397787980751</v>
      </c>
      <c r="X1727" s="17">
        <v>0.54056302059835182</v>
      </c>
      <c r="Y1727" s="17">
        <v>-1</v>
      </c>
      <c r="Z1727" s="17">
        <v>-1</v>
      </c>
      <c r="AA1727" s="17">
        <v>35.056429985017068</v>
      </c>
      <c r="AB1727" s="17">
        <v>5.3913532065982289E-2</v>
      </c>
      <c r="AC1727" s="17">
        <v>5.4103057304580676E-2</v>
      </c>
      <c r="AD1727" s="17">
        <v>5.0057299669615724E-2</v>
      </c>
      <c r="AE1727" s="17">
        <v>11.770461164440125</v>
      </c>
      <c r="AF1727" s="17">
        <v>-1</v>
      </c>
      <c r="AG1727" s="17">
        <v>-1</v>
      </c>
      <c r="AH1727" s="17">
        <v>-1</v>
      </c>
      <c r="AI1727" s="17">
        <v>-4.0257484263983038E-3</v>
      </c>
      <c r="AJ1727" s="17">
        <v>-6.8546805205823239E-3</v>
      </c>
      <c r="AK1727" s="17">
        <v>0.16695609502732933</v>
      </c>
      <c r="AL1727" s="17">
        <v>4.8718619619180087E-3</v>
      </c>
      <c r="AM1727" s="17">
        <v>0.1861120773658608</v>
      </c>
      <c r="AN1727" s="17">
        <v>-2.671217150807037E-3</v>
      </c>
      <c r="AO1727" s="17">
        <v>5.1261616887479935</v>
      </c>
      <c r="AP1727" s="17">
        <v>0.31899960157458773</v>
      </c>
      <c r="AQ1727" s="17">
        <v>25.706026338712558</v>
      </c>
      <c r="AR1727" s="17">
        <v>0.6113037524391477</v>
      </c>
      <c r="AS1727" s="17">
        <v>0.61832875428718315</v>
      </c>
      <c r="AT1727" s="17">
        <v>-1</v>
      </c>
      <c r="AU1727" s="17">
        <v>-1</v>
      </c>
      <c r="AV1727" s="17">
        <v>-9.2349780730214603E-2</v>
      </c>
      <c r="AW1727" s="17">
        <v>45.843649253939454</v>
      </c>
      <c r="AX1727" s="17">
        <v>45.839975484056247</v>
      </c>
      <c r="AY1727" s="17">
        <v>9.7491563978810369E-2</v>
      </c>
      <c r="AZ1727" s="17">
        <v>-12.118960597582518</v>
      </c>
      <c r="BA1727" s="22">
        <v>1393.8791994253227</v>
      </c>
      <c r="CU1727" t="e">
        <v>#N/A</v>
      </c>
      <c r="CV1727" t="e">
        <v>#N/A</v>
      </c>
    </row>
    <row r="1728" spans="1:100" x14ac:dyDescent="0.25">
      <c r="A1728">
        <v>4306</v>
      </c>
      <c r="B1728" t="s">
        <v>2084</v>
      </c>
      <c r="C1728" s="22">
        <v>3</v>
      </c>
      <c r="D1728" s="17">
        <v>5.1467251944624897</v>
      </c>
      <c r="E1728" s="17">
        <v>-0.29791895357045056</v>
      </c>
      <c r="F1728" s="17">
        <v>0.16824730660682963</v>
      </c>
      <c r="G1728" s="17">
        <v>4.8306071853117326E-2</v>
      </c>
      <c r="H1728" s="17">
        <v>-3.3425138390690209E-2</v>
      </c>
      <c r="I1728" s="17">
        <v>-1.5017024487855329E-2</v>
      </c>
      <c r="J1728" s="17">
        <v>-2.9065297727127284</v>
      </c>
      <c r="K1728" s="17">
        <v>-4.8442162878545497E-2</v>
      </c>
      <c r="L1728" s="17">
        <v>-1.0000000000000009</v>
      </c>
      <c r="M1728" s="17">
        <v>-1.0000000000000009</v>
      </c>
      <c r="N1728" s="17">
        <v>-0.96884325757090917</v>
      </c>
      <c r="O1728" s="17">
        <v>2.2885014936028742</v>
      </c>
      <c r="P1728" s="17">
        <v>0.67151119015312455</v>
      </c>
      <c r="Q1728" s="17">
        <v>-1.6363356433724014</v>
      </c>
      <c r="R1728" s="17">
        <v>-0.65026676923575522</v>
      </c>
      <c r="S1728" s="17">
        <v>0.33666071029342515</v>
      </c>
      <c r="T1728" s="17">
        <v>0.38360985172474282</v>
      </c>
      <c r="U1728" s="17">
        <v>0.21763141474328679</v>
      </c>
      <c r="V1728" s="17">
        <v>-2.5685529060018491E-3</v>
      </c>
      <c r="W1728" s="17">
        <v>39.351023469359966</v>
      </c>
      <c r="X1728" s="17">
        <v>1.6741035848252581</v>
      </c>
      <c r="Y1728" s="17">
        <v>-1.0000000000000009</v>
      </c>
      <c r="Z1728" s="17">
        <v>-1.0000000000000009</v>
      </c>
      <c r="AA1728" s="17">
        <v>45.186481817397564</v>
      </c>
      <c r="AB1728" s="17">
        <v>0.17604575010893603</v>
      </c>
      <c r="AC1728" s="17">
        <v>6.2684511813941052E-2</v>
      </c>
      <c r="AD1728" s="17">
        <v>-0.10901575957740936</v>
      </c>
      <c r="AE1728" s="17">
        <v>6.4857251172733861</v>
      </c>
      <c r="AF1728" s="17">
        <v>0.1</v>
      </c>
      <c r="AG1728" s="17">
        <v>-1.0000000000000009</v>
      </c>
      <c r="AH1728" s="17">
        <v>-1.0000000000000009</v>
      </c>
      <c r="AI1728" s="17">
        <v>0</v>
      </c>
      <c r="AJ1728" s="17">
        <v>-2.5685529060018491E-3</v>
      </c>
      <c r="AK1728" s="17">
        <v>5.2094189225904391E-2</v>
      </c>
      <c r="AL1728" s="17">
        <v>-0.29726070861944948</v>
      </c>
      <c r="AM1728" s="17">
        <v>0.1724478476804529</v>
      </c>
      <c r="AN1728" s="17">
        <v>0.11438562553777182</v>
      </c>
      <c r="AO1728" s="17">
        <v>4.5716671381408442</v>
      </c>
      <c r="AP1728" s="17">
        <v>1.3733370953470487</v>
      </c>
      <c r="AQ1728" s="17">
        <v>36.444493696647221</v>
      </c>
      <c r="AR1728" s="17">
        <v>0.93533342385545293</v>
      </c>
      <c r="AS1728" s="17">
        <v>1.6256614219467131</v>
      </c>
      <c r="AT1728" s="17">
        <v>-1.0000000000000009</v>
      </c>
      <c r="AU1728" s="17">
        <v>-1.0000000000000009</v>
      </c>
      <c r="AV1728" s="17">
        <v>-0.60196069738263802</v>
      </c>
      <c r="AW1728" s="17">
        <v>48.84832040634749</v>
      </c>
      <c r="AX1728" s="17">
        <v>48.591465115747319</v>
      </c>
      <c r="AY1728" s="17">
        <v>0.10832965672743779</v>
      </c>
      <c r="AZ1728" s="17">
        <v>-21.266631793310228</v>
      </c>
      <c r="BA1728" s="22">
        <v>1382.1435457595255</v>
      </c>
      <c r="CU1728" t="e">
        <v>#N/A</v>
      </c>
      <c r="CV1728" t="e">
        <v>#N/A</v>
      </c>
    </row>
    <row r="1729" spans="1:100" x14ac:dyDescent="0.25">
      <c r="A1729">
        <v>4308</v>
      </c>
      <c r="B1729" t="s">
        <v>2085</v>
      </c>
      <c r="C1729" s="22">
        <v>3</v>
      </c>
      <c r="D1729" s="17">
        <v>1.0399449956144802</v>
      </c>
      <c r="E1729" s="17">
        <v>0</v>
      </c>
      <c r="F1729" s="17">
        <v>0.2029759976157669</v>
      </c>
      <c r="G1729" s="17">
        <v>0.2029759976157669</v>
      </c>
      <c r="H1729" s="17">
        <v>-7.7952418198421192E-3</v>
      </c>
      <c r="I1729" s="17">
        <v>0</v>
      </c>
      <c r="J1729" s="17">
        <v>-0.46771450919052682</v>
      </c>
      <c r="K1729" s="17">
        <v>-7.7952418198421192E-3</v>
      </c>
      <c r="L1729" s="17">
        <v>-1.0000000000000013</v>
      </c>
      <c r="M1729" s="17">
        <v>-1.0000000000000013</v>
      </c>
      <c r="N1729" s="17">
        <v>-0.15590483639684272</v>
      </c>
      <c r="O1729" s="17">
        <v>0.77520648403971992</v>
      </c>
      <c r="P1729" s="17">
        <v>-3.8758601016444724E-2</v>
      </c>
      <c r="Q1729" s="17">
        <v>2.7285442102736344</v>
      </c>
      <c r="R1729" s="17">
        <v>0.94915764256023394</v>
      </c>
      <c r="S1729" s="17">
        <v>0.33333333333333337</v>
      </c>
      <c r="T1729" s="17">
        <v>0.34930104787144067</v>
      </c>
      <c r="U1729" s="17">
        <v>4.6957592582732945E-2</v>
      </c>
      <c r="V1729" s="17">
        <v>6.859797112135653E-2</v>
      </c>
      <c r="W1729" s="17">
        <v>32.23940746914824</v>
      </c>
      <c r="X1729" s="17">
        <v>1.3058155346217948</v>
      </c>
      <c r="Y1729" s="17">
        <v>-1.0000000000000013</v>
      </c>
      <c r="Z1729" s="17">
        <v>-1.0000000000000013</v>
      </c>
      <c r="AA1729" s="17">
        <v>45.572297545973221</v>
      </c>
      <c r="AB1729" s="17">
        <v>0.2492427776265361</v>
      </c>
      <c r="AC1729" s="17">
        <v>2.5313300720515332E-2</v>
      </c>
      <c r="AD1729" s="17">
        <v>-2.6881429661756127E-2</v>
      </c>
      <c r="AE1729" s="17">
        <v>12.383732434264758</v>
      </c>
      <c r="AF1729" s="17">
        <v>0.41666666666666669</v>
      </c>
      <c r="AG1729" s="17">
        <v>-1.0000000000000013</v>
      </c>
      <c r="AH1729" s="17">
        <v>-1.0000000000000013</v>
      </c>
      <c r="AI1729" s="17">
        <v>0</v>
      </c>
      <c r="AJ1729" s="17">
        <v>6.859797112135653E-2</v>
      </c>
      <c r="AK1729" s="17">
        <v>-1.562110381879319E-2</v>
      </c>
      <c r="AL1729" s="17">
        <v>-4.3967464235681784E-2</v>
      </c>
      <c r="AM1729" s="17">
        <v>0.44275093506880753</v>
      </c>
      <c r="AN1729" s="17">
        <v>0.25999161524995384</v>
      </c>
      <c r="AO1729" s="17">
        <v>10.990667857626219</v>
      </c>
      <c r="AP1729" s="17">
        <v>6.2799530600704392</v>
      </c>
      <c r="AQ1729" s="17">
        <v>31.771692959957701</v>
      </c>
      <c r="AR1729" s="17">
        <v>0.79818994490886419</v>
      </c>
      <c r="AS1729" s="17">
        <v>1.2980202928019531</v>
      </c>
      <c r="AT1729" s="17">
        <v>-1.0000000000000013</v>
      </c>
      <c r="AU1729" s="17">
        <v>-1.0000000000000013</v>
      </c>
      <c r="AV1729" s="17">
        <v>1.1521336401760012</v>
      </c>
      <c r="AW1729" s="17">
        <v>52.627457090083382</v>
      </c>
      <c r="AX1729" s="17">
        <v>59.487254202219034</v>
      </c>
      <c r="AY1729" s="17">
        <v>8.7264231387864044E-2</v>
      </c>
      <c r="AZ1729" s="17">
        <v>-32.506696352342018</v>
      </c>
      <c r="BA1729" s="22">
        <v>1333.8677293419835</v>
      </c>
      <c r="CU1729" t="e">
        <v>#N/A</v>
      </c>
      <c r="CV1729" t="e">
        <v>#N/A</v>
      </c>
    </row>
    <row r="1730" spans="1:100" x14ac:dyDescent="0.25">
      <c r="A1730">
        <v>4309</v>
      </c>
      <c r="B1730" t="s">
        <v>2086</v>
      </c>
      <c r="C1730" s="22">
        <v>3</v>
      </c>
      <c r="D1730" s="17">
        <v>5.0164049268483506</v>
      </c>
      <c r="E1730" s="17">
        <v>-5.1263069811590956E-2</v>
      </c>
      <c r="F1730" s="17">
        <v>0.16296605854049259</v>
      </c>
      <c r="G1730" s="17">
        <v>0.16296605854049259</v>
      </c>
      <c r="H1730" s="17">
        <v>0.2232501232832074</v>
      </c>
      <c r="I1730" s="17">
        <v>0</v>
      </c>
      <c r="J1730" s="17">
        <v>13.395007396992437</v>
      </c>
      <c r="K1730" s="17">
        <v>0.2232501232832074</v>
      </c>
      <c r="L1730" s="17">
        <v>-0.99999999999999922</v>
      </c>
      <c r="M1730" s="17">
        <v>-0.99999999999999922</v>
      </c>
      <c r="N1730" s="17">
        <v>4.4650024656641465</v>
      </c>
      <c r="O1730" s="17">
        <v>18.57437838238129</v>
      </c>
      <c r="P1730" s="17">
        <v>-0.11274692694678912</v>
      </c>
      <c r="Q1730" s="17">
        <v>-1.8328624039231822</v>
      </c>
      <c r="R1730" s="17">
        <v>-0.63047106247536178</v>
      </c>
      <c r="S1730" s="17">
        <v>0.33137558099812725</v>
      </c>
      <c r="T1730" s="17">
        <v>0.34565024982901976</v>
      </c>
      <c r="U1730" s="17">
        <v>0.38368858221174035</v>
      </c>
      <c r="V1730" s="17">
        <v>-3.8469253414160021E-2</v>
      </c>
      <c r="W1730" s="17">
        <v>31.95980145366077</v>
      </c>
      <c r="X1730" s="17">
        <v>1.770031432401626</v>
      </c>
      <c r="Y1730" s="17">
        <v>-0.99999999999999922</v>
      </c>
      <c r="Z1730" s="17">
        <v>-0.99999999999999922</v>
      </c>
      <c r="AA1730" s="17">
        <v>36.911186044504433</v>
      </c>
      <c r="AB1730" s="17">
        <v>-4.9364347357822455E-2</v>
      </c>
      <c r="AC1730" s="17">
        <v>0.17534783619265792</v>
      </c>
      <c r="AD1730" s="17">
        <v>-1.4346375768455575E-2</v>
      </c>
      <c r="AE1730" s="17">
        <v>5.5818556533189989</v>
      </c>
      <c r="AF1730" s="17">
        <v>0.33333333333333331</v>
      </c>
      <c r="AG1730" s="17">
        <v>-0.99999999999999922</v>
      </c>
      <c r="AH1730" s="17">
        <v>-0.99999999999999922</v>
      </c>
      <c r="AI1730" s="17">
        <v>0</v>
      </c>
      <c r="AJ1730" s="17">
        <v>-3.8469253414160021E-2</v>
      </c>
      <c r="AK1730" s="17">
        <v>0.17133253185000347</v>
      </c>
      <c r="AL1730" s="17">
        <v>4.0770123695714117E-2</v>
      </c>
      <c r="AM1730" s="17">
        <v>-4.1265606861930204E-2</v>
      </c>
      <c r="AN1730" s="17">
        <v>0.87953449745325962</v>
      </c>
      <c r="AO1730" s="17">
        <v>-0.17497751229823708</v>
      </c>
      <c r="AP1730" s="17">
        <v>22.19221305481005</v>
      </c>
      <c r="AQ1730" s="17">
        <v>45.354808850653221</v>
      </c>
      <c r="AR1730" s="17">
        <v>1.0222451596247275</v>
      </c>
      <c r="AS1730" s="17">
        <v>1.993281555684834</v>
      </c>
      <c r="AT1730" s="17">
        <v>-0.99999999999999922</v>
      </c>
      <c r="AU1730" s="17">
        <v>-0.99999999999999922</v>
      </c>
      <c r="AV1730" s="17">
        <v>-0.46750500393486827</v>
      </c>
      <c r="AW1730" s="17">
        <v>77.677777481695799</v>
      </c>
      <c r="AX1730" s="17">
        <v>73.830852140279788</v>
      </c>
      <c r="AY1730" s="17">
        <v>-2.5980508384896375E-2</v>
      </c>
      <c r="AZ1730" s="17">
        <v>-14.892463807970687</v>
      </c>
      <c r="BA1730" s="22">
        <v>1445.5235394314766</v>
      </c>
      <c r="CU1730" t="e">
        <v>#N/A</v>
      </c>
      <c r="CV1730" t="e">
        <v>#N/A</v>
      </c>
    </row>
    <row r="1731" spans="1:100" x14ac:dyDescent="0.25">
      <c r="A1731">
        <v>4311</v>
      </c>
      <c r="B1731" t="s">
        <v>2087</v>
      </c>
      <c r="C1731" s="22">
        <v>3</v>
      </c>
      <c r="D1731" s="17">
        <v>4.8337758392481103</v>
      </c>
      <c r="E1731" s="17">
        <v>2.5555729267860747E-2</v>
      </c>
      <c r="F1731" s="17">
        <v>2.9434725341888682E-2</v>
      </c>
      <c r="G1731" s="17">
        <v>1.8758112279888828E-4</v>
      </c>
      <c r="H1731" s="17">
        <v>0.2344215017290753</v>
      </c>
      <c r="I1731" s="17">
        <v>0</v>
      </c>
      <c r="J1731" s="17">
        <v>14.065290103744521</v>
      </c>
      <c r="K1731" s="17">
        <v>0.2344215017290753</v>
      </c>
      <c r="L1731" s="17">
        <v>-1.0000000000000011</v>
      </c>
      <c r="M1731" s="17">
        <v>-1.0000000000000011</v>
      </c>
      <c r="N1731" s="17">
        <v>4.688430034581506</v>
      </c>
      <c r="O1731" s="17">
        <v>18.89925352411543</v>
      </c>
      <c r="P1731" s="17">
        <v>3.4191534823020833</v>
      </c>
      <c r="Q1731" s="17">
        <v>-0.3309914126414808</v>
      </c>
      <c r="R1731" s="17">
        <v>0.19407402524531384</v>
      </c>
      <c r="S1731" s="17">
        <v>0.33333333333333365</v>
      </c>
      <c r="T1731" s="17">
        <v>0.33888733582779113</v>
      </c>
      <c r="U1731" s="17">
        <v>0.34639844041324991</v>
      </c>
      <c r="V1731" s="17">
        <v>-1.7176823240994406E-2</v>
      </c>
      <c r="W1731" s="17">
        <v>30.680831384172144</v>
      </c>
      <c r="X1731" s="17">
        <v>1.7258859921335392</v>
      </c>
      <c r="Y1731" s="17">
        <v>-1.0000000000000011</v>
      </c>
      <c r="Z1731" s="17">
        <v>-1.0000000000000011</v>
      </c>
      <c r="AA1731" s="17">
        <v>34.724893995749603</v>
      </c>
      <c r="AB1731" s="17">
        <v>-8.6471797759240396E-2</v>
      </c>
      <c r="AC1731" s="17">
        <v>7.7786158416856307E-2</v>
      </c>
      <c r="AD1731" s="17">
        <v>8.5685411069025871E-2</v>
      </c>
      <c r="AE1731" s="17">
        <v>3.8499885863320937</v>
      </c>
      <c r="AF1731" s="17">
        <v>8.3333333333333329E-2</v>
      </c>
      <c r="AG1731" s="17">
        <v>-1.0000000000000011</v>
      </c>
      <c r="AH1731" s="17">
        <v>-1.0000000000000011</v>
      </c>
      <c r="AI1731" s="17">
        <v>0</v>
      </c>
      <c r="AJ1731" s="17">
        <v>-1.7176823240994406E-2</v>
      </c>
      <c r="AK1731" s="17">
        <v>9.3881681625913441E-2</v>
      </c>
      <c r="AL1731" s="17">
        <v>8.6592016480109821E-2</v>
      </c>
      <c r="AM1731" s="17">
        <v>-7.7431539753613443E-2</v>
      </c>
      <c r="AN1731" s="17">
        <v>5.379600300658828E-2</v>
      </c>
      <c r="AO1731" s="17">
        <v>-1.4663800857107685</v>
      </c>
      <c r="AP1731" s="17">
        <v>1.7778601575652566</v>
      </c>
      <c r="AQ1731" s="17">
        <v>44.746121487916703</v>
      </c>
      <c r="AR1731" s="17">
        <v>1.0014422863333805</v>
      </c>
      <c r="AS1731" s="17">
        <v>1.9603074938626166</v>
      </c>
      <c r="AT1731" s="17">
        <v>-1.0000000000000011</v>
      </c>
      <c r="AU1731" s="17">
        <v>-1.0000000000000011</v>
      </c>
      <c r="AV1731" s="17">
        <v>0.19426160636811257</v>
      </c>
      <c r="AW1731" s="17">
        <v>55.402007677430262</v>
      </c>
      <c r="AX1731" s="17">
        <v>53.68432535333082</v>
      </c>
      <c r="AY1731" s="17">
        <v>-3.9857827189264158E-2</v>
      </c>
      <c r="AZ1731" s="17">
        <v>-39.218561461417075</v>
      </c>
      <c r="BA1731" s="22">
        <v>1296.1504994786992</v>
      </c>
      <c r="CU1731" t="e">
        <v>#N/A</v>
      </c>
      <c r="CV1731" t="e">
        <v>#N/A</v>
      </c>
    </row>
    <row r="1732" spans="1:100" x14ac:dyDescent="0.25">
      <c r="A1732">
        <v>4314</v>
      </c>
      <c r="B1732" t="s">
        <v>2088</v>
      </c>
      <c r="C1732" s="22">
        <v>3</v>
      </c>
      <c r="D1732" s="17">
        <v>5.2958629767287642</v>
      </c>
      <c r="E1732" s="17">
        <v>-1.2509730477966625E-2</v>
      </c>
      <c r="F1732" s="17">
        <v>-1.5086156698583963</v>
      </c>
      <c r="G1732" s="17">
        <v>-1.5086156698583963</v>
      </c>
      <c r="H1732" s="17">
        <v>2.944515359000037E-2</v>
      </c>
      <c r="I1732" s="17">
        <v>0</v>
      </c>
      <c r="J1732" s="17">
        <v>1.766709215400023</v>
      </c>
      <c r="K1732" s="17">
        <v>2.944515359000037E-2</v>
      </c>
      <c r="L1732" s="17">
        <v>-1.0000000000000011</v>
      </c>
      <c r="M1732" s="17">
        <v>-1.0000000000000011</v>
      </c>
      <c r="N1732" s="17">
        <v>0.58890307180000756</v>
      </c>
      <c r="O1732" s="17">
        <v>5.5539565222703899</v>
      </c>
      <c r="P1732" s="17">
        <v>-1.1750331263075717E-2</v>
      </c>
      <c r="Q1732" s="17">
        <v>0.99298671621181722</v>
      </c>
      <c r="R1732" s="17">
        <v>0.35274667269812765</v>
      </c>
      <c r="S1732" s="17">
        <v>0.23578480764863283</v>
      </c>
      <c r="T1732" s="17">
        <v>0.20898332666971062</v>
      </c>
      <c r="U1732" s="17">
        <v>-5.2257497956223933E-2</v>
      </c>
      <c r="V1732" s="17">
        <v>-2.7657178820147104E-2</v>
      </c>
      <c r="W1732" s="17">
        <v>13.416332158078871</v>
      </c>
      <c r="X1732" s="17">
        <v>-9.4452367802238854E-2</v>
      </c>
      <c r="Y1732" s="17">
        <v>-1.0000000000000011</v>
      </c>
      <c r="Z1732" s="17">
        <v>-1.0000000000000011</v>
      </c>
      <c r="AA1732" s="17">
        <v>13.645174658804125</v>
      </c>
      <c r="AB1732" s="17">
        <v>7.9691054071432357E-2</v>
      </c>
      <c r="AC1732" s="17">
        <v>4.9135080089191211E-3</v>
      </c>
      <c r="AD1732" s="17">
        <v>-8.7082645519808891E-2</v>
      </c>
      <c r="AE1732" s="17">
        <v>-0.1239041719728764</v>
      </c>
      <c r="AF1732" s="17">
        <v>0.2</v>
      </c>
      <c r="AG1732" s="17">
        <v>-1.0000000000000011</v>
      </c>
      <c r="AH1732" s="17">
        <v>-1.0000000000000011</v>
      </c>
      <c r="AI1732" s="17">
        <v>-5.2074376575549419E-2</v>
      </c>
      <c r="AJ1732" s="17">
        <v>-2.7657178820147104E-2</v>
      </c>
      <c r="AK1732" s="17">
        <v>0.20611841073983686</v>
      </c>
      <c r="AL1732" s="17">
        <v>-7.2292875854343255E-2</v>
      </c>
      <c r="AM1732" s="17">
        <v>-3.0291593269081228E-2</v>
      </c>
      <c r="AN1732" s="17">
        <v>0.30577891748778707</v>
      </c>
      <c r="AO1732" s="17">
        <v>0.27330222197215404</v>
      </c>
      <c r="AP1732" s="17">
        <v>7.2830085579229635</v>
      </c>
      <c r="AQ1732" s="17">
        <v>15.183041373478904</v>
      </c>
      <c r="AR1732" s="17">
        <v>0.36485345754197224</v>
      </c>
      <c r="AS1732" s="17">
        <v>-6.5007214212238151E-2</v>
      </c>
      <c r="AT1732" s="17">
        <v>-1.0000000000000011</v>
      </c>
      <c r="AU1732" s="17">
        <v>-1.0000000000000011</v>
      </c>
      <c r="AV1732" s="17">
        <v>-1.1558689971602678</v>
      </c>
      <c r="AW1732" s="17">
        <v>26.482139738997486</v>
      </c>
      <c r="AX1732" s="17">
        <v>22.674934325471792</v>
      </c>
      <c r="AY1732" s="17">
        <v>-0.13120760023504771</v>
      </c>
      <c r="AZ1732" s="17">
        <v>-36.659520371822509</v>
      </c>
      <c r="BA1732" s="22">
        <v>1367.4042605636414</v>
      </c>
      <c r="CU1732" t="e">
        <v>#N/A</v>
      </c>
      <c r="CV1732" t="e">
        <v>#N/A</v>
      </c>
    </row>
    <row r="1733" spans="1:100" x14ac:dyDescent="0.25">
      <c r="A1733">
        <v>4319</v>
      </c>
      <c r="B1733" t="s">
        <v>2089</v>
      </c>
      <c r="C1733" s="22">
        <v>3</v>
      </c>
      <c r="D1733" s="17">
        <v>5.3049774842491964</v>
      </c>
      <c r="E1733" s="17">
        <v>0</v>
      </c>
      <c r="F1733" s="17">
        <v>0.1653923105002634</v>
      </c>
      <c r="G1733" s="17">
        <v>0.1653923105002634</v>
      </c>
      <c r="H1733" s="17">
        <v>7.5057651650852708E-2</v>
      </c>
      <c r="I1733" s="17">
        <v>0</v>
      </c>
      <c r="J1733" s="17">
        <v>4.5034590990511596</v>
      </c>
      <c r="K1733" s="17">
        <v>7.5057651650852708E-2</v>
      </c>
      <c r="L1733" s="17">
        <v>-1.0000000000000011</v>
      </c>
      <c r="M1733" s="17">
        <v>-1.0000000000000011</v>
      </c>
      <c r="N1733" s="17">
        <v>1.5011530330170537</v>
      </c>
      <c r="O1733" s="17">
        <v>9.9738288938006239</v>
      </c>
      <c r="P1733" s="17">
        <v>9.0691058515012166</v>
      </c>
      <c r="Q1733" s="17">
        <v>0.33649614204616618</v>
      </c>
      <c r="R1733" s="17">
        <v>0.60046836535598247</v>
      </c>
      <c r="S1733" s="17">
        <v>0.33333333333333376</v>
      </c>
      <c r="T1733" s="17">
        <v>0.1530915764294207</v>
      </c>
      <c r="U1733" s="17">
        <v>-1.5659959869517567E-2</v>
      </c>
      <c r="V1733" s="17">
        <v>0</v>
      </c>
      <c r="W1733" s="17">
        <v>15.828291929695366</v>
      </c>
      <c r="X1733" s="17">
        <v>0.15618383620306792</v>
      </c>
      <c r="Y1733" s="17">
        <v>-1.0000000000000011</v>
      </c>
      <c r="Z1733" s="17">
        <v>-1.0000000000000011</v>
      </c>
      <c r="AA1733" s="17">
        <v>18.647922882927148</v>
      </c>
      <c r="AB1733" s="17">
        <v>9.6259888944014216E-2</v>
      </c>
      <c r="AC1733" s="17">
        <v>0.12491442004042055</v>
      </c>
      <c r="AD1733" s="17">
        <v>-0.17679105722691904</v>
      </c>
      <c r="AE1733" s="17">
        <v>2.2191625878757919</v>
      </c>
      <c r="AF1733" s="17">
        <v>0.3</v>
      </c>
      <c r="AG1733" s="17">
        <v>-1.0000000000000011</v>
      </c>
      <c r="AH1733" s="17">
        <v>-1.0000000000000011</v>
      </c>
      <c r="AI1733" s="17">
        <v>0</v>
      </c>
      <c r="AJ1733" s="17">
        <v>0</v>
      </c>
      <c r="AK1733" s="17">
        <v>8.2635380101128253E-2</v>
      </c>
      <c r="AL1733" s="17">
        <v>0.15588474949266792</v>
      </c>
      <c r="AM1733" s="17">
        <v>-0.15858961719441861</v>
      </c>
      <c r="AN1733" s="17">
        <v>9.3100027088871759E-2</v>
      </c>
      <c r="AO1733" s="17">
        <v>-3.551563529354826</v>
      </c>
      <c r="AP1733" s="17">
        <v>3.1069244246851353</v>
      </c>
      <c r="AQ1733" s="17">
        <v>20.33175102874652</v>
      </c>
      <c r="AR1733" s="17">
        <v>0.47076494989323697</v>
      </c>
      <c r="AS1733" s="17">
        <v>0.23124148785392068</v>
      </c>
      <c r="AT1733" s="17">
        <v>-1.0000000000000011</v>
      </c>
      <c r="AU1733" s="17">
        <v>-1.0000000000000011</v>
      </c>
      <c r="AV1733" s="17">
        <v>0.76586067585624562</v>
      </c>
      <c r="AW1733" s="17">
        <v>31.728676201412899</v>
      </c>
      <c r="AX1733" s="17">
        <v>31.728676201412899</v>
      </c>
      <c r="AY1733" s="17">
        <v>-8.2170073680840811E-2</v>
      </c>
      <c r="AZ1733" s="17">
        <v>-9.0178285985947557</v>
      </c>
      <c r="BA1733" s="22">
        <v>1370.4045213599902</v>
      </c>
      <c r="CU1733" t="e">
        <v>#N/A</v>
      </c>
      <c r="CV1733" t="e">
        <v>#N/A</v>
      </c>
    </row>
    <row r="1734" spans="1:100" x14ac:dyDescent="0.25">
      <c r="A1734">
        <v>4320</v>
      </c>
      <c r="B1734" t="s">
        <v>2090</v>
      </c>
      <c r="C1734" s="22">
        <v>3</v>
      </c>
      <c r="D1734" s="17">
        <v>5.3310496155224207</v>
      </c>
      <c r="E1734" s="17">
        <v>-1.6766792900226399E-2</v>
      </c>
      <c r="F1734" s="17">
        <v>0.32536705797149962</v>
      </c>
      <c r="G1734" s="17">
        <v>0.32536705797149962</v>
      </c>
      <c r="H1734" s="17">
        <v>0.21084889908641799</v>
      </c>
      <c r="I1734" s="17">
        <v>0</v>
      </c>
      <c r="J1734" s="17">
        <v>12.650933945185082</v>
      </c>
      <c r="K1734" s="17">
        <v>0.21084889908641799</v>
      </c>
      <c r="L1734" s="17">
        <v>-1.0000000000000013</v>
      </c>
      <c r="M1734" s="17">
        <v>-1.0000000000000013</v>
      </c>
      <c r="N1734" s="17">
        <v>4.2169779817283626</v>
      </c>
      <c r="O1734" s="17">
        <v>18.307350618678999</v>
      </c>
      <c r="P1734" s="17">
        <v>9.1592526486815956E-2</v>
      </c>
      <c r="Q1734" s="17">
        <v>-0.3046269072976977</v>
      </c>
      <c r="R1734" s="17">
        <v>-0.12790696882833477</v>
      </c>
      <c r="S1734" s="17">
        <v>0.33333333333333381</v>
      </c>
      <c r="T1734" s="17">
        <v>0.33333333333333381</v>
      </c>
      <c r="U1734" s="17">
        <v>0.3251042963037844</v>
      </c>
      <c r="V1734" s="17">
        <v>0.32539387150509819</v>
      </c>
      <c r="W1734" s="17">
        <v>44.252637415565303</v>
      </c>
      <c r="X1734" s="17">
        <v>3.7085981818259768</v>
      </c>
      <c r="Y1734" s="17">
        <v>-1.0000000000000013</v>
      </c>
      <c r="Z1734" s="17">
        <v>-1.0000000000000013</v>
      </c>
      <c r="AA1734" s="17">
        <v>83.787115953417825</v>
      </c>
      <c r="AB1734" s="17">
        <v>0.11924532428772421</v>
      </c>
      <c r="AC1734" s="17">
        <v>0.37992361767665855</v>
      </c>
      <c r="AD1734" s="17">
        <v>0.2940787681692339</v>
      </c>
      <c r="AE1734" s="17">
        <v>39.662385506680863</v>
      </c>
      <c r="AF1734" s="17">
        <v>0.82352941176470584</v>
      </c>
      <c r="AG1734" s="17">
        <v>-1.0000000000000013</v>
      </c>
      <c r="AH1734" s="17">
        <v>-1.0000000000000013</v>
      </c>
      <c r="AI1734" s="17">
        <v>4.1574836995160284E-3</v>
      </c>
      <c r="AJ1734" s="17">
        <v>0.32539387150509819</v>
      </c>
      <c r="AK1734" s="17">
        <v>-4.3019703640038376E-2</v>
      </c>
      <c r="AL1734" s="17">
        <v>-5.3055538619158293E-2</v>
      </c>
      <c r="AM1734" s="17">
        <v>-0.25648203781977219</v>
      </c>
      <c r="AN1734" s="17">
        <v>-0.11377110701602666</v>
      </c>
      <c r="AO1734" s="17">
        <v>-6.6271494636944963</v>
      </c>
      <c r="AP1734" s="17">
        <v>-3.1095553684964594</v>
      </c>
      <c r="AQ1734" s="17">
        <v>56.903571360750362</v>
      </c>
      <c r="AR1734" s="17">
        <v>1.3171648344755496</v>
      </c>
      <c r="AS1734" s="17">
        <v>3.9194470809123931</v>
      </c>
      <c r="AT1734" s="17">
        <v>-1.0000000000000013</v>
      </c>
      <c r="AU1734" s="17">
        <v>-1.0000000000000013</v>
      </c>
      <c r="AV1734" s="17">
        <v>0.19746008914316532</v>
      </c>
      <c r="AW1734" s="17">
        <v>98.984911203600319</v>
      </c>
      <c r="AX1734" s="17">
        <v>131.60744802810046</v>
      </c>
      <c r="AY1734" s="17">
        <v>3.2183193354990973E-2</v>
      </c>
      <c r="AZ1734" s="17">
        <v>3.1176256776433346</v>
      </c>
      <c r="BA1734" s="22">
        <v>1523.2650937849942</v>
      </c>
      <c r="CU1734" t="e">
        <v>#N/A</v>
      </c>
      <c r="CV1734" t="e">
        <v>#N/A</v>
      </c>
    </row>
    <row r="1735" spans="1:100" x14ac:dyDescent="0.25">
      <c r="A1735">
        <v>4322</v>
      </c>
      <c r="B1735" t="s">
        <v>2091</v>
      </c>
      <c r="C1735" s="22">
        <v>3</v>
      </c>
      <c r="D1735" s="17">
        <v>6.1974233188782017</v>
      </c>
      <c r="E1735" s="17">
        <v>0</v>
      </c>
      <c r="F1735" s="17">
        <v>-0.33705841353684363</v>
      </c>
      <c r="G1735" s="17">
        <v>-0.33705841353684363</v>
      </c>
      <c r="H1735" s="17">
        <v>0.52862115202127313</v>
      </c>
      <c r="I1735" s="17">
        <v>0</v>
      </c>
      <c r="J1735" s="17">
        <v>31.717269121276384</v>
      </c>
      <c r="K1735" s="17">
        <v>0.52862115202127313</v>
      </c>
      <c r="L1735" s="17">
        <v>-1.0000000000000013</v>
      </c>
      <c r="M1735" s="17">
        <v>-1.0000000000000013</v>
      </c>
      <c r="N1735" s="17">
        <v>10.572423040425459</v>
      </c>
      <c r="O1735" s="17">
        <v>37.577634026617716</v>
      </c>
      <c r="P1735" s="17">
        <v>-0.2786806363669842</v>
      </c>
      <c r="Q1735" s="17">
        <v>-0.84452069046029421</v>
      </c>
      <c r="R1735" s="17">
        <v>-0.2526229181227011</v>
      </c>
      <c r="S1735" s="17">
        <v>0.33333333333333359</v>
      </c>
      <c r="T1735" s="17">
        <v>0.3650055660057116</v>
      </c>
      <c r="U1735" s="17">
        <v>0.41761187503365521</v>
      </c>
      <c r="V1735" s="17">
        <v>0.20077942770664575</v>
      </c>
      <c r="W1735" s="17">
        <v>31.524362002322931</v>
      </c>
      <c r="X1735" s="17">
        <v>3.0765140463646463</v>
      </c>
      <c r="Y1735" s="17">
        <v>-1.0000000000000013</v>
      </c>
      <c r="Z1735" s="17">
        <v>-1.0000000000000013</v>
      </c>
      <c r="AA1735" s="17">
        <v>80.672319857544295</v>
      </c>
      <c r="AB1735" s="17">
        <v>0.34635411584969794</v>
      </c>
      <c r="AC1735" s="17">
        <v>0.33771110571231283</v>
      </c>
      <c r="AD1735" s="17">
        <v>0.30394639390486922</v>
      </c>
      <c r="AE1735" s="17">
        <v>49.400580773344053</v>
      </c>
      <c r="AF1735" s="17">
        <v>0.75</v>
      </c>
      <c r="AG1735" s="17">
        <v>-1.0000000000000013</v>
      </c>
      <c r="AH1735" s="17">
        <v>-1.0000000000000013</v>
      </c>
      <c r="AI1735" s="17">
        <v>-1.1390548056175301E-2</v>
      </c>
      <c r="AJ1735" s="17">
        <v>0.20077942770664575</v>
      </c>
      <c r="AK1735" s="17">
        <v>0.15615341290789941</v>
      </c>
      <c r="AL1735" s="17">
        <v>0.18596603851092647</v>
      </c>
      <c r="AM1735" s="17">
        <v>-1.6291014705554701E-2</v>
      </c>
      <c r="AN1735" s="17">
        <v>8.4635517607986752E-2</v>
      </c>
      <c r="AO1735" s="17">
        <v>0.37349169690062989</v>
      </c>
      <c r="AP1735" s="17">
        <v>3.0457181327543021</v>
      </c>
      <c r="AQ1735" s="17">
        <v>63.241631123599326</v>
      </c>
      <c r="AR1735" s="17">
        <v>1.3167302020793472</v>
      </c>
      <c r="AS1735" s="17">
        <v>3.6051351983859172</v>
      </c>
      <c r="AT1735" s="17">
        <v>-1.0000000000000013</v>
      </c>
      <c r="AU1735" s="17">
        <v>-1.0000000000000013</v>
      </c>
      <c r="AV1735" s="17">
        <v>-0.58968133165954484</v>
      </c>
      <c r="AW1735" s="17">
        <v>121.29567201691628</v>
      </c>
      <c r="AX1735" s="17">
        <v>141.14580382645732</v>
      </c>
      <c r="AY1735" s="17">
        <v>0.28335907996340981</v>
      </c>
      <c r="AZ1735" s="17">
        <v>41.968193242217325</v>
      </c>
      <c r="BA1735" s="22">
        <v>1515.0200535279696</v>
      </c>
      <c r="CU1735" t="e">
        <v>#N/A</v>
      </c>
      <c r="CV1735" t="e">
        <v>#N/A</v>
      </c>
    </row>
    <row r="1736" spans="1:100" x14ac:dyDescent="0.25">
      <c r="A1736">
        <v>4325</v>
      </c>
      <c r="B1736" t="s">
        <v>2092</v>
      </c>
      <c r="C1736" s="22">
        <v>3</v>
      </c>
      <c r="D1736" s="17">
        <v>4.8402121438702075</v>
      </c>
      <c r="E1736" s="17">
        <v>-0.24787946229488517</v>
      </c>
      <c r="F1736" s="17">
        <v>-6.3682596885713275E-2</v>
      </c>
      <c r="G1736" s="17">
        <v>-0.12287337983689729</v>
      </c>
      <c r="H1736" s="17">
        <v>0.36300952466063452</v>
      </c>
      <c r="I1736" s="17">
        <v>0</v>
      </c>
      <c r="J1736" s="17">
        <v>21.78057147963808</v>
      </c>
      <c r="K1736" s="17">
        <v>0.36300952466063452</v>
      </c>
      <c r="L1736" s="17">
        <v>-1.0000000000000002</v>
      </c>
      <c r="M1736" s="17">
        <v>-1.0000000000000002</v>
      </c>
      <c r="N1736" s="17">
        <v>7.2601904932126846</v>
      </c>
      <c r="O1736" s="17">
        <v>26.497910243671374</v>
      </c>
      <c r="P1736" s="17">
        <v>5.8904180291924098</v>
      </c>
      <c r="Q1736" s="17">
        <v>-1.1459212558504919</v>
      </c>
      <c r="R1736" s="17">
        <v>0.1756603260604753</v>
      </c>
      <c r="S1736" s="17">
        <v>0.33333333333333348</v>
      </c>
      <c r="T1736" s="17">
        <v>0.33333333333333348</v>
      </c>
      <c r="U1736" s="17">
        <v>0.34458383070717724</v>
      </c>
      <c r="V1736" s="17">
        <v>0.35900714584847543</v>
      </c>
      <c r="W1736" s="17">
        <v>40.28992474246742</v>
      </c>
      <c r="X1736" s="17">
        <v>3.836035339925596</v>
      </c>
      <c r="Y1736" s="17">
        <v>-1.0000000000000002</v>
      </c>
      <c r="Z1736" s="17">
        <v>-1.0000000000000002</v>
      </c>
      <c r="AA1736" s="17">
        <v>72.048863098142675</v>
      </c>
      <c r="AB1736" s="17">
        <v>0.32275862510255376</v>
      </c>
      <c r="AC1736" s="17">
        <v>0.11405258288657619</v>
      </c>
      <c r="AD1736" s="17">
        <v>0.19485435260316603</v>
      </c>
      <c r="AE1736" s="17">
        <v>31.583278029614807</v>
      </c>
      <c r="AF1736" s="17">
        <v>0.6875</v>
      </c>
      <c r="AG1736" s="17">
        <v>-1.0000000000000002</v>
      </c>
      <c r="AH1736" s="17">
        <v>-1.0000000000000002</v>
      </c>
      <c r="AI1736" s="17">
        <v>1.5656484257555808E-2</v>
      </c>
      <c r="AJ1736" s="17">
        <v>0.35900714584847543</v>
      </c>
      <c r="AK1736" s="17">
        <v>7.9247019923534751E-2</v>
      </c>
      <c r="AL1736" s="17">
        <v>3.5288822040188031E-2</v>
      </c>
      <c r="AM1736" s="17">
        <v>-0.13043811061757549</v>
      </c>
      <c r="AN1736" s="17">
        <v>1.2441783763822163E-2</v>
      </c>
      <c r="AO1736" s="17">
        <v>-2.8647176658217139</v>
      </c>
      <c r="AP1736" s="17">
        <v>0.48748870429649432</v>
      </c>
      <c r="AQ1736" s="17">
        <v>62.070496222105497</v>
      </c>
      <c r="AR1736" s="17">
        <v>1.3702576432223197</v>
      </c>
      <c r="AS1736" s="17">
        <v>4.1990448645862273</v>
      </c>
      <c r="AT1736" s="17">
        <v>-1.0000000000000002</v>
      </c>
      <c r="AU1736" s="17">
        <v>-1.0000000000000002</v>
      </c>
      <c r="AV1736" s="17">
        <v>5.2786946223575132E-2</v>
      </c>
      <c r="AW1736" s="17">
        <v>99.034262046110541</v>
      </c>
      <c r="AX1736" s="17">
        <v>135.24810631610922</v>
      </c>
      <c r="AY1736" s="17">
        <v>7.5190977794758432E-2</v>
      </c>
      <c r="AZ1736" s="17">
        <v>9.5640955498322313</v>
      </c>
      <c r="BA1736" s="22">
        <v>1559.4210169733449</v>
      </c>
      <c r="CU1736" t="e">
        <v>#N/A</v>
      </c>
      <c r="CV1736" t="e">
        <v>#N/A</v>
      </c>
    </row>
    <row r="1737" spans="1:100" x14ac:dyDescent="0.25">
      <c r="A1737">
        <v>4327</v>
      </c>
      <c r="B1737" t="s">
        <v>2093</v>
      </c>
      <c r="C1737" s="22">
        <v>3</v>
      </c>
      <c r="D1737" s="17">
        <v>4.829382784480952</v>
      </c>
      <c r="E1737" s="17">
        <v>0.45291079293483094</v>
      </c>
      <c r="F1737" s="17">
        <v>-2.4828649177735107</v>
      </c>
      <c r="G1737" s="17">
        <v>-2.3692058034497245</v>
      </c>
      <c r="H1737" s="17">
        <v>0.2716500299777827</v>
      </c>
      <c r="I1737" s="17">
        <v>0</v>
      </c>
      <c r="J1737" s="17">
        <v>16.299001798666957</v>
      </c>
      <c r="K1737" s="17">
        <v>0.2716500299777827</v>
      </c>
      <c r="L1737" s="17">
        <v>-1.0000000000000004</v>
      </c>
      <c r="M1737" s="17">
        <v>-1.0000000000000004</v>
      </c>
      <c r="N1737" s="17">
        <v>5.4330005995556521</v>
      </c>
      <c r="O1737" s="17">
        <v>18.759178779698182</v>
      </c>
      <c r="P1737" s="17">
        <v>0.60253188493126775</v>
      </c>
      <c r="Q1737" s="17">
        <v>-5.5786894283083042</v>
      </c>
      <c r="R1737" s="17">
        <v>-1.8924535522776531</v>
      </c>
      <c r="S1737" s="17">
        <v>0.33333333333333376</v>
      </c>
      <c r="T1737" s="17">
        <v>0.33333333333333376</v>
      </c>
      <c r="U1737" s="17">
        <v>0.25415537879871414</v>
      </c>
      <c r="V1737" s="17">
        <v>9.4502166955621789E-2</v>
      </c>
      <c r="W1737" s="17">
        <v>29.746967297728816</v>
      </c>
      <c r="X1737" s="17">
        <v>1.9786511536174707</v>
      </c>
      <c r="Y1737" s="17">
        <v>-1.0000000000000004</v>
      </c>
      <c r="Z1737" s="17">
        <v>-1.0000000000000004</v>
      </c>
      <c r="AA1737" s="17">
        <v>71.632280352425568</v>
      </c>
      <c r="AB1737" s="17">
        <v>0.39765803020461349</v>
      </c>
      <c r="AC1737" s="17">
        <v>0.25247679855162219</v>
      </c>
      <c r="AD1737" s="17">
        <v>0.22542050338325315</v>
      </c>
      <c r="AE1737" s="17">
        <v>43.777766606974424</v>
      </c>
      <c r="AF1737" s="17">
        <v>0.75</v>
      </c>
      <c r="AG1737" s="17">
        <v>-1.0000000000000004</v>
      </c>
      <c r="AH1737" s="17">
        <v>-1.0000000000000004</v>
      </c>
      <c r="AI1737" s="17">
        <v>-7.1115825620081521E-2</v>
      </c>
      <c r="AJ1737" s="17">
        <v>9.4502166955621789E-2</v>
      </c>
      <c r="AK1737" s="17">
        <v>1.5933339087513834E-2</v>
      </c>
      <c r="AL1737" s="17">
        <v>8.3457859807867102E-2</v>
      </c>
      <c r="AM1737" s="17">
        <v>4.9544451097514527E-2</v>
      </c>
      <c r="AN1737" s="17">
        <v>1.3054321626221796E-2</v>
      </c>
      <c r="AO1737" s="17">
        <v>1.3182779728754319</v>
      </c>
      <c r="AP1737" s="17">
        <v>0.7436473396948805</v>
      </c>
      <c r="AQ1737" s="17">
        <v>46.045969096395723</v>
      </c>
      <c r="AR1737" s="17">
        <v>1.0153242124210029</v>
      </c>
      <c r="AS1737" s="17">
        <v>2.2503011835952544</v>
      </c>
      <c r="AT1737" s="17">
        <v>-1.0000000000000004</v>
      </c>
      <c r="AU1737" s="17">
        <v>-1.0000000000000004</v>
      </c>
      <c r="AV1737" s="17">
        <v>-4.2616593557273763</v>
      </c>
      <c r="AW1737" s="17">
        <v>91.135106471818617</v>
      </c>
      <c r="AX1737" s="17">
        <v>99.163006654979228</v>
      </c>
      <c r="AY1737" s="17">
        <v>-2.8618271637491685E-2</v>
      </c>
      <c r="AZ1737" s="17">
        <v>-26.198218844581529</v>
      </c>
      <c r="BA1737" s="22">
        <v>1460.9174371717736</v>
      </c>
      <c r="CU1737" t="e">
        <v>#N/A</v>
      </c>
      <c r="CV1737" t="e">
        <v>#N/A</v>
      </c>
    </row>
    <row r="1738" spans="1:100" x14ac:dyDescent="0.25">
      <c r="A1738">
        <v>4328</v>
      </c>
      <c r="B1738" t="s">
        <v>2094</v>
      </c>
      <c r="C1738" s="22">
        <v>3</v>
      </c>
      <c r="D1738" s="17">
        <v>4.2498148257455748</v>
      </c>
      <c r="E1738" s="17">
        <v>0</v>
      </c>
      <c r="F1738" s="17">
        <v>-0.12339111389930807</v>
      </c>
      <c r="G1738" s="17">
        <v>-0.12339111389930807</v>
      </c>
      <c r="H1738" s="17">
        <v>0.31860791035339653</v>
      </c>
      <c r="I1738" s="17">
        <v>0</v>
      </c>
      <c r="J1738" s="17">
        <v>19.116474621203796</v>
      </c>
      <c r="K1738" s="17">
        <v>0.31860791035339653</v>
      </c>
      <c r="L1738" s="17">
        <v>-1.0000000000000007</v>
      </c>
      <c r="M1738" s="17">
        <v>-1.0000000000000007</v>
      </c>
      <c r="N1738" s="17">
        <v>6.3721582070679323</v>
      </c>
      <c r="O1738" s="17">
        <v>23.242898333050064</v>
      </c>
      <c r="P1738" s="17">
        <v>-2.5937669246943598</v>
      </c>
      <c r="Q1738" s="17">
        <v>-0.90447770094756508</v>
      </c>
      <c r="R1738" s="17">
        <v>-0.56603150465457941</v>
      </c>
      <c r="S1738" s="17">
        <v>0.33333333333333337</v>
      </c>
      <c r="T1738" s="17">
        <v>0.28127377623109084</v>
      </c>
      <c r="U1738" s="17">
        <v>9.3061651595102851E-2</v>
      </c>
      <c r="V1738" s="17">
        <v>4.8933043685521977E-3</v>
      </c>
      <c r="W1738" s="17">
        <v>15.758166206987323</v>
      </c>
      <c r="X1738" s="17">
        <v>0.64554607470050951</v>
      </c>
      <c r="Y1738" s="17">
        <v>-1.0000000000000007</v>
      </c>
      <c r="Z1738" s="17">
        <v>-1.0000000000000007</v>
      </c>
      <c r="AA1738" s="17">
        <v>37.52815626002284</v>
      </c>
      <c r="AB1738" s="17">
        <v>0.34127907287357045</v>
      </c>
      <c r="AC1738" s="17">
        <v>-1.3595869495544328E-4</v>
      </c>
      <c r="AD1738" s="17">
        <v>0.10557731697518737</v>
      </c>
      <c r="AE1738" s="17">
        <v>22.336021557690117</v>
      </c>
      <c r="AF1738" s="17">
        <v>0.58333333333333337</v>
      </c>
      <c r="AG1738" s="17">
        <v>-1.0000000000000007</v>
      </c>
      <c r="AH1738" s="17">
        <v>-1.0000000000000007</v>
      </c>
      <c r="AI1738" s="17">
        <v>-1.0112279317682233E-2</v>
      </c>
      <c r="AJ1738" s="17">
        <v>4.8933043685521977E-3</v>
      </c>
      <c r="AK1738" s="17">
        <v>0.46841017326500994</v>
      </c>
      <c r="AL1738" s="17">
        <v>9.6971929071673749E-2</v>
      </c>
      <c r="AM1738" s="17">
        <v>-6.7126023909473059E-2</v>
      </c>
      <c r="AN1738" s="17">
        <v>1.1385647943787765E-2</v>
      </c>
      <c r="AO1738" s="17">
        <v>0.66390026858822315</v>
      </c>
      <c r="AP1738" s="17">
        <v>0.76950084395306351</v>
      </c>
      <c r="AQ1738" s="17">
        <v>34.874640828191112</v>
      </c>
      <c r="AR1738" s="17">
        <v>0.71256206552807932</v>
      </c>
      <c r="AS1738" s="17">
        <v>0.96415398505390604</v>
      </c>
      <c r="AT1738" s="17">
        <v>-1.0000000000000007</v>
      </c>
      <c r="AU1738" s="17">
        <v>-1.0000000000000007</v>
      </c>
      <c r="AV1738" s="17">
        <v>-0.68942261855388753</v>
      </c>
      <c r="AW1738" s="17">
        <v>61.540555437025972</v>
      </c>
      <c r="AX1738" s="17">
        <v>61.827640287527544</v>
      </c>
      <c r="AY1738" s="17">
        <v>0.12746214498582167</v>
      </c>
      <c r="AZ1738" s="17">
        <v>15.837709414882823</v>
      </c>
      <c r="BA1738" s="22">
        <v>1421.4477454878822</v>
      </c>
      <c r="CU1738" t="e">
        <v>#N/A</v>
      </c>
      <c r="CV1738" t="e">
        <v>#N/A</v>
      </c>
    </row>
    <row r="1739" spans="1:100" x14ac:dyDescent="0.25">
      <c r="A1739">
        <v>4329</v>
      </c>
      <c r="B1739" t="s">
        <v>2095</v>
      </c>
      <c r="C1739" s="22">
        <v>3</v>
      </c>
      <c r="D1739" s="17">
        <v>5.2970051382290277</v>
      </c>
      <c r="E1739" s="17">
        <v>1.1346542626943913E-2</v>
      </c>
      <c r="F1739" s="17">
        <v>0.12731035656345679</v>
      </c>
      <c r="G1739" s="17">
        <v>0.12731035656345679</v>
      </c>
      <c r="H1739" s="17">
        <v>0.58580523575223109</v>
      </c>
      <c r="I1739" s="17">
        <v>0</v>
      </c>
      <c r="J1739" s="17">
        <v>35.148314145133867</v>
      </c>
      <c r="K1739" s="17">
        <v>0.58580523575223109</v>
      </c>
      <c r="L1739" s="17">
        <v>-0.99999999999999933</v>
      </c>
      <c r="M1739" s="17">
        <v>-0.99999999999999933</v>
      </c>
      <c r="N1739" s="17">
        <v>11.71610471504462</v>
      </c>
      <c r="O1739" s="17">
        <v>40.572629639926319</v>
      </c>
      <c r="P1739" s="17">
        <v>-0.12073215964458084</v>
      </c>
      <c r="Q1739" s="17">
        <v>-0.2242097604414075</v>
      </c>
      <c r="R1739" s="17">
        <v>-6.6417366121673135E-2</v>
      </c>
      <c r="S1739" s="17">
        <v>0.33333333333333276</v>
      </c>
      <c r="T1739" s="17">
        <v>0.34931738258083339</v>
      </c>
      <c r="U1739" s="17">
        <v>0.46243753668524207</v>
      </c>
      <c r="V1739" s="17">
        <v>7.8389095955995136E-2</v>
      </c>
      <c r="W1739" s="17">
        <v>25.506884512126927</v>
      </c>
      <c r="X1739" s="17">
        <v>2.4609528471305988</v>
      </c>
      <c r="Y1739" s="17">
        <v>-0.99999999999999933</v>
      </c>
      <c r="Z1739" s="17">
        <v>-0.99999999999999933</v>
      </c>
      <c r="AA1739" s="17">
        <v>66.078703779142543</v>
      </c>
      <c r="AB1739" s="17">
        <v>0.30040230068582385</v>
      </c>
      <c r="AC1739" s="17">
        <v>0.34259383111859448</v>
      </c>
      <c r="AD1739" s="17">
        <v>0.16976860085832751</v>
      </c>
      <c r="AE1739" s="17">
        <v>40.638236633137296</v>
      </c>
      <c r="AF1739" s="17">
        <v>0.54545454545454541</v>
      </c>
      <c r="AG1739" s="17">
        <v>-0.99999999999999933</v>
      </c>
      <c r="AH1739" s="17">
        <v>-0.99999999999999933</v>
      </c>
      <c r="AI1739" s="17">
        <v>0</v>
      </c>
      <c r="AJ1739" s="17">
        <v>7.8389095955995136E-2</v>
      </c>
      <c r="AK1739" s="17">
        <v>-0.13493942400612535</v>
      </c>
      <c r="AL1739" s="17">
        <v>6.3735135433394083E-2</v>
      </c>
      <c r="AM1739" s="17">
        <v>-7.6625939115320327E-2</v>
      </c>
      <c r="AN1739" s="17">
        <v>0.41107836904811673</v>
      </c>
      <c r="AO1739" s="17">
        <v>-2.5903455979136365</v>
      </c>
      <c r="AP1739" s="17">
        <v>10.595634903369882</v>
      </c>
      <c r="AQ1739" s="17">
        <v>60.655198657260797</v>
      </c>
      <c r="AR1739" s="17">
        <v>1.223477348555404</v>
      </c>
      <c r="AS1739" s="17">
        <v>3.0467580828828296</v>
      </c>
      <c r="AT1739" s="17">
        <v>-0.99999999999999933</v>
      </c>
      <c r="AU1739" s="17">
        <v>-0.99999999999999933</v>
      </c>
      <c r="AV1739" s="17">
        <v>6.089299044178352E-2</v>
      </c>
      <c r="AW1739" s="17">
        <v>117.2469683224388</v>
      </c>
      <c r="AX1739" s="17">
        <v>125.08587791803825</v>
      </c>
      <c r="AY1739" s="17">
        <v>0.39924178562962498</v>
      </c>
      <c r="AZ1739" s="17">
        <v>64.400537203932245</v>
      </c>
      <c r="BA1739" s="22">
        <v>1563.7373842804825</v>
      </c>
      <c r="CU1739" t="e">
        <v>#N/A</v>
      </c>
      <c r="CV1739" t="e">
        <v>#N/A</v>
      </c>
    </row>
    <row r="1740" spans="1:100" x14ac:dyDescent="0.25">
      <c r="A1740">
        <v>4330</v>
      </c>
      <c r="B1740" t="s">
        <v>2096</v>
      </c>
      <c r="C1740" s="22">
        <v>3</v>
      </c>
      <c r="D1740" s="17">
        <v>3.8593648406968213</v>
      </c>
      <c r="E1740" s="17">
        <v>-1.548815426006417E-2</v>
      </c>
      <c r="F1740" s="17">
        <v>3.1061474581877802E-2</v>
      </c>
      <c r="G1740" s="17">
        <v>3.1061474581877802E-2</v>
      </c>
      <c r="H1740" s="17">
        <v>0.60653610641993061</v>
      </c>
      <c r="I1740" s="17">
        <v>0</v>
      </c>
      <c r="J1740" s="17">
        <v>36.392166385195836</v>
      </c>
      <c r="K1740" s="17">
        <v>0.60653610641993061</v>
      </c>
      <c r="L1740" s="17">
        <v>-1.0000000000000007</v>
      </c>
      <c r="M1740" s="17">
        <v>-1.0000000000000007</v>
      </c>
      <c r="N1740" s="17">
        <v>12.130722128398613</v>
      </c>
      <c r="O1740" s="17">
        <v>40.282592700474524</v>
      </c>
      <c r="P1740" s="17">
        <v>6.3737639065072651</v>
      </c>
      <c r="Q1740" s="17">
        <v>1.2953190880059917</v>
      </c>
      <c r="R1740" s="17">
        <v>1.0514350117527631</v>
      </c>
      <c r="S1740" s="17">
        <v>0.33548677676980049</v>
      </c>
      <c r="T1740" s="17">
        <v>0.37306657245371627</v>
      </c>
      <c r="U1740" s="17">
        <v>0.43617148514943804</v>
      </c>
      <c r="V1740" s="17">
        <v>0.10733066127158737</v>
      </c>
      <c r="W1740" s="17">
        <v>25.820775568984452</v>
      </c>
      <c r="X1740" s="17">
        <v>2.5343676693514312</v>
      </c>
      <c r="Y1740" s="17">
        <v>-1.0000000000000007</v>
      </c>
      <c r="Z1740" s="17">
        <v>-1.0000000000000007</v>
      </c>
      <c r="AA1740" s="17">
        <v>52.851319214408178</v>
      </c>
      <c r="AB1740" s="17">
        <v>4.5147101187697922E-2</v>
      </c>
      <c r="AC1740" s="17">
        <v>0.17514894825010599</v>
      </c>
      <c r="AD1740" s="17">
        <v>0.2992861232356156</v>
      </c>
      <c r="AE1740" s="17">
        <v>25.979108633670972</v>
      </c>
      <c r="AF1740" s="17">
        <v>0.66666666666666663</v>
      </c>
      <c r="AG1740" s="17">
        <v>-1.0000000000000007</v>
      </c>
      <c r="AH1740" s="17">
        <v>-1.0000000000000007</v>
      </c>
      <c r="AI1740" s="17">
        <v>1.6745938819908837E-2</v>
      </c>
      <c r="AJ1740" s="17">
        <v>0.10733066127158737</v>
      </c>
      <c r="AK1740" s="17">
        <v>-4.6529298738632985E-2</v>
      </c>
      <c r="AL1740" s="17">
        <v>0.11581108720126043</v>
      </c>
      <c r="AM1740" s="17">
        <v>0.31817467666407584</v>
      </c>
      <c r="AN1740" s="17">
        <v>-6.4626808896752208E-2</v>
      </c>
      <c r="AO1740" s="17">
        <v>7.7217204229087297</v>
      </c>
      <c r="AP1740" s="17">
        <v>-1.0366147864125042</v>
      </c>
      <c r="AQ1740" s="17">
        <v>62.212941954180273</v>
      </c>
      <c r="AR1740" s="17">
        <v>1.252055495644542</v>
      </c>
      <c r="AS1740" s="17">
        <v>3.1409037757713612</v>
      </c>
      <c r="AT1740" s="17">
        <v>-1.0000000000000007</v>
      </c>
      <c r="AU1740" s="17">
        <v>-1.0000000000000007</v>
      </c>
      <c r="AV1740" s="17">
        <v>1.0824964863346418</v>
      </c>
      <c r="AW1740" s="17">
        <v>92.097297128470217</v>
      </c>
      <c r="AX1740" s="17">
        <v>103.16528203202715</v>
      </c>
      <c r="AY1740" s="17">
        <v>0.31582453171362146</v>
      </c>
      <c r="AZ1740" s="17">
        <v>30.418477969371118</v>
      </c>
      <c r="BA1740" s="22">
        <v>1450.1393720560288</v>
      </c>
      <c r="CU1740" t="e">
        <v>#N/A</v>
      </c>
      <c r="CV1740" t="e">
        <v>#N/A</v>
      </c>
    </row>
    <row r="1741" spans="1:100" x14ac:dyDescent="0.25">
      <c r="A1741">
        <v>4332</v>
      </c>
      <c r="B1741" t="s">
        <v>2097</v>
      </c>
      <c r="C1741" s="22">
        <v>3</v>
      </c>
      <c r="D1741" s="17">
        <v>4.7585181639590557</v>
      </c>
      <c r="E1741" s="17">
        <v>0</v>
      </c>
      <c r="F1741" s="17">
        <v>-6.9420262405126415E-3</v>
      </c>
      <c r="G1741" s="17">
        <v>-6.9420262405126415E-3</v>
      </c>
      <c r="H1741" s="17">
        <v>-4.1377879112089753E-2</v>
      </c>
      <c r="I1741" s="17">
        <v>0</v>
      </c>
      <c r="J1741" s="17">
        <v>-2.4826727467253846</v>
      </c>
      <c r="K1741" s="17">
        <v>-4.1377879112089753E-2</v>
      </c>
      <c r="L1741" s="17">
        <v>-1.0000000000000002</v>
      </c>
      <c r="M1741" s="17">
        <v>-1.0000000000000002</v>
      </c>
      <c r="N1741" s="17">
        <v>-0.82755758224179565</v>
      </c>
      <c r="O1741" s="17">
        <v>2.2689033909931551</v>
      </c>
      <c r="P1741" s="17">
        <v>-0.15736784037267698</v>
      </c>
      <c r="Q1741" s="17">
        <v>0.20490859233162492</v>
      </c>
      <c r="R1741" s="17">
        <v>7.5718360027358197E-2</v>
      </c>
      <c r="S1741" s="17">
        <v>0.33333333333333359</v>
      </c>
      <c r="T1741" s="17">
        <v>0.27662506229750239</v>
      </c>
      <c r="U1741" s="17">
        <v>-0.3243777304513602</v>
      </c>
      <c r="V1741" s="17">
        <v>0</v>
      </c>
      <c r="W1741" s="17">
        <v>13.078341771662618</v>
      </c>
      <c r="X1741" s="17">
        <v>-0.70288291809834613</v>
      </c>
      <c r="Y1741" s="17">
        <v>-1.0000000000000002</v>
      </c>
      <c r="Z1741" s="17">
        <v>-1.0000000000000002</v>
      </c>
      <c r="AA1741" s="17">
        <v>7.256552159042899</v>
      </c>
      <c r="AB1741" s="17">
        <v>-5.058335164456991E-2</v>
      </c>
      <c r="AC1741" s="17">
        <v>5.2954799230748431E-2</v>
      </c>
      <c r="AD1741" s="17">
        <v>-0.12032160703912005</v>
      </c>
      <c r="AE1741" s="17">
        <v>-5.8975079726470812</v>
      </c>
      <c r="AF1741" s="17">
        <v>0.3</v>
      </c>
      <c r="AG1741" s="17">
        <v>-1.0000000000000002</v>
      </c>
      <c r="AH1741" s="17">
        <v>-1.0000000000000002</v>
      </c>
      <c r="AI1741" s="17">
        <v>0</v>
      </c>
      <c r="AJ1741" s="17">
        <v>0</v>
      </c>
      <c r="AK1741" s="17">
        <v>8.3209319930355297E-2</v>
      </c>
      <c r="AL1741" s="17">
        <v>2.0074174546216898E-2</v>
      </c>
      <c r="AM1741" s="17">
        <v>-0.40602432874548922</v>
      </c>
      <c r="AN1741" s="17">
        <v>0.17118062014474805</v>
      </c>
      <c r="AO1741" s="17">
        <v>-9.7345616189854525</v>
      </c>
      <c r="AP1741" s="17">
        <v>4.3798863763497833</v>
      </c>
      <c r="AQ1741" s="17">
        <v>10.595669024937237</v>
      </c>
      <c r="AR1741" s="17">
        <v>0.285580665179476</v>
      </c>
      <c r="AS1741" s="17">
        <v>-0.74426079721043581</v>
      </c>
      <c r="AT1741" s="17">
        <v>-1.0000000000000002</v>
      </c>
      <c r="AU1741" s="17">
        <v>-1.0000000000000002</v>
      </c>
      <c r="AV1741" s="17">
        <v>6.8776333786845556E-2</v>
      </c>
      <c r="AW1741" s="17">
        <v>13.905341926385828</v>
      </c>
      <c r="AX1741" s="17">
        <v>13.905341926385828</v>
      </c>
      <c r="AY1741" s="17">
        <v>-1.4398347936471989E-2</v>
      </c>
      <c r="AZ1741" s="17">
        <v>-28.083012301101963</v>
      </c>
      <c r="BA1741" s="22">
        <v>1396.1707709340853</v>
      </c>
      <c r="CU1741" t="e">
        <v>#N/A</v>
      </c>
      <c r="CV1741" t="e">
        <v>#N/A</v>
      </c>
    </row>
    <row r="1742" spans="1:100" x14ac:dyDescent="0.25">
      <c r="A1742">
        <v>4334</v>
      </c>
      <c r="B1742" t="s">
        <v>2098</v>
      </c>
      <c r="C1742" s="22">
        <v>3</v>
      </c>
      <c r="D1742" s="17">
        <v>3.9337709247888966</v>
      </c>
      <c r="E1742" s="17">
        <v>3.5357486879157518E-2</v>
      </c>
      <c r="F1742" s="17">
        <v>0.19245076293190716</v>
      </c>
      <c r="G1742" s="17">
        <v>0.20662625951421587</v>
      </c>
      <c r="H1742" s="17">
        <v>0.42312582584627129</v>
      </c>
      <c r="I1742" s="17">
        <v>0</v>
      </c>
      <c r="J1742" s="17">
        <v>25.387549550776281</v>
      </c>
      <c r="K1742" s="17">
        <v>0.42312582584627129</v>
      </c>
      <c r="L1742" s="17">
        <v>-1.0000000000000038</v>
      </c>
      <c r="M1742" s="17">
        <v>-1.0000000000000038</v>
      </c>
      <c r="N1742" s="17">
        <v>8.4625165169254295</v>
      </c>
      <c r="O1742" s="17">
        <v>29.527946735079386</v>
      </c>
      <c r="P1742" s="17">
        <v>-2.4611077802051913</v>
      </c>
      <c r="Q1742" s="17">
        <v>-2.8247407053524368E-2</v>
      </c>
      <c r="R1742" s="17">
        <v>-0.1949336384395699</v>
      </c>
      <c r="S1742" s="17">
        <v>0.33333333333333448</v>
      </c>
      <c r="T1742" s="17">
        <v>0.43215676858598184</v>
      </c>
      <c r="U1742" s="17">
        <v>0.60464935680366161</v>
      </c>
      <c r="V1742" s="17">
        <v>9.9442115001435096E-3</v>
      </c>
      <c r="W1742" s="17">
        <v>38.278313775074011</v>
      </c>
      <c r="X1742" s="17">
        <v>2.9194504075411989</v>
      </c>
      <c r="Y1742" s="17">
        <v>-1.0000000000000038</v>
      </c>
      <c r="Z1742" s="17">
        <v>-1.0000000000000038</v>
      </c>
      <c r="AA1742" s="17">
        <v>77.39971589798931</v>
      </c>
      <c r="AB1742" s="17">
        <v>0.43041461444159418</v>
      </c>
      <c r="AC1742" s="17">
        <v>0.27369786586410888</v>
      </c>
      <c r="AD1742" s="17">
        <v>8.2214234921394388E-2</v>
      </c>
      <c r="AE1742" s="17">
        <v>39.316335761354857</v>
      </c>
      <c r="AF1742" s="17">
        <v>0.8</v>
      </c>
      <c r="AG1742" s="17">
        <v>-1.0000000000000038</v>
      </c>
      <c r="AH1742" s="17">
        <v>-1.0000000000000038</v>
      </c>
      <c r="AI1742" s="17">
        <v>2.1961014548137286E-2</v>
      </c>
      <c r="AJ1742" s="17">
        <v>9.9442115001435096E-3</v>
      </c>
      <c r="AK1742" s="17">
        <v>-0.19227486208740366</v>
      </c>
      <c r="AL1742" s="17">
        <v>-9.7832427468758656E-2</v>
      </c>
      <c r="AM1742" s="17">
        <v>0.1267304759503034</v>
      </c>
      <c r="AN1742" s="17">
        <v>-4.1144522285292501E-2</v>
      </c>
      <c r="AO1742" s="17">
        <v>2.2068875883205674</v>
      </c>
      <c r="AP1742" s="17">
        <v>-1.5177751944761051</v>
      </c>
      <c r="AQ1742" s="17">
        <v>63.665863325850268</v>
      </c>
      <c r="AR1742" s="17">
        <v>1.3800836702231214</v>
      </c>
      <c r="AS1742" s="17">
        <v>3.3425762333874705</v>
      </c>
      <c r="AT1742" s="17">
        <v>-1.0000000000000038</v>
      </c>
      <c r="AU1742" s="17">
        <v>-1.0000000000000038</v>
      </c>
      <c r="AV1742" s="17">
        <v>1.1692621074646234E-2</v>
      </c>
      <c r="AW1742" s="17">
        <v>105.40988743859259</v>
      </c>
      <c r="AX1742" s="17">
        <v>106.84352887956966</v>
      </c>
      <c r="AY1742" s="17">
        <v>0.46809584687988387</v>
      </c>
      <c r="AZ1742" s="17">
        <v>60.719550421026156</v>
      </c>
      <c r="BA1742" s="22">
        <v>1633.5880269351765</v>
      </c>
      <c r="CU1742" t="e">
        <v>#N/A</v>
      </c>
      <c r="CV1742" t="e">
        <v>#N/A</v>
      </c>
    </row>
    <row r="1743" spans="1:100" x14ac:dyDescent="0.25">
      <c r="A1743">
        <v>4335</v>
      </c>
      <c r="B1743" t="s">
        <v>2099</v>
      </c>
      <c r="C1743" s="22">
        <v>3</v>
      </c>
      <c r="D1743" s="17">
        <v>4.1949001684199736</v>
      </c>
      <c r="E1743" s="17">
        <v>0</v>
      </c>
      <c r="F1743" s="17">
        <v>-0.38570250143416435</v>
      </c>
      <c r="G1743" s="17">
        <v>-0.38570250143416435</v>
      </c>
      <c r="H1743" s="17">
        <v>3.797381936652864E-2</v>
      </c>
      <c r="I1743" s="17">
        <v>0</v>
      </c>
      <c r="J1743" s="17">
        <v>2.278429161991721</v>
      </c>
      <c r="K1743" s="17">
        <v>3.797381936652864E-2</v>
      </c>
      <c r="L1743" s="17">
        <v>-1.0000000000000016</v>
      </c>
      <c r="M1743" s="17">
        <v>-1.0000000000000016</v>
      </c>
      <c r="N1743" s="17">
        <v>0.75947638733057288</v>
      </c>
      <c r="O1743" s="17">
        <v>6.0876268289775295</v>
      </c>
      <c r="P1743" s="17">
        <v>2.4016384319182036</v>
      </c>
      <c r="Q1743" s="17">
        <v>4.1459321779290459</v>
      </c>
      <c r="R1743" s="17">
        <v>1.5899927416986623</v>
      </c>
      <c r="S1743" s="17">
        <v>0.33333333333333365</v>
      </c>
      <c r="T1743" s="17">
        <v>0.31654168543885763</v>
      </c>
      <c r="U1743" s="17">
        <v>-6.2016509517332811E-3</v>
      </c>
      <c r="V1743" s="17">
        <v>-9.5339808133018608E-3</v>
      </c>
      <c r="W1743" s="17">
        <v>23.846622705625098</v>
      </c>
      <c r="X1743" s="17">
        <v>0.48515751357657955</v>
      </c>
      <c r="Y1743" s="17">
        <v>-1.0000000000000016</v>
      </c>
      <c r="Z1743" s="17">
        <v>-1.0000000000000016</v>
      </c>
      <c r="AA1743" s="17">
        <v>62.410407271298361</v>
      </c>
      <c r="AB1743" s="17">
        <v>0.10542327128850744</v>
      </c>
      <c r="AC1743" s="17">
        <v>0.40341457038873169</v>
      </c>
      <c r="AD1743" s="17">
        <v>0.23063799480225231</v>
      </c>
      <c r="AE1743" s="17">
        <v>36.973791823974572</v>
      </c>
      <c r="AF1743" s="17">
        <v>0.45454545454545453</v>
      </c>
      <c r="AG1743" s="17">
        <v>-1.0000000000000016</v>
      </c>
      <c r="AH1743" s="17">
        <v>-1.0000000000000016</v>
      </c>
      <c r="AI1743" s="17">
        <v>0</v>
      </c>
      <c r="AJ1743" s="17">
        <v>-9.5339808133018608E-3</v>
      </c>
      <c r="AK1743" s="17">
        <v>0.28408353609289577</v>
      </c>
      <c r="AL1743" s="17">
        <v>9.8481834264915233E-2</v>
      </c>
      <c r="AM1743" s="17">
        <v>0.84930678644043478</v>
      </c>
      <c r="AN1743" s="17">
        <v>-6.7469393371612202E-2</v>
      </c>
      <c r="AO1743" s="17">
        <v>22.653087341475345</v>
      </c>
      <c r="AP1743" s="17">
        <v>-1.1943256629657284</v>
      </c>
      <c r="AQ1743" s="17">
        <v>26.125051867616829</v>
      </c>
      <c r="AR1743" s="17">
        <v>0.63413938700715677</v>
      </c>
      <c r="AS1743" s="17">
        <v>0.52313133294310821</v>
      </c>
      <c r="AT1743" s="17">
        <v>-1.0000000000000016</v>
      </c>
      <c r="AU1743" s="17">
        <v>-1.0000000000000016</v>
      </c>
      <c r="AV1743" s="17">
        <v>1.2042902402644979</v>
      </c>
      <c r="AW1743" s="17">
        <v>67.303708437310135</v>
      </c>
      <c r="AX1743" s="17">
        <v>66.350310355979943</v>
      </c>
      <c r="AY1743" s="17">
        <v>0.13015554328306844</v>
      </c>
      <c r="AZ1743" s="17">
        <v>6.5535987608350128</v>
      </c>
      <c r="BA1743" s="22">
        <v>1407.0962324313011</v>
      </c>
      <c r="CU1743" t="e">
        <v>#N/A</v>
      </c>
      <c r="CV1743" t="e">
        <v>#N/A</v>
      </c>
    </row>
    <row r="1744" spans="1:100" x14ac:dyDescent="0.25">
      <c r="A1744">
        <v>4336</v>
      </c>
      <c r="B1744" t="s">
        <v>2100</v>
      </c>
      <c r="C1744" s="22">
        <v>3</v>
      </c>
      <c r="D1744" s="17">
        <v>3.6885829451020604</v>
      </c>
      <c r="E1744" s="17">
        <v>-2.7861949137098059E-2</v>
      </c>
      <c r="F1744" s="17">
        <v>-0.8404615676630105</v>
      </c>
      <c r="G1744" s="17">
        <v>-0.8404615676630105</v>
      </c>
      <c r="H1744" s="17">
        <v>6.3816472555405956E-2</v>
      </c>
      <c r="I1744" s="17">
        <v>0</v>
      </c>
      <c r="J1744" s="17">
        <v>3.8289883533243585</v>
      </c>
      <c r="K1744" s="17">
        <v>6.3816472555405956E-2</v>
      </c>
      <c r="L1744" s="17">
        <v>-0.99999999999999767</v>
      </c>
      <c r="M1744" s="17">
        <v>-0.99999999999999767</v>
      </c>
      <c r="N1744" s="17">
        <v>1.2763294511081189</v>
      </c>
      <c r="O1744" s="17">
        <v>6.6771097307634069</v>
      </c>
      <c r="P1744" s="17">
        <v>2.95911816985997E-2</v>
      </c>
      <c r="Q1744" s="17">
        <v>-2.4529335616746404</v>
      </c>
      <c r="R1744" s="17">
        <v>-0.96843267766000041</v>
      </c>
      <c r="S1744" s="17">
        <v>0.33333333333333265</v>
      </c>
      <c r="T1744" s="17">
        <v>0.38093074735581317</v>
      </c>
      <c r="U1744" s="17">
        <v>-5.4829860186823808E-2</v>
      </c>
      <c r="V1744" s="17">
        <v>7.522825795979687E-3</v>
      </c>
      <c r="W1744" s="17">
        <v>24.125622949715822</v>
      </c>
      <c r="X1744" s="17">
        <v>0.52386253618480294</v>
      </c>
      <c r="Y1744" s="17">
        <v>-0.99999999999999767</v>
      </c>
      <c r="Z1744" s="17">
        <v>-0.99999999999999767</v>
      </c>
      <c r="AA1744" s="17">
        <v>51.564082388347074</v>
      </c>
      <c r="AB1744" s="17">
        <v>0.19436419852422757</v>
      </c>
      <c r="AC1744" s="17">
        <v>0.16236197566769944</v>
      </c>
      <c r="AD1744" s="17">
        <v>0.21141166813389778</v>
      </c>
      <c r="AE1744" s="17">
        <v>28.406892116291232</v>
      </c>
      <c r="AF1744" s="17">
        <v>0.75</v>
      </c>
      <c r="AG1744" s="17">
        <v>-0.99999999999999767</v>
      </c>
      <c r="AH1744" s="17">
        <v>-0.99999999999999767</v>
      </c>
      <c r="AI1744" s="17">
        <v>0</v>
      </c>
      <c r="AJ1744" s="17">
        <v>7.522825795979687E-3</v>
      </c>
      <c r="AK1744" s="17">
        <v>-0.21995896651682459</v>
      </c>
      <c r="AL1744" s="17">
        <v>0.42866199378907416</v>
      </c>
      <c r="AM1744" s="17">
        <v>1.0822700716153062E-2</v>
      </c>
      <c r="AN1744" s="17">
        <v>-0.13134296872715454</v>
      </c>
      <c r="AO1744" s="17">
        <v>-0.82922731468029576</v>
      </c>
      <c r="AP1744" s="17">
        <v>-1.1402642492334922</v>
      </c>
      <c r="AQ1744" s="17">
        <v>27.954611303040206</v>
      </c>
      <c r="AR1744" s="17">
        <v>0.66695704629830155</v>
      </c>
      <c r="AS1744" s="17">
        <v>0.58767900874020917</v>
      </c>
      <c r="AT1744" s="17">
        <v>-0.99999999999999767</v>
      </c>
      <c r="AU1744" s="17">
        <v>-0.99999999999999767</v>
      </c>
      <c r="AV1744" s="17">
        <v>-1.808894245323011</v>
      </c>
      <c r="AW1744" s="17">
        <v>57.100927869876969</v>
      </c>
      <c r="AX1744" s="17">
        <v>57.853210449474929</v>
      </c>
      <c r="AY1744" s="17">
        <v>4.4625511409162842E-2</v>
      </c>
      <c r="AZ1744" s="17">
        <v>-1.4089174905176729</v>
      </c>
      <c r="BA1744" s="22">
        <v>1401.3712263583041</v>
      </c>
      <c r="CU1744" t="e">
        <v>#N/A</v>
      </c>
      <c r="CV1744" t="e">
        <v>#N/A</v>
      </c>
    </row>
    <row r="1745" spans="1:100" x14ac:dyDescent="0.25">
      <c r="A1745">
        <v>4337</v>
      </c>
      <c r="B1745" t="s">
        <v>2101</v>
      </c>
      <c r="C1745" s="22">
        <v>3</v>
      </c>
      <c r="D1745" s="17">
        <v>4.2815008262973615</v>
      </c>
      <c r="E1745" s="17">
        <v>-6.7492757463192225E-3</v>
      </c>
      <c r="F1745" s="17">
        <v>-0.41170882543124099</v>
      </c>
      <c r="G1745" s="17">
        <v>-0.41721059309542985</v>
      </c>
      <c r="H1745" s="17">
        <v>4.8391085560065897E-2</v>
      </c>
      <c r="I1745" s="17">
        <v>0</v>
      </c>
      <c r="J1745" s="17">
        <v>2.9034651336039512</v>
      </c>
      <c r="K1745" s="17">
        <v>4.8391085560065897E-2</v>
      </c>
      <c r="L1745" s="17">
        <v>-1.0000000000000022</v>
      </c>
      <c r="M1745" s="17">
        <v>-1.0000000000000022</v>
      </c>
      <c r="N1745" s="17">
        <v>0.96782171120131777</v>
      </c>
      <c r="O1745" s="17">
        <v>6.7677553668058898</v>
      </c>
      <c r="P1745" s="17">
        <v>0.3505455833803518</v>
      </c>
      <c r="Q1745" s="17">
        <v>2.3004506631146566</v>
      </c>
      <c r="R1745" s="17">
        <v>0.86638060412865536</v>
      </c>
      <c r="S1745" s="17">
        <v>0.33333333333333404</v>
      </c>
      <c r="T1745" s="17">
        <v>0.34499790876219294</v>
      </c>
      <c r="U1745" s="17">
        <v>0.17569928927912423</v>
      </c>
      <c r="V1745" s="17">
        <v>-5.4872416363650669E-5</v>
      </c>
      <c r="W1745" s="17">
        <v>32.223382935928868</v>
      </c>
      <c r="X1745" s="17">
        <v>1.3440726545826347</v>
      </c>
      <c r="Y1745" s="17">
        <v>-1.0000000000000022</v>
      </c>
      <c r="Z1745" s="17">
        <v>-1.0000000000000022</v>
      </c>
      <c r="AA1745" s="17">
        <v>45.632545974657546</v>
      </c>
      <c r="AB1745" s="17">
        <v>0.30638175580778576</v>
      </c>
      <c r="AC1745" s="17">
        <v>-0.1933651512804041</v>
      </c>
      <c r="AD1745" s="17">
        <v>0.13783904416461873</v>
      </c>
      <c r="AE1745" s="17">
        <v>12.542782434600012</v>
      </c>
      <c r="AF1745" s="17">
        <v>0.33333333333333331</v>
      </c>
      <c r="AG1745" s="17">
        <v>-1.0000000000000022</v>
      </c>
      <c r="AH1745" s="17">
        <v>-1.0000000000000022</v>
      </c>
      <c r="AI1745" s="17">
        <v>4.7277355353177675E-2</v>
      </c>
      <c r="AJ1745" s="17">
        <v>-5.4872416363650669E-5</v>
      </c>
      <c r="AK1745" s="17">
        <v>0.27218957658696241</v>
      </c>
      <c r="AL1745" s="17">
        <v>2.4864866238153146E-2</v>
      </c>
      <c r="AM1745" s="17">
        <v>0.51798153312020678</v>
      </c>
      <c r="AN1745" s="17">
        <v>0.12952190791151463</v>
      </c>
      <c r="AO1745" s="17">
        <v>14.310486210939979</v>
      </c>
      <c r="AP1745" s="17">
        <v>3.3623720289786316</v>
      </c>
      <c r="AQ1745" s="17">
        <v>35.126848069532819</v>
      </c>
      <c r="AR1745" s="17">
        <v>0.8539756589582872</v>
      </c>
      <c r="AS1745" s="17">
        <v>1.3924637401426996</v>
      </c>
      <c r="AT1745" s="17">
        <v>-1.0000000000000022</v>
      </c>
      <c r="AU1745" s="17">
        <v>-1.0000000000000022</v>
      </c>
      <c r="AV1745" s="17">
        <v>0.44917001103322535</v>
      </c>
      <c r="AW1745" s="17">
        <v>55.762673370442073</v>
      </c>
      <c r="AX1745" s="17">
        <v>56.702733235869218</v>
      </c>
      <c r="AY1745" s="17">
        <v>-1.3002057466122336E-2</v>
      </c>
      <c r="AZ1745" s="17">
        <v>-27.939398050309137</v>
      </c>
      <c r="BA1745" s="22">
        <v>1328.7940999510276</v>
      </c>
      <c r="CU1745" t="e">
        <v>#N/A</v>
      </c>
      <c r="CV1745" t="e">
        <v>#N/A</v>
      </c>
    </row>
    <row r="1746" spans="1:100" x14ac:dyDescent="0.25">
      <c r="A1746">
        <v>4338</v>
      </c>
      <c r="B1746" t="s">
        <v>2102</v>
      </c>
      <c r="C1746" s="22">
        <v>3</v>
      </c>
      <c r="D1746" s="17">
        <v>4.9594192643909532</v>
      </c>
      <c r="E1746" s="17">
        <v>2.6853182437721994E-3</v>
      </c>
      <c r="F1746" s="17">
        <v>-1.2741475747684712</v>
      </c>
      <c r="G1746" s="17">
        <v>-1.2741475747684712</v>
      </c>
      <c r="H1746" s="17">
        <v>0.42054367550256921</v>
      </c>
      <c r="I1746" s="17">
        <v>0</v>
      </c>
      <c r="J1746" s="17">
        <v>25.232620530154144</v>
      </c>
      <c r="K1746" s="17">
        <v>0.42054367550256921</v>
      </c>
      <c r="L1746" s="17">
        <v>-0.99999999999999944</v>
      </c>
      <c r="M1746" s="17">
        <v>-0.99999999999999944</v>
      </c>
      <c r="N1746" s="17">
        <v>8.4108735100513865</v>
      </c>
      <c r="O1746" s="17">
        <v>28.917892219776615</v>
      </c>
      <c r="P1746" s="17">
        <v>-1.9836519871749964E-2</v>
      </c>
      <c r="Q1746" s="17">
        <v>0.97841941181344927</v>
      </c>
      <c r="R1746" s="17">
        <v>0.32659385646588068</v>
      </c>
      <c r="S1746" s="17">
        <v>0.3333333333333332</v>
      </c>
      <c r="T1746" s="17">
        <v>0.3333333333333332</v>
      </c>
      <c r="U1746" s="17">
        <v>0.14981797770786048</v>
      </c>
      <c r="V1746" s="17">
        <v>5.2620564236786301E-2</v>
      </c>
      <c r="W1746" s="17">
        <v>17.942461324349775</v>
      </c>
      <c r="X1746" s="17">
        <v>1.1611182874162567</v>
      </c>
      <c r="Y1746" s="17">
        <v>-0.99999999999999944</v>
      </c>
      <c r="Z1746" s="17">
        <v>-0.99999999999999944</v>
      </c>
      <c r="AA1746" s="17">
        <v>62.112861014423281</v>
      </c>
      <c r="AB1746" s="17">
        <v>0.36087985819159418</v>
      </c>
      <c r="AC1746" s="17">
        <v>0.1159566916359482</v>
      </c>
      <c r="AD1746" s="17">
        <v>0.4000395668446094</v>
      </c>
      <c r="AE1746" s="17">
        <v>43.843805833607554</v>
      </c>
      <c r="AF1746" s="17">
        <v>0.81818181818181823</v>
      </c>
      <c r="AG1746" s="17">
        <v>-0.99999999999999944</v>
      </c>
      <c r="AH1746" s="17">
        <v>-0.99999999999999944</v>
      </c>
      <c r="AI1746" s="17">
        <v>1.2507968906858388E-2</v>
      </c>
      <c r="AJ1746" s="17">
        <v>5.2620564236786301E-2</v>
      </c>
      <c r="AK1746" s="17">
        <v>-3.0163457455627124E-2</v>
      </c>
      <c r="AL1746" s="17">
        <v>0.51634529823375186</v>
      </c>
      <c r="AM1746" s="17">
        <v>-6.6362436643992134E-2</v>
      </c>
      <c r="AN1746" s="17">
        <v>-6.1560434152983588E-2</v>
      </c>
      <c r="AO1746" s="17">
        <v>-1.8098782033779375</v>
      </c>
      <c r="AP1746" s="17">
        <v>1.0427156373441699</v>
      </c>
      <c r="AQ1746" s="17">
        <v>43.175081854503958</v>
      </c>
      <c r="AR1746" s="17">
        <v>0.86910520861131291</v>
      </c>
      <c r="AS1746" s="17">
        <v>1.5816619629188249</v>
      </c>
      <c r="AT1746" s="17">
        <v>-0.99999999999999944</v>
      </c>
      <c r="AU1746" s="17">
        <v>-0.99999999999999944</v>
      </c>
      <c r="AV1746" s="17">
        <v>-0.94755371830259061</v>
      </c>
      <c r="AW1746" s="17">
        <v>92.073468871544037</v>
      </c>
      <c r="AX1746" s="17">
        <v>97.58568467335985</v>
      </c>
      <c r="AY1746" s="17">
        <v>0.13351503741328807</v>
      </c>
      <c r="AZ1746" s="17">
        <v>6.8565747387616538</v>
      </c>
      <c r="BA1746" s="22">
        <v>1521.9041073267513</v>
      </c>
      <c r="CU1746" t="e">
        <v>#N/A</v>
      </c>
      <c r="CV1746" t="e">
        <v>#N/A</v>
      </c>
    </row>
    <row r="1747" spans="1:100" x14ac:dyDescent="0.25">
      <c r="A1747">
        <v>4342</v>
      </c>
      <c r="B1747" t="s">
        <v>2103</v>
      </c>
      <c r="C1747" s="22">
        <v>3</v>
      </c>
      <c r="D1747" s="17">
        <v>4.4239176656439341</v>
      </c>
      <c r="E1747" s="17">
        <v>0</v>
      </c>
      <c r="F1747" s="17">
        <v>0.8809651350619303</v>
      </c>
      <c r="G1747" s="17">
        <v>0.8809651350619303</v>
      </c>
      <c r="H1747" s="17">
        <v>0.39615663090042758</v>
      </c>
      <c r="I1747" s="17">
        <v>-1.2189151524852979E-2</v>
      </c>
      <c r="J1747" s="17">
        <v>23.038048762534466</v>
      </c>
      <c r="K1747" s="17">
        <v>0.38396747937557457</v>
      </c>
      <c r="L1747" s="17">
        <v>-0.99999999999999889</v>
      </c>
      <c r="M1747" s="17">
        <v>-0.99999999999999889</v>
      </c>
      <c r="N1747" s="17">
        <v>7.6793495875114841</v>
      </c>
      <c r="O1747" s="17">
        <v>28.342931563240327</v>
      </c>
      <c r="P1747" s="17">
        <v>0.12965301011101008</v>
      </c>
      <c r="Q1747" s="17">
        <v>3.6405285844105379</v>
      </c>
      <c r="R1747" s="17">
        <v>1.2515736497049463</v>
      </c>
      <c r="S1747" s="17">
        <v>0.33333333333333326</v>
      </c>
      <c r="T1747" s="17">
        <v>0.33333333333333326</v>
      </c>
      <c r="U1747" s="17">
        <v>0.27701879528001039</v>
      </c>
      <c r="V1747" s="17">
        <v>1.1147788014409464E-2</v>
      </c>
      <c r="W1747" s="17">
        <v>22.834630823420436</v>
      </c>
      <c r="X1747" s="17">
        <v>1.4576610964975887</v>
      </c>
      <c r="Y1747" s="17">
        <v>-0.99999999999999889</v>
      </c>
      <c r="Z1747" s="17">
        <v>-0.99999999999999889</v>
      </c>
      <c r="AA1747" s="17">
        <v>47.918678024930735</v>
      </c>
      <c r="AB1747" s="17">
        <v>-9.7598793174957787E-2</v>
      </c>
      <c r="AC1747" s="17">
        <v>0.34142244272414707</v>
      </c>
      <c r="AD1747" s="17">
        <v>0.23282582148691716</v>
      </c>
      <c r="AE1747" s="17">
        <v>23.832473551805325</v>
      </c>
      <c r="AF1747" s="17">
        <v>0.75</v>
      </c>
      <c r="AG1747" s="17">
        <v>-0.99999999999999889</v>
      </c>
      <c r="AH1747" s="17">
        <v>-0.99999999999999889</v>
      </c>
      <c r="AI1747" s="17">
        <v>5.4552469198006701E-3</v>
      </c>
      <c r="AJ1747" s="17">
        <v>1.1147788014409464E-2</v>
      </c>
      <c r="AK1747" s="17">
        <v>-7.9054924146285122E-2</v>
      </c>
      <c r="AL1747" s="17">
        <v>-0.15811182836082702</v>
      </c>
      <c r="AM1747" s="17">
        <v>-9.5115480323443261E-2</v>
      </c>
      <c r="AN1747" s="17">
        <v>0.17865455813342704</v>
      </c>
      <c r="AO1747" s="17">
        <v>-2.7731616288175061</v>
      </c>
      <c r="AP1747" s="17">
        <v>3.6758048115315396</v>
      </c>
      <c r="AQ1747" s="17">
        <v>45.87267958595492</v>
      </c>
      <c r="AR1747" s="17">
        <v>0.95483324996108587</v>
      </c>
      <c r="AS1747" s="17">
        <v>1.8416285758731656</v>
      </c>
      <c r="AT1747" s="17">
        <v>-0.99999999999999889</v>
      </c>
      <c r="AU1747" s="17">
        <v>-0.99999999999999889</v>
      </c>
      <c r="AV1747" s="17">
        <v>2.1325387847668758</v>
      </c>
      <c r="AW1747" s="17">
        <v>79.93741439970259</v>
      </c>
      <c r="AX1747" s="17">
        <v>81.161298139539511</v>
      </c>
      <c r="AY1747" s="17">
        <v>1.1153454654598792E-3</v>
      </c>
      <c r="AZ1747" s="17">
        <v>-23.838047461342221</v>
      </c>
      <c r="BA1747" s="22">
        <v>1492.8089241940495</v>
      </c>
      <c r="CU1747" t="e">
        <v>#N/A</v>
      </c>
      <c r="CV1747" t="e">
        <v>#N/A</v>
      </c>
    </row>
    <row r="1748" spans="1:100" x14ac:dyDescent="0.25">
      <c r="A1748">
        <v>4343</v>
      </c>
      <c r="B1748" t="s">
        <v>2104</v>
      </c>
      <c r="C1748" s="22">
        <v>3</v>
      </c>
      <c r="D1748" s="17">
        <v>4.7683901240932522</v>
      </c>
      <c r="E1748" s="17">
        <v>-0.33336975715719108</v>
      </c>
      <c r="F1748" s="17">
        <v>1.5571924137883892</v>
      </c>
      <c r="G1748" s="17">
        <v>1.4673807863236732</v>
      </c>
      <c r="H1748" s="17">
        <v>0.34011042288900151</v>
      </c>
      <c r="I1748" s="17">
        <v>-4.6486792672448207E-2</v>
      </c>
      <c r="J1748" s="17">
        <v>17.6174178129932</v>
      </c>
      <c r="K1748" s="17">
        <v>0.29362363021655336</v>
      </c>
      <c r="L1748" s="17">
        <v>-1.0000000000000004</v>
      </c>
      <c r="M1748" s="17">
        <v>-1.0000000000000004</v>
      </c>
      <c r="N1748" s="17">
        <v>5.8724726043310636</v>
      </c>
      <c r="O1748" s="17">
        <v>23.853188723410121</v>
      </c>
      <c r="P1748" s="17">
        <v>-1.6065806736261343</v>
      </c>
      <c r="Q1748" s="17">
        <v>-3.4689420414333272</v>
      </c>
      <c r="R1748" s="17">
        <v>-1.3916831199817152</v>
      </c>
      <c r="S1748" s="17">
        <v>0.33333333333333348</v>
      </c>
      <c r="T1748" s="17">
        <v>0.35257950372576341</v>
      </c>
      <c r="U1748" s="17">
        <v>0.25932531473746734</v>
      </c>
      <c r="V1748" s="17">
        <v>-3.0904092019341578E-2</v>
      </c>
      <c r="W1748" s="17">
        <v>24.82841718242679</v>
      </c>
      <c r="X1748" s="17">
        <v>1.2634120840687946</v>
      </c>
      <c r="Y1748" s="17">
        <v>-1.0000000000000004</v>
      </c>
      <c r="Z1748" s="17">
        <v>-1.0000000000000004</v>
      </c>
      <c r="AA1748" s="17">
        <v>66.128192616904116</v>
      </c>
      <c r="AB1748" s="17">
        <v>0.19877848087777422</v>
      </c>
      <c r="AC1748" s="17">
        <v>0.34384449615848189</v>
      </c>
      <c r="AD1748" s="17">
        <v>0.31120619405292527</v>
      </c>
      <c r="AE1748" s="17">
        <v>42.691458554459082</v>
      </c>
      <c r="AF1748" s="17">
        <v>0.90909090909090906</v>
      </c>
      <c r="AG1748" s="17">
        <v>-1.0000000000000004</v>
      </c>
      <c r="AH1748" s="17">
        <v>-1.0000000000000004</v>
      </c>
      <c r="AI1748" s="17">
        <v>-3.1713972169335067E-2</v>
      </c>
      <c r="AJ1748" s="17">
        <v>-3.0904092019341578E-2</v>
      </c>
      <c r="AK1748" s="17">
        <v>-0.13974201125926131</v>
      </c>
      <c r="AL1748" s="17">
        <v>0.22408385874490727</v>
      </c>
      <c r="AM1748" s="17">
        <v>-2.4583205574833591E-2</v>
      </c>
      <c r="AN1748" s="17">
        <v>0.47678062236280194</v>
      </c>
      <c r="AO1748" s="17">
        <v>-1.3132901956671461</v>
      </c>
      <c r="AP1748" s="17">
        <v>13.039934852794577</v>
      </c>
      <c r="AQ1748" s="17">
        <v>42.445834995419993</v>
      </c>
      <c r="AR1748" s="17">
        <v>0.91433405977722271</v>
      </c>
      <c r="AS1748" s="17">
        <v>1.5570357142853468</v>
      </c>
      <c r="AT1748" s="17">
        <v>-1.0000000000000004</v>
      </c>
      <c r="AU1748" s="17">
        <v>-1.0000000000000004</v>
      </c>
      <c r="AV1748" s="17">
        <v>7.5697666341958403E-2</v>
      </c>
      <c r="AW1748" s="17">
        <v>103.02131619310872</v>
      </c>
      <c r="AX1748" s="17">
        <v>99.296627547787864</v>
      </c>
      <c r="AY1748" s="17">
        <v>0.14722629713820784</v>
      </c>
      <c r="AZ1748" s="17">
        <v>13.732694770034598</v>
      </c>
      <c r="BA1748" s="22">
        <v>1429.4546160663815</v>
      </c>
      <c r="CU1748" t="e">
        <v>#N/A</v>
      </c>
      <c r="CV1748" t="e">
        <v>#N/A</v>
      </c>
    </row>
    <row r="1749" spans="1:100" x14ac:dyDescent="0.25">
      <c r="A1749">
        <v>4348</v>
      </c>
      <c r="B1749" t="s">
        <v>2105</v>
      </c>
      <c r="C1749" s="22">
        <v>3</v>
      </c>
      <c r="D1749" s="17">
        <v>3.1235002297640646</v>
      </c>
      <c r="E1749" s="17">
        <v>0</v>
      </c>
      <c r="F1749" s="17">
        <v>-1.0452576948489889E-2</v>
      </c>
      <c r="G1749" s="17">
        <v>-1.0452576948489889E-2</v>
      </c>
      <c r="H1749" s="17">
        <v>6.1840984560469173E-2</v>
      </c>
      <c r="I1749" s="17">
        <v>0</v>
      </c>
      <c r="J1749" s="17">
        <v>3.7104590736281482</v>
      </c>
      <c r="K1749" s="17">
        <v>6.1840984560469173E-2</v>
      </c>
      <c r="L1749" s="17">
        <v>-1.0000000000000011</v>
      </c>
      <c r="M1749" s="17">
        <v>-1.0000000000000011</v>
      </c>
      <c r="N1749" s="17">
        <v>1.2368196912093834</v>
      </c>
      <c r="O1749" s="17">
        <v>6.8235067264437239</v>
      </c>
      <c r="P1749" s="17">
        <v>13.88635617844219</v>
      </c>
      <c r="Q1749" s="17">
        <v>2.022958066943636</v>
      </c>
      <c r="R1749" s="17">
        <v>2.1072360867647442</v>
      </c>
      <c r="S1749" s="17">
        <v>0.35342758332786872</v>
      </c>
      <c r="T1749" s="17">
        <v>0.1598183048389068</v>
      </c>
      <c r="U1749" s="17">
        <v>-6.9869079867168393E-2</v>
      </c>
      <c r="V1749" s="17">
        <v>0</v>
      </c>
      <c r="W1749" s="17">
        <v>15.261432949565519</v>
      </c>
      <c r="X1749" s="17">
        <v>-8.3037782940751162E-3</v>
      </c>
      <c r="Y1749" s="17">
        <v>-1.0000000000000011</v>
      </c>
      <c r="Z1749" s="17">
        <v>-1.0000000000000011</v>
      </c>
      <c r="AA1749" s="17">
        <v>28.234538798854732</v>
      </c>
      <c r="AB1749" s="17">
        <v>7.9127376502117819E-2</v>
      </c>
      <c r="AC1749" s="17">
        <v>8.8310521056766733E-2</v>
      </c>
      <c r="AD1749" s="17">
        <v>4.9879497691604754E-2</v>
      </c>
      <c r="AE1749" s="17">
        <v>10.865869762524463</v>
      </c>
      <c r="AF1749" s="17">
        <v>0.1</v>
      </c>
      <c r="AG1749" s="17">
        <v>-1.0000000000000011</v>
      </c>
      <c r="AH1749" s="17">
        <v>-1.0000000000000011</v>
      </c>
      <c r="AI1749" s="17">
        <v>1.2282334907812919E-3</v>
      </c>
      <c r="AJ1749" s="17">
        <v>0</v>
      </c>
      <c r="AK1749" s="17">
        <v>-3.8233745445999681E-2</v>
      </c>
      <c r="AL1749" s="17">
        <v>-9.7874830618783507E-2</v>
      </c>
      <c r="AM1749" s="17">
        <v>0.40490456906897326</v>
      </c>
      <c r="AN1749" s="17">
        <v>-2.3839985211586829E-2</v>
      </c>
      <c r="AO1749" s="17">
        <v>9.9314454994943304</v>
      </c>
      <c r="AP1749" s="17">
        <v>-1.085373783383589</v>
      </c>
      <c r="AQ1749" s="17">
        <v>18.971892023193668</v>
      </c>
      <c r="AR1749" s="17">
        <v>0.44337680829960729</v>
      </c>
      <c r="AS1749" s="17">
        <v>5.3537206266393703E-2</v>
      </c>
      <c r="AT1749" s="17">
        <v>-1.0000000000000011</v>
      </c>
      <c r="AU1749" s="17">
        <v>-1.0000000000000011</v>
      </c>
      <c r="AV1749" s="17">
        <v>2.0967835098162539</v>
      </c>
      <c r="AW1749" s="17">
        <v>33.972671741914887</v>
      </c>
      <c r="AX1749" s="17">
        <v>33.997236411730519</v>
      </c>
      <c r="AY1749" s="17">
        <v>0.18943267842350309</v>
      </c>
      <c r="AZ1749" s="17">
        <v>-28.66775187236636</v>
      </c>
      <c r="BA1749" s="22">
        <v>1306.7349386555595</v>
      </c>
      <c r="CU1749" t="e">
        <v>#N/A</v>
      </c>
      <c r="CV1749" t="e">
        <v>#N/A</v>
      </c>
    </row>
    <row r="1750" spans="1:100" x14ac:dyDescent="0.25">
      <c r="A1750">
        <v>4353</v>
      </c>
      <c r="B1750" t="s">
        <v>2106</v>
      </c>
      <c r="C1750" s="22">
        <v>3</v>
      </c>
      <c r="D1750" s="17">
        <v>4.0099564863138593</v>
      </c>
      <c r="E1750" s="17">
        <v>-4.0840430027601054E-3</v>
      </c>
      <c r="F1750" s="17">
        <v>-0.74235903301899342</v>
      </c>
      <c r="G1750" s="17">
        <v>-0.74235903301899342</v>
      </c>
      <c r="H1750" s="17">
        <v>7.7368753877560134E-2</v>
      </c>
      <c r="I1750" s="17">
        <v>0</v>
      </c>
      <c r="J1750" s="17">
        <v>4.6421252326536075</v>
      </c>
      <c r="K1750" s="17">
        <v>7.7368753877560134E-2</v>
      </c>
      <c r="L1750" s="17">
        <v>-1.0000000000000009</v>
      </c>
      <c r="M1750" s="17">
        <v>-1.0000000000000009</v>
      </c>
      <c r="N1750" s="17">
        <v>1.5473750775512025</v>
      </c>
      <c r="O1750" s="17">
        <v>7.9097226859484735</v>
      </c>
      <c r="P1750" s="17">
        <v>-0.20716792583310639</v>
      </c>
      <c r="Q1750" s="17">
        <v>1.7949122559295516</v>
      </c>
      <c r="R1750" s="17">
        <v>0.5791078045657907</v>
      </c>
      <c r="S1750" s="17">
        <v>0.33333333333333354</v>
      </c>
      <c r="T1750" s="17">
        <v>0.18205398745131662</v>
      </c>
      <c r="U1750" s="17">
        <v>-0.32096717278086623</v>
      </c>
      <c r="V1750" s="17">
        <v>7.1614848055505127E-3</v>
      </c>
      <c r="W1750" s="17">
        <v>4.9685151572709767</v>
      </c>
      <c r="X1750" s="17">
        <v>-0.95416056126508875</v>
      </c>
      <c r="Y1750" s="17">
        <v>-1.0000000000000009</v>
      </c>
      <c r="Z1750" s="17">
        <v>-1.0000000000000009</v>
      </c>
      <c r="AA1750" s="17">
        <v>24.000387647659732</v>
      </c>
      <c r="AB1750" s="17">
        <v>4.2946393927669468E-2</v>
      </c>
      <c r="AC1750" s="17">
        <v>7.3067155716479273E-2</v>
      </c>
      <c r="AD1750" s="17">
        <v>0.25304174407231078</v>
      </c>
      <c r="AE1750" s="17">
        <v>18.45276468582297</v>
      </c>
      <c r="AF1750" s="17">
        <v>0.625</v>
      </c>
      <c r="AG1750" s="17">
        <v>-1.0000000000000009</v>
      </c>
      <c r="AH1750" s="17">
        <v>-1.0000000000000009</v>
      </c>
      <c r="AI1750" s="17">
        <v>0</v>
      </c>
      <c r="AJ1750" s="17">
        <v>7.1614848055505127E-3</v>
      </c>
      <c r="AK1750" s="17">
        <v>-0.12849756301703197</v>
      </c>
      <c r="AL1750" s="17">
        <v>-4.7060235701925815E-2</v>
      </c>
      <c r="AM1750" s="17">
        <v>-0.13515521207954631</v>
      </c>
      <c r="AN1750" s="17">
        <v>9.1403463350074737E-2</v>
      </c>
      <c r="AO1750" s="17">
        <v>-4.0213681170738154</v>
      </c>
      <c r="AP1750" s="17">
        <v>2.0497854052422393</v>
      </c>
      <c r="AQ1750" s="17">
        <v>9.6106403899245869</v>
      </c>
      <c r="AR1750" s="17">
        <v>0.20158163280933464</v>
      </c>
      <c r="AS1750" s="17">
        <v>-0.87679180738752827</v>
      </c>
      <c r="AT1750" s="17">
        <v>-1.0000000000000009</v>
      </c>
      <c r="AU1750" s="17">
        <v>-1.0000000000000009</v>
      </c>
      <c r="AV1750" s="17">
        <v>-0.16325122845320261</v>
      </c>
      <c r="AW1750" s="17">
        <v>33.959895738850463</v>
      </c>
      <c r="AX1750" s="17">
        <v>34.676044219405526</v>
      </c>
      <c r="AY1750" s="17">
        <v>-4.5355534582018756E-2</v>
      </c>
      <c r="AZ1750" s="17">
        <v>-42.846642899631107</v>
      </c>
      <c r="BA1750" s="22">
        <v>1434.9718675770703</v>
      </c>
      <c r="CU1750" t="e">
        <v>#N/A</v>
      </c>
      <c r="CV1750" t="e">
        <v>#N/A</v>
      </c>
    </row>
    <row r="1751" spans="1:100" x14ac:dyDescent="0.25">
      <c r="A1751">
        <v>4355</v>
      </c>
      <c r="B1751" t="s">
        <v>2107</v>
      </c>
      <c r="C1751" s="22">
        <v>3</v>
      </c>
      <c r="D1751" s="17">
        <v>4.2918141391315263</v>
      </c>
      <c r="E1751" s="17">
        <v>0.68427581585780106</v>
      </c>
      <c r="F1751" s="17">
        <v>0.17969512255028178</v>
      </c>
      <c r="G1751" s="17">
        <v>0.38513475475079539</v>
      </c>
      <c r="H1751" s="17">
        <v>0.60070988795576952</v>
      </c>
      <c r="I1751" s="17">
        <v>0</v>
      </c>
      <c r="J1751" s="17">
        <v>36.042593277346164</v>
      </c>
      <c r="K1751" s="17">
        <v>0.60070988795576952</v>
      </c>
      <c r="L1751" s="17">
        <v>-1.0000000000000007</v>
      </c>
      <c r="M1751" s="17">
        <v>-1.0000000000000007</v>
      </c>
      <c r="N1751" s="17">
        <v>12.014197759115389</v>
      </c>
      <c r="O1751" s="17">
        <v>40.71954217122849</v>
      </c>
      <c r="P1751" s="17">
        <v>-0.25324594113697452</v>
      </c>
      <c r="Q1751" s="17">
        <v>5.8888597376135735E-2</v>
      </c>
      <c r="R1751" s="17">
        <v>-3.6015383127199416E-4</v>
      </c>
      <c r="S1751" s="17">
        <v>0.33333333333333398</v>
      </c>
      <c r="T1751" s="17">
        <v>0.29815980692233957</v>
      </c>
      <c r="U1751" s="17">
        <v>0.16392769194743734</v>
      </c>
      <c r="V1751" s="17">
        <v>0</v>
      </c>
      <c r="W1751" s="17">
        <v>7.7884377698936467</v>
      </c>
      <c r="X1751" s="17">
        <v>0.63878940839539178</v>
      </c>
      <c r="Y1751" s="17">
        <v>-1.0000000000000007</v>
      </c>
      <c r="Z1751" s="17">
        <v>-1.0000000000000007</v>
      </c>
      <c r="AA1751" s="17">
        <v>42.012919071254451</v>
      </c>
      <c r="AB1751" s="17">
        <v>0.38553425066173558</v>
      </c>
      <c r="AC1751" s="17">
        <v>0.18188754059879056</v>
      </c>
      <c r="AD1751" s="17">
        <v>0.11707503784331538</v>
      </c>
      <c r="AE1751" s="17">
        <v>34.22484145519207</v>
      </c>
      <c r="AF1751" s="17">
        <v>0.58823529411764708</v>
      </c>
      <c r="AG1751" s="17">
        <v>-1.0000000000000007</v>
      </c>
      <c r="AH1751" s="17">
        <v>-1.0000000000000007</v>
      </c>
      <c r="AI1751" s="17">
        <v>-4.2974314687994437E-3</v>
      </c>
      <c r="AJ1751" s="17">
        <v>0</v>
      </c>
      <c r="AK1751" s="17">
        <v>4.5408310881695599E-2</v>
      </c>
      <c r="AL1751" s="17">
        <v>0.10011999575841064</v>
      </c>
      <c r="AM1751" s="17">
        <v>-0.14369410325758056</v>
      </c>
      <c r="AN1751" s="17">
        <v>-3.006496996705222E-2</v>
      </c>
      <c r="AO1751" s="17">
        <v>-3.3653110270310367</v>
      </c>
      <c r="AP1751" s="17">
        <v>-0.25102427038425268</v>
      </c>
      <c r="AQ1751" s="17">
        <v>43.831031047239847</v>
      </c>
      <c r="AR1751" s="17">
        <v>0.79542083220311055</v>
      </c>
      <c r="AS1751" s="17">
        <v>1.2394992963511611</v>
      </c>
      <c r="AT1751" s="17">
        <v>-1.0000000000000007</v>
      </c>
      <c r="AU1751" s="17">
        <v>-1.0000000000000007</v>
      </c>
      <c r="AV1751" s="17">
        <v>0.3847746009195237</v>
      </c>
      <c r="AW1751" s="17">
        <v>82.481436972098606</v>
      </c>
      <c r="AX1751" s="17">
        <v>82.395488342722615</v>
      </c>
      <c r="AY1751" s="17">
        <v>0.2282171389574883</v>
      </c>
      <c r="AZ1751" s="17">
        <v>18.062359217005412</v>
      </c>
      <c r="BA1751" s="22">
        <v>1453.9495148906667</v>
      </c>
      <c r="CU1751" t="e">
        <v>#N/A</v>
      </c>
      <c r="CV1751" t="e">
        <v>#N/A</v>
      </c>
    </row>
    <row r="1752" spans="1:100" x14ac:dyDescent="0.25">
      <c r="A1752">
        <v>4356</v>
      </c>
      <c r="B1752" t="s">
        <v>2108</v>
      </c>
      <c r="C1752" s="22">
        <v>3</v>
      </c>
      <c r="D1752" s="17">
        <v>5.7015901263177753</v>
      </c>
      <c r="E1752" s="17">
        <v>-2.7465182986863151E-3</v>
      </c>
      <c r="F1752" s="17">
        <v>-1.4077916966818411</v>
      </c>
      <c r="G1752" s="17">
        <v>-1.4077916966818411</v>
      </c>
      <c r="H1752" s="17">
        <v>-7.990180499711616E-2</v>
      </c>
      <c r="I1752" s="17">
        <v>0</v>
      </c>
      <c r="J1752" s="17">
        <v>-4.7941082998269717</v>
      </c>
      <c r="K1752" s="17">
        <v>-7.990180499711616E-2</v>
      </c>
      <c r="L1752" s="17">
        <v>-1</v>
      </c>
      <c r="M1752" s="17">
        <v>-1</v>
      </c>
      <c r="N1752" s="17">
        <v>-1.5980360999423247</v>
      </c>
      <c r="O1752" s="17">
        <v>-0.5003098701910349</v>
      </c>
      <c r="P1752" s="17">
        <v>4.8319404761205798</v>
      </c>
      <c r="Q1752" s="17">
        <v>-5.2987864278823222</v>
      </c>
      <c r="R1752" s="17">
        <v>-1.4304689261974981</v>
      </c>
      <c r="S1752" s="17">
        <v>0.34934887676131687</v>
      </c>
      <c r="T1752" s="17">
        <v>0.31140520120568654</v>
      </c>
      <c r="U1752" s="17">
        <v>-0.14853729958990827</v>
      </c>
      <c r="V1752" s="17">
        <v>-1.941295814964682E-2</v>
      </c>
      <c r="W1752" s="17">
        <v>22.908225008982583</v>
      </c>
      <c r="X1752" s="17">
        <v>2.7074664119914466E-4</v>
      </c>
      <c r="Y1752" s="17">
        <v>-1</v>
      </c>
      <c r="Z1752" s="17">
        <v>-1</v>
      </c>
      <c r="AA1752" s="17">
        <v>73.087999959790125</v>
      </c>
      <c r="AB1752" s="17">
        <v>0.1882397091251819</v>
      </c>
      <c r="AC1752" s="17">
        <v>0.48083206780634974</v>
      </c>
      <c r="AD1752" s="17">
        <v>0.36313310060856735</v>
      </c>
      <c r="AE1752" s="17">
        <v>51.610243877004962</v>
      </c>
      <c r="AF1752" s="17">
        <v>0.76923076923076927</v>
      </c>
      <c r="AG1752" s="17">
        <v>-1</v>
      </c>
      <c r="AH1752" s="17">
        <v>-1</v>
      </c>
      <c r="AI1752" s="17">
        <v>-4.5192136320807624E-2</v>
      </c>
      <c r="AJ1752" s="17">
        <v>-1.941295814964682E-2</v>
      </c>
      <c r="AK1752" s="17">
        <v>0.45167756880224175</v>
      </c>
      <c r="AL1752" s="17">
        <v>1.4536635429423777E-2</v>
      </c>
      <c r="AM1752" s="17">
        <v>3.4413307707999594E-2</v>
      </c>
      <c r="AN1752" s="17">
        <v>0.3587195640354488</v>
      </c>
      <c r="AO1752" s="17">
        <v>3.118720536711197</v>
      </c>
      <c r="AP1752" s="17">
        <v>9.0406722780333357</v>
      </c>
      <c r="AQ1752" s="17">
        <v>18.114116709155613</v>
      </c>
      <c r="AR1752" s="17">
        <v>0.49280382022744845</v>
      </c>
      <c r="AS1752" s="17">
        <v>-7.9631058355916717E-2</v>
      </c>
      <c r="AT1752" s="17">
        <v>-1</v>
      </c>
      <c r="AU1752" s="17">
        <v>-1</v>
      </c>
      <c r="AV1752" s="17">
        <v>-2.8382606228793392</v>
      </c>
      <c r="AW1752" s="17">
        <v>81.628362367632391</v>
      </c>
      <c r="AX1752" s="17">
        <v>78.783223826251557</v>
      </c>
      <c r="AY1752" s="17">
        <v>1.0726559783309681E-2</v>
      </c>
      <c r="AZ1752" s="17">
        <v>9.2770395806121986</v>
      </c>
      <c r="BA1752" s="22">
        <v>1501.8537577579314</v>
      </c>
      <c r="CU1752" t="e">
        <v>#N/A</v>
      </c>
      <c r="CV1752" t="e">
        <v>#N/A</v>
      </c>
    </row>
    <row r="1753" spans="1:100" x14ac:dyDescent="0.25">
      <c r="A1753">
        <v>4357</v>
      </c>
      <c r="B1753" t="s">
        <v>1300</v>
      </c>
      <c r="C1753" s="22">
        <v>3</v>
      </c>
      <c r="D1753" s="17">
        <v>4.5898032937766056</v>
      </c>
      <c r="E1753" s="17">
        <v>-1.6223741602546866E-2</v>
      </c>
      <c r="F1753" s="17">
        <v>-0.52541496489145612</v>
      </c>
      <c r="G1753" s="17">
        <v>-0.52541496489145612</v>
      </c>
      <c r="H1753" s="17">
        <v>6.1359065218753311E-3</v>
      </c>
      <c r="I1753" s="17">
        <v>0</v>
      </c>
      <c r="J1753" s="17">
        <v>0.36815439131252292</v>
      </c>
      <c r="K1753" s="17">
        <v>6.1359065218753311E-3</v>
      </c>
      <c r="L1753" s="17">
        <v>-1.0000000000000007</v>
      </c>
      <c r="M1753" s="17">
        <v>-1.0000000000000007</v>
      </c>
      <c r="N1753" s="17">
        <v>0.12271813043750734</v>
      </c>
      <c r="O1753" s="17">
        <v>4.432542720197671</v>
      </c>
      <c r="P1753" s="17">
        <v>8.2308299837051888E-2</v>
      </c>
      <c r="Q1753" s="17">
        <v>-2.1359419361380358</v>
      </c>
      <c r="R1753" s="17">
        <v>-0.75561613389391535</v>
      </c>
      <c r="S1753" s="17">
        <v>0.33333333333333337</v>
      </c>
      <c r="T1753" s="17">
        <v>0.28036172171098483</v>
      </c>
      <c r="U1753" s="17">
        <v>0.30358720198193989</v>
      </c>
      <c r="V1753" s="17">
        <v>-1.8019803128672213E-2</v>
      </c>
      <c r="W1753" s="17">
        <v>35.725061895028425</v>
      </c>
      <c r="X1753" s="17">
        <v>1.620984349467272</v>
      </c>
      <c r="Y1753" s="17">
        <v>-1.0000000000000007</v>
      </c>
      <c r="Z1753" s="17">
        <v>-1.0000000000000007</v>
      </c>
      <c r="AA1753" s="17">
        <v>67.751060623895029</v>
      </c>
      <c r="AB1753" s="17">
        <v>0.21179255459075283</v>
      </c>
      <c r="AC1753" s="17">
        <v>0.21731692131823663</v>
      </c>
      <c r="AD1753" s="17">
        <v>0.22652282134622015</v>
      </c>
      <c r="AE1753" s="17">
        <v>32.781614862760492</v>
      </c>
      <c r="AF1753" s="17">
        <v>0.5714285714285714</v>
      </c>
      <c r="AG1753" s="17">
        <v>-1.0000000000000007</v>
      </c>
      <c r="AH1753" s="17">
        <v>-1.0000000000000007</v>
      </c>
      <c r="AI1753" s="17">
        <v>0</v>
      </c>
      <c r="AJ1753" s="17">
        <v>-1.8019803128672213E-2</v>
      </c>
      <c r="AK1753" s="17">
        <v>6.1051787550688769E-2</v>
      </c>
      <c r="AL1753" s="17">
        <v>7.2532767547135946E-2</v>
      </c>
      <c r="AM1753" s="17">
        <v>0.14411774480382816</v>
      </c>
      <c r="AN1753" s="17">
        <v>-0.1185532923134113</v>
      </c>
      <c r="AO1753" s="17">
        <v>3.9082025578491479</v>
      </c>
      <c r="AP1753" s="17">
        <v>-2.6011684700996032</v>
      </c>
      <c r="AQ1753" s="17">
        <v>36.093216286340954</v>
      </c>
      <c r="AR1753" s="17">
        <v>0.89926245389758641</v>
      </c>
      <c r="AS1753" s="17">
        <v>1.6271202559891469</v>
      </c>
      <c r="AT1753" s="17">
        <v>-1.0000000000000007</v>
      </c>
      <c r="AU1753" s="17">
        <v>-1.0000000000000007</v>
      </c>
      <c r="AV1753" s="17">
        <v>-1.2810310987853712</v>
      </c>
      <c r="AW1753" s="17">
        <v>69.582434873993066</v>
      </c>
      <c r="AX1753" s="17">
        <v>67.780454561125836</v>
      </c>
      <c r="AY1753" s="17">
        <v>0.32710941185866926</v>
      </c>
      <c r="AZ1753" s="17">
        <v>-5.9260790563460191</v>
      </c>
      <c r="BA1753" s="22">
        <v>1376.9511007381516</v>
      </c>
      <c r="CU1753" t="e">
        <v>#N/A</v>
      </c>
      <c r="CV1753" t="e">
        <v>#N/A</v>
      </c>
    </row>
    <row r="1754" spans="1:100" x14ac:dyDescent="0.25">
      <c r="A1754">
        <v>4360</v>
      </c>
      <c r="B1754" t="s">
        <v>2109</v>
      </c>
      <c r="C1754" s="22">
        <v>3</v>
      </c>
      <c r="D1754" s="17">
        <v>3.189704893111533</v>
      </c>
      <c r="E1754" s="17">
        <v>0.46835262686154083</v>
      </c>
      <c r="F1754" s="17">
        <v>-0.12379503416039984</v>
      </c>
      <c r="G1754" s="17">
        <v>1.9538829599095246E-2</v>
      </c>
      <c r="H1754" s="17">
        <v>-0.36054448427578234</v>
      </c>
      <c r="I1754" s="17">
        <v>0</v>
      </c>
      <c r="J1754" s="17">
        <v>-21.632669056546945</v>
      </c>
      <c r="K1754" s="17">
        <v>-0.36054448427578234</v>
      </c>
      <c r="L1754" s="17">
        <v>-1.0000000000000009</v>
      </c>
      <c r="M1754" s="17">
        <v>-1.0000000000000009</v>
      </c>
      <c r="N1754" s="17">
        <v>-7.210889685515645</v>
      </c>
      <c r="O1754" s="17">
        <v>-18.423425333836303</v>
      </c>
      <c r="P1754" s="17">
        <v>-2.8717363244018701</v>
      </c>
      <c r="Q1754" s="17">
        <v>-0.73451133846447414</v>
      </c>
      <c r="R1754" s="17">
        <v>-0.57920721399093134</v>
      </c>
      <c r="S1754" s="17">
        <v>0.33333333333333326</v>
      </c>
      <c r="T1754" s="17">
        <v>-6.4753160066966298E-2</v>
      </c>
      <c r="U1754" s="17">
        <v>-0.1464694048209543</v>
      </c>
      <c r="V1754" s="17">
        <v>-1.8173243843152345E-3</v>
      </c>
      <c r="W1754" s="17">
        <v>19.23351713347521</v>
      </c>
      <c r="X1754" s="17">
        <v>-0.37328785901559458</v>
      </c>
      <c r="Y1754" s="17">
        <v>-1.0000000000000009</v>
      </c>
      <c r="Z1754" s="17">
        <v>-1.0000000000000009</v>
      </c>
      <c r="AA1754" s="17">
        <v>-1.9343125561752783</v>
      </c>
      <c r="AB1754" s="17">
        <v>-0.11488426049654595</v>
      </c>
      <c r="AC1754" s="17">
        <v>-7.5919693481420816E-2</v>
      </c>
      <c r="AD1754" s="17">
        <v>-0.22096849553522424</v>
      </c>
      <c r="AE1754" s="17">
        <v>-20.588622475659545</v>
      </c>
      <c r="AF1754" s="17">
        <v>0</v>
      </c>
      <c r="AG1754" s="17">
        <v>-1.0000000000000009</v>
      </c>
      <c r="AH1754" s="17">
        <v>-1.0000000000000009</v>
      </c>
      <c r="AI1754" s="17">
        <v>0</v>
      </c>
      <c r="AJ1754" s="17">
        <v>-1.8173243843152345E-3</v>
      </c>
      <c r="AK1754" s="17">
        <v>-8.9535050713720338E-2</v>
      </c>
      <c r="AL1754" s="17">
        <v>-5.6142157767861099E-4</v>
      </c>
      <c r="AM1754" s="17">
        <v>0.16234630526500279</v>
      </c>
      <c r="AN1754" s="17">
        <v>-4.7955877139357922E-2</v>
      </c>
      <c r="AO1754" s="17">
        <v>3.6109823780564674</v>
      </c>
      <c r="AP1754" s="17">
        <v>-1.201704036372341</v>
      </c>
      <c r="AQ1754" s="17">
        <v>-2.3991519230717295</v>
      </c>
      <c r="AR1754" s="17">
        <v>0.12029344406109786</v>
      </c>
      <c r="AS1754" s="17">
        <v>-0.73383234329137659</v>
      </c>
      <c r="AT1754" s="17">
        <v>-1.0000000000000009</v>
      </c>
      <c r="AU1754" s="17">
        <v>-1.0000000000000009</v>
      </c>
      <c r="AV1754" s="17">
        <v>-0.5596683843918363</v>
      </c>
      <c r="AW1754" s="17">
        <v>-21.559441926383926</v>
      </c>
      <c r="AX1754" s="17">
        <v>-21.74117436481545</v>
      </c>
      <c r="AY1754" s="17">
        <v>-0.24911962598720624</v>
      </c>
      <c r="AZ1754" s="17">
        <v>-68.404687186484168</v>
      </c>
      <c r="BA1754" s="22">
        <v>1303.9806584357848</v>
      </c>
      <c r="CU1754" t="e">
        <v>#N/A</v>
      </c>
      <c r="CV1754" t="e">
        <v>#N/A</v>
      </c>
    </row>
    <row r="1755" spans="1:100" x14ac:dyDescent="0.25">
      <c r="A1755">
        <v>4361</v>
      </c>
      <c r="B1755" t="s">
        <v>2110</v>
      </c>
      <c r="C1755" s="22">
        <v>3</v>
      </c>
      <c r="D1755" s="17">
        <v>5.124953054067162</v>
      </c>
      <c r="E1755" s="17">
        <v>-0.36766108967652456</v>
      </c>
      <c r="F1755" s="17">
        <v>-1.1990448444094062</v>
      </c>
      <c r="G1755" s="17">
        <v>-1.2974513745603518</v>
      </c>
      <c r="H1755" s="17">
        <v>0.37557280267512716</v>
      </c>
      <c r="I1755" s="17">
        <v>0</v>
      </c>
      <c r="J1755" s="17">
        <v>22.534368160507615</v>
      </c>
      <c r="K1755" s="17">
        <v>0.37557280267512716</v>
      </c>
      <c r="L1755" s="17">
        <v>-0.99999999999999978</v>
      </c>
      <c r="M1755" s="17">
        <v>-0.99999999999999978</v>
      </c>
      <c r="N1755" s="17">
        <v>7.5114560535025419</v>
      </c>
      <c r="O1755" s="17">
        <v>26.361869840014421</v>
      </c>
      <c r="P1755" s="17">
        <v>5.7007756386569949E-2</v>
      </c>
      <c r="Q1755" s="17">
        <v>4.5713976966522543</v>
      </c>
      <c r="R1755" s="17">
        <v>1.4501439136738048</v>
      </c>
      <c r="S1755" s="17">
        <v>0.3333333333333332</v>
      </c>
      <c r="T1755" s="17">
        <v>0.33727442054207818</v>
      </c>
      <c r="U1755" s="17">
        <v>1.0877345264787544E-2</v>
      </c>
      <c r="V1755" s="17">
        <v>-6.7790554392247224E-2</v>
      </c>
      <c r="W1755" s="17">
        <v>9.5248696829129713</v>
      </c>
      <c r="X1755" s="17">
        <v>-6.4257906885304139E-2</v>
      </c>
      <c r="Y1755" s="17">
        <v>-0.99999999999999978</v>
      </c>
      <c r="Z1755" s="17">
        <v>-0.99999999999999978</v>
      </c>
      <c r="AA1755" s="17">
        <v>47.282145521284825</v>
      </c>
      <c r="AB1755" s="17">
        <v>9.2935219511193601E-2</v>
      </c>
      <c r="AC1755" s="17">
        <v>0.32451137425002657</v>
      </c>
      <c r="AD1755" s="17">
        <v>0.30869604473274098</v>
      </c>
      <c r="AE1755" s="17">
        <v>36.307131924698069</v>
      </c>
      <c r="AF1755" s="17">
        <v>0.58333333333333337</v>
      </c>
      <c r="AG1755" s="17">
        <v>-0.99999999999999978</v>
      </c>
      <c r="AH1755" s="17">
        <v>-0.99999999999999978</v>
      </c>
      <c r="AI1755" s="17">
        <v>-3.7999420358507071E-3</v>
      </c>
      <c r="AJ1755" s="17">
        <v>-6.7790554392247224E-2</v>
      </c>
      <c r="AK1755" s="17">
        <v>-2.8720218788434775E-2</v>
      </c>
      <c r="AL1755" s="17">
        <v>-0.11735384474711877</v>
      </c>
      <c r="AM1755" s="17">
        <v>-2.2954285180148144E-2</v>
      </c>
      <c r="AN1755" s="17">
        <v>5.1152913405901959E-2</v>
      </c>
      <c r="AO1755" s="17">
        <v>-0.71745822344587706</v>
      </c>
      <c r="AP1755" s="17">
        <v>0.69205361141195487</v>
      </c>
      <c r="AQ1755" s="17">
        <v>32.059237843420597</v>
      </c>
      <c r="AR1755" s="17">
        <v>0.61369454474795115</v>
      </c>
      <c r="AS1755" s="17">
        <v>0.3113148957898228</v>
      </c>
      <c r="AT1755" s="17">
        <v>-0.99999999999999978</v>
      </c>
      <c r="AU1755" s="17">
        <v>-0.99999999999999978</v>
      </c>
      <c r="AV1755" s="17">
        <v>0.15269253911345443</v>
      </c>
      <c r="AW1755" s="17">
        <v>74.33606897271126</v>
      </c>
      <c r="AX1755" s="17">
        <v>67.48101469276952</v>
      </c>
      <c r="AY1755" s="17">
        <v>4.6190021463279496E-2</v>
      </c>
      <c r="AZ1755" s="17">
        <v>-11.743984170530121</v>
      </c>
      <c r="BA1755" s="22">
        <v>1437.1010315852593</v>
      </c>
      <c r="CU1755" t="e">
        <v>#N/A</v>
      </c>
      <c r="CV1755" t="e">
        <v>#N/A</v>
      </c>
    </row>
    <row r="1756" spans="1:100" x14ac:dyDescent="0.25">
      <c r="A1756">
        <v>4362</v>
      </c>
      <c r="B1756" t="s">
        <v>2111</v>
      </c>
      <c r="C1756" s="22">
        <v>3</v>
      </c>
      <c r="D1756" s="17">
        <v>4.2550123002657578</v>
      </c>
      <c r="E1756" s="17">
        <v>-3.162536331810599E-2</v>
      </c>
      <c r="F1756" s="17">
        <v>5.9433625276276034</v>
      </c>
      <c r="G1756" s="17">
        <v>5.9366361245795636</v>
      </c>
      <c r="H1756" s="17">
        <v>0.27706535957031642</v>
      </c>
      <c r="I1756" s="17">
        <v>-2.239576849593225E-2</v>
      </c>
      <c r="J1756" s="17">
        <v>15.280175464463049</v>
      </c>
      <c r="K1756" s="17">
        <v>0.25466959107438414</v>
      </c>
      <c r="L1756" s="17">
        <v>-1.0000000000000009</v>
      </c>
      <c r="M1756" s="17">
        <v>-1.0000000000000009</v>
      </c>
      <c r="N1756" s="17">
        <v>5.093391821487681</v>
      </c>
      <c r="O1756" s="17">
        <v>25.471823889308361</v>
      </c>
      <c r="P1756" s="17">
        <v>7.8745480209502672E-2</v>
      </c>
      <c r="Q1756" s="17">
        <v>0.42390699828282979</v>
      </c>
      <c r="R1756" s="17">
        <v>3.3549933770045483E-2</v>
      </c>
      <c r="S1756" s="17">
        <v>0.33333333333333359</v>
      </c>
      <c r="T1756" s="17">
        <v>0.33333333333333359</v>
      </c>
      <c r="U1756" s="17">
        <v>0.3473053964704178</v>
      </c>
      <c r="V1756" s="17">
        <v>0.11533482176595378</v>
      </c>
      <c r="W1756" s="17">
        <v>34.985491753146171</v>
      </c>
      <c r="X1756" s="17">
        <v>2.4932275920696774</v>
      </c>
      <c r="Y1756" s="17">
        <v>-1.0000000000000009</v>
      </c>
      <c r="Z1756" s="17">
        <v>-1.0000000000000009</v>
      </c>
      <c r="AA1756" s="17">
        <v>71.471767339314098</v>
      </c>
      <c r="AB1756" s="17">
        <v>6.900251763185361E-2</v>
      </c>
      <c r="AC1756" s="17">
        <v>0.33789743321838006</v>
      </c>
      <c r="AD1756" s="17">
        <v>0.32215456219772309</v>
      </c>
      <c r="AE1756" s="17">
        <v>36.452725652397831</v>
      </c>
      <c r="AF1756" s="17">
        <v>0.70588235294117652</v>
      </c>
      <c r="AG1756" s="17">
        <v>-1.0000000000000009</v>
      </c>
      <c r="AH1756" s="17">
        <v>-1.0000000000000009</v>
      </c>
      <c r="AI1756" s="17">
        <v>-8.737313171851991E-3</v>
      </c>
      <c r="AJ1756" s="17">
        <v>0.11533482176595378</v>
      </c>
      <c r="AK1756" s="17">
        <v>-8.6248766387829606E-2</v>
      </c>
      <c r="AL1756" s="17">
        <v>1.3865798631844114E-2</v>
      </c>
      <c r="AM1756" s="17">
        <v>-7.335372721412925E-2</v>
      </c>
      <c r="AN1756" s="17">
        <v>0.10413259698907276</v>
      </c>
      <c r="AO1756" s="17">
        <v>-2.2650870122923794</v>
      </c>
      <c r="AP1756" s="17">
        <v>2.6726439178860391</v>
      </c>
      <c r="AQ1756" s="17">
        <v>50.265667217609206</v>
      </c>
      <c r="AR1756" s="17">
        <v>1.1293068849030385</v>
      </c>
      <c r="AS1756" s="17">
        <v>2.7478971831440613</v>
      </c>
      <c r="AT1756" s="17">
        <v>-1.0000000000000009</v>
      </c>
      <c r="AU1756" s="17">
        <v>-1.0000000000000009</v>
      </c>
      <c r="AV1756" s="17">
        <v>5.9701860583496096</v>
      </c>
      <c r="AW1756" s="17">
        <v>99.616235146508487</v>
      </c>
      <c r="AX1756" s="17">
        <v>110.97497105966681</v>
      </c>
      <c r="AY1756" s="17">
        <v>0.25295682446251155</v>
      </c>
      <c r="AZ1756" s="17">
        <v>4.3286757298996044</v>
      </c>
      <c r="BA1756" s="22">
        <v>1512.8013962039295</v>
      </c>
      <c r="CU1756" t="e">
        <v>#N/A</v>
      </c>
      <c r="CV1756" t="e">
        <v>#N/A</v>
      </c>
    </row>
    <row r="1757" spans="1:100" x14ac:dyDescent="0.25">
      <c r="A1757">
        <v>4364</v>
      </c>
      <c r="B1757" t="s">
        <v>1140</v>
      </c>
      <c r="C1757" s="22">
        <v>3</v>
      </c>
      <c r="D1757" s="17">
        <v>4.4156435093946254</v>
      </c>
      <c r="E1757" s="17">
        <v>0</v>
      </c>
      <c r="F1757" s="17">
        <v>-9.0048061068329684E-3</v>
      </c>
      <c r="G1757" s="17">
        <v>-9.0048061068329684E-3</v>
      </c>
      <c r="H1757" s="17">
        <v>0.32472785440692009</v>
      </c>
      <c r="I1757" s="17">
        <v>0</v>
      </c>
      <c r="J1757" s="17">
        <v>19.483671264415204</v>
      </c>
      <c r="K1757" s="17">
        <v>0.32472785440692009</v>
      </c>
      <c r="L1757" s="17">
        <v>-1.0000000000000004</v>
      </c>
      <c r="M1757" s="17">
        <v>-1.0000000000000004</v>
      </c>
      <c r="N1757" s="17">
        <v>6.4945570881383965</v>
      </c>
      <c r="O1757" s="17">
        <v>23.890309967703001</v>
      </c>
      <c r="P1757" s="17">
        <v>-0.10437137974091616</v>
      </c>
      <c r="Q1757" s="17">
        <v>4.9046810715178114E-2</v>
      </c>
      <c r="R1757" s="17">
        <v>4.0357819356886798E-3</v>
      </c>
      <c r="S1757" s="17">
        <v>0.33333333333333343</v>
      </c>
      <c r="T1757" s="17">
        <v>0.35646114867810491</v>
      </c>
      <c r="U1757" s="17">
        <v>0.40816352910484577</v>
      </c>
      <c r="V1757" s="17">
        <v>-2.492995585809181E-2</v>
      </c>
      <c r="W1757" s="17">
        <v>29.932008034050909</v>
      </c>
      <c r="X1757" s="17">
        <v>1.8678985751612698</v>
      </c>
      <c r="Y1757" s="17">
        <v>-1.0000000000000004</v>
      </c>
      <c r="Z1757" s="17">
        <v>-1.0000000000000004</v>
      </c>
      <c r="AA1757" s="17">
        <v>30.65173200580595</v>
      </c>
      <c r="AB1757" s="17">
        <v>0.12113163184623008</v>
      </c>
      <c r="AC1757" s="17">
        <v>-0.101875005214632</v>
      </c>
      <c r="AD1757" s="17">
        <v>-4.9428628352107644E-3</v>
      </c>
      <c r="AE1757" s="17">
        <v>0.71568818981936733</v>
      </c>
      <c r="AF1757" s="17">
        <v>0.18181818181818182</v>
      </c>
      <c r="AG1757" s="17">
        <v>-1.0000000000000004</v>
      </c>
      <c r="AH1757" s="17">
        <v>-1.0000000000000004</v>
      </c>
      <c r="AI1757" s="17">
        <v>0</v>
      </c>
      <c r="AJ1757" s="17">
        <v>-2.492995585809181E-2</v>
      </c>
      <c r="AK1757" s="17">
        <v>-7.7756856687852829E-2</v>
      </c>
      <c r="AL1757" s="17">
        <v>-7.0098350526739031E-2</v>
      </c>
      <c r="AM1757" s="17">
        <v>0.23332795322659955</v>
      </c>
      <c r="AN1757" s="17">
        <v>0.16388736169904305</v>
      </c>
      <c r="AO1757" s="17">
        <v>5.444414547225727</v>
      </c>
      <c r="AP1757" s="17">
        <v>3.746692289842382</v>
      </c>
      <c r="AQ1757" s="17">
        <v>49.415679298466131</v>
      </c>
      <c r="AR1757" s="17">
        <v>1.0730280552581926</v>
      </c>
      <c r="AS1757" s="17">
        <v>2.1926264295681901</v>
      </c>
      <c r="AT1757" s="17">
        <v>-1.0000000000000004</v>
      </c>
      <c r="AU1757" s="17">
        <v>-1.0000000000000004</v>
      </c>
      <c r="AV1757" s="17">
        <v>-4.9690241711442852E-3</v>
      </c>
      <c r="AW1757" s="17">
        <v>58.288734263351365</v>
      </c>
      <c r="AX1757" s="17">
        <v>55.795738677542197</v>
      </c>
      <c r="AY1757" s="17">
        <v>1.5823696734494866E-2</v>
      </c>
      <c r="AZ1757" s="17">
        <v>-14.285350568833044</v>
      </c>
      <c r="BA1757" s="22">
        <v>1338.0879692894691</v>
      </c>
      <c r="CU1757" t="e">
        <v>#N/A</v>
      </c>
      <c r="CV1757" t="e">
        <v>#N/A</v>
      </c>
    </row>
    <row r="1758" spans="1:100" x14ac:dyDescent="0.25">
      <c r="A1758">
        <v>4371</v>
      </c>
      <c r="B1758" t="s">
        <v>2112</v>
      </c>
      <c r="C1758" s="22">
        <v>3</v>
      </c>
      <c r="D1758" s="17">
        <v>5.5679960547146496</v>
      </c>
      <c r="E1758" s="17">
        <v>0</v>
      </c>
      <c r="F1758" s="17">
        <v>0.12390177622497095</v>
      </c>
      <c r="G1758" s="17">
        <v>0.12390177622497095</v>
      </c>
      <c r="H1758" s="17">
        <v>0.30197841312764095</v>
      </c>
      <c r="I1758" s="17">
        <v>0</v>
      </c>
      <c r="J1758" s="17">
        <v>18.118704787658459</v>
      </c>
      <c r="K1758" s="17">
        <v>0.30197841312764095</v>
      </c>
      <c r="L1758" s="17">
        <v>-1.0000000000000002</v>
      </c>
      <c r="M1758" s="17">
        <v>-1.0000000000000002</v>
      </c>
      <c r="N1758" s="17">
        <v>6.0395682625528213</v>
      </c>
      <c r="O1758" s="17">
        <v>23.810602618598082</v>
      </c>
      <c r="P1758" s="17">
        <v>8.0202206500466916E-3</v>
      </c>
      <c r="Q1758" s="17">
        <v>-1.5351101506668501</v>
      </c>
      <c r="R1758" s="17">
        <v>-0.52767275089446608</v>
      </c>
      <c r="S1758" s="17">
        <v>0.33333333333333343</v>
      </c>
      <c r="T1758" s="17">
        <v>0.33333333333333343</v>
      </c>
      <c r="U1758" s="17">
        <v>3.677022188685377E-2</v>
      </c>
      <c r="V1758" s="17">
        <v>-9.1545593191370747E-2</v>
      </c>
      <c r="W1758" s="17">
        <v>12.396515289380352</v>
      </c>
      <c r="X1758" s="17">
        <v>-3.750441806178402E-2</v>
      </c>
      <c r="Y1758" s="17">
        <v>-1.0000000000000002</v>
      </c>
      <c r="Z1758" s="17">
        <v>-1.0000000000000002</v>
      </c>
      <c r="AA1758" s="17">
        <v>35.021677541991998</v>
      </c>
      <c r="AB1758" s="17">
        <v>4.3856774770052183E-2</v>
      </c>
      <c r="AC1758" s="17">
        <v>0.4522737065128995</v>
      </c>
      <c r="AD1758" s="17">
        <v>-3.3073781212829244E-2</v>
      </c>
      <c r="AE1758" s="17">
        <v>23.152835003506123</v>
      </c>
      <c r="AF1758" s="17">
        <v>0.52631578947368418</v>
      </c>
      <c r="AG1758" s="17">
        <v>-1.0000000000000002</v>
      </c>
      <c r="AH1758" s="17">
        <v>-1.0000000000000002</v>
      </c>
      <c r="AI1758" s="17">
        <v>-2.5192676718890751E-3</v>
      </c>
      <c r="AJ1758" s="17">
        <v>-9.1545593191370747E-2</v>
      </c>
      <c r="AK1758" s="17">
        <v>-5.9527999507646256E-2</v>
      </c>
      <c r="AL1758" s="17">
        <v>2.7792244536270459E-2</v>
      </c>
      <c r="AM1758" s="17">
        <v>-0.21296568101987268</v>
      </c>
      <c r="AN1758" s="17">
        <v>2.3195061780632728E-2</v>
      </c>
      <c r="AO1758" s="17">
        <v>-5.6217820230350499</v>
      </c>
      <c r="AP1758" s="17">
        <v>0.71883776719717052</v>
      </c>
      <c r="AQ1758" s="17">
        <v>30.515220077038808</v>
      </c>
      <c r="AR1758" s="17">
        <v>0.6118912953621497</v>
      </c>
      <c r="AS1758" s="17">
        <v>0.26447399506585711</v>
      </c>
      <c r="AT1758" s="17">
        <v>-1.0000000000000002</v>
      </c>
      <c r="AU1758" s="17">
        <v>-1.0000000000000002</v>
      </c>
      <c r="AV1758" s="17">
        <v>-0.40377097466949535</v>
      </c>
      <c r="AW1758" s="17">
        <v>59.551117927787246</v>
      </c>
      <c r="AX1758" s="17">
        <v>50.346173255212392</v>
      </c>
      <c r="AY1758" s="17">
        <v>0.19639931946666644</v>
      </c>
      <c r="AZ1758" s="17">
        <v>-10.716495234493641</v>
      </c>
      <c r="BA1758" s="22">
        <v>1412.0409374982623</v>
      </c>
      <c r="CU1758" t="e">
        <v>#N/A</v>
      </c>
      <c r="CV1758" t="e">
        <v>#N/A</v>
      </c>
    </row>
    <row r="1759" spans="1:100" x14ac:dyDescent="0.25">
      <c r="A1759">
        <v>4373</v>
      </c>
      <c r="B1759" t="s">
        <v>2113</v>
      </c>
      <c r="C1759" s="22">
        <v>3</v>
      </c>
      <c r="D1759" s="17">
        <v>4.9902563768479036</v>
      </c>
      <c r="E1759" s="17">
        <v>0</v>
      </c>
      <c r="F1759" s="17">
        <v>-0.9744378081784375</v>
      </c>
      <c r="G1759" s="17">
        <v>-0.9744378081784375</v>
      </c>
      <c r="H1759" s="17">
        <v>5.514514289416976E-2</v>
      </c>
      <c r="I1759" s="17">
        <v>0</v>
      </c>
      <c r="J1759" s="17">
        <v>3.3087085736501831</v>
      </c>
      <c r="K1759" s="17">
        <v>5.514514289416976E-2</v>
      </c>
      <c r="L1759" s="17">
        <v>-0.99999999999999967</v>
      </c>
      <c r="M1759" s="17">
        <v>-0.99999999999999967</v>
      </c>
      <c r="N1759" s="17">
        <v>1.1029028578833944</v>
      </c>
      <c r="O1759" s="17">
        <v>7.324527142319651</v>
      </c>
      <c r="P1759" s="17">
        <v>-8.7727191314063632E-3</v>
      </c>
      <c r="Q1759" s="17">
        <v>-0.94925837109726019</v>
      </c>
      <c r="R1759" s="17">
        <v>-0.30993370840805512</v>
      </c>
      <c r="S1759" s="17">
        <v>0.33333333333333343</v>
      </c>
      <c r="T1759" s="17">
        <v>0.27924263669058375</v>
      </c>
      <c r="U1759" s="17">
        <v>0.12902813700405971</v>
      </c>
      <c r="V1759" s="17">
        <v>-3.6570314315995983E-3</v>
      </c>
      <c r="W1759" s="17">
        <v>27.312077308088313</v>
      </c>
      <c r="X1759" s="17">
        <v>0.99265428921164001</v>
      </c>
      <c r="Y1759" s="17">
        <v>-0.99999999999999967</v>
      </c>
      <c r="Z1759" s="17">
        <v>-0.99999999999999967</v>
      </c>
      <c r="AA1759" s="17">
        <v>68.177400234380187</v>
      </c>
      <c r="AB1759" s="17">
        <v>0.33377130910927755</v>
      </c>
      <c r="AC1759" s="17">
        <v>0.21856633393365144</v>
      </c>
      <c r="AD1759" s="17">
        <v>0.2711674896510699</v>
      </c>
      <c r="AE1759" s="17">
        <v>41.175256634699956</v>
      </c>
      <c r="AF1759" s="17">
        <v>0.66666666666666663</v>
      </c>
      <c r="AG1759" s="17">
        <v>-0.99999999999999967</v>
      </c>
      <c r="AH1759" s="17">
        <v>-0.99999999999999967</v>
      </c>
      <c r="AI1759" s="17">
        <v>-2.8890214184749428E-2</v>
      </c>
      <c r="AJ1759" s="17">
        <v>-3.6570314315995983E-3</v>
      </c>
      <c r="AK1759" s="17">
        <v>0.21774745814658</v>
      </c>
      <c r="AL1759" s="17">
        <v>0.13626725863072733</v>
      </c>
      <c r="AM1759" s="17">
        <v>0.12911297812153189</v>
      </c>
      <c r="AN1759" s="17">
        <v>2.3083903271397286E-2</v>
      </c>
      <c r="AO1759" s="17">
        <v>4.3165617437711958</v>
      </c>
      <c r="AP1759" s="17">
        <v>1.2584338749385688</v>
      </c>
      <c r="AQ1759" s="17">
        <v>30.620785881738485</v>
      </c>
      <c r="AR1759" s="17">
        <v>0.73794707559637707</v>
      </c>
      <c r="AS1759" s="17">
        <v>1.0477994321058095</v>
      </c>
      <c r="AT1759" s="17">
        <v>-0.99999999999999967</v>
      </c>
      <c r="AU1759" s="17">
        <v>-0.99999999999999967</v>
      </c>
      <c r="AV1759" s="17">
        <v>-1.2843715165864926</v>
      </c>
      <c r="AW1759" s="17">
        <v>76.760361251638415</v>
      </c>
      <c r="AX1759" s="17">
        <v>75.816853824783479</v>
      </c>
      <c r="AY1759" s="17">
        <v>0.1369039866075982</v>
      </c>
      <c r="AZ1759" s="17">
        <v>-15.532065637498381</v>
      </c>
      <c r="BA1759" s="22">
        <v>1387.5164111311303</v>
      </c>
      <c r="CU1759" t="e">
        <v>#N/A</v>
      </c>
      <c r="CV1759" t="e">
        <v>#N/A</v>
      </c>
    </row>
    <row r="1760" spans="1:100" x14ac:dyDescent="0.25">
      <c r="A1760">
        <v>4375</v>
      </c>
      <c r="B1760" t="s">
        <v>2114</v>
      </c>
      <c r="C1760" s="22">
        <v>3</v>
      </c>
      <c r="D1760" s="17">
        <v>4.3347837182340525</v>
      </c>
      <c r="E1760" s="17">
        <v>0</v>
      </c>
      <c r="F1760" s="17">
        <v>-4.1639341424620703E-2</v>
      </c>
      <c r="G1760" s="17">
        <v>-4.1639341424620703E-2</v>
      </c>
      <c r="H1760" s="17">
        <v>0.38564739310883661</v>
      </c>
      <c r="I1760" s="17">
        <v>0</v>
      </c>
      <c r="J1760" s="17">
        <v>23.138843586530193</v>
      </c>
      <c r="K1760" s="17">
        <v>0.38564739310883661</v>
      </c>
      <c r="L1760" s="17">
        <v>-1.0000000000000009</v>
      </c>
      <c r="M1760" s="17">
        <v>-1.0000000000000009</v>
      </c>
      <c r="N1760" s="17">
        <v>7.7129478621767316</v>
      </c>
      <c r="O1760" s="17">
        <v>27.431987963339608</v>
      </c>
      <c r="P1760" s="17">
        <v>-0.28415991350536163</v>
      </c>
      <c r="Q1760" s="17">
        <v>-0.60898796643547548</v>
      </c>
      <c r="R1760" s="17">
        <v>-0.24341255998992789</v>
      </c>
      <c r="S1760" s="17">
        <v>0.33333333333333376</v>
      </c>
      <c r="T1760" s="17">
        <v>0.33333333333333376</v>
      </c>
      <c r="U1760" s="17">
        <v>0.22123776567118913</v>
      </c>
      <c r="V1760" s="17">
        <v>-2.619185346460301E-2</v>
      </c>
      <c r="W1760" s="17">
        <v>19.04260743057667</v>
      </c>
      <c r="X1760" s="17">
        <v>1.0088192154549691</v>
      </c>
      <c r="Y1760" s="17">
        <v>-1.0000000000000009</v>
      </c>
      <c r="Z1760" s="17">
        <v>-1.0000000000000009</v>
      </c>
      <c r="AA1760" s="17">
        <v>49.123120484052805</v>
      </c>
      <c r="AB1760" s="17">
        <v>-6.7683510217080283E-4</v>
      </c>
      <c r="AC1760" s="17">
        <v>0.40836180842861008</v>
      </c>
      <c r="AD1760" s="17">
        <v>0.19879353894288215</v>
      </c>
      <c r="AE1760" s="17">
        <v>30.32392561346607</v>
      </c>
      <c r="AF1760" s="17">
        <v>0.70588235294117652</v>
      </c>
      <c r="AG1760" s="17">
        <v>-1.0000000000000009</v>
      </c>
      <c r="AH1760" s="17">
        <v>-1.0000000000000009</v>
      </c>
      <c r="AI1760" s="17">
        <v>0</v>
      </c>
      <c r="AJ1760" s="17">
        <v>-2.619185346460301E-2</v>
      </c>
      <c r="AK1760" s="17">
        <v>-0.15202660837837703</v>
      </c>
      <c r="AL1760" s="17">
        <v>0.16324004621186194</v>
      </c>
      <c r="AM1760" s="17">
        <v>-5.48775405364091E-2</v>
      </c>
      <c r="AN1760" s="17">
        <v>2.2838471799706189E-2</v>
      </c>
      <c r="AO1760" s="17">
        <v>-2.1320715553021121</v>
      </c>
      <c r="AP1760" s="17">
        <v>1.3871620260519644</v>
      </c>
      <c r="AQ1760" s="17">
        <v>42.181451017106852</v>
      </c>
      <c r="AR1760" s="17">
        <v>0.86171257887325381</v>
      </c>
      <c r="AS1760" s="17">
        <v>1.3944666085638062</v>
      </c>
      <c r="AT1760" s="17">
        <v>-1.0000000000000009</v>
      </c>
      <c r="AU1760" s="17">
        <v>-1.0000000000000009</v>
      </c>
      <c r="AV1760" s="17">
        <v>-0.28505190141454856</v>
      </c>
      <c r="AW1760" s="17">
        <v>77.94227047344441</v>
      </c>
      <c r="AX1760" s="17">
        <v>75.323085126984139</v>
      </c>
      <c r="AY1760" s="17">
        <v>0.27756000209120346</v>
      </c>
      <c r="AZ1760" s="17">
        <v>6.982159397256396</v>
      </c>
      <c r="BA1760" s="22">
        <v>1454.553741833673</v>
      </c>
      <c r="CU1760" t="e">
        <v>#N/A</v>
      </c>
      <c r="CV1760" t="e">
        <v>#N/A</v>
      </c>
    </row>
    <row r="1761" spans="1:100" x14ac:dyDescent="0.25">
      <c r="A1761">
        <v>4376</v>
      </c>
      <c r="B1761" t="s">
        <v>2115</v>
      </c>
      <c r="C1761" s="22">
        <v>3</v>
      </c>
      <c r="D1761" s="17">
        <v>5.1005340543146227</v>
      </c>
      <c r="E1761" s="17">
        <v>5.3680631985960695E-3</v>
      </c>
      <c r="F1761" s="17">
        <v>-0.325333899515305</v>
      </c>
      <c r="G1761" s="17">
        <v>-0.32621736554534891</v>
      </c>
      <c r="H1761" s="17">
        <v>0.3322124031486795</v>
      </c>
      <c r="I1761" s="17">
        <v>0</v>
      </c>
      <c r="J1761" s="17">
        <v>19.932744188920765</v>
      </c>
      <c r="K1761" s="17">
        <v>0.3322124031486795</v>
      </c>
      <c r="L1761" s="17">
        <v>-1.0000000000000002</v>
      </c>
      <c r="M1761" s="17">
        <v>-1.0000000000000002</v>
      </c>
      <c r="N1761" s="17">
        <v>6.6442480629735847</v>
      </c>
      <c r="O1761" s="17">
        <v>24.707060877690019</v>
      </c>
      <c r="P1761" s="17">
        <v>-0.26113092768925028</v>
      </c>
      <c r="Q1761" s="17">
        <v>-0.56636017678369344</v>
      </c>
      <c r="R1761" s="17">
        <v>-0.13017338840314524</v>
      </c>
      <c r="S1761" s="17">
        <v>0.33333333333333359</v>
      </c>
      <c r="T1761" s="17">
        <v>0.34535572658821823</v>
      </c>
      <c r="U1761" s="17">
        <v>0.27976576811075815</v>
      </c>
      <c r="V1761" s="17">
        <v>-5.2371728059139207E-3</v>
      </c>
      <c r="W1761" s="17">
        <v>24.840210083108673</v>
      </c>
      <c r="X1761" s="17">
        <v>1.4461390856353074</v>
      </c>
      <c r="Y1761" s="17">
        <v>-1.0000000000000002</v>
      </c>
      <c r="Z1761" s="17">
        <v>-1.0000000000000002</v>
      </c>
      <c r="AA1761" s="17">
        <v>58.141145476352719</v>
      </c>
      <c r="AB1761" s="17">
        <v>0.12725968675399751</v>
      </c>
      <c r="AC1761" s="17">
        <v>0.12766826950944721</v>
      </c>
      <c r="AD1761" s="17">
        <v>0.41369421936949913</v>
      </c>
      <c r="AE1761" s="17">
        <v>33.431108781647175</v>
      </c>
      <c r="AF1761" s="17">
        <v>0.8</v>
      </c>
      <c r="AG1761" s="17">
        <v>-1.0000000000000002</v>
      </c>
      <c r="AH1761" s="17">
        <v>-1.0000000000000002</v>
      </c>
      <c r="AI1761" s="17">
        <v>0</v>
      </c>
      <c r="AJ1761" s="17">
        <v>-5.2371728059139207E-3</v>
      </c>
      <c r="AK1761" s="17">
        <v>0.25272527065079603</v>
      </c>
      <c r="AL1761" s="17">
        <v>8.8553589401149047E-2</v>
      </c>
      <c r="AM1761" s="17">
        <v>0.1013437254546885</v>
      </c>
      <c r="AN1761" s="17">
        <v>0.10313557119408344</v>
      </c>
      <c r="AO1761" s="17">
        <v>3.797219489621193</v>
      </c>
      <c r="AP1761" s="17">
        <v>3.0211572268578308</v>
      </c>
      <c r="AQ1761" s="17">
        <v>44.772954272029416</v>
      </c>
      <c r="AR1761" s="17">
        <v>0.95321765522639579</v>
      </c>
      <c r="AS1761" s="17">
        <v>1.7783514887839869</v>
      </c>
      <c r="AT1761" s="17">
        <v>-1.0000000000000002</v>
      </c>
      <c r="AU1761" s="17">
        <v>-1.0000000000000002</v>
      </c>
      <c r="AV1761" s="17">
        <v>-0.45639075394849415</v>
      </c>
      <c r="AW1761" s="17">
        <v>85.869363580900583</v>
      </c>
      <c r="AX1761" s="17">
        <v>85.345646300309198</v>
      </c>
      <c r="AY1761" s="17">
        <v>0.27929433714470314</v>
      </c>
      <c r="AZ1761" s="17">
        <v>14.75802839746015</v>
      </c>
      <c r="BA1761" s="22">
        <v>1434.2629104812722</v>
      </c>
      <c r="CU1761" t="e">
        <v>#N/A</v>
      </c>
      <c r="CV1761" t="e">
        <v>#N/A</v>
      </c>
    </row>
    <row r="1762" spans="1:100" x14ac:dyDescent="0.25">
      <c r="A1762">
        <v>4377</v>
      </c>
      <c r="B1762" t="s">
        <v>2116</v>
      </c>
      <c r="C1762" s="22">
        <v>3</v>
      </c>
      <c r="D1762" s="17">
        <v>4.3426086600304794</v>
      </c>
      <c r="E1762" s="17">
        <v>-6.8109647614151878E-2</v>
      </c>
      <c r="F1762" s="17">
        <v>0.80204245901994675</v>
      </c>
      <c r="G1762" s="17">
        <v>0.78461049971569052</v>
      </c>
      <c r="H1762" s="17">
        <v>0.39131571498893997</v>
      </c>
      <c r="I1762" s="17">
        <v>0</v>
      </c>
      <c r="J1762" s="17">
        <v>23.478942899336374</v>
      </c>
      <c r="K1762" s="17">
        <v>0.39131571498893997</v>
      </c>
      <c r="L1762" s="17">
        <v>-0.99999999999999811</v>
      </c>
      <c r="M1762" s="17">
        <v>-0.99999999999999811</v>
      </c>
      <c r="N1762" s="17">
        <v>7.8263142997787973</v>
      </c>
      <c r="O1762" s="17">
        <v>28.606162059082564</v>
      </c>
      <c r="P1762" s="17">
        <v>-1.0183582281588111E-2</v>
      </c>
      <c r="Q1762" s="17">
        <v>1.0810176823474433</v>
      </c>
      <c r="R1762" s="17">
        <v>0.38165154011782959</v>
      </c>
      <c r="S1762" s="17">
        <v>0.33333333333333276</v>
      </c>
      <c r="T1762" s="17">
        <v>0.33333333333333276</v>
      </c>
      <c r="U1762" s="17">
        <v>0.34080001524013431</v>
      </c>
      <c r="V1762" s="17">
        <v>-0.18556389055998812</v>
      </c>
      <c r="W1762" s="17">
        <v>17.223483054314876</v>
      </c>
      <c r="X1762" s="17">
        <v>0.52516766927833369</v>
      </c>
      <c r="Y1762" s="17">
        <v>-0.99999999999999811</v>
      </c>
      <c r="Z1762" s="17">
        <v>-0.99999999999999811</v>
      </c>
      <c r="AA1762" s="17">
        <v>65.282137966922647</v>
      </c>
      <c r="AB1762" s="17">
        <v>0.39736737291867036</v>
      </c>
      <c r="AC1762" s="17">
        <v>0.4037637585378771</v>
      </c>
      <c r="AD1762" s="17">
        <v>0.1524089359932515</v>
      </c>
      <c r="AE1762" s="17">
        <v>47.677003372489942</v>
      </c>
      <c r="AF1762" s="17">
        <v>0.91666666666666663</v>
      </c>
      <c r="AG1762" s="17">
        <v>-0.99999999999999811</v>
      </c>
      <c r="AH1762" s="17">
        <v>-0.99999999999999811</v>
      </c>
      <c r="AI1762" s="17">
        <v>-6.611856927209927E-3</v>
      </c>
      <c r="AJ1762" s="17">
        <v>-0.18556389055998812</v>
      </c>
      <c r="AK1762" s="17">
        <v>-8.5391544656625955E-3</v>
      </c>
      <c r="AL1762" s="17">
        <v>0.24815823159098604</v>
      </c>
      <c r="AM1762" s="17">
        <v>0.1688012034020534</v>
      </c>
      <c r="AN1762" s="17">
        <v>3.7615699441619958E-2</v>
      </c>
      <c r="AO1762" s="17">
        <v>4.1773343127230209</v>
      </c>
      <c r="AP1762" s="17">
        <v>2.1811836439954297</v>
      </c>
      <c r="AQ1762" s="17">
        <v>40.702425953651257</v>
      </c>
      <c r="AR1762" s="17">
        <v>0.82190279134681188</v>
      </c>
      <c r="AS1762" s="17">
        <v>0.91648338426727394</v>
      </c>
      <c r="AT1762" s="17">
        <v>-0.99999999999999811</v>
      </c>
      <c r="AU1762" s="17">
        <v>-0.99999999999999811</v>
      </c>
      <c r="AV1762" s="17">
        <v>1.1662620398335199</v>
      </c>
      <c r="AW1762" s="17">
        <v>96.069483670000594</v>
      </c>
      <c r="AX1762" s="17">
        <v>77.380857475457603</v>
      </c>
      <c r="AY1762" s="17">
        <v>0.15257935944459181</v>
      </c>
      <c r="AZ1762" s="17">
        <v>-4.9608082193791141</v>
      </c>
      <c r="BA1762" s="22">
        <v>1483.4079247066177</v>
      </c>
      <c r="CU1762" t="e">
        <v>#N/A</v>
      </c>
      <c r="CV1762" t="e">
        <v>#N/A</v>
      </c>
    </row>
    <row r="1763" spans="1:100" x14ac:dyDescent="0.25">
      <c r="A1763">
        <v>4378</v>
      </c>
      <c r="B1763" t="s">
        <v>2117</v>
      </c>
      <c r="C1763" s="22">
        <v>3</v>
      </c>
      <c r="D1763" s="17">
        <v>2.8415620725207442</v>
      </c>
      <c r="E1763" s="17">
        <v>2.6651968297747783E-2</v>
      </c>
      <c r="F1763" s="17">
        <v>0.26028051185141521</v>
      </c>
      <c r="G1763" s="17">
        <v>0.26415800025438191</v>
      </c>
      <c r="H1763" s="17">
        <v>0.14749797308960413</v>
      </c>
      <c r="I1763" s="17">
        <v>0</v>
      </c>
      <c r="J1763" s="17">
        <v>8.8498783853762504</v>
      </c>
      <c r="K1763" s="17">
        <v>0.14749797308960413</v>
      </c>
      <c r="L1763" s="17">
        <v>-0.99999999999999833</v>
      </c>
      <c r="M1763" s="17">
        <v>-0.99999999999999833</v>
      </c>
      <c r="N1763" s="17">
        <v>2.9499594617920843</v>
      </c>
      <c r="O1763" s="17">
        <v>11.955598458151384</v>
      </c>
      <c r="P1763" s="17">
        <v>0.45328958266893399</v>
      </c>
      <c r="Q1763" s="17">
        <v>-9.7385960220993634E-2</v>
      </c>
      <c r="R1763" s="17">
        <v>-3.3446817639017898E-2</v>
      </c>
      <c r="S1763" s="17">
        <v>0.33333333333333287</v>
      </c>
      <c r="T1763" s="17">
        <v>0.29830160079093304</v>
      </c>
      <c r="U1763" s="17">
        <v>0.26049978427658332</v>
      </c>
      <c r="V1763" s="17">
        <v>0</v>
      </c>
      <c r="W1763" s="17">
        <v>29.785469812449783</v>
      </c>
      <c r="X1763" s="17">
        <v>1.5934666238196906</v>
      </c>
      <c r="Y1763" s="17">
        <v>-0.99999999999999833</v>
      </c>
      <c r="Z1763" s="17">
        <v>-0.99999999999999833</v>
      </c>
      <c r="AA1763" s="17">
        <v>34.433107205458988</v>
      </c>
      <c r="AB1763" s="17">
        <v>-0.13400791226800671</v>
      </c>
      <c r="AC1763" s="17">
        <v>9.6886840597295333E-3</v>
      </c>
      <c r="AD1763" s="17">
        <v>0.21794091242124169</v>
      </c>
      <c r="AE1763" s="17">
        <v>4.681084210648228</v>
      </c>
      <c r="AF1763" s="17">
        <v>0</v>
      </c>
      <c r="AG1763" s="17">
        <v>-0.99999999999999833</v>
      </c>
      <c r="AH1763" s="17">
        <v>-0.99999999999999833</v>
      </c>
      <c r="AI1763" s="17">
        <v>0</v>
      </c>
      <c r="AJ1763" s="17">
        <v>0</v>
      </c>
      <c r="AK1763" s="17">
        <v>0.135838335891041</v>
      </c>
      <c r="AL1763" s="17">
        <v>-0.12890729347733518</v>
      </c>
      <c r="AM1763" s="17">
        <v>7.7853819091317569E-2</v>
      </c>
      <c r="AN1763" s="17">
        <v>-0.18735250418248953</v>
      </c>
      <c r="AO1763" s="17">
        <v>2.6255371567381456</v>
      </c>
      <c r="AP1763" s="17">
        <v>-5.3283490719489164</v>
      </c>
      <c r="AQ1763" s="17">
        <v>38.635348197826026</v>
      </c>
      <c r="AR1763" s="17">
        <v>0.89213471840084868</v>
      </c>
      <c r="AS1763" s="17">
        <v>1.7409645969092944</v>
      </c>
      <c r="AT1763" s="17">
        <v>-0.99999999999999833</v>
      </c>
      <c r="AU1763" s="17">
        <v>-0.99999999999999833</v>
      </c>
      <c r="AV1763" s="17">
        <v>0.23071118261536394</v>
      </c>
      <c r="AW1763" s="17">
        <v>41.060356591661467</v>
      </c>
      <c r="AX1763" s="17">
        <v>41.060356591661467</v>
      </c>
      <c r="AY1763" s="17">
        <v>0.11100550290196096</v>
      </c>
      <c r="AZ1763" s="17">
        <v>-24.318465889244735</v>
      </c>
      <c r="BA1763" s="22">
        <v>1296.486719451616</v>
      </c>
      <c r="CU1763" t="e">
        <v>#N/A</v>
      </c>
      <c r="CV1763" t="e">
        <v>#N/A</v>
      </c>
    </row>
    <row r="1764" spans="1:100" x14ac:dyDescent="0.25">
      <c r="A1764">
        <v>4380</v>
      </c>
      <c r="B1764" t="s">
        <v>2118</v>
      </c>
      <c r="C1764" s="22">
        <v>3</v>
      </c>
      <c r="D1764" s="17">
        <v>4.8830792382383983</v>
      </c>
      <c r="E1764" s="17">
        <v>-0.12916236968724515</v>
      </c>
      <c r="F1764" s="17">
        <v>0.50399219363656966</v>
      </c>
      <c r="G1764" s="17">
        <v>0.4717016012147584</v>
      </c>
      <c r="H1764" s="17">
        <v>0.12042007506448485</v>
      </c>
      <c r="I1764" s="17">
        <v>0</v>
      </c>
      <c r="J1764" s="17">
        <v>7.2252045038690893</v>
      </c>
      <c r="K1764" s="17">
        <v>0.12042007506448485</v>
      </c>
      <c r="L1764" s="17">
        <v>-0.99999999999999944</v>
      </c>
      <c r="M1764" s="17">
        <v>-0.99999999999999944</v>
      </c>
      <c r="N1764" s="17">
        <v>2.4084015012896955</v>
      </c>
      <c r="O1764" s="17">
        <v>12.579985343322242</v>
      </c>
      <c r="P1764" s="17">
        <v>-0.9720578792405572</v>
      </c>
      <c r="Q1764" s="17">
        <v>1.4076156564995248</v>
      </c>
      <c r="R1764" s="17">
        <v>0.34747624822975198</v>
      </c>
      <c r="S1764" s="17">
        <v>0.3333333333333332</v>
      </c>
      <c r="T1764" s="17">
        <v>0.27028258292334423</v>
      </c>
      <c r="U1764" s="17">
        <v>-1.52363013086175E-3</v>
      </c>
      <c r="V1764" s="17">
        <v>-2.8087623730968601E-4</v>
      </c>
      <c r="W1764" s="17">
        <v>19.255653392960838</v>
      </c>
      <c r="X1764" s="17">
        <v>0.49550246084636046</v>
      </c>
      <c r="Y1764" s="17">
        <v>-0.99999999999999944</v>
      </c>
      <c r="Z1764" s="17">
        <v>-0.99999999999999944</v>
      </c>
      <c r="AA1764" s="17">
        <v>72.897881257672438</v>
      </c>
      <c r="AB1764" s="17">
        <v>0.27822882510215963</v>
      </c>
      <c r="AC1764" s="17">
        <v>0.53821705830421285</v>
      </c>
      <c r="AD1764" s="17">
        <v>0.24944914892326397</v>
      </c>
      <c r="AE1764" s="17">
        <v>53.294751616481811</v>
      </c>
      <c r="AF1764" s="17">
        <v>0.8571428571428571</v>
      </c>
      <c r="AG1764" s="17">
        <v>-0.99999999999999944</v>
      </c>
      <c r="AH1764" s="17">
        <v>-0.99999999999999944</v>
      </c>
      <c r="AI1764" s="17">
        <v>0</v>
      </c>
      <c r="AJ1764" s="17">
        <v>-2.8087623730968601E-4</v>
      </c>
      <c r="AK1764" s="17">
        <v>-0.19186655012445358</v>
      </c>
      <c r="AL1764" s="17">
        <v>0.25031293170849389</v>
      </c>
      <c r="AM1764" s="17">
        <v>0.15715473926290829</v>
      </c>
      <c r="AN1764" s="17">
        <v>-0.10758967562815606</v>
      </c>
      <c r="AO1764" s="17">
        <v>2.9695357309504393</v>
      </c>
      <c r="AP1764" s="17">
        <v>-1.4381772321614319</v>
      </c>
      <c r="AQ1764" s="17">
        <v>26.480857896829928</v>
      </c>
      <c r="AR1764" s="17">
        <v>0.60181140988850568</v>
      </c>
      <c r="AS1764" s="17">
        <v>0.61592253591084511</v>
      </c>
      <c r="AT1764" s="17">
        <v>-0.99999999999999944</v>
      </c>
      <c r="AU1764" s="17">
        <v>-0.99999999999999944</v>
      </c>
      <c r="AV1764" s="17">
        <v>0.81917784944451033</v>
      </c>
      <c r="AW1764" s="17">
        <v>84.039689368833223</v>
      </c>
      <c r="AX1764" s="17">
        <v>84.011601745102269</v>
      </c>
      <c r="AY1764" s="17">
        <v>0.29248275465531393</v>
      </c>
      <c r="AZ1764" s="17">
        <v>12.231204536338604</v>
      </c>
      <c r="BA1764" s="22">
        <v>1397.1189828948666</v>
      </c>
      <c r="CU1764" t="e">
        <v>#N/A</v>
      </c>
      <c r="CV1764" t="e">
        <v>#N/A</v>
      </c>
    </row>
    <row r="1765" spans="1:100" x14ac:dyDescent="0.25">
      <c r="A1765">
        <v>4381</v>
      </c>
      <c r="B1765" t="s">
        <v>2119</v>
      </c>
      <c r="C1765" s="22">
        <v>3</v>
      </c>
      <c r="D1765" s="17">
        <v>3.552189185077717</v>
      </c>
      <c r="E1765" s="17">
        <v>-6.9324830691951694E-2</v>
      </c>
      <c r="F1765" s="17">
        <v>6.7804175643852826E-2</v>
      </c>
      <c r="G1765" s="17">
        <v>5.399246085829057E-2</v>
      </c>
      <c r="H1765" s="17">
        <v>7.4083106783665767E-2</v>
      </c>
      <c r="I1765" s="17">
        <v>-4.5133525062506022E-3</v>
      </c>
      <c r="J1765" s="17">
        <v>4.1741852566449111</v>
      </c>
      <c r="K1765" s="17">
        <v>6.9569754277415158E-2</v>
      </c>
      <c r="L1765" s="17">
        <v>-0.99999999999999911</v>
      </c>
      <c r="M1765" s="17">
        <v>-0.99999999999999911</v>
      </c>
      <c r="N1765" s="17">
        <v>1.3913950855483017</v>
      </c>
      <c r="O1765" s="17">
        <v>7.7803669025809192</v>
      </c>
      <c r="P1765" s="17">
        <v>0.75005344423481946</v>
      </c>
      <c r="Q1765" s="17">
        <v>2.4005434656781541</v>
      </c>
      <c r="R1765" s="17">
        <v>0.75121378717848986</v>
      </c>
      <c r="S1765" s="17">
        <v>0.33333333333333309</v>
      </c>
      <c r="T1765" s="17">
        <v>0.33333333333333309</v>
      </c>
      <c r="U1765" s="17">
        <v>0.34870646347863443</v>
      </c>
      <c r="V1765" s="17">
        <v>-4.7505040822052444E-3</v>
      </c>
      <c r="W1765" s="17">
        <v>37.642114871427232</v>
      </c>
      <c r="X1765" s="17">
        <v>1.9634197418105588</v>
      </c>
      <c r="Y1765" s="17">
        <v>-0.99999999999999911</v>
      </c>
      <c r="Z1765" s="17">
        <v>-0.99999999999999911</v>
      </c>
      <c r="AA1765" s="17">
        <v>79.059418819515429</v>
      </c>
      <c r="AB1765" s="17">
        <v>0.2801014656095771</v>
      </c>
      <c r="AC1765" s="17">
        <v>0.18628194548604915</v>
      </c>
      <c r="AD1765" s="17">
        <v>0.34693839212256827</v>
      </c>
      <c r="AE1765" s="17">
        <v>40.666090160909746</v>
      </c>
      <c r="AF1765" s="17">
        <v>0.75</v>
      </c>
      <c r="AG1765" s="17">
        <v>-0.99999999999999911</v>
      </c>
      <c r="AH1765" s="17">
        <v>-0.99999999999999911</v>
      </c>
      <c r="AI1765" s="17">
        <v>-6.4559126832652502E-3</v>
      </c>
      <c r="AJ1765" s="17">
        <v>-4.7505040822052444E-3</v>
      </c>
      <c r="AK1765" s="17">
        <v>8.7749793699181552E-2</v>
      </c>
      <c r="AL1765" s="17">
        <v>-8.6573177157745294E-3</v>
      </c>
      <c r="AM1765" s="17">
        <v>9.2984825480940586E-2</v>
      </c>
      <c r="AN1765" s="17">
        <v>-5.0049939019954366E-2</v>
      </c>
      <c r="AO1765" s="17">
        <v>2.7633696055194217</v>
      </c>
      <c r="AP1765" s="17">
        <v>-1.2945350640777324</v>
      </c>
      <c r="AQ1765" s="17">
        <v>41.816300128072136</v>
      </c>
      <c r="AR1765" s="17">
        <v>1.0106226260630953</v>
      </c>
      <c r="AS1765" s="17">
        <v>2.0329894960879731</v>
      </c>
      <c r="AT1765" s="17">
        <v>-0.99999999999999911</v>
      </c>
      <c r="AU1765" s="17">
        <v>-0.99999999999999911</v>
      </c>
      <c r="AV1765" s="17">
        <v>0.80520624803678009</v>
      </c>
      <c r="AW1765" s="17">
        <v>85.545250658018645</v>
      </c>
      <c r="AX1765" s="17">
        <v>84.941081996132851</v>
      </c>
      <c r="AY1765" s="17">
        <v>0.19403411388739425</v>
      </c>
      <c r="AZ1765" s="17">
        <v>10.738853080373982</v>
      </c>
      <c r="BA1765" s="22">
        <v>1460.430723307574</v>
      </c>
      <c r="CU1765" t="e">
        <v>#N/A</v>
      </c>
      <c r="CV1765" t="e">
        <v>#N/A</v>
      </c>
    </row>
    <row r="1766" spans="1:100" x14ac:dyDescent="0.25">
      <c r="A1766">
        <v>4382</v>
      </c>
      <c r="B1766" t="s">
        <v>2120</v>
      </c>
      <c r="C1766" s="22">
        <v>3</v>
      </c>
      <c r="D1766" s="17">
        <v>3.9653550588960029</v>
      </c>
      <c r="E1766" s="17">
        <v>-0.10534292461604351</v>
      </c>
      <c r="F1766" s="17">
        <v>0.55748192445431566</v>
      </c>
      <c r="G1766" s="17">
        <v>0.53737674892109166</v>
      </c>
      <c r="H1766" s="17">
        <v>0.4158240098831732</v>
      </c>
      <c r="I1766" s="17">
        <v>0</v>
      </c>
      <c r="J1766" s="17">
        <v>24.949440592990381</v>
      </c>
      <c r="K1766" s="17">
        <v>0.4158240098831732</v>
      </c>
      <c r="L1766" s="17">
        <v>-0.99999999999999956</v>
      </c>
      <c r="M1766" s="17">
        <v>-0.99999999999999956</v>
      </c>
      <c r="N1766" s="17">
        <v>8.3164801976634681</v>
      </c>
      <c r="O1766" s="17">
        <v>29.452172400807481</v>
      </c>
      <c r="P1766" s="17">
        <v>1.3522802971309196</v>
      </c>
      <c r="Q1766" s="17">
        <v>2.343692313899898</v>
      </c>
      <c r="R1766" s="17">
        <v>0.89651567030898627</v>
      </c>
      <c r="S1766" s="17">
        <v>0.33333333333333304</v>
      </c>
      <c r="T1766" s="17">
        <v>0.33942517864372868</v>
      </c>
      <c r="U1766" s="17">
        <v>0.35353247531765053</v>
      </c>
      <c r="V1766" s="17">
        <v>-2.5625791283272761E-2</v>
      </c>
      <c r="W1766" s="17">
        <v>23.393647445130632</v>
      </c>
      <c r="X1766" s="17">
        <v>1.5234015009752497</v>
      </c>
      <c r="Y1766" s="17">
        <v>-0.99999999999999956</v>
      </c>
      <c r="Z1766" s="17">
        <v>-0.99999999999999956</v>
      </c>
      <c r="AA1766" s="17">
        <v>31.813507028644089</v>
      </c>
      <c r="AB1766" s="17">
        <v>2.5542853329305202E-2</v>
      </c>
      <c r="AC1766" s="17">
        <v>-6.3697790739105725E-2</v>
      </c>
      <c r="AD1766" s="17">
        <v>0.18862181567389055</v>
      </c>
      <c r="AE1766" s="17">
        <v>7.5233439132045028</v>
      </c>
      <c r="AF1766" s="17">
        <v>8.3333333333333329E-2</v>
      </c>
      <c r="AG1766" s="17">
        <v>-0.99999999999999956</v>
      </c>
      <c r="AH1766" s="17">
        <v>-0.99999999999999956</v>
      </c>
      <c r="AI1766" s="17">
        <v>-2.8428100193877703E-2</v>
      </c>
      <c r="AJ1766" s="17">
        <v>-2.5625791283272761E-2</v>
      </c>
      <c r="AK1766" s="17">
        <v>-5.947060729757634E-2</v>
      </c>
      <c r="AL1766" s="17">
        <v>0.24222297183348068</v>
      </c>
      <c r="AM1766" s="17">
        <v>0.28480732221349991</v>
      </c>
      <c r="AN1766" s="17">
        <v>-5.5322843043173052E-2</v>
      </c>
      <c r="AO1766" s="17">
        <v>6.8228300188496176</v>
      </c>
      <c r="AP1766" s="17">
        <v>-0.17195621691192287</v>
      </c>
      <c r="AQ1766" s="17">
        <v>48.343088038121067</v>
      </c>
      <c r="AR1766" s="17">
        <v>1.0006651960114403</v>
      </c>
      <c r="AS1766" s="17">
        <v>1.9392255108584231</v>
      </c>
      <c r="AT1766" s="17">
        <v>-0.99999999999999956</v>
      </c>
      <c r="AU1766" s="17">
        <v>-0.99999999999999956</v>
      </c>
      <c r="AV1766" s="17">
        <v>1.4338924192300779</v>
      </c>
      <c r="AW1766" s="17">
        <v>61.093723212539743</v>
      </c>
      <c r="AX1766" s="17">
        <v>57.962582080334847</v>
      </c>
      <c r="AY1766" s="17">
        <v>7.6103125565773352E-2</v>
      </c>
      <c r="AZ1766" s="17">
        <v>-29.45998588801201</v>
      </c>
      <c r="BA1766" s="22">
        <v>1267.2636855719738</v>
      </c>
      <c r="CU1766" t="e">
        <v>#N/A</v>
      </c>
      <c r="CV1766" t="e">
        <v>#N/A</v>
      </c>
    </row>
    <row r="1767" spans="1:100" x14ac:dyDescent="0.25">
      <c r="A1767">
        <v>4383</v>
      </c>
      <c r="B1767" t="s">
        <v>2121</v>
      </c>
      <c r="C1767" s="22">
        <v>3</v>
      </c>
      <c r="D1767" s="17">
        <v>2.2792355766211956</v>
      </c>
      <c r="E1767" s="17">
        <v>-5.9139357051241261E-3</v>
      </c>
      <c r="F1767" s="17">
        <v>9.9462447555660596E-2</v>
      </c>
      <c r="G1767" s="17">
        <v>9.9462447555660596E-2</v>
      </c>
      <c r="H1767" s="17">
        <v>-0.10373916070459975</v>
      </c>
      <c r="I1767" s="17">
        <v>0</v>
      </c>
      <c r="J1767" s="17">
        <v>-6.2243496422759828</v>
      </c>
      <c r="K1767" s="17">
        <v>-0.10373916070459975</v>
      </c>
      <c r="L1767" s="17">
        <v>-0.99999999999999822</v>
      </c>
      <c r="M1767" s="17">
        <v>-0.99999999999999822</v>
      </c>
      <c r="N1767" s="17">
        <v>-2.0747832140919948</v>
      </c>
      <c r="O1767" s="17">
        <v>-3.8456516180991267</v>
      </c>
      <c r="P1767" s="17">
        <v>9.8674199393526091E-2</v>
      </c>
      <c r="Q1767" s="17">
        <v>2.6539356992925089</v>
      </c>
      <c r="R1767" s="17">
        <v>0.90051714567088359</v>
      </c>
      <c r="S1767" s="17">
        <v>0.33333333333333315</v>
      </c>
      <c r="T1767" s="17">
        <v>0.17483745463636757</v>
      </c>
      <c r="U1767" s="17">
        <v>3.7479820173480803E-2</v>
      </c>
      <c r="V1767" s="17">
        <v>-3.1122758383806827E-2</v>
      </c>
      <c r="W1767" s="17">
        <v>24.730680418558954</v>
      </c>
      <c r="X1767" s="17">
        <v>0.38172524574033018</v>
      </c>
      <c r="Y1767" s="17">
        <v>-0.99999999999999822</v>
      </c>
      <c r="Z1767" s="17">
        <v>-0.99999999999999822</v>
      </c>
      <c r="AA1767" s="17">
        <v>15.077645410380716</v>
      </c>
      <c r="AB1767" s="17">
        <v>-0.21787073904807439</v>
      </c>
      <c r="AC1767" s="17">
        <v>-0.18067716869767669</v>
      </c>
      <c r="AD1767" s="17">
        <v>0.18747686466876842</v>
      </c>
      <c r="AE1767" s="17">
        <v>-10.553552153849122</v>
      </c>
      <c r="AF1767" s="17">
        <v>0.3</v>
      </c>
      <c r="AG1767" s="17">
        <v>-0.99999999999999822</v>
      </c>
      <c r="AH1767" s="17">
        <v>-0.99999999999999822</v>
      </c>
      <c r="AI1767" s="17">
        <v>-6.5327968660089213E-4</v>
      </c>
      <c r="AJ1767" s="17">
        <v>-3.1122758383806827E-2</v>
      </c>
      <c r="AK1767" s="17">
        <v>8.6487272219068684E-2</v>
      </c>
      <c r="AL1767" s="17">
        <v>0.33353782499994578</v>
      </c>
      <c r="AM1767" s="17">
        <v>1.0120683294226109E-2</v>
      </c>
      <c r="AN1767" s="17">
        <v>-5.2709430290413507E-2</v>
      </c>
      <c r="AO1767" s="17">
        <v>0.68545344345099635</v>
      </c>
      <c r="AP1767" s="17">
        <v>0.34995336773939106</v>
      </c>
      <c r="AQ1767" s="17">
        <v>18.506330776282979</v>
      </c>
      <c r="AR1767" s="17">
        <v>0.51452784975937482</v>
      </c>
      <c r="AS1767" s="17">
        <v>0.27798608503573058</v>
      </c>
      <c r="AT1767" s="17">
        <v>-0.99999999999999822</v>
      </c>
      <c r="AU1767" s="17">
        <v>-0.99999999999999822</v>
      </c>
      <c r="AV1767" s="17">
        <v>0.99997959322654451</v>
      </c>
      <c r="AW1767" s="17">
        <v>11.581947160020977</v>
      </c>
      <c r="AX1767" s="17">
        <v>8.4566057279082809</v>
      </c>
      <c r="AY1767" s="17">
        <v>5.61763008641257E-2</v>
      </c>
      <c r="AZ1767" s="17">
        <v>-39.922312729408674</v>
      </c>
      <c r="BA1767" s="22">
        <v>1377.6360266558934</v>
      </c>
      <c r="CU1767" t="e">
        <v>#N/A</v>
      </c>
      <c r="CV1767" t="e">
        <v>#N/A</v>
      </c>
    </row>
    <row r="1768" spans="1:100" x14ac:dyDescent="0.25">
      <c r="A1768">
        <v>4384</v>
      </c>
      <c r="B1768" t="s">
        <v>2122</v>
      </c>
      <c r="C1768" s="22">
        <v>3</v>
      </c>
      <c r="D1768" s="17">
        <v>5.3017006317272575</v>
      </c>
      <c r="E1768" s="17">
        <v>8.9014021408387947E-2</v>
      </c>
      <c r="F1768" s="17">
        <v>0.88343814954761335</v>
      </c>
      <c r="G1768" s="17">
        <v>0.8972879468452073</v>
      </c>
      <c r="H1768" s="17">
        <v>0.54381078474884847</v>
      </c>
      <c r="I1768" s="17">
        <v>0</v>
      </c>
      <c r="J1768" s="17">
        <v>32.628647084930904</v>
      </c>
      <c r="K1768" s="17">
        <v>0.54381078474884847</v>
      </c>
      <c r="L1768" s="17">
        <v>-0.99999999999999878</v>
      </c>
      <c r="M1768" s="17">
        <v>-0.99999999999999878</v>
      </c>
      <c r="N1768" s="17">
        <v>10.876215694976969</v>
      </c>
      <c r="O1768" s="17">
        <v>38.827635663503393</v>
      </c>
      <c r="P1768" s="17">
        <v>-9.3063694680420236E-2</v>
      </c>
      <c r="Q1768" s="17">
        <v>4.346381994844859</v>
      </c>
      <c r="R1768" s="17">
        <v>1.433297481176222</v>
      </c>
      <c r="S1768" s="17">
        <v>0.33333333333333287</v>
      </c>
      <c r="T1768" s="17">
        <v>0.36783408100324227</v>
      </c>
      <c r="U1768" s="17">
        <v>0.16478513278439147</v>
      </c>
      <c r="V1768" s="17">
        <v>-2.2757396457549067E-5</v>
      </c>
      <c r="W1768" s="17">
        <v>12.884760199026429</v>
      </c>
      <c r="X1768" s="17">
        <v>0.85086136401645773</v>
      </c>
      <c r="Y1768" s="17">
        <v>-0.99999999999999878</v>
      </c>
      <c r="Z1768" s="17">
        <v>-0.99999999999999878</v>
      </c>
      <c r="AA1768" s="17">
        <v>51.826352173989122</v>
      </c>
      <c r="AB1768" s="17">
        <v>0.31430461993955811</v>
      </c>
      <c r="AC1768" s="17">
        <v>0.19903115798776583</v>
      </c>
      <c r="AD1768" s="17">
        <v>0.23683011194840528</v>
      </c>
      <c r="AE1768" s="17">
        <v>37.50829449378648</v>
      </c>
      <c r="AF1768" s="17">
        <v>0.84615384615384615</v>
      </c>
      <c r="AG1768" s="17">
        <v>-0.99999999999999878</v>
      </c>
      <c r="AH1768" s="17">
        <v>-0.99999999999999878</v>
      </c>
      <c r="AI1768" s="17">
        <v>0</v>
      </c>
      <c r="AJ1768" s="17">
        <v>-2.2757396457549067E-5</v>
      </c>
      <c r="AK1768" s="17">
        <v>-2.2578254845004867E-2</v>
      </c>
      <c r="AL1768" s="17">
        <v>0.14467298708840839</v>
      </c>
      <c r="AM1768" s="17">
        <v>-2.8060958930986604E-2</v>
      </c>
      <c r="AN1768" s="17">
        <v>0.17055074262665412</v>
      </c>
      <c r="AO1768" s="17">
        <v>-0.81441524749969019</v>
      </c>
      <c r="AP1768" s="17">
        <v>4.9871335011083957</v>
      </c>
      <c r="AQ1768" s="17">
        <v>45.513407283957342</v>
      </c>
      <c r="AR1768" s="17">
        <v>0.86592978972450885</v>
      </c>
      <c r="AS1768" s="17">
        <v>1.394672148765306</v>
      </c>
      <c r="AT1768" s="17">
        <v>-0.99999999999999878</v>
      </c>
      <c r="AU1768" s="17">
        <v>-0.99999999999999878</v>
      </c>
      <c r="AV1768" s="17">
        <v>2.33058542802143</v>
      </c>
      <c r="AW1768" s="17">
        <v>95.641121338600897</v>
      </c>
      <c r="AX1768" s="17">
        <v>95.638845598955143</v>
      </c>
      <c r="AY1768" s="17">
        <v>0.25994034301346974</v>
      </c>
      <c r="AZ1768" s="17">
        <v>38.062900620223893</v>
      </c>
      <c r="BA1768" s="22">
        <v>1491.325307604332</v>
      </c>
      <c r="CU1768" t="e">
        <v>#N/A</v>
      </c>
      <c r="CV1768" t="e">
        <v>#N/A</v>
      </c>
    </row>
    <row r="1769" spans="1:100" x14ac:dyDescent="0.25">
      <c r="A1769">
        <v>4386</v>
      </c>
      <c r="B1769" t="s">
        <v>2123</v>
      </c>
      <c r="C1769" s="22">
        <v>3</v>
      </c>
      <c r="D1769" s="17">
        <v>4.4407474764988502</v>
      </c>
      <c r="E1769" s="17">
        <v>5.3401817245274236E-2</v>
      </c>
      <c r="F1769" s="17">
        <v>-6.3926631053815797E-2</v>
      </c>
      <c r="G1769" s="17">
        <v>-5.0937341792941793E-2</v>
      </c>
      <c r="H1769" s="17">
        <v>0.16584968021126728</v>
      </c>
      <c r="I1769" s="17">
        <v>0</v>
      </c>
      <c r="J1769" s="17">
        <v>9.9509808126760291</v>
      </c>
      <c r="K1769" s="17">
        <v>0.16584968021126728</v>
      </c>
      <c r="L1769" s="17">
        <v>-0.99999999999999911</v>
      </c>
      <c r="M1769" s="17">
        <v>-0.99999999999999911</v>
      </c>
      <c r="N1769" s="17">
        <v>3.3169936042253445</v>
      </c>
      <c r="O1769" s="17">
        <v>14.34079094738194</v>
      </c>
      <c r="P1769" s="17">
        <v>0.23514760649380037</v>
      </c>
      <c r="Q1769" s="17">
        <v>1.6736062020048985</v>
      </c>
      <c r="R1769" s="17">
        <v>0.64119480126634343</v>
      </c>
      <c r="S1769" s="17">
        <v>0.33333333333333304</v>
      </c>
      <c r="T1769" s="17">
        <v>0.33442323741140301</v>
      </c>
      <c r="U1769" s="17">
        <v>0.32547346365300223</v>
      </c>
      <c r="V1769" s="17">
        <v>-7.7997657293102304E-3</v>
      </c>
      <c r="W1769" s="17">
        <v>32.783223538286457</v>
      </c>
      <c r="X1769" s="17">
        <v>1.711457223526851</v>
      </c>
      <c r="Y1769" s="17">
        <v>-0.99999999999999911</v>
      </c>
      <c r="Z1769" s="17">
        <v>-0.99999999999999911</v>
      </c>
      <c r="AA1769" s="17">
        <v>35.195724748111182</v>
      </c>
      <c r="AB1769" s="17">
        <v>-9.2559232585819232E-2</v>
      </c>
      <c r="AC1769" s="17">
        <v>-4.3176176856924091E-2</v>
      </c>
      <c r="AD1769" s="17">
        <v>0.17116153761391134</v>
      </c>
      <c r="AE1769" s="17">
        <v>1.7713064085583996</v>
      </c>
      <c r="AF1769" s="17">
        <v>0.18181818181818182</v>
      </c>
      <c r="AG1769" s="17">
        <v>-0.99999999999999911</v>
      </c>
      <c r="AH1769" s="17">
        <v>-0.99999999999999911</v>
      </c>
      <c r="AI1769" s="17">
        <v>2.4766650245869375E-2</v>
      </c>
      <c r="AJ1769" s="17">
        <v>-7.7997657293102304E-3</v>
      </c>
      <c r="AK1769" s="17">
        <v>0.11913800461249657</v>
      </c>
      <c r="AL1769" s="17">
        <v>0.13336493764534632</v>
      </c>
      <c r="AM1769" s="17">
        <v>9.1589607977887733E-2</v>
      </c>
      <c r="AN1769" s="17">
        <v>7.7781234928320134E-2</v>
      </c>
      <c r="AO1769" s="17">
        <v>2.8854302225096777</v>
      </c>
      <c r="AP1769" s="17">
        <v>2.6113555614347357</v>
      </c>
      <c r="AQ1769" s="17">
        <v>42.734204350962493</v>
      </c>
      <c r="AR1769" s="17">
        <v>0.98543026866842898</v>
      </c>
      <c r="AS1769" s="17">
        <v>1.8773069037381185</v>
      </c>
      <c r="AT1769" s="17">
        <v>-0.99999999999999911</v>
      </c>
      <c r="AU1769" s="17">
        <v>-0.99999999999999911</v>
      </c>
      <c r="AV1769" s="17">
        <v>0.59025745947340114</v>
      </c>
      <c r="AW1769" s="17">
        <v>52.147871256927857</v>
      </c>
      <c r="AX1769" s="17">
        <v>51.863227688914222</v>
      </c>
      <c r="AY1769" s="17">
        <v>-0.16317540075088313</v>
      </c>
      <c r="AZ1769" s="17">
        <v>-61.725678463436523</v>
      </c>
      <c r="BA1769" s="22">
        <v>1336.1811434693097</v>
      </c>
      <c r="CU1769" t="e">
        <v>#N/A</v>
      </c>
      <c r="CV1769" t="e">
        <v>#N/A</v>
      </c>
    </row>
    <row r="1770" spans="1:100" x14ac:dyDescent="0.25">
      <c r="A1770">
        <v>4388</v>
      </c>
      <c r="B1770" t="s">
        <v>2124</v>
      </c>
      <c r="C1770" s="22">
        <v>3</v>
      </c>
      <c r="D1770" s="17">
        <v>4.2151199034931048</v>
      </c>
      <c r="E1770" s="17">
        <v>0.65111964030840286</v>
      </c>
      <c r="F1770" s="17">
        <v>-0.16776696961350127</v>
      </c>
      <c r="G1770" s="17">
        <v>5.957192333256766E-2</v>
      </c>
      <c r="H1770" s="17">
        <v>0.27310963541097738</v>
      </c>
      <c r="I1770" s="17">
        <v>0</v>
      </c>
      <c r="J1770" s="17">
        <v>16.386578124658637</v>
      </c>
      <c r="K1770" s="17">
        <v>0.27310963541097738</v>
      </c>
      <c r="L1770" s="17">
        <v>-1.0000000000000009</v>
      </c>
      <c r="M1770" s="17">
        <v>-1.0000000000000009</v>
      </c>
      <c r="N1770" s="17">
        <v>5.4621927082195487</v>
      </c>
      <c r="O1770" s="17">
        <v>20.661269951484321</v>
      </c>
      <c r="P1770" s="17">
        <v>2.4242649587209177</v>
      </c>
      <c r="Q1770" s="17">
        <v>1.7765404309908566</v>
      </c>
      <c r="R1770" s="17">
        <v>0.80007230145495545</v>
      </c>
      <c r="S1770" s="17">
        <v>0.33333333333333343</v>
      </c>
      <c r="T1770" s="17">
        <v>0.34777421830309463</v>
      </c>
      <c r="U1770" s="17">
        <v>0.60958151110067205</v>
      </c>
      <c r="V1770" s="17">
        <v>8.8897521620481701E-2</v>
      </c>
      <c r="W1770" s="17">
        <v>44.259077957864179</v>
      </c>
      <c r="X1770" s="17">
        <v>3.4022355230841801</v>
      </c>
      <c r="Y1770" s="17">
        <v>-1.0000000000000009</v>
      </c>
      <c r="Z1770" s="17">
        <v>-1.0000000000000009</v>
      </c>
      <c r="AA1770" s="17">
        <v>93.339483578672144</v>
      </c>
      <c r="AB1770" s="17">
        <v>0.42901397527401341</v>
      </c>
      <c r="AC1770" s="17">
        <v>0.11219874428523761</v>
      </c>
      <c r="AD1770" s="17">
        <v>0.4243939468278074</v>
      </c>
      <c r="AE1770" s="17">
        <v>48.280333319352927</v>
      </c>
      <c r="AF1770" s="17">
        <v>0.6470588235294118</v>
      </c>
      <c r="AG1770" s="17">
        <v>-1.0000000000000009</v>
      </c>
      <c r="AH1770" s="17">
        <v>-1.0000000000000009</v>
      </c>
      <c r="AI1770" s="17">
        <v>1.2219018994593565E-2</v>
      </c>
      <c r="AJ1770" s="17">
        <v>8.8897521620481701E-2</v>
      </c>
      <c r="AK1770" s="17">
        <v>0.1168276414209885</v>
      </c>
      <c r="AL1770" s="17">
        <v>2.3527785218584299E-2</v>
      </c>
      <c r="AM1770" s="17">
        <v>4.4545734955554014E-2</v>
      </c>
      <c r="AN1770" s="17">
        <v>-0.132620441825577</v>
      </c>
      <c r="AO1770" s="17">
        <v>1.6977815809937922</v>
      </c>
      <c r="AP1770" s="17">
        <v>-3.1978721195465027</v>
      </c>
      <c r="AQ1770" s="17">
        <v>60.645656082522841</v>
      </c>
      <c r="AR1770" s="17">
        <v>1.3795865843575821</v>
      </c>
      <c r="AS1770" s="17">
        <v>3.6753451584951602</v>
      </c>
      <c r="AT1770" s="17">
        <v>-1.0000000000000009</v>
      </c>
      <c r="AU1770" s="17">
        <v>-1.0000000000000009</v>
      </c>
      <c r="AV1770" s="17">
        <v>0.85964422478752311</v>
      </c>
      <c r="AW1770" s="17">
        <v>110.80288141060987</v>
      </c>
      <c r="AX1770" s="17">
        <v>119.93701395254993</v>
      </c>
      <c r="AY1770" s="17">
        <v>0.54566837321109707</v>
      </c>
      <c r="AZ1770" s="17">
        <v>83.707923411399065</v>
      </c>
      <c r="BA1770" s="22">
        <v>1593.0187539889075</v>
      </c>
      <c r="CU1770" t="e">
        <v>#N/A</v>
      </c>
      <c r="CV1770" t="e">
        <v>#N/A</v>
      </c>
    </row>
    <row r="1771" spans="1:100" x14ac:dyDescent="0.25">
      <c r="A1771">
        <v>4390</v>
      </c>
      <c r="B1771" t="s">
        <v>2125</v>
      </c>
      <c r="C1771" s="22">
        <v>3</v>
      </c>
      <c r="D1771" s="17">
        <v>3.4879680258021737</v>
      </c>
      <c r="E1771" s="17">
        <v>0</v>
      </c>
      <c r="F1771" s="17">
        <v>-0.25629275763115239</v>
      </c>
      <c r="G1771" s="17">
        <v>-0.25629275763115239</v>
      </c>
      <c r="H1771" s="17">
        <v>-5.7747944122972475E-2</v>
      </c>
      <c r="I1771" s="17">
        <v>0</v>
      </c>
      <c r="J1771" s="17">
        <v>-3.4648766473783468</v>
      </c>
      <c r="K1771" s="17">
        <v>-5.7747944122972475E-2</v>
      </c>
      <c r="L1771" s="17">
        <v>-1.0000000000000002</v>
      </c>
      <c r="M1771" s="17">
        <v>-1.0000000000000002</v>
      </c>
      <c r="N1771" s="17">
        <v>-1.1549588824594488</v>
      </c>
      <c r="O1771" s="17">
        <v>-0.23320137920732539</v>
      </c>
      <c r="P1771" s="17">
        <v>7.998374561558079E-2</v>
      </c>
      <c r="Q1771" s="17">
        <v>-0.45559959394852789</v>
      </c>
      <c r="R1771" s="17">
        <v>-0.12217671233430545</v>
      </c>
      <c r="S1771" s="17">
        <v>0.33333333333333348</v>
      </c>
      <c r="T1771" s="17">
        <v>0.33333333333333348</v>
      </c>
      <c r="U1771" s="17">
        <v>6.1192248058900979E-2</v>
      </c>
      <c r="V1771" s="17">
        <v>-5.8107907179766861E-2</v>
      </c>
      <c r="W1771" s="17">
        <v>29.099958066750936</v>
      </c>
      <c r="X1771" s="17">
        <v>0.62053615994664191</v>
      </c>
      <c r="Y1771" s="17">
        <v>-1.0000000000000002</v>
      </c>
      <c r="Z1771" s="17">
        <v>-1.0000000000000002</v>
      </c>
      <c r="AA1771" s="17">
        <v>29.388860718177565</v>
      </c>
      <c r="AB1771" s="17">
        <v>-0.19361164083043711</v>
      </c>
      <c r="AC1771" s="17">
        <v>0.24179672354315873</v>
      </c>
      <c r="AD1771" s="17">
        <v>-3.9963495437503015E-2</v>
      </c>
      <c r="AE1771" s="17">
        <v>0.41107936376092713</v>
      </c>
      <c r="AF1771" s="17">
        <v>0.33333333333333331</v>
      </c>
      <c r="AG1771" s="17">
        <v>-1.0000000000000002</v>
      </c>
      <c r="AH1771" s="17">
        <v>-1.0000000000000002</v>
      </c>
      <c r="AI1771" s="17">
        <v>0</v>
      </c>
      <c r="AJ1771" s="17">
        <v>-5.8107907179766861E-2</v>
      </c>
      <c r="AK1771" s="17">
        <v>0.199412926777121</v>
      </c>
      <c r="AL1771" s="17">
        <v>-7.2570631709642758E-2</v>
      </c>
      <c r="AM1771" s="17">
        <v>-1.2480250390094743E-2</v>
      </c>
      <c r="AN1771" s="17">
        <v>0.28606107567156347</v>
      </c>
      <c r="AO1771" s="17">
        <v>0.68505837413323667</v>
      </c>
      <c r="AP1771" s="17">
        <v>6.7886737332408726</v>
      </c>
      <c r="AQ1771" s="17">
        <v>25.635081419372604</v>
      </c>
      <c r="AR1771" s="17">
        <v>0.66975100754580108</v>
      </c>
      <c r="AS1771" s="17">
        <v>0.56278821582366934</v>
      </c>
      <c r="AT1771" s="17">
        <v>-1.0000000000000002</v>
      </c>
      <c r="AU1771" s="17">
        <v>-1.0000000000000002</v>
      </c>
      <c r="AV1771" s="17">
        <v>-0.37846946996545783</v>
      </c>
      <c r="AW1771" s="17">
        <v>35.944333072211094</v>
      </c>
      <c r="AX1771" s="17">
        <v>30.133542354234422</v>
      </c>
      <c r="AY1771" s="17">
        <v>-6.5104528288469271E-2</v>
      </c>
      <c r="AZ1771" s="17">
        <v>-12.323386892944505</v>
      </c>
      <c r="BA1771" s="22">
        <v>1336.7138910252504</v>
      </c>
      <c r="CU1771" t="e">
        <v>#N/A</v>
      </c>
      <c r="CV1771" t="e">
        <v>#N/A</v>
      </c>
    </row>
    <row r="1772" spans="1:100" x14ac:dyDescent="0.25">
      <c r="A1772">
        <v>4391</v>
      </c>
      <c r="B1772" t="s">
        <v>2126</v>
      </c>
      <c r="C1772" s="22">
        <v>3</v>
      </c>
      <c r="D1772" s="17">
        <v>4.9301688791445688</v>
      </c>
      <c r="E1772" s="17">
        <v>3.4517804903788356E-2</v>
      </c>
      <c r="F1772" s="17">
        <v>0.16261104860246722</v>
      </c>
      <c r="G1772" s="17">
        <v>0.17083754488567482</v>
      </c>
      <c r="H1772" s="17">
        <v>0.34345378017771083</v>
      </c>
      <c r="I1772" s="17">
        <v>8.5154100844248556E-2</v>
      </c>
      <c r="J1772" s="17">
        <v>25.716472861317552</v>
      </c>
      <c r="K1772" s="17">
        <v>0.4286078810219594</v>
      </c>
      <c r="L1772" s="17">
        <v>-1.0000000000000007</v>
      </c>
      <c r="M1772" s="17">
        <v>-1.0000000000000007</v>
      </c>
      <c r="N1772" s="17">
        <v>8.5721576204391905</v>
      </c>
      <c r="O1772" s="17">
        <v>30.817479285347815</v>
      </c>
      <c r="P1772" s="17">
        <v>-0.38163135823328032</v>
      </c>
      <c r="Q1772" s="17">
        <v>1.127931450160421</v>
      </c>
      <c r="R1772" s="17">
        <v>0.12913145335505666</v>
      </c>
      <c r="S1772" s="17">
        <v>0.33333333333333337</v>
      </c>
      <c r="T1772" s="17">
        <v>0.33333333333333337</v>
      </c>
      <c r="U1772" s="17">
        <v>0.3488512113896442</v>
      </c>
      <c r="V1772" s="17">
        <v>0.32411048396270054</v>
      </c>
      <c r="W1772" s="17">
        <v>36.440819239882067</v>
      </c>
      <c r="X1772" s="17">
        <v>3.5781265349794862</v>
      </c>
      <c r="Y1772" s="17">
        <v>-1.0000000000000007</v>
      </c>
      <c r="Z1772" s="17">
        <v>-1.0000000000000007</v>
      </c>
      <c r="AA1772" s="17">
        <v>79.527320564207031</v>
      </c>
      <c r="AB1772" s="17">
        <v>0.39938412516549315</v>
      </c>
      <c r="AC1772" s="17">
        <v>0.23069653893677222</v>
      </c>
      <c r="AD1772" s="17">
        <v>0.22906673331713351</v>
      </c>
      <c r="AE1772" s="17">
        <v>42.957369870969977</v>
      </c>
      <c r="AF1772" s="17">
        <v>0.94736842105263153</v>
      </c>
      <c r="AG1772" s="17">
        <v>-1.0000000000000007</v>
      </c>
      <c r="AH1772" s="17">
        <v>-1.0000000000000007</v>
      </c>
      <c r="AI1772" s="17">
        <v>1.1714068386029723E-2</v>
      </c>
      <c r="AJ1772" s="17">
        <v>0.32411048396270054</v>
      </c>
      <c r="AK1772" s="17">
        <v>8.0506136619355836E-2</v>
      </c>
      <c r="AL1772" s="17">
        <v>-0.10053857041064396</v>
      </c>
      <c r="AM1772" s="17">
        <v>0.14433874285915443</v>
      </c>
      <c r="AN1772" s="17">
        <v>0.15811280163094427</v>
      </c>
      <c r="AO1772" s="17">
        <v>4.0109992545756388</v>
      </c>
      <c r="AP1772" s="17">
        <v>3.4501271887203875</v>
      </c>
      <c r="AQ1772" s="17">
        <v>62.157292101199673</v>
      </c>
      <c r="AR1772" s="17">
        <v>1.3396283620190121</v>
      </c>
      <c r="AS1772" s="17">
        <v>4.0067344160014464</v>
      </c>
      <c r="AT1772" s="17">
        <v>-1.0000000000000007</v>
      </c>
      <c r="AU1772" s="17">
        <v>-1.0000000000000007</v>
      </c>
      <c r="AV1772" s="17">
        <v>0.29996899824073125</v>
      </c>
      <c r="AW1772" s="17">
        <v>113.79492703827523</v>
      </c>
      <c r="AX1772" s="17">
        <v>146.44025680226599</v>
      </c>
      <c r="AY1772" s="17">
        <v>0.31771205572889227</v>
      </c>
      <c r="AZ1772" s="17">
        <v>18.763850540477364</v>
      </c>
      <c r="BA1772" s="22">
        <v>1606.2914376295118</v>
      </c>
      <c r="CU1772" t="e">
        <v>#N/A</v>
      </c>
      <c r="CV1772" t="e">
        <v>#N/A</v>
      </c>
    </row>
    <row r="1773" spans="1:100" x14ac:dyDescent="0.25">
      <c r="A1773">
        <v>4392</v>
      </c>
      <c r="B1773" t="s">
        <v>2127</v>
      </c>
      <c r="C1773" s="22">
        <v>3</v>
      </c>
      <c r="D1773" s="17">
        <v>4.5604200252553087</v>
      </c>
      <c r="E1773" s="17">
        <v>-1.532936567336798E-2</v>
      </c>
      <c r="F1773" s="17">
        <v>1.0357858475164117</v>
      </c>
      <c r="G1773" s="17">
        <v>1.0306760589586224</v>
      </c>
      <c r="H1773" s="17">
        <v>0.23391587952273862</v>
      </c>
      <c r="I1773" s="17">
        <v>0</v>
      </c>
      <c r="J1773" s="17">
        <v>14.034952771364299</v>
      </c>
      <c r="K1773" s="17">
        <v>0.23391587952273862</v>
      </c>
      <c r="L1773" s="17">
        <v>-1.0000000000000011</v>
      </c>
      <c r="M1773" s="17">
        <v>-1.0000000000000011</v>
      </c>
      <c r="N1773" s="17">
        <v>4.6783175904547702</v>
      </c>
      <c r="O1773" s="17">
        <v>19.626048855578251</v>
      </c>
      <c r="P1773" s="17">
        <v>1.1206896515808098</v>
      </c>
      <c r="Q1773" s="17">
        <v>1.8064417632454444</v>
      </c>
      <c r="R1773" s="17">
        <v>0.71010097377022463</v>
      </c>
      <c r="S1773" s="17">
        <v>0.33333333333333365</v>
      </c>
      <c r="T1773" s="17">
        <v>0.33333333333333365</v>
      </c>
      <c r="U1773" s="17">
        <v>0.34143290503370821</v>
      </c>
      <c r="V1773" s="17">
        <v>0.16475767158408927</v>
      </c>
      <c r="W1773" s="17">
        <v>37.557654550469046</v>
      </c>
      <c r="X1773" s="17">
        <v>2.7870284367832969</v>
      </c>
      <c r="Y1773" s="17">
        <v>-1.0000000000000011</v>
      </c>
      <c r="Z1773" s="17">
        <v>-1.0000000000000011</v>
      </c>
      <c r="AA1773" s="17">
        <v>79.03138380106779</v>
      </c>
      <c r="AB1773" s="17">
        <v>0.1928463263140075</v>
      </c>
      <c r="AC1773" s="17">
        <v>0.50105672951984515</v>
      </c>
      <c r="AD1773" s="17">
        <v>0.12136950970271751</v>
      </c>
      <c r="AE1773" s="17">
        <v>40.76362827682847</v>
      </c>
      <c r="AF1773" s="17">
        <v>0.8</v>
      </c>
      <c r="AG1773" s="17">
        <v>-1.0000000000000011</v>
      </c>
      <c r="AH1773" s="17">
        <v>-1.0000000000000011</v>
      </c>
      <c r="AI1773" s="17">
        <v>-2.4720611720991329E-3</v>
      </c>
      <c r="AJ1773" s="17">
        <v>0.16475767158408927</v>
      </c>
      <c r="AK1773" s="17">
        <v>-0.19119068988591437</v>
      </c>
      <c r="AL1773" s="17">
        <v>0.83734588789879316</v>
      </c>
      <c r="AM1773" s="17">
        <v>0.34660705298049638</v>
      </c>
      <c r="AN1773" s="17">
        <v>0.20124718269364403</v>
      </c>
      <c r="AO1773" s="17">
        <v>7.7092228750828369</v>
      </c>
      <c r="AP1773" s="17">
        <v>9.2179090068350646</v>
      </c>
      <c r="AQ1773" s="17">
        <v>51.592607321833391</v>
      </c>
      <c r="AR1773" s="17">
        <v>1.1728572432844653</v>
      </c>
      <c r="AS1773" s="17">
        <v>3.0209443163060365</v>
      </c>
      <c r="AT1773" s="17">
        <v>-1.0000000000000011</v>
      </c>
      <c r="AU1773" s="17">
        <v>-1.0000000000000011</v>
      </c>
      <c r="AV1773" s="17">
        <v>1.7407770327288457</v>
      </c>
      <c r="AW1773" s="17">
        <v>107.87534166348104</v>
      </c>
      <c r="AX1773" s="17">
        <v>124.30166759844795</v>
      </c>
      <c r="AY1773" s="17">
        <v>0.14123813857038958</v>
      </c>
      <c r="AZ1773" s="17">
        <v>-0.30193144628732826</v>
      </c>
      <c r="BA1773" s="22">
        <v>1483.7870592691429</v>
      </c>
      <c r="CU1773" t="e">
        <v>#N/A</v>
      </c>
      <c r="CV1773" t="e">
        <v>#N/A</v>
      </c>
    </row>
    <row r="1774" spans="1:100" x14ac:dyDescent="0.25">
      <c r="A1774">
        <v>4395</v>
      </c>
      <c r="B1774" t="s">
        <v>2128</v>
      </c>
      <c r="C1774" s="22">
        <v>3</v>
      </c>
      <c r="D1774" s="17">
        <v>3.7439400592209391</v>
      </c>
      <c r="E1774" s="17">
        <v>0</v>
      </c>
      <c r="F1774" s="17">
        <v>0.12966748814288187</v>
      </c>
      <c r="G1774" s="17">
        <v>0.12966748814288187</v>
      </c>
      <c r="H1774" s="17">
        <v>1.6703123049952619E-3</v>
      </c>
      <c r="I1774" s="17">
        <v>0</v>
      </c>
      <c r="J1774" s="17">
        <v>0.10021873829971521</v>
      </c>
      <c r="K1774" s="17">
        <v>1.6703123049952619E-3</v>
      </c>
      <c r="L1774" s="17">
        <v>-0.99999999999999933</v>
      </c>
      <c r="M1774" s="17">
        <v>-0.99999999999999933</v>
      </c>
      <c r="N1774" s="17">
        <v>3.3406246099905737E-2</v>
      </c>
      <c r="O1774" s="17">
        <v>3.9738262856635371</v>
      </c>
      <c r="P1774" s="17">
        <v>-0.34778927712657082</v>
      </c>
      <c r="Q1774" s="17">
        <v>0.21375783453031544</v>
      </c>
      <c r="R1774" s="17">
        <v>4.8770987967843321E-2</v>
      </c>
      <c r="S1774" s="17">
        <v>0.33333333333333298</v>
      </c>
      <c r="T1774" s="17">
        <v>0.33333333333333298</v>
      </c>
      <c r="U1774" s="17">
        <v>0.25052251244256013</v>
      </c>
      <c r="V1774" s="17">
        <v>1.5569783342764418E-2</v>
      </c>
      <c r="W1774" s="17">
        <v>37.243546005879821</v>
      </c>
      <c r="X1774" s="17">
        <v>1.760505104188498</v>
      </c>
      <c r="Y1774" s="17">
        <v>-0.99999999999999933</v>
      </c>
      <c r="Z1774" s="17">
        <v>-0.99999999999999933</v>
      </c>
      <c r="AA1774" s="17">
        <v>87.846410032002652</v>
      </c>
      <c r="AB1774" s="17">
        <v>0.19505117086409235</v>
      </c>
      <c r="AC1774" s="17">
        <v>0.30581492964457579</v>
      </c>
      <c r="AD1774" s="17">
        <v>0.51021576025443105</v>
      </c>
      <c r="AE1774" s="17">
        <v>50.554093038154939</v>
      </c>
      <c r="AF1774" s="17">
        <v>0.66666666666666663</v>
      </c>
      <c r="AG1774" s="17">
        <v>-0.99999999999999933</v>
      </c>
      <c r="AH1774" s="17">
        <v>-0.99999999999999933</v>
      </c>
      <c r="AI1774" s="17">
        <v>0</v>
      </c>
      <c r="AJ1774" s="17">
        <v>1.5569783342764418E-2</v>
      </c>
      <c r="AK1774" s="17">
        <v>-1.6811061481711111E-2</v>
      </c>
      <c r="AL1774" s="17">
        <v>2.2902414486011703E-3</v>
      </c>
      <c r="AM1774" s="17">
        <v>-8.440337677010927E-2</v>
      </c>
      <c r="AN1774" s="17">
        <v>-9.1351290815451305E-2</v>
      </c>
      <c r="AO1774" s="17">
        <v>-2.1941397266612874</v>
      </c>
      <c r="AP1774" s="17">
        <v>-2.2723310631432767</v>
      </c>
      <c r="AQ1774" s="17">
        <v>37.343764744179552</v>
      </c>
      <c r="AR1774" s="17">
        <v>0.93275896245199097</v>
      </c>
      <c r="AS1774" s="17">
        <v>1.7621754164934933</v>
      </c>
      <c r="AT1774" s="17">
        <v>-0.99999999999999933</v>
      </c>
      <c r="AU1774" s="17">
        <v>-0.99999999999999933</v>
      </c>
      <c r="AV1774" s="17">
        <v>0.17843847611072522</v>
      </c>
      <c r="AW1774" s="17">
        <v>89.54790525452286</v>
      </c>
      <c r="AX1774" s="17">
        <v>91.104883588799311</v>
      </c>
      <c r="AY1774" s="17">
        <v>0.26444703192262375</v>
      </c>
      <c r="AZ1774" s="17">
        <v>20.18719597569827</v>
      </c>
      <c r="BA1774" s="22">
        <v>1452.1567994304432</v>
      </c>
      <c r="CU1774" t="e">
        <v>#N/A</v>
      </c>
      <c r="CV1774" t="e">
        <v>#N/A</v>
      </c>
    </row>
    <row r="1775" spans="1:100" x14ac:dyDescent="0.25">
      <c r="A1775">
        <v>4397</v>
      </c>
      <c r="B1775" t="s">
        <v>2129</v>
      </c>
      <c r="C1775" s="22">
        <v>3</v>
      </c>
      <c r="D1775" s="17">
        <v>5.1167061605631297</v>
      </c>
      <c r="E1775" s="17">
        <v>-0.18146516732847223</v>
      </c>
      <c r="F1775" s="17">
        <v>-0.12168730784698494</v>
      </c>
      <c r="G1775" s="17">
        <v>-0.17942558739089912</v>
      </c>
      <c r="H1775" s="17">
        <v>-0.20622666013538285</v>
      </c>
      <c r="I1775" s="17">
        <v>0</v>
      </c>
      <c r="J1775" s="17">
        <v>-12.373599608122973</v>
      </c>
      <c r="K1775" s="17">
        <v>-0.20622666013538285</v>
      </c>
      <c r="L1775" s="17">
        <v>-1.0000000000000018</v>
      </c>
      <c r="M1775" s="17">
        <v>-1.0000000000000018</v>
      </c>
      <c r="N1775" s="17">
        <v>-4.1245332027076547</v>
      </c>
      <c r="O1775" s="17">
        <v>-7.4363190349507331</v>
      </c>
      <c r="P1775" s="17">
        <v>0.10620639317112317</v>
      </c>
      <c r="Q1775" s="17">
        <v>-1.0075772953952251</v>
      </c>
      <c r="R1775" s="17">
        <v>-0.29428874404594763</v>
      </c>
      <c r="S1775" s="17">
        <v>0.3333333333333337</v>
      </c>
      <c r="T1775" s="17">
        <v>0.20432588470638366</v>
      </c>
      <c r="U1775" s="17">
        <v>0.31148409734895055</v>
      </c>
      <c r="V1775" s="17">
        <v>1.2474379912269615E-3</v>
      </c>
      <c r="W1775" s="17">
        <v>42.264696540611098</v>
      </c>
      <c r="X1775" s="17">
        <v>1.8575148105154715</v>
      </c>
      <c r="Y1775" s="17">
        <v>-1.0000000000000018</v>
      </c>
      <c r="Z1775" s="17">
        <v>-1.0000000000000018</v>
      </c>
      <c r="AA1775" s="17">
        <v>98.524304320068538</v>
      </c>
      <c r="AB1775" s="17">
        <v>0.3694229105742784</v>
      </c>
      <c r="AC1775" s="17">
        <v>0.29766972539607284</v>
      </c>
      <c r="AD1775" s="17">
        <v>0.46398529449971521</v>
      </c>
      <c r="AE1775" s="17">
        <v>56.553896523503283</v>
      </c>
      <c r="AF1775" s="17">
        <v>0.8</v>
      </c>
      <c r="AG1775" s="17">
        <v>-1.0000000000000018</v>
      </c>
      <c r="AH1775" s="17">
        <v>-1.0000000000000018</v>
      </c>
      <c r="AI1775" s="17">
        <v>0</v>
      </c>
      <c r="AJ1775" s="17">
        <v>1.2474379912269615E-3</v>
      </c>
      <c r="AK1775" s="17">
        <v>0.11737611286916434</v>
      </c>
      <c r="AL1775" s="17">
        <v>5.5324559071129174E-2</v>
      </c>
      <c r="AM1775" s="17">
        <v>-0.13049262795601069</v>
      </c>
      <c r="AN1775" s="17">
        <v>1.9224858209993353E-2</v>
      </c>
      <c r="AO1775" s="17">
        <v>-2.6754351345544451</v>
      </c>
      <c r="AP1775" s="17">
        <v>0.75724425060548006</v>
      </c>
      <c r="AQ1775" s="17">
        <v>29.891096932488157</v>
      </c>
      <c r="AR1775" s="17">
        <v>0.85039075337989489</v>
      </c>
      <c r="AS1775" s="17">
        <v>1.6512881503800885</v>
      </c>
      <c r="AT1775" s="17">
        <v>-1.0000000000000018</v>
      </c>
      <c r="AU1775" s="17">
        <v>-1.0000000000000018</v>
      </c>
      <c r="AV1775" s="17">
        <v>-0.47371433143684705</v>
      </c>
      <c r="AW1775" s="17">
        <v>91.845229535723234</v>
      </c>
      <c r="AX1775" s="17">
        <v>91.969973334845918</v>
      </c>
      <c r="AY1775" s="17">
        <v>0.33392886763068652</v>
      </c>
      <c r="AZ1775" s="17">
        <v>24.060324647289772</v>
      </c>
      <c r="BA1775" s="22">
        <v>1481.0535289532352</v>
      </c>
      <c r="CU1775" t="e">
        <v>#N/A</v>
      </c>
      <c r="CV1775" t="e">
        <v>#N/A</v>
      </c>
    </row>
    <row r="1776" spans="1:100" x14ac:dyDescent="0.25">
      <c r="A1776">
        <v>4398</v>
      </c>
      <c r="B1776" t="s">
        <v>2130</v>
      </c>
      <c r="C1776" s="22">
        <v>3</v>
      </c>
      <c r="D1776" s="17">
        <v>4.6569506701610628</v>
      </c>
      <c r="E1776" s="17">
        <v>-8.427665185896157E-4</v>
      </c>
      <c r="F1776" s="17">
        <v>-0.56928253085757574</v>
      </c>
      <c r="G1776" s="17">
        <v>-0.56387195426673342</v>
      </c>
      <c r="H1776" s="17">
        <v>0.10985588138959838</v>
      </c>
      <c r="I1776" s="17">
        <v>0</v>
      </c>
      <c r="J1776" s="17">
        <v>6.5913528833759036</v>
      </c>
      <c r="K1776" s="17">
        <v>0.10985588138959838</v>
      </c>
      <c r="L1776" s="17">
        <v>-1.0000000000000018</v>
      </c>
      <c r="M1776" s="17">
        <v>-1.0000000000000018</v>
      </c>
      <c r="N1776" s="17">
        <v>2.1971176277919677</v>
      </c>
      <c r="O1776" s="17">
        <v>10.684431599270237</v>
      </c>
      <c r="P1776" s="17">
        <v>-0.50875335596366744</v>
      </c>
      <c r="Q1776" s="17">
        <v>0.92514628288166523</v>
      </c>
      <c r="R1776" s="17">
        <v>0.2809548924912027</v>
      </c>
      <c r="S1776" s="17">
        <v>0.33333333333333381</v>
      </c>
      <c r="T1776" s="17">
        <v>0.34645458893251002</v>
      </c>
      <c r="U1776" s="17">
        <v>0.28283719420811693</v>
      </c>
      <c r="V1776" s="17">
        <v>-2.8205039670007745E-2</v>
      </c>
      <c r="W1776" s="17">
        <v>32.982567816574189</v>
      </c>
      <c r="X1776" s="17">
        <v>1.5451718352878436</v>
      </c>
      <c r="Y1776" s="17">
        <v>-1.0000000000000018</v>
      </c>
      <c r="Z1776" s="17">
        <v>-1.0000000000000018</v>
      </c>
      <c r="AA1776" s="17">
        <v>70.875958118816982</v>
      </c>
      <c r="AB1776" s="17">
        <v>0.21265752712323693</v>
      </c>
      <c r="AC1776" s="17">
        <v>0.55438301208959151</v>
      </c>
      <c r="AD1776" s="17">
        <v>-1.479183101779661E-2</v>
      </c>
      <c r="AE1776" s="17">
        <v>37.612435409751605</v>
      </c>
      <c r="AF1776" s="17">
        <v>0.78947368421052633</v>
      </c>
      <c r="AG1776" s="17">
        <v>-1.0000000000000018</v>
      </c>
      <c r="AH1776" s="17">
        <v>-1.0000000000000018</v>
      </c>
      <c r="AI1776" s="17">
        <v>0</v>
      </c>
      <c r="AJ1776" s="17">
        <v>-2.8205039670007745E-2</v>
      </c>
      <c r="AK1776" s="17">
        <v>-1.0848106312148107E-2</v>
      </c>
      <c r="AL1776" s="17">
        <v>-2.8057134054669499E-2</v>
      </c>
      <c r="AM1776" s="17">
        <v>4.9910126493909589E-3</v>
      </c>
      <c r="AN1776" s="17">
        <v>0.12416580302144495</v>
      </c>
      <c r="AO1776" s="17">
        <v>7.0534784674034026E-2</v>
      </c>
      <c r="AP1776" s="17">
        <v>2.9638594052627769</v>
      </c>
      <c r="AQ1776" s="17">
        <v>39.573920699950122</v>
      </c>
      <c r="AR1776" s="17">
        <v>0.934420076803953</v>
      </c>
      <c r="AS1776" s="17">
        <v>1.6550277166774419</v>
      </c>
      <c r="AT1776" s="17">
        <v>-1.0000000000000018</v>
      </c>
      <c r="AU1776" s="17">
        <v>-1.0000000000000018</v>
      </c>
      <c r="AV1776" s="17">
        <v>-0.28291706177553066</v>
      </c>
      <c r="AW1776" s="17">
        <v>84.524249123350017</v>
      </c>
      <c r="AX1776" s="17">
        <v>81.703745156349257</v>
      </c>
      <c r="AY1776" s="17">
        <v>0.17438973856691742</v>
      </c>
      <c r="AZ1776" s="17">
        <v>33.785641940213573</v>
      </c>
      <c r="BA1776" s="22">
        <v>1465.1126989078962</v>
      </c>
      <c r="CU1776" t="e">
        <v>#N/A</v>
      </c>
      <c r="CV1776" t="e">
        <v>#N/A</v>
      </c>
    </row>
    <row r="1777" spans="1:100" x14ac:dyDescent="0.25">
      <c r="A1777">
        <v>4400</v>
      </c>
      <c r="B1777" t="s">
        <v>2131</v>
      </c>
      <c r="C1777" s="22">
        <v>3</v>
      </c>
      <c r="D1777" s="17">
        <v>3.9086771544400336</v>
      </c>
      <c r="E1777" s="17">
        <v>-4.4480395119679356E-2</v>
      </c>
      <c r="F1777" s="17">
        <v>0.26498685278284295</v>
      </c>
      <c r="G1777" s="17">
        <v>0.25047638330121225</v>
      </c>
      <c r="H1777" s="17">
        <v>0.31543962275001713</v>
      </c>
      <c r="I1777" s="17">
        <v>0</v>
      </c>
      <c r="J1777" s="17">
        <v>18.92637736500102</v>
      </c>
      <c r="K1777" s="17">
        <v>0.31543962275001713</v>
      </c>
      <c r="L1777" s="17">
        <v>-1.0000000000000029</v>
      </c>
      <c r="M1777" s="17">
        <v>-1.0000000000000029</v>
      </c>
      <c r="N1777" s="17">
        <v>6.3087924550003418</v>
      </c>
      <c r="O1777" s="17">
        <v>23.085530902742271</v>
      </c>
      <c r="P1777" s="17">
        <v>0.30802747880546821</v>
      </c>
      <c r="Q1777" s="17">
        <v>2.5989862356894897</v>
      </c>
      <c r="R1777" s="17">
        <v>0.91566847084849334</v>
      </c>
      <c r="S1777" s="17">
        <v>0.33333333333333381</v>
      </c>
      <c r="T1777" s="17">
        <v>0.36988609773817271</v>
      </c>
      <c r="U1777" s="17">
        <v>0.54362183060943792</v>
      </c>
      <c r="V1777" s="17">
        <v>0</v>
      </c>
      <c r="W1777" s="17">
        <v>37.256065557237122</v>
      </c>
      <c r="X1777" s="17">
        <v>2.6117625188866302</v>
      </c>
      <c r="Y1777" s="17">
        <v>-1.0000000000000029</v>
      </c>
      <c r="Z1777" s="17">
        <v>-1.0000000000000029</v>
      </c>
      <c r="AA1777" s="17">
        <v>51.563886413435476</v>
      </c>
      <c r="AB1777" s="17">
        <v>1.8459157499819835E-2</v>
      </c>
      <c r="AC1777" s="17">
        <v>0.19484584896573173</v>
      </c>
      <c r="AD1777" s="17">
        <v>5.4538041241445623E-2</v>
      </c>
      <c r="AE1777" s="17">
        <v>13.392152385349856</v>
      </c>
      <c r="AF1777" s="17">
        <v>0.53846153846153844</v>
      </c>
      <c r="AG1777" s="17">
        <v>-1.0000000000000029</v>
      </c>
      <c r="AH1777" s="17">
        <v>-1.0000000000000029</v>
      </c>
      <c r="AI1777" s="17">
        <v>3.6430882468741932E-2</v>
      </c>
      <c r="AJ1777" s="17">
        <v>0</v>
      </c>
      <c r="AK1777" s="17">
        <v>-0.25767743341379096</v>
      </c>
      <c r="AL1777" s="17">
        <v>-8.7308009037833256E-2</v>
      </c>
      <c r="AM1777" s="17">
        <v>-0.2178659076954545</v>
      </c>
      <c r="AN1777" s="17">
        <v>-0.112875557792387</v>
      </c>
      <c r="AO1777" s="17">
        <v>-6.7350348594553164</v>
      </c>
      <c r="AP1777" s="17">
        <v>-3.2584289899988406</v>
      </c>
      <c r="AQ1777" s="17">
        <v>56.182442922238124</v>
      </c>
      <c r="AR1777" s="17">
        <v>1.2468412616809452</v>
      </c>
      <c r="AS1777" s="17">
        <v>2.9272021416366476</v>
      </c>
      <c r="AT1777" s="17">
        <v>-1.0000000000000029</v>
      </c>
      <c r="AU1777" s="17">
        <v>-1.0000000000000029</v>
      </c>
      <c r="AV1777" s="17">
        <v>1.1661448541497053</v>
      </c>
      <c r="AW1777" s="17">
        <v>71.390988326178885</v>
      </c>
      <c r="AX1777" s="17">
        <v>72.119605975553739</v>
      </c>
      <c r="AY1777" s="17">
        <v>0.32228092434751049</v>
      </c>
      <c r="AZ1777" s="17">
        <v>44.268267740787337</v>
      </c>
      <c r="BA1777" s="22">
        <v>1444.7761580999036</v>
      </c>
      <c r="CU1777" t="e">
        <v>#N/A</v>
      </c>
      <c r="CV1777" t="e">
        <v>#N/A</v>
      </c>
    </row>
    <row r="1778" spans="1:100" x14ac:dyDescent="0.25">
      <c r="A1778">
        <v>4401</v>
      </c>
      <c r="B1778" t="s">
        <v>2132</v>
      </c>
      <c r="C1778" s="22">
        <v>3</v>
      </c>
      <c r="D1778" s="17">
        <v>5.4871315872616622</v>
      </c>
      <c r="E1778" s="17">
        <v>-0.3137644605175377</v>
      </c>
      <c r="F1778" s="17">
        <v>0.72106825851267498</v>
      </c>
      <c r="G1778" s="17">
        <v>0.63194764156676853</v>
      </c>
      <c r="H1778" s="17">
        <v>0.14815021014840016</v>
      </c>
      <c r="I1778" s="17">
        <v>0</v>
      </c>
      <c r="J1778" s="17">
        <v>8.8890126089040056</v>
      </c>
      <c r="K1778" s="17">
        <v>0.14815021014840016</v>
      </c>
      <c r="L1778" s="17">
        <v>-0.99999999999999756</v>
      </c>
      <c r="M1778" s="17">
        <v>-0.99999999999999756</v>
      </c>
      <c r="N1778" s="17">
        <v>2.9630042029680022</v>
      </c>
      <c r="O1778" s="17">
        <v>15.008091837732449</v>
      </c>
      <c r="P1778" s="17">
        <v>-0.29905860259311229</v>
      </c>
      <c r="Q1778" s="17">
        <v>0.31954687684526689</v>
      </c>
      <c r="R1778" s="17">
        <v>3.9774623015562748E-2</v>
      </c>
      <c r="S1778" s="17">
        <v>0.33333333333333265</v>
      </c>
      <c r="T1778" s="17">
        <v>0.36466796963706583</v>
      </c>
      <c r="U1778" s="17">
        <v>0.21981260395123964</v>
      </c>
      <c r="V1778" s="17">
        <v>0</v>
      </c>
      <c r="W1778" s="17">
        <v>30.786547870929521</v>
      </c>
      <c r="X1778" s="17">
        <v>1.4487448457462027</v>
      </c>
      <c r="Y1778" s="17">
        <v>-0.99999999999999756</v>
      </c>
      <c r="Z1778" s="17">
        <v>-0.99999999999999756</v>
      </c>
      <c r="AA1778" s="17">
        <v>71.641888074606825</v>
      </c>
      <c r="AB1778" s="17">
        <v>0.17771404110811351</v>
      </c>
      <c r="AC1778" s="17">
        <v>0.47973333455986594</v>
      </c>
      <c r="AD1778" s="17">
        <v>0.1588639359452555</v>
      </c>
      <c r="AE1778" s="17">
        <v>40.815565580661726</v>
      </c>
      <c r="AF1778" s="17">
        <v>0.69230769230769229</v>
      </c>
      <c r="AG1778" s="17">
        <v>-0.99999999999999756</v>
      </c>
      <c r="AH1778" s="17">
        <v>-0.99999999999999756</v>
      </c>
      <c r="AI1778" s="17">
        <v>2.3027773447090276E-2</v>
      </c>
      <c r="AJ1778" s="17">
        <v>0</v>
      </c>
      <c r="AK1778" s="17">
        <v>-8.0501979822549169E-2</v>
      </c>
      <c r="AL1778" s="17">
        <v>0.34384410249768488</v>
      </c>
      <c r="AM1778" s="17">
        <v>8.4412593742193259E-2</v>
      </c>
      <c r="AN1778" s="17">
        <v>1.3558340695970462E-3</v>
      </c>
      <c r="AO1778" s="17">
        <v>1.7078049444420851</v>
      </c>
      <c r="AP1778" s="17">
        <v>1.7531163642283503</v>
      </c>
      <c r="AQ1778" s="17">
        <v>39.675560479833514</v>
      </c>
      <c r="AR1778" s="17">
        <v>0.91781390692163789</v>
      </c>
      <c r="AS1778" s="17">
        <v>1.5968950558946027</v>
      </c>
      <c r="AT1778" s="17">
        <v>-0.99999999999999756</v>
      </c>
      <c r="AU1778" s="17">
        <v>-0.99999999999999756</v>
      </c>
      <c r="AV1778" s="17">
        <v>0.67172226458233197</v>
      </c>
      <c r="AW1778" s="17">
        <v>88.403096276567609</v>
      </c>
      <c r="AX1778" s="17">
        <v>88.863651745509415</v>
      </c>
      <c r="AY1778" s="17">
        <v>-4.0369545819791158E-2</v>
      </c>
      <c r="AZ1778" s="17">
        <v>2.2476853399645753</v>
      </c>
      <c r="BA1778" s="22">
        <v>1417.7804165615371</v>
      </c>
      <c r="CU1778" t="e">
        <v>#N/A</v>
      </c>
      <c r="CV1778" t="e">
        <v>#N/A</v>
      </c>
    </row>
    <row r="1779" spans="1:100" x14ac:dyDescent="0.25">
      <c r="A1779">
        <v>4403</v>
      </c>
      <c r="B1779" t="s">
        <v>2133</v>
      </c>
      <c r="C1779" s="22">
        <v>3</v>
      </c>
      <c r="D1779" s="17">
        <v>4.249770598932133</v>
      </c>
      <c r="E1779" s="17">
        <v>6.8294033079094568E-2</v>
      </c>
      <c r="F1779" s="17">
        <v>-0.32601986930825555</v>
      </c>
      <c r="G1779" s="17">
        <v>-0.31230944740045674</v>
      </c>
      <c r="H1779" s="17">
        <v>4.2234695552964358E-2</v>
      </c>
      <c r="I1779" s="17">
        <v>0</v>
      </c>
      <c r="J1779" s="17">
        <v>2.5340817331778589</v>
      </c>
      <c r="K1779" s="17">
        <v>4.2234695552964358E-2</v>
      </c>
      <c r="L1779" s="17">
        <v>-0.999999999999998</v>
      </c>
      <c r="M1779" s="17">
        <v>-0.999999999999998</v>
      </c>
      <c r="N1779" s="17">
        <v>0.84469391105928704</v>
      </c>
      <c r="O1779" s="17">
        <v>6.4715428847095415</v>
      </c>
      <c r="P1779" s="17">
        <v>1.3168824830686838E-2</v>
      </c>
      <c r="Q1779" s="17">
        <v>0.76186749035033041</v>
      </c>
      <c r="R1779" s="17">
        <v>0.29904806212283325</v>
      </c>
      <c r="S1779" s="17">
        <v>0.33333333333333282</v>
      </c>
      <c r="T1779" s="17">
        <v>0.3721289580853987</v>
      </c>
      <c r="U1779" s="17">
        <v>0.56009686850887241</v>
      </c>
      <c r="V1779" s="17">
        <v>0</v>
      </c>
      <c r="W1779" s="17">
        <v>48.932978574985576</v>
      </c>
      <c r="X1779" s="17">
        <v>2.9417926996453154</v>
      </c>
      <c r="Y1779" s="17">
        <v>-0.999999999999998</v>
      </c>
      <c r="Z1779" s="17">
        <v>-0.999999999999998</v>
      </c>
      <c r="AA1779" s="17">
        <v>60.002990389954022</v>
      </c>
      <c r="AB1779" s="17">
        <v>0.21489549992290455</v>
      </c>
      <c r="AC1779" s="17">
        <v>-4.2712232004357135E-2</v>
      </c>
      <c r="AD1779" s="17">
        <v>4.3236007138364715E-2</v>
      </c>
      <c r="AE1779" s="17">
        <v>10.770963752845608</v>
      </c>
      <c r="AF1779" s="17">
        <v>0.41176470588235292</v>
      </c>
      <c r="AG1779" s="17">
        <v>-0.999999999999998</v>
      </c>
      <c r="AH1779" s="17">
        <v>-0.999999999999998</v>
      </c>
      <c r="AI1779" s="17">
        <v>-5.7627713592650689E-2</v>
      </c>
      <c r="AJ1779" s="17">
        <v>0</v>
      </c>
      <c r="AK1779" s="17">
        <v>0.2870713288667141</v>
      </c>
      <c r="AL1779" s="17">
        <v>0.16486008065028443</v>
      </c>
      <c r="AM1779" s="17">
        <v>0.32884027992159054</v>
      </c>
      <c r="AN1779" s="17">
        <v>-5.2476421814907664E-2</v>
      </c>
      <c r="AO1779" s="17">
        <v>9.6563636423733339</v>
      </c>
      <c r="AP1779" s="17">
        <v>-0.48761014212127102</v>
      </c>
      <c r="AQ1779" s="17">
        <v>51.467060308163425</v>
      </c>
      <c r="AR1779" s="17">
        <v>1.2655591599276033</v>
      </c>
      <c r="AS1779" s="17">
        <v>2.9840273951982801</v>
      </c>
      <c r="AT1779" s="17">
        <v>-0.999999999999998</v>
      </c>
      <c r="AU1779" s="17">
        <v>-0.999999999999998</v>
      </c>
      <c r="AV1779" s="17">
        <v>-1.3261385277623938E-2</v>
      </c>
      <c r="AW1779" s="17">
        <v>65.986923132542302</v>
      </c>
      <c r="AX1779" s="17">
        <v>64.834368860689253</v>
      </c>
      <c r="AY1779" s="17">
        <v>0.22126713004080162</v>
      </c>
      <c r="AZ1779" s="17">
        <v>-1.9024644291310662</v>
      </c>
      <c r="BA1779" s="22">
        <v>1388.1538489790159</v>
      </c>
      <c r="CU1779" t="e">
        <v>#N/A</v>
      </c>
      <c r="CV1779" t="e">
        <v>#N/A</v>
      </c>
    </row>
    <row r="1780" spans="1:100" x14ac:dyDescent="0.25">
      <c r="A1780">
        <v>4404</v>
      </c>
      <c r="B1780" t="s">
        <v>2134</v>
      </c>
      <c r="C1780" s="22">
        <v>3</v>
      </c>
      <c r="D1780" s="17">
        <v>5.564604227363513</v>
      </c>
      <c r="E1780" s="17">
        <v>-1.6124537859284756E-2</v>
      </c>
      <c r="F1780" s="17">
        <v>8.7011507282544753E-2</v>
      </c>
      <c r="G1780" s="17">
        <v>8.7011507282544753E-2</v>
      </c>
      <c r="H1780" s="17">
        <v>0.1581317335734895</v>
      </c>
      <c r="I1780" s="17">
        <v>0</v>
      </c>
      <c r="J1780" s="17">
        <v>9.4879040144093718</v>
      </c>
      <c r="K1780" s="17">
        <v>0.1581317335734895</v>
      </c>
      <c r="L1780" s="17">
        <v>-1.0000000000000004</v>
      </c>
      <c r="M1780" s="17">
        <v>-1.0000000000000004</v>
      </c>
      <c r="N1780" s="17">
        <v>3.1626346714697915</v>
      </c>
      <c r="O1780" s="17">
        <v>15.139519749055435</v>
      </c>
      <c r="P1780" s="17">
        <v>1.0039104092080566</v>
      </c>
      <c r="Q1780" s="17">
        <v>0.45461866939667178</v>
      </c>
      <c r="R1780" s="17">
        <v>7.4346684994415296E-2</v>
      </c>
      <c r="S1780" s="17">
        <v>0.34508894786366484</v>
      </c>
      <c r="T1780" s="17">
        <v>0.39330297356483618</v>
      </c>
      <c r="U1780" s="17">
        <v>6.5092481787791576E-2</v>
      </c>
      <c r="V1780" s="17">
        <v>-1.4113115724330529E-2</v>
      </c>
      <c r="W1780" s="17">
        <v>25.249582156738921</v>
      </c>
      <c r="X1780" s="17">
        <v>0.80378418227808557</v>
      </c>
      <c r="Y1780" s="17">
        <v>-1.0000000000000004</v>
      </c>
      <c r="Z1780" s="17">
        <v>-1.0000000000000004</v>
      </c>
      <c r="AA1780" s="17">
        <v>53.523572696257872</v>
      </c>
      <c r="AB1780" s="17">
        <v>-0.18655752887569943</v>
      </c>
      <c r="AC1780" s="17">
        <v>0.49658429651584451</v>
      </c>
      <c r="AD1780" s="17">
        <v>0.25396610945034481</v>
      </c>
      <c r="AE1780" s="17">
        <v>28.19964385452452</v>
      </c>
      <c r="AF1780" s="17">
        <v>0.5</v>
      </c>
      <c r="AG1780" s="17">
        <v>-1.0000000000000004</v>
      </c>
      <c r="AH1780" s="17">
        <v>-1.0000000000000004</v>
      </c>
      <c r="AI1780" s="17">
        <v>3.8812208467569661E-3</v>
      </c>
      <c r="AJ1780" s="17">
        <v>-1.4113115724330529E-2</v>
      </c>
      <c r="AK1780" s="17">
        <v>-0.19884574425315327</v>
      </c>
      <c r="AL1780" s="17">
        <v>-0.12281937874353691</v>
      </c>
      <c r="AM1780" s="17">
        <v>0.2246714449409592</v>
      </c>
      <c r="AN1780" s="17">
        <v>-0.11315202827516478</v>
      </c>
      <c r="AO1780" s="17">
        <v>4.622557402258213</v>
      </c>
      <c r="AP1780" s="17">
        <v>-3.4428976005968042</v>
      </c>
      <c r="AQ1780" s="17">
        <v>34.737486171148277</v>
      </c>
      <c r="AR1780" s="17">
        <v>0.78937128749196162</v>
      </c>
      <c r="AS1780" s="17">
        <v>0.96191591585157454</v>
      </c>
      <c r="AT1780" s="17">
        <v>-1.0000000000000004</v>
      </c>
      <c r="AU1780" s="17">
        <v>-1.0000000000000004</v>
      </c>
      <c r="AV1780" s="17">
        <v>0.16135819227696002</v>
      </c>
      <c r="AW1780" s="17">
        <v>65.220194844716445</v>
      </c>
      <c r="AX1780" s="17">
        <v>63.886507689218533</v>
      </c>
      <c r="AY1780" s="17">
        <v>0.32837554665732815</v>
      </c>
      <c r="AZ1780" s="17">
        <v>16.255068609172049</v>
      </c>
      <c r="BA1780" s="22">
        <v>1448.3952668500726</v>
      </c>
      <c r="CU1780" t="e">
        <v>#N/A</v>
      </c>
      <c r="CV1780" t="e">
        <v>#N/A</v>
      </c>
    </row>
    <row r="1781" spans="1:100" x14ac:dyDescent="0.25">
      <c r="A1781">
        <v>4405</v>
      </c>
      <c r="B1781" t="s">
        <v>2135</v>
      </c>
      <c r="C1781" s="22">
        <v>3</v>
      </c>
      <c r="D1781" s="17">
        <v>5.6946944244428801</v>
      </c>
      <c r="E1781" s="17">
        <v>2.6096914505378665E-2</v>
      </c>
      <c r="F1781" s="17">
        <v>-1.1211133028097564</v>
      </c>
      <c r="G1781" s="17">
        <v>-1.1124143313079635</v>
      </c>
      <c r="H1781" s="17">
        <v>0.29814520192386268</v>
      </c>
      <c r="I1781" s="17">
        <v>0</v>
      </c>
      <c r="J1781" s="17">
        <v>17.888712115431758</v>
      </c>
      <c r="K1781" s="17">
        <v>0.29814520192386268</v>
      </c>
      <c r="L1781" s="17">
        <v>-1.0000000000000011</v>
      </c>
      <c r="M1781" s="17">
        <v>-1.0000000000000011</v>
      </c>
      <c r="N1781" s="17">
        <v>5.9629040384772507</v>
      </c>
      <c r="O1781" s="17">
        <v>22.470992208566663</v>
      </c>
      <c r="P1781" s="17">
        <v>-1.8313909886200408E-2</v>
      </c>
      <c r="Q1781" s="17">
        <v>-1.4725436227179116</v>
      </c>
      <c r="R1781" s="17">
        <v>-0.50226293306100045</v>
      </c>
      <c r="S1781" s="17">
        <v>0.33333333333333409</v>
      </c>
      <c r="T1781" s="17">
        <v>0.33333333333333409</v>
      </c>
      <c r="U1781" s="17">
        <v>0.34795134753350876</v>
      </c>
      <c r="V1781" s="17">
        <v>0.24355174845431868</v>
      </c>
      <c r="W1781" s="17">
        <v>38.400982429225316</v>
      </c>
      <c r="X1781" s="17">
        <v>3.2216373456027503</v>
      </c>
      <c r="Y1781" s="17">
        <v>-1.0000000000000011</v>
      </c>
      <c r="Z1781" s="17">
        <v>-1.0000000000000011</v>
      </c>
      <c r="AA1781" s="17">
        <v>91.140069853572584</v>
      </c>
      <c r="AB1781" s="17">
        <v>0.26860122338799974</v>
      </c>
      <c r="AC1781" s="17">
        <v>0.52104163507921031</v>
      </c>
      <c r="AD1781" s="17">
        <v>0.27518414868095586</v>
      </c>
      <c r="AE1781" s="17">
        <v>53.241350357408322</v>
      </c>
      <c r="AF1781" s="17">
        <v>0.95238095238095233</v>
      </c>
      <c r="AG1781" s="17">
        <v>-1.0000000000000011</v>
      </c>
      <c r="AH1781" s="17">
        <v>-1.0000000000000011</v>
      </c>
      <c r="AI1781" s="17">
        <v>-6.8784198180147541E-2</v>
      </c>
      <c r="AJ1781" s="17">
        <v>0.24355174845431868</v>
      </c>
      <c r="AK1781" s="17">
        <v>7.6097125246409547E-2</v>
      </c>
      <c r="AL1781" s="17">
        <v>0.1208807676772037</v>
      </c>
      <c r="AM1781" s="17">
        <v>0.36118503307438898</v>
      </c>
      <c r="AN1781" s="17">
        <v>-0.26192204843497313</v>
      </c>
      <c r="AO1781" s="17">
        <v>9.4101114530917744</v>
      </c>
      <c r="AP1781" s="17">
        <v>-5.9436473724883108</v>
      </c>
      <c r="AQ1781" s="17">
        <v>56.28969454465706</v>
      </c>
      <c r="AR1781" s="17">
        <v>1.2581697626544954</v>
      </c>
      <c r="AS1781" s="17">
        <v>3.5197825475266171</v>
      </c>
      <c r="AT1781" s="17">
        <v>-1.0000000000000011</v>
      </c>
      <c r="AU1781" s="17">
        <v>-1.0000000000000011</v>
      </c>
      <c r="AV1781" s="17">
        <v>-1.6146772643689644</v>
      </c>
      <c r="AW1781" s="17">
        <v>107.66741468965098</v>
      </c>
      <c r="AX1781" s="17">
        <v>130.64690557147978</v>
      </c>
      <c r="AY1781" s="17">
        <v>0.30976227045592158</v>
      </c>
      <c r="AZ1781" s="17">
        <v>12.958840572384691</v>
      </c>
      <c r="BA1781" s="22">
        <v>1529.3298531341768</v>
      </c>
      <c r="CU1781" t="e">
        <v>#N/A</v>
      </c>
      <c r="CV1781" t="e">
        <v>#N/A</v>
      </c>
    </row>
    <row r="1782" spans="1:100" x14ac:dyDescent="0.25">
      <c r="A1782">
        <v>4408</v>
      </c>
      <c r="B1782" t="s">
        <v>2136</v>
      </c>
      <c r="C1782" s="22">
        <v>3</v>
      </c>
      <c r="D1782" s="17">
        <v>3.7036427573679092</v>
      </c>
      <c r="E1782" s="17">
        <v>0</v>
      </c>
      <c r="F1782" s="17">
        <v>2.9792212777501343E-3</v>
      </c>
      <c r="G1782" s="17">
        <v>2.9792212777501343E-3</v>
      </c>
      <c r="H1782" s="17">
        <v>-2.9519791829542539E-2</v>
      </c>
      <c r="I1782" s="17">
        <v>0</v>
      </c>
      <c r="J1782" s="17">
        <v>-1.7711875097725489</v>
      </c>
      <c r="K1782" s="17">
        <v>-2.9519791829542539E-2</v>
      </c>
      <c r="L1782" s="17">
        <v>-0.99999999999999944</v>
      </c>
      <c r="M1782" s="17">
        <v>-0.99999999999999944</v>
      </c>
      <c r="N1782" s="17">
        <v>-0.59039583659084971</v>
      </c>
      <c r="O1782" s="17">
        <v>1.9354344688731098</v>
      </c>
      <c r="P1782" s="17">
        <v>0.63133152049596697</v>
      </c>
      <c r="Q1782" s="17">
        <v>0.13555952014492301</v>
      </c>
      <c r="R1782" s="17">
        <v>4.6569047823468032E-2</v>
      </c>
      <c r="S1782" s="17">
        <v>0.33333333333333315</v>
      </c>
      <c r="T1782" s="17">
        <v>0.33125243521017622</v>
      </c>
      <c r="U1782" s="17">
        <v>0.12094164734549565</v>
      </c>
      <c r="V1782" s="17">
        <v>-2.0391734254136942E-2</v>
      </c>
      <c r="W1782" s="17">
        <v>31.786218938576425</v>
      </c>
      <c r="X1782" s="17">
        <v>1.0534408461070559</v>
      </c>
      <c r="Y1782" s="17">
        <v>-0.99999999999999944</v>
      </c>
      <c r="Z1782" s="17">
        <v>-0.99999999999999944</v>
      </c>
      <c r="AA1782" s="17">
        <v>45.401787266418225</v>
      </c>
      <c r="AB1782" s="17">
        <v>-5.7974422745598421E-2</v>
      </c>
      <c r="AC1782" s="17">
        <v>0.28809537982351474</v>
      </c>
      <c r="AD1782" s="17">
        <v>4.1259028522450059E-2</v>
      </c>
      <c r="AE1782" s="17">
        <v>13.568999280018316</v>
      </c>
      <c r="AF1782" s="17">
        <v>0.25</v>
      </c>
      <c r="AG1782" s="17">
        <v>-0.99999999999999944</v>
      </c>
      <c r="AH1782" s="17">
        <v>-0.99999999999999944</v>
      </c>
      <c r="AI1782" s="17">
        <v>0</v>
      </c>
      <c r="AJ1782" s="17">
        <v>-2.0391734254136942E-2</v>
      </c>
      <c r="AK1782" s="17">
        <v>6.9960487055293979E-2</v>
      </c>
      <c r="AL1782" s="17">
        <v>-0.12084931732084929</v>
      </c>
      <c r="AM1782" s="17">
        <v>-9.9182858148960648E-2</v>
      </c>
      <c r="AN1782" s="17">
        <v>0.32838020916140886</v>
      </c>
      <c r="AO1782" s="17">
        <v>-2.1297690184475462</v>
      </c>
      <c r="AP1782" s="17">
        <v>7.6052586424309725</v>
      </c>
      <c r="AQ1782" s="17">
        <v>30.015031428803891</v>
      </c>
      <c r="AR1782" s="17">
        <v>0.76513568163486823</v>
      </c>
      <c r="AS1782" s="17">
        <v>1.0239210542775135</v>
      </c>
      <c r="AT1782" s="17">
        <v>-0.99999999999999944</v>
      </c>
      <c r="AU1782" s="17">
        <v>-0.99999999999999944</v>
      </c>
      <c r="AV1782" s="17">
        <v>4.9548269101218165E-2</v>
      </c>
      <c r="AW1782" s="17">
        <v>54.942480377722276</v>
      </c>
      <c r="AX1782" s="17">
        <v>52.90330695230859</v>
      </c>
      <c r="AY1782" s="17">
        <v>0.15548898549942378</v>
      </c>
      <c r="AZ1782" s="17">
        <v>-17.524266290620837</v>
      </c>
      <c r="BA1782" s="22">
        <v>1348.0465403923286</v>
      </c>
      <c r="CU1782" t="e">
        <v>#N/A</v>
      </c>
      <c r="CV1782" t="e">
        <v>#N/A</v>
      </c>
    </row>
    <row r="1783" spans="1:100" x14ac:dyDescent="0.25">
      <c r="A1783">
        <v>4409</v>
      </c>
      <c r="B1783" t="s">
        <v>2137</v>
      </c>
      <c r="C1783" s="22">
        <v>3</v>
      </c>
      <c r="D1783" s="17">
        <v>4.4689387195521251</v>
      </c>
      <c r="E1783" s="17">
        <v>6.4754198520241321E-2</v>
      </c>
      <c r="F1783" s="17">
        <v>-4.9906691388823372E-2</v>
      </c>
      <c r="G1783" s="17">
        <v>-3.192356927912527E-2</v>
      </c>
      <c r="H1783" s="17">
        <v>0.34510887827624948</v>
      </c>
      <c r="I1783" s="17">
        <v>0</v>
      </c>
      <c r="J1783" s="17">
        <v>20.706532696574971</v>
      </c>
      <c r="K1783" s="17">
        <v>0.34510887827624948</v>
      </c>
      <c r="L1783" s="17">
        <v>-1.0000000000000009</v>
      </c>
      <c r="M1783" s="17">
        <v>-1.0000000000000009</v>
      </c>
      <c r="N1783" s="17">
        <v>6.9021775655249922</v>
      </c>
      <c r="O1783" s="17">
        <v>25.143547846847969</v>
      </c>
      <c r="P1783" s="17">
        <v>-1.8388434682894057</v>
      </c>
      <c r="Q1783" s="17">
        <v>8.0010821452383453E-3</v>
      </c>
      <c r="R1783" s="17">
        <v>-0.32821442183144051</v>
      </c>
      <c r="S1783" s="17">
        <v>0.33333333333333343</v>
      </c>
      <c r="T1783" s="17">
        <v>0.33333333333333343</v>
      </c>
      <c r="U1783" s="17">
        <v>0.25600583875033317</v>
      </c>
      <c r="V1783" s="17">
        <v>-0.14542876668797344</v>
      </c>
      <c r="W1783" s="17">
        <v>17.285394418111085</v>
      </c>
      <c r="X1783" s="17">
        <v>0.47300854326390973</v>
      </c>
      <c r="Y1783" s="17">
        <v>-1.0000000000000009</v>
      </c>
      <c r="Z1783" s="17">
        <v>-1.0000000000000009</v>
      </c>
      <c r="AA1783" s="17">
        <v>43.253446839490287</v>
      </c>
      <c r="AB1783" s="17">
        <v>0.28537732308253394</v>
      </c>
      <c r="AC1783" s="17">
        <v>6.0460881643821712E-2</v>
      </c>
      <c r="AD1783" s="17">
        <v>0.1800871321378576</v>
      </c>
      <c r="AE1783" s="17">
        <v>26.29626684321066</v>
      </c>
      <c r="AF1783" s="17">
        <v>0.58333333333333337</v>
      </c>
      <c r="AG1783" s="17">
        <v>-1.0000000000000009</v>
      </c>
      <c r="AH1783" s="17">
        <v>-1.0000000000000009</v>
      </c>
      <c r="AI1783" s="17">
        <v>1.5061699173452969E-3</v>
      </c>
      <c r="AJ1783" s="17">
        <v>-0.14542876668797344</v>
      </c>
      <c r="AK1783" s="17">
        <v>6.0574886200140871E-2</v>
      </c>
      <c r="AL1783" s="17">
        <v>7.8626330136231201E-2</v>
      </c>
      <c r="AM1783" s="17">
        <v>-9.8895275538801702E-2</v>
      </c>
      <c r="AN1783" s="17">
        <v>4.5996154107294421E-2</v>
      </c>
      <c r="AO1783" s="17">
        <v>-2.1695074574693392</v>
      </c>
      <c r="AP1783" s="17">
        <v>1.5430355033635159</v>
      </c>
      <c r="AQ1783" s="17">
        <v>37.991927114686057</v>
      </c>
      <c r="AR1783" s="17">
        <v>0.77724373872902708</v>
      </c>
      <c r="AS1783" s="17">
        <v>0.81811742154015921</v>
      </c>
      <c r="AT1783" s="17">
        <v>-1.0000000000000009</v>
      </c>
      <c r="AU1783" s="17">
        <v>-1.0000000000000009</v>
      </c>
      <c r="AV1783" s="17">
        <v>-0.36013799111056566</v>
      </c>
      <c r="AW1783" s="17">
        <v>69.940030189701858</v>
      </c>
      <c r="AX1783" s="17">
        <v>55.427276919251369</v>
      </c>
      <c r="AY1783" s="17">
        <v>-4.1483937704627841E-2</v>
      </c>
      <c r="AZ1783" s="17">
        <v>-36.628502843457049</v>
      </c>
      <c r="BA1783" s="22">
        <v>1413.4190058448478</v>
      </c>
      <c r="CU1783" t="e">
        <v>#N/A</v>
      </c>
      <c r="CV1783" t="e">
        <v>#N/A</v>
      </c>
    </row>
    <row r="1784" spans="1:100" x14ac:dyDescent="0.25">
      <c r="A1784">
        <v>4412</v>
      </c>
      <c r="B1784" t="s">
        <v>2138</v>
      </c>
      <c r="C1784" s="22">
        <v>3</v>
      </c>
      <c r="D1784" s="17">
        <v>4.6719469770469502</v>
      </c>
      <c r="E1784" s="17">
        <v>0</v>
      </c>
      <c r="F1784" s="17">
        <v>-1.0010339716185901</v>
      </c>
      <c r="G1784" s="17">
        <v>-1.0010339716185901</v>
      </c>
      <c r="H1784" s="17">
        <v>0.21359265372122752</v>
      </c>
      <c r="I1784" s="17">
        <v>0</v>
      </c>
      <c r="J1784" s="17">
        <v>12.815559223273654</v>
      </c>
      <c r="K1784" s="17">
        <v>0.21359265372122752</v>
      </c>
      <c r="L1784" s="17">
        <v>-1.0000000000000002</v>
      </c>
      <c r="M1784" s="17">
        <v>-1.0000000000000002</v>
      </c>
      <c r="N1784" s="17">
        <v>4.2718530744245493</v>
      </c>
      <c r="O1784" s="17">
        <v>16.486472228702006</v>
      </c>
      <c r="P1784" s="17">
        <v>0.20178785985879905</v>
      </c>
      <c r="Q1784" s="17">
        <v>-2.0405978060505605</v>
      </c>
      <c r="R1784" s="17">
        <v>-0.63476639573502913</v>
      </c>
      <c r="S1784" s="17">
        <v>0.33333333333333365</v>
      </c>
      <c r="T1784" s="17">
        <v>0.33792140978478141</v>
      </c>
      <c r="U1784" s="17">
        <v>-5.9344144600837215E-2</v>
      </c>
      <c r="V1784" s="17">
        <v>2.8590793237545341E-3</v>
      </c>
      <c r="W1784" s="17">
        <v>16.047080964792187</v>
      </c>
      <c r="X1784" s="17">
        <v>0.23940151447370178</v>
      </c>
      <c r="Y1784" s="17">
        <v>-1.0000000000000002</v>
      </c>
      <c r="Z1784" s="17">
        <v>-1.0000000000000002</v>
      </c>
      <c r="AA1784" s="17">
        <v>26.24284857337625</v>
      </c>
      <c r="AB1784" s="17">
        <v>0.20048845406391042</v>
      </c>
      <c r="AC1784" s="17">
        <v>6.0587851232263054E-2</v>
      </c>
      <c r="AD1784" s="17">
        <v>-4.4465625209791762E-2</v>
      </c>
      <c r="AE1784" s="17">
        <v>10.830534004319089</v>
      </c>
      <c r="AF1784" s="17">
        <v>0.36363636363636365</v>
      </c>
      <c r="AG1784" s="17">
        <v>-1.0000000000000002</v>
      </c>
      <c r="AH1784" s="17">
        <v>-1.0000000000000002</v>
      </c>
      <c r="AI1784" s="17">
        <v>0</v>
      </c>
      <c r="AJ1784" s="17">
        <v>2.8590793237545341E-3</v>
      </c>
      <c r="AK1784" s="17">
        <v>8.5040145946250437E-2</v>
      </c>
      <c r="AL1784" s="17">
        <v>-0.24601824685183057</v>
      </c>
      <c r="AM1784" s="17">
        <v>9.6923931439083216E-3</v>
      </c>
      <c r="AN1784" s="17">
        <v>0.51592931426005662</v>
      </c>
      <c r="AO1784" s="17">
        <v>0.66751055832895778</v>
      </c>
      <c r="AP1784" s="17">
        <v>11.668141622242263</v>
      </c>
      <c r="AQ1784" s="17">
        <v>28.862640188065843</v>
      </c>
      <c r="AR1784" s="17">
        <v>0.61476967784103231</v>
      </c>
      <c r="AS1784" s="17">
        <v>0.45299416819492894</v>
      </c>
      <c r="AT1784" s="17">
        <v>-1.0000000000000002</v>
      </c>
      <c r="AU1784" s="17">
        <v>-1.0000000000000002</v>
      </c>
      <c r="AV1784" s="17">
        <v>-1.6358003673536192</v>
      </c>
      <c r="AW1784" s="17">
        <v>54.397462424320501</v>
      </c>
      <c r="AX1784" s="17">
        <v>54.683370356695953</v>
      </c>
      <c r="AY1784" s="17">
        <v>0.23498456962557576</v>
      </c>
      <c r="AZ1784" s="17">
        <v>-0.74039253790028381</v>
      </c>
      <c r="BA1784" s="22">
        <v>1409.8224808510092</v>
      </c>
      <c r="CU1784" t="e">
        <v>#N/A</v>
      </c>
      <c r="CV1784" t="e">
        <v>#N/A</v>
      </c>
    </row>
    <row r="1785" spans="1:100" x14ac:dyDescent="0.25">
      <c r="A1785">
        <v>4415</v>
      </c>
      <c r="B1785" t="s">
        <v>2139</v>
      </c>
      <c r="C1785" s="22">
        <v>3</v>
      </c>
      <c r="D1785" s="17">
        <v>4.6157073205272434</v>
      </c>
      <c r="E1785" s="17">
        <v>-3.0091881761022364E-3</v>
      </c>
      <c r="F1785" s="17">
        <v>0.75229081138842513</v>
      </c>
      <c r="G1785" s="17">
        <v>0.75128774866305814</v>
      </c>
      <c r="H1785" s="17">
        <v>0.55945072296574205</v>
      </c>
      <c r="I1785" s="17">
        <v>0</v>
      </c>
      <c r="J1785" s="17">
        <v>33.567043377944529</v>
      </c>
      <c r="K1785" s="17">
        <v>0.55945072296574205</v>
      </c>
      <c r="L1785" s="17">
        <v>-0.99999999999999889</v>
      </c>
      <c r="M1785" s="17">
        <v>-0.99999999999999889</v>
      </c>
      <c r="N1785" s="17">
        <v>11.189014459314844</v>
      </c>
      <c r="O1785" s="17">
        <v>38.934038447134824</v>
      </c>
      <c r="P1785" s="17">
        <v>-0.84157927798736565</v>
      </c>
      <c r="Q1785" s="17">
        <v>1.879226788438827</v>
      </c>
      <c r="R1785" s="17">
        <v>0.52005034935967731</v>
      </c>
      <c r="S1785" s="17">
        <v>0.33333333333333287</v>
      </c>
      <c r="T1785" s="17">
        <v>0.28681779367767485</v>
      </c>
      <c r="U1785" s="17">
        <v>0.29982031518301833</v>
      </c>
      <c r="V1785" s="17">
        <v>-5.8647074129129567E-3</v>
      </c>
      <c r="W1785" s="17">
        <v>14.186240472614836</v>
      </c>
      <c r="X1785" s="17">
        <v>1.1699614023087075</v>
      </c>
      <c r="Y1785" s="17">
        <v>-0.99999999999999889</v>
      </c>
      <c r="Z1785" s="17">
        <v>-0.99999999999999889</v>
      </c>
      <c r="AA1785" s="17">
        <v>45.739782725486151</v>
      </c>
      <c r="AB1785" s="17">
        <v>0.23323381631232196</v>
      </c>
      <c r="AC1785" s="17">
        <v>-5.7967950846635214E-3</v>
      </c>
      <c r="AD1785" s="17">
        <v>0.39323281684257344</v>
      </c>
      <c r="AE1785" s="17">
        <v>31.033491903511596</v>
      </c>
      <c r="AF1785" s="17">
        <v>0.7857142857142857</v>
      </c>
      <c r="AG1785" s="17">
        <v>-0.99999999999999889</v>
      </c>
      <c r="AH1785" s="17">
        <v>-0.99999999999999889</v>
      </c>
      <c r="AI1785" s="17">
        <v>1.4828271425234817E-3</v>
      </c>
      <c r="AJ1785" s="17">
        <v>-5.8647074129129567E-3</v>
      </c>
      <c r="AK1785" s="17">
        <v>0.10205278279601163</v>
      </c>
      <c r="AL1785" s="17">
        <v>1.1774259951469052E-3</v>
      </c>
      <c r="AM1785" s="17">
        <v>0.20356766159982778</v>
      </c>
      <c r="AN1785" s="17">
        <v>0.43268461851536527</v>
      </c>
      <c r="AO1785" s="17">
        <v>5.5994554539757511</v>
      </c>
      <c r="AP1785" s="17">
        <v>10.823002592859867</v>
      </c>
      <c r="AQ1785" s="17">
        <v>47.753283850559392</v>
      </c>
      <c r="AR1785" s="17">
        <v>0.91410673478111282</v>
      </c>
      <c r="AS1785" s="17">
        <v>1.7294121252744503</v>
      </c>
      <c r="AT1785" s="17">
        <v>-0.99999999999999889</v>
      </c>
      <c r="AU1785" s="17">
        <v>-0.99999999999999889</v>
      </c>
      <c r="AV1785" s="17">
        <v>1.271338098022734</v>
      </c>
      <c r="AW1785" s="17">
        <v>95.496823765480869</v>
      </c>
      <c r="AX1785" s="17">
        <v>94.940009567040008</v>
      </c>
      <c r="AY1785" s="17">
        <v>0.37750892821441528</v>
      </c>
      <c r="AZ1785" s="17">
        <v>30.612220092350618</v>
      </c>
      <c r="BA1785" s="22">
        <v>1596.8085109318686</v>
      </c>
      <c r="CU1785" t="e">
        <v>#N/A</v>
      </c>
      <c r="CV1785" t="e">
        <v>#N/A</v>
      </c>
    </row>
    <row r="1786" spans="1:100" x14ac:dyDescent="0.25">
      <c r="A1786">
        <v>4416</v>
      </c>
      <c r="B1786" t="s">
        <v>1380</v>
      </c>
      <c r="C1786" s="22">
        <v>3</v>
      </c>
      <c r="D1786" s="17">
        <v>6.004919341615472</v>
      </c>
      <c r="E1786" s="17">
        <v>0</v>
      </c>
      <c r="F1786" s="17">
        <v>-0.3824561613104106</v>
      </c>
      <c r="G1786" s="17">
        <v>-0.3824561613104106</v>
      </c>
      <c r="H1786" s="17">
        <v>0.2403483179951231</v>
      </c>
      <c r="I1786" s="17">
        <v>0</v>
      </c>
      <c r="J1786" s="17">
        <v>14.420899079707389</v>
      </c>
      <c r="K1786" s="17">
        <v>0.2403483179951231</v>
      </c>
      <c r="L1786" s="17">
        <v>-0.99999999999999778</v>
      </c>
      <c r="M1786" s="17">
        <v>-0.99999999999999778</v>
      </c>
      <c r="N1786" s="17">
        <v>4.8069663599024635</v>
      </c>
      <c r="O1786" s="17">
        <v>20.043362260012458</v>
      </c>
      <c r="P1786" s="17">
        <v>0</v>
      </c>
      <c r="Q1786" s="17">
        <v>1.9759060599317728</v>
      </c>
      <c r="R1786" s="17">
        <v>0.64714985895311938</v>
      </c>
      <c r="S1786" s="17">
        <v>0.33333333333333282</v>
      </c>
      <c r="T1786" s="17">
        <v>0.23871518307579578</v>
      </c>
      <c r="U1786" s="17">
        <v>9.3513539868573123E-2</v>
      </c>
      <c r="V1786" s="17">
        <v>0</v>
      </c>
      <c r="W1786" s="17">
        <v>17.008549531303139</v>
      </c>
      <c r="X1786" s="17">
        <v>0.61113620763076115</v>
      </c>
      <c r="Y1786" s="17">
        <v>-0.99999999999999778</v>
      </c>
      <c r="Z1786" s="17">
        <v>-0.99999999999999778</v>
      </c>
      <c r="AA1786" s="17">
        <v>38.92515914629783</v>
      </c>
      <c r="AB1786" s="17">
        <v>0.23325102556763347</v>
      </c>
      <c r="AC1786" s="17">
        <v>-9.9565885213371216E-3</v>
      </c>
      <c r="AD1786" s="17">
        <v>0.20209475807453528</v>
      </c>
      <c r="AE1786" s="17">
        <v>21.269459756041584</v>
      </c>
      <c r="AF1786" s="17">
        <v>0.2</v>
      </c>
      <c r="AG1786" s="17">
        <v>-0.99999999999999778</v>
      </c>
      <c r="AH1786" s="17">
        <v>-0.99999999999999778</v>
      </c>
      <c r="AI1786" s="17">
        <v>-4.5360569811887458E-3</v>
      </c>
      <c r="AJ1786" s="17">
        <v>0</v>
      </c>
      <c r="AK1786" s="17">
        <v>0.31118316496517012</v>
      </c>
      <c r="AL1786" s="17">
        <v>7.7813818740288712E-2</v>
      </c>
      <c r="AM1786" s="17">
        <v>0.42553140564739111</v>
      </c>
      <c r="AN1786" s="17">
        <v>0.14919912115285064</v>
      </c>
      <c r="AO1786" s="17">
        <v>12.194200966010627</v>
      </c>
      <c r="AP1786" s="17">
        <v>4.1190471225227068</v>
      </c>
      <c r="AQ1786" s="17">
        <v>31.429448611010535</v>
      </c>
      <c r="AR1786" s="17">
        <v>0.66556205627770149</v>
      </c>
      <c r="AS1786" s="17">
        <v>0.85148452562588406</v>
      </c>
      <c r="AT1786" s="17">
        <v>-0.99999999999999778</v>
      </c>
      <c r="AU1786" s="17">
        <v>-0.99999999999999778</v>
      </c>
      <c r="AV1786" s="17">
        <v>0.26469369764270873</v>
      </c>
      <c r="AW1786" s="17">
        <v>63.087568528832989</v>
      </c>
      <c r="AX1786" s="17">
        <v>62.996847389209222</v>
      </c>
      <c r="AY1786" s="17">
        <v>7.8256817126016884E-2</v>
      </c>
      <c r="AZ1786" s="17">
        <v>-22.553580786484364</v>
      </c>
      <c r="BA1786" s="22">
        <v>1379.9385193759435</v>
      </c>
      <c r="CU1786" t="e">
        <v>#N/A</v>
      </c>
      <c r="CV1786" t="e">
        <v>#N/A</v>
      </c>
    </row>
    <row r="1787" spans="1:100" x14ac:dyDescent="0.25">
      <c r="A1787">
        <v>4418</v>
      </c>
      <c r="B1787" t="s">
        <v>2140</v>
      </c>
      <c r="C1787" s="22">
        <v>3</v>
      </c>
      <c r="D1787" s="17">
        <v>5.2990250977644555</v>
      </c>
      <c r="E1787" s="17">
        <v>9.6189369791367607E-2</v>
      </c>
      <c r="F1787" s="17">
        <v>-9.5472349411438548E-2</v>
      </c>
      <c r="G1787" s="17">
        <v>-4.6534075050778605E-2</v>
      </c>
      <c r="H1787" s="17">
        <v>0.21602866272507529</v>
      </c>
      <c r="I1787" s="17">
        <v>0</v>
      </c>
      <c r="J1787" s="17">
        <v>12.961719763504512</v>
      </c>
      <c r="K1787" s="17">
        <v>0.21602866272507529</v>
      </c>
      <c r="L1787" s="17">
        <v>-0.99999999999999867</v>
      </c>
      <c r="M1787" s="17">
        <v>-0.99999999999999867</v>
      </c>
      <c r="N1787" s="17">
        <v>4.3205732545015048</v>
      </c>
      <c r="O1787" s="17">
        <v>18.214210786218203</v>
      </c>
      <c r="P1787" s="17">
        <v>0.33054870011993875</v>
      </c>
      <c r="Q1787" s="17">
        <v>0.59977555897128643</v>
      </c>
      <c r="R1787" s="17">
        <v>0.29280549415664558</v>
      </c>
      <c r="S1787" s="17">
        <v>0.33333333333333304</v>
      </c>
      <c r="T1787" s="17">
        <v>0.25611348614297824</v>
      </c>
      <c r="U1787" s="17">
        <v>-5.6249959309040441E-2</v>
      </c>
      <c r="V1787" s="17">
        <v>-9.1190773985006662E-3</v>
      </c>
      <c r="W1787" s="17">
        <v>12.321964801747797</v>
      </c>
      <c r="X1787" s="17">
        <v>0.12041570348022147</v>
      </c>
      <c r="Y1787" s="17">
        <v>-0.99999999999999867</v>
      </c>
      <c r="Z1787" s="17">
        <v>-0.99999999999999867</v>
      </c>
      <c r="AA1787" s="17">
        <v>64.088234004262887</v>
      </c>
      <c r="AB1787" s="17">
        <v>0.47638906310709817</v>
      </c>
      <c r="AC1787" s="17">
        <v>0.3536648319518359</v>
      </c>
      <c r="AD1787" s="17">
        <v>0.19941537910823484</v>
      </c>
      <c r="AE1787" s="17">
        <v>51.473463708358437</v>
      </c>
      <c r="AF1787" s="17">
        <v>0.81818181818181823</v>
      </c>
      <c r="AG1787" s="17">
        <v>-0.99999999999999867</v>
      </c>
      <c r="AH1787" s="17">
        <v>-0.99999999999999867</v>
      </c>
      <c r="AI1787" s="17">
        <v>7.898488783804428E-3</v>
      </c>
      <c r="AJ1787" s="17">
        <v>-9.1190773985006662E-3</v>
      </c>
      <c r="AK1787" s="17">
        <v>0.14152192100812333</v>
      </c>
      <c r="AL1787" s="17">
        <v>-2.3997886934146472E-2</v>
      </c>
      <c r="AM1787" s="17">
        <v>0.21721991333089744</v>
      </c>
      <c r="AN1787" s="17">
        <v>2.370089417424295E-2</v>
      </c>
      <c r="AO1787" s="17">
        <v>6.1381074383130514</v>
      </c>
      <c r="AP1787" s="17">
        <v>0.47253291968534117</v>
      </c>
      <c r="AQ1787" s="17">
        <v>25.283684565252319</v>
      </c>
      <c r="AR1787" s="17">
        <v>0.52407778276877015</v>
      </c>
      <c r="AS1787" s="17">
        <v>0.33644436620529655</v>
      </c>
      <c r="AT1787" s="17">
        <v>-0.99999999999999867</v>
      </c>
      <c r="AU1787" s="17">
        <v>-0.99999999999999867</v>
      </c>
      <c r="AV1787" s="17">
        <v>0.24627141910586703</v>
      </c>
      <c r="AW1787" s="17">
        <v>82.774977710166439</v>
      </c>
      <c r="AX1787" s="17">
        <v>82.021039745992454</v>
      </c>
      <c r="AY1787" s="17">
        <v>8.0405193046757084E-2</v>
      </c>
      <c r="AZ1787" s="17">
        <v>14.149303616625986</v>
      </c>
      <c r="BA1787" s="22">
        <v>1454.8221214649716</v>
      </c>
      <c r="CU1787" t="e">
        <v>#N/A</v>
      </c>
      <c r="CV1787" t="e">
        <v>#N/A</v>
      </c>
    </row>
    <row r="1788" spans="1:100" x14ac:dyDescent="0.25">
      <c r="A1788">
        <v>4450</v>
      </c>
      <c r="B1788" t="s">
        <v>2141</v>
      </c>
      <c r="C1788" s="22">
        <v>3</v>
      </c>
      <c r="D1788" s="17">
        <v>4.4259456178287628</v>
      </c>
      <c r="E1788" s="17">
        <v>-8.6392943014275241E-3</v>
      </c>
      <c r="F1788" s="17">
        <v>1.1264606209864765</v>
      </c>
      <c r="G1788" s="17">
        <v>1.1264606209864765</v>
      </c>
      <c r="H1788" s="17">
        <v>0.30639850865574408</v>
      </c>
      <c r="I1788" s="17">
        <v>0</v>
      </c>
      <c r="J1788" s="17">
        <v>18.383910519344639</v>
      </c>
      <c r="K1788" s="17">
        <v>0.30639850865574408</v>
      </c>
      <c r="L1788" s="17">
        <v>-1.0000000000000013</v>
      </c>
      <c r="M1788" s="17">
        <v>-1.0000000000000013</v>
      </c>
      <c r="N1788" s="17">
        <v>6.1279701731148819</v>
      </c>
      <c r="O1788" s="17">
        <v>23.936316758159858</v>
      </c>
      <c r="P1788" s="17">
        <v>0.2138068381862992</v>
      </c>
      <c r="Q1788" s="17">
        <v>1.7267645775087048</v>
      </c>
      <c r="R1788" s="17">
        <v>0.41997534490625066</v>
      </c>
      <c r="S1788" s="17">
        <v>0.33333333333333376</v>
      </c>
      <c r="T1788" s="17">
        <v>0.3369765462787101</v>
      </c>
      <c r="U1788" s="17">
        <v>0.25373008569437583</v>
      </c>
      <c r="V1788" s="17">
        <v>-6.0455533507147524E-2</v>
      </c>
      <c r="W1788" s="17">
        <v>22.287436925741115</v>
      </c>
      <c r="X1788" s="17">
        <v>1.0197417256362942</v>
      </c>
      <c r="Y1788" s="17">
        <v>-1.0000000000000013</v>
      </c>
      <c r="Z1788" s="17">
        <v>-1.0000000000000013</v>
      </c>
      <c r="AA1788" s="17">
        <v>57.044403842750562</v>
      </c>
      <c r="AB1788" s="17">
        <v>0.23959899779115773</v>
      </c>
      <c r="AC1788" s="17">
        <v>0.25643909662608461</v>
      </c>
      <c r="AD1788" s="17">
        <v>0.19070173702482116</v>
      </c>
      <c r="AE1788" s="17">
        <v>34.336991572103173</v>
      </c>
      <c r="AF1788" s="17">
        <v>0.66666666666666663</v>
      </c>
      <c r="AG1788" s="17">
        <v>-1.0000000000000013</v>
      </c>
      <c r="AH1788" s="17">
        <v>-1.0000000000000013</v>
      </c>
      <c r="AI1788" s="17">
        <v>3.7773419194191193E-2</v>
      </c>
      <c r="AJ1788" s="17">
        <v>-6.0455533507147524E-2</v>
      </c>
      <c r="AK1788" s="17">
        <v>-1.9476613194056296E-2</v>
      </c>
      <c r="AL1788" s="17">
        <v>0.37698846434030664</v>
      </c>
      <c r="AM1788" s="17">
        <v>0.4103185406809699</v>
      </c>
      <c r="AN1788" s="17">
        <v>-1.9291276960021617E-2</v>
      </c>
      <c r="AO1788" s="17">
        <v>10.16058045105396</v>
      </c>
      <c r="AP1788" s="17">
        <v>1.4026603977009928</v>
      </c>
      <c r="AQ1788" s="17">
        <v>40.671347445085786</v>
      </c>
      <c r="AR1788" s="17">
        <v>0.86358443179927236</v>
      </c>
      <c r="AS1788" s="17">
        <v>1.3261402342920381</v>
      </c>
      <c r="AT1788" s="17">
        <v>-1.0000000000000013</v>
      </c>
      <c r="AU1788" s="17">
        <v>-1.0000000000000013</v>
      </c>
      <c r="AV1788" s="17">
        <v>1.5464359658927251</v>
      </c>
      <c r="AW1788" s="17">
        <v>82.383380998611429</v>
      </c>
      <c r="AX1788" s="17">
        <v>77.093296031780454</v>
      </c>
      <c r="AY1788" s="17">
        <v>0.15982623140169522</v>
      </c>
      <c r="AZ1788" s="17">
        <v>-15.997879095441519</v>
      </c>
      <c r="BA1788" s="22">
        <v>1517.4012658532884</v>
      </c>
      <c r="CU1788" t="e">
        <v>#N/A</v>
      </c>
      <c r="CV1788" t="e">
        <v>#N/A</v>
      </c>
    </row>
    <row r="1789" spans="1:100" x14ac:dyDescent="0.25">
      <c r="A1789">
        <v>4451</v>
      </c>
      <c r="B1789" t="s">
        <v>2142</v>
      </c>
      <c r="C1789" s="22">
        <v>3</v>
      </c>
      <c r="D1789" s="17">
        <v>4.8435630656035311</v>
      </c>
      <c r="E1789" s="17">
        <v>0.24679066001249983</v>
      </c>
      <c r="F1789" s="17">
        <v>-0.131086533753352</v>
      </c>
      <c r="G1789" s="17">
        <v>-6.6514712433327183E-2</v>
      </c>
      <c r="H1789" s="17">
        <v>0.42626412668243302</v>
      </c>
      <c r="I1789" s="17">
        <v>0</v>
      </c>
      <c r="J1789" s="17">
        <v>25.575847600945981</v>
      </c>
      <c r="K1789" s="17">
        <v>0.42626412668243302</v>
      </c>
      <c r="L1789" s="17">
        <v>-1.0000000000000011</v>
      </c>
      <c r="M1789" s="17">
        <v>-1.0000000000000011</v>
      </c>
      <c r="N1789" s="17">
        <v>8.525282533648662</v>
      </c>
      <c r="O1789" s="17">
        <v>30.35289595411616</v>
      </c>
      <c r="P1789" s="17">
        <v>1.092947806840296</v>
      </c>
      <c r="Q1789" s="17">
        <v>4.5520110169981032E-2</v>
      </c>
      <c r="R1789" s="17">
        <v>0.15979171654068586</v>
      </c>
      <c r="S1789" s="17">
        <v>0.33333333333333376</v>
      </c>
      <c r="T1789" s="17">
        <v>0.41783119776432359</v>
      </c>
      <c r="U1789" s="17">
        <v>0.42177766041653958</v>
      </c>
      <c r="V1789" s="17">
        <v>0.2031578897589911</v>
      </c>
      <c r="W1789" s="17">
        <v>37.993438183630211</v>
      </c>
      <c r="X1789" s="17">
        <v>3.3154562490663197</v>
      </c>
      <c r="Y1789" s="17">
        <v>-1.0000000000000011</v>
      </c>
      <c r="Z1789" s="17">
        <v>-1.0000000000000011</v>
      </c>
      <c r="AA1789" s="17">
        <v>85.893251032018711</v>
      </c>
      <c r="AB1789" s="17">
        <v>0.45829200074357695</v>
      </c>
      <c r="AC1789" s="17">
        <v>0.38037718337106236</v>
      </c>
      <c r="AD1789" s="17">
        <v>0.11613123852231727</v>
      </c>
      <c r="AE1789" s="17">
        <v>47.740021131847854</v>
      </c>
      <c r="AF1789" s="17">
        <v>0.66666666666666663</v>
      </c>
      <c r="AG1789" s="17">
        <v>-1.0000000000000011</v>
      </c>
      <c r="AH1789" s="17">
        <v>-1.0000000000000011</v>
      </c>
      <c r="AI1789" s="17">
        <v>1.6439839054380751E-3</v>
      </c>
      <c r="AJ1789" s="17">
        <v>0.2031578897589911</v>
      </c>
      <c r="AK1789" s="17">
        <v>-0.14577774260427279</v>
      </c>
      <c r="AL1789" s="17">
        <v>-9.0286804096545797E-2</v>
      </c>
      <c r="AM1789" s="17">
        <v>0.32196203548480884</v>
      </c>
      <c r="AN1789" s="17">
        <v>0.22335223444626029</v>
      </c>
      <c r="AO1789" s="17">
        <v>7.3201621740988623</v>
      </c>
      <c r="AP1789" s="17">
        <v>5.1323718406737786</v>
      </c>
      <c r="AQ1789" s="17">
        <v>63.569285784576181</v>
      </c>
      <c r="AR1789" s="17">
        <v>1.3761000812731885</v>
      </c>
      <c r="AS1789" s="17">
        <v>3.7417203757487534</v>
      </c>
      <c r="AT1789" s="17">
        <v>-1.0000000000000011</v>
      </c>
      <c r="AU1789" s="17">
        <v>-1.0000000000000011</v>
      </c>
      <c r="AV1789" s="17">
        <v>9.3277004107358674E-2</v>
      </c>
      <c r="AW1789" s="17">
        <v>121.37851882680866</v>
      </c>
      <c r="AX1789" s="17">
        <v>141.7271874808165</v>
      </c>
      <c r="AY1789" s="17">
        <v>0.68585022839568877</v>
      </c>
      <c r="AZ1789" s="17">
        <v>90.231127783095033</v>
      </c>
      <c r="BA1789" s="22">
        <v>1631.2269402845909</v>
      </c>
      <c r="CU1789" t="e">
        <v>#N/A</v>
      </c>
      <c r="CV1789" t="e">
        <v>#N/A</v>
      </c>
    </row>
    <row r="1790" spans="1:100" x14ac:dyDescent="0.25">
      <c r="A1790">
        <v>4453</v>
      </c>
      <c r="B1790" t="s">
        <v>2143</v>
      </c>
      <c r="C1790" s="22">
        <v>3</v>
      </c>
      <c r="D1790" s="17">
        <v>4.842520328537125</v>
      </c>
      <c r="E1790" s="17">
        <v>0</v>
      </c>
      <c r="F1790" s="17">
        <v>-5.8949364519702875E-3</v>
      </c>
      <c r="G1790" s="17">
        <v>-5.8949364519702875E-3</v>
      </c>
      <c r="H1790" s="17">
        <v>-8.0937613509139902E-3</v>
      </c>
      <c r="I1790" s="17">
        <v>0</v>
      </c>
      <c r="J1790" s="17">
        <v>-0.48562568105483872</v>
      </c>
      <c r="K1790" s="17">
        <v>-8.0937613509139902E-3</v>
      </c>
      <c r="L1790" s="17">
        <v>-1.0000000000000009</v>
      </c>
      <c r="M1790" s="17">
        <v>-1.0000000000000009</v>
      </c>
      <c r="N1790" s="17">
        <v>-0.16187522701828005</v>
      </c>
      <c r="O1790" s="17">
        <v>4.3509997110303162</v>
      </c>
      <c r="P1790" s="17">
        <v>-0.16553241508186778</v>
      </c>
      <c r="Q1790" s="17">
        <v>-0.30103174785749898</v>
      </c>
      <c r="R1790" s="17">
        <v>-0.10708307640217393</v>
      </c>
      <c r="S1790" s="17">
        <v>0.33333333333333359</v>
      </c>
      <c r="T1790" s="17">
        <v>0.34679880748117575</v>
      </c>
      <c r="U1790" s="17">
        <v>0.13547279514410945</v>
      </c>
      <c r="V1790" s="17">
        <v>-1.8264232938410015E-2</v>
      </c>
      <c r="W1790" s="17">
        <v>32.217378574844929</v>
      </c>
      <c r="X1790" s="17">
        <v>1.1339971592592433</v>
      </c>
      <c r="Y1790" s="17">
        <v>-1.0000000000000009</v>
      </c>
      <c r="Z1790" s="17">
        <v>-1.0000000000000009</v>
      </c>
      <c r="AA1790" s="17">
        <v>57.080154450022391</v>
      </c>
      <c r="AB1790" s="17">
        <v>0.30479562095281432</v>
      </c>
      <c r="AC1790" s="17">
        <v>0.3430204222951152</v>
      </c>
      <c r="AD1790" s="17">
        <v>-0.14841886421633668</v>
      </c>
      <c r="AE1790" s="17">
        <v>24.969858951579646</v>
      </c>
      <c r="AF1790" s="17">
        <v>0.42857142857142855</v>
      </c>
      <c r="AG1790" s="17">
        <v>-1.0000000000000009</v>
      </c>
      <c r="AH1790" s="17">
        <v>-1.0000000000000009</v>
      </c>
      <c r="AI1790" s="17">
        <v>0</v>
      </c>
      <c r="AJ1790" s="17">
        <v>-1.8264232938410015E-2</v>
      </c>
      <c r="AK1790" s="17">
        <v>-0.18243797074694776</v>
      </c>
      <c r="AL1790" s="17">
        <v>6.3143168174318087E-2</v>
      </c>
      <c r="AM1790" s="17">
        <v>-0.1037860306345204</v>
      </c>
      <c r="AN1790" s="17">
        <v>8.7104745018982119E-2</v>
      </c>
      <c r="AO1790" s="17">
        <v>-3.5068406195977477</v>
      </c>
      <c r="AP1790" s="17">
        <v>2.4933344663461421</v>
      </c>
      <c r="AQ1790" s="17">
        <v>31.73175289379007</v>
      </c>
      <c r="AR1790" s="17">
        <v>0.79734070302020876</v>
      </c>
      <c r="AS1790" s="17">
        <v>1.1259033979083291</v>
      </c>
      <c r="AT1790" s="17">
        <v>-1.0000000000000009</v>
      </c>
      <c r="AU1790" s="17">
        <v>-1.0000000000000009</v>
      </c>
      <c r="AV1790" s="17">
        <v>-0.11297801285414422</v>
      </c>
      <c r="AW1790" s="17">
        <v>63.924488627398837</v>
      </c>
      <c r="AX1790" s="17">
        <v>62.098065333557834</v>
      </c>
      <c r="AY1790" s="17">
        <v>0.18420488989221631</v>
      </c>
      <c r="AZ1790" s="17">
        <v>1.65721736176983</v>
      </c>
      <c r="BA1790" s="22">
        <v>1421.7455886055673</v>
      </c>
      <c r="CU1790" t="e">
        <v>#N/A</v>
      </c>
      <c r="CV1790" t="e">
        <v>#N/A</v>
      </c>
    </row>
    <row r="1791" spans="1:100" x14ac:dyDescent="0.25">
      <c r="A1791">
        <v>4454</v>
      </c>
      <c r="B1791" t="s">
        <v>2144</v>
      </c>
      <c r="C1791" s="22">
        <v>3</v>
      </c>
      <c r="D1791" s="17">
        <v>3.8588854406078221</v>
      </c>
      <c r="E1791" s="17">
        <v>0</v>
      </c>
      <c r="F1791" s="17">
        <v>2.6635231212986508</v>
      </c>
      <c r="G1791" s="17">
        <v>2.6635231212986508</v>
      </c>
      <c r="H1791" s="17">
        <v>3.9609485188398512E-2</v>
      </c>
      <c r="I1791" s="17">
        <v>0</v>
      </c>
      <c r="J1791" s="17">
        <v>2.3765691113039091</v>
      </c>
      <c r="K1791" s="17">
        <v>3.9609485188398512E-2</v>
      </c>
      <c r="L1791" s="17">
        <v>-0.99999999999999922</v>
      </c>
      <c r="M1791" s="17">
        <v>-0.99999999999999922</v>
      </c>
      <c r="N1791" s="17">
        <v>0.79218970376796993</v>
      </c>
      <c r="O1791" s="17">
        <v>8.898977673210382</v>
      </c>
      <c r="P1791" s="17">
        <v>6.3723833314568587E-2</v>
      </c>
      <c r="Q1791" s="17">
        <v>6.0950343839626457</v>
      </c>
      <c r="R1791" s="17">
        <v>2.0313889436684796</v>
      </c>
      <c r="S1791" s="17">
        <v>0.33333333333333287</v>
      </c>
      <c r="T1791" s="17">
        <v>0.36310635224736193</v>
      </c>
      <c r="U1791" s="17">
        <v>-9.7758278316536495E-2</v>
      </c>
      <c r="V1791" s="17">
        <v>5.8671688640947912E-3</v>
      </c>
      <c r="W1791" s="17">
        <v>22.597563637594202</v>
      </c>
      <c r="X1791" s="17">
        <v>0.3184606957898285</v>
      </c>
      <c r="Y1791" s="17">
        <v>-0.99999999999999922</v>
      </c>
      <c r="Z1791" s="17">
        <v>-0.99999999999999922</v>
      </c>
      <c r="AA1791" s="17">
        <v>71.231323449178774</v>
      </c>
      <c r="AB1791" s="17">
        <v>0.35709110670838989</v>
      </c>
      <c r="AC1791" s="17">
        <v>0.24354047566167752</v>
      </c>
      <c r="AD1791" s="17">
        <v>0.33141583498825433</v>
      </c>
      <c r="AE1791" s="17">
        <v>46.602370867916072</v>
      </c>
      <c r="AF1791" s="17">
        <v>0.6428571428571429</v>
      </c>
      <c r="AG1791" s="17">
        <v>-0.99999999999999922</v>
      </c>
      <c r="AH1791" s="17">
        <v>-0.99999999999999922</v>
      </c>
      <c r="AI1791" s="17">
        <v>0.12261135296821402</v>
      </c>
      <c r="AJ1791" s="17">
        <v>5.8671688640947912E-3</v>
      </c>
      <c r="AK1791" s="17">
        <v>-2.6777160246193369E-2</v>
      </c>
      <c r="AL1791" s="17">
        <v>-6.8961453723669422E-2</v>
      </c>
      <c r="AM1791" s="17">
        <v>8.5804238606746241E-2</v>
      </c>
      <c r="AN1791" s="17">
        <v>0.229807963075572</v>
      </c>
      <c r="AO1791" s="17">
        <v>2.0112201639376899</v>
      </c>
      <c r="AP1791" s="17">
        <v>5.4003918082709532</v>
      </c>
      <c r="AQ1791" s="17">
        <v>24.974132748898107</v>
      </c>
      <c r="AR1791" s="17">
        <v>0.60454857612825319</v>
      </c>
      <c r="AS1791" s="17">
        <v>0.35807018097822724</v>
      </c>
      <c r="AT1791" s="17">
        <v>-0.99999999999999922</v>
      </c>
      <c r="AU1791" s="17">
        <v>-0.99999999999999922</v>
      </c>
      <c r="AV1791" s="17">
        <v>4.6949120649671308</v>
      </c>
      <c r="AW1791" s="17">
        <v>85.530692930660095</v>
      </c>
      <c r="AX1791" s="17">
        <v>88.56963687643389</v>
      </c>
      <c r="AY1791" s="17">
        <v>0.27432367059125101</v>
      </c>
      <c r="AZ1791" s="17">
        <v>41.490355009894401</v>
      </c>
      <c r="BA1791" s="22">
        <v>1505.1442837317175</v>
      </c>
      <c r="CU1791" t="e">
        <v>#N/A</v>
      </c>
      <c r="CV1791" t="e">
        <v>#N/A</v>
      </c>
    </row>
    <row r="1792" spans="1:100" x14ac:dyDescent="0.25">
      <c r="A1792">
        <v>4455</v>
      </c>
      <c r="B1792" t="s">
        <v>2145</v>
      </c>
      <c r="C1792" s="22">
        <v>3</v>
      </c>
      <c r="D1792" s="17">
        <v>5.6278490008600928</v>
      </c>
      <c r="E1792" s="17">
        <v>0</v>
      </c>
      <c r="F1792" s="17">
        <v>7.3125282559907717E-2</v>
      </c>
      <c r="G1792" s="17">
        <v>7.3125282559907717E-2</v>
      </c>
      <c r="H1792" s="17">
        <v>0.2572268426826701</v>
      </c>
      <c r="I1792" s="17">
        <v>0</v>
      </c>
      <c r="J1792" s="17">
        <v>15.433610560960204</v>
      </c>
      <c r="K1792" s="17">
        <v>0.2572268426826701</v>
      </c>
      <c r="L1792" s="17">
        <v>-1.0000000000000002</v>
      </c>
      <c r="M1792" s="17">
        <v>-1.0000000000000002</v>
      </c>
      <c r="N1792" s="17">
        <v>5.1445368536534026</v>
      </c>
      <c r="O1792" s="17">
        <v>21.1345848443802</v>
      </c>
      <c r="P1792" s="17">
        <v>-0.33195328387013739</v>
      </c>
      <c r="Q1792" s="17">
        <v>-1.8421456818705491</v>
      </c>
      <c r="R1792" s="17">
        <v>-0.56160960371665503</v>
      </c>
      <c r="S1792" s="17">
        <v>0.33333333333333354</v>
      </c>
      <c r="T1792" s="17">
        <v>0.23860116127935041</v>
      </c>
      <c r="U1792" s="17">
        <v>3.0563166829279133E-3</v>
      </c>
      <c r="V1792" s="17">
        <v>-2.6939797433233253E-2</v>
      </c>
      <c r="W1792" s="17">
        <v>11.632966847188341</v>
      </c>
      <c r="X1792" s="17">
        <v>7.056196200834261E-2</v>
      </c>
      <c r="Y1792" s="17">
        <v>-1.0000000000000002</v>
      </c>
      <c r="Z1792" s="17">
        <v>-1.0000000000000002</v>
      </c>
      <c r="AA1792" s="17">
        <v>27.200294843386953</v>
      </c>
      <c r="AB1792" s="17">
        <v>-0.11834809534165554</v>
      </c>
      <c r="AC1792" s="17">
        <v>6.9817431288854953E-2</v>
      </c>
      <c r="AD1792" s="17">
        <v>0.37110941605110581</v>
      </c>
      <c r="AE1792" s="17">
        <v>16.128937599915254</v>
      </c>
      <c r="AF1792" s="17">
        <v>0.33333333333333331</v>
      </c>
      <c r="AG1792" s="17">
        <v>-1.0000000000000002</v>
      </c>
      <c r="AH1792" s="17">
        <v>-1.0000000000000002</v>
      </c>
      <c r="AI1792" s="17">
        <v>3.602934869090306E-2</v>
      </c>
      <c r="AJ1792" s="17">
        <v>-2.6939797433233253E-2</v>
      </c>
      <c r="AK1792" s="17">
        <v>-0.22951832760794078</v>
      </c>
      <c r="AL1792" s="17">
        <v>-1.8115187519290043E-2</v>
      </c>
      <c r="AM1792" s="17">
        <v>-0.18439610590546185</v>
      </c>
      <c r="AN1792" s="17">
        <v>4.2188957163075353E-4</v>
      </c>
      <c r="AO1792" s="17">
        <v>-5.7574942856762483</v>
      </c>
      <c r="AP1792" s="17">
        <v>-8.0028698305683696E-2</v>
      </c>
      <c r="AQ1792" s="17">
        <v>27.06657740814854</v>
      </c>
      <c r="AR1792" s="17">
        <v>0.54805101386237864</v>
      </c>
      <c r="AS1792" s="17">
        <v>0.32778880469101312</v>
      </c>
      <c r="AT1792" s="17">
        <v>-1.0000000000000002</v>
      </c>
      <c r="AU1792" s="17">
        <v>-1.0000000000000002</v>
      </c>
      <c r="AV1792" s="17">
        <v>-0.48848432115674517</v>
      </c>
      <c r="AW1792" s="17">
        <v>48.254850989461453</v>
      </c>
      <c r="AX1792" s="17">
        <v>46.281458219956221</v>
      </c>
      <c r="AY1792" s="17">
        <v>-3.0405049188039015E-2</v>
      </c>
      <c r="AZ1792" s="17">
        <v>-24.078082329488943</v>
      </c>
      <c r="BA1792" s="22">
        <v>1407.7518859956022</v>
      </c>
      <c r="CU1792" t="e">
        <v>#N/A</v>
      </c>
      <c r="CV1792" t="e">
        <v>#N/A</v>
      </c>
    </row>
    <row r="1793" spans="1:100" x14ac:dyDescent="0.25">
      <c r="A1793">
        <v>4456</v>
      </c>
      <c r="B1793" t="s">
        <v>2146</v>
      </c>
      <c r="C1793" s="22">
        <v>3</v>
      </c>
      <c r="D1793" s="17">
        <v>5.1738472660222659</v>
      </c>
      <c r="E1793" s="17">
        <v>1.1950220834099001</v>
      </c>
      <c r="F1793" s="17">
        <v>-0.17829440081190037</v>
      </c>
      <c r="G1793" s="17">
        <v>0.21082730940880298</v>
      </c>
      <c r="H1793" s="17">
        <v>-0.10742749894107677</v>
      </c>
      <c r="I1793" s="17">
        <v>2.2886264474008271E-3</v>
      </c>
      <c r="J1793" s="17">
        <v>-6.3083323496205557</v>
      </c>
      <c r="K1793" s="17">
        <v>-0.10513887249367594</v>
      </c>
      <c r="L1793" s="17">
        <v>-0.99999999999999856</v>
      </c>
      <c r="M1793" s="17">
        <v>-0.99999999999999856</v>
      </c>
      <c r="N1793" s="17">
        <v>-2.1027774498735199</v>
      </c>
      <c r="O1793" s="17">
        <v>-0.92365777418948425</v>
      </c>
      <c r="P1793" s="17">
        <v>-0.47261488089504783</v>
      </c>
      <c r="Q1793" s="17">
        <v>1.4786716504596795</v>
      </c>
      <c r="R1793" s="17">
        <v>0.31376774881661007</v>
      </c>
      <c r="S1793" s="17">
        <v>0.33333333333333287</v>
      </c>
      <c r="T1793" s="17">
        <v>0.33333333333333287</v>
      </c>
      <c r="U1793" s="17">
        <v>0.34793799384045704</v>
      </c>
      <c r="V1793" s="17">
        <v>0.40304125904104871</v>
      </c>
      <c r="W1793" s="17">
        <v>60.911391681673869</v>
      </c>
      <c r="X1793" s="17">
        <v>4.5818050687684604</v>
      </c>
      <c r="Y1793" s="17">
        <v>-0.99999999999999856</v>
      </c>
      <c r="Z1793" s="17">
        <v>-0.99999999999999856</v>
      </c>
      <c r="AA1793" s="17">
        <v>110.7254991234262</v>
      </c>
      <c r="AB1793" s="17">
        <v>0.28788030695019273</v>
      </c>
      <c r="AC1793" s="17">
        <v>0.31553813050203733</v>
      </c>
      <c r="AD1793" s="17">
        <v>0.38658835640648437</v>
      </c>
      <c r="AE1793" s="17">
        <v>49.500339692935711</v>
      </c>
      <c r="AF1793" s="17">
        <v>0.8125</v>
      </c>
      <c r="AG1793" s="17">
        <v>-0.99999999999999856</v>
      </c>
      <c r="AH1793" s="17">
        <v>-0.99999999999999856</v>
      </c>
      <c r="AI1793" s="17">
        <v>-1.4143987708156822E-2</v>
      </c>
      <c r="AJ1793" s="17">
        <v>0.40304125904104871</v>
      </c>
      <c r="AK1793" s="17">
        <v>-1.0663018618973235E-2</v>
      </c>
      <c r="AL1793" s="17">
        <v>1.019989783380499E-2</v>
      </c>
      <c r="AM1793" s="17">
        <v>-2.0766434649057849E-2</v>
      </c>
      <c r="AN1793" s="17">
        <v>3.9680665580827029E-2</v>
      </c>
      <c r="AO1793" s="17">
        <v>-0.57247595932131268</v>
      </c>
      <c r="AP1793" s="17">
        <v>1.0430161286897004</v>
      </c>
      <c r="AQ1793" s="17">
        <v>54.603059332053334</v>
      </c>
      <c r="AR1793" s="17">
        <v>1.4176459195481708</v>
      </c>
      <c r="AS1793" s="17">
        <v>4.4766661962747865</v>
      </c>
      <c r="AT1793" s="17">
        <v>-0.99999999999999856</v>
      </c>
      <c r="AU1793" s="17">
        <v>-0.99999999999999856</v>
      </c>
      <c r="AV1793" s="17">
        <v>0.52459505822541219</v>
      </c>
      <c r="AW1793" s="17">
        <v>110.84485747792642</v>
      </c>
      <c r="AX1793" s="17">
        <v>150.86610362786817</v>
      </c>
      <c r="AY1793" s="17">
        <v>0.35183825329176033</v>
      </c>
      <c r="AZ1793" s="17">
        <v>22.736924437002379</v>
      </c>
      <c r="BA1793" s="22">
        <v>1516.2287594364698</v>
      </c>
      <c r="CU1793" t="e">
        <v>#N/A</v>
      </c>
      <c r="CV1793" t="e">
        <v>#N/A</v>
      </c>
    </row>
    <row r="1794" spans="1:100" x14ac:dyDescent="0.25">
      <c r="A1794">
        <v>4458</v>
      </c>
      <c r="B1794" t="s">
        <v>2147</v>
      </c>
      <c r="C1794" s="22">
        <v>3</v>
      </c>
      <c r="D1794" s="17">
        <v>4.8474963574678362</v>
      </c>
      <c r="E1794" s="17">
        <v>-0.20004220582916349</v>
      </c>
      <c r="F1794" s="17">
        <v>1.0377648682629701</v>
      </c>
      <c r="G1794" s="17">
        <v>0.97625009435132259</v>
      </c>
      <c r="H1794" s="17">
        <v>-7.022286241412859E-2</v>
      </c>
      <c r="I1794" s="17">
        <v>0.10271685200149776</v>
      </c>
      <c r="J1794" s="17">
        <v>1.9496393752421488</v>
      </c>
      <c r="K1794" s="17">
        <v>3.2493989587369168E-2</v>
      </c>
      <c r="L1794" s="17">
        <v>-1</v>
      </c>
      <c r="M1794" s="17">
        <v>-1</v>
      </c>
      <c r="N1794" s="17">
        <v>0.64987979174738397</v>
      </c>
      <c r="O1794" s="17">
        <v>7.7733858270613094</v>
      </c>
      <c r="P1794" s="17">
        <v>-0.54459116548339448</v>
      </c>
      <c r="Q1794" s="17">
        <v>-1.3964756844408319</v>
      </c>
      <c r="R1794" s="17">
        <v>-0.54280518625958973</v>
      </c>
      <c r="S1794" s="17">
        <v>0.33333333333333348</v>
      </c>
      <c r="T1794" s="17">
        <v>0.38076188284628543</v>
      </c>
      <c r="U1794" s="17">
        <v>0.4433306889768388</v>
      </c>
      <c r="V1794" s="17">
        <v>0.12296256817638754</v>
      </c>
      <c r="W1794" s="17">
        <v>49.915779349819054</v>
      </c>
      <c r="X1794" s="17">
        <v>3.2401279410708823</v>
      </c>
      <c r="Y1794" s="17">
        <v>-1</v>
      </c>
      <c r="Z1794" s="17">
        <v>-1</v>
      </c>
      <c r="AA1794" s="17">
        <v>82.582965907670783</v>
      </c>
      <c r="AB1794" s="17">
        <v>0.20171163800219519</v>
      </c>
      <c r="AC1794" s="17">
        <v>0.26480460274943302</v>
      </c>
      <c r="AD1794" s="17">
        <v>0.19768359413059858</v>
      </c>
      <c r="AE1794" s="17">
        <v>33.209991744111321</v>
      </c>
      <c r="AF1794" s="17">
        <v>0.84615384615384615</v>
      </c>
      <c r="AG1794" s="17">
        <v>-1</v>
      </c>
      <c r="AH1794" s="17">
        <v>-1</v>
      </c>
      <c r="AI1794" s="17">
        <v>0</v>
      </c>
      <c r="AJ1794" s="17">
        <v>0.12296256817638754</v>
      </c>
      <c r="AK1794" s="17">
        <v>0.47641775163520683</v>
      </c>
      <c r="AL1794" s="17">
        <v>-0.21347317950705413</v>
      </c>
      <c r="AM1794" s="17">
        <v>0.40085048139803042</v>
      </c>
      <c r="AN1794" s="17">
        <v>-9.0163339531677739E-2</v>
      </c>
      <c r="AO1794" s="17">
        <v>12.403350793126792</v>
      </c>
      <c r="AP1794" s="17">
        <v>-3.3214493858272141</v>
      </c>
      <c r="AQ1794" s="17">
        <v>51.86541872506119</v>
      </c>
      <c r="AR1794" s="17">
        <v>1.2803884733328452</v>
      </c>
      <c r="AS1794" s="17">
        <v>3.2726219306582509</v>
      </c>
      <c r="AT1794" s="17">
        <v>-1</v>
      </c>
      <c r="AU1794" s="17">
        <v>-1</v>
      </c>
      <c r="AV1794" s="17">
        <v>0.43344490809173286</v>
      </c>
      <c r="AW1794" s="17">
        <v>87.034902348904893</v>
      </c>
      <c r="AX1794" s="17">
        <v>99.331159166543642</v>
      </c>
      <c r="AY1794" s="17">
        <v>0.11495680322151478</v>
      </c>
      <c r="AZ1794" s="17">
        <v>5.9329031797345557</v>
      </c>
      <c r="BA1794" s="22">
        <v>1468.4316936574041</v>
      </c>
      <c r="CU1794" t="e">
        <v>#N/A</v>
      </c>
      <c r="CV1794" t="e">
        <v>#N/A</v>
      </c>
    </row>
    <row r="1795" spans="1:100" x14ac:dyDescent="0.25">
      <c r="A1795">
        <v>4459</v>
      </c>
      <c r="B1795" t="s">
        <v>2148</v>
      </c>
      <c r="C1795" s="22">
        <v>3</v>
      </c>
      <c r="D1795" s="17">
        <v>4.2219838747687168</v>
      </c>
      <c r="E1795" s="17">
        <v>3.6899314628424871</v>
      </c>
      <c r="F1795" s="17">
        <v>-0.21032577988594281</v>
      </c>
      <c r="G1795" s="17">
        <v>0.75934568393727231</v>
      </c>
      <c r="H1795" s="17">
        <v>0.12107174706406146</v>
      </c>
      <c r="I1795" s="17">
        <v>0</v>
      </c>
      <c r="J1795" s="17">
        <v>7.2643048238436876</v>
      </c>
      <c r="K1795" s="17">
        <v>0.12107174706406146</v>
      </c>
      <c r="L1795" s="17">
        <v>-1.0000000000000016</v>
      </c>
      <c r="M1795" s="17">
        <v>-1.0000000000000016</v>
      </c>
      <c r="N1795" s="17">
        <v>2.4214349412812299</v>
      </c>
      <c r="O1795" s="17">
        <v>12.245634382549669</v>
      </c>
      <c r="P1795" s="17">
        <v>0.41900295180508418</v>
      </c>
      <c r="Q1795" s="17">
        <v>-0.3626183497874203</v>
      </c>
      <c r="R1795" s="17">
        <v>-2.6397262356725234E-3</v>
      </c>
      <c r="S1795" s="17">
        <v>0.33333333333333381</v>
      </c>
      <c r="T1795" s="17">
        <v>0.33365171045657016</v>
      </c>
      <c r="U1795" s="17">
        <v>0.41587735855213087</v>
      </c>
      <c r="V1795" s="17">
        <v>9.3827443419431958E-2</v>
      </c>
      <c r="W1795" s="17">
        <v>42.22472394789623</v>
      </c>
      <c r="X1795" s="17">
        <v>2.7727057685741987</v>
      </c>
      <c r="Y1795" s="17">
        <v>-1.0000000000000016</v>
      </c>
      <c r="Z1795" s="17">
        <v>-1.0000000000000016</v>
      </c>
      <c r="AA1795" s="17">
        <v>77.889477479569337</v>
      </c>
      <c r="AB1795" s="17">
        <v>-6.5671395383128758E-2</v>
      </c>
      <c r="AC1795" s="17">
        <v>0.18827755404439403</v>
      </c>
      <c r="AD1795" s="17">
        <v>0.59074170649691005</v>
      </c>
      <c r="AE1795" s="17">
        <v>35.667393257908763</v>
      </c>
      <c r="AF1795" s="17">
        <v>0.75</v>
      </c>
      <c r="AG1795" s="17">
        <v>-1.0000000000000016</v>
      </c>
      <c r="AH1795" s="17">
        <v>-1.0000000000000016</v>
      </c>
      <c r="AI1795" s="17">
        <v>0</v>
      </c>
      <c r="AJ1795" s="17">
        <v>9.3827443419431958E-2</v>
      </c>
      <c r="AK1795" s="17">
        <v>-1.4944363926237455E-2</v>
      </c>
      <c r="AL1795" s="17">
        <v>-1.396218330342784E-2</v>
      </c>
      <c r="AM1795" s="17">
        <v>0.22545516502250826</v>
      </c>
      <c r="AN1795" s="17">
        <v>-0.14107906625229255</v>
      </c>
      <c r="AO1795" s="17">
        <v>5.5616573059315204</v>
      </c>
      <c r="AP1795" s="17">
        <v>-3.596787572824454</v>
      </c>
      <c r="AQ1795" s="17">
        <v>49.489028771739889</v>
      </c>
      <c r="AR1795" s="17">
        <v>1.176689845761467</v>
      </c>
      <c r="AS1795" s="17">
        <v>2.8937775156382561</v>
      </c>
      <c r="AT1795" s="17">
        <v>-1.0000000000000016</v>
      </c>
      <c r="AU1795" s="17">
        <v>-1.0000000000000016</v>
      </c>
      <c r="AV1795" s="17">
        <v>0.75670595770159976</v>
      </c>
      <c r="AW1795" s="17">
        <v>86.538324289294607</v>
      </c>
      <c r="AX1795" s="17">
        <v>95.921068631237844</v>
      </c>
      <c r="AY1795" s="17">
        <v>1.5190245786869325E-4</v>
      </c>
      <c r="AZ1795" s="17">
        <v>-12.420299478234259</v>
      </c>
      <c r="BA1795" s="22">
        <v>1411.3190044471421</v>
      </c>
      <c r="CU1795" t="e">
        <v>#N/A</v>
      </c>
      <c r="CV1795" t="e">
        <v>#N/A</v>
      </c>
    </row>
    <row r="1796" spans="1:100" x14ac:dyDescent="0.25">
      <c r="A1796">
        <v>4461</v>
      </c>
      <c r="B1796" s="10" t="s">
        <v>2149</v>
      </c>
      <c r="C1796" s="22">
        <v>3</v>
      </c>
      <c r="D1796" s="17">
        <v>4.6628484433246529</v>
      </c>
      <c r="E1796" s="17">
        <v>5.8128380467666252E-3</v>
      </c>
      <c r="F1796" s="17">
        <v>-0.3452662557665413</v>
      </c>
      <c r="G1796" s="17">
        <v>-0.3452662557665413</v>
      </c>
      <c r="H1796" s="17">
        <v>-7.8668093852384505E-2</v>
      </c>
      <c r="I1796" s="17">
        <v>0</v>
      </c>
      <c r="J1796" s="17">
        <v>-4.7200856311430712</v>
      </c>
      <c r="K1796" s="17">
        <v>-7.8668093852384505E-2</v>
      </c>
      <c r="L1796" s="17">
        <v>-0.99999999999999911</v>
      </c>
      <c r="M1796" s="17">
        <v>-0.99999999999999911</v>
      </c>
      <c r="N1796" s="17">
        <v>-1.5733618770476894</v>
      </c>
      <c r="O1796" s="17">
        <v>-0.40250344358495699</v>
      </c>
      <c r="P1796" s="17">
        <v>-0.1458504397234528</v>
      </c>
      <c r="Q1796" s="17">
        <v>6.6086351758885487</v>
      </c>
      <c r="R1796" s="17">
        <v>2.2114742573983839</v>
      </c>
      <c r="S1796" s="17">
        <v>0.33333333333333287</v>
      </c>
      <c r="T1796" s="17">
        <v>0.33875563585089591</v>
      </c>
      <c r="U1796" s="17">
        <v>-0.1063013240502151</v>
      </c>
      <c r="V1796" s="17">
        <v>6.8082565655142577E-2</v>
      </c>
      <c r="W1796" s="17">
        <v>28.50153218566162</v>
      </c>
      <c r="X1796" s="17">
        <v>0.7394694632841714</v>
      </c>
      <c r="Y1796" s="17">
        <v>-0.99999999999999911</v>
      </c>
      <c r="Z1796" s="17">
        <v>-0.99999999999999911</v>
      </c>
      <c r="AA1796" s="17">
        <v>47.716756494754989</v>
      </c>
      <c r="AB1796" s="17">
        <v>9.9883743399646216E-2</v>
      </c>
      <c r="AC1796" s="17">
        <v>0.18380355575617394</v>
      </c>
      <c r="AD1796" s="17">
        <v>5.638770187807926E-2</v>
      </c>
      <c r="AE1796" s="17">
        <v>17.003750051694972</v>
      </c>
      <c r="AF1796" s="17">
        <v>0.25</v>
      </c>
      <c r="AG1796" s="17">
        <v>-0.99999999999999911</v>
      </c>
      <c r="AH1796" s="17">
        <v>-0.99999999999999911</v>
      </c>
      <c r="AI1796" s="17">
        <v>-6.0615143859284563E-3</v>
      </c>
      <c r="AJ1796" s="17">
        <v>6.8082565655142577E-2</v>
      </c>
      <c r="AK1796" s="17">
        <v>-0.10946468184277308</v>
      </c>
      <c r="AL1796" s="17">
        <v>4.8236559360443354E-2</v>
      </c>
      <c r="AM1796" s="17">
        <v>0.28999973735852153</v>
      </c>
      <c r="AN1796" s="17">
        <v>-0.13400627974583867</v>
      </c>
      <c r="AO1796" s="17">
        <v>6.702670024749172</v>
      </c>
      <c r="AP1796" s="17">
        <v>-3.1089741968437501</v>
      </c>
      <c r="AQ1796" s="17">
        <v>23.78144655451856</v>
      </c>
      <c r="AR1796" s="17">
        <v>0.6338702107891564</v>
      </c>
      <c r="AS1796" s="17">
        <v>0.66080136943178702</v>
      </c>
      <c r="AT1796" s="17">
        <v>-0.99999999999999911</v>
      </c>
      <c r="AU1796" s="17">
        <v>-0.99999999999999911</v>
      </c>
      <c r="AV1796" s="17">
        <v>1.8662080016318421</v>
      </c>
      <c r="AW1796" s="17">
        <v>44.205278854326274</v>
      </c>
      <c r="AX1796" s="17">
        <v>50.892305132121962</v>
      </c>
      <c r="AY1796" s="17">
        <v>7.0830182269890588E-2</v>
      </c>
      <c r="AZ1796" s="17">
        <v>-61.643313911592891</v>
      </c>
      <c r="BA1796" s="22">
        <v>1331.9279727646253</v>
      </c>
      <c r="CU1796" t="e">
        <v>#N/A</v>
      </c>
      <c r="CV1796" t="e">
        <v>#N/A</v>
      </c>
    </row>
    <row r="1797" spans="1:100" x14ac:dyDescent="0.25">
      <c r="A1797">
        <v>4462</v>
      </c>
      <c r="B1797" t="s">
        <v>878</v>
      </c>
      <c r="C1797" s="22">
        <v>3</v>
      </c>
      <c r="D1797" s="17">
        <v>5.078026195718345</v>
      </c>
      <c r="E1797" s="17">
        <v>-7.2319892842683808E-2</v>
      </c>
      <c r="F1797" s="17">
        <v>-5.5955949988932961E-2</v>
      </c>
      <c r="G1797" s="17">
        <v>-7.5901229621217189E-2</v>
      </c>
      <c r="H1797" s="17">
        <v>0.32160013857792302</v>
      </c>
      <c r="I1797" s="17">
        <v>3.4102738634988611E-3</v>
      </c>
      <c r="J1797" s="17">
        <v>19.500624746485311</v>
      </c>
      <c r="K1797" s="17">
        <v>0.32501041244142181</v>
      </c>
      <c r="L1797" s="17">
        <v>-0.99999999999999756</v>
      </c>
      <c r="M1797" s="17">
        <v>-0.99999999999999756</v>
      </c>
      <c r="N1797" s="17">
        <v>6.5002082488284367</v>
      </c>
      <c r="O1797" s="17">
        <v>24.502749712582435</v>
      </c>
      <c r="P1797" s="17">
        <v>1.4769991910301046</v>
      </c>
      <c r="Q1797" s="17">
        <v>1.9423829012396483</v>
      </c>
      <c r="R1797" s="17">
        <v>0.73882484877053234</v>
      </c>
      <c r="S1797" s="17">
        <v>0.33260545931146429</v>
      </c>
      <c r="T1797" s="17">
        <v>0.32716378781322891</v>
      </c>
      <c r="U1797" s="17">
        <v>0.33446011422957733</v>
      </c>
      <c r="V1797" s="17">
        <v>-2.1451856218426039E-2</v>
      </c>
      <c r="W1797" s="17">
        <v>25.910683707776897</v>
      </c>
      <c r="X1797" s="17">
        <v>1.53771860877092</v>
      </c>
      <c r="Y1797" s="17">
        <v>-0.99999999999999756</v>
      </c>
      <c r="Z1797" s="17">
        <v>-0.99999999999999756</v>
      </c>
      <c r="AA1797" s="17">
        <v>73.006189491878033</v>
      </c>
      <c r="AB1797" s="17">
        <v>0.24081348116348025</v>
      </c>
      <c r="AC1797" s="17">
        <v>0.30948411537496123</v>
      </c>
      <c r="AD1797" s="17">
        <v>0.37683602216817025</v>
      </c>
      <c r="AE1797" s="17">
        <v>46.35668093533058</v>
      </c>
      <c r="AF1797" s="17">
        <v>0.73333333333333328</v>
      </c>
      <c r="AG1797" s="17">
        <v>-0.99999999999999756</v>
      </c>
      <c r="AH1797" s="17">
        <v>-0.99999999999999756</v>
      </c>
      <c r="AI1797" s="17">
        <v>0</v>
      </c>
      <c r="AJ1797" s="17">
        <v>-2.1451856218426039E-2</v>
      </c>
      <c r="AK1797" s="17">
        <v>-0.10292420811923009</v>
      </c>
      <c r="AL1797" s="17">
        <v>-0.13840574645112846</v>
      </c>
      <c r="AM1797" s="17">
        <v>0.19709806501281277</v>
      </c>
      <c r="AN1797" s="17">
        <v>0.30528700738673109</v>
      </c>
      <c r="AO1797" s="17">
        <v>4.4128305847241709</v>
      </c>
      <c r="AP1797" s="17">
        <v>6.9401464524126348</v>
      </c>
      <c r="AQ1797" s="17">
        <v>45.411308454262205</v>
      </c>
      <c r="AR1797" s="17">
        <v>0.97277750513584405</v>
      </c>
      <c r="AS1797" s="17">
        <v>1.8627290212123415</v>
      </c>
      <c r="AT1797" s="17">
        <v>-0.99999999999999756</v>
      </c>
      <c r="AU1797" s="17">
        <v>-0.99999999999999756</v>
      </c>
      <c r="AV1797" s="17">
        <v>0.6629236191493153</v>
      </c>
      <c r="AW1797" s="17">
        <v>104.44908565687298</v>
      </c>
      <c r="AX1797" s="17">
        <v>102.30390003503037</v>
      </c>
      <c r="AY1797" s="17">
        <v>0.31121742359703863</v>
      </c>
      <c r="AZ1797" s="17">
        <v>17.785116671373892</v>
      </c>
      <c r="BA1797" s="22">
        <v>1535.0376402673103</v>
      </c>
      <c r="CU1797" t="e">
        <v>#N/A</v>
      </c>
      <c r="CV1797" t="e">
        <v>#N/A</v>
      </c>
    </row>
    <row r="1798" spans="1:100" x14ac:dyDescent="0.25">
      <c r="A1798">
        <v>4464</v>
      </c>
      <c r="B1798" t="s">
        <v>2150</v>
      </c>
      <c r="C1798" s="22">
        <v>3</v>
      </c>
      <c r="D1798" s="17">
        <v>3.7749679458525378</v>
      </c>
      <c r="E1798" s="17">
        <v>-5.9984972737710113E-2</v>
      </c>
      <c r="F1798" s="17">
        <v>-5.0835530534923151E-2</v>
      </c>
      <c r="G1798" s="17">
        <v>-4.0018300807815974E-2</v>
      </c>
      <c r="H1798" s="17">
        <v>0.15897052778825904</v>
      </c>
      <c r="I1798" s="17">
        <v>-1.7952478480761751E-2</v>
      </c>
      <c r="J1798" s="17">
        <v>8.4610829584498326</v>
      </c>
      <c r="K1798" s="17">
        <v>0.14101804930749728</v>
      </c>
      <c r="L1798" s="17">
        <v>-1.0000000000000016</v>
      </c>
      <c r="M1798" s="17">
        <v>-1.0000000000000016</v>
      </c>
      <c r="N1798" s="17">
        <v>2.8203609861499466</v>
      </c>
      <c r="O1798" s="17">
        <v>12.19603260349456</v>
      </c>
      <c r="P1798" s="17">
        <v>3.3636436223644921E-2</v>
      </c>
      <c r="Q1798" s="17">
        <v>-0.14067869042069966</v>
      </c>
      <c r="R1798" s="17">
        <v>-0.10900412626333311</v>
      </c>
      <c r="S1798" s="17">
        <v>0.33333333333333359</v>
      </c>
      <c r="T1798" s="17">
        <v>0.33333333333333359</v>
      </c>
      <c r="U1798" s="17">
        <v>0.29270454257660344</v>
      </c>
      <c r="V1798" s="17">
        <v>-7.2064929603247202E-2</v>
      </c>
      <c r="W1798" s="17">
        <v>29.85152921330106</v>
      </c>
      <c r="X1798" s="17">
        <v>1.2640772100461011</v>
      </c>
      <c r="Y1798" s="17">
        <v>-1.0000000000000016</v>
      </c>
      <c r="Z1798" s="17">
        <v>-1.0000000000000016</v>
      </c>
      <c r="AA1798" s="17">
        <v>64.10336548127087</v>
      </c>
      <c r="AB1798" s="17">
        <v>0.19832736935397116</v>
      </c>
      <c r="AC1798" s="17">
        <v>8.2815179660027452E-2</v>
      </c>
      <c r="AD1798" s="17">
        <v>0.40607425887066428</v>
      </c>
      <c r="AE1798" s="17">
        <v>34.360840394233172</v>
      </c>
      <c r="AF1798" s="17">
        <v>0.66666666666666663</v>
      </c>
      <c r="AG1798" s="17">
        <v>-1.0000000000000016</v>
      </c>
      <c r="AH1798" s="17">
        <v>-1.0000000000000016</v>
      </c>
      <c r="AI1798" s="17">
        <v>3.0117358370537802E-3</v>
      </c>
      <c r="AJ1798" s="17">
        <v>-7.2064929603247202E-2</v>
      </c>
      <c r="AK1798" s="17">
        <v>0.25974532284423468</v>
      </c>
      <c r="AL1798" s="17">
        <v>-3.5490524976672932E-2</v>
      </c>
      <c r="AM1798" s="17">
        <v>-6.3808551921388471E-2</v>
      </c>
      <c r="AN1798" s="17">
        <v>4.1730706313010756E-2</v>
      </c>
      <c r="AO1798" s="17">
        <v>-0.29648718381353872</v>
      </c>
      <c r="AP1798" s="17">
        <v>0.86581503294190465</v>
      </c>
      <c r="AQ1798" s="17">
        <v>38.312612171750892</v>
      </c>
      <c r="AR1798" s="17">
        <v>0.88730627964002451</v>
      </c>
      <c r="AS1798" s="17">
        <v>1.4050952593535986</v>
      </c>
      <c r="AT1798" s="17">
        <v>-1.0000000000000016</v>
      </c>
      <c r="AU1798" s="17">
        <v>-1.0000000000000016</v>
      </c>
      <c r="AV1798" s="17">
        <v>-0.14902242707114893</v>
      </c>
      <c r="AW1798" s="17">
        <v>77.165213117707353</v>
      </c>
      <c r="AX1798" s="17">
        <v>70.018954874123693</v>
      </c>
      <c r="AY1798" s="17">
        <v>-2.1505919383988454E-2</v>
      </c>
      <c r="AZ1798" s="17">
        <v>-31.11275540515539</v>
      </c>
      <c r="BA1798" s="22">
        <v>1457.9389203597584</v>
      </c>
      <c r="CU1798" t="e">
        <v>#N/A</v>
      </c>
      <c r="CV1798" t="e">
        <v>#N/A</v>
      </c>
    </row>
    <row r="1799" spans="1:100" x14ac:dyDescent="0.25">
      <c r="A1799">
        <v>4466</v>
      </c>
      <c r="B1799" t="s">
        <v>2151</v>
      </c>
      <c r="C1799" s="22">
        <v>3</v>
      </c>
      <c r="D1799" s="17">
        <v>5.5995487598938745</v>
      </c>
      <c r="E1799" s="17">
        <v>0.58022270672598752</v>
      </c>
      <c r="F1799" s="17">
        <v>4.6886598637534325E-2</v>
      </c>
      <c r="G1799" s="17">
        <v>0.18364877974240057</v>
      </c>
      <c r="H1799" s="17">
        <v>0.19635511375946474</v>
      </c>
      <c r="I1799" s="17">
        <v>0</v>
      </c>
      <c r="J1799" s="17">
        <v>11.781306825567883</v>
      </c>
      <c r="K1799" s="17">
        <v>0.19635511375946474</v>
      </c>
      <c r="L1799" s="17">
        <v>-1.0000000000000002</v>
      </c>
      <c r="M1799" s="17">
        <v>-1.0000000000000002</v>
      </c>
      <c r="N1799" s="17">
        <v>3.927102275189295</v>
      </c>
      <c r="O1799" s="17">
        <v>17.564504365204158</v>
      </c>
      <c r="P1799" s="17">
        <v>2.2353427271149839</v>
      </c>
      <c r="Q1799" s="17">
        <v>-0.5044324756799492</v>
      </c>
      <c r="R1799" s="17">
        <v>9.4025692823465318E-2</v>
      </c>
      <c r="S1799" s="17">
        <v>0.33333333333333337</v>
      </c>
      <c r="T1799" s="17">
        <v>0.26532131687108462</v>
      </c>
      <c r="U1799" s="17">
        <v>1.6657010703138568E-2</v>
      </c>
      <c r="V1799" s="17">
        <v>-3.849647835708607E-2</v>
      </c>
      <c r="W1799" s="17">
        <v>15.218402751640216</v>
      </c>
      <c r="X1799" s="17">
        <v>0.24488807805017626</v>
      </c>
      <c r="Y1799" s="17">
        <v>-1.0000000000000002</v>
      </c>
      <c r="Z1799" s="17">
        <v>-1.0000000000000002</v>
      </c>
      <c r="AA1799" s="17">
        <v>40.286680678371212</v>
      </c>
      <c r="AB1799" s="17">
        <v>0.33185323475482587</v>
      </c>
      <c r="AC1799" s="17">
        <v>5.3999136265337408E-2</v>
      </c>
      <c r="AD1799" s="17">
        <v>0.11363267365798689</v>
      </c>
      <c r="AE1799" s="17">
        <v>24.974252233907531</v>
      </c>
      <c r="AF1799" s="17">
        <v>0.5</v>
      </c>
      <c r="AG1799" s="17">
        <v>-1.0000000000000002</v>
      </c>
      <c r="AH1799" s="17">
        <v>-1.0000000000000002</v>
      </c>
      <c r="AI1799" s="17">
        <v>0</v>
      </c>
      <c r="AJ1799" s="17">
        <v>-3.849647835708607E-2</v>
      </c>
      <c r="AK1799" s="17">
        <v>0.5246997435707107</v>
      </c>
      <c r="AL1799" s="17">
        <v>-5.30922476739367E-2</v>
      </c>
      <c r="AM1799" s="17">
        <v>-2.7160834029233586E-2</v>
      </c>
      <c r="AN1799" s="17">
        <v>9.9514700455326954E-2</v>
      </c>
      <c r="AO1799" s="17">
        <v>1.9444778671227143</v>
      </c>
      <c r="AP1799" s="17">
        <v>2.2224062730134904</v>
      </c>
      <c r="AQ1799" s="17">
        <v>26.999709577208101</v>
      </c>
      <c r="AR1799" s="17">
        <v>0.57681518255047037</v>
      </c>
      <c r="AS1799" s="17">
        <v>0.44124319180964089</v>
      </c>
      <c r="AT1799" s="17">
        <v>-1.0000000000000002</v>
      </c>
      <c r="AU1799" s="17">
        <v>-1.0000000000000002</v>
      </c>
      <c r="AV1799" s="17">
        <v>0.27767447256586586</v>
      </c>
      <c r="AW1799" s="17">
        <v>60.073591316588853</v>
      </c>
      <c r="AX1799" s="17">
        <v>56.223943480880259</v>
      </c>
      <c r="AY1799" s="17">
        <v>0.16516828828702543</v>
      </c>
      <c r="AZ1799" s="17">
        <v>-42.311223819324297</v>
      </c>
      <c r="BA1799" s="22">
        <v>1343.1296163002978</v>
      </c>
      <c r="CU1799" t="e">
        <v>#N/A</v>
      </c>
      <c r="CV1799" t="e">
        <v>#N/A</v>
      </c>
    </row>
    <row r="1800" spans="1:100" x14ac:dyDescent="0.25">
      <c r="A1800">
        <v>4467</v>
      </c>
      <c r="B1800" t="s">
        <v>2152</v>
      </c>
      <c r="C1800" s="22">
        <v>3</v>
      </c>
      <c r="D1800" s="17">
        <v>4.6684834523233381</v>
      </c>
      <c r="E1800" s="17">
        <v>-9.1879591746690276E-2</v>
      </c>
      <c r="F1800" s="17">
        <v>-6.6676327736111471E-2</v>
      </c>
      <c r="G1800" s="17">
        <v>-8.954638082830807E-2</v>
      </c>
      <c r="H1800" s="17">
        <v>0.36848354844416381</v>
      </c>
      <c r="I1800" s="17">
        <v>0</v>
      </c>
      <c r="J1800" s="17">
        <v>22.10901290664982</v>
      </c>
      <c r="K1800" s="17">
        <v>0.36848354844416381</v>
      </c>
      <c r="L1800" s="17">
        <v>-1.0000000000000002</v>
      </c>
      <c r="M1800" s="17">
        <v>-1.0000000000000002</v>
      </c>
      <c r="N1800" s="17">
        <v>7.3696709688832716</v>
      </c>
      <c r="O1800" s="17">
        <v>26.687949978144854</v>
      </c>
      <c r="P1800" s="17">
        <v>-0.34575756126238072</v>
      </c>
      <c r="Q1800" s="17">
        <v>0.62202858989863496</v>
      </c>
      <c r="R1800" s="17">
        <v>6.3090294278599884E-2</v>
      </c>
      <c r="S1800" s="17">
        <v>0.33333333333333337</v>
      </c>
      <c r="T1800" s="17">
        <v>0.32337582222944117</v>
      </c>
      <c r="U1800" s="17">
        <v>0.14181992203100055</v>
      </c>
      <c r="V1800" s="17">
        <v>1.5727232425563627E-2</v>
      </c>
      <c r="W1800" s="17">
        <v>17.830910463006994</v>
      </c>
      <c r="X1800" s="17">
        <v>0.93991117869210294</v>
      </c>
      <c r="Y1800" s="17">
        <v>-1.0000000000000002</v>
      </c>
      <c r="Z1800" s="17">
        <v>-1.0000000000000002</v>
      </c>
      <c r="AA1800" s="17">
        <v>46.988578865550387</v>
      </c>
      <c r="AB1800" s="17">
        <v>0.2357092417590114</v>
      </c>
      <c r="AC1800" s="17">
        <v>0.25233807329917485</v>
      </c>
      <c r="AD1800" s="17">
        <v>9.3844247107110215E-2</v>
      </c>
      <c r="AE1800" s="17">
        <v>29.094578108264812</v>
      </c>
      <c r="AF1800" s="17">
        <v>0.44444444444444442</v>
      </c>
      <c r="AG1800" s="17">
        <v>-1.0000000000000002</v>
      </c>
      <c r="AH1800" s="17">
        <v>-1.0000000000000002</v>
      </c>
      <c r="AI1800" s="17">
        <v>-6.1398800011129651E-3</v>
      </c>
      <c r="AJ1800" s="17">
        <v>1.5727232425563627E-2</v>
      </c>
      <c r="AK1800" s="17">
        <v>-0.16599020451397156</v>
      </c>
      <c r="AL1800" s="17">
        <v>-0.13080921791343122</v>
      </c>
      <c r="AM1800" s="17">
        <v>0.31096637213335437</v>
      </c>
      <c r="AN1800" s="17">
        <v>0.29473568983348614</v>
      </c>
      <c r="AO1800" s="17">
        <v>6.9442082807640002</v>
      </c>
      <c r="AP1800" s="17">
        <v>6.7143461562700004</v>
      </c>
      <c r="AQ1800" s="17">
        <v>39.939923369656825</v>
      </c>
      <c r="AR1800" s="17">
        <v>0.81425631001933874</v>
      </c>
      <c r="AS1800" s="17">
        <v>1.3083947271362661</v>
      </c>
      <c r="AT1800" s="17">
        <v>-1.0000000000000002</v>
      </c>
      <c r="AU1800" s="17">
        <v>-1.0000000000000002</v>
      </c>
      <c r="AV1800" s="17">
        <v>-2.6456086549708491E-2</v>
      </c>
      <c r="AW1800" s="17">
        <v>80.390874999965263</v>
      </c>
      <c r="AX1800" s="17">
        <v>81.840800642499374</v>
      </c>
      <c r="AY1800" s="17">
        <v>2.0869647940681246E-2</v>
      </c>
      <c r="AZ1800" s="17">
        <v>-13.182582348189928</v>
      </c>
      <c r="BA1800" s="22">
        <v>1436.1819852604285</v>
      </c>
      <c r="CU1800" t="e">
        <v>#N/A</v>
      </c>
      <c r="CV1800" t="e">
        <v>#N/A</v>
      </c>
    </row>
    <row r="1801" spans="1:100" x14ac:dyDescent="0.25">
      <c r="A1801">
        <v>4468</v>
      </c>
      <c r="B1801" t="s">
        <v>2153</v>
      </c>
      <c r="C1801" s="22">
        <v>3</v>
      </c>
      <c r="D1801" s="17">
        <v>4.5211424359010737</v>
      </c>
      <c r="E1801" s="17">
        <v>-0.22477708184057632</v>
      </c>
      <c r="F1801" s="17">
        <v>0.63092477487310239</v>
      </c>
      <c r="G1801" s="17">
        <v>0.55496441551389253</v>
      </c>
      <c r="H1801" s="17">
        <v>0.13567513288050573</v>
      </c>
      <c r="I1801" s="17">
        <v>0</v>
      </c>
      <c r="J1801" s="17">
        <v>8.1405079728303473</v>
      </c>
      <c r="K1801" s="17">
        <v>0.13567513288050573</v>
      </c>
      <c r="L1801" s="17">
        <v>-0.99999999999999944</v>
      </c>
      <c r="M1801" s="17">
        <v>-0.99999999999999944</v>
      </c>
      <c r="N1801" s="17">
        <v>2.7135026576101162</v>
      </c>
      <c r="O1801" s="17">
        <v>13.216614824245307</v>
      </c>
      <c r="P1801" s="17">
        <v>0.36519590087476977</v>
      </c>
      <c r="Q1801" s="17">
        <v>-0.4014153853299095</v>
      </c>
      <c r="R1801" s="17">
        <v>-0.19026032162463644</v>
      </c>
      <c r="S1801" s="17">
        <v>0.33333333333333337</v>
      </c>
      <c r="T1801" s="17">
        <v>0.33451658709796328</v>
      </c>
      <c r="U1801" s="17">
        <v>0.36262657305497642</v>
      </c>
      <c r="V1801" s="17">
        <v>0.13452402974335209</v>
      </c>
      <c r="W1801" s="17">
        <v>41.173015613964751</v>
      </c>
      <c r="X1801" s="17">
        <v>2.7910085119954364</v>
      </c>
      <c r="Y1801" s="17">
        <v>-0.99999999999999944</v>
      </c>
      <c r="Z1801" s="17">
        <v>-0.99999999999999944</v>
      </c>
      <c r="AA1801" s="17">
        <v>86.144472662215605</v>
      </c>
      <c r="AB1801" s="17">
        <v>0.32777131219967176</v>
      </c>
      <c r="AC1801" s="17">
        <v>0.26858412347316024</v>
      </c>
      <c r="AD1801" s="17">
        <v>0.30687891172467685</v>
      </c>
      <c r="AE1801" s="17">
        <v>45.161717369875468</v>
      </c>
      <c r="AF1801" s="17">
        <v>0.7142857142857143</v>
      </c>
      <c r="AG1801" s="17">
        <v>-0.99999999999999944</v>
      </c>
      <c r="AH1801" s="17">
        <v>-0.99999999999999944</v>
      </c>
      <c r="AI1801" s="17">
        <v>0</v>
      </c>
      <c r="AJ1801" s="17">
        <v>0.13452402974335209</v>
      </c>
      <c r="AK1801" s="17">
        <v>2.9758867806639538E-2</v>
      </c>
      <c r="AL1801" s="17">
        <v>0.1581425622065657</v>
      </c>
      <c r="AM1801" s="17">
        <v>0.10290138250514488</v>
      </c>
      <c r="AN1801" s="17">
        <v>-0.10741264291971192</v>
      </c>
      <c r="AO1801" s="17">
        <v>2.7213289016618196</v>
      </c>
      <c r="AP1801" s="17">
        <v>-1.8946032619599695</v>
      </c>
      <c r="AQ1801" s="17">
        <v>49.313523586795114</v>
      </c>
      <c r="AR1801" s="17">
        <v>1.1650005232296248</v>
      </c>
      <c r="AS1801" s="17">
        <v>2.9266836448759435</v>
      </c>
      <c r="AT1801" s="17">
        <v>-0.99999999999999944</v>
      </c>
      <c r="AU1801" s="17">
        <v>-0.99999999999999944</v>
      </c>
      <c r="AV1801" s="17">
        <v>0.3647040938892564</v>
      </c>
      <c r="AW1801" s="17">
        <v>97.466484224500974</v>
      </c>
      <c r="AX1801" s="17">
        <v>110.9188871988362</v>
      </c>
      <c r="AY1801" s="17">
        <v>0.23147975525354514</v>
      </c>
      <c r="AZ1801" s="17">
        <v>24.28940301736375</v>
      </c>
      <c r="BA1801" s="22">
        <v>1537.1054354364214</v>
      </c>
      <c r="CU1801" t="e">
        <v>#N/A</v>
      </c>
      <c r="CV1801" t="e">
        <v>#N/A</v>
      </c>
    </row>
    <row r="1802" spans="1:100" x14ac:dyDescent="0.25">
      <c r="A1802">
        <v>4469</v>
      </c>
      <c r="B1802" t="s">
        <v>2154</v>
      </c>
      <c r="C1802" s="22">
        <v>3</v>
      </c>
      <c r="D1802" s="17">
        <v>4.8233364711642821</v>
      </c>
      <c r="E1802" s="17">
        <v>-1.5492998916426456E-2</v>
      </c>
      <c r="F1802" s="17">
        <v>0.7533059906359818</v>
      </c>
      <c r="G1802" s="17">
        <v>0.7533059906359818</v>
      </c>
      <c r="H1802" s="17">
        <v>0.31783628647028783</v>
      </c>
      <c r="I1802" s="17">
        <v>0</v>
      </c>
      <c r="J1802" s="17">
        <v>19.070177188217276</v>
      </c>
      <c r="K1802" s="17">
        <v>0.31783628647028783</v>
      </c>
      <c r="L1802" s="17">
        <v>-1.0000000000000016</v>
      </c>
      <c r="M1802" s="17">
        <v>-1.0000000000000016</v>
      </c>
      <c r="N1802" s="17">
        <v>6.356725729405758</v>
      </c>
      <c r="O1802" s="17">
        <v>24.64681965001753</v>
      </c>
      <c r="P1802" s="17">
        <v>0.15467384922127059</v>
      </c>
      <c r="Q1802" s="17">
        <v>-3.2374863060132841</v>
      </c>
      <c r="R1802" s="17">
        <v>-1.1469948867081443</v>
      </c>
      <c r="S1802" s="17">
        <v>0.33333333333333359</v>
      </c>
      <c r="T1802" s="17">
        <v>0.32960291655632246</v>
      </c>
      <c r="U1802" s="17">
        <v>0.37483062929905792</v>
      </c>
      <c r="V1802" s="17">
        <v>0.32248670909399313</v>
      </c>
      <c r="W1802" s="17">
        <v>41.696692072496823</v>
      </c>
      <c r="X1802" s="17">
        <v>3.7756123184025503</v>
      </c>
      <c r="Y1802" s="17">
        <v>-1.0000000000000016</v>
      </c>
      <c r="Z1802" s="17">
        <v>-1.0000000000000016</v>
      </c>
      <c r="AA1802" s="17">
        <v>89.569769249099281</v>
      </c>
      <c r="AB1802" s="17">
        <v>0.31153819889613421</v>
      </c>
      <c r="AC1802" s="17">
        <v>0.41842948274872216</v>
      </c>
      <c r="AD1802" s="17">
        <v>0.25043375962135533</v>
      </c>
      <c r="AE1802" s="17">
        <v>49.020072063310622</v>
      </c>
      <c r="AF1802" s="17">
        <v>0.875</v>
      </c>
      <c r="AG1802" s="17">
        <v>-1.0000000000000016</v>
      </c>
      <c r="AH1802" s="17">
        <v>-1.0000000000000016</v>
      </c>
      <c r="AI1802" s="17">
        <v>-4.2072732585063458E-2</v>
      </c>
      <c r="AJ1802" s="17">
        <v>0.32248670909399313</v>
      </c>
      <c r="AK1802" s="17">
        <v>-2.309472444503384E-2</v>
      </c>
      <c r="AL1802" s="17">
        <v>0.20205787623313587</v>
      </c>
      <c r="AM1802" s="17">
        <v>4.3271828572880325E-2</v>
      </c>
      <c r="AN1802" s="17">
        <v>-8.9870539227052668E-2</v>
      </c>
      <c r="AO1802" s="17">
        <v>0.96632209209683917</v>
      </c>
      <c r="AP1802" s="17">
        <v>-1.2364740995106369</v>
      </c>
      <c r="AQ1802" s="17">
        <v>60.766869260714067</v>
      </c>
      <c r="AR1802" s="17">
        <v>1.3602535882827067</v>
      </c>
      <c r="AS1802" s="17">
        <v>4.0934486048728393</v>
      </c>
      <c r="AT1802" s="17">
        <v>-1.0000000000000016</v>
      </c>
      <c r="AU1802" s="17">
        <v>-1.0000000000000016</v>
      </c>
      <c r="AV1802" s="17">
        <v>-0.39368889607216162</v>
      </c>
      <c r="AW1802" s="17">
        <v>112.98011479960616</v>
      </c>
      <c r="AX1802" s="17">
        <v>144.38733105730415</v>
      </c>
      <c r="AY1802" s="17">
        <v>0.19365149504040635</v>
      </c>
      <c r="AZ1802" s="17">
        <v>24.349493673768581</v>
      </c>
      <c r="BA1802" s="22">
        <v>1574.6303285235906</v>
      </c>
      <c r="CU1802" t="e">
        <v>#N/A</v>
      </c>
      <c r="CV1802" t="e">
        <v>#N/A</v>
      </c>
    </row>
    <row r="1803" spans="1:100" x14ac:dyDescent="0.25">
      <c r="A1803">
        <v>4470</v>
      </c>
      <c r="B1803" t="s">
        <v>2155</v>
      </c>
      <c r="C1803" s="22">
        <v>3</v>
      </c>
      <c r="D1803" s="17">
        <v>4.4758279728651207</v>
      </c>
      <c r="E1803" s="17">
        <v>6.9256615288900889</v>
      </c>
      <c r="F1803" s="17">
        <v>0.52378457755824248</v>
      </c>
      <c r="G1803" s="17">
        <v>2.6436960744303946</v>
      </c>
      <c r="H1803" s="17">
        <v>-0.14920984158275352</v>
      </c>
      <c r="I1803" s="17">
        <v>-3.7568478395326781E-2</v>
      </c>
      <c r="J1803" s="17">
        <v>-11.206699198684818</v>
      </c>
      <c r="K1803" s="17">
        <v>-0.18677831997808045</v>
      </c>
      <c r="L1803" s="17">
        <v>-0.99999999999999978</v>
      </c>
      <c r="M1803" s="17">
        <v>-0.99999999999999978</v>
      </c>
      <c r="N1803" s="17">
        <v>-3.7355663995616037</v>
      </c>
      <c r="O1803" s="17">
        <v>-4.0871751513893031</v>
      </c>
      <c r="P1803" s="17">
        <v>0.90637556359815519</v>
      </c>
      <c r="Q1803" s="17">
        <v>-1.3560136020615745</v>
      </c>
      <c r="R1803" s="17">
        <v>-0.38492841264206301</v>
      </c>
      <c r="S1803" s="17">
        <v>0.33333333333333326</v>
      </c>
      <c r="T1803" s="17">
        <v>0.33333333333333326</v>
      </c>
      <c r="U1803" s="17">
        <v>0.20687080445323197</v>
      </c>
      <c r="V1803" s="17">
        <v>2.4971802272812694E-2</v>
      </c>
      <c r="W1803" s="17">
        <v>43.411503734831662</v>
      </c>
      <c r="X1803" s="17">
        <v>1.8307590180945528</v>
      </c>
      <c r="Y1803" s="17">
        <v>-0.99999999999999978</v>
      </c>
      <c r="Z1803" s="17">
        <v>-0.99999999999999978</v>
      </c>
      <c r="AA1803" s="17">
        <v>47.228738046265377</v>
      </c>
      <c r="AB1803" s="17">
        <v>-0.11827546215376376</v>
      </c>
      <c r="AC1803" s="17">
        <v>0.12663991596201377</v>
      </c>
      <c r="AD1803" s="17">
        <v>7.567880067326567E-2</v>
      </c>
      <c r="AE1803" s="17">
        <v>4.2021627240757899</v>
      </c>
      <c r="AF1803" s="17">
        <v>0.44444444444444442</v>
      </c>
      <c r="AG1803" s="17">
        <v>-0.99999999999999978</v>
      </c>
      <c r="AH1803" s="17">
        <v>-0.99999999999999978</v>
      </c>
      <c r="AI1803" s="17">
        <v>7.3369199140285737E-2</v>
      </c>
      <c r="AJ1803" s="17">
        <v>2.4971802272812694E-2</v>
      </c>
      <c r="AK1803" s="17">
        <v>-0.13903031268305205</v>
      </c>
      <c r="AL1803" s="17">
        <v>-5.2889877751547354E-2</v>
      </c>
      <c r="AM1803" s="17">
        <v>0.13673191162509551</v>
      </c>
      <c r="AN1803" s="17">
        <v>-4.9504906985361669E-2</v>
      </c>
      <c r="AO1803" s="17">
        <v>2.7231462272121276</v>
      </c>
      <c r="AP1803" s="17">
        <v>-1.5020720633917788</v>
      </c>
      <c r="AQ1803" s="17">
        <v>32.204804536146852</v>
      </c>
      <c r="AR1803" s="17">
        <v>0.89850927339271158</v>
      </c>
      <c r="AS1803" s="17">
        <v>1.6439806981164713</v>
      </c>
      <c r="AT1803" s="17">
        <v>-0.99999999999999978</v>
      </c>
      <c r="AU1803" s="17">
        <v>-0.99999999999999978</v>
      </c>
      <c r="AV1803" s="17">
        <v>2.2587676617883301</v>
      </c>
      <c r="AW1803" s="17">
        <v>41.639490831484295</v>
      </c>
      <c r="AX1803" s="17">
        <v>45.6040550415713</v>
      </c>
      <c r="AY1803" s="17">
        <v>8.6969808768419643E-2</v>
      </c>
      <c r="AZ1803" s="17">
        <v>3.2996017125317616</v>
      </c>
      <c r="BA1803" s="22">
        <v>1473.4942441199373</v>
      </c>
      <c r="CU1803" t="e">
        <v>#N/A</v>
      </c>
      <c r="CV1803" t="e">
        <v>#N/A</v>
      </c>
    </row>
    <row r="1804" spans="1:100" x14ac:dyDescent="0.25">
      <c r="A1804">
        <v>4471</v>
      </c>
      <c r="B1804" t="s">
        <v>2156</v>
      </c>
      <c r="C1804" s="22">
        <v>3</v>
      </c>
      <c r="D1804" s="17">
        <v>4.529205072226488</v>
      </c>
      <c r="E1804" s="17">
        <v>-0.31239392963760637</v>
      </c>
      <c r="F1804" s="17">
        <v>-1.9030648395064902</v>
      </c>
      <c r="G1804" s="17">
        <v>-1.9867459570765322</v>
      </c>
      <c r="H1804" s="17">
        <v>-0.14206311762209287</v>
      </c>
      <c r="I1804" s="17">
        <v>0</v>
      </c>
      <c r="J1804" s="17">
        <v>-8.5237870573255723</v>
      </c>
      <c r="K1804" s="17">
        <v>-0.14206311762209287</v>
      </c>
      <c r="L1804" s="17">
        <v>-0.99999999999999933</v>
      </c>
      <c r="M1804" s="17">
        <v>-0.99999999999999933</v>
      </c>
      <c r="N1804" s="17">
        <v>-2.8412623524418574</v>
      </c>
      <c r="O1804" s="17">
        <v>-5.9813279421756169</v>
      </c>
      <c r="P1804" s="17">
        <v>-1.6187346169570702</v>
      </c>
      <c r="Q1804" s="17">
        <v>-3.8541104768965511</v>
      </c>
      <c r="R1804" s="17">
        <v>-1.4081361401975578</v>
      </c>
      <c r="S1804" s="17">
        <v>0.33333333333333298</v>
      </c>
      <c r="T1804" s="17">
        <v>0.4058180521292381</v>
      </c>
      <c r="U1804" s="17">
        <v>-0.17570663509369133</v>
      </c>
      <c r="V1804" s="17">
        <v>-2.1795807535191888E-2</v>
      </c>
      <c r="W1804" s="17">
        <v>27.348482418231228</v>
      </c>
      <c r="X1804" s="17">
        <v>0.12009783629465286</v>
      </c>
      <c r="Y1804" s="17">
        <v>-0.99999999999999933</v>
      </c>
      <c r="Z1804" s="17">
        <v>-0.99999999999999933</v>
      </c>
      <c r="AA1804" s="17">
        <v>59.136328642575535</v>
      </c>
      <c r="AB1804" s="17">
        <v>0.37461529325674758</v>
      </c>
      <c r="AC1804" s="17">
        <v>0.13603129318653021</v>
      </c>
      <c r="AD1804" s="17">
        <v>0.15327306084755846</v>
      </c>
      <c r="AE1804" s="17">
        <v>33.19598236454182</v>
      </c>
      <c r="AF1804" s="17">
        <v>0.5</v>
      </c>
      <c r="AG1804" s="17">
        <v>-0.99999999999999933</v>
      </c>
      <c r="AH1804" s="17">
        <v>-0.99999999999999933</v>
      </c>
      <c r="AI1804" s="17">
        <v>-6.5285565589515662E-2</v>
      </c>
      <c r="AJ1804" s="17">
        <v>-2.1795807535191888E-2</v>
      </c>
      <c r="AK1804" s="17">
        <v>0.33811458528046795</v>
      </c>
      <c r="AL1804" s="17">
        <v>5.7923588645820839E-3</v>
      </c>
      <c r="AM1804" s="17">
        <v>-0.2582255529766847</v>
      </c>
      <c r="AN1804" s="17">
        <v>-0.10038258578876805</v>
      </c>
      <c r="AO1804" s="17">
        <v>-4.7650658980147762</v>
      </c>
      <c r="AP1804" s="17">
        <v>-2.4806028503962909</v>
      </c>
      <c r="AQ1804" s="17">
        <v>18.824695360905654</v>
      </c>
      <c r="AR1804" s="17">
        <v>0.54164894283368792</v>
      </c>
      <c r="AS1804" s="17">
        <v>-2.1965281327439988E-2</v>
      </c>
      <c r="AT1804" s="17">
        <v>-0.99999999999999933</v>
      </c>
      <c r="AU1804" s="17">
        <v>-0.99999999999999933</v>
      </c>
      <c r="AV1804" s="17">
        <v>-3.3948820972740901</v>
      </c>
      <c r="AW1804" s="17">
        <v>50.674397850003565</v>
      </c>
      <c r="AX1804" s="17">
        <v>47.189105784694078</v>
      </c>
      <c r="AY1804" s="17">
        <v>0.11836052580080755</v>
      </c>
      <c r="AZ1804" s="17">
        <v>15.488830662272965</v>
      </c>
      <c r="BA1804" s="22">
        <v>1467.6984174425484</v>
      </c>
      <c r="CU1804" t="e">
        <v>#N/A</v>
      </c>
      <c r="CV1804" t="e">
        <v>#N/A</v>
      </c>
    </row>
    <row r="1805" spans="1:100" x14ac:dyDescent="0.25">
      <c r="A1805">
        <v>4472</v>
      </c>
      <c r="B1805" t="s">
        <v>2157</v>
      </c>
      <c r="C1805" s="22">
        <v>3</v>
      </c>
      <c r="D1805" s="17">
        <v>5.9298154761367634</v>
      </c>
      <c r="E1805" s="17">
        <v>-0.64779500532720757</v>
      </c>
      <c r="F1805" s="17">
        <v>6.3138214452335459E-2</v>
      </c>
      <c r="G1805" s="17">
        <v>-0.17368897957080001</v>
      </c>
      <c r="H1805" s="17">
        <v>0.49329342977811658</v>
      </c>
      <c r="I1805" s="17">
        <v>-7.4553595785282071E-3</v>
      </c>
      <c r="J1805" s="17">
        <v>29.150284211975329</v>
      </c>
      <c r="K1805" s="17">
        <v>0.48583807019958836</v>
      </c>
      <c r="L1805" s="17">
        <v>-0.99999999999999933</v>
      </c>
      <c r="M1805" s="17">
        <v>-0.99999999999999933</v>
      </c>
      <c r="N1805" s="17">
        <v>9.7167614039917716</v>
      </c>
      <c r="O1805" s="17">
        <v>34.906410708541252</v>
      </c>
      <c r="P1805" s="17">
        <v>-0.13934869847913925</v>
      </c>
      <c r="Q1805" s="17">
        <v>-0.57196924414596817</v>
      </c>
      <c r="R1805" s="17">
        <v>-0.16245936016466941</v>
      </c>
      <c r="S1805" s="17">
        <v>0.33333333333333298</v>
      </c>
      <c r="T1805" s="17">
        <v>0.33333333333333298</v>
      </c>
      <c r="U1805" s="17">
        <v>0.43749498742966914</v>
      </c>
      <c r="V1805" s="17">
        <v>0.20070651807633616</v>
      </c>
      <c r="W1805" s="17">
        <v>32.761204078923335</v>
      </c>
      <c r="X1805" s="17">
        <v>3.135047654643774</v>
      </c>
      <c r="Y1805" s="17">
        <v>-0.99999999999999933</v>
      </c>
      <c r="Z1805" s="17">
        <v>-0.99999999999999933</v>
      </c>
      <c r="AA1805" s="17">
        <v>85.838870759223028</v>
      </c>
      <c r="AB1805" s="17">
        <v>0.49770235888237052</v>
      </c>
      <c r="AC1805" s="17">
        <v>0.21858481338294511</v>
      </c>
      <c r="AD1805" s="17">
        <v>0.34851534854397176</v>
      </c>
      <c r="AE1805" s="17">
        <v>53.240126040464375</v>
      </c>
      <c r="AF1805" s="17">
        <v>0.75</v>
      </c>
      <c r="AG1805" s="17">
        <v>-0.99999999999999933</v>
      </c>
      <c r="AH1805" s="17">
        <v>-0.99999999999999933</v>
      </c>
      <c r="AI1805" s="17">
        <v>-6.0279443062315613E-3</v>
      </c>
      <c r="AJ1805" s="17">
        <v>0.20070651807633616</v>
      </c>
      <c r="AK1805" s="17">
        <v>7.2001154338750636E-2</v>
      </c>
      <c r="AL1805" s="17">
        <v>5.8611825511872592E-2</v>
      </c>
      <c r="AM1805" s="17">
        <v>7.1289761525919759E-3</v>
      </c>
      <c r="AN1805" s="17">
        <v>-0.11480453821067745</v>
      </c>
      <c r="AO1805" s="17">
        <v>0.53823017550855223</v>
      </c>
      <c r="AP1805" s="17">
        <v>-2.5770543277075735</v>
      </c>
      <c r="AQ1805" s="17">
        <v>61.911488290898653</v>
      </c>
      <c r="AR1805" s="17">
        <v>1.3048681721726705</v>
      </c>
      <c r="AS1805" s="17">
        <v>3.6208857248433617</v>
      </c>
      <c r="AT1805" s="17">
        <v>-0.99999999999999933</v>
      </c>
      <c r="AU1805" s="17">
        <v>-0.99999999999999933</v>
      </c>
      <c r="AV1805" s="17">
        <v>-0.33614833973546943</v>
      </c>
      <c r="AW1805" s="17">
        <v>118.16822714005686</v>
      </c>
      <c r="AX1805" s="17">
        <v>138.11832006156581</v>
      </c>
      <c r="AY1805" s="17">
        <v>0.22990244334273782</v>
      </c>
      <c r="AZ1805" s="17">
        <v>23.42915436752758</v>
      </c>
      <c r="BA1805" s="22">
        <v>1573.0176354020541</v>
      </c>
      <c r="CU1805" t="e">
        <v>#N/A</v>
      </c>
      <c r="CV1805" t="e">
        <v>#N/A</v>
      </c>
    </row>
    <row r="1806" spans="1:100" x14ac:dyDescent="0.25">
      <c r="A1806">
        <v>4473</v>
      </c>
      <c r="B1806" t="s">
        <v>2158</v>
      </c>
      <c r="C1806" s="22">
        <v>3</v>
      </c>
      <c r="D1806" s="17">
        <v>4.2019214584999833</v>
      </c>
      <c r="E1806" s="17">
        <v>-1.273061612746057E-2</v>
      </c>
      <c r="F1806" s="17">
        <v>0.74456249926901263</v>
      </c>
      <c r="G1806" s="17">
        <v>0.73956641411436796</v>
      </c>
      <c r="H1806" s="17">
        <v>0.25524135212088633</v>
      </c>
      <c r="I1806" s="17">
        <v>0</v>
      </c>
      <c r="J1806" s="17">
        <v>15.314481127253178</v>
      </c>
      <c r="K1806" s="17">
        <v>0.25524135212088633</v>
      </c>
      <c r="L1806" s="17">
        <v>-0.99999999999999989</v>
      </c>
      <c r="M1806" s="17">
        <v>-0.99999999999999989</v>
      </c>
      <c r="N1806" s="17">
        <v>5.1048270424177282</v>
      </c>
      <c r="O1806" s="17">
        <v>20.255968999867537</v>
      </c>
      <c r="P1806" s="17">
        <v>0.57570942052854024</v>
      </c>
      <c r="Q1806" s="17">
        <v>-1.895313760242753</v>
      </c>
      <c r="R1806" s="17">
        <v>-0.55613478999393862</v>
      </c>
      <c r="S1806" s="17">
        <v>0.34501546194188337</v>
      </c>
      <c r="T1806" s="17">
        <v>0.33979253165147494</v>
      </c>
      <c r="U1806" s="17">
        <v>0.13736898016973934</v>
      </c>
      <c r="V1806" s="17">
        <v>2.8748032120447463E-3</v>
      </c>
      <c r="W1806" s="17">
        <v>22.792416994170232</v>
      </c>
      <c r="X1806" s="17">
        <v>1.0043815087735026</v>
      </c>
      <c r="Y1806" s="17">
        <v>-0.99999999999999989</v>
      </c>
      <c r="Z1806" s="17">
        <v>-0.99999999999999989</v>
      </c>
      <c r="AA1806" s="17">
        <v>58.900614594853423</v>
      </c>
      <c r="AB1806" s="17">
        <v>0.26096389601191222</v>
      </c>
      <c r="AC1806" s="17">
        <v>0.37614816617670088</v>
      </c>
      <c r="AD1806" s="17">
        <v>9.6174585624929476E-2</v>
      </c>
      <c r="AE1806" s="17">
        <v>36.664332390677146</v>
      </c>
      <c r="AF1806" s="17">
        <v>0.5</v>
      </c>
      <c r="AG1806" s="17">
        <v>-0.99999999999999989</v>
      </c>
      <c r="AH1806" s="17">
        <v>-0.99999999999999989</v>
      </c>
      <c r="AI1806" s="17">
        <v>2.4600574665529982E-2</v>
      </c>
      <c r="AJ1806" s="17">
        <v>2.8748032120447463E-3</v>
      </c>
      <c r="AK1806" s="17">
        <v>6.0875815026408556E-2</v>
      </c>
      <c r="AL1806" s="17">
        <v>0.2038957115098852</v>
      </c>
      <c r="AM1806" s="17">
        <v>-9.9901001252130833E-2</v>
      </c>
      <c r="AN1806" s="17">
        <v>0.14978165994845274</v>
      </c>
      <c r="AO1806" s="17">
        <v>-2.193145956171227</v>
      </c>
      <c r="AP1806" s="17">
        <v>4.7640200562607458</v>
      </c>
      <c r="AQ1806" s="17">
        <v>38.106898121423427</v>
      </c>
      <c r="AR1806" s="17">
        <v>0.82505177697514265</v>
      </c>
      <c r="AS1806" s="17">
        <v>1.2596228608943896</v>
      </c>
      <c r="AT1806" s="17">
        <v>-0.99999999999999989</v>
      </c>
      <c r="AU1806" s="17">
        <v>-0.99999999999999989</v>
      </c>
      <c r="AV1806" s="17">
        <v>0.18343162412042938</v>
      </c>
      <c r="AW1806" s="17">
        <v>83.920603650981704</v>
      </c>
      <c r="AX1806" s="17">
        <v>84.700095465496773</v>
      </c>
      <c r="AY1806" s="17">
        <v>0.11314239809863003</v>
      </c>
      <c r="AZ1806" s="17">
        <v>0.30999734181814453</v>
      </c>
      <c r="BA1806" s="22">
        <v>1508.6149030321544</v>
      </c>
      <c r="CU1806" t="e">
        <v>#N/A</v>
      </c>
      <c r="CV1806" t="e">
        <v>#N/A</v>
      </c>
    </row>
    <row r="1807" spans="1:100" x14ac:dyDescent="0.25">
      <c r="A1807">
        <v>4476</v>
      </c>
      <c r="B1807" t="s">
        <v>2159</v>
      </c>
      <c r="C1807" s="22">
        <v>3</v>
      </c>
      <c r="D1807" s="17">
        <v>4.7014375464693403</v>
      </c>
      <c r="E1807" s="17">
        <v>0.1535302768318178</v>
      </c>
      <c r="F1807" s="17">
        <v>-0.46644016183194298</v>
      </c>
      <c r="G1807" s="17">
        <v>-0.4164769360551111</v>
      </c>
      <c r="H1807" s="17">
        <v>0.37809576849308435</v>
      </c>
      <c r="I1807" s="17">
        <v>-6.590359322142969E-2</v>
      </c>
      <c r="J1807" s="17">
        <v>18.731530516299294</v>
      </c>
      <c r="K1807" s="17">
        <v>0.31219217527165477</v>
      </c>
      <c r="L1807" s="17">
        <v>-0.99999999999999867</v>
      </c>
      <c r="M1807" s="17">
        <v>-0.99999999999999867</v>
      </c>
      <c r="N1807" s="17">
        <v>6.2438435054331016</v>
      </c>
      <c r="O1807" s="17">
        <v>23.016491126713539</v>
      </c>
      <c r="P1807" s="17">
        <v>-1.1033425637190781</v>
      </c>
      <c r="Q1807" s="17">
        <v>-3.585573425600987</v>
      </c>
      <c r="R1807" s="17">
        <v>-1.3482176411906737</v>
      </c>
      <c r="S1807" s="17">
        <v>0.33333333333333282</v>
      </c>
      <c r="T1807" s="17">
        <v>0.34426665411711377</v>
      </c>
      <c r="U1807" s="17">
        <v>0.34696409813762308</v>
      </c>
      <c r="V1807" s="17">
        <v>0.32766158060181583</v>
      </c>
      <c r="W1807" s="17">
        <v>41.60133963672925</v>
      </c>
      <c r="X1807" s="17">
        <v>3.7301670091239636</v>
      </c>
      <c r="Y1807" s="17">
        <v>-0.99999999999999867</v>
      </c>
      <c r="Z1807" s="17">
        <v>-0.99999999999999867</v>
      </c>
      <c r="AA1807" s="17">
        <v>69.403713485700237</v>
      </c>
      <c r="AB1807" s="17">
        <v>0.29115829971215906</v>
      </c>
      <c r="AC1807" s="17">
        <v>6.4157637778050114E-2</v>
      </c>
      <c r="AD1807" s="17">
        <v>0.22769589231302467</v>
      </c>
      <c r="AE1807" s="17">
        <v>29.150591490161688</v>
      </c>
      <c r="AF1807" s="17">
        <v>0.92307692307692313</v>
      </c>
      <c r="AG1807" s="17">
        <v>-0.99999999999999867</v>
      </c>
      <c r="AH1807" s="17">
        <v>-0.99999999999999867</v>
      </c>
      <c r="AI1807" s="17">
        <v>-6.2514567064468063E-2</v>
      </c>
      <c r="AJ1807" s="17">
        <v>0.32766158060181583</v>
      </c>
      <c r="AK1807" s="17">
        <v>2.0198328659651276E-2</v>
      </c>
      <c r="AL1807" s="17">
        <v>-4.238030811628498E-2</v>
      </c>
      <c r="AM1807" s="17">
        <v>-4.9752337451577922E-2</v>
      </c>
      <c r="AN1807" s="17">
        <v>0.11402289015938726</v>
      </c>
      <c r="AO1807" s="17">
        <v>-1.1428167929911919</v>
      </c>
      <c r="AP1807" s="17">
        <v>2.6386707134032572</v>
      </c>
      <c r="AQ1807" s="17">
        <v>60.332870153028587</v>
      </c>
      <c r="AR1807" s="17">
        <v>1.3522256661898855</v>
      </c>
      <c r="AS1807" s="17">
        <v>4.0423591843956146</v>
      </c>
      <c r="AT1807" s="17">
        <v>-0.99999999999999867</v>
      </c>
      <c r="AU1807" s="17">
        <v>-0.99999999999999867</v>
      </c>
      <c r="AV1807" s="17">
        <v>-1.7646945772457845</v>
      </c>
      <c r="AW1807" s="17">
        <v>95.058875325817056</v>
      </c>
      <c r="AX1807" s="17">
        <v>126.57474204470934</v>
      </c>
      <c r="AY1807" s="17">
        <v>0.1282483970949154</v>
      </c>
      <c r="AZ1807" s="17">
        <v>4.8581923668186597</v>
      </c>
      <c r="BA1807" s="22">
        <v>1509.7580070522454</v>
      </c>
      <c r="CU1807" t="e">
        <v>#N/A</v>
      </c>
      <c r="CV1807" t="e">
        <v>#N/A</v>
      </c>
    </row>
    <row r="1808" spans="1:100" x14ac:dyDescent="0.25">
      <c r="A1808">
        <v>4480</v>
      </c>
      <c r="B1808" t="s">
        <v>2160</v>
      </c>
      <c r="C1808" s="22">
        <v>3</v>
      </c>
      <c r="D1808" s="17">
        <v>4.3275447740473654</v>
      </c>
      <c r="E1808" s="17">
        <v>-7.5360932162266796E-3</v>
      </c>
      <c r="F1808" s="17">
        <v>-9.9604317419152738E-2</v>
      </c>
      <c r="G1808" s="17">
        <v>-0.10182651403100004</v>
      </c>
      <c r="H1808" s="17">
        <v>0.20540133207152758</v>
      </c>
      <c r="I1808" s="17">
        <v>0</v>
      </c>
      <c r="J1808" s="17">
        <v>12.324079924291654</v>
      </c>
      <c r="K1808" s="17">
        <v>0.20540133207152758</v>
      </c>
      <c r="L1808" s="17">
        <v>-0.99999999999999989</v>
      </c>
      <c r="M1808" s="17">
        <v>-0.99999999999999989</v>
      </c>
      <c r="N1808" s="17">
        <v>4.1080266414305528</v>
      </c>
      <c r="O1808" s="17">
        <v>16.549798184308024</v>
      </c>
      <c r="P1808" s="17">
        <v>-3.2680078595192605</v>
      </c>
      <c r="Q1808" s="17">
        <v>-2.5299130948313104</v>
      </c>
      <c r="R1808" s="17">
        <v>-1.131496537002868</v>
      </c>
      <c r="S1808" s="17">
        <v>0.33333333333333331</v>
      </c>
      <c r="T1808" s="17">
        <v>0.38698735130724987</v>
      </c>
      <c r="U1808" s="17">
        <v>0.21757150777527406</v>
      </c>
      <c r="V1808" s="17">
        <v>0.12992490771918649</v>
      </c>
      <c r="W1808" s="17">
        <v>34.496630722540615</v>
      </c>
      <c r="X1808" s="17">
        <v>2.1731335196455532</v>
      </c>
      <c r="Y1808" s="17">
        <v>-0.99999999999999989</v>
      </c>
      <c r="Z1808" s="17">
        <v>-0.99999999999999989</v>
      </c>
      <c r="AA1808" s="17">
        <v>54.389932101661771</v>
      </c>
      <c r="AB1808" s="17">
        <v>-3.5157715863859781E-2</v>
      </c>
      <c r="AC1808" s="17">
        <v>-1.7356758545108646E-2</v>
      </c>
      <c r="AD1808" s="17">
        <v>0.47301043273144866</v>
      </c>
      <c r="AE1808" s="17">
        <v>21.024797916124005</v>
      </c>
      <c r="AF1808" s="17">
        <v>0.6</v>
      </c>
      <c r="AG1808" s="17">
        <v>-0.99999999999999989</v>
      </c>
      <c r="AH1808" s="17">
        <v>-0.99999999999999989</v>
      </c>
      <c r="AI1808" s="17">
        <v>0</v>
      </c>
      <c r="AJ1808" s="17">
        <v>0.12992490771918649</v>
      </c>
      <c r="AK1808" s="17">
        <v>0.41284458804320628</v>
      </c>
      <c r="AL1808" s="17">
        <v>2.4050105905751355E-2</v>
      </c>
      <c r="AM1808" s="17">
        <v>0.13748643199362945</v>
      </c>
      <c r="AN1808" s="17">
        <v>-7.4760543565931523E-2</v>
      </c>
      <c r="AO1808" s="17">
        <v>5.5013837400567649</v>
      </c>
      <c r="AP1808" s="17">
        <v>-1.7487630596195312</v>
      </c>
      <c r="AQ1808" s="17">
        <v>46.820710646832261</v>
      </c>
      <c r="AR1808" s="17">
        <v>1.0678171001350441</v>
      </c>
      <c r="AS1808" s="17">
        <v>2.3785348517170806</v>
      </c>
      <c r="AT1808" s="17">
        <v>-0.99999999999999989</v>
      </c>
      <c r="AU1808" s="17">
        <v>-0.99999999999999989</v>
      </c>
      <c r="AV1808" s="17">
        <v>-1.2333230510338684</v>
      </c>
      <c r="AW1808" s="17">
        <v>69.190967226350239</v>
      </c>
      <c r="AX1808" s="17">
        <v>82.183457998268892</v>
      </c>
      <c r="AY1808" s="17">
        <v>0.21628623725506246</v>
      </c>
      <c r="AZ1808" s="17">
        <v>5.0622170230987908</v>
      </c>
      <c r="BA1808" s="22">
        <v>1411.9222159676754</v>
      </c>
      <c r="CU1808" t="e">
        <v>#N/A</v>
      </c>
      <c r="CV1808" t="e">
        <v>#N/A</v>
      </c>
    </row>
    <row r="1809" spans="1:100" x14ac:dyDescent="0.25">
      <c r="A1809">
        <v>4481</v>
      </c>
      <c r="B1809" t="s">
        <v>2161</v>
      </c>
      <c r="C1809" s="22">
        <v>3</v>
      </c>
      <c r="D1809" s="17">
        <v>4.2353498929072035</v>
      </c>
      <c r="E1809" s="17">
        <v>7.0831017177870714E-2</v>
      </c>
      <c r="F1809" s="17">
        <v>-0.23670904658508965</v>
      </c>
      <c r="G1809" s="17">
        <v>-0.21668472143751674</v>
      </c>
      <c r="H1809" s="17">
        <v>7.6034188205744688E-2</v>
      </c>
      <c r="I1809" s="17">
        <v>0</v>
      </c>
      <c r="J1809" s="17">
        <v>4.5620512923446821</v>
      </c>
      <c r="K1809" s="17">
        <v>7.6034188205744688E-2</v>
      </c>
      <c r="L1809" s="17">
        <v>-0.99999999999999889</v>
      </c>
      <c r="M1809" s="17">
        <v>-0.99999999999999889</v>
      </c>
      <c r="N1809" s="17">
        <v>1.5206837641148911</v>
      </c>
      <c r="O1809" s="17">
        <v>8.5807164638143689</v>
      </c>
      <c r="P1809" s="17">
        <v>0.513514108254156</v>
      </c>
      <c r="Q1809" s="17">
        <v>5.4161300317522025E-2</v>
      </c>
      <c r="R1809" s="17">
        <v>-5.996266520417709E-3</v>
      </c>
      <c r="S1809" s="17">
        <v>0.33333333333333337</v>
      </c>
      <c r="T1809" s="17">
        <v>0.37564669045871441</v>
      </c>
      <c r="U1809" s="17">
        <v>0.69412830992545271</v>
      </c>
      <c r="V1809" s="17">
        <v>-3.5059914296782617E-2</v>
      </c>
      <c r="W1809" s="17">
        <v>51.6805692485989</v>
      </c>
      <c r="X1809" s="17">
        <v>3.2237744690766816</v>
      </c>
      <c r="Y1809" s="17">
        <v>-0.99999999999999889</v>
      </c>
      <c r="Z1809" s="17">
        <v>-0.99999999999999889</v>
      </c>
      <c r="AA1809" s="17">
        <v>78.063320743552538</v>
      </c>
      <c r="AB1809" s="17">
        <v>-2.8125856863349567E-2</v>
      </c>
      <c r="AC1809" s="17">
        <v>0.27309919101956187</v>
      </c>
      <c r="AD1809" s="17">
        <v>0.28280162107326873</v>
      </c>
      <c r="AE1809" s="17">
        <v>26.388747761474065</v>
      </c>
      <c r="AF1809" s="17">
        <v>0.8</v>
      </c>
      <c r="AG1809" s="17">
        <v>-0.99999999999999889</v>
      </c>
      <c r="AH1809" s="17">
        <v>-0.99999999999999889</v>
      </c>
      <c r="AI1809" s="17">
        <v>0</v>
      </c>
      <c r="AJ1809" s="17">
        <v>-3.5059914296782617E-2</v>
      </c>
      <c r="AK1809" s="17">
        <v>0.17788411863096659</v>
      </c>
      <c r="AL1809" s="17">
        <v>0.161313705779255</v>
      </c>
      <c r="AM1809" s="17">
        <v>0.58207553026881897</v>
      </c>
      <c r="AN1809" s="17">
        <v>0.16247256013012035</v>
      </c>
      <c r="AO1809" s="17">
        <v>15.441308849875304</v>
      </c>
      <c r="AP1809" s="17">
        <v>4.8683825321492824</v>
      </c>
      <c r="AQ1809" s="17">
        <v>56.242620540943626</v>
      </c>
      <c r="AR1809" s="17">
        <v>1.3680484194207165</v>
      </c>
      <c r="AS1809" s="17">
        <v>3.2998086572824259</v>
      </c>
      <c r="AT1809" s="17">
        <v>-0.99999999999999889</v>
      </c>
      <c r="AU1809" s="17">
        <v>-0.99999999999999889</v>
      </c>
      <c r="AV1809" s="17">
        <v>-0.22268098795793417</v>
      </c>
      <c r="AW1809" s="17">
        <v>91.512419739516204</v>
      </c>
      <c r="AX1809" s="17">
        <v>88.006428309837943</v>
      </c>
      <c r="AY1809" s="17">
        <v>0.39376562746435273</v>
      </c>
      <c r="AZ1809" s="17">
        <v>49.957838880554874</v>
      </c>
      <c r="BA1809" s="22">
        <v>1604.132220693898</v>
      </c>
      <c r="CU1809" t="e">
        <v>#N/A</v>
      </c>
      <c r="CV1809" t="e">
        <v>#N/A</v>
      </c>
    </row>
    <row r="1810" spans="1:100" x14ac:dyDescent="0.25">
      <c r="A1810">
        <v>4482</v>
      </c>
      <c r="B1810" t="s">
        <v>2162</v>
      </c>
      <c r="C1810" s="22">
        <v>3</v>
      </c>
      <c r="D1810" s="17">
        <v>4.0375748115447063</v>
      </c>
      <c r="E1810" s="17">
        <v>6.088877800249673E-2</v>
      </c>
      <c r="F1810" s="17">
        <v>-0.11384882092181589</v>
      </c>
      <c r="G1810" s="17">
        <v>-0.13970930210456131</v>
      </c>
      <c r="H1810" s="17">
        <v>0.16923342707447314</v>
      </c>
      <c r="I1810" s="17">
        <v>0</v>
      </c>
      <c r="J1810" s="17">
        <v>10.154005624468375</v>
      </c>
      <c r="K1810" s="17">
        <v>0.16923342707447314</v>
      </c>
      <c r="L1810" s="17">
        <v>-1.0000000000000018</v>
      </c>
      <c r="M1810" s="17">
        <v>-1.0000000000000018</v>
      </c>
      <c r="N1810" s="17">
        <v>3.3846685414894626</v>
      </c>
      <c r="O1810" s="17">
        <v>14.051871133908524</v>
      </c>
      <c r="P1810" s="17">
        <v>0.86176533740544037</v>
      </c>
      <c r="Q1810" s="17">
        <v>5.836676952852744</v>
      </c>
      <c r="R1810" s="17">
        <v>1.9651119615522104</v>
      </c>
      <c r="S1810" s="17">
        <v>0.33333333333333387</v>
      </c>
      <c r="T1810" s="17">
        <v>0.33833970490810711</v>
      </c>
      <c r="U1810" s="17">
        <v>0.15534395416874763</v>
      </c>
      <c r="V1810" s="17">
        <v>-1.4623510830669329E-2</v>
      </c>
      <c r="W1810" s="17">
        <v>25.726402180201834</v>
      </c>
      <c r="X1810" s="17">
        <v>1.0410807344327151</v>
      </c>
      <c r="Y1810" s="17">
        <v>-1.0000000000000018</v>
      </c>
      <c r="Z1810" s="17">
        <v>-1.0000000000000018</v>
      </c>
      <c r="AA1810" s="17">
        <v>58.6012171308465</v>
      </c>
      <c r="AB1810" s="17">
        <v>0.23104799687220134</v>
      </c>
      <c r="AC1810" s="17">
        <v>0.17820091584745271</v>
      </c>
      <c r="AD1810" s="17">
        <v>0.2089451470621948</v>
      </c>
      <c r="AE1810" s="17">
        <v>30.909702989092434</v>
      </c>
      <c r="AF1810" s="17">
        <v>0.8</v>
      </c>
      <c r="AG1810" s="17">
        <v>-1.0000000000000018</v>
      </c>
      <c r="AH1810" s="17">
        <v>-1.0000000000000018</v>
      </c>
      <c r="AI1810" s="17">
        <v>1.7333517767010233E-2</v>
      </c>
      <c r="AJ1810" s="17">
        <v>-1.4623510830669329E-2</v>
      </c>
      <c r="AK1810" s="17">
        <v>0.11307225627633272</v>
      </c>
      <c r="AL1810" s="17">
        <v>-6.991856356894148E-2</v>
      </c>
      <c r="AM1810" s="17">
        <v>-2.1413335731489035E-2</v>
      </c>
      <c r="AN1810" s="17">
        <v>-7.4670537444576593E-2</v>
      </c>
      <c r="AO1810" s="17">
        <v>3.0027888094438626E-2</v>
      </c>
      <c r="AP1810" s="17">
        <v>-2.2163562539591219</v>
      </c>
      <c r="AQ1810" s="17">
        <v>35.880407804670206</v>
      </c>
      <c r="AR1810" s="17">
        <v>0.81239348157951896</v>
      </c>
      <c r="AS1810" s="17">
        <v>1.210314161507188</v>
      </c>
      <c r="AT1810" s="17">
        <v>-1.0000000000000018</v>
      </c>
      <c r="AU1810" s="17">
        <v>-1.0000000000000018</v>
      </c>
      <c r="AV1810" s="17">
        <v>1.8254026594476487</v>
      </c>
      <c r="AW1810" s="17">
        <v>70.436732010795922</v>
      </c>
      <c r="AX1810" s="17">
        <v>69.321051283069139</v>
      </c>
      <c r="AY1810" s="17">
        <v>5.7716926825703806E-2</v>
      </c>
      <c r="AZ1810" s="17">
        <v>-9.1903066534478484</v>
      </c>
      <c r="BA1810" s="22">
        <v>1453.5842747510344</v>
      </c>
      <c r="CU1810" t="e">
        <v>#N/A</v>
      </c>
      <c r="CV1810" t="e">
        <v>#N/A</v>
      </c>
    </row>
    <row r="1811" spans="1:100" x14ac:dyDescent="0.25">
      <c r="A1811">
        <v>4485</v>
      </c>
      <c r="B1811" t="s">
        <v>2163</v>
      </c>
      <c r="C1811" s="22">
        <v>3</v>
      </c>
      <c r="D1811" s="17">
        <v>4.8226124964455384</v>
      </c>
      <c r="E1811" s="17">
        <v>0</v>
      </c>
      <c r="F1811" s="17">
        <v>0.65462431416505107</v>
      </c>
      <c r="G1811" s="17">
        <v>0.65462431416505107</v>
      </c>
      <c r="H1811" s="17">
        <v>0.54122614358903953</v>
      </c>
      <c r="I1811" s="17">
        <v>-5.98553701672235E-4</v>
      </c>
      <c r="J1811" s="17">
        <v>32.437655393242032</v>
      </c>
      <c r="K1811" s="17">
        <v>0.54062758988736737</v>
      </c>
      <c r="L1811" s="17">
        <v>-0.99999999999999956</v>
      </c>
      <c r="M1811" s="17">
        <v>-0.99999999999999956</v>
      </c>
      <c r="N1811" s="17">
        <v>10.812551797747346</v>
      </c>
      <c r="O1811" s="17">
        <v>37.914892203852638</v>
      </c>
      <c r="P1811" s="17">
        <v>-0.1325745101653068</v>
      </c>
      <c r="Q1811" s="17">
        <v>-0.49789410160346464</v>
      </c>
      <c r="R1811" s="17">
        <v>-0.21125793862151684</v>
      </c>
      <c r="S1811" s="17">
        <v>0.33333333333333331</v>
      </c>
      <c r="T1811" s="17">
        <v>0.33333333333333331</v>
      </c>
      <c r="U1811" s="17">
        <v>0.37496045528902194</v>
      </c>
      <c r="V1811" s="17">
        <v>0.19324034663744477</v>
      </c>
      <c r="W1811" s="17">
        <v>27.769595148230632</v>
      </c>
      <c r="X1811" s="17">
        <v>2.7853229777600546</v>
      </c>
      <c r="Y1811" s="17">
        <v>-0.99999999999999956</v>
      </c>
      <c r="Z1811" s="17">
        <v>-0.99999999999999956</v>
      </c>
      <c r="AA1811" s="17">
        <v>79.9006022767324</v>
      </c>
      <c r="AB1811" s="17">
        <v>0.44173487294996722</v>
      </c>
      <c r="AC1811" s="17">
        <v>0.19333880779564469</v>
      </c>
      <c r="AD1811" s="17">
        <v>0.4117716205968544</v>
      </c>
      <c r="AE1811" s="17">
        <v>52.342265067123286</v>
      </c>
      <c r="AF1811" s="17">
        <v>0.93333333333333335</v>
      </c>
      <c r="AG1811" s="17">
        <v>-0.99999999999999956</v>
      </c>
      <c r="AH1811" s="17">
        <v>-0.99999999999999956</v>
      </c>
      <c r="AI1811" s="17">
        <v>0</v>
      </c>
      <c r="AJ1811" s="17">
        <v>0.19324034663744477</v>
      </c>
      <c r="AK1811" s="17">
        <v>8.8583658818223596E-2</v>
      </c>
      <c r="AL1811" s="17">
        <v>-6.6905737387728823E-3</v>
      </c>
      <c r="AM1811" s="17">
        <v>-0.12244427579698254</v>
      </c>
      <c r="AN1811" s="17">
        <v>0.17772326262266439</v>
      </c>
      <c r="AO1811" s="17">
        <v>-2.618188600833447</v>
      </c>
      <c r="AP1811" s="17">
        <v>4.4096286968727449</v>
      </c>
      <c r="AQ1811" s="17">
        <v>60.207250541472639</v>
      </c>
      <c r="AR1811" s="17">
        <v>1.2348674685931333</v>
      </c>
      <c r="AS1811" s="17">
        <v>3.3259505676474235</v>
      </c>
      <c r="AT1811" s="17">
        <v>-0.99999999999999956</v>
      </c>
      <c r="AU1811" s="17">
        <v>-0.99999999999999956</v>
      </c>
      <c r="AV1811" s="17">
        <v>0.44336637554353375</v>
      </c>
      <c r="AW1811" s="17">
        <v>122.22512317745775</v>
      </c>
      <c r="AX1811" s="17">
        <v>141.54915784120215</v>
      </c>
      <c r="AY1811" s="17">
        <v>0.38159883328325417</v>
      </c>
      <c r="AZ1811" s="17">
        <v>34.697963654620544</v>
      </c>
      <c r="BA1811" s="22">
        <v>1562.132961664985</v>
      </c>
      <c r="CU1811" t="e">
        <v>#N/A</v>
      </c>
      <c r="CV1811" t="e">
        <v>#N/A</v>
      </c>
    </row>
    <row r="1812" spans="1:100" x14ac:dyDescent="0.25">
      <c r="A1812">
        <v>4486</v>
      </c>
      <c r="B1812" t="s">
        <v>2164</v>
      </c>
      <c r="C1812" s="22">
        <v>3</v>
      </c>
      <c r="D1812" s="17">
        <v>4.8330972565098724</v>
      </c>
      <c r="E1812" s="17">
        <v>0</v>
      </c>
      <c r="F1812" s="17">
        <v>-0.23925017606441787</v>
      </c>
      <c r="G1812" s="17">
        <v>-0.23925017606441787</v>
      </c>
      <c r="H1812" s="17">
        <v>8.1725681988674609E-2</v>
      </c>
      <c r="I1812" s="17">
        <v>0</v>
      </c>
      <c r="J1812" s="17">
        <v>4.9035409193204718</v>
      </c>
      <c r="K1812" s="17">
        <v>8.1725681988674609E-2</v>
      </c>
      <c r="L1812" s="17">
        <v>-0.99999999999999856</v>
      </c>
      <c r="M1812" s="17">
        <v>-0.99999999999999856</v>
      </c>
      <c r="N1812" s="17">
        <v>1.6345136397734903</v>
      </c>
      <c r="O1812" s="17">
        <v>9.4973879997659196</v>
      </c>
      <c r="P1812" s="17">
        <v>-0.10310284565286094</v>
      </c>
      <c r="Q1812" s="17">
        <v>-0.20461543607790178</v>
      </c>
      <c r="R1812" s="17">
        <v>-5.4869605106053224E-2</v>
      </c>
      <c r="S1812" s="17">
        <v>0.33333333333333282</v>
      </c>
      <c r="T1812" s="17">
        <v>0.31792515320471459</v>
      </c>
      <c r="U1812" s="17">
        <v>0.4369739459170508</v>
      </c>
      <c r="V1812" s="17">
        <v>7.8026838701451801E-2</v>
      </c>
      <c r="W1812" s="17">
        <v>43.38134356671501</v>
      </c>
      <c r="X1812" s="17">
        <v>2.7701814402976677</v>
      </c>
      <c r="Y1812" s="17">
        <v>-0.99999999999999856</v>
      </c>
      <c r="Z1812" s="17">
        <v>-0.99999999999999856</v>
      </c>
      <c r="AA1812" s="17">
        <v>83.17618349926542</v>
      </c>
      <c r="AB1812" s="17">
        <v>0.29222174760766229</v>
      </c>
      <c r="AC1812" s="17">
        <v>0.41340286042199514</v>
      </c>
      <c r="AD1812" s="17">
        <v>9.1369582723472953E-2</v>
      </c>
      <c r="AE1812" s="17">
        <v>39.849709537656516</v>
      </c>
      <c r="AF1812" s="17">
        <v>0.77777777777777779</v>
      </c>
      <c r="AG1812" s="17">
        <v>-0.99999999999999856</v>
      </c>
      <c r="AH1812" s="17">
        <v>-0.99999999999999856</v>
      </c>
      <c r="AI1812" s="17">
        <v>2.0019076295424987E-3</v>
      </c>
      <c r="AJ1812" s="17">
        <v>7.8026838701451801E-2</v>
      </c>
      <c r="AK1812" s="17">
        <v>-5.6232352650697169E-2</v>
      </c>
      <c r="AL1812" s="17">
        <v>-6.8949278794178975E-2</v>
      </c>
      <c r="AM1812" s="17">
        <v>6.4485404634336649E-2</v>
      </c>
      <c r="AN1812" s="17">
        <v>4.0010472740454023E-2</v>
      </c>
      <c r="AO1812" s="17">
        <v>1.3309733526049321</v>
      </c>
      <c r="AP1812" s="17">
        <v>0.65551542454045719</v>
      </c>
      <c r="AQ1812" s="17">
        <v>48.284884486035473</v>
      </c>
      <c r="AR1812" s="17">
        <v>1.1662592711565503</v>
      </c>
      <c r="AS1812" s="17">
        <v>2.8519071222863426</v>
      </c>
      <c r="AT1812" s="17">
        <v>-0.99999999999999856</v>
      </c>
      <c r="AU1812" s="17">
        <v>-0.99999999999999856</v>
      </c>
      <c r="AV1812" s="17">
        <v>-0.294119781170471</v>
      </c>
      <c r="AW1812" s="17">
        <v>93.329086923571893</v>
      </c>
      <c r="AX1812" s="17">
        <v>101.17180894630791</v>
      </c>
      <c r="AY1812" s="17">
        <v>0.34458037465580271</v>
      </c>
      <c r="AZ1812" s="17">
        <v>26.518612040368129</v>
      </c>
      <c r="BA1812" s="22">
        <v>1476.3168630021519</v>
      </c>
      <c r="CU1812" t="e">
        <v>#N/A</v>
      </c>
      <c r="CV1812" t="e">
        <v>#N/A</v>
      </c>
    </row>
    <row r="1813" spans="1:100" x14ac:dyDescent="0.25">
      <c r="A1813">
        <v>4488</v>
      </c>
      <c r="B1813" t="s">
        <v>1033</v>
      </c>
      <c r="C1813" s="22">
        <v>3</v>
      </c>
      <c r="D1813" s="17">
        <v>4.9058282009956562</v>
      </c>
      <c r="E1813" s="17">
        <v>-9.6744166396980739E-3</v>
      </c>
      <c r="F1813" s="17">
        <v>4.6237135835075822</v>
      </c>
      <c r="G1813" s="17">
        <v>4.6237135835075822</v>
      </c>
      <c r="H1813" s="17">
        <v>0.32703932678014425</v>
      </c>
      <c r="I1813" s="17">
        <v>0</v>
      </c>
      <c r="J1813" s="17">
        <v>19.622359606808651</v>
      </c>
      <c r="K1813" s="17">
        <v>0.32703932678014425</v>
      </c>
      <c r="L1813" s="17">
        <v>-0.99999999999999811</v>
      </c>
      <c r="M1813" s="17">
        <v>-0.99999999999999811</v>
      </c>
      <c r="N1813" s="17">
        <v>6.5407865356028818</v>
      </c>
      <c r="O1813" s="17">
        <v>29.151901391311888</v>
      </c>
      <c r="P1813" s="17">
        <v>-0.15228842543724774</v>
      </c>
      <c r="Q1813" s="17">
        <v>14.463878549308365</v>
      </c>
      <c r="R1813" s="17">
        <v>4.5716107298669364</v>
      </c>
      <c r="S1813" s="17">
        <v>0.33333333333333287</v>
      </c>
      <c r="T1813" s="17">
        <v>0.33416280610904053</v>
      </c>
      <c r="U1813" s="17">
        <v>0.22659444776985607</v>
      </c>
      <c r="V1813" s="17">
        <v>0.25204571571458978</v>
      </c>
      <c r="W1813" s="17">
        <v>32.763879045866986</v>
      </c>
      <c r="X1813" s="17">
        <v>2.7599383708049006</v>
      </c>
      <c r="Y1813" s="17">
        <v>-0.99999999999999811</v>
      </c>
      <c r="Z1813" s="17">
        <v>-0.99999999999999811</v>
      </c>
      <c r="AA1813" s="17">
        <v>86.655793277451636</v>
      </c>
      <c r="AB1813" s="17">
        <v>0.30769292402479193</v>
      </c>
      <c r="AC1813" s="17">
        <v>0.34930942341097293</v>
      </c>
      <c r="AD1813" s="17">
        <v>0.32940372259858985</v>
      </c>
      <c r="AE1813" s="17">
        <v>49.32030350171771</v>
      </c>
      <c r="AF1813" s="17">
        <v>1</v>
      </c>
      <c r="AG1813" s="17">
        <v>-0.99999999999999811</v>
      </c>
      <c r="AH1813" s="17">
        <v>-0.99999999999999811</v>
      </c>
      <c r="AI1813" s="17">
        <v>5.6725188797441997E-2</v>
      </c>
      <c r="AJ1813" s="17">
        <v>0.25204571571458978</v>
      </c>
      <c r="AK1813" s="17">
        <v>0.12355128696667263</v>
      </c>
      <c r="AL1813" s="17">
        <v>-1.0828329453203981E-3</v>
      </c>
      <c r="AM1813" s="17">
        <v>-0.13060311372978783</v>
      </c>
      <c r="AN1813" s="17">
        <v>7.7914941298560983E-2</v>
      </c>
      <c r="AO1813" s="17">
        <v>-2.6473214084113321</v>
      </c>
      <c r="AP1813" s="17">
        <v>1.9424593677374231</v>
      </c>
      <c r="AQ1813" s="17">
        <v>52.38623865267563</v>
      </c>
      <c r="AR1813" s="17">
        <v>1.1461363029268188</v>
      </c>
      <c r="AS1813" s="17">
        <v>3.0869776975850449</v>
      </c>
      <c r="AT1813" s="17">
        <v>-0.99999999999999811</v>
      </c>
      <c r="AU1813" s="17">
        <v>-0.99999999999999811</v>
      </c>
      <c r="AV1813" s="17">
        <v>9.1953243133745204</v>
      </c>
      <c r="AW1813" s="17">
        <v>117.75015403650094</v>
      </c>
      <c r="AX1813" s="17">
        <v>144.08922938390873</v>
      </c>
      <c r="AY1813" s="17">
        <v>0.44851841939255399</v>
      </c>
      <c r="AZ1813" s="17">
        <v>49.036028814932408</v>
      </c>
      <c r="BA1813" s="22">
        <v>1630.1195189047726</v>
      </c>
      <c r="CU1813" t="e">
        <v>#N/A</v>
      </c>
      <c r="CV1813" t="e">
        <v>#N/A</v>
      </c>
    </row>
    <row r="1814" spans="1:100" x14ac:dyDescent="0.25">
      <c r="A1814">
        <v>4490</v>
      </c>
      <c r="B1814" t="s">
        <v>2165</v>
      </c>
      <c r="C1814" s="22">
        <v>3</v>
      </c>
      <c r="D1814" s="17">
        <v>3.0606946976511606</v>
      </c>
      <c r="E1814" s="17">
        <v>-9.1718654623759825E-3</v>
      </c>
      <c r="F1814" s="17">
        <v>-1.9912058634782195E-2</v>
      </c>
      <c r="G1814" s="17">
        <v>-1.9912058634782195E-2</v>
      </c>
      <c r="H1814" s="17">
        <v>8.0428402796270615E-2</v>
      </c>
      <c r="I1814" s="17">
        <v>0</v>
      </c>
      <c r="J1814" s="17">
        <v>4.8257041677762338</v>
      </c>
      <c r="K1814" s="17">
        <v>8.0428402796270615E-2</v>
      </c>
      <c r="L1814" s="17">
        <v>-0.99999999999999978</v>
      </c>
      <c r="M1814" s="17">
        <v>-0.99999999999999978</v>
      </c>
      <c r="N1814" s="17">
        <v>1.6085680559254119</v>
      </c>
      <c r="O1814" s="17">
        <v>7.8664868067926097</v>
      </c>
      <c r="P1814" s="17">
        <v>-0.56672583301312807</v>
      </c>
      <c r="Q1814" s="17">
        <v>0.71944694433953638</v>
      </c>
      <c r="R1814" s="17">
        <v>7.182025034726601E-2</v>
      </c>
      <c r="S1814" s="17">
        <v>0.34697026171531131</v>
      </c>
      <c r="T1814" s="17">
        <v>0.34917108672422181</v>
      </c>
      <c r="U1814" s="17">
        <v>0.13716439836345445</v>
      </c>
      <c r="V1814" s="17">
        <v>0</v>
      </c>
      <c r="W1814" s="17">
        <v>30.115093760268689</v>
      </c>
      <c r="X1814" s="17">
        <v>1.1830472154532832</v>
      </c>
      <c r="Y1814" s="17">
        <v>-0.99999999999999978</v>
      </c>
      <c r="Z1814" s="17">
        <v>-0.99999999999999978</v>
      </c>
      <c r="AA1814" s="17">
        <v>49.568316310618123</v>
      </c>
      <c r="AB1814" s="17">
        <v>2.7270756003677732E-2</v>
      </c>
      <c r="AC1814" s="17">
        <v>0.24975976437993644</v>
      </c>
      <c r="AD1814" s="17">
        <v>0.11059752561642887</v>
      </c>
      <c r="AE1814" s="17">
        <v>19.381402300002154</v>
      </c>
      <c r="AF1814" s="17">
        <v>0.55555555555555558</v>
      </c>
      <c r="AG1814" s="17">
        <v>-0.99999999999999978</v>
      </c>
      <c r="AH1814" s="17">
        <v>-0.99999999999999978</v>
      </c>
      <c r="AI1814" s="17">
        <v>0</v>
      </c>
      <c r="AJ1814" s="17">
        <v>0</v>
      </c>
      <c r="AK1814" s="17">
        <v>8.8413278493339367E-2</v>
      </c>
      <c r="AL1814" s="17">
        <v>0.19616056828617334</v>
      </c>
      <c r="AM1814" s="17">
        <v>-7.4456283760785946E-2</v>
      </c>
      <c r="AN1814" s="17">
        <v>0.4225473259017023</v>
      </c>
      <c r="AO1814" s="17">
        <v>-1.4193407015529504</v>
      </c>
      <c r="AP1814" s="17">
        <v>11.544485988973411</v>
      </c>
      <c r="AQ1814" s="17">
        <v>34.940797928044901</v>
      </c>
      <c r="AR1814" s="17">
        <v>0.83330574680298741</v>
      </c>
      <c r="AS1814" s="17">
        <v>1.2634756182495532</v>
      </c>
      <c r="AT1814" s="17">
        <v>-0.99999999999999978</v>
      </c>
      <c r="AU1814" s="17">
        <v>-0.99999999999999978</v>
      </c>
      <c r="AV1814" s="17">
        <v>5.1908191712483814E-2</v>
      </c>
      <c r="AW1814" s="17">
        <v>68.979289106384115</v>
      </c>
      <c r="AX1814" s="17">
        <v>68.979289106384115</v>
      </c>
      <c r="AY1814" s="17">
        <v>0.2318379798831168</v>
      </c>
      <c r="AZ1814" s="17">
        <v>3.9741105791514588</v>
      </c>
      <c r="BA1814" s="22">
        <v>1455.6877113695621</v>
      </c>
      <c r="CU1814" t="e">
        <v>#N/A</v>
      </c>
      <c r="CV1814" t="e">
        <v>#N/A</v>
      </c>
    </row>
    <row r="1815" spans="1:100" x14ac:dyDescent="0.25">
      <c r="A1815">
        <v>4491</v>
      </c>
      <c r="B1815" t="s">
        <v>2166</v>
      </c>
      <c r="C1815" s="22">
        <v>3</v>
      </c>
      <c r="D1815" s="17">
        <v>5.4562966667924666</v>
      </c>
      <c r="E1815" s="17">
        <v>-9.1526453198240626E-2</v>
      </c>
      <c r="F1815" s="17">
        <v>-0.20922549757332679</v>
      </c>
      <c r="G1815" s="17">
        <v>-0.23400188033232081</v>
      </c>
      <c r="H1815" s="17">
        <v>2.3723369608983226E-2</v>
      </c>
      <c r="I1815" s="17">
        <v>0</v>
      </c>
      <c r="J1815" s="17">
        <v>1.4234021765389924</v>
      </c>
      <c r="K1815" s="17">
        <v>2.3723369608983226E-2</v>
      </c>
      <c r="L1815" s="17">
        <v>-1.0000000000000031</v>
      </c>
      <c r="M1815" s="17">
        <v>-1.0000000000000031</v>
      </c>
      <c r="N1815" s="17">
        <v>0.47446739217966316</v>
      </c>
      <c r="O1815" s="17">
        <v>6.6456969629991356</v>
      </c>
      <c r="P1815" s="17">
        <v>1.1068779781396603</v>
      </c>
      <c r="Q1815" s="17">
        <v>-1.4156884392476514</v>
      </c>
      <c r="R1815" s="17">
        <v>-0.36560525994016985</v>
      </c>
      <c r="S1815" s="17">
        <v>0.33333333333333415</v>
      </c>
      <c r="T1815" s="17">
        <v>0.40872861809611177</v>
      </c>
      <c r="U1815" s="17">
        <v>0.30034496592417037</v>
      </c>
      <c r="V1815" s="17">
        <v>0</v>
      </c>
      <c r="W1815" s="17">
        <v>40.74734190978532</v>
      </c>
      <c r="X1815" s="17">
        <v>2.0073539710860611</v>
      </c>
      <c r="Y1815" s="17">
        <v>-1.0000000000000031</v>
      </c>
      <c r="Z1815" s="17">
        <v>-1.0000000000000031</v>
      </c>
      <c r="AA1815" s="17">
        <v>88.529268105572129</v>
      </c>
      <c r="AB1815" s="17">
        <v>6.7814752867445122E-3</v>
      </c>
      <c r="AC1815" s="17">
        <v>0.62830121120558302</v>
      </c>
      <c r="AD1815" s="17">
        <v>0.32786794262221192</v>
      </c>
      <c r="AE1815" s="17">
        <v>48.147531455726963</v>
      </c>
      <c r="AF1815" s="17">
        <v>0.54545454545454541</v>
      </c>
      <c r="AG1815" s="17">
        <v>-1.0000000000000031</v>
      </c>
      <c r="AH1815" s="17">
        <v>-1.0000000000000031</v>
      </c>
      <c r="AI1815" s="17">
        <v>-5.1143890117161649E-3</v>
      </c>
      <c r="AJ1815" s="17">
        <v>0</v>
      </c>
      <c r="AK1815" s="17">
        <v>-0.14598977795081075</v>
      </c>
      <c r="AL1815" s="17">
        <v>0.40928814575038192</v>
      </c>
      <c r="AM1815" s="17">
        <v>-0.17623211388601009</v>
      </c>
      <c r="AN1815" s="17">
        <v>8.3350396896185827E-2</v>
      </c>
      <c r="AO1815" s="17">
        <v>-5.1357517369043064</v>
      </c>
      <c r="AP1815" s="17">
        <v>4.1302006511565548</v>
      </c>
      <c r="AQ1815" s="17">
        <v>42.170744086324305</v>
      </c>
      <c r="AR1815" s="17">
        <v>1.042406917353617</v>
      </c>
      <c r="AS1815" s="17">
        <v>2.0310773406950449</v>
      </c>
      <c r="AT1815" s="17">
        <v>-1.0000000000000031</v>
      </c>
      <c r="AU1815" s="17">
        <v>-1.0000000000000031</v>
      </c>
      <c r="AV1815" s="17">
        <v>-0.59960714027249074</v>
      </c>
      <c r="AW1815" s="17">
        <v>99.305165719727839</v>
      </c>
      <c r="AX1815" s="17">
        <v>99.202877939493519</v>
      </c>
      <c r="AY1815" s="17">
        <v>0.37770917789135339</v>
      </c>
      <c r="AZ1815" s="17">
        <v>84.973606794350587</v>
      </c>
      <c r="BA1815" s="22">
        <v>1487.7874607445569</v>
      </c>
      <c r="CU1815" t="e">
        <v>#N/A</v>
      </c>
      <c r="CV1815" t="e">
        <v>#N/A</v>
      </c>
    </row>
    <row r="1816" spans="1:100" x14ac:dyDescent="0.25">
      <c r="A1816">
        <v>4495</v>
      </c>
      <c r="B1816" t="s">
        <v>2167</v>
      </c>
      <c r="C1816" s="22">
        <v>3</v>
      </c>
      <c r="D1816" s="17">
        <v>5.3321650842360508</v>
      </c>
      <c r="E1816" s="17">
        <v>4.2484461114987273E-3</v>
      </c>
      <c r="F1816" s="17">
        <v>-0.16973885985912307</v>
      </c>
      <c r="G1816" s="17">
        <v>-0.16973885985912307</v>
      </c>
      <c r="H1816" s="17">
        <v>0.14510235189139725</v>
      </c>
      <c r="I1816" s="17">
        <v>0</v>
      </c>
      <c r="J1816" s="17">
        <v>8.7061411134838416</v>
      </c>
      <c r="K1816" s="17">
        <v>0.14510235189139725</v>
      </c>
      <c r="L1816" s="17">
        <v>-0.99999999999999856</v>
      </c>
      <c r="M1816" s="17">
        <v>-0.99999999999999856</v>
      </c>
      <c r="N1816" s="17">
        <v>2.9020470378279453</v>
      </c>
      <c r="O1816" s="17">
        <v>13.868567337860771</v>
      </c>
      <c r="P1816" s="17">
        <v>0.1733778600699678</v>
      </c>
      <c r="Q1816" s="17">
        <v>4.7606946272478803</v>
      </c>
      <c r="R1816" s="17">
        <v>1.6891167336640336</v>
      </c>
      <c r="S1816" s="17">
        <v>0.33333333333333276</v>
      </c>
      <c r="T1816" s="17">
        <v>0.33918300231005077</v>
      </c>
      <c r="U1816" s="17">
        <v>0.4081296823771205</v>
      </c>
      <c r="V1816" s="17">
        <v>0.280180739981921</v>
      </c>
      <c r="W1816" s="17">
        <v>48.628976244441155</v>
      </c>
      <c r="X1816" s="17">
        <v>3.8468668221287157</v>
      </c>
      <c r="Y1816" s="17">
        <v>-0.99999999999999856</v>
      </c>
      <c r="Z1816" s="17">
        <v>-0.99999999999999856</v>
      </c>
      <c r="AA1816" s="17">
        <v>79.359069911058782</v>
      </c>
      <c r="AB1816" s="17">
        <v>0.24292377855423913</v>
      </c>
      <c r="AC1816" s="17">
        <v>0.13014548595332712</v>
      </c>
      <c r="AD1816" s="17">
        <v>0.20775027415150696</v>
      </c>
      <c r="AE1816" s="17">
        <v>29.040976932953665</v>
      </c>
      <c r="AF1816" s="17">
        <v>0.66666666666666663</v>
      </c>
      <c r="AG1816" s="17">
        <v>-0.99999999999999856</v>
      </c>
      <c r="AH1816" s="17">
        <v>-0.99999999999999856</v>
      </c>
      <c r="AI1816" s="17">
        <v>5.0294277371644061E-2</v>
      </c>
      <c r="AJ1816" s="17">
        <v>0.280180739981921</v>
      </c>
      <c r="AK1816" s="17">
        <v>-4.1482981557753561E-2</v>
      </c>
      <c r="AL1816" s="17">
        <v>0.15221894435073111</v>
      </c>
      <c r="AM1816" s="17">
        <v>-0.16481018450945634</v>
      </c>
      <c r="AN1816" s="17">
        <v>-1.3443611285672981E-2</v>
      </c>
      <c r="AO1816" s="17">
        <v>-4.3276695205251787</v>
      </c>
      <c r="AP1816" s="17">
        <v>0.42500443961183115</v>
      </c>
      <c r="AQ1816" s="17">
        <v>57.335117357924993</v>
      </c>
      <c r="AR1816" s="17">
        <v>1.3608267580024256</v>
      </c>
      <c r="AS1816" s="17">
        <v>3.9919691740201162</v>
      </c>
      <c r="AT1816" s="17">
        <v>-0.99999999999999856</v>
      </c>
      <c r="AU1816" s="17">
        <v>-0.99999999999999856</v>
      </c>
      <c r="AV1816" s="17">
        <v>1.5193778738049084</v>
      </c>
      <c r="AW1816" s="17">
        <v>93.652641688531389</v>
      </c>
      <c r="AX1816" s="17">
        <v>122.67660123415642</v>
      </c>
      <c r="AY1816" s="17">
        <v>0.12695461518375845</v>
      </c>
      <c r="AZ1816" s="17">
        <v>-8.6526787922555606</v>
      </c>
      <c r="BA1816" s="22">
        <v>1466.2154666341492</v>
      </c>
      <c r="CU1816" t="e">
        <v>#N/A</v>
      </c>
      <c r="CV1816" t="e">
        <v>#N/A</v>
      </c>
    </row>
    <row r="1817" spans="1:100" x14ac:dyDescent="0.25">
      <c r="A1817">
        <v>4496</v>
      </c>
      <c r="B1817" t="s">
        <v>2168</v>
      </c>
      <c r="C1817" s="22">
        <v>3</v>
      </c>
      <c r="D1817" s="17">
        <v>5.1371882052766429</v>
      </c>
      <c r="E1817" s="17">
        <v>0</v>
      </c>
      <c r="F1817" s="17">
        <v>-0.34199214223051017</v>
      </c>
      <c r="G1817" s="17">
        <v>-0.34199214223051017</v>
      </c>
      <c r="H1817" s="17">
        <v>0.15069914667188877</v>
      </c>
      <c r="I1817" s="17">
        <v>0</v>
      </c>
      <c r="J1817" s="17">
        <v>9.0419488003133299</v>
      </c>
      <c r="K1817" s="17">
        <v>0.15069914667188877</v>
      </c>
      <c r="L1817" s="17">
        <v>-1.0000000000000004</v>
      </c>
      <c r="M1817" s="17">
        <v>-1.0000000000000004</v>
      </c>
      <c r="N1817" s="17">
        <v>3.0139829334377741</v>
      </c>
      <c r="O1817" s="17">
        <v>13.837144863359457</v>
      </c>
      <c r="P1817" s="17">
        <v>-1.2731743179015429</v>
      </c>
      <c r="Q1817" s="17">
        <v>3.0900968111305533</v>
      </c>
      <c r="R1817" s="17">
        <v>0.84212980724743347</v>
      </c>
      <c r="S1817" s="17">
        <v>0.33333333333333326</v>
      </c>
      <c r="T1817" s="17">
        <v>0.33167265222290426</v>
      </c>
      <c r="U1817" s="17">
        <v>0.14107736474875568</v>
      </c>
      <c r="V1817" s="17">
        <v>-3.6059380921881934E-2</v>
      </c>
      <c r="W1817" s="17">
        <v>24.772992908448906</v>
      </c>
      <c r="X1817" s="17">
        <v>0.86411572824356953</v>
      </c>
      <c r="Y1817" s="17">
        <v>-1.0000000000000004</v>
      </c>
      <c r="Z1817" s="17">
        <v>-1.0000000000000004</v>
      </c>
      <c r="AA1817" s="17">
        <v>67.606712405055816</v>
      </c>
      <c r="AB1817" s="17">
        <v>0.37893047351880205</v>
      </c>
      <c r="AC1817" s="17">
        <v>0.13014014999804563</v>
      </c>
      <c r="AD1817" s="17">
        <v>0.3307611702703418</v>
      </c>
      <c r="AE1817" s="17">
        <v>41.991589689359458</v>
      </c>
      <c r="AF1817" s="17">
        <v>0.72727272727272729</v>
      </c>
      <c r="AG1817" s="17">
        <v>-1.0000000000000004</v>
      </c>
      <c r="AH1817" s="17">
        <v>-1.0000000000000004</v>
      </c>
      <c r="AI1817" s="17">
        <v>-5.9181704101558395E-2</v>
      </c>
      <c r="AJ1817" s="17">
        <v>-3.6059380921881934E-2</v>
      </c>
      <c r="AK1817" s="17">
        <v>-7.5097381352718547E-3</v>
      </c>
      <c r="AL1817" s="17">
        <v>-6.2992550969147298E-4</v>
      </c>
      <c r="AM1817" s="17">
        <v>0.43937469348288</v>
      </c>
      <c r="AN1817" s="17">
        <v>0.14193039551664408</v>
      </c>
      <c r="AO1817" s="17">
        <v>10.94681864639564</v>
      </c>
      <c r="AP1817" s="17">
        <v>3.5451102603676437</v>
      </c>
      <c r="AQ1817" s="17">
        <v>33.81494170876222</v>
      </c>
      <c r="AR1817" s="17">
        <v>0.77002396938311168</v>
      </c>
      <c r="AS1817" s="17">
        <v>1.0148148749154577</v>
      </c>
      <c r="AT1817" s="17">
        <v>-1.0000000000000004</v>
      </c>
      <c r="AU1817" s="17">
        <v>-1.0000000000000004</v>
      </c>
      <c r="AV1817" s="17">
        <v>0.50013766501692347</v>
      </c>
      <c r="AW1817" s="17">
        <v>84.98896752878295</v>
      </c>
      <c r="AX1817" s="17">
        <v>80.199395354563578</v>
      </c>
      <c r="AY1817" s="17">
        <v>0.1527993009590205</v>
      </c>
      <c r="AZ1817" s="17">
        <v>-16.416550163132488</v>
      </c>
      <c r="BA1817" s="22">
        <v>1396.7352832952572</v>
      </c>
      <c r="CU1817" t="e">
        <v>#N/A</v>
      </c>
      <c r="CV1817" t="e">
        <v>#N/A</v>
      </c>
    </row>
    <row r="1818" spans="1:100" x14ac:dyDescent="0.25">
      <c r="A1818">
        <v>4499</v>
      </c>
      <c r="B1818" t="s">
        <v>2169</v>
      </c>
      <c r="C1818" s="22">
        <v>3</v>
      </c>
      <c r="D1818" s="17">
        <v>4.5948237269558643</v>
      </c>
      <c r="E1818" s="17">
        <v>0.122765878657474</v>
      </c>
      <c r="F1818" s="17">
        <v>3.6074603564070857</v>
      </c>
      <c r="G1818" s="17">
        <v>3.6410174250543621</v>
      </c>
      <c r="H1818" s="17">
        <v>0.37778576246332163</v>
      </c>
      <c r="I1818" s="17">
        <v>1.3922603470208891E-2</v>
      </c>
      <c r="J1818" s="17">
        <v>23.502501956011841</v>
      </c>
      <c r="K1818" s="17">
        <v>0.39170836593353053</v>
      </c>
      <c r="L1818" s="17">
        <v>-0.99999999999999944</v>
      </c>
      <c r="M1818" s="17">
        <v>-0.99999999999999944</v>
      </c>
      <c r="N1818" s="17">
        <v>7.8341673186706107</v>
      </c>
      <c r="O1818" s="17">
        <v>31.738343108022061</v>
      </c>
      <c r="P1818" s="17">
        <v>3.9001577241083121E-2</v>
      </c>
      <c r="Q1818" s="17">
        <v>-13.770409869770543</v>
      </c>
      <c r="R1818" s="17">
        <v>-4.5594340769000503</v>
      </c>
      <c r="S1818" s="17">
        <v>0.33333333333333309</v>
      </c>
      <c r="T1818" s="17">
        <v>0.33333333333333309</v>
      </c>
      <c r="U1818" s="17">
        <v>0.34683891881327172</v>
      </c>
      <c r="V1818" s="17">
        <v>0.37656953285248945</v>
      </c>
      <c r="W1818" s="17">
        <v>39.934670095955866</v>
      </c>
      <c r="X1818" s="17">
        <v>3.9217311731011608</v>
      </c>
      <c r="Y1818" s="17">
        <v>-0.99999999999999944</v>
      </c>
      <c r="Z1818" s="17">
        <v>-0.99999999999999944</v>
      </c>
      <c r="AA1818" s="17">
        <v>58.572674685171172</v>
      </c>
      <c r="AB1818" s="17">
        <v>0.29992350418895891</v>
      </c>
      <c r="AC1818" s="17">
        <v>0.29842008620332183</v>
      </c>
      <c r="AD1818" s="17">
        <v>-0.13439481706997389</v>
      </c>
      <c r="AE1818" s="17">
        <v>23.197438666115353</v>
      </c>
      <c r="AF1818" s="17">
        <v>0.76923076923076927</v>
      </c>
      <c r="AG1818" s="17">
        <v>-0.99999999999999944</v>
      </c>
      <c r="AH1818" s="17">
        <v>-0.99999999999999944</v>
      </c>
      <c r="AI1818" s="17">
        <v>1.0792498052890707E-2</v>
      </c>
      <c r="AJ1818" s="17">
        <v>0.37656953285248945</v>
      </c>
      <c r="AK1818" s="17">
        <v>0.14201022799146193</v>
      </c>
      <c r="AL1818" s="17">
        <v>7.5372249483536172E-2</v>
      </c>
      <c r="AM1818" s="17">
        <v>0.17818860169191275</v>
      </c>
      <c r="AN1818" s="17">
        <v>-0.11329695362090136</v>
      </c>
      <c r="AO1818" s="17">
        <v>5.1647661822551294</v>
      </c>
      <c r="AP1818" s="17">
        <v>-2.4555625931048537</v>
      </c>
      <c r="AQ1818" s="17">
        <v>63.437172051967721</v>
      </c>
      <c r="AR1818" s="17">
        <v>1.3900751183324278</v>
      </c>
      <c r="AS1818" s="17">
        <v>4.3134395390346914</v>
      </c>
      <c r="AT1818" s="17">
        <v>-0.99999999999999944</v>
      </c>
      <c r="AU1818" s="17">
        <v>-0.99999999999999944</v>
      </c>
      <c r="AV1818" s="17">
        <v>-0.91841665184568422</v>
      </c>
      <c r="AW1818" s="17">
        <v>87.855455200088471</v>
      </c>
      <c r="AX1818" s="17">
        <v>125.72825844639513</v>
      </c>
      <c r="AY1818" s="17">
        <v>0.30044250857948612</v>
      </c>
      <c r="AZ1818" s="17">
        <v>25.521523051364422</v>
      </c>
      <c r="BA1818" s="22">
        <v>1570.1393815746878</v>
      </c>
      <c r="CU1818" t="e">
        <v>#N/A</v>
      </c>
      <c r="CV1818" t="e">
        <v>#N/A</v>
      </c>
    </row>
    <row r="1819" spans="1:100" x14ac:dyDescent="0.25">
      <c r="A1819">
        <v>4500</v>
      </c>
      <c r="B1819" t="s">
        <v>2170</v>
      </c>
      <c r="C1819" s="22">
        <v>3</v>
      </c>
      <c r="D1819" s="17">
        <v>5.0460477630729681</v>
      </c>
      <c r="E1819" s="17">
        <v>-0.14322640023610023</v>
      </c>
      <c r="F1819" s="17">
        <v>1.1006966684568025</v>
      </c>
      <c r="G1819" s="17">
        <v>1.0579924003358658</v>
      </c>
      <c r="H1819" s="17">
        <v>0.73776198018138328</v>
      </c>
      <c r="I1819" s="17">
        <v>0</v>
      </c>
      <c r="J1819" s="17">
        <v>44.265718810882994</v>
      </c>
      <c r="K1819" s="17">
        <v>0.73776198018138328</v>
      </c>
      <c r="L1819" s="17">
        <v>-0.99999999999999956</v>
      </c>
      <c r="M1819" s="17">
        <v>-0.99999999999999956</v>
      </c>
      <c r="N1819" s="17">
        <v>14.755239603627661</v>
      </c>
      <c r="O1819" s="17">
        <v>50.369758974291813</v>
      </c>
      <c r="P1819" s="17">
        <v>0.60157669475089759</v>
      </c>
      <c r="Q1819" s="17">
        <v>1.8042654008619543</v>
      </c>
      <c r="R1819" s="17">
        <v>0.64341168559129891</v>
      </c>
      <c r="S1819" s="17">
        <v>0.33333333333333309</v>
      </c>
      <c r="T1819" s="17">
        <v>0.35597115933382767</v>
      </c>
      <c r="U1819" s="17">
        <v>0.58861725565533152</v>
      </c>
      <c r="V1819" s="17">
        <v>0</v>
      </c>
      <c r="W1819" s="17">
        <v>21.606390725644331</v>
      </c>
      <c r="X1819" s="17">
        <v>2.3286493611075962</v>
      </c>
      <c r="Y1819" s="17">
        <v>-0.99999999999999956</v>
      </c>
      <c r="Z1819" s="17">
        <v>-0.99999999999999956</v>
      </c>
      <c r="AA1819" s="17">
        <v>69.251273418807884</v>
      </c>
      <c r="AB1819" s="17">
        <v>0.49845755940648012</v>
      </c>
      <c r="AC1819" s="17">
        <v>0.1005184606141593</v>
      </c>
      <c r="AD1819" s="17">
        <v>0.34105340013080637</v>
      </c>
      <c r="AE1819" s="17">
        <v>47.001471007572285</v>
      </c>
      <c r="AF1819" s="17">
        <v>0.76923076923076927</v>
      </c>
      <c r="AG1819" s="17">
        <v>-0.99999999999999956</v>
      </c>
      <c r="AH1819" s="17">
        <v>-0.99999999999999956</v>
      </c>
      <c r="AI1819" s="17">
        <v>6.3168872260004574E-2</v>
      </c>
      <c r="AJ1819" s="17">
        <v>0</v>
      </c>
      <c r="AK1819" s="17">
        <v>4.6336623736500944E-2</v>
      </c>
      <c r="AL1819" s="17">
        <v>7.7888524971518061E-2</v>
      </c>
      <c r="AM1819" s="17">
        <v>0.20162218926535638</v>
      </c>
      <c r="AN1819" s="17">
        <v>-0.12295618442428499</v>
      </c>
      <c r="AO1819" s="17">
        <v>5.2722378503164142</v>
      </c>
      <c r="AP1819" s="17">
        <v>-2.6844619857495338</v>
      </c>
      <c r="AQ1819" s="17">
        <v>65.872109536527347</v>
      </c>
      <c r="AR1819" s="17">
        <v>1.2779217483224929</v>
      </c>
      <c r="AS1819" s="17">
        <v>3.0664113412889802</v>
      </c>
      <c r="AT1819" s="17">
        <v>-0.99999999999999956</v>
      </c>
      <c r="AU1819" s="17">
        <v>-0.99999999999999956</v>
      </c>
      <c r="AV1819" s="17">
        <v>1.7014040859271646</v>
      </c>
      <c r="AW1819" s="17">
        <v>116.93657040735029</v>
      </c>
      <c r="AX1819" s="17">
        <v>118.19994785255034</v>
      </c>
      <c r="AY1819" s="17">
        <v>0.36816131441411454</v>
      </c>
      <c r="AZ1819" s="17">
        <v>41.671428522996074</v>
      </c>
      <c r="BA1819" s="22">
        <v>1508.6290467060473</v>
      </c>
      <c r="CU1819" t="e">
        <v>#N/A</v>
      </c>
      <c r="CV1819" t="e">
        <v>#N/A</v>
      </c>
    </row>
    <row r="1820" spans="1:100" x14ac:dyDescent="0.25">
      <c r="A1820">
        <v>4501</v>
      </c>
      <c r="B1820" t="s">
        <v>2171</v>
      </c>
      <c r="C1820" s="22">
        <v>3</v>
      </c>
      <c r="D1820" s="17">
        <v>4.779112427517016</v>
      </c>
      <c r="E1820" s="17">
        <v>-4.1900676692660177E-2</v>
      </c>
      <c r="F1820" s="17">
        <v>-0.37857738897506155</v>
      </c>
      <c r="G1820" s="17">
        <v>-0.37120507667974828</v>
      </c>
      <c r="H1820" s="17">
        <v>0.19218255785946231</v>
      </c>
      <c r="I1820" s="17">
        <v>0.10667348523202594</v>
      </c>
      <c r="J1820" s="17">
        <v>17.931362585489307</v>
      </c>
      <c r="K1820" s="17">
        <v>0.29885604309148828</v>
      </c>
      <c r="L1820" s="17">
        <v>-0.99999999999999989</v>
      </c>
      <c r="M1820" s="17">
        <v>-0.99999999999999989</v>
      </c>
      <c r="N1820" s="17">
        <v>5.9771208618297651</v>
      </c>
      <c r="O1820" s="17">
        <v>22.339269936326563</v>
      </c>
      <c r="P1820" s="17">
        <v>-0.27266249325511538</v>
      </c>
      <c r="Q1820" s="17">
        <v>8.9316809965263619</v>
      </c>
      <c r="R1820" s="17">
        <v>2.7341110337579924</v>
      </c>
      <c r="S1820" s="17">
        <v>0.33333333333333309</v>
      </c>
      <c r="T1820" s="17">
        <v>0.33333333333333309</v>
      </c>
      <c r="U1820" s="17">
        <v>0.43131022809646252</v>
      </c>
      <c r="V1820" s="17">
        <v>-9.512112403001588E-2</v>
      </c>
      <c r="W1820" s="17">
        <v>28.159989105664984</v>
      </c>
      <c r="X1820" s="17">
        <v>1.5223247917809328</v>
      </c>
      <c r="Y1820" s="17">
        <v>-0.99999999999999989</v>
      </c>
      <c r="Z1820" s="17">
        <v>-0.99999999999999989</v>
      </c>
      <c r="AA1820" s="17">
        <v>85.452009920680183</v>
      </c>
      <c r="AB1820" s="17">
        <v>0.42827151806520575</v>
      </c>
      <c r="AC1820" s="17">
        <v>0.31941902156248264</v>
      </c>
      <c r="AD1820" s="17">
        <v>0.34346765599745627</v>
      </c>
      <c r="AE1820" s="17">
        <v>54.55790978125723</v>
      </c>
      <c r="AF1820" s="17">
        <v>1</v>
      </c>
      <c r="AG1820" s="17">
        <v>-0.99999999999999989</v>
      </c>
      <c r="AH1820" s="17">
        <v>-0.99999999999999989</v>
      </c>
      <c r="AI1820" s="17">
        <v>7.6221064620311729E-3</v>
      </c>
      <c r="AJ1820" s="17">
        <v>-9.512112403001588E-2</v>
      </c>
      <c r="AK1820" s="17">
        <v>-0.16393572750474927</v>
      </c>
      <c r="AL1820" s="17">
        <v>-8.8453779948806224E-2</v>
      </c>
      <c r="AM1820" s="17">
        <v>4.3883455204304901E-2</v>
      </c>
      <c r="AN1820" s="17">
        <v>0.42816905337695504</v>
      </c>
      <c r="AO1820" s="17">
        <v>0.27740774258387657</v>
      </c>
      <c r="AP1820" s="17">
        <v>10.261957434679848</v>
      </c>
      <c r="AQ1820" s="17">
        <v>46.091351691154273</v>
      </c>
      <c r="AR1820" s="17">
        <v>1.0028557707331132</v>
      </c>
      <c r="AS1820" s="17">
        <v>1.8211808348724219</v>
      </c>
      <c r="AT1820" s="17">
        <v>-0.99999999999999989</v>
      </c>
      <c r="AU1820" s="17">
        <v>-0.99999999999999989</v>
      </c>
      <c r="AV1820" s="17">
        <v>2.362905957078242</v>
      </c>
      <c r="AW1820" s="17">
        <v>118.0532372916866</v>
      </c>
      <c r="AX1820" s="17">
        <v>108.69356701792562</v>
      </c>
      <c r="AY1820" s="17">
        <v>0.51497375411919044</v>
      </c>
      <c r="AZ1820" s="17">
        <v>67.22596794551373</v>
      </c>
      <c r="BA1820" s="22">
        <v>1484.4813377721348</v>
      </c>
      <c r="CU1820" t="e">
        <v>#N/A</v>
      </c>
      <c r="CV1820" t="e">
        <v>#N/A</v>
      </c>
    </row>
    <row r="1821" spans="1:100" x14ac:dyDescent="0.25">
      <c r="A1821">
        <v>4504</v>
      </c>
      <c r="B1821" t="s">
        <v>2172</v>
      </c>
      <c r="C1821" s="22">
        <v>3</v>
      </c>
      <c r="D1821" s="17">
        <v>5.2643967396757665</v>
      </c>
      <c r="E1821" s="17">
        <v>-0.17527263807027033</v>
      </c>
      <c r="F1821" s="17">
        <v>-5.8532456761655083E-2</v>
      </c>
      <c r="G1821" s="17">
        <v>-0.10867545848157607</v>
      </c>
      <c r="H1821" s="17">
        <v>0.28904709821379437</v>
      </c>
      <c r="I1821" s="17">
        <v>2.4855882378328796E-3</v>
      </c>
      <c r="J1821" s="17">
        <v>17.49196118709763</v>
      </c>
      <c r="K1821" s="17">
        <v>0.29153268645162722</v>
      </c>
      <c r="L1821" s="17">
        <v>-0.99999999999999978</v>
      </c>
      <c r="M1821" s="17">
        <v>-0.99999999999999978</v>
      </c>
      <c r="N1821" s="17">
        <v>5.8306537290325471</v>
      </c>
      <c r="O1821" s="17">
        <v>22.647682468291837</v>
      </c>
      <c r="P1821" s="17">
        <v>-1.0990083295573754</v>
      </c>
      <c r="Q1821" s="17">
        <v>-0.43594293360194897</v>
      </c>
      <c r="R1821" s="17">
        <v>-0.22160428482521827</v>
      </c>
      <c r="S1821" s="17">
        <v>0.3338186567874476</v>
      </c>
      <c r="T1821" s="17">
        <v>0.34210832972981753</v>
      </c>
      <c r="U1821" s="17">
        <v>0.30770052331105741</v>
      </c>
      <c r="V1821" s="17">
        <v>1.5637997635817914E-3</v>
      </c>
      <c r="W1821" s="17">
        <v>27.746344925611115</v>
      </c>
      <c r="X1821" s="17">
        <v>1.6333541882878422</v>
      </c>
      <c r="Y1821" s="17">
        <v>-0.99999999999999978</v>
      </c>
      <c r="Z1821" s="17">
        <v>-0.99999999999999978</v>
      </c>
      <c r="AA1821" s="17">
        <v>58.289630995837683</v>
      </c>
      <c r="AB1821" s="17">
        <v>0.38452244369746008</v>
      </c>
      <c r="AC1821" s="17">
        <v>-1.6984646265120959E-2</v>
      </c>
      <c r="AD1821" s="17">
        <v>0.24776000966869735</v>
      </c>
      <c r="AE1821" s="17">
        <v>30.764890355051811</v>
      </c>
      <c r="AF1821" s="17">
        <v>0.8</v>
      </c>
      <c r="AG1821" s="17">
        <v>-0.99999999999999978</v>
      </c>
      <c r="AH1821" s="17">
        <v>-0.99999999999999978</v>
      </c>
      <c r="AI1821" s="17">
        <v>0</v>
      </c>
      <c r="AJ1821" s="17">
        <v>1.5637997635817914E-3</v>
      </c>
      <c r="AK1821" s="17">
        <v>-6.1810215521304654E-2</v>
      </c>
      <c r="AL1821" s="17">
        <v>0.32029390272483832</v>
      </c>
      <c r="AM1821" s="17">
        <v>0.14860365019386201</v>
      </c>
      <c r="AN1821" s="17">
        <v>-5.4012468913163483E-2</v>
      </c>
      <c r="AO1821" s="17">
        <v>3.4060401772400275</v>
      </c>
      <c r="AP1821" s="17">
        <v>0.25115779079510514</v>
      </c>
      <c r="AQ1821" s="17">
        <v>45.238306112708706</v>
      </c>
      <c r="AR1821" s="17">
        <v>0.98519130959190404</v>
      </c>
      <c r="AS1821" s="17">
        <v>1.9248868747394694</v>
      </c>
      <c r="AT1821" s="17">
        <v>-0.99999999999999978</v>
      </c>
      <c r="AU1821" s="17">
        <v>-0.99999999999999978</v>
      </c>
      <c r="AV1821" s="17">
        <v>-0.33027974330679427</v>
      </c>
      <c r="AW1821" s="17">
        <v>81.188471254924693</v>
      </c>
      <c r="AX1821" s="17">
        <v>81.344851231282874</v>
      </c>
      <c r="AY1821" s="17">
        <v>0.14592441232791573</v>
      </c>
      <c r="AZ1821" s="17">
        <v>-1.8832148266977939</v>
      </c>
      <c r="BA1821" s="22">
        <v>1478.9089202272892</v>
      </c>
      <c r="CU1821" t="e">
        <v>#N/A</v>
      </c>
      <c r="CV1821" t="e">
        <v>#N/A</v>
      </c>
    </row>
    <row r="1822" spans="1:100" x14ac:dyDescent="0.25">
      <c r="A1822">
        <v>4505</v>
      </c>
      <c r="B1822" t="s">
        <v>2173</v>
      </c>
      <c r="C1822" s="22">
        <v>3</v>
      </c>
      <c r="D1822" s="17">
        <v>4.8761024122909848</v>
      </c>
      <c r="E1822" s="17">
        <v>-0.31915968536494488</v>
      </c>
      <c r="F1822" s="17">
        <v>-6.9233753554977049E-3</v>
      </c>
      <c r="G1822" s="17">
        <v>-7.551310221886387E-2</v>
      </c>
      <c r="H1822" s="17">
        <v>0.30945880221411359</v>
      </c>
      <c r="I1822" s="17">
        <v>0</v>
      </c>
      <c r="J1822" s="17">
        <v>18.567528132846803</v>
      </c>
      <c r="K1822" s="17">
        <v>0.30945880221411359</v>
      </c>
      <c r="L1822" s="17">
        <v>-1.0000000000000011</v>
      </c>
      <c r="M1822" s="17">
        <v>-1.0000000000000011</v>
      </c>
      <c r="N1822" s="17">
        <v>6.1891760442822701</v>
      </c>
      <c r="O1822" s="17">
        <v>23.36811744291893</v>
      </c>
      <c r="P1822" s="17">
        <v>-0.53545531613101638</v>
      </c>
      <c r="Q1822" s="17">
        <v>1.3215235648684084E-2</v>
      </c>
      <c r="R1822" s="17">
        <v>-6.0346593852642183E-2</v>
      </c>
      <c r="S1822" s="17">
        <v>0.33101751771701987</v>
      </c>
      <c r="T1822" s="17">
        <v>0.36122326716208225</v>
      </c>
      <c r="U1822" s="17">
        <v>9.8070908999912706E-2</v>
      </c>
      <c r="V1822" s="17">
        <v>0</v>
      </c>
      <c r="W1822" s="17">
        <v>19.234115666596047</v>
      </c>
      <c r="X1822" s="17">
        <v>0.79108877707755887</v>
      </c>
      <c r="Y1822" s="17">
        <v>-1.0000000000000011</v>
      </c>
      <c r="Z1822" s="17">
        <v>-1.0000000000000011</v>
      </c>
      <c r="AA1822" s="17">
        <v>45.370818984821675</v>
      </c>
      <c r="AB1822" s="17">
        <v>0.13860272196996071</v>
      </c>
      <c r="AC1822" s="17">
        <v>0.16156720672907143</v>
      </c>
      <c r="AD1822" s="17">
        <v>0.22377106954253267</v>
      </c>
      <c r="AE1822" s="17">
        <v>26.197049912078249</v>
      </c>
      <c r="AF1822" s="17">
        <v>0.4</v>
      </c>
      <c r="AG1822" s="17">
        <v>-1.0000000000000011</v>
      </c>
      <c r="AH1822" s="17">
        <v>-1.0000000000000011</v>
      </c>
      <c r="AI1822" s="17">
        <v>0</v>
      </c>
      <c r="AJ1822" s="17">
        <v>0</v>
      </c>
      <c r="AK1822" s="17">
        <v>-0.11525088063083902</v>
      </c>
      <c r="AL1822" s="17">
        <v>0.12190745752831227</v>
      </c>
      <c r="AM1822" s="17">
        <v>9.065552537555556E-2</v>
      </c>
      <c r="AN1822" s="17">
        <v>0.14098015752712739</v>
      </c>
      <c r="AO1822" s="17">
        <v>1.6901337312346936</v>
      </c>
      <c r="AP1822" s="17">
        <v>4.1340412258197468</v>
      </c>
      <c r="AQ1822" s="17">
        <v>37.80164379944285</v>
      </c>
      <c r="AR1822" s="17">
        <v>0.79031169387901445</v>
      </c>
      <c r="AS1822" s="17">
        <v>1.1005475792916735</v>
      </c>
      <c r="AT1822" s="17">
        <v>-1.0000000000000011</v>
      </c>
      <c r="AU1822" s="17">
        <v>-1.0000000000000011</v>
      </c>
      <c r="AV1822" s="17">
        <v>-0.13585969607150605</v>
      </c>
      <c r="AW1822" s="17">
        <v>72.872977653560341</v>
      </c>
      <c r="AX1822" s="17">
        <v>72.872977653560341</v>
      </c>
      <c r="AY1822" s="17">
        <v>0.27533512503681024</v>
      </c>
      <c r="AZ1822" s="17">
        <v>18.451740648832477</v>
      </c>
      <c r="BA1822" s="22">
        <v>1475.487374111477</v>
      </c>
      <c r="CU1822" t="e">
        <v>#N/A</v>
      </c>
      <c r="CV1822" t="e">
        <v>#N/A</v>
      </c>
    </row>
    <row r="1823" spans="1:100" x14ac:dyDescent="0.25">
      <c r="A1823">
        <v>4506</v>
      </c>
      <c r="B1823" t="s">
        <v>2174</v>
      </c>
      <c r="C1823" s="22">
        <v>3</v>
      </c>
      <c r="D1823" s="17">
        <v>5.236073786054801</v>
      </c>
      <c r="E1823" s="17">
        <v>-1.4908235684653571E-2</v>
      </c>
      <c r="F1823" s="17">
        <v>-1.062379989264748E-2</v>
      </c>
      <c r="G1823" s="17">
        <v>-1.062379989264748E-2</v>
      </c>
      <c r="H1823" s="17">
        <v>5.3422651685951575E-2</v>
      </c>
      <c r="I1823" s="17">
        <v>0</v>
      </c>
      <c r="J1823" s="17">
        <v>3.205359101157089</v>
      </c>
      <c r="K1823" s="17">
        <v>5.3422651685951575E-2</v>
      </c>
      <c r="L1823" s="17">
        <v>-1.0000000000000009</v>
      </c>
      <c r="M1823" s="17">
        <v>-1.0000000000000009</v>
      </c>
      <c r="N1823" s="17">
        <v>1.0684530337190314</v>
      </c>
      <c r="O1823" s="17">
        <v>8.4308090873192452</v>
      </c>
      <c r="P1823" s="17">
        <v>-0.90951149554798727</v>
      </c>
      <c r="Q1823" s="17">
        <v>-3.5016688437428868E-2</v>
      </c>
      <c r="R1823" s="17">
        <v>-9.6523336214022259E-2</v>
      </c>
      <c r="S1823" s="17">
        <v>0.33333333333333359</v>
      </c>
      <c r="T1823" s="17">
        <v>0.34819130922355856</v>
      </c>
      <c r="U1823" s="17">
        <v>1.2656098400968789E-2</v>
      </c>
      <c r="V1823" s="17">
        <v>-8.5885590700425687E-2</v>
      </c>
      <c r="W1823" s="17">
        <v>22.19489994285934</v>
      </c>
      <c r="X1823" s="17">
        <v>0.1622613210566683</v>
      </c>
      <c r="Y1823" s="17">
        <v>-1.0000000000000009</v>
      </c>
      <c r="Z1823" s="17">
        <v>-1.0000000000000009</v>
      </c>
      <c r="AA1823" s="17">
        <v>56.263372648535572</v>
      </c>
      <c r="AB1823" s="17">
        <v>0.13100628227245792</v>
      </c>
      <c r="AC1823" s="17">
        <v>0.38486604684384496</v>
      </c>
      <c r="AD1823" s="17">
        <v>0.16742759172150257</v>
      </c>
      <c r="AE1823" s="17">
        <v>34.164996041890269</v>
      </c>
      <c r="AF1823" s="17">
        <v>0.75</v>
      </c>
      <c r="AG1823" s="17">
        <v>-1.0000000000000009</v>
      </c>
      <c r="AH1823" s="17">
        <v>-1.0000000000000009</v>
      </c>
      <c r="AI1823" s="17">
        <v>0</v>
      </c>
      <c r="AJ1823" s="17">
        <v>-8.5885590700425687E-2</v>
      </c>
      <c r="AK1823" s="17">
        <v>0.1811766347861406</v>
      </c>
      <c r="AL1823" s="17">
        <v>-2.3176515677863774E-2</v>
      </c>
      <c r="AM1823" s="17">
        <v>9.1142810462616269E-2</v>
      </c>
      <c r="AN1823" s="17">
        <v>-0.27320583022464573</v>
      </c>
      <c r="AO1823" s="17">
        <v>3.1844534354961089</v>
      </c>
      <c r="AP1823" s="17">
        <v>-6.946028334005458</v>
      </c>
      <c r="AQ1823" s="17">
        <v>25.400259044016433</v>
      </c>
      <c r="AR1823" s="17">
        <v>0.6082951502574353</v>
      </c>
      <c r="AS1823" s="17">
        <v>0.21568397274261891</v>
      </c>
      <c r="AT1823" s="17">
        <v>-1.0000000000000009</v>
      </c>
      <c r="AU1823" s="17">
        <v>-1.0000000000000009</v>
      </c>
      <c r="AV1823" s="17">
        <v>-0.1071471361066697</v>
      </c>
      <c r="AW1823" s="17">
        <v>57.748153401849358</v>
      </c>
      <c r="AX1823" s="17">
        <v>49.159594331806801</v>
      </c>
      <c r="AY1823" s="17">
        <v>0.17319892438779388</v>
      </c>
      <c r="AZ1823" s="17">
        <v>-31.674344713388709</v>
      </c>
      <c r="BA1823" s="22">
        <v>1419.8665351505397</v>
      </c>
      <c r="CU1823" t="e">
        <v>#N/A</v>
      </c>
      <c r="CV1823" t="e">
        <v>#N/A</v>
      </c>
    </row>
    <row r="1824" spans="1:100" x14ac:dyDescent="0.25">
      <c r="A1824">
        <v>4507</v>
      </c>
      <c r="B1824" t="s">
        <v>2175</v>
      </c>
      <c r="C1824" s="22">
        <v>3</v>
      </c>
      <c r="D1824" s="17">
        <v>-0.89110511415399174</v>
      </c>
      <c r="E1824" s="17">
        <v>-4.6639867702589502E-2</v>
      </c>
      <c r="F1824" s="17">
        <v>0.12668062622653917</v>
      </c>
      <c r="G1824" s="17">
        <v>0.11746810123248683</v>
      </c>
      <c r="H1824" s="17">
        <v>-9.6918971365983458E-2</v>
      </c>
      <c r="I1824" s="17">
        <v>0</v>
      </c>
      <c r="J1824" s="17">
        <v>-5.8151382819590074</v>
      </c>
      <c r="K1824" s="17">
        <v>-9.6918971365983458E-2</v>
      </c>
      <c r="L1824" s="17">
        <v>-0.99999999999999911</v>
      </c>
      <c r="M1824" s="17">
        <v>-0.99999999999999911</v>
      </c>
      <c r="N1824" s="17">
        <v>-1.9383794273196695</v>
      </c>
      <c r="O1824" s="17">
        <v>-6.5887752948805147</v>
      </c>
      <c r="P1824" s="17">
        <v>-0.89615945519339135</v>
      </c>
      <c r="Q1824" s="17">
        <v>-1.7014911133183337</v>
      </c>
      <c r="R1824" s="17">
        <v>-0.64944947404829523</v>
      </c>
      <c r="S1824" s="17">
        <v>0.34130310958351473</v>
      </c>
      <c r="T1824" s="17">
        <v>0.13912511946167064</v>
      </c>
      <c r="U1824" s="17">
        <v>4.4789539391866348E-2</v>
      </c>
      <c r="V1824" s="17">
        <v>-2.1801335767550181E-2</v>
      </c>
      <c r="W1824" s="17">
        <v>24.013416161419396</v>
      </c>
      <c r="X1824" s="17">
        <v>0.43148912950167118</v>
      </c>
      <c r="Y1824" s="17">
        <v>-0.99999999999999911</v>
      </c>
      <c r="Z1824" s="17">
        <v>-0.99999999999999911</v>
      </c>
      <c r="AA1824" s="17">
        <v>53.500918666710817</v>
      </c>
      <c r="AB1824" s="17">
        <v>0.17450993879015905</v>
      </c>
      <c r="AC1824" s="17">
        <v>8.5233089784929744E-2</v>
      </c>
      <c r="AD1824" s="17">
        <v>0.34299601101170518</v>
      </c>
      <c r="AE1824" s="17">
        <v>30.136951979339688</v>
      </c>
      <c r="AF1824" s="17">
        <v>0.16666666666666666</v>
      </c>
      <c r="AG1824" s="17">
        <v>-0.99999999999999911</v>
      </c>
      <c r="AH1824" s="17">
        <v>-0.99999999999999911</v>
      </c>
      <c r="AI1824" s="17">
        <v>-2.4285751555662888E-2</v>
      </c>
      <c r="AJ1824" s="17">
        <v>-2.1801335767550181E-2</v>
      </c>
      <c r="AK1824" s="17">
        <v>0.27130521978829386</v>
      </c>
      <c r="AL1824" s="17">
        <v>0.27820639926171065</v>
      </c>
      <c r="AM1824" s="17">
        <v>-9.7158131437998632E-2</v>
      </c>
      <c r="AN1824" s="17">
        <v>-9.1719188040542243E-2</v>
      </c>
      <c r="AO1824" s="17">
        <v>-1.0724271870085054</v>
      </c>
      <c r="AP1824" s="17">
        <v>-0.90194770470500241</v>
      </c>
      <c r="AQ1824" s="17">
        <v>18.198277879460395</v>
      </c>
      <c r="AR1824" s="17">
        <v>0.50341643266950176</v>
      </c>
      <c r="AS1824" s="17">
        <v>0.33457015813568736</v>
      </c>
      <c r="AT1824" s="17">
        <v>-0.99999999999999911</v>
      </c>
      <c r="AU1824" s="17">
        <v>-0.99999999999999911</v>
      </c>
      <c r="AV1824" s="17">
        <v>-0.53198137281580815</v>
      </c>
      <c r="AW1824" s="17">
        <v>46.010195667125288</v>
      </c>
      <c r="AX1824" s="17">
        <v>43.344347059257018</v>
      </c>
      <c r="AY1824" s="17">
        <v>0.11029540105447722</v>
      </c>
      <c r="AZ1824" s="17">
        <v>-37.231245266528589</v>
      </c>
      <c r="BA1824" s="22">
        <v>1263.9974995899872</v>
      </c>
      <c r="CU1824" t="e">
        <v>#N/A</v>
      </c>
      <c r="CV1824" t="e">
        <v>#N/A</v>
      </c>
    </row>
    <row r="1825" spans="1:100" x14ac:dyDescent="0.25">
      <c r="A1825">
        <v>4508</v>
      </c>
      <c r="B1825" t="s">
        <v>2176</v>
      </c>
      <c r="C1825" s="22">
        <v>3</v>
      </c>
      <c r="D1825" s="17">
        <v>5.5842177736132781</v>
      </c>
      <c r="E1825" s="17">
        <v>-6.1960042145364899E-3</v>
      </c>
      <c r="F1825" s="17">
        <v>0.73465001213726178</v>
      </c>
      <c r="G1825" s="17">
        <v>0.73465001213726178</v>
      </c>
      <c r="H1825" s="17">
        <v>0.12813091739749016</v>
      </c>
      <c r="I1825" s="17">
        <v>0</v>
      </c>
      <c r="J1825" s="17">
        <v>7.687855043849412</v>
      </c>
      <c r="K1825" s="17">
        <v>0.12813091739749016</v>
      </c>
      <c r="L1825" s="17">
        <v>-1.0000000000000004</v>
      </c>
      <c r="M1825" s="17">
        <v>-1.0000000000000004</v>
      </c>
      <c r="N1825" s="17">
        <v>2.5626183479498019</v>
      </c>
      <c r="O1825" s="17">
        <v>14.006722829599942</v>
      </c>
      <c r="P1825" s="17">
        <v>-0.46235102249590065</v>
      </c>
      <c r="Q1825" s="17">
        <v>4.4399833999172502</v>
      </c>
      <c r="R1825" s="17">
        <v>1.4408571317344812</v>
      </c>
      <c r="S1825" s="17">
        <v>0.33333333333333326</v>
      </c>
      <c r="T1825" s="17">
        <v>0.36652553430108481</v>
      </c>
      <c r="U1825" s="17">
        <v>0.38293417616305025</v>
      </c>
      <c r="V1825" s="17">
        <v>7.7586532822413415E-2</v>
      </c>
      <c r="W1825" s="17">
        <v>41.28994636889567</v>
      </c>
      <c r="X1825" s="17">
        <v>2.6021760527913611</v>
      </c>
      <c r="Y1825" s="17">
        <v>-1.0000000000000004</v>
      </c>
      <c r="Z1825" s="17">
        <v>-1.0000000000000004</v>
      </c>
      <c r="AA1825" s="17">
        <v>83.778704834578178</v>
      </c>
      <c r="AB1825" s="17">
        <v>0.4789648182199272</v>
      </c>
      <c r="AC1825" s="17">
        <v>0.19663312360253324</v>
      </c>
      <c r="AD1825" s="17">
        <v>0.14536008485650051</v>
      </c>
      <c r="AE1825" s="17">
        <v>41.04790133394804</v>
      </c>
      <c r="AF1825" s="17">
        <v>0.72222222222222221</v>
      </c>
      <c r="AG1825" s="17">
        <v>-1.0000000000000004</v>
      </c>
      <c r="AH1825" s="17">
        <v>-1.0000000000000004</v>
      </c>
      <c r="AI1825" s="17">
        <v>2.5399282004000594E-2</v>
      </c>
      <c r="AJ1825" s="17">
        <v>7.7586532822413415E-2</v>
      </c>
      <c r="AK1825" s="17">
        <v>-3.6154779386403484E-2</v>
      </c>
      <c r="AL1825" s="17">
        <v>9.9887487359319113E-4</v>
      </c>
      <c r="AM1825" s="17">
        <v>-0.11639962648286392</v>
      </c>
      <c r="AN1825" s="17">
        <v>0.72240733798211409</v>
      </c>
      <c r="AO1825" s="17">
        <v>-3.0907645590036137</v>
      </c>
      <c r="AP1825" s="17">
        <v>18.065177823920834</v>
      </c>
      <c r="AQ1825" s="17">
        <v>48.977801412745094</v>
      </c>
      <c r="AR1825" s="17">
        <v>1.1603795766198821</v>
      </c>
      <c r="AS1825" s="17">
        <v>2.730306970188852</v>
      </c>
      <c r="AT1825" s="17">
        <v>-1.0000000000000004</v>
      </c>
      <c r="AU1825" s="17">
        <v>-1.0000000000000004</v>
      </c>
      <c r="AV1825" s="17">
        <v>2.1755071438717439</v>
      </c>
      <c r="AW1825" s="17">
        <v>115.85060548809903</v>
      </c>
      <c r="AX1825" s="17">
        <v>124.11724441042035</v>
      </c>
      <c r="AY1825" s="17">
        <v>0.39742228117284822</v>
      </c>
      <c r="AZ1825" s="17">
        <v>57.437565509890938</v>
      </c>
      <c r="BA1825" s="22">
        <v>1576.5996861739152</v>
      </c>
      <c r="CU1825" t="e">
        <v>#N/A</v>
      </c>
      <c r="CV1825" t="e">
        <v>#N/A</v>
      </c>
    </row>
    <row r="1826" spans="1:100" x14ac:dyDescent="0.25">
      <c r="A1826">
        <v>4509</v>
      </c>
      <c r="B1826" t="s">
        <v>2177</v>
      </c>
      <c r="C1826" s="22">
        <v>3</v>
      </c>
      <c r="D1826" s="17">
        <v>2.748546259078994</v>
      </c>
      <c r="E1826" s="17">
        <v>8.7119636731650518E-2</v>
      </c>
      <c r="F1826" s="17">
        <v>-0.20356855116598113</v>
      </c>
      <c r="G1826" s="17">
        <v>-0.20356855116598113</v>
      </c>
      <c r="H1826" s="17">
        <v>3.2971157616901635E-2</v>
      </c>
      <c r="I1826" s="17">
        <v>0</v>
      </c>
      <c r="J1826" s="17">
        <v>1.9782694570140997</v>
      </c>
      <c r="K1826" s="17">
        <v>3.2971157616901635E-2</v>
      </c>
      <c r="L1826" s="17">
        <v>-0.99999999999999745</v>
      </c>
      <c r="M1826" s="17">
        <v>-0.99999999999999745</v>
      </c>
      <c r="N1826" s="17">
        <v>0.65942315233803328</v>
      </c>
      <c r="O1826" s="17">
        <v>4.5232471649271124</v>
      </c>
      <c r="P1826" s="17">
        <v>3.9862422119432104</v>
      </c>
      <c r="Q1826" s="17">
        <v>-1.5031048974633372</v>
      </c>
      <c r="R1826" s="17">
        <v>-0.19870965606651195</v>
      </c>
      <c r="S1826" s="17">
        <v>0.34426372782479275</v>
      </c>
      <c r="T1826" s="17">
        <v>-2.1423092094078958E-2</v>
      </c>
      <c r="U1826" s="17">
        <v>-0.15251315052377154</v>
      </c>
      <c r="V1826" s="17">
        <v>-1.708514797754716E-2</v>
      </c>
      <c r="W1826" s="17">
        <v>4.8108471844997283</v>
      </c>
      <c r="X1826" s="17">
        <v>-0.79546576729928664</v>
      </c>
      <c r="Y1826" s="17">
        <v>-0.99999999999999745</v>
      </c>
      <c r="Z1826" s="17">
        <v>-0.99999999999999745</v>
      </c>
      <c r="AA1826" s="17">
        <v>4.2055480906322673</v>
      </c>
      <c r="AB1826" s="17">
        <v>-0.21124447691697079</v>
      </c>
      <c r="AC1826" s="17">
        <v>-8.3200049376778773E-2</v>
      </c>
      <c r="AD1826" s="17">
        <v>0.2863127375377309</v>
      </c>
      <c r="AE1826" s="17">
        <v>-0.40658943780094403</v>
      </c>
      <c r="AF1826" s="17">
        <v>0.18181818181818182</v>
      </c>
      <c r="AG1826" s="17">
        <v>-0.99999999999999745</v>
      </c>
      <c r="AH1826" s="17">
        <v>-0.99999999999999745</v>
      </c>
      <c r="AI1826" s="17">
        <v>0</v>
      </c>
      <c r="AJ1826" s="17">
        <v>-1.708514797754716E-2</v>
      </c>
      <c r="AK1826" s="17">
        <v>0.20206330127462085</v>
      </c>
      <c r="AL1826" s="17">
        <v>0.11990104970555694</v>
      </c>
      <c r="AM1826" s="17">
        <v>-2.2655664749510224E-2</v>
      </c>
      <c r="AN1826" s="17">
        <v>0.32305759373960091</v>
      </c>
      <c r="AO1826" s="17">
        <v>0.44392488763534815</v>
      </c>
      <c r="AP1826" s="17">
        <v>8.6759450920178107</v>
      </c>
      <c r="AQ1826" s="17">
        <v>6.7891166415138269</v>
      </c>
      <c r="AR1826" s="17">
        <v>0.1532423372293949</v>
      </c>
      <c r="AS1826" s="17">
        <v>-0.76249460968238447</v>
      </c>
      <c r="AT1826" s="17">
        <v>-0.99999999999999745</v>
      </c>
      <c r="AU1826" s="17">
        <v>-0.99999999999999745</v>
      </c>
      <c r="AV1826" s="17">
        <v>-0.40227820723249302</v>
      </c>
      <c r="AW1826" s="17">
        <v>17.404740347577189</v>
      </c>
      <c r="AX1826" s="17">
        <v>15.696225549822476</v>
      </c>
      <c r="AY1826" s="17">
        <v>-3.6526432248567928E-2</v>
      </c>
      <c r="AZ1826" s="17">
        <v>-46.162510635420553</v>
      </c>
      <c r="BA1826" s="22">
        <v>1314.7482090413503</v>
      </c>
      <c r="CU1826" t="e">
        <v>#N/A</v>
      </c>
      <c r="CV1826" t="e">
        <v>#N/A</v>
      </c>
    </row>
    <row r="1827" spans="1:100" x14ac:dyDescent="0.25">
      <c r="A1827">
        <v>4511</v>
      </c>
      <c r="B1827" t="s">
        <v>2178</v>
      </c>
      <c r="C1827" s="22">
        <v>3</v>
      </c>
      <c r="D1827" s="17">
        <v>5.0647738829393054</v>
      </c>
      <c r="E1827" s="17">
        <v>0.31291076451425309</v>
      </c>
      <c r="F1827" s="17">
        <v>6.4519063343011662E-2</v>
      </c>
      <c r="G1827" s="17">
        <v>0.16293724829080564</v>
      </c>
      <c r="H1827" s="17">
        <v>0.25614402194459152</v>
      </c>
      <c r="I1827" s="17">
        <v>0</v>
      </c>
      <c r="J1827" s="17">
        <v>15.36864131667549</v>
      </c>
      <c r="K1827" s="17">
        <v>0.25614402194459152</v>
      </c>
      <c r="L1827" s="17">
        <v>-1.0000000000000002</v>
      </c>
      <c r="M1827" s="17">
        <v>-1.0000000000000002</v>
      </c>
      <c r="N1827" s="17">
        <v>5.1228804388918299</v>
      </c>
      <c r="O1827" s="17">
        <v>20.596352447905605</v>
      </c>
      <c r="P1827" s="17">
        <v>3.1122678563957336</v>
      </c>
      <c r="Q1827" s="17">
        <v>7.3545468799253859</v>
      </c>
      <c r="R1827" s="17">
        <v>2.7911452097228633</v>
      </c>
      <c r="S1827" s="17">
        <v>0.33333333333333343</v>
      </c>
      <c r="T1827" s="17">
        <v>0.30710845930480607</v>
      </c>
      <c r="U1827" s="17">
        <v>0.31851459536982674</v>
      </c>
      <c r="V1827" s="17">
        <v>-4.2200967823508524E-2</v>
      </c>
      <c r="W1827" s="17">
        <v>26.424455929594622</v>
      </c>
      <c r="X1827" s="17">
        <v>1.348154018292351</v>
      </c>
      <c r="Y1827" s="17">
        <v>-1.0000000000000002</v>
      </c>
      <c r="Z1827" s="17">
        <v>-1.0000000000000002</v>
      </c>
      <c r="AA1827" s="17">
        <v>33.76921293391738</v>
      </c>
      <c r="AB1827" s="17">
        <v>0.25728748589167744</v>
      </c>
      <c r="AC1827" s="17">
        <v>0.17505465333924927</v>
      </c>
      <c r="AD1827" s="17">
        <v>-0.34126990333892926</v>
      </c>
      <c r="AE1827" s="17">
        <v>4.5536117945998651</v>
      </c>
      <c r="AF1827" s="17">
        <v>0.25</v>
      </c>
      <c r="AG1827" s="17">
        <v>-1.0000000000000002</v>
      </c>
      <c r="AH1827" s="17">
        <v>-1.0000000000000002</v>
      </c>
      <c r="AI1827" s="17">
        <v>0</v>
      </c>
      <c r="AJ1827" s="17">
        <v>-4.2200967823508524E-2</v>
      </c>
      <c r="AK1827" s="17">
        <v>5.1650298867593286E-2</v>
      </c>
      <c r="AL1827" s="17">
        <v>-5.5412550709488501E-2</v>
      </c>
      <c r="AM1827" s="17">
        <v>-0.15494672333103321</v>
      </c>
      <c r="AN1827" s="17">
        <v>-0.14917912161547625</v>
      </c>
      <c r="AO1827" s="17">
        <v>-3.6154165889378636</v>
      </c>
      <c r="AP1827" s="17">
        <v>-4.0065407939343496</v>
      </c>
      <c r="AQ1827" s="17">
        <v>41.793097246270129</v>
      </c>
      <c r="AR1827" s="17">
        <v>0.91675542018445721</v>
      </c>
      <c r="AS1827" s="17">
        <v>1.6042980402369429</v>
      </c>
      <c r="AT1827" s="17">
        <v>-1.0000000000000002</v>
      </c>
      <c r="AU1827" s="17">
        <v>-1.0000000000000002</v>
      </c>
      <c r="AV1827" s="17">
        <v>2.9540824580136698</v>
      </c>
      <c r="AW1827" s="17">
        <v>50.359024587888626</v>
      </c>
      <c r="AX1827" s="17">
        <v>46.138927805537776</v>
      </c>
      <c r="AY1827" s="17">
        <v>-5.5161848909976025E-2</v>
      </c>
      <c r="AZ1827" s="17">
        <v>-13.792096951244398</v>
      </c>
      <c r="BA1827" s="22">
        <v>1428.0715475544791</v>
      </c>
      <c r="CU1827" t="e">
        <v>#N/A</v>
      </c>
      <c r="CV1827" t="e">
        <v>#N/A</v>
      </c>
    </row>
    <row r="1828" spans="1:100" x14ac:dyDescent="0.25">
      <c r="A1828">
        <v>4512</v>
      </c>
      <c r="B1828" t="s">
        <v>2179</v>
      </c>
      <c r="C1828" s="22">
        <v>3</v>
      </c>
      <c r="D1828" s="17">
        <v>4.9569159248661379</v>
      </c>
      <c r="E1828" s="17">
        <v>-1.0677343814391695E-2</v>
      </c>
      <c r="F1828" s="17">
        <v>-4.6187453838691189E-2</v>
      </c>
      <c r="G1828" s="17">
        <v>-4.6187453838691189E-2</v>
      </c>
      <c r="H1828" s="17">
        <v>8.7048730900772142E-2</v>
      </c>
      <c r="I1828" s="17">
        <v>0</v>
      </c>
      <c r="J1828" s="17">
        <v>5.2229238540463276</v>
      </c>
      <c r="K1828" s="17">
        <v>8.7048730900772142E-2</v>
      </c>
      <c r="L1828" s="17">
        <v>-1.0000000000000007</v>
      </c>
      <c r="M1828" s="17">
        <v>-1.0000000000000007</v>
      </c>
      <c r="N1828" s="17">
        <v>1.740974618015442</v>
      </c>
      <c r="O1828" s="17">
        <v>10.133652325073776</v>
      </c>
      <c r="P1828" s="17">
        <v>8.0179819793636586E-2</v>
      </c>
      <c r="Q1828" s="17">
        <v>1.7562224367250083</v>
      </c>
      <c r="R1828" s="17">
        <v>0.69440451079444332</v>
      </c>
      <c r="S1828" s="17">
        <v>0.34277507218551012</v>
      </c>
      <c r="T1828" s="17">
        <v>0.36028646117761531</v>
      </c>
      <c r="U1828" s="17">
        <v>0.11330414195535951</v>
      </c>
      <c r="V1828" s="17">
        <v>-5.9067788370434457E-2</v>
      </c>
      <c r="W1828" s="17">
        <v>26.809966241891146</v>
      </c>
      <c r="X1828" s="17">
        <v>0.74177576790546684</v>
      </c>
      <c r="Y1828" s="17">
        <v>-1.0000000000000007</v>
      </c>
      <c r="Z1828" s="17">
        <v>-1.0000000000000007</v>
      </c>
      <c r="AA1828" s="17">
        <v>45.303854026107381</v>
      </c>
      <c r="AB1828" s="17">
        <v>0.37560207312249977</v>
      </c>
      <c r="AC1828" s="17">
        <v>-7.2082289380215464E-2</v>
      </c>
      <c r="AD1828" s="17">
        <v>5.2469881726151406E-2</v>
      </c>
      <c r="AE1828" s="17">
        <v>17.799483273421792</v>
      </c>
      <c r="AF1828" s="17">
        <v>0.66666666666666663</v>
      </c>
      <c r="AG1828" s="17">
        <v>-1.0000000000000007</v>
      </c>
      <c r="AH1828" s="17">
        <v>-1.0000000000000007</v>
      </c>
      <c r="AI1828" s="17">
        <v>0</v>
      </c>
      <c r="AJ1828" s="17">
        <v>-5.9067788370434457E-2</v>
      </c>
      <c r="AK1828" s="17">
        <v>3.5874610887159042E-2</v>
      </c>
      <c r="AL1828" s="17">
        <v>-7.9697424965307989E-2</v>
      </c>
      <c r="AM1828" s="17">
        <v>0.15997024912181859</v>
      </c>
      <c r="AN1828" s="17">
        <v>-9.4831821085972129E-2</v>
      </c>
      <c r="AO1828" s="17">
        <v>4.1786292824812588</v>
      </c>
      <c r="AP1828" s="17">
        <v>-2.769282651975844</v>
      </c>
      <c r="AQ1828" s="17">
        <v>32.032890095937468</v>
      </c>
      <c r="AR1828" s="17">
        <v>0.75729788694805078</v>
      </c>
      <c r="AS1828" s="17">
        <v>0.82882449880623876</v>
      </c>
      <c r="AT1828" s="17">
        <v>-1.0000000000000007</v>
      </c>
      <c r="AU1828" s="17">
        <v>-1.0000000000000007</v>
      </c>
      <c r="AV1828" s="17">
        <v>0.6482170569557526</v>
      </c>
      <c r="AW1828" s="17">
        <v>52.668223699205321</v>
      </c>
      <c r="AX1828" s="17">
        <v>46.761444862161859</v>
      </c>
      <c r="AY1828" s="17">
        <v>-3.8037983902328869E-2</v>
      </c>
      <c r="AZ1828" s="17">
        <v>-58.723211878911044</v>
      </c>
      <c r="BA1828" s="22">
        <v>1391.9018135702911</v>
      </c>
      <c r="CU1828" t="e">
        <v>#N/A</v>
      </c>
      <c r="CV1828" t="e">
        <v>#N/A</v>
      </c>
    </row>
    <row r="1829" spans="1:100" x14ac:dyDescent="0.25">
      <c r="A1829">
        <v>4513</v>
      </c>
      <c r="B1829" t="s">
        <v>710</v>
      </c>
      <c r="C1829" s="22">
        <v>3</v>
      </c>
      <c r="D1829" s="17">
        <v>4.7708336457426057</v>
      </c>
      <c r="E1829" s="17">
        <v>-2.0514564127948297E-3</v>
      </c>
      <c r="F1829" s="17">
        <v>1.1269455951920249</v>
      </c>
      <c r="G1829" s="17">
        <v>1.1269455951920249</v>
      </c>
      <c r="H1829" s="17">
        <v>0.27335972167863626</v>
      </c>
      <c r="I1829" s="17">
        <v>0</v>
      </c>
      <c r="J1829" s="17">
        <v>16.401583300718176</v>
      </c>
      <c r="K1829" s="17">
        <v>0.27335972167863626</v>
      </c>
      <c r="L1829" s="17">
        <v>-0.99999999999999922</v>
      </c>
      <c r="M1829" s="17">
        <v>-0.99999999999999922</v>
      </c>
      <c r="N1829" s="17">
        <v>5.4671944335727201</v>
      </c>
      <c r="O1829" s="17">
        <v>22.299362541652783</v>
      </c>
      <c r="P1829" s="17">
        <v>-0.39378851852935459</v>
      </c>
      <c r="Q1829" s="17">
        <v>0.83220230437805198</v>
      </c>
      <c r="R1829" s="17">
        <v>0.16423171273525483</v>
      </c>
      <c r="S1829" s="17">
        <v>0.33333333333333309</v>
      </c>
      <c r="T1829" s="17">
        <v>0.35024980979228543</v>
      </c>
      <c r="U1829" s="17">
        <v>0.26154128755731171</v>
      </c>
      <c r="V1829" s="17">
        <v>5.3996270033246231E-2</v>
      </c>
      <c r="W1829" s="17">
        <v>29.030439161501654</v>
      </c>
      <c r="X1829" s="17">
        <v>1.7972826683346592</v>
      </c>
      <c r="Y1829" s="17">
        <v>-0.99999999999999922</v>
      </c>
      <c r="Z1829" s="17">
        <v>-0.99999999999999922</v>
      </c>
      <c r="AA1829" s="17">
        <v>80.110702411656561</v>
      </c>
      <c r="AB1829" s="17">
        <v>0.18708007363084223</v>
      </c>
      <c r="AC1829" s="17">
        <v>0.46374721958162851</v>
      </c>
      <c r="AD1829" s="17">
        <v>0.36749333753592273</v>
      </c>
      <c r="AE1829" s="17">
        <v>50.916031537419663</v>
      </c>
      <c r="AF1829" s="17">
        <v>0.84615384615384615</v>
      </c>
      <c r="AG1829" s="17">
        <v>-0.99999999999999922</v>
      </c>
      <c r="AH1829" s="17">
        <v>-0.99999999999999922</v>
      </c>
      <c r="AI1829" s="17">
        <v>8.689684273175971E-3</v>
      </c>
      <c r="AJ1829" s="17">
        <v>5.3996270033246231E-2</v>
      </c>
      <c r="AK1829" s="17">
        <v>-9.9225467288484609E-2</v>
      </c>
      <c r="AL1829" s="17">
        <v>-8.9441765095667244E-2</v>
      </c>
      <c r="AM1829" s="17">
        <v>4.3081563467887565E-2</v>
      </c>
      <c r="AN1829" s="17">
        <v>7.0111201855325184E-2</v>
      </c>
      <c r="AO1829" s="17">
        <v>0.58091175025476616</v>
      </c>
      <c r="AP1829" s="17">
        <v>1.3055712209047921</v>
      </c>
      <c r="AQ1829" s="17">
        <v>45.432022462219749</v>
      </c>
      <c r="AR1829" s="17">
        <v>0.99912070071617654</v>
      </c>
      <c r="AS1829" s="17">
        <v>2.0706423900132953</v>
      </c>
      <c r="AT1829" s="17">
        <v>-0.99999999999999922</v>
      </c>
      <c r="AU1829" s="17">
        <v>-0.99999999999999922</v>
      </c>
      <c r="AV1829" s="17">
        <v>1.291177307927279</v>
      </c>
      <c r="AW1829" s="17">
        <v>103.71563617421417</v>
      </c>
      <c r="AX1829" s="17">
        <v>109.2890568630023</v>
      </c>
      <c r="AY1829" s="17">
        <v>0.30902587927380576</v>
      </c>
      <c r="AZ1829" s="17">
        <v>16.705169878398827</v>
      </c>
      <c r="BA1829" s="22">
        <v>1522.2051778287505</v>
      </c>
      <c r="CU1829" t="e">
        <v>#N/A</v>
      </c>
      <c r="CV1829" t="e">
        <v>#N/A</v>
      </c>
    </row>
    <row r="1830" spans="1:100" x14ac:dyDescent="0.25">
      <c r="A1830">
        <v>4514</v>
      </c>
      <c r="B1830" t="s">
        <v>2180</v>
      </c>
      <c r="C1830" s="22">
        <v>3</v>
      </c>
      <c r="D1830" s="17">
        <v>4.3548046359028785</v>
      </c>
      <c r="E1830" s="17">
        <v>-0.31610907109307324</v>
      </c>
      <c r="F1830" s="17">
        <v>-3.2559007309422267E-2</v>
      </c>
      <c r="G1830" s="17">
        <v>-0.14199724564380373</v>
      </c>
      <c r="H1830" s="17">
        <v>0.35692577599040359</v>
      </c>
      <c r="I1830" s="17">
        <v>9.5836590655430532E-3</v>
      </c>
      <c r="J1830" s="17">
        <v>21.990566103356816</v>
      </c>
      <c r="K1830" s="17">
        <v>0.36650943505594669</v>
      </c>
      <c r="L1830" s="17">
        <v>-0.99999999999999811</v>
      </c>
      <c r="M1830" s="17">
        <v>-0.99999999999999811</v>
      </c>
      <c r="N1830" s="17">
        <v>7.3301887011189342</v>
      </c>
      <c r="O1830" s="17">
        <v>26.203373493615878</v>
      </c>
      <c r="P1830" s="17">
        <v>0.32193141968062788</v>
      </c>
      <c r="Q1830" s="17">
        <v>1.0455058095206204</v>
      </c>
      <c r="R1830" s="17">
        <v>0.34210753412559414</v>
      </c>
      <c r="S1830" s="17">
        <v>0.33333333333333309</v>
      </c>
      <c r="T1830" s="17">
        <v>0.33333333333333309</v>
      </c>
      <c r="U1830" s="17">
        <v>0.17226305401039219</v>
      </c>
      <c r="V1830" s="17">
        <v>-0.14775185902147778</v>
      </c>
      <c r="W1830" s="17">
        <v>12.986737063985359</v>
      </c>
      <c r="X1830" s="17">
        <v>0.10269829352342151</v>
      </c>
      <c r="Y1830" s="17">
        <v>-0.99999999999999811</v>
      </c>
      <c r="Z1830" s="17">
        <v>-0.99999999999999811</v>
      </c>
      <c r="AA1830" s="17">
        <v>48.51083363693251</v>
      </c>
      <c r="AB1830" s="17">
        <v>0.21634254224843766</v>
      </c>
      <c r="AC1830" s="17">
        <v>0.37887083155849471</v>
      </c>
      <c r="AD1830" s="17">
        <v>0.10842640696949869</v>
      </c>
      <c r="AE1830" s="17">
        <v>35.181989038821534</v>
      </c>
      <c r="AF1830" s="17">
        <v>0.75</v>
      </c>
      <c r="AG1830" s="17">
        <v>-0.99999999999999811</v>
      </c>
      <c r="AH1830" s="17">
        <v>-0.99999999999999811</v>
      </c>
      <c r="AI1830" s="17">
        <v>3.9852184337479859E-4</v>
      </c>
      <c r="AJ1830" s="17">
        <v>-0.14775185902147778</v>
      </c>
      <c r="AK1830" s="17">
        <v>0.25116934379628675</v>
      </c>
      <c r="AL1830" s="17">
        <v>0.2492796587940371</v>
      </c>
      <c r="AM1830" s="17">
        <v>-0.13814757406539738</v>
      </c>
      <c r="AN1830" s="17">
        <v>-0.11884317313795555</v>
      </c>
      <c r="AO1830" s="17">
        <v>-2.197842632653499</v>
      </c>
      <c r="AP1830" s="17">
        <v>-1.7246810344787036</v>
      </c>
      <c r="AQ1830" s="17">
        <v>34.97730316734215</v>
      </c>
      <c r="AR1830" s="17">
        <v>0.69117786165558048</v>
      </c>
      <c r="AS1830" s="17">
        <v>0.4692077285793681</v>
      </c>
      <c r="AT1830" s="17">
        <v>-0.99999999999999811</v>
      </c>
      <c r="AU1830" s="17">
        <v>-0.99999999999999811</v>
      </c>
      <c r="AV1830" s="17">
        <v>0.20011028848179044</v>
      </c>
      <c r="AW1830" s="17">
        <v>72.989526096069639</v>
      </c>
      <c r="AX1830" s="17">
        <v>58.222310630789373</v>
      </c>
      <c r="AY1830" s="17">
        <v>0.14198759824321086</v>
      </c>
      <c r="AZ1830" s="17">
        <v>-10.599381159165459</v>
      </c>
      <c r="BA1830" s="22">
        <v>1451.8991519840249</v>
      </c>
      <c r="CU1830" t="e">
        <v>#N/A</v>
      </c>
      <c r="CV1830" t="e">
        <v>#N/A</v>
      </c>
    </row>
    <row r="1831" spans="1:100" x14ac:dyDescent="0.25">
      <c r="A1831">
        <v>4516</v>
      </c>
      <c r="B1831" t="s">
        <v>1660</v>
      </c>
      <c r="C1831" s="22">
        <v>3</v>
      </c>
      <c r="D1831" s="17">
        <v>4.337888616597855</v>
      </c>
      <c r="E1831" s="17">
        <v>-0.4091915885871002</v>
      </c>
      <c r="F1831" s="17">
        <v>2.9815727585140957E-2</v>
      </c>
      <c r="G1831" s="17">
        <v>-5.6152649881825646E-2</v>
      </c>
      <c r="H1831" s="17">
        <v>0.10872986792640071</v>
      </c>
      <c r="I1831" s="17">
        <v>0</v>
      </c>
      <c r="J1831" s="17">
        <v>6.5237920755840406</v>
      </c>
      <c r="K1831" s="17">
        <v>0.10872986792640071</v>
      </c>
      <c r="L1831" s="17">
        <v>-0.99999999999999944</v>
      </c>
      <c r="M1831" s="17">
        <v>-0.99999999999999944</v>
      </c>
      <c r="N1831" s="17">
        <v>2.1745973585280147</v>
      </c>
      <c r="O1831" s="17">
        <v>10.805528042300072</v>
      </c>
      <c r="P1831" s="17">
        <v>-0.41641506039182941</v>
      </c>
      <c r="Q1831" s="17">
        <v>-0.23441600291735634</v>
      </c>
      <c r="R1831" s="17">
        <v>-5.9401340280212843E-2</v>
      </c>
      <c r="S1831" s="17">
        <v>0.33333333333333309</v>
      </c>
      <c r="T1831" s="17">
        <v>0.33298050207323499</v>
      </c>
      <c r="U1831" s="17">
        <v>0.35480724992229956</v>
      </c>
      <c r="V1831" s="17">
        <v>0.26452010907795531</v>
      </c>
      <c r="W1831" s="17">
        <v>47.076453059216874</v>
      </c>
      <c r="X1831" s="17">
        <v>3.563580790376998</v>
      </c>
      <c r="Y1831" s="17">
        <v>-0.99999999999999944</v>
      </c>
      <c r="Z1831" s="17">
        <v>-0.99999999999999944</v>
      </c>
      <c r="AA1831" s="17">
        <v>82.56144000559172</v>
      </c>
      <c r="AB1831" s="17">
        <v>0.33466474933012785</v>
      </c>
      <c r="AC1831" s="17">
        <v>0.27647649717921491</v>
      </c>
      <c r="AD1831" s="17">
        <v>9.9746519223758448E-2</v>
      </c>
      <c r="AE1831" s="17">
        <v>35.544388286655071</v>
      </c>
      <c r="AF1831" s="17">
        <v>0.7857142857142857</v>
      </c>
      <c r="AG1831" s="17">
        <v>-0.99999999999999944</v>
      </c>
      <c r="AH1831" s="17">
        <v>-0.99999999999999944</v>
      </c>
      <c r="AI1831" s="17">
        <v>0</v>
      </c>
      <c r="AJ1831" s="17">
        <v>0.26452010907795531</v>
      </c>
      <c r="AK1831" s="17">
        <v>0.11702190660755052</v>
      </c>
      <c r="AL1831" s="17">
        <v>7.6639763741096342E-3</v>
      </c>
      <c r="AM1831" s="17">
        <v>-0.18622589761021277</v>
      </c>
      <c r="AN1831" s="17">
        <v>2.298161390749251E-2</v>
      </c>
      <c r="AO1831" s="17">
        <v>-4.0705379072175676</v>
      </c>
      <c r="AP1831" s="17">
        <v>0.61286022955786112</v>
      </c>
      <c r="AQ1831" s="17">
        <v>53.600245134800957</v>
      </c>
      <c r="AR1831" s="17">
        <v>1.285641194406824</v>
      </c>
      <c r="AS1831" s="17">
        <v>3.6723106583034006</v>
      </c>
      <c r="AT1831" s="17">
        <v>-0.99999999999999944</v>
      </c>
      <c r="AU1831" s="17">
        <v>-0.99999999999999944</v>
      </c>
      <c r="AV1831" s="17">
        <v>-0.11555399016203853</v>
      </c>
      <c r="AW1831" s="17">
        <v>93.97982827744967</v>
      </c>
      <c r="AX1831" s="17">
        <v>120.43183918524515</v>
      </c>
      <c r="AY1831" s="17">
        <v>0.23681382936947379</v>
      </c>
      <c r="AZ1831" s="17">
        <v>10.656281272749371</v>
      </c>
      <c r="BA1831" s="22">
        <v>1507.3506062750346</v>
      </c>
      <c r="CU1831" t="e">
        <v>#N/A</v>
      </c>
      <c r="CV1831" t="e">
        <v>#N/A</v>
      </c>
    </row>
    <row r="1832" spans="1:100" x14ac:dyDescent="0.25">
      <c r="A1832">
        <v>4517</v>
      </c>
      <c r="B1832" t="s">
        <v>2181</v>
      </c>
      <c r="C1832" s="22">
        <v>3</v>
      </c>
      <c r="D1832" s="17">
        <v>-0.35339386975822296</v>
      </c>
      <c r="E1832" s="17">
        <v>0</v>
      </c>
      <c r="F1832" s="17">
        <v>-2.8213966443329835E-2</v>
      </c>
      <c r="G1832" s="17">
        <v>-2.8213966443329835E-2</v>
      </c>
      <c r="H1832" s="17">
        <v>-5.3574665811318561E-2</v>
      </c>
      <c r="I1832" s="17">
        <v>0</v>
      </c>
      <c r="J1832" s="17">
        <v>-3.214479948679112</v>
      </c>
      <c r="K1832" s="17">
        <v>-5.3574665811318561E-2</v>
      </c>
      <c r="L1832" s="17">
        <v>-1.0000000000000009</v>
      </c>
      <c r="M1832" s="17">
        <v>-1.0000000000000009</v>
      </c>
      <c r="N1832" s="17">
        <v>-1.0714933162263705</v>
      </c>
      <c r="O1832" s="17">
        <v>-3.5960877848806656</v>
      </c>
      <c r="P1832" s="17">
        <v>2.5047560425503393E-2</v>
      </c>
      <c r="Q1832" s="17">
        <v>1.3097397537960249</v>
      </c>
      <c r="R1832" s="17">
        <v>0.53191321746943954</v>
      </c>
      <c r="S1832" s="17">
        <v>0.33894547250685769</v>
      </c>
      <c r="T1832" s="17">
        <v>0.1446941296760462</v>
      </c>
      <c r="U1832" s="17">
        <v>-6.1188183155589888E-2</v>
      </c>
      <c r="V1832" s="17">
        <v>0</v>
      </c>
      <c r="W1832" s="17">
        <v>19.041043393545301</v>
      </c>
      <c r="X1832" s="17">
        <v>0.10382233171457571</v>
      </c>
      <c r="Y1832" s="17">
        <v>-1.0000000000000009</v>
      </c>
      <c r="Z1832" s="17">
        <v>-1.0000000000000009</v>
      </c>
      <c r="AA1832" s="17">
        <v>12.39308584714362</v>
      </c>
      <c r="AB1832" s="17">
        <v>3.1384211400088347E-2</v>
      </c>
      <c r="AC1832" s="17">
        <v>-8.7087188546589478E-2</v>
      </c>
      <c r="AD1832" s="17">
        <v>-8.789443813092121E-2</v>
      </c>
      <c r="AE1832" s="17">
        <v>-7.1798707638711168</v>
      </c>
      <c r="AF1832" s="17">
        <v>0</v>
      </c>
      <c r="AG1832" s="17">
        <v>-1.0000000000000009</v>
      </c>
      <c r="AH1832" s="17">
        <v>-1.0000000000000009</v>
      </c>
      <c r="AI1832" s="17">
        <v>0</v>
      </c>
      <c r="AJ1832" s="17">
        <v>0</v>
      </c>
      <c r="AK1832" s="17">
        <v>-0.18202081277335233</v>
      </c>
      <c r="AL1832" s="17">
        <v>6.1486156960548176E-2</v>
      </c>
      <c r="AM1832" s="17">
        <v>0.33997222901404722</v>
      </c>
      <c r="AN1832" s="17">
        <v>1.0002367056202909E-2</v>
      </c>
      <c r="AO1832" s="17">
        <v>7.5892016614844184</v>
      </c>
      <c r="AP1832" s="17">
        <v>0.55748996120781402</v>
      </c>
      <c r="AQ1832" s="17">
        <v>15.826563444866206</v>
      </c>
      <c r="AR1832" s="17">
        <v>0.42245141902731409</v>
      </c>
      <c r="AS1832" s="17">
        <v>5.0247665903257202E-2</v>
      </c>
      <c r="AT1832" s="17">
        <v>-1.0000000000000009</v>
      </c>
      <c r="AU1832" s="17">
        <v>-1.0000000000000009</v>
      </c>
      <c r="AV1832" s="17">
        <v>0.50369925102610968</v>
      </c>
      <c r="AW1832" s="17">
        <v>9.354488023470779</v>
      </c>
      <c r="AX1832" s="17">
        <v>9.354488023470779</v>
      </c>
      <c r="AY1832" s="17">
        <v>-5.6952452101859286E-2</v>
      </c>
      <c r="AZ1832" s="17">
        <v>-39.537584649365897</v>
      </c>
      <c r="BA1832" s="22">
        <v>1393.0973105060127</v>
      </c>
      <c r="CU1832" t="e">
        <v>#N/A</v>
      </c>
      <c r="CV1832" t="e">
        <v>#N/A</v>
      </c>
    </row>
    <row r="1833" spans="1:100" x14ac:dyDescent="0.25">
      <c r="A1833">
        <v>4519</v>
      </c>
      <c r="B1833" t="s">
        <v>2182</v>
      </c>
      <c r="C1833" s="22">
        <v>3</v>
      </c>
      <c r="D1833" s="17">
        <v>5.3221699421244466</v>
      </c>
      <c r="E1833" s="17">
        <v>-4.9700106835218472E-2</v>
      </c>
      <c r="F1833" s="17">
        <v>0.48893228105866626</v>
      </c>
      <c r="G1833" s="17">
        <v>0.47473225053431811</v>
      </c>
      <c r="H1833" s="17">
        <v>0.47229356941037959</v>
      </c>
      <c r="I1833" s="17">
        <v>-6.3524121117962597E-3</v>
      </c>
      <c r="J1833" s="17">
        <v>27.956469437915004</v>
      </c>
      <c r="K1833" s="17">
        <v>0.46594115729858332</v>
      </c>
      <c r="L1833" s="17">
        <v>-1.0000000000000011</v>
      </c>
      <c r="M1833" s="17">
        <v>-1.0000000000000011</v>
      </c>
      <c r="N1833" s="17">
        <v>9.3188231459716704</v>
      </c>
      <c r="O1833" s="17">
        <v>33.753371630573753</v>
      </c>
      <c r="P1833" s="17">
        <v>3.6481251794172838E-2</v>
      </c>
      <c r="Q1833" s="17">
        <v>-2.2445653648244601</v>
      </c>
      <c r="R1833" s="17">
        <v>-0.74653972078821951</v>
      </c>
      <c r="S1833" s="17">
        <v>0.33333333333333359</v>
      </c>
      <c r="T1833" s="17">
        <v>0.33333333333333359</v>
      </c>
      <c r="U1833" s="17">
        <v>6.1356279095721875E-2</v>
      </c>
      <c r="V1833" s="17">
        <v>3.4198549369306927E-2</v>
      </c>
      <c r="W1833" s="17">
        <v>11.851213513324502</v>
      </c>
      <c r="X1833" s="17">
        <v>0.65134192196681273</v>
      </c>
      <c r="Y1833" s="17">
        <v>-1.0000000000000011</v>
      </c>
      <c r="Z1833" s="17">
        <v>-1.0000000000000011</v>
      </c>
      <c r="AA1833" s="17">
        <v>45.130659795238572</v>
      </c>
      <c r="AB1833" s="17">
        <v>0.10080382886686765</v>
      </c>
      <c r="AC1833" s="17">
        <v>0.22571830819455871</v>
      </c>
      <c r="AD1833" s="17">
        <v>0.3539975829926193</v>
      </c>
      <c r="AE1833" s="17">
        <v>34.025986002702282</v>
      </c>
      <c r="AF1833" s="17">
        <v>0.5</v>
      </c>
      <c r="AG1833" s="17">
        <v>-1.0000000000000011</v>
      </c>
      <c r="AH1833" s="17">
        <v>-1.0000000000000011</v>
      </c>
      <c r="AI1833" s="17">
        <v>1.8359263822232137E-2</v>
      </c>
      <c r="AJ1833" s="17">
        <v>3.4198549369306927E-2</v>
      </c>
      <c r="AK1833" s="17">
        <v>-3.1750856427906378E-2</v>
      </c>
      <c r="AL1833" s="17">
        <v>0.32361306526122585</v>
      </c>
      <c r="AM1833" s="17">
        <v>1.2900269122908993E-2</v>
      </c>
      <c r="AN1833" s="17">
        <v>1.3628204134190011E-2</v>
      </c>
      <c r="AO1833" s="17">
        <v>0.16375244593319269</v>
      </c>
      <c r="AP1833" s="17">
        <v>1.9587704296608801</v>
      </c>
      <c r="AQ1833" s="17">
        <v>39.807682951239492</v>
      </c>
      <c r="AR1833" s="17">
        <v>0.76222149513169557</v>
      </c>
      <c r="AS1833" s="17">
        <v>1.1172830792653961</v>
      </c>
      <c r="AT1833" s="17">
        <v>-1.0000000000000011</v>
      </c>
      <c r="AU1833" s="17">
        <v>-1.0000000000000011</v>
      </c>
      <c r="AV1833" s="17">
        <v>-0.27180747025390112</v>
      </c>
      <c r="AW1833" s="17">
        <v>80.842801855473226</v>
      </c>
      <c r="AX1833" s="17">
        <v>84.629842068848561</v>
      </c>
      <c r="AY1833" s="17">
        <v>-5.1326666284168571E-2</v>
      </c>
      <c r="AZ1833" s="17">
        <v>-25.582367091533587</v>
      </c>
      <c r="BA1833" s="22">
        <v>1420.7891953008432</v>
      </c>
      <c r="CU1833" t="e">
        <v>#N/A</v>
      </c>
      <c r="CV1833" t="e">
        <v>#N/A</v>
      </c>
    </row>
    <row r="1834" spans="1:100" x14ac:dyDescent="0.25">
      <c r="A1834">
        <v>4521</v>
      </c>
      <c r="B1834" t="s">
        <v>2183</v>
      </c>
      <c r="C1834" s="22">
        <v>3</v>
      </c>
      <c r="D1834" s="17">
        <v>1.4310747613672123</v>
      </c>
      <c r="E1834" s="17">
        <v>5.9521040011522405E-2</v>
      </c>
      <c r="F1834" s="17">
        <v>9.5938296747107382E-2</v>
      </c>
      <c r="G1834" s="17">
        <v>0.1184441716577718</v>
      </c>
      <c r="H1834" s="17">
        <v>0.21079603954961959</v>
      </c>
      <c r="I1834" s="17">
        <v>-1.0687198439749138E-2</v>
      </c>
      <c r="J1834" s="17">
        <v>12.006530466592222</v>
      </c>
      <c r="K1834" s="17">
        <v>0.2001088411098704</v>
      </c>
      <c r="L1834" s="17">
        <v>-0.99999999999999989</v>
      </c>
      <c r="M1834" s="17">
        <v>-0.99999999999999989</v>
      </c>
      <c r="N1834" s="17">
        <v>4.0021768221974066</v>
      </c>
      <c r="O1834" s="17">
        <v>13.556049399617212</v>
      </c>
      <c r="P1834" s="17">
        <v>0.774669127050572</v>
      </c>
      <c r="Q1834" s="17">
        <v>1.797289149711546</v>
      </c>
      <c r="R1834" s="17">
        <v>0.63900089935770799</v>
      </c>
      <c r="S1834" s="17">
        <v>0.34770828421084915</v>
      </c>
      <c r="T1834" s="17">
        <v>0.33094308064944328</v>
      </c>
      <c r="U1834" s="17">
        <v>5.8147828614683331E-2</v>
      </c>
      <c r="V1834" s="17">
        <v>1.7752993684038317E-2</v>
      </c>
      <c r="W1834" s="17">
        <v>22.17773384196574</v>
      </c>
      <c r="X1834" s="17">
        <v>0.81526154762949488</v>
      </c>
      <c r="Y1834" s="17">
        <v>-0.99999999999999989</v>
      </c>
      <c r="Z1834" s="17">
        <v>-0.99999999999999989</v>
      </c>
      <c r="AA1834" s="17">
        <v>14.841887572285819</v>
      </c>
      <c r="AB1834" s="17">
        <v>-8.8578967076746479E-2</v>
      </c>
      <c r="AC1834" s="17">
        <v>-7.2855593547961672E-2</v>
      </c>
      <c r="AD1834" s="17">
        <v>1.937617243955695E-3</v>
      </c>
      <c r="AE1834" s="17">
        <v>-7.9748471690376288</v>
      </c>
      <c r="AF1834" s="17">
        <v>0.2</v>
      </c>
      <c r="AG1834" s="17">
        <v>-0.99999999999999989</v>
      </c>
      <c r="AH1834" s="17">
        <v>-0.99999999999999989</v>
      </c>
      <c r="AI1834" s="17">
        <v>0</v>
      </c>
      <c r="AJ1834" s="17">
        <v>1.7752993684038317E-2</v>
      </c>
      <c r="AK1834" s="17">
        <v>0.18413292617897259</v>
      </c>
      <c r="AL1834" s="17">
        <v>-6.4817243308899292E-2</v>
      </c>
      <c r="AM1834" s="17">
        <v>0.3238910568608887</v>
      </c>
      <c r="AN1834" s="17">
        <v>-7.4869790019740784E-2</v>
      </c>
      <c r="AO1834" s="17">
        <v>9.0179410524170809</v>
      </c>
      <c r="AP1834" s="17">
        <v>-2.1958309670380172</v>
      </c>
      <c r="AQ1834" s="17">
        <v>34.184264308557957</v>
      </c>
      <c r="AR1834" s="17">
        <v>0.75455218715901429</v>
      </c>
      <c r="AS1834" s="17">
        <v>1.0153703887393657</v>
      </c>
      <c r="AT1834" s="17">
        <v>-0.99999999999999989</v>
      </c>
      <c r="AU1834" s="17">
        <v>-0.99999999999999989</v>
      </c>
      <c r="AV1834" s="17">
        <v>0.75744507101547986</v>
      </c>
      <c r="AW1834" s="17">
        <v>26.202106004865012</v>
      </c>
      <c r="AX1834" s="17">
        <v>27.977405373268848</v>
      </c>
      <c r="AY1834" s="17">
        <v>0.19569381815158543</v>
      </c>
      <c r="AZ1834" s="17">
        <v>-24.16779701667749</v>
      </c>
      <c r="BA1834" s="22">
        <v>1361.6900100494743</v>
      </c>
      <c r="CU1834" t="e">
        <v>#N/A</v>
      </c>
      <c r="CV1834" t="e">
        <v>#N/A</v>
      </c>
    </row>
    <row r="1835" spans="1:100" x14ac:dyDescent="0.25">
      <c r="A1835">
        <v>4522</v>
      </c>
      <c r="B1835" t="s">
        <v>2184</v>
      </c>
      <c r="C1835" s="22">
        <v>3</v>
      </c>
      <c r="D1835" s="17">
        <v>4.9989513009416076</v>
      </c>
      <c r="E1835" s="17">
        <v>0</v>
      </c>
      <c r="F1835" s="17">
        <v>1.4591427105360502E-2</v>
      </c>
      <c r="G1835" s="17">
        <v>1.4591427105360502E-2</v>
      </c>
      <c r="H1835" s="17">
        <v>0.34389757091019257</v>
      </c>
      <c r="I1835" s="17">
        <v>0</v>
      </c>
      <c r="J1835" s="17">
        <v>20.633854254611553</v>
      </c>
      <c r="K1835" s="17">
        <v>0.34389757091019257</v>
      </c>
      <c r="L1835" s="17">
        <v>-1.0000000000000011</v>
      </c>
      <c r="M1835" s="17">
        <v>-1.0000000000000011</v>
      </c>
      <c r="N1835" s="17">
        <v>6.8779514182038506</v>
      </c>
      <c r="O1835" s="17">
        <v>25.647396982658531</v>
      </c>
      <c r="P1835" s="17">
        <v>0.41727151959296849</v>
      </c>
      <c r="Q1835" s="17">
        <v>-0.14793625414259093</v>
      </c>
      <c r="R1835" s="17">
        <v>2.1338761510424874E-2</v>
      </c>
      <c r="S1835" s="17">
        <v>0.33333333333333359</v>
      </c>
      <c r="T1835" s="17">
        <v>0.19730528999642932</v>
      </c>
      <c r="U1835" s="17">
        <v>-0.1998009894928218</v>
      </c>
      <c r="V1835" s="17">
        <v>0</v>
      </c>
      <c r="W1835" s="17">
        <v>-0.52239748293006527</v>
      </c>
      <c r="X1835" s="17">
        <v>-0.61597646492577363</v>
      </c>
      <c r="Y1835" s="17">
        <v>-1.0000000000000011</v>
      </c>
      <c r="Z1835" s="17">
        <v>-1.0000000000000011</v>
      </c>
      <c r="AA1835" s="17">
        <v>53.834558290538475</v>
      </c>
      <c r="AB1835" s="17">
        <v>0.44948068011563308</v>
      </c>
      <c r="AC1835" s="17">
        <v>0.29933078885944026</v>
      </c>
      <c r="AD1835" s="17">
        <v>0.33790087126408924</v>
      </c>
      <c r="AE1835" s="17">
        <v>54.335617011958099</v>
      </c>
      <c r="AF1835" s="17">
        <v>1</v>
      </c>
      <c r="AG1835" s="17">
        <v>-1.0000000000000011</v>
      </c>
      <c r="AH1835" s="17">
        <v>-1.0000000000000011</v>
      </c>
      <c r="AI1835" s="17">
        <v>0</v>
      </c>
      <c r="AJ1835" s="17">
        <v>0</v>
      </c>
      <c r="AK1835" s="17">
        <v>0.17697362107227954</v>
      </c>
      <c r="AL1835" s="17">
        <v>3.4885550880586452E-2</v>
      </c>
      <c r="AM1835" s="17">
        <v>-9.3325768260089731E-2</v>
      </c>
      <c r="AN1835" s="17">
        <v>0.13192784116017409</v>
      </c>
      <c r="AO1835" s="17">
        <v>-1.4482761011408454</v>
      </c>
      <c r="AP1835" s="17">
        <v>3.4726237834072857</v>
      </c>
      <c r="AQ1835" s="17">
        <v>20.111456771681496</v>
      </c>
      <c r="AR1835" s="17">
        <v>0.33083763383694098</v>
      </c>
      <c r="AS1835" s="17">
        <v>-0.27207889401558039</v>
      </c>
      <c r="AT1835" s="17">
        <v>-1.0000000000000011</v>
      </c>
      <c r="AU1835" s="17">
        <v>-1.0000000000000011</v>
      </c>
      <c r="AV1835" s="17">
        <v>3.5930188615785424E-2</v>
      </c>
      <c r="AW1835" s="17">
        <v>82.95457905660426</v>
      </c>
      <c r="AX1835" s="17">
        <v>82.95457905660426</v>
      </c>
      <c r="AY1835" s="17">
        <v>-9.4458939022930496E-3</v>
      </c>
      <c r="AZ1835" s="17">
        <v>-40.738620179856937</v>
      </c>
      <c r="BA1835" s="22">
        <v>1516.9375250176188</v>
      </c>
      <c r="CU1835" t="e">
        <v>#N/A</v>
      </c>
      <c r="CV1835" t="e">
        <v>#N/A</v>
      </c>
    </row>
    <row r="1836" spans="1:100" x14ac:dyDescent="0.25">
      <c r="A1836">
        <v>4523</v>
      </c>
      <c r="B1836" t="s">
        <v>2185</v>
      </c>
      <c r="C1836" s="22">
        <v>3</v>
      </c>
      <c r="D1836" s="17">
        <v>4.9133152287859829</v>
      </c>
      <c r="E1836" s="17">
        <v>0</v>
      </c>
      <c r="F1836" s="17">
        <v>-6.4128456565605146E-2</v>
      </c>
      <c r="G1836" s="17">
        <v>-6.4128456565605146E-2</v>
      </c>
      <c r="H1836" s="17">
        <v>7.9126858984816695E-2</v>
      </c>
      <c r="I1836" s="17">
        <v>0</v>
      </c>
      <c r="J1836" s="17">
        <v>4.7476115390890019</v>
      </c>
      <c r="K1836" s="17">
        <v>7.9126858984816695E-2</v>
      </c>
      <c r="L1836" s="17">
        <v>-1.0000000000000022</v>
      </c>
      <c r="M1836" s="17">
        <v>-1.0000000000000022</v>
      </c>
      <c r="N1836" s="17">
        <v>1.5825371796963337</v>
      </c>
      <c r="O1836" s="17">
        <v>9.5967983113093709</v>
      </c>
      <c r="P1836" s="17">
        <v>2.4106719370444756</v>
      </c>
      <c r="Q1836" s="17">
        <v>2.2899236557211853E-2</v>
      </c>
      <c r="R1836" s="17">
        <v>0.30199722691950054</v>
      </c>
      <c r="S1836" s="17">
        <v>0.3333333333333342</v>
      </c>
      <c r="T1836" s="17">
        <v>0.34673063537764598</v>
      </c>
      <c r="U1836" s="17">
        <v>-1.8104869168415395E-2</v>
      </c>
      <c r="V1836" s="17">
        <v>0</v>
      </c>
      <c r="W1836" s="17">
        <v>23.31328962230992</v>
      </c>
      <c r="X1836" s="17">
        <v>0.52697506910975922</v>
      </c>
      <c r="Y1836" s="17">
        <v>-1.0000000000000022</v>
      </c>
      <c r="Z1836" s="17">
        <v>-1.0000000000000022</v>
      </c>
      <c r="AA1836" s="17">
        <v>58.477373313377214</v>
      </c>
      <c r="AB1836" s="17">
        <v>0.24604314842723146</v>
      </c>
      <c r="AC1836" s="17">
        <v>-0.16806369762111326</v>
      </c>
      <c r="AD1836" s="17">
        <v>0.61926227847683657</v>
      </c>
      <c r="AE1836" s="17">
        <v>34.862086464147716</v>
      </c>
      <c r="AF1836" s="17">
        <v>0.375</v>
      </c>
      <c r="AG1836" s="17">
        <v>-1.0000000000000022</v>
      </c>
      <c r="AH1836" s="17">
        <v>-1.0000000000000022</v>
      </c>
      <c r="AI1836" s="17">
        <v>0</v>
      </c>
      <c r="AJ1836" s="17">
        <v>0</v>
      </c>
      <c r="AK1836" s="17">
        <v>0.15078019960863276</v>
      </c>
      <c r="AL1836" s="17">
        <v>0.12317589024086566</v>
      </c>
      <c r="AM1836" s="17">
        <v>-3.7479379856715338E-2</v>
      </c>
      <c r="AN1836" s="17">
        <v>0.14869770489854134</v>
      </c>
      <c r="AO1836" s="17">
        <v>-0.18308349837471954</v>
      </c>
      <c r="AP1836" s="17">
        <v>4.3333220736678602</v>
      </c>
      <c r="AQ1836" s="17">
        <v>28.06090116139891</v>
      </c>
      <c r="AR1836" s="17">
        <v>0.66195909954256471</v>
      </c>
      <c r="AS1836" s="17">
        <v>0.60610192809457608</v>
      </c>
      <c r="AT1836" s="17">
        <v>-1.0000000000000022</v>
      </c>
      <c r="AU1836" s="17">
        <v>-1.0000000000000022</v>
      </c>
      <c r="AV1836" s="17">
        <v>0.2378687703538955</v>
      </c>
      <c r="AW1836" s="17">
        <v>72.407493698354429</v>
      </c>
      <c r="AX1836" s="17">
        <v>72.407493698354429</v>
      </c>
      <c r="AY1836" s="17">
        <v>0.2855658859473918</v>
      </c>
      <c r="AZ1836" s="17">
        <v>2.8188122960200421</v>
      </c>
      <c r="BA1836" s="22">
        <v>1468.1031747965449</v>
      </c>
      <c r="CU1836" t="e">
        <v>#N/A</v>
      </c>
      <c r="CV1836" t="e">
        <v>#N/A</v>
      </c>
    </row>
    <row r="1837" spans="1:100" x14ac:dyDescent="0.25">
      <c r="A1837">
        <v>4524</v>
      </c>
      <c r="B1837" t="s">
        <v>2186</v>
      </c>
      <c r="C1837" s="22">
        <v>3</v>
      </c>
      <c r="D1837" s="17">
        <v>3.3547771258582317</v>
      </c>
      <c r="E1837" s="17">
        <v>-5.1405100425595901E-2</v>
      </c>
      <c r="F1837" s="17">
        <v>-5.9853518654755758E-2</v>
      </c>
      <c r="G1837" s="17">
        <v>-7.1632492685371446E-2</v>
      </c>
      <c r="H1837" s="17">
        <v>0.11628533730505271</v>
      </c>
      <c r="I1837" s="17">
        <v>0</v>
      </c>
      <c r="J1837" s="17">
        <v>6.9771202383031614</v>
      </c>
      <c r="K1837" s="17">
        <v>0.11628533730505271</v>
      </c>
      <c r="L1837" s="17">
        <v>-1.0000000000000009</v>
      </c>
      <c r="M1837" s="17">
        <v>-1.0000000000000009</v>
      </c>
      <c r="N1837" s="17">
        <v>2.3257067461010541</v>
      </c>
      <c r="O1837" s="17">
        <v>10.26026487147602</v>
      </c>
      <c r="P1837" s="17">
        <v>-0.88458134934940591</v>
      </c>
      <c r="Q1837" s="17">
        <v>0.29347856805557332</v>
      </c>
      <c r="R1837" s="17">
        <v>-5.2774863225070079E-2</v>
      </c>
      <c r="S1837" s="17">
        <v>0.33333333333333365</v>
      </c>
      <c r="T1837" s="17">
        <v>0.33333333333333365</v>
      </c>
      <c r="U1837" s="17">
        <v>0.2438667990560652</v>
      </c>
      <c r="V1837" s="17">
        <v>-2.89563630490807E-2</v>
      </c>
      <c r="W1837" s="17">
        <v>30.611670614743957</v>
      </c>
      <c r="X1837" s="17">
        <v>1.3521103472913909</v>
      </c>
      <c r="Y1837" s="17">
        <v>-1.0000000000000009</v>
      </c>
      <c r="Z1837" s="17">
        <v>-1.0000000000000009</v>
      </c>
      <c r="AA1837" s="17">
        <v>34.673791360760355</v>
      </c>
      <c r="AB1837" s="17">
        <v>-4.3731752590227865E-2</v>
      </c>
      <c r="AC1837" s="17">
        <v>0.32629117050009426</v>
      </c>
      <c r="AD1837" s="17">
        <v>-0.20026150572503662</v>
      </c>
      <c r="AE1837" s="17">
        <v>4.1148956092414757</v>
      </c>
      <c r="AF1837" s="17">
        <v>0.1111111111111111</v>
      </c>
      <c r="AG1837" s="17">
        <v>-1.0000000000000009</v>
      </c>
      <c r="AH1837" s="17">
        <v>-1.0000000000000009</v>
      </c>
      <c r="AI1837" s="17">
        <v>-9.1104613738571729E-3</v>
      </c>
      <c r="AJ1837" s="17">
        <v>-2.89563630490807E-2</v>
      </c>
      <c r="AK1837" s="17">
        <v>0.45958757803830425</v>
      </c>
      <c r="AL1837" s="17">
        <v>-0.11197393876704723</v>
      </c>
      <c r="AM1837" s="17">
        <v>-2.23875382435718E-2</v>
      </c>
      <c r="AN1837" s="17">
        <v>0.28746483621872165</v>
      </c>
      <c r="AO1837" s="17">
        <v>1.738249434102225</v>
      </c>
      <c r="AP1837" s="17">
        <v>6.6267512116328033</v>
      </c>
      <c r="AQ1837" s="17">
        <v>37.588790853047122</v>
      </c>
      <c r="AR1837" s="17">
        <v>0.88157710267365152</v>
      </c>
      <c r="AS1837" s="17">
        <v>1.4683956845964441</v>
      </c>
      <c r="AT1837" s="17">
        <v>-1.0000000000000009</v>
      </c>
      <c r="AU1837" s="17">
        <v>-1.0000000000000009</v>
      </c>
      <c r="AV1837" s="17">
        <v>-0.12440735591044252</v>
      </c>
      <c r="AW1837" s="17">
        <v>51.560807443869194</v>
      </c>
      <c r="AX1837" s="17">
        <v>48.482961911483997</v>
      </c>
      <c r="AY1837" s="17">
        <v>-0.18209251933526643</v>
      </c>
      <c r="AZ1837" s="17">
        <v>-29.448386028011768</v>
      </c>
      <c r="BA1837" s="22">
        <v>1334.4179844297148</v>
      </c>
      <c r="CU1837" t="e">
        <v>#N/A</v>
      </c>
      <c r="CV1837" t="e">
        <v>#N/A</v>
      </c>
    </row>
    <row r="1838" spans="1:100" x14ac:dyDescent="0.25">
      <c r="A1838">
        <v>4525</v>
      </c>
      <c r="B1838" t="s">
        <v>2187</v>
      </c>
      <c r="C1838" s="22">
        <v>3</v>
      </c>
      <c r="D1838" s="17">
        <v>3.6899221904724517</v>
      </c>
      <c r="E1838" s="17">
        <v>0.14994519541255538</v>
      </c>
      <c r="F1838" s="17">
        <v>-0.85828037678084479</v>
      </c>
      <c r="G1838" s="17">
        <v>-0.81600527315534765</v>
      </c>
      <c r="H1838" s="17">
        <v>0.46011611110098621</v>
      </c>
      <c r="I1838" s="17">
        <v>0.28184931380179368</v>
      </c>
      <c r="J1838" s="17">
        <v>44.517925494166839</v>
      </c>
      <c r="K1838" s="17">
        <v>0.74196542490277972</v>
      </c>
      <c r="L1838" s="17">
        <v>-1</v>
      </c>
      <c r="M1838" s="17">
        <v>-1</v>
      </c>
      <c r="N1838" s="17">
        <v>14.839308498055601</v>
      </c>
      <c r="O1838" s="17">
        <v>47.3918424114839</v>
      </c>
      <c r="P1838" s="17">
        <v>5.2733000411898157E-2</v>
      </c>
      <c r="Q1838" s="17">
        <v>7.011951634708649</v>
      </c>
      <c r="R1838" s="17">
        <v>2.2236842790585305</v>
      </c>
      <c r="S1838" s="17">
        <v>0.33333333333333343</v>
      </c>
      <c r="T1838" s="17">
        <v>0.32922619894324373</v>
      </c>
      <c r="U1838" s="17">
        <v>0.34428372963353854</v>
      </c>
      <c r="V1838" s="17">
        <v>0.3681887327513873</v>
      </c>
      <c r="W1838" s="17">
        <v>25.322662790348929</v>
      </c>
      <c r="X1838" s="17">
        <v>3.5027542880261846</v>
      </c>
      <c r="Y1838" s="17">
        <v>-1</v>
      </c>
      <c r="Z1838" s="17">
        <v>-1</v>
      </c>
      <c r="AA1838" s="17">
        <v>47.846501925740775</v>
      </c>
      <c r="AB1838" s="17">
        <v>0.10227504022296958</v>
      </c>
      <c r="AC1838" s="17">
        <v>2.641660684653006E-2</v>
      </c>
      <c r="AD1838" s="17">
        <v>0.27731145005716662</v>
      </c>
      <c r="AE1838" s="17">
        <v>20.300154856333325</v>
      </c>
      <c r="AF1838" s="17">
        <v>0.45454545454545453</v>
      </c>
      <c r="AG1838" s="17">
        <v>-1</v>
      </c>
      <c r="AH1838" s="17">
        <v>-1</v>
      </c>
      <c r="AI1838" s="17">
        <v>4.9828937763956159E-2</v>
      </c>
      <c r="AJ1838" s="17">
        <v>0.3681887327513873</v>
      </c>
      <c r="AK1838" s="17">
        <v>8.7022076501793749E-2</v>
      </c>
      <c r="AL1838" s="17">
        <v>0.11659796892630797</v>
      </c>
      <c r="AM1838" s="17">
        <v>-0.13187550255031522</v>
      </c>
      <c r="AN1838" s="17">
        <v>4.22977836124021E-2</v>
      </c>
      <c r="AO1838" s="17">
        <v>-2.8617771812489123</v>
      </c>
      <c r="AP1838" s="17">
        <v>1.6404344349415934</v>
      </c>
      <c r="AQ1838" s="17">
        <v>69.84058828451569</v>
      </c>
      <c r="AR1838" s="17">
        <v>1.3750319946615037</v>
      </c>
      <c r="AS1838" s="17">
        <v>4.2447197129289647</v>
      </c>
      <c r="AT1838" s="17">
        <v>-1</v>
      </c>
      <c r="AU1838" s="17">
        <v>-1</v>
      </c>
      <c r="AV1838" s="17">
        <v>1.4076790059031818</v>
      </c>
      <c r="AW1838" s="17">
        <v>96.878778772166172</v>
      </c>
      <c r="AX1838" s="17">
        <v>134.69423080258403</v>
      </c>
      <c r="AY1838" s="17">
        <v>-0.20349927123172976</v>
      </c>
      <c r="AZ1838" s="17">
        <v>-28.432387601827827</v>
      </c>
      <c r="BA1838" s="22">
        <v>1550.2305751651058</v>
      </c>
      <c r="CU1838" t="e">
        <v>#N/A</v>
      </c>
      <c r="CV1838" t="e">
        <v>#N/A</v>
      </c>
    </row>
    <row r="1839" spans="1:100" x14ac:dyDescent="0.25">
      <c r="A1839">
        <v>4528</v>
      </c>
      <c r="B1839" t="s">
        <v>2188</v>
      </c>
      <c r="C1839" s="22">
        <v>3</v>
      </c>
      <c r="D1839" s="17">
        <v>6.3817768970396225</v>
      </c>
      <c r="E1839" s="17">
        <v>0.12074111220991804</v>
      </c>
      <c r="F1839" s="17">
        <v>0.47201569484637157</v>
      </c>
      <c r="G1839" s="17">
        <v>0.47201569484637157</v>
      </c>
      <c r="H1839" s="17">
        <v>0.14775001104082017</v>
      </c>
      <c r="I1839" s="17">
        <v>0</v>
      </c>
      <c r="J1839" s="17">
        <v>8.8650006624492086</v>
      </c>
      <c r="K1839" s="17">
        <v>0.14775001104082017</v>
      </c>
      <c r="L1839" s="17">
        <v>-1.0000000000000018</v>
      </c>
      <c r="M1839" s="17">
        <v>-1.0000000000000018</v>
      </c>
      <c r="N1839" s="17">
        <v>2.9550002208164017</v>
      </c>
      <c r="O1839" s="17">
        <v>15.718793254335203</v>
      </c>
      <c r="P1839" s="17">
        <v>-0.41923061556059149</v>
      </c>
      <c r="Q1839" s="17">
        <v>-1.7697789900798888</v>
      </c>
      <c r="R1839" s="17">
        <v>-0.50310165112017435</v>
      </c>
      <c r="S1839" s="17">
        <v>0.33333333333333354</v>
      </c>
      <c r="T1839" s="17">
        <v>0.39076295570168168</v>
      </c>
      <c r="U1839" s="17">
        <v>0.24021862085430443</v>
      </c>
      <c r="V1839" s="17">
        <v>7.3190495106674677E-2</v>
      </c>
      <c r="W1839" s="17">
        <v>35.590215758206973</v>
      </c>
      <c r="X1839" s="17">
        <v>2.0084464180051689</v>
      </c>
      <c r="Y1839" s="17">
        <v>-1.0000000000000018</v>
      </c>
      <c r="Z1839" s="17">
        <v>-1.0000000000000018</v>
      </c>
      <c r="AA1839" s="17">
        <v>52.350783080672862</v>
      </c>
      <c r="AB1839" s="17">
        <v>-1.5224256112179181E-2</v>
      </c>
      <c r="AC1839" s="17">
        <v>0.11540226278944196</v>
      </c>
      <c r="AD1839" s="17">
        <v>0.24509537279445853</v>
      </c>
      <c r="AE1839" s="17">
        <v>17.263668973586078</v>
      </c>
      <c r="AF1839" s="17">
        <v>0.16666666666666666</v>
      </c>
      <c r="AG1839" s="17">
        <v>-1.0000000000000018</v>
      </c>
      <c r="AH1839" s="17">
        <v>-1.0000000000000018</v>
      </c>
      <c r="AI1839" s="17">
        <v>4.1884764942998538E-2</v>
      </c>
      <c r="AJ1839" s="17">
        <v>7.3190495106674677E-2</v>
      </c>
      <c r="AK1839" s="17">
        <v>0.20291310177422114</v>
      </c>
      <c r="AL1839" s="17">
        <v>0.56928914726093161</v>
      </c>
      <c r="AM1839" s="17">
        <v>0.1037820102229542</v>
      </c>
      <c r="AN1839" s="17">
        <v>0.3168729500262838</v>
      </c>
      <c r="AO1839" s="17">
        <v>3.6091157644449616</v>
      </c>
      <c r="AP1839" s="17">
        <v>10.768269486961747</v>
      </c>
      <c r="AQ1839" s="17">
        <v>44.45521642065615</v>
      </c>
      <c r="AR1839" s="17">
        <v>1.0375054049959946</v>
      </c>
      <c r="AS1839" s="17">
        <v>2.1561964290459894</v>
      </c>
      <c r="AT1839" s="17">
        <v>-1.0000000000000018</v>
      </c>
      <c r="AU1839" s="17">
        <v>-1.0000000000000018</v>
      </c>
      <c r="AV1839" s="17">
        <v>-3.1085956273802489E-2</v>
      </c>
      <c r="AW1839" s="17">
        <v>78.837845821969808</v>
      </c>
      <c r="AX1839" s="17">
        <v>86.994590631497232</v>
      </c>
      <c r="AY1839" s="17">
        <v>0.36312252662409206</v>
      </c>
      <c r="AZ1839" s="17">
        <v>7.221531291107719</v>
      </c>
      <c r="BA1839" s="22">
        <v>1460.318308227954</v>
      </c>
      <c r="CU1839" t="e">
        <v>#N/A</v>
      </c>
      <c r="CV1839" t="e">
        <v>#N/A</v>
      </c>
    </row>
    <row r="1840" spans="1:100" x14ac:dyDescent="0.25">
      <c r="A1840">
        <v>4529</v>
      </c>
      <c r="B1840" t="s">
        <v>2189</v>
      </c>
      <c r="C1840" s="22">
        <v>3</v>
      </c>
      <c r="D1840" s="17">
        <v>4.8604441594972814</v>
      </c>
      <c r="E1840" s="17">
        <v>3.1583580269517126E-3</v>
      </c>
      <c r="F1840" s="17">
        <v>0.24512835380061226</v>
      </c>
      <c r="G1840" s="17">
        <v>0.24512835380061226</v>
      </c>
      <c r="H1840" s="17">
        <v>-0.12093430305440657</v>
      </c>
      <c r="I1840" s="17">
        <v>0</v>
      </c>
      <c r="J1840" s="17">
        <v>-7.2560581832643978</v>
      </c>
      <c r="K1840" s="17">
        <v>-0.12093430305440657</v>
      </c>
      <c r="L1840" s="17">
        <v>-0.99999999999999922</v>
      </c>
      <c r="M1840" s="17">
        <v>-0.99999999999999922</v>
      </c>
      <c r="N1840" s="17">
        <v>-2.418686061088132</v>
      </c>
      <c r="O1840" s="17">
        <v>-2.1504856699664989</v>
      </c>
      <c r="P1840" s="17">
        <v>-0.26112644475299152</v>
      </c>
      <c r="Q1840" s="17">
        <v>3.2059927728152937</v>
      </c>
      <c r="R1840" s="17">
        <v>1.0092636496665197</v>
      </c>
      <c r="S1840" s="17">
        <v>0.33333333333333298</v>
      </c>
      <c r="T1840" s="17">
        <v>0.18769512036541228</v>
      </c>
      <c r="U1840" s="17">
        <v>-2.5863862746910208E-3</v>
      </c>
      <c r="V1840" s="17">
        <v>-7.6232235181545715E-3</v>
      </c>
      <c r="W1840" s="17">
        <v>25.270125878412248</v>
      </c>
      <c r="X1840" s="17">
        <v>0.4394286787999544</v>
      </c>
      <c r="Y1840" s="17">
        <v>-0.99999999999999922</v>
      </c>
      <c r="Z1840" s="17">
        <v>-0.99999999999999922</v>
      </c>
      <c r="AA1840" s="17">
        <v>14.817935212980631</v>
      </c>
      <c r="AB1840" s="17">
        <v>-0.17276860462915627</v>
      </c>
      <c r="AC1840" s="17">
        <v>2.6790142058622457E-2</v>
      </c>
      <c r="AD1840" s="17">
        <v>-8.3250623731428969E-2</v>
      </c>
      <c r="AE1840" s="17">
        <v>-11.461454315098138</v>
      </c>
      <c r="AF1840" s="17">
        <v>0</v>
      </c>
      <c r="AG1840" s="17">
        <v>-0.99999999999999922</v>
      </c>
      <c r="AH1840" s="17">
        <v>-0.99999999999999922</v>
      </c>
      <c r="AI1840" s="17">
        <v>-4.8994452799731164E-3</v>
      </c>
      <c r="AJ1840" s="17">
        <v>-7.6232235181545715E-3</v>
      </c>
      <c r="AK1840" s="17">
        <v>0.13533655659962096</v>
      </c>
      <c r="AL1840" s="17">
        <v>-4.3721487236403345E-2</v>
      </c>
      <c r="AM1840" s="17">
        <v>-8.99678767747219E-2</v>
      </c>
      <c r="AN1840" s="17">
        <v>3.7740833281664759E-4</v>
      </c>
      <c r="AO1840" s="17">
        <v>-1.5725141363699429</v>
      </c>
      <c r="AP1840" s="17">
        <v>-0.20917222786160011</v>
      </c>
      <c r="AQ1840" s="17">
        <v>18.014067695147862</v>
      </c>
      <c r="AR1840" s="17">
        <v>0.51081884390589982</v>
      </c>
      <c r="AS1840" s="17">
        <v>0.31849437574554795</v>
      </c>
      <c r="AT1840" s="17">
        <v>-0.99999999999999922</v>
      </c>
      <c r="AU1840" s="17">
        <v>-0.99999999999999922</v>
      </c>
      <c r="AV1840" s="17">
        <v>1.2543920034671312</v>
      </c>
      <c r="AW1840" s="17">
        <v>12.458277315152534</v>
      </c>
      <c r="AX1840" s="17">
        <v>11.597966057737606</v>
      </c>
      <c r="AY1840" s="17">
        <v>-6.6697915566385532E-2</v>
      </c>
      <c r="AZ1840" s="17">
        <v>-29.51686037955783</v>
      </c>
      <c r="BA1840" s="22">
        <v>1318.8506159188767</v>
      </c>
      <c r="CU1840" t="e">
        <v>#N/A</v>
      </c>
      <c r="CV1840" t="e">
        <v>#N/A</v>
      </c>
    </row>
    <row r="1841" spans="1:100" x14ac:dyDescent="0.25">
      <c r="A1841">
        <v>4531</v>
      </c>
      <c r="B1841" t="s">
        <v>2190</v>
      </c>
      <c r="C1841" s="22">
        <v>3</v>
      </c>
      <c r="D1841" s="17">
        <v>5.824693781575724</v>
      </c>
      <c r="E1841" s="17">
        <v>-6.5878729826632371E-3</v>
      </c>
      <c r="F1841" s="17">
        <v>1.2790217381818225</v>
      </c>
      <c r="G1841" s="17">
        <v>1.2673640691098804</v>
      </c>
      <c r="H1841" s="17">
        <v>0.1219698219608384</v>
      </c>
      <c r="I1841" s="17">
        <v>0</v>
      </c>
      <c r="J1841" s="17">
        <v>7.3181893176502903</v>
      </c>
      <c r="K1841" s="17">
        <v>0.1219698219608384</v>
      </c>
      <c r="L1841" s="17">
        <v>-0.99999999999999967</v>
      </c>
      <c r="M1841" s="17">
        <v>-0.99999999999999967</v>
      </c>
      <c r="N1841" s="17">
        <v>2.4393964392167664</v>
      </c>
      <c r="O1841" s="17">
        <v>14.410247168335891</v>
      </c>
      <c r="P1841" s="17">
        <v>-0.24417106970174585</v>
      </c>
      <c r="Q1841" s="17">
        <v>-6.4719470056381034</v>
      </c>
      <c r="R1841" s="17">
        <v>-2.0601420017531975</v>
      </c>
      <c r="S1841" s="17">
        <v>0.3333333333333332</v>
      </c>
      <c r="T1841" s="17">
        <v>0.3333333333333332</v>
      </c>
      <c r="U1841" s="17">
        <v>0.1757354589338444</v>
      </c>
      <c r="V1841" s="17">
        <v>-2.4387272975022425E-2</v>
      </c>
      <c r="W1841" s="17">
        <v>27.841801226585996</v>
      </c>
      <c r="X1841" s="17">
        <v>1.1013150425910723</v>
      </c>
      <c r="Y1841" s="17">
        <v>-0.99999999999999967</v>
      </c>
      <c r="Z1841" s="17">
        <v>-0.99999999999999967</v>
      </c>
      <c r="AA1841" s="17">
        <v>82.36594976399941</v>
      </c>
      <c r="AB1841" s="17">
        <v>0.36375652438091832</v>
      </c>
      <c r="AC1841" s="17">
        <v>0.38751109004952061</v>
      </c>
      <c r="AD1841" s="17">
        <v>0.38041819635289253</v>
      </c>
      <c r="AE1841" s="17">
        <v>56.58429053916656</v>
      </c>
      <c r="AF1841" s="17">
        <v>0.8</v>
      </c>
      <c r="AG1841" s="17">
        <v>-0.99999999999999967</v>
      </c>
      <c r="AH1841" s="17">
        <v>-0.99999999999999967</v>
      </c>
      <c r="AI1841" s="17">
        <v>2.813584508798388E-2</v>
      </c>
      <c r="AJ1841" s="17">
        <v>-2.4387272975022425E-2</v>
      </c>
      <c r="AK1841" s="17">
        <v>-0.13522578862567339</v>
      </c>
      <c r="AL1841" s="17">
        <v>8.2022640122498963E-2</v>
      </c>
      <c r="AM1841" s="17">
        <v>9.1809083777986328E-2</v>
      </c>
      <c r="AN1841" s="17">
        <v>0.29396869972736694</v>
      </c>
      <c r="AO1841" s="17">
        <v>1.6190981513212914</v>
      </c>
      <c r="AP1841" s="17">
        <v>7.7593306937966684</v>
      </c>
      <c r="AQ1841" s="17">
        <v>35.159990544236287</v>
      </c>
      <c r="AR1841" s="17">
        <v>0.81801485262548845</v>
      </c>
      <c r="AS1841" s="17">
        <v>1.2232848645519099</v>
      </c>
      <c r="AT1841" s="17">
        <v>-0.99999999999999967</v>
      </c>
      <c r="AU1841" s="17">
        <v>-0.99999999999999967</v>
      </c>
      <c r="AV1841" s="17">
        <v>-0.79277793264331708</v>
      </c>
      <c r="AW1841" s="17">
        <v>104.53552762613194</v>
      </c>
      <c r="AX1841" s="17">
        <v>102.65951723038933</v>
      </c>
      <c r="AY1841" s="17">
        <v>0.18699225527404545</v>
      </c>
      <c r="AZ1841" s="17">
        <v>17.558693429263244</v>
      </c>
      <c r="BA1841" s="22">
        <v>1471.3412170175739</v>
      </c>
      <c r="CU1841" t="e">
        <v>#N/A</v>
      </c>
      <c r="CV1841" t="e">
        <v>#N/A</v>
      </c>
    </row>
    <row r="1842" spans="1:100" x14ac:dyDescent="0.25">
      <c r="A1842">
        <v>4533</v>
      </c>
      <c r="B1842" t="s">
        <v>2191</v>
      </c>
      <c r="C1842" s="22">
        <v>3</v>
      </c>
      <c r="D1842" s="17">
        <v>4.3204035117685216</v>
      </c>
      <c r="E1842" s="17">
        <v>7.270765614367207E-2</v>
      </c>
      <c r="F1842" s="17">
        <v>2.4727371506369122E-2</v>
      </c>
      <c r="G1842" s="17">
        <v>4.4934487567829487E-2</v>
      </c>
      <c r="H1842" s="17">
        <v>-0.14844097173424747</v>
      </c>
      <c r="I1842" s="17">
        <v>-3.2951644844798969E-2</v>
      </c>
      <c r="J1842" s="17">
        <v>-10.88355699474279</v>
      </c>
      <c r="K1842" s="17">
        <v>-0.18139261657904648</v>
      </c>
      <c r="L1842" s="17">
        <v>-1.0000000000000022</v>
      </c>
      <c r="M1842" s="17">
        <v>-1.0000000000000022</v>
      </c>
      <c r="N1842" s="17">
        <v>-3.6278523315809288</v>
      </c>
      <c r="O1842" s="17">
        <v>-6.5182189954064338</v>
      </c>
      <c r="P1842" s="17">
        <v>0.33226833546364964</v>
      </c>
      <c r="Q1842" s="17">
        <v>-0.21154059142411338</v>
      </c>
      <c r="R1842" s="17">
        <v>-7.0000706863991374E-2</v>
      </c>
      <c r="S1842" s="17">
        <v>0.33019798133407979</v>
      </c>
      <c r="T1842" s="17">
        <v>0.34091206639059829</v>
      </c>
      <c r="U1842" s="17">
        <v>1.7994366504857934E-2</v>
      </c>
      <c r="V1842" s="17">
        <v>2.4869785122797715E-3</v>
      </c>
      <c r="W1842" s="17">
        <v>34.919360372834475</v>
      </c>
      <c r="X1842" s="17">
        <v>0.94698073445409903</v>
      </c>
      <c r="Y1842" s="17">
        <v>-1.0000000000000022</v>
      </c>
      <c r="Z1842" s="17">
        <v>-1.0000000000000022</v>
      </c>
      <c r="AA1842" s="17">
        <v>56.503813687413377</v>
      </c>
      <c r="AB1842" s="17">
        <v>0.10351355256434508</v>
      </c>
      <c r="AC1842" s="17">
        <v>0.17187131229154046</v>
      </c>
      <c r="AD1842" s="17">
        <v>0.15770421557297212</v>
      </c>
      <c r="AE1842" s="17">
        <v>21.654454021442877</v>
      </c>
      <c r="AF1842" s="17">
        <v>0.58333333333333337</v>
      </c>
      <c r="AG1842" s="17">
        <v>-1.0000000000000022</v>
      </c>
      <c r="AH1842" s="17">
        <v>-1.0000000000000022</v>
      </c>
      <c r="AI1842" s="17">
        <v>0</v>
      </c>
      <c r="AJ1842" s="17">
        <v>2.4869785122797715E-3</v>
      </c>
      <c r="AK1842" s="17">
        <v>1.2036756814693118E-2</v>
      </c>
      <c r="AL1842" s="17">
        <v>-0.25284057725367637</v>
      </c>
      <c r="AM1842" s="17">
        <v>-8.2523527801935045E-2</v>
      </c>
      <c r="AN1842" s="17">
        <v>-0.19239944848425852</v>
      </c>
      <c r="AO1842" s="17">
        <v>-2.0029044109749097</v>
      </c>
      <c r="AP1842" s="17">
        <v>-6.0741890983748466</v>
      </c>
      <c r="AQ1842" s="17">
        <v>24.035803378091703</v>
      </c>
      <c r="AR1842" s="17">
        <v>0.69159139274181547</v>
      </c>
      <c r="AS1842" s="17">
        <v>0.76558811787505254</v>
      </c>
      <c r="AT1842" s="17">
        <v>-1.0000000000000022</v>
      </c>
      <c r="AU1842" s="17">
        <v>-1.0000000000000022</v>
      </c>
      <c r="AV1842" s="17">
        <v>-2.506621929616178E-2</v>
      </c>
      <c r="AW1842" s="17">
        <v>43.911405593632082</v>
      </c>
      <c r="AX1842" s="17">
        <v>44.160103444860056</v>
      </c>
      <c r="AY1842" s="17">
        <v>0.24392886443900658</v>
      </c>
      <c r="AZ1842" s="17">
        <v>-3.9011405963039971</v>
      </c>
      <c r="BA1842" s="22">
        <v>1457.7558167226794</v>
      </c>
      <c r="CU1842" t="e">
        <v>#N/A</v>
      </c>
      <c r="CV1842" t="e">
        <v>#N/A</v>
      </c>
    </row>
    <row r="1843" spans="1:100" x14ac:dyDescent="0.25">
      <c r="A1843">
        <v>4534</v>
      </c>
      <c r="B1843" t="s">
        <v>2192</v>
      </c>
      <c r="C1843" s="22">
        <v>3</v>
      </c>
      <c r="D1843" s="17">
        <v>5.7624826539998848</v>
      </c>
      <c r="E1843" s="17">
        <v>0</v>
      </c>
      <c r="F1843" s="17">
        <v>-4.580015887286211E-2</v>
      </c>
      <c r="G1843" s="17">
        <v>-4.580015887286211E-2</v>
      </c>
      <c r="H1843" s="17">
        <v>-0.15352319622850813</v>
      </c>
      <c r="I1843" s="17">
        <v>0</v>
      </c>
      <c r="J1843" s="17">
        <v>-9.2113917737104885</v>
      </c>
      <c r="K1843" s="17">
        <v>-0.15352319622850813</v>
      </c>
      <c r="L1843" s="17">
        <v>-1.0000000000000004</v>
      </c>
      <c r="M1843" s="17">
        <v>-1.0000000000000004</v>
      </c>
      <c r="N1843" s="17">
        <v>-3.0704639245701624</v>
      </c>
      <c r="O1843" s="17">
        <v>-3.494709278583465</v>
      </c>
      <c r="P1843" s="17">
        <v>-3.6946002923984027E-2</v>
      </c>
      <c r="Q1843" s="17">
        <v>0.57335091779606007</v>
      </c>
      <c r="R1843" s="17">
        <v>0.21115850991644669</v>
      </c>
      <c r="S1843" s="17">
        <v>0.33333333333333343</v>
      </c>
      <c r="T1843" s="17">
        <v>0.3378475939807099</v>
      </c>
      <c r="U1843" s="17">
        <v>0.56295536033368476</v>
      </c>
      <c r="V1843" s="17">
        <v>-1.6079454874114083E-2</v>
      </c>
      <c r="W1843" s="17">
        <v>54.863201160084898</v>
      </c>
      <c r="X1843" s="17">
        <v>2.9845630962799832</v>
      </c>
      <c r="Y1843" s="17">
        <v>-1.0000000000000004</v>
      </c>
      <c r="Z1843" s="17">
        <v>-1.0000000000000004</v>
      </c>
      <c r="AA1843" s="17">
        <v>89.200537875399434</v>
      </c>
      <c r="AB1843" s="17">
        <v>1.5223767895463605E-2</v>
      </c>
      <c r="AC1843" s="17">
        <v>0.20171420763946962</v>
      </c>
      <c r="AD1843" s="17">
        <v>0.46558558857302945</v>
      </c>
      <c r="AE1843" s="17">
        <v>34.126178205398155</v>
      </c>
      <c r="AF1843" s="17">
        <v>0.7857142857142857</v>
      </c>
      <c r="AG1843" s="17">
        <v>-1.0000000000000004</v>
      </c>
      <c r="AH1843" s="17">
        <v>-1.0000000000000004</v>
      </c>
      <c r="AI1843" s="17">
        <v>4.4377278790185947E-3</v>
      </c>
      <c r="AJ1843" s="17">
        <v>-1.6079454874114083E-2</v>
      </c>
      <c r="AK1843" s="17">
        <v>-4.3867264423361994E-2</v>
      </c>
      <c r="AL1843" s="17">
        <v>7.2604271958298397E-2</v>
      </c>
      <c r="AM1843" s="17">
        <v>-0.21333432487846571</v>
      </c>
      <c r="AN1843" s="17">
        <v>-6.4197356686271106E-2</v>
      </c>
      <c r="AO1843" s="17">
        <v>-5.5526944440784538</v>
      </c>
      <c r="AP1843" s="17">
        <v>-1.2419125573652861</v>
      </c>
      <c r="AQ1843" s="17">
        <v>45.651809386374417</v>
      </c>
      <c r="AR1843" s="17">
        <v>1.2180568327736139</v>
      </c>
      <c r="AS1843" s="17">
        <v>2.8310399000514734</v>
      </c>
      <c r="AT1843" s="17">
        <v>-1.0000000000000004</v>
      </c>
      <c r="AU1843" s="17">
        <v>-1.0000000000000004</v>
      </c>
      <c r="AV1843" s="17">
        <v>0.16535835104358454</v>
      </c>
      <c r="AW1843" s="17">
        <v>84.463916039450723</v>
      </c>
      <c r="AX1843" s="17">
        <v>82.944725109619696</v>
      </c>
      <c r="AY1843" s="17">
        <v>7.1600328200680297E-2</v>
      </c>
      <c r="AZ1843" s="17">
        <v>3.141603384684462</v>
      </c>
      <c r="BA1843" s="22">
        <v>1437.8967342958051</v>
      </c>
      <c r="CU1843" t="e">
        <v>#N/A</v>
      </c>
      <c r="CV1843" t="e">
        <v>#N/A</v>
      </c>
    </row>
    <row r="1844" spans="1:100" x14ac:dyDescent="0.25">
      <c r="A1844">
        <v>4536</v>
      </c>
      <c r="B1844" t="s">
        <v>2193</v>
      </c>
      <c r="C1844" s="22">
        <v>3</v>
      </c>
      <c r="D1844" s="17">
        <v>3.7699755683925669</v>
      </c>
      <c r="E1844" s="17">
        <v>1.5906397076850112E-2</v>
      </c>
      <c r="F1844" s="17">
        <v>-0.25956944919950226</v>
      </c>
      <c r="G1844" s="17">
        <v>-0.25956944919950226</v>
      </c>
      <c r="H1844" s="17">
        <v>0.51260839053724716</v>
      </c>
      <c r="I1844" s="17">
        <v>0</v>
      </c>
      <c r="J1844" s="17">
        <v>30.756503432234833</v>
      </c>
      <c r="K1844" s="17">
        <v>0.51260839053724716</v>
      </c>
      <c r="L1844" s="17">
        <v>-1.0000000000000004</v>
      </c>
      <c r="M1844" s="17">
        <v>-1.0000000000000004</v>
      </c>
      <c r="N1844" s="17">
        <v>10.252167810744947</v>
      </c>
      <c r="O1844" s="17">
        <v>34.266909551427901</v>
      </c>
      <c r="P1844" s="17">
        <v>-1.0149813945544415</v>
      </c>
      <c r="Q1844" s="17">
        <v>-7.7782797425097971</v>
      </c>
      <c r="R1844" s="17">
        <v>-2.697348420375016</v>
      </c>
      <c r="S1844" s="17">
        <v>0.33333333333333343</v>
      </c>
      <c r="T1844" s="17">
        <v>0.29299738365517936</v>
      </c>
      <c r="U1844" s="17">
        <v>0.45238772696814272</v>
      </c>
      <c r="V1844" s="17">
        <v>0.352035525986715</v>
      </c>
      <c r="W1844" s="17">
        <v>36.725823176244916</v>
      </c>
      <c r="X1844" s="17">
        <v>3.9685475855177863</v>
      </c>
      <c r="Y1844" s="17">
        <v>-1.0000000000000004</v>
      </c>
      <c r="Z1844" s="17">
        <v>-1.0000000000000004</v>
      </c>
      <c r="AA1844" s="17">
        <v>99.024630192736666</v>
      </c>
      <c r="AB1844" s="17">
        <v>0.30609550731160867</v>
      </c>
      <c r="AC1844" s="17">
        <v>0.31164508386989076</v>
      </c>
      <c r="AD1844" s="17">
        <v>0.68218251755583603</v>
      </c>
      <c r="AE1844" s="17">
        <v>64.996155436866815</v>
      </c>
      <c r="AF1844" s="17">
        <v>0.76923076923076927</v>
      </c>
      <c r="AG1844" s="17">
        <v>-1.0000000000000004</v>
      </c>
      <c r="AH1844" s="17">
        <v>-1.0000000000000004</v>
      </c>
      <c r="AI1844" s="17">
        <v>-2.3353607401517457E-2</v>
      </c>
      <c r="AJ1844" s="17">
        <v>0.352035525986715</v>
      </c>
      <c r="AK1844" s="17">
        <v>-1.1601146233362062E-2</v>
      </c>
      <c r="AL1844" s="17">
        <v>0.23410427831667338</v>
      </c>
      <c r="AM1844" s="17">
        <v>-7.0807055052731244E-2</v>
      </c>
      <c r="AN1844" s="17">
        <v>8.798823000656146E-2</v>
      </c>
      <c r="AO1844" s="17">
        <v>-1.8281821074850921</v>
      </c>
      <c r="AP1844" s="17">
        <v>3.3702271417474043</v>
      </c>
      <c r="AQ1844" s="17">
        <v>67.482326608479724</v>
      </c>
      <c r="AR1844" s="17">
        <v>1.4307539699433707</v>
      </c>
      <c r="AS1844" s="17">
        <v>4.4811559760550352</v>
      </c>
      <c r="AT1844" s="17">
        <v>-1.0000000000000004</v>
      </c>
      <c r="AU1844" s="17">
        <v>-1.0000000000000004</v>
      </c>
      <c r="AV1844" s="17">
        <v>-2.9569178695745184</v>
      </c>
      <c r="AW1844" s="17">
        <v>136.66176688591199</v>
      </c>
      <c r="AX1844" s="17">
        <v>171.39824733655314</v>
      </c>
      <c r="AY1844" s="17">
        <v>0.43751404076316563</v>
      </c>
      <c r="AZ1844" s="17">
        <v>86.249338900154157</v>
      </c>
      <c r="BA1844" s="22">
        <v>1659.3380964567675</v>
      </c>
      <c r="CU1844" t="e">
        <v>#N/A</v>
      </c>
      <c r="CV1844" t="e">
        <v>#N/A</v>
      </c>
    </row>
    <row r="1845" spans="1:100" x14ac:dyDescent="0.25">
      <c r="A1845">
        <v>4537</v>
      </c>
      <c r="B1845" t="s">
        <v>2194</v>
      </c>
      <c r="C1845" s="22">
        <v>3</v>
      </c>
      <c r="D1845" s="17">
        <v>5.0569665199005129</v>
      </c>
      <c r="E1845" s="17">
        <v>-6.8883092854156846E-3</v>
      </c>
      <c r="F1845" s="17">
        <v>0.25872414219632667</v>
      </c>
      <c r="G1845" s="17">
        <v>0.25872414219632667</v>
      </c>
      <c r="H1845" s="17">
        <v>-0.1016886653368424</v>
      </c>
      <c r="I1845" s="17">
        <v>0</v>
      </c>
      <c r="J1845" s="17">
        <v>-6.1013199202105444</v>
      </c>
      <c r="K1845" s="17">
        <v>-0.1016886653368424</v>
      </c>
      <c r="L1845" s="17">
        <v>-0.99999999999999867</v>
      </c>
      <c r="M1845" s="17">
        <v>-0.99999999999999867</v>
      </c>
      <c r="N1845" s="17">
        <v>-2.033773306736848</v>
      </c>
      <c r="O1845" s="17">
        <v>-0.78562925811370676</v>
      </c>
      <c r="P1845" s="17">
        <v>-0.45179353583790799</v>
      </c>
      <c r="Q1845" s="17">
        <v>-2.1872001236305953</v>
      </c>
      <c r="R1845" s="17">
        <v>-0.73302041609477597</v>
      </c>
      <c r="S1845" s="17">
        <v>0.35645125574827435</v>
      </c>
      <c r="T1845" s="17">
        <v>0.37460592712348278</v>
      </c>
      <c r="U1845" s="17">
        <v>0.37662051335887059</v>
      </c>
      <c r="V1845" s="17">
        <v>-6.8883092854156846E-3</v>
      </c>
      <c r="W1845" s="17">
        <v>48.099122091282155</v>
      </c>
      <c r="X1845" s="17">
        <v>2.3391706397217367</v>
      </c>
      <c r="Y1845" s="17">
        <v>-0.99999999999999867</v>
      </c>
      <c r="Z1845" s="17">
        <v>-0.99999999999999867</v>
      </c>
      <c r="AA1845" s="17">
        <v>102.65749054734977</v>
      </c>
      <c r="AB1845" s="17">
        <v>0.36743114582216102</v>
      </c>
      <c r="AC1845" s="17">
        <v>0.33470173679599996</v>
      </c>
      <c r="AD1845" s="17">
        <v>0.40369489482508603</v>
      </c>
      <c r="AE1845" s="17">
        <v>55.291388872162322</v>
      </c>
      <c r="AF1845" s="17">
        <v>0.9285714285714286</v>
      </c>
      <c r="AG1845" s="17">
        <v>-0.99999999999999867</v>
      </c>
      <c r="AH1845" s="17">
        <v>-0.99999999999999867</v>
      </c>
      <c r="AI1845" s="17">
        <v>1.8792914859741106E-2</v>
      </c>
      <c r="AJ1845" s="17">
        <v>-6.8883092854156846E-3</v>
      </c>
      <c r="AK1845" s="17">
        <v>0.11171578956743433</v>
      </c>
      <c r="AL1845" s="17">
        <v>4.2586707631588668E-3</v>
      </c>
      <c r="AM1845" s="17">
        <v>-5.6168130719405247E-2</v>
      </c>
      <c r="AN1845" s="17">
        <v>0.33717895369027878</v>
      </c>
      <c r="AO1845" s="17">
        <v>-0.84562432014795896</v>
      </c>
      <c r="AP1845" s="17">
        <v>8.4507671960727659</v>
      </c>
      <c r="AQ1845" s="17">
        <v>41.997802171071612</v>
      </c>
      <c r="AR1845" s="17">
        <v>1.1007893869452119</v>
      </c>
      <c r="AS1845" s="17">
        <v>2.2374819743848935</v>
      </c>
      <c r="AT1845" s="17">
        <v>-0.99999999999999867</v>
      </c>
      <c r="AU1845" s="17">
        <v>-0.99999999999999867</v>
      </c>
      <c r="AV1845" s="17">
        <v>-0.47429627389844931</v>
      </c>
      <c r="AW1845" s="17">
        <v>110.32262848530877</v>
      </c>
      <c r="AX1845" s="17">
        <v>110.009655853962</v>
      </c>
      <c r="AY1845" s="17">
        <v>0.35727147748913685</v>
      </c>
      <c r="AZ1845" s="17">
        <v>46.432370810937563</v>
      </c>
      <c r="BA1845" s="22">
        <v>1460.0267508102122</v>
      </c>
      <c r="CU1845" t="e">
        <v>#N/A</v>
      </c>
      <c r="CV1845" t="e">
        <v>#N/A</v>
      </c>
    </row>
    <row r="1846" spans="1:100" x14ac:dyDescent="0.25">
      <c r="A1846">
        <v>4539</v>
      </c>
      <c r="B1846" t="s">
        <v>2195</v>
      </c>
      <c r="C1846" s="22">
        <v>3</v>
      </c>
      <c r="D1846" s="17">
        <v>5.3814264724094638</v>
      </c>
      <c r="E1846" s="17">
        <v>0.58115223993297538</v>
      </c>
      <c r="F1846" s="17">
        <v>0.13680923047751756</v>
      </c>
      <c r="G1846" s="17">
        <v>0.22389281681113446</v>
      </c>
      <c r="H1846" s="17">
        <v>-1.8741592394169216E-2</v>
      </c>
      <c r="I1846" s="17">
        <v>0</v>
      </c>
      <c r="J1846" s="17">
        <v>-1.1244955436501551</v>
      </c>
      <c r="K1846" s="17">
        <v>-1.8741592394169216E-2</v>
      </c>
      <c r="L1846" s="17">
        <v>-1.0000000000000007</v>
      </c>
      <c r="M1846" s="17">
        <v>-1.0000000000000007</v>
      </c>
      <c r="N1846" s="17">
        <v>-0.37483184788338475</v>
      </c>
      <c r="O1846" s="17">
        <v>4.4808237455704418</v>
      </c>
      <c r="P1846" s="17">
        <v>7.7814678046549393</v>
      </c>
      <c r="Q1846" s="17">
        <v>0.98395252821468859</v>
      </c>
      <c r="R1846" s="17">
        <v>0.97787144137426618</v>
      </c>
      <c r="S1846" s="17">
        <v>0.33333333333333354</v>
      </c>
      <c r="T1846" s="17">
        <v>0.33400829843144403</v>
      </c>
      <c r="U1846" s="17">
        <v>0.39059156147433233</v>
      </c>
      <c r="V1846" s="17">
        <v>0.18290183129404547</v>
      </c>
      <c r="W1846" s="17">
        <v>50.383064677092982</v>
      </c>
      <c r="X1846" s="17">
        <v>3.3465354229186568</v>
      </c>
      <c r="Y1846" s="17">
        <v>-1.0000000000000007</v>
      </c>
      <c r="Z1846" s="17">
        <v>-1.0000000000000007</v>
      </c>
      <c r="AA1846" s="17">
        <v>86.728156002471167</v>
      </c>
      <c r="AB1846" s="17">
        <v>0.14548657201463933</v>
      </c>
      <c r="AC1846" s="17">
        <v>0.2944318039230272</v>
      </c>
      <c r="AD1846" s="17">
        <v>0.26742602174241176</v>
      </c>
      <c r="AE1846" s="17">
        <v>35.367219884003944</v>
      </c>
      <c r="AF1846" s="17">
        <v>0.84615384615384615</v>
      </c>
      <c r="AG1846" s="17">
        <v>-1.0000000000000007</v>
      </c>
      <c r="AH1846" s="17">
        <v>-1.0000000000000007</v>
      </c>
      <c r="AI1846" s="17">
        <v>0</v>
      </c>
      <c r="AJ1846" s="17">
        <v>0.18290183129404547</v>
      </c>
      <c r="AK1846" s="17">
        <v>0.1014191014022677</v>
      </c>
      <c r="AL1846" s="17">
        <v>0.13165657901375932</v>
      </c>
      <c r="AM1846" s="17">
        <v>5.1027595391699307E-2</v>
      </c>
      <c r="AN1846" s="17">
        <v>0.42526182511322735</v>
      </c>
      <c r="AO1846" s="17">
        <v>1.7827853918038241</v>
      </c>
      <c r="AP1846" s="17">
        <v>11.289828522899475</v>
      </c>
      <c r="AQ1846" s="17">
        <v>49.258569133442819</v>
      </c>
      <c r="AR1846" s="17">
        <v>1.2408350245331556</v>
      </c>
      <c r="AS1846" s="17">
        <v>3.3277938305244876</v>
      </c>
      <c r="AT1846" s="17">
        <v>-1.0000000000000007</v>
      </c>
      <c r="AU1846" s="17">
        <v>-1.0000000000000007</v>
      </c>
      <c r="AV1846" s="17">
        <v>1.2017642581854009</v>
      </c>
      <c r="AW1846" s="17">
        <v>102.49880827094108</v>
      </c>
      <c r="AX1846" s="17">
        <v>120.78899140034555</v>
      </c>
      <c r="AY1846" s="17">
        <v>8.8700392738858935E-2</v>
      </c>
      <c r="AZ1846" s="17">
        <v>7.3209032271563546</v>
      </c>
      <c r="BA1846" s="22">
        <v>1537.0841883486078</v>
      </c>
      <c r="CU1846" t="e">
        <v>#N/A</v>
      </c>
      <c r="CV1846" t="e">
        <v>#N/A</v>
      </c>
    </row>
    <row r="1847" spans="1:100" x14ac:dyDescent="0.25">
      <c r="A1847">
        <v>4541</v>
      </c>
      <c r="B1847" t="s">
        <v>2196</v>
      </c>
      <c r="C1847" s="22">
        <v>3</v>
      </c>
      <c r="D1847" s="17">
        <v>2.801500457915286</v>
      </c>
      <c r="E1847" s="17">
        <v>4.6144992016372708</v>
      </c>
      <c r="F1847" s="17">
        <v>-0.25340875301050536</v>
      </c>
      <c r="G1847" s="17">
        <v>1.1407703803690701</v>
      </c>
      <c r="H1847" s="17">
        <v>8.3987342276344065E-2</v>
      </c>
      <c r="I1847" s="17">
        <v>-1.118462157873228E-2</v>
      </c>
      <c r="J1847" s="17">
        <v>4.3681632418567071</v>
      </c>
      <c r="K1847" s="17">
        <v>7.2802720697611789E-2</v>
      </c>
      <c r="L1847" s="17">
        <v>-0.99999999999999978</v>
      </c>
      <c r="M1847" s="17">
        <v>-0.99999999999999978</v>
      </c>
      <c r="N1847" s="17">
        <v>1.4560544139522378</v>
      </c>
      <c r="O1847" s="17">
        <v>8.3104340801410661</v>
      </c>
      <c r="P1847" s="17">
        <v>0.54668968478696178</v>
      </c>
      <c r="Q1847" s="17">
        <v>0.26251627253254761</v>
      </c>
      <c r="R1847" s="17">
        <v>0.17564730920412178</v>
      </c>
      <c r="S1847" s="17">
        <v>0.3333333333333337</v>
      </c>
      <c r="T1847" s="17">
        <v>0.3333333333333337</v>
      </c>
      <c r="U1847" s="17">
        <v>0.32699866718139214</v>
      </c>
      <c r="V1847" s="17">
        <v>0.10118757552465078</v>
      </c>
      <c r="W1847" s="17">
        <v>40.882007547003916</v>
      </c>
      <c r="X1847" s="17">
        <v>2.5089840678425279</v>
      </c>
      <c r="Y1847" s="17">
        <v>-0.99999999999999978</v>
      </c>
      <c r="Z1847" s="17">
        <v>-0.99999999999999978</v>
      </c>
      <c r="AA1847" s="17">
        <v>92.502272672141117</v>
      </c>
      <c r="AB1847" s="17">
        <v>0.402910735626344</v>
      </c>
      <c r="AC1847" s="17">
        <v>0.32482352241662787</v>
      </c>
      <c r="AD1847" s="17">
        <v>0.30115809827569101</v>
      </c>
      <c r="AE1847" s="17">
        <v>51.444617815933107</v>
      </c>
      <c r="AF1847" s="17">
        <v>0.83333333333333337</v>
      </c>
      <c r="AG1847" s="17">
        <v>-0.99999999999999978</v>
      </c>
      <c r="AH1847" s="17">
        <v>-0.99999999999999978</v>
      </c>
      <c r="AI1847" s="17">
        <v>-9.112100991109354E-3</v>
      </c>
      <c r="AJ1847" s="17">
        <v>0.10118757552465078</v>
      </c>
      <c r="AK1847" s="17">
        <v>-0.13035031119229692</v>
      </c>
      <c r="AL1847" s="17">
        <v>-2.3815173170862666E-2</v>
      </c>
      <c r="AM1847" s="17">
        <v>0.40274971225095124</v>
      </c>
      <c r="AN1847" s="17">
        <v>-4.6383169150344267E-4</v>
      </c>
      <c r="AO1847" s="17">
        <v>9.4169912503123037</v>
      </c>
      <c r="AP1847" s="17">
        <v>-0.13067165814189904</v>
      </c>
      <c r="AQ1847" s="17">
        <v>45.250170788860622</v>
      </c>
      <c r="AR1847" s="17">
        <v>1.0948529093727093</v>
      </c>
      <c r="AS1847" s="17">
        <v>2.5817867885401395</v>
      </c>
      <c r="AT1847" s="17">
        <v>-0.99999999999999978</v>
      </c>
      <c r="AU1847" s="17">
        <v>-0.99999999999999978</v>
      </c>
      <c r="AV1847" s="17">
        <v>1.3164176895731916</v>
      </c>
      <c r="AW1847" s="17">
        <v>100.68203509414042</v>
      </c>
      <c r="AX1847" s="17">
        <v>110.61855062678329</v>
      </c>
      <c r="AY1847" s="17">
        <v>0.13561591912352758</v>
      </c>
      <c r="AZ1847" s="17">
        <v>4.0237979808568998</v>
      </c>
      <c r="BA1847" s="22">
        <v>1477.7427493622977</v>
      </c>
      <c r="CU1847" t="e">
        <v>#N/A</v>
      </c>
      <c r="CV1847" t="e">
        <v>#N/A</v>
      </c>
    </row>
    <row r="1848" spans="1:100" x14ac:dyDescent="0.25">
      <c r="A1848">
        <v>4543</v>
      </c>
      <c r="B1848" t="s">
        <v>2197</v>
      </c>
      <c r="C1848" s="22">
        <v>3</v>
      </c>
      <c r="D1848" s="17">
        <v>4.8582306476832304</v>
      </c>
      <c r="E1848" s="17">
        <v>3.9049957267797391</v>
      </c>
      <c r="F1848" s="17">
        <v>1.0342563821637145</v>
      </c>
      <c r="G1848" s="17">
        <v>2.0394983029466323</v>
      </c>
      <c r="H1848" s="17">
        <v>0.15392227529988198</v>
      </c>
      <c r="I1848" s="17">
        <v>0</v>
      </c>
      <c r="J1848" s="17">
        <v>9.2353365179929217</v>
      </c>
      <c r="K1848" s="17">
        <v>0.15392227529988198</v>
      </c>
      <c r="L1848" s="17">
        <v>-1.0000000000000004</v>
      </c>
      <c r="M1848" s="17">
        <v>-1.0000000000000004</v>
      </c>
      <c r="N1848" s="17">
        <v>3.0784455059976414</v>
      </c>
      <c r="O1848" s="17">
        <v>16.133065468622792</v>
      </c>
      <c r="P1848" s="17">
        <v>2.1732804549084914</v>
      </c>
      <c r="Q1848" s="17">
        <v>-3.2141020137007592</v>
      </c>
      <c r="R1848" s="17">
        <v>-0.83591649496517817</v>
      </c>
      <c r="S1848" s="17">
        <v>0.33333333333333343</v>
      </c>
      <c r="T1848" s="17">
        <v>0.35244516804163156</v>
      </c>
      <c r="U1848" s="17">
        <v>0.15905682547110986</v>
      </c>
      <c r="V1848" s="17">
        <v>0</v>
      </c>
      <c r="W1848" s="17">
        <v>27.636522061847721</v>
      </c>
      <c r="X1848" s="17">
        <v>1.172252128618827</v>
      </c>
      <c r="Y1848" s="17">
        <v>-1.0000000000000004</v>
      </c>
      <c r="Z1848" s="17">
        <v>-1.0000000000000004</v>
      </c>
      <c r="AA1848" s="17">
        <v>50.857426279368383</v>
      </c>
      <c r="AB1848" s="17">
        <v>0.37278276687223871</v>
      </c>
      <c r="AC1848" s="17">
        <v>-0.17793297660172974</v>
      </c>
      <c r="AD1848" s="17">
        <v>0.28628662397920768</v>
      </c>
      <c r="AE1848" s="17">
        <v>24.056820712485859</v>
      </c>
      <c r="AF1848" s="17">
        <v>0.58333333333333337</v>
      </c>
      <c r="AG1848" s="17">
        <v>-1.0000000000000004</v>
      </c>
      <c r="AH1848" s="17">
        <v>-1.0000000000000004</v>
      </c>
      <c r="AI1848" s="17">
        <v>-9.8478239532864137E-4</v>
      </c>
      <c r="AJ1848" s="17">
        <v>0</v>
      </c>
      <c r="AK1848" s="17">
        <v>0.10878044242447957</v>
      </c>
      <c r="AL1848" s="17">
        <v>-0.21413417020030875</v>
      </c>
      <c r="AM1848" s="17">
        <v>0.1479380618615074</v>
      </c>
      <c r="AN1848" s="17">
        <v>-8.9087197172156532E-2</v>
      </c>
      <c r="AO1848" s="17">
        <v>4.2423537586600828</v>
      </c>
      <c r="AP1848" s="17">
        <v>-3.2978507803054566</v>
      </c>
      <c r="AQ1848" s="17">
        <v>36.871858579840648</v>
      </c>
      <c r="AR1848" s="17">
        <v>0.84483532684607476</v>
      </c>
      <c r="AS1848" s="17">
        <v>1.3261744039187089</v>
      </c>
      <c r="AT1848" s="17">
        <v>-1.0000000000000004</v>
      </c>
      <c r="AU1848" s="17">
        <v>-1.0000000000000004</v>
      </c>
      <c r="AV1848" s="17">
        <v>1.2035818079814542</v>
      </c>
      <c r="AW1848" s="17">
        <v>63.692640967685712</v>
      </c>
      <c r="AX1848" s="17">
        <v>63.672945319779139</v>
      </c>
      <c r="AY1848" s="17">
        <v>2.4656390613452199E-2</v>
      </c>
      <c r="AZ1848" s="17">
        <v>-22.327425438921448</v>
      </c>
      <c r="BA1848" s="22">
        <v>1415.5999292160927</v>
      </c>
      <c r="CU1848" t="e">
        <v>#N/A</v>
      </c>
      <c r="CV1848" t="e">
        <v>#N/A</v>
      </c>
    </row>
    <row r="1849" spans="1:100" x14ac:dyDescent="0.25">
      <c r="A1849">
        <v>4546</v>
      </c>
      <c r="B1849" t="s">
        <v>2198</v>
      </c>
      <c r="C1849" s="22">
        <v>3</v>
      </c>
      <c r="D1849" s="17">
        <v>4.6649775649831113</v>
      </c>
      <c r="E1849" s="17">
        <v>0.6040658342493066</v>
      </c>
      <c r="F1849" s="17">
        <v>0.70635236296430892</v>
      </c>
      <c r="G1849" s="17">
        <v>0.91210185714946035</v>
      </c>
      <c r="H1849" s="17">
        <v>0.14482714504573449</v>
      </c>
      <c r="I1849" s="17">
        <v>0</v>
      </c>
      <c r="J1849" s="17">
        <v>8.6896287027440682</v>
      </c>
      <c r="K1849" s="17">
        <v>0.14482714504573449</v>
      </c>
      <c r="L1849" s="17">
        <v>-0.99999999999999933</v>
      </c>
      <c r="M1849" s="17">
        <v>-0.99999999999999933</v>
      </c>
      <c r="N1849" s="17">
        <v>2.8965429009146906</v>
      </c>
      <c r="O1849" s="17">
        <v>14.266708124876638</v>
      </c>
      <c r="P1849" s="17">
        <v>1.274986395721363</v>
      </c>
      <c r="Q1849" s="17">
        <v>-1.4212043894311686</v>
      </c>
      <c r="R1849" s="17">
        <v>-0.38056227053750774</v>
      </c>
      <c r="S1849" s="17">
        <v>0.24662131599722611</v>
      </c>
      <c r="T1849" s="17">
        <v>0.26376012069683208</v>
      </c>
      <c r="U1849" s="17">
        <v>0.22052795902718447</v>
      </c>
      <c r="V1849" s="17">
        <v>-1.8230813977820639E-2</v>
      </c>
      <c r="W1849" s="17">
        <v>22.714057467907502</v>
      </c>
      <c r="X1849" s="17">
        <v>1.0562165388515563</v>
      </c>
      <c r="Y1849" s="17">
        <v>-0.99999999999999933</v>
      </c>
      <c r="Z1849" s="17">
        <v>-0.99999999999999933</v>
      </c>
      <c r="AA1849" s="17">
        <v>60.076339367730377</v>
      </c>
      <c r="AB1849" s="17">
        <v>0.5107338125549773</v>
      </c>
      <c r="AC1849" s="17">
        <v>1.0461973895409434E-3</v>
      </c>
      <c r="AD1849" s="17">
        <v>0.24307687346268905</v>
      </c>
      <c r="AE1849" s="17">
        <v>37.742844170360371</v>
      </c>
      <c r="AF1849" s="17">
        <v>0.73333333333333328</v>
      </c>
      <c r="AG1849" s="17">
        <v>-0.99999999999999933</v>
      </c>
      <c r="AH1849" s="17">
        <v>-0.99999999999999933</v>
      </c>
      <c r="AI1849" s="17">
        <v>7.9704177483844951E-2</v>
      </c>
      <c r="AJ1849" s="17">
        <v>-1.8230813977820639E-2</v>
      </c>
      <c r="AK1849" s="17">
        <v>3.2055722937245394E-2</v>
      </c>
      <c r="AL1849" s="17">
        <v>2.6859585080746696E-2</v>
      </c>
      <c r="AM1849" s="17">
        <v>-6.5746339210688634E-2</v>
      </c>
      <c r="AN1849" s="17">
        <v>-0.30340831754067416</v>
      </c>
      <c r="AO1849" s="17">
        <v>-1.4833798655809876</v>
      </c>
      <c r="AP1849" s="17">
        <v>-7.4509100131131216</v>
      </c>
      <c r="AQ1849" s="17">
        <v>31.403686170651572</v>
      </c>
      <c r="AR1849" s="17">
        <v>0.71267858174342213</v>
      </c>
      <c r="AS1849" s="17">
        <v>1.2010436838972918</v>
      </c>
      <c r="AT1849" s="17">
        <v>-0.99999999999999933</v>
      </c>
      <c r="AU1849" s="17">
        <v>-0.99999999999999933</v>
      </c>
      <c r="AV1849" s="17">
        <v>0.53153958661195322</v>
      </c>
      <c r="AW1849" s="17">
        <v>66.892137479493883</v>
      </c>
      <c r="AX1849" s="17">
        <v>66.663139631388717</v>
      </c>
      <c r="AY1849" s="17">
        <v>0.27074500276549762</v>
      </c>
      <c r="AZ1849" s="17">
        <v>15.907066534942933</v>
      </c>
      <c r="BA1849" s="22">
        <v>1440.4277697257421</v>
      </c>
      <c r="CU1849" t="e">
        <v>#N/A</v>
      </c>
      <c r="CV1849" t="e">
        <v>#N/A</v>
      </c>
    </row>
    <row r="1850" spans="1:100" x14ac:dyDescent="0.25">
      <c r="A1850">
        <v>4547</v>
      </c>
      <c r="B1850" t="s">
        <v>2199</v>
      </c>
      <c r="C1850" s="22">
        <v>3</v>
      </c>
      <c r="D1850" s="17">
        <v>3.150573768585696</v>
      </c>
      <c r="E1850" s="17">
        <v>-0.3118420044397156</v>
      </c>
      <c r="F1850" s="17">
        <v>0.47290574144510061</v>
      </c>
      <c r="G1850" s="17">
        <v>0.38634769634129973</v>
      </c>
      <c r="H1850" s="17">
        <v>7.9186648447764546E-2</v>
      </c>
      <c r="I1850" s="17">
        <v>0</v>
      </c>
      <c r="J1850" s="17">
        <v>4.7511989068658718</v>
      </c>
      <c r="K1850" s="17">
        <v>7.9186648447764546E-2</v>
      </c>
      <c r="L1850" s="17">
        <v>-1.0000000000000002</v>
      </c>
      <c r="M1850" s="17">
        <v>-1.0000000000000002</v>
      </c>
      <c r="N1850" s="17">
        <v>1.5837329689552908</v>
      </c>
      <c r="O1850" s="17">
        <v>8.2881203717928695</v>
      </c>
      <c r="P1850" s="17">
        <v>-0.40128015634906494</v>
      </c>
      <c r="Q1850" s="17">
        <v>0.15595969287923214</v>
      </c>
      <c r="R1850" s="17">
        <v>-5.5433145658828967E-2</v>
      </c>
      <c r="S1850" s="17">
        <v>0.3333333333333337</v>
      </c>
      <c r="T1850" s="17">
        <v>0.28652657180225749</v>
      </c>
      <c r="U1850" s="17">
        <v>4.5352741266792618E-2</v>
      </c>
      <c r="V1850" s="17">
        <v>-1.3989523728325541E-2</v>
      </c>
      <c r="W1850" s="17">
        <v>22.881458969051746</v>
      </c>
      <c r="X1850" s="17">
        <v>0.59134031785396735</v>
      </c>
      <c r="Y1850" s="17">
        <v>-1.0000000000000002</v>
      </c>
      <c r="Z1850" s="17">
        <v>-1.0000000000000002</v>
      </c>
      <c r="AA1850" s="17">
        <v>47.872784159674573</v>
      </c>
      <c r="AB1850" s="17">
        <v>0.10167237136944338</v>
      </c>
      <c r="AC1850" s="17">
        <v>0.28307654133399579</v>
      </c>
      <c r="AD1850" s="17">
        <v>0.11618625402219447</v>
      </c>
      <c r="AE1850" s="17">
        <v>25.046758336281687</v>
      </c>
      <c r="AF1850" s="17">
        <v>0.33333333333333331</v>
      </c>
      <c r="AG1850" s="17">
        <v>-1.0000000000000002</v>
      </c>
      <c r="AH1850" s="17">
        <v>-1.0000000000000002</v>
      </c>
      <c r="AI1850" s="17">
        <v>0</v>
      </c>
      <c r="AJ1850" s="17">
        <v>-1.3989523728325541E-2</v>
      </c>
      <c r="AK1850" s="17">
        <v>0.15468801720028585</v>
      </c>
      <c r="AL1850" s="17">
        <v>9.6798696083298497E-2</v>
      </c>
      <c r="AM1850" s="17">
        <v>0.23953063653333337</v>
      </c>
      <c r="AN1850" s="17">
        <v>-0.12211789218826882</v>
      </c>
      <c r="AO1850" s="17">
        <v>6.7617059993347643</v>
      </c>
      <c r="AP1850" s="17">
        <v>-2.5689538242902286</v>
      </c>
      <c r="AQ1850" s="17">
        <v>27.632657875917623</v>
      </c>
      <c r="AR1850" s="17">
        <v>0.6512231226740578</v>
      </c>
      <c r="AS1850" s="17">
        <v>0.6705269663017317</v>
      </c>
      <c r="AT1850" s="17">
        <v>-1.0000000000000002</v>
      </c>
      <c r="AU1850" s="17">
        <v>-1.0000000000000002</v>
      </c>
      <c r="AV1850" s="17">
        <v>0.33091455068247089</v>
      </c>
      <c r="AW1850" s="17">
        <v>53.591950707177233</v>
      </c>
      <c r="AX1850" s="17">
        <v>52.192998334344679</v>
      </c>
      <c r="AY1850" s="17">
        <v>0.33126062283687641</v>
      </c>
      <c r="AZ1850" s="17">
        <v>5.0308430306149079</v>
      </c>
      <c r="BA1850" s="22">
        <v>1446.1790382314148</v>
      </c>
      <c r="CU1850" t="e">
        <v>#N/A</v>
      </c>
      <c r="CV1850" t="e">
        <v>#N/A</v>
      </c>
    </row>
    <row r="1851" spans="1:100" x14ac:dyDescent="0.25">
      <c r="A1851">
        <v>4549</v>
      </c>
      <c r="B1851" t="s">
        <v>2200</v>
      </c>
      <c r="C1851" s="22">
        <v>3</v>
      </c>
      <c r="D1851" s="17">
        <v>5.516899147373719</v>
      </c>
      <c r="E1851" s="17">
        <v>-1.4869735479094578E-2</v>
      </c>
      <c r="F1851" s="17">
        <v>0.53834993945414067</v>
      </c>
      <c r="G1851" s="17">
        <v>0.53834993945414067</v>
      </c>
      <c r="H1851" s="17">
        <v>-8.7823541697202162E-2</v>
      </c>
      <c r="I1851" s="17">
        <v>0</v>
      </c>
      <c r="J1851" s="17">
        <v>-5.2694125018321314</v>
      </c>
      <c r="K1851" s="17">
        <v>-8.7823541697202162E-2</v>
      </c>
      <c r="L1851" s="17">
        <v>-1</v>
      </c>
      <c r="M1851" s="17">
        <v>-1</v>
      </c>
      <c r="N1851" s="17">
        <v>-1.7564708339440429</v>
      </c>
      <c r="O1851" s="17">
        <v>0.78583658499572662</v>
      </c>
      <c r="P1851" s="17">
        <v>-0.67367865244953307</v>
      </c>
      <c r="Q1851" s="17">
        <v>2.7231578657839184</v>
      </c>
      <c r="R1851" s="17">
        <v>0.88831633292537293</v>
      </c>
      <c r="S1851" s="17">
        <v>0.33333333333333315</v>
      </c>
      <c r="T1851" s="17">
        <v>0.26540855027929727</v>
      </c>
      <c r="U1851" s="17">
        <v>7.0431510056032931E-2</v>
      </c>
      <c r="V1851" s="17">
        <v>4.6484439862249934E-2</v>
      </c>
      <c r="W1851" s="17">
        <v>32.139255009124639</v>
      </c>
      <c r="X1851" s="17">
        <v>1.1705313500696701</v>
      </c>
      <c r="Y1851" s="17">
        <v>-1</v>
      </c>
      <c r="Z1851" s="17">
        <v>-1</v>
      </c>
      <c r="AA1851" s="17">
        <v>42.339436002897628</v>
      </c>
      <c r="AB1851" s="17">
        <v>-0.11666199352385556</v>
      </c>
      <c r="AC1851" s="17">
        <v>-0.11692518833869119</v>
      </c>
      <c r="AD1851" s="17">
        <v>0.41982447507949999</v>
      </c>
      <c r="AE1851" s="17">
        <v>9.3118646608476592</v>
      </c>
      <c r="AF1851" s="17">
        <v>0.375</v>
      </c>
      <c r="AG1851" s="17">
        <v>-1</v>
      </c>
      <c r="AH1851" s="17">
        <v>-1</v>
      </c>
      <c r="AI1851" s="17">
        <v>1.1154107168611647E-2</v>
      </c>
      <c r="AJ1851" s="17">
        <v>4.6484439862249934E-2</v>
      </c>
      <c r="AK1851" s="17">
        <v>7.9285276637234989E-2</v>
      </c>
      <c r="AL1851" s="17">
        <v>-0.14115384517211965</v>
      </c>
      <c r="AM1851" s="17">
        <v>-2.9667156624406853E-2</v>
      </c>
      <c r="AN1851" s="17">
        <v>-9.2163174716562477E-2</v>
      </c>
      <c r="AO1851" s="17">
        <v>-0.34525253242399745</v>
      </c>
      <c r="AP1851" s="17">
        <v>-3.0098485937746604</v>
      </c>
      <c r="AQ1851" s="17">
        <v>26.869842507292486</v>
      </c>
      <c r="AR1851" s="17">
        <v>0.71565783353091317</v>
      </c>
      <c r="AS1851" s="17">
        <v>1.0827078083724671</v>
      </c>
      <c r="AT1851" s="17">
        <v>-1</v>
      </c>
      <c r="AU1851" s="17">
        <v>-1</v>
      </c>
      <c r="AV1851" s="17">
        <v>1.426666272379514</v>
      </c>
      <c r="AW1851" s="17">
        <v>40.115423994118729</v>
      </c>
      <c r="AX1851" s="17">
        <v>44.986950123715943</v>
      </c>
      <c r="AY1851" s="17">
        <v>0.12579268205268573</v>
      </c>
      <c r="AZ1851" s="17">
        <v>-25.797678831318176</v>
      </c>
      <c r="BA1851" s="22">
        <v>1402.5245453849252</v>
      </c>
      <c r="CU1851" t="e">
        <v>#N/A</v>
      </c>
      <c r="CV1851" t="e">
        <v>#N/A</v>
      </c>
    </row>
    <row r="1852" spans="1:100" x14ac:dyDescent="0.25">
      <c r="A1852">
        <v>4550</v>
      </c>
      <c r="B1852" t="s">
        <v>2201</v>
      </c>
      <c r="C1852" s="22">
        <v>3</v>
      </c>
      <c r="D1852" s="17">
        <v>4.9380758623493533</v>
      </c>
      <c r="E1852" s="17">
        <v>0.64563463725724712</v>
      </c>
      <c r="F1852" s="17">
        <v>-1.8435753905763379</v>
      </c>
      <c r="G1852" s="17">
        <v>-1.6199634340158189</v>
      </c>
      <c r="H1852" s="17">
        <v>0.33967322449908638</v>
      </c>
      <c r="I1852" s="17">
        <v>0</v>
      </c>
      <c r="J1852" s="17">
        <v>20.380393469945172</v>
      </c>
      <c r="K1852" s="17">
        <v>0.33967322449908638</v>
      </c>
      <c r="L1852" s="17">
        <v>-1.0000000000000002</v>
      </c>
      <c r="M1852" s="17">
        <v>-1.0000000000000002</v>
      </c>
      <c r="N1852" s="17">
        <v>6.7934644899817265</v>
      </c>
      <c r="O1852" s="17">
        <v>23.698505898278707</v>
      </c>
      <c r="P1852" s="17">
        <v>1.6849097876560093</v>
      </c>
      <c r="Q1852" s="17">
        <v>4.7812551626166426</v>
      </c>
      <c r="R1852" s="17">
        <v>1.7711227453343505</v>
      </c>
      <c r="S1852" s="17">
        <v>0.33333333333333365</v>
      </c>
      <c r="T1852" s="17">
        <v>0.38398785448919148</v>
      </c>
      <c r="U1852" s="17">
        <v>0.14770467520837474</v>
      </c>
      <c r="V1852" s="17">
        <v>-4.694039862625188E-3</v>
      </c>
      <c r="W1852" s="17">
        <v>20.826343946767533</v>
      </c>
      <c r="X1852" s="17">
        <v>0.97464286515023035</v>
      </c>
      <c r="Y1852" s="17">
        <v>-1.0000000000000002</v>
      </c>
      <c r="Z1852" s="17">
        <v>-1.0000000000000002</v>
      </c>
      <c r="AA1852" s="17">
        <v>73.755437917921398</v>
      </c>
      <c r="AB1852" s="17">
        <v>0.37689600004733775</v>
      </c>
      <c r="AC1852" s="17">
        <v>0.38981412587614356</v>
      </c>
      <c r="AD1852" s="17">
        <v>0.25644929859290844</v>
      </c>
      <c r="AE1852" s="17">
        <v>51.157971225819487</v>
      </c>
      <c r="AF1852" s="17">
        <v>0.92307692307692313</v>
      </c>
      <c r="AG1852" s="17">
        <v>-1.0000000000000002</v>
      </c>
      <c r="AH1852" s="17">
        <v>-1.0000000000000002</v>
      </c>
      <c r="AI1852" s="17">
        <v>1.1698292841457587E-2</v>
      </c>
      <c r="AJ1852" s="17">
        <v>-4.694039862625188E-3</v>
      </c>
      <c r="AK1852" s="17">
        <v>0.1607097133468105</v>
      </c>
      <c r="AL1852" s="17">
        <v>0.27372535318139074</v>
      </c>
      <c r="AM1852" s="17">
        <v>0.4494022037259684</v>
      </c>
      <c r="AN1852" s="17">
        <v>0.50113955459644632</v>
      </c>
      <c r="AO1852" s="17">
        <v>12.038603659883263</v>
      </c>
      <c r="AP1852" s="17">
        <v>13.897115630818114</v>
      </c>
      <c r="AQ1852" s="17">
        <v>41.206737416712727</v>
      </c>
      <c r="AR1852" s="17">
        <v>0.86033182316827439</v>
      </c>
      <c r="AS1852" s="17">
        <v>1.3143160896493165</v>
      </c>
      <c r="AT1852" s="17">
        <v>-1.0000000000000002</v>
      </c>
      <c r="AU1852" s="17">
        <v>-1.0000000000000002</v>
      </c>
      <c r="AV1852" s="17">
        <v>0.15115931131853197</v>
      </c>
      <c r="AW1852" s="17">
        <v>111.35105944701822</v>
      </c>
      <c r="AX1852" s="17">
        <v>111.11562131758484</v>
      </c>
      <c r="AY1852" s="17">
        <v>0.16963007857012005</v>
      </c>
      <c r="AZ1852" s="17">
        <v>8.4643149932486565</v>
      </c>
      <c r="BA1852" s="22">
        <v>1473.9855600536864</v>
      </c>
      <c r="CU1852" t="e">
        <v>#N/A</v>
      </c>
      <c r="CV1852" t="e">
        <v>#N/A</v>
      </c>
    </row>
    <row r="1853" spans="1:100" x14ac:dyDescent="0.25">
      <c r="A1853">
        <v>4555</v>
      </c>
      <c r="B1853" t="s">
        <v>2202</v>
      </c>
      <c r="C1853" s="22">
        <v>3</v>
      </c>
      <c r="D1853" s="17">
        <v>5.2967686202109512</v>
      </c>
      <c r="E1853" s="17">
        <v>-0.2096254115894709</v>
      </c>
      <c r="F1853" s="17">
        <v>0.14974481957191965</v>
      </c>
      <c r="G1853" s="17">
        <v>8.245209719679647E-2</v>
      </c>
      <c r="H1853" s="17">
        <v>2.5328900826815416E-2</v>
      </c>
      <c r="I1853" s="17">
        <v>0</v>
      </c>
      <c r="J1853" s="17">
        <v>1.519734049608926</v>
      </c>
      <c r="K1853" s="17">
        <v>2.5328900826815416E-2</v>
      </c>
      <c r="L1853" s="17">
        <v>-1</v>
      </c>
      <c r="M1853" s="17">
        <v>-1</v>
      </c>
      <c r="N1853" s="17">
        <v>0.50657801653630874</v>
      </c>
      <c r="O1853" s="17">
        <v>6.8989547670166687</v>
      </c>
      <c r="P1853" s="17">
        <v>-0.19754383375726295</v>
      </c>
      <c r="Q1853" s="17">
        <v>-3.776626942529147</v>
      </c>
      <c r="R1853" s="17">
        <v>-1.3225326534173518</v>
      </c>
      <c r="S1853" s="17">
        <v>0.25009113615051459</v>
      </c>
      <c r="T1853" s="17">
        <v>0.27088549629024899</v>
      </c>
      <c r="U1853" s="17">
        <v>1.167510374038312E-2</v>
      </c>
      <c r="V1853" s="17">
        <v>7.8040498637525268E-2</v>
      </c>
      <c r="W1853" s="17">
        <v>23.414533359674252</v>
      </c>
      <c r="X1853" s="17">
        <v>0.94153475272924425</v>
      </c>
      <c r="Y1853" s="17">
        <v>-1</v>
      </c>
      <c r="Z1853" s="17">
        <v>-1</v>
      </c>
      <c r="AA1853" s="17">
        <v>57.551632491484476</v>
      </c>
      <c r="AB1853" s="17">
        <v>0.28780350588977865</v>
      </c>
      <c r="AC1853" s="17">
        <v>0.26098793731747566</v>
      </c>
      <c r="AD1853" s="17">
        <v>0.16040119249729726</v>
      </c>
      <c r="AE1853" s="17">
        <v>35.459631785227572</v>
      </c>
      <c r="AF1853" s="17">
        <v>0.66666666666666663</v>
      </c>
      <c r="AG1853" s="17">
        <v>-1</v>
      </c>
      <c r="AH1853" s="17">
        <v>-1</v>
      </c>
      <c r="AI1853" s="17">
        <v>2.2458837131480291E-2</v>
      </c>
      <c r="AJ1853" s="17">
        <v>7.8040498637525268E-2</v>
      </c>
      <c r="AK1853" s="17">
        <v>5.8247731179734197E-2</v>
      </c>
      <c r="AL1853" s="17">
        <v>0.2700275965358927</v>
      </c>
      <c r="AM1853" s="17">
        <v>-9.3180364687262374E-2</v>
      </c>
      <c r="AN1853" s="17">
        <v>0.16704082250643421</v>
      </c>
      <c r="AO1853" s="17">
        <v>-2.0382704612828895</v>
      </c>
      <c r="AP1853" s="17">
        <v>5.5261585453403184</v>
      </c>
      <c r="AQ1853" s="17">
        <v>24.934267409283162</v>
      </c>
      <c r="AR1853" s="17">
        <v>0.61069223481867163</v>
      </c>
      <c r="AS1853" s="17">
        <v>0.96686365355605874</v>
      </c>
      <c r="AT1853" s="17">
        <v>-1</v>
      </c>
      <c r="AU1853" s="17">
        <v>-1</v>
      </c>
      <c r="AV1853" s="17">
        <v>-1.2400805562205568</v>
      </c>
      <c r="AW1853" s="17">
        <v>69.976745803841467</v>
      </c>
      <c r="AX1853" s="17">
        <v>78.229972410223638</v>
      </c>
      <c r="AY1853" s="17">
        <v>0.12631906933942624</v>
      </c>
      <c r="AZ1853" s="17">
        <v>9.8829533113241332</v>
      </c>
      <c r="BA1853" s="22">
        <v>1418.4473312954924</v>
      </c>
      <c r="CU1853" t="e">
        <v>#N/A</v>
      </c>
      <c r="CV1853" t="e">
        <v>#N/A</v>
      </c>
    </row>
    <row r="1854" spans="1:100" x14ac:dyDescent="0.25">
      <c r="A1854">
        <v>4557</v>
      </c>
      <c r="B1854" t="s">
        <v>2203</v>
      </c>
      <c r="C1854" s="22">
        <v>3</v>
      </c>
      <c r="D1854" s="17">
        <v>5.1833737920164591</v>
      </c>
      <c r="E1854" s="17">
        <v>9.8706344888808584E-2</v>
      </c>
      <c r="F1854" s="17">
        <v>0.35695552951319554</v>
      </c>
      <c r="G1854" s="17">
        <v>0.39855971990541272</v>
      </c>
      <c r="H1854" s="17">
        <v>8.55308796434541E-2</v>
      </c>
      <c r="I1854" s="17">
        <v>0</v>
      </c>
      <c r="J1854" s="17">
        <v>5.1318527786072421</v>
      </c>
      <c r="K1854" s="17">
        <v>8.55308796434541E-2</v>
      </c>
      <c r="L1854" s="17">
        <v>-1.0000000000000004</v>
      </c>
      <c r="M1854" s="17">
        <v>-1.0000000000000004</v>
      </c>
      <c r="N1854" s="17">
        <v>1.7106175928690812</v>
      </c>
      <c r="O1854" s="17">
        <v>10.713786290529114</v>
      </c>
      <c r="P1854" s="17">
        <v>-0.26523555539911148</v>
      </c>
      <c r="Q1854" s="17">
        <v>-1.0574321350284155</v>
      </c>
      <c r="R1854" s="17">
        <v>-0.36867691572323652</v>
      </c>
      <c r="S1854" s="17">
        <v>0.33333333333333359</v>
      </c>
      <c r="T1854" s="17">
        <v>0.33333333333333359</v>
      </c>
      <c r="U1854" s="17">
        <v>0.40301492371466341</v>
      </c>
      <c r="V1854" s="17">
        <v>4.661884401722766E-3</v>
      </c>
      <c r="W1854" s="17">
        <v>39.552503805583967</v>
      </c>
      <c r="X1854" s="17">
        <v>2.2211667882922033</v>
      </c>
      <c r="Y1854" s="17">
        <v>-1.0000000000000004</v>
      </c>
      <c r="Z1854" s="17">
        <v>-1.0000000000000004</v>
      </c>
      <c r="AA1854" s="17">
        <v>78.963846223164424</v>
      </c>
      <c r="AB1854" s="17">
        <v>0.26925408351157404</v>
      </c>
      <c r="AC1854" s="17">
        <v>0.25045241360888171</v>
      </c>
      <c r="AD1854" s="17">
        <v>0.27589388954561755</v>
      </c>
      <c r="AE1854" s="17">
        <v>39.780019333303656</v>
      </c>
      <c r="AF1854" s="17">
        <v>0.6428571428571429</v>
      </c>
      <c r="AG1854" s="17">
        <v>-1.0000000000000004</v>
      </c>
      <c r="AH1854" s="17">
        <v>-1.0000000000000004</v>
      </c>
      <c r="AI1854" s="17">
        <v>-4.9854871353421405E-3</v>
      </c>
      <c r="AJ1854" s="17">
        <v>4.661884401722766E-3</v>
      </c>
      <c r="AK1854" s="17">
        <v>0.41486003172793451</v>
      </c>
      <c r="AL1854" s="17">
        <v>0.1629942898697232</v>
      </c>
      <c r="AM1854" s="17">
        <v>0.28815657065686395</v>
      </c>
      <c r="AN1854" s="17">
        <v>0.38085793363301584</v>
      </c>
      <c r="AO1854" s="17">
        <v>9.2782144250612681</v>
      </c>
      <c r="AP1854" s="17">
        <v>10.336419790174016</v>
      </c>
      <c r="AQ1854" s="17">
        <v>44.6843565841912</v>
      </c>
      <c r="AR1854" s="17">
        <v>1.0743434747830531</v>
      </c>
      <c r="AS1854" s="17">
        <v>2.3066976679356581</v>
      </c>
      <c r="AT1854" s="17">
        <v>-1.0000000000000004</v>
      </c>
      <c r="AU1854" s="17">
        <v>-1.0000000000000004</v>
      </c>
      <c r="AV1854" s="17">
        <v>2.9882804182176231E-2</v>
      </c>
      <c r="AW1854" s="17">
        <v>100.01405230386749</v>
      </c>
      <c r="AX1854" s="17">
        <v>100.38053100133294</v>
      </c>
      <c r="AY1854" s="17">
        <v>0.29774212199514316</v>
      </c>
      <c r="AZ1854" s="17">
        <v>35.950441120519862</v>
      </c>
      <c r="BA1854" s="22">
        <v>1517.7316976938091</v>
      </c>
      <c r="CU1854" t="e">
        <v>#N/A</v>
      </c>
      <c r="CV1854" t="e">
        <v>#N/A</v>
      </c>
    </row>
    <row r="1855" spans="1:100" x14ac:dyDescent="0.25">
      <c r="A1855">
        <v>4561</v>
      </c>
      <c r="B1855" t="s">
        <v>2204</v>
      </c>
      <c r="C1855" s="22">
        <v>3</v>
      </c>
      <c r="D1855" s="17">
        <v>5.3312174991134693</v>
      </c>
      <c r="E1855" s="17">
        <v>8.1847240835002291E-2</v>
      </c>
      <c r="F1855" s="17">
        <v>2.7558836584130622</v>
      </c>
      <c r="G1855" s="17">
        <v>2.7558836584130622</v>
      </c>
      <c r="H1855" s="17">
        <v>0.16814233171546103</v>
      </c>
      <c r="I1855" s="17">
        <v>0</v>
      </c>
      <c r="J1855" s="17">
        <v>10.088539902927661</v>
      </c>
      <c r="K1855" s="17">
        <v>0.16814233171546103</v>
      </c>
      <c r="L1855" s="17">
        <v>-1.0000000000000007</v>
      </c>
      <c r="M1855" s="17">
        <v>-1.0000000000000007</v>
      </c>
      <c r="N1855" s="17">
        <v>3.36284663430922</v>
      </c>
      <c r="O1855" s="17">
        <v>18.175641060454179</v>
      </c>
      <c r="P1855" s="17">
        <v>0.50671184705741856</v>
      </c>
      <c r="Q1855" s="17">
        <v>3.2795666099885628</v>
      </c>
      <c r="R1855" s="17">
        <v>1.070014136169231</v>
      </c>
      <c r="S1855" s="17">
        <v>0.33333333333333343</v>
      </c>
      <c r="T1855" s="17">
        <v>0.33333333333333343</v>
      </c>
      <c r="U1855" s="17">
        <v>0.37626291721718447</v>
      </c>
      <c r="V1855" s="17">
        <v>0.38859505473230632</v>
      </c>
      <c r="W1855" s="17">
        <v>50.535292276027882</v>
      </c>
      <c r="X1855" s="17">
        <v>4.3351463322137791</v>
      </c>
      <c r="Y1855" s="17">
        <v>-1.0000000000000007</v>
      </c>
      <c r="Z1855" s="17">
        <v>-1.0000000000000007</v>
      </c>
      <c r="AA1855" s="17">
        <v>105.26383610907013</v>
      </c>
      <c r="AB1855" s="17">
        <v>0.36923572378207181</v>
      </c>
      <c r="AC1855" s="17">
        <v>0.41067003953559311</v>
      </c>
      <c r="AD1855" s="17">
        <v>0.29326483061979564</v>
      </c>
      <c r="AE1855" s="17">
        <v>53.658529696873018</v>
      </c>
      <c r="AF1855" s="17">
        <v>0.94736842105263153</v>
      </c>
      <c r="AG1855" s="17">
        <v>-1.0000000000000007</v>
      </c>
      <c r="AH1855" s="17">
        <v>-1.0000000000000007</v>
      </c>
      <c r="AI1855" s="17">
        <v>2.2515819139875222E-2</v>
      </c>
      <c r="AJ1855" s="17">
        <v>0.38859505473230632</v>
      </c>
      <c r="AK1855" s="17">
        <v>-2.6067252702124517E-2</v>
      </c>
      <c r="AL1855" s="17">
        <v>0.2686411106525104</v>
      </c>
      <c r="AM1855" s="17">
        <v>1.5795726828809996E-3</v>
      </c>
      <c r="AN1855" s="17">
        <v>0.27199506737156681</v>
      </c>
      <c r="AO1855" s="17">
        <v>-9.0846946438598086E-2</v>
      </c>
      <c r="AP1855" s="17">
        <v>8.1430822375517202</v>
      </c>
      <c r="AQ1855" s="17">
        <v>60.623832178955517</v>
      </c>
      <c r="AR1855" s="17">
        <v>1.4315246386161582</v>
      </c>
      <c r="AS1855" s="17">
        <v>4.5032886639292435</v>
      </c>
      <c r="AT1855" s="17">
        <v>-1.0000000000000007</v>
      </c>
      <c r="AU1855" s="17">
        <v>-1.0000000000000007</v>
      </c>
      <c r="AV1855" s="17">
        <v>3.8258977945822936</v>
      </c>
      <c r="AW1855" s="17">
        <v>131.58255940707599</v>
      </c>
      <c r="AX1855" s="17">
        <v>170.89238126310417</v>
      </c>
      <c r="AY1855" s="17">
        <v>0.45286792528516912</v>
      </c>
      <c r="AZ1855" s="17">
        <v>48.296551640314817</v>
      </c>
      <c r="BA1855" s="22">
        <v>1629.9091144898198</v>
      </c>
      <c r="CU1855" t="e">
        <v>#N/A</v>
      </c>
      <c r="CV1855" t="e">
        <v>#N/A</v>
      </c>
    </row>
    <row r="1856" spans="1:100" x14ac:dyDescent="0.25">
      <c r="A1856">
        <v>4562</v>
      </c>
      <c r="B1856" t="s">
        <v>2205</v>
      </c>
      <c r="C1856" s="22">
        <v>3</v>
      </c>
      <c r="D1856" s="17">
        <v>4.4450607526722896</v>
      </c>
      <c r="E1856" s="17">
        <v>-0.26601994385767036</v>
      </c>
      <c r="F1856" s="17">
        <v>-0.33864004757266475</v>
      </c>
      <c r="G1856" s="17">
        <v>-0.40655630373679713</v>
      </c>
      <c r="H1856" s="17">
        <v>-0.24224922399563534</v>
      </c>
      <c r="I1856" s="17">
        <v>0</v>
      </c>
      <c r="J1856" s="17">
        <v>-14.534953439738114</v>
      </c>
      <c r="K1856" s="17">
        <v>-0.24224922399563534</v>
      </c>
      <c r="L1856" s="17">
        <v>-1.0000000000000002</v>
      </c>
      <c r="M1856" s="17">
        <v>-1.0000000000000002</v>
      </c>
      <c r="N1856" s="17">
        <v>-4.844984479912708</v>
      </c>
      <c r="O1856" s="17">
        <v>-10.496448990802627</v>
      </c>
      <c r="P1856" s="17">
        <v>0.40670096036827125</v>
      </c>
      <c r="Q1856" s="17">
        <v>4.0000290220886257</v>
      </c>
      <c r="R1856" s="17">
        <v>1.2105375745810572</v>
      </c>
      <c r="S1856" s="17">
        <v>0.3333333333333332</v>
      </c>
      <c r="T1856" s="17">
        <v>0.2723315489479668</v>
      </c>
      <c r="U1856" s="17">
        <v>-0.14277300599379369</v>
      </c>
      <c r="V1856" s="17">
        <v>-3.8090788055701277E-2</v>
      </c>
      <c r="W1856" s="17">
        <v>26.682012489097598</v>
      </c>
      <c r="X1856" s="17">
        <v>-4.3899731964233774E-2</v>
      </c>
      <c r="Y1856" s="17">
        <v>-1.0000000000000002</v>
      </c>
      <c r="Z1856" s="17">
        <v>-1.0000000000000002</v>
      </c>
      <c r="AA1856" s="17">
        <v>3.263099752445028</v>
      </c>
      <c r="AB1856" s="17">
        <v>-0.21860597913457455</v>
      </c>
      <c r="AC1856" s="17">
        <v>-0.22080354885532416</v>
      </c>
      <c r="AD1856" s="17">
        <v>-5.317947823477407E-2</v>
      </c>
      <c r="AE1856" s="17">
        <v>-24.629450311233636</v>
      </c>
      <c r="AF1856" s="17">
        <v>0</v>
      </c>
      <c r="AG1856" s="17">
        <v>-1.0000000000000002</v>
      </c>
      <c r="AH1856" s="17">
        <v>-1.0000000000000002</v>
      </c>
      <c r="AI1856" s="17">
        <v>0</v>
      </c>
      <c r="AJ1856" s="17">
        <v>-3.8090788055701277E-2</v>
      </c>
      <c r="AK1856" s="17">
        <v>-0.14486609114969703</v>
      </c>
      <c r="AL1856" s="17">
        <v>4.2968191353503445E-2</v>
      </c>
      <c r="AM1856" s="17">
        <v>7.2832025117209931E-2</v>
      </c>
      <c r="AN1856" s="17">
        <v>0.12287331365583809</v>
      </c>
      <c r="AO1856" s="17">
        <v>1.0964701721817618</v>
      </c>
      <c r="AP1856" s="17">
        <v>3.2866737981634699</v>
      </c>
      <c r="AQ1856" s="17">
        <v>12.147059049359495</v>
      </c>
      <c r="AR1856" s="17">
        <v>0.42480108823180512</v>
      </c>
      <c r="AS1856" s="17">
        <v>-0.28614895595986939</v>
      </c>
      <c r="AT1856" s="17">
        <v>-1.0000000000000002</v>
      </c>
      <c r="AU1856" s="17">
        <v>-1.0000000000000002</v>
      </c>
      <c r="AV1856" s="17">
        <v>0.80398127084425952</v>
      </c>
      <c r="AW1856" s="17">
        <v>-3.9466754401941193</v>
      </c>
      <c r="AX1856" s="17">
        <v>-7.7557542457642539</v>
      </c>
      <c r="AY1856" s="17">
        <v>5.0416094206752554E-2</v>
      </c>
      <c r="AZ1856" s="17">
        <v>-42.119331436968622</v>
      </c>
      <c r="BA1856" s="22">
        <v>1372.3752621033673</v>
      </c>
      <c r="CU1856" t="e">
        <v>#N/A</v>
      </c>
      <c r="CV1856" t="e">
        <v>#N/A</v>
      </c>
    </row>
    <row r="1857" spans="1:100" x14ac:dyDescent="0.25">
      <c r="A1857">
        <v>4564</v>
      </c>
      <c r="B1857" t="s">
        <v>2206</v>
      </c>
      <c r="C1857" s="22">
        <v>3</v>
      </c>
      <c r="D1857" s="17">
        <v>5.3786620193050094</v>
      </c>
      <c r="E1857" s="17">
        <v>-0.48315001813720965</v>
      </c>
      <c r="F1857" s="17">
        <v>-0.75427729449678904</v>
      </c>
      <c r="G1857" s="17">
        <v>-0.90734456256264817</v>
      </c>
      <c r="H1857" s="17">
        <v>0.4502789765235144</v>
      </c>
      <c r="I1857" s="17">
        <v>0</v>
      </c>
      <c r="J1857" s="17">
        <v>27.016738591410856</v>
      </c>
      <c r="K1857" s="17">
        <v>0.4502789765235144</v>
      </c>
      <c r="L1857" s="17">
        <v>-0.99999999999999878</v>
      </c>
      <c r="M1857" s="17">
        <v>-0.99999999999999878</v>
      </c>
      <c r="N1857" s="17">
        <v>9.005579530470289</v>
      </c>
      <c r="O1857" s="17">
        <v>31.488056048153187</v>
      </c>
      <c r="P1857" s="17">
        <v>0.18418527039962743</v>
      </c>
      <c r="Q1857" s="17">
        <v>5.8006560107649703</v>
      </c>
      <c r="R1857" s="17">
        <v>1.6676870872880838</v>
      </c>
      <c r="S1857" s="17">
        <v>0.33333333333333298</v>
      </c>
      <c r="T1857" s="17">
        <v>0.33333333333333298</v>
      </c>
      <c r="U1857" s="17">
        <v>0.28591185520336782</v>
      </c>
      <c r="V1857" s="17">
        <v>0.21860406631854951</v>
      </c>
      <c r="W1857" s="17">
        <v>28.836144466602768</v>
      </c>
      <c r="X1857" s="17">
        <v>2.6716595088679216</v>
      </c>
      <c r="Y1857" s="17">
        <v>-0.99999999999999878</v>
      </c>
      <c r="Z1857" s="17">
        <v>-0.99999999999999878</v>
      </c>
      <c r="AA1857" s="17">
        <v>90.23594269661794</v>
      </c>
      <c r="AB1857" s="17">
        <v>0.47670315595862867</v>
      </c>
      <c r="AC1857" s="17">
        <v>0.42564080287345391</v>
      </c>
      <c r="AD1857" s="17">
        <v>0.29229826402245856</v>
      </c>
      <c r="AE1857" s="17">
        <v>59.732111142727028</v>
      </c>
      <c r="AF1857" s="17">
        <v>0.94117647058823528</v>
      </c>
      <c r="AG1857" s="17">
        <v>-0.99999999999999878</v>
      </c>
      <c r="AH1857" s="17">
        <v>-0.99999999999999878</v>
      </c>
      <c r="AI1857" s="17">
        <v>-4.1921736841559469E-2</v>
      </c>
      <c r="AJ1857" s="17">
        <v>0.21860406631854951</v>
      </c>
      <c r="AK1857" s="17">
        <v>-4.8892777176633637E-2</v>
      </c>
      <c r="AL1857" s="17">
        <v>7.2877776170554243E-2</v>
      </c>
      <c r="AM1857" s="17">
        <v>4.6772284569678753E-3</v>
      </c>
      <c r="AN1857" s="17">
        <v>-0.24635502077488172</v>
      </c>
      <c r="AO1857" s="17">
        <v>-0.12753317445897147</v>
      </c>
      <c r="AP1857" s="17">
        <v>-5.7944866385192704</v>
      </c>
      <c r="AQ1857" s="17">
        <v>55.852883058013624</v>
      </c>
      <c r="AR1857" s="17">
        <v>1.1711825881885831</v>
      </c>
      <c r="AS1857" s="17">
        <v>3.1219384853914329</v>
      </c>
      <c r="AT1857" s="17">
        <v>-0.99999999999999878</v>
      </c>
      <c r="AU1857" s="17">
        <v>-0.99999999999999878</v>
      </c>
      <c r="AV1857" s="17">
        <v>0.76034252472543684</v>
      </c>
      <c r="AW1857" s="17">
        <v>115.92951210625186</v>
      </c>
      <c r="AX1857" s="17">
        <v>136.95148400127562</v>
      </c>
      <c r="AY1857" s="17">
        <v>0.32325254538604081</v>
      </c>
      <c r="AZ1857" s="17">
        <v>10.274305943696076</v>
      </c>
      <c r="BA1857" s="22">
        <v>1561.4156438294644</v>
      </c>
      <c r="CU1857" t="e">
        <v>#N/A</v>
      </c>
      <c r="CV1857" t="e">
        <v>#N/A</v>
      </c>
    </row>
    <row r="1858" spans="1:100" x14ac:dyDescent="0.25">
      <c r="A1858">
        <v>4565</v>
      </c>
      <c r="B1858" t="s">
        <v>2207</v>
      </c>
      <c r="C1858" s="22">
        <v>3</v>
      </c>
      <c r="D1858" s="17">
        <v>3.9637020928591395</v>
      </c>
      <c r="E1858" s="17">
        <v>0</v>
      </c>
      <c r="F1858" s="17">
        <v>0.36822678047881446</v>
      </c>
      <c r="G1858" s="17">
        <v>0.36822678047881446</v>
      </c>
      <c r="H1858" s="17">
        <v>0.57987208855877215</v>
      </c>
      <c r="I1858" s="17">
        <v>0</v>
      </c>
      <c r="J1858" s="17">
        <v>34.792325313526348</v>
      </c>
      <c r="K1858" s="17">
        <v>0.57987208855877215</v>
      </c>
      <c r="L1858" s="17">
        <v>-0.99999999999999978</v>
      </c>
      <c r="M1858" s="17">
        <v>-0.99999999999999978</v>
      </c>
      <c r="N1858" s="17">
        <v>11.597441771175447</v>
      </c>
      <c r="O1858" s="17">
        <v>39.124254186864292</v>
      </c>
      <c r="P1858" s="17">
        <v>-2.0270762172085135</v>
      </c>
      <c r="Q1858" s="17">
        <v>0.38986767632577424</v>
      </c>
      <c r="R1858" s="17">
        <v>-0.19390661053907765</v>
      </c>
      <c r="S1858" s="17">
        <v>0.33333333333333326</v>
      </c>
      <c r="T1858" s="17">
        <v>0.34910897525862666</v>
      </c>
      <c r="U1858" s="17">
        <v>0.40618110274867442</v>
      </c>
      <c r="V1858" s="17">
        <v>4.5640403660772821E-2</v>
      </c>
      <c r="W1858" s="17">
        <v>22.175669057705399</v>
      </c>
      <c r="X1858" s="17">
        <v>2.0197396616966596</v>
      </c>
      <c r="Y1858" s="17">
        <v>-0.99999999999999978</v>
      </c>
      <c r="Z1858" s="17">
        <v>-0.99999999999999978</v>
      </c>
      <c r="AA1858" s="17">
        <v>72.590814655370792</v>
      </c>
      <c r="AB1858" s="17">
        <v>0.35146574139469988</v>
      </c>
      <c r="AC1858" s="17">
        <v>0.41776417923243064</v>
      </c>
      <c r="AD1858" s="17">
        <v>0.24295112353695886</v>
      </c>
      <c r="AE1858" s="17">
        <v>50.609052208204488</v>
      </c>
      <c r="AF1858" s="17">
        <v>0.9285714285714286</v>
      </c>
      <c r="AG1858" s="17">
        <v>-0.99999999999999978</v>
      </c>
      <c r="AH1858" s="17">
        <v>-0.99999999999999978</v>
      </c>
      <c r="AI1858" s="17">
        <v>-2.8898960409605521E-4</v>
      </c>
      <c r="AJ1858" s="17">
        <v>4.5640403660772821E-2</v>
      </c>
      <c r="AK1858" s="17">
        <v>0.18033119763394531</v>
      </c>
      <c r="AL1858" s="17">
        <v>5.5191488486082685E-2</v>
      </c>
      <c r="AM1858" s="17">
        <v>0.16579498449796487</v>
      </c>
      <c r="AN1858" s="17">
        <v>0.31261908787681614</v>
      </c>
      <c r="AO1858" s="17">
        <v>5.0465306006188513</v>
      </c>
      <c r="AP1858" s="17">
        <v>8.0914346393508136</v>
      </c>
      <c r="AQ1858" s="17">
        <v>56.967994371231711</v>
      </c>
      <c r="AR1858" s="17">
        <v>1.1342638150014073</v>
      </c>
      <c r="AS1858" s="17">
        <v>2.5996117502554315</v>
      </c>
      <c r="AT1858" s="17">
        <v>-0.99999999999999978</v>
      </c>
      <c r="AU1858" s="17">
        <v>-0.99999999999999978</v>
      </c>
      <c r="AV1858" s="17">
        <v>0.17432016993973709</v>
      </c>
      <c r="AW1858" s="17">
        <v>119.80650348158589</v>
      </c>
      <c r="AX1858" s="17">
        <v>124.36476405558125</v>
      </c>
      <c r="AY1858" s="17">
        <v>0.22045528805715531</v>
      </c>
      <c r="AZ1858" s="17">
        <v>40.259371167056628</v>
      </c>
      <c r="BA1858" s="22">
        <v>1532.672121678381</v>
      </c>
      <c r="CU1858" t="e">
        <v>#N/A</v>
      </c>
      <c r="CV1858" t="e">
        <v>#N/A</v>
      </c>
    </row>
    <row r="1859" spans="1:100" x14ac:dyDescent="0.25">
      <c r="A1859">
        <v>4567</v>
      </c>
      <c r="B1859" t="s">
        <v>2208</v>
      </c>
      <c r="C1859" s="22">
        <v>3</v>
      </c>
      <c r="D1859" s="17">
        <v>4.4855446086190813</v>
      </c>
      <c r="E1859" s="17">
        <v>-0.57465033078421102</v>
      </c>
      <c r="F1859" s="17">
        <v>0.62405129529852355</v>
      </c>
      <c r="G1859" s="17">
        <v>0.44165236517467987</v>
      </c>
      <c r="H1859" s="17">
        <v>0.25742935781302118</v>
      </c>
      <c r="I1859" s="17">
        <v>-6.6633916397197323E-3</v>
      </c>
      <c r="J1859" s="17">
        <v>15.045957970398083</v>
      </c>
      <c r="K1859" s="17">
        <v>0.25076596617330144</v>
      </c>
      <c r="L1859" s="17">
        <v>-1.0000000000000002</v>
      </c>
      <c r="M1859" s="17">
        <v>-1.0000000000000002</v>
      </c>
      <c r="N1859" s="17">
        <v>5.0153193234660298</v>
      </c>
      <c r="O1859" s="17">
        <v>19.973154944191855</v>
      </c>
      <c r="P1859" s="17">
        <v>3.4844818908464331E-2</v>
      </c>
      <c r="Q1859" s="17">
        <v>3.9392429741753823</v>
      </c>
      <c r="R1859" s="17">
        <v>1.0940975456779252</v>
      </c>
      <c r="S1859" s="17">
        <v>0.33333333333333326</v>
      </c>
      <c r="T1859" s="17">
        <v>0.36671899626340554</v>
      </c>
      <c r="U1859" s="17">
        <v>0.24930709289788205</v>
      </c>
      <c r="V1859" s="17">
        <v>9.865008456451016E-2</v>
      </c>
      <c r="W1859" s="17">
        <v>31.889741635433229</v>
      </c>
      <c r="X1859" s="17">
        <v>2.0718009053321005</v>
      </c>
      <c r="Y1859" s="17">
        <v>-1.0000000000000002</v>
      </c>
      <c r="Z1859" s="17">
        <v>-1.0000000000000002</v>
      </c>
      <c r="AA1859" s="17">
        <v>48.322039557472067</v>
      </c>
      <c r="AB1859" s="17">
        <v>9.2287145793974387E-2</v>
      </c>
      <c r="AC1859" s="17">
        <v>-7.3350263903548721E-2</v>
      </c>
      <c r="AD1859" s="17">
        <v>0.28782712563679241</v>
      </c>
      <c r="AE1859" s="17">
        <v>15.338200376360922</v>
      </c>
      <c r="AF1859" s="17">
        <v>0.75</v>
      </c>
      <c r="AG1859" s="17">
        <v>-1.0000000000000002</v>
      </c>
      <c r="AH1859" s="17">
        <v>-1.0000000000000002</v>
      </c>
      <c r="AI1859" s="17">
        <v>0</v>
      </c>
      <c r="AJ1859" s="17">
        <v>9.865008456451016E-2</v>
      </c>
      <c r="AK1859" s="17">
        <v>9.6655441286236307E-2</v>
      </c>
      <c r="AL1859" s="17">
        <v>0.29957883016967707</v>
      </c>
      <c r="AM1859" s="17">
        <v>0.11695640777615909</v>
      </c>
      <c r="AN1859" s="17">
        <v>0.25419744133150174</v>
      </c>
      <c r="AO1859" s="17">
        <v>3.4071874008351593</v>
      </c>
      <c r="AP1859" s="17">
        <v>7.8528301841359296</v>
      </c>
      <c r="AQ1859" s="17">
        <v>46.935699605831296</v>
      </c>
      <c r="AR1859" s="17">
        <v>1.0480095070591318</v>
      </c>
      <c r="AS1859" s="17">
        <v>2.3225668715054022</v>
      </c>
      <c r="AT1859" s="17">
        <v>-1.0000000000000002</v>
      </c>
      <c r="AU1859" s="17">
        <v>-1.0000000000000002</v>
      </c>
      <c r="AV1859" s="17">
        <v>1.5357499108526047</v>
      </c>
      <c r="AW1859" s="17">
        <v>76.148024685799797</v>
      </c>
      <c r="AX1859" s="17">
        <v>86.013033142250791</v>
      </c>
      <c r="AY1859" s="17">
        <v>0.46510012369964993</v>
      </c>
      <c r="AZ1859" s="17">
        <v>33.430514491553666</v>
      </c>
      <c r="BA1859" s="22">
        <v>1434.9464654701019</v>
      </c>
      <c r="CU1859" t="e">
        <v>#N/A</v>
      </c>
      <c r="CV1859" t="e">
        <v>#N/A</v>
      </c>
    </row>
    <row r="1860" spans="1:100" x14ac:dyDescent="0.25">
      <c r="A1860">
        <v>4568</v>
      </c>
      <c r="B1860" t="s">
        <v>2209</v>
      </c>
      <c r="C1860" s="22">
        <v>3</v>
      </c>
      <c r="D1860" s="17">
        <v>4.7998344054601452</v>
      </c>
      <c r="E1860" s="17">
        <v>0</v>
      </c>
      <c r="F1860" s="17">
        <v>0</v>
      </c>
      <c r="G1860" s="17">
        <v>0</v>
      </c>
      <c r="H1860" s="17">
        <v>0.20748458547702314</v>
      </c>
      <c r="I1860" s="17">
        <v>0</v>
      </c>
      <c r="J1860" s="17">
        <v>12.449075128621381</v>
      </c>
      <c r="K1860" s="17">
        <v>0.20748458547702314</v>
      </c>
      <c r="L1860" s="17">
        <v>-0.99999999999999956</v>
      </c>
      <c r="M1860" s="17">
        <v>-0.99999999999999956</v>
      </c>
      <c r="N1860" s="17">
        <v>4.1496917095404635</v>
      </c>
      <c r="O1860" s="17">
        <v>17.248909534081523</v>
      </c>
      <c r="P1860" s="17">
        <v>-0.27536089036576816</v>
      </c>
      <c r="Q1860" s="17">
        <v>1.4933311882441094</v>
      </c>
      <c r="R1860" s="17">
        <v>0.41468191466969967</v>
      </c>
      <c r="S1860" s="17">
        <v>0.24875464505047207</v>
      </c>
      <c r="T1860" s="17">
        <v>0.21229230292811804</v>
      </c>
      <c r="U1860" s="17">
        <v>1.1095030169111692E-2</v>
      </c>
      <c r="V1860" s="17">
        <v>0</v>
      </c>
      <c r="W1860" s="17">
        <v>10.586295706827153</v>
      </c>
      <c r="X1860" s="17">
        <v>0.17110154338912406</v>
      </c>
      <c r="Y1860" s="17">
        <v>-0.99999999999999956</v>
      </c>
      <c r="Z1860" s="17">
        <v>-0.99999999999999956</v>
      </c>
      <c r="AA1860" s="17">
        <v>32.850743164183903</v>
      </c>
      <c r="AB1860" s="17">
        <v>4.9012200118538407E-2</v>
      </c>
      <c r="AC1860" s="17">
        <v>0.26086220468001231</v>
      </c>
      <c r="AD1860" s="17">
        <v>0.12712090605519025</v>
      </c>
      <c r="AE1860" s="17">
        <v>21.84976554268707</v>
      </c>
      <c r="AF1860" s="17">
        <v>0.58333333333333337</v>
      </c>
      <c r="AG1860" s="17">
        <v>-0.99999999999999956</v>
      </c>
      <c r="AH1860" s="17">
        <v>-0.99999999999999956</v>
      </c>
      <c r="AI1860" s="17">
        <v>0</v>
      </c>
      <c r="AJ1860" s="17">
        <v>0</v>
      </c>
      <c r="AK1860" s="17">
        <v>-6.4272772391558014E-2</v>
      </c>
      <c r="AL1860" s="17">
        <v>-6.1411115256298721E-2</v>
      </c>
      <c r="AM1860" s="17">
        <v>-0.1256527348241045</v>
      </c>
      <c r="AN1860" s="17">
        <v>4.7401291471896631E-2</v>
      </c>
      <c r="AO1860" s="17">
        <v>-3.4626822325603994</v>
      </c>
      <c r="AP1860" s="17">
        <v>0.87797671051592108</v>
      </c>
      <c r="AQ1860" s="17">
        <v>23.035370835448525</v>
      </c>
      <c r="AR1860" s="17">
        <v>0.47214197814770209</v>
      </c>
      <c r="AS1860" s="17">
        <v>0.37858612886614729</v>
      </c>
      <c r="AT1860" s="17">
        <v>-0.99999999999999956</v>
      </c>
      <c r="AU1860" s="17">
        <v>-0.99999999999999956</v>
      </c>
      <c r="AV1860" s="17">
        <v>0.41468191466969967</v>
      </c>
      <c r="AW1860" s="17">
        <v>50.977629408781368</v>
      </c>
      <c r="AX1860" s="17">
        <v>50.977629408781368</v>
      </c>
      <c r="AY1860" s="17">
        <v>8.5956484130676733E-2</v>
      </c>
      <c r="AZ1860" s="17">
        <v>-10.213343090350266</v>
      </c>
      <c r="BA1860" s="22">
        <v>1376.5960238882785</v>
      </c>
      <c r="CU1860" t="e">
        <v>#N/A</v>
      </c>
      <c r="CV1860" t="e">
        <v>#N/A</v>
      </c>
    </row>
    <row r="1861" spans="1:100" x14ac:dyDescent="0.25">
      <c r="A1861">
        <v>4571</v>
      </c>
      <c r="B1861" t="s">
        <v>669</v>
      </c>
      <c r="C1861" s="22">
        <v>3</v>
      </c>
      <c r="D1861" s="17">
        <v>5.1655224306498537</v>
      </c>
      <c r="E1861" s="17">
        <v>-5.0727643625788944E-3</v>
      </c>
      <c r="F1861" s="17">
        <v>6.4680981838217577E-2</v>
      </c>
      <c r="G1861" s="17">
        <v>6.4680981838217577E-2</v>
      </c>
      <c r="H1861" s="17">
        <v>0.33684964433317688</v>
      </c>
      <c r="I1861" s="17">
        <v>0</v>
      </c>
      <c r="J1861" s="17">
        <v>20.210978659990605</v>
      </c>
      <c r="K1861" s="17">
        <v>0.33684964433317688</v>
      </c>
      <c r="L1861" s="17">
        <v>-0.99999999999999867</v>
      </c>
      <c r="M1861" s="17">
        <v>-0.99999999999999867</v>
      </c>
      <c r="N1861" s="17">
        <v>6.7369928866635371</v>
      </c>
      <c r="O1861" s="17">
        <v>25.441182072478689</v>
      </c>
      <c r="P1861" s="17">
        <v>-0.15793087664750494</v>
      </c>
      <c r="Q1861" s="17">
        <v>4.3275873813090548</v>
      </c>
      <c r="R1861" s="17">
        <v>1.4565431793392665</v>
      </c>
      <c r="S1861" s="17">
        <v>0.33333333333333298</v>
      </c>
      <c r="T1861" s="17">
        <v>0.25605765818913734</v>
      </c>
      <c r="U1861" s="17">
        <v>7.4321253078369107E-2</v>
      </c>
      <c r="V1861" s="17">
        <v>-7.1140595876808058E-3</v>
      </c>
      <c r="W1861" s="17">
        <v>12.789941627199266</v>
      </c>
      <c r="X1861" s="17">
        <v>0.4385430452002429</v>
      </c>
      <c r="Y1861" s="17">
        <v>-0.99999999999999867</v>
      </c>
      <c r="Z1861" s="17">
        <v>-0.99999999999999867</v>
      </c>
      <c r="AA1861" s="17">
        <v>50.983894927905176</v>
      </c>
      <c r="AB1861" s="17">
        <v>0.33735257598981849</v>
      </c>
      <c r="AC1861" s="17">
        <v>0.25769468818277175</v>
      </c>
      <c r="AD1861" s="17">
        <v>0.13970093825474258</v>
      </c>
      <c r="AE1861" s="17">
        <v>36.737410121366672</v>
      </c>
      <c r="AF1861" s="17">
        <v>0.22222222222222221</v>
      </c>
      <c r="AG1861" s="17">
        <v>-0.99999999999999867</v>
      </c>
      <c r="AH1861" s="17">
        <v>-0.99999999999999867</v>
      </c>
      <c r="AI1861" s="17">
        <v>-1.5269979722328398E-2</v>
      </c>
      <c r="AJ1861" s="17">
        <v>-7.1140595876808058E-3</v>
      </c>
      <c r="AK1861" s="17">
        <v>0.78567339071297471</v>
      </c>
      <c r="AL1861" s="17">
        <v>2.9076730308335318E-2</v>
      </c>
      <c r="AM1861" s="17">
        <v>1.0353163842463795</v>
      </c>
      <c r="AN1861" s="17">
        <v>0.27334192079983805</v>
      </c>
      <c r="AO1861" s="17">
        <v>29.811276559724369</v>
      </c>
      <c r="AP1861" s="17">
        <v>6.9789316715376302</v>
      </c>
      <c r="AQ1861" s="17">
        <v>33.000920287189892</v>
      </c>
      <c r="AR1861" s="17">
        <v>0.65659818501315836</v>
      </c>
      <c r="AS1861" s="17">
        <v>0.77539268953341933</v>
      </c>
      <c r="AT1861" s="17">
        <v>-0.99999999999999867</v>
      </c>
      <c r="AU1861" s="17">
        <v>-0.99999999999999867</v>
      </c>
      <c r="AV1861" s="17">
        <v>1.5212241611774839</v>
      </c>
      <c r="AW1861" s="17">
        <v>83.404008671921503</v>
      </c>
      <c r="AX1861" s="17">
        <v>82.38720311870685</v>
      </c>
      <c r="AY1861" s="17">
        <v>0.13831263483931436</v>
      </c>
      <c r="AZ1861" s="17">
        <v>-9.8543531530251869</v>
      </c>
      <c r="BA1861" s="22">
        <v>1467.4305951571903</v>
      </c>
      <c r="CU1861" t="e">
        <v>#N/A</v>
      </c>
      <c r="CV1861" t="e">
        <v>#N/A</v>
      </c>
    </row>
    <row r="1862" spans="1:100" x14ac:dyDescent="0.25">
      <c r="A1862">
        <v>4572</v>
      </c>
      <c r="B1862" t="s">
        <v>2210</v>
      </c>
      <c r="C1862" s="22">
        <v>3</v>
      </c>
      <c r="D1862" s="17">
        <v>4.0841298458374036</v>
      </c>
      <c r="E1862" s="17">
        <v>-0.16045464652631863</v>
      </c>
      <c r="F1862" s="17">
        <v>-0.16860131022548033</v>
      </c>
      <c r="G1862" s="17">
        <v>-0.21078457939611578</v>
      </c>
      <c r="H1862" s="17">
        <v>-1.1639302577512386E-2</v>
      </c>
      <c r="I1862" s="17">
        <v>0</v>
      </c>
      <c r="J1862" s="17">
        <v>-0.6983581546507458</v>
      </c>
      <c r="K1862" s="17">
        <v>-1.1639302577512386E-2</v>
      </c>
      <c r="L1862" s="17">
        <v>-1</v>
      </c>
      <c r="M1862" s="17">
        <v>-1</v>
      </c>
      <c r="N1862" s="17">
        <v>-0.23278605155024792</v>
      </c>
      <c r="O1862" s="17">
        <v>3.1749871117905424</v>
      </c>
      <c r="P1862" s="17">
        <v>0.78511647180239785</v>
      </c>
      <c r="Q1862" s="17">
        <v>2.1909191690688514</v>
      </c>
      <c r="R1862" s="17">
        <v>0.83456064945203645</v>
      </c>
      <c r="S1862" s="17">
        <v>0.33333333333333359</v>
      </c>
      <c r="T1862" s="17">
        <v>0.30486218830916212</v>
      </c>
      <c r="U1862" s="17">
        <v>0.28675939294436159</v>
      </c>
      <c r="V1862" s="17">
        <v>-1.1607976160143177E-2</v>
      </c>
      <c r="W1862" s="17">
        <v>36.999449640169047</v>
      </c>
      <c r="X1862" s="17">
        <v>1.6925743870360184</v>
      </c>
      <c r="Y1862" s="17">
        <v>-1</v>
      </c>
      <c r="Z1862" s="17">
        <v>-1</v>
      </c>
      <c r="AA1862" s="17">
        <v>67.697608768465599</v>
      </c>
      <c r="AB1862" s="17">
        <v>0.32022528317478516</v>
      </c>
      <c r="AC1862" s="17">
        <v>0.18617409146696051</v>
      </c>
      <c r="AD1862" s="17">
        <v>9.087259493514549E-2</v>
      </c>
      <c r="AE1862" s="17">
        <v>29.863598478844565</v>
      </c>
      <c r="AF1862" s="17">
        <v>0.66666666666666663</v>
      </c>
      <c r="AG1862" s="17">
        <v>-1</v>
      </c>
      <c r="AH1862" s="17">
        <v>-1</v>
      </c>
      <c r="AI1862" s="17">
        <v>-4.4536712755308258E-3</v>
      </c>
      <c r="AJ1862" s="17">
        <v>-1.1607976160143177E-2</v>
      </c>
      <c r="AK1862" s="17">
        <v>3.6931431975190068E-2</v>
      </c>
      <c r="AL1862" s="17">
        <v>0.20294441390048482</v>
      </c>
      <c r="AM1862" s="17">
        <v>-8.4778021214815633E-2</v>
      </c>
      <c r="AN1862" s="17">
        <v>-0.12649794219738947</v>
      </c>
      <c r="AO1862" s="17">
        <v>-1.9347933704944407</v>
      </c>
      <c r="AP1862" s="17">
        <v>-2.147726485432313</v>
      </c>
      <c r="AQ1862" s="17">
        <v>36.301091485518306</v>
      </c>
      <c r="AR1862" s="17">
        <v>0.91334693842671399</v>
      </c>
      <c r="AS1862" s="17">
        <v>1.680935084458506</v>
      </c>
      <c r="AT1862" s="17">
        <v>-1</v>
      </c>
      <c r="AU1862" s="17">
        <v>-1</v>
      </c>
      <c r="AV1862" s="17">
        <v>0.62377607005592006</v>
      </c>
      <c r="AW1862" s="17">
        <v>68.72486939482387</v>
      </c>
      <c r="AX1862" s="17">
        <v>67.474998353298943</v>
      </c>
      <c r="AY1862" s="17">
        <v>0.183667362271594</v>
      </c>
      <c r="AZ1862" s="17">
        <v>4.4356568322163774</v>
      </c>
      <c r="BA1862" s="22">
        <v>1476.2096878193672</v>
      </c>
      <c r="CU1862" t="e">
        <v>#N/A</v>
      </c>
      <c r="CV1862" t="e">
        <v>#N/A</v>
      </c>
    </row>
    <row r="1863" spans="1:100" x14ac:dyDescent="0.25">
      <c r="A1863">
        <v>4573</v>
      </c>
      <c r="B1863" t="s">
        <v>2211</v>
      </c>
      <c r="C1863" s="22">
        <v>3</v>
      </c>
      <c r="D1863" s="17">
        <v>4.9583419539419813</v>
      </c>
      <c r="E1863" s="17">
        <v>9.2333819254268812E-2</v>
      </c>
      <c r="F1863" s="17">
        <v>-1.2588237099672803</v>
      </c>
      <c r="G1863" s="17">
        <v>-1.2262783178363981</v>
      </c>
      <c r="H1863" s="17">
        <v>8.5988962357394394E-2</v>
      </c>
      <c r="I1863" s="17">
        <v>0</v>
      </c>
      <c r="J1863" s="17">
        <v>5.1593377414436601</v>
      </c>
      <c r="K1863" s="17">
        <v>8.5988962357394394E-2</v>
      </c>
      <c r="L1863" s="17">
        <v>-0.99999999999999922</v>
      </c>
      <c r="M1863" s="17">
        <v>-0.99999999999999922</v>
      </c>
      <c r="N1863" s="17">
        <v>1.7197792471478883</v>
      </c>
      <c r="O1863" s="17">
        <v>8.8914013775492506</v>
      </c>
      <c r="P1863" s="17">
        <v>-3.0317825443452004E-2</v>
      </c>
      <c r="Q1863" s="17">
        <v>-2.400208843060097</v>
      </c>
      <c r="R1863" s="17">
        <v>-0.80423510106859231</v>
      </c>
      <c r="S1863" s="17">
        <v>0.33333333333333326</v>
      </c>
      <c r="T1863" s="17">
        <v>0.34545978000286176</v>
      </c>
      <c r="U1863" s="17">
        <v>0.35343006510392577</v>
      </c>
      <c r="V1863" s="17">
        <v>-6.0507257588620487E-2</v>
      </c>
      <c r="W1863" s="17">
        <v>35.429078339764217</v>
      </c>
      <c r="X1863" s="17">
        <v>1.6556073125323081</v>
      </c>
      <c r="Y1863" s="17">
        <v>-0.99999999999999922</v>
      </c>
      <c r="Z1863" s="17">
        <v>-0.99999999999999922</v>
      </c>
      <c r="AA1863" s="17">
        <v>75.932017380665329</v>
      </c>
      <c r="AB1863" s="17">
        <v>0.4816571032255248</v>
      </c>
      <c r="AC1863" s="17">
        <v>0.12677531273561796</v>
      </c>
      <c r="AD1863" s="17">
        <v>0.21771106687825181</v>
      </c>
      <c r="AE1863" s="17">
        <v>41.307174141969725</v>
      </c>
      <c r="AF1863" s="17">
        <v>0.5714285714285714</v>
      </c>
      <c r="AG1863" s="17">
        <v>-0.99999999999999922</v>
      </c>
      <c r="AH1863" s="17">
        <v>-0.99999999999999922</v>
      </c>
      <c r="AI1863" s="17">
        <v>-2.8396811913673048E-2</v>
      </c>
      <c r="AJ1863" s="17">
        <v>-6.0507257588620487E-2</v>
      </c>
      <c r="AK1863" s="17">
        <v>-1.4583952986839722E-2</v>
      </c>
      <c r="AL1863" s="17">
        <v>8.6617070294795276E-2</v>
      </c>
      <c r="AM1863" s="17">
        <v>0.23969444682604082</v>
      </c>
      <c r="AN1863" s="17">
        <v>0.16518143361228552</v>
      </c>
      <c r="AO1863" s="17">
        <v>5.9194414057168228</v>
      </c>
      <c r="AP1863" s="17">
        <v>4.5626211917811164</v>
      </c>
      <c r="AQ1863" s="17">
        <v>40.58841608120791</v>
      </c>
      <c r="AR1863" s="17">
        <v>0.97171592085149971</v>
      </c>
      <c r="AS1863" s="17">
        <v>1.7415962748897023</v>
      </c>
      <c r="AT1863" s="17">
        <v>-0.99999999999999922</v>
      </c>
      <c r="AU1863" s="17">
        <v>-0.99999999999999922</v>
      </c>
      <c r="AV1863" s="17">
        <v>-2.0305134189049898</v>
      </c>
      <c r="AW1863" s="17">
        <v>89.386039949995677</v>
      </c>
      <c r="AX1863" s="17">
        <v>82.767377952860159</v>
      </c>
      <c r="AY1863" s="17">
        <v>0.3508203105593618</v>
      </c>
      <c r="AZ1863" s="17">
        <v>13.363188441249401</v>
      </c>
      <c r="BA1863" s="22">
        <v>1484.1815789050183</v>
      </c>
      <c r="CU1863" t="e">
        <v>#N/A</v>
      </c>
      <c r="CV1863" t="e">
        <v>#N/A</v>
      </c>
    </row>
    <row r="1864" spans="1:100" x14ac:dyDescent="0.25">
      <c r="A1864">
        <v>4575</v>
      </c>
      <c r="B1864" t="s">
        <v>2212</v>
      </c>
      <c r="C1864" s="22">
        <v>3</v>
      </c>
      <c r="D1864" s="17">
        <v>4.5821744935071012</v>
      </c>
      <c r="E1864" s="17">
        <v>0</v>
      </c>
      <c r="F1864" s="17">
        <v>2.8296684503873086</v>
      </c>
      <c r="G1864" s="17">
        <v>2.8296684503873086</v>
      </c>
      <c r="H1864" s="17">
        <v>5.2091855886196706E-2</v>
      </c>
      <c r="I1864" s="17">
        <v>-9.7060862014165354E-3</v>
      </c>
      <c r="J1864" s="17">
        <v>2.5431461810868119</v>
      </c>
      <c r="K1864" s="17">
        <v>4.2385769684780153E-2</v>
      </c>
      <c r="L1864" s="17">
        <v>-0.99999999999999978</v>
      </c>
      <c r="M1864" s="17">
        <v>-0.99999999999999978</v>
      </c>
      <c r="N1864" s="17">
        <v>0.84771539369560378</v>
      </c>
      <c r="O1864" s="17">
        <v>9.9549891249812177</v>
      </c>
      <c r="P1864" s="17">
        <v>7.1174641641535974E-2</v>
      </c>
      <c r="Q1864" s="17">
        <v>-0.18775719823247369</v>
      </c>
      <c r="R1864" s="17">
        <v>-2.1517791048033353E-2</v>
      </c>
      <c r="S1864" s="17">
        <v>0.33333333333333365</v>
      </c>
      <c r="T1864" s="17">
        <v>0.33333333333333365</v>
      </c>
      <c r="U1864" s="17">
        <v>0.34826119718297316</v>
      </c>
      <c r="V1864" s="17">
        <v>4.4282490888228637E-2</v>
      </c>
      <c r="W1864" s="17">
        <v>40.672983402123542</v>
      </c>
      <c r="X1864" s="17">
        <v>2.2830206310431489</v>
      </c>
      <c r="Y1864" s="17">
        <v>-0.99999999999999978</v>
      </c>
      <c r="Z1864" s="17">
        <v>-0.99999999999999978</v>
      </c>
      <c r="AA1864" s="17">
        <v>75.928765891388593</v>
      </c>
      <c r="AB1864" s="17">
        <v>-4.5890030389279871E-2</v>
      </c>
      <c r="AC1864" s="17">
        <v>0.43444800700029995</v>
      </c>
      <c r="AD1864" s="17">
        <v>0.31698802899524248</v>
      </c>
      <c r="AE1864" s="17">
        <v>35.277300280313113</v>
      </c>
      <c r="AF1864" s="17">
        <v>0.75</v>
      </c>
      <c r="AG1864" s="17">
        <v>-0.99999999999999978</v>
      </c>
      <c r="AH1864" s="17">
        <v>-0.99999999999999978</v>
      </c>
      <c r="AI1864" s="17">
        <v>8.1011134087776489E-4</v>
      </c>
      <c r="AJ1864" s="17">
        <v>4.4282490888228637E-2</v>
      </c>
      <c r="AK1864" s="17">
        <v>0.13279281185521569</v>
      </c>
      <c r="AL1864" s="17">
        <v>0.23504219071114707</v>
      </c>
      <c r="AM1864" s="17">
        <v>-5.072937332173507E-2</v>
      </c>
      <c r="AN1864" s="17">
        <v>-1.2395360086280349E-2</v>
      </c>
      <c r="AO1864" s="17">
        <v>-0.6042702737672988</v>
      </c>
      <c r="AP1864" s="17">
        <v>0.86532695139872651</v>
      </c>
      <c r="AQ1864" s="17">
        <v>43.216129583210375</v>
      </c>
      <c r="AR1864" s="17">
        <v>1.0592103547378684</v>
      </c>
      <c r="AS1864" s="17">
        <v>2.3254064007279283</v>
      </c>
      <c r="AT1864" s="17">
        <v>-0.99999999999999978</v>
      </c>
      <c r="AU1864" s="17">
        <v>-0.99999999999999978</v>
      </c>
      <c r="AV1864" s="17">
        <v>2.8081506593392769</v>
      </c>
      <c r="AW1864" s="17">
        <v>86.749081967768561</v>
      </c>
      <c r="AX1864" s="17">
        <v>91.193533283408954</v>
      </c>
      <c r="AY1864" s="17">
        <v>8.6844933065269678E-2</v>
      </c>
      <c r="AZ1864" s="17">
        <v>-14.026967811106822</v>
      </c>
      <c r="BA1864" s="22">
        <v>1481.8029604917886</v>
      </c>
      <c r="CU1864" t="e">
        <v>#N/A</v>
      </c>
      <c r="CV1864" t="e">
        <v>#N/A</v>
      </c>
    </row>
    <row r="1865" spans="1:100" x14ac:dyDescent="0.25">
      <c r="A1865">
        <v>4576</v>
      </c>
      <c r="B1865" t="s">
        <v>2213</v>
      </c>
      <c r="C1865" s="22">
        <v>3</v>
      </c>
      <c r="D1865" s="17">
        <v>5.2800573255441545</v>
      </c>
      <c r="E1865" s="17">
        <v>-0.38591614429594212</v>
      </c>
      <c r="F1865" s="17">
        <v>0.10685527693117901</v>
      </c>
      <c r="G1865" s="17">
        <v>-1.6803038830626501E-2</v>
      </c>
      <c r="H1865" s="17">
        <v>8.1699913005442576E-2</v>
      </c>
      <c r="I1865" s="17">
        <v>1.7218891189364656E-3</v>
      </c>
      <c r="J1865" s="17">
        <v>5.0053081274627367</v>
      </c>
      <c r="K1865" s="17">
        <v>8.3421802124379024E-2</v>
      </c>
      <c r="L1865" s="17">
        <v>-1</v>
      </c>
      <c r="M1865" s="17">
        <v>-1</v>
      </c>
      <c r="N1865" s="17">
        <v>1.668436042487579</v>
      </c>
      <c r="O1865" s="17">
        <v>10.268562414176271</v>
      </c>
      <c r="P1865" s="17">
        <v>-0.89503292350583008</v>
      </c>
      <c r="Q1865" s="17">
        <v>0.50372392412370059</v>
      </c>
      <c r="R1865" s="17">
        <v>0.10982707673278044</v>
      </c>
      <c r="S1865" s="17">
        <v>0.31873561848079424</v>
      </c>
      <c r="T1865" s="17">
        <v>0.26364563016934028</v>
      </c>
      <c r="U1865" s="17">
        <v>0.18705188969061451</v>
      </c>
      <c r="V1865" s="17">
        <v>-1.0012734224613042E-2</v>
      </c>
      <c r="W1865" s="17">
        <v>27.039944079670281</v>
      </c>
      <c r="X1865" s="17">
        <v>1.1174028967765426</v>
      </c>
      <c r="Y1865" s="17">
        <v>-1</v>
      </c>
      <c r="Z1865" s="17">
        <v>-1</v>
      </c>
      <c r="AA1865" s="17">
        <v>80.576343510420685</v>
      </c>
      <c r="AB1865" s="17">
        <v>0.44993205674831604</v>
      </c>
      <c r="AC1865" s="17">
        <v>0.21363588496471006</v>
      </c>
      <c r="AD1865" s="17">
        <v>0.40496350536732661</v>
      </c>
      <c r="AE1865" s="17">
        <v>53.426572354017608</v>
      </c>
      <c r="AF1865" s="17">
        <v>1</v>
      </c>
      <c r="AG1865" s="17">
        <v>-1</v>
      </c>
      <c r="AH1865" s="17">
        <v>-1</v>
      </c>
      <c r="AI1865" s="17">
        <v>0</v>
      </c>
      <c r="AJ1865" s="17">
        <v>-1.0012734224613042E-2</v>
      </c>
      <c r="AK1865" s="17">
        <v>-7.7988383005982292E-3</v>
      </c>
      <c r="AL1865" s="17">
        <v>0.20797793731433895</v>
      </c>
      <c r="AM1865" s="17">
        <v>-2.63692140868763E-2</v>
      </c>
      <c r="AN1865" s="17">
        <v>0.31592920323119505</v>
      </c>
      <c r="AO1865" s="17">
        <v>-0.6982245436748975</v>
      </c>
      <c r="AP1865" s="17">
        <v>8.9381197673515693</v>
      </c>
      <c r="AQ1865" s="17">
        <v>32.045252207133018</v>
      </c>
      <c r="AR1865" s="17">
        <v>0.75942040411613576</v>
      </c>
      <c r="AS1865" s="17">
        <v>1.2008246989009215</v>
      </c>
      <c r="AT1865" s="17">
        <v>-1</v>
      </c>
      <c r="AU1865" s="17">
        <v>-1</v>
      </c>
      <c r="AV1865" s="17">
        <v>9.3024037902154078E-2</v>
      </c>
      <c r="AW1865" s="17">
        <v>99.783025691948524</v>
      </c>
      <c r="AX1865" s="17">
        <v>98.781752269487242</v>
      </c>
      <c r="AY1865" s="17">
        <v>0.21856923271508688</v>
      </c>
      <c r="AZ1865" s="17">
        <v>25.431029990322397</v>
      </c>
      <c r="BA1865" s="22">
        <v>1486.7558367789236</v>
      </c>
      <c r="CU1865" t="e">
        <v>#N/A</v>
      </c>
      <c r="CV1865" t="e">
        <v>#N/A</v>
      </c>
    </row>
    <row r="1866" spans="1:100" x14ac:dyDescent="0.25">
      <c r="A1866">
        <v>4578</v>
      </c>
      <c r="B1866" t="s">
        <v>2214</v>
      </c>
      <c r="C1866" s="22">
        <v>3</v>
      </c>
      <c r="D1866" s="17">
        <v>3.9145081887874533</v>
      </c>
      <c r="E1866" s="17">
        <v>-5.0432868396468072E-2</v>
      </c>
      <c r="F1866" s="17">
        <v>-0.16695954643531508</v>
      </c>
      <c r="G1866" s="17">
        <v>-0.18377050256747107</v>
      </c>
      <c r="H1866" s="17">
        <v>3.3981327482262326E-3</v>
      </c>
      <c r="I1866" s="17">
        <v>0</v>
      </c>
      <c r="J1866" s="17">
        <v>0.20388796489357264</v>
      </c>
      <c r="K1866" s="17">
        <v>3.3981327482262326E-3</v>
      </c>
      <c r="L1866" s="17">
        <v>-0.99999999999999745</v>
      </c>
      <c r="M1866" s="17">
        <v>-0.99999999999999745</v>
      </c>
      <c r="N1866" s="17">
        <v>6.7962654964524777E-2</v>
      </c>
      <c r="O1866" s="17">
        <v>3.9346256511135507</v>
      </c>
      <c r="P1866" s="17">
        <v>-0.17012550388778078</v>
      </c>
      <c r="Q1866" s="17">
        <v>0.2750307728049125</v>
      </c>
      <c r="R1866" s="17">
        <v>6.7194258775912896E-2</v>
      </c>
      <c r="S1866" s="17">
        <v>0.33333333333333237</v>
      </c>
      <c r="T1866" s="17">
        <v>0.26273013661148492</v>
      </c>
      <c r="U1866" s="17">
        <v>0.24778528285868451</v>
      </c>
      <c r="V1866" s="17">
        <v>3.2623221756360968E-2</v>
      </c>
      <c r="W1866" s="17">
        <v>34.922953672465489</v>
      </c>
      <c r="X1866" s="17">
        <v>1.7195670254405644</v>
      </c>
      <c r="Y1866" s="17">
        <v>-0.99999999999999745</v>
      </c>
      <c r="Z1866" s="17">
        <v>-0.99999999999999745</v>
      </c>
      <c r="AA1866" s="17">
        <v>59.99963904417443</v>
      </c>
      <c r="AB1866" s="17">
        <v>8.7179277504932859E-3</v>
      </c>
      <c r="AC1866" s="17">
        <v>0.34154582569816683</v>
      </c>
      <c r="AD1866" s="17">
        <v>0.14992606881000053</v>
      </c>
      <c r="AE1866" s="17">
        <v>25.009491112933034</v>
      </c>
      <c r="AF1866" s="17">
        <v>0.55555555555555558</v>
      </c>
      <c r="AG1866" s="17">
        <v>-0.99999999999999745</v>
      </c>
      <c r="AH1866" s="17">
        <v>-0.99999999999999745</v>
      </c>
      <c r="AI1866" s="17">
        <v>-1.9808608929073792E-2</v>
      </c>
      <c r="AJ1866" s="17">
        <v>3.2623221756360968E-2</v>
      </c>
      <c r="AK1866" s="17">
        <v>3.8061637692987343E-2</v>
      </c>
      <c r="AL1866" s="17">
        <v>-2.3113060374244425E-2</v>
      </c>
      <c r="AM1866" s="17">
        <v>6.4972412175604691E-2</v>
      </c>
      <c r="AN1866" s="17">
        <v>-2.3259320673266127E-2</v>
      </c>
      <c r="AO1866" s="17">
        <v>1.8146184928550544</v>
      </c>
      <c r="AP1866" s="17">
        <v>-0.69704831870287398</v>
      </c>
      <c r="AQ1866" s="17">
        <v>35.126841637359064</v>
      </c>
      <c r="AR1866" s="17">
        <v>0.87647197455986325</v>
      </c>
      <c r="AS1866" s="17">
        <v>1.7229651581887908</v>
      </c>
      <c r="AT1866" s="17">
        <v>-0.99999999999999745</v>
      </c>
      <c r="AU1866" s="17">
        <v>-0.99999999999999745</v>
      </c>
      <c r="AV1866" s="17">
        <v>-0.11657624379155812</v>
      </c>
      <c r="AW1866" s="17">
        <v>63.23721637658511</v>
      </c>
      <c r="AX1866" s="17">
        <v>66.103366373639716</v>
      </c>
      <c r="AY1866" s="17">
        <v>0.17399637683734517</v>
      </c>
      <c r="AZ1866" s="17">
        <v>6.653703227105991</v>
      </c>
      <c r="BA1866" s="22">
        <v>1464.6832458633753</v>
      </c>
      <c r="CU1866" t="e">
        <v>#N/A</v>
      </c>
      <c r="CV1866" t="e">
        <v>#N/A</v>
      </c>
    </row>
    <row r="1867" spans="1:100" x14ac:dyDescent="0.25">
      <c r="A1867">
        <v>4579</v>
      </c>
      <c r="B1867" t="s">
        <v>1522</v>
      </c>
      <c r="C1867" s="22">
        <v>3</v>
      </c>
      <c r="D1867" s="17">
        <v>4.7280087682088698</v>
      </c>
      <c r="E1867" s="17">
        <v>3.1990440089951599E-3</v>
      </c>
      <c r="F1867" s="17">
        <v>0.86334197629461673</v>
      </c>
      <c r="G1867" s="17">
        <v>0.86334197629461673</v>
      </c>
      <c r="H1867" s="17">
        <v>0.36268031562155317</v>
      </c>
      <c r="I1867" s="17">
        <v>0</v>
      </c>
      <c r="J1867" s="17">
        <v>21.76081893729318</v>
      </c>
      <c r="K1867" s="17">
        <v>0.36268031562155317</v>
      </c>
      <c r="L1867" s="17">
        <v>-1</v>
      </c>
      <c r="M1867" s="17">
        <v>-1</v>
      </c>
      <c r="N1867" s="17">
        <v>7.253606312431061</v>
      </c>
      <c r="O1867" s="17">
        <v>27.352169681796667</v>
      </c>
      <c r="P1867" s="17">
        <v>0.59508681558191956</v>
      </c>
      <c r="Q1867" s="17">
        <v>-2.7231057693612444</v>
      </c>
      <c r="R1867" s="17">
        <v>-0.90743227872530774</v>
      </c>
      <c r="S1867" s="17">
        <v>0.3333333333333332</v>
      </c>
      <c r="T1867" s="17">
        <v>0.33761598552712374</v>
      </c>
      <c r="U1867" s="17">
        <v>7.5363386928489512E-2</v>
      </c>
      <c r="V1867" s="17">
        <v>7.8006488244832493E-4</v>
      </c>
      <c r="W1867" s="17">
        <v>15.376498201993664</v>
      </c>
      <c r="X1867" s="17">
        <v>0.61868559244134291</v>
      </c>
      <c r="Y1867" s="17">
        <v>-1</v>
      </c>
      <c r="Z1867" s="17">
        <v>-1</v>
      </c>
      <c r="AA1867" s="17">
        <v>45.229679330398575</v>
      </c>
      <c r="AB1867" s="17">
        <v>0.10937753985195105</v>
      </c>
      <c r="AC1867" s="17">
        <v>0.42860945260091676</v>
      </c>
      <c r="AD1867" s="17">
        <v>7.7225275689736292E-2</v>
      </c>
      <c r="AE1867" s="17">
        <v>30.760613407130197</v>
      </c>
      <c r="AF1867" s="17">
        <v>0.5</v>
      </c>
      <c r="AG1867" s="17">
        <v>-1</v>
      </c>
      <c r="AH1867" s="17">
        <v>-1</v>
      </c>
      <c r="AI1867" s="17">
        <v>7.5838017915462658E-2</v>
      </c>
      <c r="AJ1867" s="17">
        <v>7.8006488244832493E-4</v>
      </c>
      <c r="AK1867" s="17">
        <v>7.3334588309288597E-4</v>
      </c>
      <c r="AL1867" s="17">
        <v>0.24847814255605657</v>
      </c>
      <c r="AM1867" s="17">
        <v>-6.517854747491067E-2</v>
      </c>
      <c r="AN1867" s="17">
        <v>-5.2662852142658187E-2</v>
      </c>
      <c r="AO1867" s="17">
        <v>-1.6257969574573023</v>
      </c>
      <c r="AP1867" s="17">
        <v>-7.418059078617234E-2</v>
      </c>
      <c r="AQ1867" s="17">
        <v>37.13731713928685</v>
      </c>
      <c r="AR1867" s="17">
        <v>0.7470927706713949</v>
      </c>
      <c r="AS1867" s="17">
        <v>0.98136590806289548</v>
      </c>
      <c r="AT1867" s="17">
        <v>-1</v>
      </c>
      <c r="AU1867" s="17">
        <v>-1</v>
      </c>
      <c r="AV1867" s="17">
        <v>-4.4090302430690398E-2</v>
      </c>
      <c r="AW1867" s="17">
        <v>72.507668421409093</v>
      </c>
      <c r="AX1867" s="17">
        <v>74.102435267963173</v>
      </c>
      <c r="AY1867" s="17">
        <v>2.2242298618134926E-2</v>
      </c>
      <c r="AZ1867" s="17">
        <v>-14.388580153430034</v>
      </c>
      <c r="BA1867" s="22">
        <v>1410.7068034492036</v>
      </c>
      <c r="CU1867" t="e">
        <v>#N/A</v>
      </c>
      <c r="CV1867" t="e">
        <v>#N/A</v>
      </c>
    </row>
    <row r="1868" spans="1:100" x14ac:dyDescent="0.25">
      <c r="A1868">
        <v>4580</v>
      </c>
      <c r="B1868" t="s">
        <v>2215</v>
      </c>
      <c r="C1868" s="22">
        <v>3</v>
      </c>
      <c r="D1868" s="17">
        <v>4.9548911903518436</v>
      </c>
      <c r="E1868" s="17">
        <v>0</v>
      </c>
      <c r="F1868" s="17">
        <v>-1.0764046400111937</v>
      </c>
      <c r="G1868" s="17">
        <v>-1.0764046400111937</v>
      </c>
      <c r="H1868" s="17">
        <v>0.25364539961040627</v>
      </c>
      <c r="I1868" s="17">
        <v>-7.8343816019214429E-3</v>
      </c>
      <c r="J1868" s="17">
        <v>14.748661080509102</v>
      </c>
      <c r="K1868" s="17">
        <v>0.24581101800848487</v>
      </c>
      <c r="L1868" s="17">
        <v>-1.0000000000000009</v>
      </c>
      <c r="M1868" s="17">
        <v>-1.0000000000000009</v>
      </c>
      <c r="N1868" s="17">
        <v>4.9162203601696985</v>
      </c>
      <c r="O1868" s="17">
        <v>18.627147630849741</v>
      </c>
      <c r="P1868" s="17">
        <v>-0.35919994094462038</v>
      </c>
      <c r="Q1868" s="17">
        <v>-1.3369681436809826</v>
      </c>
      <c r="R1868" s="17">
        <v>-0.64231870982751305</v>
      </c>
      <c r="S1868" s="17">
        <v>0.33333333333333359</v>
      </c>
      <c r="T1868" s="17">
        <v>0.33333333333333359</v>
      </c>
      <c r="U1868" s="17">
        <v>0.25512840781563195</v>
      </c>
      <c r="V1868" s="17">
        <v>-0.14979321346363761</v>
      </c>
      <c r="W1868" s="17">
        <v>21.047633720407056</v>
      </c>
      <c r="X1868" s="17">
        <v>0.54260999913888397</v>
      </c>
      <c r="Y1868" s="17">
        <v>-1.0000000000000009</v>
      </c>
      <c r="Z1868" s="17">
        <v>-1.0000000000000009</v>
      </c>
      <c r="AA1868" s="17">
        <v>57.417125836308834</v>
      </c>
      <c r="AB1868" s="17">
        <v>0.27526876722029314</v>
      </c>
      <c r="AC1868" s="17">
        <v>0.10557303153357127</v>
      </c>
      <c r="AD1868" s="17">
        <v>0.35939441776072212</v>
      </c>
      <c r="AE1868" s="17">
        <v>37.011810825729327</v>
      </c>
      <c r="AF1868" s="17">
        <v>0.73333333333333328</v>
      </c>
      <c r="AG1868" s="17">
        <v>-1.0000000000000009</v>
      </c>
      <c r="AH1868" s="17">
        <v>-1.0000000000000009</v>
      </c>
      <c r="AI1868" s="17">
        <v>0</v>
      </c>
      <c r="AJ1868" s="17">
        <v>-0.14979321346363761</v>
      </c>
      <c r="AK1868" s="17">
        <v>5.2185437855220958E-2</v>
      </c>
      <c r="AL1868" s="17">
        <v>0.28400301513411386</v>
      </c>
      <c r="AM1868" s="17">
        <v>0.15891350927166897</v>
      </c>
      <c r="AN1868" s="17">
        <v>0.2435418441854757</v>
      </c>
      <c r="AO1868" s="17">
        <v>4.233764921067829</v>
      </c>
      <c r="AP1868" s="17">
        <v>7.5085611803074581</v>
      </c>
      <c r="AQ1868" s="17">
        <v>35.796294800916137</v>
      </c>
      <c r="AR1868" s="17">
        <v>0.7720018610186612</v>
      </c>
      <c r="AS1868" s="17">
        <v>0.7884210171473689</v>
      </c>
      <c r="AT1868" s="17">
        <v>-1.0000000000000009</v>
      </c>
      <c r="AU1868" s="17">
        <v>-1.0000000000000009</v>
      </c>
      <c r="AV1868" s="17">
        <v>-1.7187233498387069</v>
      </c>
      <c r="AW1868" s="17">
        <v>83.552834647466085</v>
      </c>
      <c r="AX1868" s="17">
        <v>68.573513301102324</v>
      </c>
      <c r="AY1868" s="17">
        <v>0.25709646300098565</v>
      </c>
      <c r="AZ1868" s="17">
        <v>-14.937678912622182</v>
      </c>
      <c r="BA1868" s="22">
        <v>1452.4706156725483</v>
      </c>
      <c r="CU1868" t="e">
        <v>#N/A</v>
      </c>
      <c r="CV1868" t="e">
        <v>#N/A</v>
      </c>
    </row>
    <row r="1869" spans="1:100" x14ac:dyDescent="0.25">
      <c r="A1869">
        <v>4582</v>
      </c>
      <c r="B1869" t="s">
        <v>2216</v>
      </c>
      <c r="C1869" s="22">
        <v>3</v>
      </c>
      <c r="D1869" s="17">
        <v>3.8106331575670995</v>
      </c>
      <c r="E1869" s="17">
        <v>0</v>
      </c>
      <c r="F1869" s="17">
        <v>-0.22465701390280107</v>
      </c>
      <c r="G1869" s="17">
        <v>-0.22465701390280107</v>
      </c>
      <c r="H1869" s="17">
        <v>0.1578013860406548</v>
      </c>
      <c r="I1869" s="17">
        <v>0</v>
      </c>
      <c r="J1869" s="17">
        <v>9.4680831624392887</v>
      </c>
      <c r="K1869" s="17">
        <v>0.1578013860406548</v>
      </c>
      <c r="L1869" s="17">
        <v>-1</v>
      </c>
      <c r="M1869" s="17">
        <v>-1</v>
      </c>
      <c r="N1869" s="17">
        <v>3.1560277208130967</v>
      </c>
      <c r="O1869" s="17">
        <v>13.054059306103589</v>
      </c>
      <c r="P1869" s="17">
        <v>3.9687075515167565</v>
      </c>
      <c r="Q1869" s="17">
        <v>-0.89349411819792912</v>
      </c>
      <c r="R1869" s="17">
        <v>-0.1902725706665277</v>
      </c>
      <c r="S1869" s="17">
        <v>0.33333333333333376</v>
      </c>
      <c r="T1869" s="17">
        <v>0.24480680545128597</v>
      </c>
      <c r="U1869" s="17">
        <v>-1.7140972438153643E-2</v>
      </c>
      <c r="V1869" s="17">
        <v>0</v>
      </c>
      <c r="W1869" s="17">
        <v>16.127911212232437</v>
      </c>
      <c r="X1869" s="17">
        <v>0.26121779630463704</v>
      </c>
      <c r="Y1869" s="17">
        <v>-1</v>
      </c>
      <c r="Z1869" s="17">
        <v>-1</v>
      </c>
      <c r="AA1869" s="17">
        <v>1.9631580833802764</v>
      </c>
      <c r="AB1869" s="17">
        <v>-6.6204470316935743E-2</v>
      </c>
      <c r="AC1869" s="17">
        <v>-0.15919015617355453</v>
      </c>
      <c r="AD1869" s="17">
        <v>-5.4094984673222539E-2</v>
      </c>
      <c r="AE1869" s="17">
        <v>-13.974480558185643</v>
      </c>
      <c r="AF1869" s="17">
        <v>0</v>
      </c>
      <c r="AG1869" s="17">
        <v>-1</v>
      </c>
      <c r="AH1869" s="17">
        <v>-1</v>
      </c>
      <c r="AI1869" s="17">
        <v>0</v>
      </c>
      <c r="AJ1869" s="17">
        <v>0</v>
      </c>
      <c r="AK1869" s="17">
        <v>-7.8316659736322319E-4</v>
      </c>
      <c r="AL1869" s="17">
        <v>0.11995788077200197</v>
      </c>
      <c r="AM1869" s="17">
        <v>8.047277385876532E-2</v>
      </c>
      <c r="AN1869" s="17">
        <v>-0.27543961888134272</v>
      </c>
      <c r="AO1869" s="17">
        <v>2.0079035134823169</v>
      </c>
      <c r="AP1869" s="17">
        <v>-6.2862010681735576</v>
      </c>
      <c r="AQ1869" s="17">
        <v>25.595994374671733</v>
      </c>
      <c r="AR1869" s="17">
        <v>0.56099916634646585</v>
      </c>
      <c r="AS1869" s="17">
        <v>0.41901918234529145</v>
      </c>
      <c r="AT1869" s="17">
        <v>-1</v>
      </c>
      <c r="AU1869" s="17">
        <v>-1</v>
      </c>
      <c r="AV1869" s="17">
        <v>-0.41492958456932894</v>
      </c>
      <c r="AW1869" s="17">
        <v>8.7310163213102978</v>
      </c>
      <c r="AX1869" s="17">
        <v>8.7310163213102978</v>
      </c>
      <c r="AY1869" s="17">
        <v>-1.2282620037522078E-2</v>
      </c>
      <c r="AZ1869" s="17">
        <v>-52.863211806972672</v>
      </c>
      <c r="BA1869" s="22">
        <v>1359.4856438184136</v>
      </c>
      <c r="CU1869" t="e">
        <v>#N/A</v>
      </c>
      <c r="CV1869" t="e">
        <v>#N/A</v>
      </c>
    </row>
    <row r="1870" spans="1:100" x14ac:dyDescent="0.25">
      <c r="A1870">
        <v>4583</v>
      </c>
      <c r="B1870" t="s">
        <v>2217</v>
      </c>
      <c r="C1870" s="22">
        <v>3</v>
      </c>
      <c r="D1870" s="17">
        <v>5.0451074309407788</v>
      </c>
      <c r="E1870" s="17">
        <v>-7.5055090729141488E-2</v>
      </c>
      <c r="F1870" s="17">
        <v>-1.426372008899937</v>
      </c>
      <c r="G1870" s="17">
        <v>-1.4558979588917251</v>
      </c>
      <c r="H1870" s="17">
        <v>-0.15813494322788646</v>
      </c>
      <c r="I1870" s="17">
        <v>0</v>
      </c>
      <c r="J1870" s="17">
        <v>-9.488096593673184</v>
      </c>
      <c r="K1870" s="17">
        <v>-0.15813494322788646</v>
      </c>
      <c r="L1870" s="17">
        <v>-0.99999999999999833</v>
      </c>
      <c r="M1870" s="17">
        <v>-0.99999999999999833</v>
      </c>
      <c r="N1870" s="17">
        <v>-3.1626988645577292</v>
      </c>
      <c r="O1870" s="17">
        <v>-5.8988871216241332</v>
      </c>
      <c r="P1870" s="17">
        <v>4.1688129372439224</v>
      </c>
      <c r="Q1870" s="17">
        <v>0.31839987490871835</v>
      </c>
      <c r="R1870" s="17">
        <v>0.50807332946682093</v>
      </c>
      <c r="S1870" s="17">
        <v>0.33333333333333282</v>
      </c>
      <c r="T1870" s="17">
        <v>8.2995262218794774E-2</v>
      </c>
      <c r="U1870" s="17">
        <v>-3.7558733792826156E-3</v>
      </c>
      <c r="V1870" s="17">
        <v>0</v>
      </c>
      <c r="W1870" s="17">
        <v>22.828306616029259</v>
      </c>
      <c r="X1870" s="17">
        <v>0.25763750443734806</v>
      </c>
      <c r="Y1870" s="17">
        <v>-0.99999999999999833</v>
      </c>
      <c r="Z1870" s="17">
        <v>-0.99999999999999833</v>
      </c>
      <c r="AA1870" s="17">
        <v>30.114180946786853</v>
      </c>
      <c r="AB1870" s="17">
        <v>8.9736996051203846E-2</v>
      </c>
      <c r="AC1870" s="17">
        <v>0.10450338519797481</v>
      </c>
      <c r="AD1870" s="17">
        <v>-5.8684361223362944E-2</v>
      </c>
      <c r="AE1870" s="17">
        <v>6.7778010012907721</v>
      </c>
      <c r="AF1870" s="17">
        <v>0.3</v>
      </c>
      <c r="AG1870" s="17">
        <v>-0.99999999999999833</v>
      </c>
      <c r="AH1870" s="17">
        <v>-0.99999999999999833</v>
      </c>
      <c r="AI1870" s="17">
        <v>0</v>
      </c>
      <c r="AJ1870" s="17">
        <v>0</v>
      </c>
      <c r="AK1870" s="17">
        <v>0.2252967964850372</v>
      </c>
      <c r="AL1870" s="17">
        <v>1.4106308899428792E-2</v>
      </c>
      <c r="AM1870" s="17">
        <v>-0.12515906609078303</v>
      </c>
      <c r="AN1870" s="17">
        <v>-0.24196022880411058</v>
      </c>
      <c r="AO1870" s="17">
        <v>-2.0024926698443881</v>
      </c>
      <c r="AP1870" s="17">
        <v>-5.9784741756056192</v>
      </c>
      <c r="AQ1870" s="17">
        <v>13.340210022356068</v>
      </c>
      <c r="AR1870" s="17">
        <v>0.41257272217284502</v>
      </c>
      <c r="AS1870" s="17">
        <v>9.9502561209461493E-2</v>
      </c>
      <c r="AT1870" s="17">
        <v>-0.99999999999999833</v>
      </c>
      <c r="AU1870" s="17">
        <v>-0.99999999999999833</v>
      </c>
      <c r="AV1870" s="17">
        <v>-0.94782462942490464</v>
      </c>
      <c r="AW1870" s="17">
        <v>18.236819649557106</v>
      </c>
      <c r="AX1870" s="17">
        <v>18.236819649557106</v>
      </c>
      <c r="AY1870" s="17">
        <v>9.1250490775475715E-2</v>
      </c>
      <c r="AZ1870" s="17">
        <v>-44.55535580394379</v>
      </c>
      <c r="BA1870" s="22">
        <v>1387.7810634534014</v>
      </c>
      <c r="CU1870" t="e">
        <v>#N/A</v>
      </c>
      <c r="CV1870" t="e">
        <v>#N/A</v>
      </c>
    </row>
    <row r="1871" spans="1:100" x14ac:dyDescent="0.25">
      <c r="A1871">
        <v>4584</v>
      </c>
      <c r="B1871" t="s">
        <v>2218</v>
      </c>
      <c r="C1871" s="22">
        <v>3</v>
      </c>
      <c r="D1871" s="17">
        <v>4.137272965706841</v>
      </c>
      <c r="E1871" s="17">
        <v>0.10337723790549042</v>
      </c>
      <c r="F1871" s="17">
        <v>-0.24838445113198956</v>
      </c>
      <c r="G1871" s="17">
        <v>-0.20889383001466852</v>
      </c>
      <c r="H1871" s="17">
        <v>0.14655665867573345</v>
      </c>
      <c r="I1871" s="17">
        <v>0</v>
      </c>
      <c r="J1871" s="17">
        <v>8.793399520544007</v>
      </c>
      <c r="K1871" s="17">
        <v>0.14655665867573345</v>
      </c>
      <c r="L1871" s="17">
        <v>-1.0000000000000016</v>
      </c>
      <c r="M1871" s="17">
        <v>-1.0000000000000016</v>
      </c>
      <c r="N1871" s="17">
        <v>2.9311331735146688</v>
      </c>
      <c r="O1871" s="17">
        <v>12.721778656236184</v>
      </c>
      <c r="P1871" s="17">
        <v>-0.2047863649778158</v>
      </c>
      <c r="Q1871" s="17">
        <v>-3.4281539841949094E-2</v>
      </c>
      <c r="R1871" s="17">
        <v>-3.250045273333009E-2</v>
      </c>
      <c r="S1871" s="17">
        <v>0.34064137606076766</v>
      </c>
      <c r="T1871" s="17">
        <v>0.2793749898564406</v>
      </c>
      <c r="U1871" s="17">
        <v>9.308132277662734E-2</v>
      </c>
      <c r="V1871" s="17">
        <v>0</v>
      </c>
      <c r="W1871" s="17">
        <v>22.66164120072408</v>
      </c>
      <c r="X1871" s="17">
        <v>0.76169029064923399</v>
      </c>
      <c r="Y1871" s="17">
        <v>-1.0000000000000016</v>
      </c>
      <c r="Z1871" s="17">
        <v>-1.0000000000000016</v>
      </c>
      <c r="AA1871" s="17">
        <v>19.176562047417473</v>
      </c>
      <c r="AB1871" s="17">
        <v>1.7217384583483E-2</v>
      </c>
      <c r="AC1871" s="17">
        <v>-8.2952583923046885E-2</v>
      </c>
      <c r="AD1871" s="17">
        <v>-3.316374671901651E-3</v>
      </c>
      <c r="AE1871" s="17">
        <v>-3.4525787005732735</v>
      </c>
      <c r="AF1871" s="17">
        <v>0.15384615384615385</v>
      </c>
      <c r="AG1871" s="17">
        <v>-1.0000000000000016</v>
      </c>
      <c r="AH1871" s="17">
        <v>-1.0000000000000016</v>
      </c>
      <c r="AI1871" s="17">
        <v>0</v>
      </c>
      <c r="AJ1871" s="17">
        <v>0</v>
      </c>
      <c r="AK1871" s="17">
        <v>0.23450173709386346</v>
      </c>
      <c r="AL1871" s="17">
        <v>0.35707176845934774</v>
      </c>
      <c r="AM1871" s="17">
        <v>2.0559048203991438E-2</v>
      </c>
      <c r="AN1871" s="17">
        <v>8.6297443218595837E-2</v>
      </c>
      <c r="AO1871" s="17">
        <v>1.6864848905691039</v>
      </c>
      <c r="AP1871" s="17">
        <v>3.9427949227616348</v>
      </c>
      <c r="AQ1871" s="17">
        <v>31.455040721268102</v>
      </c>
      <c r="AR1871" s="17">
        <v>0.71309768869383572</v>
      </c>
      <c r="AS1871" s="17">
        <v>0.90824694932496741</v>
      </c>
      <c r="AT1871" s="17">
        <v>-1.0000000000000016</v>
      </c>
      <c r="AU1871" s="17">
        <v>-1.0000000000000016</v>
      </c>
      <c r="AV1871" s="17">
        <v>-0.24139428274799854</v>
      </c>
      <c r="AW1871" s="17">
        <v>35.841135626415294</v>
      </c>
      <c r="AX1871" s="17">
        <v>35.841135626415294</v>
      </c>
      <c r="AY1871" s="17">
        <v>0.39758685259024706</v>
      </c>
      <c r="AZ1871" s="17">
        <v>19.826551124937442</v>
      </c>
      <c r="BA1871" s="22">
        <v>1452.1861893160042</v>
      </c>
      <c r="CU1871" t="e">
        <v>#N/A</v>
      </c>
      <c r="CV1871" t="e">
        <v>#N/A</v>
      </c>
    </row>
    <row r="1872" spans="1:100" x14ac:dyDescent="0.25">
      <c r="A1872">
        <v>4585</v>
      </c>
      <c r="B1872" t="s">
        <v>2219</v>
      </c>
      <c r="C1872" s="22">
        <v>3</v>
      </c>
      <c r="D1872" s="17">
        <v>3.3011184340763711</v>
      </c>
      <c r="E1872" s="17">
        <v>0</v>
      </c>
      <c r="F1872" s="17">
        <v>-0.66331654799029116</v>
      </c>
      <c r="G1872" s="17">
        <v>-0.66331654799029116</v>
      </c>
      <c r="H1872" s="17">
        <v>1.1556077537059556E-2</v>
      </c>
      <c r="I1872" s="17">
        <v>0</v>
      </c>
      <c r="J1872" s="17">
        <v>0.69336465222357413</v>
      </c>
      <c r="K1872" s="17">
        <v>1.1556077537059556E-2</v>
      </c>
      <c r="L1872" s="17">
        <v>-0.99999999999999822</v>
      </c>
      <c r="M1872" s="17">
        <v>-0.99999999999999822</v>
      </c>
      <c r="N1872" s="17">
        <v>0.23112155074119128</v>
      </c>
      <c r="O1872" s="17">
        <v>3.3311665383096538</v>
      </c>
      <c r="P1872" s="17">
        <v>-0.55863362707221664</v>
      </c>
      <c r="Q1872" s="17">
        <v>-9.7379590268468708E-2</v>
      </c>
      <c r="R1872" s="17">
        <v>-0.13009574488648631</v>
      </c>
      <c r="S1872" s="17">
        <v>0.34985305223971663</v>
      </c>
      <c r="T1872" s="17">
        <v>0.25570168586278752</v>
      </c>
      <c r="U1872" s="17">
        <v>3.072980369646644E-2</v>
      </c>
      <c r="V1872" s="17">
        <v>0</v>
      </c>
      <c r="W1872" s="17">
        <v>24.989138570476428</v>
      </c>
      <c r="X1872" s="17">
        <v>0.69300776357424732</v>
      </c>
      <c r="Y1872" s="17">
        <v>-0.99999999999999822</v>
      </c>
      <c r="Z1872" s="17">
        <v>-0.99999999999999822</v>
      </c>
      <c r="AA1872" s="17">
        <v>44.512585927005958</v>
      </c>
      <c r="AB1872" s="17">
        <v>0.12106701512237376</v>
      </c>
      <c r="AC1872" s="17">
        <v>0.11045463116223925</v>
      </c>
      <c r="AD1872" s="17">
        <v>0.16154921574370737</v>
      </c>
      <c r="AE1872" s="17">
        <v>19.653543101416016</v>
      </c>
      <c r="AF1872" s="17">
        <v>0.5714285714285714</v>
      </c>
      <c r="AG1872" s="17">
        <v>-0.99999999999999822</v>
      </c>
      <c r="AH1872" s="17">
        <v>-0.99999999999999822</v>
      </c>
      <c r="AI1872" s="17">
        <v>-1.3433456466675899E-2</v>
      </c>
      <c r="AJ1872" s="17">
        <v>0</v>
      </c>
      <c r="AK1872" s="17">
        <v>-5.0650384193939094E-2</v>
      </c>
      <c r="AL1872" s="17">
        <v>0.11855294855608833</v>
      </c>
      <c r="AM1872" s="17">
        <v>0.12330674800749861</v>
      </c>
      <c r="AN1872" s="17">
        <v>-0.29057175976273802</v>
      </c>
      <c r="AO1872" s="17">
        <v>2.8294167792177709</v>
      </c>
      <c r="AP1872" s="17">
        <v>-6.6715292512880122</v>
      </c>
      <c r="AQ1872" s="17">
        <v>25.682503222700007</v>
      </c>
      <c r="AR1872" s="17">
        <v>0.63628454179897032</v>
      </c>
      <c r="AS1872" s="17">
        <v>0.70456384111130699</v>
      </c>
      <c r="AT1872" s="17">
        <v>-0.99999999999999822</v>
      </c>
      <c r="AU1872" s="17">
        <v>-0.99999999999999822</v>
      </c>
      <c r="AV1872" s="17">
        <v>-0.79341229287677684</v>
      </c>
      <c r="AW1872" s="17">
        <v>41.172223214027596</v>
      </c>
      <c r="AX1872" s="17">
        <v>40.903554084694079</v>
      </c>
      <c r="AY1872" s="17">
        <v>0.15246895257779727</v>
      </c>
      <c r="AZ1872" s="17">
        <v>-0.16841314479423253</v>
      </c>
      <c r="BA1872" s="22">
        <v>1464.5818482418879</v>
      </c>
      <c r="CU1872" t="e">
        <v>#N/A</v>
      </c>
      <c r="CV1872" t="e">
        <v>#N/A</v>
      </c>
    </row>
    <row r="1873" spans="1:100" x14ac:dyDescent="0.25">
      <c r="A1873">
        <v>4586</v>
      </c>
      <c r="B1873" t="s">
        <v>2220</v>
      </c>
      <c r="C1873" s="22">
        <v>3</v>
      </c>
      <c r="D1873" s="17">
        <v>5.0398180339387064</v>
      </c>
      <c r="E1873" s="17">
        <v>9.5380011977635754E-4</v>
      </c>
      <c r="F1873" s="17">
        <v>2.7376547705536374</v>
      </c>
      <c r="G1873" s="17">
        <v>2.7376547705536374</v>
      </c>
      <c r="H1873" s="17">
        <v>1.5345814189411774E-2</v>
      </c>
      <c r="I1873" s="17">
        <v>0</v>
      </c>
      <c r="J1873" s="17">
        <v>0.92074885136470641</v>
      </c>
      <c r="K1873" s="17">
        <v>1.5345814189411774E-2</v>
      </c>
      <c r="L1873" s="17">
        <v>-0.99999999999999978</v>
      </c>
      <c r="M1873" s="17">
        <v>-0.99999999999999978</v>
      </c>
      <c r="N1873" s="17">
        <v>0.3069162837882361</v>
      </c>
      <c r="O1873" s="17">
        <v>8.6982216558570506</v>
      </c>
      <c r="P1873" s="17">
        <v>-1.534884830760682E-2</v>
      </c>
      <c r="Q1873" s="17">
        <v>-1.6345210096031044</v>
      </c>
      <c r="R1873" s="17">
        <v>-0.51983277640057546</v>
      </c>
      <c r="S1873" s="17">
        <v>0.33333333333333331</v>
      </c>
      <c r="T1873" s="17">
        <v>0.33333333333333331</v>
      </c>
      <c r="U1873" s="17">
        <v>0.29725515289638721</v>
      </c>
      <c r="V1873" s="17">
        <v>-8.3940632882282748E-4</v>
      </c>
      <c r="W1873" s="17">
        <v>37.909463961792767</v>
      </c>
      <c r="X1873" s="17">
        <v>1.8353050260898671</v>
      </c>
      <c r="Y1873" s="17">
        <v>-0.99999999999999978</v>
      </c>
      <c r="Z1873" s="17">
        <v>-0.99999999999999978</v>
      </c>
      <c r="AA1873" s="17">
        <v>60.03853756674598</v>
      </c>
      <c r="AB1873" s="17">
        <v>0.11410560224837331</v>
      </c>
      <c r="AC1873" s="17">
        <v>0.33190612546281784</v>
      </c>
      <c r="AD1873" s="17">
        <v>6.9663999158842346E-3</v>
      </c>
      <c r="AE1873" s="17">
        <v>22.648906381353775</v>
      </c>
      <c r="AF1873" s="17">
        <v>0.63157894736842102</v>
      </c>
      <c r="AG1873" s="17">
        <v>-0.99999999999999978</v>
      </c>
      <c r="AH1873" s="17">
        <v>-0.99999999999999978</v>
      </c>
      <c r="AI1873" s="17">
        <v>-5.0182368350179633E-2</v>
      </c>
      <c r="AJ1873" s="17">
        <v>-8.3940632882282748E-4</v>
      </c>
      <c r="AK1873" s="17">
        <v>0.58897026716939282</v>
      </c>
      <c r="AL1873" s="17">
        <v>-7.4025198275619569E-2</v>
      </c>
      <c r="AM1873" s="17">
        <v>-0.13035677582826855</v>
      </c>
      <c r="AN1873" s="17">
        <v>0.29856118206595306</v>
      </c>
      <c r="AO1873" s="17">
        <v>-0.31406805985975117</v>
      </c>
      <c r="AP1873" s="17">
        <v>7.0939035602707294</v>
      </c>
      <c r="AQ1873" s="17">
        <v>38.830212813157488</v>
      </c>
      <c r="AR1873" s="17">
        <v>0.96308241323423083</v>
      </c>
      <c r="AS1873" s="17">
        <v>1.8506508402792776</v>
      </c>
      <c r="AT1873" s="17">
        <v>-0.99999999999999978</v>
      </c>
      <c r="AU1873" s="17">
        <v>-0.99999999999999978</v>
      </c>
      <c r="AV1873" s="17">
        <v>2.217821994153061</v>
      </c>
      <c r="AW1873" s="17">
        <v>75.830662782873688</v>
      </c>
      <c r="AX1873" s="17">
        <v>74.743074782987819</v>
      </c>
      <c r="AY1873" s="17">
        <v>0.23660231435621737</v>
      </c>
      <c r="AZ1873" s="17">
        <v>-7.2400976117939946</v>
      </c>
      <c r="BA1873" s="22">
        <v>1490.8814893512374</v>
      </c>
      <c r="CU1873" t="e">
        <v>#N/A</v>
      </c>
      <c r="CV1873" t="e">
        <v>#N/A</v>
      </c>
    </row>
    <row r="1874" spans="1:100" x14ac:dyDescent="0.25">
      <c r="A1874">
        <v>4587</v>
      </c>
      <c r="B1874" t="s">
        <v>2221</v>
      </c>
      <c r="C1874" s="22">
        <v>3</v>
      </c>
      <c r="D1874" s="17">
        <v>6.1364220517993138</v>
      </c>
      <c r="E1874" s="17">
        <v>5.5807339491175681E-2</v>
      </c>
      <c r="F1874" s="17">
        <v>1.7006475463893658</v>
      </c>
      <c r="G1874" s="17">
        <v>1.7168927705086541</v>
      </c>
      <c r="H1874" s="17">
        <v>-6.8083936132464426E-2</v>
      </c>
      <c r="I1874" s="17">
        <v>0</v>
      </c>
      <c r="J1874" s="17">
        <v>-4.0850361679478722</v>
      </c>
      <c r="K1874" s="17">
        <v>-6.8083936132464426E-2</v>
      </c>
      <c r="L1874" s="17">
        <v>-1</v>
      </c>
      <c r="M1874" s="17">
        <v>-1</v>
      </c>
      <c r="N1874" s="17">
        <v>-1.3616787226492895</v>
      </c>
      <c r="O1874" s="17">
        <v>3.7682786543601008</v>
      </c>
      <c r="P1874" s="17">
        <v>-0.50077266434941647</v>
      </c>
      <c r="Q1874" s="17">
        <v>1.014488948102888</v>
      </c>
      <c r="R1874" s="17">
        <v>0.11697489681017696</v>
      </c>
      <c r="S1874" s="17">
        <v>0.33333333333333348</v>
      </c>
      <c r="T1874" s="17">
        <v>0.42249585440980492</v>
      </c>
      <c r="U1874" s="17">
        <v>0.65430028703541798</v>
      </c>
      <c r="V1874" s="17">
        <v>0</v>
      </c>
      <c r="W1874" s="17">
        <v>59.128536436440847</v>
      </c>
      <c r="X1874" s="17">
        <v>3.5268402827916687</v>
      </c>
      <c r="Y1874" s="17">
        <v>-1</v>
      </c>
      <c r="Z1874" s="17">
        <v>-1</v>
      </c>
      <c r="AA1874" s="17">
        <v>95.116683647561132</v>
      </c>
      <c r="AB1874" s="17">
        <v>6.4078692959179173E-2</v>
      </c>
      <c r="AC1874" s="17">
        <v>0.3938154486096021</v>
      </c>
      <c r="AD1874" s="17">
        <v>0.25952930471742147</v>
      </c>
      <c r="AE1874" s="17">
        <v>35.871172314310144</v>
      </c>
      <c r="AF1874" s="17">
        <v>0.58333333333333337</v>
      </c>
      <c r="AG1874" s="17">
        <v>-1</v>
      </c>
      <c r="AH1874" s="17">
        <v>-1</v>
      </c>
      <c r="AI1874" s="17">
        <v>0</v>
      </c>
      <c r="AJ1874" s="17">
        <v>0</v>
      </c>
      <c r="AK1874" s="17">
        <v>0.23020256260041724</v>
      </c>
      <c r="AL1874" s="17">
        <v>-0.26922131216830719</v>
      </c>
      <c r="AM1874" s="17">
        <v>0.10677257203937054</v>
      </c>
      <c r="AN1874" s="17">
        <v>0.25591110144994167</v>
      </c>
      <c r="AO1874" s="17">
        <v>3.8203271139863482</v>
      </c>
      <c r="AP1874" s="17">
        <v>5.0516709754070055</v>
      </c>
      <c r="AQ1874" s="17">
        <v>55.043500268492949</v>
      </c>
      <c r="AR1874" s="17">
        <v>1.4101294747785555</v>
      </c>
      <c r="AS1874" s="17">
        <v>3.4587563466592037</v>
      </c>
      <c r="AT1874" s="17">
        <v>-1</v>
      </c>
      <c r="AU1874" s="17">
        <v>-1</v>
      </c>
      <c r="AV1874" s="17">
        <v>1.833867667318831</v>
      </c>
      <c r="AW1874" s="17">
        <v>103.93663327732828</v>
      </c>
      <c r="AX1874" s="17">
        <v>103.93663327732828</v>
      </c>
      <c r="AY1874" s="17">
        <v>0.28500624058578289</v>
      </c>
      <c r="AZ1874" s="17">
        <v>20.295262464872689</v>
      </c>
      <c r="BA1874" s="22">
        <v>1554.8750110768592</v>
      </c>
      <c r="CU1874" t="e">
        <v>#N/A</v>
      </c>
      <c r="CV1874" t="e">
        <v>#N/A</v>
      </c>
    </row>
    <row r="1875" spans="1:100" x14ac:dyDescent="0.25">
      <c r="A1875">
        <v>4590</v>
      </c>
      <c r="B1875" t="s">
        <v>2222</v>
      </c>
      <c r="C1875" s="22">
        <v>3</v>
      </c>
      <c r="D1875" s="17">
        <v>4.1720098563606216</v>
      </c>
      <c r="E1875" s="17">
        <v>-2.5374076910404754E-2</v>
      </c>
      <c r="F1875" s="17">
        <v>3.8876833932543828</v>
      </c>
      <c r="G1875" s="17">
        <v>3.8876833932543828</v>
      </c>
      <c r="H1875" s="17">
        <v>0.38615735686659147</v>
      </c>
      <c r="I1875" s="17">
        <v>0</v>
      </c>
      <c r="J1875" s="17">
        <v>23.169441411995471</v>
      </c>
      <c r="K1875" s="17">
        <v>0.38615735686659147</v>
      </c>
      <c r="L1875" s="17">
        <v>-0.99999999999999734</v>
      </c>
      <c r="M1875" s="17">
        <v>-0.99999999999999734</v>
      </c>
      <c r="N1875" s="17">
        <v>7.7231471373318232</v>
      </c>
      <c r="O1875" s="17">
        <v>31.229134661610466</v>
      </c>
      <c r="P1875" s="17">
        <v>1.0154274645170835E-2</v>
      </c>
      <c r="Q1875" s="17">
        <v>15.838130486426973</v>
      </c>
      <c r="R1875" s="17">
        <v>5.1455341548647873</v>
      </c>
      <c r="S1875" s="17">
        <v>0.33333333333333282</v>
      </c>
      <c r="T1875" s="17">
        <v>0.33333333333333282</v>
      </c>
      <c r="U1875" s="17">
        <v>0.2003339541039709</v>
      </c>
      <c r="V1875" s="17">
        <v>5.7958240659577373E-2</v>
      </c>
      <c r="W1875" s="17">
        <v>21.552060182544878</v>
      </c>
      <c r="X1875" s="17">
        <v>1.4295945701734221</v>
      </c>
      <c r="Y1875" s="17">
        <v>-0.99999999999999734</v>
      </c>
      <c r="Z1875" s="17">
        <v>-0.99999999999999734</v>
      </c>
      <c r="AA1875" s="17">
        <v>74.234425086348693</v>
      </c>
      <c r="AB1875" s="17">
        <v>0.45927691671285031</v>
      </c>
      <c r="AC1875" s="17">
        <v>0.25693377907365167</v>
      </c>
      <c r="AD1875" s="17">
        <v>0.23452591919227772</v>
      </c>
      <c r="AE1875" s="17">
        <v>47.536830748938975</v>
      </c>
      <c r="AF1875" s="17">
        <v>0.9285714285714286</v>
      </c>
      <c r="AG1875" s="17">
        <v>-0.99999999999999734</v>
      </c>
      <c r="AH1875" s="17">
        <v>-0.99999999999999734</v>
      </c>
      <c r="AI1875" s="17">
        <v>6.0439423481464055E-2</v>
      </c>
      <c r="AJ1875" s="17">
        <v>5.7958240659577373E-2</v>
      </c>
      <c r="AK1875" s="17">
        <v>0.61803141492535629</v>
      </c>
      <c r="AL1875" s="17">
        <v>2.8101310285766627E-2</v>
      </c>
      <c r="AM1875" s="17">
        <v>-7.4629153041185642E-3</v>
      </c>
      <c r="AN1875" s="17">
        <v>5.671595921502464E-2</v>
      </c>
      <c r="AO1875" s="17">
        <v>2.9035841920238168</v>
      </c>
      <c r="AP1875" s="17">
        <v>1.5584055318044494</v>
      </c>
      <c r="AQ1875" s="17">
        <v>44.721501594540356</v>
      </c>
      <c r="AR1875" s="17">
        <v>0.92495886143021289</v>
      </c>
      <c r="AS1875" s="17">
        <v>1.815751927040012</v>
      </c>
      <c r="AT1875" s="17">
        <v>-0.99999999999999734</v>
      </c>
      <c r="AU1875" s="17">
        <v>-0.99999999999999734</v>
      </c>
      <c r="AV1875" s="17">
        <v>9.0332175481191683</v>
      </c>
      <c r="AW1875" s="17">
        <v>107.02196527976349</v>
      </c>
      <c r="AX1875" s="17">
        <v>114.02657781535054</v>
      </c>
      <c r="AY1875" s="17">
        <v>0.25926743224302518</v>
      </c>
      <c r="AZ1875" s="17">
        <v>7.704424820037727</v>
      </c>
      <c r="BA1875" s="22">
        <v>1499.1671533881313</v>
      </c>
      <c r="CU1875" t="e">
        <v>#N/A</v>
      </c>
      <c r="CV1875" t="e">
        <v>#N/A</v>
      </c>
    </row>
    <row r="1876" spans="1:100" x14ac:dyDescent="0.25">
      <c r="A1876">
        <v>4592</v>
      </c>
      <c r="B1876" t="s">
        <v>2223</v>
      </c>
      <c r="C1876" s="22">
        <v>3</v>
      </c>
      <c r="D1876" s="17">
        <v>3.7573219911389226</v>
      </c>
      <c r="E1876" s="17">
        <v>1.7322933686770969E-2</v>
      </c>
      <c r="F1876" s="17">
        <v>3.4380060687284372E-2</v>
      </c>
      <c r="G1876" s="17">
        <v>3.4380060687284372E-2</v>
      </c>
      <c r="H1876" s="17">
        <v>0.12210605149956782</v>
      </c>
      <c r="I1876" s="17">
        <v>0</v>
      </c>
      <c r="J1876" s="17">
        <v>7.3263630899740644</v>
      </c>
      <c r="K1876" s="17">
        <v>0.12210605149956782</v>
      </c>
      <c r="L1876" s="17">
        <v>-1.0000000000000004</v>
      </c>
      <c r="M1876" s="17">
        <v>-1.0000000000000004</v>
      </c>
      <c r="N1876" s="17">
        <v>2.442121029991358</v>
      </c>
      <c r="O1876" s="17">
        <v>11.118065141800285</v>
      </c>
      <c r="P1876" s="17">
        <v>-0.16503735597811836</v>
      </c>
      <c r="Q1876" s="17">
        <v>3.2023243870238853</v>
      </c>
      <c r="R1876" s="17">
        <v>1.0299716131469396</v>
      </c>
      <c r="S1876" s="17">
        <v>0.33333333333333343</v>
      </c>
      <c r="T1876" s="17">
        <v>0.41452392509274333</v>
      </c>
      <c r="U1876" s="17">
        <v>0.52626076198698402</v>
      </c>
      <c r="V1876" s="17">
        <v>3.2694490978114332E-2</v>
      </c>
      <c r="W1876" s="17">
        <v>47.38825839566428</v>
      </c>
      <c r="X1876" s="17">
        <v>3.0081517925025403</v>
      </c>
      <c r="Y1876" s="17">
        <v>-1.0000000000000004</v>
      </c>
      <c r="Z1876" s="17">
        <v>-1.0000000000000004</v>
      </c>
      <c r="AA1876" s="17">
        <v>110.75701995826917</v>
      </c>
      <c r="AB1876" s="17">
        <v>0.40661043214697529</v>
      </c>
      <c r="AC1876" s="17">
        <v>0.62698172844946243</v>
      </c>
      <c r="AD1876" s="17">
        <v>0.21318363839272025</v>
      </c>
      <c r="AE1876" s="17">
        <v>62.338789949457912</v>
      </c>
      <c r="AF1876" s="17">
        <v>1</v>
      </c>
      <c r="AG1876" s="17">
        <v>-1.0000000000000004</v>
      </c>
      <c r="AH1876" s="17">
        <v>-1.0000000000000004</v>
      </c>
      <c r="AI1876" s="17">
        <v>0</v>
      </c>
      <c r="AJ1876" s="17">
        <v>3.2694490978114332E-2</v>
      </c>
      <c r="AK1876" s="17">
        <v>0.28050196447849401</v>
      </c>
      <c r="AL1876" s="17">
        <v>-0.13384300036317606</v>
      </c>
      <c r="AM1876" s="17">
        <v>-8.1339492690404996E-3</v>
      </c>
      <c r="AN1876" s="17">
        <v>0.24125688244277271</v>
      </c>
      <c r="AO1876" s="17">
        <v>1.1991610906664569</v>
      </c>
      <c r="AP1876" s="17">
        <v>5.3622070592534365</v>
      </c>
      <c r="AQ1876" s="17">
        <v>54.714621485638368</v>
      </c>
      <c r="AR1876" s="17">
        <v>1.3068125113911755</v>
      </c>
      <c r="AS1876" s="17">
        <v>3.130257844002108</v>
      </c>
      <c r="AT1876" s="17">
        <v>-1.0000000000000004</v>
      </c>
      <c r="AU1876" s="17">
        <v>-1.0000000000000004</v>
      </c>
      <c r="AV1876" s="17">
        <v>1.0643516738342242</v>
      </c>
      <c r="AW1876" s="17">
        <v>127.23729215932283</v>
      </c>
      <c r="AX1876" s="17">
        <v>130.50674125713428</v>
      </c>
      <c r="AY1876" s="17">
        <v>0.3518231055975487</v>
      </c>
      <c r="AZ1876" s="17">
        <v>36.002800085070646</v>
      </c>
      <c r="BA1876" s="22">
        <v>1517.2817428928774</v>
      </c>
      <c r="CU1876" t="e">
        <v>#N/A</v>
      </c>
      <c r="CV1876" t="e">
        <v>#N/A</v>
      </c>
    </row>
    <row r="1877" spans="1:100" x14ac:dyDescent="0.25">
      <c r="A1877">
        <v>4593</v>
      </c>
      <c r="B1877" t="s">
        <v>2224</v>
      </c>
      <c r="C1877" s="22">
        <v>3</v>
      </c>
      <c r="D1877" s="17">
        <v>3.9296563003973222</v>
      </c>
      <c r="E1877" s="17">
        <v>-0.60698592069007784</v>
      </c>
      <c r="F1877" s="17">
        <v>7.1703591560351276E-2</v>
      </c>
      <c r="G1877" s="17">
        <v>-0.11782666226816731</v>
      </c>
      <c r="H1877" s="17">
        <v>-8.744080619775367E-2</v>
      </c>
      <c r="I1877" s="17">
        <v>0</v>
      </c>
      <c r="J1877" s="17">
        <v>-5.2464483718652231</v>
      </c>
      <c r="K1877" s="17">
        <v>-8.744080619775367E-2</v>
      </c>
      <c r="L1877" s="17">
        <v>-1.0000000000000004</v>
      </c>
      <c r="M1877" s="17">
        <v>-1.0000000000000004</v>
      </c>
      <c r="N1877" s="17">
        <v>-1.7488161239550741</v>
      </c>
      <c r="O1877" s="17">
        <v>-1.434618733736069</v>
      </c>
      <c r="P1877" s="17">
        <v>-2.8623762212783674</v>
      </c>
      <c r="Q1877" s="17">
        <v>-0.66704680503645963</v>
      </c>
      <c r="R1877" s="17">
        <v>-0.52065466010389083</v>
      </c>
      <c r="S1877" s="17">
        <v>0.33333333333333354</v>
      </c>
      <c r="T1877" s="17">
        <v>0.39788530746267686</v>
      </c>
      <c r="U1877" s="17">
        <v>-0.14021520677741958</v>
      </c>
      <c r="V1877" s="17">
        <v>-1.4425728287341087E-3</v>
      </c>
      <c r="W1877" s="17">
        <v>27.080066695504399</v>
      </c>
      <c r="X1877" s="17">
        <v>0.27396995494378978</v>
      </c>
      <c r="Y1877" s="17">
        <v>-1.0000000000000004</v>
      </c>
      <c r="Z1877" s="17">
        <v>-1.0000000000000004</v>
      </c>
      <c r="AA1877" s="17">
        <v>44.396256727020322</v>
      </c>
      <c r="AB1877" s="17">
        <v>-7.4346204048429052E-2</v>
      </c>
      <c r="AC1877" s="17">
        <v>0.16236368496009257</v>
      </c>
      <c r="AD1877" s="17">
        <v>0.26871941292073409</v>
      </c>
      <c r="AE1877" s="17">
        <v>17.836844691619884</v>
      </c>
      <c r="AF1877" s="17">
        <v>0.45454545454545453</v>
      </c>
      <c r="AG1877" s="17">
        <v>-1.0000000000000004</v>
      </c>
      <c r="AH1877" s="17">
        <v>-1.0000000000000004</v>
      </c>
      <c r="AI1877" s="17">
        <v>-2.6460380585751463E-3</v>
      </c>
      <c r="AJ1877" s="17">
        <v>-1.4425728287341087E-3</v>
      </c>
      <c r="AK1877" s="17">
        <v>0.28897849718248819</v>
      </c>
      <c r="AL1877" s="17">
        <v>-9.160642698119402E-2</v>
      </c>
      <c r="AM1877" s="17">
        <v>-0.15721948133076163</v>
      </c>
      <c r="AN1877" s="17">
        <v>5.3329174200399024E-2</v>
      </c>
      <c r="AO1877" s="17">
        <v>-2.4855945473566017</v>
      </c>
      <c r="AP1877" s="17">
        <v>0.87519722010400636</v>
      </c>
      <c r="AQ1877" s="17">
        <v>21.833618323639175</v>
      </c>
      <c r="AR1877" s="17">
        <v>0.58956086118985651</v>
      </c>
      <c r="AS1877" s="17">
        <v>0.18652914874603627</v>
      </c>
      <c r="AT1877" s="17">
        <v>-1.0000000000000004</v>
      </c>
      <c r="AU1877" s="17">
        <v>-1.0000000000000004</v>
      </c>
      <c r="AV1877" s="17">
        <v>-0.6384813223720579</v>
      </c>
      <c r="AW1877" s="17">
        <v>43.836835213388383</v>
      </c>
      <c r="AX1877" s="17">
        <v>43.639657169343494</v>
      </c>
      <c r="AY1877" s="17">
        <v>9.5424594393052717E-2</v>
      </c>
      <c r="AZ1877" s="17">
        <v>-21.598938263466369</v>
      </c>
      <c r="BA1877" s="22">
        <v>1414.618854805547</v>
      </c>
      <c r="CU1877" t="e">
        <v>#N/A</v>
      </c>
      <c r="CV1877" t="e">
        <v>#N/A</v>
      </c>
    </row>
    <row r="1878" spans="1:100" x14ac:dyDescent="0.25">
      <c r="A1878">
        <v>4594</v>
      </c>
      <c r="B1878" t="s">
        <v>2225</v>
      </c>
      <c r="C1878" s="22">
        <v>3</v>
      </c>
      <c r="D1878" s="17">
        <v>5.3476377023341861</v>
      </c>
      <c r="E1878" s="17">
        <v>3.1672371078269437E-2</v>
      </c>
      <c r="F1878" s="17">
        <v>-0.19160285670590121</v>
      </c>
      <c r="G1878" s="17">
        <v>-0.17831629340653513</v>
      </c>
      <c r="H1878" s="17">
        <v>0.26267396335057297</v>
      </c>
      <c r="I1878" s="17">
        <v>0</v>
      </c>
      <c r="J1878" s="17">
        <v>15.760437801034364</v>
      </c>
      <c r="K1878" s="17">
        <v>0.26267396335057297</v>
      </c>
      <c r="L1878" s="17">
        <v>-1.0000000000000009</v>
      </c>
      <c r="M1878" s="17">
        <v>-1.0000000000000009</v>
      </c>
      <c r="N1878" s="17">
        <v>5.2534792670114534</v>
      </c>
      <c r="O1878" s="17">
        <v>20.929759209962025</v>
      </c>
      <c r="P1878" s="17">
        <v>-0.23701174786149354</v>
      </c>
      <c r="Q1878" s="17">
        <v>4.0136992940626088</v>
      </c>
      <c r="R1878" s="17">
        <v>1.2831739472265886</v>
      </c>
      <c r="S1878" s="17">
        <v>0.33333333333333359</v>
      </c>
      <c r="T1878" s="17">
        <v>0.30553093645207596</v>
      </c>
      <c r="U1878" s="17">
        <v>2.8193087853543242E-2</v>
      </c>
      <c r="V1878" s="17">
        <v>0</v>
      </c>
      <c r="W1878" s="17">
        <v>16.175335771535185</v>
      </c>
      <c r="X1878" s="17">
        <v>0.47081983480267858</v>
      </c>
      <c r="Y1878" s="17">
        <v>-1.0000000000000009</v>
      </c>
      <c r="Z1878" s="17">
        <v>-1.0000000000000009</v>
      </c>
      <c r="AA1878" s="17">
        <v>12.028662953054379</v>
      </c>
      <c r="AB1878" s="17">
        <v>0.12871297879818086</v>
      </c>
      <c r="AC1878" s="17">
        <v>-0.1076922493113702</v>
      </c>
      <c r="AD1878" s="17">
        <v>-0.12961766480095885</v>
      </c>
      <c r="AE1878" s="17">
        <v>-5.429846765707409</v>
      </c>
      <c r="AF1878" s="17">
        <v>0.1111111111111111</v>
      </c>
      <c r="AG1878" s="17">
        <v>-1.0000000000000009</v>
      </c>
      <c r="AH1878" s="17">
        <v>-1.0000000000000009</v>
      </c>
      <c r="AI1878" s="17">
        <v>-2.0441244125460896E-2</v>
      </c>
      <c r="AJ1878" s="17">
        <v>0</v>
      </c>
      <c r="AK1878" s="17">
        <v>0.15216823929015408</v>
      </c>
      <c r="AL1878" s="17">
        <v>-4.9025459302703245E-2</v>
      </c>
      <c r="AM1878" s="17">
        <v>0.8726608584511798</v>
      </c>
      <c r="AN1878" s="17">
        <v>0.1443367711236081</v>
      </c>
      <c r="AO1878" s="17">
        <v>22.577362657730266</v>
      </c>
      <c r="AP1878" s="17">
        <v>3.3632919815766851</v>
      </c>
      <c r="AQ1878" s="17">
        <v>31.935773572569591</v>
      </c>
      <c r="AR1878" s="17">
        <v>0.66705735763895213</v>
      </c>
      <c r="AS1878" s="17">
        <v>0.733493798153251</v>
      </c>
      <c r="AT1878" s="17">
        <v>-1.0000000000000009</v>
      </c>
      <c r="AU1878" s="17">
        <v>-1.0000000000000009</v>
      </c>
      <c r="AV1878" s="17">
        <v>1.1048576538200525</v>
      </c>
      <c r="AW1878" s="17">
        <v>36.321714144593088</v>
      </c>
      <c r="AX1878" s="17">
        <v>35.912889262083866</v>
      </c>
      <c r="AY1878" s="17">
        <v>6.2024887511643E-2</v>
      </c>
      <c r="AZ1878" s="17">
        <v>-49.420831668531562</v>
      </c>
      <c r="BA1878" s="22">
        <v>1336.686221513273</v>
      </c>
      <c r="CU1878" t="e">
        <v>#N/A</v>
      </c>
      <c r="CV1878" t="e">
        <v>#N/A</v>
      </c>
    </row>
    <row r="1879" spans="1:100" x14ac:dyDescent="0.25">
      <c r="A1879">
        <v>4595</v>
      </c>
      <c r="B1879" t="s">
        <v>2226</v>
      </c>
      <c r="C1879" s="22">
        <v>3</v>
      </c>
      <c r="D1879" s="17">
        <v>4.7102643807654596</v>
      </c>
      <c r="E1879" s="17">
        <v>-3.6903718779069471E-2</v>
      </c>
      <c r="F1879" s="17">
        <v>-0.23098012838925552</v>
      </c>
      <c r="G1879" s="17">
        <v>-0.24220632746011705</v>
      </c>
      <c r="H1879" s="17">
        <v>-0.21395561251807843</v>
      </c>
      <c r="I1879" s="17">
        <v>9.6415089198204108E-3</v>
      </c>
      <c r="J1879" s="17">
        <v>-12.258846215895474</v>
      </c>
      <c r="K1879" s="17">
        <v>-0.20431410359825802</v>
      </c>
      <c r="L1879" s="17">
        <v>-1.0000000000000011</v>
      </c>
      <c r="M1879" s="17">
        <v>-1.0000000000000011</v>
      </c>
      <c r="N1879" s="17">
        <v>-4.0862820719651589</v>
      </c>
      <c r="O1879" s="17">
        <v>-7.7907881625901316</v>
      </c>
      <c r="P1879" s="17">
        <v>-0.14960925652824558</v>
      </c>
      <c r="Q1879" s="17">
        <v>3.378983928866135</v>
      </c>
      <c r="R1879" s="17">
        <v>1.1642544377117976</v>
      </c>
      <c r="S1879" s="17">
        <v>0.33333333333333387</v>
      </c>
      <c r="T1879" s="17">
        <v>0.3429594962555132</v>
      </c>
      <c r="U1879" s="17">
        <v>0.10213898290872092</v>
      </c>
      <c r="V1879" s="17">
        <v>-6.2338407525272102E-2</v>
      </c>
      <c r="W1879" s="17">
        <v>36.816300342822146</v>
      </c>
      <c r="X1879" s="17">
        <v>0.92475858259253507</v>
      </c>
      <c r="Y1879" s="17">
        <v>-1.0000000000000011</v>
      </c>
      <c r="Z1879" s="17">
        <v>-1.0000000000000011</v>
      </c>
      <c r="AA1879" s="17">
        <v>70.13889253028276</v>
      </c>
      <c r="AB1879" s="17">
        <v>0.35583589311185959</v>
      </c>
      <c r="AC1879" s="17">
        <v>4.7565864189318588E-2</v>
      </c>
      <c r="AD1879" s="17">
        <v>0.23976499769379864</v>
      </c>
      <c r="AE1879" s="17">
        <v>32.158337749748839</v>
      </c>
      <c r="AF1879" s="17">
        <v>0.66666666666666663</v>
      </c>
      <c r="AG1879" s="17">
        <v>-1.0000000000000011</v>
      </c>
      <c r="AH1879" s="17">
        <v>-1.0000000000000011</v>
      </c>
      <c r="AI1879" s="17">
        <v>-1.8415364382927416E-2</v>
      </c>
      <c r="AJ1879" s="17">
        <v>-6.2338407525272102E-2</v>
      </c>
      <c r="AK1879" s="17">
        <v>-5.2662889580807962E-3</v>
      </c>
      <c r="AL1879" s="17">
        <v>6.5111008554339822E-2</v>
      </c>
      <c r="AM1879" s="17">
        <v>0.40199381339885809</v>
      </c>
      <c r="AN1879" s="17">
        <v>5.1229843648409761E-2</v>
      </c>
      <c r="AO1879" s="17">
        <v>10.02351389018105</v>
      </c>
      <c r="AP1879" s="17">
        <v>1.6063011339819429</v>
      </c>
      <c r="AQ1879" s="17">
        <v>24.557454126926668</v>
      </c>
      <c r="AR1879" s="17">
        <v>0.71609340497229568</v>
      </c>
      <c r="AS1879" s="17">
        <v>0.72044447899427755</v>
      </c>
      <c r="AT1879" s="17">
        <v>-1.0000000000000011</v>
      </c>
      <c r="AU1879" s="17">
        <v>-1.0000000000000011</v>
      </c>
      <c r="AV1879" s="17">
        <v>0.92204811025168043</v>
      </c>
      <c r="AW1879" s="17">
        <v>63.954405501674572</v>
      </c>
      <c r="AX1879" s="17">
        <v>57.352257461488861</v>
      </c>
      <c r="AY1879" s="17">
        <v>-9.6159659540786223E-3</v>
      </c>
      <c r="AZ1879" s="17">
        <v>-13.308205706184875</v>
      </c>
      <c r="BA1879" s="22">
        <v>1422.8124100439943</v>
      </c>
      <c r="CU1879" t="e">
        <v>#N/A</v>
      </c>
      <c r="CV1879" t="e">
        <v>#N/A</v>
      </c>
    </row>
    <row r="1880" spans="1:100" x14ac:dyDescent="0.25">
      <c r="A1880">
        <v>4597</v>
      </c>
      <c r="B1880" t="s">
        <v>2227</v>
      </c>
      <c r="C1880" s="22">
        <v>3</v>
      </c>
      <c r="D1880" s="17">
        <v>3.0449390371675586</v>
      </c>
      <c r="E1880" s="17">
        <v>-0.17470085305968891</v>
      </c>
      <c r="F1880" s="17">
        <v>0.19833409046387557</v>
      </c>
      <c r="G1880" s="17">
        <v>0.15205972900748094</v>
      </c>
      <c r="H1880" s="17">
        <v>1.5767411653142171E-2</v>
      </c>
      <c r="I1880" s="17">
        <v>0</v>
      </c>
      <c r="J1880" s="17">
        <v>0.94604469918852785</v>
      </c>
      <c r="K1880" s="17">
        <v>1.5767411653142171E-2</v>
      </c>
      <c r="L1880" s="17">
        <v>-1.0000000000000009</v>
      </c>
      <c r="M1880" s="17">
        <v>-1.0000000000000009</v>
      </c>
      <c r="N1880" s="17">
        <v>0.31534823306284243</v>
      </c>
      <c r="O1880" s="17">
        <v>4.143043465363565</v>
      </c>
      <c r="P1880" s="17">
        <v>-1.363832196248751</v>
      </c>
      <c r="Q1880" s="17">
        <v>-0.58028006597936233</v>
      </c>
      <c r="R1880" s="17">
        <v>-0.32863996725045796</v>
      </c>
      <c r="S1880" s="17">
        <v>0.3333333333333337</v>
      </c>
      <c r="T1880" s="17">
        <v>0.13140015081717674</v>
      </c>
      <c r="U1880" s="17">
        <v>0.15729092325849087</v>
      </c>
      <c r="V1880" s="17">
        <v>0</v>
      </c>
      <c r="W1880" s="17">
        <v>24.250279830234362</v>
      </c>
      <c r="X1880" s="17">
        <v>0.85814483389341867</v>
      </c>
      <c r="Y1880" s="17">
        <v>-1.0000000000000009</v>
      </c>
      <c r="Z1880" s="17">
        <v>-1.0000000000000009</v>
      </c>
      <c r="AA1880" s="17">
        <v>38.02612688672739</v>
      </c>
      <c r="AB1880" s="17">
        <v>0.13642349079237076</v>
      </c>
      <c r="AC1880" s="17">
        <v>0.33316672857343793</v>
      </c>
      <c r="AD1880" s="17">
        <v>-0.18750047889093904</v>
      </c>
      <c r="AE1880" s="17">
        <v>14.104487023743495</v>
      </c>
      <c r="AF1880" s="17">
        <v>0.1</v>
      </c>
      <c r="AG1880" s="17">
        <v>-1.0000000000000009</v>
      </c>
      <c r="AH1880" s="17">
        <v>-1.0000000000000009</v>
      </c>
      <c r="AI1880" s="17">
        <v>0</v>
      </c>
      <c r="AJ1880" s="17">
        <v>0</v>
      </c>
      <c r="AK1880" s="17">
        <v>0.63112167828073107</v>
      </c>
      <c r="AL1880" s="17">
        <v>0.46393743381958963</v>
      </c>
      <c r="AM1880" s="17">
        <v>0.39796163878541568</v>
      </c>
      <c r="AN1880" s="17">
        <v>0.17262744748646539</v>
      </c>
      <c r="AO1880" s="17">
        <v>13.10464936103905</v>
      </c>
      <c r="AP1880" s="17">
        <v>6.6353733562595805</v>
      </c>
      <c r="AQ1880" s="17">
        <v>25.196324529422903</v>
      </c>
      <c r="AR1880" s="17">
        <v>0.622024407409001</v>
      </c>
      <c r="AS1880" s="17">
        <v>0.87391224554656044</v>
      </c>
      <c r="AT1880" s="17">
        <v>-1.0000000000000009</v>
      </c>
      <c r="AU1880" s="17">
        <v>-1.0000000000000009</v>
      </c>
      <c r="AV1880" s="17">
        <v>-0.17658023824297708</v>
      </c>
      <c r="AW1880" s="17">
        <v>48.80454370835055</v>
      </c>
      <c r="AX1880" s="17">
        <v>48.80454370835055</v>
      </c>
      <c r="AY1880" s="17">
        <v>-0.13174412549458411</v>
      </c>
      <c r="AZ1880" s="17">
        <v>-25.4826585092835</v>
      </c>
      <c r="BA1880" s="22">
        <v>1345.7261952552506</v>
      </c>
      <c r="CU1880" t="e">
        <v>#N/A</v>
      </c>
      <c r="CV1880" t="e">
        <v>#N/A</v>
      </c>
    </row>
    <row r="1881" spans="1:100" x14ac:dyDescent="0.25">
      <c r="A1881">
        <v>4598</v>
      </c>
      <c r="B1881" t="s">
        <v>2228</v>
      </c>
      <c r="C1881" s="22">
        <v>3</v>
      </c>
      <c r="D1881" s="17">
        <v>3.5796635137386117</v>
      </c>
      <c r="E1881" s="17">
        <v>-0.11269584352872811</v>
      </c>
      <c r="F1881" s="17">
        <v>3.6681320088594871E-2</v>
      </c>
      <c r="G1881" s="17">
        <v>3.0808983231464656E-3</v>
      </c>
      <c r="H1881" s="17">
        <v>9.5823006725279575E-2</v>
      </c>
      <c r="I1881" s="17">
        <v>-6.9487305288091052E-3</v>
      </c>
      <c r="J1881" s="17">
        <v>5.3324565717882333</v>
      </c>
      <c r="K1881" s="17">
        <v>8.8874276196470453E-2</v>
      </c>
      <c r="L1881" s="17">
        <v>-1.0000000000000007</v>
      </c>
      <c r="M1881" s="17">
        <v>-1.0000000000000007</v>
      </c>
      <c r="N1881" s="17">
        <v>1.7774855239294116</v>
      </c>
      <c r="O1881" s="17">
        <v>8.9152009838499904</v>
      </c>
      <c r="P1881" s="17">
        <v>-1.8399239878379725</v>
      </c>
      <c r="Q1881" s="17">
        <v>1.3937473104471583</v>
      </c>
      <c r="R1881" s="17">
        <v>0.15734883735211236</v>
      </c>
      <c r="S1881" s="17">
        <v>0.33333333333333343</v>
      </c>
      <c r="T1881" s="17">
        <v>0.33333333333333343</v>
      </c>
      <c r="U1881" s="17">
        <v>0.1868812694278624</v>
      </c>
      <c r="V1881" s="17">
        <v>-2.1691353747467054E-2</v>
      </c>
      <c r="W1881" s="17">
        <v>29.71929224602367</v>
      </c>
      <c r="X1881" s="17">
        <v>1.1951693456968437</v>
      </c>
      <c r="Y1881" s="17">
        <v>-1.0000000000000007</v>
      </c>
      <c r="Z1881" s="17">
        <v>-1.0000000000000007</v>
      </c>
      <c r="AA1881" s="17">
        <v>54.532464951326787</v>
      </c>
      <c r="AB1881" s="17">
        <v>8.1398601653577804E-2</v>
      </c>
      <c r="AC1881" s="17">
        <v>0.28151095711881507</v>
      </c>
      <c r="AD1881" s="17">
        <v>0.1302069185866277</v>
      </c>
      <c r="AE1881" s="17">
        <v>24.655823867951028</v>
      </c>
      <c r="AF1881" s="17">
        <v>0.75</v>
      </c>
      <c r="AG1881" s="17">
        <v>-1.0000000000000007</v>
      </c>
      <c r="AH1881" s="17">
        <v>-1.0000000000000007</v>
      </c>
      <c r="AI1881" s="17">
        <v>7.468274697590334E-3</v>
      </c>
      <c r="AJ1881" s="17">
        <v>-2.1691353747467054E-2</v>
      </c>
      <c r="AK1881" s="17">
        <v>-7.7450834746437214E-2</v>
      </c>
      <c r="AL1881" s="17">
        <v>-8.4416444310060484E-3</v>
      </c>
      <c r="AM1881" s="17">
        <v>0.24662076147197851</v>
      </c>
      <c r="AN1881" s="17">
        <v>7.4668386932518011E-2</v>
      </c>
      <c r="AO1881" s="17">
        <v>5.7782648630672746</v>
      </c>
      <c r="AP1881" s="17">
        <v>1.8245014511579198</v>
      </c>
      <c r="AQ1881" s="17">
        <v>35.051748817811898</v>
      </c>
      <c r="AR1881" s="17">
        <v>0.83185658234706183</v>
      </c>
      <c r="AS1881" s="17">
        <v>1.2840436218933138</v>
      </c>
      <c r="AT1881" s="17">
        <v>-1.0000000000000007</v>
      </c>
      <c r="AU1881" s="17">
        <v>-1.0000000000000007</v>
      </c>
      <c r="AV1881" s="17">
        <v>0.16042973567525887</v>
      </c>
      <c r="AW1881" s="17">
        <v>65.272167386334701</v>
      </c>
      <c r="AX1881" s="17">
        <v>63.252397505539797</v>
      </c>
      <c r="AY1881" s="17">
        <v>6.2522138687517076E-2</v>
      </c>
      <c r="AZ1881" s="17">
        <v>-6.1942455540705774</v>
      </c>
      <c r="BA1881" s="22">
        <v>1452.6193144030287</v>
      </c>
      <c r="CU1881" t="e">
        <v>#N/A</v>
      </c>
      <c r="CV1881" t="e">
        <v>#N/A</v>
      </c>
    </row>
    <row r="1882" spans="1:100" x14ac:dyDescent="0.25">
      <c r="A1882">
        <v>4600</v>
      </c>
      <c r="B1882" t="s">
        <v>2229</v>
      </c>
      <c r="C1882" s="22">
        <v>3</v>
      </c>
      <c r="D1882" s="17">
        <v>4.1278794953139677</v>
      </c>
      <c r="E1882" s="17">
        <v>0.10003732708360341</v>
      </c>
      <c r="F1882" s="17">
        <v>-2.839720981535232E-2</v>
      </c>
      <c r="G1882" s="17">
        <v>-2.839720981535232E-2</v>
      </c>
      <c r="H1882" s="17">
        <v>-9.0864633877360407E-2</v>
      </c>
      <c r="I1882" s="17">
        <v>0</v>
      </c>
      <c r="J1882" s="17">
        <v>-5.4518780326416225</v>
      </c>
      <c r="K1882" s="17">
        <v>-9.0864633877360407E-2</v>
      </c>
      <c r="L1882" s="17">
        <v>-1.0000000000000002</v>
      </c>
      <c r="M1882" s="17">
        <v>-1.0000000000000002</v>
      </c>
      <c r="N1882" s="17">
        <v>-1.8172926775472078</v>
      </c>
      <c r="O1882" s="17">
        <v>-1.3523957471430099</v>
      </c>
      <c r="P1882" s="17">
        <v>-4.8510708432444707</v>
      </c>
      <c r="Q1882" s="17">
        <v>-1.4116481832380663</v>
      </c>
      <c r="R1882" s="17">
        <v>-0.95717805250185528</v>
      </c>
      <c r="S1882" s="17">
        <v>0.35588909943818714</v>
      </c>
      <c r="T1882" s="17">
        <v>0.42591845696219049</v>
      </c>
      <c r="U1882" s="17">
        <v>0.38943734152775955</v>
      </c>
      <c r="V1882" s="17">
        <v>8.5702691445878998E-2</v>
      </c>
      <c r="W1882" s="17">
        <v>53.912488930055076</v>
      </c>
      <c r="X1882" s="17">
        <v>3.0204279765887114</v>
      </c>
      <c r="Y1882" s="17">
        <v>-1.0000000000000002</v>
      </c>
      <c r="Z1882" s="17">
        <v>-1.0000000000000002</v>
      </c>
      <c r="AA1882" s="17">
        <v>59.567826286468687</v>
      </c>
      <c r="AB1882" s="17">
        <v>0.21416637772982977</v>
      </c>
      <c r="AC1882" s="17">
        <v>-8.3074581870652142E-2</v>
      </c>
      <c r="AD1882" s="17">
        <v>1.1585123191325611E-3</v>
      </c>
      <c r="AE1882" s="17">
        <v>6.6125154089155114</v>
      </c>
      <c r="AF1882" s="17">
        <v>0.4</v>
      </c>
      <c r="AG1882" s="17">
        <v>-1.0000000000000002</v>
      </c>
      <c r="AH1882" s="17">
        <v>-1.0000000000000002</v>
      </c>
      <c r="AI1882" s="17">
        <v>2.706425145521889E-3</v>
      </c>
      <c r="AJ1882" s="17">
        <v>8.5702691445878998E-2</v>
      </c>
      <c r="AK1882" s="17">
        <v>0.30109215619131696</v>
      </c>
      <c r="AL1882" s="17">
        <v>0.10345145750950333</v>
      </c>
      <c r="AM1882" s="17">
        <v>-3.780079733927183E-2</v>
      </c>
      <c r="AN1882" s="17">
        <v>0.28426318439906034</v>
      </c>
      <c r="AO1882" s="17">
        <v>0.56044084747478984</v>
      </c>
      <c r="AP1882" s="17">
        <v>7.6238368975240265</v>
      </c>
      <c r="AQ1882" s="17">
        <v>48.460610897413417</v>
      </c>
      <c r="AR1882" s="17">
        <v>1.2569475893740161</v>
      </c>
      <c r="AS1882" s="17">
        <v>2.9295633427113525</v>
      </c>
      <c r="AT1882" s="17">
        <v>-1.0000000000000002</v>
      </c>
      <c r="AU1882" s="17">
        <v>-1.0000000000000002</v>
      </c>
      <c r="AV1882" s="17">
        <v>-0.98557526231720716</v>
      </c>
      <c r="AW1882" s="17">
        <v>65.839267436849767</v>
      </c>
      <c r="AX1882" s="17">
        <v>74.463665084348108</v>
      </c>
      <c r="AY1882" s="17">
        <v>0.22749052626851149</v>
      </c>
      <c r="AZ1882" s="17">
        <v>16.398723233906921</v>
      </c>
      <c r="BA1882" s="22">
        <v>1432.4083161808474</v>
      </c>
      <c r="CU1882" t="e">
        <v>#N/A</v>
      </c>
      <c r="CV1882" t="e">
        <v>#N/A</v>
      </c>
    </row>
    <row r="1883" spans="1:100" x14ac:dyDescent="0.25">
      <c r="A1883">
        <v>4601</v>
      </c>
      <c r="B1883" t="s">
        <v>2230</v>
      </c>
      <c r="C1883" s="22">
        <v>3</v>
      </c>
      <c r="D1883" s="17">
        <v>5.1459544338559917</v>
      </c>
      <c r="E1883" s="17">
        <v>4.0104757346454446E-3</v>
      </c>
      <c r="F1883" s="17">
        <v>0.33405984426781887</v>
      </c>
      <c r="G1883" s="17">
        <v>0.32381780313047337</v>
      </c>
      <c r="H1883" s="17">
        <v>0.24858454476866726</v>
      </c>
      <c r="I1883" s="17">
        <v>0</v>
      </c>
      <c r="J1883" s="17">
        <v>14.915072686120043</v>
      </c>
      <c r="K1883" s="17">
        <v>0.24858454476866726</v>
      </c>
      <c r="L1883" s="17">
        <v>-1.0000000000000002</v>
      </c>
      <c r="M1883" s="17">
        <v>-1.0000000000000002</v>
      </c>
      <c r="N1883" s="17">
        <v>4.9716908953733476</v>
      </c>
      <c r="O1883" s="17">
        <v>20.384844923106503</v>
      </c>
      <c r="P1883" s="17">
        <v>-3.566828109092178E-2</v>
      </c>
      <c r="Q1883" s="17">
        <v>1.7146447309566777</v>
      </c>
      <c r="R1883" s="17">
        <v>0.58922505815835247</v>
      </c>
      <c r="S1883" s="17">
        <v>0.3333333333333332</v>
      </c>
      <c r="T1883" s="17">
        <v>0.3490710691949464</v>
      </c>
      <c r="U1883" s="17">
        <v>9.2628604971769016E-2</v>
      </c>
      <c r="V1883" s="17">
        <v>2.3313873170213259E-2</v>
      </c>
      <c r="W1883" s="17">
        <v>21.990493436063801</v>
      </c>
      <c r="X1883" s="17">
        <v>0.95995525252958092</v>
      </c>
      <c r="Y1883" s="17">
        <v>-1.0000000000000002</v>
      </c>
      <c r="Z1883" s="17">
        <v>-1.0000000000000002</v>
      </c>
      <c r="AA1883" s="17">
        <v>39.624100736167961</v>
      </c>
      <c r="AB1883" s="17">
        <v>0.39013401707695844</v>
      </c>
      <c r="AC1883" s="17">
        <v>2.5332018581814577E-2</v>
      </c>
      <c r="AD1883" s="17">
        <v>-7.4578390819856732E-2</v>
      </c>
      <c r="AE1883" s="17">
        <v>17.044382241945801</v>
      </c>
      <c r="AF1883" s="17">
        <v>0.66666666666666663</v>
      </c>
      <c r="AG1883" s="17">
        <v>-1.0000000000000002</v>
      </c>
      <c r="AH1883" s="17">
        <v>-1.0000000000000002</v>
      </c>
      <c r="AI1883" s="17">
        <v>4.0708648726851208E-3</v>
      </c>
      <c r="AJ1883" s="17">
        <v>2.3313873170213259E-2</v>
      </c>
      <c r="AK1883" s="17">
        <v>-0.10637690455824181</v>
      </c>
      <c r="AL1883" s="17">
        <v>0.45895622478469089</v>
      </c>
      <c r="AM1883" s="17">
        <v>-0.49775338268927238</v>
      </c>
      <c r="AN1883" s="17">
        <v>0.15499501964648177</v>
      </c>
      <c r="AO1883" s="17">
        <v>-12.975719090023016</v>
      </c>
      <c r="AP1883" s="17">
        <v>6.1696566150854988</v>
      </c>
      <c r="AQ1883" s="17">
        <v>36.905566122183849</v>
      </c>
      <c r="AR1883" s="17">
        <v>0.79834688067026249</v>
      </c>
      <c r="AS1883" s="17">
        <v>1.2085397972982488</v>
      </c>
      <c r="AT1883" s="17">
        <v>-1.0000000000000002</v>
      </c>
      <c r="AU1883" s="17">
        <v>-1.0000000000000002</v>
      </c>
      <c r="AV1883" s="17">
        <v>0.91304286128882628</v>
      </c>
      <c r="AW1883" s="17">
        <v>66.17860227435996</v>
      </c>
      <c r="AX1883" s="17">
        <v>68.591406888834982</v>
      </c>
      <c r="AY1883" s="17">
        <v>0.12364819120782258</v>
      </c>
      <c r="AZ1883" s="17">
        <v>4.8441997684038434</v>
      </c>
      <c r="BA1883" s="22">
        <v>1429.4790591716214</v>
      </c>
      <c r="CU1883" t="e">
        <v>#N/A</v>
      </c>
      <c r="CV1883" t="e">
        <v>#N/A</v>
      </c>
    </row>
    <row r="1884" spans="1:100" x14ac:dyDescent="0.25">
      <c r="A1884">
        <v>4603</v>
      </c>
      <c r="B1884" t="s">
        <v>2231</v>
      </c>
      <c r="C1884" s="22">
        <v>3</v>
      </c>
      <c r="D1884" s="17">
        <v>5.8320594255290779</v>
      </c>
      <c r="E1884" s="17">
        <v>0.55301251024333442</v>
      </c>
      <c r="F1884" s="17">
        <v>0.18919174134082828</v>
      </c>
      <c r="G1884" s="17">
        <v>0.3632894964049968</v>
      </c>
      <c r="H1884" s="17">
        <v>0.26266118667193039</v>
      </c>
      <c r="I1884" s="17">
        <v>0</v>
      </c>
      <c r="J1884" s="17">
        <v>15.759671200315829</v>
      </c>
      <c r="K1884" s="17">
        <v>0.26266118667193039</v>
      </c>
      <c r="L1884" s="17">
        <v>-0.99999999999999978</v>
      </c>
      <c r="M1884" s="17">
        <v>-0.99999999999999978</v>
      </c>
      <c r="N1884" s="17">
        <v>5.2532237334386096</v>
      </c>
      <c r="O1884" s="17">
        <v>21.955020122249902</v>
      </c>
      <c r="P1884" s="17">
        <v>-0.43694040497369624</v>
      </c>
      <c r="Q1884" s="17">
        <v>2.0255306018006367</v>
      </c>
      <c r="R1884" s="17">
        <v>0.6175481212205054</v>
      </c>
      <c r="S1884" s="17">
        <v>0.33333333333333326</v>
      </c>
      <c r="T1884" s="17">
        <v>0.37257402943708429</v>
      </c>
      <c r="U1884" s="17">
        <v>0.44948578071361284</v>
      </c>
      <c r="V1884" s="17">
        <v>0</v>
      </c>
      <c r="W1884" s="17">
        <v>35.709278272484013</v>
      </c>
      <c r="X1884" s="17">
        <v>2.2642123226886999</v>
      </c>
      <c r="Y1884" s="17">
        <v>-0.99999999999999978</v>
      </c>
      <c r="Z1884" s="17">
        <v>-0.99999999999999978</v>
      </c>
      <c r="AA1884" s="17">
        <v>54.17433721872635</v>
      </c>
      <c r="AB1884" s="17">
        <v>9.2861109515439341E-3</v>
      </c>
      <c r="AC1884" s="17">
        <v>0.24843078592114975</v>
      </c>
      <c r="AD1884" s="17">
        <v>9.9233319627742983E-2</v>
      </c>
      <c r="AE1884" s="17">
        <v>17.847510825021839</v>
      </c>
      <c r="AF1884" s="17">
        <v>0.5714285714285714</v>
      </c>
      <c r="AG1884" s="17">
        <v>-0.99999999999999978</v>
      </c>
      <c r="AH1884" s="17">
        <v>-0.99999999999999978</v>
      </c>
      <c r="AI1884" s="17">
        <v>3.0134589507988127E-2</v>
      </c>
      <c r="AJ1884" s="17">
        <v>0</v>
      </c>
      <c r="AK1884" s="17">
        <v>-3.1190586180728216E-2</v>
      </c>
      <c r="AL1884" s="17">
        <v>0.28842246082473855</v>
      </c>
      <c r="AM1884" s="17">
        <v>0.12424994752027176</v>
      </c>
      <c r="AN1884" s="17">
        <v>-1.5317638854311876E-2</v>
      </c>
      <c r="AO1884" s="17">
        <v>2.9502957571031536</v>
      </c>
      <c r="AP1884" s="17">
        <v>1.0591713327658951</v>
      </c>
      <c r="AQ1884" s="17">
        <v>51.468949472799835</v>
      </c>
      <c r="AR1884" s="17">
        <v>1.1553931434840301</v>
      </c>
      <c r="AS1884" s="17">
        <v>2.5268735093606289</v>
      </c>
      <c r="AT1884" s="17">
        <v>-0.99999999999999978</v>
      </c>
      <c r="AU1884" s="17">
        <v>-0.99999999999999978</v>
      </c>
      <c r="AV1884" s="17">
        <v>0.98083761762550215</v>
      </c>
      <c r="AW1884" s="17">
        <v>77.188528673742184</v>
      </c>
      <c r="AX1884" s="17">
        <v>77.791220463901936</v>
      </c>
      <c r="AY1884" s="17">
        <v>0.18702346702378064</v>
      </c>
      <c r="AZ1884" s="17">
        <v>23.327650081579399</v>
      </c>
      <c r="BA1884" s="22">
        <v>1428.4750188699377</v>
      </c>
      <c r="CU1884" t="e">
        <v>#N/A</v>
      </c>
      <c r="CV1884" t="e">
        <v>#N/A</v>
      </c>
    </row>
    <row r="1885" spans="1:100" x14ac:dyDescent="0.25">
      <c r="A1885">
        <v>4604</v>
      </c>
      <c r="B1885" t="s">
        <v>2232</v>
      </c>
      <c r="C1885" s="22">
        <v>3</v>
      </c>
      <c r="D1885" s="17">
        <v>4.2028433747679319</v>
      </c>
      <c r="E1885" s="17">
        <v>-0.11801530822189021</v>
      </c>
      <c r="F1885" s="17">
        <v>1.6011121353877489</v>
      </c>
      <c r="G1885" s="17">
        <v>1.56294441136416</v>
      </c>
      <c r="H1885" s="17">
        <v>0.1081798606828366</v>
      </c>
      <c r="I1885" s="17">
        <v>0</v>
      </c>
      <c r="J1885" s="17">
        <v>6.4907916409701958</v>
      </c>
      <c r="K1885" s="17">
        <v>0.1081798606828366</v>
      </c>
      <c r="L1885" s="17">
        <v>-0.99999999999999922</v>
      </c>
      <c r="M1885" s="17">
        <v>-0.99999999999999922</v>
      </c>
      <c r="N1885" s="17">
        <v>2.1635972136567316</v>
      </c>
      <c r="O1885" s="17">
        <v>12.256579427102283</v>
      </c>
      <c r="P1885" s="17">
        <v>9.3025480508976216E-2</v>
      </c>
      <c r="Q1885" s="17">
        <v>-1.9132946695322963</v>
      </c>
      <c r="R1885" s="17">
        <v>-0.55329383680723521</v>
      </c>
      <c r="S1885" s="17">
        <v>0.33333333333333315</v>
      </c>
      <c r="T1885" s="17">
        <v>0.10181066912221766</v>
      </c>
      <c r="U1885" s="17">
        <v>-1.7262810718820694E-3</v>
      </c>
      <c r="V1885" s="17">
        <v>-4.5890061186836303E-3</v>
      </c>
      <c r="W1885" s="17">
        <v>12.825954183285939</v>
      </c>
      <c r="X1885" s="17">
        <v>6.1002316561968965E-2</v>
      </c>
      <c r="Y1885" s="17">
        <v>-0.99999999999999922</v>
      </c>
      <c r="Z1885" s="17">
        <v>-0.99999999999999922</v>
      </c>
      <c r="AA1885" s="17">
        <v>46.551349579024127</v>
      </c>
      <c r="AB1885" s="17">
        <v>0.27277194747067773</v>
      </c>
      <c r="AC1885" s="17">
        <v>0.28314432440561976</v>
      </c>
      <c r="AD1885" s="17">
        <v>0.12965751277461093</v>
      </c>
      <c r="AE1885" s="17">
        <v>34.27868923254541</v>
      </c>
      <c r="AF1885" s="17">
        <v>0.58333333333333337</v>
      </c>
      <c r="AG1885" s="17">
        <v>-0.99999999999999922</v>
      </c>
      <c r="AH1885" s="17">
        <v>-0.99999999999999922</v>
      </c>
      <c r="AI1885" s="17">
        <v>5.5291282947139538E-2</v>
      </c>
      <c r="AJ1885" s="17">
        <v>-4.5890061186836303E-3</v>
      </c>
      <c r="AK1885" s="17">
        <v>0.25733353951475146</v>
      </c>
      <c r="AL1885" s="17">
        <v>-5.3169464353001405E-2</v>
      </c>
      <c r="AM1885" s="17">
        <v>0.40007149312281531</v>
      </c>
      <c r="AN1885" s="17">
        <v>0.15707498159150071</v>
      </c>
      <c r="AO1885" s="17">
        <v>11.288455025644145</v>
      </c>
      <c r="AP1885" s="17">
        <v>3.6610272180225096</v>
      </c>
      <c r="AQ1885" s="17">
        <v>19.316745824256127</v>
      </c>
      <c r="AR1885" s="17">
        <v>0.42882871526498506</v>
      </c>
      <c r="AS1885" s="17">
        <v>0.16918217724480542</v>
      </c>
      <c r="AT1885" s="17">
        <v>-0.99999999999999922</v>
      </c>
      <c r="AU1885" s="17">
        <v>-0.99999999999999922</v>
      </c>
      <c r="AV1885" s="17">
        <v>1.009650574556926</v>
      </c>
      <c r="AW1885" s="17">
        <v>62.468956224148918</v>
      </c>
      <c r="AX1885" s="17">
        <v>63.115881271223337</v>
      </c>
      <c r="AY1885" s="17">
        <v>6.3744481437711942E-2</v>
      </c>
      <c r="AZ1885" s="17">
        <v>9.4858286652247145E-2</v>
      </c>
      <c r="BA1885" s="22">
        <v>1422.0139740256591</v>
      </c>
      <c r="CU1885" t="e">
        <v>#N/A</v>
      </c>
      <c r="CV1885" t="e">
        <v>#N/A</v>
      </c>
    </row>
    <row r="1886" spans="1:100" x14ac:dyDescent="0.25">
      <c r="A1886">
        <v>4607</v>
      </c>
      <c r="B1886" t="s">
        <v>2233</v>
      </c>
      <c r="C1886" s="22">
        <v>3</v>
      </c>
      <c r="D1886" s="17">
        <v>2.9596665617366997</v>
      </c>
      <c r="E1886" s="17">
        <v>-1.1157076854714822E-2</v>
      </c>
      <c r="F1886" s="17">
        <v>3.4549324961938908</v>
      </c>
      <c r="G1886" s="17">
        <v>3.4549324961938908</v>
      </c>
      <c r="H1886" s="17">
        <v>0.29983871266635015</v>
      </c>
      <c r="I1886" s="17">
        <v>0</v>
      </c>
      <c r="J1886" s="17">
        <v>17.990322759980987</v>
      </c>
      <c r="K1886" s="17">
        <v>0.29983871266635015</v>
      </c>
      <c r="L1886" s="17">
        <v>-1.0000000000000007</v>
      </c>
      <c r="M1886" s="17">
        <v>-1.0000000000000007</v>
      </c>
      <c r="N1886" s="17">
        <v>5.9967742533269979</v>
      </c>
      <c r="O1886" s="17">
        <v>24.404921817911589</v>
      </c>
      <c r="P1886" s="17">
        <v>3.1950787244489272</v>
      </c>
      <c r="Q1886" s="17">
        <v>8.5976022652702717</v>
      </c>
      <c r="R1886" s="17">
        <v>3.031789084494255</v>
      </c>
      <c r="S1886" s="17">
        <v>0.33333333333333365</v>
      </c>
      <c r="T1886" s="17">
        <v>0.33463894524392856</v>
      </c>
      <c r="U1886" s="17">
        <v>-0.25449972334136423</v>
      </c>
      <c r="V1886" s="17">
        <v>-5.7749743322476448E-3</v>
      </c>
      <c r="W1886" s="17">
        <v>4.3143547294920115</v>
      </c>
      <c r="X1886" s="17">
        <v>-0.67040133361592402</v>
      </c>
      <c r="Y1886" s="17">
        <v>-1.0000000000000007</v>
      </c>
      <c r="Z1886" s="17">
        <v>-1.0000000000000007</v>
      </c>
      <c r="AA1886" s="17">
        <v>16.861300124338232</v>
      </c>
      <c r="AB1886" s="17">
        <v>-0.30231368634425332</v>
      </c>
      <c r="AC1886" s="17">
        <v>0.31068000083289665</v>
      </c>
      <c r="AD1886" s="17">
        <v>0.1819368117183964</v>
      </c>
      <c r="AE1886" s="17">
        <v>9.5151563103519869</v>
      </c>
      <c r="AF1886" s="17">
        <v>0.54545454545454541</v>
      </c>
      <c r="AG1886" s="17">
        <v>-1.0000000000000007</v>
      </c>
      <c r="AH1886" s="17">
        <v>-1.0000000000000007</v>
      </c>
      <c r="AI1886" s="17">
        <v>1.8507654472294122E-2</v>
      </c>
      <c r="AJ1886" s="17">
        <v>-5.7749743322476448E-3</v>
      </c>
      <c r="AK1886" s="17">
        <v>0.13047854853315671</v>
      </c>
      <c r="AL1886" s="17">
        <v>-0.1645530982890144</v>
      </c>
      <c r="AM1886" s="17">
        <v>-3.1462757819428935E-2</v>
      </c>
      <c r="AN1886" s="17">
        <v>-0.19682350529212894</v>
      </c>
      <c r="AO1886" s="17">
        <v>-0.13417620281993958</v>
      </c>
      <c r="AP1886" s="17">
        <v>-5.7433531237482933</v>
      </c>
      <c r="AQ1886" s="17">
        <v>22.304677489473008</v>
      </c>
      <c r="AR1886" s="17">
        <v>0.40769758090365027</v>
      </c>
      <c r="AS1886" s="17">
        <v>-0.37056262094957426</v>
      </c>
      <c r="AT1886" s="17">
        <v>-1.0000000000000007</v>
      </c>
      <c r="AU1886" s="17">
        <v>-1.0000000000000007</v>
      </c>
      <c r="AV1886" s="17">
        <v>6.4867215806881449</v>
      </c>
      <c r="AW1886" s="17">
        <v>35.522868818501514</v>
      </c>
      <c r="AX1886" s="17">
        <v>35.315524474722643</v>
      </c>
      <c r="AY1886" s="17">
        <v>-1.4411876552648608E-2</v>
      </c>
      <c r="AZ1886" s="17">
        <v>-32.842731223702742</v>
      </c>
      <c r="BA1886" s="22">
        <v>1402.1246799338196</v>
      </c>
      <c r="CU1886" t="e">
        <v>#N/A</v>
      </c>
      <c r="CV1886" t="e">
        <v>#N/A</v>
      </c>
    </row>
    <row r="1887" spans="1:100" x14ac:dyDescent="0.25">
      <c r="A1887">
        <v>4608</v>
      </c>
      <c r="B1887" t="s">
        <v>2234</v>
      </c>
      <c r="C1887" s="22">
        <v>3</v>
      </c>
      <c r="D1887" s="17">
        <v>5.1452058476710922</v>
      </c>
      <c r="E1887" s="17">
        <v>0</v>
      </c>
      <c r="F1887" s="17">
        <v>-0.19606806867022372</v>
      </c>
      <c r="G1887" s="17">
        <v>-0.19606806867022372</v>
      </c>
      <c r="H1887" s="17">
        <v>0.33651841495768353</v>
      </c>
      <c r="I1887" s="17">
        <v>0</v>
      </c>
      <c r="J1887" s="17">
        <v>20.191104897461003</v>
      </c>
      <c r="K1887" s="17">
        <v>0.33651841495768353</v>
      </c>
      <c r="L1887" s="17">
        <v>-0.99999999999999911</v>
      </c>
      <c r="M1887" s="17">
        <v>-0.99999999999999911</v>
      </c>
      <c r="N1887" s="17">
        <v>6.7303682991536711</v>
      </c>
      <c r="O1887" s="17">
        <v>25.140242676461874</v>
      </c>
      <c r="P1887" s="17">
        <v>0.22178522914872889</v>
      </c>
      <c r="Q1887" s="17">
        <v>4.717552244725709E-2</v>
      </c>
      <c r="R1887" s="17">
        <v>-1.4280234129541689E-2</v>
      </c>
      <c r="S1887" s="17">
        <v>0.3333333333333332</v>
      </c>
      <c r="T1887" s="17">
        <v>0.34140817269838392</v>
      </c>
      <c r="U1887" s="17">
        <v>0.5057280261682966</v>
      </c>
      <c r="V1887" s="17">
        <v>0</v>
      </c>
      <c r="W1887" s="17">
        <v>33.758044689693214</v>
      </c>
      <c r="X1887" s="17">
        <v>2.369210035112272</v>
      </c>
      <c r="Y1887" s="17">
        <v>-0.99999999999999911</v>
      </c>
      <c r="Z1887" s="17">
        <v>-0.99999999999999911</v>
      </c>
      <c r="AA1887" s="17">
        <v>40.698594893059969</v>
      </c>
      <c r="AB1887" s="17">
        <v>-3.3754475218833631E-2</v>
      </c>
      <c r="AC1887" s="17">
        <v>6.2122381282047369E-2</v>
      </c>
      <c r="AD1887" s="17">
        <v>0.11072870268671277</v>
      </c>
      <c r="AE1887" s="17">
        <v>6.9548304374963337</v>
      </c>
      <c r="AF1887" s="17">
        <v>0.33333333333333331</v>
      </c>
      <c r="AG1887" s="17">
        <v>-0.99999999999999911</v>
      </c>
      <c r="AH1887" s="17">
        <v>-0.99999999999999911</v>
      </c>
      <c r="AI1887" s="17">
        <v>0</v>
      </c>
      <c r="AJ1887" s="17">
        <v>0</v>
      </c>
      <c r="AK1887" s="17">
        <v>0.11824607216425859</v>
      </c>
      <c r="AL1887" s="17">
        <v>9.5173728633874494E-2</v>
      </c>
      <c r="AM1887" s="17">
        <v>0.57621845683723472</v>
      </c>
      <c r="AN1887" s="17">
        <v>-2.907245294674414E-2</v>
      </c>
      <c r="AO1887" s="17">
        <v>14.996691781752167</v>
      </c>
      <c r="AP1887" s="17">
        <v>-0.2509426804992308</v>
      </c>
      <c r="AQ1887" s="17">
        <v>53.949149587154217</v>
      </c>
      <c r="AR1887" s="17">
        <v>1.1804695322000136</v>
      </c>
      <c r="AS1887" s="17">
        <v>2.7057284500699543</v>
      </c>
      <c r="AT1887" s="17">
        <v>-0.99999999999999911</v>
      </c>
      <c r="AU1887" s="17">
        <v>-0.99999999999999911</v>
      </c>
      <c r="AV1887" s="17">
        <v>-0.21034830279976544</v>
      </c>
      <c r="AW1887" s="17">
        <v>65.587894889022607</v>
      </c>
      <c r="AX1887" s="17">
        <v>65.587894889022607</v>
      </c>
      <c r="AY1887" s="17">
        <v>0.12527941332004489</v>
      </c>
      <c r="AZ1887" s="17">
        <v>-19.17428488628342</v>
      </c>
      <c r="BA1887" s="22">
        <v>1423.690796815102</v>
      </c>
      <c r="CU1887" t="e">
        <v>#N/A</v>
      </c>
      <c r="CV1887" t="e">
        <v>#N/A</v>
      </c>
    </row>
    <row r="1888" spans="1:100" x14ac:dyDescent="0.25">
      <c r="A1888">
        <v>4610</v>
      </c>
      <c r="B1888" t="s">
        <v>2235</v>
      </c>
      <c r="C1888" s="22">
        <v>3</v>
      </c>
      <c r="D1888" s="17">
        <v>4.931797587445212</v>
      </c>
      <c r="E1888" s="17">
        <v>-1.262408312126697E-2</v>
      </c>
      <c r="F1888" s="17">
        <v>-0.15740141859985768</v>
      </c>
      <c r="G1888" s="17">
        <v>-0.16207561254355252</v>
      </c>
      <c r="H1888" s="17">
        <v>2.0893114265792125E-2</v>
      </c>
      <c r="I1888" s="17">
        <v>0</v>
      </c>
      <c r="J1888" s="17">
        <v>1.2535868559475267</v>
      </c>
      <c r="K1888" s="17">
        <v>2.0893114265792125E-2</v>
      </c>
      <c r="L1888" s="17">
        <v>-0.99999999999999756</v>
      </c>
      <c r="M1888" s="17">
        <v>-0.99999999999999756</v>
      </c>
      <c r="N1888" s="17">
        <v>0.41786228531584213</v>
      </c>
      <c r="O1888" s="17">
        <v>6.0233088308491869</v>
      </c>
      <c r="P1888" s="17">
        <v>0.33595205876274503</v>
      </c>
      <c r="Q1888" s="17">
        <v>0.44699316589132299</v>
      </c>
      <c r="R1888" s="17">
        <v>0.12897649025373356</v>
      </c>
      <c r="S1888" s="17">
        <v>0.33333333333333259</v>
      </c>
      <c r="T1888" s="17">
        <v>0.21339378052450933</v>
      </c>
      <c r="U1888" s="17">
        <v>-0.18431949666179095</v>
      </c>
      <c r="V1888" s="17">
        <v>0</v>
      </c>
      <c r="W1888" s="17">
        <v>13.660580117210348</v>
      </c>
      <c r="X1888" s="17">
        <v>-0.32360492468381519</v>
      </c>
      <c r="Y1888" s="17">
        <v>-0.99999999999999756</v>
      </c>
      <c r="Z1888" s="17">
        <v>-0.99999999999999756</v>
      </c>
      <c r="AA1888" s="17">
        <v>56.241780731639658</v>
      </c>
      <c r="AB1888" s="17">
        <v>-5.3779847357240231E-3</v>
      </c>
      <c r="AC1888" s="17">
        <v>0.4250627006296992</v>
      </c>
      <c r="AD1888" s="17">
        <v>0.42935976658953612</v>
      </c>
      <c r="AE1888" s="17">
        <v>42.452224124175565</v>
      </c>
      <c r="AF1888" s="17">
        <v>0.5</v>
      </c>
      <c r="AG1888" s="17">
        <v>-0.99999999999999756</v>
      </c>
      <c r="AH1888" s="17">
        <v>-0.99999999999999756</v>
      </c>
      <c r="AI1888" s="17">
        <v>0</v>
      </c>
      <c r="AJ1888" s="17">
        <v>0</v>
      </c>
      <c r="AK1888" s="17">
        <v>0.18630092524416872</v>
      </c>
      <c r="AL1888" s="17">
        <v>0.38879163629291547</v>
      </c>
      <c r="AM1888" s="17">
        <v>0.33238135876404978</v>
      </c>
      <c r="AN1888" s="17">
        <v>0.19889946796188582</v>
      </c>
      <c r="AO1888" s="17">
        <v>9.2410385953220846</v>
      </c>
      <c r="AP1888" s="17">
        <v>6.9164448805117189</v>
      </c>
      <c r="AQ1888" s="17">
        <v>14.914166973157879</v>
      </c>
      <c r="AR1888" s="17">
        <v>0.36240761719605075</v>
      </c>
      <c r="AS1888" s="17">
        <v>-0.30271181041802292</v>
      </c>
      <c r="AT1888" s="17">
        <v>-0.99999999999999756</v>
      </c>
      <c r="AU1888" s="17">
        <v>-0.99999999999999756</v>
      </c>
      <c r="AV1888" s="17">
        <v>-3.3099122289818948E-2</v>
      </c>
      <c r="AW1888" s="17">
        <v>69.181534443000544</v>
      </c>
      <c r="AX1888" s="17">
        <v>69.181534443000544</v>
      </c>
      <c r="AY1888" s="17">
        <v>0.29259714361182571</v>
      </c>
      <c r="AZ1888" s="17">
        <v>15.410051403887255</v>
      </c>
      <c r="BA1888" s="22">
        <v>1386.6473009082731</v>
      </c>
      <c r="CU1888" t="e">
        <v>#N/A</v>
      </c>
      <c r="CV1888" t="e">
        <v>#N/A</v>
      </c>
    </row>
    <row r="1889" spans="1:100" x14ac:dyDescent="0.25">
      <c r="A1889">
        <v>4611</v>
      </c>
      <c r="B1889" t="s">
        <v>2236</v>
      </c>
      <c r="C1889" s="22">
        <v>3</v>
      </c>
      <c r="D1889" s="17">
        <v>4.4380550505639738</v>
      </c>
      <c r="E1889" s="17">
        <v>-2.5948269029839266E-2</v>
      </c>
      <c r="F1889" s="17">
        <v>-1.2042587819838235</v>
      </c>
      <c r="G1889" s="17">
        <v>-1.2152830843970617</v>
      </c>
      <c r="H1889" s="17">
        <v>-4.9349858133686503E-2</v>
      </c>
      <c r="I1889" s="17">
        <v>0</v>
      </c>
      <c r="J1889" s="17">
        <v>-2.9609914880211807</v>
      </c>
      <c r="K1889" s="17">
        <v>-4.9349858133686503E-2</v>
      </c>
      <c r="L1889" s="17">
        <v>-1</v>
      </c>
      <c r="M1889" s="17">
        <v>-1</v>
      </c>
      <c r="N1889" s="17">
        <v>-0.98699716267372684</v>
      </c>
      <c r="O1889" s="17">
        <v>0.26178047814573452</v>
      </c>
      <c r="P1889" s="17">
        <v>1.3508792004582465E-3</v>
      </c>
      <c r="Q1889" s="17">
        <v>5.0700476411702491</v>
      </c>
      <c r="R1889" s="17">
        <v>1.7107023693702565</v>
      </c>
      <c r="S1889" s="17">
        <v>0.33333333333333337</v>
      </c>
      <c r="T1889" s="17">
        <v>0.34454537664457929</v>
      </c>
      <c r="U1889" s="17">
        <v>0.35155107731587221</v>
      </c>
      <c r="V1889" s="17">
        <v>-2.2321638331579997E-3</v>
      </c>
      <c r="W1889" s="17">
        <v>43.061899263772538</v>
      </c>
      <c r="X1889" s="17">
        <v>2.1312519376873857</v>
      </c>
      <c r="Y1889" s="17">
        <v>-1</v>
      </c>
      <c r="Z1889" s="17">
        <v>-1</v>
      </c>
      <c r="AA1889" s="17">
        <v>94.477957866455426</v>
      </c>
      <c r="AB1889" s="17">
        <v>0.51995590477910913</v>
      </c>
      <c r="AC1889" s="17">
        <v>0.33143879749071864</v>
      </c>
      <c r="AD1889" s="17">
        <v>0.14271242239642684</v>
      </c>
      <c r="AE1889" s="17">
        <v>49.705356233312727</v>
      </c>
      <c r="AF1889" s="17">
        <v>0.77777777777777779</v>
      </c>
      <c r="AG1889" s="17">
        <v>-1</v>
      </c>
      <c r="AH1889" s="17">
        <v>-1</v>
      </c>
      <c r="AI1889" s="17">
        <v>-6.8691068324797697E-2</v>
      </c>
      <c r="AJ1889" s="17">
        <v>-2.2321638331579997E-3</v>
      </c>
      <c r="AK1889" s="17">
        <v>9.9307585466498149E-2</v>
      </c>
      <c r="AL1889" s="17">
        <v>-9.1244356249885888E-2</v>
      </c>
      <c r="AM1889" s="17">
        <v>-0.10706051100455012</v>
      </c>
      <c r="AN1889" s="17">
        <v>0.62521475428937268</v>
      </c>
      <c r="AO1889" s="17">
        <v>-2.1799748477812626</v>
      </c>
      <c r="AP1889" s="17">
        <v>15.174147075984886</v>
      </c>
      <c r="AQ1889" s="17">
        <v>40.100907775751352</v>
      </c>
      <c r="AR1889" s="17">
        <v>1.0271976234606257</v>
      </c>
      <c r="AS1889" s="17">
        <v>2.0819020795536987</v>
      </c>
      <c r="AT1889" s="17">
        <v>-1</v>
      </c>
      <c r="AU1889" s="17">
        <v>-1</v>
      </c>
      <c r="AV1889" s="17">
        <v>0.49541928497319593</v>
      </c>
      <c r="AW1889" s="17">
        <v>109.91388542058611</v>
      </c>
      <c r="AX1889" s="17">
        <v>108.31684767077435</v>
      </c>
      <c r="AY1889" s="17">
        <v>0.4312077608717792</v>
      </c>
      <c r="AZ1889" s="17">
        <v>49.453906468041893</v>
      </c>
      <c r="BA1889" s="22">
        <v>1520.8117689873377</v>
      </c>
      <c r="CU1889" t="e">
        <v>#N/A</v>
      </c>
      <c r="CV1889" t="e">
        <v>#N/A</v>
      </c>
    </row>
    <row r="1890" spans="1:100" x14ac:dyDescent="0.25">
      <c r="A1890">
        <v>4613</v>
      </c>
      <c r="B1890" t="s">
        <v>2237</v>
      </c>
      <c r="C1890" s="22">
        <v>3</v>
      </c>
      <c r="D1890" s="17">
        <v>5.9133590483662317</v>
      </c>
      <c r="E1890" s="17">
        <v>0.11860494849241601</v>
      </c>
      <c r="F1890" s="17">
        <v>13.312144999160109</v>
      </c>
      <c r="G1890" s="17">
        <v>13.312144999160109</v>
      </c>
      <c r="H1890" s="17">
        <v>5.7836411196294728E-2</v>
      </c>
      <c r="I1890" s="17">
        <v>0</v>
      </c>
      <c r="J1890" s="17">
        <v>3.4701846717776759</v>
      </c>
      <c r="K1890" s="17">
        <v>5.7836411196294728E-2</v>
      </c>
      <c r="L1890" s="17">
        <v>-0.99999999999999922</v>
      </c>
      <c r="M1890" s="17">
        <v>-0.99999999999999922</v>
      </c>
      <c r="N1890" s="17">
        <v>1.1567282239258929</v>
      </c>
      <c r="O1890" s="17">
        <v>22.695688719304044</v>
      </c>
      <c r="P1890" s="17">
        <v>1.997423095684794</v>
      </c>
      <c r="Q1890" s="17">
        <v>66.156036363880489</v>
      </c>
      <c r="R1890" s="17">
        <v>21.91560028287692</v>
      </c>
      <c r="S1890" s="17">
        <v>0.33333333333333315</v>
      </c>
      <c r="T1890" s="17">
        <v>0.23835840182904086</v>
      </c>
      <c r="U1890" s="17">
        <v>9.7379397581618218E-2</v>
      </c>
      <c r="V1890" s="17">
        <v>-2.3793898298163186E-2</v>
      </c>
      <c r="W1890" s="17">
        <v>23.497632929981382</v>
      </c>
      <c r="X1890" s="17">
        <v>0.65079141004819752</v>
      </c>
      <c r="Y1890" s="17">
        <v>-0.99999999999999922</v>
      </c>
      <c r="Z1890" s="17">
        <v>-0.99999999999999922</v>
      </c>
      <c r="AA1890" s="17">
        <v>87.777834188025807</v>
      </c>
      <c r="AB1890" s="17">
        <v>0.38672307154352636</v>
      </c>
      <c r="AC1890" s="17">
        <v>0.28011486669812546</v>
      </c>
      <c r="AD1890" s="17">
        <v>0.18045408126169851</v>
      </c>
      <c r="AE1890" s="17">
        <v>42.364600975167519</v>
      </c>
      <c r="AF1890" s="17">
        <v>0.88235294117647056</v>
      </c>
      <c r="AG1890" s="17">
        <v>-0.99999999999999922</v>
      </c>
      <c r="AH1890" s="17">
        <v>-0.99999999999999922</v>
      </c>
      <c r="AI1890" s="17">
        <v>0.50184181408363393</v>
      </c>
      <c r="AJ1890" s="17">
        <v>-2.3793898298163186E-2</v>
      </c>
      <c r="AK1890" s="17">
        <v>-0.47228942154615339</v>
      </c>
      <c r="AL1890" s="17">
        <v>-8.8917609138251849E-2</v>
      </c>
      <c r="AM1890" s="17">
        <v>-7.4306153598689278E-2</v>
      </c>
      <c r="AN1890" s="17">
        <v>-0.24258571117234462</v>
      </c>
      <c r="AO1890" s="17">
        <v>-4.2191009476980001</v>
      </c>
      <c r="AP1890" s="17">
        <v>-6.5092308249998769</v>
      </c>
      <c r="AQ1890" s="17">
        <v>26.967817601759069</v>
      </c>
      <c r="AR1890" s="17">
        <v>0.64527723444582896</v>
      </c>
      <c r="AS1890" s="17">
        <v>0.70862782124449242</v>
      </c>
      <c r="AT1890" s="17">
        <v>-0.99999999999999922</v>
      </c>
      <c r="AU1890" s="17">
        <v>-0.99999999999999922</v>
      </c>
      <c r="AV1890" s="17">
        <v>35.227745282037034</v>
      </c>
      <c r="AW1890" s="17">
        <v>103.96429208232998</v>
      </c>
      <c r="AX1890" s="17">
        <v>111.62173853418632</v>
      </c>
      <c r="AY1890" s="17">
        <v>0.35960090689432506</v>
      </c>
      <c r="AZ1890" s="17">
        <v>65.34809165366373</v>
      </c>
      <c r="BA1890" s="22">
        <v>1641.4608021677902</v>
      </c>
      <c r="CU1890" t="e">
        <v>#N/A</v>
      </c>
      <c r="CV1890" t="e">
        <v>#N/A</v>
      </c>
    </row>
    <row r="1891" spans="1:100" x14ac:dyDescent="0.25">
      <c r="A1891">
        <v>4614</v>
      </c>
      <c r="B1891" t="s">
        <v>2238</v>
      </c>
      <c r="C1891" s="22">
        <v>3</v>
      </c>
      <c r="D1891" s="17">
        <v>5.002487384064084</v>
      </c>
      <c r="E1891" s="17">
        <v>-1.5976635762720202E-2</v>
      </c>
      <c r="F1891" s="17">
        <v>0.13984279263097907</v>
      </c>
      <c r="G1891" s="17">
        <v>0.13984279263097907</v>
      </c>
      <c r="H1891" s="17">
        <v>2.3281965360576404E-2</v>
      </c>
      <c r="I1891" s="17">
        <v>0</v>
      </c>
      <c r="J1891" s="17">
        <v>1.3969179216345831</v>
      </c>
      <c r="K1891" s="17">
        <v>2.3281965360576404E-2</v>
      </c>
      <c r="L1891" s="17">
        <v>-0.99999999999999956</v>
      </c>
      <c r="M1891" s="17">
        <v>-0.99999999999999956</v>
      </c>
      <c r="N1891" s="17">
        <v>0.46563930721152835</v>
      </c>
      <c r="O1891" s="17">
        <v>6.539248098329649</v>
      </c>
      <c r="P1891" s="17">
        <v>4.5420061337435111</v>
      </c>
      <c r="Q1891" s="17">
        <v>-2.1657814632731585</v>
      </c>
      <c r="R1891" s="17">
        <v>-0.55244787702882614</v>
      </c>
      <c r="S1891" s="17">
        <v>0.33333333333333304</v>
      </c>
      <c r="T1891" s="17">
        <v>0.35347333015777727</v>
      </c>
      <c r="U1891" s="17">
        <v>-0.20409473022894667</v>
      </c>
      <c r="V1891" s="17">
        <v>-1.0363587193750023E-2</v>
      </c>
      <c r="W1891" s="17">
        <v>17.962655228313487</v>
      </c>
      <c r="X1891" s="17">
        <v>-0.1840074805941293</v>
      </c>
      <c r="Y1891" s="17">
        <v>-0.99999999999999956</v>
      </c>
      <c r="Z1891" s="17">
        <v>-0.99999999999999956</v>
      </c>
      <c r="AA1891" s="17">
        <v>31.088301206334805</v>
      </c>
      <c r="AB1891" s="17">
        <v>4.1366197238123383E-2</v>
      </c>
      <c r="AC1891" s="17">
        <v>0.17027009683015207</v>
      </c>
      <c r="AD1891" s="17">
        <v>6.1925583032727438E-2</v>
      </c>
      <c r="AE1891" s="17">
        <v>13.678093855050147</v>
      </c>
      <c r="AF1891" s="17">
        <v>0</v>
      </c>
      <c r="AG1891" s="17">
        <v>-0.99999999999999956</v>
      </c>
      <c r="AH1891" s="17">
        <v>-0.99999999999999956</v>
      </c>
      <c r="AI1891" s="17">
        <v>4.230384958500184E-3</v>
      </c>
      <c r="AJ1891" s="17">
        <v>-1.0363587193750023E-2</v>
      </c>
      <c r="AK1891" s="17">
        <v>0.33681497515881592</v>
      </c>
      <c r="AL1891" s="17">
        <v>0.12179974351565256</v>
      </c>
      <c r="AM1891" s="17">
        <v>3.9945209027458239E-2</v>
      </c>
      <c r="AN1891" s="17">
        <v>-6.3291707394629634E-3</v>
      </c>
      <c r="AO1891" s="17">
        <v>2.6827051014805363</v>
      </c>
      <c r="AP1891" s="17">
        <v>0.45076944909168903</v>
      </c>
      <c r="AQ1891" s="17">
        <v>19.359573149948069</v>
      </c>
      <c r="AR1891" s="17">
        <v>0.47234834606841347</v>
      </c>
      <c r="AS1891" s="17">
        <v>-0.16072551523355288</v>
      </c>
      <c r="AT1891" s="17">
        <v>-0.99999999999999956</v>
      </c>
      <c r="AU1891" s="17">
        <v>-0.99999999999999956</v>
      </c>
      <c r="AV1891" s="17">
        <v>-0.4126050843978466</v>
      </c>
      <c r="AW1891" s="17">
        <v>38.078318753756136</v>
      </c>
      <c r="AX1891" s="17">
        <v>37.126567733551127</v>
      </c>
      <c r="AY1891" s="17">
        <v>-0.14887595352053556</v>
      </c>
      <c r="AZ1891" s="17">
        <v>-23.689616276927225</v>
      </c>
      <c r="BA1891" s="22">
        <v>1361.3910946704652</v>
      </c>
      <c r="CU1891" t="e">
        <v>#N/A</v>
      </c>
      <c r="CV1891" t="e">
        <v>#N/A</v>
      </c>
    </row>
    <row r="1892" spans="1:100" x14ac:dyDescent="0.25">
      <c r="A1892">
        <v>4616</v>
      </c>
      <c r="B1892" t="s">
        <v>2239</v>
      </c>
      <c r="C1892" s="22">
        <v>3</v>
      </c>
      <c r="D1892" s="17">
        <v>0.76628874866059915</v>
      </c>
      <c r="E1892" s="17">
        <v>-6.909968938252473E-3</v>
      </c>
      <c r="F1892" s="17">
        <v>0.11286895108677225</v>
      </c>
      <c r="G1892" s="17">
        <v>0.10524893992408796</v>
      </c>
      <c r="H1892" s="17">
        <v>4.7078333316464827E-2</v>
      </c>
      <c r="I1892" s="17">
        <v>0</v>
      </c>
      <c r="J1892" s="17">
        <v>2.8246999989878878</v>
      </c>
      <c r="K1892" s="17">
        <v>4.7078333316464827E-2</v>
      </c>
      <c r="L1892" s="17">
        <v>-0.99999999999999956</v>
      </c>
      <c r="M1892" s="17">
        <v>-0.99999999999999956</v>
      </c>
      <c r="N1892" s="17">
        <v>0.94156666632929664</v>
      </c>
      <c r="O1892" s="17">
        <v>3.6962376875725771</v>
      </c>
      <c r="P1892" s="17">
        <v>-0.31893393342910287</v>
      </c>
      <c r="Q1892" s="17">
        <v>-0.23477712269210718</v>
      </c>
      <c r="R1892" s="17">
        <v>-0.15524326069459671</v>
      </c>
      <c r="S1892" s="17">
        <v>0.33333333333333315</v>
      </c>
      <c r="T1892" s="17">
        <v>0.23658051316973716</v>
      </c>
      <c r="U1892" s="17">
        <v>-0.12568566560231081</v>
      </c>
      <c r="V1892" s="17">
        <v>0</v>
      </c>
      <c r="W1892" s="17">
        <v>15.885993903371775</v>
      </c>
      <c r="X1892" s="17">
        <v>-4.7937503262122982E-2</v>
      </c>
      <c r="Y1892" s="17">
        <v>-0.99999999999999956</v>
      </c>
      <c r="Z1892" s="17">
        <v>-0.99999999999999956</v>
      </c>
      <c r="AA1892" s="17">
        <v>3.8137529582162348</v>
      </c>
      <c r="AB1892" s="17">
        <v>-5.9666452900475064E-2</v>
      </c>
      <c r="AC1892" s="17">
        <v>-0.18767567358326442</v>
      </c>
      <c r="AD1892" s="17">
        <v>9.0021727945204799E-3</v>
      </c>
      <c r="AE1892" s="17">
        <v>-11.916997684460963</v>
      </c>
      <c r="AF1892" s="17">
        <v>0.125</v>
      </c>
      <c r="AG1892" s="17">
        <v>-0.99999999999999956</v>
      </c>
      <c r="AH1892" s="17">
        <v>-0.99999999999999956</v>
      </c>
      <c r="AI1892" s="17">
        <v>0</v>
      </c>
      <c r="AJ1892" s="17">
        <v>0</v>
      </c>
      <c r="AK1892" s="17">
        <v>-0.13556199976088934</v>
      </c>
      <c r="AL1892" s="17">
        <v>0.1056497575139651</v>
      </c>
      <c r="AM1892" s="17">
        <v>5.7879491963830146E-2</v>
      </c>
      <c r="AN1892" s="17">
        <v>0.13404167091516533</v>
      </c>
      <c r="AO1892" s="17">
        <v>0.7691773002913056</v>
      </c>
      <c r="AP1892" s="17">
        <v>3.8792905604489625</v>
      </c>
      <c r="AQ1892" s="17">
        <v>18.710693902359676</v>
      </c>
      <c r="AR1892" s="17">
        <v>0.44422818090075927</v>
      </c>
      <c r="AS1892" s="17">
        <v>-8.5916994565815585E-4</v>
      </c>
      <c r="AT1892" s="17">
        <v>-0.99999999999999956</v>
      </c>
      <c r="AU1892" s="17">
        <v>-0.99999999999999956</v>
      </c>
      <c r="AV1892" s="17">
        <v>-4.9994320770508714E-2</v>
      </c>
      <c r="AW1892" s="17">
        <v>11.389281206237769</v>
      </c>
      <c r="AX1892" s="17">
        <v>11.389281206237769</v>
      </c>
      <c r="AY1892" s="17">
        <v>0.18852514633127604</v>
      </c>
      <c r="AZ1892" s="17">
        <v>-16.929739167872064</v>
      </c>
      <c r="BA1892" s="22">
        <v>1393.2391905638665</v>
      </c>
      <c r="CU1892" t="e">
        <v>#N/A</v>
      </c>
      <c r="CV1892" t="e">
        <v>#N/A</v>
      </c>
    </row>
    <row r="1893" spans="1:100" x14ac:dyDescent="0.25">
      <c r="A1893">
        <v>4618</v>
      </c>
      <c r="B1893" t="s">
        <v>2240</v>
      </c>
      <c r="C1893" s="22">
        <v>3</v>
      </c>
      <c r="D1893" s="17">
        <v>5.1948452135226297</v>
      </c>
      <c r="E1893" s="17">
        <v>-8.3772119725699784E-2</v>
      </c>
      <c r="F1893" s="17">
        <v>-0.49151369210585621</v>
      </c>
      <c r="G1893" s="17">
        <v>-0.51544858345605593</v>
      </c>
      <c r="H1893" s="17">
        <v>0.26353388476774647</v>
      </c>
      <c r="I1893" s="17">
        <v>-6.6681581151166042E-3</v>
      </c>
      <c r="J1893" s="17">
        <v>15.411943599157805</v>
      </c>
      <c r="K1893" s="17">
        <v>0.25686572665262986</v>
      </c>
      <c r="L1893" s="17">
        <v>-1.0000000000000018</v>
      </c>
      <c r="M1893" s="17">
        <v>-1.0000000000000018</v>
      </c>
      <c r="N1893" s="17">
        <v>5.1373145330526011</v>
      </c>
      <c r="O1893" s="17">
        <v>20.091340229224368</v>
      </c>
      <c r="P1893" s="17">
        <v>1.8094067907984582E-2</v>
      </c>
      <c r="Q1893" s="17">
        <v>5.3043393784494866</v>
      </c>
      <c r="R1893" s="17">
        <v>1.5977330613340937</v>
      </c>
      <c r="S1893" s="17">
        <v>0.33333333333333393</v>
      </c>
      <c r="T1893" s="17">
        <v>0.33333333333333393</v>
      </c>
      <c r="U1893" s="17">
        <v>0.13581284211991038</v>
      </c>
      <c r="V1893" s="17">
        <v>-3.6199677888113777E-2</v>
      </c>
      <c r="W1893" s="17">
        <v>20.37656416983339</v>
      </c>
      <c r="X1893" s="17">
        <v>0.73585424116499654</v>
      </c>
      <c r="Y1893" s="17">
        <v>-1.0000000000000018</v>
      </c>
      <c r="Z1893" s="17">
        <v>-1.0000000000000018</v>
      </c>
      <c r="AA1893" s="17">
        <v>49.90505931225686</v>
      </c>
      <c r="AB1893" s="17">
        <v>0.18063560859243738</v>
      </c>
      <c r="AC1893" s="17">
        <v>0.13113537520629601</v>
      </c>
      <c r="AD1893" s="17">
        <v>0.24684425782305364</v>
      </c>
      <c r="AE1893" s="17">
        <v>27.930762081089362</v>
      </c>
      <c r="AF1893" s="17">
        <v>0.78947368421052633</v>
      </c>
      <c r="AG1893" s="17">
        <v>-1.0000000000000018</v>
      </c>
      <c r="AH1893" s="17">
        <v>-1.0000000000000018</v>
      </c>
      <c r="AI1893" s="17">
        <v>-3.479488065965701E-3</v>
      </c>
      <c r="AJ1893" s="17">
        <v>-3.6199677888113777E-2</v>
      </c>
      <c r="AK1893" s="17">
        <v>0.33303125445673254</v>
      </c>
      <c r="AL1893" s="17">
        <v>0.18164206221940607</v>
      </c>
      <c r="AM1893" s="17">
        <v>0.16252232566939834</v>
      </c>
      <c r="AN1893" s="17">
        <v>0.20948565580845008</v>
      </c>
      <c r="AO1893" s="17">
        <v>5.7282144140186197</v>
      </c>
      <c r="AP1893" s="17">
        <v>6.1453517063082801</v>
      </c>
      <c r="AQ1893" s="17">
        <v>35.78850776899116</v>
      </c>
      <c r="AR1893" s="17">
        <v>0.76627983089846441</v>
      </c>
      <c r="AS1893" s="17">
        <v>0.99271996781762706</v>
      </c>
      <c r="AT1893" s="17">
        <v>-1.0000000000000018</v>
      </c>
      <c r="AU1893" s="17">
        <v>-1.0000000000000018</v>
      </c>
      <c r="AV1893" s="17">
        <v>1.0822844778780392</v>
      </c>
      <c r="AW1893" s="17">
        <v>76.141751247789472</v>
      </c>
      <c r="AX1893" s="17">
        <v>72.452193697658785</v>
      </c>
      <c r="AY1893" s="17">
        <v>-4.376826640033428E-2</v>
      </c>
      <c r="AZ1893" s="17">
        <v>5.6531773875223514</v>
      </c>
      <c r="BA1893" s="22">
        <v>1468.4632307115169</v>
      </c>
      <c r="CU1893" t="e">
        <v>#N/A</v>
      </c>
      <c r="CV1893" t="e">
        <v>#N/A</v>
      </c>
    </row>
    <row r="1894" spans="1:100" x14ac:dyDescent="0.25">
      <c r="A1894">
        <v>4619</v>
      </c>
      <c r="B1894" t="s">
        <v>2241</v>
      </c>
      <c r="C1894" s="22">
        <v>3</v>
      </c>
      <c r="D1894" s="17">
        <v>5.7354794751132934</v>
      </c>
      <c r="E1894" s="17">
        <v>0</v>
      </c>
      <c r="F1894" s="17">
        <v>0.57945021071814307</v>
      </c>
      <c r="G1894" s="17">
        <v>0.57945021071814307</v>
      </c>
      <c r="H1894" s="17">
        <v>0.22763928743470907</v>
      </c>
      <c r="I1894" s="17">
        <v>0</v>
      </c>
      <c r="J1894" s="17">
        <v>13.658357246082538</v>
      </c>
      <c r="K1894" s="17">
        <v>0.22763928743470907</v>
      </c>
      <c r="L1894" s="17">
        <v>-1.0000000000000009</v>
      </c>
      <c r="M1894" s="17">
        <v>-1.0000000000000009</v>
      </c>
      <c r="N1894" s="17">
        <v>4.5527857486941832</v>
      </c>
      <c r="O1894" s="17">
        <v>19.973286931913993</v>
      </c>
      <c r="P1894" s="17">
        <v>-0.33722910159719849</v>
      </c>
      <c r="Q1894" s="17">
        <v>2.1264287490715503</v>
      </c>
      <c r="R1894" s="17">
        <v>0.57188056654210917</v>
      </c>
      <c r="S1894" s="17">
        <v>0.33333333333333354</v>
      </c>
      <c r="T1894" s="17">
        <v>0.37351706284193165</v>
      </c>
      <c r="U1894" s="17">
        <v>0.26292531837823541</v>
      </c>
      <c r="V1894" s="17">
        <v>-3.6375904532584269E-3</v>
      </c>
      <c r="W1894" s="17">
        <v>29.539953466621345</v>
      </c>
      <c r="X1894" s="17">
        <v>1.5492705690425463</v>
      </c>
      <c r="Y1894" s="17">
        <v>-1.0000000000000009</v>
      </c>
      <c r="Z1894" s="17">
        <v>-1.0000000000000009</v>
      </c>
      <c r="AA1894" s="17">
        <v>66.124314879611802</v>
      </c>
      <c r="AB1894" s="17">
        <v>0.26691134049265947</v>
      </c>
      <c r="AC1894" s="17">
        <v>0.37025903979762065</v>
      </c>
      <c r="AD1894" s="17">
        <v>8.3079236638686521E-2</v>
      </c>
      <c r="AE1894" s="17">
        <v>36.012480846448341</v>
      </c>
      <c r="AF1894" s="17">
        <v>0.46666666666666667</v>
      </c>
      <c r="AG1894" s="17">
        <v>-1.0000000000000009</v>
      </c>
      <c r="AH1894" s="17">
        <v>-1.0000000000000009</v>
      </c>
      <c r="AI1894" s="17">
        <v>6.671231565945622E-2</v>
      </c>
      <c r="AJ1894" s="17">
        <v>-3.6375904532584269E-3</v>
      </c>
      <c r="AK1894" s="17">
        <v>0.20350696979644262</v>
      </c>
      <c r="AL1894" s="17">
        <v>-2.335267552128174E-2</v>
      </c>
      <c r="AM1894" s="17">
        <v>0.30505477076723181</v>
      </c>
      <c r="AN1894" s="17">
        <v>-2.0446262240722768E-2</v>
      </c>
      <c r="AO1894" s="17">
        <v>8.643904118163011</v>
      </c>
      <c r="AP1894" s="17">
        <v>-0.62791993362447784</v>
      </c>
      <c r="AQ1894" s="17">
        <v>43.198310712703886</v>
      </c>
      <c r="AR1894" s="17">
        <v>0.96613812410024225</v>
      </c>
      <c r="AS1894" s="17">
        <v>1.7769098564772554</v>
      </c>
      <c r="AT1894" s="17">
        <v>-1.0000000000000009</v>
      </c>
      <c r="AU1894" s="17">
        <v>-1.0000000000000009</v>
      </c>
      <c r="AV1894" s="17">
        <v>1.1513307772602519</v>
      </c>
      <c r="AW1894" s="17">
        <v>85.46968187790128</v>
      </c>
      <c r="AX1894" s="17">
        <v>86.440169145764557</v>
      </c>
      <c r="AY1894" s="17">
        <v>2.7073429092915179E-2</v>
      </c>
      <c r="AZ1894" s="17">
        <v>-11.996846270271401</v>
      </c>
      <c r="BA1894" s="22">
        <v>1469.5999355275485</v>
      </c>
      <c r="CU1894" t="e">
        <v>#N/A</v>
      </c>
      <c r="CV1894" t="e">
        <v>#N/A</v>
      </c>
    </row>
    <row r="1895" spans="1:100" x14ac:dyDescent="0.25">
      <c r="A1895">
        <v>4622</v>
      </c>
      <c r="B1895" t="s">
        <v>883</v>
      </c>
      <c r="C1895" s="22">
        <v>3</v>
      </c>
      <c r="D1895" s="17">
        <v>4.5326672230839344</v>
      </c>
      <c r="E1895" s="17">
        <v>6.2999410915395709E-2</v>
      </c>
      <c r="F1895" s="17">
        <v>-0.79578253842562763</v>
      </c>
      <c r="G1895" s="17">
        <v>-0.77205551995936761</v>
      </c>
      <c r="H1895" s="17">
        <v>-4.3051388017057095E-2</v>
      </c>
      <c r="I1895" s="17">
        <v>0</v>
      </c>
      <c r="J1895" s="17">
        <v>-2.5830832810234243</v>
      </c>
      <c r="K1895" s="17">
        <v>-4.3051388017057095E-2</v>
      </c>
      <c r="L1895" s="17">
        <v>-0.99999999999999856</v>
      </c>
      <c r="M1895" s="17">
        <v>-0.99999999999999856</v>
      </c>
      <c r="N1895" s="17">
        <v>-0.86102776034114181</v>
      </c>
      <c r="O1895" s="17">
        <v>1.1775284221011435</v>
      </c>
      <c r="P1895" s="17">
        <v>-0.32247666326772395</v>
      </c>
      <c r="Q1895" s="17">
        <v>-1.9330308635578968</v>
      </c>
      <c r="R1895" s="17">
        <v>-0.55614266511935673</v>
      </c>
      <c r="S1895" s="17">
        <v>0.33333333333333282</v>
      </c>
      <c r="T1895" s="17">
        <v>0.42630236264917154</v>
      </c>
      <c r="U1895" s="17">
        <v>-3.9801000362671909E-3</v>
      </c>
      <c r="V1895" s="17">
        <v>-6.9114966663435798E-3</v>
      </c>
      <c r="W1895" s="17">
        <v>31.671819491878061</v>
      </c>
      <c r="X1895" s="17">
        <v>0.8686479461953367</v>
      </c>
      <c r="Y1895" s="17">
        <v>-0.99999999999999856</v>
      </c>
      <c r="Z1895" s="17">
        <v>-0.99999999999999856</v>
      </c>
      <c r="AA1895" s="17">
        <v>41.442828492872621</v>
      </c>
      <c r="AB1895" s="17">
        <v>4.7107489177818263E-2</v>
      </c>
      <c r="AC1895" s="17">
        <v>8.9372873941581957E-2</v>
      </c>
      <c r="AD1895" s="17">
        <v>7.0062670202879207E-2</v>
      </c>
      <c r="AE1895" s="17">
        <v>10.327151666113977</v>
      </c>
      <c r="AF1895" s="17">
        <v>0.5</v>
      </c>
      <c r="AG1895" s="17">
        <v>-0.99999999999999856</v>
      </c>
      <c r="AH1895" s="17">
        <v>-0.99999999999999856</v>
      </c>
      <c r="AI1895" s="17">
        <v>0</v>
      </c>
      <c r="AJ1895" s="17">
        <v>-6.9114966663435798E-3</v>
      </c>
      <c r="AK1895" s="17">
        <v>0.16532113322678491</v>
      </c>
      <c r="AL1895" s="17">
        <v>6.3022925606845734E-2</v>
      </c>
      <c r="AM1895" s="17">
        <v>7.8972594334817195E-3</v>
      </c>
      <c r="AN1895" s="17">
        <v>-6.0571595824804328E-2</v>
      </c>
      <c r="AO1895" s="17">
        <v>1.0240371519709657</v>
      </c>
      <c r="AP1895" s="17">
        <v>-1.19917526758588</v>
      </c>
      <c r="AQ1895" s="17">
        <v>29.088736210854613</v>
      </c>
      <c r="AR1895" s="17">
        <v>0.74874409927989372</v>
      </c>
      <c r="AS1895" s="17">
        <v>0.82559655817827959</v>
      </c>
      <c r="AT1895" s="17">
        <v>-0.99999999999999856</v>
      </c>
      <c r="AU1895" s="17">
        <v>-0.99999999999999856</v>
      </c>
      <c r="AV1895" s="17">
        <v>-1.3281981850787239</v>
      </c>
      <c r="AW1895" s="17">
        <v>41.421181647387925</v>
      </c>
      <c r="AX1895" s="17">
        <v>40.730031980753566</v>
      </c>
      <c r="AY1895" s="17">
        <v>0.14595178392261821</v>
      </c>
      <c r="AZ1895" s="17">
        <v>1.0670972647585271</v>
      </c>
      <c r="BA1895" s="22">
        <v>1455.7377028673122</v>
      </c>
      <c r="CU1895" t="e">
        <v>#N/A</v>
      </c>
      <c r="CV1895" t="e">
        <v>#N/A</v>
      </c>
    </row>
    <row r="1896" spans="1:100" x14ac:dyDescent="0.25">
      <c r="A1896">
        <v>4623</v>
      </c>
      <c r="B1896" t="s">
        <v>2242</v>
      </c>
      <c r="C1896" s="22">
        <v>3</v>
      </c>
      <c r="D1896" s="17">
        <v>6.5077779188243916</v>
      </c>
      <c r="E1896" s="17">
        <v>0</v>
      </c>
      <c r="F1896" s="17">
        <v>-8.2070367444462583E-2</v>
      </c>
      <c r="G1896" s="17">
        <v>-8.2070367444462583E-2</v>
      </c>
      <c r="H1896" s="17">
        <v>0.75435818897297102</v>
      </c>
      <c r="I1896" s="17">
        <v>0</v>
      </c>
      <c r="J1896" s="17">
        <v>45.261491338378271</v>
      </c>
      <c r="K1896" s="17">
        <v>0.75435818897297102</v>
      </c>
      <c r="L1896" s="17">
        <v>-1.0000000000000004</v>
      </c>
      <c r="M1896" s="17">
        <v>-1.0000000000000004</v>
      </c>
      <c r="N1896" s="17">
        <v>15.087163779459418</v>
      </c>
      <c r="O1896" s="17">
        <v>51.687198889758207</v>
      </c>
      <c r="P1896" s="17">
        <v>3.6501207047118851</v>
      </c>
      <c r="Q1896" s="17">
        <v>6.1830525876888576</v>
      </c>
      <c r="R1896" s="17">
        <v>2.4149454216252786</v>
      </c>
      <c r="S1896" s="17">
        <v>0.33333333333333331</v>
      </c>
      <c r="T1896" s="17">
        <v>0.487690761896239</v>
      </c>
      <c r="U1896" s="17">
        <v>0.12996856489724909</v>
      </c>
      <c r="V1896" s="17">
        <v>-1.8548415552072289E-2</v>
      </c>
      <c r="W1896" s="17">
        <v>7.1234422240711268</v>
      </c>
      <c r="X1896" s="17">
        <v>0.64386818126566625</v>
      </c>
      <c r="Y1896" s="17">
        <v>-1.0000000000000004</v>
      </c>
      <c r="Z1896" s="17">
        <v>-1.0000000000000004</v>
      </c>
      <c r="AA1896" s="17">
        <v>72.171810915563981</v>
      </c>
      <c r="AB1896" s="17">
        <v>0.18695872635510405</v>
      </c>
      <c r="AC1896" s="17">
        <v>0.65241414172745615</v>
      </c>
      <c r="AD1896" s="17">
        <v>0.41329559731479149</v>
      </c>
      <c r="AE1896" s="17">
        <v>62.633423269867599</v>
      </c>
      <c r="AF1896" s="17">
        <v>0.75</v>
      </c>
      <c r="AG1896" s="17">
        <v>-1.0000000000000004</v>
      </c>
      <c r="AH1896" s="17">
        <v>-1.0000000000000004</v>
      </c>
      <c r="AI1896" s="17">
        <v>0</v>
      </c>
      <c r="AJ1896" s="17">
        <v>-1.8548415552072289E-2</v>
      </c>
      <c r="AK1896" s="17">
        <v>-2.4444847494087825E-2</v>
      </c>
      <c r="AL1896" s="17">
        <v>0.21170210962864283</v>
      </c>
      <c r="AM1896" s="17">
        <v>0.11584506584167832</v>
      </c>
      <c r="AN1896" s="17">
        <v>0.14676293980929433</v>
      </c>
      <c r="AO1896" s="17">
        <v>2.7739024085715172</v>
      </c>
      <c r="AP1896" s="17">
        <v>4.7275840433755718</v>
      </c>
      <c r="AQ1896" s="17">
        <v>52.384933562449362</v>
      </c>
      <c r="AR1896" s="17">
        <v>0.93244424457474961</v>
      </c>
      <c r="AS1896" s="17">
        <v>1.3982263702386375</v>
      </c>
      <c r="AT1896" s="17">
        <v>-1.0000000000000004</v>
      </c>
      <c r="AU1896" s="17">
        <v>-1.0000000000000004</v>
      </c>
      <c r="AV1896" s="17">
        <v>2.3328750541808163</v>
      </c>
      <c r="AW1896" s="17">
        <v>128.5865938486977</v>
      </c>
      <c r="AX1896" s="17">
        <v>126.7317522934905</v>
      </c>
      <c r="AY1896" s="17">
        <v>0.17364438844934807</v>
      </c>
      <c r="AZ1896" s="17">
        <v>29.269072443216231</v>
      </c>
      <c r="BA1896" s="22">
        <v>1565.615716681513</v>
      </c>
      <c r="CU1896" t="e">
        <v>#N/A</v>
      </c>
      <c r="CV1896" t="e">
        <v>#N/A</v>
      </c>
    </row>
    <row r="1897" spans="1:100" x14ac:dyDescent="0.25">
      <c r="A1897">
        <v>4624</v>
      </c>
      <c r="B1897" t="s">
        <v>2243</v>
      </c>
      <c r="C1897" s="22">
        <v>3</v>
      </c>
      <c r="D1897" s="17">
        <v>3.0120137600491481</v>
      </c>
      <c r="E1897" s="17">
        <v>8.9840329640958283E-2</v>
      </c>
      <c r="F1897" s="17">
        <v>-0.40715785707404512</v>
      </c>
      <c r="G1897" s="17">
        <v>-0.39302812352217031</v>
      </c>
      <c r="H1897" s="17">
        <v>-7.2090500388991424E-2</v>
      </c>
      <c r="I1897" s="17">
        <v>0</v>
      </c>
      <c r="J1897" s="17">
        <v>-4.3254300233394956</v>
      </c>
      <c r="K1897" s="17">
        <v>-7.2090500388991424E-2</v>
      </c>
      <c r="L1897" s="17">
        <v>-1</v>
      </c>
      <c r="M1897" s="17">
        <v>-1</v>
      </c>
      <c r="N1897" s="17">
        <v>-1.4418100077798308</v>
      </c>
      <c r="O1897" s="17">
        <v>-1.7064443868125099</v>
      </c>
      <c r="P1897" s="17">
        <v>-1.2419234685324818</v>
      </c>
      <c r="Q1897" s="17">
        <v>0.53742828213995797</v>
      </c>
      <c r="R1897" s="17">
        <v>-9.0445520158904391E-2</v>
      </c>
      <c r="S1897" s="17">
        <v>0.33333333333333348</v>
      </c>
      <c r="T1897" s="17">
        <v>0.33333333333333348</v>
      </c>
      <c r="U1897" s="17">
        <v>0.36494574448409162</v>
      </c>
      <c r="V1897" s="17">
        <v>-6.8885317699355769E-2</v>
      </c>
      <c r="W1897" s="17">
        <v>41.392703753615784</v>
      </c>
      <c r="X1897" s="17">
        <v>1.7852282387958907</v>
      </c>
      <c r="Y1897" s="17">
        <v>-1</v>
      </c>
      <c r="Z1897" s="17">
        <v>-1</v>
      </c>
      <c r="AA1897" s="17">
        <v>72.466926892419139</v>
      </c>
      <c r="AB1897" s="17">
        <v>0.3988561966720951</v>
      </c>
      <c r="AC1897" s="17">
        <v>3.0738238611741783E-2</v>
      </c>
      <c r="AD1897" s="17">
        <v>0.19369893789540735</v>
      </c>
      <c r="AE1897" s="17">
        <v>31.164668658962213</v>
      </c>
      <c r="AF1897" s="17">
        <v>0.5</v>
      </c>
      <c r="AG1897" s="17">
        <v>-1</v>
      </c>
      <c r="AH1897" s="17">
        <v>-1</v>
      </c>
      <c r="AI1897" s="17">
        <v>5.8478807407709534E-2</v>
      </c>
      <c r="AJ1897" s="17">
        <v>-6.8885317699355769E-2</v>
      </c>
      <c r="AK1897" s="17">
        <v>8.2958997608639548E-2</v>
      </c>
      <c r="AL1897" s="17">
        <v>-0.10741051206639499</v>
      </c>
      <c r="AM1897" s="17">
        <v>0.63650724407351822</v>
      </c>
      <c r="AN1897" s="17">
        <v>0.15613609294511177</v>
      </c>
      <c r="AO1897" s="17">
        <v>16.327476089881156</v>
      </c>
      <c r="AP1897" s="17">
        <v>3.3663497632958204</v>
      </c>
      <c r="AQ1897" s="17">
        <v>37.067273730276277</v>
      </c>
      <c r="AR1897" s="17">
        <v>0.96272709345140361</v>
      </c>
      <c r="AS1897" s="17">
        <v>1.7131377384068995</v>
      </c>
      <c r="AT1897" s="17">
        <v>-1</v>
      </c>
      <c r="AU1897" s="17">
        <v>-1</v>
      </c>
      <c r="AV1897" s="17">
        <v>-0.4834736436810757</v>
      </c>
      <c r="AW1897" s="17">
        <v>74.126832268902419</v>
      </c>
      <c r="AX1897" s="17">
        <v>68.407876647121</v>
      </c>
      <c r="AY1897" s="17">
        <v>0.21673590765043321</v>
      </c>
      <c r="AZ1897" s="17">
        <v>-25.302890568949241</v>
      </c>
      <c r="BA1897" s="22">
        <v>1430.4378218514137</v>
      </c>
      <c r="CU1897" t="e">
        <v>#N/A</v>
      </c>
      <c r="CV1897" t="e">
        <v>#N/A</v>
      </c>
    </row>
    <row r="1898" spans="1:100" x14ac:dyDescent="0.25">
      <c r="A1898">
        <v>4625</v>
      </c>
      <c r="B1898" t="s">
        <v>2244</v>
      </c>
      <c r="C1898" s="22">
        <v>3</v>
      </c>
      <c r="D1898" s="17">
        <v>3.2367475560155361</v>
      </c>
      <c r="E1898" s="17">
        <v>0.27278675358667526</v>
      </c>
      <c r="F1898" s="17">
        <v>-0.37015523581842003</v>
      </c>
      <c r="G1898" s="17">
        <v>-0.28940722226774296</v>
      </c>
      <c r="H1898" s="17">
        <v>1.1141986197744608E-2</v>
      </c>
      <c r="I1898" s="17">
        <v>0</v>
      </c>
      <c r="J1898" s="17">
        <v>0.66851917186468013</v>
      </c>
      <c r="K1898" s="17">
        <v>1.1141986197744608E-2</v>
      </c>
      <c r="L1898" s="17">
        <v>-0.99999999999999989</v>
      </c>
      <c r="M1898" s="17">
        <v>-0.99999999999999989</v>
      </c>
      <c r="N1898" s="17">
        <v>0.22283972395489315</v>
      </c>
      <c r="O1898" s="17">
        <v>3.6158595056124714</v>
      </c>
      <c r="P1898" s="17">
        <v>1.4757106777720781</v>
      </c>
      <c r="Q1898" s="17">
        <v>0.27904533097562451</v>
      </c>
      <c r="R1898" s="17">
        <v>0.1696160451876538</v>
      </c>
      <c r="S1898" s="17">
        <v>0.33333333333333304</v>
      </c>
      <c r="T1898" s="17">
        <v>0.1997613633760551</v>
      </c>
      <c r="U1898" s="17">
        <v>-0.27245845885876196</v>
      </c>
      <c r="V1898" s="17">
        <v>-7.4706585576501533E-3</v>
      </c>
      <c r="W1898" s="17">
        <v>9.6809437238092588</v>
      </c>
      <c r="X1898" s="17">
        <v>-0.74627704622658364</v>
      </c>
      <c r="Y1898" s="17">
        <v>-0.99999999999999989</v>
      </c>
      <c r="Z1898" s="17">
        <v>-0.99999999999999989</v>
      </c>
      <c r="AA1898" s="17">
        <v>7.9302927859017691</v>
      </c>
      <c r="AB1898" s="17">
        <v>-0.35896472497305476</v>
      </c>
      <c r="AC1898" s="17">
        <v>4.0010428836527036E-2</v>
      </c>
      <c r="AD1898" s="17">
        <v>0.28054895647462508</v>
      </c>
      <c r="AE1898" s="17">
        <v>-1.9202669830951338</v>
      </c>
      <c r="AF1898" s="17">
        <v>0</v>
      </c>
      <c r="AG1898" s="17">
        <v>-0.99999999999999989</v>
      </c>
      <c r="AH1898" s="17">
        <v>-0.99999999999999989</v>
      </c>
      <c r="AI1898" s="17">
        <v>-8.5436679832050257E-3</v>
      </c>
      <c r="AJ1898" s="17">
        <v>-7.4706585576501533E-3</v>
      </c>
      <c r="AK1898" s="17">
        <v>0.34974094080981438</v>
      </c>
      <c r="AL1898" s="17">
        <v>2.6518181427732025E-2</v>
      </c>
      <c r="AM1898" s="17">
        <v>0.38548436971850736</v>
      </c>
      <c r="AN1898" s="17">
        <v>-0.11803963951639537</v>
      </c>
      <c r="AO1898" s="17">
        <v>11.385813947011759</v>
      </c>
      <c r="AP1898" s="17">
        <v>-2.8184000807712231</v>
      </c>
      <c r="AQ1898" s="17">
        <v>10.349462895673931</v>
      </c>
      <c r="AR1898" s="17">
        <v>0.25316557929297584</v>
      </c>
      <c r="AS1898" s="17">
        <v>-0.73513506002883899</v>
      </c>
      <c r="AT1898" s="17">
        <v>-0.99999999999999989</v>
      </c>
      <c r="AU1898" s="17">
        <v>-0.99999999999999989</v>
      </c>
      <c r="AV1898" s="17">
        <v>-0.11979117708008918</v>
      </c>
      <c r="AW1898" s="17">
        <v>8.7277522107430201</v>
      </c>
      <c r="AX1898" s="17">
        <v>7.8098129953139015</v>
      </c>
      <c r="AY1898" s="17">
        <v>-4.1220352469355209E-2</v>
      </c>
      <c r="AZ1898" s="17">
        <v>-59.241578927757828</v>
      </c>
      <c r="BA1898" s="22">
        <v>1333.3710172579526</v>
      </c>
      <c r="CU1898" t="e">
        <v>#N/A</v>
      </c>
      <c r="CV1898" t="e">
        <v>#N/A</v>
      </c>
    </row>
    <row r="1899" spans="1:100" x14ac:dyDescent="0.25">
      <c r="A1899">
        <v>4626</v>
      </c>
      <c r="B1899" t="s">
        <v>2245</v>
      </c>
      <c r="C1899" s="22">
        <v>3</v>
      </c>
      <c r="D1899" s="17">
        <v>3.6615310386785573</v>
      </c>
      <c r="E1899" s="17">
        <v>0</v>
      </c>
      <c r="F1899" s="17">
        <v>-0.90922556339291305</v>
      </c>
      <c r="G1899" s="17">
        <v>-0.90922556339291305</v>
      </c>
      <c r="H1899" s="17">
        <v>0.11979447784241898</v>
      </c>
      <c r="I1899" s="17">
        <v>0</v>
      </c>
      <c r="J1899" s="17">
        <v>7.1876686705451363</v>
      </c>
      <c r="K1899" s="17">
        <v>0.11979447784241898</v>
      </c>
      <c r="L1899" s="17">
        <v>-1.0000000000000002</v>
      </c>
      <c r="M1899" s="17">
        <v>-1.0000000000000002</v>
      </c>
      <c r="N1899" s="17">
        <v>2.3958895568483802</v>
      </c>
      <c r="O1899" s="17">
        <v>9.9399741458307851</v>
      </c>
      <c r="P1899" s="17">
        <v>0.20848801691053559</v>
      </c>
      <c r="Q1899" s="17">
        <v>-0.69076360841484241</v>
      </c>
      <c r="R1899" s="17">
        <v>-0.25221963091492089</v>
      </c>
      <c r="S1899" s="17">
        <v>0.34003348124053867</v>
      </c>
      <c r="T1899" s="17">
        <v>0.19437687097006931</v>
      </c>
      <c r="U1899" s="17">
        <v>0.35017966376841109</v>
      </c>
      <c r="V1899" s="17">
        <v>-2.7299845491954817E-2</v>
      </c>
      <c r="W1899" s="17">
        <v>29.499827705785798</v>
      </c>
      <c r="X1899" s="17">
        <v>1.5125789941268404</v>
      </c>
      <c r="Y1899" s="17">
        <v>-1.0000000000000002</v>
      </c>
      <c r="Z1899" s="17">
        <v>-1.0000000000000002</v>
      </c>
      <c r="AA1899" s="17">
        <v>21.089456958951114</v>
      </c>
      <c r="AB1899" s="17">
        <v>-0.19153855904899506</v>
      </c>
      <c r="AC1899" s="17">
        <v>-7.0067344303066208E-3</v>
      </c>
      <c r="AD1899" s="17">
        <v>3.5382271160905587E-2</v>
      </c>
      <c r="AE1899" s="17">
        <v>-8.1581511159197895</v>
      </c>
      <c r="AF1899" s="17">
        <v>0.125</v>
      </c>
      <c r="AG1899" s="17">
        <v>-1.0000000000000002</v>
      </c>
      <c r="AH1899" s="17">
        <v>-1.0000000000000002</v>
      </c>
      <c r="AI1899" s="17">
        <v>0</v>
      </c>
      <c r="AJ1899" s="17">
        <v>-2.7299845491954817E-2</v>
      </c>
      <c r="AK1899" s="17">
        <v>-1.8358743393832977E-2</v>
      </c>
      <c r="AL1899" s="17">
        <v>-7.4582668593277779E-2</v>
      </c>
      <c r="AM1899" s="17">
        <v>-9.5212152996169405E-2</v>
      </c>
      <c r="AN1899" s="17">
        <v>-0.27575405670265335</v>
      </c>
      <c r="AO1899" s="17">
        <v>-2.4720975418733993</v>
      </c>
      <c r="AP1899" s="17">
        <v>-7.2667647605327215</v>
      </c>
      <c r="AQ1899" s="17">
        <v>36.687496376330962</v>
      </c>
      <c r="AR1899" s="17">
        <v>0.85729017048706502</v>
      </c>
      <c r="AS1899" s="17">
        <v>1.6323734719692604</v>
      </c>
      <c r="AT1899" s="17">
        <v>-1.0000000000000002</v>
      </c>
      <c r="AU1899" s="17">
        <v>-1.0000000000000002</v>
      </c>
      <c r="AV1899" s="17">
        <v>-1.1614451943078337</v>
      </c>
      <c r="AW1899" s="17">
        <v>23.762666344249126</v>
      </c>
      <c r="AX1899" s="17">
        <v>21.032681795053659</v>
      </c>
      <c r="AY1899" s="17">
        <v>-7.9115243999526047E-2</v>
      </c>
      <c r="AZ1899" s="17">
        <v>-60.976075099415823</v>
      </c>
      <c r="BA1899" s="22">
        <v>1286.8486169785642</v>
      </c>
      <c r="CU1899" t="e">
        <v>#N/A</v>
      </c>
      <c r="CV1899" t="e">
        <v>#N/A</v>
      </c>
    </row>
    <row r="1900" spans="1:100" x14ac:dyDescent="0.25">
      <c r="A1900">
        <v>4627</v>
      </c>
      <c r="B1900" t="s">
        <v>2246</v>
      </c>
      <c r="C1900" s="22">
        <v>3</v>
      </c>
      <c r="D1900" s="17">
        <v>5.6939502825634394</v>
      </c>
      <c r="E1900" s="17">
        <v>-0.1852684121380784</v>
      </c>
      <c r="F1900" s="17">
        <v>0.14848849543148596</v>
      </c>
      <c r="G1900" s="17">
        <v>9.9897015192793981E-2</v>
      </c>
      <c r="H1900" s="17">
        <v>0.58241971038409446</v>
      </c>
      <c r="I1900" s="17">
        <v>0</v>
      </c>
      <c r="J1900" s="17">
        <v>34.945182623045682</v>
      </c>
      <c r="K1900" s="17">
        <v>0.58241971038409446</v>
      </c>
      <c r="L1900" s="17">
        <v>-1.0000000000000011</v>
      </c>
      <c r="M1900" s="17">
        <v>-1.0000000000000011</v>
      </c>
      <c r="N1900" s="17">
        <v>11.648394207681886</v>
      </c>
      <c r="O1900" s="17">
        <v>40.739029920801904</v>
      </c>
      <c r="P1900" s="17">
        <v>7.3352144819576832</v>
      </c>
      <c r="Q1900" s="17">
        <v>1.5730581110491593</v>
      </c>
      <c r="R1900" s="17">
        <v>1.3920542006171415</v>
      </c>
      <c r="S1900" s="17">
        <v>0.33333333333333387</v>
      </c>
      <c r="T1900" s="17">
        <v>0.38292748486805689</v>
      </c>
      <c r="U1900" s="17">
        <v>0.54060552213471014</v>
      </c>
      <c r="V1900" s="17">
        <v>0.12982852629864128</v>
      </c>
      <c r="W1900" s="17">
        <v>32.171006250025883</v>
      </c>
      <c r="X1900" s="17">
        <v>3.1248285056827085</v>
      </c>
      <c r="Y1900" s="17">
        <v>-1.0000000000000011</v>
      </c>
      <c r="Z1900" s="17">
        <v>-1.0000000000000011</v>
      </c>
      <c r="AA1900" s="17">
        <v>44.812254583394719</v>
      </c>
      <c r="AB1900" s="17">
        <v>-0.12657699183152615</v>
      </c>
      <c r="AC1900" s="17">
        <v>0.19043274369919055</v>
      </c>
      <c r="AD1900" s="17">
        <v>0.1611281307873694</v>
      </c>
      <c r="AE1900" s="17">
        <v>11.249194132751692</v>
      </c>
      <c r="AF1900" s="17">
        <v>0.7142857142857143</v>
      </c>
      <c r="AG1900" s="17">
        <v>-1.0000000000000011</v>
      </c>
      <c r="AH1900" s="17">
        <v>-1.0000000000000011</v>
      </c>
      <c r="AI1900" s="17">
        <v>5.4467413592657277E-2</v>
      </c>
      <c r="AJ1900" s="17">
        <v>0.12982852629864128</v>
      </c>
      <c r="AK1900" s="17">
        <v>4.6283242067851234E-2</v>
      </c>
      <c r="AL1900" s="17">
        <v>0.15182050658484664</v>
      </c>
      <c r="AM1900" s="17">
        <v>5.8880568584824676E-2</v>
      </c>
      <c r="AN1900" s="17">
        <v>0.14923749569182587</v>
      </c>
      <c r="AO1900" s="17">
        <v>1.7034304249598726</v>
      </c>
      <c r="AP1900" s="17">
        <v>4.490039925219877</v>
      </c>
      <c r="AQ1900" s="17">
        <v>67.11618887307155</v>
      </c>
      <c r="AR1900" s="17">
        <v>1.3866948666347421</v>
      </c>
      <c r="AS1900" s="17">
        <v>3.7072482160668003</v>
      </c>
      <c r="AT1900" s="17">
        <v>-1.0000000000000011</v>
      </c>
      <c r="AU1900" s="17">
        <v>-1.0000000000000011</v>
      </c>
      <c r="AV1900" s="17">
        <v>1.4919512158099346</v>
      </c>
      <c r="AW1900" s="17">
        <v>90.041324429416463</v>
      </c>
      <c r="AX1900" s="17">
        <v>104.11352533113374</v>
      </c>
      <c r="AY1900" s="17">
        <v>0.61388656460259416</v>
      </c>
      <c r="AZ1900" s="17">
        <v>94.367745912069907</v>
      </c>
      <c r="BA1900" s="22">
        <v>1538.7378094136304</v>
      </c>
      <c r="CU1900" t="e">
        <v>#N/A</v>
      </c>
      <c r="CV1900" t="e">
        <v>#N/A</v>
      </c>
    </row>
    <row r="1901" spans="1:100" x14ac:dyDescent="0.25">
      <c r="A1901">
        <v>4628</v>
      </c>
      <c r="B1901" t="s">
        <v>2247</v>
      </c>
      <c r="C1901" s="22">
        <v>3</v>
      </c>
      <c r="D1901" s="17">
        <v>5.0305100200910102</v>
      </c>
      <c r="E1901" s="17">
        <v>-3.1401437226527187E-3</v>
      </c>
      <c r="F1901" s="17">
        <v>0.40952294123279881</v>
      </c>
      <c r="G1901" s="17">
        <v>0.412463507541523</v>
      </c>
      <c r="H1901" s="17">
        <v>1.6222522461802755E-2</v>
      </c>
      <c r="I1901" s="17">
        <v>0</v>
      </c>
      <c r="J1901" s="17">
        <v>0.97335134770816534</v>
      </c>
      <c r="K1901" s="17">
        <v>1.6222522461802755E-2</v>
      </c>
      <c r="L1901" s="17">
        <v>-0.99999999999999911</v>
      </c>
      <c r="M1901" s="17">
        <v>-0.99999999999999911</v>
      </c>
      <c r="N1901" s="17">
        <v>0.32445044923605582</v>
      </c>
      <c r="O1901" s="17">
        <v>6.4163248753406972</v>
      </c>
      <c r="P1901" s="17">
        <v>0.3372024997134801</v>
      </c>
      <c r="Q1901" s="17">
        <v>-0.12484977871848069</v>
      </c>
      <c r="R1901" s="17">
        <v>-1.8922598587210598E-2</v>
      </c>
      <c r="S1901" s="17">
        <v>0.33333333333333298</v>
      </c>
      <c r="T1901" s="17">
        <v>0.33333333333333298</v>
      </c>
      <c r="U1901" s="17">
        <v>0.2387815716015686</v>
      </c>
      <c r="V1901" s="17">
        <v>-2.3245661586290302E-2</v>
      </c>
      <c r="W1901" s="17">
        <v>34.63920216880566</v>
      </c>
      <c r="X1901" s="17">
        <v>1.4660964610933951</v>
      </c>
      <c r="Y1901" s="17">
        <v>-0.99999999999999911</v>
      </c>
      <c r="Z1901" s="17">
        <v>-0.99999999999999911</v>
      </c>
      <c r="AA1901" s="17">
        <v>33.139874549165945</v>
      </c>
      <c r="AB1901" s="17">
        <v>-1.6022674796905521E-2</v>
      </c>
      <c r="AC1901" s="17">
        <v>-0.22516324615860342</v>
      </c>
      <c r="AD1901" s="17">
        <v>0.21157782053445937</v>
      </c>
      <c r="AE1901" s="17">
        <v>-1.4804050210524977</v>
      </c>
      <c r="AF1901" s="17">
        <v>0.16666666666666666</v>
      </c>
      <c r="AG1901" s="17">
        <v>-0.99999999999999911</v>
      </c>
      <c r="AH1901" s="17">
        <v>-0.99999999999999911</v>
      </c>
      <c r="AI1901" s="17">
        <v>6.1457348489998695E-3</v>
      </c>
      <c r="AJ1901" s="17">
        <v>-2.3245661586290302E-2</v>
      </c>
      <c r="AK1901" s="17">
        <v>0.16005900936403064</v>
      </c>
      <c r="AL1901" s="17">
        <v>-4.2659755668450851E-2</v>
      </c>
      <c r="AM1901" s="17">
        <v>0.2632452333685853</v>
      </c>
      <c r="AN1901" s="17">
        <v>0.32548315487364587</v>
      </c>
      <c r="AO1901" s="17">
        <v>7.3814258810347848</v>
      </c>
      <c r="AP1901" s="17">
        <v>7.9237800934988893</v>
      </c>
      <c r="AQ1901" s="17">
        <v>35.612553516513834</v>
      </c>
      <c r="AR1901" s="17">
        <v>0.88220257668194391</v>
      </c>
      <c r="AS1901" s="17">
        <v>1.482318983555198</v>
      </c>
      <c r="AT1901" s="17">
        <v>-0.99999999999999911</v>
      </c>
      <c r="AU1901" s="17">
        <v>-0.99999999999999911</v>
      </c>
      <c r="AV1901" s="17">
        <v>0.3935409089543126</v>
      </c>
      <c r="AW1901" s="17">
        <v>47.479979518005578</v>
      </c>
      <c r="AX1901" s="17">
        <v>45.278328056356536</v>
      </c>
      <c r="AY1901" s="17">
        <v>-5.5376962024470094E-2</v>
      </c>
      <c r="AZ1901" s="17">
        <v>-34.928299756366243</v>
      </c>
      <c r="BA1901" s="22">
        <v>1361.3617937570293</v>
      </c>
      <c r="CU1901" t="e">
        <v>#N/A</v>
      </c>
      <c r="CV1901" t="e">
        <v>#N/A</v>
      </c>
    </row>
    <row r="1902" spans="1:100" x14ac:dyDescent="0.25">
      <c r="A1902">
        <v>4630</v>
      </c>
      <c r="B1902" t="s">
        <v>2248</v>
      </c>
      <c r="C1902" s="22">
        <v>3</v>
      </c>
      <c r="D1902" s="17">
        <v>4.5658013260106056</v>
      </c>
      <c r="E1902" s="17">
        <v>6.0404426105696053E-2</v>
      </c>
      <c r="F1902" s="17">
        <v>-8.7953935617535242E-2</v>
      </c>
      <c r="G1902" s="17">
        <v>-6.9043062664919413E-2</v>
      </c>
      <c r="H1902" s="17">
        <v>0.11292009972558516</v>
      </c>
      <c r="I1902" s="17">
        <v>1.8021981287324872E-2</v>
      </c>
      <c r="J1902" s="17">
        <v>7.8565248607746092</v>
      </c>
      <c r="K1902" s="17">
        <v>0.13094208101291005</v>
      </c>
      <c r="L1902" s="17">
        <v>-0.99999999999999978</v>
      </c>
      <c r="M1902" s="17">
        <v>-0.99999999999999978</v>
      </c>
      <c r="N1902" s="17">
        <v>2.6188416202582006</v>
      </c>
      <c r="O1902" s="17">
        <v>12.353283124120294</v>
      </c>
      <c r="P1902" s="17">
        <v>-0.78900392354250692</v>
      </c>
      <c r="Q1902" s="17">
        <v>1.0440968429889945</v>
      </c>
      <c r="R1902" s="17">
        <v>0.22293113819581298</v>
      </c>
      <c r="S1902" s="17">
        <v>0.33296140627162224</v>
      </c>
      <c r="T1902" s="17">
        <v>0.40987777462523084</v>
      </c>
      <c r="U1902" s="17">
        <v>0.20997854828557944</v>
      </c>
      <c r="V1902" s="17">
        <v>-1.2061980474793638E-2</v>
      </c>
      <c r="W1902" s="17">
        <v>32.392546707789165</v>
      </c>
      <c r="X1902" s="17">
        <v>1.4559838514693966</v>
      </c>
      <c r="Y1902" s="17">
        <v>-0.99999999999999978</v>
      </c>
      <c r="Z1902" s="17">
        <v>-0.99999999999999978</v>
      </c>
      <c r="AA1902" s="17">
        <v>30.999031980546029</v>
      </c>
      <c r="AB1902" s="17">
        <v>-2.8724921880107539E-2</v>
      </c>
      <c r="AC1902" s="17">
        <v>6.0883748372468113E-2</v>
      </c>
      <c r="AD1902" s="17">
        <v>-6.4487743801139932E-2</v>
      </c>
      <c r="AE1902" s="17">
        <v>-1.6164458654389668</v>
      </c>
      <c r="AF1902" s="17">
        <v>0.3</v>
      </c>
      <c r="AG1902" s="17">
        <v>-0.99999999999999978</v>
      </c>
      <c r="AH1902" s="17">
        <v>-0.99999999999999978</v>
      </c>
      <c r="AI1902" s="17">
        <v>0</v>
      </c>
      <c r="AJ1902" s="17">
        <v>-1.2061980474793638E-2</v>
      </c>
      <c r="AK1902" s="17">
        <v>0.1045230679611583</v>
      </c>
      <c r="AL1902" s="17">
        <v>9.9818727297168466E-2</v>
      </c>
      <c r="AM1902" s="17">
        <v>0.17465436547759505</v>
      </c>
      <c r="AN1902" s="17">
        <v>-4.1303948697465495E-2</v>
      </c>
      <c r="AO1902" s="17">
        <v>4.8889744767456689</v>
      </c>
      <c r="AP1902" s="17">
        <v>-0.53350508095079396</v>
      </c>
      <c r="AQ1902" s="17">
        <v>40.249071568563757</v>
      </c>
      <c r="AR1902" s="17">
        <v>0.94075574870763934</v>
      </c>
      <c r="AS1902" s="17">
        <v>1.5869259324823064</v>
      </c>
      <c r="AT1902" s="17">
        <v>-0.99999999999999978</v>
      </c>
      <c r="AU1902" s="17">
        <v>-0.99999999999999978</v>
      </c>
      <c r="AV1902" s="17">
        <v>0.15388807553089368</v>
      </c>
      <c r="AW1902" s="17">
        <v>42.818810023715479</v>
      </c>
      <c r="AX1902" s="17">
        <v>41.612611976236117</v>
      </c>
      <c r="AY1902" s="17">
        <v>-6.3512851050661498E-2</v>
      </c>
      <c r="AZ1902" s="17">
        <v>-18.630695848507173</v>
      </c>
      <c r="BA1902" s="22">
        <v>1416.2289027827796</v>
      </c>
      <c r="CU1902" t="e">
        <v>#N/A</v>
      </c>
      <c r="CV1902" t="e">
        <v>#N/A</v>
      </c>
    </row>
    <row r="1903" spans="1:100" x14ac:dyDescent="0.25">
      <c r="A1903">
        <v>4632</v>
      </c>
      <c r="B1903" t="s">
        <v>2249</v>
      </c>
      <c r="C1903" s="22">
        <v>3</v>
      </c>
      <c r="D1903" s="17">
        <v>5.8066356432834176</v>
      </c>
      <c r="E1903" s="17">
        <v>0</v>
      </c>
      <c r="F1903" s="17">
        <v>-0.21655650365258083</v>
      </c>
      <c r="G1903" s="17">
        <v>-0.21655650365258083</v>
      </c>
      <c r="H1903" s="17">
        <v>6.8323962784304484E-2</v>
      </c>
      <c r="I1903" s="17">
        <v>0</v>
      </c>
      <c r="J1903" s="17">
        <v>4.0994377670582729</v>
      </c>
      <c r="K1903" s="17">
        <v>6.8323962784304484E-2</v>
      </c>
      <c r="L1903" s="17">
        <v>-0.99999999999999978</v>
      </c>
      <c r="M1903" s="17">
        <v>-0.99999999999999978</v>
      </c>
      <c r="N1903" s="17">
        <v>1.3664792556860892</v>
      </c>
      <c r="O1903" s="17">
        <v>9.6895169066891125</v>
      </c>
      <c r="P1903" s="17">
        <v>0.27126848823671423</v>
      </c>
      <c r="Q1903" s="17">
        <v>1.3031661955313318</v>
      </c>
      <c r="R1903" s="17">
        <v>0.3946002513024176</v>
      </c>
      <c r="S1903" s="17">
        <v>0.31928007545774245</v>
      </c>
      <c r="T1903" s="17">
        <v>0.37011234146758581</v>
      </c>
      <c r="U1903" s="17">
        <v>0.12490696275430782</v>
      </c>
      <c r="V1903" s="17">
        <v>4.5488494469079432E-2</v>
      </c>
      <c r="W1903" s="17">
        <v>31.658556454576445</v>
      </c>
      <c r="X1903" s="17">
        <v>1.4304062801069857</v>
      </c>
      <c r="Y1903" s="17">
        <v>-0.99999999999999978</v>
      </c>
      <c r="Z1903" s="17">
        <v>-0.99999999999999978</v>
      </c>
      <c r="AA1903" s="17">
        <v>72.151819116008497</v>
      </c>
      <c r="AB1903" s="17">
        <v>0.17465159515813736</v>
      </c>
      <c r="AC1903" s="17">
        <v>0.41898802988312556</v>
      </c>
      <c r="AD1903" s="17">
        <v>0.20833362316133042</v>
      </c>
      <c r="AE1903" s="17">
        <v>40.09866241012967</v>
      </c>
      <c r="AF1903" s="17">
        <v>0.375</v>
      </c>
      <c r="AG1903" s="17">
        <v>-0.99999999999999978</v>
      </c>
      <c r="AH1903" s="17">
        <v>-0.99999999999999978</v>
      </c>
      <c r="AI1903" s="17">
        <v>0</v>
      </c>
      <c r="AJ1903" s="17">
        <v>4.5488494469079432E-2</v>
      </c>
      <c r="AK1903" s="17">
        <v>-8.8967664164380719E-3</v>
      </c>
      <c r="AL1903" s="17">
        <v>0.14750648604894248</v>
      </c>
      <c r="AM1903" s="17">
        <v>0.253750085331577</v>
      </c>
      <c r="AN1903" s="17">
        <v>-1.9511741228244499E-2</v>
      </c>
      <c r="AO1903" s="17">
        <v>6.2992683012072401</v>
      </c>
      <c r="AP1903" s="17">
        <v>0.24973889953860207</v>
      </c>
      <c r="AQ1903" s="17">
        <v>35.757994221634718</v>
      </c>
      <c r="AR1903" s="17">
        <v>0.85978787414871616</v>
      </c>
      <c r="AS1903" s="17">
        <v>1.4987302428912899</v>
      </c>
      <c r="AT1903" s="17">
        <v>-0.99999999999999978</v>
      </c>
      <c r="AU1903" s="17">
        <v>-0.99999999999999978</v>
      </c>
      <c r="AV1903" s="17">
        <v>0.1780437476498366</v>
      </c>
      <c r="AW1903" s="17">
        <v>82.091074922236231</v>
      </c>
      <c r="AX1903" s="17">
        <v>86.639924369144182</v>
      </c>
      <c r="AY1903" s="17">
        <v>0.15543521187447532</v>
      </c>
      <c r="AZ1903" s="17">
        <v>10.664483116194731</v>
      </c>
      <c r="BA1903" s="22">
        <v>1388.5118590901295</v>
      </c>
      <c r="CU1903" t="e">
        <v>#N/A</v>
      </c>
      <c r="CV1903" t="e">
        <v>#N/A</v>
      </c>
    </row>
    <row r="1904" spans="1:100" x14ac:dyDescent="0.25">
      <c r="A1904">
        <v>4634</v>
      </c>
      <c r="B1904" t="s">
        <v>2250</v>
      </c>
      <c r="C1904" s="22">
        <v>3</v>
      </c>
      <c r="D1904" s="17">
        <v>3.4108019721835912</v>
      </c>
      <c r="E1904" s="17">
        <v>1.6849486376789485E-2</v>
      </c>
      <c r="F1904" s="17">
        <v>-0.17300693457263899</v>
      </c>
      <c r="G1904" s="17">
        <v>-0.13772928468490128</v>
      </c>
      <c r="H1904" s="17">
        <v>-5.1134947141703774E-2</v>
      </c>
      <c r="I1904" s="17">
        <v>0</v>
      </c>
      <c r="J1904" s="17">
        <v>-3.068096828502227</v>
      </c>
      <c r="K1904" s="17">
        <v>-5.1134947141703774E-2</v>
      </c>
      <c r="L1904" s="17">
        <v>-0.99999999999999911</v>
      </c>
      <c r="M1904" s="17">
        <v>-0.99999999999999911</v>
      </c>
      <c r="N1904" s="17">
        <v>-1.0226989428340749</v>
      </c>
      <c r="O1904" s="17">
        <v>0.20497585899646564</v>
      </c>
      <c r="P1904" s="17">
        <v>4.2484564404213998</v>
      </c>
      <c r="Q1904" s="17">
        <v>-0.24992517888248605</v>
      </c>
      <c r="R1904" s="17">
        <v>0.46261332619556683</v>
      </c>
      <c r="S1904" s="17">
        <v>0.33333333333333315</v>
      </c>
      <c r="T1904" s="17">
        <v>0.15554931349061776</v>
      </c>
      <c r="U1904" s="17">
        <v>1.9162101344789143E-2</v>
      </c>
      <c r="V1904" s="17">
        <v>-3.775410235970561E-2</v>
      </c>
      <c r="W1904" s="17">
        <v>20.857023718029531</v>
      </c>
      <c r="X1904" s="17">
        <v>0.21235736534386268</v>
      </c>
      <c r="Y1904" s="17">
        <v>-0.99999999999999911</v>
      </c>
      <c r="Z1904" s="17">
        <v>-0.99999999999999911</v>
      </c>
      <c r="AA1904" s="17">
        <v>51.107528471265866</v>
      </c>
      <c r="AB1904" s="17">
        <v>3.2260039701696663E-2</v>
      </c>
      <c r="AC1904" s="17">
        <v>0.37357853224729065</v>
      </c>
      <c r="AD1904" s="17">
        <v>0.18991925659182771</v>
      </c>
      <c r="AE1904" s="17">
        <v>29.787891427040737</v>
      </c>
      <c r="AF1904" s="17">
        <v>0.22222222222222221</v>
      </c>
      <c r="AG1904" s="17">
        <v>-0.99999999999999911</v>
      </c>
      <c r="AH1904" s="17">
        <v>-0.99999999999999911</v>
      </c>
      <c r="AI1904" s="17">
        <v>-2.6141694827155584E-2</v>
      </c>
      <c r="AJ1904" s="17">
        <v>-3.775410235970561E-2</v>
      </c>
      <c r="AK1904" s="17">
        <v>-0.14080758305106528</v>
      </c>
      <c r="AL1904" s="17">
        <v>-9.2283030278321743E-2</v>
      </c>
      <c r="AM1904" s="17">
        <v>0.24065162408604929</v>
      </c>
      <c r="AN1904" s="17">
        <v>-7.8832383642363682E-2</v>
      </c>
      <c r="AO1904" s="17">
        <v>5.3122526868959081</v>
      </c>
      <c r="AP1904" s="17">
        <v>-2.4322247424507015</v>
      </c>
      <c r="AQ1904" s="17">
        <v>17.788926889527307</v>
      </c>
      <c r="AR1904" s="17">
        <v>0.47029064580903462</v>
      </c>
      <c r="AS1904" s="17">
        <v>0.16122241820215849</v>
      </c>
      <c r="AT1904" s="17">
        <v>-0.99999999999999911</v>
      </c>
      <c r="AU1904" s="17">
        <v>-0.99999999999999911</v>
      </c>
      <c r="AV1904" s="17">
        <v>0.32488404151066508</v>
      </c>
      <c r="AW1904" s="17">
        <v>48.880279587811593</v>
      </c>
      <c r="AX1904" s="17">
        <v>44.582035455297948</v>
      </c>
      <c r="AY1904" s="17">
        <v>0.247938629172576</v>
      </c>
      <c r="AZ1904" s="17">
        <v>14.421232354434141</v>
      </c>
      <c r="BA1904" s="22">
        <v>1431.480759678391</v>
      </c>
      <c r="CU1904" t="e">
        <v>#N/A</v>
      </c>
      <c r="CV1904" t="e">
        <v>#N/A</v>
      </c>
    </row>
    <row r="1905" spans="1:100" x14ac:dyDescent="0.25">
      <c r="A1905">
        <v>4635</v>
      </c>
      <c r="B1905" t="s">
        <v>2251</v>
      </c>
      <c r="C1905" s="22">
        <v>3</v>
      </c>
      <c r="D1905" s="17">
        <v>3.9121166465390642</v>
      </c>
      <c r="E1905" s="17">
        <v>-0.44320792541976151</v>
      </c>
      <c r="F1905" s="17">
        <v>5.5307132045740823E-2</v>
      </c>
      <c r="G1905" s="17">
        <v>-7.656492060910805E-2</v>
      </c>
      <c r="H1905" s="17">
        <v>0.38396668889771762</v>
      </c>
      <c r="I1905" s="17">
        <v>0</v>
      </c>
      <c r="J1905" s="17">
        <v>23.038001333863058</v>
      </c>
      <c r="K1905" s="17">
        <v>0.38396668889771762</v>
      </c>
      <c r="L1905" s="17">
        <v>-1.0000000000000011</v>
      </c>
      <c r="M1905" s="17">
        <v>-1.0000000000000011</v>
      </c>
      <c r="N1905" s="17">
        <v>7.6793337779543513</v>
      </c>
      <c r="O1905" s="17">
        <v>26.873553059793032</v>
      </c>
      <c r="P1905" s="17">
        <v>0.68853546893116313</v>
      </c>
      <c r="Q1905" s="17">
        <v>2.7538696473173953E-2</v>
      </c>
      <c r="R1905" s="17">
        <v>8.1208018548144689E-2</v>
      </c>
      <c r="S1905" s="17">
        <v>0.33333333333333376</v>
      </c>
      <c r="T1905" s="17">
        <v>0.16503941846532055</v>
      </c>
      <c r="U1905" s="17">
        <v>0.23105279759777775</v>
      </c>
      <c r="V1905" s="17">
        <v>0</v>
      </c>
      <c r="W1905" s="17">
        <v>13.81835441994858</v>
      </c>
      <c r="X1905" s="17">
        <v>0.96031127929065263</v>
      </c>
      <c r="Y1905" s="17">
        <v>-1.0000000000000011</v>
      </c>
      <c r="Z1905" s="17">
        <v>-1.0000000000000011</v>
      </c>
      <c r="AA1905" s="17">
        <v>32.543419639233527</v>
      </c>
      <c r="AB1905" s="17">
        <v>0.25930418963794438</v>
      </c>
      <c r="AC1905" s="17">
        <v>-1.2644768476428505E-2</v>
      </c>
      <c r="AD1905" s="17">
        <v>0.12621772285322008</v>
      </c>
      <c r="AE1905" s="17">
        <v>18.643857200736793</v>
      </c>
      <c r="AF1905" s="17">
        <v>0.2857142857142857</v>
      </c>
      <c r="AG1905" s="17">
        <v>-1.0000000000000011</v>
      </c>
      <c r="AH1905" s="17">
        <v>-1.0000000000000011</v>
      </c>
      <c r="AI1905" s="17">
        <v>-7.3112570440039817E-3</v>
      </c>
      <c r="AJ1905" s="17">
        <v>0</v>
      </c>
      <c r="AK1905" s="17">
        <v>1.257320933363776</v>
      </c>
      <c r="AL1905" s="17">
        <v>-4.594004428067712E-2</v>
      </c>
      <c r="AM1905" s="17">
        <v>-0.17484751009048993</v>
      </c>
      <c r="AN1905" s="17">
        <v>0.19648533063066109</v>
      </c>
      <c r="AO1905" s="17">
        <v>1.9154169145566347</v>
      </c>
      <c r="AP1905" s="17">
        <v>4.6824330443631412</v>
      </c>
      <c r="AQ1905" s="17">
        <v>36.856355753811656</v>
      </c>
      <c r="AR1905" s="17">
        <v>0.72942554939643189</v>
      </c>
      <c r="AS1905" s="17">
        <v>1.3442779681883699</v>
      </c>
      <c r="AT1905" s="17">
        <v>-1.0000000000000011</v>
      </c>
      <c r="AU1905" s="17">
        <v>-1.0000000000000011</v>
      </c>
      <c r="AV1905" s="17">
        <v>4.6430979390368887E-3</v>
      </c>
      <c r="AW1905" s="17">
        <v>64.099405743389696</v>
      </c>
      <c r="AX1905" s="17">
        <v>63.953180602509605</v>
      </c>
      <c r="AY1905" s="17">
        <v>0.32947471944986217</v>
      </c>
      <c r="AZ1905" s="17">
        <v>34.223440355161927</v>
      </c>
      <c r="BA1905" s="22">
        <v>1505.2537890437657</v>
      </c>
      <c r="CU1905" t="e">
        <v>#N/A</v>
      </c>
      <c r="CV1905" t="e">
        <v>#N/A</v>
      </c>
    </row>
    <row r="1906" spans="1:100" x14ac:dyDescent="0.25">
      <c r="A1906">
        <v>4637</v>
      </c>
      <c r="B1906" t="s">
        <v>2252</v>
      </c>
      <c r="C1906" s="22">
        <v>3</v>
      </c>
      <c r="D1906" s="17">
        <v>4.568427784913851</v>
      </c>
      <c r="E1906" s="17">
        <v>0</v>
      </c>
      <c r="F1906" s="17">
        <v>-0.54529743172150791</v>
      </c>
      <c r="G1906" s="17">
        <v>-0.54529743172150791</v>
      </c>
      <c r="H1906" s="17">
        <v>0.17813401261895148</v>
      </c>
      <c r="I1906" s="17">
        <v>-1.4988866823929579E-2</v>
      </c>
      <c r="J1906" s="17">
        <v>9.7887087477013175</v>
      </c>
      <c r="K1906" s="17">
        <v>0.1631451457950219</v>
      </c>
      <c r="L1906" s="17">
        <v>-1.0000000000000002</v>
      </c>
      <c r="M1906" s="17">
        <v>-1.0000000000000002</v>
      </c>
      <c r="N1906" s="17">
        <v>3.2629029159004395</v>
      </c>
      <c r="O1906" s="17">
        <v>13.811839100893661</v>
      </c>
      <c r="P1906" s="17">
        <v>-0.15341520845380796</v>
      </c>
      <c r="Q1906" s="17">
        <v>-1.3700360896220225</v>
      </c>
      <c r="R1906" s="17">
        <v>-0.46715414390498256</v>
      </c>
      <c r="S1906" s="17">
        <v>0.33333333333333331</v>
      </c>
      <c r="T1906" s="17">
        <v>0.33333333333333331</v>
      </c>
      <c r="U1906" s="17">
        <v>0.26949378816097347</v>
      </c>
      <c r="V1906" s="17">
        <v>-1.4250969782680478E-2</v>
      </c>
      <c r="W1906" s="17">
        <v>30.350573569997508</v>
      </c>
      <c r="X1906" s="17">
        <v>1.4959908548194552</v>
      </c>
      <c r="Y1906" s="17">
        <v>-1.0000000000000002</v>
      </c>
      <c r="Z1906" s="17">
        <v>-1.0000000000000002</v>
      </c>
      <c r="AA1906" s="17">
        <v>61.684836695305862</v>
      </c>
      <c r="AB1906" s="17">
        <v>0.1904438851699585</v>
      </c>
      <c r="AC1906" s="17">
        <v>0.29604156797187153</v>
      </c>
      <c r="AD1906" s="17">
        <v>0.14954289224243747</v>
      </c>
      <c r="AE1906" s="17">
        <v>31.801417269213395</v>
      </c>
      <c r="AF1906" s="17">
        <v>0.75</v>
      </c>
      <c r="AG1906" s="17">
        <v>-1.0000000000000002</v>
      </c>
      <c r="AH1906" s="17">
        <v>-1.0000000000000002</v>
      </c>
      <c r="AI1906" s="17">
        <v>3.5251426557696204E-2</v>
      </c>
      <c r="AJ1906" s="17">
        <v>-1.4250969782680478E-2</v>
      </c>
      <c r="AK1906" s="17">
        <v>8.4068661459598321E-2</v>
      </c>
      <c r="AL1906" s="17">
        <v>-1.9373294213803335E-2</v>
      </c>
      <c r="AM1906" s="17">
        <v>-5.7016467003962151E-2</v>
      </c>
      <c r="AN1906" s="17">
        <v>-3.1109043437491643E-2</v>
      </c>
      <c r="AO1906" s="17">
        <v>-1.0050683678010619</v>
      </c>
      <c r="AP1906" s="17">
        <v>-0.87459255700630911</v>
      </c>
      <c r="AQ1906" s="17">
        <v>40.139282317698829</v>
      </c>
      <c r="AR1906" s="17">
        <v>0.9219094850449594</v>
      </c>
      <c r="AS1906" s="17">
        <v>1.6591360006144764</v>
      </c>
      <c r="AT1906" s="17">
        <v>-1.0000000000000002</v>
      </c>
      <c r="AU1906" s="17">
        <v>-1.0000000000000002</v>
      </c>
      <c r="AV1906" s="17">
        <v>-1.0124515756264898</v>
      </c>
      <c r="AW1906" s="17">
        <v>74.622083239193302</v>
      </c>
      <c r="AX1906" s="17">
        <v>73.902014792079129</v>
      </c>
      <c r="AY1906" s="17">
        <v>0.15350782744436872</v>
      </c>
      <c r="AZ1906" s="17">
        <v>-13.229588507257009</v>
      </c>
      <c r="BA1906" s="22">
        <v>1491.5274742979759</v>
      </c>
      <c r="CU1906" t="e">
        <v>#N/A</v>
      </c>
      <c r="CV1906" t="e">
        <v>#N/A</v>
      </c>
    </row>
    <row r="1907" spans="1:100" x14ac:dyDescent="0.25">
      <c r="A1907">
        <v>4638</v>
      </c>
      <c r="B1907" t="s">
        <v>2253</v>
      </c>
      <c r="C1907" s="22">
        <v>3</v>
      </c>
      <c r="D1907" s="17">
        <v>5.0254210506944332</v>
      </c>
      <c r="E1907" s="17">
        <v>0.39998449283670146</v>
      </c>
      <c r="F1907" s="17">
        <v>-0.12804679503721964</v>
      </c>
      <c r="G1907" s="17">
        <v>-7.2318473910774089E-2</v>
      </c>
      <c r="H1907" s="17">
        <v>0.47681626455641729</v>
      </c>
      <c r="I1907" s="17">
        <v>-5.9906310939300701E-3</v>
      </c>
      <c r="J1907" s="17">
        <v>28.249538007749223</v>
      </c>
      <c r="K1907" s="17">
        <v>0.47082563346248718</v>
      </c>
      <c r="L1907" s="17">
        <v>-0.99999999999999989</v>
      </c>
      <c r="M1907" s="17">
        <v>-0.99999999999999989</v>
      </c>
      <c r="N1907" s="17">
        <v>9.4165126692497463</v>
      </c>
      <c r="O1907" s="17">
        <v>33.202640584532915</v>
      </c>
      <c r="P1907" s="17">
        <v>0.4549195364545312</v>
      </c>
      <c r="Q1907" s="17">
        <v>-6.2599200583785128</v>
      </c>
      <c r="R1907" s="17">
        <v>-2.0681409250689828</v>
      </c>
      <c r="S1907" s="17">
        <v>0.33333333333333298</v>
      </c>
      <c r="T1907" s="17">
        <v>0.33333333333333298</v>
      </c>
      <c r="U1907" s="17">
        <v>0.28661872869361266</v>
      </c>
      <c r="V1907" s="17">
        <v>0.10843432452302977</v>
      </c>
      <c r="W1907" s="17">
        <v>23.635763456832851</v>
      </c>
      <c r="X1907" s="17">
        <v>1.9929218951168091</v>
      </c>
      <c r="Y1907" s="17">
        <v>-0.99999999999999989</v>
      </c>
      <c r="Z1907" s="17">
        <v>-0.99999999999999989</v>
      </c>
      <c r="AA1907" s="17">
        <v>62.47297692428495</v>
      </c>
      <c r="AB1907" s="17">
        <v>0.13408839784399346</v>
      </c>
      <c r="AC1907" s="17">
        <v>0.34068435832455524</v>
      </c>
      <c r="AD1907" s="17">
        <v>0.34333433168187244</v>
      </c>
      <c r="AE1907" s="17">
        <v>40.905354392521033</v>
      </c>
      <c r="AF1907" s="17">
        <v>0.9285714285714286</v>
      </c>
      <c r="AG1907" s="17">
        <v>-0.99999999999999989</v>
      </c>
      <c r="AH1907" s="17">
        <v>-0.99999999999999989</v>
      </c>
      <c r="AI1907" s="17">
        <v>-8.792812759557192E-3</v>
      </c>
      <c r="AJ1907" s="17">
        <v>0.10843432452302977</v>
      </c>
      <c r="AK1907" s="17">
        <v>0.15766260543541227</v>
      </c>
      <c r="AL1907" s="17">
        <v>0.21601782281711279</v>
      </c>
      <c r="AM1907" s="17">
        <v>-0.16142822864461442</v>
      </c>
      <c r="AN1907" s="17">
        <v>0.25257823992410294</v>
      </c>
      <c r="AO1907" s="17">
        <v>-3.2473926889383016</v>
      </c>
      <c r="AP1907" s="17">
        <v>7.3945451121881369</v>
      </c>
      <c r="AQ1907" s="17">
        <v>51.885301464582085</v>
      </c>
      <c r="AR1907" s="17">
        <v>1.0617197198833095</v>
      </c>
      <c r="AS1907" s="17">
        <v>2.4637475285792969</v>
      </c>
      <c r="AT1907" s="17">
        <v>-0.99999999999999989</v>
      </c>
      <c r="AU1907" s="17">
        <v>-0.99999999999999989</v>
      </c>
      <c r="AV1907" s="17">
        <v>-2.1404593989797567</v>
      </c>
      <c r="AW1907" s="17">
        <v>103.07016262100599</v>
      </c>
      <c r="AX1907" s="17">
        <v>113.73773881811786</v>
      </c>
      <c r="AY1907" s="17">
        <v>0.3420091230275919</v>
      </c>
      <c r="AZ1907" s="17">
        <v>26.131539533353568</v>
      </c>
      <c r="BA1907" s="22">
        <v>1524.4243667433907</v>
      </c>
      <c r="CU1907" t="e">
        <v>#N/A</v>
      </c>
      <c r="CV1907" t="e">
        <v>#N/A</v>
      </c>
    </row>
    <row r="1908" spans="1:100" x14ac:dyDescent="0.25">
      <c r="A1908">
        <v>4639</v>
      </c>
      <c r="B1908" t="s">
        <v>2254</v>
      </c>
      <c r="C1908" s="22">
        <v>3</v>
      </c>
      <c r="D1908" s="17">
        <v>5.1060098749369249</v>
      </c>
      <c r="E1908" s="17">
        <v>0.10402349424413226</v>
      </c>
      <c r="F1908" s="17">
        <v>-9.6786009122475633E-2</v>
      </c>
      <c r="G1908" s="17">
        <v>-6.3216128287237314E-2</v>
      </c>
      <c r="H1908" s="17">
        <v>0.19578841369781039</v>
      </c>
      <c r="I1908" s="17">
        <v>0</v>
      </c>
      <c r="J1908" s="17">
        <v>11.747304821868619</v>
      </c>
      <c r="K1908" s="17">
        <v>0.19578841369781039</v>
      </c>
      <c r="L1908" s="17">
        <v>-1.0000000000000004</v>
      </c>
      <c r="M1908" s="17">
        <v>-1.0000000000000004</v>
      </c>
      <c r="N1908" s="17">
        <v>3.9157682739562079</v>
      </c>
      <c r="O1908" s="17">
        <v>16.7900985685183</v>
      </c>
      <c r="P1908" s="17">
        <v>-0.14709755142200226</v>
      </c>
      <c r="Q1908" s="17">
        <v>6.2574500550927379</v>
      </c>
      <c r="R1908" s="17">
        <v>1.9272669674482319</v>
      </c>
      <c r="S1908" s="17">
        <v>0.33333333333333343</v>
      </c>
      <c r="T1908" s="17">
        <v>0.26864172113069712</v>
      </c>
      <c r="U1908" s="17">
        <v>0.10051656103231657</v>
      </c>
      <c r="V1908" s="17">
        <v>0</v>
      </c>
      <c r="W1908" s="17">
        <v>20.268128071941472</v>
      </c>
      <c r="X1908" s="17">
        <v>0.75111418121885332</v>
      </c>
      <c r="Y1908" s="17">
        <v>-1.0000000000000004</v>
      </c>
      <c r="Z1908" s="17">
        <v>-1.0000000000000004</v>
      </c>
      <c r="AA1908" s="17">
        <v>52.138946176808417</v>
      </c>
      <c r="AB1908" s="17">
        <v>0.28266403650785882</v>
      </c>
      <c r="AC1908" s="17">
        <v>4.7917749940709055E-2</v>
      </c>
      <c r="AD1908" s="17">
        <v>0.26828923629980633</v>
      </c>
      <c r="AE1908" s="17">
        <v>29.943551137418723</v>
      </c>
      <c r="AF1908" s="17">
        <v>0.76923076923076927</v>
      </c>
      <c r="AG1908" s="17">
        <v>-1.0000000000000004</v>
      </c>
      <c r="AH1908" s="17">
        <v>-1.0000000000000004</v>
      </c>
      <c r="AI1908" s="17">
        <v>0</v>
      </c>
      <c r="AJ1908" s="17">
        <v>0</v>
      </c>
      <c r="AK1908" s="17">
        <v>0.17757269253113475</v>
      </c>
      <c r="AL1908" s="17">
        <v>0.12953067259371576</v>
      </c>
      <c r="AM1908" s="17">
        <v>-0.40340768248652442</v>
      </c>
      <c r="AN1908" s="17">
        <v>0.17152898883374845</v>
      </c>
      <c r="AO1908" s="17">
        <v>-9.1973285995074328</v>
      </c>
      <c r="AP1908" s="17">
        <v>4.9358780838122911</v>
      </c>
      <c r="AQ1908" s="17">
        <v>32.015432893810107</v>
      </c>
      <c r="AR1908" s="17">
        <v>0.70249161549634709</v>
      </c>
      <c r="AS1908" s="17">
        <v>0.94690259491666406</v>
      </c>
      <c r="AT1908" s="17">
        <v>-1.0000000000000004</v>
      </c>
      <c r="AU1908" s="17">
        <v>-1.0000000000000004</v>
      </c>
      <c r="AV1908" s="17">
        <v>1.8640508391609947</v>
      </c>
      <c r="AW1908" s="17">
        <v>73.864922829139005</v>
      </c>
      <c r="AX1908" s="17">
        <v>73.864922829139005</v>
      </c>
      <c r="AY1908" s="17">
        <v>0.29377405262207523</v>
      </c>
      <c r="AZ1908" s="17">
        <v>4.6918735152832678</v>
      </c>
      <c r="BA1908" s="22">
        <v>1445.4980855701631</v>
      </c>
      <c r="CU1908" t="e">
        <v>#N/A</v>
      </c>
      <c r="CV1908" t="e">
        <v>#N/A</v>
      </c>
    </row>
    <row r="1909" spans="1:100" x14ac:dyDescent="0.25">
      <c r="A1909">
        <v>4640</v>
      </c>
      <c r="B1909" t="s">
        <v>2255</v>
      </c>
      <c r="C1909" s="22">
        <v>3</v>
      </c>
      <c r="D1909" s="17">
        <v>1.4252452654221981</v>
      </c>
      <c r="E1909" s="17">
        <v>-1.8508614716299065E-2</v>
      </c>
      <c r="F1909" s="17">
        <v>-0.50158962513059813</v>
      </c>
      <c r="G1909" s="17">
        <v>-0.50158962513059813</v>
      </c>
      <c r="H1909" s="17">
        <v>-0.17815161623974649</v>
      </c>
      <c r="I1909" s="17">
        <v>0</v>
      </c>
      <c r="J1909" s="17">
        <v>-10.689096974384787</v>
      </c>
      <c r="K1909" s="17">
        <v>-0.17815161623974649</v>
      </c>
      <c r="L1909" s="17">
        <v>-0.99999999999999978</v>
      </c>
      <c r="M1909" s="17">
        <v>-0.99999999999999978</v>
      </c>
      <c r="N1909" s="17">
        <v>-3.5630323247949298</v>
      </c>
      <c r="O1909" s="17">
        <v>-9.7654413340931896</v>
      </c>
      <c r="P1909" s="17">
        <v>-0.11767690647877799</v>
      </c>
      <c r="Q1909" s="17">
        <v>-4.1521024360304786</v>
      </c>
      <c r="R1909" s="17">
        <v>-1.3657904999414268</v>
      </c>
      <c r="S1909" s="17">
        <v>0.3333333333333332</v>
      </c>
      <c r="T1909" s="17">
        <v>0.36131461356521982</v>
      </c>
      <c r="U1909" s="17">
        <v>0.26254269177824163</v>
      </c>
      <c r="V1909" s="17">
        <v>-1.4071752748351761E-2</v>
      </c>
      <c r="W1909" s="17">
        <v>44.85082008672758</v>
      </c>
      <c r="X1909" s="17">
        <v>1.8760985455295383</v>
      </c>
      <c r="Y1909" s="17">
        <v>-0.99999999999999978</v>
      </c>
      <c r="Z1909" s="17">
        <v>-0.99999999999999978</v>
      </c>
      <c r="AA1909" s="17">
        <v>69.654940360639117</v>
      </c>
      <c r="AB1909" s="17">
        <v>0.26679629601059585</v>
      </c>
      <c r="AC1909" s="17">
        <v>0.13913281889044127</v>
      </c>
      <c r="AD1909" s="17">
        <v>0.11746910057602261</v>
      </c>
      <c r="AE1909" s="17">
        <v>26.169910773852987</v>
      </c>
      <c r="AF1909" s="17">
        <v>0.2</v>
      </c>
      <c r="AG1909" s="17">
        <v>-0.99999999999999978</v>
      </c>
      <c r="AH1909" s="17">
        <v>-0.99999999999999978</v>
      </c>
      <c r="AI1909" s="17">
        <v>-9.0998779483491953E-3</v>
      </c>
      <c r="AJ1909" s="17">
        <v>-1.4071752748351761E-2</v>
      </c>
      <c r="AK1909" s="17">
        <v>0.62351737884992842</v>
      </c>
      <c r="AL1909" s="17">
        <v>0.28058993126695669</v>
      </c>
      <c r="AM1909" s="17">
        <v>-0.37137805693998199</v>
      </c>
      <c r="AN1909" s="17">
        <v>-0.1227408878764393</v>
      </c>
      <c r="AO1909" s="17">
        <v>-6.1668645292499127</v>
      </c>
      <c r="AP1909" s="17">
        <v>-1.6655725405761981</v>
      </c>
      <c r="AQ1909" s="17">
        <v>34.161723112342784</v>
      </c>
      <c r="AR1909" s="17">
        <v>0.94311888592844295</v>
      </c>
      <c r="AS1909" s="17">
        <v>1.6979469292897926</v>
      </c>
      <c r="AT1909" s="17">
        <v>-0.99999999999999978</v>
      </c>
      <c r="AU1909" s="17">
        <v>-0.99999999999999978</v>
      </c>
      <c r="AV1909" s="17">
        <v>-1.8673801250720237</v>
      </c>
      <c r="AW1909" s="17">
        <v>58.22392648596977</v>
      </c>
      <c r="AX1909" s="17">
        <v>56.634753652167603</v>
      </c>
      <c r="AY1909" s="17">
        <v>0.16028742296494333</v>
      </c>
      <c r="AZ1909" s="17">
        <v>-27.658469975950435</v>
      </c>
      <c r="BA1909" s="22">
        <v>1361.2004892230223</v>
      </c>
      <c r="CU1909" t="e">
        <v>#N/A</v>
      </c>
      <c r="CV1909" t="e">
        <v>#N/A</v>
      </c>
    </row>
    <row r="1910" spans="1:100" x14ac:dyDescent="0.25">
      <c r="A1910">
        <v>4641</v>
      </c>
      <c r="B1910" t="s">
        <v>2256</v>
      </c>
      <c r="C1910" s="22">
        <v>3</v>
      </c>
      <c r="D1910" s="17">
        <v>3.8106528236118913</v>
      </c>
      <c r="E1910" s="17">
        <v>-1.2524794636809293E-2</v>
      </c>
      <c r="F1910" s="17">
        <v>0.71236535301616555</v>
      </c>
      <c r="G1910" s="17">
        <v>0.71236535301616555</v>
      </c>
      <c r="H1910" s="17">
        <v>-0.14443303706981839</v>
      </c>
      <c r="I1910" s="17">
        <v>0</v>
      </c>
      <c r="J1910" s="17">
        <v>-8.665982224189106</v>
      </c>
      <c r="K1910" s="17">
        <v>-0.14443303706981839</v>
      </c>
      <c r="L1910" s="17">
        <v>-0.99999999999999967</v>
      </c>
      <c r="M1910" s="17">
        <v>-0.99999999999999967</v>
      </c>
      <c r="N1910" s="17">
        <v>-2.8886607413963685</v>
      </c>
      <c r="O1910" s="17">
        <v>-4.1429640475610503</v>
      </c>
      <c r="P1910" s="17">
        <v>-8.9405306226325393E-2</v>
      </c>
      <c r="Q1910" s="17">
        <v>-2.5208484107364586</v>
      </c>
      <c r="R1910" s="17">
        <v>-0.86594907672321375</v>
      </c>
      <c r="S1910" s="17">
        <v>0.33333333333333309</v>
      </c>
      <c r="T1910" s="17">
        <v>0.29413139100068814</v>
      </c>
      <c r="U1910" s="17">
        <v>-3.8758622188259623E-2</v>
      </c>
      <c r="V1910" s="17">
        <v>1.0685800654338846E-2</v>
      </c>
      <c r="W1910" s="17">
        <v>29.75299759479676</v>
      </c>
      <c r="X1910" s="17">
        <v>0.64177613424419089</v>
      </c>
      <c r="Y1910" s="17">
        <v>-0.99999999999999967</v>
      </c>
      <c r="Z1910" s="17">
        <v>-0.99999999999999967</v>
      </c>
      <c r="AA1910" s="17">
        <v>62.777993070234722</v>
      </c>
      <c r="AB1910" s="17">
        <v>0.24695796049252189</v>
      </c>
      <c r="AC1910" s="17">
        <v>8.1964965104503712E-2</v>
      </c>
      <c r="AD1910" s="17">
        <v>0.34889596544619733</v>
      </c>
      <c r="AE1910" s="17">
        <v>33.89094455216118</v>
      </c>
      <c r="AF1910" s="17">
        <v>0.5</v>
      </c>
      <c r="AG1910" s="17">
        <v>-0.99999999999999967</v>
      </c>
      <c r="AH1910" s="17">
        <v>-0.99999999999999967</v>
      </c>
      <c r="AI1910" s="17">
        <v>0</v>
      </c>
      <c r="AJ1910" s="17">
        <v>1.0685800654338846E-2</v>
      </c>
      <c r="AK1910" s="17">
        <v>0.4246744681871899</v>
      </c>
      <c r="AL1910" s="17">
        <v>6.7175404876240408E-2</v>
      </c>
      <c r="AM1910" s="17">
        <v>0.50216206135525521</v>
      </c>
      <c r="AN1910" s="17">
        <v>7.9317559309778574E-2</v>
      </c>
      <c r="AO1910" s="17">
        <v>14.677423874817327</v>
      </c>
      <c r="AP1910" s="17">
        <v>2.3188160071256672</v>
      </c>
      <c r="AQ1910" s="17">
        <v>21.087015370607677</v>
      </c>
      <c r="AR1910" s="17">
        <v>0.59939190280010091</v>
      </c>
      <c r="AS1910" s="17">
        <v>0.49734309717437092</v>
      </c>
      <c r="AT1910" s="17">
        <v>-0.99999999999999967</v>
      </c>
      <c r="AU1910" s="17">
        <v>-0.99999999999999967</v>
      </c>
      <c r="AV1910" s="17">
        <v>-0.1535837237070479</v>
      </c>
      <c r="AW1910" s="17">
        <v>60.953845029799368</v>
      </c>
      <c r="AX1910" s="17">
        <v>62.022425095233231</v>
      </c>
      <c r="AY1910" s="17">
        <v>-3.2729536363690366E-2</v>
      </c>
      <c r="AZ1910" s="17">
        <v>-29.59112816785683</v>
      </c>
      <c r="BA1910" s="22">
        <v>1379.0705718380632</v>
      </c>
      <c r="CU1910" t="e">
        <v>#N/A</v>
      </c>
      <c r="CV1910" t="e">
        <v>#N/A</v>
      </c>
    </row>
    <row r="1911" spans="1:100" x14ac:dyDescent="0.25">
      <c r="A1911">
        <v>4643</v>
      </c>
      <c r="B1911" t="s">
        <v>2257</v>
      </c>
      <c r="C1911" s="22">
        <v>3</v>
      </c>
      <c r="D1911" s="17">
        <v>5.1026323885532205</v>
      </c>
      <c r="E1911" s="17">
        <v>0.17707923384316884</v>
      </c>
      <c r="F1911" s="17">
        <v>1.1143122490769437</v>
      </c>
      <c r="G1911" s="17">
        <v>1.1286713314322281</v>
      </c>
      <c r="H1911" s="17">
        <v>7.6602114527156928E-2</v>
      </c>
      <c r="I1911" s="17">
        <v>0</v>
      </c>
      <c r="J1911" s="17">
        <v>4.5961268716294112</v>
      </c>
      <c r="K1911" s="17">
        <v>7.6602114527156928E-2</v>
      </c>
      <c r="L1911" s="17">
        <v>-1.0000000000000002</v>
      </c>
      <c r="M1911" s="17">
        <v>-1.0000000000000002</v>
      </c>
      <c r="N1911" s="17">
        <v>1.5320422905431381</v>
      </c>
      <c r="O1911" s="17">
        <v>10.827430591614853</v>
      </c>
      <c r="P1911" s="17">
        <v>-9.4020379833726742E-2</v>
      </c>
      <c r="Q1911" s="17">
        <v>0.90586996913425766</v>
      </c>
      <c r="R1911" s="17">
        <v>0.13834891911864172</v>
      </c>
      <c r="S1911" s="17">
        <v>0.33333333333333337</v>
      </c>
      <c r="T1911" s="17">
        <v>0.43632414792166996</v>
      </c>
      <c r="U1911" s="17">
        <v>0.12464706738579356</v>
      </c>
      <c r="V1911" s="17">
        <v>0</v>
      </c>
      <c r="W1911" s="17">
        <v>32.708097364545637</v>
      </c>
      <c r="X1911" s="17">
        <v>1.2448169423482498</v>
      </c>
      <c r="Y1911" s="17">
        <v>-1.0000000000000002</v>
      </c>
      <c r="Z1911" s="17">
        <v>-1.0000000000000002</v>
      </c>
      <c r="AA1911" s="17">
        <v>64.435480856397589</v>
      </c>
      <c r="AB1911" s="17">
        <v>0.22338089869978447</v>
      </c>
      <c r="AC1911" s="17">
        <v>1.7216629444574937E-2</v>
      </c>
      <c r="AD1911" s="17">
        <v>0.39118316331030778</v>
      </c>
      <c r="AE1911" s="17">
        <v>31.589034572733375</v>
      </c>
      <c r="AF1911" s="17">
        <v>0.75</v>
      </c>
      <c r="AG1911" s="17">
        <v>-1.0000000000000002</v>
      </c>
      <c r="AH1911" s="17">
        <v>-1.0000000000000002</v>
      </c>
      <c r="AI1911" s="17">
        <v>-2.5938506853372123E-2</v>
      </c>
      <c r="AJ1911" s="17">
        <v>0</v>
      </c>
      <c r="AK1911" s="17">
        <v>0.25733941586181108</v>
      </c>
      <c r="AL1911" s="17">
        <v>0.15348055355522827</v>
      </c>
      <c r="AM1911" s="17">
        <v>6.8613145899992845E-2</v>
      </c>
      <c r="AN1911" s="17">
        <v>0.16927264889485227</v>
      </c>
      <c r="AO1911" s="17">
        <v>3.0020257268088759</v>
      </c>
      <c r="AP1911" s="17">
        <v>4.9992189901474484</v>
      </c>
      <c r="AQ1911" s="17">
        <v>37.304224236175038</v>
      </c>
      <c r="AR1911" s="17">
        <v>0.89430454864079723</v>
      </c>
      <c r="AS1911" s="17">
        <v>1.3214190568754067</v>
      </c>
      <c r="AT1911" s="17">
        <v>-1.0000000000000002</v>
      </c>
      <c r="AU1911" s="17">
        <v>-1.0000000000000002</v>
      </c>
      <c r="AV1911" s="17">
        <v>1.2670202505508683</v>
      </c>
      <c r="AW1911" s="17">
        <v>80.262130438159915</v>
      </c>
      <c r="AX1911" s="17">
        <v>79.743360301092466</v>
      </c>
      <c r="AY1911" s="17">
        <v>0.43465147706382096</v>
      </c>
      <c r="AZ1911" s="17">
        <v>52.988374401333488</v>
      </c>
      <c r="BA1911" s="22">
        <v>1465.7808699401025</v>
      </c>
      <c r="CU1911" t="e">
        <v>#N/A</v>
      </c>
      <c r="CV1911" t="e">
        <v>#N/A</v>
      </c>
    </row>
    <row r="1912" spans="1:100" x14ac:dyDescent="0.25">
      <c r="A1912">
        <v>4645</v>
      </c>
      <c r="B1912" t="s">
        <v>2258</v>
      </c>
      <c r="C1912" s="22">
        <v>3</v>
      </c>
      <c r="D1912" s="17">
        <v>4.70063824233468</v>
      </c>
      <c r="E1912" s="17">
        <v>0.83649061788728929</v>
      </c>
      <c r="F1912" s="17">
        <v>0.91427029688776396</v>
      </c>
      <c r="G1912" s="17">
        <v>1.1766108263198336</v>
      </c>
      <c r="H1912" s="17">
        <v>0.10766642309026438</v>
      </c>
      <c r="I1912" s="17">
        <v>0</v>
      </c>
      <c r="J1912" s="17">
        <v>6.4599853854158651</v>
      </c>
      <c r="K1912" s="17">
        <v>0.10766642309026438</v>
      </c>
      <c r="L1912" s="17">
        <v>-1.0000000000000004</v>
      </c>
      <c r="M1912" s="17">
        <v>-1.0000000000000004</v>
      </c>
      <c r="N1912" s="17">
        <v>2.1533284618052875</v>
      </c>
      <c r="O1912" s="17">
        <v>12.33723445407038</v>
      </c>
      <c r="P1912" s="17">
        <v>-2.2538886566897496</v>
      </c>
      <c r="Q1912" s="17">
        <v>-4.1954666876143971</v>
      </c>
      <c r="R1912" s="17">
        <v>-1.4686256262595807</v>
      </c>
      <c r="S1912" s="17">
        <v>0.33333333333333354</v>
      </c>
      <c r="T1912" s="17">
        <v>0.33333333333333354</v>
      </c>
      <c r="U1912" s="17">
        <v>-8.7156275246590004E-2</v>
      </c>
      <c r="V1912" s="17">
        <v>-1.8259425138866713E-2</v>
      </c>
      <c r="W1912" s="17">
        <v>18.143381727637841</v>
      </c>
      <c r="X1912" s="17">
        <v>0.10081859175684264</v>
      </c>
      <c r="Y1912" s="17">
        <v>-1.0000000000000004</v>
      </c>
      <c r="Z1912" s="17">
        <v>-1.0000000000000004</v>
      </c>
      <c r="AA1912" s="17">
        <v>40.449687418729354</v>
      </c>
      <c r="AB1912" s="17">
        <v>2.1401244962437664E-2</v>
      </c>
      <c r="AC1912" s="17">
        <v>0.41331577474785169</v>
      </c>
      <c r="AD1912" s="17">
        <v>4.0781606636731901E-2</v>
      </c>
      <c r="AE1912" s="17">
        <v>23.774931317351076</v>
      </c>
      <c r="AF1912" s="17">
        <v>0.55555555555555558</v>
      </c>
      <c r="AG1912" s="17">
        <v>-1.0000000000000004</v>
      </c>
      <c r="AH1912" s="17">
        <v>-1.0000000000000004</v>
      </c>
      <c r="AI1912" s="17">
        <v>1.5082492265442952E-3</v>
      </c>
      <c r="AJ1912" s="17">
        <v>-1.8259425138866713E-2</v>
      </c>
      <c r="AK1912" s="17">
        <v>0.13570172284131118</v>
      </c>
      <c r="AL1912" s="17">
        <v>-1.7120179246280735E-2</v>
      </c>
      <c r="AM1912" s="17">
        <v>0.71288848234091462</v>
      </c>
      <c r="AN1912" s="17">
        <v>0.15793056230333002</v>
      </c>
      <c r="AO1912" s="17">
        <v>18.500720672729422</v>
      </c>
      <c r="AP1912" s="17">
        <v>3.862663161351847</v>
      </c>
      <c r="AQ1912" s="17">
        <v>24.603367113053718</v>
      </c>
      <c r="AR1912" s="17">
        <v>0.56125096628121063</v>
      </c>
      <c r="AS1912" s="17">
        <v>0.20848501484710691</v>
      </c>
      <c r="AT1912" s="17">
        <v>-1.0000000000000004</v>
      </c>
      <c r="AU1912" s="17">
        <v>-1.0000000000000004</v>
      </c>
      <c r="AV1912" s="17">
        <v>-0.29201479993974699</v>
      </c>
      <c r="AW1912" s="17">
        <v>56.649585034151507</v>
      </c>
      <c r="AX1912" s="17">
        <v>54.853807504795732</v>
      </c>
      <c r="AY1912" s="17">
        <v>-0.22926010012758347</v>
      </c>
      <c r="AZ1912" s="17">
        <v>-62.711866693917109</v>
      </c>
      <c r="BA1912" s="22">
        <v>1360.022271685971</v>
      </c>
      <c r="CU1912" t="e">
        <v>#N/A</v>
      </c>
      <c r="CV1912" t="e">
        <v>#N/A</v>
      </c>
    </row>
    <row r="1913" spans="1:100" x14ac:dyDescent="0.25">
      <c r="A1913">
        <v>4646</v>
      </c>
      <c r="B1913" t="s">
        <v>2259</v>
      </c>
      <c r="C1913" s="22">
        <v>3</v>
      </c>
      <c r="D1913" s="17">
        <v>4.9228111077929793</v>
      </c>
      <c r="E1913" s="17">
        <v>4.5281966745933733E-3</v>
      </c>
      <c r="F1913" s="17">
        <v>0.12247845851852993</v>
      </c>
      <c r="G1913" s="17">
        <v>0.12247845851852993</v>
      </c>
      <c r="H1913" s="17">
        <v>-9.2775410737328756E-2</v>
      </c>
      <c r="I1913" s="17">
        <v>0</v>
      </c>
      <c r="J1913" s="17">
        <v>-5.5665246442397258</v>
      </c>
      <c r="K1913" s="17">
        <v>-9.2775410737328756E-2</v>
      </c>
      <c r="L1913" s="17">
        <v>-0.99999999999999911</v>
      </c>
      <c r="M1913" s="17">
        <v>-0.99999999999999911</v>
      </c>
      <c r="N1913" s="17">
        <v>-1.8555082147465765</v>
      </c>
      <c r="O1913" s="17">
        <v>-0.52123507792821377</v>
      </c>
      <c r="P1913" s="17">
        <v>0.72878256992190593</v>
      </c>
      <c r="Q1913" s="17">
        <v>-0.41027012916315503</v>
      </c>
      <c r="R1913" s="17">
        <v>-7.9850519889587523E-2</v>
      </c>
      <c r="S1913" s="17">
        <v>0.33333333333333304</v>
      </c>
      <c r="T1913" s="17">
        <v>0.21668970496813825</v>
      </c>
      <c r="U1913" s="17">
        <v>0.28099247074314726</v>
      </c>
      <c r="V1913" s="17">
        <v>-9.8501372303177903E-2</v>
      </c>
      <c r="W1913" s="17">
        <v>33.011581899150777</v>
      </c>
      <c r="X1913" s="17">
        <v>1.0692593764687532</v>
      </c>
      <c r="Y1913" s="17">
        <v>-0.99999999999999911</v>
      </c>
      <c r="Z1913" s="17">
        <v>-0.99999999999999911</v>
      </c>
      <c r="AA1913" s="17">
        <v>66.469638362057708</v>
      </c>
      <c r="AB1913" s="17">
        <v>0.14327975748555882</v>
      </c>
      <c r="AC1913" s="17">
        <v>0.27430155092424308</v>
      </c>
      <c r="AD1913" s="17">
        <v>0.25317683124612805</v>
      </c>
      <c r="AE1913" s="17">
        <v>33.537906982796514</v>
      </c>
      <c r="AF1913" s="17">
        <v>0.45454545454545453</v>
      </c>
      <c r="AG1913" s="17">
        <v>-0.99999999999999911</v>
      </c>
      <c r="AH1913" s="17">
        <v>-0.99999999999999911</v>
      </c>
      <c r="AI1913" s="17">
        <v>0</v>
      </c>
      <c r="AJ1913" s="17">
        <v>-9.8501372303177903E-2</v>
      </c>
      <c r="AK1913" s="17">
        <v>0.19367403374561301</v>
      </c>
      <c r="AL1913" s="17">
        <v>0.17073275029919058</v>
      </c>
      <c r="AM1913" s="17">
        <v>-0.25129963976730874</v>
      </c>
      <c r="AN1913" s="17">
        <v>-0.17775831854326019</v>
      </c>
      <c r="AO1913" s="17">
        <v>-5.3141208254546504</v>
      </c>
      <c r="AP1913" s="17">
        <v>-3.590294212085551</v>
      </c>
      <c r="AQ1913" s="17">
        <v>27.445057254911067</v>
      </c>
      <c r="AR1913" s="17">
        <v>0.7325141367414405</v>
      </c>
      <c r="AS1913" s="17">
        <v>0.97648396573142426</v>
      </c>
      <c r="AT1913" s="17">
        <v>-0.99999999999999911</v>
      </c>
      <c r="AU1913" s="17">
        <v>-0.99999999999999911</v>
      </c>
      <c r="AV1913" s="17">
        <v>4.2627938628942402E-2</v>
      </c>
      <c r="AW1913" s="17">
        <v>62.358109072043945</v>
      </c>
      <c r="AX1913" s="17">
        <v>52.507971841726167</v>
      </c>
      <c r="AY1913" s="17">
        <v>0.29295528147218269</v>
      </c>
      <c r="AZ1913" s="17">
        <v>11.881202446862492</v>
      </c>
      <c r="BA1913" s="22">
        <v>1532.5839456923034</v>
      </c>
      <c r="CU1913" t="e">
        <v>#N/A</v>
      </c>
      <c r="CV1913" t="e">
        <v>#N/A</v>
      </c>
    </row>
    <row r="1914" spans="1:100" x14ac:dyDescent="0.25">
      <c r="A1914">
        <v>4648</v>
      </c>
      <c r="B1914" t="s">
        <v>2260</v>
      </c>
      <c r="C1914" s="22">
        <v>3</v>
      </c>
      <c r="D1914" s="17">
        <v>5.3086232601765211</v>
      </c>
      <c r="E1914" s="17">
        <v>0</v>
      </c>
      <c r="F1914" s="17">
        <v>0.41937397151567823</v>
      </c>
      <c r="G1914" s="17">
        <v>0.41937397151567823</v>
      </c>
      <c r="H1914" s="17">
        <v>-0.18269090317749881</v>
      </c>
      <c r="I1914" s="17">
        <v>0</v>
      </c>
      <c r="J1914" s="17">
        <v>-10.961454190649926</v>
      </c>
      <c r="K1914" s="17">
        <v>-0.18269090317749881</v>
      </c>
      <c r="L1914" s="17">
        <v>-0.99999999999999878</v>
      </c>
      <c r="M1914" s="17">
        <v>-0.99999999999999878</v>
      </c>
      <c r="N1914" s="17">
        <v>-3.6538180635499762</v>
      </c>
      <c r="O1914" s="17">
        <v>-5.2334569589577296</v>
      </c>
      <c r="P1914" s="17">
        <v>-1.2026168143980667</v>
      </c>
      <c r="Q1914" s="17">
        <v>-0.49598484810527743</v>
      </c>
      <c r="R1914" s="17">
        <v>-0.24379596757025412</v>
      </c>
      <c r="S1914" s="17">
        <v>0.3547194825430075</v>
      </c>
      <c r="T1914" s="17">
        <v>0.38716889566927232</v>
      </c>
      <c r="U1914" s="17">
        <v>0.35652200322679917</v>
      </c>
      <c r="V1914" s="17">
        <v>3.4223446632153515E-2</v>
      </c>
      <c r="W1914" s="17">
        <v>52.612989249949223</v>
      </c>
      <c r="X1914" s="17">
        <v>2.6098435364258359</v>
      </c>
      <c r="Y1914" s="17">
        <v>-0.99999999999999878</v>
      </c>
      <c r="Z1914" s="17">
        <v>-0.99999999999999878</v>
      </c>
      <c r="AA1914" s="17">
        <v>100.56719342474494</v>
      </c>
      <c r="AB1914" s="17">
        <v>0.1439501290250218</v>
      </c>
      <c r="AC1914" s="17">
        <v>0.1537980227340352</v>
      </c>
      <c r="AD1914" s="17">
        <v>0.66621185108826242</v>
      </c>
      <c r="AE1914" s="17">
        <v>48.198000142365935</v>
      </c>
      <c r="AF1914" s="17">
        <v>0.75</v>
      </c>
      <c r="AG1914" s="17">
        <v>-0.99999999999999878</v>
      </c>
      <c r="AH1914" s="17">
        <v>-0.99999999999999878</v>
      </c>
      <c r="AI1914" s="17">
        <v>0</v>
      </c>
      <c r="AJ1914" s="17">
        <v>3.4223446632153515E-2</v>
      </c>
      <c r="AK1914" s="17">
        <v>0.29048429532713055</v>
      </c>
      <c r="AL1914" s="17">
        <v>0.10346963213865039</v>
      </c>
      <c r="AM1914" s="17">
        <v>0.35899990266876347</v>
      </c>
      <c r="AN1914" s="17">
        <v>-0.31970253134865761</v>
      </c>
      <c r="AO1914" s="17">
        <v>10.427419043354742</v>
      </c>
      <c r="AP1914" s="17">
        <v>-7.4752151230231876</v>
      </c>
      <c r="AQ1914" s="17">
        <v>41.65153505929932</v>
      </c>
      <c r="AR1914" s="17">
        <v>1.132633828071232</v>
      </c>
      <c r="AS1914" s="17">
        <v>2.4271526332483364</v>
      </c>
      <c r="AT1914" s="17">
        <v>-0.99999999999999878</v>
      </c>
      <c r="AU1914" s="17">
        <v>-0.99999999999999878</v>
      </c>
      <c r="AV1914" s="17">
        <v>0.1755780039454235</v>
      </c>
      <c r="AW1914" s="17">
        <v>87.858521342764035</v>
      </c>
      <c r="AX1914" s="17">
        <v>91.280866005979362</v>
      </c>
      <c r="AY1914" s="17">
        <v>0.15237826227925549</v>
      </c>
      <c r="AZ1914" s="17">
        <v>-22.182845906641823</v>
      </c>
      <c r="BA1914" s="22">
        <v>1386.6338535059961</v>
      </c>
      <c r="CU1914" t="e">
        <v>#N/A</v>
      </c>
      <c r="CV1914" t="e">
        <v>#N/A</v>
      </c>
    </row>
    <row r="1915" spans="1:100" x14ac:dyDescent="0.25">
      <c r="A1915">
        <v>4649</v>
      </c>
      <c r="B1915" t="s">
        <v>2261</v>
      </c>
      <c r="C1915" s="22">
        <v>3</v>
      </c>
      <c r="D1915" s="17">
        <v>3.6036071382566446</v>
      </c>
      <c r="E1915" s="17">
        <v>9.23133838150407E-2</v>
      </c>
      <c r="F1915" s="17">
        <v>0.46202311709215121</v>
      </c>
      <c r="G1915" s="17">
        <v>0.46202311709215121</v>
      </c>
      <c r="H1915" s="17">
        <v>-4.724765491542493E-4</v>
      </c>
      <c r="I1915" s="17">
        <v>0</v>
      </c>
      <c r="J1915" s="17">
        <v>-2.8348592949256762E-2</v>
      </c>
      <c r="K1915" s="17">
        <v>-4.724765491542493E-4</v>
      </c>
      <c r="L1915" s="17">
        <v>-0.99999999999999933</v>
      </c>
      <c r="M1915" s="17">
        <v>-0.99999999999999933</v>
      </c>
      <c r="N1915" s="17">
        <v>-9.449530983085791E-3</v>
      </c>
      <c r="O1915" s="17">
        <v>4.0372816623995362</v>
      </c>
      <c r="P1915" s="17">
        <v>0.1007884754576953</v>
      </c>
      <c r="Q1915" s="17">
        <v>1.3826361482804403</v>
      </c>
      <c r="R1915" s="17">
        <v>0.45723460569088398</v>
      </c>
      <c r="S1915" s="17">
        <v>0.33333333333333298</v>
      </c>
      <c r="T1915" s="17">
        <v>0.34111537738477166</v>
      </c>
      <c r="U1915" s="17">
        <v>0.17098742162619579</v>
      </c>
      <c r="V1915" s="17">
        <v>0</v>
      </c>
      <c r="W1915" s="17">
        <v>33.836344355738156</v>
      </c>
      <c r="X1915" s="17">
        <v>1.3628378244322852</v>
      </c>
      <c r="Y1915" s="17">
        <v>-0.99999999999999933</v>
      </c>
      <c r="Z1915" s="17">
        <v>-0.99999999999999933</v>
      </c>
      <c r="AA1915" s="17">
        <v>40.247383720573787</v>
      </c>
      <c r="AB1915" s="17">
        <v>1.3463203984893788E-2</v>
      </c>
      <c r="AC1915" s="17">
        <v>9.8362457757186744E-2</v>
      </c>
      <c r="AD1915" s="17">
        <v>7.2504334408139467E-3</v>
      </c>
      <c r="AE1915" s="17">
        <v>5.9538047591447336</v>
      </c>
      <c r="AF1915" s="17">
        <v>0.38461538461538464</v>
      </c>
      <c r="AG1915" s="17">
        <v>-0.99999999999999933</v>
      </c>
      <c r="AH1915" s="17">
        <v>-0.99999999999999933</v>
      </c>
      <c r="AI1915" s="17">
        <v>9.611129289776638E-3</v>
      </c>
      <c r="AJ1915" s="17">
        <v>0</v>
      </c>
      <c r="AK1915" s="17">
        <v>-7.9874690328951073E-2</v>
      </c>
      <c r="AL1915" s="17">
        <v>0.34114125623399311</v>
      </c>
      <c r="AM1915" s="17">
        <v>-4.8208103602541186E-2</v>
      </c>
      <c r="AN1915" s="17">
        <v>-9.3922014347788463E-2</v>
      </c>
      <c r="AO1915" s="17">
        <v>-1.6045760417082842</v>
      </c>
      <c r="AP1915" s="17">
        <v>-0.64234407752474643</v>
      </c>
      <c r="AQ1915" s="17">
        <v>33.807995762788934</v>
      </c>
      <c r="AR1915" s="17">
        <v>0.84543613234430037</v>
      </c>
      <c r="AS1915" s="17">
        <v>1.3623653478831315</v>
      </c>
      <c r="AT1915" s="17">
        <v>-0.99999999999999933</v>
      </c>
      <c r="AU1915" s="17">
        <v>-0.99999999999999933</v>
      </c>
      <c r="AV1915" s="17">
        <v>0.91925772278303552</v>
      </c>
      <c r="AW1915" s="17">
        <v>43.642321305448597</v>
      </c>
      <c r="AX1915" s="17">
        <v>43.834543891244131</v>
      </c>
      <c r="AY1915" s="17">
        <v>5.1546266815641034E-2</v>
      </c>
      <c r="AZ1915" s="17">
        <v>-54.192919566567035</v>
      </c>
      <c r="BA1915" s="22">
        <v>1285.3260641952461</v>
      </c>
      <c r="CU1915" t="e">
        <v>#N/A</v>
      </c>
      <c r="CV1915" t="e">
        <v>#N/A</v>
      </c>
    </row>
    <row r="1916" spans="1:100" x14ac:dyDescent="0.25">
      <c r="A1916">
        <v>4653</v>
      </c>
      <c r="B1916" t="s">
        <v>2262</v>
      </c>
      <c r="C1916" s="22">
        <v>3</v>
      </c>
      <c r="D1916" s="17">
        <v>4.7685680980338088</v>
      </c>
      <c r="E1916" s="17">
        <v>0.46728145742262939</v>
      </c>
      <c r="F1916" s="17">
        <v>-0.45940187703533775</v>
      </c>
      <c r="G1916" s="17">
        <v>-0.27132783220442924</v>
      </c>
      <c r="H1916" s="17">
        <v>0.17214896730977369</v>
      </c>
      <c r="I1916" s="17">
        <v>0</v>
      </c>
      <c r="J1916" s="17">
        <v>10.328938038586415</v>
      </c>
      <c r="K1916" s="17">
        <v>0.17214896730977369</v>
      </c>
      <c r="L1916" s="17">
        <v>-0.99999999999999911</v>
      </c>
      <c r="M1916" s="17">
        <v>-0.99999999999999911</v>
      </c>
      <c r="N1916" s="17">
        <v>3.4429793461954712</v>
      </c>
      <c r="O1916" s="17">
        <v>14.826178304415791</v>
      </c>
      <c r="P1916" s="17">
        <v>-8.4963055649434679E-5</v>
      </c>
      <c r="Q1916" s="17">
        <v>0.38469045388505935</v>
      </c>
      <c r="R1916" s="17">
        <v>0.12429616122716919</v>
      </c>
      <c r="S1916" s="17">
        <v>0.33333333333333287</v>
      </c>
      <c r="T1916" s="17">
        <v>0.33069846974400091</v>
      </c>
      <c r="U1916" s="17">
        <v>0.39309125188524757</v>
      </c>
      <c r="V1916" s="17">
        <v>0.1847461146011985</v>
      </c>
      <c r="W1916" s="17">
        <v>42.788808090160266</v>
      </c>
      <c r="X1916" s="17">
        <v>3.1700896673264105</v>
      </c>
      <c r="Y1916" s="17">
        <v>-0.99999999999999911</v>
      </c>
      <c r="Z1916" s="17">
        <v>-0.99999999999999911</v>
      </c>
      <c r="AA1916" s="17">
        <v>69.768454704896044</v>
      </c>
      <c r="AB1916" s="17">
        <v>0.11343069301234282</v>
      </c>
      <c r="AC1916" s="17">
        <v>-1.4322029220220373E-4</v>
      </c>
      <c r="AD1916" s="17">
        <v>0.42381953635003267</v>
      </c>
      <c r="AE1916" s="17">
        <v>26.85535045350867</v>
      </c>
      <c r="AF1916" s="17">
        <v>0.5714285714285714</v>
      </c>
      <c r="AG1916" s="17">
        <v>-0.99999999999999911</v>
      </c>
      <c r="AH1916" s="17">
        <v>-0.99999999999999911</v>
      </c>
      <c r="AI1916" s="17">
        <v>4.1413514180644595E-3</v>
      </c>
      <c r="AJ1916" s="17">
        <v>0.1847461146011985</v>
      </c>
      <c r="AK1916" s="17">
        <v>0.36072556367953068</v>
      </c>
      <c r="AL1916" s="17">
        <v>-9.4180340909581287E-2</v>
      </c>
      <c r="AM1916" s="17">
        <v>1.7547354190716444E-2</v>
      </c>
      <c r="AN1916" s="17">
        <v>0.14214245063626926</v>
      </c>
      <c r="AO1916" s="17">
        <v>2.2423116731655646</v>
      </c>
      <c r="AP1916" s="17">
        <v>3.0826595613588257</v>
      </c>
      <c r="AQ1916" s="17">
        <v>53.117746128746724</v>
      </c>
      <c r="AR1916" s="17">
        <v>1.2418691695637802</v>
      </c>
      <c r="AS1916" s="17">
        <v>3.3422386346361836</v>
      </c>
      <c r="AT1916" s="17">
        <v>-0.99999999999999911</v>
      </c>
      <c r="AU1916" s="17">
        <v>-0.99999999999999911</v>
      </c>
      <c r="AV1916" s="17">
        <v>-0.14703167097726022</v>
      </c>
      <c r="AW1916" s="17">
        <v>87.677292570670758</v>
      </c>
      <c r="AX1916" s="17">
        <v>106.23473105915188</v>
      </c>
      <c r="AY1916" s="17">
        <v>0.14913687167344417</v>
      </c>
      <c r="AZ1916" s="17">
        <v>11.523129120422993</v>
      </c>
      <c r="BA1916" s="22">
        <v>1434.7575133749544</v>
      </c>
      <c r="CU1916" t="e">
        <v>#N/A</v>
      </c>
      <c r="CV1916" t="e">
        <v>#N/A</v>
      </c>
    </row>
    <row r="1917" spans="1:100" x14ac:dyDescent="0.25">
      <c r="A1917">
        <v>4655</v>
      </c>
      <c r="B1917" t="s">
        <v>2263</v>
      </c>
      <c r="C1917" s="22">
        <v>3</v>
      </c>
      <c r="D1917" s="17">
        <v>4.7408362345070181</v>
      </c>
      <c r="E1917" s="17">
        <v>0.83788116259019185</v>
      </c>
      <c r="F1917" s="17">
        <v>0.96686785937738118</v>
      </c>
      <c r="G1917" s="17">
        <v>1.2547756197106967</v>
      </c>
      <c r="H1917" s="17">
        <v>8.8915360347022313E-2</v>
      </c>
      <c r="I1917" s="17">
        <v>0</v>
      </c>
      <c r="J1917" s="17">
        <v>5.3349216208213388</v>
      </c>
      <c r="K1917" s="17">
        <v>8.8915360347022313E-2</v>
      </c>
      <c r="L1917" s="17">
        <v>-1.0000000000000007</v>
      </c>
      <c r="M1917" s="17">
        <v>-1.0000000000000007</v>
      </c>
      <c r="N1917" s="17">
        <v>1.7783072069404466</v>
      </c>
      <c r="O1917" s="17">
        <v>11.330533475039051</v>
      </c>
      <c r="P1917" s="17">
        <v>10.561628353110933</v>
      </c>
      <c r="Q1917" s="17">
        <v>-4.9071226743905436</v>
      </c>
      <c r="R1917" s="17">
        <v>-0.58031825400417159</v>
      </c>
      <c r="S1917" s="17">
        <v>0.33333333333333326</v>
      </c>
      <c r="T1917" s="17">
        <v>0.33333333333333326</v>
      </c>
      <c r="U1917" s="17">
        <v>0.46752121609328984</v>
      </c>
      <c r="V1917" s="17">
        <v>0.107180138021239</v>
      </c>
      <c r="W1917" s="17">
        <v>46.098106417366914</v>
      </c>
      <c r="X1917" s="17">
        <v>3.0909169988202372</v>
      </c>
      <c r="Y1917" s="17">
        <v>-1.0000000000000007</v>
      </c>
      <c r="Z1917" s="17">
        <v>-1.0000000000000007</v>
      </c>
      <c r="AA1917" s="17">
        <v>83.431081175472869</v>
      </c>
      <c r="AB1917" s="17">
        <v>0.22161023566285404</v>
      </c>
      <c r="AC1917" s="17">
        <v>0.11827861323304308</v>
      </c>
      <c r="AD1917" s="17">
        <v>0.41837701134630523</v>
      </c>
      <c r="AE1917" s="17">
        <v>37.91329301211011</v>
      </c>
      <c r="AF1917" s="17">
        <v>0.93333333333333335</v>
      </c>
      <c r="AG1917" s="17">
        <v>-1.0000000000000007</v>
      </c>
      <c r="AH1917" s="17">
        <v>-1.0000000000000007</v>
      </c>
      <c r="AI1917" s="17">
        <v>-3.920951746611815E-2</v>
      </c>
      <c r="AJ1917" s="17">
        <v>0.107180138021239</v>
      </c>
      <c r="AK1917" s="17">
        <v>0.12693932485431178</v>
      </c>
      <c r="AL1917" s="17">
        <v>7.9417913828916747E-2</v>
      </c>
      <c r="AM1917" s="17">
        <v>0.29160082181319491</v>
      </c>
      <c r="AN1917" s="17">
        <v>-0.17405213117581278</v>
      </c>
      <c r="AO1917" s="17">
        <v>7.9247171696014345</v>
      </c>
      <c r="AP1917" s="17">
        <v>-3.9542137102507362</v>
      </c>
      <c r="AQ1917" s="17">
        <v>51.433028038188247</v>
      </c>
      <c r="AR1917" s="17">
        <v>1.2413680207811963</v>
      </c>
      <c r="AS1917" s="17">
        <v>3.1798323591672588</v>
      </c>
      <c r="AT1917" s="17">
        <v>-1.0000000000000007</v>
      </c>
      <c r="AU1917" s="17">
        <v>-1.0000000000000007</v>
      </c>
      <c r="AV1917" s="17">
        <v>0.67445736570652381</v>
      </c>
      <c r="AW1917" s="17">
        <v>90.807400940261132</v>
      </c>
      <c r="AX1917" s="17">
        <v>100.74122439306271</v>
      </c>
      <c r="AY1917" s="17">
        <v>0.41009701908151813</v>
      </c>
      <c r="AZ1917" s="17">
        <v>21.598062923865548</v>
      </c>
      <c r="BA1917" s="22">
        <v>1591.9324943917561</v>
      </c>
      <c r="CU1917" t="e">
        <v>#N/A</v>
      </c>
      <c r="CV1917" t="e">
        <v>#N/A</v>
      </c>
    </row>
    <row r="1918" spans="1:100" x14ac:dyDescent="0.25">
      <c r="A1918">
        <v>4656</v>
      </c>
      <c r="B1918" t="s">
        <v>2264</v>
      </c>
      <c r="C1918" s="22">
        <v>3</v>
      </c>
      <c r="D1918" s="17">
        <v>4.4191608965941551</v>
      </c>
      <c r="E1918" s="17">
        <v>0</v>
      </c>
      <c r="F1918" s="17">
        <v>0.4356169451102484</v>
      </c>
      <c r="G1918" s="17">
        <v>0.4356169451102484</v>
      </c>
      <c r="H1918" s="17">
        <v>7.8097578950679213E-3</v>
      </c>
      <c r="I1918" s="17">
        <v>0</v>
      </c>
      <c r="J1918" s="17">
        <v>0.46858547370407544</v>
      </c>
      <c r="K1918" s="17">
        <v>7.8097578950679213E-3</v>
      </c>
      <c r="L1918" s="17">
        <v>-1.0000000000000016</v>
      </c>
      <c r="M1918" s="17">
        <v>-1.0000000000000016</v>
      </c>
      <c r="N1918" s="17">
        <v>0.1561951579013581</v>
      </c>
      <c r="O1918" s="17">
        <v>5.3233633154084776</v>
      </c>
      <c r="P1918" s="17">
        <v>0.56209795337501356</v>
      </c>
      <c r="Q1918" s="17">
        <v>0.94392659863095829</v>
      </c>
      <c r="R1918" s="17">
        <v>0.32036776170519371</v>
      </c>
      <c r="S1918" s="17">
        <v>0.33333333333333387</v>
      </c>
      <c r="T1918" s="17">
        <v>0.44275729439365474</v>
      </c>
      <c r="U1918" s="17">
        <v>0.1360270152908476</v>
      </c>
      <c r="V1918" s="17">
        <v>1.1795897485778877E-2</v>
      </c>
      <c r="W1918" s="17">
        <v>36.644151304341889</v>
      </c>
      <c r="X1918" s="17">
        <v>1.469573126529736</v>
      </c>
      <c r="Y1918" s="17">
        <v>-1.0000000000000016</v>
      </c>
      <c r="Z1918" s="17">
        <v>-1.0000000000000016</v>
      </c>
      <c r="AA1918" s="17">
        <v>90.153817961266142</v>
      </c>
      <c r="AB1918" s="17">
        <v>0.40619372230460066</v>
      </c>
      <c r="AC1918" s="17">
        <v>0.15860181434047205</v>
      </c>
      <c r="AD1918" s="17">
        <v>0.49899044125930908</v>
      </c>
      <c r="AE1918" s="17">
        <v>53.189298895219089</v>
      </c>
      <c r="AF1918" s="17">
        <v>0.625</v>
      </c>
      <c r="AG1918" s="17">
        <v>-1.0000000000000016</v>
      </c>
      <c r="AH1918" s="17">
        <v>-1.0000000000000016</v>
      </c>
      <c r="AI1918" s="17">
        <v>0</v>
      </c>
      <c r="AJ1918" s="17">
        <v>1.1795897485778877E-2</v>
      </c>
      <c r="AK1918" s="17">
        <v>-0.19185873560187469</v>
      </c>
      <c r="AL1918" s="17">
        <v>3.8776581489667547E-2</v>
      </c>
      <c r="AM1918" s="17">
        <v>6.05793698766562E-2</v>
      </c>
      <c r="AN1918" s="17">
        <v>-0.18776126316327807</v>
      </c>
      <c r="AO1918" s="17">
        <v>0.55519056890702978</v>
      </c>
      <c r="AP1918" s="17">
        <v>-4.5001486716336139</v>
      </c>
      <c r="AQ1918" s="17">
        <v>37.112736778045971</v>
      </c>
      <c r="AR1918" s="17">
        <v>0.9239135405036154</v>
      </c>
      <c r="AS1918" s="17">
        <v>1.4773828844248051</v>
      </c>
      <c r="AT1918" s="17">
        <v>-1.0000000000000016</v>
      </c>
      <c r="AU1918" s="17">
        <v>-1.0000000000000016</v>
      </c>
      <c r="AV1918" s="17">
        <v>0.75598470681544183</v>
      </c>
      <c r="AW1918" s="17">
        <v>90.977032605041046</v>
      </c>
      <c r="AX1918" s="17">
        <v>92.156622353618943</v>
      </c>
      <c r="AY1918" s="17">
        <v>0.10025676563991448</v>
      </c>
      <c r="AZ1918" s="17">
        <v>-11.141198064098855</v>
      </c>
      <c r="BA1918" s="22">
        <v>1479.2156169494947</v>
      </c>
      <c r="CU1918" t="e">
        <v>#N/A</v>
      </c>
      <c r="CV1918" t="e">
        <v>#N/A</v>
      </c>
    </row>
    <row r="1919" spans="1:100" x14ac:dyDescent="0.25">
      <c r="A1919">
        <v>4657</v>
      </c>
      <c r="B1919" t="s">
        <v>1091</v>
      </c>
      <c r="C1919" s="22">
        <v>3</v>
      </c>
      <c r="D1919" s="17">
        <v>4.8668626030889861</v>
      </c>
      <c r="E1919" s="17">
        <v>-5.0648193929808454E-2</v>
      </c>
      <c r="F1919" s="17">
        <v>5.175477574603439E-3</v>
      </c>
      <c r="G1919" s="17">
        <v>-1.6563238768750564E-2</v>
      </c>
      <c r="H1919" s="17">
        <v>0.23645536401138068</v>
      </c>
      <c r="I1919" s="17">
        <v>0</v>
      </c>
      <c r="J1919" s="17">
        <v>14.18732184068285</v>
      </c>
      <c r="K1919" s="17">
        <v>0.23645536401138068</v>
      </c>
      <c r="L1919" s="17">
        <v>-0.99999999999999944</v>
      </c>
      <c r="M1919" s="17">
        <v>-0.99999999999999944</v>
      </c>
      <c r="N1919" s="17">
        <v>4.7291072802276117</v>
      </c>
      <c r="O1919" s="17">
        <v>19.03762120500307</v>
      </c>
      <c r="P1919" s="17">
        <v>1.4536730688337343</v>
      </c>
      <c r="Q1919" s="17">
        <v>-0.87690274304198335</v>
      </c>
      <c r="R1919" s="17">
        <v>-0.23993587379895076</v>
      </c>
      <c r="S1919" s="17">
        <v>0.33333333333333337</v>
      </c>
      <c r="T1919" s="17">
        <v>0.33333333333333337</v>
      </c>
      <c r="U1919" s="17">
        <v>-2.0449241205882061E-2</v>
      </c>
      <c r="V1919" s="17">
        <v>-9.9933029551121363E-2</v>
      </c>
      <c r="W1919" s="17">
        <v>12.393161275931291</v>
      </c>
      <c r="X1919" s="17">
        <v>-0.25118383947497069</v>
      </c>
      <c r="Y1919" s="17">
        <v>-0.99999999999999944</v>
      </c>
      <c r="Z1919" s="17">
        <v>-0.99999999999999944</v>
      </c>
      <c r="AA1919" s="17">
        <v>17.230693327543086</v>
      </c>
      <c r="AB1919" s="17">
        <v>-2.705457934853488E-2</v>
      </c>
      <c r="AC1919" s="17">
        <v>-2.3870051234857109E-2</v>
      </c>
      <c r="AD1919" s="17">
        <v>0.15247398909160698</v>
      </c>
      <c r="AE1919" s="17">
        <v>5.0774679254107511</v>
      </c>
      <c r="AF1919" s="17">
        <v>0.1</v>
      </c>
      <c r="AG1919" s="17">
        <v>-0.99999999999999944</v>
      </c>
      <c r="AH1919" s="17">
        <v>-0.99999999999999944</v>
      </c>
      <c r="AI1919" s="17">
        <v>-1.0587249012678601E-2</v>
      </c>
      <c r="AJ1919" s="17">
        <v>-9.9933029551121363E-2</v>
      </c>
      <c r="AK1919" s="17">
        <v>0.21460537217358192</v>
      </c>
      <c r="AL1919" s="17">
        <v>-1.5948264890298169E-2</v>
      </c>
      <c r="AM1919" s="17">
        <v>0.22725145542676647</v>
      </c>
      <c r="AN1919" s="17">
        <v>-7.6411253838211263E-2</v>
      </c>
      <c r="AO1919" s="17">
        <v>6.7543132465370714</v>
      </c>
      <c r="AP1919" s="17">
        <v>-1.9900226704067712</v>
      </c>
      <c r="AQ1919" s="17">
        <v>26.580483116614126</v>
      </c>
      <c r="AR1919" s="17">
        <v>0.54628439590966316</v>
      </c>
      <c r="AS1919" s="17">
        <v>-1.4728475463590407E-2</v>
      </c>
      <c r="AT1919" s="17">
        <v>-0.99999999999999944</v>
      </c>
      <c r="AU1919" s="17">
        <v>-0.99999999999999944</v>
      </c>
      <c r="AV1919" s="17">
        <v>-0.25649911256770086</v>
      </c>
      <c r="AW1919" s="17">
        <v>34.278291862139383</v>
      </c>
      <c r="AX1919" s="17">
        <v>24.073243926773692</v>
      </c>
      <c r="AY1919" s="17">
        <v>-0.25950684320898504</v>
      </c>
      <c r="AZ1919" s="17">
        <v>-82.271691532171218</v>
      </c>
      <c r="BA1919" s="22">
        <v>1314.4053304056793</v>
      </c>
      <c r="CU1919" t="e">
        <v>#N/A</v>
      </c>
      <c r="CV1919" t="e">
        <v>#N/A</v>
      </c>
    </row>
    <row r="1920" spans="1:100" x14ac:dyDescent="0.25">
      <c r="A1920">
        <v>4661</v>
      </c>
      <c r="B1920" t="s">
        <v>2265</v>
      </c>
      <c r="C1920" s="22">
        <v>3</v>
      </c>
      <c r="D1920" s="17">
        <v>3.2992847654551651</v>
      </c>
      <c r="E1920" s="17">
        <v>-2.0638849503223762E-2</v>
      </c>
      <c r="F1920" s="17">
        <v>-8.4315808002811077E-2</v>
      </c>
      <c r="G1920" s="17">
        <v>-8.4315808002811077E-2</v>
      </c>
      <c r="H1920" s="17">
        <v>0.15611506574352291</v>
      </c>
      <c r="I1920" s="17">
        <v>0</v>
      </c>
      <c r="J1920" s="17">
        <v>9.3669039446113675</v>
      </c>
      <c r="K1920" s="17">
        <v>0.15611506574352291</v>
      </c>
      <c r="L1920" s="17">
        <v>-1.0000000000000022</v>
      </c>
      <c r="M1920" s="17">
        <v>-1.0000000000000022</v>
      </c>
      <c r="N1920" s="17">
        <v>3.1223013148704575</v>
      </c>
      <c r="O1920" s="17">
        <v>12.581872902063731</v>
      </c>
      <c r="P1920" s="17">
        <v>-2.427196352200291E-3</v>
      </c>
      <c r="Q1920" s="17">
        <v>-2.2711545706523704</v>
      </c>
      <c r="R1920" s="17">
        <v>-0.77251971358741978</v>
      </c>
      <c r="S1920" s="17">
        <v>0.33333333333333404</v>
      </c>
      <c r="T1920" s="17">
        <v>0.35546939149299106</v>
      </c>
      <c r="U1920" s="17">
        <v>5.7287764599038185E-2</v>
      </c>
      <c r="V1920" s="17">
        <v>0</v>
      </c>
      <c r="W1920" s="17">
        <v>23.599016947273611</v>
      </c>
      <c r="X1920" s="17">
        <v>0.76602144186852528</v>
      </c>
      <c r="Y1920" s="17">
        <v>-1.0000000000000022</v>
      </c>
      <c r="Z1920" s="17">
        <v>-1.0000000000000022</v>
      </c>
      <c r="AA1920" s="17">
        <v>37.679235120701435</v>
      </c>
      <c r="AB1920" s="17">
        <v>1.8646629889211577E-2</v>
      </c>
      <c r="AC1920" s="17">
        <v>-5.4082833664155304E-2</v>
      </c>
      <c r="AD1920" s="17">
        <v>0.33249096151524887</v>
      </c>
      <c r="AE1920" s="17">
        <v>14.852737887015261</v>
      </c>
      <c r="AF1920" s="17">
        <v>0.29411764705882354</v>
      </c>
      <c r="AG1920" s="17">
        <v>-1.0000000000000022</v>
      </c>
      <c r="AH1920" s="17">
        <v>-1.0000000000000022</v>
      </c>
      <c r="AI1920" s="17">
        <v>-3.3127285982275934E-3</v>
      </c>
      <c r="AJ1920" s="17">
        <v>0</v>
      </c>
      <c r="AK1920" s="17">
        <v>0.63427630832624959</v>
      </c>
      <c r="AL1920" s="17">
        <v>-2.091215935675142E-5</v>
      </c>
      <c r="AM1920" s="17">
        <v>0.17225139679862514</v>
      </c>
      <c r="AN1920" s="17">
        <v>-4.970033017092166E-2</v>
      </c>
      <c r="AO1920" s="17">
        <v>7.4776664615968764</v>
      </c>
      <c r="AP1920" s="17">
        <v>-1.2426128150698257</v>
      </c>
      <c r="AQ1920" s="17">
        <v>32.96592089188497</v>
      </c>
      <c r="AR1920" s="17">
        <v>0.74609048942536316</v>
      </c>
      <c r="AS1920" s="17">
        <v>0.92213650761204768</v>
      </c>
      <c r="AT1920" s="17">
        <v>-1.0000000000000022</v>
      </c>
      <c r="AU1920" s="17">
        <v>-1.0000000000000022</v>
      </c>
      <c r="AV1920" s="17">
        <v>-0.85683552159023069</v>
      </c>
      <c r="AW1920" s="17">
        <v>49.018495207695366</v>
      </c>
      <c r="AX1920" s="17">
        <v>48.952240635730817</v>
      </c>
      <c r="AY1920" s="17">
        <v>4.0319081780590856E-3</v>
      </c>
      <c r="AZ1920" s="17">
        <v>-39.79752226165418</v>
      </c>
      <c r="BA1920" s="22">
        <v>1338.283200800586</v>
      </c>
      <c r="CU1920" t="e">
        <v>#N/A</v>
      </c>
      <c r="CV1920" t="e">
        <v>#N/A</v>
      </c>
    </row>
    <row r="1921" spans="1:100" x14ac:dyDescent="0.25">
      <c r="A1921">
        <v>4662</v>
      </c>
      <c r="B1921" t="s">
        <v>2266</v>
      </c>
      <c r="C1921" s="22">
        <v>3</v>
      </c>
      <c r="D1921" s="17">
        <v>4.0130586567434712</v>
      </c>
      <c r="E1921" s="17">
        <v>3.4823094267120817E-4</v>
      </c>
      <c r="F1921" s="17">
        <v>5.6813379162982978</v>
      </c>
      <c r="G1921" s="17">
        <v>5.6813379162982978</v>
      </c>
      <c r="H1921" s="17">
        <v>7.6451688225657816E-2</v>
      </c>
      <c r="I1921" s="17">
        <v>0</v>
      </c>
      <c r="J1921" s="17">
        <v>4.5871012935394724</v>
      </c>
      <c r="K1921" s="17">
        <v>7.6451688225657816E-2</v>
      </c>
      <c r="L1921" s="17">
        <v>-0.99999999999999978</v>
      </c>
      <c r="M1921" s="17">
        <v>-0.99999999999999978</v>
      </c>
      <c r="N1921" s="17">
        <v>1.5290337645131562</v>
      </c>
      <c r="O1921" s="17">
        <v>14.281497866581232</v>
      </c>
      <c r="P1921" s="17">
        <v>-9.51965363609657E-2</v>
      </c>
      <c r="Q1921" s="17">
        <v>6.7143966273456206</v>
      </c>
      <c r="R1921" s="17">
        <v>2.3381472549195932</v>
      </c>
      <c r="S1921" s="17">
        <v>0.33333333333333309</v>
      </c>
      <c r="T1921" s="17">
        <v>0.33599928528594841</v>
      </c>
      <c r="U1921" s="17">
        <v>0.38312637898476926</v>
      </c>
      <c r="V1921" s="17">
        <v>-0.10237845533117007</v>
      </c>
      <c r="W1921" s="17">
        <v>34.945154161888937</v>
      </c>
      <c r="X1921" s="17">
        <v>1.5137816662982952</v>
      </c>
      <c r="Y1921" s="17">
        <v>-0.99999999999999978</v>
      </c>
      <c r="Z1921" s="17">
        <v>-0.99999999999999978</v>
      </c>
      <c r="AA1921" s="17">
        <v>85.107856493231353</v>
      </c>
      <c r="AB1921" s="17">
        <v>0.37715957570402286</v>
      </c>
      <c r="AC1921" s="17">
        <v>0.40566155959337236</v>
      </c>
      <c r="AD1921" s="17">
        <v>0.17366996623106151</v>
      </c>
      <c r="AE1921" s="17">
        <v>47.824555076422868</v>
      </c>
      <c r="AF1921" s="17">
        <v>0.83333333333333337</v>
      </c>
      <c r="AG1921" s="17">
        <v>-0.99999999999999978</v>
      </c>
      <c r="AH1921" s="17">
        <v>-0.99999999999999978</v>
      </c>
      <c r="AI1921" s="17">
        <v>0.12894523805037911</v>
      </c>
      <c r="AJ1921" s="17">
        <v>-0.10237845533117007</v>
      </c>
      <c r="AK1921" s="17">
        <v>0.46768862185915616</v>
      </c>
      <c r="AL1921" s="17">
        <v>5.8051012520365812E-2</v>
      </c>
      <c r="AM1921" s="17">
        <v>9.2971567915639847E-2</v>
      </c>
      <c r="AN1921" s="17">
        <v>0.29321956364191459</v>
      </c>
      <c r="AO1921" s="17">
        <v>4.6627323071867766</v>
      </c>
      <c r="AP1921" s="17">
        <v>7.6207441536496923</v>
      </c>
      <c r="AQ1921" s="17">
        <v>39.532255455428455</v>
      </c>
      <c r="AR1921" s="17">
        <v>0.9500805422728813</v>
      </c>
      <c r="AS1921" s="17">
        <v>1.5902333545239546</v>
      </c>
      <c r="AT1921" s="17">
        <v>-0.99999999999999978</v>
      </c>
      <c r="AU1921" s="17">
        <v>-0.99999999999999978</v>
      </c>
      <c r="AV1921" s="17">
        <v>8.0194851712178874</v>
      </c>
      <c r="AW1921" s="17">
        <v>107.01009851346231</v>
      </c>
      <c r="AX1921" s="17">
        <v>99.351157741352949</v>
      </c>
      <c r="AY1921" s="17">
        <v>0.1965068306759418</v>
      </c>
      <c r="AZ1921" s="17">
        <v>9.5100028908189174</v>
      </c>
      <c r="BA1921" s="22">
        <v>1540.4228393306807</v>
      </c>
      <c r="CU1921" t="e">
        <v>#N/A</v>
      </c>
      <c r="CV1921" t="e">
        <v>#N/A</v>
      </c>
    </row>
    <row r="1922" spans="1:100" x14ac:dyDescent="0.25">
      <c r="A1922">
        <v>4663</v>
      </c>
      <c r="B1922" t="s">
        <v>2267</v>
      </c>
      <c r="C1922" s="22">
        <v>3</v>
      </c>
      <c r="D1922" s="17">
        <v>5.4683002016588214</v>
      </c>
      <c r="E1922" s="17">
        <v>0</v>
      </c>
      <c r="F1922" s="17">
        <v>-5.5159962733398474E-2</v>
      </c>
      <c r="G1922" s="17">
        <v>-5.5159962733398474E-2</v>
      </c>
      <c r="H1922" s="17">
        <v>0.20013376190439705</v>
      </c>
      <c r="I1922" s="17">
        <v>0</v>
      </c>
      <c r="J1922" s="17">
        <v>12.008025714263853</v>
      </c>
      <c r="K1922" s="17">
        <v>0.20013376190439705</v>
      </c>
      <c r="L1922" s="17">
        <v>-0.99999999999999878</v>
      </c>
      <c r="M1922" s="17">
        <v>-0.99999999999999878</v>
      </c>
      <c r="N1922" s="17">
        <v>4.0026752380879485</v>
      </c>
      <c r="O1922" s="17">
        <v>17.42116595318927</v>
      </c>
      <c r="P1922" s="17">
        <v>-0.38053361773719768</v>
      </c>
      <c r="Q1922" s="17">
        <v>-1.0823886101511575</v>
      </c>
      <c r="R1922" s="17">
        <v>-0.41419680279496224</v>
      </c>
      <c r="S1922" s="17">
        <v>0.31914885004291221</v>
      </c>
      <c r="T1922" s="17">
        <v>0.29658032113081195</v>
      </c>
      <c r="U1922" s="17">
        <v>0.21958005704366787</v>
      </c>
      <c r="V1922" s="17">
        <v>-2.1646926683916559E-2</v>
      </c>
      <c r="W1922" s="17">
        <v>24.541141585163121</v>
      </c>
      <c r="X1922" s="17">
        <v>1.1272810651379777</v>
      </c>
      <c r="Y1922" s="17">
        <v>-0.99999999999999878</v>
      </c>
      <c r="Z1922" s="17">
        <v>-0.99999999999999878</v>
      </c>
      <c r="AA1922" s="17">
        <v>81.226410663118173</v>
      </c>
      <c r="AB1922" s="17">
        <v>0.45844781281279784</v>
      </c>
      <c r="AC1922" s="17">
        <v>0.12209581405414965</v>
      </c>
      <c r="AD1922" s="17">
        <v>0.56144569074805328</v>
      </c>
      <c r="AE1922" s="17">
        <v>57.099465880750039</v>
      </c>
      <c r="AF1922" s="17">
        <v>0.72727272727272729</v>
      </c>
      <c r="AG1922" s="17">
        <v>-0.99999999999999878</v>
      </c>
      <c r="AH1922" s="17">
        <v>-0.99999999999999878</v>
      </c>
      <c r="AI1922" s="17">
        <v>0</v>
      </c>
      <c r="AJ1922" s="17">
        <v>-2.1646926683916559E-2</v>
      </c>
      <c r="AK1922" s="17">
        <v>0.50727292368317656</v>
      </c>
      <c r="AL1922" s="17">
        <v>0.41922575978391519</v>
      </c>
      <c r="AM1922" s="17">
        <v>8.5473472646171098E-2</v>
      </c>
      <c r="AN1922" s="17">
        <v>-0.31415468902038679</v>
      </c>
      <c r="AO1922" s="17">
        <v>4.6732014345701591</v>
      </c>
      <c r="AP1922" s="17">
        <v>-5.7577384265900955</v>
      </c>
      <c r="AQ1922" s="17">
        <v>36.549167299426934</v>
      </c>
      <c r="AR1922" s="17">
        <v>0.81366230153347541</v>
      </c>
      <c r="AS1922" s="17">
        <v>1.3274148270423765</v>
      </c>
      <c r="AT1922" s="17">
        <v>-0.99999999999999878</v>
      </c>
      <c r="AU1922" s="17">
        <v>-0.99999999999999878</v>
      </c>
      <c r="AV1922" s="17">
        <v>-0.46935676552836048</v>
      </c>
      <c r="AW1922" s="17">
        <v>92.889838189717409</v>
      </c>
      <c r="AX1922" s="17">
        <v>90.725145521325771</v>
      </c>
      <c r="AY1922" s="17">
        <v>0.21769197011768654</v>
      </c>
      <c r="AZ1922" s="17">
        <v>8.1142034011071189</v>
      </c>
      <c r="BA1922" s="22">
        <v>1457.8702292431719</v>
      </c>
      <c r="CU1922" t="e">
        <v>#N/A</v>
      </c>
      <c r="CV1922" t="e">
        <v>#N/A</v>
      </c>
    </row>
    <row r="1923" spans="1:100" x14ac:dyDescent="0.25">
      <c r="A1923">
        <v>4664</v>
      </c>
      <c r="B1923" t="s">
        <v>2268</v>
      </c>
      <c r="C1923" s="22">
        <v>3</v>
      </c>
      <c r="D1923" s="17">
        <v>2.8365399092842467</v>
      </c>
      <c r="E1923" s="17">
        <v>1.3506112735026688E-2</v>
      </c>
      <c r="F1923" s="17">
        <v>0.26720459138953295</v>
      </c>
      <c r="G1923" s="17">
        <v>0.26720459138953295</v>
      </c>
      <c r="H1923" s="17">
        <v>-2.5879734544245438E-2</v>
      </c>
      <c r="I1923" s="17">
        <v>0</v>
      </c>
      <c r="J1923" s="17">
        <v>-1.5527840726547257</v>
      </c>
      <c r="K1923" s="17">
        <v>-2.5879734544245438E-2</v>
      </c>
      <c r="L1923" s="17">
        <v>-0.99999999999999922</v>
      </c>
      <c r="M1923" s="17">
        <v>-0.99999999999999922</v>
      </c>
      <c r="N1923" s="17">
        <v>-0.51759469088490939</v>
      </c>
      <c r="O1923" s="17">
        <v>1.5509604280190494</v>
      </c>
      <c r="P1923" s="17">
        <v>1.5161345119439829</v>
      </c>
      <c r="Q1923" s="17">
        <v>-3.0322279698347478</v>
      </c>
      <c r="R1923" s="17">
        <v>-0.72974980043940796</v>
      </c>
      <c r="S1923" s="17">
        <v>0.33333333333333293</v>
      </c>
      <c r="T1923" s="17">
        <v>0.28520626208817562</v>
      </c>
      <c r="U1923" s="17">
        <v>6.2699275288620876E-2</v>
      </c>
      <c r="V1923" s="17">
        <v>1.2279865899832385E-2</v>
      </c>
      <c r="W1923" s="17">
        <v>28.775938846168298</v>
      </c>
      <c r="X1923" s="17">
        <v>0.90071466988504334</v>
      </c>
      <c r="Y1923" s="17">
        <v>-0.99999999999999922</v>
      </c>
      <c r="Z1923" s="17">
        <v>-0.99999999999999922</v>
      </c>
      <c r="AA1923" s="17">
        <v>33.51432277054316</v>
      </c>
      <c r="AB1923" s="17">
        <v>0.16530472287991532</v>
      </c>
      <c r="AC1923" s="17">
        <v>-1.7000241871442258E-2</v>
      </c>
      <c r="AD1923" s="17">
        <v>-3.8941806512187191E-2</v>
      </c>
      <c r="AE1923" s="17">
        <v>5.4681337248142903</v>
      </c>
      <c r="AF1923" s="17">
        <v>0</v>
      </c>
      <c r="AG1923" s="17">
        <v>-0.99999999999999922</v>
      </c>
      <c r="AH1923" s="17">
        <v>-0.99999999999999922</v>
      </c>
      <c r="AI1923" s="17">
        <v>-1.002208233686681E-2</v>
      </c>
      <c r="AJ1923" s="17">
        <v>1.2279865899832385E-2</v>
      </c>
      <c r="AK1923" s="17">
        <v>-0.11224096240666867</v>
      </c>
      <c r="AL1923" s="17">
        <v>0.44120913145703</v>
      </c>
      <c r="AM1923" s="17">
        <v>6.1507925173402284E-2</v>
      </c>
      <c r="AN1923" s="17">
        <v>1.8321769432173746E-2</v>
      </c>
      <c r="AO1923" s="17">
        <v>0.97649331730171451</v>
      </c>
      <c r="AP1923" s="17">
        <v>2.6640898930894954</v>
      </c>
      <c r="AQ1923" s="17">
        <v>27.22315477351356</v>
      </c>
      <c r="AR1923" s="17">
        <v>0.69351873660996155</v>
      </c>
      <c r="AS1923" s="17">
        <v>0.87483493534079726</v>
      </c>
      <c r="AT1923" s="17">
        <v>-0.99999999999999922</v>
      </c>
      <c r="AU1923" s="17">
        <v>-0.99999999999999922</v>
      </c>
      <c r="AV1923" s="17">
        <v>-0.46254520904987451</v>
      </c>
      <c r="AW1923" s="17">
        <v>37.729373091651716</v>
      </c>
      <c r="AX1923" s="17">
        <v>38.756918034897616</v>
      </c>
      <c r="AY1923" s="17">
        <v>0.2370027122180754</v>
      </c>
      <c r="AZ1923" s="17">
        <v>9.1881896277756887</v>
      </c>
      <c r="BA1923" s="22">
        <v>1433.4182297175028</v>
      </c>
      <c r="CU1923" t="e">
        <v>#N/A</v>
      </c>
      <c r="CV1923" t="e">
        <v>#N/A</v>
      </c>
    </row>
    <row r="1924" spans="1:100" x14ac:dyDescent="0.25">
      <c r="A1924">
        <v>4665</v>
      </c>
      <c r="B1924" t="s">
        <v>2269</v>
      </c>
      <c r="C1924" s="22">
        <v>3</v>
      </c>
      <c r="D1924" s="17">
        <v>5.1466831095682926</v>
      </c>
      <c r="E1924" s="17">
        <v>0</v>
      </c>
      <c r="F1924" s="17">
        <v>-0.70323358261694269</v>
      </c>
      <c r="G1924" s="17">
        <v>-0.70323358261694269</v>
      </c>
      <c r="H1924" s="17">
        <v>0.18962972935490055</v>
      </c>
      <c r="I1924" s="17">
        <v>0</v>
      </c>
      <c r="J1924" s="17">
        <v>11.377783761294033</v>
      </c>
      <c r="K1924" s="17">
        <v>0.18962972935490055</v>
      </c>
      <c r="L1924" s="17">
        <v>-1.0000000000000007</v>
      </c>
      <c r="M1924" s="17">
        <v>-1.0000000000000007</v>
      </c>
      <c r="N1924" s="17">
        <v>3.7925945870980122</v>
      </c>
      <c r="O1924" s="17">
        <v>15.821233288245391</v>
      </c>
      <c r="P1924" s="17">
        <v>4.1320727137542937E-2</v>
      </c>
      <c r="Q1924" s="17">
        <v>0.70621062266848345</v>
      </c>
      <c r="R1924" s="17">
        <v>0.23229809343505606</v>
      </c>
      <c r="S1924" s="17">
        <v>0.33722264437652644</v>
      </c>
      <c r="T1924" s="17">
        <v>0.37498021196681197</v>
      </c>
      <c r="U1924" s="17">
        <v>0.22384511312184216</v>
      </c>
      <c r="V1924" s="17">
        <v>-4.2649087130768079E-2</v>
      </c>
      <c r="W1924" s="17">
        <v>28.150766119180467</v>
      </c>
      <c r="X1924" s="17">
        <v>1.2037059353246764</v>
      </c>
      <c r="Y1924" s="17">
        <v>-1.0000000000000007</v>
      </c>
      <c r="Z1924" s="17">
        <v>-1.0000000000000007</v>
      </c>
      <c r="AA1924" s="17">
        <v>91.863774446116835</v>
      </c>
      <c r="AB1924" s="17">
        <v>0.82603375095449172</v>
      </c>
      <c r="AC1924" s="17">
        <v>0.39568882825576035</v>
      </c>
      <c r="AD1924" s="17">
        <v>4.7891625459774018E-2</v>
      </c>
      <c r="AE1924" s="17">
        <v>63.480710233501263</v>
      </c>
      <c r="AF1924" s="17">
        <v>0.75</v>
      </c>
      <c r="AG1924" s="17">
        <v>-1.0000000000000007</v>
      </c>
      <c r="AH1924" s="17">
        <v>-1.0000000000000007</v>
      </c>
      <c r="AI1924" s="17">
        <v>0</v>
      </c>
      <c r="AJ1924" s="17">
        <v>-4.2649087130768079E-2</v>
      </c>
      <c r="AK1924" s="17">
        <v>-0.17930950996201808</v>
      </c>
      <c r="AL1924" s="17">
        <v>0.1346569300873954</v>
      </c>
      <c r="AM1924" s="17">
        <v>9.6921729777519228E-2</v>
      </c>
      <c r="AN1924" s="17">
        <v>-3.0012279100763524E-3</v>
      </c>
      <c r="AO1924" s="17">
        <v>1.5264956946278903</v>
      </c>
      <c r="AP1924" s="17">
        <v>0.59825395268506876</v>
      </c>
      <c r="AQ1924" s="17">
        <v>39.5285498804745</v>
      </c>
      <c r="AR1924" s="17">
        <v>0.89339888233441234</v>
      </c>
      <c r="AS1924" s="17">
        <v>1.3933356646795774</v>
      </c>
      <c r="AT1924" s="17">
        <v>-1.0000000000000007</v>
      </c>
      <c r="AU1924" s="17">
        <v>-1.0000000000000007</v>
      </c>
      <c r="AV1924" s="17">
        <v>-0.47093548918188649</v>
      </c>
      <c r="AW1924" s="17">
        <v>108.28326168704726</v>
      </c>
      <c r="AX1924" s="17">
        <v>104.01835297397045</v>
      </c>
      <c r="AY1924" s="17">
        <v>0.28774286399955107</v>
      </c>
      <c r="AZ1924" s="17">
        <v>32.838920864193561</v>
      </c>
      <c r="BA1924" s="22">
        <v>1432.3209672714347</v>
      </c>
      <c r="CU1924" t="e">
        <v>#N/A</v>
      </c>
      <c r="CV1924" t="e">
        <v>#N/A</v>
      </c>
    </row>
    <row r="1925" spans="1:100" x14ac:dyDescent="0.25">
      <c r="A1925">
        <v>4669</v>
      </c>
      <c r="B1925" t="s">
        <v>2270</v>
      </c>
      <c r="C1925" s="22">
        <v>3</v>
      </c>
      <c r="D1925" s="17">
        <v>6.7031195411143223</v>
      </c>
      <c r="E1925" s="17">
        <v>-0.52819464997718879</v>
      </c>
      <c r="F1925" s="17">
        <v>1.0192785010119902</v>
      </c>
      <c r="G1925" s="17">
        <v>0.88463230859259312</v>
      </c>
      <c r="H1925" s="17">
        <v>0.25286088449964966</v>
      </c>
      <c r="I1925" s="17">
        <v>0</v>
      </c>
      <c r="J1925" s="17">
        <v>15.171653069978975</v>
      </c>
      <c r="K1925" s="17">
        <v>0.25286088449964966</v>
      </c>
      <c r="L1925" s="17">
        <v>-0.99999999999999933</v>
      </c>
      <c r="M1925" s="17">
        <v>-0.99999999999999933</v>
      </c>
      <c r="N1925" s="17">
        <v>5.0572176899929966</v>
      </c>
      <c r="O1925" s="17">
        <v>22.759404919685892</v>
      </c>
      <c r="P1925" s="17">
        <v>-0.3177022610673203</v>
      </c>
      <c r="Q1925" s="17">
        <v>-2.6911362569766957</v>
      </c>
      <c r="R1925" s="17">
        <v>-1.0924453540235164</v>
      </c>
      <c r="S1925" s="17">
        <v>0.33333333333333309</v>
      </c>
      <c r="T1925" s="17">
        <v>0.27759508747364542</v>
      </c>
      <c r="U1925" s="17">
        <v>9.5320498622688238E-2</v>
      </c>
      <c r="V1925" s="17">
        <v>0</v>
      </c>
      <c r="W1925" s="17">
        <v>18.135521397200701</v>
      </c>
      <c r="X1925" s="17">
        <v>0.78936766987144347</v>
      </c>
      <c r="Y1925" s="17">
        <v>-0.99999999999999933</v>
      </c>
      <c r="Z1925" s="17">
        <v>-0.99999999999999933</v>
      </c>
      <c r="AA1925" s="17">
        <v>62.122809157115427</v>
      </c>
      <c r="AB1925" s="17">
        <v>0.15102375404389035</v>
      </c>
      <c r="AC1925" s="17">
        <v>0.32817546161346101</v>
      </c>
      <c r="AD1925" s="17">
        <v>0.42239544662141448</v>
      </c>
      <c r="AE1925" s="17">
        <v>45.079733113938275</v>
      </c>
      <c r="AF1925" s="17">
        <v>0.77777777777777779</v>
      </c>
      <c r="AG1925" s="17">
        <v>-0.99999999999999933</v>
      </c>
      <c r="AH1925" s="17">
        <v>-0.99999999999999933</v>
      </c>
      <c r="AI1925" s="17">
        <v>2.4034554399387592E-2</v>
      </c>
      <c r="AJ1925" s="17">
        <v>0</v>
      </c>
      <c r="AK1925" s="17">
        <v>-0.10990051360617004</v>
      </c>
      <c r="AL1925" s="17">
        <v>7.0569554189915298E-2</v>
      </c>
      <c r="AM1925" s="17">
        <v>-8.4284527083688388E-2</v>
      </c>
      <c r="AN1925" s="17">
        <v>0.2691493755692238</v>
      </c>
      <c r="AO1925" s="17">
        <v>-2.6566157451230619</v>
      </c>
      <c r="AP1925" s="17">
        <v>7.0815821601801714</v>
      </c>
      <c r="AQ1925" s="17">
        <v>33.307174467179649</v>
      </c>
      <c r="AR1925" s="17">
        <v>0.70624891942966661</v>
      </c>
      <c r="AS1925" s="17">
        <v>1.0422285543710923</v>
      </c>
      <c r="AT1925" s="17">
        <v>-0.99999999999999933</v>
      </c>
      <c r="AU1925" s="17">
        <v>-0.99999999999999933</v>
      </c>
      <c r="AV1925" s="17">
        <v>-0.20781304543092446</v>
      </c>
      <c r="AW1925" s="17">
        <v>91.963796236981537</v>
      </c>
      <c r="AX1925" s="17">
        <v>92.444487324969259</v>
      </c>
      <c r="AY1925" s="17">
        <v>-4.8073308254580491E-2</v>
      </c>
      <c r="AZ1925" s="17">
        <v>12.742933939300631</v>
      </c>
      <c r="BA1925" s="22">
        <v>1486.8276448280856</v>
      </c>
      <c r="CU1925" t="e">
        <v>#N/A</v>
      </c>
      <c r="CV1925" t="e">
        <v>#N/A</v>
      </c>
    </row>
    <row r="1926" spans="1:100" x14ac:dyDescent="0.25">
      <c r="A1926">
        <v>4674</v>
      </c>
      <c r="B1926" t="s">
        <v>2271</v>
      </c>
      <c r="C1926" s="22">
        <v>3</v>
      </c>
      <c r="D1926" s="17">
        <v>4.8085115710441739</v>
      </c>
      <c r="E1926" s="17">
        <v>-0.2162558077738459</v>
      </c>
      <c r="F1926" s="17">
        <v>0.78683161036682914</v>
      </c>
      <c r="G1926" s="17">
        <v>0.72933900620416858</v>
      </c>
      <c r="H1926" s="17">
        <v>-0.30678117577444997</v>
      </c>
      <c r="I1926" s="17">
        <v>0</v>
      </c>
      <c r="J1926" s="17">
        <v>-18.406870546467005</v>
      </c>
      <c r="K1926" s="17">
        <v>-0.30678117577444997</v>
      </c>
      <c r="L1926" s="17">
        <v>-1.0000000000000004</v>
      </c>
      <c r="M1926" s="17">
        <v>-1.0000000000000004</v>
      </c>
      <c r="N1926" s="17">
        <v>-6.1356235154889998</v>
      </c>
      <c r="O1926" s="17">
        <v>-12.869019969218664</v>
      </c>
      <c r="P1926" s="17">
        <v>0.94429765243418906</v>
      </c>
      <c r="Q1926" s="17">
        <v>0.25083135183358474</v>
      </c>
      <c r="R1926" s="17">
        <v>0.17305351941934582</v>
      </c>
      <c r="S1926" s="17">
        <v>0.33333333333333348</v>
      </c>
      <c r="T1926" s="17">
        <v>0.38719312802380501</v>
      </c>
      <c r="U1926" s="17">
        <v>0.19732659801898297</v>
      </c>
      <c r="V1926" s="17">
        <v>-2.8267921250136364E-2</v>
      </c>
      <c r="W1926" s="17">
        <v>47.854652556017442</v>
      </c>
      <c r="X1926" s="17">
        <v>1.7270988147259898</v>
      </c>
      <c r="Y1926" s="17">
        <v>-1.0000000000000004</v>
      </c>
      <c r="Z1926" s="17">
        <v>-1.0000000000000004</v>
      </c>
      <c r="AA1926" s="17">
        <v>63.836418152141576</v>
      </c>
      <c r="AB1926" s="17">
        <v>9.9557170004869827E-2</v>
      </c>
      <c r="AC1926" s="17">
        <v>-9.8613937147242467E-2</v>
      </c>
      <c r="AD1926" s="17">
        <v>0.31523100867646914</v>
      </c>
      <c r="AE1926" s="17">
        <v>15.808712076704834</v>
      </c>
      <c r="AF1926" s="17">
        <v>0.125</v>
      </c>
      <c r="AG1926" s="17">
        <v>-1.0000000000000004</v>
      </c>
      <c r="AH1926" s="17">
        <v>-1.0000000000000004</v>
      </c>
      <c r="AI1926" s="17">
        <v>0</v>
      </c>
      <c r="AJ1926" s="17">
        <v>-2.8267921250136364E-2</v>
      </c>
      <c r="AK1926" s="17">
        <v>-0.12846836931338648</v>
      </c>
      <c r="AL1926" s="17">
        <v>0.16050462886938399</v>
      </c>
      <c r="AM1926" s="17">
        <v>-2.8669469050597376E-2</v>
      </c>
      <c r="AN1926" s="17">
        <v>0.17002818029098796</v>
      </c>
      <c r="AO1926" s="17">
        <v>-1.3590785728318668</v>
      </c>
      <c r="AP1926" s="17">
        <v>5.0532276516216186</v>
      </c>
      <c r="AQ1926" s="17">
        <v>29.447782009550409</v>
      </c>
      <c r="AR1926" s="17">
        <v>0.88958513812598539</v>
      </c>
      <c r="AS1926" s="17">
        <v>1.4203176389515384</v>
      </c>
      <c r="AT1926" s="17">
        <v>-1.0000000000000004</v>
      </c>
      <c r="AU1926" s="17">
        <v>-1.0000000000000004</v>
      </c>
      <c r="AV1926" s="17">
        <v>0.90239252562351446</v>
      </c>
      <c r="AW1926" s="17">
        <v>56.020625834544553</v>
      </c>
      <c r="AX1926" s="17">
        <v>53.193833709530914</v>
      </c>
      <c r="AY1926" s="17">
        <v>0.32236937766116258</v>
      </c>
      <c r="AZ1926" s="17">
        <v>-6.8134431433622291</v>
      </c>
      <c r="BA1926" s="22">
        <v>1416.7154211568429</v>
      </c>
      <c r="CU1926" t="e">
        <v>#N/A</v>
      </c>
      <c r="CV1926" t="e">
        <v>#N/A</v>
      </c>
    </row>
    <row r="1927" spans="1:100" x14ac:dyDescent="0.25">
      <c r="A1927">
        <v>4678</v>
      </c>
      <c r="B1927" t="s">
        <v>2272</v>
      </c>
      <c r="C1927" s="22">
        <v>3</v>
      </c>
      <c r="D1927" s="17">
        <v>5.2695756162441052</v>
      </c>
      <c r="E1927" s="17">
        <v>1.2685354979389833</v>
      </c>
      <c r="F1927" s="17">
        <v>-1.1032329217984462</v>
      </c>
      <c r="G1927" s="17">
        <v>-0.76092648726440837</v>
      </c>
      <c r="H1927" s="17">
        <v>0.45993360363313635</v>
      </c>
      <c r="I1927" s="17">
        <v>-4.9109074008185025E-3</v>
      </c>
      <c r="J1927" s="17">
        <v>27.301361773939092</v>
      </c>
      <c r="K1927" s="17">
        <v>0.45502269623231778</v>
      </c>
      <c r="L1927" s="17">
        <v>-0.99999999999999989</v>
      </c>
      <c r="M1927" s="17">
        <v>-0.99999999999999989</v>
      </c>
      <c r="N1927" s="17">
        <v>9.1004539246463612</v>
      </c>
      <c r="O1927" s="17">
        <v>31.810010902918773</v>
      </c>
      <c r="P1927" s="17">
        <v>1.289381125916663</v>
      </c>
      <c r="Q1927" s="17">
        <v>5.9535696676323004</v>
      </c>
      <c r="R1927" s="17">
        <v>2.1918382683904074</v>
      </c>
      <c r="S1927" s="17">
        <v>0.33333333333333326</v>
      </c>
      <c r="T1927" s="17">
        <v>0.34302929834886647</v>
      </c>
      <c r="U1927" s="17">
        <v>0.36545342707645773</v>
      </c>
      <c r="V1927" s="17">
        <v>0.3397509740424064</v>
      </c>
      <c r="W1927" s="17">
        <v>37.061773462749827</v>
      </c>
      <c r="X1927" s="17">
        <v>3.7313554530256856</v>
      </c>
      <c r="Y1927" s="17">
        <v>-0.99999999999999989</v>
      </c>
      <c r="Z1927" s="17">
        <v>-0.99999999999999989</v>
      </c>
      <c r="AA1927" s="17">
        <v>64.972540246185133</v>
      </c>
      <c r="AB1927" s="17">
        <v>0.31445906106875487</v>
      </c>
      <c r="AC1927" s="17">
        <v>9.0264141247079613E-2</v>
      </c>
      <c r="AD1927" s="17">
        <v>0.10965536798506353</v>
      </c>
      <c r="AE1927" s="17">
        <v>25.718928515044912</v>
      </c>
      <c r="AF1927" s="17">
        <v>0.6875</v>
      </c>
      <c r="AG1927" s="17">
        <v>-0.99999999999999989</v>
      </c>
      <c r="AH1927" s="17">
        <v>-0.99999999999999989</v>
      </c>
      <c r="AI1927" s="17">
        <v>1.5298759320532603E-2</v>
      </c>
      <c r="AJ1927" s="17">
        <v>0.3397509740424064</v>
      </c>
      <c r="AK1927" s="17">
        <v>-4.3735361676654136E-3</v>
      </c>
      <c r="AL1927" s="17">
        <v>-5.6741507538004603E-2</v>
      </c>
      <c r="AM1927" s="17">
        <v>0.2830263942274594</v>
      </c>
      <c r="AN1927" s="17">
        <v>-3.8107002724900189E-2</v>
      </c>
      <c r="AO1927" s="17">
        <v>7.0537921748481596</v>
      </c>
      <c r="AP1927" s="17">
        <v>-1.2363826058125273</v>
      </c>
      <c r="AQ1927" s="17">
        <v>64.363135236688862</v>
      </c>
      <c r="AR1927" s="17">
        <v>1.3815670328010636</v>
      </c>
      <c r="AS1927" s="17">
        <v>4.1863781492580037</v>
      </c>
      <c r="AT1927" s="17">
        <v>-0.99999999999999989</v>
      </c>
      <c r="AU1927" s="17">
        <v>-0.99999999999999989</v>
      </c>
      <c r="AV1927" s="17">
        <v>1.4309117811259986</v>
      </c>
      <c r="AW1927" s="17">
        <v>95.546168543291387</v>
      </c>
      <c r="AX1927" s="17">
        <v>129.82724113394272</v>
      </c>
      <c r="AY1927" s="17">
        <v>0.14305844588396593</v>
      </c>
      <c r="AZ1927" s="17">
        <v>-23.761157040327227</v>
      </c>
      <c r="BA1927" s="22">
        <v>1495.069534775871</v>
      </c>
      <c r="CU1927" t="e">
        <v>#N/A</v>
      </c>
      <c r="CV1927" t="e">
        <v>#N/A</v>
      </c>
    </row>
    <row r="1928" spans="1:100" x14ac:dyDescent="0.25">
      <c r="A1928">
        <v>4680</v>
      </c>
      <c r="B1928" t="s">
        <v>2273</v>
      </c>
      <c r="C1928" s="22">
        <v>3</v>
      </c>
      <c r="D1928" s="17">
        <v>4.8937058865863738</v>
      </c>
      <c r="E1928" s="17">
        <v>-0.11088195834121524</v>
      </c>
      <c r="F1928" s="17">
        <v>-0.24466692140825169</v>
      </c>
      <c r="G1928" s="17">
        <v>-0.26685916779312296</v>
      </c>
      <c r="H1928" s="17">
        <v>0.2551655214617099</v>
      </c>
      <c r="I1928" s="17">
        <v>1.2205404984473055E-2</v>
      </c>
      <c r="J1928" s="17">
        <v>16.042255586770981</v>
      </c>
      <c r="K1928" s="17">
        <v>0.26737092644618288</v>
      </c>
      <c r="L1928" s="17">
        <v>-1.0000000000000013</v>
      </c>
      <c r="M1928" s="17">
        <v>-1.0000000000000013</v>
      </c>
      <c r="N1928" s="17">
        <v>5.3474185289236615</v>
      </c>
      <c r="O1928" s="17">
        <v>20.669102305564241</v>
      </c>
      <c r="P1928" s="17">
        <v>-0.24696113467492994</v>
      </c>
      <c r="Q1928" s="17">
        <v>-3.2071898172090001</v>
      </c>
      <c r="R1928" s="17">
        <v>-1.0629470598911983</v>
      </c>
      <c r="S1928" s="17">
        <v>0.3333333333333337</v>
      </c>
      <c r="T1928" s="17">
        <v>0.3333333333333337</v>
      </c>
      <c r="U1928" s="17">
        <v>0.34536268566471851</v>
      </c>
      <c r="V1928" s="17">
        <v>-1.7792322816391194E-2</v>
      </c>
      <c r="W1928" s="17">
        <v>29.074644122752481</v>
      </c>
      <c r="X1928" s="17">
        <v>1.6739925459810119</v>
      </c>
      <c r="Y1928" s="17">
        <v>-1.0000000000000013</v>
      </c>
      <c r="Z1928" s="17">
        <v>-1.0000000000000013</v>
      </c>
      <c r="AA1928" s="17">
        <v>64.135296732394181</v>
      </c>
      <c r="AB1928" s="17">
        <v>0.17539322025397361</v>
      </c>
      <c r="AC1928" s="17">
        <v>0.21338280829726203</v>
      </c>
      <c r="AD1928" s="17">
        <v>0.33369596483942332</v>
      </c>
      <c r="AE1928" s="17">
        <v>36.123599669532929</v>
      </c>
      <c r="AF1928" s="17">
        <v>0.66666666666666663</v>
      </c>
      <c r="AG1928" s="17">
        <v>-1.0000000000000013</v>
      </c>
      <c r="AH1928" s="17">
        <v>-1.0000000000000013</v>
      </c>
      <c r="AI1928" s="17">
        <v>-3.6631389114511774E-3</v>
      </c>
      <c r="AJ1928" s="17">
        <v>-1.7792322816391194E-2</v>
      </c>
      <c r="AK1928" s="17">
        <v>-6.2257832196644561E-2</v>
      </c>
      <c r="AL1928" s="17">
        <v>0.14229833465519393</v>
      </c>
      <c r="AM1928" s="17">
        <v>-0.1504244898748282</v>
      </c>
      <c r="AN1928" s="17">
        <v>9.091897144578065E-2</v>
      </c>
      <c r="AO1928" s="17">
        <v>-4.071901407853928</v>
      </c>
      <c r="AP1928" s="17">
        <v>2.9844659594204863</v>
      </c>
      <c r="AQ1928" s="17">
        <v>45.116899709523452</v>
      </c>
      <c r="AR1928" s="17">
        <v>0.99423702951499482</v>
      </c>
      <c r="AS1928" s="17">
        <v>1.9413634724271942</v>
      </c>
      <c r="AT1928" s="17">
        <v>-1.0000000000000013</v>
      </c>
      <c r="AU1928" s="17">
        <v>-1.0000000000000013</v>
      </c>
      <c r="AV1928" s="17">
        <v>-1.3298062276843214</v>
      </c>
      <c r="AW1928" s="17">
        <v>87.788864997378909</v>
      </c>
      <c r="AX1928" s="17">
        <v>85.936369937510719</v>
      </c>
      <c r="AY1928" s="17">
        <v>0.10026140710607145</v>
      </c>
      <c r="AZ1928" s="17">
        <v>4.5958649427236358</v>
      </c>
      <c r="BA1928" s="22">
        <v>1540.6668479581604</v>
      </c>
      <c r="CU1928" t="e">
        <v>#N/A</v>
      </c>
      <c r="CV1928" t="e">
        <v>#N/A</v>
      </c>
    </row>
    <row r="1929" spans="1:100" x14ac:dyDescent="0.25">
      <c r="A1929">
        <v>4681</v>
      </c>
      <c r="B1929" t="s">
        <v>2274</v>
      </c>
      <c r="C1929" s="22">
        <v>3</v>
      </c>
      <c r="D1929" s="17">
        <v>5.0751233317956883</v>
      </c>
      <c r="E1929" s="17">
        <v>-2.357560803056883E-2</v>
      </c>
      <c r="F1929" s="17">
        <v>0.28153546934232082</v>
      </c>
      <c r="G1929" s="17">
        <v>0.28153546934232082</v>
      </c>
      <c r="H1929" s="17">
        <v>0.32701038088669881</v>
      </c>
      <c r="I1929" s="17">
        <v>0</v>
      </c>
      <c r="J1929" s="17">
        <v>19.620622853201915</v>
      </c>
      <c r="K1929" s="17">
        <v>0.32701038088669881</v>
      </c>
      <c r="L1929" s="17">
        <v>-1</v>
      </c>
      <c r="M1929" s="17">
        <v>-1</v>
      </c>
      <c r="N1929" s="17">
        <v>6.5402076177339756</v>
      </c>
      <c r="O1929" s="17">
        <v>24.977281654339933</v>
      </c>
      <c r="P1929" s="17">
        <v>-0.15579791687508981</v>
      </c>
      <c r="Q1929" s="17">
        <v>1.6361011132380738</v>
      </c>
      <c r="R1929" s="17">
        <v>0.51711586449414781</v>
      </c>
      <c r="S1929" s="17">
        <v>0.34927972879055413</v>
      </c>
      <c r="T1929" s="17">
        <v>0.36920296387741902</v>
      </c>
      <c r="U1929" s="17">
        <v>0.33801071914372571</v>
      </c>
      <c r="V1929" s="17">
        <v>-3.3691197683017475E-2</v>
      </c>
      <c r="W1929" s="17">
        <v>27.831673329679294</v>
      </c>
      <c r="X1929" s="17">
        <v>1.5772376328021571</v>
      </c>
      <c r="Y1929" s="17">
        <v>-1</v>
      </c>
      <c r="Z1929" s="17">
        <v>-1</v>
      </c>
      <c r="AA1929" s="17">
        <v>48.548778045870378</v>
      </c>
      <c r="AB1929" s="17">
        <v>0.30201191707923336</v>
      </c>
      <c r="AC1929" s="17">
        <v>-6.9784183254301496E-2</v>
      </c>
      <c r="AD1929" s="17">
        <v>0.17177204320900663</v>
      </c>
      <c r="AE1929" s="17">
        <v>20.199988851696911</v>
      </c>
      <c r="AF1929" s="17">
        <v>0.8</v>
      </c>
      <c r="AG1929" s="17">
        <v>-1</v>
      </c>
      <c r="AH1929" s="17">
        <v>-1</v>
      </c>
      <c r="AI1929" s="17">
        <v>0</v>
      </c>
      <c r="AJ1929" s="17">
        <v>-3.3691197683017475E-2</v>
      </c>
      <c r="AK1929" s="17">
        <v>9.2155410414254263E-2</v>
      </c>
      <c r="AL1929" s="17">
        <v>-0.12969726422015393</v>
      </c>
      <c r="AM1929" s="17">
        <v>-0.10811133225893681</v>
      </c>
      <c r="AN1929" s="17">
        <v>-0.10887913454072944</v>
      </c>
      <c r="AO1929" s="17">
        <v>-2.2420062544021491</v>
      </c>
      <c r="AP1929" s="17">
        <v>-3.3704646846190065</v>
      </c>
      <c r="AQ1929" s="17">
        <v>47.45229618288122</v>
      </c>
      <c r="AR1929" s="17">
        <v>1.0228022141286812</v>
      </c>
      <c r="AS1929" s="17">
        <v>1.9042480136888567</v>
      </c>
      <c r="AT1929" s="17">
        <v>-1</v>
      </c>
      <c r="AU1929" s="17">
        <v>-1</v>
      </c>
      <c r="AV1929" s="17">
        <v>0.79865133383646902</v>
      </c>
      <c r="AW1929" s="17">
        <v>70.155595015591302</v>
      </c>
      <c r="AX1929" s="17">
        <v>66.786475247289559</v>
      </c>
      <c r="AY1929" s="17">
        <v>1.3329362082181155E-2</v>
      </c>
      <c r="AZ1929" s="17">
        <v>-28.546288159366053</v>
      </c>
      <c r="BA1929" s="22">
        <v>1461.0869175435512</v>
      </c>
      <c r="CU1929" t="e">
        <v>#N/A</v>
      </c>
      <c r="CV1929" t="e">
        <v>#N/A</v>
      </c>
    </row>
    <row r="1930" spans="1:100" x14ac:dyDescent="0.25">
      <c r="A1930">
        <v>4682</v>
      </c>
      <c r="B1930" t="s">
        <v>2126</v>
      </c>
      <c r="C1930" s="22">
        <v>3</v>
      </c>
      <c r="D1930" s="17">
        <v>4.2240579305558494</v>
      </c>
      <c r="E1930" s="17">
        <v>-3.3704916786481742E-2</v>
      </c>
      <c r="F1930" s="17">
        <v>-7.5631387390377114E-2</v>
      </c>
      <c r="G1930" s="17">
        <v>-7.5631387390377114E-2</v>
      </c>
      <c r="H1930" s="17">
        <v>7.3916333280383745E-2</v>
      </c>
      <c r="I1930" s="17">
        <v>0</v>
      </c>
      <c r="J1930" s="17">
        <v>4.4349799968230235</v>
      </c>
      <c r="K1930" s="17">
        <v>7.3916333280383745E-2</v>
      </c>
      <c r="L1930" s="17">
        <v>-1.0000000000000002</v>
      </c>
      <c r="M1930" s="17">
        <v>-1.0000000000000002</v>
      </c>
      <c r="N1930" s="17">
        <v>1.4783266656076719</v>
      </c>
      <c r="O1930" s="17">
        <v>8.5834065399884985</v>
      </c>
      <c r="P1930" s="17">
        <v>0.27273953257730682</v>
      </c>
      <c r="Q1930" s="17">
        <v>1.0309538967224436</v>
      </c>
      <c r="R1930" s="17">
        <v>0.27612177872015803</v>
      </c>
      <c r="S1930" s="17">
        <v>0.32222519185213799</v>
      </c>
      <c r="T1930" s="17">
        <v>0.24320592190047624</v>
      </c>
      <c r="U1930" s="17">
        <v>5.7391658847932576E-2</v>
      </c>
      <c r="V1930" s="17">
        <v>-4.5235273885615636E-2</v>
      </c>
      <c r="W1930" s="17">
        <v>20.146846617381904</v>
      </c>
      <c r="X1930" s="17">
        <v>0.35954236111740984</v>
      </c>
      <c r="Y1930" s="17">
        <v>-1.0000000000000002</v>
      </c>
      <c r="Z1930" s="17">
        <v>-1.0000000000000002</v>
      </c>
      <c r="AA1930" s="17">
        <v>66.773025893451106</v>
      </c>
      <c r="AB1930" s="17">
        <v>0.24570561671788888</v>
      </c>
      <c r="AC1930" s="17">
        <v>0.49643711133872159</v>
      </c>
      <c r="AD1930" s="17">
        <v>0.18485842189036975</v>
      </c>
      <c r="AE1930" s="17">
        <v>46.350057497349042</v>
      </c>
      <c r="AF1930" s="17">
        <v>0.83333333333333337</v>
      </c>
      <c r="AG1930" s="17">
        <v>-1.0000000000000002</v>
      </c>
      <c r="AH1930" s="17">
        <v>-1.0000000000000002</v>
      </c>
      <c r="AI1930" s="17">
        <v>0</v>
      </c>
      <c r="AJ1930" s="17">
        <v>-4.5235273885615636E-2</v>
      </c>
      <c r="AK1930" s="17">
        <v>-8.441881900228719E-2</v>
      </c>
      <c r="AL1930" s="17">
        <v>0.35250636515053191</v>
      </c>
      <c r="AM1930" s="17">
        <v>-3.8845131579540532E-2</v>
      </c>
      <c r="AN1930" s="17">
        <v>6.6125563240513677E-3</v>
      </c>
      <c r="AO1930" s="17">
        <v>-1.3932223844999492</v>
      </c>
      <c r="AP1930" s="17">
        <v>1.9278457338539441</v>
      </c>
      <c r="AQ1930" s="17">
        <v>24.581826614204914</v>
      </c>
      <c r="AR1930" s="17">
        <v>0.57758749871493109</v>
      </c>
      <c r="AS1930" s="17">
        <v>0.43345869439779366</v>
      </c>
      <c r="AT1930" s="17">
        <v>-1.0000000000000002</v>
      </c>
      <c r="AU1930" s="17">
        <v>-1.0000000000000002</v>
      </c>
      <c r="AV1930" s="17">
        <v>0.20049039132978105</v>
      </c>
      <c r="AW1930" s="17">
        <v>77.284278167293479</v>
      </c>
      <c r="AX1930" s="17">
        <v>72.760750778731904</v>
      </c>
      <c r="AY1930" s="17">
        <v>0.15301312962410699</v>
      </c>
      <c r="AZ1930" s="17">
        <v>15.03098904630995</v>
      </c>
      <c r="BA1930" s="22">
        <v>1446.4280153520701</v>
      </c>
      <c r="CU1930" t="e">
        <v>#N/A</v>
      </c>
      <c r="CV1930" t="e">
        <v>#N/A</v>
      </c>
    </row>
    <row r="1931" spans="1:100" x14ac:dyDescent="0.25">
      <c r="A1931">
        <v>4683</v>
      </c>
      <c r="B1931" t="s">
        <v>2275</v>
      </c>
      <c r="C1931" s="22">
        <v>3</v>
      </c>
      <c r="D1931" s="17">
        <v>6.3566105931675194</v>
      </c>
      <c r="E1931" s="17">
        <v>-3.6333557569944136E-2</v>
      </c>
      <c r="F1931" s="17">
        <v>0.42226651478193078</v>
      </c>
      <c r="G1931" s="17">
        <v>0.42226651478193078</v>
      </c>
      <c r="H1931" s="17">
        <v>0.39184599866301961</v>
      </c>
      <c r="I1931" s="17">
        <v>0</v>
      </c>
      <c r="J1931" s="17">
        <v>23.510759919781187</v>
      </c>
      <c r="K1931" s="17">
        <v>0.39184599866301961</v>
      </c>
      <c r="L1931" s="17">
        <v>-1.0000000000000016</v>
      </c>
      <c r="M1931" s="17">
        <v>-1.0000000000000016</v>
      </c>
      <c r="N1931" s="17">
        <v>7.8369199732603958</v>
      </c>
      <c r="O1931" s="17">
        <v>30.28963702773062</v>
      </c>
      <c r="P1931" s="17">
        <v>0.14876246266269408</v>
      </c>
      <c r="Q1931" s="17">
        <v>1.2505495458898177</v>
      </c>
      <c r="R1931" s="17">
        <v>0.42269502714150337</v>
      </c>
      <c r="S1931" s="17">
        <v>0.33878996014348539</v>
      </c>
      <c r="T1931" s="17">
        <v>0.36719777421475785</v>
      </c>
      <c r="U1931" s="17">
        <v>7.158631027253809E-2</v>
      </c>
      <c r="V1931" s="17">
        <v>-2.2352685183179941E-2</v>
      </c>
      <c r="W1931" s="17">
        <v>14.535014431383273</v>
      </c>
      <c r="X1931" s="17">
        <v>0.50023530656772075</v>
      </c>
      <c r="Y1931" s="17">
        <v>-1.0000000000000016</v>
      </c>
      <c r="Z1931" s="17">
        <v>-1.0000000000000016</v>
      </c>
      <c r="AA1931" s="17">
        <v>37.456226095440201</v>
      </c>
      <c r="AB1931" s="17">
        <v>0.27704978447292888</v>
      </c>
      <c r="AC1931" s="17">
        <v>0.16389322261850398</v>
      </c>
      <c r="AD1931" s="17">
        <v>9.0273256468757952E-3</v>
      </c>
      <c r="AE1931" s="17">
        <v>22.498516636915447</v>
      </c>
      <c r="AF1931" s="17">
        <v>0.58333333333333337</v>
      </c>
      <c r="AG1931" s="17">
        <v>-1.0000000000000016</v>
      </c>
      <c r="AH1931" s="17">
        <v>-1.0000000000000016</v>
      </c>
      <c r="AI1931" s="17">
        <v>0</v>
      </c>
      <c r="AJ1931" s="17">
        <v>-2.2352685183179941E-2</v>
      </c>
      <c r="AK1931" s="17">
        <v>-0.12648319773662794</v>
      </c>
      <c r="AL1931" s="17">
        <v>-3.8327217115419782E-2</v>
      </c>
      <c r="AM1931" s="17">
        <v>4.3310009979395311E-4</v>
      </c>
      <c r="AN1931" s="17">
        <v>-6.1641010765968798E-2</v>
      </c>
      <c r="AO1931" s="17">
        <v>-0.6215884861882911</v>
      </c>
      <c r="AP1931" s="17">
        <v>-1.7326613547263183</v>
      </c>
      <c r="AQ1931" s="17">
        <v>38.045774351164461</v>
      </c>
      <c r="AR1931" s="17">
        <v>0.75522135944760127</v>
      </c>
      <c r="AS1931" s="17">
        <v>0.89208130523074036</v>
      </c>
      <c r="AT1931" s="17">
        <v>-1.0000000000000016</v>
      </c>
      <c r="AU1931" s="17">
        <v>-1.0000000000000016</v>
      </c>
      <c r="AV1931" s="17">
        <v>0.84496154192343387</v>
      </c>
      <c r="AW1931" s="17">
        <v>66.013201768444532</v>
      </c>
      <c r="AX1931" s="17">
        <v>63.777933250126544</v>
      </c>
      <c r="AY1931" s="17">
        <v>-1.9556041054630206E-2</v>
      </c>
      <c r="AZ1931" s="17">
        <v>-29.23824449671832</v>
      </c>
      <c r="BA1931" s="22">
        <v>1354.8060202662052</v>
      </c>
      <c r="CU1931" t="e">
        <v>#N/A</v>
      </c>
      <c r="CV1931" t="e">
        <v>#N/A</v>
      </c>
    </row>
    <row r="1932" spans="1:100" x14ac:dyDescent="0.25">
      <c r="A1932">
        <v>4685</v>
      </c>
      <c r="B1932" t="s">
        <v>2276</v>
      </c>
      <c r="C1932" s="22">
        <v>3</v>
      </c>
      <c r="D1932" s="17">
        <v>3.5477718445874498</v>
      </c>
      <c r="E1932" s="17">
        <v>0.13710552585786293</v>
      </c>
      <c r="F1932" s="17">
        <v>0.36975705616672849</v>
      </c>
      <c r="G1932" s="17">
        <v>0.41239340296063237</v>
      </c>
      <c r="H1932" s="17">
        <v>3.450057771264961E-2</v>
      </c>
      <c r="I1932" s="17">
        <v>0</v>
      </c>
      <c r="J1932" s="17">
        <v>2.0700346627589754</v>
      </c>
      <c r="K1932" s="17">
        <v>3.450057771264961E-2</v>
      </c>
      <c r="L1932" s="17">
        <v>-0.99999999999999978</v>
      </c>
      <c r="M1932" s="17">
        <v>-0.99999999999999978</v>
      </c>
      <c r="N1932" s="17">
        <v>0.69001155425299154</v>
      </c>
      <c r="O1932" s="17">
        <v>6.0301999103070587</v>
      </c>
      <c r="P1932" s="17">
        <v>0.31946442045959861</v>
      </c>
      <c r="Q1932" s="17">
        <v>-0.72222480380260434</v>
      </c>
      <c r="R1932" s="17">
        <v>-0.28798633961043041</v>
      </c>
      <c r="S1932" s="17">
        <v>0.34624571834135021</v>
      </c>
      <c r="T1932" s="17">
        <v>0.26269907010927118</v>
      </c>
      <c r="U1932" s="17">
        <v>-7.3934816603377397E-3</v>
      </c>
      <c r="V1932" s="17">
        <v>0</v>
      </c>
      <c r="W1932" s="17">
        <v>22.682029163105359</v>
      </c>
      <c r="X1932" s="17">
        <v>0.48200172234676075</v>
      </c>
      <c r="Y1932" s="17">
        <v>-0.99999999999999978</v>
      </c>
      <c r="Z1932" s="17">
        <v>-0.99999999999999978</v>
      </c>
      <c r="AA1932" s="17">
        <v>25.219748801326329</v>
      </c>
      <c r="AB1932" s="17">
        <v>-0.20256865856528011</v>
      </c>
      <c r="AC1932" s="17">
        <v>9.6705423642241981E-2</v>
      </c>
      <c r="AD1932" s="17">
        <v>0.16237735447966617</v>
      </c>
      <c r="AE1932" s="17">
        <v>2.8257059778314031</v>
      </c>
      <c r="AF1932" s="17">
        <v>0</v>
      </c>
      <c r="AG1932" s="17">
        <v>-0.99999999999999978</v>
      </c>
      <c r="AH1932" s="17">
        <v>-0.99999999999999978</v>
      </c>
      <c r="AI1932" s="17">
        <v>0</v>
      </c>
      <c r="AJ1932" s="17">
        <v>0</v>
      </c>
      <c r="AK1932" s="17">
        <v>4.5284011250700862E-2</v>
      </c>
      <c r="AL1932" s="17">
        <v>-6.0742401963947347E-2</v>
      </c>
      <c r="AM1932" s="17">
        <v>0.14983348128859358</v>
      </c>
      <c r="AN1932" s="17">
        <v>1.6037068884333469E-2</v>
      </c>
      <c r="AO1932" s="17">
        <v>3.9722570884683419</v>
      </c>
      <c r="AP1932" s="17">
        <v>9.7214712288599778E-2</v>
      </c>
      <c r="AQ1932" s="17">
        <v>24.752063825864333</v>
      </c>
      <c r="AR1932" s="17">
        <v>0.60155130679028335</v>
      </c>
      <c r="AS1932" s="17">
        <v>0.51650230005941045</v>
      </c>
      <c r="AT1932" s="17">
        <v>-0.99999999999999978</v>
      </c>
      <c r="AU1932" s="17">
        <v>-0.99999999999999978</v>
      </c>
      <c r="AV1932" s="17">
        <v>0.12440706335020181</v>
      </c>
      <c r="AW1932" s="17">
        <v>31.347163423921984</v>
      </c>
      <c r="AX1932" s="17">
        <v>31.347163423921984</v>
      </c>
      <c r="AY1932" s="17">
        <v>-2.7854152850154294E-2</v>
      </c>
      <c r="AZ1932" s="17">
        <v>-20.44131193618729</v>
      </c>
      <c r="BA1932" s="22">
        <v>1324.5961128052411</v>
      </c>
      <c r="CU1932" t="e">
        <v>#N/A</v>
      </c>
      <c r="CV1932" t="e">
        <v>#N/A</v>
      </c>
    </row>
    <row r="1933" spans="1:100" x14ac:dyDescent="0.25">
      <c r="A1933">
        <v>4687</v>
      </c>
      <c r="B1933" t="s">
        <v>1300</v>
      </c>
      <c r="C1933" s="22">
        <v>3</v>
      </c>
      <c r="D1933" s="17">
        <v>5.6876141543065204</v>
      </c>
      <c r="E1933" s="17">
        <v>0</v>
      </c>
      <c r="F1933" s="17">
        <v>0.63075221434954931</v>
      </c>
      <c r="G1933" s="17">
        <v>0.63075221434954931</v>
      </c>
      <c r="H1933" s="17">
        <v>-0.26505518649691606</v>
      </c>
      <c r="I1933" s="17">
        <v>0</v>
      </c>
      <c r="J1933" s="17">
        <v>-15.903311189814964</v>
      </c>
      <c r="K1933" s="17">
        <v>-0.26505518649691606</v>
      </c>
      <c r="L1933" s="17">
        <v>-0.99999999999999978</v>
      </c>
      <c r="M1933" s="17">
        <v>-0.99999999999999978</v>
      </c>
      <c r="N1933" s="17">
        <v>-5.3011037299383217</v>
      </c>
      <c r="O1933" s="17">
        <v>-9.5849448211588939</v>
      </c>
      <c r="P1933" s="17">
        <v>0.58477472734672142</v>
      </c>
      <c r="Q1933" s="17">
        <v>0.75087004230269894</v>
      </c>
      <c r="R1933" s="17">
        <v>0.13920141384025367</v>
      </c>
      <c r="S1933" s="17">
        <v>0.34289523392637178</v>
      </c>
      <c r="T1933" s="17">
        <v>0.27289242165761951</v>
      </c>
      <c r="U1933" s="17">
        <v>-0.13620386530443149</v>
      </c>
      <c r="V1933" s="17">
        <v>-4.3373161949632158E-2</v>
      </c>
      <c r="W1933" s="17">
        <v>28.050632593073711</v>
      </c>
      <c r="X1933" s="17">
        <v>1.5347497489674077E-2</v>
      </c>
      <c r="Y1933" s="17">
        <v>-0.99999999999999978</v>
      </c>
      <c r="Z1933" s="17">
        <v>-0.99999999999999978</v>
      </c>
      <c r="AA1933" s="17">
        <v>54.589668395835737</v>
      </c>
      <c r="AB1933" s="17">
        <v>0.1308396076595221</v>
      </c>
      <c r="AC1933" s="17">
        <v>1.8356686401597051E-3</v>
      </c>
      <c r="AD1933" s="17">
        <v>0.39532141147875366</v>
      </c>
      <c r="AE1933" s="17">
        <v>26.399834388921768</v>
      </c>
      <c r="AF1933" s="17">
        <v>0.375</v>
      </c>
      <c r="AG1933" s="17">
        <v>-0.99999999999999978</v>
      </c>
      <c r="AH1933" s="17">
        <v>-0.99999999999999978</v>
      </c>
      <c r="AI1933" s="17">
        <v>0</v>
      </c>
      <c r="AJ1933" s="17">
        <v>-4.3373161949632158E-2</v>
      </c>
      <c r="AK1933" s="17">
        <v>-0.18249546745788123</v>
      </c>
      <c r="AL1933" s="17">
        <v>-0.26350941401670042</v>
      </c>
      <c r="AM1933" s="17">
        <v>3.7082595931095023E-2</v>
      </c>
      <c r="AN1933" s="17">
        <v>0.70290600943063197</v>
      </c>
      <c r="AO1933" s="17">
        <v>1.4587560987968509E-2</v>
      </c>
      <c r="AP1933" s="17">
        <v>16.255103165682311</v>
      </c>
      <c r="AQ1933" s="17">
        <v>12.147321403258776</v>
      </c>
      <c r="AR1933" s="17">
        <v>0.43621062832992713</v>
      </c>
      <c r="AS1933" s="17">
        <v>-0.24970768900724183</v>
      </c>
      <c r="AT1933" s="17">
        <v>-0.99999999999999978</v>
      </c>
      <c r="AU1933" s="17">
        <v>-0.99999999999999978</v>
      </c>
      <c r="AV1933" s="17">
        <v>0.76995362818980251</v>
      </c>
      <c r="AW1933" s="17">
        <v>61.259826740359195</v>
      </c>
      <c r="AX1933" s="17">
        <v>56.922510545396008</v>
      </c>
      <c r="AY1933" s="17">
        <v>0.10581773228897799</v>
      </c>
      <c r="AZ1933" s="17">
        <v>-7.2534838411968394</v>
      </c>
      <c r="BA1933" s="22">
        <v>1420.7881989537475</v>
      </c>
      <c r="CU1933" t="e">
        <v>#N/A</v>
      </c>
      <c r="CV1933" t="e">
        <v>#N/A</v>
      </c>
    </row>
    <row r="1934" spans="1:100" x14ac:dyDescent="0.25">
      <c r="A1934">
        <v>4688</v>
      </c>
      <c r="B1934" t="s">
        <v>2277</v>
      </c>
      <c r="C1934" s="22">
        <v>3</v>
      </c>
      <c r="D1934" s="17">
        <v>4.3335826727475126</v>
      </c>
      <c r="E1934" s="17">
        <v>-0.19486913088446892</v>
      </c>
      <c r="F1934" s="17">
        <v>-0.23072353590152589</v>
      </c>
      <c r="G1934" s="17">
        <v>-0.28327000493668292</v>
      </c>
      <c r="H1934" s="17">
        <v>0.28682183299641112</v>
      </c>
      <c r="I1934" s="17">
        <v>-9.4438231583529771E-3</v>
      </c>
      <c r="J1934" s="17">
        <v>16.642680590283497</v>
      </c>
      <c r="K1934" s="17">
        <v>0.27737800983805821</v>
      </c>
      <c r="L1934" s="17">
        <v>-0.99999999999999845</v>
      </c>
      <c r="M1934" s="17">
        <v>-0.99999999999999845</v>
      </c>
      <c r="N1934" s="17">
        <v>5.5475601967611654</v>
      </c>
      <c r="O1934" s="17">
        <v>20.692993258094308</v>
      </c>
      <c r="P1934" s="17">
        <v>-0.32128007703499495</v>
      </c>
      <c r="Q1934" s="17">
        <v>0.51006442455686241</v>
      </c>
      <c r="R1934" s="17">
        <v>0.1037999947059324</v>
      </c>
      <c r="S1934" s="17">
        <v>0.33333333333333287</v>
      </c>
      <c r="T1934" s="17">
        <v>0.34341868900962919</v>
      </c>
      <c r="U1934" s="17">
        <v>0.5126564155968788</v>
      </c>
      <c r="V1934" s="17">
        <v>-1.910003220483791E-2</v>
      </c>
      <c r="W1934" s="17">
        <v>35.717215835877788</v>
      </c>
      <c r="X1934" s="17">
        <v>2.3454848373396886</v>
      </c>
      <c r="Y1934" s="17">
        <v>-0.99999999999999845</v>
      </c>
      <c r="Z1934" s="17">
        <v>-0.99999999999999845</v>
      </c>
      <c r="AA1934" s="17">
        <v>93.979598449569281</v>
      </c>
      <c r="AB1934" s="17">
        <v>0.49206772994720399</v>
      </c>
      <c r="AC1934" s="17">
        <v>0.14511153274737087</v>
      </c>
      <c r="AD1934" s="17">
        <v>0.52599238968513495</v>
      </c>
      <c r="AE1934" s="17">
        <v>58.158582618985484</v>
      </c>
      <c r="AF1934" s="17">
        <v>0.9285714285714286</v>
      </c>
      <c r="AG1934" s="17">
        <v>-0.99999999999999845</v>
      </c>
      <c r="AH1934" s="17">
        <v>-0.99999999999999845</v>
      </c>
      <c r="AI1934" s="17">
        <v>-8.7033979091011918E-3</v>
      </c>
      <c r="AJ1934" s="17">
        <v>-1.910003220483791E-2</v>
      </c>
      <c r="AK1934" s="17">
        <v>0.21815961292826561</v>
      </c>
      <c r="AL1934" s="17">
        <v>6.9159339143243334E-2</v>
      </c>
      <c r="AM1934" s="17">
        <v>0.13860152136872314</v>
      </c>
      <c r="AN1934" s="17">
        <v>-6.9955431893941614E-2</v>
      </c>
      <c r="AO1934" s="17">
        <v>4.555836098859408</v>
      </c>
      <c r="AP1934" s="17">
        <v>-1.4030891016323233</v>
      </c>
      <c r="AQ1934" s="17">
        <v>52.359896426161328</v>
      </c>
      <c r="AR1934" s="17">
        <v>1.1703084057350033</v>
      </c>
      <c r="AS1934" s="17">
        <v>2.6228628471777462</v>
      </c>
      <c r="AT1934" s="17">
        <v>-0.99999999999999845</v>
      </c>
      <c r="AU1934" s="17">
        <v>-0.99999999999999845</v>
      </c>
      <c r="AV1934" s="17">
        <v>-0.17947001023075082</v>
      </c>
      <c r="AW1934" s="17">
        <v>113.26950260603128</v>
      </c>
      <c r="AX1934" s="17">
        <v>111.18543142736549</v>
      </c>
      <c r="AY1934" s="17">
        <v>0.22386093635058976</v>
      </c>
      <c r="AZ1934" s="17">
        <v>21.730153323503036</v>
      </c>
      <c r="BA1934" s="22">
        <v>1514.2631149074834</v>
      </c>
      <c r="CU1934" t="e">
        <v>#N/A</v>
      </c>
      <c r="CV1934" t="e">
        <v>#N/A</v>
      </c>
    </row>
    <row r="1935" spans="1:100" x14ac:dyDescent="0.25">
      <c r="A1935">
        <v>4692</v>
      </c>
      <c r="B1935" t="s">
        <v>2278</v>
      </c>
      <c r="C1935" s="22">
        <v>3</v>
      </c>
      <c r="D1935" s="17">
        <v>4.4253494927306392</v>
      </c>
      <c r="E1935" s="17">
        <v>0</v>
      </c>
      <c r="F1935" s="17">
        <v>7.0796098415479708E-2</v>
      </c>
      <c r="G1935" s="17">
        <v>7.0796098415479708E-2</v>
      </c>
      <c r="H1935" s="17">
        <v>-8.2254860900656729E-2</v>
      </c>
      <c r="I1935" s="17">
        <v>0</v>
      </c>
      <c r="J1935" s="17">
        <v>-4.9352916540394034</v>
      </c>
      <c r="K1935" s="17">
        <v>-8.2254860900656729E-2</v>
      </c>
      <c r="L1935" s="17">
        <v>-1.0000000000000011</v>
      </c>
      <c r="M1935" s="17">
        <v>-1.0000000000000011</v>
      </c>
      <c r="N1935" s="17">
        <v>-1.6450972180131349</v>
      </c>
      <c r="O1935" s="17">
        <v>-0.43914606289328678</v>
      </c>
      <c r="P1935" s="17">
        <v>-0.14746316448097821</v>
      </c>
      <c r="Q1935" s="17">
        <v>0.5148079205889613</v>
      </c>
      <c r="R1935" s="17">
        <v>0.1639156363827883</v>
      </c>
      <c r="S1935" s="17">
        <v>0.33333333333333354</v>
      </c>
      <c r="T1935" s="17">
        <v>0.35620756428856221</v>
      </c>
      <c r="U1935" s="17">
        <v>0.19364164545106982</v>
      </c>
      <c r="V1935" s="17">
        <v>-5.9186405973462725E-3</v>
      </c>
      <c r="W1935" s="17">
        <v>38.380750535051035</v>
      </c>
      <c r="X1935" s="17">
        <v>1.5337247276979831</v>
      </c>
      <c r="Y1935" s="17">
        <v>-1.0000000000000011</v>
      </c>
      <c r="Z1935" s="17">
        <v>-1.0000000000000011</v>
      </c>
      <c r="AA1935" s="17">
        <v>72.134669700480387</v>
      </c>
      <c r="AB1935" s="17">
        <v>0.10142567303732507</v>
      </c>
      <c r="AC1935" s="17">
        <v>0.34664286442198688</v>
      </c>
      <c r="AD1935" s="17">
        <v>0.22373153312161942</v>
      </c>
      <c r="AE1935" s="17">
        <v>33.590003529046569</v>
      </c>
      <c r="AF1935" s="17">
        <v>0.7857142857142857</v>
      </c>
      <c r="AG1935" s="17">
        <v>-1.0000000000000011</v>
      </c>
      <c r="AH1935" s="17">
        <v>-1.0000000000000011</v>
      </c>
      <c r="AI1935" s="17">
        <v>0</v>
      </c>
      <c r="AJ1935" s="17">
        <v>-5.9186405973462725E-3</v>
      </c>
      <c r="AK1935" s="17">
        <v>-6.3519406718570148E-2</v>
      </c>
      <c r="AL1935" s="17">
        <v>-3.8517061248125391E-3</v>
      </c>
      <c r="AM1935" s="17">
        <v>0.14962466876768604</v>
      </c>
      <c r="AN1935" s="17">
        <v>-0.13779342691925436</v>
      </c>
      <c r="AO1935" s="17">
        <v>3.4230196855993018</v>
      </c>
      <c r="AP1935" s="17">
        <v>-3.4640942036054234</v>
      </c>
      <c r="AQ1935" s="17">
        <v>33.44545888101166</v>
      </c>
      <c r="AR1935" s="17">
        <v>0.87726390247561925</v>
      </c>
      <c r="AS1935" s="17">
        <v>1.451469866797326</v>
      </c>
      <c r="AT1935" s="17">
        <v>-1.0000000000000011</v>
      </c>
      <c r="AU1935" s="17">
        <v>-1.0000000000000011</v>
      </c>
      <c r="AV1935" s="17">
        <v>0.23471173479826929</v>
      </c>
      <c r="AW1935" s="17">
        <v>68.231429433981702</v>
      </c>
      <c r="AX1935" s="17">
        <v>67.63956537424707</v>
      </c>
      <c r="AY1935" s="17">
        <v>0.18772038675055591</v>
      </c>
      <c r="AZ1935" s="17">
        <v>-5.9015212460902715</v>
      </c>
      <c r="BA1935" s="22">
        <v>1417.2308255398686</v>
      </c>
      <c r="CU1935" t="e">
        <v>#N/A</v>
      </c>
      <c r="CV1935" t="e">
        <v>#N/A</v>
      </c>
    </row>
    <row r="1936" spans="1:100" x14ac:dyDescent="0.25">
      <c r="A1936">
        <v>4693</v>
      </c>
      <c r="B1936" t="s">
        <v>2279</v>
      </c>
      <c r="C1936" s="22">
        <v>3</v>
      </c>
      <c r="D1936" s="17">
        <v>4.7741627946864842</v>
      </c>
      <c r="E1936" s="17">
        <v>0</v>
      </c>
      <c r="F1936" s="17">
        <v>1.0759708352833106</v>
      </c>
      <c r="G1936" s="17">
        <v>1.0759708352833106</v>
      </c>
      <c r="H1936" s="17">
        <v>-0.13005837981787835</v>
      </c>
      <c r="I1936" s="17">
        <v>0</v>
      </c>
      <c r="J1936" s="17">
        <v>-7.8035027890727093</v>
      </c>
      <c r="K1936" s="17">
        <v>-0.13005837981787835</v>
      </c>
      <c r="L1936" s="17">
        <v>-0.99999999999999989</v>
      </c>
      <c r="M1936" s="17">
        <v>-0.99999999999999989</v>
      </c>
      <c r="N1936" s="17">
        <v>-2.6011675963575702</v>
      </c>
      <c r="O1936" s="17">
        <v>-1.9533691591029099</v>
      </c>
      <c r="P1936" s="17">
        <v>-0.58413215240342908</v>
      </c>
      <c r="Q1936" s="17">
        <v>-0.54507013340355315</v>
      </c>
      <c r="R1936" s="17">
        <v>-0.27517959420615551</v>
      </c>
      <c r="S1936" s="17">
        <v>0.3400350934102957</v>
      </c>
      <c r="T1936" s="17">
        <v>0.32138753564976891</v>
      </c>
      <c r="U1936" s="17">
        <v>0.17935855673753115</v>
      </c>
      <c r="V1936" s="17">
        <v>9.8985723217139873E-2</v>
      </c>
      <c r="W1936" s="17">
        <v>42.793011553304559</v>
      </c>
      <c r="X1936" s="17">
        <v>2.0908837774473414</v>
      </c>
      <c r="Y1936" s="17">
        <v>-0.99999999999999989</v>
      </c>
      <c r="Z1936" s="17">
        <v>-0.99999999999999989</v>
      </c>
      <c r="AA1936" s="17">
        <v>28.631165254023607</v>
      </c>
      <c r="AB1936" s="17">
        <v>-0.38421863117070643</v>
      </c>
      <c r="AC1936" s="17">
        <v>-0.18307266417997023</v>
      </c>
      <c r="AD1936" s="17">
        <v>0.28955796124918104</v>
      </c>
      <c r="AE1936" s="17">
        <v>-13.886666705074779</v>
      </c>
      <c r="AF1936" s="17">
        <v>0</v>
      </c>
      <c r="AG1936" s="17">
        <v>-0.99999999999999989</v>
      </c>
      <c r="AH1936" s="17">
        <v>-0.99999999999999989</v>
      </c>
      <c r="AI1936" s="17">
        <v>0</v>
      </c>
      <c r="AJ1936" s="17">
        <v>9.8985723217139873E-2</v>
      </c>
      <c r="AK1936" s="17">
        <v>0.1500372355162076</v>
      </c>
      <c r="AL1936" s="17">
        <v>-0.22580361663483633</v>
      </c>
      <c r="AM1936" s="17">
        <v>0.20338669643782889</v>
      </c>
      <c r="AN1936" s="17">
        <v>-0.26509325291031149</v>
      </c>
      <c r="AO1936" s="17">
        <v>5.834853588526757</v>
      </c>
      <c r="AP1936" s="17">
        <v>-7.7563494059319709</v>
      </c>
      <c r="AQ1936" s="17">
        <v>34.989508764231857</v>
      </c>
      <c r="AR1936" s="17">
        <v>0.93976690901473536</v>
      </c>
      <c r="AS1936" s="17">
        <v>1.960825397629463</v>
      </c>
      <c r="AT1936" s="17">
        <v>-0.99999999999999989</v>
      </c>
      <c r="AU1936" s="17">
        <v>-0.99999999999999989</v>
      </c>
      <c r="AV1936" s="17">
        <v>0.80079124107715705</v>
      </c>
      <c r="AW1936" s="17">
        <v>18.921446688988723</v>
      </c>
      <c r="AX1936" s="17">
        <v>28.820019010702712</v>
      </c>
      <c r="AY1936" s="17">
        <v>-0.23455819380056281</v>
      </c>
      <c r="AZ1936" s="17">
        <v>-100.03917142680625</v>
      </c>
      <c r="BA1936" s="22">
        <v>1360.8175445421916</v>
      </c>
      <c r="CU1936" t="e">
        <v>#N/A</v>
      </c>
      <c r="CV1936" t="e">
        <v>#N/A</v>
      </c>
    </row>
    <row r="1937" spans="1:100" x14ac:dyDescent="0.25">
      <c r="A1937">
        <v>4694</v>
      </c>
      <c r="B1937" t="s">
        <v>2280</v>
      </c>
      <c r="C1937" s="22">
        <v>3</v>
      </c>
      <c r="D1937" s="17">
        <v>5.1812228685839941</v>
      </c>
      <c r="E1937" s="17">
        <v>0</v>
      </c>
      <c r="F1937" s="17">
        <v>8.0867245634261259E-2</v>
      </c>
      <c r="G1937" s="17">
        <v>8.0867245634261259E-2</v>
      </c>
      <c r="H1937" s="17">
        <v>0.14961436896850347</v>
      </c>
      <c r="I1937" s="17">
        <v>0</v>
      </c>
      <c r="J1937" s="17">
        <v>8.9768621381102136</v>
      </c>
      <c r="K1937" s="17">
        <v>0.14961436896850347</v>
      </c>
      <c r="L1937" s="17">
        <v>-1.0000000000000002</v>
      </c>
      <c r="M1937" s="17">
        <v>-1.0000000000000002</v>
      </c>
      <c r="N1937" s="17">
        <v>2.9922873793700706</v>
      </c>
      <c r="O1937" s="17">
        <v>14.238952252328469</v>
      </c>
      <c r="P1937" s="17">
        <v>-4.0985543349413345E-2</v>
      </c>
      <c r="Q1937" s="17">
        <v>0.81300713601937524</v>
      </c>
      <c r="R1937" s="17">
        <v>0.27293063150595681</v>
      </c>
      <c r="S1937" s="17">
        <v>0.33333333333333315</v>
      </c>
      <c r="T1937" s="17">
        <v>0.40240464149454497</v>
      </c>
      <c r="U1937" s="17">
        <v>0.16421773715005691</v>
      </c>
      <c r="V1937" s="17">
        <v>7.4612274219733085E-2</v>
      </c>
      <c r="W1937" s="17">
        <v>32.998144689166601</v>
      </c>
      <c r="X1937" s="17">
        <v>1.7283653750968488</v>
      </c>
      <c r="Y1937" s="17">
        <v>-1.0000000000000002</v>
      </c>
      <c r="Z1937" s="17">
        <v>-1.0000000000000002</v>
      </c>
      <c r="AA1937" s="17">
        <v>61.854554556387733</v>
      </c>
      <c r="AB1937" s="17">
        <v>0.16484915357340985</v>
      </c>
      <c r="AC1937" s="17">
        <v>0.21916324155106925</v>
      </c>
      <c r="AD1937" s="17">
        <v>0.18765718958982466</v>
      </c>
      <c r="AE1937" s="17">
        <v>28.583479235715181</v>
      </c>
      <c r="AF1937" s="17">
        <v>0.54545454545454541</v>
      </c>
      <c r="AG1937" s="17">
        <v>-1.0000000000000002</v>
      </c>
      <c r="AH1937" s="17">
        <v>-1.0000000000000002</v>
      </c>
      <c r="AI1937" s="17">
        <v>0</v>
      </c>
      <c r="AJ1937" s="17">
        <v>7.4612274219733085E-2</v>
      </c>
      <c r="AK1937" s="17">
        <v>-1.2459867325480307E-2</v>
      </c>
      <c r="AL1937" s="17">
        <v>0.19070309946960598</v>
      </c>
      <c r="AM1937" s="17">
        <v>0.24436962983193183</v>
      </c>
      <c r="AN1937" s="17">
        <v>-0.24904879152727741</v>
      </c>
      <c r="AO1937" s="17">
        <v>6.0469414091708931</v>
      </c>
      <c r="AP1937" s="17">
        <v>-5.2727042908339055</v>
      </c>
      <c r="AQ1937" s="17">
        <v>41.975006827276808</v>
      </c>
      <c r="AR1937" s="17">
        <v>0.97456798619766805</v>
      </c>
      <c r="AS1937" s="17">
        <v>1.8779797440653527</v>
      </c>
      <c r="AT1937" s="17">
        <v>-1.0000000000000002</v>
      </c>
      <c r="AU1937" s="17">
        <v>-1.0000000000000002</v>
      </c>
      <c r="AV1937" s="17">
        <v>0.35379787714021804</v>
      </c>
      <c r="AW1937" s="17">
        <v>70.820802517882242</v>
      </c>
      <c r="AX1937" s="17">
        <v>78.282029939855576</v>
      </c>
      <c r="AY1937" s="17">
        <v>0.10901163587625438</v>
      </c>
      <c r="AZ1937" s="17">
        <v>-26.811922486618599</v>
      </c>
      <c r="BA1937" s="22">
        <v>1402.8145794601414</v>
      </c>
      <c r="CU1937" t="e">
        <v>#N/A</v>
      </c>
      <c r="CV1937" t="e">
        <v>#N/A</v>
      </c>
    </row>
    <row r="1938" spans="1:100" x14ac:dyDescent="0.25">
      <c r="A1938">
        <v>4696</v>
      </c>
      <c r="B1938" t="s">
        <v>2281</v>
      </c>
      <c r="C1938" s="22">
        <v>3</v>
      </c>
      <c r="D1938" s="17">
        <v>0.79068851294152265</v>
      </c>
      <c r="E1938" s="17">
        <v>0</v>
      </c>
      <c r="F1938" s="17">
        <v>-1.6189976466296232</v>
      </c>
      <c r="G1938" s="17">
        <v>-1.6189976466296232</v>
      </c>
      <c r="H1938" s="17">
        <v>0.1473387034348434</v>
      </c>
      <c r="I1938" s="17">
        <v>0</v>
      </c>
      <c r="J1938" s="17">
        <v>8.8403222060906028</v>
      </c>
      <c r="K1938" s="17">
        <v>0.1473387034348434</v>
      </c>
      <c r="L1938" s="17">
        <v>-1.0000000000000002</v>
      </c>
      <c r="M1938" s="17">
        <v>-1.0000000000000002</v>
      </c>
      <c r="N1938" s="17">
        <v>2.9467740686968678</v>
      </c>
      <c r="O1938" s="17">
        <v>8.0120130724025085</v>
      </c>
      <c r="P1938" s="17">
        <v>-9.9118792992246782E-2</v>
      </c>
      <c r="Q1938" s="17">
        <v>-2.8279232443044644</v>
      </c>
      <c r="R1938" s="17">
        <v>-0.94594288118869019</v>
      </c>
      <c r="S1938" s="17">
        <v>0.34943935730406933</v>
      </c>
      <c r="T1938" s="17">
        <v>0.22360536929638014</v>
      </c>
      <c r="U1938" s="17">
        <v>0.18782767120696117</v>
      </c>
      <c r="V1938" s="17">
        <v>0</v>
      </c>
      <c r="W1938" s="17">
        <v>24.541347774902672</v>
      </c>
      <c r="X1938" s="17">
        <v>1.1512207490873196</v>
      </c>
      <c r="Y1938" s="17">
        <v>-1.0000000000000002</v>
      </c>
      <c r="Z1938" s="17">
        <v>-1.0000000000000002</v>
      </c>
      <c r="AA1938" s="17">
        <v>73.155427274127831</v>
      </c>
      <c r="AB1938" s="17">
        <v>0.35523939574028063</v>
      </c>
      <c r="AC1938" s="17">
        <v>0.29563692214405846</v>
      </c>
      <c r="AD1938" s="17">
        <v>0.3403241297239375</v>
      </c>
      <c r="AE1938" s="17">
        <v>49.56002238041382</v>
      </c>
      <c r="AF1938" s="17">
        <v>0.38461538461538464</v>
      </c>
      <c r="AG1938" s="17">
        <v>-1.0000000000000002</v>
      </c>
      <c r="AH1938" s="17">
        <v>-1.0000000000000002</v>
      </c>
      <c r="AI1938" s="17">
        <v>-8.6179186475099281E-3</v>
      </c>
      <c r="AJ1938" s="17">
        <v>0</v>
      </c>
      <c r="AK1938" s="17">
        <v>1.7607981540699241E-2</v>
      </c>
      <c r="AL1938" s="17">
        <v>0.86946602689966257</v>
      </c>
      <c r="AM1938" s="17">
        <v>5.7969734056422785E-2</v>
      </c>
      <c r="AN1938" s="17">
        <v>-0.24412197810282618</v>
      </c>
      <c r="AO1938" s="17">
        <v>1.5372832591140662</v>
      </c>
      <c r="AP1938" s="17">
        <v>-1.7557193180723425</v>
      </c>
      <c r="AQ1938" s="17">
        <v>33.381669980993287</v>
      </c>
      <c r="AR1938" s="17">
        <v>0.76087239780741089</v>
      </c>
      <c r="AS1938" s="17">
        <v>1.2985594525221638</v>
      </c>
      <c r="AT1938" s="17">
        <v>-1.0000000000000002</v>
      </c>
      <c r="AU1938" s="17">
        <v>-1.0000000000000002</v>
      </c>
      <c r="AV1938" s="17">
        <v>-2.5649405278183139</v>
      </c>
      <c r="AW1938" s="17">
        <v>79.411721028457933</v>
      </c>
      <c r="AX1938" s="17">
        <v>79.239362655507733</v>
      </c>
      <c r="AY1938" s="17">
        <v>0.43655373869929764</v>
      </c>
      <c r="AZ1938" s="17">
        <v>59.606727596383472</v>
      </c>
      <c r="BA1938" s="22">
        <v>1518.5001268959193</v>
      </c>
      <c r="CU1938" t="e">
        <v>#N/A</v>
      </c>
      <c r="CV1938" t="e">
        <v>#N/A</v>
      </c>
    </row>
    <row r="1939" spans="1:100" x14ac:dyDescent="0.25">
      <c r="A1939">
        <v>4698</v>
      </c>
      <c r="B1939" t="s">
        <v>2282</v>
      </c>
      <c r="C1939" s="22">
        <v>3</v>
      </c>
      <c r="D1939" s="17">
        <v>2.6527340331688283</v>
      </c>
      <c r="E1939" s="17">
        <v>-6.0802894956982684E-2</v>
      </c>
      <c r="F1939" s="17">
        <v>-1.5526783394416845</v>
      </c>
      <c r="G1939" s="17">
        <v>-1.5675909205669452</v>
      </c>
      <c r="H1939" s="17">
        <v>0.43385523070958865</v>
      </c>
      <c r="I1939" s="17">
        <v>0</v>
      </c>
      <c r="J1939" s="17">
        <v>26.031313842575305</v>
      </c>
      <c r="K1939" s="17">
        <v>0.43385523070958865</v>
      </c>
      <c r="L1939" s="17">
        <v>-1.0000000000000018</v>
      </c>
      <c r="M1939" s="17">
        <v>-1.0000000000000018</v>
      </c>
      <c r="N1939" s="17">
        <v>8.6771046141917729</v>
      </c>
      <c r="O1939" s="17">
        <v>27.116456955177203</v>
      </c>
      <c r="P1939" s="17">
        <v>3.4382044387365807</v>
      </c>
      <c r="Q1939" s="17">
        <v>-3.0296892068996502</v>
      </c>
      <c r="R1939" s="17">
        <v>-0.85254761445629312</v>
      </c>
      <c r="S1939" s="17">
        <v>0.33333333333333404</v>
      </c>
      <c r="T1939" s="17">
        <v>0.37199564665017942</v>
      </c>
      <c r="U1939" s="17">
        <v>-0.10247182863670885</v>
      </c>
      <c r="V1939" s="17">
        <v>0</v>
      </c>
      <c r="W1939" s="17">
        <v>6.7600768254886408</v>
      </c>
      <c r="X1939" s="17">
        <v>-0.13573032595830112</v>
      </c>
      <c r="Y1939" s="17">
        <v>-1.0000000000000018</v>
      </c>
      <c r="Z1939" s="17">
        <v>-1.0000000000000018</v>
      </c>
      <c r="AA1939" s="17">
        <v>31.845047304260572</v>
      </c>
      <c r="AB1939" s="17">
        <v>0.16977838890749403</v>
      </c>
      <c r="AC1939" s="17">
        <v>-4.3619339339263243E-2</v>
      </c>
      <c r="AD1939" s="17">
        <v>0.39259131229633421</v>
      </c>
      <c r="AE1939" s="17">
        <v>25.937518093228245</v>
      </c>
      <c r="AF1939" s="17">
        <v>0.44444444444444442</v>
      </c>
      <c r="AG1939" s="17">
        <v>-1.0000000000000018</v>
      </c>
      <c r="AH1939" s="17">
        <v>-1.0000000000000018</v>
      </c>
      <c r="AI1939" s="17">
        <v>-1.4658782539645844E-2</v>
      </c>
      <c r="AJ1939" s="17">
        <v>0</v>
      </c>
      <c r="AK1939" s="17">
        <v>0.29754048451188175</v>
      </c>
      <c r="AL1939" s="17">
        <v>-6.4743849289872341E-3</v>
      </c>
      <c r="AM1939" s="17">
        <v>0.11209736816718341</v>
      </c>
      <c r="AN1939" s="17">
        <v>8.1567840192353969E-2</v>
      </c>
      <c r="AO1939" s="17">
        <v>4.2901366267389953</v>
      </c>
      <c r="AP1939" s="17">
        <v>2.0068240801639132</v>
      </c>
      <c r="AQ1939" s="17">
        <v>32.79139066806394</v>
      </c>
      <c r="AR1939" s="17">
        <v>0.60285715134680473</v>
      </c>
      <c r="AS1939" s="17">
        <v>0.29812490475128745</v>
      </c>
      <c r="AT1939" s="17">
        <v>-1.0000000000000018</v>
      </c>
      <c r="AU1939" s="17">
        <v>-1.0000000000000018</v>
      </c>
      <c r="AV1939" s="17">
        <v>-2.4201385350232383</v>
      </c>
      <c r="AW1939" s="17">
        <v>60.968328339601669</v>
      </c>
      <c r="AX1939" s="17">
        <v>60.675152688808758</v>
      </c>
      <c r="AY1939" s="17">
        <v>0.18941455436784177</v>
      </c>
      <c r="AZ1939" s="17">
        <v>-5.4650981264296732</v>
      </c>
      <c r="BA1939" s="22">
        <v>1408.8914271982383</v>
      </c>
      <c r="CU1939" t="e">
        <v>#N/A</v>
      </c>
      <c r="CV1939" t="e">
        <v>#N/A</v>
      </c>
    </row>
    <row r="1940" spans="1:100" x14ac:dyDescent="0.25">
      <c r="A1940">
        <v>4701</v>
      </c>
      <c r="B1940" t="s">
        <v>2283</v>
      </c>
      <c r="C1940" s="22">
        <v>3</v>
      </c>
      <c r="D1940" s="17">
        <v>3.9655551772078153</v>
      </c>
      <c r="E1940" s="17">
        <v>-0.20022084448254585</v>
      </c>
      <c r="F1940" s="17">
        <v>-1.434193399245651E-2</v>
      </c>
      <c r="G1940" s="17">
        <v>-7.5304624225856071E-2</v>
      </c>
      <c r="H1940" s="17">
        <v>6.3049627431470454E-2</v>
      </c>
      <c r="I1940" s="17">
        <v>0</v>
      </c>
      <c r="J1940" s="17">
        <v>3.7829776458882245</v>
      </c>
      <c r="K1940" s="17">
        <v>6.3049627431470454E-2</v>
      </c>
      <c r="L1940" s="17">
        <v>-1.0000000000000011</v>
      </c>
      <c r="M1940" s="17">
        <v>-1.0000000000000011</v>
      </c>
      <c r="N1940" s="17">
        <v>1.2609925486294085</v>
      </c>
      <c r="O1940" s="17">
        <v>7.6732281988701869</v>
      </c>
      <c r="P1940" s="17">
        <v>-5.333027779343788E-3</v>
      </c>
      <c r="Q1940" s="17">
        <v>-8.2275674320588493E-2</v>
      </c>
      <c r="R1940" s="17">
        <v>-3.7870935319284919E-2</v>
      </c>
      <c r="S1940" s="17">
        <v>0.3333333333333337</v>
      </c>
      <c r="T1940" s="17">
        <v>0.39812685709564433</v>
      </c>
      <c r="U1940" s="17">
        <v>0.18965633069454513</v>
      </c>
      <c r="V1940" s="17">
        <v>-3.4072171598270177E-3</v>
      </c>
      <c r="W1940" s="17">
        <v>34.186387061289032</v>
      </c>
      <c r="X1940" s="17">
        <v>1.4363155449476286</v>
      </c>
      <c r="Y1940" s="17">
        <v>-1.0000000000000011</v>
      </c>
      <c r="Z1940" s="17">
        <v>-1.0000000000000011</v>
      </c>
      <c r="AA1940" s="17">
        <v>50.080185765756021</v>
      </c>
      <c r="AB1940" s="17">
        <v>5.4825658206477987E-2</v>
      </c>
      <c r="AC1940" s="17">
        <v>5.1845220421020889E-2</v>
      </c>
      <c r="AD1940" s="17">
        <v>0.21196251416822645</v>
      </c>
      <c r="AE1940" s="17">
        <v>15.931669639786264</v>
      </c>
      <c r="AF1940" s="17">
        <v>0.41666666666666669</v>
      </c>
      <c r="AG1940" s="17">
        <v>-1.0000000000000011</v>
      </c>
      <c r="AH1940" s="17">
        <v>-1.0000000000000011</v>
      </c>
      <c r="AI1940" s="17">
        <v>0</v>
      </c>
      <c r="AJ1940" s="17">
        <v>-3.4072171598270177E-3</v>
      </c>
      <c r="AK1940" s="17">
        <v>0.12520119866433471</v>
      </c>
      <c r="AL1940" s="17">
        <v>-6.3764926500054248E-2</v>
      </c>
      <c r="AM1940" s="17">
        <v>0.25379974624948254</v>
      </c>
      <c r="AN1940" s="17">
        <v>0.13209441884336423</v>
      </c>
      <c r="AO1940" s="17">
        <v>6.9709996495587374</v>
      </c>
      <c r="AP1940" s="17">
        <v>2.9835358385838346</v>
      </c>
      <c r="AQ1940" s="17">
        <v>37.969364707177256</v>
      </c>
      <c r="AR1940" s="17">
        <v>0.91770930396369621</v>
      </c>
      <c r="AS1940" s="17">
        <v>1.4993651723790984</v>
      </c>
      <c r="AT1940" s="17">
        <v>-1.0000000000000011</v>
      </c>
      <c r="AU1940" s="17">
        <v>-1.0000000000000011</v>
      </c>
      <c r="AV1940" s="17">
        <v>-0.113175559545141</v>
      </c>
      <c r="AW1940" s="17">
        <v>60.736949803210031</v>
      </c>
      <c r="AX1940" s="17">
        <v>60.396228087227321</v>
      </c>
      <c r="AY1940" s="17">
        <v>0.15659302892167978</v>
      </c>
      <c r="AZ1940" s="17">
        <v>-5.5982624324489585</v>
      </c>
      <c r="BA1940" s="22">
        <v>1347.0755913338241</v>
      </c>
      <c r="CU1940" t="e">
        <v>#N/A</v>
      </c>
      <c r="CV1940" t="e">
        <v>#N/A</v>
      </c>
    </row>
    <row r="1941" spans="1:100" x14ac:dyDescent="0.25">
      <c r="A1941">
        <v>4704</v>
      </c>
      <c r="B1941" t="s">
        <v>2284</v>
      </c>
      <c r="C1941" s="22">
        <v>3</v>
      </c>
      <c r="D1941" s="17">
        <v>4.3158618264679207</v>
      </c>
      <c r="E1941" s="17">
        <v>-2.1567772940512799E-2</v>
      </c>
      <c r="F1941" s="17">
        <v>7.0107357361585423E-2</v>
      </c>
      <c r="G1941" s="17">
        <v>7.0107357361585423E-2</v>
      </c>
      <c r="H1941" s="17">
        <v>-0.11937438239322802</v>
      </c>
      <c r="I1941" s="17">
        <v>0</v>
      </c>
      <c r="J1941" s="17">
        <v>-7.1624629435936811</v>
      </c>
      <c r="K1941" s="17">
        <v>-0.11937438239322802</v>
      </c>
      <c r="L1941" s="17">
        <v>-1</v>
      </c>
      <c r="M1941" s="17">
        <v>-1</v>
      </c>
      <c r="N1941" s="17">
        <v>-2.3874876478645612</v>
      </c>
      <c r="O1941" s="17">
        <v>-2.7764937597641772</v>
      </c>
      <c r="P1941" s="17">
        <v>-1.0313718403942316</v>
      </c>
      <c r="Q1941" s="17">
        <v>1.1719393762535819</v>
      </c>
      <c r="R1941" s="17">
        <v>0.26365334856960077</v>
      </c>
      <c r="S1941" s="17">
        <v>0.33333333333333337</v>
      </c>
      <c r="T1941" s="17">
        <v>0.35968574540599985</v>
      </c>
      <c r="U1941" s="17">
        <v>9.5830123127962422E-2</v>
      </c>
      <c r="V1941" s="17">
        <v>-2.1419082296574327E-2</v>
      </c>
      <c r="W1941" s="17">
        <v>35.472180078557969</v>
      </c>
      <c r="X1941" s="17">
        <v>1.0745243679533154</v>
      </c>
      <c r="Y1941" s="17">
        <v>-1</v>
      </c>
      <c r="Z1941" s="17">
        <v>-1</v>
      </c>
      <c r="AA1941" s="17">
        <v>80.907097195680663</v>
      </c>
      <c r="AB1941" s="17">
        <v>-2.9434671682239066E-2</v>
      </c>
      <c r="AC1941" s="17">
        <v>0.43733431418322055</v>
      </c>
      <c r="AD1941" s="17">
        <v>0.49552563287007956</v>
      </c>
      <c r="AE1941" s="17">
        <v>45.171263768553075</v>
      </c>
      <c r="AF1941" s="17">
        <v>0.82352941176470584</v>
      </c>
      <c r="AG1941" s="17">
        <v>-1</v>
      </c>
      <c r="AH1941" s="17">
        <v>-1</v>
      </c>
      <c r="AI1941" s="17">
        <v>0</v>
      </c>
      <c r="AJ1941" s="17">
        <v>-2.1419082296574327E-2</v>
      </c>
      <c r="AK1941" s="17">
        <v>0.15922616793535105</v>
      </c>
      <c r="AL1941" s="17">
        <v>0.18563668258208343</v>
      </c>
      <c r="AM1941" s="17">
        <v>0.12770678733753296</v>
      </c>
      <c r="AN1941" s="17">
        <v>-5.5228589990181771E-2</v>
      </c>
      <c r="AO1941" s="17">
        <v>3.9888005231150796</v>
      </c>
      <c r="AP1941" s="17">
        <v>-0.45253133684412733</v>
      </c>
      <c r="AQ1941" s="17">
        <v>28.309717134964288</v>
      </c>
      <c r="AR1941" s="17">
        <v>0.76743011957072116</v>
      </c>
      <c r="AS1941" s="17">
        <v>0.95514998556008757</v>
      </c>
      <c r="AT1941" s="17">
        <v>-1</v>
      </c>
      <c r="AU1941" s="17">
        <v>-1</v>
      </c>
      <c r="AV1941" s="17">
        <v>0.33376070593118623</v>
      </c>
      <c r="AW1941" s="17">
        <v>77.678072099072367</v>
      </c>
      <c r="AX1941" s="17">
        <v>75.536163869414949</v>
      </c>
      <c r="AY1941" s="17">
        <v>0.1199910625180295</v>
      </c>
      <c r="AZ1941" s="17">
        <v>2.6406992495625037</v>
      </c>
      <c r="BA1941" s="22">
        <v>1410.3211957459164</v>
      </c>
      <c r="CU1941" t="e">
        <v>#N/A</v>
      </c>
      <c r="CV1941" t="e">
        <v>#N/A</v>
      </c>
    </row>
    <row r="1942" spans="1:100" x14ac:dyDescent="0.25">
      <c r="A1942">
        <v>4707</v>
      </c>
      <c r="B1942" t="s">
        <v>2285</v>
      </c>
      <c r="C1942" s="22">
        <v>3</v>
      </c>
      <c r="D1942" s="17">
        <v>4.9852186382417134</v>
      </c>
      <c r="E1942" s="17">
        <v>0.55281260200432181</v>
      </c>
      <c r="F1942" s="17">
        <v>-0.68881129245737671</v>
      </c>
      <c r="G1942" s="17">
        <v>-0.57034828619956135</v>
      </c>
      <c r="H1942" s="17">
        <v>-4.2846477500198377E-2</v>
      </c>
      <c r="I1942" s="17">
        <v>0</v>
      </c>
      <c r="J1942" s="17">
        <v>-2.5707886500119002</v>
      </c>
      <c r="K1942" s="17">
        <v>-4.2846477500198377E-2</v>
      </c>
      <c r="L1942" s="17">
        <v>-0.99999999999999734</v>
      </c>
      <c r="M1942" s="17">
        <v>-0.99999999999999734</v>
      </c>
      <c r="N1942" s="17">
        <v>-0.85692955000396731</v>
      </c>
      <c r="O1942" s="17">
        <v>1.844081702030248</v>
      </c>
      <c r="P1942" s="17">
        <v>-2.8308315087872322</v>
      </c>
      <c r="Q1942" s="17">
        <v>3.2573346523689573</v>
      </c>
      <c r="R1942" s="17">
        <v>0.78548426303643792</v>
      </c>
      <c r="S1942" s="17">
        <v>0.33333333333333248</v>
      </c>
      <c r="T1942" s="17">
        <v>9.2278446569215286E-2</v>
      </c>
      <c r="U1942" s="17">
        <v>-7.3398830021198957E-2</v>
      </c>
      <c r="V1942" s="17">
        <v>-8.5987815369911857E-3</v>
      </c>
      <c r="W1942" s="17">
        <v>15.458425833782243</v>
      </c>
      <c r="X1942" s="17">
        <v>-0.11778463866811381</v>
      </c>
      <c r="Y1942" s="17">
        <v>-0.99999999999999734</v>
      </c>
      <c r="Z1942" s="17">
        <v>-0.99999999999999734</v>
      </c>
      <c r="AA1942" s="17">
        <v>28.21707108207557</v>
      </c>
      <c r="AB1942" s="17">
        <v>0.33508986969650983</v>
      </c>
      <c r="AC1942" s="17">
        <v>3.8807199411268548E-2</v>
      </c>
      <c r="AD1942" s="17">
        <v>-0.13443384940264119</v>
      </c>
      <c r="AE1942" s="17">
        <v>11.973160985256879</v>
      </c>
      <c r="AF1942" s="17">
        <v>0.2</v>
      </c>
      <c r="AG1942" s="17">
        <v>-0.99999999999999734</v>
      </c>
      <c r="AH1942" s="17">
        <v>-0.99999999999999734</v>
      </c>
      <c r="AI1942" s="17">
        <v>-2.390049418601102E-2</v>
      </c>
      <c r="AJ1942" s="17">
        <v>-8.5987815369911857E-3</v>
      </c>
      <c r="AK1942" s="17">
        <v>0.30204556518848408</v>
      </c>
      <c r="AL1942" s="17">
        <v>-4.5067032313054881E-2</v>
      </c>
      <c r="AM1942" s="17">
        <v>0.32066683809373009</v>
      </c>
      <c r="AN1942" s="17">
        <v>1.7626573431232754E-3</v>
      </c>
      <c r="AO1942" s="17">
        <v>9.5268987782856822</v>
      </c>
      <c r="AP1942" s="17">
        <v>-0.18126872798719165</v>
      </c>
      <c r="AQ1942" s="17">
        <v>12.887637183770348</v>
      </c>
      <c r="AR1942" s="17">
        <v>0.34361416834435787</v>
      </c>
      <c r="AS1942" s="17">
        <v>-0.16063111616831188</v>
      </c>
      <c r="AT1942" s="17">
        <v>-0.99999999999999734</v>
      </c>
      <c r="AU1942" s="17">
        <v>-0.99999999999999734</v>
      </c>
      <c r="AV1942" s="17">
        <v>0.21513597683687652</v>
      </c>
      <c r="AW1942" s="17">
        <v>29.879884056118591</v>
      </c>
      <c r="AX1942" s="17">
        <v>28.541996018699244</v>
      </c>
      <c r="AY1942" s="17">
        <v>-4.158532467328447E-2</v>
      </c>
      <c r="AZ1942" s="17">
        <v>-51.256994893629191</v>
      </c>
      <c r="BA1942" s="22">
        <v>1372.9854630093268</v>
      </c>
      <c r="CU1942" t="e">
        <v>#N/A</v>
      </c>
      <c r="CV1942" t="e">
        <v>#N/A</v>
      </c>
    </row>
    <row r="1943" spans="1:100" x14ac:dyDescent="0.25">
      <c r="A1943">
        <v>4711</v>
      </c>
      <c r="B1943" t="s">
        <v>2286</v>
      </c>
      <c r="C1943" s="22">
        <v>3</v>
      </c>
      <c r="D1943" s="17">
        <v>4.5416588148438697</v>
      </c>
      <c r="E1943" s="17">
        <v>0</v>
      </c>
      <c r="F1943" s="17">
        <v>1.024693317084332</v>
      </c>
      <c r="G1943" s="17">
        <v>1.024693317084332</v>
      </c>
      <c r="H1943" s="17">
        <v>0.44286558700189593</v>
      </c>
      <c r="I1943" s="17">
        <v>0</v>
      </c>
      <c r="J1943" s="17">
        <v>26.571935220113755</v>
      </c>
      <c r="K1943" s="17">
        <v>0.44286558700189593</v>
      </c>
      <c r="L1943" s="17">
        <v>-1.0000000000000009</v>
      </c>
      <c r="M1943" s="17">
        <v>-1.0000000000000009</v>
      </c>
      <c r="N1943" s="17">
        <v>8.8573117400379182</v>
      </c>
      <c r="O1943" s="17">
        <v>32.138287352041949</v>
      </c>
      <c r="P1943" s="17">
        <v>0.54984623978828817</v>
      </c>
      <c r="Q1943" s="17">
        <v>-1.2507573016732216</v>
      </c>
      <c r="R1943" s="17">
        <v>-0.45980735791883287</v>
      </c>
      <c r="S1943" s="17">
        <v>0.33333333333333365</v>
      </c>
      <c r="T1943" s="17">
        <v>0.33834833526488034</v>
      </c>
      <c r="U1943" s="17">
        <v>0.30553354565141005</v>
      </c>
      <c r="V1943" s="17">
        <v>7.7830127951971195E-2</v>
      </c>
      <c r="W1943" s="17">
        <v>24.487190207987982</v>
      </c>
      <c r="X1943" s="17">
        <v>1.9229460338453321</v>
      </c>
      <c r="Y1943" s="17">
        <v>-1.0000000000000009</v>
      </c>
      <c r="Z1943" s="17">
        <v>-1.0000000000000009</v>
      </c>
      <c r="AA1943" s="17">
        <v>61.365929742244361</v>
      </c>
      <c r="AB1943" s="17">
        <v>0.41097013733918608</v>
      </c>
      <c r="AC1943" s="17">
        <v>5.3774608732106946E-2</v>
      </c>
      <c r="AD1943" s="17">
        <v>0.28202619177221111</v>
      </c>
      <c r="AE1943" s="17">
        <v>37.338546892175216</v>
      </c>
      <c r="AF1943" s="17">
        <v>0.7142857142857143</v>
      </c>
      <c r="AG1943" s="17">
        <v>-1.0000000000000009</v>
      </c>
      <c r="AH1943" s="17">
        <v>-1.0000000000000009</v>
      </c>
      <c r="AI1943" s="17">
        <v>4.4858443733664675E-2</v>
      </c>
      <c r="AJ1943" s="17">
        <v>7.7830127951971195E-2</v>
      </c>
      <c r="AK1943" s="17">
        <v>4.0614936015163777E-3</v>
      </c>
      <c r="AL1943" s="17">
        <v>-2.0539342051853506E-2</v>
      </c>
      <c r="AM1943" s="17">
        <v>0.18476779898044476</v>
      </c>
      <c r="AN1943" s="17">
        <v>-1.9827611548736114E-2</v>
      </c>
      <c r="AO1943" s="17">
        <v>4.6395024425187028</v>
      </c>
      <c r="AP1943" s="17">
        <v>-0.59838699897767134</v>
      </c>
      <c r="AQ1943" s="17">
        <v>51.059125428101744</v>
      </c>
      <c r="AR1943" s="17">
        <v>1.0550453422015953</v>
      </c>
      <c r="AS1943" s="17">
        <v>2.3658116208472277</v>
      </c>
      <c r="AT1943" s="17">
        <v>-1.0000000000000009</v>
      </c>
      <c r="AU1943" s="17">
        <v>-1.0000000000000009</v>
      </c>
      <c r="AV1943" s="17">
        <v>0.56488595916550022</v>
      </c>
      <c r="AW1943" s="17">
        <v>92.90583009530873</v>
      </c>
      <c r="AX1943" s="17">
        <v>101.58601176517915</v>
      </c>
      <c r="AY1943" s="17">
        <v>0.21468956563786395</v>
      </c>
      <c r="AZ1943" s="17">
        <v>15.159666079944747</v>
      </c>
      <c r="BA1943" s="22">
        <v>1508.5755956604271</v>
      </c>
      <c r="CU1943" t="e">
        <v>#N/A</v>
      </c>
      <c r="CV1943" t="e">
        <v>#N/A</v>
      </c>
    </row>
    <row r="1944" spans="1:100" x14ac:dyDescent="0.25">
      <c r="A1944">
        <v>4715</v>
      </c>
      <c r="B1944" t="s">
        <v>2287</v>
      </c>
      <c r="C1944" s="22">
        <v>3</v>
      </c>
      <c r="D1944" s="17">
        <v>5.3740454471382062</v>
      </c>
      <c r="E1944" s="17">
        <v>-0.33578688486254982</v>
      </c>
      <c r="F1944" s="17">
        <v>-8.3522473776149839E-2</v>
      </c>
      <c r="G1944" s="17">
        <v>-0.17806695996229419</v>
      </c>
      <c r="H1944" s="17">
        <v>6.3668025904241754E-2</v>
      </c>
      <c r="I1944" s="17">
        <v>0</v>
      </c>
      <c r="J1944" s="17">
        <v>3.8200815542545019</v>
      </c>
      <c r="K1944" s="17">
        <v>6.3668025904241754E-2</v>
      </c>
      <c r="L1944" s="17">
        <v>-1.0000000000000002</v>
      </c>
      <c r="M1944" s="17">
        <v>-1.0000000000000002</v>
      </c>
      <c r="N1944" s="17">
        <v>1.2733605180848342</v>
      </c>
      <c r="O1944" s="17">
        <v>9.0160600414304106</v>
      </c>
      <c r="P1944" s="17">
        <v>-0.53482890266580785</v>
      </c>
      <c r="Q1944" s="17">
        <v>0.55403711088072005</v>
      </c>
      <c r="R1944" s="17">
        <v>-2.1332424508667062E-2</v>
      </c>
      <c r="S1944" s="17">
        <v>0.33333333333333337</v>
      </c>
      <c r="T1944" s="17">
        <v>0.35972610941770089</v>
      </c>
      <c r="U1944" s="17">
        <v>-7.3862035547425639E-2</v>
      </c>
      <c r="V1944" s="17">
        <v>-5.7945720958312626E-3</v>
      </c>
      <c r="W1944" s="17">
        <v>21.98939236814142</v>
      </c>
      <c r="X1944" s="17">
        <v>0.32556861816647004</v>
      </c>
      <c r="Y1944" s="17">
        <v>-1.0000000000000002</v>
      </c>
      <c r="Z1944" s="17">
        <v>-1.0000000000000002</v>
      </c>
      <c r="AA1944" s="17">
        <v>65.944311846531804</v>
      </c>
      <c r="AB1944" s="17">
        <v>0.34331155220683024</v>
      </c>
      <c r="AC1944" s="17">
        <v>0.38632993744821442</v>
      </c>
      <c r="AD1944" s="17">
        <v>0.14988354840293602</v>
      </c>
      <c r="AE1944" s="17">
        <v>43.976251902899044</v>
      </c>
      <c r="AF1944" s="17">
        <v>0.75</v>
      </c>
      <c r="AG1944" s="17">
        <v>-1.0000000000000002</v>
      </c>
      <c r="AH1944" s="17">
        <v>-1.0000000000000002</v>
      </c>
      <c r="AI1944" s="17">
        <v>0</v>
      </c>
      <c r="AJ1944" s="17">
        <v>-5.7945720958312626E-3</v>
      </c>
      <c r="AK1944" s="17">
        <v>1.7922573424692133E-2</v>
      </c>
      <c r="AL1944" s="17">
        <v>-7.4611034731320122E-2</v>
      </c>
      <c r="AM1944" s="17">
        <v>-4.2698280389129074E-2</v>
      </c>
      <c r="AN1944" s="17">
        <v>5.4081195947055224E-2</v>
      </c>
      <c r="AO1944" s="17">
        <v>-0.97784414260476771</v>
      </c>
      <c r="AP1944" s="17">
        <v>0.97897472501978022</v>
      </c>
      <c r="AQ1944" s="17">
        <v>25.809473922395934</v>
      </c>
      <c r="AR1944" s="17">
        <v>0.61340283510777738</v>
      </c>
      <c r="AS1944" s="17">
        <v>0.38923664407071124</v>
      </c>
      <c r="AT1944" s="17">
        <v>-1.0000000000000002</v>
      </c>
      <c r="AU1944" s="17">
        <v>-1.0000000000000002</v>
      </c>
      <c r="AV1944" s="17">
        <v>-0.19939938447096123</v>
      </c>
      <c r="AW1944" s="17">
        <v>75.939346612982007</v>
      </c>
      <c r="AX1944" s="17">
        <v>75.359889403398896</v>
      </c>
      <c r="AY1944" s="17">
        <v>0.28244746238490825</v>
      </c>
      <c r="AZ1944" s="17">
        <v>8.266368603072987</v>
      </c>
      <c r="BA1944" s="22">
        <v>1388.7384180280571</v>
      </c>
      <c r="CU1944" t="e">
        <v>#N/A</v>
      </c>
      <c r="CV1944" t="e">
        <v>#N/A</v>
      </c>
    </row>
    <row r="1945" spans="1:100" x14ac:dyDescent="0.25">
      <c r="A1945">
        <v>4717</v>
      </c>
      <c r="B1945" t="s">
        <v>2288</v>
      </c>
      <c r="C1945" s="22">
        <v>3</v>
      </c>
      <c r="D1945" s="17">
        <v>3.0617974601979743</v>
      </c>
      <c r="E1945" s="17">
        <v>0</v>
      </c>
      <c r="F1945" s="17">
        <v>-0.69734419606798603</v>
      </c>
      <c r="G1945" s="17">
        <v>-0.69734419606798603</v>
      </c>
      <c r="H1945" s="17">
        <v>0.11412268455585572</v>
      </c>
      <c r="I1945" s="17">
        <v>0</v>
      </c>
      <c r="J1945" s="17">
        <v>6.8473610733513413</v>
      </c>
      <c r="K1945" s="17">
        <v>0.11412268455585572</v>
      </c>
      <c r="L1945" s="17">
        <v>-1.0000000000000009</v>
      </c>
      <c r="M1945" s="17">
        <v>-1.0000000000000009</v>
      </c>
      <c r="N1945" s="17">
        <v>2.2824536911171145</v>
      </c>
      <c r="O1945" s="17">
        <v>9.2118143374813251</v>
      </c>
      <c r="P1945" s="17">
        <v>-0.26836809329608519</v>
      </c>
      <c r="Q1945" s="17">
        <v>-1.6027436974545732</v>
      </c>
      <c r="R1945" s="17">
        <v>-0.55881165000207988</v>
      </c>
      <c r="S1945" s="17">
        <v>0.36141766461233871</v>
      </c>
      <c r="T1945" s="17">
        <v>0.25750629387509566</v>
      </c>
      <c r="U1945" s="17">
        <v>0.1078803949788341</v>
      </c>
      <c r="V1945" s="17">
        <v>0</v>
      </c>
      <c r="W1945" s="17">
        <v>24.507266756416492</v>
      </c>
      <c r="X1945" s="17">
        <v>0.92735870055684155</v>
      </c>
      <c r="Y1945" s="17">
        <v>-1.0000000000000009</v>
      </c>
      <c r="Z1945" s="17">
        <v>-1.0000000000000009</v>
      </c>
      <c r="AA1945" s="17">
        <v>26.084895611611181</v>
      </c>
      <c r="AB1945" s="17">
        <v>0.22357144470063264</v>
      </c>
      <c r="AC1945" s="17">
        <v>-5.5839785003637073E-2</v>
      </c>
      <c r="AD1945" s="17">
        <v>-0.12500284959306027</v>
      </c>
      <c r="AE1945" s="17">
        <v>2.1364405051967612</v>
      </c>
      <c r="AF1945" s="17">
        <v>8.3333333333333329E-2</v>
      </c>
      <c r="AG1945" s="17">
        <v>-1.0000000000000009</v>
      </c>
      <c r="AH1945" s="17">
        <v>-1.0000000000000009</v>
      </c>
      <c r="AI1945" s="17">
        <v>-2.1151163578025021E-2</v>
      </c>
      <c r="AJ1945" s="17">
        <v>0</v>
      </c>
      <c r="AK1945" s="17">
        <v>0.82036039868218591</v>
      </c>
      <c r="AL1945" s="17">
        <v>-0.15805142372584877</v>
      </c>
      <c r="AM1945" s="17">
        <v>1.9491260414561146E-2</v>
      </c>
      <c r="AN1945" s="17">
        <v>0.26609294633323233</v>
      </c>
      <c r="AO1945" s="17">
        <v>4.58908350377496</v>
      </c>
      <c r="AP1945" s="17">
        <v>5.8620665397015665</v>
      </c>
      <c r="AQ1945" s="17">
        <v>31.354627829767828</v>
      </c>
      <c r="AR1945" s="17">
        <v>0.72680435346626882</v>
      </c>
      <c r="AS1945" s="17">
        <v>1.0414813851126974</v>
      </c>
      <c r="AT1945" s="17">
        <v>-1.0000000000000009</v>
      </c>
      <c r="AU1945" s="17">
        <v>-1.0000000000000009</v>
      </c>
      <c r="AV1945" s="17">
        <v>-1.2561558460700659</v>
      </c>
      <c r="AW1945" s="17">
        <v>41.158776488794068</v>
      </c>
      <c r="AX1945" s="17">
        <v>40.735753217233572</v>
      </c>
      <c r="AY1945" s="17">
        <v>0.20673627206876374</v>
      </c>
      <c r="AZ1945" s="17">
        <v>-18.320676399425793</v>
      </c>
      <c r="BA1945" s="22">
        <v>1351.544421768501</v>
      </c>
      <c r="CU1945" t="e">
        <v>#N/A</v>
      </c>
      <c r="CV1945" t="e">
        <v>#N/A</v>
      </c>
    </row>
    <row r="1946" spans="1:100" x14ac:dyDescent="0.25">
      <c r="A1946">
        <v>4723</v>
      </c>
      <c r="B1946" t="s">
        <v>2289</v>
      </c>
      <c r="C1946" s="22">
        <v>3</v>
      </c>
      <c r="D1946" s="17">
        <v>3.7638869069676071</v>
      </c>
      <c r="E1946" s="17">
        <v>0.15434931443443883</v>
      </c>
      <c r="F1946" s="17">
        <v>8.5122650083639478E-2</v>
      </c>
      <c r="G1946" s="17">
        <v>0.16270722772707794</v>
      </c>
      <c r="H1946" s="17">
        <v>0.17556869580118584</v>
      </c>
      <c r="I1946" s="17">
        <v>0</v>
      </c>
      <c r="J1946" s="17">
        <v>10.534121748071151</v>
      </c>
      <c r="K1946" s="17">
        <v>0.17556869580118584</v>
      </c>
      <c r="L1946" s="17">
        <v>-1.0000000000000004</v>
      </c>
      <c r="M1946" s="17">
        <v>-1.0000000000000004</v>
      </c>
      <c r="N1946" s="17">
        <v>3.5113739160237167</v>
      </c>
      <c r="O1946" s="17">
        <v>14.460715882765836</v>
      </c>
      <c r="P1946" s="17">
        <v>-0.2500799311746098</v>
      </c>
      <c r="Q1946" s="17">
        <v>-0.2591097577341317</v>
      </c>
      <c r="R1946" s="17">
        <v>-6.5582694330577396E-2</v>
      </c>
      <c r="S1946" s="17">
        <v>0.33624745266629946</v>
      </c>
      <c r="T1946" s="17">
        <v>5.4337062206924039E-2</v>
      </c>
      <c r="U1946" s="17">
        <v>-2.3820454484683732E-2</v>
      </c>
      <c r="V1946" s="17">
        <v>0</v>
      </c>
      <c r="W1946" s="17">
        <v>7.6478145834941706</v>
      </c>
      <c r="X1946" s="17">
        <v>-0.16334197070932577</v>
      </c>
      <c r="Y1946" s="17">
        <v>-1.0000000000000004</v>
      </c>
      <c r="Z1946" s="17">
        <v>-1.0000000000000004</v>
      </c>
      <c r="AA1946" s="17">
        <v>36.974154534624155</v>
      </c>
      <c r="AB1946" s="17">
        <v>0.17043714583448025</v>
      </c>
      <c r="AC1946" s="17">
        <v>0.23843894024978859</v>
      </c>
      <c r="AD1946" s="17">
        <v>0.17896236682494196</v>
      </c>
      <c r="AE1946" s="17">
        <v>29.391922645460539</v>
      </c>
      <c r="AF1946" s="17">
        <v>0.5625</v>
      </c>
      <c r="AG1946" s="17">
        <v>-1.0000000000000004</v>
      </c>
      <c r="AH1946" s="17">
        <v>-1.0000000000000004</v>
      </c>
      <c r="AI1946" s="17">
        <v>0</v>
      </c>
      <c r="AJ1946" s="17">
        <v>0</v>
      </c>
      <c r="AK1946" s="17">
        <v>0.40268045098313637</v>
      </c>
      <c r="AL1946" s="17">
        <v>-0.18255200262618648</v>
      </c>
      <c r="AM1946" s="17">
        <v>-7.10387013493851E-2</v>
      </c>
      <c r="AN1946" s="17">
        <v>0.20019983192715027</v>
      </c>
      <c r="AO1946" s="17">
        <v>0.23743472118105419</v>
      </c>
      <c r="AP1946" s="17">
        <v>4.0922357850478237</v>
      </c>
      <c r="AQ1946" s="17">
        <v>18.181936331565311</v>
      </c>
      <c r="AR1946" s="17">
        <v>0.3667640603885402</v>
      </c>
      <c r="AS1946" s="17">
        <v>1.2226725091860135E-2</v>
      </c>
      <c r="AT1946" s="17">
        <v>-1.0000000000000004</v>
      </c>
      <c r="AU1946" s="17">
        <v>-1.0000000000000004</v>
      </c>
      <c r="AV1946" s="17">
        <v>9.7124533396500595E-2</v>
      </c>
      <c r="AW1946" s="17">
        <v>55.527106202437764</v>
      </c>
      <c r="AX1946" s="17">
        <v>55.527106202437764</v>
      </c>
      <c r="AY1946" s="17">
        <v>1.781901088914721E-2</v>
      </c>
      <c r="AZ1946" s="17">
        <v>24.16600105713972</v>
      </c>
      <c r="BA1946" s="22">
        <v>1435.0297442322328</v>
      </c>
      <c r="CU1946" t="e">
        <v>#N/A</v>
      </c>
      <c r="CV1946" t="e">
        <v>#N/A</v>
      </c>
    </row>
    <row r="1947" spans="1:100" x14ac:dyDescent="0.25">
      <c r="A1947">
        <v>4726</v>
      </c>
      <c r="B1947" t="s">
        <v>2290</v>
      </c>
      <c r="C1947" s="22">
        <v>3</v>
      </c>
      <c r="D1947" s="17">
        <v>4.5258961136627009</v>
      </c>
      <c r="E1947" s="17">
        <v>0</v>
      </c>
      <c r="F1947" s="17">
        <v>-7.6039323600020831E-2</v>
      </c>
      <c r="G1947" s="17">
        <v>-7.6039323600020831E-2</v>
      </c>
      <c r="H1947" s="17">
        <v>0.12144116623180783</v>
      </c>
      <c r="I1947" s="17">
        <v>0</v>
      </c>
      <c r="J1947" s="17">
        <v>7.2864699739084671</v>
      </c>
      <c r="K1947" s="17">
        <v>0.12144116623180783</v>
      </c>
      <c r="L1947" s="17">
        <v>-0.99999999999999956</v>
      </c>
      <c r="M1947" s="17">
        <v>-0.99999999999999956</v>
      </c>
      <c r="N1947" s="17">
        <v>2.4288233246361557</v>
      </c>
      <c r="O1947" s="17">
        <v>11.736326763971144</v>
      </c>
      <c r="P1947" s="17">
        <v>-0.29420012964193049</v>
      </c>
      <c r="Q1947" s="17">
        <v>0.65609467496744012</v>
      </c>
      <c r="R1947" s="17">
        <v>0.20886487141025173</v>
      </c>
      <c r="S1947" s="17">
        <v>0.3333333333333332</v>
      </c>
      <c r="T1947" s="17">
        <v>0.26224440569289026</v>
      </c>
      <c r="U1947" s="17">
        <v>5.1554023123185584E-2</v>
      </c>
      <c r="V1947" s="17">
        <v>0</v>
      </c>
      <c r="W1947" s="17">
        <v>21.027623836704056</v>
      </c>
      <c r="X1947" s="17">
        <v>0.60926373764671538</v>
      </c>
      <c r="Y1947" s="17">
        <v>-0.99999999999999956</v>
      </c>
      <c r="Z1947" s="17">
        <v>-0.99999999999999956</v>
      </c>
      <c r="AA1947" s="17">
        <v>53.634744623483478</v>
      </c>
      <c r="AB1947" s="17">
        <v>0.15876725606165978</v>
      </c>
      <c r="AC1947" s="17">
        <v>0.29419247641666268</v>
      </c>
      <c r="AD1947" s="17">
        <v>0.19500538582906138</v>
      </c>
      <c r="AE1947" s="17">
        <v>32.398255915369184</v>
      </c>
      <c r="AF1947" s="17">
        <v>0.58333333333333337</v>
      </c>
      <c r="AG1947" s="17">
        <v>-0.99999999999999956</v>
      </c>
      <c r="AH1947" s="17">
        <v>-0.99999999999999956</v>
      </c>
      <c r="AI1947" s="17">
        <v>0</v>
      </c>
      <c r="AJ1947" s="17">
        <v>0</v>
      </c>
      <c r="AK1947" s="17">
        <v>-8.6176413856538847E-2</v>
      </c>
      <c r="AL1947" s="17">
        <v>-0.16578731651451095</v>
      </c>
      <c r="AM1947" s="17">
        <v>7.9162594789821156E-2</v>
      </c>
      <c r="AN1947" s="17">
        <v>-0.15668303325950206</v>
      </c>
      <c r="AO1947" s="17">
        <v>1.5481828004628342</v>
      </c>
      <c r="AP1947" s="17">
        <v>-4.7460124140601074</v>
      </c>
      <c r="AQ1947" s="17">
        <v>28.31409381061254</v>
      </c>
      <c r="AR1947" s="17">
        <v>0.64713176214940893</v>
      </c>
      <c r="AS1947" s="17">
        <v>0.73070490387852316</v>
      </c>
      <c r="AT1947" s="17">
        <v>-0.99999999999999956</v>
      </c>
      <c r="AU1947" s="17">
        <v>-0.99999999999999956</v>
      </c>
      <c r="AV1947" s="17">
        <v>0.13282554781023079</v>
      </c>
      <c r="AW1947" s="17">
        <v>60.625058973394509</v>
      </c>
      <c r="AX1947" s="17">
        <v>60.625058973394509</v>
      </c>
      <c r="AY1947" s="17">
        <v>5.5658680533128745E-2</v>
      </c>
      <c r="AZ1947" s="17">
        <v>-9.8617830420494883</v>
      </c>
      <c r="BA1947" s="22">
        <v>1409.3590838647228</v>
      </c>
      <c r="CU1947" t="e">
        <v>#N/A</v>
      </c>
      <c r="CV1947" t="e">
        <v>#N/A</v>
      </c>
    </row>
    <row r="1948" spans="1:100" x14ac:dyDescent="0.25">
      <c r="A1948">
        <v>4728</v>
      </c>
      <c r="B1948" t="s">
        <v>2291</v>
      </c>
      <c r="C1948" s="22">
        <v>3</v>
      </c>
      <c r="D1948" s="17">
        <v>4.8889278707090815</v>
      </c>
      <c r="E1948" s="17">
        <v>-0.14307580930063235</v>
      </c>
      <c r="F1948" s="17">
        <v>1.0044885960912115</v>
      </c>
      <c r="G1948" s="17">
        <v>0.96292118308165608</v>
      </c>
      <c r="H1948" s="17">
        <v>0.15766515091381283</v>
      </c>
      <c r="I1948" s="17">
        <v>0</v>
      </c>
      <c r="J1948" s="17">
        <v>9.4599090548287723</v>
      </c>
      <c r="K1948" s="17">
        <v>0.15766515091381283</v>
      </c>
      <c r="L1948" s="17">
        <v>-1.0000000000000007</v>
      </c>
      <c r="M1948" s="17">
        <v>-1.0000000000000007</v>
      </c>
      <c r="N1948" s="17">
        <v>3.1533030182762571</v>
      </c>
      <c r="O1948" s="17">
        <v>15.311758108619507</v>
      </c>
      <c r="P1948" s="17">
        <v>1.6312286139389627</v>
      </c>
      <c r="Q1948" s="17">
        <v>0.30494514279419582</v>
      </c>
      <c r="R1948" s="17">
        <v>0.22096187401888853</v>
      </c>
      <c r="S1948" s="17">
        <v>0.33333333333333326</v>
      </c>
      <c r="T1948" s="17">
        <v>0.24218489390447601</v>
      </c>
      <c r="U1948" s="17">
        <v>0.10834199948308652</v>
      </c>
      <c r="V1948" s="17">
        <v>-1.2346954231034733E-3</v>
      </c>
      <c r="W1948" s="17">
        <v>20.998415215359184</v>
      </c>
      <c r="X1948" s="17">
        <v>0.73853952309929327</v>
      </c>
      <c r="Y1948" s="17">
        <v>-1.0000000000000007</v>
      </c>
      <c r="Z1948" s="17">
        <v>-1.0000000000000007</v>
      </c>
      <c r="AA1948" s="17">
        <v>30.111019351893074</v>
      </c>
      <c r="AB1948" s="17">
        <v>-0.11908216418934969</v>
      </c>
      <c r="AC1948" s="17">
        <v>9.5296979031449014E-2</v>
      </c>
      <c r="AD1948" s="17">
        <v>0.2016180304082007</v>
      </c>
      <c r="AE1948" s="17">
        <v>8.8916422625150027</v>
      </c>
      <c r="AF1948" s="17">
        <v>0.66666666666666663</v>
      </c>
      <c r="AG1948" s="17">
        <v>-1.0000000000000007</v>
      </c>
      <c r="AH1948" s="17">
        <v>-1.0000000000000007</v>
      </c>
      <c r="AI1948" s="17">
        <v>0</v>
      </c>
      <c r="AJ1948" s="17">
        <v>-1.2346954231034733E-3</v>
      </c>
      <c r="AK1948" s="17">
        <v>-1.8965147645825898E-2</v>
      </c>
      <c r="AL1948" s="17">
        <v>0.2090627879047379</v>
      </c>
      <c r="AM1948" s="17">
        <v>-0.19036605373555471</v>
      </c>
      <c r="AN1948" s="17">
        <v>-0.25734924725500663</v>
      </c>
      <c r="AO1948" s="17">
        <v>-4.8539770816179963</v>
      </c>
      <c r="AP1948" s="17">
        <v>-5.3884172418514753</v>
      </c>
      <c r="AQ1948" s="17">
        <v>30.458324270187969</v>
      </c>
      <c r="AR1948" s="17">
        <v>0.68262553129779258</v>
      </c>
      <c r="AS1948" s="17">
        <v>0.89620467401310622</v>
      </c>
      <c r="AT1948" s="17">
        <v>-1.0000000000000007</v>
      </c>
      <c r="AU1948" s="17">
        <v>-1.0000000000000007</v>
      </c>
      <c r="AV1948" s="17">
        <v>1.1838830571005445</v>
      </c>
      <c r="AW1948" s="17">
        <v>40.034360218661092</v>
      </c>
      <c r="AX1948" s="17">
        <v>39.910890676350746</v>
      </c>
      <c r="AY1948" s="17">
        <v>0.24643394962100751</v>
      </c>
      <c r="AZ1948" s="17">
        <v>-11.994677004142597</v>
      </c>
      <c r="BA1948" s="22">
        <v>1461.1704620460371</v>
      </c>
      <c r="CU1948" t="e">
        <v>#N/A</v>
      </c>
      <c r="CV1948" t="e">
        <v>#N/A</v>
      </c>
    </row>
    <row r="1949" spans="1:100" x14ac:dyDescent="0.25">
      <c r="A1949">
        <v>4729</v>
      </c>
      <c r="B1949" t="s">
        <v>2292</v>
      </c>
      <c r="C1949" s="22">
        <v>3</v>
      </c>
      <c r="D1949" s="17">
        <v>-0.45486445775402429</v>
      </c>
      <c r="E1949" s="17">
        <v>-2.2772443332706874E-3</v>
      </c>
      <c r="F1949" s="17">
        <v>9.9115508321461654E-2</v>
      </c>
      <c r="G1949" s="17">
        <v>9.9115508321461654E-2</v>
      </c>
      <c r="H1949" s="17">
        <v>-8.4862453671934214E-3</v>
      </c>
      <c r="I1949" s="17">
        <v>0</v>
      </c>
      <c r="J1949" s="17">
        <v>-0.50917472203160208</v>
      </c>
      <c r="K1949" s="17">
        <v>-8.4862453671934214E-3</v>
      </c>
      <c r="L1949" s="17">
        <v>-1.0000000000000013</v>
      </c>
      <c r="M1949" s="17">
        <v>-1.0000000000000013</v>
      </c>
      <c r="N1949" s="17">
        <v>-0.16972490734386939</v>
      </c>
      <c r="O1949" s="17">
        <v>-0.86492367146417271</v>
      </c>
      <c r="P1949" s="17">
        <v>1.6234299036169377</v>
      </c>
      <c r="Q1949" s="17">
        <v>-1.2345648671989289</v>
      </c>
      <c r="R1949" s="17">
        <v>-0.40757076548593668</v>
      </c>
      <c r="S1949" s="17">
        <v>0.33333333333333376</v>
      </c>
      <c r="T1949" s="17">
        <v>0.19171596507969624</v>
      </c>
      <c r="U1949" s="17">
        <v>1.2712484067121603E-2</v>
      </c>
      <c r="V1949" s="17">
        <v>-1.9137511982609138E-3</v>
      </c>
      <c r="W1949" s="17">
        <v>21.773371065963353</v>
      </c>
      <c r="X1949" s="17">
        <v>0.41779921602585413</v>
      </c>
      <c r="Y1949" s="17">
        <v>-1.0000000000000013</v>
      </c>
      <c r="Z1949" s="17">
        <v>-1.0000000000000013</v>
      </c>
      <c r="AA1949" s="17">
        <v>35.642925387972625</v>
      </c>
      <c r="AB1949" s="17">
        <v>-4.8901208408087898E-2</v>
      </c>
      <c r="AC1949" s="17">
        <v>0.19443518468914672</v>
      </c>
      <c r="AD1949" s="17">
        <v>0.14000852546884504</v>
      </c>
      <c r="AE1949" s="17">
        <v>14.277125087495186</v>
      </c>
      <c r="AF1949" s="17">
        <v>0.63636363636363635</v>
      </c>
      <c r="AG1949" s="17">
        <v>-1.0000000000000013</v>
      </c>
      <c r="AH1949" s="17">
        <v>-1.0000000000000013</v>
      </c>
      <c r="AI1949" s="17">
        <v>-9.219325289919833E-2</v>
      </c>
      <c r="AJ1949" s="17">
        <v>-1.9137511982609138E-3</v>
      </c>
      <c r="AK1949" s="17">
        <v>0.11625321565962778</v>
      </c>
      <c r="AL1949" s="17">
        <v>3.1433279424048173E-2</v>
      </c>
      <c r="AM1949" s="17">
        <v>-9.8270145198014469E-2</v>
      </c>
      <c r="AN1949" s="17">
        <v>-0.20531256094224173</v>
      </c>
      <c r="AO1949" s="17">
        <v>-1.8754875516522231</v>
      </c>
      <c r="AP1949" s="17">
        <v>-4.9756476264358032</v>
      </c>
      <c r="AQ1949" s="17">
        <v>21.264196343931758</v>
      </c>
      <c r="AR1949" s="17">
        <v>0.53584803128189062</v>
      </c>
      <c r="AS1949" s="17">
        <v>0.40931297065866146</v>
      </c>
      <c r="AT1949" s="17">
        <v>-1.0000000000000013</v>
      </c>
      <c r="AU1949" s="17">
        <v>-1.0000000000000013</v>
      </c>
      <c r="AV1949" s="17">
        <v>-0.30845525716447458</v>
      </c>
      <c r="AW1949" s="17">
        <v>29.802354090072647</v>
      </c>
      <c r="AX1949" s="17">
        <v>27.767113912262584</v>
      </c>
      <c r="AY1949" s="17">
        <v>9.6466177320287699E-2</v>
      </c>
      <c r="AZ1949" s="17">
        <v>-27.713012286662693</v>
      </c>
      <c r="BA1949" s="22">
        <v>1379.2344813629479</v>
      </c>
      <c r="CU1949" t="e">
        <v>#N/A</v>
      </c>
      <c r="CV1949" t="e">
        <v>#N/A</v>
      </c>
    </row>
    <row r="1950" spans="1:100" x14ac:dyDescent="0.25">
      <c r="A1950">
        <v>4730</v>
      </c>
      <c r="B1950" t="s">
        <v>2293</v>
      </c>
      <c r="C1950" s="22">
        <v>3</v>
      </c>
      <c r="D1950" s="17">
        <v>1.8121452274903977</v>
      </c>
      <c r="E1950" s="17">
        <v>1.8357301180024641</v>
      </c>
      <c r="F1950" s="17">
        <v>-9.0205442137657799E-2</v>
      </c>
      <c r="G1950" s="17">
        <v>0.30593211884577171</v>
      </c>
      <c r="H1950" s="17">
        <v>-5.8483440810655166E-2</v>
      </c>
      <c r="I1950" s="17">
        <v>0</v>
      </c>
      <c r="J1950" s="17">
        <v>-3.5090064486393082</v>
      </c>
      <c r="K1950" s="17">
        <v>-5.8483440810655166E-2</v>
      </c>
      <c r="L1950" s="17">
        <v>-1</v>
      </c>
      <c r="M1950" s="17">
        <v>-1</v>
      </c>
      <c r="N1950" s="17">
        <v>-1.1696688162131026</v>
      </c>
      <c r="O1950" s="17">
        <v>-1.3909291023031412</v>
      </c>
      <c r="P1950" s="17">
        <v>4.0171360704845034</v>
      </c>
      <c r="Q1950" s="17">
        <v>-6.4885848272696611E-3</v>
      </c>
      <c r="R1950" s="17">
        <v>0.18072495542628073</v>
      </c>
      <c r="S1950" s="17">
        <v>0.33333333333333348</v>
      </c>
      <c r="T1950" s="17">
        <v>0.32917113795407005</v>
      </c>
      <c r="U1950" s="17">
        <v>2.9185468203889439E-2</v>
      </c>
      <c r="V1950" s="17">
        <v>-0.14840586460515415</v>
      </c>
      <c r="W1950" s="17">
        <v>24.070700627871759</v>
      </c>
      <c r="X1950" s="17">
        <v>-5.6867598096572547E-2</v>
      </c>
      <c r="Y1950" s="17">
        <v>-1</v>
      </c>
      <c r="Z1950" s="17">
        <v>-1</v>
      </c>
      <c r="AA1950" s="17">
        <v>57.824661907134868</v>
      </c>
      <c r="AB1950" s="17">
        <v>0.27537045635109608</v>
      </c>
      <c r="AC1950" s="17">
        <v>0.23273411016392095</v>
      </c>
      <c r="AD1950" s="17">
        <v>0.16336015996171951</v>
      </c>
      <c r="AE1950" s="17">
        <v>33.573236323836831</v>
      </c>
      <c r="AF1950" s="17">
        <v>0.58333333333333337</v>
      </c>
      <c r="AG1950" s="17">
        <v>-1</v>
      </c>
      <c r="AH1950" s="17">
        <v>-1</v>
      </c>
      <c r="AI1950" s="17">
        <v>0</v>
      </c>
      <c r="AJ1950" s="17">
        <v>-0.14840586460515415</v>
      </c>
      <c r="AK1950" s="17">
        <v>8.3441076774669359E-2</v>
      </c>
      <c r="AL1950" s="17">
        <v>-0.12226182278589026</v>
      </c>
      <c r="AM1950" s="17">
        <v>8.5040287617113401E-4</v>
      </c>
      <c r="AN1950" s="17">
        <v>-2.3933359361974358E-2</v>
      </c>
      <c r="AO1950" s="17">
        <v>0.43846545577762541</v>
      </c>
      <c r="AP1950" s="17">
        <v>-1.2096430979788102</v>
      </c>
      <c r="AQ1950" s="17">
        <v>20.56169417923244</v>
      </c>
      <c r="AR1950" s="17">
        <v>0.54328407488613872</v>
      </c>
      <c r="AS1950" s="17">
        <v>-0.115351038907227</v>
      </c>
      <c r="AT1950" s="17">
        <v>-1</v>
      </c>
      <c r="AU1950" s="17">
        <v>-1</v>
      </c>
      <c r="AV1950" s="17">
        <v>0.48665707427205246</v>
      </c>
      <c r="AW1950" s="17">
        <v>55.224089706852894</v>
      </c>
      <c r="AX1950" s="17">
        <v>40.38350324633749</v>
      </c>
      <c r="AY1950" s="17">
        <v>0.2301865250592543</v>
      </c>
      <c r="AZ1950" s="17">
        <v>-27.199813845355852</v>
      </c>
      <c r="BA1950" s="22">
        <v>1305.5772654331431</v>
      </c>
      <c r="CU1950" t="e">
        <v>#N/A</v>
      </c>
      <c r="CV1950" t="e">
        <v>#N/A</v>
      </c>
    </row>
    <row r="1951" spans="1:100" x14ac:dyDescent="0.25">
      <c r="A1951">
        <v>4731</v>
      </c>
      <c r="B1951" t="s">
        <v>2294</v>
      </c>
      <c r="C1951" s="22">
        <v>3</v>
      </c>
      <c r="D1951" s="17">
        <v>2.5438034816600195</v>
      </c>
      <c r="E1951" s="17">
        <v>-0.93126096087812671</v>
      </c>
      <c r="F1951" s="17">
        <v>-0.34788975425970864</v>
      </c>
      <c r="G1951" s="17">
        <v>-0.62502056942383821</v>
      </c>
      <c r="H1951" s="17">
        <v>-7.525019198014779E-2</v>
      </c>
      <c r="I1951" s="17">
        <v>0</v>
      </c>
      <c r="J1951" s="17">
        <v>-4.5150115188088664</v>
      </c>
      <c r="K1951" s="17">
        <v>-7.525019198014779E-2</v>
      </c>
      <c r="L1951" s="17">
        <v>-1</v>
      </c>
      <c r="M1951" s="17">
        <v>-1</v>
      </c>
      <c r="N1951" s="17">
        <v>-1.5050038396029559</v>
      </c>
      <c r="O1951" s="17">
        <v>-2.5962286065726863</v>
      </c>
      <c r="P1951" s="17">
        <v>1.0082645622617881</v>
      </c>
      <c r="Q1951" s="17">
        <v>-0.50008502449671643</v>
      </c>
      <c r="R1951" s="17">
        <v>-6.0370716876408353E-2</v>
      </c>
      <c r="S1951" s="17">
        <v>0.35031801025750198</v>
      </c>
      <c r="T1951" s="17">
        <v>0.1664653485623335</v>
      </c>
      <c r="U1951" s="17">
        <v>0.10354727561459784</v>
      </c>
      <c r="V1951" s="17">
        <v>0</v>
      </c>
      <c r="W1951" s="17">
        <v>27.823233056583248</v>
      </c>
      <c r="X1951" s="17">
        <v>0.84033396526597282</v>
      </c>
      <c r="Y1951" s="17">
        <v>-1</v>
      </c>
      <c r="Z1951" s="17">
        <v>-1</v>
      </c>
      <c r="AA1951" s="17">
        <v>28.11360625043972</v>
      </c>
      <c r="AB1951" s="17">
        <v>0.14511207427755765</v>
      </c>
      <c r="AC1951" s="17">
        <v>-3.1618144209693042E-2</v>
      </c>
      <c r="AD1951" s="17">
        <v>-0.10647905185320729</v>
      </c>
      <c r="AE1951" s="17">
        <v>0.35074391073286859</v>
      </c>
      <c r="AF1951" s="17">
        <v>0.1</v>
      </c>
      <c r="AG1951" s="17">
        <v>-1</v>
      </c>
      <c r="AH1951" s="17">
        <v>-1</v>
      </c>
      <c r="AI1951" s="17">
        <v>0</v>
      </c>
      <c r="AJ1951" s="17">
        <v>0</v>
      </c>
      <c r="AK1951" s="17">
        <v>0.75975955341180912</v>
      </c>
      <c r="AL1951" s="17">
        <v>-7.7754891674083573E-2</v>
      </c>
      <c r="AM1951" s="17">
        <v>-0.11494766736065401</v>
      </c>
      <c r="AN1951" s="17">
        <v>-0.24924751511673454</v>
      </c>
      <c r="AO1951" s="17">
        <v>0.92510608304269648</v>
      </c>
      <c r="AP1951" s="17">
        <v>-6.6199623362887827</v>
      </c>
      <c r="AQ1951" s="17">
        <v>23.308221537774379</v>
      </c>
      <c r="AR1951" s="17">
        <v>0.62033063443443326</v>
      </c>
      <c r="AS1951" s="17">
        <v>0.76508377328582511</v>
      </c>
      <c r="AT1951" s="17">
        <v>-1</v>
      </c>
      <c r="AU1951" s="17">
        <v>-1</v>
      </c>
      <c r="AV1951" s="17">
        <v>-0.68539128630024648</v>
      </c>
      <c r="AW1951" s="17">
        <v>18.897415307578243</v>
      </c>
      <c r="AX1951" s="17">
        <v>18.897415307578243</v>
      </c>
      <c r="AY1951" s="17">
        <v>0.13319447385796429</v>
      </c>
      <c r="AZ1951" s="17">
        <v>-11.438000474695206</v>
      </c>
      <c r="BA1951" s="22">
        <v>1390.5052105515811</v>
      </c>
      <c r="CU1951" t="e">
        <v>#N/A</v>
      </c>
      <c r="CV1951" t="e">
        <v>#N/A</v>
      </c>
    </row>
    <row r="1952" spans="1:100" x14ac:dyDescent="0.25">
      <c r="A1952">
        <v>4732</v>
      </c>
      <c r="B1952" t="s">
        <v>2295</v>
      </c>
      <c r="C1952" s="22">
        <v>3</v>
      </c>
      <c r="D1952" s="17">
        <v>2.3684763188919491</v>
      </c>
      <c r="E1952" s="17">
        <v>0</v>
      </c>
      <c r="F1952" s="17">
        <v>0.36388409897345347</v>
      </c>
      <c r="G1952" s="17">
        <v>0.36388409897345347</v>
      </c>
      <c r="H1952" s="17">
        <v>4.5524957265018366E-2</v>
      </c>
      <c r="I1952" s="17">
        <v>0</v>
      </c>
      <c r="J1952" s="17">
        <v>2.7314974359010984</v>
      </c>
      <c r="K1952" s="17">
        <v>4.5524957265018366E-2</v>
      </c>
      <c r="L1952" s="17">
        <v>-1.0000000000000013</v>
      </c>
      <c r="M1952" s="17">
        <v>-1.0000000000000013</v>
      </c>
      <c r="N1952" s="17">
        <v>0.91049914530036813</v>
      </c>
      <c r="O1952" s="17">
        <v>5.4638578537665055</v>
      </c>
      <c r="P1952" s="17">
        <v>-0.52644225675692191</v>
      </c>
      <c r="Q1952" s="17">
        <v>0.10901002072116667</v>
      </c>
      <c r="R1952" s="17">
        <v>-8.4514129740175983E-2</v>
      </c>
      <c r="S1952" s="17">
        <v>0.33333333333333387</v>
      </c>
      <c r="T1952" s="17">
        <v>0.26293620128870326</v>
      </c>
      <c r="U1952" s="17">
        <v>0.15536921612806665</v>
      </c>
      <c r="V1952" s="17">
        <v>0</v>
      </c>
      <c r="W1952" s="17">
        <v>28.244551739403398</v>
      </c>
      <c r="X1952" s="17">
        <v>1.1018243098246547</v>
      </c>
      <c r="Y1952" s="17">
        <v>-1.0000000000000013</v>
      </c>
      <c r="Z1952" s="17">
        <v>-1.0000000000000013</v>
      </c>
      <c r="AA1952" s="17">
        <v>29.132690322296849</v>
      </c>
      <c r="AB1952" s="17">
        <v>-0.22412882716648408</v>
      </c>
      <c r="AC1952" s="17">
        <v>-2.8365564512874281E-2</v>
      </c>
      <c r="AD1952" s="17">
        <v>0.27194744593203041</v>
      </c>
      <c r="AE1952" s="17">
        <v>0.97265271263360475</v>
      </c>
      <c r="AF1952" s="17">
        <v>0.21428571428571427</v>
      </c>
      <c r="AG1952" s="17">
        <v>-1.0000000000000013</v>
      </c>
      <c r="AH1952" s="17">
        <v>-1.0000000000000013</v>
      </c>
      <c r="AI1952" s="17">
        <v>0</v>
      </c>
      <c r="AJ1952" s="17">
        <v>0</v>
      </c>
      <c r="AK1952" s="17">
        <v>0.47072897656468626</v>
      </c>
      <c r="AL1952" s="17">
        <v>9.1161705258526265E-2</v>
      </c>
      <c r="AM1952" s="17">
        <v>0.21557396485443692</v>
      </c>
      <c r="AN1952" s="17">
        <v>0.54030661359659637</v>
      </c>
      <c r="AO1952" s="17">
        <v>7.7429940041843546</v>
      </c>
      <c r="AP1952" s="17">
        <v>13.96347386620754</v>
      </c>
      <c r="AQ1952" s="17">
        <v>30.976049175304503</v>
      </c>
      <c r="AR1952" s="17">
        <v>0.75163875075010356</v>
      </c>
      <c r="AS1952" s="17">
        <v>1.147349267089673</v>
      </c>
      <c r="AT1952" s="17">
        <v>-1.0000000000000013</v>
      </c>
      <c r="AU1952" s="17">
        <v>-1.0000000000000013</v>
      </c>
      <c r="AV1952" s="17">
        <v>0.27936996923327756</v>
      </c>
      <c r="AW1952" s="17">
        <v>48.560022042270909</v>
      </c>
      <c r="AX1952" s="17">
        <v>48.560022042270909</v>
      </c>
      <c r="AY1952" s="17">
        <v>0.129980680011546</v>
      </c>
      <c r="AZ1952" s="17">
        <v>-7.4981471115978389</v>
      </c>
      <c r="BA1952" s="22">
        <v>1374.2027959506765</v>
      </c>
      <c r="CU1952" t="e">
        <v>#N/A</v>
      </c>
      <c r="CV1952" t="e">
        <v>#N/A</v>
      </c>
    </row>
    <row r="1953" spans="1:100" x14ac:dyDescent="0.25">
      <c r="A1953">
        <v>4733</v>
      </c>
      <c r="B1953" t="s">
        <v>2296</v>
      </c>
      <c r="C1953" s="22">
        <v>3</v>
      </c>
      <c r="D1953" s="17">
        <v>5.9331446529000855</v>
      </c>
      <c r="E1953" s="17">
        <v>-3.4321497157865172E-2</v>
      </c>
      <c r="F1953" s="17">
        <v>1.3361510591986929</v>
      </c>
      <c r="G1953" s="17">
        <v>1.3319148760704127</v>
      </c>
      <c r="H1953" s="17">
        <v>0.29336699101687747</v>
      </c>
      <c r="I1953" s="17">
        <v>0</v>
      </c>
      <c r="J1953" s="17">
        <v>17.602019461012645</v>
      </c>
      <c r="K1953" s="17">
        <v>0.29336699101687747</v>
      </c>
      <c r="L1953" s="17">
        <v>-0.99999999999999878</v>
      </c>
      <c r="M1953" s="17">
        <v>-0.99999999999999878</v>
      </c>
      <c r="N1953" s="17">
        <v>5.8673398203375484</v>
      </c>
      <c r="O1953" s="17">
        <v>24.867078989983153</v>
      </c>
      <c r="P1953" s="17">
        <v>1.5453370022660482</v>
      </c>
      <c r="Q1953" s="17">
        <v>-1.7242884385543444</v>
      </c>
      <c r="R1953" s="17">
        <v>-0.42600495661067184</v>
      </c>
      <c r="S1953" s="17">
        <v>0.33333333333333304</v>
      </c>
      <c r="T1953" s="17">
        <v>0.40576650588546503</v>
      </c>
      <c r="U1953" s="17">
        <v>3.4340423037019861E-2</v>
      </c>
      <c r="V1953" s="17">
        <v>-2.3441140043568304E-2</v>
      </c>
      <c r="W1953" s="17">
        <v>18.265285247814873</v>
      </c>
      <c r="X1953" s="17">
        <v>0.51488087264072213</v>
      </c>
      <c r="Y1953" s="17">
        <v>-0.99999999999999878</v>
      </c>
      <c r="Z1953" s="17">
        <v>-0.99999999999999878</v>
      </c>
      <c r="AA1953" s="17">
        <v>16.068439817830402</v>
      </c>
      <c r="AB1953" s="17">
        <v>-0.16889112715283155</v>
      </c>
      <c r="AC1953" s="17">
        <v>0.16098787431262324</v>
      </c>
      <c r="AD1953" s="17">
        <v>-2.7513556627267895E-2</v>
      </c>
      <c r="AE1953" s="17">
        <v>-1.770840473373811</v>
      </c>
      <c r="AF1953" s="17">
        <v>0</v>
      </c>
      <c r="AG1953" s="17">
        <v>-0.99999999999999878</v>
      </c>
      <c r="AH1953" s="17">
        <v>-0.99999999999999878</v>
      </c>
      <c r="AI1953" s="17">
        <v>3.1307913597154041E-2</v>
      </c>
      <c r="AJ1953" s="17">
        <v>-2.3441140043568304E-2</v>
      </c>
      <c r="AK1953" s="17">
        <v>0.25428680269447607</v>
      </c>
      <c r="AL1953" s="17">
        <v>0.38814786570340765</v>
      </c>
      <c r="AM1953" s="17">
        <v>-9.4536152497095127E-2</v>
      </c>
      <c r="AN1953" s="17">
        <v>0.55982964176534966</v>
      </c>
      <c r="AO1953" s="17">
        <v>-1.0919697989549983</v>
      </c>
      <c r="AP1953" s="17">
        <v>15.936480372650779</v>
      </c>
      <c r="AQ1953" s="17">
        <v>35.867304708827525</v>
      </c>
      <c r="AR1953" s="17">
        <v>0.74999912221224918</v>
      </c>
      <c r="AS1953" s="17">
        <v>0.80824786365759982</v>
      </c>
      <c r="AT1953" s="17">
        <v>-0.99999999999999878</v>
      </c>
      <c r="AU1953" s="17">
        <v>-0.99999999999999878</v>
      </c>
      <c r="AV1953" s="17">
        <v>0.90590991945974264</v>
      </c>
      <c r="AW1953" s="17">
        <v>56.871999180464307</v>
      </c>
      <c r="AX1953" s="17">
        <v>55.154043448050587</v>
      </c>
      <c r="AY1953" s="17">
        <v>0.15774856719642183</v>
      </c>
      <c r="AZ1953" s="17">
        <v>-4.6284907036101472</v>
      </c>
      <c r="BA1953" s="22">
        <v>1360.9207361820231</v>
      </c>
      <c r="CU1953" t="e">
        <v>#N/A</v>
      </c>
      <c r="CV1953" t="e">
        <v>#N/A</v>
      </c>
    </row>
    <row r="1954" spans="1:100" x14ac:dyDescent="0.25">
      <c r="A1954">
        <v>4734</v>
      </c>
      <c r="B1954" t="s">
        <v>2297</v>
      </c>
      <c r="C1954" s="22">
        <v>3</v>
      </c>
      <c r="D1954" s="17">
        <v>4.730183704205845</v>
      </c>
      <c r="E1954" s="17">
        <v>8.3152782294244859E-2</v>
      </c>
      <c r="F1954" s="17">
        <v>-0.18458699083031777</v>
      </c>
      <c r="G1954" s="17">
        <v>-0.15483334865662329</v>
      </c>
      <c r="H1954" s="17">
        <v>9.0615656948211651E-2</v>
      </c>
      <c r="I1954" s="17">
        <v>0</v>
      </c>
      <c r="J1954" s="17">
        <v>5.4369394168926961</v>
      </c>
      <c r="K1954" s="17">
        <v>9.0615656948211651E-2</v>
      </c>
      <c r="L1954" s="17">
        <v>-1.0000000000000018</v>
      </c>
      <c r="M1954" s="17">
        <v>-1.0000000000000018</v>
      </c>
      <c r="N1954" s="17">
        <v>1.8123131389642329</v>
      </c>
      <c r="O1954" s="17">
        <v>10.012289772441914</v>
      </c>
      <c r="P1954" s="17">
        <v>-0.40797075055415638</v>
      </c>
      <c r="Q1954" s="17">
        <v>-0.30355236820088305</v>
      </c>
      <c r="R1954" s="17">
        <v>-0.14849687926326174</v>
      </c>
      <c r="S1954" s="17">
        <v>0.33333333333333393</v>
      </c>
      <c r="T1954" s="17">
        <v>0.41076514212906168</v>
      </c>
      <c r="U1954" s="17">
        <v>8.9707793866483684E-2</v>
      </c>
      <c r="V1954" s="17">
        <v>0</v>
      </c>
      <c r="W1954" s="17">
        <v>29.727624495226696</v>
      </c>
      <c r="X1954" s="17">
        <v>1.1033413821696678</v>
      </c>
      <c r="Y1954" s="17">
        <v>-1.0000000000000018</v>
      </c>
      <c r="Z1954" s="17">
        <v>-1.0000000000000018</v>
      </c>
      <c r="AA1954" s="17">
        <v>87.722729597302191</v>
      </c>
      <c r="AB1954" s="17">
        <v>0.41172957435051855</v>
      </c>
      <c r="AC1954" s="17">
        <v>0.24782447521253909</v>
      </c>
      <c r="AD1954" s="17">
        <v>0.50331799006371636</v>
      </c>
      <c r="AE1954" s="17">
        <v>58.143601981338676</v>
      </c>
      <c r="AF1954" s="17">
        <v>0.84615384615384615</v>
      </c>
      <c r="AG1954" s="17">
        <v>-1.0000000000000018</v>
      </c>
      <c r="AH1954" s="17">
        <v>-1.0000000000000018</v>
      </c>
      <c r="AI1954" s="17">
        <v>0</v>
      </c>
      <c r="AJ1954" s="17">
        <v>0</v>
      </c>
      <c r="AK1954" s="17">
        <v>4.3691894110243164E-2</v>
      </c>
      <c r="AL1954" s="17">
        <v>0.19906911112291129</v>
      </c>
      <c r="AM1954" s="17">
        <v>-3.0028507835868128E-2</v>
      </c>
      <c r="AN1954" s="17">
        <v>7.6252449982201723E-2</v>
      </c>
      <c r="AO1954" s="17">
        <v>-0.53225322534548658</v>
      </c>
      <c r="AP1954" s="17">
        <v>2.9016568051695986</v>
      </c>
      <c r="AQ1954" s="17">
        <v>35.164563912119398</v>
      </c>
      <c r="AR1954" s="17">
        <v>0.83380626932887891</v>
      </c>
      <c r="AS1954" s="17">
        <v>1.1939570391178791</v>
      </c>
      <c r="AT1954" s="17">
        <v>-1.0000000000000018</v>
      </c>
      <c r="AU1954" s="17">
        <v>-1.0000000000000018</v>
      </c>
      <c r="AV1954" s="17">
        <v>-0.30333022791988512</v>
      </c>
      <c r="AW1954" s="17">
        <v>100.63667617491366</v>
      </c>
      <c r="AX1954" s="17">
        <v>100.63667617491366</v>
      </c>
      <c r="AY1954" s="17">
        <v>0.47042504035936133</v>
      </c>
      <c r="AZ1954" s="17">
        <v>68.727192218568106</v>
      </c>
      <c r="BA1954" s="22">
        <v>1437.1540211221668</v>
      </c>
      <c r="CU1954" t="e">
        <v>#N/A</v>
      </c>
      <c r="CV1954" t="e">
        <v>#N/A</v>
      </c>
    </row>
    <row r="1955" spans="1:100" x14ac:dyDescent="0.25">
      <c r="A1955">
        <v>4735</v>
      </c>
      <c r="B1955" t="s">
        <v>2298</v>
      </c>
      <c r="C1955" s="22">
        <v>3</v>
      </c>
      <c r="D1955" s="17">
        <v>3.7203472276770397</v>
      </c>
      <c r="E1955" s="17">
        <v>9.693547550308608E-2</v>
      </c>
      <c r="F1955" s="17">
        <v>0.36863883193869396</v>
      </c>
      <c r="G1955" s="17">
        <v>0.40307010509521712</v>
      </c>
      <c r="H1955" s="17">
        <v>-2.3115093182701552E-2</v>
      </c>
      <c r="I1955" s="17">
        <v>0</v>
      </c>
      <c r="J1955" s="17">
        <v>-1.3869055909620944</v>
      </c>
      <c r="K1955" s="17">
        <v>-2.3115093182701552E-2</v>
      </c>
      <c r="L1955" s="17">
        <v>-1.0000000000000007</v>
      </c>
      <c r="M1955" s="17">
        <v>-1.0000000000000007</v>
      </c>
      <c r="N1955" s="17">
        <v>-0.4623018636540312</v>
      </c>
      <c r="O1955" s="17">
        <v>2.7365117418101614</v>
      </c>
      <c r="P1955" s="17">
        <v>5.8597993281491907E-2</v>
      </c>
      <c r="Q1955" s="17">
        <v>0.7508987314223714</v>
      </c>
      <c r="R1955" s="17">
        <v>0.16797773966035451</v>
      </c>
      <c r="S1955" s="17">
        <v>0.33333333333333337</v>
      </c>
      <c r="T1955" s="17">
        <v>0.18181967510328584</v>
      </c>
      <c r="U1955" s="17">
        <v>0.20958542406968342</v>
      </c>
      <c r="V1955" s="17">
        <v>0</v>
      </c>
      <c r="W1955" s="17">
        <v>29.914141027560166</v>
      </c>
      <c r="X1955" s="17">
        <v>1.2268338977904183</v>
      </c>
      <c r="Y1955" s="17">
        <v>-1.0000000000000007</v>
      </c>
      <c r="Z1955" s="17">
        <v>-1.0000000000000007</v>
      </c>
      <c r="AA1955" s="17">
        <v>59.760407532516091</v>
      </c>
      <c r="AB1955" s="17">
        <v>0.21724477553404259</v>
      </c>
      <c r="AC1955" s="17">
        <v>0.22740380915408373</v>
      </c>
      <c r="AD1955" s="17">
        <v>0.1489171906177861</v>
      </c>
      <c r="AE1955" s="17">
        <v>29.678288765295626</v>
      </c>
      <c r="AF1955" s="17">
        <v>0.46666666666666667</v>
      </c>
      <c r="AG1955" s="17">
        <v>-1.0000000000000007</v>
      </c>
      <c r="AH1955" s="17">
        <v>-1.0000000000000007</v>
      </c>
      <c r="AI1955" s="17">
        <v>2.2349073346648606E-2</v>
      </c>
      <c r="AJ1955" s="17">
        <v>0</v>
      </c>
      <c r="AK1955" s="17">
        <v>0.34520542476801064</v>
      </c>
      <c r="AL1955" s="17">
        <v>2.7105371754789508E-2</v>
      </c>
      <c r="AM1955" s="17">
        <v>0.71177306869182178</v>
      </c>
      <c r="AN1955" s="17">
        <v>0.10781727618904116</v>
      </c>
      <c r="AO1955" s="17">
        <v>19.520353841135599</v>
      </c>
      <c r="AP1955" s="17">
        <v>2.8309587634999769</v>
      </c>
      <c r="AQ1955" s="17">
        <v>28.527235436598087</v>
      </c>
      <c r="AR1955" s="17">
        <v>0.72473843250630332</v>
      </c>
      <c r="AS1955" s="17">
        <v>1.2037188046077176</v>
      </c>
      <c r="AT1955" s="17">
        <v>-1.0000000000000007</v>
      </c>
      <c r="AU1955" s="17">
        <v>-1.0000000000000007</v>
      </c>
      <c r="AV1955" s="17">
        <v>0.5710478447555718</v>
      </c>
      <c r="AW1955" s="17">
        <v>65.327878037826295</v>
      </c>
      <c r="AX1955" s="17">
        <v>65.774859504759277</v>
      </c>
      <c r="AY1955" s="17">
        <v>0.27301070920815634</v>
      </c>
      <c r="AZ1955" s="17">
        <v>16.836136777419377</v>
      </c>
      <c r="BA1955" s="22">
        <v>1399.4918787502957</v>
      </c>
      <c r="CU1955" t="e">
        <v>#N/A</v>
      </c>
      <c r="CV1955" t="e">
        <v>#N/A</v>
      </c>
    </row>
    <row r="1956" spans="1:100" x14ac:dyDescent="0.25">
      <c r="A1956">
        <v>4737</v>
      </c>
      <c r="B1956" t="s">
        <v>2299</v>
      </c>
      <c r="C1956" s="22">
        <v>3</v>
      </c>
      <c r="D1956" s="17">
        <v>4.4502618450429381</v>
      </c>
      <c r="E1956" s="17">
        <v>4.0292799099332713E-2</v>
      </c>
      <c r="F1956" s="17">
        <v>-4.2326155088732276E-2</v>
      </c>
      <c r="G1956" s="17">
        <v>-5.0243656633662537E-2</v>
      </c>
      <c r="H1956" s="17">
        <v>0.12367430899185496</v>
      </c>
      <c r="I1956" s="17">
        <v>0</v>
      </c>
      <c r="J1956" s="17">
        <v>7.4204585395112961</v>
      </c>
      <c r="K1956" s="17">
        <v>0.12367430899185496</v>
      </c>
      <c r="L1956" s="17">
        <v>-1</v>
      </c>
      <c r="M1956" s="17">
        <v>-1</v>
      </c>
      <c r="N1956" s="17">
        <v>2.473486179837098</v>
      </c>
      <c r="O1956" s="17">
        <v>11.820476727920564</v>
      </c>
      <c r="P1956" s="17">
        <v>0.64473393272672985</v>
      </c>
      <c r="Q1956" s="17">
        <v>-0.92604450413701489</v>
      </c>
      <c r="R1956" s="17">
        <v>-0.23011710877919919</v>
      </c>
      <c r="S1956" s="17">
        <v>0.33333333333333343</v>
      </c>
      <c r="T1956" s="17">
        <v>0.39400319823951585</v>
      </c>
      <c r="U1956" s="17">
        <v>0.29714961662201966</v>
      </c>
      <c r="V1956" s="17">
        <v>0</v>
      </c>
      <c r="W1956" s="17">
        <v>36.032473568120558</v>
      </c>
      <c r="X1956" s="17">
        <v>1.8318214078914192</v>
      </c>
      <c r="Y1956" s="17">
        <v>-1</v>
      </c>
      <c r="Z1956" s="17">
        <v>-1</v>
      </c>
      <c r="AA1956" s="17">
        <v>71.561489059012757</v>
      </c>
      <c r="AB1956" s="17">
        <v>0.24238203917759946</v>
      </c>
      <c r="AC1956" s="17">
        <v>-8.3805991400639934E-2</v>
      </c>
      <c r="AD1956" s="17">
        <v>0.55660660421646846</v>
      </c>
      <c r="AE1956" s="17">
        <v>35.75913259967141</v>
      </c>
      <c r="AF1956" s="17">
        <v>0.57894736842105265</v>
      </c>
      <c r="AG1956" s="17">
        <v>-1</v>
      </c>
      <c r="AH1956" s="17">
        <v>-1</v>
      </c>
      <c r="AI1956" s="17">
        <v>0</v>
      </c>
      <c r="AJ1956" s="17">
        <v>0</v>
      </c>
      <c r="AK1956" s="17">
        <v>0.13140898807804929</v>
      </c>
      <c r="AL1956" s="17">
        <v>0.13572676138566414</v>
      </c>
      <c r="AM1956" s="17">
        <v>0.14462691937193323</v>
      </c>
      <c r="AN1956" s="17">
        <v>-9.5856246265084377E-2</v>
      </c>
      <c r="AO1956" s="17">
        <v>4.2727179246885765</v>
      </c>
      <c r="AP1956" s="17">
        <v>-1.7177723496987889</v>
      </c>
      <c r="AQ1956" s="17">
        <v>43.452932107631867</v>
      </c>
      <c r="AR1956" s="17">
        <v>1.0244861481948684</v>
      </c>
      <c r="AS1956" s="17">
        <v>1.9554957168832741</v>
      </c>
      <c r="AT1956" s="17">
        <v>-1</v>
      </c>
      <c r="AU1956" s="17">
        <v>-1</v>
      </c>
      <c r="AV1956" s="17">
        <v>-0.28036076541286181</v>
      </c>
      <c r="AW1956" s="17">
        <v>81.664193437234573</v>
      </c>
      <c r="AX1956" s="17">
        <v>81.664193437234573</v>
      </c>
      <c r="AY1956" s="17">
        <v>6.9320549266047624E-2</v>
      </c>
      <c r="AZ1956" s="17">
        <v>17.529657947802178</v>
      </c>
      <c r="BA1956" s="22">
        <v>1445.2626146994701</v>
      </c>
      <c r="CU1956" t="e">
        <v>#N/A</v>
      </c>
      <c r="CV1956" t="e">
        <v>#N/A</v>
      </c>
    </row>
    <row r="1957" spans="1:100" x14ac:dyDescent="0.25">
      <c r="A1957">
        <v>4738</v>
      </c>
      <c r="B1957" t="s">
        <v>2300</v>
      </c>
      <c r="C1957" s="22">
        <v>3</v>
      </c>
      <c r="D1957" s="17">
        <v>1.9186971543316569</v>
      </c>
      <c r="E1957" s="17">
        <v>7.3302294952660163E-3</v>
      </c>
      <c r="F1957" s="17">
        <v>0.28928186063961819</v>
      </c>
      <c r="G1957" s="17">
        <v>0.30471191658872693</v>
      </c>
      <c r="H1957" s="17">
        <v>-9.4393987386478348E-2</v>
      </c>
      <c r="I1957" s="17">
        <v>0</v>
      </c>
      <c r="J1957" s="17">
        <v>-5.6636392431886984</v>
      </c>
      <c r="K1957" s="17">
        <v>-9.4393987386478348E-2</v>
      </c>
      <c r="L1957" s="17">
        <v>-0.99999999999999967</v>
      </c>
      <c r="M1957" s="17">
        <v>-0.99999999999999967</v>
      </c>
      <c r="N1957" s="17">
        <v>-1.8878797477295666</v>
      </c>
      <c r="O1957" s="17">
        <v>-3.440230172268314</v>
      </c>
      <c r="P1957" s="17">
        <v>-0.37033203490142058</v>
      </c>
      <c r="Q1957" s="17">
        <v>-0.65020878420489903</v>
      </c>
      <c r="R1957" s="17">
        <v>-0.1931546973052343</v>
      </c>
      <c r="S1957" s="17">
        <v>0.33333333333333304</v>
      </c>
      <c r="T1957" s="17">
        <v>0.42106032907346569</v>
      </c>
      <c r="U1957" s="17">
        <v>7.6485800563819428E-3</v>
      </c>
      <c r="V1957" s="17">
        <v>0</v>
      </c>
      <c r="W1957" s="17">
        <v>34.257449193986389</v>
      </c>
      <c r="X1957" s="17">
        <v>0.96976613446253346</v>
      </c>
      <c r="Y1957" s="17">
        <v>-0.99999999999999967</v>
      </c>
      <c r="Z1957" s="17">
        <v>-0.99999999999999967</v>
      </c>
      <c r="AA1957" s="17">
        <v>69.881273517888815</v>
      </c>
      <c r="AB1957" s="17">
        <v>0.40318947752806689</v>
      </c>
      <c r="AC1957" s="17">
        <v>-0.15513172929321273</v>
      </c>
      <c r="AD1957" s="17">
        <v>0.46828183218929986</v>
      </c>
      <c r="AE1957" s="17">
        <v>35.8169790212077</v>
      </c>
      <c r="AF1957" s="17">
        <v>0.66666666666666663</v>
      </c>
      <c r="AG1957" s="17">
        <v>-0.99999999999999967</v>
      </c>
      <c r="AH1957" s="17">
        <v>-0.99999999999999967</v>
      </c>
      <c r="AI1957" s="17">
        <v>0</v>
      </c>
      <c r="AJ1957" s="17">
        <v>0</v>
      </c>
      <c r="AK1957" s="17">
        <v>-0.13805552710783622</v>
      </c>
      <c r="AL1957" s="17">
        <v>9.8914747591602403E-2</v>
      </c>
      <c r="AM1957" s="17">
        <v>-1.2657479288011766E-2</v>
      </c>
      <c r="AN1957" s="17">
        <v>-6.7910210239302993E-2</v>
      </c>
      <c r="AO1957" s="17">
        <v>-1.0067146177394732</v>
      </c>
      <c r="AP1957" s="17">
        <v>-1.2031815180245617</v>
      </c>
      <c r="AQ1957" s="17">
        <v>28.59380995079767</v>
      </c>
      <c r="AR1957" s="17">
        <v>0.76204224246318086</v>
      </c>
      <c r="AS1957" s="17">
        <v>0.87537214707605548</v>
      </c>
      <c r="AT1957" s="17">
        <v>-0.99999999999999967</v>
      </c>
      <c r="AU1957" s="17">
        <v>-0.99999999999999967</v>
      </c>
      <c r="AV1957" s="17">
        <v>0.11155721928349252</v>
      </c>
      <c r="AW1957" s="17">
        <v>65.237861827595935</v>
      </c>
      <c r="AX1957" s="17">
        <v>65.237861827595935</v>
      </c>
      <c r="AY1957" s="17">
        <v>0.32206854279596975</v>
      </c>
      <c r="AZ1957" s="17">
        <v>17.966992365451631</v>
      </c>
      <c r="BA1957" s="22">
        <v>1480.1193285891111</v>
      </c>
      <c r="CU1957" t="e">
        <v>#N/A</v>
      </c>
      <c r="CV1957" t="e">
        <v>#N/A</v>
      </c>
    </row>
    <row r="1958" spans="1:100" x14ac:dyDescent="0.25">
      <c r="A1958">
        <v>4739</v>
      </c>
      <c r="B1958" t="s">
        <v>2301</v>
      </c>
      <c r="C1958" s="22">
        <v>3</v>
      </c>
      <c r="D1958" s="17">
        <v>3.0073871380486454</v>
      </c>
      <c r="E1958" s="17">
        <v>-1.5612034331364058E-5</v>
      </c>
      <c r="F1958" s="17">
        <v>-0.41761903749152701</v>
      </c>
      <c r="G1958" s="17">
        <v>-0.41761903749152701</v>
      </c>
      <c r="H1958" s="17">
        <v>0.10070067609110618</v>
      </c>
      <c r="I1958" s="17">
        <v>0</v>
      </c>
      <c r="J1958" s="17">
        <v>6.0420405654663716</v>
      </c>
      <c r="K1958" s="17">
        <v>0.10070067609110618</v>
      </c>
      <c r="L1958" s="17">
        <v>-1.0000000000000004</v>
      </c>
      <c r="M1958" s="17">
        <v>-1.0000000000000004</v>
      </c>
      <c r="N1958" s="17">
        <v>2.0140135218221236</v>
      </c>
      <c r="O1958" s="17">
        <v>8.6318086660234901</v>
      </c>
      <c r="P1958" s="17">
        <v>0.11916038289986114</v>
      </c>
      <c r="Q1958" s="17">
        <v>-0.89691687463433767</v>
      </c>
      <c r="R1958" s="17">
        <v>-0.25434924607114029</v>
      </c>
      <c r="S1958" s="17">
        <v>0.33333333333333337</v>
      </c>
      <c r="T1958" s="17">
        <v>0.20327642835718629</v>
      </c>
      <c r="U1958" s="17">
        <v>6.0705889491378541E-2</v>
      </c>
      <c r="V1958" s="17">
        <v>-1.4996320716600385E-2</v>
      </c>
      <c r="W1958" s="17">
        <v>19.264746174967666</v>
      </c>
      <c r="X1958" s="17">
        <v>0.44132462593846938</v>
      </c>
      <c r="Y1958" s="17">
        <v>-1.0000000000000004</v>
      </c>
      <c r="Z1958" s="17">
        <v>-1.0000000000000004</v>
      </c>
      <c r="AA1958" s="17">
        <v>29.703645185667256</v>
      </c>
      <c r="AB1958" s="17">
        <v>-0.15951971509590415</v>
      </c>
      <c r="AC1958" s="17">
        <v>0.10910336624071255</v>
      </c>
      <c r="AD1958" s="17">
        <v>0.264281313990606</v>
      </c>
      <c r="AE1958" s="17">
        <v>10.693248256770719</v>
      </c>
      <c r="AF1958" s="17">
        <v>0.27272727272727271</v>
      </c>
      <c r="AG1958" s="17">
        <v>-1.0000000000000004</v>
      </c>
      <c r="AH1958" s="17">
        <v>-1.0000000000000004</v>
      </c>
      <c r="AI1958" s="17">
        <v>-1.456886267297006E-2</v>
      </c>
      <c r="AJ1958" s="17">
        <v>-1.4996320716600385E-2</v>
      </c>
      <c r="AK1958" s="17">
        <v>0.24606292506043778</v>
      </c>
      <c r="AL1958" s="17">
        <v>-0.16270920834130714</v>
      </c>
      <c r="AM1958" s="17">
        <v>-4.3924830801260625E-2</v>
      </c>
      <c r="AN1958" s="17">
        <v>2.7231126151497868E-2</v>
      </c>
      <c r="AO1958" s="17">
        <v>0.13219385527067232</v>
      </c>
      <c r="AP1958" s="17">
        <v>-0.13276788791908939</v>
      </c>
      <c r="AQ1958" s="17">
        <v>25.306786740434035</v>
      </c>
      <c r="AR1958" s="17">
        <v>0.58231933046529794</v>
      </c>
      <c r="AS1958" s="17">
        <v>0.54202530202957522</v>
      </c>
      <c r="AT1958" s="17">
        <v>-1.0000000000000004</v>
      </c>
      <c r="AU1958" s="17">
        <v>-1.0000000000000004</v>
      </c>
      <c r="AV1958" s="17">
        <v>-0.67196828356266747</v>
      </c>
      <c r="AW1958" s="17">
        <v>38.20268596377165</v>
      </c>
      <c r="AX1958" s="17">
        <v>36.411676638652217</v>
      </c>
      <c r="AY1958" s="17">
        <v>5.6774486858248749E-2</v>
      </c>
      <c r="AZ1958" s="17">
        <v>-24.41369889756913</v>
      </c>
      <c r="BA1958" s="22">
        <v>1328.6156727298078</v>
      </c>
      <c r="CU1958" t="e">
        <v>#N/A</v>
      </c>
      <c r="CV1958" t="e">
        <v>#N/A</v>
      </c>
    </row>
    <row r="1959" spans="1:100" x14ac:dyDescent="0.25">
      <c r="A1959">
        <v>4740</v>
      </c>
      <c r="B1959" t="s">
        <v>2302</v>
      </c>
      <c r="C1959" s="22">
        <v>3</v>
      </c>
      <c r="D1959" s="17">
        <v>2.7994150234720054</v>
      </c>
      <c r="E1959" s="17">
        <v>-0.90180516951376877</v>
      </c>
      <c r="F1959" s="17">
        <v>-0.41347999023049048</v>
      </c>
      <c r="G1959" s="17">
        <v>-0.65531593088159301</v>
      </c>
      <c r="H1959" s="17">
        <v>9.3523584729552668E-3</v>
      </c>
      <c r="I1959" s="17">
        <v>0</v>
      </c>
      <c r="J1959" s="17">
        <v>0.56114150837731791</v>
      </c>
      <c r="K1959" s="17">
        <v>9.3523584729552668E-3</v>
      </c>
      <c r="L1959" s="17">
        <v>-1.0000000000000009</v>
      </c>
      <c r="M1959" s="17">
        <v>-1.0000000000000009</v>
      </c>
      <c r="N1959" s="17">
        <v>0.18704716945910538</v>
      </c>
      <c r="O1959" s="17">
        <v>2.705240600967727</v>
      </c>
      <c r="P1959" s="17">
        <v>-0.15454326867215232</v>
      </c>
      <c r="Q1959" s="17">
        <v>-0.26666401295988185</v>
      </c>
      <c r="R1959" s="17">
        <v>-8.9230169971328516E-2</v>
      </c>
      <c r="S1959" s="17">
        <v>0.3333333333333337</v>
      </c>
      <c r="T1959" s="17">
        <v>0.25221858007903825</v>
      </c>
      <c r="U1959" s="17">
        <v>-0.13412236332823183</v>
      </c>
      <c r="V1959" s="17">
        <v>-3.502837397655436E-2</v>
      </c>
      <c r="W1959" s="17">
        <v>16.281952705385216</v>
      </c>
      <c r="X1959" s="17">
        <v>-0.25157489548713191</v>
      </c>
      <c r="Y1959" s="17">
        <v>-1.0000000000000009</v>
      </c>
      <c r="Z1959" s="17">
        <v>-1.0000000000000009</v>
      </c>
      <c r="AA1959" s="17">
        <v>18.429921178270686</v>
      </c>
      <c r="AB1959" s="17">
        <v>-0.17637477336609464</v>
      </c>
      <c r="AC1959" s="17">
        <v>2.5560329950887244E-2</v>
      </c>
      <c r="AD1959" s="17">
        <v>0.19555841627234347</v>
      </c>
      <c r="AE1959" s="17">
        <v>2.2371986428568054</v>
      </c>
      <c r="AF1959" s="17">
        <v>0.1</v>
      </c>
      <c r="AG1959" s="17">
        <v>-1.0000000000000009</v>
      </c>
      <c r="AH1959" s="17">
        <v>-1.0000000000000009</v>
      </c>
      <c r="AI1959" s="17">
        <v>5.1122653972953555E-2</v>
      </c>
      <c r="AJ1959" s="17">
        <v>-3.502837397655436E-2</v>
      </c>
      <c r="AK1959" s="17">
        <v>2.2328939780024225E-2</v>
      </c>
      <c r="AL1959" s="17">
        <v>-6.0213496783448194E-2</v>
      </c>
      <c r="AM1959" s="17">
        <v>0.19676347688221288</v>
      </c>
      <c r="AN1959" s="17">
        <v>-0.20941018065981501</v>
      </c>
      <c r="AO1959" s="17">
        <v>5.030731620955442</v>
      </c>
      <c r="AP1959" s="17">
        <v>-5.5363220004126177</v>
      </c>
      <c r="AQ1959" s="17">
        <v>16.843094213762527</v>
      </c>
      <c r="AR1959" s="17">
        <v>0.41640117610758542</v>
      </c>
      <c r="AS1959" s="17">
        <v>-0.24222253701417684</v>
      </c>
      <c r="AT1959" s="17">
        <v>-1.0000000000000009</v>
      </c>
      <c r="AU1959" s="17">
        <v>-1.0000000000000009</v>
      </c>
      <c r="AV1959" s="17">
        <v>-0.7445461008529225</v>
      </c>
      <c r="AW1959" s="17">
        <v>15.5988397788258</v>
      </c>
      <c r="AX1959" s="17">
        <v>13.118455460629441</v>
      </c>
      <c r="AY1959" s="17">
        <v>-0.35461252406705202</v>
      </c>
      <c r="AZ1959" s="17">
        <v>-75.091325760459597</v>
      </c>
      <c r="BA1959" s="22">
        <v>1374.7010323023685</v>
      </c>
      <c r="CU1959" t="e">
        <v>#N/A</v>
      </c>
      <c r="CV1959" t="e">
        <v>#N/A</v>
      </c>
    </row>
    <row r="1960" spans="1:100" x14ac:dyDescent="0.25">
      <c r="A1960">
        <v>4741</v>
      </c>
      <c r="B1960" t="s">
        <v>2303</v>
      </c>
      <c r="C1960" s="22">
        <v>3</v>
      </c>
      <c r="D1960" s="17">
        <v>4.5589920519356735</v>
      </c>
      <c r="E1960" s="17">
        <v>1.7131190169635581E-3</v>
      </c>
      <c r="F1960" s="17">
        <v>-0.54576551200640377</v>
      </c>
      <c r="G1960" s="17">
        <v>-0.58388283509580918</v>
      </c>
      <c r="H1960" s="17">
        <v>-2.4562038760646339E-2</v>
      </c>
      <c r="I1960" s="17">
        <v>0</v>
      </c>
      <c r="J1960" s="17">
        <v>-1.4737223256387795</v>
      </c>
      <c r="K1960" s="17">
        <v>-2.4562038760646339E-2</v>
      </c>
      <c r="L1960" s="17">
        <v>-1.0000000000000013</v>
      </c>
      <c r="M1960" s="17">
        <v>-1.0000000000000013</v>
      </c>
      <c r="N1960" s="17">
        <v>-0.49124077521292636</v>
      </c>
      <c r="O1960" s="17">
        <v>2.5013868912010864</v>
      </c>
      <c r="P1960" s="17">
        <v>-0.10588486900886376</v>
      </c>
      <c r="Q1960" s="17">
        <v>-2.1162027272821429</v>
      </c>
      <c r="R1960" s="17">
        <v>-0.65967408672915906</v>
      </c>
      <c r="S1960" s="17">
        <v>0.33333333333333381</v>
      </c>
      <c r="T1960" s="17">
        <v>0.31438803346248845</v>
      </c>
      <c r="U1960" s="17">
        <v>0.15394671838259749</v>
      </c>
      <c r="V1960" s="17">
        <v>-2.9184396085775246E-2</v>
      </c>
      <c r="W1960" s="17">
        <v>31.881829114131616</v>
      </c>
      <c r="X1960" s="17">
        <v>1.0822637769529038</v>
      </c>
      <c r="Y1960" s="17">
        <v>-1.0000000000000013</v>
      </c>
      <c r="Z1960" s="17">
        <v>-1.0000000000000013</v>
      </c>
      <c r="AA1960" s="17">
        <v>70.605152076948116</v>
      </c>
      <c r="AB1960" s="17">
        <v>-6.6738551890860483E-3</v>
      </c>
      <c r="AC1960" s="17">
        <v>0.15534390952813501</v>
      </c>
      <c r="AD1960" s="17">
        <v>0.63898988665186429</v>
      </c>
      <c r="AE1960" s="17">
        <v>39.382997049545637</v>
      </c>
      <c r="AF1960" s="17">
        <v>0.5</v>
      </c>
      <c r="AG1960" s="17">
        <v>-1.0000000000000013</v>
      </c>
      <c r="AH1960" s="17">
        <v>-1.0000000000000013</v>
      </c>
      <c r="AI1960" s="17">
        <v>0</v>
      </c>
      <c r="AJ1960" s="17">
        <v>-2.9184396085775246E-2</v>
      </c>
      <c r="AK1960" s="17">
        <v>-9.193879904995661E-2</v>
      </c>
      <c r="AL1960" s="17">
        <v>0.3777003312477184</v>
      </c>
      <c r="AM1960" s="17">
        <v>3.8303452779473432E-2</v>
      </c>
      <c r="AN1960" s="17">
        <v>-4.4382626592391353E-2</v>
      </c>
      <c r="AO1960" s="17">
        <v>0.49789232423705165</v>
      </c>
      <c r="AP1960" s="17">
        <v>0.77893599142880765</v>
      </c>
      <c r="AQ1960" s="17">
        <v>30.40810678849283</v>
      </c>
      <c r="AR1960" s="17">
        <v>0.77248368909264464</v>
      </c>
      <c r="AS1960" s="17">
        <v>1.0577017381922573</v>
      </c>
      <c r="AT1960" s="17">
        <v>-1.0000000000000013</v>
      </c>
      <c r="AU1960" s="17">
        <v>-1.0000000000000013</v>
      </c>
      <c r="AV1960" s="17">
        <v>-1.243556921824968</v>
      </c>
      <c r="AW1960" s="17">
        <v>73.885474959578048</v>
      </c>
      <c r="AX1960" s="17">
        <v>70.967035351000519</v>
      </c>
      <c r="AY1960" s="17">
        <v>9.0433088337785433E-2</v>
      </c>
      <c r="AZ1960" s="17">
        <v>-4.0163522479907652</v>
      </c>
      <c r="BA1960" s="22">
        <v>1418.3052153995345</v>
      </c>
      <c r="CU1960" t="e">
        <v>#N/A</v>
      </c>
      <c r="CV1960" t="e">
        <v>#N/A</v>
      </c>
    </row>
    <row r="1961" spans="1:100" x14ac:dyDescent="0.25">
      <c r="A1961">
        <v>4744</v>
      </c>
      <c r="B1961" t="s">
        <v>2304</v>
      </c>
      <c r="C1961" s="22">
        <v>3</v>
      </c>
      <c r="D1961" s="17">
        <v>4.6312998177787401</v>
      </c>
      <c r="E1961" s="17">
        <v>-2.8302675176723913E-2</v>
      </c>
      <c r="F1961" s="17">
        <v>-2.4298142422765809</v>
      </c>
      <c r="G1961" s="17">
        <v>-2.4298142422765809</v>
      </c>
      <c r="H1961" s="17">
        <v>0.13640685974902919</v>
      </c>
      <c r="I1961" s="17">
        <v>0</v>
      </c>
      <c r="J1961" s="17">
        <v>8.1844115849417509</v>
      </c>
      <c r="K1961" s="17">
        <v>0.13640685974902919</v>
      </c>
      <c r="L1961" s="17">
        <v>-1</v>
      </c>
      <c r="M1961" s="17">
        <v>-1</v>
      </c>
      <c r="N1961" s="17">
        <v>2.7281371949805826</v>
      </c>
      <c r="O1961" s="17">
        <v>10.385897160443907</v>
      </c>
      <c r="P1961" s="17">
        <v>7.3909174882192553E-3</v>
      </c>
      <c r="Q1961" s="17">
        <v>3.0900079455511724</v>
      </c>
      <c r="R1961" s="17">
        <v>1.0435091992953573</v>
      </c>
      <c r="S1961" s="17">
        <v>0.33333333333333348</v>
      </c>
      <c r="T1961" s="17">
        <v>0.33333333333333348</v>
      </c>
      <c r="U1961" s="17">
        <v>0.38325099409757318</v>
      </c>
      <c r="V1961" s="17">
        <v>4.6152015072942199E-3</v>
      </c>
      <c r="W1961" s="17">
        <v>36.725040100900195</v>
      </c>
      <c r="X1961" s="17">
        <v>2.0909549923516955</v>
      </c>
      <c r="Y1961" s="17">
        <v>-1</v>
      </c>
      <c r="Z1961" s="17">
        <v>-1</v>
      </c>
      <c r="AA1961" s="17">
        <v>75.532767328733073</v>
      </c>
      <c r="AB1961" s="17">
        <v>0.40437473497862753</v>
      </c>
      <c r="AC1961" s="17">
        <v>0.3258819191253895</v>
      </c>
      <c r="AD1961" s="17">
        <v>2.5027706466732927E-2</v>
      </c>
      <c r="AE1961" s="17">
        <v>37.764218028537499</v>
      </c>
      <c r="AF1961" s="17">
        <v>0.58333333333333337</v>
      </c>
      <c r="AG1961" s="17">
        <v>-1</v>
      </c>
      <c r="AH1961" s="17">
        <v>-1</v>
      </c>
      <c r="AI1961" s="17">
        <v>-8.8533556155899931E-2</v>
      </c>
      <c r="AJ1961" s="17">
        <v>4.6152015072942199E-3</v>
      </c>
      <c r="AK1961" s="17">
        <v>0.16578792952093757</v>
      </c>
      <c r="AL1961" s="17">
        <v>1.1475679094041067</v>
      </c>
      <c r="AM1961" s="17">
        <v>5.2992463764931733E-2</v>
      </c>
      <c r="AN1961" s="17">
        <v>5.1370552978565527E-2</v>
      </c>
      <c r="AO1961" s="17">
        <v>2.1537512417279814</v>
      </c>
      <c r="AP1961" s="17">
        <v>7.0221033714846692</v>
      </c>
      <c r="AQ1961" s="17">
        <v>44.909451685841908</v>
      </c>
      <c r="AR1961" s="17">
        <v>1.0545328622715342</v>
      </c>
      <c r="AS1961" s="17">
        <v>2.2273618521007243</v>
      </c>
      <c r="AT1961" s="17">
        <v>-1</v>
      </c>
      <c r="AU1961" s="17">
        <v>-1</v>
      </c>
      <c r="AV1961" s="17">
        <v>-1.3863050429812249</v>
      </c>
      <c r="AW1961" s="17">
        <v>92.940767860661609</v>
      </c>
      <c r="AX1961" s="17">
        <v>91.631616888273058</v>
      </c>
      <c r="AY1961" s="17">
        <v>0.16858659553935965</v>
      </c>
      <c r="AZ1961" s="17">
        <v>12.8612094348239</v>
      </c>
      <c r="BA1961" s="22">
        <v>1461.2521555653107</v>
      </c>
      <c r="CU1961" t="e">
        <v>#N/A</v>
      </c>
      <c r="CV1961" t="e">
        <v>#N/A</v>
      </c>
    </row>
    <row r="1962" spans="1:100" x14ac:dyDescent="0.25">
      <c r="A1962">
        <v>4746</v>
      </c>
      <c r="B1962" t="s">
        <v>2305</v>
      </c>
      <c r="C1962" s="22">
        <v>3</v>
      </c>
      <c r="D1962" s="17">
        <v>0.89935373055285872</v>
      </c>
      <c r="E1962" s="17">
        <v>-6.0012646782958541E-2</v>
      </c>
      <c r="F1962" s="17">
        <v>1.2387324083115783E-3</v>
      </c>
      <c r="G1962" s="17">
        <v>-1.6318365508690057E-2</v>
      </c>
      <c r="H1962" s="17">
        <v>-6.930281497365913E-2</v>
      </c>
      <c r="I1962" s="17">
        <v>0</v>
      </c>
      <c r="J1962" s="17">
        <v>-4.158168898419544</v>
      </c>
      <c r="K1962" s="17">
        <v>-6.930281497365913E-2</v>
      </c>
      <c r="L1962" s="17">
        <v>-1.0000000000000018</v>
      </c>
      <c r="M1962" s="17">
        <v>-1.0000000000000018</v>
      </c>
      <c r="N1962" s="17">
        <v>-1.3860562994731818</v>
      </c>
      <c r="O1962" s="17">
        <v>-3.2751335333753788</v>
      </c>
      <c r="P1962" s="17">
        <v>6.5256505937207387E-2</v>
      </c>
      <c r="Q1962" s="17">
        <v>0.41788038876743061</v>
      </c>
      <c r="R1962" s="17">
        <v>0.1366739716888761</v>
      </c>
      <c r="S1962" s="17">
        <v>0.33333333333333398</v>
      </c>
      <c r="T1962" s="17">
        <v>0.14955882685290836</v>
      </c>
      <c r="U1962" s="17">
        <v>-0.15912788096781849</v>
      </c>
      <c r="V1962" s="17">
        <v>0</v>
      </c>
      <c r="W1962" s="17">
        <v>15.722683767683309</v>
      </c>
      <c r="X1962" s="17">
        <v>-0.26512880996305982</v>
      </c>
      <c r="Y1962" s="17">
        <v>-1.0000000000000018</v>
      </c>
      <c r="Z1962" s="17">
        <v>-1.0000000000000018</v>
      </c>
      <c r="AA1962" s="17">
        <v>35.432824127914152</v>
      </c>
      <c r="AB1962" s="17">
        <v>0.2465357813334178</v>
      </c>
      <c r="AC1962" s="17">
        <v>-2.2373530469818777E-2</v>
      </c>
      <c r="AD1962" s="17">
        <v>0.16730707690724</v>
      </c>
      <c r="AE1962" s="17">
        <v>19.573466388541956</v>
      </c>
      <c r="AF1962" s="17">
        <v>9.0909090909090912E-2</v>
      </c>
      <c r="AG1962" s="17">
        <v>-1.0000000000000018</v>
      </c>
      <c r="AH1962" s="17">
        <v>-1.0000000000000018</v>
      </c>
      <c r="AI1962" s="17">
        <v>5.6881880727905291E-3</v>
      </c>
      <c r="AJ1962" s="17">
        <v>0</v>
      </c>
      <c r="AK1962" s="17">
        <v>0.18934663092580473</v>
      </c>
      <c r="AL1962" s="17">
        <v>0.82277012911755198</v>
      </c>
      <c r="AM1962" s="17">
        <v>-1.3424929729550113E-2</v>
      </c>
      <c r="AN1962" s="17">
        <v>-8.218590263599107E-2</v>
      </c>
      <c r="AO1962" s="17">
        <v>0.61110991139027104</v>
      </c>
      <c r="AP1962" s="17">
        <v>2.059203079687983</v>
      </c>
      <c r="AQ1962" s="17">
        <v>11.564514869263775</v>
      </c>
      <c r="AR1962" s="17">
        <v>0.32376427921842371</v>
      </c>
      <c r="AS1962" s="17">
        <v>-0.3344316249367188</v>
      </c>
      <c r="AT1962" s="17">
        <v>-1.0000000000000018</v>
      </c>
      <c r="AU1962" s="17">
        <v>-1.0000000000000018</v>
      </c>
      <c r="AV1962" s="17">
        <v>0.12035560618018593</v>
      </c>
      <c r="AW1962" s="17">
        <v>34.216893674226753</v>
      </c>
      <c r="AX1962" s="17">
        <v>34.330657435682561</v>
      </c>
      <c r="AY1962" s="17">
        <v>7.6924545936113406E-2</v>
      </c>
      <c r="AZ1962" s="17">
        <v>-22.302219624332146</v>
      </c>
      <c r="BA1962" s="22">
        <v>1333.2786125312109</v>
      </c>
      <c r="CU1962" t="e">
        <v>#N/A</v>
      </c>
      <c r="CV1962" t="e">
        <v>#N/A</v>
      </c>
    </row>
    <row r="1963" spans="1:100" x14ac:dyDescent="0.25">
      <c r="A1963">
        <v>4748</v>
      </c>
      <c r="B1963" t="s">
        <v>2306</v>
      </c>
      <c r="C1963" s="22">
        <v>3</v>
      </c>
      <c r="D1963" s="17">
        <v>2.4893172256730698</v>
      </c>
      <c r="E1963" s="17">
        <v>0</v>
      </c>
      <c r="F1963" s="17">
        <v>1.5182837255609701E-2</v>
      </c>
      <c r="G1963" s="17">
        <v>1.5182837255609701E-2</v>
      </c>
      <c r="H1963" s="17">
        <v>0.11746108399397501</v>
      </c>
      <c r="I1963" s="17">
        <v>0</v>
      </c>
      <c r="J1963" s="17">
        <v>7.0476650396385017</v>
      </c>
      <c r="K1963" s="17">
        <v>0.11746108399397501</v>
      </c>
      <c r="L1963" s="17">
        <v>-1</v>
      </c>
      <c r="M1963" s="17">
        <v>-1</v>
      </c>
      <c r="N1963" s="17">
        <v>2.3492216798795011</v>
      </c>
      <c r="O1963" s="17">
        <v>9.5521651025671837</v>
      </c>
      <c r="P1963" s="17">
        <v>0.41712726605609407</v>
      </c>
      <c r="Q1963" s="17">
        <v>2.5438147355431564</v>
      </c>
      <c r="R1963" s="17">
        <v>0.82321306905598268</v>
      </c>
      <c r="S1963" s="17">
        <v>0.33333333333333343</v>
      </c>
      <c r="T1963" s="17">
        <v>0.24379005495543435</v>
      </c>
      <c r="U1963" s="17">
        <v>-0.11309777333272192</v>
      </c>
      <c r="V1963" s="17">
        <v>0</v>
      </c>
      <c r="W1963" s="17">
        <v>13.862581238482832</v>
      </c>
      <c r="X1963" s="17">
        <v>-7.1020941991151151E-2</v>
      </c>
      <c r="Y1963" s="17">
        <v>-1</v>
      </c>
      <c r="Z1963" s="17">
        <v>-1</v>
      </c>
      <c r="AA1963" s="17">
        <v>28.200409376302371</v>
      </c>
      <c r="AB1963" s="17">
        <v>5.331398104629078E-2</v>
      </c>
      <c r="AC1963" s="17">
        <v>0.14711576508426311</v>
      </c>
      <c r="AD1963" s="17">
        <v>6.9862555244717503E-2</v>
      </c>
      <c r="AE1963" s="17">
        <v>13.514615068763577</v>
      </c>
      <c r="AF1963" s="17">
        <v>0.125</v>
      </c>
      <c r="AG1963" s="17">
        <v>-1</v>
      </c>
      <c r="AH1963" s="17">
        <v>-1</v>
      </c>
      <c r="AI1963" s="17">
        <v>0</v>
      </c>
      <c r="AJ1963" s="17">
        <v>0</v>
      </c>
      <c r="AK1963" s="17">
        <v>-8.1272677371715576E-2</v>
      </c>
      <c r="AL1963" s="17">
        <v>-9.294652385203421E-2</v>
      </c>
      <c r="AM1963" s="17">
        <v>-5.0216138529513878E-4</v>
      </c>
      <c r="AN1963" s="17">
        <v>-0.10040291933317047</v>
      </c>
      <c r="AO1963" s="17">
        <v>-0.41891742149095657</v>
      </c>
      <c r="AP1963" s="17">
        <v>-2.9748056025894329</v>
      </c>
      <c r="AQ1963" s="17">
        <v>20.910246278121342</v>
      </c>
      <c r="AR1963" s="17">
        <v>0.46402561495604561</v>
      </c>
      <c r="AS1963" s="17">
        <v>4.6440142002824134E-2</v>
      </c>
      <c r="AT1963" s="17">
        <v>-1</v>
      </c>
      <c r="AU1963" s="17">
        <v>-1</v>
      </c>
      <c r="AV1963" s="17">
        <v>0.83839590631159222</v>
      </c>
      <c r="AW1963" s="17">
        <v>34.777768876280135</v>
      </c>
      <c r="AX1963" s="17">
        <v>34.777768876280135</v>
      </c>
      <c r="AY1963" s="17">
        <v>0.19774009778258178</v>
      </c>
      <c r="AZ1963" s="17">
        <v>10.929424728825865</v>
      </c>
      <c r="BA1963" s="22">
        <v>1451.2381615622187</v>
      </c>
      <c r="CU1963" t="e">
        <v>#N/A</v>
      </c>
      <c r="CV1963" t="e">
        <v>#N/A</v>
      </c>
    </row>
    <row r="1964" spans="1:100" x14ac:dyDescent="0.25">
      <c r="A1964">
        <v>4749</v>
      </c>
      <c r="B1964" t="s">
        <v>2307</v>
      </c>
      <c r="C1964" s="22">
        <v>3</v>
      </c>
      <c r="D1964" s="17">
        <v>4.4741027863489409</v>
      </c>
      <c r="E1964" s="17">
        <v>-1.74808304857785E-2</v>
      </c>
      <c r="F1964" s="17">
        <v>-0.12436929148029154</v>
      </c>
      <c r="G1964" s="17">
        <v>-0.12436929148029154</v>
      </c>
      <c r="H1964" s="17">
        <v>8.4791555996855991E-2</v>
      </c>
      <c r="I1964" s="17">
        <v>0</v>
      </c>
      <c r="J1964" s="17">
        <v>5.0874933598113605</v>
      </c>
      <c r="K1964" s="17">
        <v>8.4791555996855991E-2</v>
      </c>
      <c r="L1964" s="17">
        <v>-1.0000000000000011</v>
      </c>
      <c r="M1964" s="17">
        <v>-1.0000000000000011</v>
      </c>
      <c r="N1964" s="17">
        <v>1.6958311199371203</v>
      </c>
      <c r="O1964" s="17">
        <v>9.4372268546800129</v>
      </c>
      <c r="P1964" s="17">
        <v>-0.14691190960703343</v>
      </c>
      <c r="Q1964" s="17">
        <v>-1.1517589617429635</v>
      </c>
      <c r="R1964" s="17">
        <v>-0.45035969103755241</v>
      </c>
      <c r="S1964" s="17">
        <v>0.3223334156616004</v>
      </c>
      <c r="T1964" s="17">
        <v>0.27818312940556311</v>
      </c>
      <c r="U1964" s="17">
        <v>0.18308509555150393</v>
      </c>
      <c r="V1964" s="17">
        <v>-4.8688359507151301E-3</v>
      </c>
      <c r="W1964" s="17">
        <v>27.757649946843852</v>
      </c>
      <c r="X1964" s="17">
        <v>1.1573535972214457</v>
      </c>
      <c r="Y1964" s="17">
        <v>-1.0000000000000011</v>
      </c>
      <c r="Z1964" s="17">
        <v>-1.0000000000000011</v>
      </c>
      <c r="AA1964" s="17">
        <v>41.864299743766637</v>
      </c>
      <c r="AB1964" s="17">
        <v>-1.0371320185955171E-2</v>
      </c>
      <c r="AC1964" s="17">
        <v>9.8219437881105542E-2</v>
      </c>
      <c r="AD1964" s="17">
        <v>0.20329207206405556</v>
      </c>
      <c r="AE1964" s="17">
        <v>14.557009487960295</v>
      </c>
      <c r="AF1964" s="17">
        <v>0.25</v>
      </c>
      <c r="AG1964" s="17">
        <v>-1.0000000000000011</v>
      </c>
      <c r="AH1964" s="17">
        <v>-1.0000000000000011</v>
      </c>
      <c r="AI1964" s="17">
        <v>0</v>
      </c>
      <c r="AJ1964" s="17">
        <v>-4.8688359507151301E-3</v>
      </c>
      <c r="AK1964" s="17">
        <v>1.1494471497149557E-2</v>
      </c>
      <c r="AL1964" s="17">
        <v>-3.075265331276017E-2</v>
      </c>
      <c r="AM1964" s="17">
        <v>-3.4849386442682477E-2</v>
      </c>
      <c r="AN1964" s="17">
        <v>-7.4388113429295008E-4</v>
      </c>
      <c r="AO1964" s="17">
        <v>-0.81376230358131407</v>
      </c>
      <c r="AP1964" s="17">
        <v>-0.17236029492112542</v>
      </c>
      <c r="AQ1964" s="17">
        <v>32.845143306655224</v>
      </c>
      <c r="AR1964" s="17">
        <v>0.7787328046679528</v>
      </c>
      <c r="AS1964" s="17">
        <v>1.2421451532183019</v>
      </c>
      <c r="AT1964" s="17">
        <v>-1.0000000000000011</v>
      </c>
      <c r="AU1964" s="17">
        <v>-1.0000000000000011</v>
      </c>
      <c r="AV1964" s="17">
        <v>-0.57472898251784399</v>
      </c>
      <c r="AW1964" s="17">
        <v>51.12916630352548</v>
      </c>
      <c r="AX1964" s="17">
        <v>50.642282708453962</v>
      </c>
      <c r="AY1964" s="17">
        <v>0.34555430003221577</v>
      </c>
      <c r="AZ1964" s="17">
        <v>22.531715407306123</v>
      </c>
      <c r="BA1964" s="22">
        <v>1432.7368432904693</v>
      </c>
      <c r="CU1964" t="e">
        <v>#N/A</v>
      </c>
      <c r="CV1964" t="e">
        <v>#N/A</v>
      </c>
    </row>
    <row r="1965" spans="1:100" x14ac:dyDescent="0.25">
      <c r="A1965">
        <v>4750</v>
      </c>
      <c r="B1965" t="s">
        <v>2308</v>
      </c>
      <c r="C1965" s="22">
        <v>3</v>
      </c>
      <c r="D1965" s="17">
        <v>5.2631405638162772</v>
      </c>
      <c r="E1965" s="17">
        <v>0</v>
      </c>
      <c r="F1965" s="17">
        <v>1.1166450977580371</v>
      </c>
      <c r="G1965" s="17">
        <v>1.1166450977580371</v>
      </c>
      <c r="H1965" s="17">
        <v>0.3076114229318595</v>
      </c>
      <c r="I1965" s="17">
        <v>1.8926984076669748E-3</v>
      </c>
      <c r="J1965" s="17">
        <v>18.570247280371586</v>
      </c>
      <c r="K1965" s="17">
        <v>0.30950412133952643</v>
      </c>
      <c r="L1965" s="17">
        <v>-1</v>
      </c>
      <c r="M1965" s="17">
        <v>-1</v>
      </c>
      <c r="N1965" s="17">
        <v>6.1900824267905321</v>
      </c>
      <c r="O1965" s="17">
        <v>24.950032941945903</v>
      </c>
      <c r="P1965" s="17">
        <v>-4.1135185394046363E-2</v>
      </c>
      <c r="Q1965" s="17">
        <v>-0.20795229073332991</v>
      </c>
      <c r="R1965" s="17">
        <v>-0.19493132851600059</v>
      </c>
      <c r="S1965" s="17">
        <v>0.33333333333333354</v>
      </c>
      <c r="T1965" s="17">
        <v>0.33333333333333354</v>
      </c>
      <c r="U1965" s="17">
        <v>0.31836052448997137</v>
      </c>
      <c r="V1965" s="17">
        <v>0.13059074181080935</v>
      </c>
      <c r="W1965" s="17">
        <v>32.244552465116868</v>
      </c>
      <c r="X1965" s="17">
        <v>2.4141490941518824</v>
      </c>
      <c r="Y1965" s="17">
        <v>-1</v>
      </c>
      <c r="Z1965" s="17">
        <v>-1</v>
      </c>
      <c r="AA1965" s="17">
        <v>93.220935060375922</v>
      </c>
      <c r="AB1965" s="17">
        <v>0.34598983805094602</v>
      </c>
      <c r="AC1965" s="17">
        <v>0.478210208611136</v>
      </c>
      <c r="AD1965" s="17">
        <v>0.39922623181342037</v>
      </c>
      <c r="AE1965" s="17">
        <v>61.171313923775124</v>
      </c>
      <c r="AF1965" s="17">
        <v>1</v>
      </c>
      <c r="AG1965" s="17">
        <v>-1</v>
      </c>
      <c r="AH1965" s="17">
        <v>-1</v>
      </c>
      <c r="AI1965" s="17">
        <v>-6.1744250425310537E-2</v>
      </c>
      <c r="AJ1965" s="17">
        <v>0.13059074181080935</v>
      </c>
      <c r="AK1965" s="17">
        <v>7.4425049303920507E-2</v>
      </c>
      <c r="AL1965" s="17">
        <v>4.3843200502174037E-2</v>
      </c>
      <c r="AM1965" s="17">
        <v>1.9019314728793008E-2</v>
      </c>
      <c r="AN1965" s="17">
        <v>2.9281216812350333E-4</v>
      </c>
      <c r="AO1965" s="17">
        <v>0.84760811473942799</v>
      </c>
      <c r="AP1965" s="17">
        <v>0.22653630671395952</v>
      </c>
      <c r="AQ1965" s="17">
        <v>50.814799745488457</v>
      </c>
      <c r="AR1965" s="17">
        <v>1.1156179329674469</v>
      </c>
      <c r="AS1965" s="17">
        <v>2.7236532154914088</v>
      </c>
      <c r="AT1965" s="17">
        <v>-1</v>
      </c>
      <c r="AU1965" s="17">
        <v>-1</v>
      </c>
      <c r="AV1965" s="17">
        <v>0.92171376924203685</v>
      </c>
      <c r="AW1965" s="17">
        <v>118.3975043090358</v>
      </c>
      <c r="AX1965" s="17">
        <v>130.22169348161052</v>
      </c>
      <c r="AY1965" s="17">
        <v>0.56514350309965533</v>
      </c>
      <c r="AZ1965" s="17">
        <v>46.671124135627146</v>
      </c>
      <c r="BA1965" s="22">
        <v>1611.6010812178479</v>
      </c>
      <c r="CU1965" t="e">
        <v>#N/A</v>
      </c>
      <c r="CV1965" t="e">
        <v>#N/A</v>
      </c>
    </row>
    <row r="1966" spans="1:100" x14ac:dyDescent="0.25">
      <c r="A1966">
        <v>4757</v>
      </c>
      <c r="B1966" t="s">
        <v>2309</v>
      </c>
      <c r="C1966" s="22">
        <v>3</v>
      </c>
      <c r="D1966" s="17">
        <v>5.657747909001813</v>
      </c>
      <c r="E1966" s="17">
        <v>-1.9965654096122856E-2</v>
      </c>
      <c r="F1966" s="17">
        <v>-1.2118384496582091E-2</v>
      </c>
      <c r="G1966" s="17">
        <v>-1.2118384496582091E-2</v>
      </c>
      <c r="H1966" s="17">
        <v>0.41099948992683244</v>
      </c>
      <c r="I1966" s="17">
        <v>0</v>
      </c>
      <c r="J1966" s="17">
        <v>24.659969395609934</v>
      </c>
      <c r="K1966" s="17">
        <v>0.41099948992683244</v>
      </c>
      <c r="L1966" s="17">
        <v>-0.99999999999999889</v>
      </c>
      <c r="M1966" s="17">
        <v>-0.99999999999999889</v>
      </c>
      <c r="N1966" s="17">
        <v>8.2199897985366484</v>
      </c>
      <c r="O1966" s="17">
        <v>30.30559892011518</v>
      </c>
      <c r="P1966" s="17">
        <v>-4.229507566418887E-3</v>
      </c>
      <c r="Q1966" s="17">
        <v>-1.9279525450401818</v>
      </c>
      <c r="R1966" s="17">
        <v>-0.62621798438537113</v>
      </c>
      <c r="S1966" s="17">
        <v>0.33333333333333298</v>
      </c>
      <c r="T1966" s="17">
        <v>0.24058304659995192</v>
      </c>
      <c r="U1966" s="17">
        <v>-0.15831818147519694</v>
      </c>
      <c r="V1966" s="17">
        <v>0</v>
      </c>
      <c r="W1966" s="17">
        <v>0.18394834125022208</v>
      </c>
      <c r="X1966" s="17">
        <v>-0.46314992422438667</v>
      </c>
      <c r="Y1966" s="17">
        <v>-0.99999999999999889</v>
      </c>
      <c r="Z1966" s="17">
        <v>-0.99999999999999889</v>
      </c>
      <c r="AA1966" s="17">
        <v>0.99673667690347623</v>
      </c>
      <c r="AB1966" s="17">
        <v>-6.7776755353371729E-2</v>
      </c>
      <c r="AC1966" s="17">
        <v>0.14961257183313709</v>
      </c>
      <c r="AD1966" s="17">
        <v>-5.305569007899287E-2</v>
      </c>
      <c r="AE1966" s="17">
        <v>1.4390063200386265</v>
      </c>
      <c r="AF1966" s="17">
        <v>0.16666666666666666</v>
      </c>
      <c r="AG1966" s="17">
        <v>-0.99999999999999889</v>
      </c>
      <c r="AH1966" s="17">
        <v>-0.99999999999999889</v>
      </c>
      <c r="AI1966" s="17">
        <v>2.0848138080529911E-2</v>
      </c>
      <c r="AJ1966" s="17">
        <v>0</v>
      </c>
      <c r="AK1966" s="17">
        <v>0.17338023684068629</v>
      </c>
      <c r="AL1966" s="17">
        <v>0.48038610514239372</v>
      </c>
      <c r="AM1966" s="17">
        <v>-4.6354745788647803E-2</v>
      </c>
      <c r="AN1966" s="17">
        <v>-0.17100143675472346</v>
      </c>
      <c r="AO1966" s="17">
        <v>-0.29196746051276373</v>
      </c>
      <c r="AP1966" s="17">
        <v>-1.8731053931561177</v>
      </c>
      <c r="AQ1966" s="17">
        <v>24.843917736860167</v>
      </c>
      <c r="AR1966" s="17">
        <v>0.41559819845808793</v>
      </c>
      <c r="AS1966" s="17">
        <v>-5.2150434297554123E-2</v>
      </c>
      <c r="AT1966" s="17">
        <v>-0.99999999999999889</v>
      </c>
      <c r="AU1966" s="17">
        <v>-0.99999999999999889</v>
      </c>
      <c r="AV1966" s="17">
        <v>-0.63833636888195344</v>
      </c>
      <c r="AW1966" s="17">
        <v>29.429230203862531</v>
      </c>
      <c r="AX1966" s="17">
        <v>29.846192965473108</v>
      </c>
      <c r="AY1966" s="17">
        <v>-8.3517764336099004E-2</v>
      </c>
      <c r="AZ1966" s="17">
        <v>-67.521333281420937</v>
      </c>
      <c r="BA1966" s="22">
        <v>1310.8682090055436</v>
      </c>
      <c r="CU1966" t="e">
        <v>#N/A</v>
      </c>
      <c r="CV1966" t="e">
        <v>#N/A</v>
      </c>
    </row>
    <row r="1967" spans="1:100" x14ac:dyDescent="0.25">
      <c r="A1967">
        <v>4758</v>
      </c>
      <c r="B1967" t="s">
        <v>2310</v>
      </c>
      <c r="C1967" s="22">
        <v>3</v>
      </c>
      <c r="D1967" s="17">
        <v>4.6890399105606839</v>
      </c>
      <c r="E1967" s="17">
        <v>0</v>
      </c>
      <c r="F1967" s="17">
        <v>0</v>
      </c>
      <c r="G1967" s="17">
        <v>0</v>
      </c>
      <c r="H1967" s="17">
        <v>-5.9751381243237256E-2</v>
      </c>
      <c r="I1967" s="17">
        <v>0</v>
      </c>
      <c r="J1967" s="17">
        <v>-3.5850828745942365</v>
      </c>
      <c r="K1967" s="17">
        <v>-5.9751381243237256E-2</v>
      </c>
      <c r="L1967" s="17">
        <v>-1</v>
      </c>
      <c r="M1967" s="17">
        <v>-1</v>
      </c>
      <c r="N1967" s="17">
        <v>-1.1950276248647456</v>
      </c>
      <c r="O1967" s="17">
        <v>1.1039570359664486</v>
      </c>
      <c r="P1967" s="17">
        <v>2.7664189732186975</v>
      </c>
      <c r="Q1967" s="17">
        <v>-4.3556912290553695E-2</v>
      </c>
      <c r="R1967" s="17">
        <v>0.23437661718170927</v>
      </c>
      <c r="S1967" s="17">
        <v>0.33569886023875156</v>
      </c>
      <c r="T1967" s="17">
        <v>0.29397410970533583</v>
      </c>
      <c r="U1967" s="17">
        <v>-2.4692469510743621E-3</v>
      </c>
      <c r="V1967" s="17">
        <v>0</v>
      </c>
      <c r="W1967" s="17">
        <v>27.478204169450013</v>
      </c>
      <c r="X1967" s="17">
        <v>0.63424850054779791</v>
      </c>
      <c r="Y1967" s="17">
        <v>-1</v>
      </c>
      <c r="Z1967" s="17">
        <v>-1</v>
      </c>
      <c r="AA1967" s="17">
        <v>29.71484106153282</v>
      </c>
      <c r="AB1967" s="17">
        <v>4.7531594874798133E-2</v>
      </c>
      <c r="AC1967" s="17">
        <v>6.087199385481204E-3</v>
      </c>
      <c r="AD1967" s="17">
        <v>-1.3573588762257411E-2</v>
      </c>
      <c r="AE1967" s="17">
        <v>2.0022602749010883</v>
      </c>
      <c r="AF1967" s="17">
        <v>8.3333333333333329E-2</v>
      </c>
      <c r="AG1967" s="17">
        <v>-1</v>
      </c>
      <c r="AH1967" s="17">
        <v>-1</v>
      </c>
      <c r="AI1967" s="17">
        <v>0</v>
      </c>
      <c r="AJ1967" s="17">
        <v>0</v>
      </c>
      <c r="AK1967" s="17">
        <v>-5.3777385199315707E-2</v>
      </c>
      <c r="AL1967" s="17">
        <v>-0.11111321924101182</v>
      </c>
      <c r="AM1967" s="17">
        <v>0.16852952651058145</v>
      </c>
      <c r="AN1967" s="17">
        <v>-3.5069086379999378E-2</v>
      </c>
      <c r="AO1967" s="17">
        <v>3.9443512367679587</v>
      </c>
      <c r="AP1967" s="17">
        <v>-1.4322932557050436</v>
      </c>
      <c r="AQ1967" s="17">
        <v>23.893121294855781</v>
      </c>
      <c r="AR1967" s="17">
        <v>0.62720372299301297</v>
      </c>
      <c r="AS1967" s="17">
        <v>0.57449711930456071</v>
      </c>
      <c r="AT1967" s="17">
        <v>-1</v>
      </c>
      <c r="AU1967" s="17">
        <v>-1</v>
      </c>
      <c r="AV1967" s="17">
        <v>0.23437661718170927</v>
      </c>
      <c r="AW1967" s="17">
        <v>29.386504841794213</v>
      </c>
      <c r="AX1967" s="17">
        <v>29.386504841794213</v>
      </c>
      <c r="AY1967" s="17">
        <v>2.0983119749186638E-2</v>
      </c>
      <c r="AZ1967" s="17">
        <v>-0.92687149021075066</v>
      </c>
      <c r="BA1967" s="22">
        <v>1316.7339440945402</v>
      </c>
      <c r="CU1967" t="e">
        <v>#N/A</v>
      </c>
      <c r="CV1967" t="e">
        <v>#N/A</v>
      </c>
    </row>
    <row r="1968" spans="1:100" x14ac:dyDescent="0.25">
      <c r="A1968">
        <v>4761</v>
      </c>
      <c r="B1968" t="s">
        <v>2311</v>
      </c>
      <c r="C1968" s="22">
        <v>3</v>
      </c>
      <c r="D1968" s="17">
        <v>5.1867056071626303</v>
      </c>
      <c r="E1968" s="17">
        <v>5.4086305543312854E-2</v>
      </c>
      <c r="F1968" s="17">
        <v>0.71334797016979457</v>
      </c>
      <c r="G1968" s="17">
        <v>0.73144654367794149</v>
      </c>
      <c r="H1968" s="17">
        <v>0.22510064189587897</v>
      </c>
      <c r="I1968" s="17">
        <v>0</v>
      </c>
      <c r="J1968" s="17">
        <v>13.506038513752754</v>
      </c>
      <c r="K1968" s="17">
        <v>0.22510064189587897</v>
      </c>
      <c r="L1968" s="17">
        <v>-0.99999999999999922</v>
      </c>
      <c r="M1968" s="17">
        <v>-0.99999999999999922</v>
      </c>
      <c r="N1968" s="17">
        <v>4.5020128379175759</v>
      </c>
      <c r="O1968" s="17">
        <v>19.424190664593315</v>
      </c>
      <c r="P1968" s="17">
        <v>1.2695837882930225</v>
      </c>
      <c r="Q1968" s="17">
        <v>-5.2985927367179277</v>
      </c>
      <c r="R1968" s="17">
        <v>-1.6622048143483286</v>
      </c>
      <c r="S1968" s="17">
        <v>0.3333333333333332</v>
      </c>
      <c r="T1968" s="17">
        <v>0.3333333333333332</v>
      </c>
      <c r="U1968" s="17">
        <v>0.33554729706795178</v>
      </c>
      <c r="V1968" s="17">
        <v>9.8293587968381751E-2</v>
      </c>
      <c r="W1968" s="17">
        <v>35.016276392284816</v>
      </c>
      <c r="X1968" s="17">
        <v>2.3735167408528843</v>
      </c>
      <c r="Y1968" s="17">
        <v>-0.99999999999999922</v>
      </c>
      <c r="Z1968" s="17">
        <v>-0.99999999999999922</v>
      </c>
      <c r="AA1968" s="17">
        <v>84.209106042935176</v>
      </c>
      <c r="AB1968" s="17">
        <v>0.42323831177833932</v>
      </c>
      <c r="AC1968" s="17">
        <v>0.3089473979199216</v>
      </c>
      <c r="AD1968" s="17">
        <v>0.28491497960171352</v>
      </c>
      <c r="AE1968" s="17">
        <v>50.855034464998745</v>
      </c>
      <c r="AF1968" s="17">
        <v>0.75</v>
      </c>
      <c r="AG1968" s="17">
        <v>-0.99999999999999922</v>
      </c>
      <c r="AH1968" s="17">
        <v>-0.99999999999999922</v>
      </c>
      <c r="AI1968" s="17">
        <v>-4.315283383157488E-2</v>
      </c>
      <c r="AJ1968" s="17">
        <v>9.8293587968381751E-2</v>
      </c>
      <c r="AK1968" s="17">
        <v>-0.12634260690855031</v>
      </c>
      <c r="AL1968" s="17">
        <v>0.1139171204926233</v>
      </c>
      <c r="AM1968" s="17">
        <v>-7.655975204365513E-5</v>
      </c>
      <c r="AN1968" s="17">
        <v>0.24887308167248015</v>
      </c>
      <c r="AO1968" s="17">
        <v>-0.63362702834384255</v>
      </c>
      <c r="AP1968" s="17">
        <v>6.7914126442751224</v>
      </c>
      <c r="AQ1968" s="17">
        <v>48.522314906037572</v>
      </c>
      <c r="AR1968" s="17">
        <v>1.1005075517029996</v>
      </c>
      <c r="AS1968" s="17">
        <v>2.5986173827487642</v>
      </c>
      <c r="AT1968" s="17">
        <v>-0.99999999999999922</v>
      </c>
      <c r="AU1968" s="17">
        <v>-0.99999999999999922</v>
      </c>
      <c r="AV1968" s="17">
        <v>-0.93075827067038719</v>
      </c>
      <c r="AW1968" s="17">
        <v>110.42470935180371</v>
      </c>
      <c r="AX1968" s="17">
        <v>119.39101147201032</v>
      </c>
      <c r="AY1968" s="17">
        <v>0.27348879168118123</v>
      </c>
      <c r="AZ1968" s="17">
        <v>7.1099981247771638</v>
      </c>
      <c r="BA1968" s="22">
        <v>1602.1182086938363</v>
      </c>
      <c r="CU1968" t="e">
        <v>#N/A</v>
      </c>
      <c r="CV1968" t="e">
        <v>#N/A</v>
      </c>
    </row>
    <row r="1969" spans="1:100" x14ac:dyDescent="0.25">
      <c r="A1969">
        <v>4762</v>
      </c>
      <c r="B1969" t="s">
        <v>2312</v>
      </c>
      <c r="C1969" s="22">
        <v>3</v>
      </c>
      <c r="D1969" s="17">
        <v>4.5535256654776743</v>
      </c>
      <c r="E1969" s="17">
        <v>0.19216545388950154</v>
      </c>
      <c r="F1969" s="17">
        <v>9.6160692667508624E-2</v>
      </c>
      <c r="G1969" s="17">
        <v>0.15601718247046178</v>
      </c>
      <c r="H1969" s="17">
        <v>2.071218676072549E-2</v>
      </c>
      <c r="I1969" s="17">
        <v>0</v>
      </c>
      <c r="J1969" s="17">
        <v>1.2427312056435287</v>
      </c>
      <c r="K1969" s="17">
        <v>2.071218676072549E-2</v>
      </c>
      <c r="L1969" s="17">
        <v>-1.0000000000000022</v>
      </c>
      <c r="M1969" s="17">
        <v>-1.0000000000000022</v>
      </c>
      <c r="N1969" s="17">
        <v>0.41424373521450941</v>
      </c>
      <c r="O1969" s="17">
        <v>5.9522740535916663</v>
      </c>
      <c r="P1969" s="17">
        <v>-6.3879577746093485E-2</v>
      </c>
      <c r="Q1969" s="17">
        <v>5.4215387320672859</v>
      </c>
      <c r="R1969" s="17">
        <v>1.822337756646442</v>
      </c>
      <c r="S1969" s="17">
        <v>0.33333333333333415</v>
      </c>
      <c r="T1969" s="17">
        <v>0.33333333333333415</v>
      </c>
      <c r="U1969" s="17">
        <v>0.23163451009047867</v>
      </c>
      <c r="V1969" s="17">
        <v>-1.390118192511346E-2</v>
      </c>
      <c r="W1969" s="17">
        <v>34.547512322852334</v>
      </c>
      <c r="X1969" s="17">
        <v>1.4890854287171758</v>
      </c>
      <c r="Y1969" s="17">
        <v>-1.0000000000000022</v>
      </c>
      <c r="Z1969" s="17">
        <v>-1.0000000000000022</v>
      </c>
      <c r="AA1969" s="17">
        <v>75.242664363002831</v>
      </c>
      <c r="AB1969" s="17">
        <v>0.11580563045759282</v>
      </c>
      <c r="AC1969" s="17">
        <v>0.31026631508881064</v>
      </c>
      <c r="AD1969" s="17">
        <v>0.35138434012367764</v>
      </c>
      <c r="AE1969" s="17">
        <v>38.87281428350407</v>
      </c>
      <c r="AF1969" s="17">
        <v>0.8</v>
      </c>
      <c r="AG1969" s="17">
        <v>-1.0000000000000022</v>
      </c>
      <c r="AH1969" s="17">
        <v>-1.0000000000000022</v>
      </c>
      <c r="AI1969" s="17">
        <v>4.611853085167561E-2</v>
      </c>
      <c r="AJ1969" s="17">
        <v>-1.390118192511346E-2</v>
      </c>
      <c r="AK1969" s="17">
        <v>7.6087835086164166E-2</v>
      </c>
      <c r="AL1969" s="17">
        <v>-0.11994997320337009</v>
      </c>
      <c r="AM1969" s="17">
        <v>1.7229402085387906E-2</v>
      </c>
      <c r="AN1969" s="17">
        <v>-0.22126100274144189</v>
      </c>
      <c r="AO1969" s="17">
        <v>0.81117422756551838</v>
      </c>
      <c r="AP1969" s="17">
        <v>-6.1312749345528994</v>
      </c>
      <c r="AQ1969" s="17">
        <v>35.790243528495871</v>
      </c>
      <c r="AR1969" s="17">
        <v>0.88439999483203302</v>
      </c>
      <c r="AS1969" s="17">
        <v>1.5097976154779023</v>
      </c>
      <c r="AT1969" s="17">
        <v>-1.0000000000000022</v>
      </c>
      <c r="AU1969" s="17">
        <v>-1.0000000000000022</v>
      </c>
      <c r="AV1969" s="17">
        <v>1.9783549391169046</v>
      </c>
      <c r="AW1969" s="17">
        <v>75.063663482041619</v>
      </c>
      <c r="AX1969" s="17">
        <v>74.595915906563775</v>
      </c>
      <c r="AY1969" s="17">
        <v>6.4155060510437081E-2</v>
      </c>
      <c r="AZ1969" s="17">
        <v>-23.036613222698946</v>
      </c>
      <c r="BA1969" s="22">
        <v>1430.1673216960594</v>
      </c>
      <c r="CU1969" t="e">
        <v>#N/A</v>
      </c>
      <c r="CV1969" t="e">
        <v>#N/A</v>
      </c>
    </row>
    <row r="1970" spans="1:100" x14ac:dyDescent="0.25">
      <c r="A1970">
        <v>4763</v>
      </c>
      <c r="B1970" t="s">
        <v>2313</v>
      </c>
      <c r="C1970" s="22">
        <v>3</v>
      </c>
      <c r="D1970" s="17">
        <v>5.8617434352786431</v>
      </c>
      <c r="E1970" s="17">
        <v>0</v>
      </c>
      <c r="F1970" s="17">
        <v>0.19193485194668314</v>
      </c>
      <c r="G1970" s="17">
        <v>0.19193485194668314</v>
      </c>
      <c r="H1970" s="17">
        <v>0.10620940612789503</v>
      </c>
      <c r="I1970" s="17">
        <v>0</v>
      </c>
      <c r="J1970" s="17">
        <v>6.3725643676737045</v>
      </c>
      <c r="K1970" s="17">
        <v>0.10620940612789503</v>
      </c>
      <c r="L1970" s="17">
        <v>-1.0000000000000002</v>
      </c>
      <c r="M1970" s="17">
        <v>-1.0000000000000002</v>
      </c>
      <c r="N1970" s="17">
        <v>2.1241881225579009</v>
      </c>
      <c r="O1970" s="17">
        <v>12.426242654899037</v>
      </c>
      <c r="P1970" s="17">
        <v>-9.136980934809167E-3</v>
      </c>
      <c r="Q1970" s="17">
        <v>3.046393042177681</v>
      </c>
      <c r="R1970" s="17">
        <v>0.99711460827895415</v>
      </c>
      <c r="S1970" s="17">
        <v>0.33333333333333359</v>
      </c>
      <c r="T1970" s="17">
        <v>0.32293779395101779</v>
      </c>
      <c r="U1970" s="17">
        <v>0.27317955543156647</v>
      </c>
      <c r="V1970" s="17">
        <v>-1.6243478403911375E-2</v>
      </c>
      <c r="W1970" s="17">
        <v>32.279911927364417</v>
      </c>
      <c r="X1970" s="17">
        <v>1.5349235330769384</v>
      </c>
      <c r="Y1970" s="17">
        <v>-1.0000000000000002</v>
      </c>
      <c r="Z1970" s="17">
        <v>-1.0000000000000002</v>
      </c>
      <c r="AA1970" s="17">
        <v>33.899669282397994</v>
      </c>
      <c r="AB1970" s="17">
        <v>6.6178504833073359E-2</v>
      </c>
      <c r="AC1970" s="17">
        <v>-6.1322754233710315E-2</v>
      </c>
      <c r="AD1970" s="17">
        <v>7.5971043357290213E-3</v>
      </c>
      <c r="AE1970" s="17">
        <v>0.62264274675460474</v>
      </c>
      <c r="AF1970" s="17">
        <v>0.3</v>
      </c>
      <c r="AG1970" s="17">
        <v>-1.0000000000000002</v>
      </c>
      <c r="AH1970" s="17">
        <v>-1.0000000000000002</v>
      </c>
      <c r="AI1970" s="17">
        <v>1.9446673990182968E-2</v>
      </c>
      <c r="AJ1970" s="17">
        <v>-1.6243478403911375E-2</v>
      </c>
      <c r="AK1970" s="17">
        <v>0.17754609375014993</v>
      </c>
      <c r="AL1970" s="17">
        <v>0.15367807819604606</v>
      </c>
      <c r="AM1970" s="17">
        <v>0.1254011196866327</v>
      </c>
      <c r="AN1970" s="17">
        <v>6.5846667381168386E-2</v>
      </c>
      <c r="AO1970" s="17">
        <v>4.0227584609165667</v>
      </c>
      <c r="AP1970" s="17">
        <v>2.4145570755094417</v>
      </c>
      <c r="AQ1970" s="17">
        <v>38.652476295038163</v>
      </c>
      <c r="AR1970" s="17">
        <v>0.91320720431200597</v>
      </c>
      <c r="AS1970" s="17">
        <v>1.6411329392048326</v>
      </c>
      <c r="AT1970" s="17">
        <v>-1.0000000000000002</v>
      </c>
      <c r="AU1970" s="17">
        <v>-1.0000000000000002</v>
      </c>
      <c r="AV1970" s="17">
        <v>1.1890494602256374</v>
      </c>
      <c r="AW1970" s="17">
        <v>48.740469012806457</v>
      </c>
      <c r="AX1970" s="17">
        <v>47.505054652219009</v>
      </c>
      <c r="AY1970" s="17">
        <v>-0.19187834355600686</v>
      </c>
      <c r="AZ1970" s="17">
        <v>-58.273186995669647</v>
      </c>
      <c r="BA1970" s="22">
        <v>1342.2523007006064</v>
      </c>
      <c r="CU1970" t="e">
        <v>#N/A</v>
      </c>
      <c r="CV1970" t="e">
        <v>#N/A</v>
      </c>
    </row>
    <row r="1971" spans="1:100" x14ac:dyDescent="0.25">
      <c r="A1971">
        <v>4765</v>
      </c>
      <c r="B1971" t="s">
        <v>2314</v>
      </c>
      <c r="C1971" s="22">
        <v>3</v>
      </c>
      <c r="D1971" s="17">
        <v>5.3980183470374952</v>
      </c>
      <c r="E1971" s="17">
        <v>-1.496590471189611E-2</v>
      </c>
      <c r="F1971" s="17">
        <v>-0.27102368994202686</v>
      </c>
      <c r="G1971" s="17">
        <v>-0.27102368994202686</v>
      </c>
      <c r="H1971" s="17">
        <v>-8.3877583150373906E-4</v>
      </c>
      <c r="I1971" s="17">
        <v>0</v>
      </c>
      <c r="J1971" s="17">
        <v>-5.0326549890223227E-2</v>
      </c>
      <c r="K1971" s="17">
        <v>-8.3877583150373906E-4</v>
      </c>
      <c r="L1971" s="17">
        <v>-1.0000000000000002</v>
      </c>
      <c r="M1971" s="17">
        <v>-1.0000000000000002</v>
      </c>
      <c r="N1971" s="17">
        <v>-1.6775516630074566E-2</v>
      </c>
      <c r="O1971" s="17">
        <v>5.0766681072052409</v>
      </c>
      <c r="P1971" s="17">
        <v>-0.47761629735597333</v>
      </c>
      <c r="Q1971" s="17">
        <v>7.8054833175683473</v>
      </c>
      <c r="R1971" s="17">
        <v>2.5726032786140891</v>
      </c>
      <c r="S1971" s="17">
        <v>0.3618695160184609</v>
      </c>
      <c r="T1971" s="17">
        <v>0.40638053306145899</v>
      </c>
      <c r="U1971" s="17">
        <v>-6.6924340917530398E-2</v>
      </c>
      <c r="V1971" s="17">
        <v>0</v>
      </c>
      <c r="W1971" s="17">
        <v>28.086579359755714</v>
      </c>
      <c r="X1971" s="17">
        <v>0.57443866096942731</v>
      </c>
      <c r="Y1971" s="17">
        <v>-1.0000000000000002</v>
      </c>
      <c r="Z1971" s="17">
        <v>-1.0000000000000002</v>
      </c>
      <c r="AA1971" s="17">
        <v>55.224994909248792</v>
      </c>
      <c r="AB1971" s="17">
        <v>0.199920710016465</v>
      </c>
      <c r="AC1971" s="17">
        <v>-0.13845563422813384</v>
      </c>
      <c r="AD1971" s="17">
        <v>0.42985116962924946</v>
      </c>
      <c r="AE1971" s="17">
        <v>24.565812270879018</v>
      </c>
      <c r="AF1971" s="17">
        <v>0.7142857142857143</v>
      </c>
      <c r="AG1971" s="17">
        <v>-1.0000000000000002</v>
      </c>
      <c r="AH1971" s="17">
        <v>-1.0000000000000002</v>
      </c>
      <c r="AI1971" s="17">
        <v>6.4007229490737019E-2</v>
      </c>
      <c r="AJ1971" s="17">
        <v>0</v>
      </c>
      <c r="AK1971" s="17">
        <v>0.49354125284433803</v>
      </c>
      <c r="AL1971" s="17">
        <v>5.2335861339014578E-2</v>
      </c>
      <c r="AM1971" s="17">
        <v>3.2759556150937313E-2</v>
      </c>
      <c r="AN1971" s="17">
        <v>1.9534851315042949E-2</v>
      </c>
      <c r="AO1971" s="17">
        <v>3.2866951679951226</v>
      </c>
      <c r="AP1971" s="17">
        <v>0.7500505895711469</v>
      </c>
      <c r="AQ1971" s="17">
        <v>28.036252809865502</v>
      </c>
      <c r="AR1971" s="17">
        <v>0.7013257081623897</v>
      </c>
      <c r="AS1971" s="17">
        <v>0.57359988513792359</v>
      </c>
      <c r="AT1971" s="17">
        <v>-1.0000000000000002</v>
      </c>
      <c r="AU1971" s="17">
        <v>-1.0000000000000002</v>
      </c>
      <c r="AV1971" s="17">
        <v>2.3015795886720629</v>
      </c>
      <c r="AW1971" s="17">
        <v>61.051713606025245</v>
      </c>
      <c r="AX1971" s="17">
        <v>62.331858195839963</v>
      </c>
      <c r="AY1971" s="17">
        <v>0.20133920401488448</v>
      </c>
      <c r="AZ1971" s="17">
        <v>-1.6482317006681919</v>
      </c>
      <c r="BA1971" s="22">
        <v>1427.5069193240709</v>
      </c>
      <c r="CU1971" t="e">
        <v>#N/A</v>
      </c>
      <c r="CV1971" t="e">
        <v>#N/A</v>
      </c>
    </row>
    <row r="1972" spans="1:100" x14ac:dyDescent="0.25">
      <c r="A1972">
        <v>4767</v>
      </c>
      <c r="B1972" t="s">
        <v>2315</v>
      </c>
      <c r="C1972" s="22">
        <v>3</v>
      </c>
      <c r="D1972" s="17">
        <v>5.4624384360281644</v>
      </c>
      <c r="E1972" s="17">
        <v>-8.6747544375840625E-3</v>
      </c>
      <c r="F1972" s="17">
        <v>-7.0659141466316178E-4</v>
      </c>
      <c r="G1972" s="17">
        <v>-7.0659141466316178E-4</v>
      </c>
      <c r="H1972" s="17">
        <v>0.16888814280420245</v>
      </c>
      <c r="I1972" s="17">
        <v>0</v>
      </c>
      <c r="J1972" s="17">
        <v>10.133288568252148</v>
      </c>
      <c r="K1972" s="17">
        <v>0.16888814280420245</v>
      </c>
      <c r="L1972" s="17">
        <v>-0.99999999999999967</v>
      </c>
      <c r="M1972" s="17">
        <v>-0.99999999999999967</v>
      </c>
      <c r="N1972" s="17">
        <v>3.3777628560840496</v>
      </c>
      <c r="O1972" s="17">
        <v>15.595020412865637</v>
      </c>
      <c r="P1972" s="17">
        <v>0.47670864773917609</v>
      </c>
      <c r="Q1972" s="17">
        <v>-0.53106530789986806</v>
      </c>
      <c r="R1972" s="17">
        <v>-0.16172507063798666</v>
      </c>
      <c r="S1972" s="17">
        <v>0.33333333333333326</v>
      </c>
      <c r="T1972" s="17">
        <v>0.33333333333333326</v>
      </c>
      <c r="U1972" s="17">
        <v>-5.9000002068289427E-3</v>
      </c>
      <c r="V1972" s="17">
        <v>6.9982854533823538E-2</v>
      </c>
      <c r="W1972" s="17">
        <v>22.474455127578334</v>
      </c>
      <c r="X1972" s="17">
        <v>0.89407565023808866</v>
      </c>
      <c r="Y1972" s="17">
        <v>-0.99999999999999967</v>
      </c>
      <c r="Z1972" s="17">
        <v>-0.99999999999999967</v>
      </c>
      <c r="AA1972" s="17">
        <v>48.509305799169816</v>
      </c>
      <c r="AB1972" s="17">
        <v>0.16851474387300697</v>
      </c>
      <c r="AC1972" s="17">
        <v>0.18124825587396759</v>
      </c>
      <c r="AD1972" s="17">
        <v>0.17416851509761461</v>
      </c>
      <c r="AE1972" s="17">
        <v>26.196575742229459</v>
      </c>
      <c r="AF1972" s="17">
        <v>0.55555555555555558</v>
      </c>
      <c r="AG1972" s="17">
        <v>-0.99999999999999967</v>
      </c>
      <c r="AH1972" s="17">
        <v>-0.99999999999999967</v>
      </c>
      <c r="AI1972" s="17">
        <v>0</v>
      </c>
      <c r="AJ1972" s="17">
        <v>6.9982854533823538E-2</v>
      </c>
      <c r="AK1972" s="17">
        <v>-4.0770474042003048E-2</v>
      </c>
      <c r="AL1972" s="17">
        <v>6.6598812740590457E-2</v>
      </c>
      <c r="AM1972" s="17">
        <v>-5.5219618552899141E-2</v>
      </c>
      <c r="AN1972" s="17">
        <v>-0.17257962029289833</v>
      </c>
      <c r="AO1972" s="17">
        <v>-1.5843428340324941</v>
      </c>
      <c r="AP1972" s="17">
        <v>-3.9814964436195055</v>
      </c>
      <c r="AQ1972" s="17">
        <v>32.607743695830479</v>
      </c>
      <c r="AR1972" s="17">
        <v>0.73074952099366075</v>
      </c>
      <c r="AS1972" s="17">
        <v>1.0629637930422913</v>
      </c>
      <c r="AT1972" s="17">
        <v>-0.99999999999999967</v>
      </c>
      <c r="AU1972" s="17">
        <v>-0.99999999999999967</v>
      </c>
      <c r="AV1972" s="17">
        <v>-0.16243166205264983</v>
      </c>
      <c r="AW1972" s="17">
        <v>60.12282976841594</v>
      </c>
      <c r="AX1972" s="17">
        <v>67.121115221798277</v>
      </c>
      <c r="AY1972" s="17">
        <v>-6.5122298524723579E-2</v>
      </c>
      <c r="AZ1972" s="17">
        <v>-38.468995888582754</v>
      </c>
      <c r="BA1972" s="22">
        <v>1352.8965311095947</v>
      </c>
      <c r="CU1972" t="e">
        <v>#N/A</v>
      </c>
      <c r="CV1972" t="e">
        <v>#N/A</v>
      </c>
    </row>
    <row r="1973" spans="1:100" x14ac:dyDescent="0.25">
      <c r="A1973">
        <v>4768</v>
      </c>
      <c r="B1973" t="s">
        <v>2316</v>
      </c>
      <c r="C1973" s="22">
        <v>3</v>
      </c>
      <c r="D1973" s="17">
        <v>5.0551810734215508</v>
      </c>
      <c r="E1973" s="17">
        <v>7.9712726816328627E-3</v>
      </c>
      <c r="F1973" s="17">
        <v>-0.13608778239885699</v>
      </c>
      <c r="G1973" s="17">
        <v>-0.1340949642284488</v>
      </c>
      <c r="H1973" s="17">
        <v>7.8100556450758307E-2</v>
      </c>
      <c r="I1973" s="17">
        <v>0</v>
      </c>
      <c r="J1973" s="17">
        <v>4.6860333870455024</v>
      </c>
      <c r="K1973" s="17">
        <v>7.8100556450758307E-2</v>
      </c>
      <c r="L1973" s="17">
        <v>-1.000000000000002</v>
      </c>
      <c r="M1973" s="17">
        <v>-1.000000000000002</v>
      </c>
      <c r="N1973" s="17">
        <v>1.5620111290151673</v>
      </c>
      <c r="O1973" s="17">
        <v>9.6071194962386048</v>
      </c>
      <c r="P1973" s="17">
        <v>-0.3452449084210143</v>
      </c>
      <c r="Q1973" s="17">
        <v>-7.8917218785604759E-2</v>
      </c>
      <c r="R1973" s="17">
        <v>-4.2712627103799694E-2</v>
      </c>
      <c r="S1973" s="17">
        <v>0.33333333333333381</v>
      </c>
      <c r="T1973" s="17">
        <v>0.35341482653553763</v>
      </c>
      <c r="U1973" s="17">
        <v>-1.0500215476312809E-2</v>
      </c>
      <c r="V1973" s="17">
        <v>-4.5190043998377012E-3</v>
      </c>
      <c r="W1973" s="17">
        <v>23.745135341678512</v>
      </c>
      <c r="X1973" s="17">
        <v>0.55406353177949885</v>
      </c>
      <c r="Y1973" s="17">
        <v>-1.000000000000002</v>
      </c>
      <c r="Z1973" s="17">
        <v>-1.000000000000002</v>
      </c>
      <c r="AA1973" s="17">
        <v>32.710014866935929</v>
      </c>
      <c r="AB1973" s="17">
        <v>-5.6620620050058246E-2</v>
      </c>
      <c r="AC1973" s="17">
        <v>7.6503542307615304E-3</v>
      </c>
      <c r="AD1973" s="17">
        <v>0.2291221088665209</v>
      </c>
      <c r="AE1973" s="17">
        <v>9.0075921523611999</v>
      </c>
      <c r="AF1973" s="17">
        <v>0.25</v>
      </c>
      <c r="AG1973" s="17">
        <v>-1.000000000000002</v>
      </c>
      <c r="AH1973" s="17">
        <v>-1.000000000000002</v>
      </c>
      <c r="AI1973" s="17">
        <v>0</v>
      </c>
      <c r="AJ1973" s="17">
        <v>-4.5190043998377012E-3</v>
      </c>
      <c r="AK1973" s="17">
        <v>-8.7333022941563865E-2</v>
      </c>
      <c r="AL1973" s="17">
        <v>-0.15695263419411881</v>
      </c>
      <c r="AM1973" s="17">
        <v>-3.3539296360067361E-2</v>
      </c>
      <c r="AN1973" s="17">
        <v>2.1057897586315252E-2</v>
      </c>
      <c r="AO1973" s="17">
        <v>-1.2751475237095031</v>
      </c>
      <c r="AP1973" s="17">
        <v>-0.2583157313127129</v>
      </c>
      <c r="AQ1973" s="17">
        <v>28.431168728724007</v>
      </c>
      <c r="AR1973" s="17">
        <v>0.67172893999272065</v>
      </c>
      <c r="AS1973" s="17">
        <v>0.63216408823025749</v>
      </c>
      <c r="AT1973" s="17">
        <v>-1.000000000000002</v>
      </c>
      <c r="AU1973" s="17">
        <v>-1.000000000000002</v>
      </c>
      <c r="AV1973" s="17">
        <v>-0.17680759133224877</v>
      </c>
      <c r="AW1973" s="17">
        <v>42.058818631861804</v>
      </c>
      <c r="AX1973" s="17">
        <v>41.606918191878037</v>
      </c>
      <c r="AY1973" s="17">
        <v>-0.13123829498091624</v>
      </c>
      <c r="AZ1973" s="17">
        <v>-36.503430237437506</v>
      </c>
      <c r="BA1973" s="22">
        <v>1243.7812112265983</v>
      </c>
      <c r="CU1973" t="e">
        <v>#N/A</v>
      </c>
      <c r="CV1973" t="e">
        <v>#N/A</v>
      </c>
    </row>
    <row r="1974" spans="1:100" x14ac:dyDescent="0.25">
      <c r="A1974">
        <v>4769</v>
      </c>
      <c r="B1974" t="s">
        <v>2317</v>
      </c>
      <c r="C1974" s="22">
        <v>3</v>
      </c>
      <c r="D1974" s="17">
        <v>2.1708289684104272</v>
      </c>
      <c r="E1974" s="17">
        <v>-5.0636089500240712E-2</v>
      </c>
      <c r="F1974" s="17">
        <v>1.513268381964572E-2</v>
      </c>
      <c r="G1974" s="17">
        <v>-2.1418818973990561E-3</v>
      </c>
      <c r="H1974" s="17">
        <v>-3.3653785083905083E-2</v>
      </c>
      <c r="I1974" s="17">
        <v>0</v>
      </c>
      <c r="J1974" s="17">
        <v>-2.019227105034306</v>
      </c>
      <c r="K1974" s="17">
        <v>-3.3653785083905083E-2</v>
      </c>
      <c r="L1974" s="17">
        <v>-1.0000000000000011</v>
      </c>
      <c r="M1974" s="17">
        <v>-1.0000000000000011</v>
      </c>
      <c r="N1974" s="17">
        <v>-0.67307570167810116</v>
      </c>
      <c r="O1974" s="17">
        <v>0.14945998147872269</v>
      </c>
      <c r="P1974" s="17">
        <v>-1.335011680963812</v>
      </c>
      <c r="Q1974" s="17">
        <v>-1.1089949976627806</v>
      </c>
      <c r="R1974" s="17">
        <v>-0.46155695377896933</v>
      </c>
      <c r="S1974" s="17">
        <v>0.33333333333333381</v>
      </c>
      <c r="T1974" s="17">
        <v>0.23051202852665625</v>
      </c>
      <c r="U1974" s="17">
        <v>5.4085606993769839E-2</v>
      </c>
      <c r="V1974" s="17">
        <v>3.4251280278008228E-3</v>
      </c>
      <c r="W1974" s="17">
        <v>26.200395278618632</v>
      </c>
      <c r="X1974" s="17">
        <v>0.72970287335565376</v>
      </c>
      <c r="Y1974" s="17">
        <v>-1.0000000000000011</v>
      </c>
      <c r="Z1974" s="17">
        <v>-1.0000000000000011</v>
      </c>
      <c r="AA1974" s="17">
        <v>70.014931569510395</v>
      </c>
      <c r="AB1974" s="17">
        <v>0.17822137080179767</v>
      </c>
      <c r="AC1974" s="17">
        <v>0.32915884468593748</v>
      </c>
      <c r="AD1974" s="17">
        <v>0.37814164940567918</v>
      </c>
      <c r="AE1974" s="17">
        <v>44.27609324467069</v>
      </c>
      <c r="AF1974" s="17">
        <v>0.625</v>
      </c>
      <c r="AG1974" s="17">
        <v>-1.0000000000000011</v>
      </c>
      <c r="AH1974" s="17">
        <v>-1.0000000000000011</v>
      </c>
      <c r="AI1974" s="17">
        <v>0</v>
      </c>
      <c r="AJ1974" s="17">
        <v>3.4251280278008228E-3</v>
      </c>
      <c r="AK1974" s="17">
        <v>0.33789157441289147</v>
      </c>
      <c r="AL1974" s="17">
        <v>1.4966122612134085E-2</v>
      </c>
      <c r="AM1974" s="17">
        <v>-0.29620471583221608</v>
      </c>
      <c r="AN1974" s="17">
        <v>1.2299145209188452E-2</v>
      </c>
      <c r="AO1974" s="17">
        <v>-5.7156600237409485</v>
      </c>
      <c r="AP1974" s="17">
        <v>0.38230924329038179</v>
      </c>
      <c r="AQ1974" s="17">
        <v>24.181168173584329</v>
      </c>
      <c r="AR1974" s="17">
        <v>0.62135609688156079</v>
      </c>
      <c r="AS1974" s="17">
        <v>0.69604908827174861</v>
      </c>
      <c r="AT1974" s="17">
        <v>-1.0000000000000011</v>
      </c>
      <c r="AU1974" s="17">
        <v>-1.0000000000000011</v>
      </c>
      <c r="AV1974" s="17">
        <v>-0.46369883567636855</v>
      </c>
      <c r="AW1974" s="17">
        <v>70.546700794279474</v>
      </c>
      <c r="AX1974" s="17">
        <v>70.88921359705958</v>
      </c>
      <c r="AY1974" s="17">
        <v>0.322652837831716</v>
      </c>
      <c r="AZ1974" s="17">
        <v>29.537921833494064</v>
      </c>
      <c r="BA1974" s="22">
        <v>1520.2161258396472</v>
      </c>
      <c r="CU1974" t="e">
        <v>#N/A</v>
      </c>
      <c r="CV1974" t="e">
        <v>#N/A</v>
      </c>
    </row>
    <row r="1975" spans="1:100" x14ac:dyDescent="0.25">
      <c r="A1975">
        <v>4773</v>
      </c>
      <c r="B1975" t="s">
        <v>2318</v>
      </c>
      <c r="C1975" s="22">
        <v>3</v>
      </c>
      <c r="D1975" s="17">
        <v>0.48798466807294</v>
      </c>
      <c r="E1975" s="17">
        <v>7.6612411950742624E-3</v>
      </c>
      <c r="F1975" s="17">
        <v>0.22221824567108053</v>
      </c>
      <c r="G1975" s="17">
        <v>0.22221824567108053</v>
      </c>
      <c r="H1975" s="17">
        <v>8.2954019560667558E-2</v>
      </c>
      <c r="I1975" s="17">
        <v>0</v>
      </c>
      <c r="J1975" s="17">
        <v>4.9772411736400528</v>
      </c>
      <c r="K1975" s="17">
        <v>8.2954019560667558E-2</v>
      </c>
      <c r="L1975" s="17">
        <v>-1.0000000000000007</v>
      </c>
      <c r="M1975" s="17">
        <v>-1.0000000000000007</v>
      </c>
      <c r="N1975" s="17">
        <v>1.6590803912133498</v>
      </c>
      <c r="O1975" s="17">
        <v>5.6874440873840699</v>
      </c>
      <c r="P1975" s="17">
        <v>-4.1739677625916197E-2</v>
      </c>
      <c r="Q1975" s="17">
        <v>1.2497097642354082</v>
      </c>
      <c r="R1975" s="17">
        <v>0.42059449613416444</v>
      </c>
      <c r="S1975" s="17">
        <v>0.33333333333333348</v>
      </c>
      <c r="T1975" s="17">
        <v>0.13096203087541686</v>
      </c>
      <c r="U1975" s="17">
        <v>7.2851123967487006E-3</v>
      </c>
      <c r="V1975" s="17">
        <v>-3.335887764085646E-2</v>
      </c>
      <c r="W1975" s="17">
        <v>14.210703176159008</v>
      </c>
      <c r="X1975" s="17">
        <v>8.0516659535762591E-2</v>
      </c>
      <c r="Y1975" s="17">
        <v>-1.0000000000000007</v>
      </c>
      <c r="Z1975" s="17">
        <v>-1.0000000000000007</v>
      </c>
      <c r="AA1975" s="17">
        <v>18.217283719245888</v>
      </c>
      <c r="AB1975" s="17">
        <v>-0.16364514314346748</v>
      </c>
      <c r="AC1975" s="17">
        <v>7.3596405244568022E-2</v>
      </c>
      <c r="AD1975" s="17">
        <v>0.16176845883795399</v>
      </c>
      <c r="AE1975" s="17">
        <v>3.5859860469527325</v>
      </c>
      <c r="AF1975" s="17">
        <v>0.3</v>
      </c>
      <c r="AG1975" s="17">
        <v>-1.0000000000000007</v>
      </c>
      <c r="AH1975" s="17">
        <v>-1.0000000000000007</v>
      </c>
      <c r="AI1975" s="17">
        <v>2.3093481289205478E-2</v>
      </c>
      <c r="AJ1975" s="17">
        <v>-3.335887764085646E-2</v>
      </c>
      <c r="AK1975" s="17">
        <v>-0.23825752277466972</v>
      </c>
      <c r="AL1975" s="17">
        <v>0.38550969310821853</v>
      </c>
      <c r="AM1975" s="17">
        <v>-5.8674123963069202E-4</v>
      </c>
      <c r="AN1975" s="17">
        <v>0.48400544931293615</v>
      </c>
      <c r="AO1975" s="17">
        <v>-1.2059561448641156</v>
      </c>
      <c r="AP1975" s="17">
        <v>14.027684698364494</v>
      </c>
      <c r="AQ1975" s="17">
        <v>19.187944349799057</v>
      </c>
      <c r="AR1975" s="17">
        <v>0.43822159896464269</v>
      </c>
      <c r="AS1975" s="17">
        <v>0.16347067909643043</v>
      </c>
      <c r="AT1975" s="17">
        <v>-1.0000000000000007</v>
      </c>
      <c r="AU1975" s="17">
        <v>-1.0000000000000007</v>
      </c>
      <c r="AV1975" s="17">
        <v>0.64281274180524461</v>
      </c>
      <c r="AW1975" s="17">
        <v>37.932412504994439</v>
      </c>
      <c r="AX1975" s="17">
        <v>35.058394366692923</v>
      </c>
      <c r="AY1975" s="17">
        <v>0.18250637724675706</v>
      </c>
      <c r="AZ1975" s="17">
        <v>-13.12433513838695</v>
      </c>
      <c r="BA1975" s="22">
        <v>1357.5916377747446</v>
      </c>
      <c r="CU1975" t="e">
        <v>#N/A</v>
      </c>
      <c r="CV1975" t="e">
        <v>#N/A</v>
      </c>
    </row>
    <row r="1976" spans="1:100" x14ac:dyDescent="0.25">
      <c r="A1976">
        <v>4774</v>
      </c>
      <c r="B1976" t="s">
        <v>2319</v>
      </c>
      <c r="C1976" s="22">
        <v>3</v>
      </c>
      <c r="D1976" s="17">
        <v>4.2842536561723215</v>
      </c>
      <c r="E1976" s="17">
        <v>-0.11752605208815069</v>
      </c>
      <c r="F1976" s="17">
        <v>0.67686312750816624</v>
      </c>
      <c r="G1976" s="17">
        <v>0.63262244978651694</v>
      </c>
      <c r="H1976" s="17">
        <v>0.16117128948746415</v>
      </c>
      <c r="I1976" s="17">
        <v>0</v>
      </c>
      <c r="J1976" s="17">
        <v>9.6702773692478434</v>
      </c>
      <c r="K1976" s="17">
        <v>0.16117128948746415</v>
      </c>
      <c r="L1976" s="17">
        <v>-1.0000000000000007</v>
      </c>
      <c r="M1976" s="17">
        <v>-1.0000000000000007</v>
      </c>
      <c r="N1976" s="17">
        <v>3.2234257897492808</v>
      </c>
      <c r="O1976" s="17">
        <v>14.587153475206685</v>
      </c>
      <c r="P1976" s="17">
        <v>-1.1162818062110031</v>
      </c>
      <c r="Q1976" s="17">
        <v>-1.2961898480082503</v>
      </c>
      <c r="R1976" s="17">
        <v>-0.48183993744907661</v>
      </c>
      <c r="S1976" s="17">
        <v>0.33333333333333343</v>
      </c>
      <c r="T1976" s="17">
        <v>0.28402977684028036</v>
      </c>
      <c r="U1976" s="17">
        <v>-5.4482683810049046E-2</v>
      </c>
      <c r="V1976" s="17">
        <v>0.12069758086804487</v>
      </c>
      <c r="W1976" s="17">
        <v>20.896268709765831</v>
      </c>
      <c r="X1976" s="17">
        <v>0.91314301416117027</v>
      </c>
      <c r="Y1976" s="17">
        <v>-1.0000000000000007</v>
      </c>
      <c r="Z1976" s="17">
        <v>-1.0000000000000007</v>
      </c>
      <c r="AA1976" s="17">
        <v>57.306750388579005</v>
      </c>
      <c r="AB1976" s="17">
        <v>8.617952797800843E-2</v>
      </c>
      <c r="AC1976" s="17">
        <v>0.24681209132156615</v>
      </c>
      <c r="AD1976" s="17">
        <v>0.40485481302567056</v>
      </c>
      <c r="AE1976" s="17">
        <v>36.892321616262251</v>
      </c>
      <c r="AF1976" s="17">
        <v>0.75</v>
      </c>
      <c r="AG1976" s="17">
        <v>-1.0000000000000007</v>
      </c>
      <c r="AH1976" s="17">
        <v>-1.0000000000000007</v>
      </c>
      <c r="AI1976" s="17">
        <v>2.9563128438721387E-2</v>
      </c>
      <c r="AJ1976" s="17">
        <v>0.12069758086804487</v>
      </c>
      <c r="AK1976" s="17">
        <v>-3.0951900434093769E-2</v>
      </c>
      <c r="AL1976" s="17">
        <v>0.60782787976841912</v>
      </c>
      <c r="AM1976" s="17">
        <v>0.25683375308325873</v>
      </c>
      <c r="AN1976" s="17">
        <v>0.26389357406437824</v>
      </c>
      <c r="AO1976" s="17">
        <v>6.2660843249109988</v>
      </c>
      <c r="AP1976" s="17">
        <v>9.636478750451559</v>
      </c>
      <c r="AQ1976" s="17">
        <v>30.566546079013676</v>
      </c>
      <c r="AR1976" s="17">
        <v>0.68357800723160955</v>
      </c>
      <c r="AS1976" s="17">
        <v>1.0743143036486342</v>
      </c>
      <c r="AT1976" s="17">
        <v>-1.0000000000000007</v>
      </c>
      <c r="AU1976" s="17">
        <v>-1.0000000000000007</v>
      </c>
      <c r="AV1976" s="17">
        <v>0.15078251233744017</v>
      </c>
      <c r="AW1976" s="17">
        <v>81.53038261423724</v>
      </c>
      <c r="AX1976" s="17">
        <v>94.191403269816135</v>
      </c>
      <c r="AY1976" s="17">
        <v>0.60909302791439413</v>
      </c>
      <c r="AZ1976" s="17">
        <v>31.011468349113382</v>
      </c>
      <c r="BA1976" s="22">
        <v>1417.4389126454362</v>
      </c>
      <c r="CU1976" t="e">
        <v>#N/A</v>
      </c>
      <c r="CV1976" t="e">
        <v>#N/A</v>
      </c>
    </row>
    <row r="1977" spans="1:100" x14ac:dyDescent="0.25">
      <c r="A1977">
        <v>4775</v>
      </c>
      <c r="B1977" t="s">
        <v>2320</v>
      </c>
      <c r="C1977" s="22">
        <v>3</v>
      </c>
      <c r="D1977" s="17">
        <v>3.0246038661663142</v>
      </c>
      <c r="E1977" s="17">
        <v>-1.870255186103234E-2</v>
      </c>
      <c r="F1977" s="17">
        <v>-0.41327249051439052</v>
      </c>
      <c r="G1977" s="17">
        <v>-0.39141147155443828</v>
      </c>
      <c r="H1977" s="17">
        <v>0.11654889356578724</v>
      </c>
      <c r="I1977" s="17">
        <v>0</v>
      </c>
      <c r="J1977" s="17">
        <v>6.9929336139472342</v>
      </c>
      <c r="K1977" s="17">
        <v>0.11654889356578724</v>
      </c>
      <c r="L1977" s="17">
        <v>-1.0000000000000002</v>
      </c>
      <c r="M1977" s="17">
        <v>-1.0000000000000002</v>
      </c>
      <c r="N1977" s="17">
        <v>2.3309778713157447</v>
      </c>
      <c r="O1977" s="17">
        <v>9.62612600855911</v>
      </c>
      <c r="P1977" s="17">
        <v>0.39407114461696968</v>
      </c>
      <c r="Q1977" s="17">
        <v>-1.6462266488743662</v>
      </c>
      <c r="R1977" s="17">
        <v>-0.63281539062931202</v>
      </c>
      <c r="S1977" s="17">
        <v>0.36412575987679491</v>
      </c>
      <c r="T1977" s="17">
        <v>-1.323300929383938E-2</v>
      </c>
      <c r="U1977" s="17">
        <v>-1.8171533405076802E-2</v>
      </c>
      <c r="V1977" s="17">
        <v>0</v>
      </c>
      <c r="W1977" s="17">
        <v>8.6468929444836551</v>
      </c>
      <c r="X1977" s="17">
        <v>-0.1708925375410616</v>
      </c>
      <c r="Y1977" s="17">
        <v>-1.0000000000000002</v>
      </c>
      <c r="Z1977" s="17">
        <v>-1.0000000000000002</v>
      </c>
      <c r="AA1977" s="17">
        <v>14.799672093584753</v>
      </c>
      <c r="AB1977" s="17">
        <v>0.17272809098835795</v>
      </c>
      <c r="AC1977" s="17">
        <v>9.9800238354968325E-3</v>
      </c>
      <c r="AD1977" s="17">
        <v>-4.6996224029246719E-2</v>
      </c>
      <c r="AE1977" s="17">
        <v>6.7855945397304032</v>
      </c>
      <c r="AF1977" s="17">
        <v>0.2</v>
      </c>
      <c r="AG1977" s="17">
        <v>-1.0000000000000002</v>
      </c>
      <c r="AH1977" s="17">
        <v>-1.0000000000000002</v>
      </c>
      <c r="AI1977" s="17">
        <v>0</v>
      </c>
      <c r="AJ1977" s="17">
        <v>0</v>
      </c>
      <c r="AK1977" s="17">
        <v>0.12537197735975297</v>
      </c>
      <c r="AL1977" s="17">
        <v>1.3509274413381973E-2</v>
      </c>
      <c r="AM1977" s="17">
        <v>0.19966781302794825</v>
      </c>
      <c r="AN1977" s="17">
        <v>9.8841319420372761E-2</v>
      </c>
      <c r="AO1977" s="17">
        <v>5.61855521249747</v>
      </c>
      <c r="AP1977" s="17">
        <v>2.5385793575762308</v>
      </c>
      <c r="AQ1977" s="17">
        <v>15.639826558430888</v>
      </c>
      <c r="AR1977" s="17">
        <v>0.33272121717787861</v>
      </c>
      <c r="AS1977" s="17">
        <v>-5.4343643975274372E-2</v>
      </c>
      <c r="AT1977" s="17">
        <v>-1.0000000000000002</v>
      </c>
      <c r="AU1977" s="17">
        <v>-1.0000000000000002</v>
      </c>
      <c r="AV1977" s="17">
        <v>-1.0242268621837503</v>
      </c>
      <c r="AW1977" s="17">
        <v>26.964377459720097</v>
      </c>
      <c r="AX1977" s="17">
        <v>26.964377459720097</v>
      </c>
      <c r="AY1977" s="17">
        <v>2.5728768373346374E-3</v>
      </c>
      <c r="AZ1977" s="17">
        <v>-19.084127513753227</v>
      </c>
      <c r="BA1977" s="22">
        <v>1378.4169418308643</v>
      </c>
      <c r="CU1977" t="e">
        <v>#N/A</v>
      </c>
      <c r="CV1977" t="e">
        <v>#N/A</v>
      </c>
    </row>
    <row r="1978" spans="1:100" x14ac:dyDescent="0.25">
      <c r="A1978">
        <v>4776</v>
      </c>
      <c r="B1978" t="s">
        <v>2321</v>
      </c>
      <c r="C1978" s="22">
        <v>3</v>
      </c>
      <c r="D1978" s="17">
        <v>4.7175874638957112</v>
      </c>
      <c r="E1978" s="17">
        <v>3.4892197653884682E-2</v>
      </c>
      <c r="F1978" s="17">
        <v>0.26062980989068485</v>
      </c>
      <c r="G1978" s="17">
        <v>0.26935285930415609</v>
      </c>
      <c r="H1978" s="17">
        <v>0.20263315020962006</v>
      </c>
      <c r="I1978" s="17">
        <v>0</v>
      </c>
      <c r="J1978" s="17">
        <v>12.157989012577207</v>
      </c>
      <c r="K1978" s="17">
        <v>0.20263315020962006</v>
      </c>
      <c r="L1978" s="17">
        <v>-1.0000000000000002</v>
      </c>
      <c r="M1978" s="17">
        <v>-1.0000000000000002</v>
      </c>
      <c r="N1978" s="17">
        <v>4.0526630041924001</v>
      </c>
      <c r="O1978" s="17">
        <v>17.144929335777068</v>
      </c>
      <c r="P1978" s="17">
        <v>-1.3964487093605324E-2</v>
      </c>
      <c r="Q1978" s="17">
        <v>0.10994345882885051</v>
      </c>
      <c r="R1978" s="17">
        <v>4.6254992883618909E-2</v>
      </c>
      <c r="S1978" s="17">
        <v>0.33333333333333326</v>
      </c>
      <c r="T1978" s="17">
        <v>0.3635893588157697</v>
      </c>
      <c r="U1978" s="17">
        <v>0.20301822442944659</v>
      </c>
      <c r="V1978" s="17">
        <v>-1.3370782742950196E-2</v>
      </c>
      <c r="W1978" s="17">
        <v>27.35747934503917</v>
      </c>
      <c r="X1978" s="17">
        <v>1.2469520036918236</v>
      </c>
      <c r="Y1978" s="17">
        <v>-1.0000000000000002</v>
      </c>
      <c r="Z1978" s="17">
        <v>-1.0000000000000002</v>
      </c>
      <c r="AA1978" s="17">
        <v>84.818886194223168</v>
      </c>
      <c r="AB1978" s="17">
        <v>0.50525793107461825</v>
      </c>
      <c r="AC1978" s="17">
        <v>0.31935443012691045</v>
      </c>
      <c r="AD1978" s="17">
        <v>0.32369067592447953</v>
      </c>
      <c r="AE1978" s="17">
        <v>57.415151856300419</v>
      </c>
      <c r="AF1978" s="17">
        <v>1</v>
      </c>
      <c r="AG1978" s="17">
        <v>-1.0000000000000002</v>
      </c>
      <c r="AH1978" s="17">
        <v>-1.0000000000000002</v>
      </c>
      <c r="AI1978" s="17">
        <v>0</v>
      </c>
      <c r="AJ1978" s="17">
        <v>-1.3370782742950196E-2</v>
      </c>
      <c r="AK1978" s="17">
        <v>0.35576412837122046</v>
      </c>
      <c r="AL1978" s="17">
        <v>0.19609259140119684</v>
      </c>
      <c r="AM1978" s="17">
        <v>-0.12080078069209073</v>
      </c>
      <c r="AN1978" s="17">
        <v>-1.7079546838364344E-2</v>
      </c>
      <c r="AO1978" s="17">
        <v>-1.2411988754461658</v>
      </c>
      <c r="AP1978" s="17">
        <v>0.55347428604687499</v>
      </c>
      <c r="AQ1978" s="17">
        <v>39.515468357616385</v>
      </c>
      <c r="AR1978" s="17">
        <v>0.88657013383560002</v>
      </c>
      <c r="AS1978" s="17">
        <v>1.449585153901443</v>
      </c>
      <c r="AT1978" s="17">
        <v>-1.0000000000000002</v>
      </c>
      <c r="AU1978" s="17">
        <v>-1.0000000000000002</v>
      </c>
      <c r="AV1978" s="17">
        <v>0.31560785218777493</v>
      </c>
      <c r="AW1978" s="17">
        <v>102.5172898160471</v>
      </c>
      <c r="AX1978" s="17">
        <v>101.18021154175209</v>
      </c>
      <c r="AY1978" s="17">
        <v>0.16436491176947854</v>
      </c>
      <c r="AZ1978" s="17">
        <v>43.742444888709024</v>
      </c>
      <c r="BA1978" s="22">
        <v>1477.3613565794028</v>
      </c>
      <c r="CU1978" t="e">
        <v>#N/A</v>
      </c>
      <c r="CV1978" t="e">
        <v>#N/A</v>
      </c>
    </row>
    <row r="1979" spans="1:100" x14ac:dyDescent="0.25">
      <c r="A1979">
        <v>4777</v>
      </c>
      <c r="B1979" t="s">
        <v>2322</v>
      </c>
      <c r="C1979" s="22">
        <v>3</v>
      </c>
      <c r="D1979" s="17">
        <v>4.3918629395023432</v>
      </c>
      <c r="E1979" s="17">
        <v>-9.0064539997346711E-3</v>
      </c>
      <c r="F1979" s="17">
        <v>-0.68610370048916214</v>
      </c>
      <c r="G1979" s="17">
        <v>-0.68867697306051512</v>
      </c>
      <c r="H1979" s="17">
        <v>-0.10086472861911981</v>
      </c>
      <c r="I1979" s="17">
        <v>-7.9323653064276717E-3</v>
      </c>
      <c r="J1979" s="17">
        <v>-6.5278256355328494</v>
      </c>
      <c r="K1979" s="17">
        <v>-0.10879709392554748</v>
      </c>
      <c r="L1979" s="17">
        <v>-0.99999999999999967</v>
      </c>
      <c r="M1979" s="17">
        <v>-0.99999999999999967</v>
      </c>
      <c r="N1979" s="17">
        <v>-2.1759418785109497</v>
      </c>
      <c r="O1979" s="17">
        <v>-2.8246396690910225</v>
      </c>
      <c r="P1979" s="17">
        <v>-2.0394235980001015E-2</v>
      </c>
      <c r="Q1979" s="17">
        <v>-3.7224723597561979</v>
      </c>
      <c r="R1979" s="17">
        <v>-1.3208474783301867</v>
      </c>
      <c r="S1979" s="17">
        <v>0.33333333333333326</v>
      </c>
      <c r="T1979" s="17">
        <v>0.33333333333333326</v>
      </c>
      <c r="U1979" s="17">
        <v>7.1976310608922414E-2</v>
      </c>
      <c r="V1979" s="17">
        <v>-9.3473669278875404E-2</v>
      </c>
      <c r="W1979" s="17">
        <v>30.158656076890448</v>
      </c>
      <c r="X1979" s="17">
        <v>0.50252698735465118</v>
      </c>
      <c r="Y1979" s="17">
        <v>-0.99999999999999967</v>
      </c>
      <c r="Z1979" s="17">
        <v>-0.99999999999999967</v>
      </c>
      <c r="AA1979" s="17">
        <v>54.664592622947474</v>
      </c>
      <c r="AB1979" s="17">
        <v>0.25081556650949827</v>
      </c>
      <c r="AC1979" s="17">
        <v>0.23005050347915268</v>
      </c>
      <c r="AD1979" s="17">
        <v>3.5669610499093077E-2</v>
      </c>
      <c r="AE1979" s="17">
        <v>25.826784024387194</v>
      </c>
      <c r="AF1979" s="17">
        <v>0.66666666666666663</v>
      </c>
      <c r="AG1979" s="17">
        <v>-0.99999999999999967</v>
      </c>
      <c r="AH1979" s="17">
        <v>-0.99999999999999967</v>
      </c>
      <c r="AI1979" s="17">
        <v>-1.2777770161477388E-2</v>
      </c>
      <c r="AJ1979" s="17">
        <v>-9.3473669278875404E-2</v>
      </c>
      <c r="AK1979" s="17">
        <v>7.3248618226815693E-2</v>
      </c>
      <c r="AL1979" s="17">
        <v>0.34874470487885179</v>
      </c>
      <c r="AM1979" s="17">
        <v>0.33246210192626396</v>
      </c>
      <c r="AN1979" s="17">
        <v>-0.10387191699179311</v>
      </c>
      <c r="AO1979" s="17">
        <v>8.677795639290677</v>
      </c>
      <c r="AP1979" s="17">
        <v>-0.85307440040056859</v>
      </c>
      <c r="AQ1979" s="17">
        <v>23.630830441357599</v>
      </c>
      <c r="AR1979" s="17">
        <v>0.64516930799671335</v>
      </c>
      <c r="AS1979" s="17">
        <v>0.39372989342910308</v>
      </c>
      <c r="AT1979" s="17">
        <v>-0.99999999999999967</v>
      </c>
      <c r="AU1979" s="17">
        <v>-0.99999999999999967</v>
      </c>
      <c r="AV1979" s="17">
        <v>-2.0095244513907025</v>
      </c>
      <c r="AW1979" s="17">
        <v>50.986878553455853</v>
      </c>
      <c r="AX1979" s="17">
        <v>41.38395622233876</v>
      </c>
      <c r="AY1979" s="17">
        <v>9.0978838859509886E-2</v>
      </c>
      <c r="AZ1979" s="17">
        <v>-15.93563138471186</v>
      </c>
      <c r="BA1979" s="22">
        <v>1297.5360474564088</v>
      </c>
      <c r="CU1979" t="e">
        <v>#N/A</v>
      </c>
      <c r="CV1979" t="e">
        <v>#N/A</v>
      </c>
    </row>
    <row r="1980" spans="1:100" x14ac:dyDescent="0.25">
      <c r="A1980">
        <v>4778</v>
      </c>
      <c r="B1980" t="s">
        <v>2323</v>
      </c>
      <c r="C1980" s="22">
        <v>3</v>
      </c>
      <c r="D1980" s="17">
        <v>4.4778162667895565</v>
      </c>
      <c r="E1980" s="17">
        <v>0</v>
      </c>
      <c r="F1980" s="17">
        <v>-0.15228675331972399</v>
      </c>
      <c r="G1980" s="17">
        <v>-0.15228675331972399</v>
      </c>
      <c r="H1980" s="17">
        <v>0.4980322320985161</v>
      </c>
      <c r="I1980" s="17">
        <v>0</v>
      </c>
      <c r="J1980" s="17">
        <v>29.881933925910968</v>
      </c>
      <c r="K1980" s="17">
        <v>0.4980322320985161</v>
      </c>
      <c r="L1980" s="17">
        <v>-1.0000000000000016</v>
      </c>
      <c r="M1980" s="17">
        <v>-1.0000000000000016</v>
      </c>
      <c r="N1980" s="17">
        <v>9.9606446419703207</v>
      </c>
      <c r="O1980" s="17">
        <v>34.207463439380817</v>
      </c>
      <c r="P1980" s="17">
        <v>-0.3305665017952315</v>
      </c>
      <c r="Q1980" s="17">
        <v>-1.2411647634981233</v>
      </c>
      <c r="R1980" s="17">
        <v>-0.46388329178057114</v>
      </c>
      <c r="S1980" s="17">
        <v>0.35302215979521939</v>
      </c>
      <c r="T1980" s="17">
        <v>0.37035620555576271</v>
      </c>
      <c r="U1980" s="17">
        <v>-8.2768379815259224E-2</v>
      </c>
      <c r="V1980" s="17">
        <v>7.603874714606702E-3</v>
      </c>
      <c r="W1980" s="17">
        <v>6.0072651260725474</v>
      </c>
      <c r="X1980" s="17">
        <v>-2.3081265498501147E-2</v>
      </c>
      <c r="Y1980" s="17">
        <v>-1.0000000000000016</v>
      </c>
      <c r="Z1980" s="17">
        <v>-1.0000000000000016</v>
      </c>
      <c r="AA1980" s="17">
        <v>-7.1241839473374373</v>
      </c>
      <c r="AB1980" s="17">
        <v>9.2100908634907455E-2</v>
      </c>
      <c r="AC1980" s="17">
        <v>-8.859922206149802E-2</v>
      </c>
      <c r="AD1980" s="17">
        <v>-0.2568530022059976</v>
      </c>
      <c r="AE1980" s="17">
        <v>-12.66756578162942</v>
      </c>
      <c r="AF1980" s="17">
        <v>0.125</v>
      </c>
      <c r="AG1980" s="17">
        <v>-1.0000000000000016</v>
      </c>
      <c r="AH1980" s="17">
        <v>-1.0000000000000016</v>
      </c>
      <c r="AI1980" s="17">
        <v>0</v>
      </c>
      <c r="AJ1980" s="17">
        <v>7.603874714606702E-3</v>
      </c>
      <c r="AK1980" s="17">
        <v>-0.16974997575912906</v>
      </c>
      <c r="AL1980" s="17">
        <v>-0.23407761632918397</v>
      </c>
      <c r="AM1980" s="17">
        <v>0.38512916838695338</v>
      </c>
      <c r="AN1980" s="17">
        <v>0.22266906203878761</v>
      </c>
      <c r="AO1980" s="17">
        <v>8.7794793308781891</v>
      </c>
      <c r="AP1980" s="17">
        <v>4.3963384693237693</v>
      </c>
      <c r="AQ1980" s="17">
        <v>35.889199051983503</v>
      </c>
      <c r="AR1980" s="17">
        <v>0.6482138602503299</v>
      </c>
      <c r="AS1980" s="17">
        <v>0.47495096660001501</v>
      </c>
      <c r="AT1980" s="17">
        <v>-1.0000000000000016</v>
      </c>
      <c r="AU1980" s="17">
        <v>-1.0000000000000016</v>
      </c>
      <c r="AV1980" s="17">
        <v>-0.61617004510029527</v>
      </c>
      <c r="AW1980" s="17">
        <v>31.479617961367119</v>
      </c>
      <c r="AX1980" s="17">
        <v>32.240005432827786</v>
      </c>
      <c r="AY1980" s="17">
        <v>-0.17350880420581685</v>
      </c>
      <c r="AZ1980" s="17">
        <v>-49.696002502754432</v>
      </c>
      <c r="BA1980" s="22">
        <v>1439.0617963675697</v>
      </c>
      <c r="CU1980" t="e">
        <v>#N/A</v>
      </c>
      <c r="CV1980" t="e">
        <v>#N/A</v>
      </c>
    </row>
    <row r="1981" spans="1:100" x14ac:dyDescent="0.25">
      <c r="A1981">
        <v>4779</v>
      </c>
      <c r="B1981" t="s">
        <v>2324</v>
      </c>
      <c r="C1981" s="22">
        <v>3</v>
      </c>
      <c r="D1981" s="17">
        <v>5.2214643300274117</v>
      </c>
      <c r="E1981" s="17">
        <v>-3.2677924257051877E-2</v>
      </c>
      <c r="F1981" s="17">
        <v>0.58655367253892343</v>
      </c>
      <c r="G1981" s="17">
        <v>0.57566103111990607</v>
      </c>
      <c r="H1981" s="17">
        <v>0.1388393621374695</v>
      </c>
      <c r="I1981" s="17">
        <v>0</v>
      </c>
      <c r="J1981" s="17">
        <v>8.3303617282481692</v>
      </c>
      <c r="K1981" s="17">
        <v>0.1388393621374695</v>
      </c>
      <c r="L1981" s="17">
        <v>-0.99999999999999956</v>
      </c>
      <c r="M1981" s="17">
        <v>-0.99999999999999956</v>
      </c>
      <c r="N1981" s="17">
        <v>2.7767872427493892</v>
      </c>
      <c r="O1981" s="17">
        <v>14.127487089395501</v>
      </c>
      <c r="P1981" s="17">
        <v>-0.40441653193580873</v>
      </c>
      <c r="Q1981" s="17">
        <v>-2.6656443333995217</v>
      </c>
      <c r="R1981" s="17">
        <v>-0.91467305281209088</v>
      </c>
      <c r="S1981" s="17">
        <v>0.3333333333333332</v>
      </c>
      <c r="T1981" s="17">
        <v>0.3333333333333332</v>
      </c>
      <c r="U1981" s="17">
        <v>0.33901845483060628</v>
      </c>
      <c r="V1981" s="17">
        <v>0.12869447932337649</v>
      </c>
      <c r="W1981" s="17">
        <v>39.821609547327192</v>
      </c>
      <c r="X1981" s="17">
        <v>2.6560679997918797</v>
      </c>
      <c r="Y1981" s="17">
        <v>-0.99999999999999956</v>
      </c>
      <c r="Z1981" s="17">
        <v>-0.99999999999999956</v>
      </c>
      <c r="AA1981" s="17">
        <v>77.033196782521372</v>
      </c>
      <c r="AB1981" s="17">
        <v>0.19618861187804934</v>
      </c>
      <c r="AC1981" s="17">
        <v>0.39627368609736213</v>
      </c>
      <c r="AD1981" s="17">
        <v>0.17006290778471486</v>
      </c>
      <c r="AE1981" s="17">
        <v>38.126260288006314</v>
      </c>
      <c r="AF1981" s="17">
        <v>0.8666666666666667</v>
      </c>
      <c r="AG1981" s="17">
        <v>-0.99999999999999956</v>
      </c>
      <c r="AH1981" s="17">
        <v>-0.99999999999999956</v>
      </c>
      <c r="AI1981" s="17">
        <v>1.592854494506861E-2</v>
      </c>
      <c r="AJ1981" s="17">
        <v>0.12869447932337649</v>
      </c>
      <c r="AK1981" s="17">
        <v>0.2934469843351401</v>
      </c>
      <c r="AL1981" s="17">
        <v>0.25950853040487998</v>
      </c>
      <c r="AM1981" s="17">
        <v>3.8651871123559611E-2</v>
      </c>
      <c r="AN1981" s="17">
        <v>-0.18041133208504601</v>
      </c>
      <c r="AO1981" s="17">
        <v>2.433531699764691</v>
      </c>
      <c r="AP1981" s="17">
        <v>-3.2127406501017512</v>
      </c>
      <c r="AQ1981" s="17">
        <v>48.151971275575335</v>
      </c>
      <c r="AR1981" s="17">
        <v>1.134379600820649</v>
      </c>
      <c r="AS1981" s="17">
        <v>2.7949073619293494</v>
      </c>
      <c r="AT1981" s="17">
        <v>-0.99999999999999956</v>
      </c>
      <c r="AU1981" s="17">
        <v>-0.99999999999999956</v>
      </c>
      <c r="AV1981" s="17">
        <v>-0.33901202169218381</v>
      </c>
      <c r="AW1981" s="17">
        <v>87.947943221815137</v>
      </c>
      <c r="AX1981" s="17">
        <v>101.13596205305414</v>
      </c>
      <c r="AY1981" s="17">
        <v>0.30201285479526724</v>
      </c>
      <c r="AZ1981" s="17">
        <v>6.1709072523371216</v>
      </c>
      <c r="BA1981" s="22">
        <v>1526.2760721273621</v>
      </c>
      <c r="CU1981" t="e">
        <v>#N/A</v>
      </c>
      <c r="CV1981" t="e">
        <v>#N/A</v>
      </c>
    </row>
    <row r="1982" spans="1:100" x14ac:dyDescent="0.25">
      <c r="A1982">
        <v>4780</v>
      </c>
      <c r="B1982" t="s">
        <v>2325</v>
      </c>
      <c r="C1982" s="22">
        <v>3</v>
      </c>
      <c r="D1982" s="17">
        <v>4.2270379815048296</v>
      </c>
      <c r="E1982" s="17">
        <v>0.17045235915291063</v>
      </c>
      <c r="F1982" s="17">
        <v>6.0866584279279191E-2</v>
      </c>
      <c r="G1982" s="17">
        <v>9.6176745307577499E-2</v>
      </c>
      <c r="H1982" s="17">
        <v>8.8366548000138545E-2</v>
      </c>
      <c r="I1982" s="17">
        <v>0</v>
      </c>
      <c r="J1982" s="17">
        <v>5.3019928800083118</v>
      </c>
      <c r="K1982" s="17">
        <v>8.8366548000138545E-2</v>
      </c>
      <c r="L1982" s="17">
        <v>-0.99999999999999789</v>
      </c>
      <c r="M1982" s="17">
        <v>-0.99999999999999789</v>
      </c>
      <c r="N1982" s="17">
        <v>1.7673309600027702</v>
      </c>
      <c r="O1982" s="17">
        <v>9.6252076068207213</v>
      </c>
      <c r="P1982" s="17">
        <v>-0.42123585885141046</v>
      </c>
      <c r="Q1982" s="17">
        <v>1.3672273947856703</v>
      </c>
      <c r="R1982" s="17">
        <v>0.45610976322599134</v>
      </c>
      <c r="S1982" s="17">
        <v>0.3333333333333327</v>
      </c>
      <c r="T1982" s="17">
        <v>0.22139463131836493</v>
      </c>
      <c r="U1982" s="17">
        <v>-2.0602959529563279E-2</v>
      </c>
      <c r="V1982" s="17">
        <v>2.3390341285730993E-2</v>
      </c>
      <c r="W1982" s="17">
        <v>18.765951936309083</v>
      </c>
      <c r="X1982" s="17">
        <v>0.41235292423272507</v>
      </c>
      <c r="Y1982" s="17">
        <v>-0.99999999999999789</v>
      </c>
      <c r="Z1982" s="17">
        <v>-0.99999999999999789</v>
      </c>
      <c r="AA1982" s="17">
        <v>21.824882090154926</v>
      </c>
      <c r="AB1982" s="17">
        <v>-0.1323241186977599</v>
      </c>
      <c r="AC1982" s="17">
        <v>-2.9070177091888895E-2</v>
      </c>
      <c r="AD1982" s="17">
        <v>0.21345070360204585</v>
      </c>
      <c r="AE1982" s="17">
        <v>2.6028203906198573</v>
      </c>
      <c r="AF1982" s="17">
        <v>0</v>
      </c>
      <c r="AG1982" s="17">
        <v>-0.99999999999999789</v>
      </c>
      <c r="AH1982" s="17">
        <v>-0.99999999999999789</v>
      </c>
      <c r="AI1982" s="17">
        <v>1.6092497091215262E-2</v>
      </c>
      <c r="AJ1982" s="17">
        <v>2.3390341285730993E-2</v>
      </c>
      <c r="AK1982" s="17">
        <v>0.10524715283594002</v>
      </c>
      <c r="AL1982" s="17">
        <v>0.15175790913962994</v>
      </c>
      <c r="AM1982" s="17">
        <v>-2.2990666781286452E-2</v>
      </c>
      <c r="AN1982" s="17">
        <v>0.30314500094753205</v>
      </c>
      <c r="AO1982" s="17">
        <v>-4.8530905352460407E-2</v>
      </c>
      <c r="AP1982" s="17">
        <v>8.3374145693864534</v>
      </c>
      <c r="AQ1982" s="17">
        <v>24.067944816317393</v>
      </c>
      <c r="AR1982" s="17">
        <v>0.55751534640786515</v>
      </c>
      <c r="AS1982" s="17">
        <v>0.50071947223286328</v>
      </c>
      <c r="AT1982" s="17">
        <v>-0.99999999999999789</v>
      </c>
      <c r="AU1982" s="17">
        <v>-0.99999999999999789</v>
      </c>
      <c r="AV1982" s="17">
        <v>0.55228650853356909</v>
      </c>
      <c r="AW1982" s="17">
        <v>39.787504266362063</v>
      </c>
      <c r="AX1982" s="17">
        <v>42.448388336759486</v>
      </c>
      <c r="AY1982" s="17">
        <v>0.14247355777675808</v>
      </c>
      <c r="AZ1982" s="17">
        <v>-39.499433192828427</v>
      </c>
      <c r="BA1982" s="22">
        <v>1317.1302887664408</v>
      </c>
      <c r="CU1982" t="e">
        <v>#N/A</v>
      </c>
      <c r="CV1982" t="e">
        <v>#N/A</v>
      </c>
    </row>
    <row r="1983" spans="1:100" x14ac:dyDescent="0.25">
      <c r="A1983">
        <v>4782</v>
      </c>
      <c r="B1983" t="s">
        <v>2326</v>
      </c>
      <c r="C1983" s="22">
        <v>3</v>
      </c>
      <c r="D1983" s="17">
        <v>3.2148435999504263</v>
      </c>
      <c r="E1983" s="17">
        <v>1.9793409196073461E-2</v>
      </c>
      <c r="F1983" s="17">
        <v>6.1402349269850796E-2</v>
      </c>
      <c r="G1983" s="17">
        <v>6.8744567729365935E-2</v>
      </c>
      <c r="H1983" s="17">
        <v>-9.8789484727682605E-2</v>
      </c>
      <c r="I1983" s="17">
        <v>0</v>
      </c>
      <c r="J1983" s="17">
        <v>-5.9273690836609552</v>
      </c>
      <c r="K1983" s="17">
        <v>-9.8789484727682605E-2</v>
      </c>
      <c r="L1983" s="17">
        <v>-1</v>
      </c>
      <c r="M1983" s="17">
        <v>-1</v>
      </c>
      <c r="N1983" s="17">
        <v>-1.9757896945536522</v>
      </c>
      <c r="O1983" s="17">
        <v>-2.6437809159811629</v>
      </c>
      <c r="P1983" s="17">
        <v>-0.53207927023642798</v>
      </c>
      <c r="Q1983" s="17">
        <v>-4.5874917225112555E-2</v>
      </c>
      <c r="R1983" s="17">
        <v>-2.3407010644533828E-2</v>
      </c>
      <c r="S1983" s="17">
        <v>0.36604624501155741</v>
      </c>
      <c r="T1983" s="17">
        <v>0.62022379775052294</v>
      </c>
      <c r="U1983" s="17">
        <v>0.10832117967664444</v>
      </c>
      <c r="V1983" s="17">
        <v>0</v>
      </c>
      <c r="W1983" s="17">
        <v>47.735228286656309</v>
      </c>
      <c r="X1983" s="17">
        <v>1.7795336927843179</v>
      </c>
      <c r="Y1983" s="17">
        <v>-1</v>
      </c>
      <c r="Z1983" s="17">
        <v>-1</v>
      </c>
      <c r="AA1983" s="17">
        <v>43.762790623248371</v>
      </c>
      <c r="AB1983" s="17">
        <v>-0.14117864627678911</v>
      </c>
      <c r="AC1983" s="17">
        <v>0.12604751485554194</v>
      </c>
      <c r="AD1983" s="17">
        <v>-6.3849481634020849E-2</v>
      </c>
      <c r="AE1983" s="17">
        <v>-3.9490306527634003</v>
      </c>
      <c r="AF1983" s="17">
        <v>8.3333333333333329E-2</v>
      </c>
      <c r="AG1983" s="17">
        <v>-1</v>
      </c>
      <c r="AH1983" s="17">
        <v>-1</v>
      </c>
      <c r="AI1983" s="17">
        <v>0</v>
      </c>
      <c r="AJ1983" s="17">
        <v>0</v>
      </c>
      <c r="AK1983" s="17">
        <v>7.7985375387427211E-2</v>
      </c>
      <c r="AL1983" s="17">
        <v>-0.2419776219000154</v>
      </c>
      <c r="AM1983" s="17">
        <v>0.12650724037349542</v>
      </c>
      <c r="AN1983" s="17">
        <v>0.15603583779387703</v>
      </c>
      <c r="AO1983" s="17">
        <v>3.5526078862745236</v>
      </c>
      <c r="AP1983" s="17">
        <v>2.6910078353468476</v>
      </c>
      <c r="AQ1983" s="17">
        <v>41.807859202995338</v>
      </c>
      <c r="AR1983" s="17">
        <v>1.0945912224387246</v>
      </c>
      <c r="AS1983" s="17">
        <v>1.6807442080566344</v>
      </c>
      <c r="AT1983" s="17">
        <v>-1</v>
      </c>
      <c r="AU1983" s="17">
        <v>-1</v>
      </c>
      <c r="AV1983" s="17">
        <v>4.5337557084832093E-2</v>
      </c>
      <c r="AW1983" s="17">
        <v>43.810017542614098</v>
      </c>
      <c r="AX1983" s="17">
        <v>43.810017542614098</v>
      </c>
      <c r="AY1983" s="17">
        <v>0.14488785623856129</v>
      </c>
      <c r="AZ1983" s="17">
        <v>0.83105090448204333</v>
      </c>
      <c r="BA1983" s="22">
        <v>1404.0208908736186</v>
      </c>
      <c r="CU1983" t="e">
        <v>#N/A</v>
      </c>
      <c r="CV1983" t="e">
        <v>#N/A</v>
      </c>
    </row>
    <row r="1984" spans="1:100" x14ac:dyDescent="0.25">
      <c r="A1984">
        <v>4783</v>
      </c>
      <c r="B1984" t="s">
        <v>2327</v>
      </c>
      <c r="C1984" s="22">
        <v>3</v>
      </c>
      <c r="D1984" s="17">
        <v>2.3817610770276101</v>
      </c>
      <c r="E1984" s="17">
        <v>0</v>
      </c>
      <c r="F1984" s="17">
        <v>-0.21001702752957105</v>
      </c>
      <c r="G1984" s="17">
        <v>-0.21001702752957105</v>
      </c>
      <c r="H1984" s="17">
        <v>-9.053170305322164E-2</v>
      </c>
      <c r="I1984" s="17">
        <v>0</v>
      </c>
      <c r="J1984" s="17">
        <v>-5.4319021831932996</v>
      </c>
      <c r="K1984" s="17">
        <v>-9.053170305322164E-2</v>
      </c>
      <c r="L1984" s="17">
        <v>-1.0000000000000007</v>
      </c>
      <c r="M1984" s="17">
        <v>-1.0000000000000007</v>
      </c>
      <c r="N1984" s="17">
        <v>-1.8106340610644329</v>
      </c>
      <c r="O1984" s="17">
        <v>-3.260158133695259</v>
      </c>
      <c r="P1984" s="17">
        <v>-0.26146325773012652</v>
      </c>
      <c r="Q1984" s="17">
        <v>0.44717667296402103</v>
      </c>
      <c r="R1984" s="17">
        <v>0.16125032804136347</v>
      </c>
      <c r="S1984" s="17">
        <v>0.33333333333333359</v>
      </c>
      <c r="T1984" s="17">
        <v>0.27381745987109485</v>
      </c>
      <c r="U1984" s="17">
        <v>4.1058715966252168E-3</v>
      </c>
      <c r="V1984" s="17">
        <v>-1.5476323346944156E-2</v>
      </c>
      <c r="W1984" s="17">
        <v>27.452481780293255</v>
      </c>
      <c r="X1984" s="17">
        <v>0.55025104987246387</v>
      </c>
      <c r="Y1984" s="17">
        <v>-1.0000000000000007</v>
      </c>
      <c r="Z1984" s="17">
        <v>-1.0000000000000007</v>
      </c>
      <c r="AA1984" s="17">
        <v>28.762457552525824</v>
      </c>
      <c r="AB1984" s="17">
        <v>0.10759545920486185</v>
      </c>
      <c r="AC1984" s="17">
        <v>-4.5751012181340478E-2</v>
      </c>
      <c r="AD1984" s="17">
        <v>-3.8869938139696747E-2</v>
      </c>
      <c r="AE1984" s="17">
        <v>1.1487254441912385</v>
      </c>
      <c r="AF1984" s="17">
        <v>0.26666666666666666</v>
      </c>
      <c r="AG1984" s="17">
        <v>-1.0000000000000007</v>
      </c>
      <c r="AH1984" s="17">
        <v>-1.0000000000000007</v>
      </c>
      <c r="AI1984" s="17">
        <v>0</v>
      </c>
      <c r="AJ1984" s="17">
        <v>-1.5476323346944156E-2</v>
      </c>
      <c r="AK1984" s="17">
        <v>0.13528250487390664</v>
      </c>
      <c r="AL1984" s="17">
        <v>9.1604351350035501E-2</v>
      </c>
      <c r="AM1984" s="17">
        <v>4.567344037933737E-2</v>
      </c>
      <c r="AN1984" s="17">
        <v>2.8961691341749744E-2</v>
      </c>
      <c r="AO1984" s="17">
        <v>1.8182485338529661</v>
      </c>
      <c r="AP1984" s="17">
        <v>1.182064040293922</v>
      </c>
      <c r="AQ1984" s="17">
        <v>22.020579597099939</v>
      </c>
      <c r="AR1984" s="17">
        <v>0.59578034145410896</v>
      </c>
      <c r="AS1984" s="17">
        <v>0.45971934681924204</v>
      </c>
      <c r="AT1984" s="17">
        <v>-1.0000000000000007</v>
      </c>
      <c r="AU1984" s="17">
        <v>-1.0000000000000007</v>
      </c>
      <c r="AV1984" s="17">
        <v>-4.8766699488207568E-2</v>
      </c>
      <c r="AW1984" s="17">
        <v>26.684363459124484</v>
      </c>
      <c r="AX1984" s="17">
        <v>25.136731124430085</v>
      </c>
      <c r="AY1984" s="17">
        <v>-6.9733323244583104E-2</v>
      </c>
      <c r="AZ1984" s="17">
        <v>-43.95223869961341</v>
      </c>
      <c r="BA1984" s="22">
        <v>1387.3199565421835</v>
      </c>
      <c r="CU1984" t="e">
        <v>#N/A</v>
      </c>
      <c r="CV1984" t="e">
        <v>#N/A</v>
      </c>
    </row>
    <row r="1985" spans="1:100" x14ac:dyDescent="0.25">
      <c r="A1985">
        <v>4784</v>
      </c>
      <c r="B1985" t="s">
        <v>2328</v>
      </c>
      <c r="C1985" s="22">
        <v>3</v>
      </c>
      <c r="D1985" s="17">
        <v>3.0689770386046837</v>
      </c>
      <c r="E1985" s="17">
        <v>0</v>
      </c>
      <c r="F1985" s="17">
        <v>3.1249380141450761E-2</v>
      </c>
      <c r="G1985" s="17">
        <v>3.1249380141450761E-2</v>
      </c>
      <c r="H1985" s="17">
        <v>0.13696308588261716</v>
      </c>
      <c r="I1985" s="17">
        <v>0</v>
      </c>
      <c r="J1985" s="17">
        <v>8.2177851529570241</v>
      </c>
      <c r="K1985" s="17">
        <v>0.13696308588261716</v>
      </c>
      <c r="L1985" s="17">
        <v>-1.0000000000000004</v>
      </c>
      <c r="M1985" s="17">
        <v>-1.0000000000000004</v>
      </c>
      <c r="N1985" s="17">
        <v>2.7392617176523428</v>
      </c>
      <c r="O1985" s="17">
        <v>11.318011571703167</v>
      </c>
      <c r="P1985" s="17">
        <v>0.13664225520607146</v>
      </c>
      <c r="Q1985" s="17">
        <v>1.1723165901221722</v>
      </c>
      <c r="R1985" s="17">
        <v>0.41920937952487858</v>
      </c>
      <c r="S1985" s="17">
        <v>0.3333333333333337</v>
      </c>
      <c r="T1985" s="17">
        <v>0.28908128696498253</v>
      </c>
      <c r="U1985" s="17">
        <v>-0.15912079785923414</v>
      </c>
      <c r="V1985" s="17">
        <v>0</v>
      </c>
      <c r="W1985" s="17">
        <v>13.053229462258589</v>
      </c>
      <c r="X1985" s="17">
        <v>-0.21500255621848582</v>
      </c>
      <c r="Y1985" s="17">
        <v>-1.0000000000000004</v>
      </c>
      <c r="Z1985" s="17">
        <v>-1.0000000000000004</v>
      </c>
      <c r="AA1985" s="17">
        <v>-2.6046358038255768</v>
      </c>
      <c r="AB1985" s="17">
        <v>2.020984445460524E-2</v>
      </c>
      <c r="AC1985" s="17">
        <v>-0.197108218027888</v>
      </c>
      <c r="AD1985" s="17">
        <v>-0.14464311933889815</v>
      </c>
      <c r="AE1985" s="17">
        <v>-16.077074645609045</v>
      </c>
      <c r="AF1985" s="17">
        <v>0</v>
      </c>
      <c r="AG1985" s="17">
        <v>-1.0000000000000004</v>
      </c>
      <c r="AH1985" s="17">
        <v>-1.0000000000000004</v>
      </c>
      <c r="AI1985" s="17">
        <v>0</v>
      </c>
      <c r="AJ1985" s="17">
        <v>0</v>
      </c>
      <c r="AK1985" s="17">
        <v>-0.10974746106543987</v>
      </c>
      <c r="AL1985" s="17">
        <v>0.57801605641185405</v>
      </c>
      <c r="AM1985" s="17">
        <v>0.10360950730680871</v>
      </c>
      <c r="AN1985" s="17">
        <v>-0.1389188589922927</v>
      </c>
      <c r="AO1985" s="17">
        <v>2.0415003773430178</v>
      </c>
      <c r="AP1985" s="17">
        <v>-0.58289119274804602</v>
      </c>
      <c r="AQ1985" s="17">
        <v>21.27101461521562</v>
      </c>
      <c r="AR1985" s="17">
        <v>0.46329382243908213</v>
      </c>
      <c r="AS1985" s="17">
        <v>-7.8039470335868527E-2</v>
      </c>
      <c r="AT1985" s="17">
        <v>-1.0000000000000004</v>
      </c>
      <c r="AU1985" s="17">
        <v>-1.0000000000000004</v>
      </c>
      <c r="AV1985" s="17">
        <v>0.45045875966632937</v>
      </c>
      <c r="AW1985" s="17">
        <v>8.1304845751295289</v>
      </c>
      <c r="AX1985" s="17">
        <v>8.1304845751295289</v>
      </c>
      <c r="AY1985" s="17">
        <v>-0.30744933238627908</v>
      </c>
      <c r="AZ1985" s="17">
        <v>-90.325019207860549</v>
      </c>
      <c r="BA1985" s="22">
        <v>1273.1518196788159</v>
      </c>
      <c r="CU1985" t="e">
        <v>#N/A</v>
      </c>
      <c r="CV1985" t="e">
        <v>#N/A</v>
      </c>
    </row>
    <row r="1986" spans="1:100" x14ac:dyDescent="0.25">
      <c r="A1986">
        <v>4786</v>
      </c>
      <c r="B1986" t="s">
        <v>2329</v>
      </c>
      <c r="C1986" s="22">
        <v>3</v>
      </c>
      <c r="D1986" s="17">
        <v>2.9681793179257836</v>
      </c>
      <c r="E1986" s="17">
        <v>0.91053496586122429</v>
      </c>
      <c r="F1986" s="17">
        <v>-0.13198737562593665</v>
      </c>
      <c r="G1986" s="17">
        <v>0.16878702106192883</v>
      </c>
      <c r="H1986" s="17">
        <v>0.31594092977776328</v>
      </c>
      <c r="I1986" s="17">
        <v>0</v>
      </c>
      <c r="J1986" s="17">
        <v>18.956455786665781</v>
      </c>
      <c r="K1986" s="17">
        <v>0.31594092977776328</v>
      </c>
      <c r="L1986" s="17">
        <v>-0.99999999999999933</v>
      </c>
      <c r="M1986" s="17">
        <v>-0.99999999999999933</v>
      </c>
      <c r="N1986" s="17">
        <v>6.318818595555264</v>
      </c>
      <c r="O1986" s="17">
        <v>22.093422125653515</v>
      </c>
      <c r="P1986" s="17">
        <v>1.7719873124412764</v>
      </c>
      <c r="Q1986" s="17">
        <v>-2.8192517716413712</v>
      </c>
      <c r="R1986" s="17">
        <v>-0.66205186472119282</v>
      </c>
      <c r="S1986" s="17">
        <v>0.33333333333333343</v>
      </c>
      <c r="T1986" s="17">
        <v>0.34514096383022425</v>
      </c>
      <c r="U1986" s="17">
        <v>0.22982756378054367</v>
      </c>
      <c r="V1986" s="17">
        <v>0.16267631558620796</v>
      </c>
      <c r="W1986" s="17">
        <v>30.201489870101863</v>
      </c>
      <c r="X1986" s="17">
        <v>2.269709146522108</v>
      </c>
      <c r="Y1986" s="17">
        <v>-0.99999999999999933</v>
      </c>
      <c r="Z1986" s="17">
        <v>-0.99999999999999933</v>
      </c>
      <c r="AA1986" s="17">
        <v>51.19500495486961</v>
      </c>
      <c r="AB1986" s="17">
        <v>0.27558333870374235</v>
      </c>
      <c r="AC1986" s="17">
        <v>4.0489031387868656E-2</v>
      </c>
      <c r="AD1986" s="17">
        <v>0.11703896889816798</v>
      </c>
      <c r="AE1986" s="17">
        <v>21.655566949488964</v>
      </c>
      <c r="AF1986" s="17">
        <v>0.41666666666666669</v>
      </c>
      <c r="AG1986" s="17">
        <v>-0.99999999999999933</v>
      </c>
      <c r="AH1986" s="17">
        <v>-0.99999999999999933</v>
      </c>
      <c r="AI1986" s="17">
        <v>0</v>
      </c>
      <c r="AJ1986" s="17">
        <v>0.16267631558620796</v>
      </c>
      <c r="AK1986" s="17">
        <v>3.2238781857201741E-2</v>
      </c>
      <c r="AL1986" s="17">
        <v>7.3155425588662268E-2</v>
      </c>
      <c r="AM1986" s="17">
        <v>0.4929672923349262</v>
      </c>
      <c r="AN1986" s="17">
        <v>0.20565257708975543</v>
      </c>
      <c r="AO1986" s="17">
        <v>12.485376217659162</v>
      </c>
      <c r="AP1986" s="17">
        <v>5.5070915551871975</v>
      </c>
      <c r="AQ1986" s="17">
        <v>49.157945656767652</v>
      </c>
      <c r="AR1986" s="17">
        <v>1.0709781765303088</v>
      </c>
      <c r="AS1986" s="17">
        <v>2.5856500762998711</v>
      </c>
      <c r="AT1986" s="17">
        <v>-0.99999999999999933</v>
      </c>
      <c r="AU1986" s="17">
        <v>-0.99999999999999933</v>
      </c>
      <c r="AV1986" s="17">
        <v>-0.4932648436592636</v>
      </c>
      <c r="AW1986" s="17">
        <v>78.795518635710295</v>
      </c>
      <c r="AX1986" s="17">
        <v>95.063150194331101</v>
      </c>
      <c r="AY1986" s="17">
        <v>0.19514165353071158</v>
      </c>
      <c r="AZ1986" s="17">
        <v>-17.145978936006326</v>
      </c>
      <c r="BA1986" s="22">
        <v>1399.5514805535183</v>
      </c>
      <c r="CU1986" t="e">
        <v>#N/A</v>
      </c>
      <c r="CV1986" t="e">
        <v>#N/A</v>
      </c>
    </row>
    <row r="1987" spans="1:100" x14ac:dyDescent="0.25">
      <c r="A1987">
        <v>4787</v>
      </c>
      <c r="B1987" t="s">
        <v>2330</v>
      </c>
      <c r="C1987" s="22">
        <v>3</v>
      </c>
      <c r="D1987" s="17">
        <v>4.7923709699932031</v>
      </c>
      <c r="E1987" s="17">
        <v>-0.86072291353295061</v>
      </c>
      <c r="F1987" s="17">
        <v>1.4849446031452755</v>
      </c>
      <c r="G1987" s="17">
        <v>1.2253487563727827</v>
      </c>
      <c r="H1987" s="17">
        <v>0.4538028520114214</v>
      </c>
      <c r="I1987" s="17">
        <v>0</v>
      </c>
      <c r="J1987" s="17">
        <v>27.228171120685282</v>
      </c>
      <c r="K1987" s="17">
        <v>0.4538028520114214</v>
      </c>
      <c r="L1987" s="17">
        <v>-1</v>
      </c>
      <c r="M1987" s="17">
        <v>-1</v>
      </c>
      <c r="N1987" s="17">
        <v>9.0760570402284273</v>
      </c>
      <c r="O1987" s="17">
        <v>33.245890847051264</v>
      </c>
      <c r="P1987" s="17">
        <v>3.1472004467195211</v>
      </c>
      <c r="Q1987" s="17">
        <v>-0.96882949937139995</v>
      </c>
      <c r="R1987" s="17">
        <v>-7.8845030987140227E-2</v>
      </c>
      <c r="S1987" s="17">
        <v>0.33333333333333326</v>
      </c>
      <c r="T1987" s="17">
        <v>0.33333333333333326</v>
      </c>
      <c r="U1987" s="17">
        <v>0.43406655055216831</v>
      </c>
      <c r="V1987" s="17">
        <v>5.3572672112666586E-2</v>
      </c>
      <c r="W1987" s="17">
        <v>28.020121492803217</v>
      </c>
      <c r="X1987" s="17">
        <v>2.2705660495399176</v>
      </c>
      <c r="Y1987" s="17">
        <v>-1</v>
      </c>
      <c r="Z1987" s="17">
        <v>-1</v>
      </c>
      <c r="AA1987" s="17">
        <v>16.109049029386927</v>
      </c>
      <c r="AB1987" s="17">
        <v>1.2076850628789708E-2</v>
      </c>
      <c r="AC1987" s="17">
        <v>-0.26309212062402326</v>
      </c>
      <c r="AD1987" s="17">
        <v>1.4370721346651051E-2</v>
      </c>
      <c r="AE1987" s="17">
        <v>-11.832227432429123</v>
      </c>
      <c r="AF1987" s="17">
        <v>0</v>
      </c>
      <c r="AG1987" s="17">
        <v>-1</v>
      </c>
      <c r="AH1987" s="17">
        <v>-1</v>
      </c>
      <c r="AI1987" s="17">
        <v>0.11887342942271344</v>
      </c>
      <c r="AJ1987" s="17">
        <v>5.3572672112666586E-2</v>
      </c>
      <c r="AK1987" s="17">
        <v>0.10848531273141201</v>
      </c>
      <c r="AL1987" s="17">
        <v>-0.11059081766722419</v>
      </c>
      <c r="AM1987" s="17">
        <v>1.5729060876079407E-2</v>
      </c>
      <c r="AN1987" s="17">
        <v>9.8886227488264186E-2</v>
      </c>
      <c r="AO1987" s="17">
        <v>0.93565308555904525</v>
      </c>
      <c r="AP1987" s="17">
        <v>1.9192015988704849</v>
      </c>
      <c r="AQ1987" s="17">
        <v>55.248292613488474</v>
      </c>
      <c r="AR1987" s="17">
        <v>1.1543058893315012</v>
      </c>
      <c r="AS1987" s="17">
        <v>2.7243689015513408</v>
      </c>
      <c r="AT1987" s="17">
        <v>-1</v>
      </c>
      <c r="AU1987" s="17">
        <v>-1</v>
      </c>
      <c r="AV1987" s="17">
        <v>1.1465037253856429</v>
      </c>
      <c r="AW1987" s="17">
        <v>51.274141475308674</v>
      </c>
      <c r="AX1987" s="17">
        <v>59.008877275029576</v>
      </c>
      <c r="AY1987" s="17">
        <v>-0.25855498710720187</v>
      </c>
      <c r="AZ1987" s="17">
        <v>-53.100939994665488</v>
      </c>
      <c r="BA1987" s="22">
        <v>1363.943725790295</v>
      </c>
      <c r="CU1987" t="e">
        <v>#N/A</v>
      </c>
      <c r="CV1987" t="e">
        <v>#N/A</v>
      </c>
    </row>
    <row r="1988" spans="1:100" x14ac:dyDescent="0.25">
      <c r="A1988">
        <v>4792</v>
      </c>
      <c r="B1988" t="s">
        <v>2331</v>
      </c>
      <c r="C1988" s="22">
        <v>3</v>
      </c>
      <c r="D1988" s="17">
        <v>3.3435939919103417</v>
      </c>
      <c r="E1988" s="17">
        <v>1.5611819541779898E-2</v>
      </c>
      <c r="F1988" s="17">
        <v>-1.5514580054330271</v>
      </c>
      <c r="G1988" s="17">
        <v>-1.551035412816713</v>
      </c>
      <c r="H1988" s="17">
        <v>0.29818529834912322</v>
      </c>
      <c r="I1988" s="17">
        <v>-2.9733485504904931E-2</v>
      </c>
      <c r="J1988" s="17">
        <v>16.107108770653102</v>
      </c>
      <c r="K1988" s="17">
        <v>0.26845181284421837</v>
      </c>
      <c r="L1988" s="17">
        <v>-0.99999999999999944</v>
      </c>
      <c r="M1988" s="17">
        <v>-0.99999999999999944</v>
      </c>
      <c r="N1988" s="17">
        <v>5.3690362568843648</v>
      </c>
      <c r="O1988" s="17">
        <v>17.899667349746714</v>
      </c>
      <c r="P1988" s="17">
        <v>-0.40271101571153428</v>
      </c>
      <c r="Q1988" s="17">
        <v>4.6741653964282941</v>
      </c>
      <c r="R1988" s="17">
        <v>1.4851307588270501</v>
      </c>
      <c r="S1988" s="17">
        <v>0.33333333333333337</v>
      </c>
      <c r="T1988" s="17">
        <v>0.33333333333333337</v>
      </c>
      <c r="U1988" s="17">
        <v>0.42192154513326463</v>
      </c>
      <c r="V1988" s="17">
        <v>2.8404635860752134E-2</v>
      </c>
      <c r="W1988" s="17">
        <v>33.941641392658596</v>
      </c>
      <c r="X1988" s="17">
        <v>2.2563288495200196</v>
      </c>
      <c r="Y1988" s="17">
        <v>-0.99999999999999944</v>
      </c>
      <c r="Z1988" s="17">
        <v>-0.99999999999999944</v>
      </c>
      <c r="AA1988" s="17">
        <v>73.924104327650269</v>
      </c>
      <c r="AB1988" s="17">
        <v>0.23441316218431779</v>
      </c>
      <c r="AC1988" s="17">
        <v>0.14639825728982619</v>
      </c>
      <c r="AD1988" s="17">
        <v>0.38913522404914752</v>
      </c>
      <c r="AE1988" s="17">
        <v>38.497332176164548</v>
      </c>
      <c r="AF1988" s="17">
        <v>0.63636363636363635</v>
      </c>
      <c r="AG1988" s="17">
        <v>-0.99999999999999944</v>
      </c>
      <c r="AH1988" s="17">
        <v>-0.99999999999999944</v>
      </c>
      <c r="AI1988" s="17">
        <v>-3.9168948109084244E-2</v>
      </c>
      <c r="AJ1988" s="17">
        <v>2.8404635860752134E-2</v>
      </c>
      <c r="AK1988" s="17">
        <v>6.5651823285050093E-2</v>
      </c>
      <c r="AL1988" s="17">
        <v>9.866404403499629E-2</v>
      </c>
      <c r="AM1988" s="17">
        <v>0.23759418229795312</v>
      </c>
      <c r="AN1988" s="17">
        <v>-8.4974659934712926E-2</v>
      </c>
      <c r="AO1988" s="17">
        <v>6.2681136738740806</v>
      </c>
      <c r="AP1988" s="17">
        <v>-1.6310462781928412</v>
      </c>
      <c r="AQ1988" s="17">
        <v>50.048750163311681</v>
      </c>
      <c r="AR1988" s="17">
        <v>1.1169928476606836</v>
      </c>
      <c r="AS1988" s="17">
        <v>2.5247806623642388</v>
      </c>
      <c r="AT1988" s="17">
        <v>-0.99999999999999944</v>
      </c>
      <c r="AU1988" s="17">
        <v>-0.99999999999999944</v>
      </c>
      <c r="AV1988" s="17">
        <v>-6.5904653989662026E-2</v>
      </c>
      <c r="AW1988" s="17">
        <v>90.192725399204051</v>
      </c>
      <c r="AX1988" s="17">
        <v>92.249810023097595</v>
      </c>
      <c r="AY1988" s="17">
        <v>0.27895472265719601</v>
      </c>
      <c r="AZ1988" s="17">
        <v>-8.842312667206853</v>
      </c>
      <c r="BA1988" s="22">
        <v>1417.3151782930488</v>
      </c>
      <c r="CU1988" t="e">
        <v>#N/A</v>
      </c>
      <c r="CV1988" t="e">
        <v>#N/A</v>
      </c>
    </row>
    <row r="1989" spans="1:100" x14ac:dyDescent="0.25">
      <c r="A1989">
        <v>4795</v>
      </c>
      <c r="B1989" t="s">
        <v>2332</v>
      </c>
      <c r="C1989" s="22">
        <v>3</v>
      </c>
      <c r="D1989" s="17">
        <v>4.2812806634725247</v>
      </c>
      <c r="E1989" s="17">
        <v>0</v>
      </c>
      <c r="F1989" s="17">
        <v>-0.61319578479278947</v>
      </c>
      <c r="G1989" s="17">
        <v>-0.61319578479278947</v>
      </c>
      <c r="H1989" s="17">
        <v>0.16019036265792902</v>
      </c>
      <c r="I1989" s="17">
        <v>0</v>
      </c>
      <c r="J1989" s="17">
        <v>9.611421759475741</v>
      </c>
      <c r="K1989" s="17">
        <v>0.16019036265792902</v>
      </c>
      <c r="L1989" s="17">
        <v>-1.0000000000000013</v>
      </c>
      <c r="M1989" s="17">
        <v>-1.0000000000000013</v>
      </c>
      <c r="N1989" s="17">
        <v>3.2038072531585793</v>
      </c>
      <c r="O1989" s="17">
        <v>13.279506638155478</v>
      </c>
      <c r="P1989" s="17">
        <v>-1.4971763372913609E-2</v>
      </c>
      <c r="Q1989" s="17">
        <v>-1.5475804181869923</v>
      </c>
      <c r="R1989" s="17">
        <v>-0.56429463959423953</v>
      </c>
      <c r="S1989" s="17">
        <v>0.33333333333333365</v>
      </c>
      <c r="T1989" s="17">
        <v>0.36000009648420211</v>
      </c>
      <c r="U1989" s="17">
        <v>4.71225753596635E-2</v>
      </c>
      <c r="V1989" s="17">
        <v>1.5043036693323545E-2</v>
      </c>
      <c r="W1989" s="17">
        <v>23.812347168503759</v>
      </c>
      <c r="X1989" s="17">
        <v>0.83855835190907058</v>
      </c>
      <c r="Y1989" s="17">
        <v>-1.0000000000000013</v>
      </c>
      <c r="Z1989" s="17">
        <v>-1.0000000000000013</v>
      </c>
      <c r="AA1989" s="17">
        <v>55.884830084937256</v>
      </c>
      <c r="AB1989" s="17">
        <v>0.1785048848431135</v>
      </c>
      <c r="AC1989" s="17">
        <v>0.25275877130955005</v>
      </c>
      <c r="AD1989" s="17">
        <v>0.22147189496789069</v>
      </c>
      <c r="AE1989" s="17">
        <v>32.636777556027717</v>
      </c>
      <c r="AF1989" s="17">
        <v>0.7</v>
      </c>
      <c r="AG1989" s="17">
        <v>-1.0000000000000013</v>
      </c>
      <c r="AH1989" s="17">
        <v>-1.0000000000000013</v>
      </c>
      <c r="AI1989" s="17">
        <v>-1.2203910534591293E-2</v>
      </c>
      <c r="AJ1989" s="17">
        <v>1.5043036693323545E-2</v>
      </c>
      <c r="AK1989" s="17">
        <v>0.29037312255003583</v>
      </c>
      <c r="AL1989" s="17">
        <v>0.17032318299706903</v>
      </c>
      <c r="AM1989" s="17">
        <v>0.25742434270659675</v>
      </c>
      <c r="AN1989" s="17">
        <v>-4.377823485267239E-2</v>
      </c>
      <c r="AO1989" s="17">
        <v>7.8874741804150972</v>
      </c>
      <c r="AP1989" s="17">
        <v>-0.2428399563314636</v>
      </c>
      <c r="AQ1989" s="17">
        <v>33.423768927979481</v>
      </c>
      <c r="AR1989" s="17">
        <v>0.7554990418705233</v>
      </c>
      <c r="AS1989" s="17">
        <v>0.99874871456699965</v>
      </c>
      <c r="AT1989" s="17">
        <v>-1.0000000000000013</v>
      </c>
      <c r="AU1989" s="17">
        <v>-1.0000000000000013</v>
      </c>
      <c r="AV1989" s="17">
        <v>-1.1774904243870288</v>
      </c>
      <c r="AW1989" s="17">
        <v>68.921496766761223</v>
      </c>
      <c r="AX1989" s="17">
        <v>70.181722225401728</v>
      </c>
      <c r="AY1989" s="17">
        <v>0.1713035661433655</v>
      </c>
      <c r="AZ1989" s="17">
        <v>3.0766924696847942</v>
      </c>
      <c r="BA1989" s="22">
        <v>1423.8226701940098</v>
      </c>
      <c r="CU1989" t="e">
        <v>#N/A</v>
      </c>
      <c r="CV1989" t="e">
        <v>#N/A</v>
      </c>
    </row>
    <row r="1990" spans="1:100" x14ac:dyDescent="0.25">
      <c r="A1990">
        <v>4796</v>
      </c>
      <c r="B1990" t="s">
        <v>2333</v>
      </c>
      <c r="C1990" s="22">
        <v>3</v>
      </c>
      <c r="D1990" s="17">
        <v>5.3026311079991064</v>
      </c>
      <c r="E1990" s="17">
        <v>1.1327978373094528E-2</v>
      </c>
      <c r="F1990" s="17">
        <v>-0.17719734776686524</v>
      </c>
      <c r="G1990" s="17">
        <v>-0.1747632086233098</v>
      </c>
      <c r="H1990" s="17">
        <v>0.20147898738991574</v>
      </c>
      <c r="I1990" s="17">
        <v>0</v>
      </c>
      <c r="J1990" s="17">
        <v>12.088739243394949</v>
      </c>
      <c r="K1990" s="17">
        <v>0.20147898738991574</v>
      </c>
      <c r="L1990" s="17">
        <v>-0.99999999999999978</v>
      </c>
      <c r="M1990" s="17">
        <v>-0.99999999999999978</v>
      </c>
      <c r="N1990" s="17">
        <v>4.0295797477983166</v>
      </c>
      <c r="O1990" s="17">
        <v>17.216607142770741</v>
      </c>
      <c r="P1990" s="17">
        <v>3.3770365572645433</v>
      </c>
      <c r="Q1990" s="17">
        <v>-0.22269212882865719</v>
      </c>
      <c r="R1990" s="17">
        <v>0.34043249643802137</v>
      </c>
      <c r="S1990" s="17">
        <v>0.33333333333333298</v>
      </c>
      <c r="T1990" s="17">
        <v>0.33290368215710325</v>
      </c>
      <c r="U1990" s="17">
        <v>9.7384131280889658E-2</v>
      </c>
      <c r="V1990" s="17">
        <v>6.949022045047451E-3</v>
      </c>
      <c r="W1990" s="17">
        <v>22.763647257058324</v>
      </c>
      <c r="X1990" s="17">
        <v>0.89598868549436372</v>
      </c>
      <c r="Y1990" s="17">
        <v>-0.99999999999999978</v>
      </c>
      <c r="Z1990" s="17">
        <v>-0.99999999999999978</v>
      </c>
      <c r="AA1990" s="17">
        <v>27.503586077700898</v>
      </c>
      <c r="AB1990" s="17">
        <v>-0.11368033138280031</v>
      </c>
      <c r="AC1990" s="17">
        <v>-5.9974880293667085E-2</v>
      </c>
      <c r="AD1990" s="17">
        <v>0.26164533816055846</v>
      </c>
      <c r="AE1990" s="17">
        <v>4.3995063242045607</v>
      </c>
      <c r="AF1990" s="17">
        <v>8.3333333333333329E-2</v>
      </c>
      <c r="AG1990" s="17">
        <v>-0.99999999999999978</v>
      </c>
      <c r="AH1990" s="17">
        <v>-0.99999999999999978</v>
      </c>
      <c r="AI1990" s="17">
        <v>-9.5118291329982559E-4</v>
      </c>
      <c r="AJ1990" s="17">
        <v>6.949022045047451E-3</v>
      </c>
      <c r="AK1990" s="17">
        <v>5.512963523029013E-2</v>
      </c>
      <c r="AL1990" s="17">
        <v>-6.633017460598703E-2</v>
      </c>
      <c r="AM1990" s="17">
        <v>-4.4107409116811352E-2</v>
      </c>
      <c r="AN1990" s="17">
        <v>0.16359167037070346</v>
      </c>
      <c r="AO1990" s="17">
        <v>-0.82703705176883391</v>
      </c>
      <c r="AP1990" s="17">
        <v>3.7581408862376513</v>
      </c>
      <c r="AQ1990" s="17">
        <v>34.852386500453285</v>
      </c>
      <c r="AR1990" s="17">
        <v>0.77057016881637408</v>
      </c>
      <c r="AS1990" s="17">
        <v>1.0974676728842803</v>
      </c>
      <c r="AT1990" s="17">
        <v>-0.99999999999999978</v>
      </c>
      <c r="AU1990" s="17">
        <v>-0.99999999999999978</v>
      </c>
      <c r="AV1990" s="17">
        <v>0.16566928781471141</v>
      </c>
      <c r="AW1990" s="17">
        <v>48.478334106709283</v>
      </c>
      <c r="AX1990" s="17">
        <v>49.154212652948033</v>
      </c>
      <c r="AY1990" s="17">
        <v>-5.5782888679943229E-2</v>
      </c>
      <c r="AZ1990" s="17">
        <v>-19.452159635305339</v>
      </c>
      <c r="BA1990" s="22">
        <v>1365.6241995033129</v>
      </c>
      <c r="CU1990" t="e">
        <v>#N/A</v>
      </c>
      <c r="CV1990" t="e">
        <v>#N/A</v>
      </c>
    </row>
    <row r="1991" spans="1:100" x14ac:dyDescent="0.25">
      <c r="A1991">
        <v>4799</v>
      </c>
      <c r="B1991" t="s">
        <v>2334</v>
      </c>
      <c r="C1991" s="22">
        <v>3</v>
      </c>
      <c r="D1991" s="17">
        <v>4.8137204977451802</v>
      </c>
      <c r="E1991" s="17">
        <v>0</v>
      </c>
      <c r="F1991" s="17">
        <v>-0.44502023104521726</v>
      </c>
      <c r="G1991" s="17">
        <v>-0.44502023104521726</v>
      </c>
      <c r="H1991" s="17">
        <v>-0.13761889813884598</v>
      </c>
      <c r="I1991" s="17">
        <v>0</v>
      </c>
      <c r="J1991" s="17">
        <v>-8.2571338883307579</v>
      </c>
      <c r="K1991" s="17">
        <v>-0.13761889813884598</v>
      </c>
      <c r="L1991" s="17">
        <v>-1</v>
      </c>
      <c r="M1991" s="17">
        <v>-1</v>
      </c>
      <c r="N1991" s="17">
        <v>-2.7523779627769205</v>
      </c>
      <c r="O1991" s="17">
        <v>-3.8884336216307935</v>
      </c>
      <c r="P1991" s="17">
        <v>5.9252358952822534E-2</v>
      </c>
      <c r="Q1991" s="17">
        <v>0.9337335292122837</v>
      </c>
      <c r="R1991" s="17">
        <v>0.3152649238894501</v>
      </c>
      <c r="S1991" s="17">
        <v>0.3292105280158355</v>
      </c>
      <c r="T1991" s="17">
        <v>0.29364801373741212</v>
      </c>
      <c r="U1991" s="17">
        <v>-4.7905634255106674E-2</v>
      </c>
      <c r="V1991" s="17">
        <v>0</v>
      </c>
      <c r="W1991" s="17">
        <v>28.502872225479482</v>
      </c>
      <c r="X1991" s="17">
        <v>0.50676236758613236</v>
      </c>
      <c r="Y1991" s="17">
        <v>-1</v>
      </c>
      <c r="Z1991" s="17">
        <v>-1</v>
      </c>
      <c r="AA1991" s="17">
        <v>51.4257827805896</v>
      </c>
      <c r="AB1991" s="17">
        <v>-2.1171496467241478E-3</v>
      </c>
      <c r="AC1991" s="17">
        <v>0.33337670285086723</v>
      </c>
      <c r="AD1991" s="17">
        <v>0.1208933594202706</v>
      </c>
      <c r="AE1991" s="17">
        <v>22.607645631220695</v>
      </c>
      <c r="AF1991" s="17">
        <v>0.36363636363636365</v>
      </c>
      <c r="AG1991" s="17">
        <v>-1</v>
      </c>
      <c r="AH1991" s="17">
        <v>-1</v>
      </c>
      <c r="AI1991" s="17">
        <v>1.9139892616342573E-3</v>
      </c>
      <c r="AJ1991" s="17">
        <v>0</v>
      </c>
      <c r="AK1991" s="17">
        <v>-0.14442806107087211</v>
      </c>
      <c r="AL1991" s="17">
        <v>0.3011091053480095</v>
      </c>
      <c r="AM1991" s="17">
        <v>0.68962815646943731</v>
      </c>
      <c r="AN1991" s="17">
        <v>0.22195194561140555</v>
      </c>
      <c r="AO1991" s="17">
        <v>16.518563606381555</v>
      </c>
      <c r="AP1991" s="17">
        <v>7.0543441670251852</v>
      </c>
      <c r="AQ1991" s="17">
        <v>20.245738337148719</v>
      </c>
      <c r="AR1991" s="17">
        <v>0.57495290749814087</v>
      </c>
      <c r="AS1991" s="17">
        <v>0.36914346944728665</v>
      </c>
      <c r="AT1991" s="17">
        <v>-1</v>
      </c>
      <c r="AU1991" s="17">
        <v>-1</v>
      </c>
      <c r="AV1991" s="17">
        <v>-0.12975530715576733</v>
      </c>
      <c r="AW1991" s="17">
        <v>54.591693325984025</v>
      </c>
      <c r="AX1991" s="17">
        <v>54.6299731112167</v>
      </c>
      <c r="AY1991" s="17">
        <v>1.3938132620839268E-2</v>
      </c>
      <c r="AZ1991" s="17">
        <v>-33.470251825360052</v>
      </c>
      <c r="BA1991" s="22">
        <v>1432.2792947216969</v>
      </c>
      <c r="CU1991" t="e">
        <v>#N/A</v>
      </c>
      <c r="CV1991" t="e">
        <v>#N/A</v>
      </c>
    </row>
    <row r="1992" spans="1:100" x14ac:dyDescent="0.25">
      <c r="A1992">
        <v>4801</v>
      </c>
      <c r="B1992" t="s">
        <v>2335</v>
      </c>
      <c r="C1992" s="22">
        <v>3</v>
      </c>
      <c r="D1992" s="17">
        <v>4.010942909260665</v>
      </c>
      <c r="E1992" s="17">
        <v>7.4211371099530609E-3</v>
      </c>
      <c r="F1992" s="17">
        <v>5.1281681014646766E-2</v>
      </c>
      <c r="G1992" s="17">
        <v>5.1281681014646766E-2</v>
      </c>
      <c r="H1992" s="17">
        <v>0.16326392872888218</v>
      </c>
      <c r="I1992" s="17">
        <v>0</v>
      </c>
      <c r="J1992" s="17">
        <v>9.7958357237329299</v>
      </c>
      <c r="K1992" s="17">
        <v>0.16326392872888218</v>
      </c>
      <c r="L1992" s="17">
        <v>-1.0000000000000002</v>
      </c>
      <c r="M1992" s="17">
        <v>-1.0000000000000002</v>
      </c>
      <c r="N1992" s="17">
        <v>3.2652785745776436</v>
      </c>
      <c r="O1992" s="17">
        <v>13.858060314008247</v>
      </c>
      <c r="P1992" s="17">
        <v>-0.40569749485020867</v>
      </c>
      <c r="Q1992" s="17">
        <v>-1.0901463668591957</v>
      </c>
      <c r="R1992" s="17">
        <v>-0.35111865396116815</v>
      </c>
      <c r="S1992" s="17">
        <v>0.33844476730180262</v>
      </c>
      <c r="T1992" s="17">
        <v>0.1437004300529742</v>
      </c>
      <c r="U1992" s="17">
        <v>-2.7960359878723164E-2</v>
      </c>
      <c r="V1992" s="17">
        <v>7.4211371099530609E-3</v>
      </c>
      <c r="W1992" s="17">
        <v>11.933681834284982</v>
      </c>
      <c r="X1992" s="17">
        <v>6.1933748490361526E-2</v>
      </c>
      <c r="Y1992" s="17">
        <v>-1.0000000000000002</v>
      </c>
      <c r="Z1992" s="17">
        <v>-1.0000000000000002</v>
      </c>
      <c r="AA1992" s="17">
        <v>3.2152874055680085</v>
      </c>
      <c r="AB1992" s="17">
        <v>6.346765721331412E-3</v>
      </c>
      <c r="AC1992" s="17">
        <v>-1.2196184388726657E-2</v>
      </c>
      <c r="AD1992" s="17">
        <v>-0.16149609682772101</v>
      </c>
      <c r="AE1992" s="17">
        <v>-8.3672757747558002</v>
      </c>
      <c r="AF1992" s="17">
        <v>0</v>
      </c>
      <c r="AG1992" s="17">
        <v>-1.0000000000000002</v>
      </c>
      <c r="AH1992" s="17">
        <v>-1.0000000000000002</v>
      </c>
      <c r="AI1992" s="17">
        <v>-1.2931525332846382E-2</v>
      </c>
      <c r="AJ1992" s="17">
        <v>7.4211371099530609E-3</v>
      </c>
      <c r="AK1992" s="17">
        <v>-1.951880708598638E-2</v>
      </c>
      <c r="AL1992" s="17">
        <v>0.12659566048410337</v>
      </c>
      <c r="AM1992" s="17">
        <v>0.68558254147279662</v>
      </c>
      <c r="AN1992" s="17">
        <v>-0.17085062214337818</v>
      </c>
      <c r="AO1992" s="17">
        <v>17.041969501389985</v>
      </c>
      <c r="AP1992" s="17">
        <v>-3.6382872511639373</v>
      </c>
      <c r="AQ1992" s="17">
        <v>21.729517558017914</v>
      </c>
      <c r="AR1992" s="17">
        <v>0.46160597458600644</v>
      </c>
      <c r="AS1992" s="17">
        <v>0.22519767721924364</v>
      </c>
      <c r="AT1992" s="17">
        <v>-1.0000000000000002</v>
      </c>
      <c r="AU1992" s="17">
        <v>-1.0000000000000002</v>
      </c>
      <c r="AV1992" s="17">
        <v>-0.29983697294652106</v>
      </c>
      <c r="AW1992" s="17">
        <v>13.435060468412317</v>
      </c>
      <c r="AX1992" s="17">
        <v>13.918543672750697</v>
      </c>
      <c r="AY1992" s="17">
        <v>4.4796829466628434E-2</v>
      </c>
      <c r="AZ1992" s="17">
        <v>-72.222166855896873</v>
      </c>
      <c r="BA1992" s="22">
        <v>1253.6526318877163</v>
      </c>
      <c r="CU1992" t="e">
        <v>#N/A</v>
      </c>
      <c r="CV1992" t="e">
        <v>#N/A</v>
      </c>
    </row>
    <row r="1993" spans="1:100" x14ac:dyDescent="0.25">
      <c r="A1993">
        <v>4802</v>
      </c>
      <c r="B1993" t="s">
        <v>2336</v>
      </c>
      <c r="C1993" s="22">
        <v>3</v>
      </c>
      <c r="D1993" s="17">
        <v>3.5635721001888379</v>
      </c>
      <c r="E1993" s="17">
        <v>-1.8738109113428804E-2</v>
      </c>
      <c r="F1993" s="17">
        <v>0.86850588472810508</v>
      </c>
      <c r="G1993" s="17">
        <v>0.86850588472810508</v>
      </c>
      <c r="H1993" s="17">
        <v>-8.1950928612951474E-2</v>
      </c>
      <c r="I1993" s="17">
        <v>0</v>
      </c>
      <c r="J1993" s="17">
        <v>-4.9170557167770941</v>
      </c>
      <c r="K1993" s="17">
        <v>-8.1950928612951474E-2</v>
      </c>
      <c r="L1993" s="17">
        <v>-0.99999999999999789</v>
      </c>
      <c r="M1993" s="17">
        <v>-0.99999999999999789</v>
      </c>
      <c r="N1993" s="17">
        <v>-1.6390185722590298</v>
      </c>
      <c r="O1993" s="17">
        <v>-0.4849777318601477</v>
      </c>
      <c r="P1993" s="17">
        <v>-0.41171995460272603</v>
      </c>
      <c r="Q1993" s="17">
        <v>0.6441776101929042</v>
      </c>
      <c r="R1993" s="17">
        <v>0.24184410932958531</v>
      </c>
      <c r="S1993" s="17">
        <v>0.33333333333333293</v>
      </c>
      <c r="T1993" s="17">
        <v>0.11250982605642833</v>
      </c>
      <c r="U1993" s="17">
        <v>-0.18916539831221285</v>
      </c>
      <c r="V1993" s="17">
        <v>-5.2792812451713566E-3</v>
      </c>
      <c r="W1993" s="17">
        <v>13.333976337813132</v>
      </c>
      <c r="X1993" s="17">
        <v>-0.47731705435488403</v>
      </c>
      <c r="Y1993" s="17">
        <v>-0.99999999999999789</v>
      </c>
      <c r="Z1993" s="17">
        <v>-0.99999999999999789</v>
      </c>
      <c r="AA1993" s="17">
        <v>26.590713878976093</v>
      </c>
      <c r="AB1993" s="17">
        <v>0.24851353403861606</v>
      </c>
      <c r="AC1993" s="17">
        <v>1.2040475603768815E-2</v>
      </c>
      <c r="AD1993" s="17">
        <v>-2.5614100571728915E-4</v>
      </c>
      <c r="AE1993" s="17">
        <v>13.014893431833379</v>
      </c>
      <c r="AF1993" s="17">
        <v>9.0909090909090912E-2</v>
      </c>
      <c r="AG1993" s="17">
        <v>-0.99999999999999789</v>
      </c>
      <c r="AH1993" s="17">
        <v>-0.99999999999999789</v>
      </c>
      <c r="AI1993" s="17">
        <v>2.3137715525203283E-2</v>
      </c>
      <c r="AJ1993" s="17">
        <v>-5.2792812451713566E-3</v>
      </c>
      <c r="AK1993" s="17">
        <v>0.52507246192678669</v>
      </c>
      <c r="AL1993" s="17">
        <v>0.16006848476038762</v>
      </c>
      <c r="AM1993" s="17">
        <v>5.7311161426552154E-3</v>
      </c>
      <c r="AN1993" s="17">
        <v>7.2702502297098456E-5</v>
      </c>
      <c r="AO1993" s="17">
        <v>2.7686402132003143</v>
      </c>
      <c r="AP1993" s="17">
        <v>0.80215998635936536</v>
      </c>
      <c r="AQ1993" s="17">
        <v>8.4169206210360397</v>
      </c>
      <c r="AR1993" s="17">
        <v>0.25139847983237662</v>
      </c>
      <c r="AS1993" s="17">
        <v>-0.5592679829678352</v>
      </c>
      <c r="AT1993" s="17">
        <v>-0.99999999999999789</v>
      </c>
      <c r="AU1993" s="17">
        <v>-0.99999999999999789</v>
      </c>
      <c r="AV1993" s="17">
        <v>1.1103499940576917</v>
      </c>
      <c r="AW1993" s="17">
        <v>26.907896133475298</v>
      </c>
      <c r="AX1993" s="17">
        <v>26.842722319462236</v>
      </c>
      <c r="AY1993" s="17">
        <v>-5.7086170163048747E-2</v>
      </c>
      <c r="AZ1993" s="17">
        <v>-35.665275512081195</v>
      </c>
      <c r="BA1993" s="22">
        <v>1306.2425204915589</v>
      </c>
      <c r="CU1993" t="e">
        <v>#N/A</v>
      </c>
      <c r="CV1993" t="e">
        <v>#N/A</v>
      </c>
    </row>
    <row r="1994" spans="1:100" x14ac:dyDescent="0.25">
      <c r="A1994">
        <v>4804</v>
      </c>
      <c r="B1994" t="s">
        <v>2337</v>
      </c>
      <c r="C1994" s="22">
        <v>3</v>
      </c>
      <c r="D1994" s="17">
        <v>3.9158918904375484</v>
      </c>
      <c r="E1994" s="17">
        <v>-0.54475409778439987</v>
      </c>
      <c r="F1994" s="17">
        <v>0.10619339399467896</v>
      </c>
      <c r="G1994" s="17">
        <v>-0.11489400219057644</v>
      </c>
      <c r="H1994" s="17">
        <v>-9.6341612027442625E-2</v>
      </c>
      <c r="I1994" s="17">
        <v>0</v>
      </c>
      <c r="J1994" s="17">
        <v>-5.7804967216465615</v>
      </c>
      <c r="K1994" s="17">
        <v>-9.6341612027442625E-2</v>
      </c>
      <c r="L1994" s="17">
        <v>-0.99999999999999922</v>
      </c>
      <c r="M1994" s="17">
        <v>-0.99999999999999922</v>
      </c>
      <c r="N1994" s="17">
        <v>-1.9268322405488527</v>
      </c>
      <c r="O1994" s="17">
        <v>-1.9794988333995889</v>
      </c>
      <c r="P1994" s="17">
        <v>2.3998109640256766</v>
      </c>
      <c r="Q1994" s="17">
        <v>0.19959256080035817</v>
      </c>
      <c r="R1994" s="17">
        <v>0.3164025664357441</v>
      </c>
      <c r="S1994" s="17">
        <v>0.33333333333333315</v>
      </c>
      <c r="T1994" s="17">
        <v>0.33415282211945879</v>
      </c>
      <c r="U1994" s="17">
        <v>5.0614497799037178E-2</v>
      </c>
      <c r="V1994" s="17">
        <v>-7.4915698893919525E-2</v>
      </c>
      <c r="W1994" s="17">
        <v>29.581062655414083</v>
      </c>
      <c r="X1994" s="17">
        <v>0.51761105409899177</v>
      </c>
      <c r="Y1994" s="17">
        <v>-0.99999999999999922</v>
      </c>
      <c r="Z1994" s="17">
        <v>-0.99999999999999922</v>
      </c>
      <c r="AA1994" s="17">
        <v>71.573767940619604</v>
      </c>
      <c r="AB1994" s="17">
        <v>0.34389955257575966</v>
      </c>
      <c r="AC1994" s="17">
        <v>0.21140653713865942</v>
      </c>
      <c r="AD1994" s="17">
        <v>0.27821996466097654</v>
      </c>
      <c r="AE1994" s="17">
        <v>41.676302718769797</v>
      </c>
      <c r="AF1994" s="17">
        <v>0.6</v>
      </c>
      <c r="AG1994" s="17">
        <v>-0.99999999999999922</v>
      </c>
      <c r="AH1994" s="17">
        <v>-0.99999999999999922</v>
      </c>
      <c r="AI1994" s="17">
        <v>0</v>
      </c>
      <c r="AJ1994" s="17">
        <v>-7.4915698893919525E-2</v>
      </c>
      <c r="AK1994" s="17">
        <v>5.8836132097176717E-2</v>
      </c>
      <c r="AL1994" s="17">
        <v>0.19067862353736639</v>
      </c>
      <c r="AM1994" s="17">
        <v>0.12705654250666659</v>
      </c>
      <c r="AN1994" s="17">
        <v>0.21372366358907252</v>
      </c>
      <c r="AO1994" s="17">
        <v>3.4705942231525495</v>
      </c>
      <c r="AP1994" s="17">
        <v>6.2964847074136454</v>
      </c>
      <c r="AQ1994" s="17">
        <v>23.800565933767519</v>
      </c>
      <c r="AR1994" s="17">
        <v>0.64318495435790934</v>
      </c>
      <c r="AS1994" s="17">
        <v>0.42126944207154876</v>
      </c>
      <c r="AT1994" s="17">
        <v>-0.99999999999999922</v>
      </c>
      <c r="AU1994" s="17">
        <v>-0.99999999999999922</v>
      </c>
      <c r="AV1994" s="17">
        <v>0.201508564245168</v>
      </c>
      <c r="AW1994" s="17">
        <v>75.890753814633584</v>
      </c>
      <c r="AX1994" s="17">
        <v>68.39918392524163</v>
      </c>
      <c r="AY1994" s="17">
        <v>0.13169571575720096</v>
      </c>
      <c r="AZ1994" s="17">
        <v>-20.155304206245162</v>
      </c>
      <c r="BA1994" s="22">
        <v>1390.5826899034885</v>
      </c>
      <c r="CU1994" t="e">
        <v>#N/A</v>
      </c>
      <c r="CV1994" t="e">
        <v>#N/A</v>
      </c>
    </row>
    <row r="1995" spans="1:100" x14ac:dyDescent="0.25">
      <c r="A1995">
        <v>4809</v>
      </c>
      <c r="B1995" t="s">
        <v>2338</v>
      </c>
      <c r="C1995" s="22">
        <v>3</v>
      </c>
      <c r="D1995" s="17">
        <v>3.895167409140182</v>
      </c>
      <c r="E1995" s="17">
        <v>0</v>
      </c>
      <c r="F1995" s="17">
        <v>-1.1632055558507108</v>
      </c>
      <c r="G1995" s="17">
        <v>-1.1632055558507108</v>
      </c>
      <c r="H1995" s="17">
        <v>0.32154477711570939</v>
      </c>
      <c r="I1995" s="17">
        <v>0</v>
      </c>
      <c r="J1995" s="17">
        <v>19.292686626942551</v>
      </c>
      <c r="K1995" s="17">
        <v>0.32154477711570939</v>
      </c>
      <c r="L1995" s="17">
        <v>-0.99999999999999822</v>
      </c>
      <c r="M1995" s="17">
        <v>-0.99999999999999822</v>
      </c>
      <c r="N1995" s="17">
        <v>6.4308955423141869</v>
      </c>
      <c r="O1995" s="17">
        <v>22.024648480232031</v>
      </c>
      <c r="P1995" s="17">
        <v>0.15598861360891075</v>
      </c>
      <c r="Q1995" s="17">
        <v>-6.0256182291815712</v>
      </c>
      <c r="R1995" s="17">
        <v>-2.0803365878054678</v>
      </c>
      <c r="S1995" s="17">
        <v>0.33333333333333287</v>
      </c>
      <c r="T1995" s="17">
        <v>0.16192798283657159</v>
      </c>
      <c r="U1995" s="17">
        <v>0.13026286930447198</v>
      </c>
      <c r="V1995" s="17">
        <v>-3.7594488991806056E-2</v>
      </c>
      <c r="W1995" s="17">
        <v>10.655396774674436</v>
      </c>
      <c r="X1995" s="17">
        <v>0.29779573182448593</v>
      </c>
      <c r="Y1995" s="17">
        <v>-0.99999999999999822</v>
      </c>
      <c r="Z1995" s="17">
        <v>-0.99999999999999822</v>
      </c>
      <c r="AA1995" s="17">
        <v>10.866128906774822</v>
      </c>
      <c r="AB1995" s="17">
        <v>-0.20917066386813635</v>
      </c>
      <c r="AC1995" s="17">
        <v>5.8690696018948579E-3</v>
      </c>
      <c r="AD1995" s="17">
        <v>0.24912296866435851</v>
      </c>
      <c r="AE1995" s="17">
        <v>2.2910687199058408</v>
      </c>
      <c r="AF1995" s="17">
        <v>0.33333333333333331</v>
      </c>
      <c r="AG1995" s="17">
        <v>-0.99999999999999822</v>
      </c>
      <c r="AH1995" s="17">
        <v>-0.99999999999999822</v>
      </c>
      <c r="AI1995" s="17">
        <v>-0.11242725270349413</v>
      </c>
      <c r="AJ1995" s="17">
        <v>-3.7594488991806056E-2</v>
      </c>
      <c r="AK1995" s="17">
        <v>-0.11842731255718715</v>
      </c>
      <c r="AL1995" s="17">
        <v>-0.108184846108342</v>
      </c>
      <c r="AM1995" s="17">
        <v>0.42253632985673534</v>
      </c>
      <c r="AN1995" s="17">
        <v>0.11234295296567404</v>
      </c>
      <c r="AO1995" s="17">
        <v>9.97127168363245</v>
      </c>
      <c r="AP1995" s="17">
        <v>2.2676495936001406</v>
      </c>
      <c r="AQ1995" s="17">
        <v>29.948083401616994</v>
      </c>
      <c r="AR1995" s="17">
        <v>0.58792969648257054</v>
      </c>
      <c r="AS1995" s="17">
        <v>0.61934050894019554</v>
      </c>
      <c r="AT1995" s="17">
        <v>-0.99999999999999822</v>
      </c>
      <c r="AU1995" s="17">
        <v>-0.99999999999999822</v>
      </c>
      <c r="AV1995" s="17">
        <v>-3.2435421436561778</v>
      </c>
      <c r="AW1995" s="17">
        <v>35.158426980606983</v>
      </c>
      <c r="AX1995" s="17">
        <v>29.150433027356502</v>
      </c>
      <c r="AY1995" s="17">
        <v>0.26344694755029202</v>
      </c>
      <c r="AZ1995" s="17">
        <v>-6.4079595087155798</v>
      </c>
      <c r="BA1995" s="22">
        <v>1415.4026703035743</v>
      </c>
      <c r="CU1995" t="e">
        <v>#N/A</v>
      </c>
      <c r="CV1995" t="e">
        <v>#N/A</v>
      </c>
    </row>
    <row r="1996" spans="1:100" x14ac:dyDescent="0.25">
      <c r="A1996">
        <v>4810</v>
      </c>
      <c r="B1996" t="s">
        <v>2339</v>
      </c>
      <c r="C1996" s="22">
        <v>3</v>
      </c>
      <c r="D1996" s="17">
        <v>4.2581326552663876</v>
      </c>
      <c r="E1996" s="17">
        <v>0.52715196358868255</v>
      </c>
      <c r="F1996" s="17">
        <v>3.689108694959065</v>
      </c>
      <c r="G1996" s="17">
        <v>3.882699461663075</v>
      </c>
      <c r="H1996" s="17">
        <v>9.25910059497973E-2</v>
      </c>
      <c r="I1996" s="17">
        <v>0</v>
      </c>
      <c r="J1996" s="17">
        <v>5.5554603569878349</v>
      </c>
      <c r="K1996" s="17">
        <v>9.25910059497973E-2</v>
      </c>
      <c r="L1996" s="17">
        <v>-0.99999999999999833</v>
      </c>
      <c r="M1996" s="17">
        <v>-0.99999999999999833</v>
      </c>
      <c r="N1996" s="17">
        <v>1.8518201189959473</v>
      </c>
      <c r="O1996" s="17">
        <v>13.6962924739173</v>
      </c>
      <c r="P1996" s="17">
        <v>-0.63574713507494773</v>
      </c>
      <c r="Q1996" s="17">
        <v>-2.528487805417452</v>
      </c>
      <c r="R1996" s="17">
        <v>-0.87444597512986511</v>
      </c>
      <c r="S1996" s="17">
        <v>0.3333333333333327</v>
      </c>
      <c r="T1996" s="17">
        <v>0.3333333333333327</v>
      </c>
      <c r="U1996" s="17">
        <v>0.3513802102014405</v>
      </c>
      <c r="V1996" s="17">
        <v>0.23967908524980946</v>
      </c>
      <c r="W1996" s="17">
        <v>46.605398246724775</v>
      </c>
      <c r="X1996" s="17">
        <v>3.4176710130214913</v>
      </c>
      <c r="Y1996" s="17">
        <v>-0.99999999999999833</v>
      </c>
      <c r="Z1996" s="17">
        <v>-0.99999999999999833</v>
      </c>
      <c r="AA1996" s="17">
        <v>75.522248327277126</v>
      </c>
      <c r="AB1996" s="17">
        <v>8.3813802879858373E-2</v>
      </c>
      <c r="AC1996" s="17">
        <v>0.19211646726222861</v>
      </c>
      <c r="AD1996" s="17">
        <v>0.31989565097155814</v>
      </c>
      <c r="AE1996" s="17">
        <v>29.791296055682277</v>
      </c>
      <c r="AF1996" s="17">
        <v>0.7857142857142857</v>
      </c>
      <c r="AG1996" s="17">
        <v>-0.99999999999999833</v>
      </c>
      <c r="AH1996" s="17">
        <v>-0.99999999999999833</v>
      </c>
      <c r="AI1996" s="17">
        <v>5.9865585024259892E-3</v>
      </c>
      <c r="AJ1996" s="17">
        <v>0.23967908524980946</v>
      </c>
      <c r="AK1996" s="17">
        <v>0.2935795287232299</v>
      </c>
      <c r="AL1996" s="17">
        <v>-8.290338410523207E-2</v>
      </c>
      <c r="AM1996" s="17">
        <v>2.1473457453082091E-2</v>
      </c>
      <c r="AN1996" s="17">
        <v>0.21344632268878713</v>
      </c>
      <c r="AO1996" s="17">
        <v>2.0047340799432014</v>
      </c>
      <c r="AP1996" s="17">
        <v>4.9216411466935179</v>
      </c>
      <c r="AQ1996" s="17">
        <v>52.160858603712597</v>
      </c>
      <c r="AR1996" s="17">
        <v>1.2577259621179158</v>
      </c>
      <c r="AS1996" s="17">
        <v>3.5102620189712872</v>
      </c>
      <c r="AT1996" s="17">
        <v>-0.99999999999999833</v>
      </c>
      <c r="AU1996" s="17">
        <v>-0.99999999999999833</v>
      </c>
      <c r="AV1996" s="17">
        <v>3.0082534865332113</v>
      </c>
      <c r="AW1996" s="17">
        <v>94.140181947887953</v>
      </c>
      <c r="AX1996" s="17">
        <v>118.22782164291742</v>
      </c>
      <c r="AY1996" s="17">
        <v>0.12780378772856846</v>
      </c>
      <c r="AZ1996" s="17">
        <v>-12.774558041379702</v>
      </c>
      <c r="BA1996" s="22">
        <v>1444.2404844674941</v>
      </c>
      <c r="CU1996" t="e">
        <v>#N/A</v>
      </c>
      <c r="CV1996" t="e">
        <v>#N/A</v>
      </c>
    </row>
    <row r="1997" spans="1:100" x14ac:dyDescent="0.25">
      <c r="A1997">
        <v>4811</v>
      </c>
      <c r="B1997" t="s">
        <v>2340</v>
      </c>
      <c r="C1997" s="22">
        <v>3</v>
      </c>
      <c r="D1997" s="17">
        <v>3.3908898985806308</v>
      </c>
      <c r="E1997" s="17">
        <v>6.5369945524677231E-2</v>
      </c>
      <c r="F1997" s="17">
        <v>0.53809313977056183</v>
      </c>
      <c r="G1997" s="17">
        <v>0.53471116952423647</v>
      </c>
      <c r="H1997" s="17">
        <v>0.29377028480498157</v>
      </c>
      <c r="I1997" s="17">
        <v>0</v>
      </c>
      <c r="J1997" s="17">
        <v>17.626217088298898</v>
      </c>
      <c r="K1997" s="17">
        <v>0.29377028480498157</v>
      </c>
      <c r="L1997" s="17">
        <v>-0.99999999999999822</v>
      </c>
      <c r="M1997" s="17">
        <v>-0.99999999999999822</v>
      </c>
      <c r="N1997" s="17">
        <v>5.8754056960996328</v>
      </c>
      <c r="O1997" s="17">
        <v>21.551818156403765</v>
      </c>
      <c r="P1997" s="17">
        <v>1.6274455764356108</v>
      </c>
      <c r="Q1997" s="17">
        <v>-0.68775572254663009</v>
      </c>
      <c r="R1997" s="17">
        <v>-0.15121979229733434</v>
      </c>
      <c r="S1997" s="17">
        <v>0.34105750667835888</v>
      </c>
      <c r="T1997" s="17">
        <v>0.29737357597611169</v>
      </c>
      <c r="U1997" s="17">
        <v>0.14967983745318419</v>
      </c>
      <c r="V1997" s="17">
        <v>-1.8038730836386675E-2</v>
      </c>
      <c r="W1997" s="17">
        <v>19.05207617865144</v>
      </c>
      <c r="X1997" s="17">
        <v>0.79918800528668432</v>
      </c>
      <c r="Y1997" s="17">
        <v>-0.99999999999999822</v>
      </c>
      <c r="Z1997" s="17">
        <v>-0.99999999999999822</v>
      </c>
      <c r="AA1997" s="17">
        <v>18.08948192567599</v>
      </c>
      <c r="AB1997" s="17">
        <v>-7.5018258846927588E-2</v>
      </c>
      <c r="AC1997" s="17">
        <v>9.3065721337738994E-2</v>
      </c>
      <c r="AD1997" s="17">
        <v>-3.4274951704373696E-2</v>
      </c>
      <c r="AE1997" s="17">
        <v>-0.81137446067810759</v>
      </c>
      <c r="AF1997" s="17">
        <v>0.42857142857142855</v>
      </c>
      <c r="AG1997" s="17">
        <v>-0.99999999999999822</v>
      </c>
      <c r="AH1997" s="17">
        <v>-0.99999999999999822</v>
      </c>
      <c r="AI1997" s="17">
        <v>5.5059652549770362E-2</v>
      </c>
      <c r="AJ1997" s="17">
        <v>-1.8038730836386675E-2</v>
      </c>
      <c r="AK1997" s="17">
        <v>0.41018062546086226</v>
      </c>
      <c r="AL1997" s="17">
        <v>-5.081272917653816E-2</v>
      </c>
      <c r="AM1997" s="17">
        <v>0.30679989515894179</v>
      </c>
      <c r="AN1997" s="17">
        <v>-0.2021159989268623</v>
      </c>
      <c r="AO1997" s="17">
        <v>9.7209005062778502</v>
      </c>
      <c r="AP1997" s="17">
        <v>-5.306963619054252</v>
      </c>
      <c r="AQ1997" s="17">
        <v>36.678293266950348</v>
      </c>
      <c r="AR1997" s="17">
        <v>0.77007218927126797</v>
      </c>
      <c r="AS1997" s="17">
        <v>1.0929582900916657</v>
      </c>
      <c r="AT1997" s="17">
        <v>-0.99999999999999822</v>
      </c>
      <c r="AU1997" s="17">
        <v>-0.99999999999999822</v>
      </c>
      <c r="AV1997" s="17">
        <v>0.38349137722690202</v>
      </c>
      <c r="AW1997" s="17">
        <v>34.334336463025501</v>
      </c>
      <c r="AX1997" s="17">
        <v>33.631656430382257</v>
      </c>
      <c r="AY1997" s="17">
        <v>-0.12328531032148815</v>
      </c>
      <c r="AZ1997" s="17">
        <v>-52.327117260507876</v>
      </c>
      <c r="BA1997" s="22">
        <v>1359.4559342784548</v>
      </c>
      <c r="CU1997" t="e">
        <v>#N/A</v>
      </c>
      <c r="CV1997" t="e">
        <v>#N/A</v>
      </c>
    </row>
    <row r="1998" spans="1:100" x14ac:dyDescent="0.25">
      <c r="A1998">
        <v>4814</v>
      </c>
      <c r="B1998" t="s">
        <v>2341</v>
      </c>
      <c r="C1998" s="22">
        <v>3</v>
      </c>
      <c r="D1998" s="17">
        <v>5.2238951226686066</v>
      </c>
      <c r="E1998" s="17">
        <v>0.37260391714196339</v>
      </c>
      <c r="F1998" s="17">
        <v>0.79901198308183308</v>
      </c>
      <c r="G1998" s="17">
        <v>0.89236289750708264</v>
      </c>
      <c r="H1998" s="17">
        <v>0.16298312465793668</v>
      </c>
      <c r="I1998" s="17">
        <v>-3.6164619669547676E-2</v>
      </c>
      <c r="J1998" s="17">
        <v>7.6091102993033433</v>
      </c>
      <c r="K1998" s="17">
        <v>0.12681850498838898</v>
      </c>
      <c r="L1998" s="17">
        <v>-0.99999999999999989</v>
      </c>
      <c r="M1998" s="17">
        <v>-0.99999999999999989</v>
      </c>
      <c r="N1998" s="17">
        <v>2.5363700997677818</v>
      </c>
      <c r="O1998" s="17">
        <v>13.725368319479035</v>
      </c>
      <c r="P1998" s="17">
        <v>2.3240985520562321</v>
      </c>
      <c r="Q1998" s="17">
        <v>-1.5584550614932071</v>
      </c>
      <c r="R1998" s="17">
        <v>-0.30286450803033654</v>
      </c>
      <c r="S1998" s="17">
        <v>0.33333333333333354</v>
      </c>
      <c r="T1998" s="17">
        <v>0.32469625937112262</v>
      </c>
      <c r="U1998" s="17">
        <v>0.33143573626076556</v>
      </c>
      <c r="V1998" s="17">
        <v>0.40325344891133147</v>
      </c>
      <c r="W1998" s="17">
        <v>50.636010915526562</v>
      </c>
      <c r="X1998" s="17">
        <v>4.2678376522649089</v>
      </c>
      <c r="Y1998" s="17">
        <v>-0.99999999999999989</v>
      </c>
      <c r="Z1998" s="17">
        <v>-0.99999999999999989</v>
      </c>
      <c r="AA1998" s="17">
        <v>99.306463024238241</v>
      </c>
      <c r="AB1998" s="17">
        <v>0.38287080249517064</v>
      </c>
      <c r="AC1998" s="17">
        <v>0.43049600857906339</v>
      </c>
      <c r="AD1998" s="17">
        <v>0.16609952126060612</v>
      </c>
      <c r="AE1998" s="17">
        <v>48.973316616742004</v>
      </c>
      <c r="AF1998" s="17">
        <v>0.88235294117647056</v>
      </c>
      <c r="AG1998" s="17">
        <v>-0.99999999999999989</v>
      </c>
      <c r="AH1998" s="17">
        <v>-0.99999999999999989</v>
      </c>
      <c r="AI1998" s="17">
        <v>5.0068046627796681E-2</v>
      </c>
      <c r="AJ1998" s="17">
        <v>0.40325344891133147</v>
      </c>
      <c r="AK1998" s="17">
        <v>3.3410763278696666E-2</v>
      </c>
      <c r="AL1998" s="17">
        <v>0.19937415100384087</v>
      </c>
      <c r="AM1998" s="17">
        <v>-9.9016983567862357E-2</v>
      </c>
      <c r="AN1998" s="17">
        <v>-8.3011840113968186E-2</v>
      </c>
      <c r="AO1998" s="17">
        <v>-2.3083707728030758</v>
      </c>
      <c r="AP1998" s="17">
        <v>-1.0784252478300007</v>
      </c>
      <c r="AQ1998" s="17">
        <v>58.245121214829879</v>
      </c>
      <c r="AR1998" s="17">
        <v>1.3927187778765531</v>
      </c>
      <c r="AS1998" s="17">
        <v>4.3946561572532925</v>
      </c>
      <c r="AT1998" s="17">
        <v>-0.99999999999999989</v>
      </c>
      <c r="AU1998" s="17">
        <v>-0.99999999999999989</v>
      </c>
      <c r="AV1998" s="17">
        <v>0.58949838947674804</v>
      </c>
      <c r="AW1998" s="17">
        <v>111.95340609588742</v>
      </c>
      <c r="AX1998" s="17">
        <v>153.2801119195764</v>
      </c>
      <c r="AY1998" s="17">
        <v>0.15318259402890649</v>
      </c>
      <c r="AZ1998" s="17">
        <v>-9.7034340359782743</v>
      </c>
      <c r="BA1998" s="22">
        <v>1513.9875514015989</v>
      </c>
      <c r="CU1998" t="e">
        <v>#N/A</v>
      </c>
      <c r="CV1998" t="e">
        <v>#N/A</v>
      </c>
    </row>
    <row r="1999" spans="1:100" x14ac:dyDescent="0.25">
      <c r="A1999">
        <v>4815</v>
      </c>
      <c r="B1999" t="s">
        <v>2342</v>
      </c>
      <c r="C1999" s="22">
        <v>3</v>
      </c>
      <c r="D1999" s="17">
        <v>5.179347397040047</v>
      </c>
      <c r="E1999" s="17">
        <v>-0.159533352507993</v>
      </c>
      <c r="F1999" s="17">
        <v>-0.34071736519059065</v>
      </c>
      <c r="G1999" s="17">
        <v>-0.37571655510495883</v>
      </c>
      <c r="H1999" s="17">
        <v>-6.5354788820234308E-3</v>
      </c>
      <c r="I1999" s="17">
        <v>0</v>
      </c>
      <c r="J1999" s="17">
        <v>-0.39212873292140826</v>
      </c>
      <c r="K1999" s="17">
        <v>-6.5354788820234308E-3</v>
      </c>
      <c r="L1999" s="17">
        <v>-1.0000000000000002</v>
      </c>
      <c r="M1999" s="17">
        <v>-1.0000000000000002</v>
      </c>
      <c r="N1999" s="17">
        <v>-0.13070957764046889</v>
      </c>
      <c r="O1999" s="17">
        <v>4.4115021090136795</v>
      </c>
      <c r="P1999" s="17">
        <v>-1.3107052737945961</v>
      </c>
      <c r="Q1999" s="17">
        <v>3.8928777149300213</v>
      </c>
      <c r="R1999" s="17">
        <v>1.1563938197721919</v>
      </c>
      <c r="S1999" s="17">
        <v>0.34033669006674816</v>
      </c>
      <c r="T1999" s="17">
        <v>0.38184139735794531</v>
      </c>
      <c r="U1999" s="17">
        <v>0.1690442305985991</v>
      </c>
      <c r="V1999" s="17">
        <v>-2.4918502742816158E-2</v>
      </c>
      <c r="W1999" s="17">
        <v>34.913571766499977</v>
      </c>
      <c r="X1999" s="17">
        <v>1.303887536268828</v>
      </c>
      <c r="Y1999" s="17">
        <v>-1.0000000000000002</v>
      </c>
      <c r="Z1999" s="17">
        <v>-1.0000000000000002</v>
      </c>
      <c r="AA1999" s="17">
        <v>90.146380941838061</v>
      </c>
      <c r="AB1999" s="17">
        <v>0.41849974767676179</v>
      </c>
      <c r="AC1999" s="17">
        <v>0.35231377014008608</v>
      </c>
      <c r="AD1999" s="17">
        <v>0.31071478929446883</v>
      </c>
      <c r="AE1999" s="17">
        <v>54.076415355565828</v>
      </c>
      <c r="AF1999" s="17">
        <v>0.6</v>
      </c>
      <c r="AG1999" s="17">
        <v>-1.0000000000000002</v>
      </c>
      <c r="AH1999" s="17">
        <v>-1.0000000000000002</v>
      </c>
      <c r="AI1999" s="17">
        <v>-3.8745481338586595E-2</v>
      </c>
      <c r="AJ1999" s="17">
        <v>-2.4918502742816158E-2</v>
      </c>
      <c r="AK1999" s="17">
        <v>0.1394216403516407</v>
      </c>
      <c r="AL1999" s="17">
        <v>4.9384550820544063E-2</v>
      </c>
      <c r="AM1999" s="17">
        <v>0.17778343592206952</v>
      </c>
      <c r="AN1999" s="17">
        <v>0.38367422579784316</v>
      </c>
      <c r="AO1999" s="17">
        <v>5.141694099809941</v>
      </c>
      <c r="AP1999" s="17">
        <v>9.8387783990487971</v>
      </c>
      <c r="AQ1999" s="17">
        <v>34.521443033578592</v>
      </c>
      <c r="AR1999" s="17">
        <v>0.86630381528047651</v>
      </c>
      <c r="AS1999" s="17">
        <v>1.2973520573868049</v>
      </c>
      <c r="AT1999" s="17">
        <v>-1.0000000000000002</v>
      </c>
      <c r="AU1999" s="17">
        <v>-1.0000000000000002</v>
      </c>
      <c r="AV1999" s="17">
        <v>0.78067726466723308</v>
      </c>
      <c r="AW1999" s="17">
        <v>104.39666144990055</v>
      </c>
      <c r="AX1999" s="17">
        <v>101.1299015488472</v>
      </c>
      <c r="AY1999" s="17">
        <v>0.32608853994306186</v>
      </c>
      <c r="AZ1999" s="17">
        <v>13.900970635787107</v>
      </c>
      <c r="BA1999" s="22">
        <v>1460.233853697629</v>
      </c>
      <c r="CU1999" t="e">
        <v>#N/A</v>
      </c>
      <c r="CV1999" t="e">
        <v>#N/A</v>
      </c>
    </row>
    <row r="2000" spans="1:100" x14ac:dyDescent="0.25">
      <c r="A2000">
        <v>4816</v>
      </c>
      <c r="B2000" t="s">
        <v>2343</v>
      </c>
      <c r="C2000" s="22">
        <v>3</v>
      </c>
      <c r="D2000" s="17">
        <v>3.4919597034929124</v>
      </c>
      <c r="E2000" s="17">
        <v>0</v>
      </c>
      <c r="F2000" s="17">
        <v>-0.11024921173810429</v>
      </c>
      <c r="G2000" s="17">
        <v>-0.11024921173810429</v>
      </c>
      <c r="H2000" s="17">
        <v>0.11224949331545224</v>
      </c>
      <c r="I2000" s="17">
        <v>0</v>
      </c>
      <c r="J2000" s="17">
        <v>6.7349695989271323</v>
      </c>
      <c r="K2000" s="17">
        <v>0.11224949331545224</v>
      </c>
      <c r="L2000" s="17">
        <v>-0.99999999999999933</v>
      </c>
      <c r="M2000" s="17">
        <v>-0.99999999999999933</v>
      </c>
      <c r="N2000" s="17">
        <v>2.2449898663090444</v>
      </c>
      <c r="O2000" s="17">
        <v>10.116680090681943</v>
      </c>
      <c r="P2000" s="17">
        <v>3.2126756916954102</v>
      </c>
      <c r="Q2000" s="17">
        <v>-1.6929039108294748</v>
      </c>
      <c r="R2000" s="17">
        <v>-0.13294238028695932</v>
      </c>
      <c r="S2000" s="17">
        <v>0.33397503847146387</v>
      </c>
      <c r="T2000" s="17">
        <v>0.40592644543901996</v>
      </c>
      <c r="U2000" s="17">
        <v>2.976210561078426E-2</v>
      </c>
      <c r="V2000" s="17">
        <v>0</v>
      </c>
      <c r="W2000" s="17">
        <v>26.296563848232637</v>
      </c>
      <c r="X2000" s="17">
        <v>0.81155590609685024</v>
      </c>
      <c r="Y2000" s="17">
        <v>-0.99999999999999933</v>
      </c>
      <c r="Z2000" s="17">
        <v>-0.99999999999999933</v>
      </c>
      <c r="AA2000" s="17">
        <v>41.824917312435062</v>
      </c>
      <c r="AB2000" s="17">
        <v>0.19943103284059716</v>
      </c>
      <c r="AC2000" s="17">
        <v>-5.7262937190242051E-2</v>
      </c>
      <c r="AD2000" s="17">
        <v>0.17105782123943286</v>
      </c>
      <c r="AE2000" s="17">
        <v>15.661295844489391</v>
      </c>
      <c r="AF2000" s="17">
        <v>0.33333333333333331</v>
      </c>
      <c r="AG2000" s="17">
        <v>-0.99999999999999933</v>
      </c>
      <c r="AH2000" s="17">
        <v>-0.99999999999999933</v>
      </c>
      <c r="AI2000" s="17">
        <v>0</v>
      </c>
      <c r="AJ2000" s="17">
        <v>0</v>
      </c>
      <c r="AK2000" s="17">
        <v>2.193105985228883</v>
      </c>
      <c r="AL2000" s="17">
        <v>-9.5308779547567474E-2</v>
      </c>
      <c r="AM2000" s="17">
        <v>-0.28453955443314971</v>
      </c>
      <c r="AN2000" s="17">
        <v>6.2937092144024931E-2</v>
      </c>
      <c r="AO2000" s="17">
        <v>3.85204106531567</v>
      </c>
      <c r="AP2000" s="17">
        <v>1.096883405862787</v>
      </c>
      <c r="AQ2000" s="17">
        <v>33.031533447159767</v>
      </c>
      <c r="AR2000" s="17">
        <v>0.76966358952126812</v>
      </c>
      <c r="AS2000" s="17">
        <v>0.92380539941230277</v>
      </c>
      <c r="AT2000" s="17">
        <v>-0.99999999999999933</v>
      </c>
      <c r="AU2000" s="17">
        <v>-0.99999999999999933</v>
      </c>
      <c r="AV2000" s="17">
        <v>-0.24319159202506363</v>
      </c>
      <c r="AW2000" s="17">
        <v>53.038480808979799</v>
      </c>
      <c r="AX2000" s="17">
        <v>53.038480808979799</v>
      </c>
      <c r="AY2000" s="17">
        <v>3.3486093709377003E-2</v>
      </c>
      <c r="AZ2000" s="17">
        <v>13.957554602237337</v>
      </c>
      <c r="BA2000" s="22">
        <v>1446.9440790725155</v>
      </c>
      <c r="CU2000" t="e">
        <v>#N/A</v>
      </c>
      <c r="CV2000" t="e">
        <v>#N/A</v>
      </c>
    </row>
    <row r="2001" spans="1:100" x14ac:dyDescent="0.25">
      <c r="A2001">
        <v>4817</v>
      </c>
      <c r="B2001" t="s">
        <v>2344</v>
      </c>
      <c r="C2001" s="22">
        <v>3</v>
      </c>
      <c r="D2001" s="17">
        <v>5.3221046428875542</v>
      </c>
      <c r="E2001" s="17">
        <v>7.6319058413436308E-2</v>
      </c>
      <c r="F2001" s="17">
        <v>0.37998135848323505</v>
      </c>
      <c r="G2001" s="17">
        <v>0.37998135848323505</v>
      </c>
      <c r="H2001" s="17">
        <v>0.21674839951406655</v>
      </c>
      <c r="I2001" s="17">
        <v>0</v>
      </c>
      <c r="J2001" s="17">
        <v>13.004903970843994</v>
      </c>
      <c r="K2001" s="17">
        <v>0.21674839951406655</v>
      </c>
      <c r="L2001" s="17">
        <v>-0.99999999999999833</v>
      </c>
      <c r="M2001" s="17">
        <v>-0.99999999999999833</v>
      </c>
      <c r="N2001" s="17">
        <v>4.3349679902813296</v>
      </c>
      <c r="O2001" s="17">
        <v>18.706989972214785</v>
      </c>
      <c r="P2001" s="17">
        <v>-0.23524561143600695</v>
      </c>
      <c r="Q2001" s="17">
        <v>-1.2613581564341148</v>
      </c>
      <c r="R2001" s="17">
        <v>-0.39803706511105086</v>
      </c>
      <c r="S2001" s="17">
        <v>0.3356275793160805</v>
      </c>
      <c r="T2001" s="17">
        <v>0.38435260880977645</v>
      </c>
      <c r="U2001" s="17">
        <v>0.15886841467844434</v>
      </c>
      <c r="V2001" s="17">
        <v>7.6319058413436308E-2</v>
      </c>
      <c r="W2001" s="17">
        <v>29.536770468146848</v>
      </c>
      <c r="X2001" s="17">
        <v>1.6476390732826298</v>
      </c>
      <c r="Y2001" s="17">
        <v>-0.99999999999999833</v>
      </c>
      <c r="Z2001" s="17">
        <v>-0.99999999999999833</v>
      </c>
      <c r="AA2001" s="17">
        <v>41.451398234808359</v>
      </c>
      <c r="AB2001" s="17">
        <v>0.24194331366725663</v>
      </c>
      <c r="AC2001" s="17">
        <v>5.2407688545382941E-3</v>
      </c>
      <c r="AD2001" s="17">
        <v>-9.3078588634339966E-4</v>
      </c>
      <c r="AE2001" s="17">
        <v>12.31266483177258</v>
      </c>
      <c r="AF2001" s="17">
        <v>0.35714285714285715</v>
      </c>
      <c r="AG2001" s="17">
        <v>-0.99999999999999833</v>
      </c>
      <c r="AH2001" s="17">
        <v>-0.99999999999999833</v>
      </c>
      <c r="AI2001" s="17">
        <v>-5.4849527560329618E-2</v>
      </c>
      <c r="AJ2001" s="17">
        <v>7.6319058413436308E-2</v>
      </c>
      <c r="AK2001" s="17">
        <v>9.9602913150893299E-2</v>
      </c>
      <c r="AL2001" s="17">
        <v>-7.1700755411789316E-2</v>
      </c>
      <c r="AM2001" s="17">
        <v>2.7134708569197877E-3</v>
      </c>
      <c r="AN2001" s="17">
        <v>-7.3044978379229353E-2</v>
      </c>
      <c r="AO2001" s="17">
        <v>0.5658513371774615</v>
      </c>
      <c r="AP2001" s="17">
        <v>-2.1846282365396803</v>
      </c>
      <c r="AQ2001" s="17">
        <v>42.541674438990853</v>
      </c>
      <c r="AR2001" s="17">
        <v>0.95516766121773733</v>
      </c>
      <c r="AS2001" s="17">
        <v>1.8643874727966967</v>
      </c>
      <c r="AT2001" s="17">
        <v>-0.99999999999999833</v>
      </c>
      <c r="AU2001" s="17">
        <v>-0.99999999999999833</v>
      </c>
      <c r="AV2001" s="17">
        <v>-1.8055706627815568E-2</v>
      </c>
      <c r="AW2001" s="17">
        <v>57.973759970483449</v>
      </c>
      <c r="AX2001" s="17">
        <v>64.508675260620478</v>
      </c>
      <c r="AY2001" s="17">
        <v>0.39578369352973469</v>
      </c>
      <c r="AZ2001" s="17">
        <v>33.810746913616903</v>
      </c>
      <c r="BA2001" s="22">
        <v>1466.5963158867962</v>
      </c>
      <c r="CU2001" t="e">
        <v>#N/A</v>
      </c>
      <c r="CV2001" t="e">
        <v>#N/A</v>
      </c>
    </row>
    <row r="2002" spans="1:100" x14ac:dyDescent="0.25">
      <c r="A2002">
        <v>4818</v>
      </c>
      <c r="B2002" t="s">
        <v>2345</v>
      </c>
      <c r="C2002" s="22">
        <v>3</v>
      </c>
      <c r="D2002" s="17">
        <v>5.0309761926765164</v>
      </c>
      <c r="E2002" s="17">
        <v>9.4373147838598459E-2</v>
      </c>
      <c r="F2002" s="17">
        <v>-0.22317678007639719</v>
      </c>
      <c r="G2002" s="17">
        <v>-0.22317678007639719</v>
      </c>
      <c r="H2002" s="17">
        <v>0.45518625925665707</v>
      </c>
      <c r="I2002" s="17">
        <v>0</v>
      </c>
      <c r="J2002" s="17">
        <v>27.311175555399419</v>
      </c>
      <c r="K2002" s="17">
        <v>0.45518625925665707</v>
      </c>
      <c r="L2002" s="17">
        <v>-0.99999999999999889</v>
      </c>
      <c r="M2002" s="17">
        <v>-0.99999999999999889</v>
      </c>
      <c r="N2002" s="17">
        <v>9.1037251851331362</v>
      </c>
      <c r="O2002" s="17">
        <v>32.118974967999542</v>
      </c>
      <c r="P2002" s="17">
        <v>0.28870007263965802</v>
      </c>
      <c r="Q2002" s="17">
        <v>-0.11726221540526427</v>
      </c>
      <c r="R2002" s="17">
        <v>-5.7266255221460456E-2</v>
      </c>
      <c r="S2002" s="17">
        <v>0.33333333333333298</v>
      </c>
      <c r="T2002" s="17">
        <v>0.24182015681234342</v>
      </c>
      <c r="U2002" s="17">
        <v>0.27023908838074739</v>
      </c>
      <c r="V2002" s="17">
        <v>-5.8169926559911898E-2</v>
      </c>
      <c r="W2002" s="17">
        <v>13.281455708394187</v>
      </c>
      <c r="X2002" s="17">
        <v>0.85145796705831645</v>
      </c>
      <c r="Y2002" s="17">
        <v>-0.99999999999999889</v>
      </c>
      <c r="Z2002" s="17">
        <v>-0.99999999999999889</v>
      </c>
      <c r="AA2002" s="17">
        <v>36.611867030891915</v>
      </c>
      <c r="AB2002" s="17">
        <v>6.6706576386977273E-2</v>
      </c>
      <c r="AC2002" s="17">
        <v>5.019608395260277E-2</v>
      </c>
      <c r="AD2002" s="17">
        <v>0.35085089121480323</v>
      </c>
      <c r="AE2002" s="17">
        <v>23.387677577719163</v>
      </c>
      <c r="AF2002" s="17">
        <v>0.63636363636363635</v>
      </c>
      <c r="AG2002" s="17">
        <v>-0.99999999999999889</v>
      </c>
      <c r="AH2002" s="17">
        <v>-0.99999999999999889</v>
      </c>
      <c r="AI2002" s="17">
        <v>0</v>
      </c>
      <c r="AJ2002" s="17">
        <v>-5.8169926559911898E-2</v>
      </c>
      <c r="AK2002" s="17">
        <v>-0.17295530501718837</v>
      </c>
      <c r="AL2002" s="17">
        <v>-1.4429251181141156E-2</v>
      </c>
      <c r="AM2002" s="17">
        <v>0.47679133507223015</v>
      </c>
      <c r="AN2002" s="17">
        <v>0.18862743171021737</v>
      </c>
      <c r="AO2002" s="17">
        <v>11.05500685171981</v>
      </c>
      <c r="AP2002" s="17">
        <v>4.6435395368497296</v>
      </c>
      <c r="AQ2002" s="17">
        <v>40.592631263793642</v>
      </c>
      <c r="AR2002" s="17">
        <v>0.7872226519665122</v>
      </c>
      <c r="AS2002" s="17">
        <v>1.3066442263149733</v>
      </c>
      <c r="AT2002" s="17">
        <v>-0.99999999999999889</v>
      </c>
      <c r="AU2002" s="17">
        <v>-0.99999999999999889</v>
      </c>
      <c r="AV2002" s="17">
        <v>-0.28044303529785763</v>
      </c>
      <c r="AW2002" s="17">
        <v>73.374381535741222</v>
      </c>
      <c r="AX2002" s="17">
        <v>67.557388879750022</v>
      </c>
      <c r="AY2002" s="17">
        <v>1.8131727888068307E-2</v>
      </c>
      <c r="AZ2002" s="17">
        <v>0.99281141511691307</v>
      </c>
      <c r="BA2002" s="22">
        <v>1425.9216775168134</v>
      </c>
      <c r="CU2002" t="e">
        <v>#N/A</v>
      </c>
      <c r="CV2002" t="e">
        <v>#N/A</v>
      </c>
    </row>
    <row r="2003" spans="1:100" x14ac:dyDescent="0.25">
      <c r="A2003">
        <v>4819</v>
      </c>
      <c r="B2003" t="s">
        <v>2346</v>
      </c>
      <c r="C2003" s="22">
        <v>3</v>
      </c>
      <c r="D2003" s="17">
        <v>4.3423998511809998</v>
      </c>
      <c r="E2003" s="17">
        <v>-2.2272346047029386E-3</v>
      </c>
      <c r="F2003" s="17">
        <v>3.3044882731069369E-2</v>
      </c>
      <c r="G2003" s="17">
        <v>3.3044882731069369E-2</v>
      </c>
      <c r="H2003" s="17">
        <v>-8.3924901525917445E-2</v>
      </c>
      <c r="I2003" s="17">
        <v>0</v>
      </c>
      <c r="J2003" s="17">
        <v>-5.035494091555047</v>
      </c>
      <c r="K2003" s="17">
        <v>-8.3924901525917445E-2</v>
      </c>
      <c r="L2003" s="17">
        <v>-1.0000000000000024</v>
      </c>
      <c r="M2003" s="17">
        <v>-1.0000000000000024</v>
      </c>
      <c r="N2003" s="17">
        <v>-1.6784980305183488</v>
      </c>
      <c r="O2003" s="17">
        <v>-0.6600493576429749</v>
      </c>
      <c r="P2003" s="17">
        <v>0.72389869732128476</v>
      </c>
      <c r="Q2003" s="17">
        <v>-0.1826931576132528</v>
      </c>
      <c r="R2003" s="17">
        <v>2.9851442640753921E-2</v>
      </c>
      <c r="S2003" s="17">
        <v>0.3333333333333342</v>
      </c>
      <c r="T2003" s="17">
        <v>0.34435334352316521</v>
      </c>
      <c r="U2003" s="17">
        <v>0.31278181149454581</v>
      </c>
      <c r="V2003" s="17">
        <v>-3.1306099575151864E-3</v>
      </c>
      <c r="W2003" s="17">
        <v>42.850511196777902</v>
      </c>
      <c r="X2003" s="17">
        <v>1.9971576467473855</v>
      </c>
      <c r="Y2003" s="17">
        <v>-1.0000000000000024</v>
      </c>
      <c r="Z2003" s="17">
        <v>-1.0000000000000024</v>
      </c>
      <c r="AA2003" s="17">
        <v>87.133549728325505</v>
      </c>
      <c r="AB2003" s="17">
        <v>0.36243281084538315</v>
      </c>
      <c r="AC2003" s="17">
        <v>0.3041923385691937</v>
      </c>
      <c r="AD2003" s="17">
        <v>0.218438592363561</v>
      </c>
      <c r="AE2003" s="17">
        <v>44.253187088906898</v>
      </c>
      <c r="AF2003" s="17">
        <v>1</v>
      </c>
      <c r="AG2003" s="17">
        <v>-1.0000000000000024</v>
      </c>
      <c r="AH2003" s="17">
        <v>-1.0000000000000024</v>
      </c>
      <c r="AI2003" s="17">
        <v>0</v>
      </c>
      <c r="AJ2003" s="17">
        <v>-3.1306099575151864E-3</v>
      </c>
      <c r="AK2003" s="17">
        <v>-0.13895069889637082</v>
      </c>
      <c r="AL2003" s="17">
        <v>-0.13226045263473882</v>
      </c>
      <c r="AM2003" s="17">
        <v>0.47364707544372009</v>
      </c>
      <c r="AN2003" s="17">
        <v>7.8004379887177594E-2</v>
      </c>
      <c r="AO2003" s="17">
        <v>11.146423391611149</v>
      </c>
      <c r="AP2003" s="17">
        <v>1.2888072340057459</v>
      </c>
      <c r="AQ2003" s="17">
        <v>37.815017105222857</v>
      </c>
      <c r="AR2003" s="17">
        <v>0.98733787839352938</v>
      </c>
      <c r="AS2003" s="17">
        <v>1.9132327452214675</v>
      </c>
      <c r="AT2003" s="17">
        <v>-1.0000000000000024</v>
      </c>
      <c r="AU2003" s="17">
        <v>-1.0000000000000024</v>
      </c>
      <c r="AV2003" s="17">
        <v>6.2896325371823325E-2</v>
      </c>
      <c r="AW2003" s="17">
        <v>87.762307604688289</v>
      </c>
      <c r="AX2003" s="17">
        <v>87.449246608936761</v>
      </c>
      <c r="AY2003" s="17">
        <v>0.18935106954097897</v>
      </c>
      <c r="AZ2003" s="17">
        <v>-1.8537064174475621</v>
      </c>
      <c r="BA2003" s="22">
        <v>1453.0733299887158</v>
      </c>
      <c r="CU2003" t="e">
        <v>#N/A</v>
      </c>
      <c r="CV2003" t="e">
        <v>#N/A</v>
      </c>
    </row>
    <row r="2004" spans="1:100" x14ac:dyDescent="0.25">
      <c r="A2004">
        <v>4821</v>
      </c>
      <c r="B2004" t="s">
        <v>2347</v>
      </c>
      <c r="C2004" s="22">
        <v>3</v>
      </c>
      <c r="D2004" s="17">
        <v>5.2584399542522853</v>
      </c>
      <c r="E2004" s="17">
        <v>-3.1223139402355549E-2</v>
      </c>
      <c r="F2004" s="17">
        <v>-9.4477663236552739E-2</v>
      </c>
      <c r="G2004" s="17">
        <v>-9.4477663236552739E-2</v>
      </c>
      <c r="H2004" s="17">
        <v>0.11331430358933914</v>
      </c>
      <c r="I2004" s="17">
        <v>0</v>
      </c>
      <c r="J2004" s="17">
        <v>6.7988582153603492</v>
      </c>
      <c r="K2004" s="17">
        <v>0.11331430358933914</v>
      </c>
      <c r="L2004" s="17">
        <v>-1</v>
      </c>
      <c r="M2004" s="17">
        <v>-1</v>
      </c>
      <c r="N2004" s="17">
        <v>2.2662860717867832</v>
      </c>
      <c r="O2004" s="17">
        <v>11.962820506376083</v>
      </c>
      <c r="P2004" s="17">
        <v>0.54226438873398253</v>
      </c>
      <c r="Q2004" s="17">
        <v>1.5993198359520833E-2</v>
      </c>
      <c r="R2004" s="17">
        <v>6.1764415541509028E-2</v>
      </c>
      <c r="S2004" s="17">
        <v>0.33333333333333304</v>
      </c>
      <c r="T2004" s="17">
        <v>0.27495867590238943</v>
      </c>
      <c r="U2004" s="17">
        <v>-0.15481025327559203</v>
      </c>
      <c r="V2004" s="17">
        <v>-2.0391813380411586E-2</v>
      </c>
      <c r="W2004" s="17">
        <v>12.791025559615209</v>
      </c>
      <c r="X2004" s="17">
        <v>-0.30498884516939728</v>
      </c>
      <c r="Y2004" s="17">
        <v>-1</v>
      </c>
      <c r="Z2004" s="17">
        <v>-1</v>
      </c>
      <c r="AA2004" s="17">
        <v>11.802119722896999</v>
      </c>
      <c r="AB2004" s="17">
        <v>-0.17494899319552903</v>
      </c>
      <c r="AC2004" s="17">
        <v>0.12564905080618738</v>
      </c>
      <c r="AD2004" s="17">
        <v>2.8286537344147246E-2</v>
      </c>
      <c r="AE2004" s="17">
        <v>-1.0506702522597156</v>
      </c>
      <c r="AF2004" s="17">
        <v>8.3333333333333329E-2</v>
      </c>
      <c r="AG2004" s="17">
        <v>-1</v>
      </c>
      <c r="AH2004" s="17">
        <v>-1</v>
      </c>
      <c r="AI2004" s="17">
        <v>0</v>
      </c>
      <c r="AJ2004" s="17">
        <v>-2.0391813380411586E-2</v>
      </c>
      <c r="AK2004" s="17">
        <v>0.15388209716291135</v>
      </c>
      <c r="AL2004" s="17">
        <v>-4.0525044038878966E-2</v>
      </c>
      <c r="AM2004" s="17">
        <v>0.58370339258700765</v>
      </c>
      <c r="AN2004" s="17">
        <v>5.674470602361132E-2</v>
      </c>
      <c r="AO2004" s="17">
        <v>15.361995300489749</v>
      </c>
      <c r="AP2004" s="17">
        <v>1.2159924303958893</v>
      </c>
      <c r="AQ2004" s="17">
        <v>19.589883774975544</v>
      </c>
      <c r="AR2004" s="17">
        <v>0.43308994257971944</v>
      </c>
      <c r="AS2004" s="17">
        <v>-0.19167454158005812</v>
      </c>
      <c r="AT2004" s="17">
        <v>-1</v>
      </c>
      <c r="AU2004" s="17">
        <v>-1</v>
      </c>
      <c r="AV2004" s="17">
        <v>-3.2713247695043718E-2</v>
      </c>
      <c r="AW2004" s="17">
        <v>24.980932659668966</v>
      </c>
      <c r="AX2004" s="17">
        <v>22.941751321627812</v>
      </c>
      <c r="AY2004" s="17">
        <v>-0.10765994492142891</v>
      </c>
      <c r="AZ2004" s="17">
        <v>-72.270498576301861</v>
      </c>
      <c r="BA2004" s="22">
        <v>1253.1274639794624</v>
      </c>
      <c r="CU2004" t="e">
        <v>#N/A</v>
      </c>
      <c r="CV2004" t="e">
        <v>#N/A</v>
      </c>
    </row>
    <row r="2005" spans="1:100" x14ac:dyDescent="0.25">
      <c r="A2005">
        <v>4823</v>
      </c>
      <c r="B2005" t="s">
        <v>2348</v>
      </c>
      <c r="C2005" s="22">
        <v>3</v>
      </c>
      <c r="D2005" s="17">
        <v>2.0228399076601211</v>
      </c>
      <c r="E2005" s="17">
        <v>0</v>
      </c>
      <c r="F2005" s="17">
        <v>-0.1346139586973818</v>
      </c>
      <c r="G2005" s="17">
        <v>-0.1346139586973818</v>
      </c>
      <c r="H2005" s="17">
        <v>-6.4699399199911883E-2</v>
      </c>
      <c r="I2005" s="17">
        <v>0</v>
      </c>
      <c r="J2005" s="17">
        <v>-3.8819639519947122</v>
      </c>
      <c r="K2005" s="17">
        <v>-6.4699399199911883E-2</v>
      </c>
      <c r="L2005" s="17">
        <v>-1</v>
      </c>
      <c r="M2005" s="17">
        <v>-1</v>
      </c>
      <c r="N2005" s="17">
        <v>-1.2939879839982376</v>
      </c>
      <c r="O2005" s="17">
        <v>-1.9937380030319729</v>
      </c>
      <c r="P2005" s="17">
        <v>6.6170772462075533E-3</v>
      </c>
      <c r="Q2005" s="17">
        <v>2.3152707534476198</v>
      </c>
      <c r="R2005" s="17">
        <v>0.69874363583492705</v>
      </c>
      <c r="S2005" s="17">
        <v>0.33333333333333343</v>
      </c>
      <c r="T2005" s="17">
        <v>0.22169847865323919</v>
      </c>
      <c r="U2005" s="17">
        <v>-0.10282153504049962</v>
      </c>
      <c r="V2005" s="17">
        <v>0</v>
      </c>
      <c r="W2005" s="17">
        <v>20.676387045839391</v>
      </c>
      <c r="X2005" s="17">
        <v>0.10215003198629069</v>
      </c>
      <c r="Y2005" s="17">
        <v>-1</v>
      </c>
      <c r="Z2005" s="17">
        <v>-1</v>
      </c>
      <c r="AA2005" s="17">
        <v>13.322012912012273</v>
      </c>
      <c r="AB2005" s="17">
        <v>-5.8599490809260871E-2</v>
      </c>
      <c r="AC2005" s="17">
        <v>2.9806330706332301E-3</v>
      </c>
      <c r="AD2005" s="17">
        <v>-0.10544349765461326</v>
      </c>
      <c r="AE2005" s="17">
        <v>-8.0531177696620606</v>
      </c>
      <c r="AF2005" s="17">
        <v>0</v>
      </c>
      <c r="AG2005" s="17">
        <v>-1</v>
      </c>
      <c r="AH2005" s="17">
        <v>-1</v>
      </c>
      <c r="AI2005" s="17">
        <v>0</v>
      </c>
      <c r="AJ2005" s="17">
        <v>0</v>
      </c>
      <c r="AK2005" s="17">
        <v>8.7133011267682969E-2</v>
      </c>
      <c r="AL2005" s="17">
        <v>-0.11871416609439278</v>
      </c>
      <c r="AM2005" s="17">
        <v>6.0127930333075071E-2</v>
      </c>
      <c r="AN2005" s="17">
        <v>0.3866578708230976</v>
      </c>
      <c r="AO2005" s="17">
        <v>1.9388633146652916</v>
      </c>
      <c r="AP2005" s="17">
        <v>9.0728759401054795</v>
      </c>
      <c r="AQ2005" s="17">
        <v>16.794423093844689</v>
      </c>
      <c r="AR2005" s="17">
        <v>0.45221027694607319</v>
      </c>
      <c r="AS2005" s="17">
        <v>3.745063278637889E-2</v>
      </c>
      <c r="AT2005" s="17">
        <v>-1</v>
      </c>
      <c r="AU2005" s="17">
        <v>-1</v>
      </c>
      <c r="AV2005" s="17">
        <v>0.56412967713754536</v>
      </c>
      <c r="AW2005" s="17">
        <v>20.40115084908577</v>
      </c>
      <c r="AX2005" s="17">
        <v>20.40115084908577</v>
      </c>
      <c r="AY2005" s="17">
        <v>3.169023689077427E-2</v>
      </c>
      <c r="AZ2005" s="17">
        <v>-40.286199707039174</v>
      </c>
      <c r="BA2005" s="22">
        <v>1327.5814992098392</v>
      </c>
      <c r="CU2005" t="e">
        <v>#N/A</v>
      </c>
      <c r="CV2005" t="e">
        <v>#N/A</v>
      </c>
    </row>
    <row r="2006" spans="1:100" x14ac:dyDescent="0.25">
      <c r="A2006">
        <v>4824</v>
      </c>
      <c r="B2006" t="s">
        <v>2349</v>
      </c>
      <c r="C2006" s="22">
        <v>3</v>
      </c>
      <c r="D2006" s="17">
        <v>4.5746189393983849</v>
      </c>
      <c r="E2006" s="17">
        <v>0</v>
      </c>
      <c r="F2006" s="17">
        <v>4.1500792502663572E-2</v>
      </c>
      <c r="G2006" s="17">
        <v>4.1500792502663572E-2</v>
      </c>
      <c r="H2006" s="17">
        <v>-3.2142245978530715E-2</v>
      </c>
      <c r="I2006" s="17">
        <v>0</v>
      </c>
      <c r="J2006" s="17">
        <v>-1.9285347587118433</v>
      </c>
      <c r="K2006" s="17">
        <v>-3.2142245978530715E-2</v>
      </c>
      <c r="L2006" s="17">
        <v>-1.0000000000000011</v>
      </c>
      <c r="M2006" s="17">
        <v>-1.0000000000000011</v>
      </c>
      <c r="N2006" s="17">
        <v>-0.64284491957061485</v>
      </c>
      <c r="O2006" s="17">
        <v>2.6875849731892076</v>
      </c>
      <c r="P2006" s="17">
        <v>-0.1497199996669461</v>
      </c>
      <c r="Q2006" s="17">
        <v>-0.42906953023476585</v>
      </c>
      <c r="R2006" s="17">
        <v>-9.5785588833747923E-2</v>
      </c>
      <c r="S2006" s="17">
        <v>0.33333333333333359</v>
      </c>
      <c r="T2006" s="17">
        <v>0.35484682155434705</v>
      </c>
      <c r="U2006" s="17">
        <v>0.11684462461668416</v>
      </c>
      <c r="V2006" s="17">
        <v>0</v>
      </c>
      <c r="W2006" s="17">
        <v>33.48668101931581</v>
      </c>
      <c r="X2006" s="17">
        <v>1.2092143875539612</v>
      </c>
      <c r="Y2006" s="17">
        <v>-1.0000000000000011</v>
      </c>
      <c r="Z2006" s="17">
        <v>-1.0000000000000011</v>
      </c>
      <c r="AA2006" s="17">
        <v>56.994994227035647</v>
      </c>
      <c r="AB2006" s="17">
        <v>0.30751508620992329</v>
      </c>
      <c r="AC2006" s="17">
        <v>-3.8524732086333502E-2</v>
      </c>
      <c r="AD2006" s="17">
        <v>0.20309162180748178</v>
      </c>
      <c r="AE2006" s="17">
        <v>23.604098796553579</v>
      </c>
      <c r="AF2006" s="17">
        <v>0.6428571428571429</v>
      </c>
      <c r="AG2006" s="17">
        <v>-1.0000000000000011</v>
      </c>
      <c r="AH2006" s="17">
        <v>-1.0000000000000011</v>
      </c>
      <c r="AI2006" s="17">
        <v>0</v>
      </c>
      <c r="AJ2006" s="17">
        <v>0</v>
      </c>
      <c r="AK2006" s="17">
        <v>0.17877765117018155</v>
      </c>
      <c r="AL2006" s="17">
        <v>9.9692923912270207E-2</v>
      </c>
      <c r="AM2006" s="17">
        <v>2.3840267020612191E-2</v>
      </c>
      <c r="AN2006" s="17">
        <v>3.9822683145336241E-2</v>
      </c>
      <c r="AO2006" s="17">
        <v>1.4898949313662129</v>
      </c>
      <c r="AP2006" s="17">
        <v>1.4940316981947577</v>
      </c>
      <c r="AQ2006" s="17">
        <v>31.55814626060398</v>
      </c>
      <c r="AR2006" s="17">
        <v>0.80502477950436502</v>
      </c>
      <c r="AS2006" s="17">
        <v>1.1770721415754308</v>
      </c>
      <c r="AT2006" s="17">
        <v>-1.0000000000000011</v>
      </c>
      <c r="AU2006" s="17">
        <v>-1.0000000000000011</v>
      </c>
      <c r="AV2006" s="17">
        <v>-5.4284796331084365E-2</v>
      </c>
      <c r="AW2006" s="17">
        <v>61.176610898419597</v>
      </c>
      <c r="AX2006" s="17">
        <v>61.176610898419597</v>
      </c>
      <c r="AY2006" s="17">
        <v>1.1371063022726467E-2</v>
      </c>
      <c r="AZ2006" s="17">
        <v>-9.0921404625508533</v>
      </c>
      <c r="BA2006" s="22">
        <v>1434.8675412149282</v>
      </c>
      <c r="CU2006" t="e">
        <v>#N/A</v>
      </c>
      <c r="CV2006" t="e">
        <v>#N/A</v>
      </c>
    </row>
    <row r="2007" spans="1:100" x14ac:dyDescent="0.25">
      <c r="A2007">
        <v>4827</v>
      </c>
      <c r="B2007" t="s">
        <v>2350</v>
      </c>
      <c r="C2007" s="22">
        <v>3</v>
      </c>
      <c r="D2007" s="17">
        <v>4.5011635579606333</v>
      </c>
      <c r="E2007" s="17">
        <v>0</v>
      </c>
      <c r="F2007" s="17">
        <v>0.24449888684248988</v>
      </c>
      <c r="G2007" s="17">
        <v>0.24449888684248988</v>
      </c>
      <c r="H2007" s="17">
        <v>-5.9000647968352558E-3</v>
      </c>
      <c r="I2007" s="17">
        <v>0</v>
      </c>
      <c r="J2007" s="17">
        <v>-0.35400388781011027</v>
      </c>
      <c r="K2007" s="17">
        <v>-5.9000647968352558E-3</v>
      </c>
      <c r="L2007" s="17">
        <v>-1.0000000000000004</v>
      </c>
      <c r="M2007" s="17">
        <v>-1.0000000000000004</v>
      </c>
      <c r="N2007" s="17">
        <v>-0.11800129593670475</v>
      </c>
      <c r="O2007" s="17">
        <v>4.3916585569930131</v>
      </c>
      <c r="P2007" s="17">
        <v>-0.33655643778744865</v>
      </c>
      <c r="Q2007" s="17">
        <v>-0.13317033010229526</v>
      </c>
      <c r="R2007" s="17">
        <v>-3.2011750818607868E-2</v>
      </c>
      <c r="S2007" s="17">
        <v>0.3333333333333332</v>
      </c>
      <c r="T2007" s="17">
        <v>0.3333333333333332</v>
      </c>
      <c r="U2007" s="17">
        <v>0.11810919081274185</v>
      </c>
      <c r="V2007" s="17">
        <v>-2.5261715201109224E-2</v>
      </c>
      <c r="W2007" s="17">
        <v>30.616568283005364</v>
      </c>
      <c r="X2007" s="17">
        <v>0.99343320350781372</v>
      </c>
      <c r="Y2007" s="17">
        <v>-1.0000000000000004</v>
      </c>
      <c r="Z2007" s="17">
        <v>-1.0000000000000004</v>
      </c>
      <c r="AA2007" s="17">
        <v>29.996086656924088</v>
      </c>
      <c r="AB2007" s="17">
        <v>2.6204864947637345E-2</v>
      </c>
      <c r="AC2007" s="17">
        <v>-4.194231461016748E-2</v>
      </c>
      <c r="AD2007" s="17">
        <v>3.9680521572764468E-3</v>
      </c>
      <c r="AE2007" s="17">
        <v>-0.58846987526267536</v>
      </c>
      <c r="AF2007" s="17">
        <v>0.16666666666666666</v>
      </c>
      <c r="AG2007" s="17">
        <v>-1.0000000000000004</v>
      </c>
      <c r="AH2007" s="17">
        <v>-1.0000000000000004</v>
      </c>
      <c r="AI2007" s="17">
        <v>0</v>
      </c>
      <c r="AJ2007" s="17">
        <v>-2.5261715201109224E-2</v>
      </c>
      <c r="AK2007" s="17">
        <v>-8.5560772122973847E-2</v>
      </c>
      <c r="AL2007" s="17">
        <v>3.7599151685823486E-2</v>
      </c>
      <c r="AM2007" s="17">
        <v>5.730809046204173E-2</v>
      </c>
      <c r="AN2007" s="17">
        <v>0.25567958175322691</v>
      </c>
      <c r="AO2007" s="17">
        <v>1.0048984009361748</v>
      </c>
      <c r="AP2007" s="17">
        <v>6.5799853022597903</v>
      </c>
      <c r="AQ2007" s="17">
        <v>30.262564395195252</v>
      </c>
      <c r="AR2007" s="17">
        <v>0.75951414227829939</v>
      </c>
      <c r="AS2007" s="17">
        <v>0.98753313871097825</v>
      </c>
      <c r="AT2007" s="17">
        <v>-1.0000000000000004</v>
      </c>
      <c r="AU2007" s="17">
        <v>-1.0000000000000004</v>
      </c>
      <c r="AV2007" s="17">
        <v>0.21248713602388203</v>
      </c>
      <c r="AW2007" s="17">
        <v>40.9677305161769</v>
      </c>
      <c r="AX2007" s="17">
        <v>38.441558996065964</v>
      </c>
      <c r="AY2007" s="17">
        <v>-9.3519882639101104E-2</v>
      </c>
      <c r="AZ2007" s="17">
        <v>-45.891532199519176</v>
      </c>
      <c r="BA2007" s="22">
        <v>1340.3951927008222</v>
      </c>
      <c r="CU2007" t="e">
        <v>#N/A</v>
      </c>
      <c r="CV2007" t="e">
        <v>#N/A</v>
      </c>
    </row>
    <row r="2008" spans="1:100" x14ac:dyDescent="0.25">
      <c r="A2008">
        <v>4828</v>
      </c>
      <c r="B2008" t="s">
        <v>1522</v>
      </c>
      <c r="C2008" s="22">
        <v>3</v>
      </c>
      <c r="D2008" s="17">
        <v>5.7501540575785057</v>
      </c>
      <c r="E2008" s="17">
        <v>0</v>
      </c>
      <c r="F2008" s="17">
        <v>-0.24860518741118617</v>
      </c>
      <c r="G2008" s="17">
        <v>-0.24860518741118617</v>
      </c>
      <c r="H2008" s="17">
        <v>-1.3953845351965286E-2</v>
      </c>
      <c r="I2008" s="17">
        <v>0</v>
      </c>
      <c r="J2008" s="17">
        <v>-0.83723072111791597</v>
      </c>
      <c r="K2008" s="17">
        <v>-1.3953845351965286E-2</v>
      </c>
      <c r="L2008" s="17">
        <v>-0.99999999999999789</v>
      </c>
      <c r="M2008" s="17">
        <v>-0.99999999999999789</v>
      </c>
      <c r="N2008" s="17">
        <v>-0.27907690703930604</v>
      </c>
      <c r="O2008" s="17">
        <v>4.6643181490494054</v>
      </c>
      <c r="P2008" s="17">
        <v>9.006348008943529E-3</v>
      </c>
      <c r="Q2008" s="17">
        <v>1.0761309380263473</v>
      </c>
      <c r="R2008" s="17">
        <v>0.37860981659756404</v>
      </c>
      <c r="S2008" s="17">
        <v>0.33333333333333265</v>
      </c>
      <c r="T2008" s="17">
        <v>0.37278394351960537</v>
      </c>
      <c r="U2008" s="17">
        <v>0.11893590578663452</v>
      </c>
      <c r="V2008" s="17">
        <v>-1.0814023954954829E-2</v>
      </c>
      <c r="W2008" s="17">
        <v>33.127720161463323</v>
      </c>
      <c r="X2008" s="17">
        <v>1.1703812118079853</v>
      </c>
      <c r="Y2008" s="17">
        <v>-0.99999999999999789</v>
      </c>
      <c r="Z2008" s="17">
        <v>-0.99999999999999789</v>
      </c>
      <c r="AA2008" s="17">
        <v>32.863029433227069</v>
      </c>
      <c r="AB2008" s="17">
        <v>0.14610677591305599</v>
      </c>
      <c r="AC2008" s="17">
        <v>-0.18553548030972614</v>
      </c>
      <c r="AD2008" s="17">
        <v>2.6562693499993975E-2</v>
      </c>
      <c r="AE2008" s="17">
        <v>-0.64330054483380983</v>
      </c>
      <c r="AF2008" s="17">
        <v>0.25</v>
      </c>
      <c r="AG2008" s="17">
        <v>-0.99999999999999789</v>
      </c>
      <c r="AH2008" s="17">
        <v>-0.99999999999999789</v>
      </c>
      <c r="AI2008" s="17">
        <v>-1.688211216145619E-3</v>
      </c>
      <c r="AJ2008" s="17">
        <v>-1.0814023954954829E-2</v>
      </c>
      <c r="AK2008" s="17">
        <v>0.18002756817837318</v>
      </c>
      <c r="AL2008" s="17">
        <v>-9.9266200181981831E-2</v>
      </c>
      <c r="AM2008" s="17">
        <v>-6.3142001855201899E-2</v>
      </c>
      <c r="AN2008" s="17">
        <v>8.3288380362238779E-3</v>
      </c>
      <c r="AO2008" s="17">
        <v>-0.67841220548818071</v>
      </c>
      <c r="AP2008" s="17">
        <v>-0.28811005000431267</v>
      </c>
      <c r="AQ2008" s="17">
        <v>32.290489440345404</v>
      </c>
      <c r="AR2008" s="17">
        <v>0.81423915868461816</v>
      </c>
      <c r="AS2008" s="17">
        <v>1.1564273664560201</v>
      </c>
      <c r="AT2008" s="17">
        <v>-0.99999999999999789</v>
      </c>
      <c r="AU2008" s="17">
        <v>-0.99999999999999789</v>
      </c>
      <c r="AV2008" s="17">
        <v>0.13000462918637762</v>
      </c>
      <c r="AW2008" s="17">
        <v>37.239237532272185</v>
      </c>
      <c r="AX2008" s="17">
        <v>36.124070912453782</v>
      </c>
      <c r="AY2008" s="17">
        <v>-0.18706730306132482</v>
      </c>
      <c r="AZ2008" s="17">
        <v>-48.46594214947762</v>
      </c>
      <c r="BA2008" s="22">
        <v>1326.4174222093809</v>
      </c>
      <c r="CU2008" t="e">
        <v>#N/A</v>
      </c>
      <c r="CV2008" t="e">
        <v>#N/A</v>
      </c>
    </row>
    <row r="2009" spans="1:100" x14ac:dyDescent="0.25">
      <c r="A2009">
        <v>4829</v>
      </c>
      <c r="B2009" t="s">
        <v>1458</v>
      </c>
      <c r="C2009" s="22">
        <v>3</v>
      </c>
      <c r="D2009" s="17">
        <v>4.7776564486588535</v>
      </c>
      <c r="E2009" s="17">
        <v>8.0112912436419659E-2</v>
      </c>
      <c r="F2009" s="17">
        <v>-0.4133293634571279</v>
      </c>
      <c r="G2009" s="17">
        <v>-0.4133293634571279</v>
      </c>
      <c r="H2009" s="17">
        <v>0.1696416565317653</v>
      </c>
      <c r="I2009" s="17">
        <v>0</v>
      </c>
      <c r="J2009" s="17">
        <v>10.17849939190592</v>
      </c>
      <c r="K2009" s="17">
        <v>0.1696416565317653</v>
      </c>
      <c r="L2009" s="17">
        <v>-1.0000000000000004</v>
      </c>
      <c r="M2009" s="17">
        <v>-1.0000000000000004</v>
      </c>
      <c r="N2009" s="17">
        <v>3.3928331306353066</v>
      </c>
      <c r="O2009" s="17">
        <v>14.542826477107639</v>
      </c>
      <c r="P2009" s="17">
        <v>-0.13736912232749618</v>
      </c>
      <c r="Q2009" s="17">
        <v>-1.5005881509392736</v>
      </c>
      <c r="R2009" s="17">
        <v>-0.52041157973822805</v>
      </c>
      <c r="S2009" s="17">
        <v>0.33333333333333359</v>
      </c>
      <c r="T2009" s="17">
        <v>0.33333333333333359</v>
      </c>
      <c r="U2009" s="17">
        <v>0.34253950215987061</v>
      </c>
      <c r="V2009" s="17">
        <v>-2.986737149925146E-2</v>
      </c>
      <c r="W2009" s="17">
        <v>32.387885631820865</v>
      </c>
      <c r="X2009" s="17">
        <v>1.6879787897788763</v>
      </c>
      <c r="Y2009" s="17">
        <v>-1.0000000000000004</v>
      </c>
      <c r="Z2009" s="17">
        <v>-1.0000000000000004</v>
      </c>
      <c r="AA2009" s="17">
        <v>58.050362557123336</v>
      </c>
      <c r="AB2009" s="17">
        <v>0.25737057662026136</v>
      </c>
      <c r="AC2009" s="17">
        <v>7.8519145508662361E-2</v>
      </c>
      <c r="AD2009" s="17">
        <v>0.18776804797189098</v>
      </c>
      <c r="AE2009" s="17">
        <v>26.18288850504074</v>
      </c>
      <c r="AF2009" s="17">
        <v>0.5</v>
      </c>
      <c r="AG2009" s="17">
        <v>-1.0000000000000004</v>
      </c>
      <c r="AH2009" s="17">
        <v>-1.0000000000000004</v>
      </c>
      <c r="AI2009" s="17">
        <v>-7.0226456467371801E-2</v>
      </c>
      <c r="AJ2009" s="17">
        <v>-2.986737149925146E-2</v>
      </c>
      <c r="AK2009" s="17">
        <v>9.2804540680720221E-2</v>
      </c>
      <c r="AL2009" s="17">
        <v>7.1905548096529937E-2</v>
      </c>
      <c r="AM2009" s="17">
        <v>6.2996975030881447E-2</v>
      </c>
      <c r="AN2009" s="17">
        <v>4.092465988807692E-2</v>
      </c>
      <c r="AO2009" s="17">
        <v>2.0389470791756374</v>
      </c>
      <c r="AP2009" s="17">
        <v>1.3826442376845725</v>
      </c>
      <c r="AQ2009" s="17">
        <v>42.566385023726767</v>
      </c>
      <c r="AR2009" s="17">
        <v>0.97933879732728657</v>
      </c>
      <c r="AS2009" s="17">
        <v>1.8576204463106412</v>
      </c>
      <c r="AT2009" s="17">
        <v>-1.0000000000000004</v>
      </c>
      <c r="AU2009" s="17">
        <v>-1.0000000000000004</v>
      </c>
      <c r="AV2009" s="17">
        <v>-0.93374094319535672</v>
      </c>
      <c r="AW2009" s="17">
        <v>73.975833271915576</v>
      </c>
      <c r="AX2009" s="17">
        <v>69.584566992643019</v>
      </c>
      <c r="AY2009" s="17">
        <v>-8.2013574438429437E-2</v>
      </c>
      <c r="AZ2009" s="17">
        <v>-26.447180334584186</v>
      </c>
      <c r="BA2009" s="22">
        <v>1365.4542973203534</v>
      </c>
      <c r="CU2009" t="e">
        <v>#N/A</v>
      </c>
      <c r="CV2009" t="e">
        <v>#N/A</v>
      </c>
    </row>
    <row r="2010" spans="1:100" x14ac:dyDescent="0.25">
      <c r="A2010">
        <v>4835</v>
      </c>
      <c r="B2010" t="s">
        <v>2351</v>
      </c>
      <c r="C2010" s="22">
        <v>3</v>
      </c>
      <c r="D2010" s="17">
        <v>5.6423864297471837</v>
      </c>
      <c r="E2010" s="17">
        <v>0</v>
      </c>
      <c r="F2010" s="17">
        <v>0.43275532580703818</v>
      </c>
      <c r="G2010" s="17">
        <v>0.43275532580703818</v>
      </c>
      <c r="H2010" s="17">
        <v>0.25520330340245934</v>
      </c>
      <c r="I2010" s="17">
        <v>0</v>
      </c>
      <c r="J2010" s="17">
        <v>15.312198204147553</v>
      </c>
      <c r="K2010" s="17">
        <v>0.25520330340245934</v>
      </c>
      <c r="L2010" s="17">
        <v>-0.99999999999999989</v>
      </c>
      <c r="M2010" s="17">
        <v>-0.99999999999999989</v>
      </c>
      <c r="N2010" s="17">
        <v>5.1040660680491854</v>
      </c>
      <c r="O2010" s="17">
        <v>21.387339959701777</v>
      </c>
      <c r="P2010" s="17">
        <v>-0.34392150283873141</v>
      </c>
      <c r="Q2010" s="17">
        <v>9.2100823982112751E-2</v>
      </c>
      <c r="R2010" s="17">
        <v>3.9836997617581887E-2</v>
      </c>
      <c r="S2010" s="17">
        <v>0.33333333333333354</v>
      </c>
      <c r="T2010" s="17">
        <v>0.33333333333333354</v>
      </c>
      <c r="U2010" s="17">
        <v>2.5426005408617489E-2</v>
      </c>
      <c r="V2010" s="17">
        <v>-1.2905023806330731E-2</v>
      </c>
      <c r="W2010" s="17">
        <v>16.959373794659761</v>
      </c>
      <c r="X2010" s="17">
        <v>0.43573724206069303</v>
      </c>
      <c r="Y2010" s="17">
        <v>-0.99999999999999989</v>
      </c>
      <c r="Z2010" s="17">
        <v>-0.99999999999999989</v>
      </c>
      <c r="AA2010" s="17">
        <v>30.260689209769861</v>
      </c>
      <c r="AB2010" s="17">
        <v>2.3686396453813721E-2</v>
      </c>
      <c r="AC2010" s="17">
        <v>7.0123593863576056E-2</v>
      </c>
      <c r="AD2010" s="17">
        <v>0.17141957803246038</v>
      </c>
      <c r="AE2010" s="17">
        <v>13.261478417492507</v>
      </c>
      <c r="AF2010" s="17">
        <v>0.25</v>
      </c>
      <c r="AG2010" s="17">
        <v>-0.99999999999999989</v>
      </c>
      <c r="AH2010" s="17">
        <v>-0.99999999999999989</v>
      </c>
      <c r="AI2010" s="17">
        <v>0</v>
      </c>
      <c r="AJ2010" s="17">
        <v>-1.2905023806330731E-2</v>
      </c>
      <c r="AK2010" s="17">
        <v>6.128280591347525E-2</v>
      </c>
      <c r="AL2010" s="17">
        <v>0.25771966969958521</v>
      </c>
      <c r="AM2010" s="17">
        <v>0.2574748410485973</v>
      </c>
      <c r="AN2010" s="17">
        <v>-7.4949180555402811E-2</v>
      </c>
      <c r="AO2010" s="17">
        <v>6.743285055782307</v>
      </c>
      <c r="AP2010" s="17">
        <v>-0.58513116538714538</v>
      </c>
      <c r="AQ2010" s="17">
        <v>32.271571998807318</v>
      </c>
      <c r="AR2010" s="17">
        <v>0.6791876482689535</v>
      </c>
      <c r="AS2010" s="17">
        <v>0.69094054546315231</v>
      </c>
      <c r="AT2010" s="17">
        <v>-0.99999999999999989</v>
      </c>
      <c r="AU2010" s="17">
        <v>-0.99999999999999989</v>
      </c>
      <c r="AV2010" s="17">
        <v>0.4725923234246201</v>
      </c>
      <c r="AW2010" s="17">
        <v>51.062898004084516</v>
      </c>
      <c r="AX2010" s="17">
        <v>49.77239562345143</v>
      </c>
      <c r="AY2010" s="17">
        <v>-8.6135038615276896E-2</v>
      </c>
      <c r="AZ2010" s="17">
        <v>-43.219318056501926</v>
      </c>
      <c r="BA2010" s="22">
        <v>1295.0031141817906</v>
      </c>
      <c r="CU2010" t="e">
        <v>#N/A</v>
      </c>
      <c r="CV2010" t="e">
        <v>#N/A</v>
      </c>
    </row>
    <row r="2011" spans="1:100" x14ac:dyDescent="0.25">
      <c r="A2011">
        <v>4838</v>
      </c>
      <c r="B2011" t="s">
        <v>1448</v>
      </c>
      <c r="C2011" s="22">
        <v>3</v>
      </c>
      <c r="D2011" s="17">
        <v>3.3326919795302334</v>
      </c>
      <c r="E2011" s="17">
        <v>-6.1961001895496672E-2</v>
      </c>
      <c r="F2011" s="17">
        <v>0.20448430816551066</v>
      </c>
      <c r="G2011" s="17">
        <v>0.19035666089846881</v>
      </c>
      <c r="H2011" s="17">
        <v>0.38142336556830198</v>
      </c>
      <c r="I2011" s="17">
        <v>0</v>
      </c>
      <c r="J2011" s="17">
        <v>22.88540193409812</v>
      </c>
      <c r="K2011" s="17">
        <v>0.38142336556830198</v>
      </c>
      <c r="L2011" s="17">
        <v>-1.0000000000000016</v>
      </c>
      <c r="M2011" s="17">
        <v>-1.0000000000000016</v>
      </c>
      <c r="N2011" s="17">
        <v>7.6284673113660393</v>
      </c>
      <c r="O2011" s="17">
        <v>26.408450574526814</v>
      </c>
      <c r="P2011" s="17">
        <v>-0.65446110996188311</v>
      </c>
      <c r="Q2011" s="17">
        <v>2.6190771269046134</v>
      </c>
      <c r="R2011" s="17">
        <v>0.59476793397803984</v>
      </c>
      <c r="S2011" s="17">
        <v>0.33333333333333376</v>
      </c>
      <c r="T2011" s="17">
        <v>0.35444088366710319</v>
      </c>
      <c r="U2011" s="17">
        <v>-0.16308163226331374</v>
      </c>
      <c r="V2011" s="17">
        <v>0</v>
      </c>
      <c r="W2011" s="17">
        <v>5.7307687667528562</v>
      </c>
      <c r="X2011" s="17">
        <v>-0.32749962244120157</v>
      </c>
      <c r="Y2011" s="17">
        <v>-1.0000000000000016</v>
      </c>
      <c r="Z2011" s="17">
        <v>-1.0000000000000016</v>
      </c>
      <c r="AA2011" s="17">
        <v>-6.3651450556487639</v>
      </c>
      <c r="AB2011" s="17">
        <v>-0.24578666047748965</v>
      </c>
      <c r="AC2011" s="17">
        <v>7.0157739742317135E-2</v>
      </c>
      <c r="AD2011" s="17">
        <v>-7.8184714392420709E-2</v>
      </c>
      <c r="AE2011" s="17">
        <v>-12.690681756379657</v>
      </c>
      <c r="AF2011" s="17">
        <v>8.3333333333333329E-2</v>
      </c>
      <c r="AG2011" s="17">
        <v>-1.0000000000000016</v>
      </c>
      <c r="AH2011" s="17">
        <v>-1.0000000000000016</v>
      </c>
      <c r="AI2011" s="17">
        <v>0</v>
      </c>
      <c r="AJ2011" s="17">
        <v>0</v>
      </c>
      <c r="AK2011" s="17">
        <v>3.6092493329969277E-2</v>
      </c>
      <c r="AL2011" s="17">
        <v>-5.0047067346666654E-3</v>
      </c>
      <c r="AM2011" s="17">
        <v>2.3532415968238532E-2</v>
      </c>
      <c r="AN2011" s="17">
        <v>0.17422503179463175</v>
      </c>
      <c r="AO2011" s="17">
        <v>0.76877286585581017</v>
      </c>
      <c r="AP2011" s="17">
        <v>4.3306022611924586</v>
      </c>
      <c r="AQ2011" s="17">
        <v>28.616170700850983</v>
      </c>
      <c r="AR2011" s="17">
        <v>0.52469258473712321</v>
      </c>
      <c r="AS2011" s="17">
        <v>5.3923743127100243E-2</v>
      </c>
      <c r="AT2011" s="17">
        <v>-1.0000000000000016</v>
      </c>
      <c r="AU2011" s="17">
        <v>-1.0000000000000016</v>
      </c>
      <c r="AV2011" s="17">
        <v>0.78512459487650854</v>
      </c>
      <c r="AW2011" s="17">
        <v>24.373907780070525</v>
      </c>
      <c r="AX2011" s="17">
        <v>24.373907780070525</v>
      </c>
      <c r="AY2011" s="17">
        <v>-0.16050912339784823</v>
      </c>
      <c r="AZ2011" s="17">
        <v>-65.574294979028764</v>
      </c>
      <c r="BA2011" s="22">
        <v>1272.9236279678141</v>
      </c>
      <c r="CU2011" t="e">
        <v>#N/A</v>
      </c>
      <c r="CV2011" t="e">
        <v>#N/A</v>
      </c>
    </row>
    <row r="2012" spans="1:100" x14ac:dyDescent="0.25">
      <c r="A2012">
        <v>4840</v>
      </c>
      <c r="B2012" t="s">
        <v>2352</v>
      </c>
      <c r="C2012" s="22">
        <v>3</v>
      </c>
      <c r="D2012" s="17">
        <v>5.1518807545679675</v>
      </c>
      <c r="E2012" s="17">
        <v>9.4817987936532094E-2</v>
      </c>
      <c r="F2012" s="17">
        <v>9.6371480402397139E-2</v>
      </c>
      <c r="G2012" s="17">
        <v>0.12648141152496684</v>
      </c>
      <c r="H2012" s="17">
        <v>0.32941236180036731</v>
      </c>
      <c r="I2012" s="17">
        <v>0</v>
      </c>
      <c r="J2012" s="17">
        <v>19.764741708022047</v>
      </c>
      <c r="K2012" s="17">
        <v>0.32941236180036731</v>
      </c>
      <c r="L2012" s="17">
        <v>-0.99999999999999933</v>
      </c>
      <c r="M2012" s="17">
        <v>-0.99999999999999933</v>
      </c>
      <c r="N2012" s="17">
        <v>6.5882472360073479</v>
      </c>
      <c r="O2012" s="17">
        <v>25.043103874114969</v>
      </c>
      <c r="P2012" s="17">
        <v>-5.3455295111143948E-2</v>
      </c>
      <c r="Q2012" s="17">
        <v>-0.13524123738048055</v>
      </c>
      <c r="R2012" s="17">
        <v>-0.11399790413488528</v>
      </c>
      <c r="S2012" s="17">
        <v>0.33333333333333315</v>
      </c>
      <c r="T2012" s="17">
        <v>0.24887426043488095</v>
      </c>
      <c r="U2012" s="17">
        <v>2.120772941212419E-2</v>
      </c>
      <c r="V2012" s="17">
        <v>-6.6685748755070271E-3</v>
      </c>
      <c r="W2012" s="17">
        <v>10.693375460178544</v>
      </c>
      <c r="X2012" s="17">
        <v>0.2131556274648492</v>
      </c>
      <c r="Y2012" s="17">
        <v>-0.99999999999999933</v>
      </c>
      <c r="Z2012" s="17">
        <v>-0.99999999999999933</v>
      </c>
      <c r="AA2012" s="17">
        <v>16.983563998778596</v>
      </c>
      <c r="AB2012" s="17">
        <v>-0.10842369401221015</v>
      </c>
      <c r="AC2012" s="17">
        <v>-3.1881337275064738E-2</v>
      </c>
      <c r="AD2012" s="17">
        <v>0.26838876014197366</v>
      </c>
      <c r="AE2012" s="17">
        <v>6.4041864427349307</v>
      </c>
      <c r="AF2012" s="17">
        <v>0.16666666666666666</v>
      </c>
      <c r="AG2012" s="17">
        <v>-0.99999999999999933</v>
      </c>
      <c r="AH2012" s="17">
        <v>-0.99999999999999933</v>
      </c>
      <c r="AI2012" s="17">
        <v>0</v>
      </c>
      <c r="AJ2012" s="17">
        <v>-6.6685748755070271E-3</v>
      </c>
      <c r="AK2012" s="17">
        <v>4.0040549583367946E-2</v>
      </c>
      <c r="AL2012" s="17">
        <v>0.18647658105262965</v>
      </c>
      <c r="AM2012" s="17">
        <v>0.16505957189359022</v>
      </c>
      <c r="AN2012" s="17">
        <v>0.52805813383412348</v>
      </c>
      <c r="AO2012" s="17">
        <v>4.3266920452565953</v>
      </c>
      <c r="AP2012" s="17">
        <v>14.133836251116236</v>
      </c>
      <c r="AQ2012" s="17">
        <v>30.45811716820058</v>
      </c>
      <c r="AR2012" s="17">
        <v>0.59674674830483099</v>
      </c>
      <c r="AS2012" s="17">
        <v>0.54256798926521643</v>
      </c>
      <c r="AT2012" s="17">
        <v>-0.99999999999999933</v>
      </c>
      <c r="AU2012" s="17">
        <v>-0.99999999999999933</v>
      </c>
      <c r="AV2012" s="17">
        <v>1.2483507390081449E-2</v>
      </c>
      <c r="AW2012" s="17">
        <v>56.160504124009776</v>
      </c>
      <c r="AX2012" s="17">
        <v>55.493646636459076</v>
      </c>
      <c r="AY2012" s="17">
        <v>-4.5309502708584568E-2</v>
      </c>
      <c r="AZ2012" s="17">
        <v>-27.252101465876645</v>
      </c>
      <c r="BA2012" s="22">
        <v>1340.9287361916388</v>
      </c>
      <c r="CU2012" t="e">
        <v>#N/A</v>
      </c>
      <c r="CV2012" t="e">
        <v>#N/A</v>
      </c>
    </row>
    <row r="2013" spans="1:100" x14ac:dyDescent="0.25">
      <c r="A2013">
        <v>4841</v>
      </c>
      <c r="B2013" t="s">
        <v>2353</v>
      </c>
      <c r="C2013" s="22">
        <v>3</v>
      </c>
      <c r="D2013" s="17">
        <v>6.1049022523143659</v>
      </c>
      <c r="E2013" s="17">
        <v>0</v>
      </c>
      <c r="F2013" s="17">
        <v>0.32603848391576085</v>
      </c>
      <c r="G2013" s="17">
        <v>0.32603848391576085</v>
      </c>
      <c r="H2013" s="17">
        <v>0.22421610275336659</v>
      </c>
      <c r="I2013" s="17">
        <v>0</v>
      </c>
      <c r="J2013" s="17">
        <v>13.452966165201998</v>
      </c>
      <c r="K2013" s="17">
        <v>0.22421610275336659</v>
      </c>
      <c r="L2013" s="17">
        <v>-1.0000000000000007</v>
      </c>
      <c r="M2013" s="17">
        <v>-1.0000000000000007</v>
      </c>
      <c r="N2013" s="17">
        <v>4.4843220550673308</v>
      </c>
      <c r="O2013" s="17">
        <v>19.883906901432116</v>
      </c>
      <c r="P2013" s="17">
        <v>-1.8684937108593505</v>
      </c>
      <c r="Q2013" s="17">
        <v>0.12680758712294782</v>
      </c>
      <c r="R2013" s="17">
        <v>-0.11366195977363225</v>
      </c>
      <c r="S2013" s="17">
        <v>0.3333333333333337</v>
      </c>
      <c r="T2013" s="17">
        <v>0.3949637382910241</v>
      </c>
      <c r="U2013" s="17">
        <v>8.098223555984535E-2</v>
      </c>
      <c r="V2013" s="17">
        <v>-6.6043917437431057E-2</v>
      </c>
      <c r="W2013" s="17">
        <v>20.760771479736235</v>
      </c>
      <c r="X2013" s="17">
        <v>0.4876157194645715</v>
      </c>
      <c r="Y2013" s="17">
        <v>-1.0000000000000007</v>
      </c>
      <c r="Z2013" s="17">
        <v>-1.0000000000000007</v>
      </c>
      <c r="AA2013" s="17">
        <v>50.960596883009075</v>
      </c>
      <c r="AB2013" s="17">
        <v>0.11479202441535349</v>
      </c>
      <c r="AC2013" s="17">
        <v>0.1709373552162991</v>
      </c>
      <c r="AD2013" s="17">
        <v>0.32054036762927812</v>
      </c>
      <c r="AE2013" s="17">
        <v>30.31348736304653</v>
      </c>
      <c r="AF2013" s="17">
        <v>0.66666666666666663</v>
      </c>
      <c r="AG2013" s="17">
        <v>-1.0000000000000007</v>
      </c>
      <c r="AH2013" s="17">
        <v>-1.0000000000000007</v>
      </c>
      <c r="AI2013" s="17">
        <v>2.9462009991732124E-2</v>
      </c>
      <c r="AJ2013" s="17">
        <v>-6.6043917437431057E-2</v>
      </c>
      <c r="AK2013" s="17">
        <v>0.12742548722907515</v>
      </c>
      <c r="AL2013" s="17">
        <v>-8.4264936828215162E-2</v>
      </c>
      <c r="AM2013" s="17">
        <v>0.36927516893801526</v>
      </c>
      <c r="AN2013" s="17">
        <v>0.15918604685922788</v>
      </c>
      <c r="AO2013" s="17">
        <v>9.8690066595957511</v>
      </c>
      <c r="AP2013" s="17">
        <v>3.5583264873396221</v>
      </c>
      <c r="AQ2013" s="17">
        <v>34.213737644938227</v>
      </c>
      <c r="AR2013" s="17">
        <v>0.7432353897467715</v>
      </c>
      <c r="AS2013" s="17">
        <v>0.71183182221793806</v>
      </c>
      <c r="AT2013" s="17">
        <v>-1.0000000000000007</v>
      </c>
      <c r="AU2013" s="17">
        <v>-1.0000000000000007</v>
      </c>
      <c r="AV2013" s="17">
        <v>0.21237652414212846</v>
      </c>
      <c r="AW2013" s="17">
        <v>74.402830271780886</v>
      </c>
      <c r="AX2013" s="17">
        <v>68.387678727872412</v>
      </c>
      <c r="AY2013" s="17">
        <v>0.35768604877044352</v>
      </c>
      <c r="AZ2013" s="17">
        <v>14.167904579371495</v>
      </c>
      <c r="BA2013" s="22">
        <v>1437.8351678371487</v>
      </c>
      <c r="CU2013" t="e">
        <v>#N/A</v>
      </c>
      <c r="CV2013" t="e">
        <v>#N/A</v>
      </c>
    </row>
    <row r="2014" spans="1:100" x14ac:dyDescent="0.25">
      <c r="A2014">
        <v>4845</v>
      </c>
      <c r="B2014" t="s">
        <v>2354</v>
      </c>
      <c r="C2014" s="22">
        <v>3</v>
      </c>
      <c r="D2014" s="17">
        <v>4.3234985048200123</v>
      </c>
      <c r="E2014" s="17">
        <v>0.20992178626390384</v>
      </c>
      <c r="F2014" s="17">
        <v>-0.81831712268888579</v>
      </c>
      <c r="G2014" s="17">
        <v>-0.79519682872131858</v>
      </c>
      <c r="H2014" s="17">
        <v>-0.12590056959562757</v>
      </c>
      <c r="I2014" s="17">
        <v>0</v>
      </c>
      <c r="J2014" s="17">
        <v>-7.5540341757376543</v>
      </c>
      <c r="K2014" s="17">
        <v>-0.12590056959562757</v>
      </c>
      <c r="L2014" s="17">
        <v>-1.0000000000000016</v>
      </c>
      <c r="M2014" s="17">
        <v>-1.0000000000000016</v>
      </c>
      <c r="N2014" s="17">
        <v>-2.5180113919125517</v>
      </c>
      <c r="O2014" s="17">
        <v>-4.0257324996389601</v>
      </c>
      <c r="P2014" s="17">
        <v>-1.0028508405819703</v>
      </c>
      <c r="Q2014" s="17">
        <v>-1.5915041178817273</v>
      </c>
      <c r="R2014" s="17">
        <v>-0.6525887892243315</v>
      </c>
      <c r="S2014" s="17">
        <v>0.33333333333333404</v>
      </c>
      <c r="T2014" s="17">
        <v>0.30371869338481505</v>
      </c>
      <c r="U2014" s="17">
        <v>0.21127651923179819</v>
      </c>
      <c r="V2014" s="17">
        <v>1.4734312993881442E-2</v>
      </c>
      <c r="W2014" s="17">
        <v>39.55853714157827</v>
      </c>
      <c r="X2014" s="17">
        <v>1.7135992122219108</v>
      </c>
      <c r="Y2014" s="17">
        <v>-1.0000000000000016</v>
      </c>
      <c r="Z2014" s="17">
        <v>-1.0000000000000016</v>
      </c>
      <c r="AA2014" s="17">
        <v>76.037684143962707</v>
      </c>
      <c r="AB2014" s="17">
        <v>0.27079124333905252</v>
      </c>
      <c r="AC2014" s="17">
        <v>0.20243393905403098</v>
      </c>
      <c r="AD2014" s="17">
        <v>0.26940953343909235</v>
      </c>
      <c r="AE2014" s="17">
        <v>37.131735791608783</v>
      </c>
      <c r="AF2014" s="17">
        <v>0.45454545454545453</v>
      </c>
      <c r="AG2014" s="17">
        <v>-1.0000000000000016</v>
      </c>
      <c r="AH2014" s="17">
        <v>-1.0000000000000016</v>
      </c>
      <c r="AI2014" s="17">
        <v>0</v>
      </c>
      <c r="AJ2014" s="17">
        <v>1.4734312993881442E-2</v>
      </c>
      <c r="AK2014" s="17">
        <v>-7.6969331637768207E-3</v>
      </c>
      <c r="AL2014" s="17">
        <v>0.17725946309885601</v>
      </c>
      <c r="AM2014" s="17">
        <v>0.15106064826921048</v>
      </c>
      <c r="AN2014" s="17">
        <v>0.22327507974030505</v>
      </c>
      <c r="AO2014" s="17">
        <v>3.7380315409113791</v>
      </c>
      <c r="AP2014" s="17">
        <v>6.4681743090019062</v>
      </c>
      <c r="AQ2014" s="17">
        <v>32.004502965840608</v>
      </c>
      <c r="AR2014" s="17">
        <v>0.86306285894382906</v>
      </c>
      <c r="AS2014" s="17">
        <v>1.5876986426262831</v>
      </c>
      <c r="AT2014" s="17">
        <v>-1.0000000000000016</v>
      </c>
      <c r="AU2014" s="17">
        <v>-1.0000000000000016</v>
      </c>
      <c r="AV2014" s="17">
        <v>-1.4477856179456503</v>
      </c>
      <c r="AW2014" s="17">
        <v>78.480125953325668</v>
      </c>
      <c r="AX2014" s="17">
        <v>79.953557252713807</v>
      </c>
      <c r="AY2014" s="17">
        <v>0.12932588032787135</v>
      </c>
      <c r="AZ2014" s="17">
        <v>-17.541329666099823</v>
      </c>
      <c r="BA2014" s="22">
        <v>1412.1227920938197</v>
      </c>
      <c r="CU2014" t="e">
        <v>#N/A</v>
      </c>
      <c r="CV2014" t="e">
        <v>#N/A</v>
      </c>
    </row>
    <row r="2015" spans="1:100" x14ac:dyDescent="0.25">
      <c r="A2015">
        <v>4847</v>
      </c>
      <c r="B2015" t="s">
        <v>2355</v>
      </c>
      <c r="C2015" s="22">
        <v>3</v>
      </c>
      <c r="D2015" s="17">
        <v>4.6223775202576984</v>
      </c>
      <c r="E2015" s="17">
        <v>0</v>
      </c>
      <c r="F2015" s="17">
        <v>0.59409565088323268</v>
      </c>
      <c r="G2015" s="17">
        <v>0.59409565088323268</v>
      </c>
      <c r="H2015" s="17">
        <v>5.4647140987143746E-2</v>
      </c>
      <c r="I2015" s="17">
        <v>0</v>
      </c>
      <c r="J2015" s="17">
        <v>3.278828459228623</v>
      </c>
      <c r="K2015" s="17">
        <v>5.4647140987143746E-2</v>
      </c>
      <c r="L2015" s="17">
        <v>-0.99999999999999889</v>
      </c>
      <c r="M2015" s="17">
        <v>-0.99999999999999889</v>
      </c>
      <c r="N2015" s="17">
        <v>1.0929428197428741</v>
      </c>
      <c r="O2015" s="17">
        <v>8.4953016303695534</v>
      </c>
      <c r="P2015" s="17">
        <v>-0.84080794444433271</v>
      </c>
      <c r="Q2015" s="17">
        <v>-1.6842756785352373</v>
      </c>
      <c r="R2015" s="17">
        <v>-0.56899951967430773</v>
      </c>
      <c r="S2015" s="17">
        <v>0.33333333333333298</v>
      </c>
      <c r="T2015" s="17">
        <v>0.23276035432517292</v>
      </c>
      <c r="U2015" s="17">
        <v>-0.19501164465869003</v>
      </c>
      <c r="V2015" s="17">
        <v>0</v>
      </c>
      <c r="W2015" s="17">
        <v>12.657396080506892</v>
      </c>
      <c r="X2015" s="17">
        <v>-0.35826138367492844</v>
      </c>
      <c r="Y2015" s="17">
        <v>-0.99999999999999889</v>
      </c>
      <c r="Z2015" s="17">
        <v>-0.99999999999999889</v>
      </c>
      <c r="AA2015" s="17">
        <v>-1.3470663292676512</v>
      </c>
      <c r="AB2015" s="17">
        <v>-4.3868537209352743E-2</v>
      </c>
      <c r="AC2015" s="17">
        <v>-0.15200899217101152</v>
      </c>
      <c r="AD2015" s="17">
        <v>-7.2831728421639819E-2</v>
      </c>
      <c r="AE2015" s="17">
        <v>-13.435462890100212</v>
      </c>
      <c r="AF2015" s="17">
        <v>0</v>
      </c>
      <c r="AG2015" s="17">
        <v>-0.99999999999999889</v>
      </c>
      <c r="AH2015" s="17">
        <v>-0.99999999999999889</v>
      </c>
      <c r="AI2015" s="17">
        <v>0</v>
      </c>
      <c r="AJ2015" s="17">
        <v>0</v>
      </c>
      <c r="AK2015" s="17">
        <v>-8.2034983147791125E-3</v>
      </c>
      <c r="AL2015" s="17">
        <v>-4.7881109892625645E-2</v>
      </c>
      <c r="AM2015" s="17">
        <v>-0.13764877499013295</v>
      </c>
      <c r="AN2015" s="17">
        <v>0.25110200697450769</v>
      </c>
      <c r="AO2015" s="17">
        <v>-3.4822368663272192</v>
      </c>
      <c r="AP2015" s="17">
        <v>6.0381446248995676</v>
      </c>
      <c r="AQ2015" s="17">
        <v>15.93622453973552</v>
      </c>
      <c r="AR2015" s="17">
        <v>0.3710820429998159</v>
      </c>
      <c r="AS2015" s="17">
        <v>-0.30361424268778486</v>
      </c>
      <c r="AT2015" s="17">
        <v>-0.99999999999999889</v>
      </c>
      <c r="AU2015" s="17">
        <v>-0.99999999999999889</v>
      </c>
      <c r="AV2015" s="17">
        <v>2.5096131208925065E-2</v>
      </c>
      <c r="AW2015" s="17">
        <v>13.186379926001477</v>
      </c>
      <c r="AX2015" s="17">
        <v>13.186379926001477</v>
      </c>
      <c r="AY2015" s="17">
        <v>-0.23559277252038036</v>
      </c>
      <c r="AZ2015" s="17">
        <v>-37.003578702166841</v>
      </c>
      <c r="BA2015" s="22">
        <v>1367.5059355082499</v>
      </c>
      <c r="CU2015" t="e">
        <v>#N/A</v>
      </c>
      <c r="CV2015" t="e">
        <v>#N/A</v>
      </c>
    </row>
    <row r="2016" spans="1:100" x14ac:dyDescent="0.25">
      <c r="A2016">
        <v>4851</v>
      </c>
      <c r="B2016" t="s">
        <v>2356</v>
      </c>
      <c r="C2016" s="22">
        <v>3</v>
      </c>
      <c r="D2016" s="17">
        <v>5.0078142726838761</v>
      </c>
      <c r="E2016" s="17">
        <v>0</v>
      </c>
      <c r="F2016" s="17">
        <v>-4.2504595216650669E-2</v>
      </c>
      <c r="G2016" s="17">
        <v>-4.2504595216650669E-2</v>
      </c>
      <c r="H2016" s="17">
        <v>0.14215573801856535</v>
      </c>
      <c r="I2016" s="17">
        <v>-1.2811553151583735E-2</v>
      </c>
      <c r="J2016" s="17">
        <v>7.7606510920188922</v>
      </c>
      <c r="K2016" s="17">
        <v>0.1293441848669816</v>
      </c>
      <c r="L2016" s="17">
        <v>-1</v>
      </c>
      <c r="M2016" s="17">
        <v>-1</v>
      </c>
      <c r="N2016" s="17">
        <v>2.5868836973396316</v>
      </c>
      <c r="O2016" s="17">
        <v>12.72596076948612</v>
      </c>
      <c r="P2016" s="17">
        <v>-0.42253079840599583</v>
      </c>
      <c r="Q2016" s="17">
        <v>-0.87603512114005433</v>
      </c>
      <c r="R2016" s="17">
        <v>-0.33797624171810919</v>
      </c>
      <c r="S2016" s="17">
        <v>0.33333333333333331</v>
      </c>
      <c r="T2016" s="17">
        <v>0.36501812638671843</v>
      </c>
      <c r="U2016" s="17">
        <v>0.30617399105532822</v>
      </c>
      <c r="V2016" s="17">
        <v>-2.1316754372230878E-2</v>
      </c>
      <c r="W2016" s="17">
        <v>34.154580461446663</v>
      </c>
      <c r="X2016" s="17">
        <v>1.6809196873080963</v>
      </c>
      <c r="Y2016" s="17">
        <v>-1</v>
      </c>
      <c r="Z2016" s="17">
        <v>-1</v>
      </c>
      <c r="AA2016" s="17">
        <v>86.013662851782698</v>
      </c>
      <c r="AB2016" s="17">
        <v>0.37172383933702924</v>
      </c>
      <c r="AC2016" s="17">
        <v>0.43195074159033514</v>
      </c>
      <c r="AD2016" s="17">
        <v>0.24026659171371706</v>
      </c>
      <c r="AE2016" s="17">
        <v>52.197058632054059</v>
      </c>
      <c r="AF2016" s="17">
        <v>0.82352941176470584</v>
      </c>
      <c r="AG2016" s="17">
        <v>-1</v>
      </c>
      <c r="AH2016" s="17">
        <v>-1</v>
      </c>
      <c r="AI2016" s="17">
        <v>0</v>
      </c>
      <c r="AJ2016" s="17">
        <v>-2.1316754372230878E-2</v>
      </c>
      <c r="AK2016" s="17">
        <v>6.3001667679824028E-3</v>
      </c>
      <c r="AL2016" s="17">
        <v>0.18711540213368227</v>
      </c>
      <c r="AM2016" s="17">
        <v>7.7052905306871672E-2</v>
      </c>
      <c r="AN2016" s="17">
        <v>-0.1247269350363838</v>
      </c>
      <c r="AO2016" s="17">
        <v>1.9578234665117029</v>
      </c>
      <c r="AP2016" s="17">
        <v>-2.1825963652411828</v>
      </c>
      <c r="AQ2016" s="17">
        <v>41.915231553465595</v>
      </c>
      <c r="AR2016" s="17">
        <v>0.98320869640314923</v>
      </c>
      <c r="AS2016" s="17">
        <v>1.8102638721750768</v>
      </c>
      <c r="AT2016" s="17">
        <v>-1</v>
      </c>
      <c r="AU2016" s="17">
        <v>-1</v>
      </c>
      <c r="AV2016" s="17">
        <v>-0.38048083693475981</v>
      </c>
      <c r="AW2016" s="17">
        <v>96.557027256027609</v>
      </c>
      <c r="AX2016" s="17">
        <v>94.425351818804515</v>
      </c>
      <c r="AY2016" s="17">
        <v>0.28404976563887308</v>
      </c>
      <c r="AZ2016" s="17">
        <v>43.163666727385269</v>
      </c>
      <c r="BA2016" s="22">
        <v>1477.2376840346662</v>
      </c>
      <c r="CU2016" t="e">
        <v>#N/A</v>
      </c>
      <c r="CV2016" t="e">
        <v>#N/A</v>
      </c>
    </row>
    <row r="2017" spans="1:100" x14ac:dyDescent="0.25">
      <c r="A2017">
        <v>4854</v>
      </c>
      <c r="B2017" t="s">
        <v>2357</v>
      </c>
      <c r="C2017" s="22">
        <v>3</v>
      </c>
      <c r="D2017" s="17">
        <v>4.539726138804399</v>
      </c>
      <c r="E2017" s="17">
        <v>0</v>
      </c>
      <c r="F2017" s="17">
        <v>0.2991798277954138</v>
      </c>
      <c r="G2017" s="17">
        <v>0.2991798277954138</v>
      </c>
      <c r="H2017" s="17">
        <v>0.12905803140935679</v>
      </c>
      <c r="I2017" s="17">
        <v>-5.9175515548051966E-3</v>
      </c>
      <c r="J2017" s="17">
        <v>7.3884287912730962</v>
      </c>
      <c r="K2017" s="17">
        <v>0.12314047985455161</v>
      </c>
      <c r="L2017" s="17">
        <v>-0.99999999999999889</v>
      </c>
      <c r="M2017" s="17">
        <v>-0.99999999999999889</v>
      </c>
      <c r="N2017" s="17">
        <v>2.4628095970910326</v>
      </c>
      <c r="O2017" s="17">
        <v>12.227334757872912</v>
      </c>
      <c r="P2017" s="17">
        <v>-0.39780516566032592</v>
      </c>
      <c r="Q2017" s="17">
        <v>1.0311111285680634</v>
      </c>
      <c r="R2017" s="17">
        <v>0.36771039622489615</v>
      </c>
      <c r="S2017" s="17">
        <v>0.33333333333333293</v>
      </c>
      <c r="T2017" s="17">
        <v>0.26445012939501433</v>
      </c>
      <c r="U2017" s="17">
        <v>6.3602562636272134E-2</v>
      </c>
      <c r="V2017" s="17">
        <v>-4.6530147376080869E-2</v>
      </c>
      <c r="W2017" s="17">
        <v>19.668615925359479</v>
      </c>
      <c r="X2017" s="17">
        <v>0.37573759514472643</v>
      </c>
      <c r="Y2017" s="17">
        <v>-0.99999999999999889</v>
      </c>
      <c r="Z2017" s="17">
        <v>-0.99999999999999889</v>
      </c>
      <c r="AA2017" s="17">
        <v>16.525913981403324</v>
      </c>
      <c r="AB2017" s="17">
        <v>-1.4858696074321434E-2</v>
      </c>
      <c r="AC2017" s="17">
        <v>-8.5739602686110972E-2</v>
      </c>
      <c r="AD2017" s="17">
        <v>3.0390051956811295E-2</v>
      </c>
      <c r="AE2017" s="17">
        <v>-3.5104123401810652</v>
      </c>
      <c r="AF2017" s="17">
        <v>8.3333333333333329E-2</v>
      </c>
      <c r="AG2017" s="17">
        <v>-0.99999999999999889</v>
      </c>
      <c r="AH2017" s="17">
        <v>-0.99999999999999889</v>
      </c>
      <c r="AI2017" s="17">
        <v>0</v>
      </c>
      <c r="AJ2017" s="17">
        <v>-4.6530147376080869E-2</v>
      </c>
      <c r="AK2017" s="17">
        <v>0.1457831244710614</v>
      </c>
      <c r="AL2017" s="17">
        <v>-6.6753885226365189E-2</v>
      </c>
      <c r="AM2017" s="17">
        <v>6.8121085460640343E-2</v>
      </c>
      <c r="AN2017" s="17">
        <v>0.32383393325326409</v>
      </c>
      <c r="AO2017" s="17">
        <v>2.4319427588713158</v>
      </c>
      <c r="AP2017" s="17">
        <v>7.7620789051997781</v>
      </c>
      <c r="AQ2017" s="17">
        <v>27.057044716632582</v>
      </c>
      <c r="AR2017" s="17">
        <v>0.61485587798853847</v>
      </c>
      <c r="AS2017" s="17">
        <v>0.49887807499927783</v>
      </c>
      <c r="AT2017" s="17">
        <v>-0.99999999999999889</v>
      </c>
      <c r="AU2017" s="17">
        <v>-0.99999999999999889</v>
      </c>
      <c r="AV2017" s="17">
        <v>0.66689022402031028</v>
      </c>
      <c r="AW2017" s="17">
        <v>36.515327644475988</v>
      </c>
      <c r="AX2017" s="17">
        <v>31.862312906867906</v>
      </c>
      <c r="AY2017" s="17">
        <v>-0.1506949596887002</v>
      </c>
      <c r="AZ2017" s="17">
        <v>-24.409485645477165</v>
      </c>
      <c r="BA2017" s="22">
        <v>1363.2834335300581</v>
      </c>
      <c r="CU2017" t="e">
        <v>#N/A</v>
      </c>
      <c r="CV2017" t="e">
        <v>#N/A</v>
      </c>
    </row>
    <row r="2018" spans="1:100" x14ac:dyDescent="0.25">
      <c r="A2018">
        <v>4855</v>
      </c>
      <c r="B2018" t="s">
        <v>2100</v>
      </c>
      <c r="C2018" s="22">
        <v>3</v>
      </c>
      <c r="D2018" s="17">
        <v>3.0966688631786723</v>
      </c>
      <c r="E2018" s="17">
        <v>-5.1690398806474691E-2</v>
      </c>
      <c r="F2018" s="17">
        <v>-0.37913679272062539</v>
      </c>
      <c r="G2018" s="17">
        <v>-0.38020088779775996</v>
      </c>
      <c r="H2018" s="17">
        <v>9.4795467779643705E-2</v>
      </c>
      <c r="I2018" s="17">
        <v>0</v>
      </c>
      <c r="J2018" s="17">
        <v>5.6877280667786199</v>
      </c>
      <c r="K2018" s="17">
        <v>9.4795467779643705E-2</v>
      </c>
      <c r="L2018" s="17">
        <v>-1</v>
      </c>
      <c r="M2018" s="17">
        <v>-1</v>
      </c>
      <c r="N2018" s="17">
        <v>1.8959093555928734</v>
      </c>
      <c r="O2018" s="17">
        <v>8.4041960421595316</v>
      </c>
      <c r="P2018" s="17">
        <v>0.63882933642283812</v>
      </c>
      <c r="Q2018" s="17">
        <v>0.61297944486851308</v>
      </c>
      <c r="R2018" s="17">
        <v>0.28775063297765147</v>
      </c>
      <c r="S2018" s="17">
        <v>0.33333333333333354</v>
      </c>
      <c r="T2018" s="17">
        <v>0.3388040623699326</v>
      </c>
      <c r="U2018" s="17">
        <v>5.7735894699513568E-2</v>
      </c>
      <c r="V2018" s="17">
        <v>3.8430645309368776E-3</v>
      </c>
      <c r="W2018" s="17">
        <v>25.556835486162907</v>
      </c>
      <c r="X2018" s="17">
        <v>0.83681462294389675</v>
      </c>
      <c r="Y2018" s="17">
        <v>-1</v>
      </c>
      <c r="Z2018" s="17">
        <v>-1</v>
      </c>
      <c r="AA2018" s="17">
        <v>73.106239839595943</v>
      </c>
      <c r="AB2018" s="17">
        <v>0.22849774050876612</v>
      </c>
      <c r="AC2018" s="17">
        <v>0.47931460541947496</v>
      </c>
      <c r="AD2018" s="17">
        <v>0.2374207284808669</v>
      </c>
      <c r="AE2018" s="17">
        <v>47.261653720455413</v>
      </c>
      <c r="AF2018" s="17">
        <v>0.82352941176470584</v>
      </c>
      <c r="AG2018" s="17">
        <v>-1</v>
      </c>
      <c r="AH2018" s="17">
        <v>-1</v>
      </c>
      <c r="AI2018" s="17">
        <v>-3.6541190355012236E-2</v>
      </c>
      <c r="AJ2018" s="17">
        <v>3.8430645309368776E-3</v>
      </c>
      <c r="AK2018" s="17">
        <v>0.14915804800067103</v>
      </c>
      <c r="AL2018" s="17">
        <v>0.11849797671229174</v>
      </c>
      <c r="AM2018" s="17">
        <v>0.30085294082683778</v>
      </c>
      <c r="AN2018" s="17">
        <v>0.12656762670677105</v>
      </c>
      <c r="AO2018" s="17">
        <v>8.2671137606743006</v>
      </c>
      <c r="AP2018" s="17">
        <v>3.7566805512307369</v>
      </c>
      <c r="AQ2018" s="17">
        <v>31.244563552941539</v>
      </c>
      <c r="AR2018" s="17">
        <v>0.73371635493371679</v>
      </c>
      <c r="AS2018" s="17">
        <v>0.93161009072354106</v>
      </c>
      <c r="AT2018" s="17">
        <v>-1</v>
      </c>
      <c r="AU2018" s="17">
        <v>-1</v>
      </c>
      <c r="AV2018" s="17">
        <v>-9.2450254820111155E-2</v>
      </c>
      <c r="AW2018" s="17">
        <v>85.267116432986228</v>
      </c>
      <c r="AX2018" s="17">
        <v>84.920599078979677</v>
      </c>
      <c r="AY2018" s="17">
        <v>0.29193749353524423</v>
      </c>
      <c r="AZ2018" s="17">
        <v>1.1014219671058068</v>
      </c>
      <c r="BA2018" s="22">
        <v>1416.3719873384935</v>
      </c>
      <c r="CU2018" t="e">
        <v>#N/A</v>
      </c>
      <c r="CV2018" t="e">
        <v>#N/A</v>
      </c>
    </row>
    <row r="2019" spans="1:100" x14ac:dyDescent="0.25">
      <c r="A2019">
        <v>4856</v>
      </c>
      <c r="B2019" t="s">
        <v>2358</v>
      </c>
      <c r="C2019" s="22">
        <v>3</v>
      </c>
      <c r="D2019" s="17">
        <v>4.836473734536316</v>
      </c>
      <c r="E2019" s="17">
        <v>-4.0825641804485835E-3</v>
      </c>
      <c r="F2019" s="17">
        <v>0.34506006880790974</v>
      </c>
      <c r="G2019" s="17">
        <v>0.34506006880790974</v>
      </c>
      <c r="H2019" s="17">
        <v>0.10461524202516412</v>
      </c>
      <c r="I2019" s="17">
        <v>0</v>
      </c>
      <c r="J2019" s="17">
        <v>6.276914521509851</v>
      </c>
      <c r="K2019" s="17">
        <v>0.10461524202516412</v>
      </c>
      <c r="L2019" s="17">
        <v>-0.99999999999999956</v>
      </c>
      <c r="M2019" s="17">
        <v>-0.99999999999999956</v>
      </c>
      <c r="N2019" s="17">
        <v>2.0923048405032825</v>
      </c>
      <c r="O2019" s="17">
        <v>11.458448324854075</v>
      </c>
      <c r="P2019" s="17">
        <v>0.10296254284750823</v>
      </c>
      <c r="Q2019" s="17">
        <v>1.2528388079901396</v>
      </c>
      <c r="R2019" s="17">
        <v>0.41493480043836606</v>
      </c>
      <c r="S2019" s="17">
        <v>0.33333333333333354</v>
      </c>
      <c r="T2019" s="17">
        <v>0.31516845763036144</v>
      </c>
      <c r="U2019" s="17">
        <v>-7.6667757648235871E-2</v>
      </c>
      <c r="V2019" s="17">
        <v>-9.2004616178414499E-3</v>
      </c>
      <c r="W2019" s="17">
        <v>18.320733186898131</v>
      </c>
      <c r="X2019" s="17">
        <v>0.1289367162468672</v>
      </c>
      <c r="Y2019" s="17">
        <v>-0.99999999999999956</v>
      </c>
      <c r="Z2019" s="17">
        <v>-0.99999999999999956</v>
      </c>
      <c r="AA2019" s="17">
        <v>12.813441118290573</v>
      </c>
      <c r="AB2019" s="17">
        <v>-0.12713064347057179</v>
      </c>
      <c r="AC2019" s="17">
        <v>4.465892353290099E-2</v>
      </c>
      <c r="AD2019" s="17">
        <v>-3.5972817443247769E-2</v>
      </c>
      <c r="AE2019" s="17">
        <v>-5.9222268690459323</v>
      </c>
      <c r="AF2019" s="17">
        <v>0.1</v>
      </c>
      <c r="AG2019" s="17">
        <v>-0.99999999999999956</v>
      </c>
      <c r="AH2019" s="17">
        <v>-0.99999999999999956</v>
      </c>
      <c r="AI2019" s="17">
        <v>3.5390479152119878E-3</v>
      </c>
      <c r="AJ2019" s="17">
        <v>-9.2004616178414499E-3</v>
      </c>
      <c r="AK2019" s="17">
        <v>0.2733502079694301</v>
      </c>
      <c r="AL2019" s="17">
        <v>-5.2176573966765741E-2</v>
      </c>
      <c r="AM2019" s="17">
        <v>-8.9735502740303452E-2</v>
      </c>
      <c r="AN2019" s="17">
        <v>0.15445412370461339</v>
      </c>
      <c r="AO2019" s="17">
        <v>-0.87663652866043607</v>
      </c>
      <c r="AP2019" s="17">
        <v>3.6004702227815031</v>
      </c>
      <c r="AQ2019" s="17">
        <v>24.59764770840798</v>
      </c>
      <c r="AR2019" s="17">
        <v>0.56263357169761752</v>
      </c>
      <c r="AS2019" s="17">
        <v>0.23355195827203151</v>
      </c>
      <c r="AT2019" s="17">
        <v>-0.99999999999999956</v>
      </c>
      <c r="AU2019" s="17">
        <v>-0.99999999999999956</v>
      </c>
      <c r="AV2019" s="17">
        <v>0.75999486924627568</v>
      </c>
      <c r="AW2019" s="17">
        <v>27.872359665926151</v>
      </c>
      <c r="AX2019" s="17">
        <v>27.023094462446242</v>
      </c>
      <c r="AY2019" s="17">
        <v>-8.1208538091531765E-2</v>
      </c>
      <c r="AZ2019" s="17">
        <v>-59.379655242470896</v>
      </c>
      <c r="BA2019" s="22">
        <v>1371.1626092901513</v>
      </c>
      <c r="CU2019" t="e">
        <v>#N/A</v>
      </c>
      <c r="CV2019" t="e">
        <v>#N/A</v>
      </c>
    </row>
    <row r="2020" spans="1:100" x14ac:dyDescent="0.25">
      <c r="A2020">
        <v>4859</v>
      </c>
      <c r="B2020" t="s">
        <v>2359</v>
      </c>
      <c r="C2020" s="22">
        <v>3</v>
      </c>
      <c r="D2020" s="17">
        <v>3.7512768727823831</v>
      </c>
      <c r="E2020" s="17">
        <v>0</v>
      </c>
      <c r="F2020" s="17">
        <v>6.2453410098814555E-2</v>
      </c>
      <c r="G2020" s="17">
        <v>6.2453410098814555E-2</v>
      </c>
      <c r="H2020" s="17">
        <v>0.27103154300780463</v>
      </c>
      <c r="I2020" s="17">
        <v>0</v>
      </c>
      <c r="J2020" s="17">
        <v>16.261892580468277</v>
      </c>
      <c r="K2020" s="17">
        <v>0.27103154300780463</v>
      </c>
      <c r="L2020" s="17">
        <v>-1.0000000000000011</v>
      </c>
      <c r="M2020" s="17">
        <v>-1.0000000000000011</v>
      </c>
      <c r="N2020" s="17">
        <v>5.4206308601560895</v>
      </c>
      <c r="O2020" s="17">
        <v>20.07562286334948</v>
      </c>
      <c r="P2020" s="17">
        <v>-0.95861821073225162</v>
      </c>
      <c r="Q2020" s="17">
        <v>2.4606251334054381</v>
      </c>
      <c r="R2020" s="17">
        <v>0.72104584473584576</v>
      </c>
      <c r="S2020" s="17">
        <v>0.33333333333333348</v>
      </c>
      <c r="T2020" s="17">
        <v>0.39686623404341115</v>
      </c>
      <c r="U2020" s="17">
        <v>0.10686757218054944</v>
      </c>
      <c r="V2020" s="17">
        <v>-9.5941042525826952E-3</v>
      </c>
      <c r="W2020" s="17">
        <v>22.257659691876281</v>
      </c>
      <c r="X2020" s="17">
        <v>0.87122796829427873</v>
      </c>
      <c r="Y2020" s="17">
        <v>-1.0000000000000011</v>
      </c>
      <c r="Z2020" s="17">
        <v>-1.0000000000000011</v>
      </c>
      <c r="AA2020" s="17">
        <v>67.789375905963951</v>
      </c>
      <c r="AB2020" s="17">
        <v>5.4161625649271447E-2</v>
      </c>
      <c r="AC2020" s="17">
        <v>0.47783556603501759</v>
      </c>
      <c r="AD2020" s="17">
        <v>0.36421621570274698</v>
      </c>
      <c r="AE2020" s="17">
        <v>44.810670369351811</v>
      </c>
      <c r="AF2020" s="17">
        <v>0.81818181818181823</v>
      </c>
      <c r="AG2020" s="17">
        <v>-1.0000000000000011</v>
      </c>
      <c r="AH2020" s="17">
        <v>-1.0000000000000011</v>
      </c>
      <c r="AI2020" s="17">
        <v>0</v>
      </c>
      <c r="AJ2020" s="17">
        <v>-9.5941042525826952E-3</v>
      </c>
      <c r="AK2020" s="17">
        <v>-3.5025309482964659E-2</v>
      </c>
      <c r="AL2020" s="17">
        <v>0.11346600372516029</v>
      </c>
      <c r="AM2020" s="17">
        <v>0.38976681629727628</v>
      </c>
      <c r="AN2020" s="17">
        <v>0.30646869379072783</v>
      </c>
      <c r="AO2020" s="17">
        <v>9.5690438600170822</v>
      </c>
      <c r="AP2020" s="17">
        <v>8.2290473633939953</v>
      </c>
      <c r="AQ2020" s="17">
        <v>38.519552272344534</v>
      </c>
      <c r="AR2020" s="17">
        <v>0.8274730353047115</v>
      </c>
      <c r="AS2020" s="17">
        <v>1.1422595113020837</v>
      </c>
      <c r="AT2020" s="17">
        <v>-1.0000000000000011</v>
      </c>
      <c r="AU2020" s="17">
        <v>-1.0000000000000011</v>
      </c>
      <c r="AV2020" s="17">
        <v>0.78349925483466021</v>
      </c>
      <c r="AW2020" s="17">
        <v>96.094046132707419</v>
      </c>
      <c r="AX2020" s="17">
        <v>95.134635707449135</v>
      </c>
      <c r="AY2020" s="17">
        <v>0.33444528339188878</v>
      </c>
      <c r="AZ2020" s="17">
        <v>59.119067157635307</v>
      </c>
      <c r="BA2020" s="22">
        <v>1578.8983847071861</v>
      </c>
      <c r="CU2020" t="e">
        <v>#N/A</v>
      </c>
      <c r="CV2020" t="e">
        <v>#N/A</v>
      </c>
    </row>
    <row r="2021" spans="1:100" x14ac:dyDescent="0.25">
      <c r="A2021">
        <v>4902</v>
      </c>
      <c r="B2021" t="s">
        <v>2360</v>
      </c>
      <c r="C2021" s="22">
        <v>3</v>
      </c>
      <c r="D2021" s="17">
        <v>4.533379639990148</v>
      </c>
      <c r="E2021" s="17">
        <v>-5.4769767601654445E-2</v>
      </c>
      <c r="F2021" s="17">
        <v>3.8066863472052501E-2</v>
      </c>
      <c r="G2021" s="17">
        <v>2.2418358443008476E-2</v>
      </c>
      <c r="H2021" s="17">
        <v>6.5770505386838957E-2</v>
      </c>
      <c r="I2021" s="17">
        <v>-6.6395578268056811E-3</v>
      </c>
      <c r="J2021" s="17">
        <v>3.5478568536019948</v>
      </c>
      <c r="K2021" s="17">
        <v>5.9130947560033273E-2</v>
      </c>
      <c r="L2021" s="17">
        <v>-1.0000000000000016</v>
      </c>
      <c r="M2021" s="17">
        <v>-1.0000000000000016</v>
      </c>
      <c r="N2021" s="17">
        <v>1.1826189512006655</v>
      </c>
      <c r="O2021" s="17">
        <v>8.1036548520351541</v>
      </c>
      <c r="P2021" s="17">
        <v>2.1439381086951051E-2</v>
      </c>
      <c r="Q2021" s="17">
        <v>-0.19973491461515408</v>
      </c>
      <c r="R2021" s="17">
        <v>-0.11911398870045747</v>
      </c>
      <c r="S2021" s="17">
        <v>0.3333333333333337</v>
      </c>
      <c r="T2021" s="17">
        <v>0.3333333333333337</v>
      </c>
      <c r="U2021" s="17">
        <v>0.18929103588277515</v>
      </c>
      <c r="V2021" s="17">
        <v>-9.2611193538024272E-2</v>
      </c>
      <c r="W2021" s="17">
        <v>28.168622458055399</v>
      </c>
      <c r="X2021" s="17">
        <v>0.80903270140958883</v>
      </c>
      <c r="Y2021" s="17">
        <v>-1.0000000000000016</v>
      </c>
      <c r="Z2021" s="17">
        <v>-1.0000000000000016</v>
      </c>
      <c r="AA2021" s="17">
        <v>30.65966733362081</v>
      </c>
      <c r="AB2021" s="17">
        <v>2.3942222519533519E-2</v>
      </c>
      <c r="AC2021" s="17">
        <v>-1.5387486766698778E-2</v>
      </c>
      <c r="AD2021" s="17">
        <v>4.3648441532482332E-2</v>
      </c>
      <c r="AE2021" s="17">
        <v>2.610158864265852</v>
      </c>
      <c r="AF2021" s="17">
        <v>0.58333333333333337</v>
      </c>
      <c r="AG2021" s="17">
        <v>-1.0000000000000016</v>
      </c>
      <c r="AH2021" s="17">
        <v>-1.0000000000000016</v>
      </c>
      <c r="AI2021" s="17">
        <v>-4.4764996053538869E-4</v>
      </c>
      <c r="AJ2021" s="17">
        <v>-9.2611193538024272E-2</v>
      </c>
      <c r="AK2021" s="17">
        <v>0.38745027926274256</v>
      </c>
      <c r="AL2021" s="17">
        <v>-3.364612196508749E-2</v>
      </c>
      <c r="AM2021" s="17">
        <v>0.28433366148403</v>
      </c>
      <c r="AN2021" s="17">
        <v>4.4428824460116201E-2</v>
      </c>
      <c r="AO2021" s="17">
        <v>9.0455929334144596</v>
      </c>
      <c r="AP2021" s="17">
        <v>0.94249000167746799</v>
      </c>
      <c r="AQ2021" s="17">
        <v>31.716479311657388</v>
      </c>
      <c r="AR2021" s="17">
        <v>0.76334650901141854</v>
      </c>
      <c r="AS2021" s="17">
        <v>0.86816364896962217</v>
      </c>
      <c r="AT2021" s="17">
        <v>-1.0000000000000016</v>
      </c>
      <c r="AU2021" s="17">
        <v>-1.0000000000000016</v>
      </c>
      <c r="AV2021" s="17">
        <v>-9.6695630257449219E-2</v>
      </c>
      <c r="AW2021" s="17">
        <v>39.705812187333429</v>
      </c>
      <c r="AX2021" s="17">
        <v>30.435739834320273</v>
      </c>
      <c r="AY2021" s="17">
        <v>-0.11829830273702366</v>
      </c>
      <c r="AZ2021" s="17">
        <v>-38.957027415393313</v>
      </c>
      <c r="BA2021" s="22">
        <v>1329.0083225862431</v>
      </c>
      <c r="CU2021" t="e">
        <v>#N/A</v>
      </c>
      <c r="CV2021" t="e">
        <v>#N/A</v>
      </c>
    </row>
    <row r="2022" spans="1:100" x14ac:dyDescent="0.25">
      <c r="A2022">
        <v>4903</v>
      </c>
      <c r="B2022" t="s">
        <v>1853</v>
      </c>
      <c r="C2022" s="22">
        <v>3</v>
      </c>
      <c r="D2022" s="17">
        <v>5.6463029368145685</v>
      </c>
      <c r="E2022" s="17">
        <v>-5.5813353401163765E-2</v>
      </c>
      <c r="F2022" s="17">
        <v>-0.72702172518135477</v>
      </c>
      <c r="G2022" s="17">
        <v>-0.7435554286401701</v>
      </c>
      <c r="H2022" s="17">
        <v>0.21666346486702334</v>
      </c>
      <c r="I2022" s="17">
        <v>-7.9508771036578257E-3</v>
      </c>
      <c r="J2022" s="17">
        <v>12.522755265801917</v>
      </c>
      <c r="K2022" s="17">
        <v>0.20871258776336551</v>
      </c>
      <c r="L2022" s="17">
        <v>-0.99999999999999878</v>
      </c>
      <c r="M2022" s="17">
        <v>-0.99999999999999878</v>
      </c>
      <c r="N2022" s="17">
        <v>4.1742517552673108</v>
      </c>
      <c r="O2022" s="17">
        <v>17.425502773976312</v>
      </c>
      <c r="P2022" s="17">
        <v>-0.51518453750088744</v>
      </c>
      <c r="Q2022" s="17">
        <v>-5.115063017434049</v>
      </c>
      <c r="R2022" s="17">
        <v>-1.7473981498730906</v>
      </c>
      <c r="S2022" s="17">
        <v>0.3333333333333327</v>
      </c>
      <c r="T2022" s="17">
        <v>0.34340707888559019</v>
      </c>
      <c r="U2022" s="17">
        <v>0.1352736065127508</v>
      </c>
      <c r="V2022" s="17">
        <v>6.5271803344227039E-2</v>
      </c>
      <c r="W2022" s="17">
        <v>26.742929372501433</v>
      </c>
      <c r="X2022" s="17">
        <v>1.410826816124181</v>
      </c>
      <c r="Y2022" s="17">
        <v>-0.99999999999999878</v>
      </c>
      <c r="Z2022" s="17">
        <v>-0.99999999999999878</v>
      </c>
      <c r="AA2022" s="17">
        <v>70.29623417964234</v>
      </c>
      <c r="AB2022" s="17">
        <v>0.14808573198828959</v>
      </c>
      <c r="AC2022" s="17">
        <v>0.39070652794636651</v>
      </c>
      <c r="AD2022" s="17">
        <v>0.36722179920562403</v>
      </c>
      <c r="AE2022" s="17">
        <v>45.300702957014018</v>
      </c>
      <c r="AF2022" s="17">
        <v>0.7857142857142857</v>
      </c>
      <c r="AG2022" s="17">
        <v>-0.99999999999999878</v>
      </c>
      <c r="AH2022" s="17">
        <v>-0.99999999999999878</v>
      </c>
      <c r="AI2022" s="17">
        <v>-3.498226645670735E-2</v>
      </c>
      <c r="AJ2022" s="17">
        <v>6.5271803344227039E-2</v>
      </c>
      <c r="AK2022" s="17">
        <v>-9.3615616724670697E-2</v>
      </c>
      <c r="AL2022" s="17">
        <v>1.6897312756482933E-2</v>
      </c>
      <c r="AM2022" s="17">
        <v>6.8600608244188094E-2</v>
      </c>
      <c r="AN2022" s="17">
        <v>7.5929969900636704E-2</v>
      </c>
      <c r="AO2022" s="17">
        <v>1.2469371224813486</v>
      </c>
      <c r="AP2022" s="17">
        <v>1.9827358112983315</v>
      </c>
      <c r="AQ2022" s="17">
        <v>39.26568463830337</v>
      </c>
      <c r="AR2022" s="17">
        <v>0.87728582207590122</v>
      </c>
      <c r="AS2022" s="17">
        <v>1.6195394038875468</v>
      </c>
      <c r="AT2022" s="17">
        <v>-0.99999999999999878</v>
      </c>
      <c r="AU2022" s="17">
        <v>-0.99999999999999878</v>
      </c>
      <c r="AV2022" s="17">
        <v>-2.4909535785132602</v>
      </c>
      <c r="AW2022" s="17">
        <v>89.704472764917</v>
      </c>
      <c r="AX2022" s="17">
        <v>95.532007770205539</v>
      </c>
      <c r="AY2022" s="17">
        <v>0.10086708254030721</v>
      </c>
      <c r="AZ2022" s="17">
        <v>-6.1705478081673721</v>
      </c>
      <c r="BA2022" s="22">
        <v>1401.3919761624597</v>
      </c>
      <c r="CU2022" t="e">
        <v>#N/A</v>
      </c>
      <c r="CV2022" t="e">
        <v>#N/A</v>
      </c>
    </row>
    <row r="2023" spans="1:100" x14ac:dyDescent="0.25">
      <c r="A2023">
        <v>4904</v>
      </c>
      <c r="B2023" t="s">
        <v>2361</v>
      </c>
      <c r="C2023" s="22">
        <v>3</v>
      </c>
      <c r="D2023" s="17">
        <v>5.9706019549737963</v>
      </c>
      <c r="E2023" s="17">
        <v>-0.73868786679973519</v>
      </c>
      <c r="F2023" s="17">
        <v>0.17368620552106284</v>
      </c>
      <c r="G2023" s="17">
        <v>-4.8417594182595149E-2</v>
      </c>
      <c r="H2023" s="17">
        <v>0.31814875892301131</v>
      </c>
      <c r="I2023" s="17">
        <v>0</v>
      </c>
      <c r="J2023" s="17">
        <v>19.088925535380678</v>
      </c>
      <c r="K2023" s="17">
        <v>0.31814875892301131</v>
      </c>
      <c r="L2023" s="17">
        <v>-0.99999999999999911</v>
      </c>
      <c r="M2023" s="17">
        <v>-0.99999999999999911</v>
      </c>
      <c r="N2023" s="17">
        <v>6.3629751784602266</v>
      </c>
      <c r="O2023" s="17">
        <v>25.01110989617186</v>
      </c>
      <c r="P2023" s="17">
        <v>-0.72910380868297697</v>
      </c>
      <c r="Q2023" s="17">
        <v>1.438174278567586</v>
      </c>
      <c r="R2023" s="17">
        <v>0.42530667696901248</v>
      </c>
      <c r="S2023" s="17">
        <v>0.35009367691826321</v>
      </c>
      <c r="T2023" s="17">
        <v>0.37340715458284701</v>
      </c>
      <c r="U2023" s="17">
        <v>0.2248692406325479</v>
      </c>
      <c r="V2023" s="17">
        <v>1.9772814354060489E-2</v>
      </c>
      <c r="W2023" s="17">
        <v>25.999765102588285</v>
      </c>
      <c r="X2023" s="17">
        <v>1.4635397424821668</v>
      </c>
      <c r="Y2023" s="17">
        <v>-0.99999999999999911</v>
      </c>
      <c r="Z2023" s="17">
        <v>-0.99999999999999911</v>
      </c>
      <c r="AA2023" s="17">
        <v>58.991948734651402</v>
      </c>
      <c r="AB2023" s="17">
        <v>-1.2537659238488735E-2</v>
      </c>
      <c r="AC2023" s="17">
        <v>0.20350967699625327</v>
      </c>
      <c r="AD2023" s="17">
        <v>0.46036552134411785</v>
      </c>
      <c r="AE2023" s="17">
        <v>32.566876955094109</v>
      </c>
      <c r="AF2023" s="17">
        <v>0.84615384615384615</v>
      </c>
      <c r="AG2023" s="17">
        <v>-0.99999999999999911</v>
      </c>
      <c r="AH2023" s="17">
        <v>-0.99999999999999911</v>
      </c>
      <c r="AI2023" s="17">
        <v>1.2149429174745627E-2</v>
      </c>
      <c r="AJ2023" s="17">
        <v>1.9772814354060489E-2</v>
      </c>
      <c r="AK2023" s="17">
        <v>-4.976086838636927E-2</v>
      </c>
      <c r="AL2023" s="17">
        <v>-0.23202903238071923</v>
      </c>
      <c r="AM2023" s="17">
        <v>9.2468226120270905E-3</v>
      </c>
      <c r="AN2023" s="17">
        <v>0.37366894150325225</v>
      </c>
      <c r="AO2023" s="17">
        <v>-1.7633776631169384E-2</v>
      </c>
      <c r="AP2023" s="17">
        <v>8.1815783756777112</v>
      </c>
      <c r="AQ2023" s="17">
        <v>45.088690637968973</v>
      </c>
      <c r="AR2023" s="17">
        <v>0.96814288648771929</v>
      </c>
      <c r="AS2023" s="17">
        <v>1.7816885014051791</v>
      </c>
      <c r="AT2023" s="17">
        <v>-0.99999999999999911</v>
      </c>
      <c r="AU2023" s="17">
        <v>-0.99999999999999911</v>
      </c>
      <c r="AV2023" s="17">
        <v>0.37688908278641742</v>
      </c>
      <c r="AW2023" s="17">
        <v>92.184637006501035</v>
      </c>
      <c r="AX2023" s="17">
        <v>94.404907025401968</v>
      </c>
      <c r="AY2023" s="17">
        <v>2.1538483650758569E-2</v>
      </c>
      <c r="AZ2023" s="17">
        <v>-9.0561500287339971</v>
      </c>
      <c r="BA2023" s="22">
        <v>1475.0562454763572</v>
      </c>
      <c r="CU2023" t="e">
        <v>#N/A</v>
      </c>
      <c r="CV2023" t="e">
        <v>#N/A</v>
      </c>
    </row>
    <row r="2024" spans="1:100" x14ac:dyDescent="0.25">
      <c r="A2024">
        <v>4905</v>
      </c>
      <c r="B2024" t="s">
        <v>2362</v>
      </c>
      <c r="C2024" s="22">
        <v>3</v>
      </c>
      <c r="D2024" s="17">
        <v>5.3181618735976937</v>
      </c>
      <c r="E2024" s="17">
        <v>-0.15946875869468224</v>
      </c>
      <c r="F2024" s="17">
        <v>-0.72555413680797309</v>
      </c>
      <c r="G2024" s="17">
        <v>-0.77092753555365545</v>
      </c>
      <c r="H2024" s="17">
        <v>-3.0489431162517434E-2</v>
      </c>
      <c r="I2024" s="17">
        <v>0</v>
      </c>
      <c r="J2024" s="17">
        <v>-1.8293658697510489</v>
      </c>
      <c r="K2024" s="17">
        <v>-3.0489431162517434E-2</v>
      </c>
      <c r="L2024" s="17">
        <v>-1.0000000000000004</v>
      </c>
      <c r="M2024" s="17">
        <v>-1.0000000000000004</v>
      </c>
      <c r="N2024" s="17">
        <v>-0.60978862325035121</v>
      </c>
      <c r="O2024" s="17">
        <v>2.7178684682929863</v>
      </c>
      <c r="P2024" s="17">
        <v>-0.40593559367140231</v>
      </c>
      <c r="Q2024" s="17">
        <v>3.4158734154811126</v>
      </c>
      <c r="R2024" s="17">
        <v>0.96003346039258053</v>
      </c>
      <c r="S2024" s="17">
        <v>0.33333333333333326</v>
      </c>
      <c r="T2024" s="17">
        <v>0.33333333333333326</v>
      </c>
      <c r="U2024" s="17">
        <v>0.10949437587237637</v>
      </c>
      <c r="V2024" s="17">
        <v>0.11387624520933456</v>
      </c>
      <c r="W2024" s="17">
        <v>36.8210687564358</v>
      </c>
      <c r="X2024" s="17">
        <v>1.8183910725746966</v>
      </c>
      <c r="Y2024" s="17">
        <v>-1.0000000000000004</v>
      </c>
      <c r="Z2024" s="17">
        <v>-1.0000000000000004</v>
      </c>
      <c r="AA2024" s="17">
        <v>103.47470243842822</v>
      </c>
      <c r="AB2024" s="17">
        <v>0.38291821197918108</v>
      </c>
      <c r="AC2024" s="17">
        <v>0.43590137368984666</v>
      </c>
      <c r="AD2024" s="17">
        <v>0.49505241876296907</v>
      </c>
      <c r="AE2024" s="17">
        <v>65.693600221599851</v>
      </c>
      <c r="AF2024" s="17">
        <v>1</v>
      </c>
      <c r="AG2024" s="17">
        <v>-1.0000000000000004</v>
      </c>
      <c r="AH2024" s="17">
        <v>-1.0000000000000004</v>
      </c>
      <c r="AI2024" s="17">
        <v>-8.347992402940102E-2</v>
      </c>
      <c r="AJ2024" s="17">
        <v>0.11387624520933456</v>
      </c>
      <c r="AK2024" s="17">
        <v>-5.0477679602001779E-3</v>
      </c>
      <c r="AL2024" s="17">
        <v>-7.9364629719547206E-2</v>
      </c>
      <c r="AM2024" s="17">
        <v>4.2840299025146661E-2</v>
      </c>
      <c r="AN2024" s="17">
        <v>7.8550371010347314E-2</v>
      </c>
      <c r="AO2024" s="17">
        <v>1.0457686358276657</v>
      </c>
      <c r="AP2024" s="17">
        <v>1.5669361266609481</v>
      </c>
      <c r="AQ2024" s="17">
        <v>34.991702886684749</v>
      </c>
      <c r="AR2024" s="17">
        <v>0.89003728774837731</v>
      </c>
      <c r="AS2024" s="17">
        <v>1.7879016414121796</v>
      </c>
      <c r="AT2024" s="17">
        <v>-1.0000000000000004</v>
      </c>
      <c r="AU2024" s="17">
        <v>-1.0000000000000004</v>
      </c>
      <c r="AV2024" s="17">
        <v>0.18910592483892388</v>
      </c>
      <c r="AW2024" s="17">
        <v>107.75950703338218</v>
      </c>
      <c r="AX2024" s="17">
        <v>117.47753307372759</v>
      </c>
      <c r="AY2024" s="17">
        <v>0.16547461237090377</v>
      </c>
      <c r="AZ2024" s="17">
        <v>15.012887561077155</v>
      </c>
      <c r="BA2024" s="22">
        <v>1547.5406054908233</v>
      </c>
      <c r="CU2024" t="e">
        <v>#N/A</v>
      </c>
      <c r="CV2024" t="e">
        <v>#N/A</v>
      </c>
    </row>
    <row r="2025" spans="1:100" x14ac:dyDescent="0.25">
      <c r="A2025">
        <v>4906</v>
      </c>
      <c r="B2025" t="s">
        <v>2363</v>
      </c>
      <c r="C2025" s="22">
        <v>3</v>
      </c>
      <c r="D2025" s="17">
        <v>4.8520110674418762</v>
      </c>
      <c r="E2025" s="17">
        <v>0.30053957262244663</v>
      </c>
      <c r="F2025" s="17">
        <v>0.48018349020432832</v>
      </c>
      <c r="G2025" s="17">
        <v>0.58190804825801112</v>
      </c>
      <c r="H2025" s="17">
        <v>0.28888509172805887</v>
      </c>
      <c r="I2025" s="17">
        <v>0</v>
      </c>
      <c r="J2025" s="17">
        <v>17.333105503683541</v>
      </c>
      <c r="K2025" s="17">
        <v>0.28888509172805887</v>
      </c>
      <c r="L2025" s="17">
        <v>-0.99999999999999944</v>
      </c>
      <c r="M2025" s="17">
        <v>-0.99999999999999944</v>
      </c>
      <c r="N2025" s="17">
        <v>5.7777018345611779</v>
      </c>
      <c r="O2025" s="17">
        <v>22.767024619383417</v>
      </c>
      <c r="P2025" s="17">
        <v>-1.1404248847564762</v>
      </c>
      <c r="Q2025" s="17">
        <v>-3.1688316060222426</v>
      </c>
      <c r="R2025" s="17">
        <v>-1.0774811027068572</v>
      </c>
      <c r="S2025" s="17">
        <v>0.33333333333333343</v>
      </c>
      <c r="T2025" s="17">
        <v>0.33333333333333343</v>
      </c>
      <c r="U2025" s="17">
        <v>0.36402959604853352</v>
      </c>
      <c r="V2025" s="17">
        <v>0.1446595287371491</v>
      </c>
      <c r="W2025" s="17">
        <v>35.458827988971592</v>
      </c>
      <c r="X2025" s="17">
        <v>2.7018571315556366</v>
      </c>
      <c r="Y2025" s="17">
        <v>-0.99999999999999944</v>
      </c>
      <c r="Z2025" s="17">
        <v>-0.99999999999999944</v>
      </c>
      <c r="AA2025" s="17">
        <v>65.538465095012413</v>
      </c>
      <c r="AB2025" s="17">
        <v>0.10735671364651315</v>
      </c>
      <c r="AC2025" s="17">
        <v>0.24418603842875528</v>
      </c>
      <c r="AD2025" s="17">
        <v>0.27159961209968547</v>
      </c>
      <c r="AE2025" s="17">
        <v>31.157118208747697</v>
      </c>
      <c r="AF2025" s="17">
        <v>0.83333333333333337</v>
      </c>
      <c r="AG2025" s="17">
        <v>-0.99999999999999944</v>
      </c>
      <c r="AH2025" s="17">
        <v>-0.99999999999999944</v>
      </c>
      <c r="AI2025" s="17">
        <v>-1.7452173275149661E-2</v>
      </c>
      <c r="AJ2025" s="17">
        <v>0.1446595287371491</v>
      </c>
      <c r="AK2025" s="17">
        <v>3.0201889067668915E-2</v>
      </c>
      <c r="AL2025" s="17">
        <v>8.1911448251474728E-2</v>
      </c>
      <c r="AM2025" s="17">
        <v>0.20219275961753841</v>
      </c>
      <c r="AN2025" s="17">
        <v>0.19924249849017625</v>
      </c>
      <c r="AO2025" s="17">
        <v>5.2058284357768043</v>
      </c>
      <c r="AP2025" s="17">
        <v>5.3906197035117795</v>
      </c>
      <c r="AQ2025" s="17">
        <v>52.79193349265514</v>
      </c>
      <c r="AR2025" s="17">
        <v>1.1753557914523494</v>
      </c>
      <c r="AS2025" s="17">
        <v>2.9907422232836924</v>
      </c>
      <c r="AT2025" s="17">
        <v>-0.99999999999999944</v>
      </c>
      <c r="AU2025" s="17">
        <v>-0.99999999999999944</v>
      </c>
      <c r="AV2025" s="17">
        <v>-0.49557305444884797</v>
      </c>
      <c r="AW2025" s="17">
        <v>93.696109417907607</v>
      </c>
      <c r="AX2025" s="17">
        <v>107.8130188261195</v>
      </c>
      <c r="AY2025" s="17">
        <v>1.650822144078172E-2</v>
      </c>
      <c r="AZ2025" s="17">
        <v>-7.2307927294066765</v>
      </c>
      <c r="BA2025" s="22">
        <v>1486.8377503415852</v>
      </c>
      <c r="CU2025" t="e">
        <v>#N/A</v>
      </c>
      <c r="CV2025" t="e">
        <v>#N/A</v>
      </c>
    </row>
    <row r="2026" spans="1:100" x14ac:dyDescent="0.25">
      <c r="A2026">
        <v>4907</v>
      </c>
      <c r="B2026" t="s">
        <v>2364</v>
      </c>
      <c r="C2026" s="22">
        <v>3</v>
      </c>
      <c r="D2026" s="17">
        <v>5.0458906679479441</v>
      </c>
      <c r="E2026" s="17">
        <v>1.0473391562007592</v>
      </c>
      <c r="F2026" s="17">
        <v>0.24711688787476382</v>
      </c>
      <c r="G2026" s="17">
        <v>0.51959273435760622</v>
      </c>
      <c r="H2026" s="17">
        <v>-3.3142326255176907E-2</v>
      </c>
      <c r="I2026" s="17">
        <v>-2.312832071089661E-3</v>
      </c>
      <c r="J2026" s="17">
        <v>-2.1273094995759982</v>
      </c>
      <c r="K2026" s="17">
        <v>-3.5455158326266556E-2</v>
      </c>
      <c r="L2026" s="17">
        <v>-0.99999999999999922</v>
      </c>
      <c r="M2026" s="17">
        <v>-0.99999999999999922</v>
      </c>
      <c r="N2026" s="17">
        <v>-0.70910316652533134</v>
      </c>
      <c r="O2026" s="17">
        <v>3.4381739027295559</v>
      </c>
      <c r="P2026" s="17">
        <v>-3.8399122362460978</v>
      </c>
      <c r="Q2026" s="17">
        <v>-0.77493226763191214</v>
      </c>
      <c r="R2026" s="17">
        <v>-0.59095030066120247</v>
      </c>
      <c r="S2026" s="17">
        <v>0.33333333333333331</v>
      </c>
      <c r="T2026" s="17">
        <v>0.32762075027023785</v>
      </c>
      <c r="U2026" s="17">
        <v>0.33594628374453156</v>
      </c>
      <c r="V2026" s="17">
        <v>0.27026605495465333</v>
      </c>
      <c r="W2026" s="17">
        <v>52.104863225160905</v>
      </c>
      <c r="X2026" s="17">
        <v>3.6560781235727871</v>
      </c>
      <c r="Y2026" s="17">
        <v>-0.99999999999999922</v>
      </c>
      <c r="Z2026" s="17">
        <v>-0.99999999999999922</v>
      </c>
      <c r="AA2026" s="17">
        <v>94.894756191713384</v>
      </c>
      <c r="AB2026" s="17">
        <v>0.37993242188932158</v>
      </c>
      <c r="AC2026" s="17">
        <v>0.15661827917050239</v>
      </c>
      <c r="AD2026" s="17">
        <v>0.33106616428445018</v>
      </c>
      <c r="AE2026" s="17">
        <v>43.380843267213734</v>
      </c>
      <c r="AF2026" s="17">
        <v>0.72727272727272729</v>
      </c>
      <c r="AG2026" s="17">
        <v>-0.99999999999999922</v>
      </c>
      <c r="AH2026" s="17">
        <v>-0.99999999999999922</v>
      </c>
      <c r="AI2026" s="17">
        <v>3.8860329244348405E-3</v>
      </c>
      <c r="AJ2026" s="17">
        <v>0.27026605495465333</v>
      </c>
      <c r="AK2026" s="17">
        <v>-0.13704432856099399</v>
      </c>
      <c r="AL2026" s="17">
        <v>-0.10250282731048768</v>
      </c>
      <c r="AM2026" s="17">
        <v>-0.10426342118416515</v>
      </c>
      <c r="AN2026" s="17">
        <v>0.12691186923029102</v>
      </c>
      <c r="AO2026" s="17">
        <v>-3.2918071724090998</v>
      </c>
      <c r="AP2026" s="17">
        <v>2.6602825942048383</v>
      </c>
      <c r="AQ2026" s="17">
        <v>49.977553725584904</v>
      </c>
      <c r="AR2026" s="17">
        <v>1.2671664223027559</v>
      </c>
      <c r="AS2026" s="17">
        <v>3.6206229652465214</v>
      </c>
      <c r="AT2026" s="17">
        <v>-0.99999999999999922</v>
      </c>
      <c r="AU2026" s="17">
        <v>-0.99999999999999922</v>
      </c>
      <c r="AV2026" s="17">
        <v>-7.1357566303594022E-2</v>
      </c>
      <c r="AW2026" s="17">
        <v>100.99321268864773</v>
      </c>
      <c r="AX2026" s="17">
        <v>128.09753884260189</v>
      </c>
      <c r="AY2026" s="17">
        <v>0.12916095768422992</v>
      </c>
      <c r="AZ2026" s="17">
        <v>7.6189309629377036</v>
      </c>
      <c r="BA2026" s="22">
        <v>1448.4031767163476</v>
      </c>
      <c r="CU2026" t="e">
        <v>#N/A</v>
      </c>
      <c r="CV2026" t="e">
        <v>#N/A</v>
      </c>
    </row>
    <row r="2027" spans="1:100" x14ac:dyDescent="0.25">
      <c r="A2027">
        <v>4908</v>
      </c>
      <c r="B2027" t="s">
        <v>2365</v>
      </c>
      <c r="C2027" s="22">
        <v>3</v>
      </c>
      <c r="D2027" s="17">
        <v>4.1126419121492441</v>
      </c>
      <c r="E2027" s="17">
        <v>-1.292708626802587E-2</v>
      </c>
      <c r="F2027" s="17">
        <v>2.1961850451585572</v>
      </c>
      <c r="G2027" s="17">
        <v>2.1907574990025251</v>
      </c>
      <c r="H2027" s="17">
        <v>0.23920552990143057</v>
      </c>
      <c r="I2027" s="17">
        <v>0</v>
      </c>
      <c r="J2027" s="17">
        <v>14.352331794085844</v>
      </c>
      <c r="K2027" s="17">
        <v>0.23920552990143057</v>
      </c>
      <c r="L2027" s="17">
        <v>-0.99999999999999989</v>
      </c>
      <c r="M2027" s="17">
        <v>-0.99999999999999989</v>
      </c>
      <c r="N2027" s="17">
        <v>4.7841105980286125</v>
      </c>
      <c r="O2027" s="17">
        <v>20.655731205237604</v>
      </c>
      <c r="P2027" s="17">
        <v>-0.19646328724218934</v>
      </c>
      <c r="Q2027" s="17">
        <v>-5.5663115471064319</v>
      </c>
      <c r="R2027" s="17">
        <v>-1.8316579905343482</v>
      </c>
      <c r="S2027" s="17">
        <v>0.33333333333333359</v>
      </c>
      <c r="T2027" s="17">
        <v>0.33333333333333359</v>
      </c>
      <c r="U2027" s="17">
        <v>0.28621546662876857</v>
      </c>
      <c r="V2027" s="17">
        <v>3.8597920529391469E-2</v>
      </c>
      <c r="W2027" s="17">
        <v>30.090980956935848</v>
      </c>
      <c r="X2027" s="17">
        <v>1.8039105264566582</v>
      </c>
      <c r="Y2027" s="17">
        <v>-0.99999999999999989</v>
      </c>
      <c r="Z2027" s="17">
        <v>-0.99999999999999989</v>
      </c>
      <c r="AA2027" s="17">
        <v>60.83174064326878</v>
      </c>
      <c r="AB2027" s="17">
        <v>0.10980661746376058</v>
      </c>
      <c r="AC2027" s="17">
        <v>0.28726930112184601</v>
      </c>
      <c r="AD2027" s="17">
        <v>0.25437243495173895</v>
      </c>
      <c r="AE2027" s="17">
        <v>32.572417676867275</v>
      </c>
      <c r="AF2027" s="17">
        <v>0.5</v>
      </c>
      <c r="AG2027" s="17">
        <v>-0.99999999999999989</v>
      </c>
      <c r="AH2027" s="17">
        <v>-0.99999999999999989</v>
      </c>
      <c r="AI2027" s="17">
        <v>5.5047534923451207E-2</v>
      </c>
      <c r="AJ2027" s="17">
        <v>3.8597920529391469E-2</v>
      </c>
      <c r="AK2027" s="17">
        <v>0.24122365172267823</v>
      </c>
      <c r="AL2027" s="17">
        <v>-9.6051223970163774E-2</v>
      </c>
      <c r="AM2027" s="17">
        <v>0.14976209939659713</v>
      </c>
      <c r="AN2027" s="17">
        <v>0.11573219598043509</v>
      </c>
      <c r="AO2027" s="17">
        <v>4.9501707435283171</v>
      </c>
      <c r="AP2027" s="17">
        <v>2.413048779660059</v>
      </c>
      <c r="AQ2027" s="17">
        <v>44.443312751021665</v>
      </c>
      <c r="AR2027" s="17">
        <v>0.99148005382482707</v>
      </c>
      <c r="AS2027" s="17">
        <v>2.0431160563580884</v>
      </c>
      <c r="AT2027" s="17">
        <v>-0.99999999999999989</v>
      </c>
      <c r="AU2027" s="17">
        <v>-0.99999999999999989</v>
      </c>
      <c r="AV2027" s="17">
        <v>0.35909950846817851</v>
      </c>
      <c r="AW2027" s="17">
        <v>83.900520628166504</v>
      </c>
      <c r="AX2027" s="17">
        <v>88.861263379574638</v>
      </c>
      <c r="AY2027" s="17">
        <v>9.5569166053324606E-2</v>
      </c>
      <c r="AZ2027" s="17">
        <v>-11.03591801569905</v>
      </c>
      <c r="BA2027" s="22">
        <v>1470.276139365827</v>
      </c>
      <c r="CU2027" t="e">
        <v>#N/A</v>
      </c>
      <c r="CV2027" t="e">
        <v>#N/A</v>
      </c>
    </row>
    <row r="2028" spans="1:100" x14ac:dyDescent="0.25">
      <c r="A2028">
        <v>4909</v>
      </c>
      <c r="B2028" t="s">
        <v>2366</v>
      </c>
      <c r="C2028" s="22">
        <v>3</v>
      </c>
      <c r="D2028" s="17">
        <v>4.7051314377245257</v>
      </c>
      <c r="E2028" s="17">
        <v>0.18824133514146821</v>
      </c>
      <c r="F2028" s="17">
        <v>-0.11596887931184642</v>
      </c>
      <c r="G2028" s="17">
        <v>-5.9349319153311111E-2</v>
      </c>
      <c r="H2028" s="17">
        <v>0.25532863645451348</v>
      </c>
      <c r="I2028" s="17">
        <v>0</v>
      </c>
      <c r="J2028" s="17">
        <v>15.31971818727081</v>
      </c>
      <c r="K2028" s="17">
        <v>0.25532863645451348</v>
      </c>
      <c r="L2028" s="17">
        <v>-0.99999999999999978</v>
      </c>
      <c r="M2028" s="17">
        <v>-0.99999999999999978</v>
      </c>
      <c r="N2028" s="17">
        <v>5.1065727290902716</v>
      </c>
      <c r="O2028" s="17">
        <v>19.965500305842038</v>
      </c>
      <c r="P2028" s="17">
        <v>-0.70575647121456531</v>
      </c>
      <c r="Q2028" s="17">
        <v>-7.0939615072907554</v>
      </c>
      <c r="R2028" s="17">
        <v>-2.310331271349999</v>
      </c>
      <c r="S2028" s="17">
        <v>0.33333333333333387</v>
      </c>
      <c r="T2028" s="17">
        <v>0.33333333333333387</v>
      </c>
      <c r="U2028" s="17">
        <v>0.3534619470280867</v>
      </c>
      <c r="V2028" s="17">
        <v>1.4000544782468153E-2</v>
      </c>
      <c r="W2028" s="17">
        <v>31.152020880908317</v>
      </c>
      <c r="X2028" s="17">
        <v>1.9091890870193078</v>
      </c>
      <c r="Y2028" s="17">
        <v>-0.99999999999999978</v>
      </c>
      <c r="Z2028" s="17">
        <v>-0.99999999999999978</v>
      </c>
      <c r="AA2028" s="17">
        <v>82.66831720026822</v>
      </c>
      <c r="AB2028" s="17">
        <v>0.24727350709532386</v>
      </c>
      <c r="AC2028" s="17">
        <v>0.54011619064012584</v>
      </c>
      <c r="AD2028" s="17">
        <v>0.28914285407874923</v>
      </c>
      <c r="AE2028" s="17">
        <v>53.82662759070994</v>
      </c>
      <c r="AF2028" s="17">
        <v>0.91666666666666663</v>
      </c>
      <c r="AG2028" s="17">
        <v>-0.99999999999999978</v>
      </c>
      <c r="AH2028" s="17">
        <v>-0.99999999999999978</v>
      </c>
      <c r="AI2028" s="17">
        <v>-6.2149120721741559E-3</v>
      </c>
      <c r="AJ2028" s="17">
        <v>1.4000544782468153E-2</v>
      </c>
      <c r="AK2028" s="17">
        <v>0.10214988594230576</v>
      </c>
      <c r="AL2028" s="17">
        <v>3.7643610821123379E-2</v>
      </c>
      <c r="AM2028" s="17">
        <v>0.26720207177755179</v>
      </c>
      <c r="AN2028" s="17">
        <v>2.5543433185031286E-2</v>
      </c>
      <c r="AO2028" s="17">
        <v>7.1908012241503254</v>
      </c>
      <c r="AP2028" s="17">
        <v>0.82680388373139879</v>
      </c>
      <c r="AQ2028" s="17">
        <v>46.471739068179147</v>
      </c>
      <c r="AR2028" s="17">
        <v>1.0341291584772212</v>
      </c>
      <c r="AS2028" s="17">
        <v>2.1645177234738209</v>
      </c>
      <c r="AT2028" s="17">
        <v>-0.99999999999999978</v>
      </c>
      <c r="AU2028" s="17">
        <v>-0.99999999999999978</v>
      </c>
      <c r="AV2028" s="17">
        <v>-2.36968059050331</v>
      </c>
      <c r="AW2028" s="17">
        <v>103.46062138984175</v>
      </c>
      <c r="AX2028" s="17">
        <v>104.73637762664505</v>
      </c>
      <c r="AY2028" s="17">
        <v>0.255572537576718</v>
      </c>
      <c r="AZ2028" s="17">
        <v>-2.5754101667160363</v>
      </c>
      <c r="BA2028" s="22">
        <v>1504.6816173753202</v>
      </c>
      <c r="CU2028" t="e">
        <v>#N/A</v>
      </c>
      <c r="CV2028" t="e">
        <v>#N/A</v>
      </c>
    </row>
    <row r="2029" spans="1:100" x14ac:dyDescent="0.25">
      <c r="A2029">
        <v>4910</v>
      </c>
      <c r="B2029" t="s">
        <v>2367</v>
      </c>
      <c r="C2029" s="22">
        <v>3</v>
      </c>
      <c r="D2029" s="17">
        <v>5.3521920720531169</v>
      </c>
      <c r="E2029" s="17">
        <v>2.8166521066288544E-2</v>
      </c>
      <c r="F2029" s="17">
        <v>-3.4562438910157249E-2</v>
      </c>
      <c r="G2029" s="17">
        <v>-4.9520163710817439E-2</v>
      </c>
      <c r="H2029" s="17">
        <v>0.23605231162700932</v>
      </c>
      <c r="I2029" s="17">
        <v>0</v>
      </c>
      <c r="J2029" s="17">
        <v>14.163138697620562</v>
      </c>
      <c r="K2029" s="17">
        <v>0.23605231162700932</v>
      </c>
      <c r="L2029" s="17">
        <v>-1.0000000000000007</v>
      </c>
      <c r="M2029" s="17">
        <v>-1.0000000000000007</v>
      </c>
      <c r="N2029" s="17">
        <v>4.7210462325401874</v>
      </c>
      <c r="O2029" s="17">
        <v>19.465810605962862</v>
      </c>
      <c r="P2029" s="17">
        <v>0.54778342340241992</v>
      </c>
      <c r="Q2029" s="17">
        <v>-0.46601273629305318</v>
      </c>
      <c r="R2029" s="17">
        <v>-3.517007495330296E-2</v>
      </c>
      <c r="S2029" s="17">
        <v>0.33333333333333354</v>
      </c>
      <c r="T2029" s="17">
        <v>0.34202944081953784</v>
      </c>
      <c r="U2029" s="17">
        <v>0.38807718215472392</v>
      </c>
      <c r="V2029" s="17">
        <v>0.21660251047497478</v>
      </c>
      <c r="W2029" s="17">
        <v>41.759606206222436</v>
      </c>
      <c r="X2029" s="17">
        <v>3.2999303614808118</v>
      </c>
      <c r="Y2029" s="17">
        <v>-1.0000000000000007</v>
      </c>
      <c r="Z2029" s="17">
        <v>-1.0000000000000007</v>
      </c>
      <c r="AA2029" s="17">
        <v>65.872328805003818</v>
      </c>
      <c r="AB2029" s="17">
        <v>0.36561053412510786</v>
      </c>
      <c r="AC2029" s="17">
        <v>0.17527714796770372</v>
      </c>
      <c r="AD2029" s="17">
        <v>-5.792982861811756E-2</v>
      </c>
      <c r="AE2029" s="17">
        <v>24.147892673734702</v>
      </c>
      <c r="AF2029" s="17">
        <v>0.7857142857142857</v>
      </c>
      <c r="AG2029" s="17">
        <v>-1.0000000000000007</v>
      </c>
      <c r="AH2029" s="17">
        <v>-1.0000000000000007</v>
      </c>
      <c r="AI2029" s="17">
        <v>0</v>
      </c>
      <c r="AJ2029" s="17">
        <v>0.21660251047497478</v>
      </c>
      <c r="AK2029" s="17">
        <v>3.872786806041776E-2</v>
      </c>
      <c r="AL2029" s="17">
        <v>-2.0296433293395241E-2</v>
      </c>
      <c r="AM2029" s="17">
        <v>-2.2700157705396511E-2</v>
      </c>
      <c r="AN2029" s="17">
        <v>0.19514565665310668</v>
      </c>
      <c r="AO2029" s="17">
        <v>-0.37386460233282182</v>
      </c>
      <c r="AP2029" s="17">
        <v>4.7771592498606932</v>
      </c>
      <c r="AQ2029" s="17">
        <v>55.922744903842997</v>
      </c>
      <c r="AR2029" s="17">
        <v>1.2800424667825707</v>
      </c>
      <c r="AS2029" s="17">
        <v>3.5359826731078203</v>
      </c>
      <c r="AT2029" s="17">
        <v>-1.0000000000000007</v>
      </c>
      <c r="AU2029" s="17">
        <v>-1.0000000000000007</v>
      </c>
      <c r="AV2029" s="17">
        <v>-8.4690238664120343E-2</v>
      </c>
      <c r="AW2029" s="17">
        <v>90.115298660827335</v>
      </c>
      <c r="AX2029" s="17">
        <v>111.77554970832482</v>
      </c>
      <c r="AY2029" s="17">
        <v>0.21625526636336304</v>
      </c>
      <c r="AZ2029" s="17">
        <v>3.7494760759822143</v>
      </c>
      <c r="BA2029" s="22">
        <v>1536.5220351622515</v>
      </c>
      <c r="CU2029" t="e">
        <v>#N/A</v>
      </c>
      <c r="CV2029" t="e">
        <v>#N/A</v>
      </c>
    </row>
    <row r="2030" spans="1:100" x14ac:dyDescent="0.25">
      <c r="A2030">
        <v>4911</v>
      </c>
      <c r="B2030" t="s">
        <v>533</v>
      </c>
      <c r="C2030" s="22">
        <v>3</v>
      </c>
      <c r="D2030" s="17">
        <v>5.3944809579101705</v>
      </c>
      <c r="E2030" s="17">
        <v>4.0779623771059793E-3</v>
      </c>
      <c r="F2030" s="17">
        <v>1.904939633527915</v>
      </c>
      <c r="G2030" s="17">
        <v>1.904939633527915</v>
      </c>
      <c r="H2030" s="17">
        <v>0.34491876086500373</v>
      </c>
      <c r="I2030" s="17">
        <v>0</v>
      </c>
      <c r="J2030" s="17">
        <v>20.69512565190022</v>
      </c>
      <c r="K2030" s="17">
        <v>0.34491876086500373</v>
      </c>
      <c r="L2030" s="17">
        <v>-0.99999999999999911</v>
      </c>
      <c r="M2030" s="17">
        <v>-0.99999999999999911</v>
      </c>
      <c r="N2030" s="17">
        <v>6.8983752173000727</v>
      </c>
      <c r="O2030" s="17">
        <v>27.994546243338288</v>
      </c>
      <c r="P2030" s="17">
        <v>-0.25377139540773896</v>
      </c>
      <c r="Q2030" s="17">
        <v>13.136676372357442</v>
      </c>
      <c r="R2030" s="17">
        <v>4.085501088257808</v>
      </c>
      <c r="S2030" s="17">
        <v>0.33333333333333337</v>
      </c>
      <c r="T2030" s="17">
        <v>0.33627074135878177</v>
      </c>
      <c r="U2030" s="17">
        <v>0.37156997976124279</v>
      </c>
      <c r="V2030" s="17">
        <v>0.16325760553089272</v>
      </c>
      <c r="W2030" s="17">
        <v>34.380515964769856</v>
      </c>
      <c r="X2030" s="17">
        <v>2.7934482740828845</v>
      </c>
      <c r="Y2030" s="17">
        <v>-0.99999999999999911</v>
      </c>
      <c r="Z2030" s="17">
        <v>-0.99999999999999911</v>
      </c>
      <c r="AA2030" s="17">
        <v>64.233427632301954</v>
      </c>
      <c r="AB2030" s="17">
        <v>8.0430671751391472E-2</v>
      </c>
      <c r="AC2030" s="17">
        <v>0.11345524292011344</v>
      </c>
      <c r="AD2030" s="17">
        <v>0.32146229691398026</v>
      </c>
      <c r="AE2030" s="17">
        <v>25.767410579274273</v>
      </c>
      <c r="AF2030" s="17">
        <v>0.73333333333333328</v>
      </c>
      <c r="AG2030" s="17">
        <v>-0.99999999999999911</v>
      </c>
      <c r="AH2030" s="17">
        <v>-0.99999999999999911</v>
      </c>
      <c r="AI2030" s="17">
        <v>4.3644757561166557E-2</v>
      </c>
      <c r="AJ2030" s="17">
        <v>0.16325760553089272</v>
      </c>
      <c r="AK2030" s="17">
        <v>-0.12299443301037644</v>
      </c>
      <c r="AL2030" s="17">
        <v>-3.8713464274844955E-2</v>
      </c>
      <c r="AM2030" s="17">
        <v>0.11454336592559704</v>
      </c>
      <c r="AN2030" s="17">
        <v>-5.0143516768607566E-2</v>
      </c>
      <c r="AO2030" s="17">
        <v>2.2486119830880438</v>
      </c>
      <c r="AP2030" s="17">
        <v>-1.4471552405894139</v>
      </c>
      <c r="AQ2030" s="17">
        <v>55.075641616670033</v>
      </c>
      <c r="AR2030" s="17">
        <v>1.2044316599842506</v>
      </c>
      <c r="AS2030" s="17">
        <v>3.1383670349478892</v>
      </c>
      <c r="AT2030" s="17">
        <v>-0.99999999999999911</v>
      </c>
      <c r="AU2030" s="17">
        <v>-0.99999999999999911</v>
      </c>
      <c r="AV2030" s="17">
        <v>5.9904407217857258</v>
      </c>
      <c r="AW2030" s="17">
        <v>90.780818635050835</v>
      </c>
      <c r="AX2030" s="17">
        <v>107.97947433936342</v>
      </c>
      <c r="AY2030" s="17">
        <v>-5.349633146723122E-2</v>
      </c>
      <c r="AZ2030" s="17">
        <v>0.84424295937798455</v>
      </c>
      <c r="BA2030" s="22">
        <v>1529.850530001479</v>
      </c>
      <c r="CU2030" t="e">
        <v>#N/A</v>
      </c>
      <c r="CV2030" t="e">
        <v>#N/A</v>
      </c>
    </row>
    <row r="2031" spans="1:100" x14ac:dyDescent="0.25">
      <c r="A2031">
        <v>4913</v>
      </c>
      <c r="B2031" t="s">
        <v>2368</v>
      </c>
      <c r="C2031" s="22">
        <v>3</v>
      </c>
      <c r="D2031" s="17">
        <v>4.3168171885667084</v>
      </c>
      <c r="E2031" s="17">
        <v>0</v>
      </c>
      <c r="F2031" s="17">
        <v>0.88167126103731519</v>
      </c>
      <c r="G2031" s="17">
        <v>0.88167126103731519</v>
      </c>
      <c r="H2031" s="17">
        <v>0.43864386146743012</v>
      </c>
      <c r="I2031" s="17">
        <v>0</v>
      </c>
      <c r="J2031" s="17">
        <v>26.318631688045794</v>
      </c>
      <c r="K2031" s="17">
        <v>0.43864386146743012</v>
      </c>
      <c r="L2031" s="17">
        <v>-1.0000000000000016</v>
      </c>
      <c r="M2031" s="17">
        <v>-1.0000000000000016</v>
      </c>
      <c r="N2031" s="17">
        <v>8.7728772293486035</v>
      </c>
      <c r="O2031" s="17">
        <v>31.517120137649819</v>
      </c>
      <c r="P2031" s="17">
        <v>-0.20238829610398226</v>
      </c>
      <c r="Q2031" s="17">
        <v>6.6672250057260145</v>
      </c>
      <c r="R2031" s="17">
        <v>2.2006837173834692</v>
      </c>
      <c r="S2031" s="17">
        <v>0.33333333333333393</v>
      </c>
      <c r="T2031" s="17">
        <v>0.33394032094264431</v>
      </c>
      <c r="U2031" s="17">
        <v>0.23304607628706078</v>
      </c>
      <c r="V2031" s="17">
        <v>-6.8319968964734135E-2</v>
      </c>
      <c r="W2031" s="17">
        <v>15.734236005234992</v>
      </c>
      <c r="X2031" s="17">
        <v>0.75150127177769699</v>
      </c>
      <c r="Y2031" s="17">
        <v>-1.0000000000000016</v>
      </c>
      <c r="Z2031" s="17">
        <v>-1.0000000000000016</v>
      </c>
      <c r="AA2031" s="17">
        <v>62.910885279070989</v>
      </c>
      <c r="AB2031" s="17">
        <v>9.9106491107427835E-2</v>
      </c>
      <c r="AC2031" s="17">
        <v>0.41855111955360952</v>
      </c>
      <c r="AD2031" s="17">
        <v>0.38186170046801354</v>
      </c>
      <c r="AE2031" s="17">
        <v>44.975965556452579</v>
      </c>
      <c r="AF2031" s="17">
        <v>0.6</v>
      </c>
      <c r="AG2031" s="17">
        <v>-1.0000000000000016</v>
      </c>
      <c r="AH2031" s="17">
        <v>-1.0000000000000016</v>
      </c>
      <c r="AI2031" s="17">
        <v>4.5273512038717004E-2</v>
      </c>
      <c r="AJ2031" s="17">
        <v>-6.8319968964734135E-2</v>
      </c>
      <c r="AK2031" s="17">
        <v>-4.3597069604105594E-2</v>
      </c>
      <c r="AL2031" s="17">
        <v>-6.3886801718033945E-2</v>
      </c>
      <c r="AM2031" s="17">
        <v>5.1589957892213364E-2</v>
      </c>
      <c r="AN2031" s="17">
        <v>0.61339478832999672</v>
      </c>
      <c r="AO2031" s="17">
        <v>1.0717635992848067</v>
      </c>
      <c r="AP2031" s="17">
        <v>15.015435699659745</v>
      </c>
      <c r="AQ2031" s="17">
        <v>42.052867693280774</v>
      </c>
      <c r="AR2031" s="17">
        <v>0.83199976159830458</v>
      </c>
      <c r="AS2031" s="17">
        <v>1.1901451332451274</v>
      </c>
      <c r="AT2031" s="17">
        <v>-1.0000000000000016</v>
      </c>
      <c r="AU2031" s="17">
        <v>-1.0000000000000016</v>
      </c>
      <c r="AV2031" s="17">
        <v>3.0823549784207844</v>
      </c>
      <c r="AW2031" s="17">
        <v>109.44344111638058</v>
      </c>
      <c r="AX2031" s="17">
        <v>103.51691446068153</v>
      </c>
      <c r="AY2031" s="17">
        <v>0.2393229929330386</v>
      </c>
      <c r="AZ2031" s="17">
        <v>12.681282944295905</v>
      </c>
      <c r="BA2031" s="22">
        <v>1446.880822196553</v>
      </c>
      <c r="CU2031" t="e">
        <v>#N/A</v>
      </c>
      <c r="CV2031" t="e">
        <v>#N/A</v>
      </c>
    </row>
    <row r="2032" spans="1:100" x14ac:dyDescent="0.25">
      <c r="A2032">
        <v>4914</v>
      </c>
      <c r="B2032" t="s">
        <v>1448</v>
      </c>
      <c r="C2032" s="22">
        <v>3</v>
      </c>
      <c r="D2032" s="17">
        <v>4.5710957751566799</v>
      </c>
      <c r="E2032" s="17">
        <v>-1.8272757835682309E-2</v>
      </c>
      <c r="F2032" s="17">
        <v>0.88081918504311929</v>
      </c>
      <c r="G2032" s="17">
        <v>0.88081918504311929</v>
      </c>
      <c r="H2032" s="17">
        <v>1.1577535151183262E-2</v>
      </c>
      <c r="I2032" s="17">
        <v>0</v>
      </c>
      <c r="J2032" s="17">
        <v>0.69465210907099639</v>
      </c>
      <c r="K2032" s="17">
        <v>1.1577535151183262E-2</v>
      </c>
      <c r="L2032" s="17">
        <v>-1.0000000000000016</v>
      </c>
      <c r="M2032" s="17">
        <v>-1.0000000000000016</v>
      </c>
      <c r="N2032" s="17">
        <v>0.23155070302366515</v>
      </c>
      <c r="O2032" s="17">
        <v>6.1465670692707937</v>
      </c>
      <c r="P2032" s="17">
        <v>-0.36679132331045428</v>
      </c>
      <c r="Q2032" s="17">
        <v>4.2119650322026017</v>
      </c>
      <c r="R2032" s="17">
        <v>1.3960542787137591</v>
      </c>
      <c r="S2032" s="17">
        <v>0.33333333333333381</v>
      </c>
      <c r="T2032" s="17">
        <v>0.34412021669515647</v>
      </c>
      <c r="U2032" s="17">
        <v>0.48100437648327798</v>
      </c>
      <c r="V2032" s="17">
        <v>-2.7502913680686785E-2</v>
      </c>
      <c r="W2032" s="17">
        <v>44.775099107195935</v>
      </c>
      <c r="X2032" s="17">
        <v>2.422362471682368</v>
      </c>
      <c r="Y2032" s="17">
        <v>-1.0000000000000016</v>
      </c>
      <c r="Z2032" s="17">
        <v>-1.0000000000000016</v>
      </c>
      <c r="AA2032" s="17">
        <v>82.086519964409334</v>
      </c>
      <c r="AB2032" s="17">
        <v>0.18550888053530734</v>
      </c>
      <c r="AC2032" s="17">
        <v>0.22626950134679685</v>
      </c>
      <c r="AD2032" s="17">
        <v>0.30652894968788835</v>
      </c>
      <c r="AE2032" s="17">
        <v>35.915366578499636</v>
      </c>
      <c r="AF2032" s="17">
        <v>0.93333333333333335</v>
      </c>
      <c r="AG2032" s="17">
        <v>-1.0000000000000016</v>
      </c>
      <c r="AH2032" s="17">
        <v>-1.0000000000000016</v>
      </c>
      <c r="AI2032" s="17">
        <v>0</v>
      </c>
      <c r="AJ2032" s="17">
        <v>-2.7502913680686785E-2</v>
      </c>
      <c r="AK2032" s="17">
        <v>-1.8099663883855373E-2</v>
      </c>
      <c r="AL2032" s="17">
        <v>0.14413243020618369</v>
      </c>
      <c r="AM2032" s="17">
        <v>0.30739484531503358</v>
      </c>
      <c r="AN2032" s="17">
        <v>0.17680841577766473</v>
      </c>
      <c r="AO2032" s="17">
        <v>7.5943728134565642</v>
      </c>
      <c r="AP2032" s="17">
        <v>5.140872545472539</v>
      </c>
      <c r="AQ2032" s="17">
        <v>45.469751216266936</v>
      </c>
      <c r="AR2032" s="17">
        <v>1.1309550128310817</v>
      </c>
      <c r="AS2032" s="17">
        <v>2.4339400068335504</v>
      </c>
      <c r="AT2032" s="17">
        <v>-1.0000000000000016</v>
      </c>
      <c r="AU2032" s="17">
        <v>-1.0000000000000016</v>
      </c>
      <c r="AV2032" s="17">
        <v>2.2768734637568793</v>
      </c>
      <c r="AW2032" s="17">
        <v>93.373959579152682</v>
      </c>
      <c r="AX2032" s="17">
        <v>90.623668211083981</v>
      </c>
      <c r="AY2032" s="17">
        <v>0.26436786177694782</v>
      </c>
      <c r="AZ2032" s="17">
        <v>45.610854023041028</v>
      </c>
      <c r="BA2032" s="22">
        <v>1475.7073239165643</v>
      </c>
      <c r="CU2032" t="e">
        <v>#N/A</v>
      </c>
      <c r="CV2032" t="e">
        <v>#N/A</v>
      </c>
    </row>
    <row r="2033" spans="1:100" x14ac:dyDescent="0.25">
      <c r="A2033">
        <v>4915</v>
      </c>
      <c r="B2033" t="s">
        <v>2369</v>
      </c>
      <c r="C2033" s="22">
        <v>3</v>
      </c>
      <c r="D2033" s="17">
        <v>5.1255016953161228</v>
      </c>
      <c r="E2033" s="17">
        <v>-1.8466887886455794E-3</v>
      </c>
      <c r="F2033" s="17">
        <v>4.1443397417761485</v>
      </c>
      <c r="G2033" s="17">
        <v>4.1443397417761485</v>
      </c>
      <c r="H2033" s="17">
        <v>0.3735666172990747</v>
      </c>
      <c r="I2033" s="17">
        <v>0</v>
      </c>
      <c r="J2033" s="17">
        <v>22.413997037944494</v>
      </c>
      <c r="K2033" s="17">
        <v>0.3735666172990747</v>
      </c>
      <c r="L2033" s="17">
        <v>-0.99999999999999856</v>
      </c>
      <c r="M2033" s="17">
        <v>-0.99999999999999856</v>
      </c>
      <c r="N2033" s="17">
        <v>7.4713323459814944</v>
      </c>
      <c r="O2033" s="17">
        <v>31.683838475036751</v>
      </c>
      <c r="P2033" s="17">
        <v>-9.0675232764667768E-2</v>
      </c>
      <c r="Q2033" s="17">
        <v>33.051521924820676</v>
      </c>
      <c r="R2033" s="17">
        <v>10.923938167933986</v>
      </c>
      <c r="S2033" s="17">
        <v>0.33333333333333276</v>
      </c>
      <c r="T2033" s="17">
        <v>0.33498921297943324</v>
      </c>
      <c r="U2033" s="17">
        <v>0.23135857471840593</v>
      </c>
      <c r="V2033" s="17">
        <v>1.346932743135172E-2</v>
      </c>
      <c r="W2033" s="17">
        <v>21.583353246537985</v>
      </c>
      <c r="X2033" s="17">
        <v>1.3026620721215263</v>
      </c>
      <c r="Y2033" s="17">
        <v>-0.99999999999999856</v>
      </c>
      <c r="Z2033" s="17">
        <v>-0.99999999999999856</v>
      </c>
      <c r="AA2033" s="17">
        <v>69.768805721272898</v>
      </c>
      <c r="AB2033" s="17">
        <v>0.13564936677880035</v>
      </c>
      <c r="AC2033" s="17">
        <v>0.23191801134600648</v>
      </c>
      <c r="AD2033" s="17">
        <v>0.37766290801121127</v>
      </c>
      <c r="AE2033" s="17">
        <v>37.261514306800912</v>
      </c>
      <c r="AF2033" s="17">
        <v>0.75</v>
      </c>
      <c r="AG2033" s="17">
        <v>-0.99999999999999856</v>
      </c>
      <c r="AH2033" s="17">
        <v>-0.99999999999999856</v>
      </c>
      <c r="AI2033" s="17">
        <v>-4.1789915708124882E-2</v>
      </c>
      <c r="AJ2033" s="17">
        <v>1.346932743135172E-2</v>
      </c>
      <c r="AK2033" s="17">
        <v>-9.2231882605181642E-2</v>
      </c>
      <c r="AL2033" s="17">
        <v>0.15473431613635974</v>
      </c>
      <c r="AM2033" s="17">
        <v>7.2235398319246177E-2</v>
      </c>
      <c r="AN2033" s="17">
        <v>0.14056102328501704</v>
      </c>
      <c r="AO2033" s="17">
        <v>1.3447255449552471</v>
      </c>
      <c r="AP2033" s="17">
        <v>4.2876971628072242</v>
      </c>
      <c r="AQ2033" s="17">
        <v>43.997350284482437</v>
      </c>
      <c r="AR2033" s="17">
        <v>0.9131504484625248</v>
      </c>
      <c r="AS2033" s="17">
        <v>1.6762286894206013</v>
      </c>
      <c r="AT2033" s="17">
        <v>-0.99999999999999856</v>
      </c>
      <c r="AU2033" s="17">
        <v>-0.99999999999999856</v>
      </c>
      <c r="AV2033" s="17">
        <v>15.068277909710138</v>
      </c>
      <c r="AW2033" s="17">
        <v>105.74034135911688</v>
      </c>
      <c r="AX2033" s="17">
        <v>106.25147578808964</v>
      </c>
      <c r="AY2033" s="17">
        <v>0.22041136524426266</v>
      </c>
      <c r="AZ2033" s="17">
        <v>5.2311773147590479</v>
      </c>
      <c r="BA2033" s="22">
        <v>1538.3556369884725</v>
      </c>
      <c r="CU2033" t="e">
        <v>#N/A</v>
      </c>
      <c r="CV2033" t="e">
        <v>#N/A</v>
      </c>
    </row>
    <row r="2034" spans="1:100" x14ac:dyDescent="0.25">
      <c r="A2034">
        <v>4917</v>
      </c>
      <c r="B2034" t="s">
        <v>2370</v>
      </c>
      <c r="C2034" s="22">
        <v>3</v>
      </c>
      <c r="D2034" s="17">
        <v>5.5888534702485702</v>
      </c>
      <c r="E2034" s="17">
        <v>-1.6224698058304239E-2</v>
      </c>
      <c r="F2034" s="17">
        <v>4.1787471965010203E-3</v>
      </c>
      <c r="G2034" s="17">
        <v>-6.9552902930832827E-3</v>
      </c>
      <c r="H2034" s="17">
        <v>0.22285334100146426</v>
      </c>
      <c r="I2034" s="17">
        <v>5.3451060864051013E-2</v>
      </c>
      <c r="J2034" s="17">
        <v>16.57826411193092</v>
      </c>
      <c r="K2034" s="17">
        <v>0.27630440186551541</v>
      </c>
      <c r="L2034" s="17">
        <v>-0.99999999999999933</v>
      </c>
      <c r="M2034" s="17">
        <v>-0.99999999999999933</v>
      </c>
      <c r="N2034" s="17">
        <v>5.5260880373103056</v>
      </c>
      <c r="O2034" s="17">
        <v>22.160162291886426</v>
      </c>
      <c r="P2034" s="17">
        <v>6.4813174090039338E-2</v>
      </c>
      <c r="Q2034" s="17">
        <v>3.1154905109285984</v>
      </c>
      <c r="R2034" s="17">
        <v>1.0025649713367177</v>
      </c>
      <c r="S2034" s="17">
        <v>0.33333333333333337</v>
      </c>
      <c r="T2034" s="17">
        <v>0.33841837305482725</v>
      </c>
      <c r="U2034" s="17">
        <v>0.26603894221156932</v>
      </c>
      <c r="V2034" s="17">
        <v>0.28876805981599191</v>
      </c>
      <c r="W2034" s="17">
        <v>38.010172262008254</v>
      </c>
      <c r="X2034" s="17">
        <v>3.1972964719863683</v>
      </c>
      <c r="Y2034" s="17">
        <v>-0.99999999999999933</v>
      </c>
      <c r="Z2034" s="17">
        <v>-0.99999999999999933</v>
      </c>
      <c r="AA2034" s="17">
        <v>84.093523580374494</v>
      </c>
      <c r="AB2034" s="17">
        <v>0.29967193856657054</v>
      </c>
      <c r="AC2034" s="17">
        <v>0.27936401363399854</v>
      </c>
      <c r="AD2034" s="17">
        <v>0.32257977474002159</v>
      </c>
      <c r="AE2034" s="17">
        <v>45.080786347029552</v>
      </c>
      <c r="AF2034" s="17">
        <v>0.76923076923076927</v>
      </c>
      <c r="AG2034" s="17">
        <v>-0.99999999999999933</v>
      </c>
      <c r="AH2034" s="17">
        <v>-0.99999999999999933</v>
      </c>
      <c r="AI2034" s="17">
        <v>7.0330383943974353E-2</v>
      </c>
      <c r="AJ2034" s="17">
        <v>0.28876805981599191</v>
      </c>
      <c r="AK2034" s="17">
        <v>-3.4214937661479448E-2</v>
      </c>
      <c r="AL2034" s="17">
        <v>3.9996247229612598E-2</v>
      </c>
      <c r="AM2034" s="17">
        <v>-3.001108018157999E-2</v>
      </c>
      <c r="AN2034" s="17">
        <v>0.11174732570117145</v>
      </c>
      <c r="AO2034" s="17">
        <v>-0.92135169284689711</v>
      </c>
      <c r="AP2034" s="17">
        <v>2.9936643786773502</v>
      </c>
      <c r="AQ2034" s="17">
        <v>54.588436373939139</v>
      </c>
      <c r="AR2034" s="17">
        <v>1.2265587084157215</v>
      </c>
      <c r="AS2034" s="17">
        <v>3.4736008738518827</v>
      </c>
      <c r="AT2034" s="17">
        <v>-0.99999999999999933</v>
      </c>
      <c r="AU2034" s="17">
        <v>-0.99999999999999933</v>
      </c>
      <c r="AV2034" s="17">
        <v>0.9956096810436339</v>
      </c>
      <c r="AW2034" s="17">
        <v>109.24735025093827</v>
      </c>
      <c r="AX2034" s="17">
        <v>139.53076391141687</v>
      </c>
      <c r="AY2034" s="17">
        <v>0.34294736711077417</v>
      </c>
      <c r="AZ2034" s="17">
        <v>23.115051545348237</v>
      </c>
      <c r="BA2034" s="22">
        <v>1545.6611482590567</v>
      </c>
      <c r="CU2034" t="e">
        <v>#N/A</v>
      </c>
      <c r="CV2034" t="e">
        <v>#N/A</v>
      </c>
    </row>
    <row r="2035" spans="1:100" x14ac:dyDescent="0.25">
      <c r="A2035">
        <v>4918</v>
      </c>
      <c r="B2035" t="s">
        <v>2371</v>
      </c>
      <c r="C2035" s="22">
        <v>3</v>
      </c>
      <c r="D2035" s="17">
        <v>4.5280228080508635</v>
      </c>
      <c r="E2035" s="17">
        <v>-1.1690994541291681E-2</v>
      </c>
      <c r="F2035" s="17">
        <v>3.7542456046452366</v>
      </c>
      <c r="G2035" s="17">
        <v>3.7542456046452366</v>
      </c>
      <c r="H2035" s="17">
        <v>0.23346480305114439</v>
      </c>
      <c r="I2035" s="17">
        <v>0</v>
      </c>
      <c r="J2035" s="17">
        <v>14.00788818306866</v>
      </c>
      <c r="K2035" s="17">
        <v>0.23346480305114439</v>
      </c>
      <c r="L2035" s="17">
        <v>-0.99999999999999845</v>
      </c>
      <c r="M2035" s="17">
        <v>-0.99999999999999845</v>
      </c>
      <c r="N2035" s="17">
        <v>4.6692960610228864</v>
      </c>
      <c r="O2035" s="17">
        <v>22.290156595764742</v>
      </c>
      <c r="P2035" s="17">
        <v>-0.34045676211789594</v>
      </c>
      <c r="Q2035" s="17">
        <v>24.180713837313714</v>
      </c>
      <c r="R2035" s="17">
        <v>7.8853392907378668</v>
      </c>
      <c r="S2035" s="17">
        <v>0.33333333333333309</v>
      </c>
      <c r="T2035" s="17">
        <v>0.32688221938768275</v>
      </c>
      <c r="U2035" s="17">
        <v>0.1837809395971636</v>
      </c>
      <c r="V2035" s="17">
        <v>-0.26812737074919718</v>
      </c>
      <c r="W2035" s="17">
        <v>13.696172740713497</v>
      </c>
      <c r="X2035" s="17">
        <v>-0.45334083038230788</v>
      </c>
      <c r="Y2035" s="17">
        <v>-0.99999999999999845</v>
      </c>
      <c r="Z2035" s="17">
        <v>-0.99999999999999845</v>
      </c>
      <c r="AA2035" s="17">
        <v>45.504282345748479</v>
      </c>
      <c r="AB2035" s="17">
        <v>0.26662060954336109</v>
      </c>
      <c r="AC2035" s="17">
        <v>-4.6084188698529413E-2</v>
      </c>
      <c r="AD2035" s="17">
        <v>0.25791898544111053</v>
      </c>
      <c r="AE2035" s="17">
        <v>23.922770314297093</v>
      </c>
      <c r="AF2035" s="17">
        <v>0.83333333333333337</v>
      </c>
      <c r="AG2035" s="17">
        <v>-0.99999999999999845</v>
      </c>
      <c r="AH2035" s="17">
        <v>-0.99999999999999845</v>
      </c>
      <c r="AI2035" s="17">
        <v>-4.3087275486839063E-2</v>
      </c>
      <c r="AJ2035" s="17">
        <v>-0.26812737074919718</v>
      </c>
      <c r="AK2035" s="17">
        <v>4.0921566637704417E-2</v>
      </c>
      <c r="AL2035" s="17">
        <v>0.10554452005644317</v>
      </c>
      <c r="AM2035" s="17">
        <v>-9.3901398479840928E-2</v>
      </c>
      <c r="AN2035" s="17">
        <v>-0.14439650691641098</v>
      </c>
      <c r="AO2035" s="17">
        <v>-2.1429271288075014</v>
      </c>
      <c r="AP2035" s="17">
        <v>-3.082190072628058</v>
      </c>
      <c r="AQ2035" s="17">
        <v>27.70406092378219</v>
      </c>
      <c r="AR2035" s="17">
        <v>0.57586912156898218</v>
      </c>
      <c r="AS2035" s="17">
        <v>-0.21987602733116379</v>
      </c>
      <c r="AT2035" s="17">
        <v>-0.99999999999999845</v>
      </c>
      <c r="AU2035" s="17">
        <v>-0.99999999999999845</v>
      </c>
      <c r="AV2035" s="17">
        <v>11.639584895383104</v>
      </c>
      <c r="AW2035" s="17">
        <v>64.712248868885155</v>
      </c>
      <c r="AX2035" s="17">
        <v>37.037766284228681</v>
      </c>
      <c r="AY2035" s="17">
        <v>0.18805446450062493</v>
      </c>
      <c r="AZ2035" s="17">
        <v>-30.944144110488608</v>
      </c>
      <c r="BA2035" s="22">
        <v>1485.0004912593834</v>
      </c>
      <c r="CU2035" t="e">
        <v>#N/A</v>
      </c>
      <c r="CV2035" t="e">
        <v>#N/A</v>
      </c>
    </row>
    <row r="2036" spans="1:100" x14ac:dyDescent="0.25">
      <c r="A2036">
        <v>4919</v>
      </c>
      <c r="B2036" t="s">
        <v>2372</v>
      </c>
      <c r="C2036" s="22">
        <v>3</v>
      </c>
      <c r="D2036" s="17">
        <v>6.3496440522094861</v>
      </c>
      <c r="E2036" s="17">
        <v>8.7120060778207192E-2</v>
      </c>
      <c r="F2036" s="17">
        <v>-4.0519755926456458E-2</v>
      </c>
      <c r="G2036" s="17">
        <v>-1.9702541031897607E-2</v>
      </c>
      <c r="H2036" s="17">
        <v>0.1006408136176403</v>
      </c>
      <c r="I2036" s="17">
        <v>0</v>
      </c>
      <c r="J2036" s="17">
        <v>6.0384488170584056</v>
      </c>
      <c r="K2036" s="17">
        <v>0.1006408136176403</v>
      </c>
      <c r="L2036" s="17">
        <v>-0.999999999999996</v>
      </c>
      <c r="M2036" s="17">
        <v>-0.999999999999996</v>
      </c>
      <c r="N2036" s="17">
        <v>2.0128162723528069</v>
      </c>
      <c r="O2036" s="17">
        <v>12.368390328236016</v>
      </c>
      <c r="P2036" s="17">
        <v>0.81399142986853423</v>
      </c>
      <c r="Q2036" s="17">
        <v>0.694871100858522</v>
      </c>
      <c r="R2036" s="17">
        <v>0.25207631331017133</v>
      </c>
      <c r="S2036" s="17">
        <v>0.3333333333333322</v>
      </c>
      <c r="T2036" s="17">
        <v>6.6094881694339552E-2</v>
      </c>
      <c r="U2036" s="17">
        <v>0.16407580415659714</v>
      </c>
      <c r="V2036" s="17">
        <v>0</v>
      </c>
      <c r="W2036" s="17">
        <v>18.514528222665142</v>
      </c>
      <c r="X2036" s="17">
        <v>0.70976251518006994</v>
      </c>
      <c r="Y2036" s="17">
        <v>-0.999999999999996</v>
      </c>
      <c r="Z2036" s="17">
        <v>-0.999999999999996</v>
      </c>
      <c r="AA2036" s="17">
        <v>12.170709593149059</v>
      </c>
      <c r="AB2036" s="17">
        <v>-0.15283452390155519</v>
      </c>
      <c r="AC2036" s="17">
        <v>0.23254975811889275</v>
      </c>
      <c r="AD2036" s="17">
        <v>-0.21163313307386256</v>
      </c>
      <c r="AE2036" s="17">
        <v>-6.5958949428262548</v>
      </c>
      <c r="AF2036" s="17">
        <v>0.125</v>
      </c>
      <c r="AG2036" s="17">
        <v>-0.999999999999996</v>
      </c>
      <c r="AH2036" s="17">
        <v>-0.999999999999996</v>
      </c>
      <c r="AI2036" s="17">
        <v>0</v>
      </c>
      <c r="AJ2036" s="17">
        <v>0</v>
      </c>
      <c r="AK2036" s="17">
        <v>-0.27516524603670062</v>
      </c>
      <c r="AL2036" s="17">
        <v>5.0337840376173983E-2</v>
      </c>
      <c r="AM2036" s="17">
        <v>-0.17284526359316912</v>
      </c>
      <c r="AN2036" s="17">
        <v>4.6880257510135678E-2</v>
      </c>
      <c r="AO2036" s="17">
        <v>-5.6969578200127309</v>
      </c>
      <c r="AP2036" s="17">
        <v>1.4236956396342606</v>
      </c>
      <c r="AQ2036" s="17">
        <v>24.552977039723562</v>
      </c>
      <c r="AR2036" s="17">
        <v>0.56350401918426873</v>
      </c>
      <c r="AS2036" s="17">
        <v>0.81040332879771104</v>
      </c>
      <c r="AT2036" s="17">
        <v>-0.999999999999996</v>
      </c>
      <c r="AU2036" s="17">
        <v>-0.999999999999996</v>
      </c>
      <c r="AV2036" s="17">
        <v>0.23237377227827374</v>
      </c>
      <c r="AW2036" s="17">
        <v>25.962795561019327</v>
      </c>
      <c r="AX2036" s="17">
        <v>25.962795561019327</v>
      </c>
      <c r="AY2036" s="17">
        <v>-0.34937797238876184</v>
      </c>
      <c r="AZ2036" s="17">
        <v>-82.360017956985018</v>
      </c>
      <c r="BA2036" s="22">
        <v>1314.2769410652879</v>
      </c>
      <c r="CU2036" t="e">
        <v>#N/A</v>
      </c>
      <c r="CV2036" t="e">
        <v>#N/A</v>
      </c>
    </row>
    <row r="2037" spans="1:100" x14ac:dyDescent="0.25">
      <c r="A2037">
        <v>4920</v>
      </c>
      <c r="B2037" t="s">
        <v>2373</v>
      </c>
      <c r="C2037" s="22">
        <v>3</v>
      </c>
      <c r="D2037" s="17">
        <v>4.989651387542315</v>
      </c>
      <c r="E2037" s="17">
        <v>-0.38101247594294763</v>
      </c>
      <c r="F2037" s="17">
        <v>2.8406010127818015E-2</v>
      </c>
      <c r="G2037" s="17">
        <v>-6.5111449560574269E-2</v>
      </c>
      <c r="H2037" s="17">
        <v>0.17601080898935342</v>
      </c>
      <c r="I2037" s="17">
        <v>3.5933879088342266E-3</v>
      </c>
      <c r="J2037" s="17">
        <v>10.776251813891244</v>
      </c>
      <c r="K2037" s="17">
        <v>0.17960419689818763</v>
      </c>
      <c r="L2037" s="17">
        <v>-1.0000000000000009</v>
      </c>
      <c r="M2037" s="17">
        <v>-1.0000000000000009</v>
      </c>
      <c r="N2037" s="17">
        <v>3.5920839379637499</v>
      </c>
      <c r="O2037" s="17">
        <v>15.700791751872995</v>
      </c>
      <c r="P2037" s="17">
        <v>-1.3287580663442347</v>
      </c>
      <c r="Q2037" s="17">
        <v>4.6922898070072208</v>
      </c>
      <c r="R2037" s="17">
        <v>1.3854255342467798</v>
      </c>
      <c r="S2037" s="17">
        <v>0.33333333333333381</v>
      </c>
      <c r="T2037" s="17">
        <v>0.33106409408451021</v>
      </c>
      <c r="U2037" s="17">
        <v>0.15229178397448404</v>
      </c>
      <c r="V2037" s="17">
        <v>4.7334313851426647E-2</v>
      </c>
      <c r="W2037" s="17">
        <v>27.376773133822674</v>
      </c>
      <c r="X2037" s="17">
        <v>1.3756970102773283</v>
      </c>
      <c r="Y2037" s="17">
        <v>-1.0000000000000009</v>
      </c>
      <c r="Z2037" s="17">
        <v>-1.0000000000000009</v>
      </c>
      <c r="AA2037" s="17">
        <v>51.16267244914647</v>
      </c>
      <c r="AB2037" s="17">
        <v>-0.15867667336487923</v>
      </c>
      <c r="AC2037" s="17">
        <v>0.21474099777052094</v>
      </c>
      <c r="AD2037" s="17">
        <v>0.39194515121589862</v>
      </c>
      <c r="AE2037" s="17">
        <v>22.400473781077029</v>
      </c>
      <c r="AF2037" s="17">
        <v>0.63636363636363635</v>
      </c>
      <c r="AG2037" s="17">
        <v>-1.0000000000000009</v>
      </c>
      <c r="AH2037" s="17">
        <v>-1.0000000000000009</v>
      </c>
      <c r="AI2037" s="17">
        <v>6.3358600311981317E-2</v>
      </c>
      <c r="AJ2037" s="17">
        <v>4.7334313851426647E-2</v>
      </c>
      <c r="AK2037" s="17">
        <v>0.2185589892485795</v>
      </c>
      <c r="AL2037" s="17">
        <v>-0.12628476486955192</v>
      </c>
      <c r="AM2037" s="17">
        <v>-0.11971428327064003</v>
      </c>
      <c r="AN2037" s="17">
        <v>0.14085034472466365</v>
      </c>
      <c r="AO2037" s="17">
        <v>-1.900062135523104</v>
      </c>
      <c r="AP2037" s="17">
        <v>2.8898347937688316</v>
      </c>
      <c r="AQ2037" s="17">
        <v>38.153024947713938</v>
      </c>
      <c r="AR2037" s="17">
        <v>0.86402352524375459</v>
      </c>
      <c r="AS2037" s="17">
        <v>1.5553012071755157</v>
      </c>
      <c r="AT2037" s="17">
        <v>-1.0000000000000009</v>
      </c>
      <c r="AU2037" s="17">
        <v>-1.0000000000000009</v>
      </c>
      <c r="AV2037" s="17">
        <v>1.3203140846862051</v>
      </c>
      <c r="AW2037" s="17">
        <v>69.753298994788324</v>
      </c>
      <c r="AX2037" s="17">
        <v>75.75390238617058</v>
      </c>
      <c r="AY2037" s="17">
        <v>-3.3043449214253715E-2</v>
      </c>
      <c r="AZ2037" s="17">
        <v>-30.902683219647205</v>
      </c>
      <c r="BA2037" s="22">
        <v>1424.6081473213308</v>
      </c>
      <c r="CU2037" t="e">
        <v>#N/A</v>
      </c>
      <c r="CV2037" t="e">
        <v>#N/A</v>
      </c>
    </row>
    <row r="2038" spans="1:100" x14ac:dyDescent="0.25">
      <c r="A2038">
        <v>4924</v>
      </c>
      <c r="B2038" t="s">
        <v>2374</v>
      </c>
      <c r="C2038" s="22">
        <v>3</v>
      </c>
      <c r="D2038" s="17">
        <v>4.1896622455138033</v>
      </c>
      <c r="E2038" s="17">
        <v>-0.15718304478123335</v>
      </c>
      <c r="F2038" s="17">
        <v>2.985477709165224E-2</v>
      </c>
      <c r="G2038" s="17">
        <v>2.2838252023082789E-2</v>
      </c>
      <c r="H2038" s="17">
        <v>0.11128007740983595</v>
      </c>
      <c r="I2038" s="17">
        <v>0</v>
      </c>
      <c r="J2038" s="17">
        <v>6.6768046445901534</v>
      </c>
      <c r="K2038" s="17">
        <v>0.11128007740983595</v>
      </c>
      <c r="L2038" s="17">
        <v>-0.99999999999999911</v>
      </c>
      <c r="M2038" s="17">
        <v>-0.99999999999999911</v>
      </c>
      <c r="N2038" s="17">
        <v>2.2256015481967184</v>
      </c>
      <c r="O2038" s="17">
        <v>10.889305142127037</v>
      </c>
      <c r="P2038" s="17">
        <v>2.7477499423781491</v>
      </c>
      <c r="Q2038" s="17">
        <v>-2.0777861187901108</v>
      </c>
      <c r="R2038" s="17">
        <v>-0.45730598923917781</v>
      </c>
      <c r="S2038" s="17">
        <v>0.33333333333333309</v>
      </c>
      <c r="T2038" s="17">
        <v>0.38660970843511683</v>
      </c>
      <c r="U2038" s="17">
        <v>0.16908423687790952</v>
      </c>
      <c r="V2038" s="17">
        <v>-2.8994442899594384E-2</v>
      </c>
      <c r="W2038" s="17">
        <v>29.950110333477181</v>
      </c>
      <c r="X2038" s="17">
        <v>1.1643096295744695</v>
      </c>
      <c r="Y2038" s="17">
        <v>-0.99999999999999911</v>
      </c>
      <c r="Z2038" s="17">
        <v>-0.99999999999999911</v>
      </c>
      <c r="AA2038" s="17">
        <v>48.804411041466444</v>
      </c>
      <c r="AB2038" s="17">
        <v>-7.1989456385734771E-3</v>
      </c>
      <c r="AC2038" s="17">
        <v>0.13331432959109207</v>
      </c>
      <c r="AD2038" s="17">
        <v>0.26011674999205014</v>
      </c>
      <c r="AE2038" s="17">
        <v>19.311606697228445</v>
      </c>
      <c r="AF2038" s="17">
        <v>0.5</v>
      </c>
      <c r="AG2038" s="17">
        <v>-0.99999999999999911</v>
      </c>
      <c r="AH2038" s="17">
        <v>-0.99999999999999911</v>
      </c>
      <c r="AI2038" s="17">
        <v>-2.4709841681532427E-2</v>
      </c>
      <c r="AJ2038" s="17">
        <v>-2.8994442899594384E-2</v>
      </c>
      <c r="AK2038" s="17">
        <v>-8.7397906965232752E-2</v>
      </c>
      <c r="AL2038" s="17">
        <v>3.8356753178534771E-2</v>
      </c>
      <c r="AM2038" s="17">
        <v>8.8940690945015395E-3</v>
      </c>
      <c r="AN2038" s="17">
        <v>0.3387900453347264</v>
      </c>
      <c r="AO2038" s="17">
        <v>-0.21463780746362535</v>
      </c>
      <c r="AP2038" s="17">
        <v>8.6615348992608308</v>
      </c>
      <c r="AQ2038" s="17">
        <v>36.626914978067298</v>
      </c>
      <c r="AR2038" s="17">
        <v>0.86003283574676492</v>
      </c>
      <c r="AS2038" s="17">
        <v>1.2755897069843054</v>
      </c>
      <c r="AT2038" s="17">
        <v>-0.99999999999999911</v>
      </c>
      <c r="AU2038" s="17">
        <v>-0.99999999999999911</v>
      </c>
      <c r="AV2038" s="17">
        <v>-0.43446773721609511</v>
      </c>
      <c r="AW2038" s="17">
        <v>68.355251082854323</v>
      </c>
      <c r="AX2038" s="17">
        <v>64.961609959264223</v>
      </c>
      <c r="AY2038" s="17">
        <v>7.8436685007966134E-2</v>
      </c>
      <c r="AZ2038" s="17">
        <v>0.77830083123508442</v>
      </c>
      <c r="BA2038" s="22">
        <v>1469.6223875512114</v>
      </c>
      <c r="CU2038" t="e">
        <v>#N/A</v>
      </c>
      <c r="CV2038" t="e">
        <v>#N/A</v>
      </c>
    </row>
    <row r="2039" spans="1:100" x14ac:dyDescent="0.25">
      <c r="A2039">
        <v>4925</v>
      </c>
      <c r="B2039" t="s">
        <v>2375</v>
      </c>
      <c r="C2039" s="22">
        <v>3</v>
      </c>
      <c r="D2039" s="17">
        <v>4.1021689966698913</v>
      </c>
      <c r="E2039" s="17">
        <v>-0.28242285965422942</v>
      </c>
      <c r="F2039" s="17">
        <v>1.1484483419221945</v>
      </c>
      <c r="G2039" s="17">
        <v>1.0579484300739335</v>
      </c>
      <c r="H2039" s="17">
        <v>6.9440850281411087E-2</v>
      </c>
      <c r="I2039" s="17">
        <v>0</v>
      </c>
      <c r="J2039" s="17">
        <v>4.1664510168846665</v>
      </c>
      <c r="K2039" s="17">
        <v>6.9440850281411087E-2</v>
      </c>
      <c r="L2039" s="17">
        <v>-1.0000000000000016</v>
      </c>
      <c r="M2039" s="17">
        <v>-1.0000000000000016</v>
      </c>
      <c r="N2039" s="17">
        <v>1.3888170056282216</v>
      </c>
      <c r="O2039" s="17">
        <v>9.3265684436284939</v>
      </c>
      <c r="P2039" s="17">
        <v>0.30350893083254671</v>
      </c>
      <c r="Q2039" s="17">
        <v>3.9496565560278531</v>
      </c>
      <c r="R2039" s="17">
        <v>1.3450052967850255</v>
      </c>
      <c r="S2039" s="17">
        <v>0.34468216322070111</v>
      </c>
      <c r="T2039" s="17">
        <v>0.35940816831062822</v>
      </c>
      <c r="U2039" s="17">
        <v>-2.3909812683601362E-2</v>
      </c>
      <c r="V2039" s="17">
        <v>-1.7005834878383912E-2</v>
      </c>
      <c r="W2039" s="17">
        <v>23.749353347517303</v>
      </c>
      <c r="X2039" s="17">
        <v>0.45646239794135607</v>
      </c>
      <c r="Y2039" s="17">
        <v>-1.0000000000000016</v>
      </c>
      <c r="Z2039" s="17">
        <v>-1.0000000000000016</v>
      </c>
      <c r="AA2039" s="17">
        <v>71.984087335973172</v>
      </c>
      <c r="AB2039" s="17">
        <v>0.32767740041961868</v>
      </c>
      <c r="AC2039" s="17">
        <v>0.52144295588527179</v>
      </c>
      <c r="AD2039" s="17">
        <v>8.8674217528525431E-2</v>
      </c>
      <c r="AE2039" s="17">
        <v>46.889728691670818</v>
      </c>
      <c r="AF2039" s="17">
        <v>0.8</v>
      </c>
      <c r="AG2039" s="17">
        <v>-1.0000000000000016</v>
      </c>
      <c r="AH2039" s="17">
        <v>-1.0000000000000016</v>
      </c>
      <c r="AI2039" s="17">
        <v>0.11527579878805504</v>
      </c>
      <c r="AJ2039" s="17">
        <v>-1.7005834878383912E-2</v>
      </c>
      <c r="AK2039" s="17">
        <v>4.3939992374957909E-2</v>
      </c>
      <c r="AL2039" s="17">
        <v>-2.6353042599597136E-2</v>
      </c>
      <c r="AM2039" s="17">
        <v>7.8970236072745698E-2</v>
      </c>
      <c r="AN2039" s="17">
        <v>0.30697071200751935</v>
      </c>
      <c r="AO2039" s="17">
        <v>2.1939558636934322</v>
      </c>
      <c r="AP2039" s="17">
        <v>7.5425025871900013</v>
      </c>
      <c r="AQ2039" s="17">
        <v>27.915804364401982</v>
      </c>
      <c r="AR2039" s="17">
        <v>0.66317468396934409</v>
      </c>
      <c r="AS2039" s="17">
        <v>0.52590324822276757</v>
      </c>
      <c r="AT2039" s="17">
        <v>-1.0000000000000016</v>
      </c>
      <c r="AU2039" s="17">
        <v>-1.0000000000000016</v>
      </c>
      <c r="AV2039" s="17">
        <v>2.4029537268589589</v>
      </c>
      <c r="AW2039" s="17">
        <v>88.853158366791646</v>
      </c>
      <c r="AX2039" s="17">
        <v>89.458090854714371</v>
      </c>
      <c r="AY2039" s="17">
        <v>0.2357521610540135</v>
      </c>
      <c r="AZ2039" s="17">
        <v>13.633239889051294</v>
      </c>
      <c r="BA2039" s="22">
        <v>1369.9575147297842</v>
      </c>
      <c r="CU2039" t="e">
        <v>#N/A</v>
      </c>
      <c r="CV2039" t="e">
        <v>#N/A</v>
      </c>
    </row>
    <row r="2040" spans="1:100" x14ac:dyDescent="0.25">
      <c r="A2040">
        <v>4926</v>
      </c>
      <c r="B2040" t="s">
        <v>2376</v>
      </c>
      <c r="C2040" s="22">
        <v>3</v>
      </c>
      <c r="D2040" s="17">
        <v>4.6495508239655301</v>
      </c>
      <c r="E2040" s="17">
        <v>0</v>
      </c>
      <c r="F2040" s="17">
        <v>0.45404867789363579</v>
      </c>
      <c r="G2040" s="17">
        <v>0.45404867789363579</v>
      </c>
      <c r="H2040" s="17">
        <v>8.4702890842559483E-4</v>
      </c>
      <c r="I2040" s="17">
        <v>7.3857584894630818E-2</v>
      </c>
      <c r="J2040" s="17">
        <v>4.482276828183382</v>
      </c>
      <c r="K2040" s="17">
        <v>7.4704613803056402E-2</v>
      </c>
      <c r="L2040" s="17">
        <v>-1.0000000000000002</v>
      </c>
      <c r="M2040" s="17">
        <v>-1.0000000000000002</v>
      </c>
      <c r="N2040" s="17">
        <v>1.4940922760611273</v>
      </c>
      <c r="O2040" s="17">
        <v>9.5858763300425487</v>
      </c>
      <c r="P2040" s="17">
        <v>0.10651946478575861</v>
      </c>
      <c r="Q2040" s="17">
        <v>0.31897862345726546</v>
      </c>
      <c r="R2040" s="17">
        <v>-8.8475242508181784E-2</v>
      </c>
      <c r="S2040" s="17">
        <v>0.33333333333333331</v>
      </c>
      <c r="T2040" s="17">
        <v>0.33333333333333331</v>
      </c>
      <c r="U2040" s="17">
        <v>0.36517294332497335</v>
      </c>
      <c r="V2040" s="17">
        <v>0.17779819517812875</v>
      </c>
      <c r="W2040" s="17">
        <v>45.39732765466848</v>
      </c>
      <c r="X2040" s="17">
        <v>3.1194429972322735</v>
      </c>
      <c r="Y2040" s="17">
        <v>-1.0000000000000002</v>
      </c>
      <c r="Z2040" s="17">
        <v>-1.0000000000000002</v>
      </c>
      <c r="AA2040" s="17">
        <v>100.07457958247863</v>
      </c>
      <c r="AB2040" s="17">
        <v>0.36714314517095481</v>
      </c>
      <c r="AC2040" s="17">
        <v>0.4004819765431295</v>
      </c>
      <c r="AD2040" s="17">
        <v>0.32768942169228205</v>
      </c>
      <c r="AE2040" s="17">
        <v>54.765727170318321</v>
      </c>
      <c r="AF2040" s="17">
        <v>0.8</v>
      </c>
      <c r="AG2040" s="17">
        <v>-1.0000000000000002</v>
      </c>
      <c r="AH2040" s="17">
        <v>-1.0000000000000002</v>
      </c>
      <c r="AI2040" s="17">
        <v>0</v>
      </c>
      <c r="AJ2040" s="17">
        <v>0.17779819517812875</v>
      </c>
      <c r="AK2040" s="17">
        <v>0.14249498082857195</v>
      </c>
      <c r="AL2040" s="17">
        <v>-2.2222480303138073E-2</v>
      </c>
      <c r="AM2040" s="17">
        <v>2.7149080756809232E-2</v>
      </c>
      <c r="AN2040" s="17">
        <v>-3.340763968075567E-2</v>
      </c>
      <c r="AO2040" s="17">
        <v>1.3912019230630923</v>
      </c>
      <c r="AP2040" s="17">
        <v>-0.94630339353458204</v>
      </c>
      <c r="AQ2040" s="17">
        <v>49.879604482851875</v>
      </c>
      <c r="AR2040" s="17">
        <v>1.209637805169768</v>
      </c>
      <c r="AS2040" s="17">
        <v>3.194147611035334</v>
      </c>
      <c r="AT2040" s="17">
        <v>-1.0000000000000002</v>
      </c>
      <c r="AU2040" s="17">
        <v>-1.0000000000000002</v>
      </c>
      <c r="AV2040" s="17">
        <v>0.36557343538545406</v>
      </c>
      <c r="AW2040" s="17">
        <v>108.71415251898664</v>
      </c>
      <c r="AX2040" s="17">
        <v>126.49397203679942</v>
      </c>
      <c r="AY2040" s="17">
        <v>5.3748733576607977E-2</v>
      </c>
      <c r="AZ2040" s="17">
        <v>17.778047832719562</v>
      </c>
      <c r="BA2040" s="22">
        <v>1555.7842379028989</v>
      </c>
      <c r="CU2040" t="e">
        <v>#N/A</v>
      </c>
      <c r="CV2040" t="e">
        <v>#N/A</v>
      </c>
    </row>
    <row r="2041" spans="1:100" x14ac:dyDescent="0.25">
      <c r="A2041">
        <v>4929</v>
      </c>
      <c r="B2041" t="s">
        <v>2377</v>
      </c>
      <c r="C2041" s="22">
        <v>3</v>
      </c>
      <c r="D2041" s="17">
        <v>5.0799901099885512</v>
      </c>
      <c r="E2041" s="17">
        <v>2.9954570512556802E-3</v>
      </c>
      <c r="F2041" s="17">
        <v>-0.30637055022037557</v>
      </c>
      <c r="G2041" s="17">
        <v>-0.30700272216566998</v>
      </c>
      <c r="H2041" s="17">
        <v>0.14582761507968911</v>
      </c>
      <c r="I2041" s="17">
        <v>0</v>
      </c>
      <c r="J2041" s="17">
        <v>8.7496569047813431</v>
      </c>
      <c r="K2041" s="17">
        <v>0.14582761507968911</v>
      </c>
      <c r="L2041" s="17">
        <v>-1.0000000000000007</v>
      </c>
      <c r="M2041" s="17">
        <v>-1.0000000000000007</v>
      </c>
      <c r="N2041" s="17">
        <v>2.9165523015937813</v>
      </c>
      <c r="O2041" s="17">
        <v>13.522644292604229</v>
      </c>
      <c r="P2041" s="17">
        <v>-0.65480539943285831</v>
      </c>
      <c r="Q2041" s="17">
        <v>-2.7949790769855221</v>
      </c>
      <c r="R2041" s="17">
        <v>-1.1864613322558661</v>
      </c>
      <c r="S2041" s="17">
        <v>0.33333333333333337</v>
      </c>
      <c r="T2041" s="17">
        <v>0.32730253520895802</v>
      </c>
      <c r="U2041" s="17">
        <v>-0.14176344094580862</v>
      </c>
      <c r="V2041" s="17">
        <v>2.9736949656541684E-4</v>
      </c>
      <c r="W2041" s="17">
        <v>14.933687280534363</v>
      </c>
      <c r="X2041" s="17">
        <v>-6.9859015758744064E-2</v>
      </c>
      <c r="Y2041" s="17">
        <v>-1.0000000000000007</v>
      </c>
      <c r="Z2041" s="17">
        <v>-1.0000000000000007</v>
      </c>
      <c r="AA2041" s="17">
        <v>44.125763877808616</v>
      </c>
      <c r="AB2041" s="17">
        <v>0.28957026514177814</v>
      </c>
      <c r="AC2041" s="17">
        <v>0.36485802379771037</v>
      </c>
      <c r="AD2041" s="17">
        <v>-4.6857530348886484E-2</v>
      </c>
      <c r="AE2041" s="17">
        <v>30.378537929530101</v>
      </c>
      <c r="AF2041" s="17">
        <v>0.58333333333333337</v>
      </c>
      <c r="AG2041" s="17">
        <v>-1.0000000000000007</v>
      </c>
      <c r="AH2041" s="17">
        <v>-1.0000000000000007</v>
      </c>
      <c r="AI2041" s="17">
        <v>-7.4320054850474581E-3</v>
      </c>
      <c r="AJ2041" s="17">
        <v>2.9736949656541684E-4</v>
      </c>
      <c r="AK2041" s="17">
        <v>0.20098611639400743</v>
      </c>
      <c r="AL2041" s="17">
        <v>-3.7881844974282458E-2</v>
      </c>
      <c r="AM2041" s="17">
        <v>0.73433444569452644</v>
      </c>
      <c r="AN2041" s="17">
        <v>0.19921521352366564</v>
      </c>
      <c r="AO2041" s="17">
        <v>19.363291724333202</v>
      </c>
      <c r="AP2041" s="17">
        <v>4.7909711132202268</v>
      </c>
      <c r="AQ2041" s="17">
        <v>23.683344185315708</v>
      </c>
      <c r="AR2041" s="17">
        <v>0.51916979709304811</v>
      </c>
      <c r="AS2041" s="17">
        <v>7.5968599320944782E-2</v>
      </c>
      <c r="AT2041" s="17">
        <v>-1.0000000000000007</v>
      </c>
      <c r="AU2041" s="17">
        <v>-1.0000000000000007</v>
      </c>
      <c r="AV2041" s="17">
        <v>-1.4934640544215354</v>
      </c>
      <c r="AW2041" s="17">
        <v>62.439379283633102</v>
      </c>
      <c r="AX2041" s="17">
        <v>62.320476123588719</v>
      </c>
      <c r="AY2041" s="17">
        <v>-2.5516302042861139E-2</v>
      </c>
      <c r="AZ2041" s="17">
        <v>-34.017274517628969</v>
      </c>
      <c r="BA2041" s="22">
        <v>1374.1205458668176</v>
      </c>
      <c r="CU2041" t="e">
        <v>#N/A</v>
      </c>
      <c r="CV2041" t="e">
        <v>#N/A</v>
      </c>
    </row>
    <row r="2042" spans="1:100" x14ac:dyDescent="0.25">
      <c r="A2042">
        <v>4930</v>
      </c>
      <c r="B2042" t="s">
        <v>2378</v>
      </c>
      <c r="C2042" s="22">
        <v>3</v>
      </c>
      <c r="D2042" s="17">
        <v>3.1138031298097286</v>
      </c>
      <c r="E2042" s="17">
        <v>-0.11784376933793422</v>
      </c>
      <c r="F2042" s="17">
        <v>3.5776344868522849</v>
      </c>
      <c r="G2042" s="17">
        <v>3.5268974114989722</v>
      </c>
      <c r="H2042" s="17">
        <v>0.11301687481010113</v>
      </c>
      <c r="I2042" s="17">
        <v>0</v>
      </c>
      <c r="J2042" s="17">
        <v>6.7810124886060672</v>
      </c>
      <c r="K2042" s="17">
        <v>0.11301687481010113</v>
      </c>
      <c r="L2042" s="17">
        <v>-0.99999999999999889</v>
      </c>
      <c r="M2042" s="17">
        <v>-0.99999999999999889</v>
      </c>
      <c r="N2042" s="17">
        <v>2.2603374962020211</v>
      </c>
      <c r="O2042" s="17">
        <v>13.421713029914768</v>
      </c>
      <c r="P2042" s="17">
        <v>0.34463305683124351</v>
      </c>
      <c r="Q2042" s="17">
        <v>1.793403912196702</v>
      </c>
      <c r="R2042" s="17">
        <v>0.46853854547585921</v>
      </c>
      <c r="S2042" s="17">
        <v>0.33333333333333282</v>
      </c>
      <c r="T2042" s="17">
        <v>0.34512440705444081</v>
      </c>
      <c r="U2042" s="17">
        <v>0.19345173644498362</v>
      </c>
      <c r="V2042" s="17">
        <v>3.9148638611286077E-2</v>
      </c>
      <c r="W2042" s="17">
        <v>31.921649625357709</v>
      </c>
      <c r="X2042" s="17">
        <v>1.5859307167464309</v>
      </c>
      <c r="Y2042" s="17">
        <v>-0.99999999999999889</v>
      </c>
      <c r="Z2042" s="17">
        <v>-0.99999999999999889</v>
      </c>
      <c r="AA2042" s="17">
        <v>79.240650565024779</v>
      </c>
      <c r="AB2042" s="17">
        <v>0.32796491637771236</v>
      </c>
      <c r="AC2042" s="17">
        <v>0.39603381648579422</v>
      </c>
      <c r="AD2042" s="17">
        <v>0.21301051502031826</v>
      </c>
      <c r="AE2042" s="17">
        <v>46.850462394191226</v>
      </c>
      <c r="AF2042" s="17">
        <v>0.81818181818181823</v>
      </c>
      <c r="AG2042" s="17">
        <v>-0.99999999999999889</v>
      </c>
      <c r="AH2042" s="17">
        <v>-0.99999999999999889</v>
      </c>
      <c r="AI2042" s="17">
        <v>5.1898683145088116E-3</v>
      </c>
      <c r="AJ2042" s="17">
        <v>3.9148638611286077E-2</v>
      </c>
      <c r="AK2042" s="17">
        <v>-8.4506609667093398E-3</v>
      </c>
      <c r="AL2042" s="17">
        <v>0.19751259333211779</v>
      </c>
      <c r="AM2042" s="17">
        <v>-4.4133398139735401E-2</v>
      </c>
      <c r="AN2042" s="17">
        <v>0.58545218996971571</v>
      </c>
      <c r="AO2042" s="17">
        <v>-1.145588258326929</v>
      </c>
      <c r="AP2042" s="17">
        <v>15.623867715903485</v>
      </c>
      <c r="AQ2042" s="17">
        <v>38.70266211396379</v>
      </c>
      <c r="AR2042" s="17">
        <v>0.91105811544404358</v>
      </c>
      <c r="AS2042" s="17">
        <v>1.6989475915565322</v>
      </c>
      <c r="AT2042" s="17">
        <v>-0.99999999999999889</v>
      </c>
      <c r="AU2042" s="17">
        <v>-0.99999999999999889</v>
      </c>
      <c r="AV2042" s="17">
        <v>3.9954359569748319</v>
      </c>
      <c r="AW2042" s="17">
        <v>108.28623131084305</v>
      </c>
      <c r="AX2042" s="17">
        <v>112.30489253826184</v>
      </c>
      <c r="AY2042" s="17">
        <v>0.4743582920539966</v>
      </c>
      <c r="AZ2042" s="17">
        <v>45.456675794732831</v>
      </c>
      <c r="BA2042" s="22">
        <v>1503.1688658016774</v>
      </c>
      <c r="CU2042" t="e">
        <v>#N/A</v>
      </c>
      <c r="CV2042" t="e">
        <v>#N/A</v>
      </c>
    </row>
    <row r="2043" spans="1:100" x14ac:dyDescent="0.25">
      <c r="A2043">
        <v>4931</v>
      </c>
      <c r="B2043" t="s">
        <v>2379</v>
      </c>
      <c r="C2043" s="22">
        <v>3</v>
      </c>
      <c r="D2043" s="17">
        <v>3.811617202109935</v>
      </c>
      <c r="E2043" s="17">
        <v>1.1396042634025539E-3</v>
      </c>
      <c r="F2043" s="17">
        <v>0.92947490298879132</v>
      </c>
      <c r="G2043" s="17">
        <v>0.92947490298879132</v>
      </c>
      <c r="H2043" s="17">
        <v>7.9516082403110963E-2</v>
      </c>
      <c r="I2043" s="17">
        <v>0</v>
      </c>
      <c r="J2043" s="17">
        <v>4.7709649441866553</v>
      </c>
      <c r="K2043" s="17">
        <v>7.9516082403110963E-2</v>
      </c>
      <c r="L2043" s="17">
        <v>-0.99999999999999967</v>
      </c>
      <c r="M2043" s="17">
        <v>-0.99999999999999967</v>
      </c>
      <c r="N2043" s="17">
        <v>1.5903216480622193</v>
      </c>
      <c r="O2043" s="17">
        <v>9.5120570492853886</v>
      </c>
      <c r="P2043" s="17">
        <v>0.16467022699651784</v>
      </c>
      <c r="Q2043" s="17">
        <v>2.2587645079740177</v>
      </c>
      <c r="R2043" s="17">
        <v>0.81428663331416862</v>
      </c>
      <c r="S2043" s="17">
        <v>0.3233043407876251</v>
      </c>
      <c r="T2043" s="17">
        <v>0.12676176070502704</v>
      </c>
      <c r="U2043" s="17">
        <v>-4.7965226382615737E-2</v>
      </c>
      <c r="V2043" s="17">
        <v>-2.2245058509359331E-3</v>
      </c>
      <c r="W2043" s="17">
        <v>12.814411474239581</v>
      </c>
      <c r="X2043" s="17">
        <v>-4.8537548506468471E-2</v>
      </c>
      <c r="Y2043" s="17">
        <v>-0.99999999999999967</v>
      </c>
      <c r="Z2043" s="17">
        <v>-0.99999999999999967</v>
      </c>
      <c r="AA2043" s="17">
        <v>27.3860083663198</v>
      </c>
      <c r="AB2043" s="17">
        <v>5.0124924359796263E-2</v>
      </c>
      <c r="AC2043" s="17">
        <v>0.14275431329007954</v>
      </c>
      <c r="AD2043" s="17">
        <v>8.2266967525445031E-2</v>
      </c>
      <c r="AE2043" s="17">
        <v>13.757310258766054</v>
      </c>
      <c r="AF2043" s="17">
        <v>0.3</v>
      </c>
      <c r="AG2043" s="17">
        <v>-0.99999999999999967</v>
      </c>
      <c r="AH2043" s="17">
        <v>-0.99999999999999967</v>
      </c>
      <c r="AI2043" s="17">
        <v>5.4428799383358387E-2</v>
      </c>
      <c r="AJ2043" s="17">
        <v>-2.2245058509359331E-3</v>
      </c>
      <c r="AK2043" s="17">
        <v>0.21807790579035274</v>
      </c>
      <c r="AL2043" s="17">
        <v>4.055697500241523E-2</v>
      </c>
      <c r="AM2043" s="17">
        <v>-0.30218650815970532</v>
      </c>
      <c r="AN2043" s="17">
        <v>4.1123880703143649E-2</v>
      </c>
      <c r="AO2043" s="17">
        <v>-6.4642731750408684</v>
      </c>
      <c r="AP2043" s="17">
        <v>1.230881892590667</v>
      </c>
      <c r="AQ2043" s="17">
        <v>17.585376418426247</v>
      </c>
      <c r="AR2043" s="17">
        <v>0.39987636925910047</v>
      </c>
      <c r="AS2043" s="17">
        <v>3.0978533896642266E-2</v>
      </c>
      <c r="AT2043" s="17">
        <v>-0.99999999999999967</v>
      </c>
      <c r="AU2043" s="17">
        <v>-0.99999999999999967</v>
      </c>
      <c r="AV2043" s="17">
        <v>1.7437615363029608</v>
      </c>
      <c r="AW2043" s="17">
        <v>38.128947308195848</v>
      </c>
      <c r="AX2043" s="17">
        <v>38.995072710769442</v>
      </c>
      <c r="AY2043" s="17">
        <v>0.24577240922432034</v>
      </c>
      <c r="AZ2043" s="17">
        <v>38.226412655955052</v>
      </c>
      <c r="BA2043" s="22">
        <v>1492.6070592506007</v>
      </c>
      <c r="CU2043" t="e">
        <v>#N/A</v>
      </c>
      <c r="CV2043" t="e">
        <v>#N/A</v>
      </c>
    </row>
    <row r="2044" spans="1:100" x14ac:dyDescent="0.25">
      <c r="A2044">
        <v>4932</v>
      </c>
      <c r="B2044" t="s">
        <v>692</v>
      </c>
      <c r="C2044" s="22">
        <v>3</v>
      </c>
      <c r="D2044" s="17">
        <v>4.6702349407087773</v>
      </c>
      <c r="E2044" s="17">
        <v>-2.6853163774787511E-2</v>
      </c>
      <c r="F2044" s="17">
        <v>0.79070605188215981</v>
      </c>
      <c r="G2044" s="17">
        <v>0.79070605188215981</v>
      </c>
      <c r="H2044" s="17">
        <v>8.9411054987512367E-2</v>
      </c>
      <c r="I2044" s="17">
        <v>0</v>
      </c>
      <c r="J2044" s="17">
        <v>5.3646632992507408</v>
      </c>
      <c r="K2044" s="17">
        <v>8.9411054987512367E-2</v>
      </c>
      <c r="L2044" s="17">
        <v>-1</v>
      </c>
      <c r="M2044" s="17">
        <v>-1</v>
      </c>
      <c r="N2044" s="17">
        <v>1.7882210997502477</v>
      </c>
      <c r="O2044" s="17">
        <v>10.825604291841678</v>
      </c>
      <c r="P2044" s="17">
        <v>3.0628332711801569</v>
      </c>
      <c r="Q2044" s="17">
        <v>1.1363014576876813</v>
      </c>
      <c r="R2044" s="17">
        <v>0.71217031448245027</v>
      </c>
      <c r="S2044" s="17">
        <v>0.33333333333333343</v>
      </c>
      <c r="T2044" s="17">
        <v>0.33050223132876105</v>
      </c>
      <c r="U2044" s="17">
        <v>0.218556780475405</v>
      </c>
      <c r="V2044" s="17">
        <v>-3.326611193039912E-2</v>
      </c>
      <c r="W2044" s="17">
        <v>30.388607128783534</v>
      </c>
      <c r="X2044" s="17">
        <v>1.2493786822173834</v>
      </c>
      <c r="Y2044" s="17">
        <v>-1</v>
      </c>
      <c r="Z2044" s="17">
        <v>-1</v>
      </c>
      <c r="AA2044" s="17">
        <v>57.759553588447531</v>
      </c>
      <c r="AB2044" s="17">
        <v>0.1648552367450776</v>
      </c>
      <c r="AC2044" s="17">
        <v>0.17374145135522565</v>
      </c>
      <c r="AD2044" s="17">
        <v>0.19457883480332777</v>
      </c>
      <c r="AE2044" s="17">
        <v>26.658776145181552</v>
      </c>
      <c r="AF2044" s="17">
        <v>0.8571428571428571</v>
      </c>
      <c r="AG2044" s="17">
        <v>-1</v>
      </c>
      <c r="AH2044" s="17">
        <v>-1</v>
      </c>
      <c r="AI2044" s="17">
        <v>0</v>
      </c>
      <c r="AJ2044" s="17">
        <v>-3.326611193039912E-2</v>
      </c>
      <c r="AK2044" s="17">
        <v>0.37018561212622753</v>
      </c>
      <c r="AL2044" s="17">
        <v>-1.6823393955927406E-2</v>
      </c>
      <c r="AM2044" s="17">
        <v>-9.2057862278421609E-2</v>
      </c>
      <c r="AN2044" s="17">
        <v>-0.19641774870599549</v>
      </c>
      <c r="AO2044" s="17">
        <v>-0.45051849632940288</v>
      </c>
      <c r="AP2044" s="17">
        <v>-4.9945606874295247</v>
      </c>
      <c r="AQ2044" s="17">
        <v>35.75327042803427</v>
      </c>
      <c r="AR2044" s="17">
        <v>0.84912623320710046</v>
      </c>
      <c r="AS2044" s="17">
        <v>1.3387897372048958</v>
      </c>
      <c r="AT2044" s="17">
        <v>-1</v>
      </c>
      <c r="AU2044" s="17">
        <v>-1</v>
      </c>
      <c r="AV2044" s="17">
        <v>1.5028763663646099</v>
      </c>
      <c r="AW2044" s="17">
        <v>63.590597192859704</v>
      </c>
      <c r="AX2044" s="17">
        <v>60.263985999819774</v>
      </c>
      <c r="AY2044" s="17">
        <v>9.8012916415692736E-2</v>
      </c>
      <c r="AZ2044" s="17">
        <v>-35.644021233997456</v>
      </c>
      <c r="BA2044" s="22">
        <v>1389.6938094765414</v>
      </c>
      <c r="CU2044" t="e">
        <v>#N/A</v>
      </c>
      <c r="CV2044" t="e">
        <v>#N/A</v>
      </c>
    </row>
    <row r="2045" spans="1:100" x14ac:dyDescent="0.25">
      <c r="A2045">
        <v>4933</v>
      </c>
      <c r="B2045" t="s">
        <v>2380</v>
      </c>
      <c r="C2045" s="22">
        <v>3</v>
      </c>
      <c r="D2045" s="17">
        <v>3.193066394583421</v>
      </c>
      <c r="E2045" s="17">
        <v>0</v>
      </c>
      <c r="F2045" s="17">
        <v>-0.63366353600745973</v>
      </c>
      <c r="G2045" s="17">
        <v>-0.63366353600745973</v>
      </c>
      <c r="H2045" s="17">
        <v>7.8981181135933887E-2</v>
      </c>
      <c r="I2045" s="17">
        <v>0</v>
      </c>
      <c r="J2045" s="17">
        <v>4.7388708681560354</v>
      </c>
      <c r="K2045" s="17">
        <v>7.8981181135933887E-2</v>
      </c>
      <c r="L2045" s="17">
        <v>-1</v>
      </c>
      <c r="M2045" s="17">
        <v>-1</v>
      </c>
      <c r="N2045" s="17">
        <v>1.5796236227186771</v>
      </c>
      <c r="O2045" s="17">
        <v>7.2982737267319928</v>
      </c>
      <c r="P2045" s="17">
        <v>-0.42679167325761824</v>
      </c>
      <c r="Q2045" s="17">
        <v>1.209530673471384E-3</v>
      </c>
      <c r="R2045" s="17">
        <v>3.0990083966393276E-3</v>
      </c>
      <c r="S2045" s="17">
        <v>0.33333333333333326</v>
      </c>
      <c r="T2045" s="17">
        <v>0.36099672569419416</v>
      </c>
      <c r="U2045" s="17">
        <v>0.34057303908948905</v>
      </c>
      <c r="V2045" s="17">
        <v>0</v>
      </c>
      <c r="W2045" s="17">
        <v>38.236876679243323</v>
      </c>
      <c r="X2045" s="17">
        <v>1.9859396393181445</v>
      </c>
      <c r="Y2045" s="17">
        <v>-1</v>
      </c>
      <c r="Z2045" s="17">
        <v>-1</v>
      </c>
      <c r="AA2045" s="17">
        <v>39.897060592837271</v>
      </c>
      <c r="AB2045" s="17">
        <v>7.5901832518535675E-2</v>
      </c>
      <c r="AC2045" s="17">
        <v>0.23591896370094631</v>
      </c>
      <c r="AD2045" s="17">
        <v>-0.27867909811553554</v>
      </c>
      <c r="AE2045" s="17">
        <v>1.6570849051973291</v>
      </c>
      <c r="AF2045" s="17">
        <v>0.375</v>
      </c>
      <c r="AG2045" s="17">
        <v>-1</v>
      </c>
      <c r="AH2045" s="17">
        <v>-1</v>
      </c>
      <c r="AI2045" s="17">
        <v>0</v>
      </c>
      <c r="AJ2045" s="17">
        <v>0</v>
      </c>
      <c r="AK2045" s="17">
        <v>-0.28137739629215874</v>
      </c>
      <c r="AL2045" s="17">
        <v>7.2052729431596088E-2</v>
      </c>
      <c r="AM2045" s="17">
        <v>4.6131116718855017E-2</v>
      </c>
      <c r="AN2045" s="17">
        <v>5.4241607534896985E-2</v>
      </c>
      <c r="AO2045" s="17">
        <v>-0.25360906348941797</v>
      </c>
      <c r="AP2045" s="17">
        <v>1.7163038355304061</v>
      </c>
      <c r="AQ2045" s="17">
        <v>42.975747547399358</v>
      </c>
      <c r="AR2045" s="17">
        <v>1.0349030981170166</v>
      </c>
      <c r="AS2045" s="17">
        <v>2.0649208204540797</v>
      </c>
      <c r="AT2045" s="17">
        <v>-1</v>
      </c>
      <c r="AU2045" s="17">
        <v>-1</v>
      </c>
      <c r="AV2045" s="17">
        <v>-0.63056452761082038</v>
      </c>
      <c r="AW2045" s="17">
        <v>48.911638155099673</v>
      </c>
      <c r="AX2045" s="17">
        <v>48.911638155099673</v>
      </c>
      <c r="AY2045" s="17">
        <v>-0.21722554489435783</v>
      </c>
      <c r="AZ2045" s="17">
        <v>-46.993668991292445</v>
      </c>
      <c r="BA2045" s="22">
        <v>1411.5491181708257</v>
      </c>
      <c r="CU2045" t="e">
        <v>#N/A</v>
      </c>
      <c r="CV2045" t="e">
        <v>#N/A</v>
      </c>
    </row>
    <row r="2046" spans="1:100" x14ac:dyDescent="0.25">
      <c r="A2046">
        <v>4935</v>
      </c>
      <c r="B2046" t="s">
        <v>2381</v>
      </c>
      <c r="C2046" s="22">
        <v>3</v>
      </c>
      <c r="D2046" s="17">
        <v>5.3312709227281037</v>
      </c>
      <c r="E2046" s="17">
        <v>3.4091917785946187E-3</v>
      </c>
      <c r="F2046" s="17">
        <v>0.18341853350059201</v>
      </c>
      <c r="G2046" s="17">
        <v>0.18341853350059201</v>
      </c>
      <c r="H2046" s="17">
        <v>0.18930991240675521</v>
      </c>
      <c r="I2046" s="17">
        <v>0</v>
      </c>
      <c r="J2046" s="17">
        <v>11.358594744405318</v>
      </c>
      <c r="K2046" s="17">
        <v>0.18930991240675521</v>
      </c>
      <c r="L2046" s="17">
        <v>-1</v>
      </c>
      <c r="M2046" s="17">
        <v>-1</v>
      </c>
      <c r="N2046" s="17">
        <v>3.7861982481351033</v>
      </c>
      <c r="O2046" s="17">
        <v>16.873284200634007</v>
      </c>
      <c r="P2046" s="17">
        <v>-0.1090602248695498</v>
      </c>
      <c r="Q2046" s="17">
        <v>0.63727304696433518</v>
      </c>
      <c r="R2046" s="17">
        <v>0.19486725581259501</v>
      </c>
      <c r="S2046" s="17">
        <v>0.33333333333333337</v>
      </c>
      <c r="T2046" s="17">
        <v>0.33333333333333337</v>
      </c>
      <c r="U2046" s="17">
        <v>0.20509816891465216</v>
      </c>
      <c r="V2046" s="17">
        <v>1.0773467716016075E-2</v>
      </c>
      <c r="W2046" s="17">
        <v>27.729135635623194</v>
      </c>
      <c r="X2046" s="17">
        <v>1.3623902362146167</v>
      </c>
      <c r="Y2046" s="17">
        <v>-1</v>
      </c>
      <c r="Z2046" s="17">
        <v>-1</v>
      </c>
      <c r="AA2046" s="17">
        <v>56.054409831283081</v>
      </c>
      <c r="AB2046" s="17">
        <v>2.7946859104991818E-2</v>
      </c>
      <c r="AC2046" s="17">
        <v>0.39965857100204072</v>
      </c>
      <c r="AD2046" s="17">
        <v>0.13500270868991326</v>
      </c>
      <c r="AE2046" s="17">
        <v>28.130406939847308</v>
      </c>
      <c r="AF2046" s="17">
        <v>0.6428571428571429</v>
      </c>
      <c r="AG2046" s="17">
        <v>-1</v>
      </c>
      <c r="AH2046" s="17">
        <v>-1</v>
      </c>
      <c r="AI2046" s="17">
        <v>3.4438491627865692E-2</v>
      </c>
      <c r="AJ2046" s="17">
        <v>1.0773467716016075E-2</v>
      </c>
      <c r="AK2046" s="17">
        <v>-2.8565833059815273E-2</v>
      </c>
      <c r="AL2046" s="17">
        <v>-7.9708840333999817E-3</v>
      </c>
      <c r="AM2046" s="17">
        <v>-1.0074653056638946E-2</v>
      </c>
      <c r="AN2046" s="17">
        <v>0.6965428448789226</v>
      </c>
      <c r="AO2046" s="17">
        <v>-0.39469549171505008</v>
      </c>
      <c r="AP2046" s="17">
        <v>17.373716701806071</v>
      </c>
      <c r="AQ2046" s="17">
        <v>39.087730380028511</v>
      </c>
      <c r="AR2046" s="17">
        <v>0.88253830329733485</v>
      </c>
      <c r="AS2046" s="17">
        <v>1.551700148621372</v>
      </c>
      <c r="AT2046" s="17">
        <v>-1</v>
      </c>
      <c r="AU2046" s="17">
        <v>-1</v>
      </c>
      <c r="AV2046" s="17">
        <v>0.37828578931318657</v>
      </c>
      <c r="AW2046" s="17">
        <v>90.301410733723145</v>
      </c>
      <c r="AX2046" s="17">
        <v>92.067527337882069</v>
      </c>
      <c r="AY2046" s="17">
        <v>0.26492901854748552</v>
      </c>
      <c r="AZ2046" s="17">
        <v>25.48038835969647</v>
      </c>
      <c r="BA2046" s="22">
        <v>1514.3986539879952</v>
      </c>
      <c r="CU2046" t="e">
        <v>#N/A</v>
      </c>
      <c r="CV2046" t="e">
        <v>#N/A</v>
      </c>
    </row>
    <row r="2047" spans="1:100" x14ac:dyDescent="0.25">
      <c r="A2047">
        <v>4936</v>
      </c>
      <c r="B2047" t="s">
        <v>2382</v>
      </c>
      <c r="C2047" s="22">
        <v>3</v>
      </c>
      <c r="D2047" s="17">
        <v>4.8462063749585536</v>
      </c>
      <c r="E2047" s="17">
        <v>0.90408678478955884</v>
      </c>
      <c r="F2047" s="17">
        <v>0.33259825012638616</v>
      </c>
      <c r="G2047" s="17">
        <v>0.57815199530044459</v>
      </c>
      <c r="H2047" s="17">
        <v>0.17599777949125295</v>
      </c>
      <c r="I2047" s="17">
        <v>-1.164364743663986E-2</v>
      </c>
      <c r="J2047" s="17">
        <v>9.8612479232767853</v>
      </c>
      <c r="K2047" s="17">
        <v>0.16435413205461313</v>
      </c>
      <c r="L2047" s="17">
        <v>-1.0000000000000011</v>
      </c>
      <c r="M2047" s="17">
        <v>-1.0000000000000011</v>
      </c>
      <c r="N2047" s="17">
        <v>3.287082641092264</v>
      </c>
      <c r="O2047" s="17">
        <v>15.285606293535784</v>
      </c>
      <c r="P2047" s="17">
        <v>4.3502771383098908</v>
      </c>
      <c r="Q2047" s="17">
        <v>-2.3702321397297839</v>
      </c>
      <c r="R2047" s="17">
        <v>-0.47824796054525631</v>
      </c>
      <c r="S2047" s="17">
        <v>0.33333333333333381</v>
      </c>
      <c r="T2047" s="17">
        <v>0.33351153180581217</v>
      </c>
      <c r="U2047" s="17">
        <v>8.4988189873466624E-2</v>
      </c>
      <c r="V2047" s="17">
        <v>-6.2837744211574897E-2</v>
      </c>
      <c r="W2047" s="17">
        <v>20.98564714985697</v>
      </c>
      <c r="X2047" s="17">
        <v>0.46559522578142837</v>
      </c>
      <c r="Y2047" s="17">
        <v>-1.0000000000000011</v>
      </c>
      <c r="Z2047" s="17">
        <v>-1.0000000000000011</v>
      </c>
      <c r="AA2047" s="17">
        <v>69.830785217783671</v>
      </c>
      <c r="AB2047" s="17">
        <v>0.26275638608805851</v>
      </c>
      <c r="AC2047" s="17">
        <v>0.27121257167853074</v>
      </c>
      <c r="AD2047" s="17">
        <v>0.45249876280284917</v>
      </c>
      <c r="AE2047" s="17">
        <v>49.323386028471901</v>
      </c>
      <c r="AF2047" s="17">
        <v>0.8571428571428571</v>
      </c>
      <c r="AG2047" s="17">
        <v>-1.0000000000000011</v>
      </c>
      <c r="AH2047" s="17">
        <v>-1.0000000000000011</v>
      </c>
      <c r="AI2047" s="17">
        <v>-3.012459581245934E-2</v>
      </c>
      <c r="AJ2047" s="17">
        <v>-6.2837744211574897E-2</v>
      </c>
      <c r="AK2047" s="17">
        <v>-7.4660572555083793E-2</v>
      </c>
      <c r="AL2047" s="17">
        <v>0.12610997109293007</v>
      </c>
      <c r="AM2047" s="17">
        <v>-1.4249725281499578E-2</v>
      </c>
      <c r="AN2047" s="17">
        <v>-8.3264612387183145E-4</v>
      </c>
      <c r="AO2047" s="17">
        <v>-0.72954599481290927</v>
      </c>
      <c r="AP2047" s="17">
        <v>0.60973370236785407</v>
      </c>
      <c r="AQ2047" s="17">
        <v>30.846895073133748</v>
      </c>
      <c r="AR2047" s="17">
        <v>0.68899531080103749</v>
      </c>
      <c r="AS2047" s="17">
        <v>0.629949357836041</v>
      </c>
      <c r="AT2047" s="17">
        <v>-1.0000000000000011</v>
      </c>
      <c r="AU2047" s="17">
        <v>-1.0000000000000011</v>
      </c>
      <c r="AV2047" s="17">
        <v>9.9904034755188012E-2</v>
      </c>
      <c r="AW2047" s="17">
        <v>85.726125213687325</v>
      </c>
      <c r="AX2047" s="17">
        <v>78.839858876280601</v>
      </c>
      <c r="AY2047" s="17">
        <v>0.15960413732860329</v>
      </c>
      <c r="AZ2047" s="17">
        <v>14.392128729069974</v>
      </c>
      <c r="BA2047" s="22">
        <v>1486.7671516032146</v>
      </c>
      <c r="CU2047" t="e">
        <v>#N/A</v>
      </c>
      <c r="CV2047" t="e">
        <v>#N/A</v>
      </c>
    </row>
    <row r="2048" spans="1:100" x14ac:dyDescent="0.25">
      <c r="A2048">
        <v>4938</v>
      </c>
      <c r="B2048" t="s">
        <v>2102</v>
      </c>
      <c r="C2048" s="22">
        <v>3</v>
      </c>
      <c r="D2048" s="17">
        <v>5.178091482992194</v>
      </c>
      <c r="E2048" s="17">
        <v>-7.931651181563909E-2</v>
      </c>
      <c r="F2048" s="17">
        <v>-0.88407981421031367</v>
      </c>
      <c r="G2048" s="17">
        <v>-0.90472518506954591</v>
      </c>
      <c r="H2048" s="17">
        <v>0.22592370905229758</v>
      </c>
      <c r="I2048" s="17">
        <v>-2.3838644169744488E-3</v>
      </c>
      <c r="J2048" s="17">
        <v>13.412390678119392</v>
      </c>
      <c r="K2048" s="17">
        <v>0.22353984463532311</v>
      </c>
      <c r="L2048" s="17">
        <v>-1.0000000000000007</v>
      </c>
      <c r="M2048" s="17">
        <v>-1.0000000000000007</v>
      </c>
      <c r="N2048" s="17">
        <v>4.4707968927064607</v>
      </c>
      <c r="O2048" s="17">
        <v>17.685756976042033</v>
      </c>
      <c r="P2048" s="17">
        <v>0.85626320081316698</v>
      </c>
      <c r="Q2048" s="17">
        <v>2.893751384986524</v>
      </c>
      <c r="R2048" s="17">
        <v>1.072487098172852</v>
      </c>
      <c r="S2048" s="17">
        <v>0.33333333333333359</v>
      </c>
      <c r="T2048" s="17">
        <v>0.25612570299172005</v>
      </c>
      <c r="U2048" s="17">
        <v>2.8474972479540776E-2</v>
      </c>
      <c r="V2048" s="17">
        <v>3.219103441676259E-2</v>
      </c>
      <c r="W2048" s="17">
        <v>17.063407943441348</v>
      </c>
      <c r="X2048" s="17">
        <v>0.59575765776685574</v>
      </c>
      <c r="Y2048" s="17">
        <v>-1.0000000000000007</v>
      </c>
      <c r="Z2048" s="17">
        <v>-1.0000000000000007</v>
      </c>
      <c r="AA2048" s="17">
        <v>80.909857677311749</v>
      </c>
      <c r="AB2048" s="17">
        <v>0.36693654045743845</v>
      </c>
      <c r="AC2048" s="17">
        <v>0.39000620416896115</v>
      </c>
      <c r="AD2048" s="17">
        <v>0.49853650808755101</v>
      </c>
      <c r="AE2048" s="17">
        <v>62.773962635697529</v>
      </c>
      <c r="AF2048" s="17">
        <v>0.9285714285714286</v>
      </c>
      <c r="AG2048" s="17">
        <v>-1.0000000000000007</v>
      </c>
      <c r="AH2048" s="17">
        <v>-1.0000000000000007</v>
      </c>
      <c r="AI2048" s="17">
        <v>-3.7322601342296938E-2</v>
      </c>
      <c r="AJ2048" s="17">
        <v>3.219103441676259E-2</v>
      </c>
      <c r="AK2048" s="17">
        <v>2.6449842449765382E-2</v>
      </c>
      <c r="AL2048" s="17">
        <v>0.1753341205406185</v>
      </c>
      <c r="AM2048" s="17">
        <v>1.6779403915098572E-2</v>
      </c>
      <c r="AN2048" s="17">
        <v>-0.20553697277946198</v>
      </c>
      <c r="AO2048" s="17">
        <v>0.55173431012629137</v>
      </c>
      <c r="AP2048" s="17">
        <v>-4.2617537167834572</v>
      </c>
      <c r="AQ2048" s="17">
        <v>30.475798621560752</v>
      </c>
      <c r="AR2048" s="17">
        <v>0.65012504322135711</v>
      </c>
      <c r="AS2048" s="17">
        <v>0.81929750240217902</v>
      </c>
      <c r="AT2048" s="17">
        <v>-1.0000000000000007</v>
      </c>
      <c r="AU2048" s="17">
        <v>-1.0000000000000007</v>
      </c>
      <c r="AV2048" s="17">
        <v>0.16776191310330638</v>
      </c>
      <c r="AW2048" s="17">
        <v>94.333860936570346</v>
      </c>
      <c r="AX2048" s="17">
        <v>96.806512351400656</v>
      </c>
      <c r="AY2048" s="17">
        <v>0.14319904842334247</v>
      </c>
      <c r="AZ2048" s="17">
        <v>-0.8591889054803753</v>
      </c>
      <c r="BA2048" s="22">
        <v>1466.5168711544279</v>
      </c>
      <c r="CU2048" t="e">
        <v>#N/A</v>
      </c>
      <c r="CV2048" t="e">
        <v>#N/A</v>
      </c>
    </row>
    <row r="2049" spans="1:100" x14ac:dyDescent="0.25">
      <c r="A2049">
        <v>4939</v>
      </c>
      <c r="B2049" t="s">
        <v>2383</v>
      </c>
      <c r="C2049" s="22">
        <v>3</v>
      </c>
      <c r="D2049" s="17">
        <v>5.1974035734853832</v>
      </c>
      <c r="E2049" s="17">
        <v>0.23071157871831788</v>
      </c>
      <c r="F2049" s="17">
        <v>0.7808387831114928</v>
      </c>
      <c r="G2049" s="17">
        <v>0.81371828379221711</v>
      </c>
      <c r="H2049" s="17">
        <v>0.40182073265824747</v>
      </c>
      <c r="I2049" s="17">
        <v>-3.4516632193938343E-2</v>
      </c>
      <c r="J2049" s="17">
        <v>22.03824602785857</v>
      </c>
      <c r="K2049" s="17">
        <v>0.36730410046430911</v>
      </c>
      <c r="L2049" s="17">
        <v>-0.99999999999999989</v>
      </c>
      <c r="M2049" s="17">
        <v>-0.99999999999999989</v>
      </c>
      <c r="N2049" s="17">
        <v>7.3460820092861852</v>
      </c>
      <c r="O2049" s="17">
        <v>28.049367885136128</v>
      </c>
      <c r="P2049" s="17">
        <v>3.5465653584016428</v>
      </c>
      <c r="Q2049" s="17">
        <v>2.053221699288565</v>
      </c>
      <c r="R2049" s="17">
        <v>1.1417414145619347</v>
      </c>
      <c r="S2049" s="17">
        <v>0.33333333333333326</v>
      </c>
      <c r="T2049" s="17">
        <v>0.33658742955284005</v>
      </c>
      <c r="U2049" s="17">
        <v>0.30990319119494347</v>
      </c>
      <c r="V2049" s="17">
        <v>0.58029280048303877</v>
      </c>
      <c r="W2049" s="17">
        <v>47.712506163993922</v>
      </c>
      <c r="X2049" s="17">
        <v>5.0272403263193786</v>
      </c>
      <c r="Y2049" s="17">
        <v>-0.99999999999999989</v>
      </c>
      <c r="Z2049" s="17">
        <v>-0.99999999999999989</v>
      </c>
      <c r="AA2049" s="17">
        <v>103.90430725324916</v>
      </c>
      <c r="AB2049" s="17">
        <v>0.3319566459585957</v>
      </c>
      <c r="AC2049" s="17">
        <v>0.45019493887513201</v>
      </c>
      <c r="AD2049" s="17">
        <v>0.31884960866013867</v>
      </c>
      <c r="AE2049" s="17">
        <v>55.050059674693316</v>
      </c>
      <c r="AF2049" s="17">
        <v>0.94117647058823528</v>
      </c>
      <c r="AG2049" s="17">
        <v>-0.99999999999999989</v>
      </c>
      <c r="AH2049" s="17">
        <v>-0.99999999999999989</v>
      </c>
      <c r="AI2049" s="17">
        <v>6.5309556921230805E-2</v>
      </c>
      <c r="AJ2049" s="17">
        <v>0.58029280048303877</v>
      </c>
      <c r="AK2049" s="17">
        <v>-0.13396145459689771</v>
      </c>
      <c r="AL2049" s="17">
        <v>-0.1065637943076319</v>
      </c>
      <c r="AM2049" s="17">
        <v>0.25426983323938951</v>
      </c>
      <c r="AN2049" s="17">
        <v>-1.2890817785644451E-2</v>
      </c>
      <c r="AO2049" s="17">
        <v>5.6869385580002501</v>
      </c>
      <c r="AP2049" s="17">
        <v>-0.85508941617927092</v>
      </c>
      <c r="AQ2049" s="17">
        <v>69.750752191852399</v>
      </c>
      <c r="AR2049" s="17">
        <v>1.5601167545641561</v>
      </c>
      <c r="AS2049" s="17">
        <v>5.3945444267836891</v>
      </c>
      <c r="AT2049" s="17">
        <v>-0.99999999999999989</v>
      </c>
      <c r="AU2049" s="17">
        <v>-0.99999999999999989</v>
      </c>
      <c r="AV2049" s="17">
        <v>1.9554596983541508</v>
      </c>
      <c r="AW2049" s="17">
        <v>131.09858572220602</v>
      </c>
      <c r="AX2049" s="17">
        <v>190.43405690893442</v>
      </c>
      <c r="AY2049" s="17">
        <v>0.33061185119177827</v>
      </c>
      <c r="AZ2049" s="17">
        <v>29.757423956390173</v>
      </c>
      <c r="BA2049" s="22">
        <v>1604.7150924673306</v>
      </c>
      <c r="CU2049" t="e">
        <v>#N/A</v>
      </c>
      <c r="CV2049" t="e">
        <v>#N/A</v>
      </c>
    </row>
    <row r="2050" spans="1:100" x14ac:dyDescent="0.25">
      <c r="A2050">
        <v>4940</v>
      </c>
      <c r="B2050" t="s">
        <v>1565</v>
      </c>
      <c r="C2050" s="22">
        <v>3</v>
      </c>
      <c r="D2050" s="17">
        <v>4.4676602110626034</v>
      </c>
      <c r="E2050" s="17">
        <v>-3.4157143395999338E-2</v>
      </c>
      <c r="F2050" s="17">
        <v>0.57867932469690653</v>
      </c>
      <c r="G2050" s="17">
        <v>0.56761479925726988</v>
      </c>
      <c r="H2050" s="17">
        <v>-3.4652285313460839E-2</v>
      </c>
      <c r="I2050" s="17">
        <v>-9.4764480158583547E-3</v>
      </c>
      <c r="J2050" s="17">
        <v>-2.6477239997591546</v>
      </c>
      <c r="K2050" s="17">
        <v>-4.4128733329319207E-2</v>
      </c>
      <c r="L2050" s="17">
        <v>-1</v>
      </c>
      <c r="M2050" s="17">
        <v>-1</v>
      </c>
      <c r="N2050" s="17">
        <v>-0.88257466658638428</v>
      </c>
      <c r="O2050" s="17">
        <v>2.3875510105607241</v>
      </c>
      <c r="P2050" s="17">
        <v>-0.35596200446786902</v>
      </c>
      <c r="Q2050" s="17">
        <v>1.8409232905801789</v>
      </c>
      <c r="R2050" s="17">
        <v>0.69647878710725142</v>
      </c>
      <c r="S2050" s="17">
        <v>0.3333333333333332</v>
      </c>
      <c r="T2050" s="17">
        <v>0.33777866349336555</v>
      </c>
      <c r="U2050" s="17">
        <v>0.26867706577718264</v>
      </c>
      <c r="V2050" s="17">
        <v>-5.5645086982288032E-2</v>
      </c>
      <c r="W2050" s="17">
        <v>37.130908358036507</v>
      </c>
      <c r="X2050" s="17">
        <v>1.4605238015310522</v>
      </c>
      <c r="Y2050" s="17">
        <v>-1</v>
      </c>
      <c r="Z2050" s="17">
        <v>-1</v>
      </c>
      <c r="AA2050" s="17">
        <v>83.038695696427524</v>
      </c>
      <c r="AB2050" s="17">
        <v>0.20380316779187996</v>
      </c>
      <c r="AC2050" s="17">
        <v>0.46267666026229115</v>
      </c>
      <c r="AD2050" s="17">
        <v>0.23774634297150382</v>
      </c>
      <c r="AE2050" s="17">
        <v>45.211308551283736</v>
      </c>
      <c r="AF2050" s="17">
        <v>0.73333333333333328</v>
      </c>
      <c r="AG2050" s="17">
        <v>-1</v>
      </c>
      <c r="AH2050" s="17">
        <v>-1</v>
      </c>
      <c r="AI2050" s="17">
        <v>6.8297802051815654E-2</v>
      </c>
      <c r="AJ2050" s="17">
        <v>-5.5645086982288032E-2</v>
      </c>
      <c r="AK2050" s="17">
        <v>5.9133353508808821E-2</v>
      </c>
      <c r="AL2050" s="17">
        <v>-3.6281199013425011E-2</v>
      </c>
      <c r="AM2050" s="17">
        <v>7.2669193775763849E-2</v>
      </c>
      <c r="AN2050" s="17">
        <v>6.3444439545244299E-2</v>
      </c>
      <c r="AO2050" s="17">
        <v>2.1123966119381405</v>
      </c>
      <c r="AP2050" s="17">
        <v>1.4047049935639815</v>
      </c>
      <c r="AQ2050" s="17">
        <v>34.483184358277356</v>
      </c>
      <c r="AR2050" s="17">
        <v>0.88414397562159319</v>
      </c>
      <c r="AS2050" s="17">
        <v>1.4163950682017337</v>
      </c>
      <c r="AT2050" s="17">
        <v>-1</v>
      </c>
      <c r="AU2050" s="17">
        <v>-1</v>
      </c>
      <c r="AV2050" s="17">
        <v>1.2640935863645206</v>
      </c>
      <c r="AW2050" s="17">
        <v>86.830951700552177</v>
      </c>
      <c r="AX2050" s="17">
        <v>82.632399043359683</v>
      </c>
      <c r="AY2050" s="17">
        <v>0.21072351762938676</v>
      </c>
      <c r="AZ2050" s="17">
        <v>36.498372994032408</v>
      </c>
      <c r="BA2050" s="22">
        <v>1448.180925757038</v>
      </c>
      <c r="CU2050" t="e">
        <v>#N/A</v>
      </c>
      <c r="CV2050" t="e">
        <v>#N/A</v>
      </c>
    </row>
    <row r="2051" spans="1:100" x14ac:dyDescent="0.25">
      <c r="A2051">
        <v>4941</v>
      </c>
      <c r="B2051" t="s">
        <v>2384</v>
      </c>
      <c r="C2051" s="22">
        <v>3</v>
      </c>
      <c r="D2051" s="17">
        <v>4.6238104261789665</v>
      </c>
      <c r="E2051" s="17">
        <v>-6.0930263610347618E-2</v>
      </c>
      <c r="F2051" s="17">
        <v>-1.8427859404391862E-2</v>
      </c>
      <c r="G2051" s="17">
        <v>-3.3611766280531787E-2</v>
      </c>
      <c r="H2051" s="17">
        <v>0.3069048876216619</v>
      </c>
      <c r="I2051" s="17">
        <v>0</v>
      </c>
      <c r="J2051" s="17">
        <v>18.414293257299711</v>
      </c>
      <c r="K2051" s="17">
        <v>0.3069048876216619</v>
      </c>
      <c r="L2051" s="17">
        <v>-1.0000000000000013</v>
      </c>
      <c r="M2051" s="17">
        <v>-1.0000000000000013</v>
      </c>
      <c r="N2051" s="17">
        <v>6.1380977524332367</v>
      </c>
      <c r="O2051" s="17">
        <v>23.004491917198145</v>
      </c>
      <c r="P2051" s="17">
        <v>2.7576483130964856E-2</v>
      </c>
      <c r="Q2051" s="17">
        <v>4.5607170534033903E-2</v>
      </c>
      <c r="R2051" s="17">
        <v>1.5392774974677453E-3</v>
      </c>
      <c r="S2051" s="17">
        <v>0.33333333333333381</v>
      </c>
      <c r="T2051" s="17">
        <v>0.33117771769305193</v>
      </c>
      <c r="U2051" s="17">
        <v>0.40992266182306869</v>
      </c>
      <c r="V2051" s="17">
        <v>0.30549807067568591</v>
      </c>
      <c r="W2051" s="17">
        <v>42.921075836139167</v>
      </c>
      <c r="X2051" s="17">
        <v>3.8281296191108329</v>
      </c>
      <c r="Y2051" s="17">
        <v>-1.0000000000000013</v>
      </c>
      <c r="Z2051" s="17">
        <v>-1.0000000000000013</v>
      </c>
      <c r="AA2051" s="17">
        <v>93.129362472841507</v>
      </c>
      <c r="AB2051" s="17">
        <v>0.2873506309512372</v>
      </c>
      <c r="AC2051" s="17">
        <v>0.40966656606306939</v>
      </c>
      <c r="AD2051" s="17">
        <v>0.3071177501697917</v>
      </c>
      <c r="AE2051" s="17">
        <v>50.206747359204897</v>
      </c>
      <c r="AF2051" s="17">
        <v>0.72222222222222221</v>
      </c>
      <c r="AG2051" s="17">
        <v>-1.0000000000000013</v>
      </c>
      <c r="AH2051" s="17">
        <v>-1.0000000000000013</v>
      </c>
      <c r="AI2051" s="17">
        <v>0</v>
      </c>
      <c r="AJ2051" s="17">
        <v>0.30549807067568591</v>
      </c>
      <c r="AK2051" s="17">
        <v>-8.1808141425625092E-2</v>
      </c>
      <c r="AL2051" s="17">
        <v>0.14823749216690218</v>
      </c>
      <c r="AM2051" s="17">
        <v>0.10276829841292938</v>
      </c>
      <c r="AN2051" s="17">
        <v>0.35413721439585999</v>
      </c>
      <c r="AO2051" s="17">
        <v>2.1601667531951079</v>
      </c>
      <c r="AP2051" s="17">
        <v>9.5946178207310133</v>
      </c>
      <c r="AQ2051" s="17">
        <v>61.335369093438835</v>
      </c>
      <c r="AR2051" s="17">
        <v>1.3799317835251406</v>
      </c>
      <c r="AS2051" s="17">
        <v>4.1350345067324952</v>
      </c>
      <c r="AT2051" s="17">
        <v>-1.0000000000000013</v>
      </c>
      <c r="AU2051" s="17">
        <v>-1.0000000000000013</v>
      </c>
      <c r="AV2051" s="17">
        <v>-3.2072488783063964E-2</v>
      </c>
      <c r="AW2051" s="17">
        <v>125.72847221077068</v>
      </c>
      <c r="AX2051" s="17">
        <v>156.27827927833931</v>
      </c>
      <c r="AY2051" s="17">
        <v>0.48673631897789948</v>
      </c>
      <c r="AZ2051" s="17">
        <v>51.00144321847165</v>
      </c>
      <c r="BA2051" s="22">
        <v>1627.1081433210918</v>
      </c>
      <c r="CU2051" t="e">
        <v>#N/A</v>
      </c>
      <c r="CV2051" t="e">
        <v>#N/A</v>
      </c>
    </row>
    <row r="2052" spans="1:100" x14ac:dyDescent="0.25">
      <c r="A2052">
        <v>4942</v>
      </c>
      <c r="B2052" t="s">
        <v>2385</v>
      </c>
      <c r="C2052" s="22">
        <v>3</v>
      </c>
      <c r="D2052" s="17">
        <v>3.833749349533722</v>
      </c>
      <c r="E2052" s="17">
        <v>-0.11154954903692829</v>
      </c>
      <c r="F2052" s="17">
        <v>-0.13423212901451426</v>
      </c>
      <c r="G2052" s="17">
        <v>-0.16792417325317249</v>
      </c>
      <c r="H2052" s="17">
        <v>0.19993758343288592</v>
      </c>
      <c r="I2052" s="17">
        <v>0</v>
      </c>
      <c r="J2052" s="17">
        <v>11.996255005973158</v>
      </c>
      <c r="K2052" s="17">
        <v>0.19993758343288592</v>
      </c>
      <c r="L2052" s="17">
        <v>-1.0000000000000004</v>
      </c>
      <c r="M2052" s="17">
        <v>-1.0000000000000004</v>
      </c>
      <c r="N2052" s="17">
        <v>3.9987516686577198</v>
      </c>
      <c r="O2052" s="17">
        <v>15.66208018225371</v>
      </c>
      <c r="P2052" s="17">
        <v>-0.90994841148179018</v>
      </c>
      <c r="Q2052" s="17">
        <v>2.6794348060350655</v>
      </c>
      <c r="R2052" s="17">
        <v>0.84178598559727802</v>
      </c>
      <c r="S2052" s="17">
        <v>0.3333333333333337</v>
      </c>
      <c r="T2052" s="17">
        <v>0.38402467816506375</v>
      </c>
      <c r="U2052" s="17">
        <v>4.976448304686628E-2</v>
      </c>
      <c r="V2052" s="17">
        <v>0</v>
      </c>
      <c r="W2052" s="17">
        <v>22.687396444495104</v>
      </c>
      <c r="X2052" s="17">
        <v>0.772404707244007</v>
      </c>
      <c r="Y2052" s="17">
        <v>-1.0000000000000004</v>
      </c>
      <c r="Z2052" s="17">
        <v>-1.0000000000000004</v>
      </c>
      <c r="AA2052" s="17">
        <v>8.1757443459696599</v>
      </c>
      <c r="AB2052" s="17">
        <v>5.20466184942351E-2</v>
      </c>
      <c r="AC2052" s="17">
        <v>-0.18909760898916844</v>
      </c>
      <c r="AD2052" s="17">
        <v>-0.17001777118752082</v>
      </c>
      <c r="AE2052" s="17">
        <v>-15.353438084122704</v>
      </c>
      <c r="AF2052" s="17">
        <v>0</v>
      </c>
      <c r="AG2052" s="17">
        <v>-1.0000000000000004</v>
      </c>
      <c r="AH2052" s="17">
        <v>-1.0000000000000004</v>
      </c>
      <c r="AI2052" s="17">
        <v>8.9844797217222602E-3</v>
      </c>
      <c r="AJ2052" s="17">
        <v>0</v>
      </c>
      <c r="AK2052" s="17">
        <v>-0.11544379683454585</v>
      </c>
      <c r="AL2052" s="17">
        <v>-0.15921031642579966</v>
      </c>
      <c r="AM2052" s="17">
        <v>1.6833883318604758E-2</v>
      </c>
      <c r="AN2052" s="17">
        <v>-0.27712785244745108</v>
      </c>
      <c r="AO2052" s="17">
        <v>-0.15637190120761008</v>
      </c>
      <c r="AP2052" s="17">
        <v>-7.7242478933152725</v>
      </c>
      <c r="AQ2052" s="17">
        <v>34.683651450468268</v>
      </c>
      <c r="AR2052" s="17">
        <v>0.76712249454526349</v>
      </c>
      <c r="AS2052" s="17">
        <v>0.97234229067689315</v>
      </c>
      <c r="AT2052" s="17">
        <v>-1.0000000000000004</v>
      </c>
      <c r="AU2052" s="17">
        <v>-1.0000000000000004</v>
      </c>
      <c r="AV2052" s="17">
        <v>0.67386181234410547</v>
      </c>
      <c r="AW2052" s="17">
        <v>16.113576634908096</v>
      </c>
      <c r="AX2052" s="17">
        <v>16.293266229342546</v>
      </c>
      <c r="AY2052" s="17">
        <v>-0.13628642180131878</v>
      </c>
      <c r="AZ2052" s="17">
        <v>-77.406703181718783</v>
      </c>
      <c r="BA2052" s="22">
        <v>1343.8905958254229</v>
      </c>
      <c r="CU2052" t="e">
        <v>#N/A</v>
      </c>
      <c r="CV2052" t="e">
        <v>#N/A</v>
      </c>
    </row>
    <row r="2053" spans="1:100" x14ac:dyDescent="0.25">
      <c r="A2053">
        <v>4943</v>
      </c>
      <c r="B2053" t="s">
        <v>2386</v>
      </c>
      <c r="C2053" s="22">
        <v>3</v>
      </c>
      <c r="D2053" s="17">
        <v>5.6812566291257935</v>
      </c>
      <c r="E2053" s="17">
        <v>2.2552971014030074E-2</v>
      </c>
      <c r="F2053" s="17">
        <v>-2.7975635808818455</v>
      </c>
      <c r="G2053" s="17">
        <v>-2.7911198748778374</v>
      </c>
      <c r="H2053" s="17">
        <v>0.12466258242841669</v>
      </c>
      <c r="I2053" s="17">
        <v>5.1637384410005496E-3</v>
      </c>
      <c r="J2053" s="17">
        <v>7.7895792521650327</v>
      </c>
      <c r="K2053" s="17">
        <v>0.12982632086941723</v>
      </c>
      <c r="L2053" s="17">
        <v>-1.0000000000000004</v>
      </c>
      <c r="M2053" s="17">
        <v>-1.0000000000000004</v>
      </c>
      <c r="N2053" s="17">
        <v>2.5965264173883442</v>
      </c>
      <c r="O2053" s="17">
        <v>10.679716006412983</v>
      </c>
      <c r="P2053" s="17">
        <v>-4.4679143984676251E-3</v>
      </c>
      <c r="Q2053" s="17">
        <v>1.6167838291352155</v>
      </c>
      <c r="R2053" s="17">
        <v>0.47391756790322337</v>
      </c>
      <c r="S2053" s="17">
        <v>0.33333333333333337</v>
      </c>
      <c r="T2053" s="17">
        <v>0.33333333333333337</v>
      </c>
      <c r="U2053" s="17">
        <v>-5.9663920321149637E-2</v>
      </c>
      <c r="V2053" s="17">
        <v>-6.8266856222461536E-2</v>
      </c>
      <c r="W2053" s="17">
        <v>16.35638277014554</v>
      </c>
      <c r="X2053" s="17">
        <v>-0.11141647282211808</v>
      </c>
      <c r="Y2053" s="17">
        <v>-1.0000000000000004</v>
      </c>
      <c r="Z2053" s="17">
        <v>-1.0000000000000004</v>
      </c>
      <c r="AA2053" s="17">
        <v>28.253600461682709</v>
      </c>
      <c r="AB2053" s="17">
        <v>0.13239940158401839</v>
      </c>
      <c r="AC2053" s="17">
        <v>6.0276742964714428E-2</v>
      </c>
      <c r="AD2053" s="17">
        <v>3.5789857923946282E-2</v>
      </c>
      <c r="AE2053" s="17">
        <v>11.42330012363395</v>
      </c>
      <c r="AF2053" s="17">
        <v>0.41666666666666669</v>
      </c>
      <c r="AG2053" s="17">
        <v>-1.0000000000000004</v>
      </c>
      <c r="AH2053" s="17">
        <v>-1.0000000000000004</v>
      </c>
      <c r="AI2053" s="17">
        <v>-5.7727481991620179E-4</v>
      </c>
      <c r="AJ2053" s="17">
        <v>-6.8266856222461536E-2</v>
      </c>
      <c r="AK2053" s="17">
        <v>5.0080048763837065E-2</v>
      </c>
      <c r="AL2053" s="17">
        <v>0.16459928420389211</v>
      </c>
      <c r="AM2053" s="17">
        <v>-9.4254840623331893E-2</v>
      </c>
      <c r="AN2053" s="17">
        <v>0.15106079480848766</v>
      </c>
      <c r="AO2053" s="17">
        <v>-2.1059707717641114</v>
      </c>
      <c r="AP2053" s="17">
        <v>4.5995162912316516</v>
      </c>
      <c r="AQ2053" s="17">
        <v>24.145962022310563</v>
      </c>
      <c r="AR2053" s="17">
        <v>0.53873589012305567</v>
      </c>
      <c r="AS2053" s="17">
        <v>1.8409848047299407E-2</v>
      </c>
      <c r="AT2053" s="17">
        <v>-1.0000000000000004</v>
      </c>
      <c r="AU2053" s="17">
        <v>-1.0000000000000004</v>
      </c>
      <c r="AV2053" s="17">
        <v>-2.3172023069746124</v>
      </c>
      <c r="AW2053" s="17">
        <v>43.532832759327341</v>
      </c>
      <c r="AX2053" s="17">
        <v>36.694601640682876</v>
      </c>
      <c r="AY2053" s="17">
        <v>0.22366255497615747</v>
      </c>
      <c r="AZ2053" s="17">
        <v>-5.9111519839900861</v>
      </c>
      <c r="BA2053" s="22">
        <v>1297.4762554575141</v>
      </c>
      <c r="CU2053" t="e">
        <v>#N/A</v>
      </c>
      <c r="CV2053" t="e">
        <v>#N/A</v>
      </c>
    </row>
    <row r="2054" spans="1:100" x14ac:dyDescent="0.25">
      <c r="A2054">
        <v>4944</v>
      </c>
      <c r="B2054" t="s">
        <v>2387</v>
      </c>
      <c r="C2054" s="22">
        <v>3</v>
      </c>
      <c r="D2054" s="17">
        <v>3.5888534749279923</v>
      </c>
      <c r="E2054" s="17">
        <v>1.6685238981085118</v>
      </c>
      <c r="F2054" s="17">
        <v>-0.29777801892110584</v>
      </c>
      <c r="G2054" s="17">
        <v>0.17005976847109816</v>
      </c>
      <c r="H2054" s="17">
        <v>-3.5995018020079241E-2</v>
      </c>
      <c r="I2054" s="17">
        <v>0</v>
      </c>
      <c r="J2054" s="17">
        <v>-2.1597010812047537</v>
      </c>
      <c r="K2054" s="17">
        <v>-3.5995018020079241E-2</v>
      </c>
      <c r="L2054" s="17">
        <v>-1.0000000000000007</v>
      </c>
      <c r="M2054" s="17">
        <v>-1.0000000000000007</v>
      </c>
      <c r="N2054" s="17">
        <v>-0.719900360401585</v>
      </c>
      <c r="O2054" s="17">
        <v>1.5992121621943367</v>
      </c>
      <c r="P2054" s="17">
        <v>1.8097737631091255</v>
      </c>
      <c r="Q2054" s="17">
        <v>-0.22303241662645179</v>
      </c>
      <c r="R2054" s="17">
        <v>0.11317656697016933</v>
      </c>
      <c r="S2054" s="17">
        <v>0.3333333333333337</v>
      </c>
      <c r="T2054" s="17">
        <v>0.43112631806976914</v>
      </c>
      <c r="U2054" s="17">
        <v>0.13769565076881943</v>
      </c>
      <c r="V2054" s="17">
        <v>7.7341274151369911E-3</v>
      </c>
      <c r="W2054" s="17">
        <v>37.835377904285522</v>
      </c>
      <c r="X2054" s="17">
        <v>1.4734762148787193</v>
      </c>
      <c r="Y2054" s="17">
        <v>-1.0000000000000007</v>
      </c>
      <c r="Z2054" s="17">
        <v>-1.0000000000000007</v>
      </c>
      <c r="AA2054" s="17">
        <v>70.885360389731602</v>
      </c>
      <c r="AB2054" s="17">
        <v>0.2055859240623121</v>
      </c>
      <c r="AC2054" s="17">
        <v>0.24213381308373536</v>
      </c>
      <c r="AD2054" s="17">
        <v>0.21101638122347049</v>
      </c>
      <c r="AE2054" s="17">
        <v>32.936805918475919</v>
      </c>
      <c r="AF2054" s="17">
        <v>0.63636363636363635</v>
      </c>
      <c r="AG2054" s="17">
        <v>-1.0000000000000007</v>
      </c>
      <c r="AH2054" s="17">
        <v>-1.0000000000000007</v>
      </c>
      <c r="AI2054" s="17">
        <v>-4.0757418277051075E-3</v>
      </c>
      <c r="AJ2054" s="17">
        <v>7.7341274151369911E-3</v>
      </c>
      <c r="AK2054" s="17">
        <v>0.27421604639948882</v>
      </c>
      <c r="AL2054" s="17">
        <v>0.18142714663007214</v>
      </c>
      <c r="AM2054" s="17">
        <v>-9.360445676606011E-3</v>
      </c>
      <c r="AN2054" s="17">
        <v>5.2834692973464874E-2</v>
      </c>
      <c r="AO2054" s="17">
        <v>1.1370690900822942</v>
      </c>
      <c r="AP2054" s="17">
        <v>2.2280030574869825</v>
      </c>
      <c r="AQ2054" s="17">
        <v>35.675676823080757</v>
      </c>
      <c r="AR2054" s="17">
        <v>0.90988942958705854</v>
      </c>
      <c r="AS2054" s="17">
        <v>1.4374811968586398</v>
      </c>
      <c r="AT2054" s="17">
        <v>-1.0000000000000007</v>
      </c>
      <c r="AU2054" s="17">
        <v>-1.0000000000000007</v>
      </c>
      <c r="AV2054" s="17">
        <v>0.28323633544126742</v>
      </c>
      <c r="AW2054" s="17">
        <v>74.712575609412923</v>
      </c>
      <c r="AX2054" s="17">
        <v>75.40447351437254</v>
      </c>
      <c r="AY2054" s="17">
        <v>9.6806159780037385E-2</v>
      </c>
      <c r="AZ2054" s="17">
        <v>-3.9984435459141476</v>
      </c>
      <c r="BA2054" s="22">
        <v>1423.3592760814222</v>
      </c>
      <c r="CU2054" t="e">
        <v>#N/A</v>
      </c>
      <c r="CV2054" t="e">
        <v>#N/A</v>
      </c>
    </row>
    <row r="2055" spans="1:100" x14ac:dyDescent="0.25">
      <c r="A2055">
        <v>4946</v>
      </c>
      <c r="B2055" t="s">
        <v>2388</v>
      </c>
      <c r="C2055" s="22">
        <v>3</v>
      </c>
      <c r="D2055" s="17">
        <v>4.4186399109386718</v>
      </c>
      <c r="E2055" s="17">
        <v>-0.10117455795215399</v>
      </c>
      <c r="F2055" s="17">
        <v>1.872349803225716</v>
      </c>
      <c r="G2055" s="17">
        <v>1.8387434806439327</v>
      </c>
      <c r="H2055" s="17">
        <v>0.36932251650187087</v>
      </c>
      <c r="I2055" s="17">
        <v>4.2980124752256595E-3</v>
      </c>
      <c r="J2055" s="17">
        <v>22.417231738625791</v>
      </c>
      <c r="K2055" s="17">
        <v>0.3736205289770963</v>
      </c>
      <c r="L2055" s="17">
        <v>-0.99999999999999889</v>
      </c>
      <c r="M2055" s="17">
        <v>-0.99999999999999889</v>
      </c>
      <c r="N2055" s="17">
        <v>7.4724105795419291</v>
      </c>
      <c r="O2055" s="17">
        <v>28.67461513020838</v>
      </c>
      <c r="P2055" s="17">
        <v>-4.3230867482490964</v>
      </c>
      <c r="Q2055" s="17">
        <v>8.1339778735292292</v>
      </c>
      <c r="R2055" s="17">
        <v>1.9852113608533088</v>
      </c>
      <c r="S2055" s="17">
        <v>0.33333333333333326</v>
      </c>
      <c r="T2055" s="17">
        <v>0.33788120970369617</v>
      </c>
      <c r="U2055" s="17">
        <v>0.33953175900040022</v>
      </c>
      <c r="V2055" s="17">
        <v>0.20062749397261601</v>
      </c>
      <c r="W2055" s="17">
        <v>33.510130681317946</v>
      </c>
      <c r="X2055" s="17">
        <v>2.8640338902675935</v>
      </c>
      <c r="Y2055" s="17">
        <v>-0.99999999999999889</v>
      </c>
      <c r="Z2055" s="17">
        <v>-0.99999999999999889</v>
      </c>
      <c r="AA2055" s="17">
        <v>73.093279738148809</v>
      </c>
      <c r="AB2055" s="17">
        <v>0.28968088718593205</v>
      </c>
      <c r="AC2055" s="17">
        <v>0.21618891271703777</v>
      </c>
      <c r="AD2055" s="17">
        <v>0.24608895401658135</v>
      </c>
      <c r="AE2055" s="17">
        <v>37.597937695977528</v>
      </c>
      <c r="AF2055" s="17">
        <v>0.8666666666666667</v>
      </c>
      <c r="AG2055" s="17">
        <v>-0.99999999999999889</v>
      </c>
      <c r="AH2055" s="17">
        <v>-0.99999999999999889</v>
      </c>
      <c r="AI2055" s="17">
        <v>-5.2897064622861881E-2</v>
      </c>
      <c r="AJ2055" s="17">
        <v>0.20062749397261601</v>
      </c>
      <c r="AK2055" s="17">
        <v>-1.1206670717128012E-3</v>
      </c>
      <c r="AL2055" s="17">
        <v>7.1827797806089499E-2</v>
      </c>
      <c r="AM2055" s="17">
        <v>0.12577929503350146</v>
      </c>
      <c r="AN2055" s="17">
        <v>0.14920333683052966</v>
      </c>
      <c r="AO2055" s="17">
        <v>3.1388790404789706</v>
      </c>
      <c r="AP2055" s="17">
        <v>4.0892224097936873</v>
      </c>
      <c r="AQ2055" s="17">
        <v>55.927362419943755</v>
      </c>
      <c r="AR2055" s="17">
        <v>1.2113737960100452</v>
      </c>
      <c r="AS2055" s="17">
        <v>3.2376544192446892</v>
      </c>
      <c r="AT2055" s="17">
        <v>-0.99999999999999889</v>
      </c>
      <c r="AU2055" s="17">
        <v>-0.99999999999999889</v>
      </c>
      <c r="AV2055" s="17">
        <v>3.8239548414972417</v>
      </c>
      <c r="AW2055" s="17">
        <v>105.85711727815101</v>
      </c>
      <c r="AX2055" s="17">
        <v>124.86192538295523</v>
      </c>
      <c r="AY2055" s="17">
        <v>0.28584019369662533</v>
      </c>
      <c r="AZ2055" s="17">
        <v>8.8155803126362642</v>
      </c>
      <c r="BA2055" s="22">
        <v>1523.5907540109531</v>
      </c>
      <c r="CU2055" t="e">
        <v>#N/A</v>
      </c>
      <c r="CV2055" t="e">
        <v>#N/A</v>
      </c>
    </row>
    <row r="2056" spans="1:100" x14ac:dyDescent="0.25">
      <c r="A2056">
        <v>4947</v>
      </c>
      <c r="B2056" t="s">
        <v>2389</v>
      </c>
      <c r="C2056" s="22">
        <v>3</v>
      </c>
      <c r="D2056" s="17">
        <v>4.8812428792030289</v>
      </c>
      <c r="E2056" s="17">
        <v>1.1082709137291036E-2</v>
      </c>
      <c r="F2056" s="17">
        <v>-0.51389933836786539</v>
      </c>
      <c r="G2056" s="17">
        <v>-0.50948336621649437</v>
      </c>
      <c r="H2056" s="17">
        <v>0.30336630565499695</v>
      </c>
      <c r="I2056" s="17">
        <v>0</v>
      </c>
      <c r="J2056" s="17">
        <v>18.20197833929981</v>
      </c>
      <c r="K2056" s="17">
        <v>0.30336630565499695</v>
      </c>
      <c r="L2056" s="17">
        <v>-1.0000000000000007</v>
      </c>
      <c r="M2056" s="17">
        <v>-1.0000000000000007</v>
      </c>
      <c r="N2056" s="17">
        <v>6.0673261130999352</v>
      </c>
      <c r="O2056" s="17">
        <v>22.573737852286357</v>
      </c>
      <c r="P2056" s="17">
        <v>-0.45144085517179605</v>
      </c>
      <c r="Q2056" s="17">
        <v>-6.8817821833719979</v>
      </c>
      <c r="R2056" s="17">
        <v>-2.2863181321091464</v>
      </c>
      <c r="S2056" s="17">
        <v>0.33333333333333365</v>
      </c>
      <c r="T2056" s="17">
        <v>0.32890484728029995</v>
      </c>
      <c r="U2056" s="17">
        <v>-0.20465698313126965</v>
      </c>
      <c r="V2056" s="17">
        <v>0</v>
      </c>
      <c r="W2056" s="17">
        <v>6.1685956730946749</v>
      </c>
      <c r="X2056" s="17">
        <v>-0.4537387801470677</v>
      </c>
      <c r="Y2056" s="17">
        <v>-1.0000000000000007</v>
      </c>
      <c r="Z2056" s="17">
        <v>-1.0000000000000007</v>
      </c>
      <c r="AA2056" s="17">
        <v>32.237845820563294</v>
      </c>
      <c r="AB2056" s="17">
        <v>0.18032033881509371</v>
      </c>
      <c r="AC2056" s="17">
        <v>0.11070797330725077</v>
      </c>
      <c r="AD2056" s="17">
        <v>0.27608305346921086</v>
      </c>
      <c r="AE2056" s="17">
        <v>28.355568279577767</v>
      </c>
      <c r="AF2056" s="17">
        <v>0.63636363636363635</v>
      </c>
      <c r="AG2056" s="17">
        <v>-1.0000000000000007</v>
      </c>
      <c r="AH2056" s="17">
        <v>-1.0000000000000007</v>
      </c>
      <c r="AI2056" s="17">
        <v>-2.4662585367682073E-2</v>
      </c>
      <c r="AJ2056" s="17">
        <v>0</v>
      </c>
      <c r="AK2056" s="17">
        <v>-0.24540919507181191</v>
      </c>
      <c r="AL2056" s="17">
        <v>-0.28688291489795031</v>
      </c>
      <c r="AM2056" s="17">
        <v>-3.4601948952556305E-2</v>
      </c>
      <c r="AN2056" s="17">
        <v>0.22923183512910536</v>
      </c>
      <c r="AO2056" s="17">
        <v>-2.0920946991729683</v>
      </c>
      <c r="AP2056" s="17">
        <v>4.296381303737884</v>
      </c>
      <c r="AQ2056" s="17">
        <v>24.370574012394481</v>
      </c>
      <c r="AR2056" s="17">
        <v>0.45758119748236348</v>
      </c>
      <c r="AS2056" s="17">
        <v>-0.15037247449207042</v>
      </c>
      <c r="AT2056" s="17">
        <v>-1.0000000000000007</v>
      </c>
      <c r="AU2056" s="17">
        <v>-1.0000000000000007</v>
      </c>
      <c r="AV2056" s="17">
        <v>-2.7958014983256412</v>
      </c>
      <c r="AW2056" s="17">
        <v>59.107964976587503</v>
      </c>
      <c r="AX2056" s="17">
        <v>58.614713269233846</v>
      </c>
      <c r="AY2056" s="17">
        <v>0.30076388081004851</v>
      </c>
      <c r="AZ2056" s="17">
        <v>49.485381161372914</v>
      </c>
      <c r="BA2056" s="22">
        <v>1457.5822071233983</v>
      </c>
      <c r="CU2056" t="e">
        <v>#N/A</v>
      </c>
      <c r="CV2056" t="e">
        <v>#N/A</v>
      </c>
    </row>
    <row r="2057" spans="1:100" x14ac:dyDescent="0.25">
      <c r="A2057">
        <v>4949</v>
      </c>
      <c r="B2057" t="s">
        <v>2390</v>
      </c>
      <c r="C2057" s="22">
        <v>3</v>
      </c>
      <c r="D2057" s="17">
        <v>1.0359831142990366</v>
      </c>
      <c r="E2057" s="17">
        <v>-0.27240769160161787</v>
      </c>
      <c r="F2057" s="17">
        <v>-8.1981747299189767E-3</v>
      </c>
      <c r="G2057" s="17">
        <v>-0.10370286357286321</v>
      </c>
      <c r="H2057" s="17">
        <v>-0.12582466129717035</v>
      </c>
      <c r="I2057" s="17">
        <v>0</v>
      </c>
      <c r="J2057" s="17">
        <v>-7.549479677830222</v>
      </c>
      <c r="K2057" s="17">
        <v>-0.12582466129717035</v>
      </c>
      <c r="L2057" s="17">
        <v>-0.99999999999999956</v>
      </c>
      <c r="M2057" s="17">
        <v>-0.99999999999999956</v>
      </c>
      <c r="N2057" s="17">
        <v>-2.5164932259434072</v>
      </c>
      <c r="O2057" s="17">
        <v>-6.6171994271040457</v>
      </c>
      <c r="P2057" s="17">
        <v>-0.43627746522474425</v>
      </c>
      <c r="Q2057" s="17">
        <v>0.11527476672258379</v>
      </c>
      <c r="R2057" s="17">
        <v>-3.6698181133436661E-2</v>
      </c>
      <c r="S2057" s="17">
        <v>0.34439738876588027</v>
      </c>
      <c r="T2057" s="17">
        <v>0.21029676609977618</v>
      </c>
      <c r="U2057" s="17">
        <v>-7.7393846333503422E-2</v>
      </c>
      <c r="V2057" s="17">
        <v>0</v>
      </c>
      <c r="W2057" s="17">
        <v>24.124998793172935</v>
      </c>
      <c r="X2057" s="17">
        <v>0.23244205503518914</v>
      </c>
      <c r="Y2057" s="17">
        <v>-0.99999999999999956</v>
      </c>
      <c r="Z2057" s="17">
        <v>-0.99999999999999956</v>
      </c>
      <c r="AA2057" s="17">
        <v>29.359089397748015</v>
      </c>
      <c r="AB2057" s="17">
        <v>-9.938291046851877E-2</v>
      </c>
      <c r="AC2057" s="17">
        <v>9.0632581698925102E-2</v>
      </c>
      <c r="AD2057" s="17">
        <v>0.11416610448376412</v>
      </c>
      <c r="AE2057" s="17">
        <v>5.2707887857085183</v>
      </c>
      <c r="AF2057" s="17">
        <v>0.16666666666666666</v>
      </c>
      <c r="AG2057" s="17">
        <v>-0.99999999999999956</v>
      </c>
      <c r="AH2057" s="17">
        <v>-0.99999999999999956</v>
      </c>
      <c r="AI2057" s="17">
        <v>0</v>
      </c>
      <c r="AJ2057" s="17">
        <v>0</v>
      </c>
      <c r="AK2057" s="17">
        <v>-0.12331242846069712</v>
      </c>
      <c r="AL2057" s="17">
        <v>0.61395825613306798</v>
      </c>
      <c r="AM2057" s="17">
        <v>0.94184350545355644</v>
      </c>
      <c r="AN2057" s="17">
        <v>-4.1483473538689074E-3</v>
      </c>
      <c r="AO2057" s="17">
        <v>22.929525494035424</v>
      </c>
      <c r="AP2057" s="17">
        <v>2.9660825968186164</v>
      </c>
      <c r="AQ2057" s="17">
        <v>16.575519115342722</v>
      </c>
      <c r="AR2057" s="17">
        <v>0.47730030853215311</v>
      </c>
      <c r="AS2057" s="17">
        <v>0.10661739373801915</v>
      </c>
      <c r="AT2057" s="17">
        <v>-0.99999999999999956</v>
      </c>
      <c r="AU2057" s="17">
        <v>-0.99999999999999956</v>
      </c>
      <c r="AV2057" s="17">
        <v>-0.14040104470629985</v>
      </c>
      <c r="AW2057" s="17">
        <v>25.707972567462605</v>
      </c>
      <c r="AX2057" s="17">
        <v>25.707972567462605</v>
      </c>
      <c r="AY2057" s="17">
        <v>-6.4203814807444165E-2</v>
      </c>
      <c r="AZ2057" s="17">
        <v>-64.668717787269159</v>
      </c>
      <c r="BA2057" s="22">
        <v>1247.6572320570544</v>
      </c>
      <c r="CU2057" t="e">
        <v>#N/A</v>
      </c>
      <c r="CV2057" t="e">
        <v>#N/A</v>
      </c>
    </row>
    <row r="2058" spans="1:100" x14ac:dyDescent="0.25">
      <c r="A2058">
        <v>4950</v>
      </c>
      <c r="B2058" t="s">
        <v>2391</v>
      </c>
      <c r="C2058" s="22">
        <v>3</v>
      </c>
      <c r="D2058" s="17">
        <v>4.6551257200743423</v>
      </c>
      <c r="E2058" s="17">
        <v>6.6682039736494614E-2</v>
      </c>
      <c r="F2058" s="17">
        <v>-6.7713729759466518E-2</v>
      </c>
      <c r="G2058" s="17">
        <v>-5.0198735356949437E-2</v>
      </c>
      <c r="H2058" s="17">
        <v>6.6674074439098049E-2</v>
      </c>
      <c r="I2058" s="17">
        <v>0</v>
      </c>
      <c r="J2058" s="17">
        <v>4.0004444663458845</v>
      </c>
      <c r="K2058" s="17">
        <v>6.6674074439098049E-2</v>
      </c>
      <c r="L2058" s="17">
        <v>-1</v>
      </c>
      <c r="M2058" s="17">
        <v>-1</v>
      </c>
      <c r="N2058" s="17">
        <v>1.3334814887819619</v>
      </c>
      <c r="O2058" s="17">
        <v>8.6053714510632702</v>
      </c>
      <c r="P2058" s="17">
        <v>-4.3529581457743396E-2</v>
      </c>
      <c r="Q2058" s="17">
        <v>5.8036593156053389</v>
      </c>
      <c r="R2058" s="17">
        <v>1.9871947893028483</v>
      </c>
      <c r="S2058" s="17">
        <v>0.33333333333333331</v>
      </c>
      <c r="T2058" s="17">
        <v>0.20155584219619352</v>
      </c>
      <c r="U2058" s="17">
        <v>-3.0983943408998224E-2</v>
      </c>
      <c r="V2058" s="17">
        <v>0</v>
      </c>
      <c r="W2058" s="17">
        <v>17.489246307257222</v>
      </c>
      <c r="X2058" s="17">
        <v>0.20946323765254099</v>
      </c>
      <c r="Y2058" s="17">
        <v>-1</v>
      </c>
      <c r="Z2058" s="17">
        <v>-1</v>
      </c>
      <c r="AA2058" s="17">
        <v>19.861323727743976</v>
      </c>
      <c r="AB2058" s="17">
        <v>8.3119230757295035E-2</v>
      </c>
      <c r="AC2058" s="17">
        <v>2.3251325646868413E-2</v>
      </c>
      <c r="AD2058" s="17">
        <v>-9.8672903780485377E-2</v>
      </c>
      <c r="AE2058" s="17">
        <v>0.38488263118389776</v>
      </c>
      <c r="AF2058" s="17">
        <v>0.4</v>
      </c>
      <c r="AG2058" s="17">
        <v>-1</v>
      </c>
      <c r="AH2058" s="17">
        <v>-1</v>
      </c>
      <c r="AI2058" s="17">
        <v>9.6845223026857816E-2</v>
      </c>
      <c r="AJ2058" s="17">
        <v>0</v>
      </c>
      <c r="AK2058" s="17">
        <v>0.26838016345822518</v>
      </c>
      <c r="AL2058" s="17">
        <v>0.38295397109400731</v>
      </c>
      <c r="AM2058" s="17">
        <v>0.50817564582153463</v>
      </c>
      <c r="AN2058" s="17">
        <v>-0.20903739467383645</v>
      </c>
      <c r="AO2058" s="17">
        <v>14.046291962829489</v>
      </c>
      <c r="AP2058" s="17">
        <v>-3.3111650113758739</v>
      </c>
      <c r="AQ2058" s="17">
        <v>21.489690773603115</v>
      </c>
      <c r="AR2058" s="17">
        <v>0.50390523212052885</v>
      </c>
      <c r="AS2058" s="17">
        <v>0.27613731209163894</v>
      </c>
      <c r="AT2058" s="17">
        <v>-1</v>
      </c>
      <c r="AU2058" s="17">
        <v>-1</v>
      </c>
      <c r="AV2058" s="17">
        <v>1.9369960539458981</v>
      </c>
      <c r="AW2058" s="17">
        <v>25.155530167431365</v>
      </c>
      <c r="AX2058" s="17">
        <v>27.092434627968515</v>
      </c>
      <c r="AY2058" s="17">
        <v>8.4390851754553117E-2</v>
      </c>
      <c r="AZ2058" s="17">
        <v>-50.869790493137202</v>
      </c>
      <c r="BA2058" s="22">
        <v>1377.141742540327</v>
      </c>
      <c r="CU2058" t="e">
        <v>#N/A</v>
      </c>
      <c r="CV2058" t="e">
        <v>#N/A</v>
      </c>
    </row>
    <row r="2059" spans="1:100" x14ac:dyDescent="0.25">
      <c r="A2059">
        <v>4951</v>
      </c>
      <c r="B2059" t="s">
        <v>2392</v>
      </c>
      <c r="C2059" s="22">
        <v>3</v>
      </c>
      <c r="D2059" s="17">
        <v>4.0101289631880128</v>
      </c>
      <c r="E2059" s="17">
        <v>-0.11517966648504072</v>
      </c>
      <c r="F2059" s="17">
        <v>-1.7149453789425184</v>
      </c>
      <c r="G2059" s="17">
        <v>-1.747853855081102</v>
      </c>
      <c r="H2059" s="17">
        <v>8.3760104924601925E-2</v>
      </c>
      <c r="I2059" s="17">
        <v>3.3341095495214136E-4</v>
      </c>
      <c r="J2059" s="17">
        <v>5.0456109527732407</v>
      </c>
      <c r="K2059" s="17">
        <v>8.4093515879554048E-2</v>
      </c>
      <c r="L2059" s="17">
        <v>-1.0000000000000009</v>
      </c>
      <c r="M2059" s="17">
        <v>-1.0000000000000009</v>
      </c>
      <c r="N2059" s="17">
        <v>1.6818703175910803</v>
      </c>
      <c r="O2059" s="17">
        <v>7.3078860608801524</v>
      </c>
      <c r="P2059" s="17">
        <v>-4.9311796502901052E-2</v>
      </c>
      <c r="Q2059" s="17">
        <v>2.5594394507042568</v>
      </c>
      <c r="R2059" s="17">
        <v>0.88773474803263641</v>
      </c>
      <c r="S2059" s="17">
        <v>0.33333333333333331</v>
      </c>
      <c r="T2059" s="17">
        <v>0.33333333333333331</v>
      </c>
      <c r="U2059" s="17">
        <v>0.1092049694184544</v>
      </c>
      <c r="V2059" s="17">
        <v>-0.11264335265579722</v>
      </c>
      <c r="W2059" s="17">
        <v>23.165390701990802</v>
      </c>
      <c r="X2059" s="17">
        <v>0.34353291252614726</v>
      </c>
      <c r="Y2059" s="17">
        <v>-1.0000000000000009</v>
      </c>
      <c r="Z2059" s="17">
        <v>-1.0000000000000009</v>
      </c>
      <c r="AA2059" s="17">
        <v>76.4939634468234</v>
      </c>
      <c r="AB2059" s="17">
        <v>0.31157656719753135</v>
      </c>
      <c r="AC2059" s="17">
        <v>0.28715507192001288</v>
      </c>
      <c r="AD2059" s="17">
        <v>0.45008512081845525</v>
      </c>
      <c r="AE2059" s="17">
        <v>52.440837996799971</v>
      </c>
      <c r="AF2059" s="17">
        <v>0.8571428571428571</v>
      </c>
      <c r="AG2059" s="17">
        <v>-1.0000000000000009</v>
      </c>
      <c r="AH2059" s="17">
        <v>-1.0000000000000009</v>
      </c>
      <c r="AI2059" s="17">
        <v>-0.10118922185851256</v>
      </c>
      <c r="AJ2059" s="17">
        <v>-0.11264335265579722</v>
      </c>
      <c r="AK2059" s="17">
        <v>-0.24899739166803425</v>
      </c>
      <c r="AL2059" s="17">
        <v>0.42942628627944657</v>
      </c>
      <c r="AM2059" s="17">
        <v>-5.2042941301311672E-2</v>
      </c>
      <c r="AN2059" s="17">
        <v>-0.15273363696754799</v>
      </c>
      <c r="AO2059" s="17">
        <v>-2.5460604908729634</v>
      </c>
      <c r="AP2059" s="17">
        <v>-1.6712094927914662</v>
      </c>
      <c r="AQ2059" s="17">
        <v>28.211001654764036</v>
      </c>
      <c r="AR2059" s="17">
        <v>0.66322828342932449</v>
      </c>
      <c r="AS2059" s="17">
        <v>0.42762642840570148</v>
      </c>
      <c r="AT2059" s="17">
        <v>-1.0000000000000009</v>
      </c>
      <c r="AU2059" s="17">
        <v>-1.0000000000000009</v>
      </c>
      <c r="AV2059" s="17">
        <v>-0.86011910704846495</v>
      </c>
      <c r="AW2059" s="17">
        <v>82.130640014912075</v>
      </c>
      <c r="AX2059" s="17">
        <v>68.842520312162122</v>
      </c>
      <c r="AY2059" s="17">
        <v>0.27227091503006973</v>
      </c>
      <c r="AZ2059" s="17">
        <v>30.118135391184023</v>
      </c>
      <c r="BA2059" s="22">
        <v>1459.3533334483275</v>
      </c>
      <c r="CU2059" t="e">
        <v>#N/A</v>
      </c>
      <c r="CV2059" t="e">
        <v>#N/A</v>
      </c>
    </row>
    <row r="2060" spans="1:100" x14ac:dyDescent="0.25">
      <c r="A2060">
        <v>4952</v>
      </c>
      <c r="B2060" t="s">
        <v>2393</v>
      </c>
      <c r="C2060" s="22">
        <v>3</v>
      </c>
      <c r="D2060" s="17">
        <v>5.0605059168722741</v>
      </c>
      <c r="E2060" s="17">
        <v>0.21720249426014226</v>
      </c>
      <c r="F2060" s="17">
        <v>1.0212482063143837</v>
      </c>
      <c r="G2060" s="17">
        <v>1.1022023308955822</v>
      </c>
      <c r="H2060" s="17">
        <v>0.28639666085329352</v>
      </c>
      <c r="I2060" s="17">
        <v>0</v>
      </c>
      <c r="J2060" s="17">
        <v>17.183799651197603</v>
      </c>
      <c r="K2060" s="17">
        <v>0.28639666085329352</v>
      </c>
      <c r="L2060" s="17">
        <v>-0.99999999999999956</v>
      </c>
      <c r="M2060" s="17">
        <v>-0.99999999999999956</v>
      </c>
      <c r="N2060" s="17">
        <v>5.7279332170658694</v>
      </c>
      <c r="O2060" s="17">
        <v>23.346507898965466</v>
      </c>
      <c r="P2060" s="17">
        <v>0.81035861140018217</v>
      </c>
      <c r="Q2060" s="17">
        <v>1.8126932194112271</v>
      </c>
      <c r="R2060" s="17">
        <v>0.61764108245008609</v>
      </c>
      <c r="S2060" s="17">
        <v>0.3333333333333332</v>
      </c>
      <c r="T2060" s="17">
        <v>0.34244418492540557</v>
      </c>
      <c r="U2060" s="17">
        <v>0.15415876986020779</v>
      </c>
      <c r="V2060" s="17">
        <v>0</v>
      </c>
      <c r="W2060" s="17">
        <v>21.741585090626124</v>
      </c>
      <c r="X2060" s="17">
        <v>0.97587070651172636</v>
      </c>
      <c r="Y2060" s="17">
        <v>-0.99999999999999956</v>
      </c>
      <c r="Z2060" s="17">
        <v>-0.99999999999999956</v>
      </c>
      <c r="AA2060" s="17">
        <v>73.857094203982925</v>
      </c>
      <c r="AB2060" s="17">
        <v>0.42507816080088745</v>
      </c>
      <c r="AC2060" s="17">
        <v>0.30201633561196933</v>
      </c>
      <c r="AD2060" s="17">
        <v>0.30286286420527836</v>
      </c>
      <c r="AE2060" s="17">
        <v>51.497868030906716</v>
      </c>
      <c r="AF2060" s="17">
        <v>0.81818181818181823</v>
      </c>
      <c r="AG2060" s="17">
        <v>-0.99999999999999956</v>
      </c>
      <c r="AH2060" s="17">
        <v>-0.99999999999999956</v>
      </c>
      <c r="AI2060" s="17">
        <v>6.5093250687934682E-3</v>
      </c>
      <c r="AJ2060" s="17">
        <v>0</v>
      </c>
      <c r="AK2060" s="17">
        <v>0.26766540873114325</v>
      </c>
      <c r="AL2060" s="17">
        <v>2.5040670951617404E-2</v>
      </c>
      <c r="AM2060" s="17">
        <v>0.12576513000241543</v>
      </c>
      <c r="AN2060" s="17">
        <v>0.4784688961418872</v>
      </c>
      <c r="AO2060" s="17">
        <v>4.4824552937161011</v>
      </c>
      <c r="AP2060" s="17">
        <v>12.086925758305272</v>
      </c>
      <c r="AQ2060" s="17">
        <v>38.925384741823756</v>
      </c>
      <c r="AR2060" s="17">
        <v>0.8299362881189466</v>
      </c>
      <c r="AS2060" s="17">
        <v>1.2622673673650198</v>
      </c>
      <c r="AT2060" s="17">
        <v>-0.99999999999999956</v>
      </c>
      <c r="AU2060" s="17">
        <v>-0.99999999999999956</v>
      </c>
      <c r="AV2060" s="17">
        <v>1.7198434133456677</v>
      </c>
      <c r="AW2060" s="17">
        <v>109.29052786125378</v>
      </c>
      <c r="AX2060" s="17">
        <v>109.42071436262965</v>
      </c>
      <c r="AY2060" s="17">
        <v>0.2529950042680979</v>
      </c>
      <c r="AZ2060" s="17">
        <v>56.507367964379583</v>
      </c>
      <c r="BA2060" s="22">
        <v>1476.6869465493764</v>
      </c>
      <c r="CU2060" t="e">
        <v>#N/A</v>
      </c>
      <c r="CV2060" t="e">
        <v>#N/A</v>
      </c>
    </row>
    <row r="2061" spans="1:100" x14ac:dyDescent="0.25">
      <c r="A2061">
        <v>4954</v>
      </c>
      <c r="B2061" t="s">
        <v>2394</v>
      </c>
      <c r="C2061" s="22">
        <v>3</v>
      </c>
      <c r="D2061" s="17">
        <v>5.891745295983692</v>
      </c>
      <c r="E2061" s="17">
        <v>0.1414530885728649</v>
      </c>
      <c r="F2061" s="17">
        <v>0.14828392417190434</v>
      </c>
      <c r="G2061" s="17">
        <v>0.15845652965174978</v>
      </c>
      <c r="H2061" s="17">
        <v>0.32002943761285713</v>
      </c>
      <c r="I2061" s="17">
        <v>0</v>
      </c>
      <c r="J2061" s="17">
        <v>19.201766256771425</v>
      </c>
      <c r="K2061" s="17">
        <v>0.32002943761285713</v>
      </c>
      <c r="L2061" s="17">
        <v>-0.99999999999999956</v>
      </c>
      <c r="M2061" s="17">
        <v>-0.99999999999999956</v>
      </c>
      <c r="N2061" s="17">
        <v>6.4005887522571436</v>
      </c>
      <c r="O2061" s="17">
        <v>25.251968082406872</v>
      </c>
      <c r="P2061" s="17">
        <v>-2.2281952838047337E-2</v>
      </c>
      <c r="Q2061" s="17">
        <v>22.088020032668432</v>
      </c>
      <c r="R2061" s="17">
        <v>7.1731415838784693</v>
      </c>
      <c r="S2061" s="17">
        <v>0.33333333333333326</v>
      </c>
      <c r="T2061" s="17">
        <v>0.33179712687883378</v>
      </c>
      <c r="U2061" s="17">
        <v>0.17143927156949279</v>
      </c>
      <c r="V2061" s="17">
        <v>-0.12696599308545428</v>
      </c>
      <c r="W2061" s="17">
        <v>15.582972043333932</v>
      </c>
      <c r="X2061" s="17">
        <v>0.2675259439100558</v>
      </c>
      <c r="Y2061" s="17">
        <v>-0.99999999999999956</v>
      </c>
      <c r="Z2061" s="17">
        <v>-0.99999999999999956</v>
      </c>
      <c r="AA2061" s="17">
        <v>74.105443445425806</v>
      </c>
      <c r="AB2061" s="17">
        <v>0.3353228860846979</v>
      </c>
      <c r="AC2061" s="17">
        <v>0.26452419588917281</v>
      </c>
      <c r="AD2061" s="17">
        <v>0.42713951439039782</v>
      </c>
      <c r="AE2061" s="17">
        <v>51.349329818213413</v>
      </c>
      <c r="AF2061" s="17">
        <v>0.8</v>
      </c>
      <c r="AG2061" s="17">
        <v>-0.99999999999999956</v>
      </c>
      <c r="AH2061" s="17">
        <v>-0.99999999999999956</v>
      </c>
      <c r="AI2061" s="17">
        <v>6.6056159026651032E-2</v>
      </c>
      <c r="AJ2061" s="17">
        <v>-0.12696599308545428</v>
      </c>
      <c r="AK2061" s="17">
        <v>-2.5288218635336989E-2</v>
      </c>
      <c r="AL2061" s="17">
        <v>1.0895216382153931E-2</v>
      </c>
      <c r="AM2061" s="17">
        <v>4.026260587149548E-2</v>
      </c>
      <c r="AN2061" s="17">
        <v>0.12623618454215838</v>
      </c>
      <c r="AO2061" s="17">
        <v>0.88012405361070234</v>
      </c>
      <c r="AP2061" s="17">
        <v>3.2103806954647287</v>
      </c>
      <c r="AQ2061" s="17">
        <v>34.784738300105374</v>
      </c>
      <c r="AR2061" s="17">
        <v>0.7096037386962053</v>
      </c>
      <c r="AS2061" s="17">
        <v>0.58755538152291276</v>
      </c>
      <c r="AT2061" s="17">
        <v>-0.99999999999999956</v>
      </c>
      <c r="AU2061" s="17">
        <v>-0.99999999999999956</v>
      </c>
      <c r="AV2061" s="17">
        <v>7.3315981135302195</v>
      </c>
      <c r="AW2061" s="17">
        <v>102.5677922232974</v>
      </c>
      <c r="AX2061" s="17">
        <v>91.192316095284994</v>
      </c>
      <c r="AY2061" s="17">
        <v>0.31629118722330501</v>
      </c>
      <c r="AZ2061" s="17">
        <v>33.239643344697924</v>
      </c>
      <c r="BA2061" s="22">
        <v>1513.5744001333385</v>
      </c>
      <c r="CU2061" t="e">
        <v>#N/A</v>
      </c>
      <c r="CV2061" t="e">
        <v>#N/A</v>
      </c>
    </row>
    <row r="2062" spans="1:100" x14ac:dyDescent="0.25">
      <c r="A2062">
        <v>4955</v>
      </c>
      <c r="B2062" t="s">
        <v>2395</v>
      </c>
      <c r="C2062" s="22">
        <v>3</v>
      </c>
      <c r="D2062" s="17">
        <v>3.7162333603848352</v>
      </c>
      <c r="E2062" s="17">
        <v>-1.0753007245940135E-2</v>
      </c>
      <c r="F2062" s="17">
        <v>-0.49688603407458198</v>
      </c>
      <c r="G2062" s="17">
        <v>-0.50273786123447828</v>
      </c>
      <c r="H2062" s="17">
        <v>0.18982687413832047</v>
      </c>
      <c r="I2062" s="17">
        <v>0</v>
      </c>
      <c r="J2062" s="17">
        <v>11.389612448299228</v>
      </c>
      <c r="K2062" s="17">
        <v>0.18982687413832047</v>
      </c>
      <c r="L2062" s="17">
        <v>-1</v>
      </c>
      <c r="M2062" s="17">
        <v>-1</v>
      </c>
      <c r="N2062" s="17">
        <v>3.7965374827664107</v>
      </c>
      <c r="O2062" s="17">
        <v>14.603107947449578</v>
      </c>
      <c r="P2062" s="17">
        <v>-0.58196024450961481</v>
      </c>
      <c r="Q2062" s="17">
        <v>-8.3164409536161799</v>
      </c>
      <c r="R2062" s="17">
        <v>-2.7489379408985042</v>
      </c>
      <c r="S2062" s="17">
        <v>0.33333333333333337</v>
      </c>
      <c r="T2062" s="17">
        <v>7.0281382947502358E-2</v>
      </c>
      <c r="U2062" s="17">
        <v>1.6061178848462667E-2</v>
      </c>
      <c r="V2062" s="17">
        <v>0</v>
      </c>
      <c r="W2062" s="17">
        <v>9.193960839639125</v>
      </c>
      <c r="X2062" s="17">
        <v>0.10514379660570584</v>
      </c>
      <c r="Y2062" s="17">
        <v>-1</v>
      </c>
      <c r="Z2062" s="17">
        <v>-1</v>
      </c>
      <c r="AA2062" s="17">
        <v>-4.8739254684750879</v>
      </c>
      <c r="AB2062" s="17">
        <v>-0.12473977295723537</v>
      </c>
      <c r="AC2062" s="17">
        <v>-0.26008265914846229</v>
      </c>
      <c r="AD2062" s="17">
        <v>0.15844346476138324</v>
      </c>
      <c r="AE2062" s="17">
        <v>-11.318948367215704</v>
      </c>
      <c r="AF2062" s="17">
        <v>0.18181818181818182</v>
      </c>
      <c r="AG2062" s="17">
        <v>-1</v>
      </c>
      <c r="AH2062" s="17">
        <v>-1</v>
      </c>
      <c r="AI2062" s="17">
        <v>-1.9373248235397975E-2</v>
      </c>
      <c r="AJ2062" s="17">
        <v>0</v>
      </c>
      <c r="AK2062" s="17">
        <v>2.1496399613862523E-2</v>
      </c>
      <c r="AL2062" s="17">
        <v>-0.16633594098382282</v>
      </c>
      <c r="AM2062" s="17">
        <v>1.2542505411277251E-2</v>
      </c>
      <c r="AN2062" s="17">
        <v>4.3791912620819419E-2</v>
      </c>
      <c r="AO2062" s="17">
        <v>0.42104463335124276</v>
      </c>
      <c r="AP2062" s="17">
        <v>0.26311811060137313</v>
      </c>
      <c r="AQ2062" s="17">
        <v>20.58357328793835</v>
      </c>
      <c r="AR2062" s="17">
        <v>0.41967589512929815</v>
      </c>
      <c r="AS2062" s="17">
        <v>0.29497067074402605</v>
      </c>
      <c r="AT2062" s="17">
        <v>-1</v>
      </c>
      <c r="AU2062" s="17">
        <v>-1</v>
      </c>
      <c r="AV2062" s="17">
        <v>-3.2516758021329824</v>
      </c>
      <c r="AW2062" s="17">
        <v>9.9923005895758674</v>
      </c>
      <c r="AX2062" s="17">
        <v>9.6048356248679081</v>
      </c>
      <c r="AY2062" s="17">
        <v>0.36054597517322107</v>
      </c>
      <c r="AZ2062" s="17">
        <v>-31.001747042986789</v>
      </c>
      <c r="BA2062" s="22">
        <v>1374.6253909395073</v>
      </c>
      <c r="CU2062" t="e">
        <v>#N/A</v>
      </c>
      <c r="CV2062" t="e">
        <v>#N/A</v>
      </c>
    </row>
    <row r="2063" spans="1:100" x14ac:dyDescent="0.25">
      <c r="A2063">
        <v>4956</v>
      </c>
      <c r="B2063" t="s">
        <v>2396</v>
      </c>
      <c r="C2063" s="22">
        <v>3</v>
      </c>
      <c r="D2063" s="17">
        <v>4.4176838947046946</v>
      </c>
      <c r="E2063" s="17">
        <v>3.3322762108358807E-2</v>
      </c>
      <c r="F2063" s="17">
        <v>1.6213262693481392</v>
      </c>
      <c r="G2063" s="17">
        <v>1.6375509504668466</v>
      </c>
      <c r="H2063" s="17">
        <v>0.37072178168082009</v>
      </c>
      <c r="I2063" s="17">
        <v>0</v>
      </c>
      <c r="J2063" s="17">
        <v>22.243306900849209</v>
      </c>
      <c r="K2063" s="17">
        <v>0.37072178168082009</v>
      </c>
      <c r="L2063" s="17">
        <v>-0.999999999999999</v>
      </c>
      <c r="M2063" s="17">
        <v>-0.999999999999999</v>
      </c>
      <c r="N2063" s="17">
        <v>7.4144356336164048</v>
      </c>
      <c r="O2063" s="17">
        <v>28.298541746020749</v>
      </c>
      <c r="P2063" s="17">
        <v>-4.8647741566103922E-2</v>
      </c>
      <c r="Q2063" s="17">
        <v>0.15762040370719788</v>
      </c>
      <c r="R2063" s="17">
        <v>0.11849084572733126</v>
      </c>
      <c r="S2063" s="17">
        <v>0.3333333333333327</v>
      </c>
      <c r="T2063" s="17">
        <v>0.33314401842074226</v>
      </c>
      <c r="U2063" s="17">
        <v>0.43653147525220981</v>
      </c>
      <c r="V2063" s="17">
        <v>3.0746724655707547E-2</v>
      </c>
      <c r="W2063" s="17">
        <v>30.52135079924691</v>
      </c>
      <c r="X2063" s="17">
        <v>2.2261725041037499</v>
      </c>
      <c r="Y2063" s="17">
        <v>-0.999999999999999</v>
      </c>
      <c r="Z2063" s="17">
        <v>-0.999999999999999</v>
      </c>
      <c r="AA2063" s="17">
        <v>36.849128793347226</v>
      </c>
      <c r="AB2063" s="17">
        <v>6.1925811773161268E-2</v>
      </c>
      <c r="AC2063" s="17">
        <v>2.8116669679331364E-3</v>
      </c>
      <c r="AD2063" s="17">
        <v>5.9448264226365587E-2</v>
      </c>
      <c r="AE2063" s="17">
        <v>6.2092871483730017</v>
      </c>
      <c r="AF2063" s="17">
        <v>0.5</v>
      </c>
      <c r="AG2063" s="17">
        <v>-0.999999999999999</v>
      </c>
      <c r="AH2063" s="17">
        <v>-0.999999999999999</v>
      </c>
      <c r="AI2063" s="17">
        <v>4.6782413723631476E-2</v>
      </c>
      <c r="AJ2063" s="17">
        <v>3.0746724655707547E-2</v>
      </c>
      <c r="AK2063" s="17">
        <v>-1.074249648771282E-2</v>
      </c>
      <c r="AL2063" s="17">
        <v>4.4575841161293116E-3</v>
      </c>
      <c r="AM2063" s="17">
        <v>-1.3011771150451141E-2</v>
      </c>
      <c r="AN2063" s="17">
        <v>0.11669276513349068</v>
      </c>
      <c r="AO2063" s="17">
        <v>-0.37900676119984256</v>
      </c>
      <c r="AP2063" s="17">
        <v>2.9396070489179134</v>
      </c>
      <c r="AQ2063" s="17">
        <v>52.764657700096123</v>
      </c>
      <c r="AR2063" s="17">
        <v>1.133755551661993</v>
      </c>
      <c r="AS2063" s="17">
        <v>2.59689428578457</v>
      </c>
      <c r="AT2063" s="17">
        <v>-0.999999999999999</v>
      </c>
      <c r="AU2063" s="17">
        <v>-0.999999999999999</v>
      </c>
      <c r="AV2063" s="17">
        <v>1.756041796194177</v>
      </c>
      <c r="AW2063" s="17">
        <v>68.087277588285929</v>
      </c>
      <c r="AX2063" s="17">
        <v>72.097598328329326</v>
      </c>
      <c r="AY2063" s="17">
        <v>6.6811674898294385E-2</v>
      </c>
      <c r="AZ2063" s="17">
        <v>-16.942788139505083</v>
      </c>
      <c r="BA2063" s="22">
        <v>1397.2384383996075</v>
      </c>
      <c r="CU2063" t="e">
        <v>#N/A</v>
      </c>
      <c r="CV2063" t="e">
        <v>#N/A</v>
      </c>
    </row>
    <row r="2064" spans="1:100" x14ac:dyDescent="0.25">
      <c r="A2064">
        <v>4957</v>
      </c>
      <c r="B2064" t="s">
        <v>2397</v>
      </c>
      <c r="C2064" s="22">
        <v>3</v>
      </c>
      <c r="D2064" s="17">
        <v>1.4426332684316632</v>
      </c>
      <c r="E2064" s="17">
        <v>-4.8808291040444395E-2</v>
      </c>
      <c r="F2064" s="17">
        <v>-0.49474539447964128</v>
      </c>
      <c r="G2064" s="17">
        <v>-0.49850417819275994</v>
      </c>
      <c r="H2064" s="17">
        <v>5.9822890130544044E-2</v>
      </c>
      <c r="I2064" s="17">
        <v>0</v>
      </c>
      <c r="J2064" s="17">
        <v>3.5893734078326469</v>
      </c>
      <c r="K2064" s="17">
        <v>5.9822890130544044E-2</v>
      </c>
      <c r="L2064" s="17">
        <v>-1.0000000000000004</v>
      </c>
      <c r="M2064" s="17">
        <v>-1.0000000000000004</v>
      </c>
      <c r="N2064" s="17">
        <v>1.1964578026108821</v>
      </c>
      <c r="O2064" s="17">
        <v>4.5335024980715488</v>
      </c>
      <c r="P2064" s="17">
        <v>9.8302516144534655E-2</v>
      </c>
      <c r="Q2064" s="17">
        <v>0.31006520362855061</v>
      </c>
      <c r="R2064" s="17">
        <v>4.7575610731303758E-2</v>
      </c>
      <c r="S2064" s="17">
        <v>0.33333333333333354</v>
      </c>
      <c r="T2064" s="17">
        <v>0.23695752699967973</v>
      </c>
      <c r="U2064" s="17">
        <v>0.1500959569619561</v>
      </c>
      <c r="V2064" s="17">
        <v>0</v>
      </c>
      <c r="W2064" s="17">
        <v>26.422557086577005</v>
      </c>
      <c r="X2064" s="17">
        <v>0.98435664590231364</v>
      </c>
      <c r="Y2064" s="17">
        <v>-1.0000000000000004</v>
      </c>
      <c r="Z2064" s="17">
        <v>-1.0000000000000004</v>
      </c>
      <c r="AA2064" s="17">
        <v>23.416120354473001</v>
      </c>
      <c r="AB2064" s="17">
        <v>0.17717101635606761</v>
      </c>
      <c r="AC2064" s="17">
        <v>-0.10376593550126414</v>
      </c>
      <c r="AD2064" s="17">
        <v>-0.13448532771150992</v>
      </c>
      <c r="AE2064" s="17">
        <v>-3.0540123428353265</v>
      </c>
      <c r="AF2064" s="17">
        <v>0</v>
      </c>
      <c r="AG2064" s="17">
        <v>-1.0000000000000004</v>
      </c>
      <c r="AH2064" s="17">
        <v>-1.0000000000000004</v>
      </c>
      <c r="AI2064" s="17">
        <v>-9.1254059734231542E-3</v>
      </c>
      <c r="AJ2064" s="17">
        <v>0</v>
      </c>
      <c r="AK2064" s="17">
        <v>0.40662029812537653</v>
      </c>
      <c r="AL2064" s="17">
        <v>-0.11218444846210576</v>
      </c>
      <c r="AM2064" s="17">
        <v>5.5626347593941486E-2</v>
      </c>
      <c r="AN2064" s="17">
        <v>0.1198170625675094</v>
      </c>
      <c r="AO2064" s="17">
        <v>3.4237601804754196</v>
      </c>
      <c r="AP2064" s="17">
        <v>2.4345043218772049</v>
      </c>
      <c r="AQ2064" s="17">
        <v>30.011930494409654</v>
      </c>
      <c r="AR2064" s="17">
        <v>0.72038681729496923</v>
      </c>
      <c r="AS2064" s="17">
        <v>1.0441795360328578</v>
      </c>
      <c r="AT2064" s="17">
        <v>-1.0000000000000004</v>
      </c>
      <c r="AU2064" s="17">
        <v>-1.0000000000000004</v>
      </c>
      <c r="AV2064" s="17">
        <v>-0.45092856746145632</v>
      </c>
      <c r="AW2064" s="17">
        <v>30.384127174421732</v>
      </c>
      <c r="AX2064" s="17">
        <v>30.201619054953273</v>
      </c>
      <c r="AY2064" s="17">
        <v>0.13916542958284328</v>
      </c>
      <c r="AZ2064" s="17">
        <v>4.4172614268782677</v>
      </c>
      <c r="BA2064" s="22">
        <v>1386.9985296348718</v>
      </c>
      <c r="CU2064" t="e">
        <v>#N/A</v>
      </c>
      <c r="CV2064" t="e">
        <v>#N/A</v>
      </c>
    </row>
    <row r="2065" spans="1:100" x14ac:dyDescent="0.25">
      <c r="A2065">
        <v>4958</v>
      </c>
      <c r="B2065" t="s">
        <v>1006</v>
      </c>
      <c r="C2065" s="22">
        <v>3</v>
      </c>
      <c r="D2065" s="17">
        <v>4.49815434941811</v>
      </c>
      <c r="E2065" s="17">
        <v>-0.2663603357865672</v>
      </c>
      <c r="F2065" s="17">
        <v>0.25876797215002456</v>
      </c>
      <c r="G2065" s="17">
        <v>0.17467060232304776</v>
      </c>
      <c r="H2065" s="17">
        <v>0.26588310779067376</v>
      </c>
      <c r="I2065" s="17">
        <v>0</v>
      </c>
      <c r="J2065" s="17">
        <v>15.952986467440418</v>
      </c>
      <c r="K2065" s="17">
        <v>0.26588310779067376</v>
      </c>
      <c r="L2065" s="17">
        <v>-1</v>
      </c>
      <c r="M2065" s="17">
        <v>-1</v>
      </c>
      <c r="N2065" s="17">
        <v>5.3176621558134727</v>
      </c>
      <c r="O2065" s="17">
        <v>20.625811419181588</v>
      </c>
      <c r="P2065" s="17">
        <v>-0.4920873937604836</v>
      </c>
      <c r="Q2065" s="17">
        <v>-2.9475157278918629</v>
      </c>
      <c r="R2065" s="17">
        <v>-1.0792848772938251</v>
      </c>
      <c r="S2065" s="17">
        <v>0.33905461618317384</v>
      </c>
      <c r="T2065" s="17">
        <v>0.25495959508761723</v>
      </c>
      <c r="U2065" s="17">
        <v>3.6841190989039686E-2</v>
      </c>
      <c r="V2065" s="17">
        <v>-2.7077389734740453E-2</v>
      </c>
      <c r="W2065" s="17">
        <v>13.515796189376665</v>
      </c>
      <c r="X2065" s="17">
        <v>0.23456664541811284</v>
      </c>
      <c r="Y2065" s="17">
        <v>-1</v>
      </c>
      <c r="Z2065" s="17">
        <v>-1</v>
      </c>
      <c r="AA2065" s="17">
        <v>37.327988342880815</v>
      </c>
      <c r="AB2065" s="17">
        <v>0.2215935374826723</v>
      </c>
      <c r="AC2065" s="17">
        <v>0.15919860584442944</v>
      </c>
      <c r="AD2065" s="17">
        <v>0.11703739728885781</v>
      </c>
      <c r="AE2065" s="17">
        <v>24.891477030797962</v>
      </c>
      <c r="AF2065" s="17">
        <v>0.75</v>
      </c>
      <c r="AG2065" s="17">
        <v>-1</v>
      </c>
      <c r="AH2065" s="17">
        <v>-1</v>
      </c>
      <c r="AI2065" s="17">
        <v>-3.2099410319290429E-2</v>
      </c>
      <c r="AJ2065" s="17">
        <v>-2.7077389734740453E-2</v>
      </c>
      <c r="AK2065" s="17">
        <v>0.62984495954751851</v>
      </c>
      <c r="AL2065" s="17">
        <v>0.11072027185061151</v>
      </c>
      <c r="AM2065" s="17">
        <v>-6.9934052193827922E-2</v>
      </c>
      <c r="AN2065" s="17">
        <v>-9.7607546766394063E-2</v>
      </c>
      <c r="AO2065" s="17">
        <v>1.4008734928918951</v>
      </c>
      <c r="AP2065" s="17">
        <v>-1.8865873099067945</v>
      </c>
      <c r="AQ2065" s="17">
        <v>29.468782656817094</v>
      </c>
      <c r="AR2065" s="17">
        <v>0.60377801252509034</v>
      </c>
      <c r="AS2065" s="17">
        <v>0.50044975320878604</v>
      </c>
      <c r="AT2065" s="17">
        <v>-1</v>
      </c>
      <c r="AU2065" s="17">
        <v>-1</v>
      </c>
      <c r="AV2065" s="17">
        <v>-0.90461427497077684</v>
      </c>
      <c r="AW2065" s="17">
        <v>56.067212452155594</v>
      </c>
      <c r="AX2065" s="17">
        <v>52.717485272295761</v>
      </c>
      <c r="AY2065" s="17">
        <v>-0.12581050099928778</v>
      </c>
      <c r="AZ2065" s="17">
        <v>-33.809200566714374</v>
      </c>
      <c r="BA2065" s="22">
        <v>1347.0338500243588</v>
      </c>
      <c r="CU2065" t="e">
        <v>#N/A</v>
      </c>
      <c r="CV2065" t="e">
        <v>#N/A</v>
      </c>
    </row>
    <row r="2066" spans="1:100" x14ac:dyDescent="0.25">
      <c r="A2066">
        <v>4959</v>
      </c>
      <c r="B2066" t="s">
        <v>1788</v>
      </c>
      <c r="C2066" s="22">
        <v>3</v>
      </c>
      <c r="D2066" s="17">
        <v>3.978442718324338</v>
      </c>
      <c r="E2066" s="17">
        <v>-0.41994303883297179</v>
      </c>
      <c r="F2066" s="17">
        <v>1.7488779332782125</v>
      </c>
      <c r="G2066" s="17">
        <v>1.6291527593694821</v>
      </c>
      <c r="H2066" s="17">
        <v>-9.7688885825387164E-2</v>
      </c>
      <c r="I2066" s="17">
        <v>0</v>
      </c>
      <c r="J2066" s="17">
        <v>-5.8613331495232304</v>
      </c>
      <c r="K2066" s="17">
        <v>-9.7688885825387164E-2</v>
      </c>
      <c r="L2066" s="17">
        <v>-0.99999999999999956</v>
      </c>
      <c r="M2066" s="17">
        <v>-0.99999999999999956</v>
      </c>
      <c r="N2066" s="17">
        <v>-1.9537777165077426</v>
      </c>
      <c r="O2066" s="17">
        <v>-0.25373767182941176</v>
      </c>
      <c r="P2066" s="17">
        <v>0.46502230211156842</v>
      </c>
      <c r="Q2066" s="17">
        <v>0.2049411504806819</v>
      </c>
      <c r="R2066" s="17">
        <v>0.1547302283958823</v>
      </c>
      <c r="S2066" s="17">
        <v>0.33333333333333348</v>
      </c>
      <c r="T2066" s="17">
        <v>0.33333333333333348</v>
      </c>
      <c r="U2066" s="17">
        <v>0.2134770989103093</v>
      </c>
      <c r="V2066" s="17">
        <v>-2.0484841067910261E-2</v>
      </c>
      <c r="W2066" s="17">
        <v>38.293912413378138</v>
      </c>
      <c r="X2066" s="17">
        <v>1.4953549017258292</v>
      </c>
      <c r="Y2066" s="17">
        <v>-0.99999999999999956</v>
      </c>
      <c r="Z2066" s="17">
        <v>-0.99999999999999956</v>
      </c>
      <c r="AA2066" s="17">
        <v>67.144470474084073</v>
      </c>
      <c r="AB2066" s="17">
        <v>0.26265734793369266</v>
      </c>
      <c r="AC2066" s="17">
        <v>0.10441391295542256</v>
      </c>
      <c r="AD2066" s="17">
        <v>0.20684529575708649</v>
      </c>
      <c r="AE2066" s="17">
        <v>28.695827832310073</v>
      </c>
      <c r="AF2066" s="17">
        <v>0.58333333333333337</v>
      </c>
      <c r="AG2066" s="17">
        <v>-0.99999999999999956</v>
      </c>
      <c r="AH2066" s="17">
        <v>-0.99999999999999956</v>
      </c>
      <c r="AI2066" s="17">
        <v>-9.795751065158358E-3</v>
      </c>
      <c r="AJ2066" s="17">
        <v>-2.0484841067910261E-2</v>
      </c>
      <c r="AK2066" s="17">
        <v>-0.13404555997672896</v>
      </c>
      <c r="AL2066" s="17">
        <v>-7.151630459423958E-3</v>
      </c>
      <c r="AM2066" s="17">
        <v>-0.14659455307846067</v>
      </c>
      <c r="AN2066" s="17">
        <v>0.18782480829195203</v>
      </c>
      <c r="AO2066" s="17">
        <v>-4.3350916268451627</v>
      </c>
      <c r="AP2066" s="17">
        <v>4.65986205500168</v>
      </c>
      <c r="AQ2066" s="17">
        <v>32.43257926385489</v>
      </c>
      <c r="AR2066" s="17">
        <v>0.85965892450906545</v>
      </c>
      <c r="AS2066" s="17">
        <v>1.3976660159004419</v>
      </c>
      <c r="AT2066" s="17">
        <v>-0.99999999999999956</v>
      </c>
      <c r="AU2066" s="17">
        <v>-0.99999999999999956</v>
      </c>
      <c r="AV2066" s="17">
        <v>1.7838829877653646</v>
      </c>
      <c r="AW2066" s="17">
        <v>71.550594857256343</v>
      </c>
      <c r="AX2066" s="17">
        <v>69.306195729162155</v>
      </c>
      <c r="AY2066" s="17">
        <v>2.0576995013701485E-2</v>
      </c>
      <c r="AZ2066" s="17">
        <v>-15.302621597449525</v>
      </c>
      <c r="BA2066" s="22">
        <v>1501.0629497479242</v>
      </c>
      <c r="CU2066" t="e">
        <v>#N/A</v>
      </c>
      <c r="CV2066" t="e">
        <v>#N/A</v>
      </c>
    </row>
    <row r="2067" spans="1:100" x14ac:dyDescent="0.25">
      <c r="A2067">
        <v>4961</v>
      </c>
      <c r="B2067" t="s">
        <v>2398</v>
      </c>
      <c r="C2067" s="22">
        <v>3</v>
      </c>
      <c r="D2067" s="17">
        <v>5.2270695437857517</v>
      </c>
      <c r="E2067" s="17">
        <v>2.4317030632187805E-2</v>
      </c>
      <c r="F2067" s="17">
        <v>1.302444118507865</v>
      </c>
      <c r="G2067" s="17">
        <v>1.3075094045928488</v>
      </c>
      <c r="H2067" s="17">
        <v>0.39967718565760357</v>
      </c>
      <c r="I2067" s="17">
        <v>0</v>
      </c>
      <c r="J2067" s="17">
        <v>23.9806311394562</v>
      </c>
      <c r="K2067" s="17">
        <v>0.39967718565760357</v>
      </c>
      <c r="L2067" s="17">
        <v>-1.0000000000000016</v>
      </c>
      <c r="M2067" s="17">
        <v>-1.0000000000000016</v>
      </c>
      <c r="N2067" s="17">
        <v>7.9935437131520661</v>
      </c>
      <c r="O2067" s="17">
        <v>30.515210087834795</v>
      </c>
      <c r="P2067" s="17">
        <v>-3.3124833869044863E-2</v>
      </c>
      <c r="Q2067" s="17">
        <v>0.45610869237054363</v>
      </c>
      <c r="R2067" s="17">
        <v>-2.6942306530822691E-2</v>
      </c>
      <c r="S2067" s="17">
        <v>0.33333333333333381</v>
      </c>
      <c r="T2067" s="17">
        <v>0.33333333333333381</v>
      </c>
      <c r="U2067" s="17">
        <v>0.34939058290292213</v>
      </c>
      <c r="V2067" s="17">
        <v>0.10963511329844888</v>
      </c>
      <c r="W2067" s="17">
        <v>29.040607088417403</v>
      </c>
      <c r="X2067" s="17">
        <v>2.3223624924114459</v>
      </c>
      <c r="Y2067" s="17">
        <v>-1.0000000000000016</v>
      </c>
      <c r="Z2067" s="17">
        <v>-1.0000000000000016</v>
      </c>
      <c r="AA2067" s="17">
        <v>65.073902755296913</v>
      </c>
      <c r="AB2067" s="17">
        <v>0.13767941347959875</v>
      </c>
      <c r="AC2067" s="17">
        <v>0.35892599706933398</v>
      </c>
      <c r="AD2067" s="17">
        <v>0.2245993489192733</v>
      </c>
      <c r="AE2067" s="17">
        <v>36.06023797341031</v>
      </c>
      <c r="AF2067" s="17">
        <v>0.6470588235294118</v>
      </c>
      <c r="AG2067" s="17">
        <v>-1.0000000000000016</v>
      </c>
      <c r="AH2067" s="17">
        <v>-1.0000000000000016</v>
      </c>
      <c r="AI2067" s="17">
        <v>-1.0532242811541141E-2</v>
      </c>
      <c r="AJ2067" s="17">
        <v>0.10963511329844888</v>
      </c>
      <c r="AK2067" s="17">
        <v>-6.0250811825447545E-2</v>
      </c>
      <c r="AL2067" s="17">
        <v>0.23784607587046</v>
      </c>
      <c r="AM2067" s="17">
        <v>9.0799041623703711E-2</v>
      </c>
      <c r="AN2067" s="17">
        <v>-4.3637325898535726E-3</v>
      </c>
      <c r="AO2067" s="17">
        <v>1.9687219814653549</v>
      </c>
      <c r="AP2067" s="17">
        <v>1.0801370646059616</v>
      </c>
      <c r="AQ2067" s="17">
        <v>53.02123822787361</v>
      </c>
      <c r="AR2067" s="17">
        <v>1.1256923628680389</v>
      </c>
      <c r="AS2067" s="17">
        <v>2.722039678069049</v>
      </c>
      <c r="AT2067" s="17">
        <v>-1.0000000000000016</v>
      </c>
      <c r="AU2067" s="17">
        <v>-1.0000000000000016</v>
      </c>
      <c r="AV2067" s="17">
        <v>1.2805670980620252</v>
      </c>
      <c r="AW2067" s="17">
        <v>96.669249907737736</v>
      </c>
      <c r="AX2067" s="17">
        <v>107.42211638135178</v>
      </c>
      <c r="AY2067" s="17">
        <v>-0.15349180623357012</v>
      </c>
      <c r="AZ2067" s="17">
        <v>-32.35619133521719</v>
      </c>
      <c r="BA2067" s="22">
        <v>1477.7690123431164</v>
      </c>
      <c r="CU2067" t="e">
        <v>#N/A</v>
      </c>
      <c r="CV2067" t="e">
        <v>#N/A</v>
      </c>
    </row>
    <row r="2068" spans="1:100" x14ac:dyDescent="0.25">
      <c r="A2068">
        <v>4964</v>
      </c>
      <c r="B2068" t="s">
        <v>2399</v>
      </c>
      <c r="C2068" s="22">
        <v>3</v>
      </c>
      <c r="D2068" s="17">
        <v>4.7273276629661423</v>
      </c>
      <c r="E2068" s="17">
        <v>1.7377143049326804E-2</v>
      </c>
      <c r="F2068" s="17">
        <v>0.27958963092396727</v>
      </c>
      <c r="G2068" s="17">
        <v>0.28538201194040946</v>
      </c>
      <c r="H2068" s="17">
        <v>0.13887332951322884</v>
      </c>
      <c r="I2068" s="17">
        <v>0</v>
      </c>
      <c r="J2068" s="17">
        <v>8.3323997707937281</v>
      </c>
      <c r="K2068" s="17">
        <v>0.13887332951322884</v>
      </c>
      <c r="L2068" s="17">
        <v>-0.99999999999999956</v>
      </c>
      <c r="M2068" s="17">
        <v>-0.99999999999999956</v>
      </c>
      <c r="N2068" s="17">
        <v>2.7774665902645759</v>
      </c>
      <c r="O2068" s="17">
        <v>13.345109445700281</v>
      </c>
      <c r="P2068" s="17">
        <v>0.72776853083316295</v>
      </c>
      <c r="Q2068" s="17">
        <v>-1.581674228535892</v>
      </c>
      <c r="R2068" s="17">
        <v>-0.35411016063141726</v>
      </c>
      <c r="S2068" s="17">
        <v>0.33333333333333331</v>
      </c>
      <c r="T2068" s="17">
        <v>0.34933779754960037</v>
      </c>
      <c r="U2068" s="17">
        <v>0.22409340681706069</v>
      </c>
      <c r="V2068" s="17">
        <v>-2.520534389337821E-2</v>
      </c>
      <c r="W2068" s="17">
        <v>29.707434571735497</v>
      </c>
      <c r="X2068" s="17">
        <v>1.2834255537349832</v>
      </c>
      <c r="Y2068" s="17">
        <v>-0.99999999999999956</v>
      </c>
      <c r="Z2068" s="17">
        <v>-0.99999999999999956</v>
      </c>
      <c r="AA2068" s="17">
        <v>74.86375166687435</v>
      </c>
      <c r="AB2068" s="17">
        <v>0.45373914037578489</v>
      </c>
      <c r="AC2068" s="17">
        <v>0.48045526454708593</v>
      </c>
      <c r="AD2068" s="17">
        <v>-2.3985859807465058E-2</v>
      </c>
      <c r="AE2068" s="17">
        <v>45.510427255770288</v>
      </c>
      <c r="AF2068" s="17">
        <v>0.7857142857142857</v>
      </c>
      <c r="AG2068" s="17">
        <v>-0.99999999999999956</v>
      </c>
      <c r="AH2068" s="17">
        <v>-0.99999999999999956</v>
      </c>
      <c r="AI2068" s="17">
        <v>2.1160401602490241E-2</v>
      </c>
      <c r="AJ2068" s="17">
        <v>-2.520534389337821E-2</v>
      </c>
      <c r="AK2068" s="17">
        <v>-0.12298148453548592</v>
      </c>
      <c r="AL2068" s="17">
        <v>3.6280477435558414E-2</v>
      </c>
      <c r="AM2068" s="17">
        <v>-2.5138453157503085E-2</v>
      </c>
      <c r="AN2068" s="17">
        <v>-0.34255886277105124</v>
      </c>
      <c r="AO2068" s="17">
        <v>-1.2433687516150069</v>
      </c>
      <c r="AP2068" s="17">
        <v>-8.3825691820984876</v>
      </c>
      <c r="AQ2068" s="17">
        <v>38.039834342529211</v>
      </c>
      <c r="AR2068" s="17">
        <v>0.88155919380661596</v>
      </c>
      <c r="AS2068" s="17">
        <v>1.4222988832482122</v>
      </c>
      <c r="AT2068" s="17">
        <v>-0.99999999999999956</v>
      </c>
      <c r="AU2068" s="17">
        <v>-0.99999999999999956</v>
      </c>
      <c r="AV2068" s="17">
        <v>-6.8728148691008462E-2</v>
      </c>
      <c r="AW2068" s="17">
        <v>79.826291930476131</v>
      </c>
      <c r="AX2068" s="17">
        <v>77.728965573188148</v>
      </c>
      <c r="AY2068" s="17">
        <v>0.45727783225658847</v>
      </c>
      <c r="AZ2068" s="17">
        <v>60.544882800912241</v>
      </c>
      <c r="BA2068" s="22">
        <v>1528.925228941132</v>
      </c>
      <c r="CU2068" t="e">
        <v>#N/A</v>
      </c>
      <c r="CV2068" t="e">
        <v>#N/A</v>
      </c>
    </row>
    <row r="2069" spans="1:100" x14ac:dyDescent="0.25">
      <c r="A2069">
        <v>4965</v>
      </c>
      <c r="B2069" t="s">
        <v>2400</v>
      </c>
      <c r="C2069" s="22">
        <v>3</v>
      </c>
      <c r="D2069" s="17">
        <v>4.4003161879512387</v>
      </c>
      <c r="E2069" s="17">
        <v>0.59898390864749806</v>
      </c>
      <c r="F2069" s="17">
        <v>-0.2559759990601837</v>
      </c>
      <c r="G2069" s="17">
        <v>-2.3782334497467875E-2</v>
      </c>
      <c r="H2069" s="17">
        <v>-2.9293911671455466E-2</v>
      </c>
      <c r="I2069" s="17">
        <v>0</v>
      </c>
      <c r="J2069" s="17">
        <v>-1.7576347002873305</v>
      </c>
      <c r="K2069" s="17">
        <v>-2.9293911671455466E-2</v>
      </c>
      <c r="L2069" s="17">
        <v>-1.0000000000000016</v>
      </c>
      <c r="M2069" s="17">
        <v>-1.0000000000000016</v>
      </c>
      <c r="N2069" s="17">
        <v>-0.58587823342910927</v>
      </c>
      <c r="O2069" s="17">
        <v>2.6188991531664403</v>
      </c>
      <c r="P2069" s="17">
        <v>-5.0117877157892927</v>
      </c>
      <c r="Q2069" s="17">
        <v>-2.3393724109963907</v>
      </c>
      <c r="R2069" s="17">
        <v>-1.3895174403374149</v>
      </c>
      <c r="S2069" s="17">
        <v>0.33333333333333398</v>
      </c>
      <c r="T2069" s="17">
        <v>0.3496712786888187</v>
      </c>
      <c r="U2069" s="17">
        <v>7.2100803193529836E-2</v>
      </c>
      <c r="V2069" s="17">
        <v>5.4527714258164425E-2</v>
      </c>
      <c r="W2069" s="17">
        <v>33.557081645812069</v>
      </c>
      <c r="X2069" s="17">
        <v>1.3442059673721982</v>
      </c>
      <c r="Y2069" s="17">
        <v>-1.0000000000000016</v>
      </c>
      <c r="Z2069" s="17">
        <v>-1.0000000000000016</v>
      </c>
      <c r="AA2069" s="17">
        <v>67.929850226026517</v>
      </c>
      <c r="AB2069" s="17">
        <v>0.25216959690379503</v>
      </c>
      <c r="AC2069" s="17">
        <v>2.6763674198676184E-2</v>
      </c>
      <c r="AD2069" s="17">
        <v>0.43631244930856566</v>
      </c>
      <c r="AE2069" s="17">
        <v>35.762286020551848</v>
      </c>
      <c r="AF2069" s="17">
        <v>0.93333333333333335</v>
      </c>
      <c r="AG2069" s="17">
        <v>-1.0000000000000016</v>
      </c>
      <c r="AH2069" s="17">
        <v>-1.0000000000000016</v>
      </c>
      <c r="AI2069" s="17">
        <v>-5.4542119309567254E-2</v>
      </c>
      <c r="AJ2069" s="17">
        <v>5.4527714258164425E-2</v>
      </c>
      <c r="AK2069" s="17">
        <v>8.0001802071834632E-2</v>
      </c>
      <c r="AL2069" s="17">
        <v>-6.0012346583560264E-2</v>
      </c>
      <c r="AM2069" s="17">
        <v>0.20670014631799385</v>
      </c>
      <c r="AN2069" s="17">
        <v>0.16286156864885185</v>
      </c>
      <c r="AO2069" s="17">
        <v>5.5675126683090186</v>
      </c>
      <c r="AP2069" s="17">
        <v>3.7714774833034967</v>
      </c>
      <c r="AQ2069" s="17">
        <v>31.799446945524753</v>
      </c>
      <c r="AR2069" s="17">
        <v>0.80963312947384614</v>
      </c>
      <c r="AS2069" s="17">
        <v>1.3149120557007432</v>
      </c>
      <c r="AT2069" s="17">
        <v>-1.0000000000000016</v>
      </c>
      <c r="AU2069" s="17">
        <v>-1.0000000000000016</v>
      </c>
      <c r="AV2069" s="17">
        <v>-1.4132997748348832</v>
      </c>
      <c r="AW2069" s="17">
        <v>74.320226862496426</v>
      </c>
      <c r="AX2069" s="17">
        <v>78.682155902121522</v>
      </c>
      <c r="AY2069" s="17">
        <v>0.25555385997474617</v>
      </c>
      <c r="AZ2069" s="17">
        <v>22.431189518061004</v>
      </c>
      <c r="BA2069" s="22">
        <v>1491.6861524890567</v>
      </c>
      <c r="CU2069" t="e">
        <v>#N/A</v>
      </c>
      <c r="CV2069" t="e">
        <v>#N/A</v>
      </c>
    </row>
    <row r="2070" spans="1:100" x14ac:dyDescent="0.25">
      <c r="A2070">
        <v>4967</v>
      </c>
      <c r="B2070" t="s">
        <v>2401</v>
      </c>
      <c r="C2070" s="22">
        <v>3</v>
      </c>
      <c r="D2070" s="17">
        <v>4.9923332456524108</v>
      </c>
      <c r="E2070" s="17">
        <v>-1.8635705767908996E-2</v>
      </c>
      <c r="F2070" s="17">
        <v>19.44852691160467</v>
      </c>
      <c r="G2070" s="17">
        <v>19.457916400802478</v>
      </c>
      <c r="H2070" s="17">
        <v>2.8327675239603035E-2</v>
      </c>
      <c r="I2070" s="17">
        <v>0</v>
      </c>
      <c r="J2070" s="17">
        <v>1.699660514376184</v>
      </c>
      <c r="K2070" s="17">
        <v>2.8327675239603035E-2</v>
      </c>
      <c r="L2070" s="17">
        <v>-0.99999999999999922</v>
      </c>
      <c r="M2070" s="17">
        <v>-0.99999999999999922</v>
      </c>
      <c r="N2070" s="17">
        <v>0.56655350479206024</v>
      </c>
      <c r="O2070" s="17">
        <v>26.149910160831066</v>
      </c>
      <c r="P2070" s="17">
        <v>-3.0868035392154183</v>
      </c>
      <c r="Q2070" s="17">
        <v>51.281438499676327</v>
      </c>
      <c r="R2070" s="17">
        <v>16.495409846962712</v>
      </c>
      <c r="S2070" s="17">
        <v>0.3333333333333332</v>
      </c>
      <c r="T2070" s="17">
        <v>0.3333333333333332</v>
      </c>
      <c r="U2070" s="17">
        <v>0.24766101524308931</v>
      </c>
      <c r="V2070" s="17">
        <v>1.6749547871098634E-2</v>
      </c>
      <c r="W2070" s="17">
        <v>36.109982181650047</v>
      </c>
      <c r="X2070" s="17">
        <v>1.7294803396260117</v>
      </c>
      <c r="Y2070" s="17">
        <v>-0.99999999999999922</v>
      </c>
      <c r="Z2070" s="17">
        <v>-0.99999999999999922</v>
      </c>
      <c r="AA2070" s="17">
        <v>101.39440498394285</v>
      </c>
      <c r="AB2070" s="17">
        <v>0.35192342062716814</v>
      </c>
      <c r="AC2070" s="17">
        <v>0.33616151658466009</v>
      </c>
      <c r="AD2070" s="17">
        <v>0.28769532189477393</v>
      </c>
      <c r="AE2070" s="17">
        <v>48.789012955330058</v>
      </c>
      <c r="AF2070" s="17">
        <v>0.75</v>
      </c>
      <c r="AG2070" s="17">
        <v>-0.99999999999999922</v>
      </c>
      <c r="AH2070" s="17">
        <v>-0.99999999999999922</v>
      </c>
      <c r="AI2070" s="17">
        <v>0.74606026673788473</v>
      </c>
      <c r="AJ2070" s="17">
        <v>1.6749547871098634E-2</v>
      </c>
      <c r="AK2070" s="17">
        <v>0.3409672310079338</v>
      </c>
      <c r="AL2070" s="17">
        <v>-7.8704161519821333E-2</v>
      </c>
      <c r="AM2070" s="17">
        <v>-2.7611115588412817E-2</v>
      </c>
      <c r="AN2070" s="17">
        <v>4.3179739957727351E-2</v>
      </c>
      <c r="AO2070" s="17">
        <v>1.0145582653293477</v>
      </c>
      <c r="AP2070" s="17">
        <v>0.68597269134407657</v>
      </c>
      <c r="AQ2070" s="17">
        <v>37.809642696026216</v>
      </c>
      <c r="AR2070" s="17">
        <v>0.9310772297808545</v>
      </c>
      <c r="AS2070" s="17">
        <v>1.7578080148656152</v>
      </c>
      <c r="AT2070" s="17">
        <v>-0.99999999999999922</v>
      </c>
      <c r="AU2070" s="17">
        <v>-0.99999999999999922</v>
      </c>
      <c r="AV2070" s="17">
        <v>35.953326247765197</v>
      </c>
      <c r="AW2070" s="17">
        <v>128.23028783611798</v>
      </c>
      <c r="AX2070" s="17">
        <v>144.82644795798561</v>
      </c>
      <c r="AY2070" s="17">
        <v>0.29832602548626919</v>
      </c>
      <c r="AZ2070" s="17">
        <v>8.7295951762238282</v>
      </c>
      <c r="BA2070" s="22">
        <v>1565.3709749002212</v>
      </c>
      <c r="CU2070" t="e">
        <v>#N/A</v>
      </c>
      <c r="CV2070" t="e">
        <v>#N/A</v>
      </c>
    </row>
    <row r="2071" spans="1:100" x14ac:dyDescent="0.25">
      <c r="A2071">
        <v>4968</v>
      </c>
      <c r="B2071" t="s">
        <v>605</v>
      </c>
      <c r="C2071" s="22">
        <v>3</v>
      </c>
      <c r="D2071" s="17">
        <v>4.7421565344440504</v>
      </c>
      <c r="E2071" s="17">
        <v>-3.3188664196629525E-2</v>
      </c>
      <c r="F2071" s="17">
        <v>-0.42839631565589559</v>
      </c>
      <c r="G2071" s="17">
        <v>-0.42839631565589559</v>
      </c>
      <c r="H2071" s="17">
        <v>0.28018811528572402</v>
      </c>
      <c r="I2071" s="17">
        <v>0</v>
      </c>
      <c r="J2071" s="17">
        <v>16.811286917143438</v>
      </c>
      <c r="K2071" s="17">
        <v>0.28018811528572402</v>
      </c>
      <c r="L2071" s="17">
        <v>-0.99999999999999922</v>
      </c>
      <c r="M2071" s="17">
        <v>-0.99999999999999922</v>
      </c>
      <c r="N2071" s="17">
        <v>5.6037623057144801</v>
      </c>
      <c r="O2071" s="17">
        <v>21.125047135931577</v>
      </c>
      <c r="P2071" s="17">
        <v>-0.60636816204287414</v>
      </c>
      <c r="Q2071" s="17">
        <v>1.247715956258012</v>
      </c>
      <c r="R2071" s="17">
        <v>0.43147688904022574</v>
      </c>
      <c r="S2071" s="17">
        <v>0.33333333333333315</v>
      </c>
      <c r="T2071" s="17">
        <v>0.27535293919950293</v>
      </c>
      <c r="U2071" s="17">
        <v>-5.590077328731255E-2</v>
      </c>
      <c r="V2071" s="17">
        <v>-2.7104052678697647E-2</v>
      </c>
      <c r="W2071" s="17">
        <v>9.8197332512440543</v>
      </c>
      <c r="X2071" s="17">
        <v>-0.14449366865919336</v>
      </c>
      <c r="Y2071" s="17">
        <v>-0.99999999999999922</v>
      </c>
      <c r="Z2071" s="17">
        <v>-0.99999999999999922</v>
      </c>
      <c r="AA2071" s="17">
        <v>44.627190533545509</v>
      </c>
      <c r="AB2071" s="17">
        <v>0.25589896058211908</v>
      </c>
      <c r="AC2071" s="17">
        <v>0.21868488771129516</v>
      </c>
      <c r="AD2071" s="17">
        <v>0.21293575957181071</v>
      </c>
      <c r="AE2071" s="17">
        <v>34.375980393261223</v>
      </c>
      <c r="AF2071" s="17">
        <v>0.84210526315789469</v>
      </c>
      <c r="AG2071" s="17">
        <v>-0.99999999999999922</v>
      </c>
      <c r="AH2071" s="17">
        <v>-0.99999999999999922</v>
      </c>
      <c r="AI2071" s="17">
        <v>0</v>
      </c>
      <c r="AJ2071" s="17">
        <v>-2.7104052678697647E-2</v>
      </c>
      <c r="AK2071" s="17">
        <v>2.745010452071964E-2</v>
      </c>
      <c r="AL2071" s="17">
        <v>0.15350368722849728</v>
      </c>
      <c r="AM2071" s="17">
        <v>0.1096941221522493</v>
      </c>
      <c r="AN2071" s="17">
        <v>5.1379640260675374E-2</v>
      </c>
      <c r="AO2071" s="17">
        <v>2.8796035764098309</v>
      </c>
      <c r="AP2071" s="17">
        <v>2.0520094426593709</v>
      </c>
      <c r="AQ2071" s="17">
        <v>26.631020168387511</v>
      </c>
      <c r="AR2071" s="17">
        <v>0.52568144656682547</v>
      </c>
      <c r="AS2071" s="17">
        <v>0.13569444662653074</v>
      </c>
      <c r="AT2071" s="17">
        <v>-0.99999999999999922</v>
      </c>
      <c r="AU2071" s="17">
        <v>-0.99999999999999922</v>
      </c>
      <c r="AV2071" s="17">
        <v>3.0805733843299599E-3</v>
      </c>
      <c r="AW2071" s="17">
        <v>67.804247112136522</v>
      </c>
      <c r="AX2071" s="17">
        <v>65.093841844266763</v>
      </c>
      <c r="AY2071" s="17">
        <v>9.4282843032949121E-2</v>
      </c>
      <c r="AZ2071" s="17">
        <v>-3.514423714885945</v>
      </c>
      <c r="BA2071" s="22">
        <v>1339.0044844095557</v>
      </c>
      <c r="CU2071" t="e">
        <v>#N/A</v>
      </c>
      <c r="CV2071" t="e">
        <v>#N/A</v>
      </c>
    </row>
    <row r="2072" spans="1:100" x14ac:dyDescent="0.25">
      <c r="A2072">
        <v>4970</v>
      </c>
      <c r="B2072" t="s">
        <v>2402</v>
      </c>
      <c r="C2072" s="22">
        <v>3</v>
      </c>
      <c r="D2072" s="17">
        <v>4.8013384551355998</v>
      </c>
      <c r="E2072" s="17">
        <v>1.8677101259016414E-3</v>
      </c>
      <c r="F2072" s="17">
        <v>0.82834031528271923</v>
      </c>
      <c r="G2072" s="17">
        <v>0.83294929918175675</v>
      </c>
      <c r="H2072" s="17">
        <v>0.25880741260127937</v>
      </c>
      <c r="I2072" s="17">
        <v>0</v>
      </c>
      <c r="J2072" s="17">
        <v>15.528444756076777</v>
      </c>
      <c r="K2072" s="17">
        <v>0.25880741260127937</v>
      </c>
      <c r="L2072" s="17">
        <v>-0.99999999999999944</v>
      </c>
      <c r="M2072" s="17">
        <v>-0.99999999999999944</v>
      </c>
      <c r="N2072" s="17">
        <v>5.1761482520255901</v>
      </c>
      <c r="O2072" s="17">
        <v>21.162732510394132</v>
      </c>
      <c r="P2072" s="17">
        <v>-4.2551100982674957E-2</v>
      </c>
      <c r="Q2072" s="17">
        <v>-4.212363927323004E-2</v>
      </c>
      <c r="R2072" s="17">
        <v>8.8790574614555418E-2</v>
      </c>
      <c r="S2072" s="17">
        <v>0.33333333333333287</v>
      </c>
      <c r="T2072" s="17">
        <v>0.33333333333333287</v>
      </c>
      <c r="U2072" s="17">
        <v>0.3360249459945564</v>
      </c>
      <c r="V2072" s="17">
        <v>0.22558313880516834</v>
      </c>
      <c r="W2072" s="17">
        <v>38.778693554604452</v>
      </c>
      <c r="X2072" s="17">
        <v>3.1054578708746221</v>
      </c>
      <c r="Y2072" s="17">
        <v>-0.99999999999999944</v>
      </c>
      <c r="Z2072" s="17">
        <v>-0.99999999999999944</v>
      </c>
      <c r="AA2072" s="17">
        <v>97.298588165649576</v>
      </c>
      <c r="AB2072" s="17">
        <v>0.38007242599046159</v>
      </c>
      <c r="AC2072" s="17">
        <v>0.45356141026341057</v>
      </c>
      <c r="AD2072" s="17">
        <v>0.33498824447473957</v>
      </c>
      <c r="AE2072" s="17">
        <v>58.431104036430611</v>
      </c>
      <c r="AF2072" s="17">
        <v>0.9</v>
      </c>
      <c r="AG2072" s="17">
        <v>-0.99999999999999944</v>
      </c>
      <c r="AH2072" s="17">
        <v>-0.99999999999999944</v>
      </c>
      <c r="AI2072" s="17">
        <v>1.1747298981835609E-2</v>
      </c>
      <c r="AJ2072" s="17">
        <v>0.22558313880516834</v>
      </c>
      <c r="AK2072" s="17">
        <v>2.3963449107017615E-2</v>
      </c>
      <c r="AL2072" s="17">
        <v>-5.8156533959045381E-2</v>
      </c>
      <c r="AM2072" s="17">
        <v>-8.3383465474175023E-2</v>
      </c>
      <c r="AN2072" s="17">
        <v>-6.4037184535205904E-2</v>
      </c>
      <c r="AO2072" s="17">
        <v>-1.9647693913192865</v>
      </c>
      <c r="AP2072" s="17">
        <v>-1.8917122831753757</v>
      </c>
      <c r="AQ2072" s="17">
        <v>54.307138310681232</v>
      </c>
      <c r="AR2072" s="17">
        <v>1.2282747514663905</v>
      </c>
      <c r="AS2072" s="17">
        <v>3.3642652834759028</v>
      </c>
      <c r="AT2072" s="17">
        <v>-0.99999999999999944</v>
      </c>
      <c r="AU2072" s="17">
        <v>-0.99999999999999944</v>
      </c>
      <c r="AV2072" s="17">
        <v>0.92173987379631184</v>
      </c>
      <c r="AW2072" s="17">
        <v>116.56960839286836</v>
      </c>
      <c r="AX2072" s="17">
        <v>139.36286825302184</v>
      </c>
      <c r="AY2072" s="17">
        <v>0.19069213707403657</v>
      </c>
      <c r="AZ2072" s="17">
        <v>27.217632735047246</v>
      </c>
      <c r="BA2072" s="22">
        <v>1578.2877531024308</v>
      </c>
      <c r="CU2072" t="e">
        <v>#N/A</v>
      </c>
      <c r="CV2072" t="e">
        <v>#N/A</v>
      </c>
    </row>
    <row r="2073" spans="1:100" x14ac:dyDescent="0.25">
      <c r="A2073">
        <v>4973</v>
      </c>
      <c r="B2073" t="s">
        <v>2403</v>
      </c>
      <c r="C2073" s="22">
        <v>3</v>
      </c>
      <c r="D2073" s="17">
        <v>3.1749032686930976</v>
      </c>
      <c r="E2073" s="17">
        <v>-1.3886597297118445E-2</v>
      </c>
      <c r="F2073" s="17">
        <v>-9.7723764539929481E-2</v>
      </c>
      <c r="G2073" s="17">
        <v>-9.7723764539929481E-2</v>
      </c>
      <c r="H2073" s="17">
        <v>-3.847134352905715E-2</v>
      </c>
      <c r="I2073" s="17">
        <v>0</v>
      </c>
      <c r="J2073" s="17">
        <v>-2.3082806117434318</v>
      </c>
      <c r="K2073" s="17">
        <v>-3.847134352905715E-2</v>
      </c>
      <c r="L2073" s="17">
        <v>-0.99999999999999889</v>
      </c>
      <c r="M2073" s="17">
        <v>-0.99999999999999889</v>
      </c>
      <c r="N2073" s="17">
        <v>-0.76942687058114312</v>
      </c>
      <c r="O2073" s="17">
        <v>0.7688988924097393</v>
      </c>
      <c r="P2073" s="17">
        <v>-0.45292754727369811</v>
      </c>
      <c r="Q2073" s="17">
        <v>-2.1285508966462245</v>
      </c>
      <c r="R2073" s="17">
        <v>-0.67371274261470004</v>
      </c>
      <c r="S2073" s="17">
        <v>0.33860080683264804</v>
      </c>
      <c r="T2073" s="17">
        <v>0.33599527318012384</v>
      </c>
      <c r="U2073" s="17">
        <v>0.11759411584018709</v>
      </c>
      <c r="V2073" s="17">
        <v>0</v>
      </c>
      <c r="W2073" s="17">
        <v>33.226461575280652</v>
      </c>
      <c r="X2073" s="17">
        <v>1.1861058267493676</v>
      </c>
      <c r="Y2073" s="17">
        <v>-0.99999999999999889</v>
      </c>
      <c r="Z2073" s="17">
        <v>-0.99999999999999889</v>
      </c>
      <c r="AA2073" s="17">
        <v>30.811553080075331</v>
      </c>
      <c r="AB2073" s="17">
        <v>-0.13779754868441316</v>
      </c>
      <c r="AC2073" s="17">
        <v>0.14890954449576044</v>
      </c>
      <c r="AD2073" s="17">
        <v>-4.593591086315911E-2</v>
      </c>
      <c r="AE2073" s="17">
        <v>-1.7411957525905917</v>
      </c>
      <c r="AF2073" s="17">
        <v>0.1</v>
      </c>
      <c r="AG2073" s="17">
        <v>-0.99999999999999889</v>
      </c>
      <c r="AH2073" s="17">
        <v>-0.99999999999999889</v>
      </c>
      <c r="AI2073" s="17">
        <v>-1.8972316990041434E-2</v>
      </c>
      <c r="AJ2073" s="17">
        <v>0</v>
      </c>
      <c r="AK2073" s="17">
        <v>0.18564406487012791</v>
      </c>
      <c r="AL2073" s="17">
        <v>0.20888464256959455</v>
      </c>
      <c r="AM2073" s="17">
        <v>0.12475100895122268</v>
      </c>
      <c r="AN2073" s="17">
        <v>-5.6889815404257207E-2</v>
      </c>
      <c r="AO2073" s="17">
        <v>4.046995548131207</v>
      </c>
      <c r="AP2073" s="17">
        <v>-0.37782217225845788</v>
      </c>
      <c r="AQ2073" s="17">
        <v>30.918180963537207</v>
      </c>
      <c r="AR2073" s="17">
        <v>0.79219019585295825</v>
      </c>
      <c r="AS2073" s="17">
        <v>1.1476344832203105</v>
      </c>
      <c r="AT2073" s="17">
        <v>-0.99999999999999889</v>
      </c>
      <c r="AU2073" s="17">
        <v>-0.99999999999999889</v>
      </c>
      <c r="AV2073" s="17">
        <v>-0.77143650715462964</v>
      </c>
      <c r="AW2073" s="17">
        <v>31.202629800226646</v>
      </c>
      <c r="AX2073" s="17">
        <v>30.82318346042581</v>
      </c>
      <c r="AY2073" s="17">
        <v>0.12846621964692106</v>
      </c>
      <c r="AZ2073" s="17">
        <v>-2.1835248765599848</v>
      </c>
      <c r="BA2073" s="22">
        <v>1382.2097263707183</v>
      </c>
      <c r="CU2073" t="e">
        <v>#N/A</v>
      </c>
      <c r="CV2073" t="e">
        <v>#N/A</v>
      </c>
    </row>
    <row r="2074" spans="1:100" x14ac:dyDescent="0.25">
      <c r="A2074">
        <v>4976</v>
      </c>
      <c r="B2074" t="s">
        <v>1355</v>
      </c>
      <c r="C2074" s="22">
        <v>3</v>
      </c>
      <c r="D2074" s="17">
        <v>5.0935087831680859</v>
      </c>
      <c r="E2074" s="17">
        <v>-0.59393121436662211</v>
      </c>
      <c r="F2074" s="17">
        <v>6.024296836557844</v>
      </c>
      <c r="G2074" s="17">
        <v>5.8747190832805964</v>
      </c>
      <c r="H2074" s="17">
        <v>0.14986094813317141</v>
      </c>
      <c r="I2074" s="17">
        <v>-2.2558528679878613E-2</v>
      </c>
      <c r="J2074" s="17">
        <v>7.6381451671975622</v>
      </c>
      <c r="K2074" s="17">
        <v>0.12730241945329268</v>
      </c>
      <c r="L2074" s="17">
        <v>-1.0000000000000027</v>
      </c>
      <c r="M2074" s="17">
        <v>-1.0000000000000027</v>
      </c>
      <c r="N2074" s="17">
        <v>2.5460483890658523</v>
      </c>
      <c r="O2074" s="17">
        <v>18.606373033646236</v>
      </c>
      <c r="P2074" s="17">
        <v>-0.61753816493784075</v>
      </c>
      <c r="Q2074" s="17">
        <v>21.436710010092579</v>
      </c>
      <c r="R2074" s="17">
        <v>6.9955338031633865</v>
      </c>
      <c r="S2074" s="17">
        <v>0.33333333333333443</v>
      </c>
      <c r="T2074" s="17">
        <v>0.34605469785732151</v>
      </c>
      <c r="U2074" s="17">
        <v>0.38486580428406586</v>
      </c>
      <c r="V2074" s="17">
        <v>0.30514762668993689</v>
      </c>
      <c r="W2074" s="17">
        <v>49.683961708454554</v>
      </c>
      <c r="X2074" s="17">
        <v>3.9351559535372322</v>
      </c>
      <c r="Y2074" s="17">
        <v>-1.0000000000000027</v>
      </c>
      <c r="Z2074" s="17">
        <v>-1.0000000000000027</v>
      </c>
      <c r="AA2074" s="17">
        <v>91.822687075831638</v>
      </c>
      <c r="AB2074" s="17">
        <v>0.11708119809070607</v>
      </c>
      <c r="AC2074" s="17">
        <v>0.27902877114494268</v>
      </c>
      <c r="AD2074" s="17">
        <v>0.30675386204862387</v>
      </c>
      <c r="AE2074" s="17">
        <v>35.143191564213602</v>
      </c>
      <c r="AF2074" s="17">
        <v>0.88235294117647056</v>
      </c>
      <c r="AG2074" s="17">
        <v>-1.0000000000000027</v>
      </c>
      <c r="AH2074" s="17">
        <v>-1.0000000000000027</v>
      </c>
      <c r="AI2074" s="17">
        <v>-2.3340748877877675E-2</v>
      </c>
      <c r="AJ2074" s="17">
        <v>0.30514762668993689</v>
      </c>
      <c r="AK2074" s="17">
        <v>3.4829060809401374E-2</v>
      </c>
      <c r="AL2074" s="17">
        <v>1.649875088069681E-2</v>
      </c>
      <c r="AM2074" s="17">
        <v>0.1110265247260746</v>
      </c>
      <c r="AN2074" s="17">
        <v>-9.460036611298249E-2</v>
      </c>
      <c r="AO2074" s="17">
        <v>2.9498084221988723</v>
      </c>
      <c r="AP2074" s="17">
        <v>-2.2825153984210789</v>
      </c>
      <c r="AQ2074" s="17">
        <v>57.322106875652125</v>
      </c>
      <c r="AR2074" s="17">
        <v>1.3694014621646582</v>
      </c>
      <c r="AS2074" s="17">
        <v>4.0624583729905241</v>
      </c>
      <c r="AT2074" s="17">
        <v>-1.0000000000000027</v>
      </c>
      <c r="AU2074" s="17">
        <v>-1.0000000000000027</v>
      </c>
      <c r="AV2074" s="17">
        <v>12.870252886443987</v>
      </c>
      <c r="AW2074" s="17">
        <v>108.14654471105678</v>
      </c>
      <c r="AX2074" s="17">
        <v>138.19449240249287</v>
      </c>
      <c r="AY2074" s="17">
        <v>0.23847743771728497</v>
      </c>
      <c r="AZ2074" s="17">
        <v>22.815569930733556</v>
      </c>
      <c r="BA2074" s="22">
        <v>1659.1323633151335</v>
      </c>
      <c r="CU2074" t="e">
        <v>#N/A</v>
      </c>
      <c r="CV2074" t="e">
        <v>#N/A</v>
      </c>
    </row>
    <row r="2075" spans="1:100" x14ac:dyDescent="0.25">
      <c r="A2075">
        <v>4978</v>
      </c>
      <c r="B2075" t="s">
        <v>1901</v>
      </c>
      <c r="C2075" s="22">
        <v>3</v>
      </c>
      <c r="D2075" s="17">
        <v>4.2226436575886437</v>
      </c>
      <c r="E2075" s="17">
        <v>-4.1575003808301023E-2</v>
      </c>
      <c r="F2075" s="17">
        <v>-0.28346328861837694</v>
      </c>
      <c r="G2075" s="17">
        <v>-0.28346328861837694</v>
      </c>
      <c r="H2075" s="17">
        <v>1.6478276072192044E-2</v>
      </c>
      <c r="I2075" s="17">
        <v>0</v>
      </c>
      <c r="J2075" s="17">
        <v>0.98869656433152342</v>
      </c>
      <c r="K2075" s="17">
        <v>1.6478276072192044E-2</v>
      </c>
      <c r="L2075" s="17">
        <v>-0.99999999999999867</v>
      </c>
      <c r="M2075" s="17">
        <v>-0.99999999999999867</v>
      </c>
      <c r="N2075" s="17">
        <v>0.32956552144384138</v>
      </c>
      <c r="O2075" s="17">
        <v>4.9278769333017909</v>
      </c>
      <c r="P2075" s="17">
        <v>0.61189305379493231</v>
      </c>
      <c r="Q2075" s="17">
        <v>8.2346254720023424</v>
      </c>
      <c r="R2075" s="17">
        <v>2.769931976623631</v>
      </c>
      <c r="S2075" s="17">
        <v>0.3333333333333332</v>
      </c>
      <c r="T2075" s="17">
        <v>0.12306933865209163</v>
      </c>
      <c r="U2075" s="17">
        <v>4.6815241153950603E-2</v>
      </c>
      <c r="V2075" s="17">
        <v>-1.5759257342826315E-2</v>
      </c>
      <c r="W2075" s="17">
        <v>18.839215188974254</v>
      </c>
      <c r="X2075" s="17">
        <v>0.32236582179083495</v>
      </c>
      <c r="Y2075" s="17">
        <v>-0.99999999999999867</v>
      </c>
      <c r="Z2075" s="17">
        <v>-0.99999999999999867</v>
      </c>
      <c r="AA2075" s="17">
        <v>49.791649650800835</v>
      </c>
      <c r="AB2075" s="17">
        <v>0.28651390854344105</v>
      </c>
      <c r="AC2075" s="17">
        <v>0.16926080664316004</v>
      </c>
      <c r="AD2075" s="17">
        <v>0.10787533451745704</v>
      </c>
      <c r="AE2075" s="17">
        <v>28.18250248520291</v>
      </c>
      <c r="AF2075" s="17">
        <v>0.25</v>
      </c>
      <c r="AG2075" s="17">
        <v>-0.99999999999999867</v>
      </c>
      <c r="AH2075" s="17">
        <v>-0.99999999999999867</v>
      </c>
      <c r="AI2075" s="17">
        <v>0</v>
      </c>
      <c r="AJ2075" s="17">
        <v>-1.5759257342826315E-2</v>
      </c>
      <c r="AK2075" s="17">
        <v>0.14044630974033168</v>
      </c>
      <c r="AL2075" s="17">
        <v>0.31861380323725702</v>
      </c>
      <c r="AM2075" s="17">
        <v>0.24311465002813634</v>
      </c>
      <c r="AN2075" s="17">
        <v>-0.11325894908896963</v>
      </c>
      <c r="AO2075" s="17">
        <v>6.7800977994050671</v>
      </c>
      <c r="AP2075" s="17">
        <v>-1.2384047110379548</v>
      </c>
      <c r="AQ2075" s="17">
        <v>19.827911753305784</v>
      </c>
      <c r="AR2075" s="17">
        <v>0.48745865579654862</v>
      </c>
      <c r="AS2075" s="17">
        <v>0.33884409786302738</v>
      </c>
      <c r="AT2075" s="17">
        <v>-0.99999999999999867</v>
      </c>
      <c r="AU2075" s="17">
        <v>-0.99999999999999867</v>
      </c>
      <c r="AV2075" s="17">
        <v>2.4864686880052536</v>
      </c>
      <c r="AW2075" s="17">
        <v>53.48112187306468</v>
      </c>
      <c r="AX2075" s="17">
        <v>51.90519613878206</v>
      </c>
      <c r="AY2075" s="17">
        <v>0.10015269169713012</v>
      </c>
      <c r="AZ2075" s="17">
        <v>-39.429156304894512</v>
      </c>
      <c r="BA2075" s="22">
        <v>1370.4512817647933</v>
      </c>
      <c r="CU2075" t="e">
        <v>#N/A</v>
      </c>
      <c r="CV2075" t="e">
        <v>#N/A</v>
      </c>
    </row>
    <row r="2076" spans="1:100" x14ac:dyDescent="0.25">
      <c r="A2076">
        <v>4979</v>
      </c>
      <c r="B2076" t="s">
        <v>2404</v>
      </c>
      <c r="C2076" s="22">
        <v>3</v>
      </c>
      <c r="D2076" s="17">
        <v>3.9058725068654785</v>
      </c>
      <c r="E2076" s="17">
        <v>-0.37351559973700033</v>
      </c>
      <c r="F2076" s="17">
        <v>0.74890917468125218</v>
      </c>
      <c r="G2076" s="17">
        <v>0.64060538483007101</v>
      </c>
      <c r="H2076" s="17">
        <v>0.34601268006853025</v>
      </c>
      <c r="I2076" s="17">
        <v>0</v>
      </c>
      <c r="J2076" s="17">
        <v>20.760760804111811</v>
      </c>
      <c r="K2076" s="17">
        <v>0.34601268006853025</v>
      </c>
      <c r="L2076" s="17">
        <v>-0.99999999999999933</v>
      </c>
      <c r="M2076" s="17">
        <v>-0.99999999999999933</v>
      </c>
      <c r="N2076" s="17">
        <v>6.9202536013706073</v>
      </c>
      <c r="O2076" s="17">
        <v>25.30723869580736</v>
      </c>
      <c r="P2076" s="17">
        <v>0.30239797529689472</v>
      </c>
      <c r="Q2076" s="17">
        <v>0.49142205243615122</v>
      </c>
      <c r="R2076" s="17">
        <v>0.12727124135215628</v>
      </c>
      <c r="S2076" s="17">
        <v>0.33333333333333304</v>
      </c>
      <c r="T2076" s="17">
        <v>0.33333333333333304</v>
      </c>
      <c r="U2076" s="17">
        <v>0.43176313227482438</v>
      </c>
      <c r="V2076" s="17">
        <v>-4.4610675585152859E-2</v>
      </c>
      <c r="W2076" s="17">
        <v>28.312257731512286</v>
      </c>
      <c r="X2076" s="17">
        <v>1.7800424621865174</v>
      </c>
      <c r="Y2076" s="17">
        <v>-0.99999999999999933</v>
      </c>
      <c r="Z2076" s="17">
        <v>-0.99999999999999933</v>
      </c>
      <c r="AA2076" s="17">
        <v>51.791091846815405</v>
      </c>
      <c r="AB2076" s="17">
        <v>0.14082582500049853</v>
      </c>
      <c r="AC2076" s="17">
        <v>6.6178322679681739E-2</v>
      </c>
      <c r="AD2076" s="17">
        <v>0.26002710979883809</v>
      </c>
      <c r="AE2076" s="17">
        <v>23.351562873950904</v>
      </c>
      <c r="AF2076" s="17">
        <v>0.44444444444444442</v>
      </c>
      <c r="AG2076" s="17">
        <v>-0.99999999999999933</v>
      </c>
      <c r="AH2076" s="17">
        <v>-0.99999999999999933</v>
      </c>
      <c r="AI2076" s="17">
        <v>1.6100169111959738E-2</v>
      </c>
      <c r="AJ2076" s="17">
        <v>-4.4610675585152859E-2</v>
      </c>
      <c r="AK2076" s="17">
        <v>8.1781831355293641E-2</v>
      </c>
      <c r="AL2076" s="17">
        <v>-0.10659397250439337</v>
      </c>
      <c r="AM2076" s="17">
        <v>0.2109125615601648</v>
      </c>
      <c r="AN2076" s="17">
        <v>0.67207616514280955</v>
      </c>
      <c r="AO2076" s="17">
        <v>5.6817231957805854</v>
      </c>
      <c r="AP2076" s="17">
        <v>16.268934266048284</v>
      </c>
      <c r="AQ2076" s="17">
        <v>49.073018535624101</v>
      </c>
      <c r="AR2076" s="17">
        <v>1.0538191233563381</v>
      </c>
      <c r="AS2076" s="17">
        <v>2.1260551422550473</v>
      </c>
      <c r="AT2076" s="17">
        <v>-0.99999999999999933</v>
      </c>
      <c r="AU2076" s="17">
        <v>-0.99999999999999933</v>
      </c>
      <c r="AV2076" s="17">
        <v>0.76787662618222707</v>
      </c>
      <c r="AW2076" s="17">
        <v>93.36726480867101</v>
      </c>
      <c r="AX2076" s="17">
        <v>89.228200632394916</v>
      </c>
      <c r="AY2076" s="17">
        <v>3.2512820005249674E-2</v>
      </c>
      <c r="AZ2076" s="17">
        <v>25.956436534204407</v>
      </c>
      <c r="BA2076" s="22">
        <v>1469.8412192384405</v>
      </c>
      <c r="CU2076" t="e">
        <v>#N/A</v>
      </c>
      <c r="CV2076" t="e">
        <v>#N/A</v>
      </c>
    </row>
    <row r="2077" spans="1:100" x14ac:dyDescent="0.25">
      <c r="A2077">
        <v>4980</v>
      </c>
      <c r="B2077" t="s">
        <v>2405</v>
      </c>
      <c r="C2077" s="22">
        <v>3</v>
      </c>
      <c r="D2077" s="17">
        <v>4.9766903202184896</v>
      </c>
      <c r="E2077" s="17">
        <v>0</v>
      </c>
      <c r="F2077" s="17">
        <v>0.55122728633145524</v>
      </c>
      <c r="G2077" s="17">
        <v>0.55122728633145524</v>
      </c>
      <c r="H2077" s="17">
        <v>0.18567935422908061</v>
      </c>
      <c r="I2077" s="17">
        <v>0</v>
      </c>
      <c r="J2077" s="17">
        <v>11.140761253744831</v>
      </c>
      <c r="K2077" s="17">
        <v>0.18567935422908061</v>
      </c>
      <c r="L2077" s="17">
        <v>-0.999999999999999</v>
      </c>
      <c r="M2077" s="17">
        <v>-0.999999999999999</v>
      </c>
      <c r="N2077" s="17">
        <v>3.7135870845816106</v>
      </c>
      <c r="O2077" s="17">
        <v>16.668678860294776</v>
      </c>
      <c r="P2077" s="17">
        <v>-0.17960103473135761</v>
      </c>
      <c r="Q2077" s="17">
        <v>0.40677737789427548</v>
      </c>
      <c r="R2077" s="17">
        <v>-7.1025716549851653E-3</v>
      </c>
      <c r="S2077" s="17">
        <v>0.33333333333333304</v>
      </c>
      <c r="T2077" s="17">
        <v>0.33332712495034089</v>
      </c>
      <c r="U2077" s="17">
        <v>0.18485695834539995</v>
      </c>
      <c r="V2077" s="17">
        <v>0</v>
      </c>
      <c r="W2077" s="17">
        <v>26.633522495999735</v>
      </c>
      <c r="X2077" s="17">
        <v>1.2204027290532016</v>
      </c>
      <c r="Y2077" s="17">
        <v>-0.999999999999999</v>
      </c>
      <c r="Z2077" s="17">
        <v>-0.999999999999999</v>
      </c>
      <c r="AA2077" s="17">
        <v>63.578342869309473</v>
      </c>
      <c r="AB2077" s="17">
        <v>0.13940198532930259</v>
      </c>
      <c r="AC2077" s="17">
        <v>2.8052770053906682E-2</v>
      </c>
      <c r="AD2077" s="17">
        <v>0.57158370351608545</v>
      </c>
      <c r="AE2077" s="17">
        <v>36.9519229449647</v>
      </c>
      <c r="AF2077" s="17">
        <v>0.6428571428571429</v>
      </c>
      <c r="AG2077" s="17">
        <v>-0.999999999999999</v>
      </c>
      <c r="AH2077" s="17">
        <v>-0.999999999999999</v>
      </c>
      <c r="AI2077" s="17">
        <v>0</v>
      </c>
      <c r="AJ2077" s="17">
        <v>0</v>
      </c>
      <c r="AK2077" s="17">
        <v>7.7696662241686629E-2</v>
      </c>
      <c r="AL2077" s="17">
        <v>0.11229774535917833</v>
      </c>
      <c r="AM2077" s="17">
        <v>-9.4447561724163881E-2</v>
      </c>
      <c r="AN2077" s="17">
        <v>-0.25025253999155006</v>
      </c>
      <c r="AO2077" s="17">
        <v>-1.9727057318956631</v>
      </c>
      <c r="AP2077" s="17">
        <v>-5.6948247729928614</v>
      </c>
      <c r="AQ2077" s="17">
        <v>37.774283749744576</v>
      </c>
      <c r="AR2077" s="17">
        <v>0.85151741662907376</v>
      </c>
      <c r="AS2077" s="17">
        <v>1.4060820832822818</v>
      </c>
      <c r="AT2077" s="17">
        <v>-0.999999999999999</v>
      </c>
      <c r="AU2077" s="17">
        <v>-0.999999999999999</v>
      </c>
      <c r="AV2077" s="17">
        <v>0.54412471467647006</v>
      </c>
      <c r="AW2077" s="17">
        <v>74.552196956611382</v>
      </c>
      <c r="AX2077" s="17">
        <v>74.552196956611382</v>
      </c>
      <c r="AY2077" s="17">
        <v>-1.8382401288891237E-2</v>
      </c>
      <c r="AZ2077" s="17">
        <v>10.812115305587385</v>
      </c>
      <c r="BA2077" s="22">
        <v>1473.2427003193798</v>
      </c>
      <c r="CU2077" t="e">
        <v>#N/A</v>
      </c>
      <c r="CV2077" t="e">
        <v>#N/A</v>
      </c>
    </row>
    <row r="2078" spans="1:100" x14ac:dyDescent="0.25">
      <c r="A2078">
        <v>4982</v>
      </c>
      <c r="B2078" t="s">
        <v>2406</v>
      </c>
      <c r="C2078" s="22">
        <v>3</v>
      </c>
      <c r="D2078" s="17">
        <v>4.7970280710922051</v>
      </c>
      <c r="E2078" s="17">
        <v>0</v>
      </c>
      <c r="F2078" s="17">
        <v>-0.28060019425351956</v>
      </c>
      <c r="G2078" s="17">
        <v>-0.28060019425351956</v>
      </c>
      <c r="H2078" s="17">
        <v>0.47719315349023306</v>
      </c>
      <c r="I2078" s="17">
        <v>-1.4882180169662409E-2</v>
      </c>
      <c r="J2078" s="17">
        <v>27.738658399234261</v>
      </c>
      <c r="K2078" s="17">
        <v>0.4623109733205707</v>
      </c>
      <c r="L2078" s="17">
        <v>-1.0000000000000004</v>
      </c>
      <c r="M2078" s="17">
        <v>-1.0000000000000004</v>
      </c>
      <c r="N2078" s="17">
        <v>9.2462194664114143</v>
      </c>
      <c r="O2078" s="17">
        <v>32.255086276072944</v>
      </c>
      <c r="P2078" s="17">
        <v>-0.47826952192340444</v>
      </c>
      <c r="Q2078" s="17">
        <v>-0.1694828462850137</v>
      </c>
      <c r="R2078" s="17">
        <v>-7.7122451863229732E-2</v>
      </c>
      <c r="S2078" s="17">
        <v>0.33333333333333337</v>
      </c>
      <c r="T2078" s="17">
        <v>0.33333333333333337</v>
      </c>
      <c r="U2078" s="17">
        <v>0.27708257373948048</v>
      </c>
      <c r="V2078" s="17">
        <v>-2.0179296501968329E-3</v>
      </c>
      <c r="W2078" s="17">
        <v>19.176813497415196</v>
      </c>
      <c r="X2078" s="17">
        <v>1.3005784104028373</v>
      </c>
      <c r="Y2078" s="17">
        <v>-1.0000000000000004</v>
      </c>
      <c r="Z2078" s="17">
        <v>-1.0000000000000004</v>
      </c>
      <c r="AA2078" s="17">
        <v>52.08812148941329</v>
      </c>
      <c r="AB2078" s="17">
        <v>0.207750898002451</v>
      </c>
      <c r="AC2078" s="17">
        <v>0.28085195906465044</v>
      </c>
      <c r="AD2078" s="17">
        <v>0.17116575181012481</v>
      </c>
      <c r="AE2078" s="17">
        <v>32.988430443861311</v>
      </c>
      <c r="AF2078" s="17">
        <v>0.66666666666666663</v>
      </c>
      <c r="AG2078" s="17">
        <v>-1.0000000000000004</v>
      </c>
      <c r="AH2078" s="17">
        <v>-1.0000000000000004</v>
      </c>
      <c r="AI2078" s="17">
        <v>0</v>
      </c>
      <c r="AJ2078" s="17">
        <v>-2.0179296501968329E-3</v>
      </c>
      <c r="AK2078" s="17">
        <v>-8.297425685908906E-2</v>
      </c>
      <c r="AL2078" s="17">
        <v>0.233211688454076</v>
      </c>
      <c r="AM2078" s="17">
        <v>-6.6632992560369517E-2</v>
      </c>
      <c r="AN2078" s="17">
        <v>0.16936178226989956</v>
      </c>
      <c r="AO2078" s="17">
        <v>-2.0806960983046836</v>
      </c>
      <c r="AP2078" s="17">
        <v>5.4001029990178697</v>
      </c>
      <c r="AQ2078" s="17">
        <v>46.915471896649457</v>
      </c>
      <c r="AR2078" s="17">
        <v>0.94173131075595107</v>
      </c>
      <c r="AS2078" s="17">
        <v>1.7628893837234081</v>
      </c>
      <c r="AT2078" s="17">
        <v>-1.0000000000000004</v>
      </c>
      <c r="AU2078" s="17">
        <v>-1.0000000000000004</v>
      </c>
      <c r="AV2078" s="17">
        <v>-0.35772264611674942</v>
      </c>
      <c r="AW2078" s="17">
        <v>89.743310764504059</v>
      </c>
      <c r="AX2078" s="17">
        <v>89.541517799484438</v>
      </c>
      <c r="AY2078" s="17">
        <v>0.27455269179610037</v>
      </c>
      <c r="AZ2078" s="17">
        <v>4.468191998615052</v>
      </c>
      <c r="BA2078" s="22">
        <v>1541.3323291321747</v>
      </c>
      <c r="CU2078" t="e">
        <v>#N/A</v>
      </c>
      <c r="CV2078" t="e">
        <v>#N/A</v>
      </c>
    </row>
    <row r="2079" spans="1:100" x14ac:dyDescent="0.25">
      <c r="A2079">
        <v>4983</v>
      </c>
      <c r="B2079" t="s">
        <v>2407</v>
      </c>
      <c r="C2079" s="22">
        <v>3</v>
      </c>
      <c r="D2079" s="17">
        <v>4.7016302138838855</v>
      </c>
      <c r="E2079" s="17">
        <v>6.0927472990771211E-2</v>
      </c>
      <c r="F2079" s="17">
        <v>0.21808992826988102</v>
      </c>
      <c r="G2079" s="17">
        <v>0.22952781642648998</v>
      </c>
      <c r="H2079" s="17">
        <v>0.45909746770631871</v>
      </c>
      <c r="I2079" s="17">
        <v>0</v>
      </c>
      <c r="J2079" s="17">
        <v>27.545848062379122</v>
      </c>
      <c r="K2079" s="17">
        <v>0.45909746770631871</v>
      </c>
      <c r="L2079" s="17">
        <v>-0.99999999999999911</v>
      </c>
      <c r="M2079" s="17">
        <v>-0.99999999999999911</v>
      </c>
      <c r="N2079" s="17">
        <v>9.1819493541263721</v>
      </c>
      <c r="O2079" s="17">
        <v>32.4770060926895</v>
      </c>
      <c r="P2079" s="17">
        <v>0.31298410753288008</v>
      </c>
      <c r="Q2079" s="17">
        <v>-0.60027875741205927</v>
      </c>
      <c r="R2079" s="17">
        <v>-0.16343329180700261</v>
      </c>
      <c r="S2079" s="17">
        <v>0.33333333333333315</v>
      </c>
      <c r="T2079" s="17">
        <v>0.35286830177440354</v>
      </c>
      <c r="U2079" s="17">
        <v>0.27619772618647725</v>
      </c>
      <c r="V2079" s="17">
        <v>3.1553275239276889E-3</v>
      </c>
      <c r="W2079" s="17">
        <v>20.258288844472915</v>
      </c>
      <c r="X2079" s="17">
        <v>1.3703620057319634</v>
      </c>
      <c r="Y2079" s="17">
        <v>-0.99999999999999911</v>
      </c>
      <c r="Z2079" s="17">
        <v>-0.99999999999999911</v>
      </c>
      <c r="AA2079" s="17">
        <v>44.87852121001638</v>
      </c>
      <c r="AB2079" s="17">
        <v>0.34459377610374742</v>
      </c>
      <c r="AC2079" s="17">
        <v>6.0316723164949085E-2</v>
      </c>
      <c r="AD2079" s="17">
        <v>9.0762813878313447E-2</v>
      </c>
      <c r="AE2079" s="17">
        <v>24.783665657350493</v>
      </c>
      <c r="AF2079" s="17">
        <v>0.66666666666666663</v>
      </c>
      <c r="AG2079" s="17">
        <v>-0.99999999999999911</v>
      </c>
      <c r="AH2079" s="17">
        <v>-0.99999999999999911</v>
      </c>
      <c r="AI2079" s="17">
        <v>0</v>
      </c>
      <c r="AJ2079" s="17">
        <v>3.1553275239276889E-3</v>
      </c>
      <c r="AK2079" s="17">
        <v>0.18111427046226899</v>
      </c>
      <c r="AL2079" s="17">
        <v>2.8330828148143888E-2</v>
      </c>
      <c r="AM2079" s="17">
        <v>9.2357653903879428E-2</v>
      </c>
      <c r="AN2079" s="17">
        <v>-0.113490311039257</v>
      </c>
      <c r="AO2079" s="17">
        <v>3.2145126999083304</v>
      </c>
      <c r="AP2079" s="17">
        <v>-2.6956036352407056</v>
      </c>
      <c r="AQ2079" s="17">
        <v>47.804136906852037</v>
      </c>
      <c r="AR2079" s="17">
        <v>0.96555468881814155</v>
      </c>
      <c r="AS2079" s="17">
        <v>1.8294594734382819</v>
      </c>
      <c r="AT2079" s="17">
        <v>-0.99999999999999911</v>
      </c>
      <c r="AU2079" s="17">
        <v>-0.99999999999999911</v>
      </c>
      <c r="AV2079" s="17">
        <v>6.6094524619487324E-2</v>
      </c>
      <c r="AW2079" s="17">
        <v>74.659923667465236</v>
      </c>
      <c r="AX2079" s="17">
        <v>74.975456419857991</v>
      </c>
      <c r="AY2079" s="17">
        <v>3.1863833881178888E-2</v>
      </c>
      <c r="AZ2079" s="17">
        <v>-27.627596536888628</v>
      </c>
      <c r="BA2079" s="22">
        <v>1418.4603790542074</v>
      </c>
      <c r="CU2079" t="e">
        <v>#N/A</v>
      </c>
      <c r="CV2079" t="e">
        <v>#N/A</v>
      </c>
    </row>
    <row r="2080" spans="1:100" x14ac:dyDescent="0.25">
      <c r="A2080">
        <v>4984</v>
      </c>
      <c r="B2080" t="s">
        <v>2408</v>
      </c>
      <c r="C2080" s="22">
        <v>3</v>
      </c>
      <c r="D2080" s="17">
        <v>5.5100596962272439</v>
      </c>
      <c r="E2080" s="17">
        <v>0.79707103322817807</v>
      </c>
      <c r="F2080" s="17">
        <v>0.1041342999750943</v>
      </c>
      <c r="G2080" s="17">
        <v>0.34070598597888546</v>
      </c>
      <c r="H2080" s="17">
        <v>0.42852919249094451</v>
      </c>
      <c r="I2080" s="17">
        <v>-6.5652574685129677E-3</v>
      </c>
      <c r="J2080" s="17">
        <v>25.317836101345879</v>
      </c>
      <c r="K2080" s="17">
        <v>0.42196393502243151</v>
      </c>
      <c r="L2080" s="17">
        <v>-1</v>
      </c>
      <c r="M2080" s="17">
        <v>-1</v>
      </c>
      <c r="N2080" s="17">
        <v>8.4392787004486305</v>
      </c>
      <c r="O2080" s="17">
        <v>31.168601783552031</v>
      </c>
      <c r="P2080" s="17">
        <v>-0.8755159083054721</v>
      </c>
      <c r="Q2080" s="17">
        <v>-4.2941507602975477</v>
      </c>
      <c r="R2080" s="17">
        <v>-1.5628627632469509</v>
      </c>
      <c r="S2080" s="17">
        <v>0.33333333333333326</v>
      </c>
      <c r="T2080" s="17">
        <v>0.33333333333333326</v>
      </c>
      <c r="U2080" s="17">
        <v>0.27373361425632059</v>
      </c>
      <c r="V2080" s="17">
        <v>8.5886836033553696E-2</v>
      </c>
      <c r="W2080" s="17">
        <v>24.172927277364394</v>
      </c>
      <c r="X2080" s="17">
        <v>1.8549582048708397</v>
      </c>
      <c r="Y2080" s="17">
        <v>-1</v>
      </c>
      <c r="Z2080" s="17">
        <v>-1</v>
      </c>
      <c r="AA2080" s="17">
        <v>61.571829791531087</v>
      </c>
      <c r="AB2080" s="17">
        <v>0.24551542652924099</v>
      </c>
      <c r="AC2080" s="17">
        <v>0.10924714530568036</v>
      </c>
      <c r="AD2080" s="17">
        <v>0.42447273371335209</v>
      </c>
      <c r="AE2080" s="17">
        <v>38.961765277413676</v>
      </c>
      <c r="AF2080" s="17">
        <v>0.45454545454545453</v>
      </c>
      <c r="AG2080" s="17">
        <v>-1</v>
      </c>
      <c r="AH2080" s="17">
        <v>-1</v>
      </c>
      <c r="AI2080" s="17">
        <v>-8.3313278191481654E-2</v>
      </c>
      <c r="AJ2080" s="17">
        <v>8.5886836033553696E-2</v>
      </c>
      <c r="AK2080" s="17">
        <v>2.5766552188498278E-2</v>
      </c>
      <c r="AL2080" s="17">
        <v>-9.0319179302452719E-3</v>
      </c>
      <c r="AM2080" s="17">
        <v>-3.4880210575554585E-2</v>
      </c>
      <c r="AN2080" s="17">
        <v>7.953130829992007E-2</v>
      </c>
      <c r="AO2080" s="17">
        <v>-0.74317250344637376</v>
      </c>
      <c r="AP2080" s="17">
        <v>1.9431231178467752</v>
      </c>
      <c r="AQ2080" s="17">
        <v>49.49076337871027</v>
      </c>
      <c r="AR2080" s="17">
        <v>1.0262871169565411</v>
      </c>
      <c r="AS2080" s="17">
        <v>2.2769221398932729</v>
      </c>
      <c r="AT2080" s="17">
        <v>-1</v>
      </c>
      <c r="AU2080" s="17">
        <v>-1</v>
      </c>
      <c r="AV2080" s="17">
        <v>-1.2221567772680646</v>
      </c>
      <c r="AW2080" s="17">
        <v>94.683554692929945</v>
      </c>
      <c r="AX2080" s="17">
        <v>101.60597273245565</v>
      </c>
      <c r="AY2080" s="17">
        <v>0.21734805437859214</v>
      </c>
      <c r="AZ2080" s="17">
        <v>14.122906213434749</v>
      </c>
      <c r="BA2080" s="22">
        <v>1499.7462063148857</v>
      </c>
      <c r="CU2080" t="e">
        <v>#N/A</v>
      </c>
      <c r="CV2080" t="e">
        <v>#N/A</v>
      </c>
    </row>
    <row r="2081" spans="1:100" x14ac:dyDescent="0.25">
      <c r="A2081">
        <v>4985</v>
      </c>
      <c r="B2081" t="s">
        <v>2409</v>
      </c>
      <c r="C2081" s="22">
        <v>3</v>
      </c>
      <c r="D2081" s="17">
        <v>3.593528313750955</v>
      </c>
      <c r="E2081" s="17">
        <v>1.1934055490854243E-2</v>
      </c>
      <c r="F2081" s="17">
        <v>0.3213743090113953</v>
      </c>
      <c r="G2081" s="17">
        <v>0.3213743090113953</v>
      </c>
      <c r="H2081" s="17">
        <v>-2.8258460621487028E-2</v>
      </c>
      <c r="I2081" s="17">
        <v>0</v>
      </c>
      <c r="J2081" s="17">
        <v>-1.6955076372892179</v>
      </c>
      <c r="K2081" s="17">
        <v>-2.8258460621487028E-2</v>
      </c>
      <c r="L2081" s="17">
        <v>-1.0000000000000002</v>
      </c>
      <c r="M2081" s="17">
        <v>-1.0000000000000002</v>
      </c>
      <c r="N2081" s="17">
        <v>-0.56516921242973983</v>
      </c>
      <c r="O2081" s="17">
        <v>2.2193949854731283</v>
      </c>
      <c r="P2081" s="17">
        <v>-2.1329876076620939</v>
      </c>
      <c r="Q2081" s="17">
        <v>-0.2417211956844672</v>
      </c>
      <c r="R2081" s="17">
        <v>-0.42836799300544082</v>
      </c>
      <c r="S2081" s="17">
        <v>0.33333333333333359</v>
      </c>
      <c r="T2081" s="17">
        <v>0.10645705404537385</v>
      </c>
      <c r="U2081" s="17">
        <v>-9.8392898186561648E-2</v>
      </c>
      <c r="V2081" s="17">
        <v>0</v>
      </c>
      <c r="W2081" s="17">
        <v>14.78623799254532</v>
      </c>
      <c r="X2081" s="17">
        <v>-0.15239902403401151</v>
      </c>
      <c r="Y2081" s="17">
        <v>-1.0000000000000002</v>
      </c>
      <c r="Z2081" s="17">
        <v>-1.0000000000000002</v>
      </c>
      <c r="AA2081" s="17">
        <v>43.860293680800979</v>
      </c>
      <c r="AB2081" s="17">
        <v>0.1411360406853204</v>
      </c>
      <c r="AC2081" s="17">
        <v>0.19980786349909752</v>
      </c>
      <c r="AD2081" s="17">
        <v>0.24910456944080428</v>
      </c>
      <c r="AE2081" s="17">
        <v>29.502423681261103</v>
      </c>
      <c r="AF2081" s="17">
        <v>0.27272727272727271</v>
      </c>
      <c r="AG2081" s="17">
        <v>-1.0000000000000002</v>
      </c>
      <c r="AH2081" s="17">
        <v>-1.0000000000000002</v>
      </c>
      <c r="AI2081" s="17">
        <v>0</v>
      </c>
      <c r="AJ2081" s="17">
        <v>0</v>
      </c>
      <c r="AK2081" s="17">
        <v>9.3906906935911943E-2</v>
      </c>
      <c r="AL2081" s="17">
        <v>-4.2833810044250617E-2</v>
      </c>
      <c r="AM2081" s="17">
        <v>-9.8540258555787491E-2</v>
      </c>
      <c r="AN2081" s="17">
        <v>-5.4366657157587761E-2</v>
      </c>
      <c r="AO2081" s="17">
        <v>-1.9939719292151272</v>
      </c>
      <c r="AP2081" s="17">
        <v>-1.5733354791609471</v>
      </c>
      <c r="AQ2081" s="17">
        <v>13.090730355256097</v>
      </c>
      <c r="AR2081" s="17">
        <v>0.34139748919214574</v>
      </c>
      <c r="AS2081" s="17">
        <v>-0.18065748465549866</v>
      </c>
      <c r="AT2081" s="17">
        <v>-1.0000000000000002</v>
      </c>
      <c r="AU2081" s="17">
        <v>-1.0000000000000002</v>
      </c>
      <c r="AV2081" s="17">
        <v>-0.10699368399404557</v>
      </c>
      <c r="AW2081" s="17">
        <v>44.506353187113149</v>
      </c>
      <c r="AX2081" s="17">
        <v>44.506353187113149</v>
      </c>
      <c r="AY2081" s="17">
        <v>0.21134415312708049</v>
      </c>
      <c r="AZ2081" s="17">
        <v>-15.529841074821416</v>
      </c>
      <c r="BA2081" s="22">
        <v>1456.5804827114591</v>
      </c>
      <c r="CU2081" t="e">
        <v>#N/A</v>
      </c>
      <c r="CV2081" t="e">
        <v>#N/A</v>
      </c>
    </row>
    <row r="2082" spans="1:100" x14ac:dyDescent="0.25">
      <c r="A2082">
        <v>4987</v>
      </c>
      <c r="B2082" t="s">
        <v>2410</v>
      </c>
      <c r="C2082" s="22">
        <v>3</v>
      </c>
      <c r="D2082" s="17">
        <v>5.1859785902438293</v>
      </c>
      <c r="E2082" s="17">
        <v>-3.6098591129774676E-4</v>
      </c>
      <c r="F2082" s="17">
        <v>-1.901775724966186</v>
      </c>
      <c r="G2082" s="17">
        <v>-1.9030151616913846</v>
      </c>
      <c r="H2082" s="17">
        <v>0.20926646825849507</v>
      </c>
      <c r="I2082" s="17">
        <v>0</v>
      </c>
      <c r="J2082" s="17">
        <v>12.555988095509703</v>
      </c>
      <c r="K2082" s="17">
        <v>0.20926646825849507</v>
      </c>
      <c r="L2082" s="17">
        <v>-1.0000000000000007</v>
      </c>
      <c r="M2082" s="17">
        <v>-1.0000000000000007</v>
      </c>
      <c r="N2082" s="17">
        <v>4.1853293651699</v>
      </c>
      <c r="O2082" s="17">
        <v>15.838951524062152</v>
      </c>
      <c r="P2082" s="17">
        <v>-0.29398658274972428</v>
      </c>
      <c r="Q2082" s="17">
        <v>5.001956229220311</v>
      </c>
      <c r="R2082" s="17">
        <v>1.6601283827518656</v>
      </c>
      <c r="S2082" s="17">
        <v>0.33333333333333326</v>
      </c>
      <c r="T2082" s="17">
        <v>0.33333333333333326</v>
      </c>
      <c r="U2082" s="17">
        <v>0.22598633455444703</v>
      </c>
      <c r="V2082" s="17">
        <v>-2.2110708582767036E-2</v>
      </c>
      <c r="W2082" s="17">
        <v>26.451032975194064</v>
      </c>
      <c r="X2082" s="17">
        <v>1.2286812851293571</v>
      </c>
      <c r="Y2082" s="17">
        <v>-1.0000000000000007</v>
      </c>
      <c r="Z2082" s="17">
        <v>-1.0000000000000007</v>
      </c>
      <c r="AA2082" s="17">
        <v>54.756086372985543</v>
      </c>
      <c r="AB2082" s="17">
        <v>0.35673967944662999</v>
      </c>
      <c r="AC2082" s="17">
        <v>0.12013432574487294</v>
      </c>
      <c r="AD2082" s="17">
        <v>5.6024495109289335E-2</v>
      </c>
      <c r="AE2082" s="17">
        <v>26.644925015039622</v>
      </c>
      <c r="AF2082" s="17">
        <v>0.75</v>
      </c>
      <c r="AG2082" s="17">
        <v>-1.0000000000000007</v>
      </c>
      <c r="AH2082" s="17">
        <v>-1.0000000000000007</v>
      </c>
      <c r="AI2082" s="17">
        <v>-8.1062465521234819E-2</v>
      </c>
      <c r="AJ2082" s="17">
        <v>-2.2110708582767036E-2</v>
      </c>
      <c r="AK2082" s="17">
        <v>6.0164982557168265E-3</v>
      </c>
      <c r="AL2082" s="17">
        <v>-9.8807374707457027E-2</v>
      </c>
      <c r="AM2082" s="17">
        <v>0.22993540517099798</v>
      </c>
      <c r="AN2082" s="17">
        <v>-9.6145897928970131E-2</v>
      </c>
      <c r="AO2082" s="17">
        <v>5.7784676205535339</v>
      </c>
      <c r="AP2082" s="17">
        <v>-2.8976843217615387</v>
      </c>
      <c r="AQ2082" s="17">
        <v>39.007021070703793</v>
      </c>
      <c r="AR2082" s="17">
        <v>0.87054229263834682</v>
      </c>
      <c r="AS2082" s="17">
        <v>1.4379477533878517</v>
      </c>
      <c r="AT2082" s="17">
        <v>-1.0000000000000007</v>
      </c>
      <c r="AU2082" s="17">
        <v>-1.0000000000000007</v>
      </c>
      <c r="AV2082" s="17">
        <v>-0.24288677893951791</v>
      </c>
      <c r="AW2082" s="17">
        <v>67.697353575286172</v>
      </c>
      <c r="AX2082" s="17">
        <v>63.865033406584779</v>
      </c>
      <c r="AY2082" s="17">
        <v>7.7517837273847798E-2</v>
      </c>
      <c r="AZ2082" s="17">
        <v>-32.016192897666741</v>
      </c>
      <c r="BA2082" s="22">
        <v>1343.7573935911289</v>
      </c>
      <c r="CU2082" t="e">
        <v>#N/A</v>
      </c>
      <c r="CV2082" t="e">
        <v>#N/A</v>
      </c>
    </row>
    <row r="2083" spans="1:100" x14ac:dyDescent="0.25">
      <c r="A2083">
        <v>4988</v>
      </c>
      <c r="B2083" t="s">
        <v>2411</v>
      </c>
      <c r="C2083" s="22">
        <v>3</v>
      </c>
      <c r="D2083" s="17">
        <v>4.7532595670686186</v>
      </c>
      <c r="E2083" s="17">
        <v>0</v>
      </c>
      <c r="F2083" s="17">
        <v>7.3794777125724645E-2</v>
      </c>
      <c r="G2083" s="17">
        <v>7.3794777125724645E-2</v>
      </c>
      <c r="H2083" s="17">
        <v>0.28731103869739016</v>
      </c>
      <c r="I2083" s="17">
        <v>0</v>
      </c>
      <c r="J2083" s="17">
        <v>17.2386623218434</v>
      </c>
      <c r="K2083" s="17">
        <v>0.28731103869739016</v>
      </c>
      <c r="L2083" s="17">
        <v>-0.99999999999999956</v>
      </c>
      <c r="M2083" s="17">
        <v>-0.99999999999999956</v>
      </c>
      <c r="N2083" s="17">
        <v>5.7462207739478002</v>
      </c>
      <c r="O2083" s="17">
        <v>22.065716666037748</v>
      </c>
      <c r="P2083" s="17">
        <v>0.2524963630441811</v>
      </c>
      <c r="Q2083" s="17">
        <v>0.2131278592226663</v>
      </c>
      <c r="R2083" s="17">
        <v>6.3713725804577612E-2</v>
      </c>
      <c r="S2083" s="17">
        <v>0.33333333333333315</v>
      </c>
      <c r="T2083" s="17">
        <v>0.33333333333333315</v>
      </c>
      <c r="U2083" s="17">
        <v>0.41736045774814834</v>
      </c>
      <c r="V2083" s="17">
        <v>0.1544696706501954</v>
      </c>
      <c r="W2083" s="17">
        <v>38.047430254704814</v>
      </c>
      <c r="X2083" s="17">
        <v>2.9756154828630414</v>
      </c>
      <c r="Y2083" s="17">
        <v>-0.99999999999999956</v>
      </c>
      <c r="Z2083" s="17">
        <v>-0.99999999999999956</v>
      </c>
      <c r="AA2083" s="17">
        <v>60.002208100582301</v>
      </c>
      <c r="AB2083" s="17">
        <v>0.26732539814722889</v>
      </c>
      <c r="AC2083" s="17">
        <v>0.25151810317880186</v>
      </c>
      <c r="AD2083" s="17">
        <v>-8.1022218924572481E-2</v>
      </c>
      <c r="AE2083" s="17">
        <v>21.891064120072905</v>
      </c>
      <c r="AF2083" s="17">
        <v>0.5714285714285714</v>
      </c>
      <c r="AG2083" s="17">
        <v>-0.99999999999999956</v>
      </c>
      <c r="AH2083" s="17">
        <v>-0.99999999999999956</v>
      </c>
      <c r="AI2083" s="17">
        <v>0</v>
      </c>
      <c r="AJ2083" s="17">
        <v>0.1544696706501954</v>
      </c>
      <c r="AK2083" s="17">
        <v>0.27078018858599506</v>
      </c>
      <c r="AL2083" s="17">
        <v>8.2294263505298004E-2</v>
      </c>
      <c r="AM2083" s="17">
        <v>-0.11375622874446047</v>
      </c>
      <c r="AN2083" s="17">
        <v>0.12952899862840819</v>
      </c>
      <c r="AO2083" s="17">
        <v>-1.4900047756815358</v>
      </c>
      <c r="AP2083" s="17">
        <v>3.649696283236695</v>
      </c>
      <c r="AQ2083" s="17">
        <v>55.286092576548214</v>
      </c>
      <c r="AR2083" s="17">
        <v>1.2384967950650105</v>
      </c>
      <c r="AS2083" s="17">
        <v>3.2629265215604324</v>
      </c>
      <c r="AT2083" s="17">
        <v>-0.99999999999999956</v>
      </c>
      <c r="AU2083" s="17">
        <v>-0.99999999999999956</v>
      </c>
      <c r="AV2083" s="17">
        <v>0.13750850293030226</v>
      </c>
      <c r="AW2083" s="17">
        <v>85.717621049856746</v>
      </c>
      <c r="AX2083" s="17">
        <v>101.1645881148763</v>
      </c>
      <c r="AY2083" s="17">
        <v>0.28728785753836572</v>
      </c>
      <c r="AZ2083" s="17">
        <v>27.374433057230476</v>
      </c>
      <c r="BA2083" s="22">
        <v>1412.0738791465262</v>
      </c>
      <c r="CU2083" t="e">
        <v>#N/A</v>
      </c>
      <c r="CV2083" t="e">
        <v>#N/A</v>
      </c>
    </row>
    <row r="2084" spans="1:100" x14ac:dyDescent="0.25">
      <c r="A2084">
        <v>4990</v>
      </c>
      <c r="B2084" t="s">
        <v>2412</v>
      </c>
      <c r="C2084" s="22">
        <v>3</v>
      </c>
      <c r="D2084" s="17">
        <v>5.2787436513512205</v>
      </c>
      <c r="E2084" s="17">
        <v>0.55992519439978605</v>
      </c>
      <c r="F2084" s="17">
        <v>7.4611053135279604E-2</v>
      </c>
      <c r="G2084" s="17">
        <v>0.23599759779504831</v>
      </c>
      <c r="H2084" s="17">
        <v>0.29081017407645393</v>
      </c>
      <c r="I2084" s="17">
        <v>0</v>
      </c>
      <c r="J2084" s="17">
        <v>17.448610444587239</v>
      </c>
      <c r="K2084" s="17">
        <v>0.29081017407645393</v>
      </c>
      <c r="L2084" s="17">
        <v>-1.0000000000000007</v>
      </c>
      <c r="M2084" s="17">
        <v>-1.0000000000000007</v>
      </c>
      <c r="N2084" s="17">
        <v>5.8162034815290822</v>
      </c>
      <c r="O2084" s="17">
        <v>22.963351693733504</v>
      </c>
      <c r="P2084" s="17">
        <v>-0.1197283788448705</v>
      </c>
      <c r="Q2084" s="17">
        <v>-3.7594178102373945</v>
      </c>
      <c r="R2084" s="17">
        <v>-1.2787010287900029</v>
      </c>
      <c r="S2084" s="17">
        <v>0.35677400417974042</v>
      </c>
      <c r="T2084" s="17">
        <v>0.36811408703220722</v>
      </c>
      <c r="U2084" s="17">
        <v>0.22068242182587242</v>
      </c>
      <c r="V2084" s="17">
        <v>9.9923891767021156E-2</v>
      </c>
      <c r="W2084" s="17">
        <v>30.187369229135477</v>
      </c>
      <c r="X2084" s="17">
        <v>1.9511317087399829</v>
      </c>
      <c r="Y2084" s="17">
        <v>-1.0000000000000007</v>
      </c>
      <c r="Z2084" s="17">
        <v>-1.0000000000000007</v>
      </c>
      <c r="AA2084" s="17">
        <v>70.884668643222298</v>
      </c>
      <c r="AB2084" s="17">
        <v>0.3109520603225262</v>
      </c>
      <c r="AC2084" s="17">
        <v>0.27219897567287543</v>
      </c>
      <c r="AD2084" s="17">
        <v>0.25636897286213511</v>
      </c>
      <c r="AE2084" s="17">
        <v>41.976000442876838</v>
      </c>
      <c r="AF2084" s="17">
        <v>0.8666666666666667</v>
      </c>
      <c r="AG2084" s="17">
        <v>-1.0000000000000007</v>
      </c>
      <c r="AH2084" s="17">
        <v>-1.0000000000000007</v>
      </c>
      <c r="AI2084" s="17">
        <v>-8.7260169953931703E-3</v>
      </c>
      <c r="AJ2084" s="17">
        <v>9.9923891767021156E-2</v>
      </c>
      <c r="AK2084" s="17">
        <v>-3.7761783973383846E-2</v>
      </c>
      <c r="AL2084" s="17">
        <v>3.3517658056154434E-2</v>
      </c>
      <c r="AM2084" s="17">
        <v>-0.10661249847491377</v>
      </c>
      <c r="AN2084" s="17">
        <v>-0.21151304553409006</v>
      </c>
      <c r="AO2084" s="17">
        <v>-2.8541213817397653</v>
      </c>
      <c r="AP2084" s="17">
        <v>-5.120237848071481</v>
      </c>
      <c r="AQ2084" s="17">
        <v>47.635979673722737</v>
      </c>
      <c r="AR2084" s="17">
        <v>1.0454944048048413</v>
      </c>
      <c r="AS2084" s="17">
        <v>2.2419418828164388</v>
      </c>
      <c r="AT2084" s="17">
        <v>-1.0000000000000007</v>
      </c>
      <c r="AU2084" s="17">
        <v>-1.0000000000000007</v>
      </c>
      <c r="AV2084" s="17">
        <v>-1.0427034309949541</v>
      </c>
      <c r="AW2084" s="17">
        <v>88.727782488884344</v>
      </c>
      <c r="AX2084" s="17">
        <v>98.545651325678591</v>
      </c>
      <c r="AY2084" s="17">
        <v>0.17402531095957863</v>
      </c>
      <c r="AZ2084" s="17">
        <v>-15.120243383132202</v>
      </c>
      <c r="BA2084" s="22">
        <v>1436.7447248990156</v>
      </c>
      <c r="CU2084" t="e">
        <v>#N/A</v>
      </c>
      <c r="CV2084" t="e">
        <v>#N/A</v>
      </c>
    </row>
    <row r="2085" spans="1:100" x14ac:dyDescent="0.25">
      <c r="A2085">
        <v>4991</v>
      </c>
      <c r="B2085" t="s">
        <v>733</v>
      </c>
      <c r="C2085" s="22">
        <v>3</v>
      </c>
      <c r="D2085" s="17">
        <v>3.9958729060449985</v>
      </c>
      <c r="E2085" s="17">
        <v>-0.14697870446793271</v>
      </c>
      <c r="F2085" s="17">
        <v>0.33239953393068283</v>
      </c>
      <c r="G2085" s="17">
        <v>0.29766035466290719</v>
      </c>
      <c r="H2085" s="17">
        <v>0.15281457337898738</v>
      </c>
      <c r="I2085" s="17">
        <v>0</v>
      </c>
      <c r="J2085" s="17">
        <v>9.1688744027392417</v>
      </c>
      <c r="K2085" s="17">
        <v>0.15281457337898738</v>
      </c>
      <c r="L2085" s="17">
        <v>-0.99999999999999944</v>
      </c>
      <c r="M2085" s="17">
        <v>-0.99999999999999944</v>
      </c>
      <c r="N2085" s="17">
        <v>3.0562914675797468</v>
      </c>
      <c r="O2085" s="17">
        <v>13.462407663447147</v>
      </c>
      <c r="P2085" s="17">
        <v>-0.12039705195145758</v>
      </c>
      <c r="Q2085" s="17">
        <v>-0.56366044879818322</v>
      </c>
      <c r="R2085" s="17">
        <v>-0.14721851786276327</v>
      </c>
      <c r="S2085" s="17">
        <v>0.33333333333333331</v>
      </c>
      <c r="T2085" s="17">
        <v>0.39776889590312164</v>
      </c>
      <c r="U2085" s="17">
        <v>8.9682421342020285E-2</v>
      </c>
      <c r="V2085" s="17">
        <v>5.6710102950579572E-2</v>
      </c>
      <c r="W2085" s="17">
        <v>28.987207206002715</v>
      </c>
      <c r="X2085" s="17">
        <v>1.3417135214988156</v>
      </c>
      <c r="Y2085" s="17">
        <v>-0.99999999999999944</v>
      </c>
      <c r="Z2085" s="17">
        <v>-0.99999999999999944</v>
      </c>
      <c r="AA2085" s="17">
        <v>74.627832034683905</v>
      </c>
      <c r="AB2085" s="17">
        <v>0.28642740434135222</v>
      </c>
      <c r="AC2085" s="17">
        <v>0.28393095570786792</v>
      </c>
      <c r="AD2085" s="17">
        <v>0.34539850688165946</v>
      </c>
      <c r="AE2085" s="17">
        <v>45.787843346543973</v>
      </c>
      <c r="AF2085" s="17">
        <v>0.76470588235294112</v>
      </c>
      <c r="AG2085" s="17">
        <v>-0.99999999999999944</v>
      </c>
      <c r="AH2085" s="17">
        <v>-0.99999999999999944</v>
      </c>
      <c r="AI2085" s="17">
        <v>0</v>
      </c>
      <c r="AJ2085" s="17">
        <v>5.6710102950579572E-2</v>
      </c>
      <c r="AK2085" s="17">
        <v>-0.15361089226888566</v>
      </c>
      <c r="AL2085" s="17">
        <v>-2.283775602659463E-2</v>
      </c>
      <c r="AM2085" s="17">
        <v>0.34839998326112143</v>
      </c>
      <c r="AN2085" s="17">
        <v>0.13318707546345956</v>
      </c>
      <c r="AO2085" s="17">
        <v>7.9419451201836075</v>
      </c>
      <c r="AP2085" s="17">
        <v>3.2154881064535163</v>
      </c>
      <c r="AQ2085" s="17">
        <v>38.156081608741957</v>
      </c>
      <c r="AR2085" s="17">
        <v>0.87749475352905526</v>
      </c>
      <c r="AS2085" s="17">
        <v>1.4945280948778028</v>
      </c>
      <c r="AT2085" s="17">
        <v>-0.99999999999999944</v>
      </c>
      <c r="AU2085" s="17">
        <v>-0.99999999999999944</v>
      </c>
      <c r="AV2085" s="17">
        <v>0.150441836800144</v>
      </c>
      <c r="AW2085" s="17">
        <v>91.305727804584635</v>
      </c>
      <c r="AX2085" s="17">
        <v>96.976738099642617</v>
      </c>
      <c r="AY2085" s="17">
        <v>0.15645394523035025</v>
      </c>
      <c r="AZ2085" s="17">
        <v>22.934566781382735</v>
      </c>
      <c r="BA2085" s="22">
        <v>1538.9892232847592</v>
      </c>
      <c r="CU2085" t="e">
        <v>#N/A</v>
      </c>
      <c r="CV2085" t="e">
        <v>#N/A</v>
      </c>
    </row>
    <row r="2086" spans="1:100" x14ac:dyDescent="0.25">
      <c r="A2086">
        <v>4992</v>
      </c>
      <c r="B2086" t="s">
        <v>1300</v>
      </c>
      <c r="C2086" s="22">
        <v>3</v>
      </c>
      <c r="D2086" s="17">
        <v>1.4371230477716894</v>
      </c>
      <c r="E2086" s="17">
        <v>-5.1444844902155222E-2</v>
      </c>
      <c r="F2086" s="17">
        <v>-6.1213728475786405E-2</v>
      </c>
      <c r="G2086" s="17">
        <v>-7.5912255590687788E-2</v>
      </c>
      <c r="H2086" s="17">
        <v>-2.5647558347982564E-2</v>
      </c>
      <c r="I2086" s="17">
        <v>-7.0274868315305678E-3</v>
      </c>
      <c r="J2086" s="17">
        <v>-1.9605027107707975</v>
      </c>
      <c r="K2086" s="17">
        <v>-3.2675045179513126E-2</v>
      </c>
      <c r="L2086" s="17">
        <v>-1</v>
      </c>
      <c r="M2086" s="17">
        <v>-1</v>
      </c>
      <c r="N2086" s="17">
        <v>-0.65350090359026569</v>
      </c>
      <c r="O2086" s="17">
        <v>-0.59929191858978348</v>
      </c>
      <c r="P2086" s="17">
        <v>-0.13592286598600412</v>
      </c>
      <c r="Q2086" s="17">
        <v>0.16911593958929505</v>
      </c>
      <c r="R2086" s="17">
        <v>0.13035269259599241</v>
      </c>
      <c r="S2086" s="17">
        <v>0.3333333333333332</v>
      </c>
      <c r="T2086" s="17">
        <v>0.3333333333333332</v>
      </c>
      <c r="U2086" s="17">
        <v>0.10537850536290162</v>
      </c>
      <c r="V2086" s="17">
        <v>-3.9232558571544937E-2</v>
      </c>
      <c r="W2086" s="17">
        <v>30.619506345501456</v>
      </c>
      <c r="X2086" s="17">
        <v>0.88546038186851617</v>
      </c>
      <c r="Y2086" s="17">
        <v>-1</v>
      </c>
      <c r="Z2086" s="17">
        <v>-1</v>
      </c>
      <c r="AA2086" s="17">
        <v>73.20807864034316</v>
      </c>
      <c r="AB2086" s="17">
        <v>0.35918125284669683</v>
      </c>
      <c r="AC2086" s="17">
        <v>0.34838822488892235</v>
      </c>
      <c r="AD2086" s="17">
        <v>0.14159491430929577</v>
      </c>
      <c r="AE2086" s="17">
        <v>42.458219602245741</v>
      </c>
      <c r="AF2086" s="17">
        <v>0.75</v>
      </c>
      <c r="AG2086" s="17">
        <v>-1</v>
      </c>
      <c r="AH2086" s="17">
        <v>-1</v>
      </c>
      <c r="AI2086" s="17">
        <v>-2.4668452794483625E-2</v>
      </c>
      <c r="AJ2086" s="17">
        <v>-3.9232558571544937E-2</v>
      </c>
      <c r="AK2086" s="17">
        <v>-0.20732075219225377</v>
      </c>
      <c r="AL2086" s="17">
        <v>7.8372222321811347E-2</v>
      </c>
      <c r="AM2086" s="17">
        <v>0.36976686367129818</v>
      </c>
      <c r="AN2086" s="17">
        <v>-0.17443444494105334</v>
      </c>
      <c r="AO2086" s="17">
        <v>8.207567830821187</v>
      </c>
      <c r="AP2086" s="17">
        <v>-3.9690000119172781</v>
      </c>
      <c r="AQ2086" s="17">
        <v>28.659003634730681</v>
      </c>
      <c r="AR2086" s="17">
        <v>0.73281261345802318</v>
      </c>
      <c r="AS2086" s="17">
        <v>0.85278533668900347</v>
      </c>
      <c r="AT2086" s="17">
        <v>-1</v>
      </c>
      <c r="AU2086" s="17">
        <v>-1</v>
      </c>
      <c r="AV2086" s="17">
        <v>5.4440437005304848E-2</v>
      </c>
      <c r="AW2086" s="17">
        <v>68.639786709836102</v>
      </c>
      <c r="AX2086" s="17">
        <v>64.223161796791914</v>
      </c>
      <c r="AY2086" s="17">
        <v>0.27981607077935255</v>
      </c>
      <c r="AZ2086" s="17">
        <v>-5.9557424112591226</v>
      </c>
      <c r="BA2086" s="22">
        <v>1378.455449729136</v>
      </c>
      <c r="CU2086" t="e">
        <v>#N/A</v>
      </c>
      <c r="CV2086" t="e">
        <v>#N/A</v>
      </c>
    </row>
    <row r="2087" spans="1:100" x14ac:dyDescent="0.25">
      <c r="A2087">
        <v>4994</v>
      </c>
      <c r="B2087" t="s">
        <v>2413</v>
      </c>
      <c r="C2087" s="22">
        <v>3</v>
      </c>
      <c r="D2087" s="17">
        <v>4.4896976881856991</v>
      </c>
      <c r="E2087" s="17">
        <v>2.7556541099425628E-2</v>
      </c>
      <c r="F2087" s="17">
        <v>-7.5541290225947216E-2</v>
      </c>
      <c r="G2087" s="17">
        <v>-6.901681002754774E-2</v>
      </c>
      <c r="H2087" s="17">
        <v>0.32950144973142415</v>
      </c>
      <c r="I2087" s="17">
        <v>0</v>
      </c>
      <c r="J2087" s="17">
        <v>19.770086983885456</v>
      </c>
      <c r="K2087" s="17">
        <v>0.32950144973142415</v>
      </c>
      <c r="L2087" s="17">
        <v>-0.99999999999999989</v>
      </c>
      <c r="M2087" s="17">
        <v>-0.99999999999999989</v>
      </c>
      <c r="N2087" s="17">
        <v>6.5900289946284856</v>
      </c>
      <c r="O2087" s="17">
        <v>24.190767862043604</v>
      </c>
      <c r="P2087" s="17">
        <v>-1.193655201663973</v>
      </c>
      <c r="Q2087" s="17">
        <v>-2.4406493308278985</v>
      </c>
      <c r="R2087" s="17">
        <v>-0.87019550739381868</v>
      </c>
      <c r="S2087" s="17">
        <v>0.33242108643749368</v>
      </c>
      <c r="T2087" s="17">
        <v>0.40421794590339744</v>
      </c>
      <c r="U2087" s="17">
        <v>0.31141355163125345</v>
      </c>
      <c r="V2087" s="17">
        <v>7.6855906375828245E-2</v>
      </c>
      <c r="W2087" s="17">
        <v>31.816281624661958</v>
      </c>
      <c r="X2087" s="17">
        <v>2.1848118399595151</v>
      </c>
      <c r="Y2087" s="17">
        <v>-0.99999999999999989</v>
      </c>
      <c r="Z2087" s="17">
        <v>-0.99999999999999989</v>
      </c>
      <c r="AA2087" s="17">
        <v>36.261540638943281</v>
      </c>
      <c r="AB2087" s="17">
        <v>6.1747232378386488E-2</v>
      </c>
      <c r="AC2087" s="17">
        <v>-0.11598915452220908</v>
      </c>
      <c r="AD2087" s="17">
        <v>0.1605510125773256</v>
      </c>
      <c r="AE2087" s="17">
        <v>5.3154545216751448</v>
      </c>
      <c r="AF2087" s="17">
        <v>0.25</v>
      </c>
      <c r="AG2087" s="17">
        <v>-0.99999999999999989</v>
      </c>
      <c r="AH2087" s="17">
        <v>-0.99999999999999989</v>
      </c>
      <c r="AI2087" s="17">
        <v>7.3757878167753695E-3</v>
      </c>
      <c r="AJ2087" s="17">
        <v>7.6855906375828245E-2</v>
      </c>
      <c r="AK2087" s="17">
        <v>-3.4080397041765444E-2</v>
      </c>
      <c r="AL2087" s="17">
        <v>0.12202428577978161</v>
      </c>
      <c r="AM2087" s="17">
        <v>-5.5926147232765309E-2</v>
      </c>
      <c r="AN2087" s="17">
        <v>0.24238428392642702</v>
      </c>
      <c r="AO2087" s="17">
        <v>-1.568555666027962</v>
      </c>
      <c r="AP2087" s="17">
        <v>6.6697285270595854</v>
      </c>
      <c r="AQ2087" s="17">
        <v>51.58636860854741</v>
      </c>
      <c r="AR2087" s="17">
        <v>1.1249084903479731</v>
      </c>
      <c r="AS2087" s="17">
        <v>2.5143132896909397</v>
      </c>
      <c r="AT2087" s="17">
        <v>-0.99999999999999989</v>
      </c>
      <c r="AU2087" s="17">
        <v>-0.99999999999999989</v>
      </c>
      <c r="AV2087" s="17">
        <v>-0.93921231742136668</v>
      </c>
      <c r="AW2087" s="17">
        <v>67.122037028046492</v>
      </c>
      <c r="AX2087" s="17">
        <v>74.95514342196482</v>
      </c>
      <c r="AY2087" s="17">
        <v>0.16815019543286455</v>
      </c>
      <c r="AZ2087" s="17">
        <v>-8.4911605260080929</v>
      </c>
      <c r="BA2087" s="22">
        <v>1441.6059025648824</v>
      </c>
      <c r="CU2087" t="e">
        <v>#N/A</v>
      </c>
      <c r="CV2087" t="e">
        <v>#N/A</v>
      </c>
    </row>
    <row r="2088" spans="1:100" x14ac:dyDescent="0.25">
      <c r="A2088">
        <v>4998</v>
      </c>
      <c r="B2088" t="s">
        <v>2414</v>
      </c>
      <c r="C2088" s="22">
        <v>3</v>
      </c>
      <c r="D2088" s="17">
        <v>4.8237626822837925</v>
      </c>
      <c r="E2088" s="17">
        <v>-4.1714137923163849E-3</v>
      </c>
      <c r="F2088" s="17">
        <v>-0.22320647427454604</v>
      </c>
      <c r="G2088" s="17">
        <v>-0.22469480978887585</v>
      </c>
      <c r="H2088" s="17">
        <v>7.7973161710593694E-2</v>
      </c>
      <c r="I2088" s="17">
        <v>0</v>
      </c>
      <c r="J2088" s="17">
        <v>4.6783897026356254</v>
      </c>
      <c r="K2088" s="17">
        <v>7.7973161710593694E-2</v>
      </c>
      <c r="L2088" s="17">
        <v>-0.99999999999999967</v>
      </c>
      <c r="M2088" s="17">
        <v>-0.99999999999999967</v>
      </c>
      <c r="N2088" s="17">
        <v>1.5594632342118742</v>
      </c>
      <c r="O2088" s="17">
        <v>9.2774575751305353</v>
      </c>
      <c r="P2088" s="17">
        <v>-7.0537428235517771E-2</v>
      </c>
      <c r="Q2088" s="17">
        <v>-3.7752461095050083</v>
      </c>
      <c r="R2088" s="17">
        <v>-1.1464592421000199</v>
      </c>
      <c r="S2088" s="17">
        <v>0.33333333333333309</v>
      </c>
      <c r="T2088" s="17">
        <v>0.32965540292226442</v>
      </c>
      <c r="U2088" s="17">
        <v>-5.4825506820515443E-2</v>
      </c>
      <c r="V2088" s="17">
        <v>-8.9131371261280089E-3</v>
      </c>
      <c r="W2088" s="17">
        <v>20.851077223934428</v>
      </c>
      <c r="X2088" s="17">
        <v>0.30855679409510522</v>
      </c>
      <c r="Y2088" s="17">
        <v>-0.99999999999999967</v>
      </c>
      <c r="Z2088" s="17">
        <v>-0.99999999999999967</v>
      </c>
      <c r="AA2088" s="17">
        <v>52.42440152902352</v>
      </c>
      <c r="AB2088" s="17">
        <v>0.4330326534358222</v>
      </c>
      <c r="AC2088" s="17">
        <v>0.14455755322844183</v>
      </c>
      <c r="AD2088" s="17">
        <v>7.6805464279518398E-2</v>
      </c>
      <c r="AE2088" s="17">
        <v>32.719783547189138</v>
      </c>
      <c r="AF2088" s="17">
        <v>0.5</v>
      </c>
      <c r="AG2088" s="17">
        <v>-0.99999999999999967</v>
      </c>
      <c r="AH2088" s="17">
        <v>-0.99999999999999967</v>
      </c>
      <c r="AI2088" s="17">
        <v>0</v>
      </c>
      <c r="AJ2088" s="17">
        <v>-8.9131371261280089E-3</v>
      </c>
      <c r="AK2088" s="17">
        <v>3.7728647701391838E-2</v>
      </c>
      <c r="AL2088" s="17">
        <v>-5.0079850239443009E-2</v>
      </c>
      <c r="AM2088" s="17">
        <v>0.18576110455951739</v>
      </c>
      <c r="AN2088" s="17">
        <v>9.0695588663902857E-2</v>
      </c>
      <c r="AO2088" s="17">
        <v>4.8326708524948927</v>
      </c>
      <c r="AP2088" s="17">
        <v>2.0169904654003576</v>
      </c>
      <c r="AQ2088" s="17">
        <v>25.529466926570034</v>
      </c>
      <c r="AR2088" s="17">
        <v>0.59925009230895443</v>
      </c>
      <c r="AS2088" s="17">
        <v>0.38652995580569915</v>
      </c>
      <c r="AT2088" s="17">
        <v>-0.99999999999999967</v>
      </c>
      <c r="AU2088" s="17">
        <v>-0.99999999999999967</v>
      </c>
      <c r="AV2088" s="17">
        <v>-1.3711540518888954</v>
      </c>
      <c r="AW2088" s="17">
        <v>63.718849569554415</v>
      </c>
      <c r="AX2088" s="17">
        <v>62.827535856941616</v>
      </c>
      <c r="AY2088" s="17">
        <v>0.22927167913621535</v>
      </c>
      <c r="AZ2088" s="17">
        <v>-16.245414160526053</v>
      </c>
      <c r="BA2088" s="22">
        <v>1375.2672748829161</v>
      </c>
      <c r="CU2088" t="e">
        <v>#N/A</v>
      </c>
      <c r="CV2088" t="e">
        <v>#N/A</v>
      </c>
    </row>
    <row r="2089" spans="1:100" x14ac:dyDescent="0.25">
      <c r="A2089">
        <v>4999</v>
      </c>
      <c r="B2089" t="s">
        <v>1820</v>
      </c>
      <c r="C2089" s="22">
        <v>3</v>
      </c>
      <c r="D2089" s="17">
        <v>6.3806146278372351</v>
      </c>
      <c r="E2089" s="17">
        <v>0</v>
      </c>
      <c r="F2089" s="17">
        <v>-0.76871343476291965</v>
      </c>
      <c r="G2089" s="17">
        <v>-0.76871343476291965</v>
      </c>
      <c r="H2089" s="17">
        <v>0.11347858174857496</v>
      </c>
      <c r="I2089" s="17">
        <v>0</v>
      </c>
      <c r="J2089" s="17">
        <v>6.8087149049144955</v>
      </c>
      <c r="K2089" s="17">
        <v>0.11347858174857496</v>
      </c>
      <c r="L2089" s="17">
        <v>-0.99999999999999845</v>
      </c>
      <c r="M2089" s="17">
        <v>-0.99999999999999845</v>
      </c>
      <c r="N2089" s="17">
        <v>2.2695716349714985</v>
      </c>
      <c r="O2089" s="17">
        <v>12.420616097988814</v>
      </c>
      <c r="P2089" s="17">
        <v>0.11211789892775414</v>
      </c>
      <c r="Q2089" s="17">
        <v>-0.64595879041231741</v>
      </c>
      <c r="R2089" s="17">
        <v>-0.17161942287531035</v>
      </c>
      <c r="S2089" s="17">
        <v>0.33333333333333282</v>
      </c>
      <c r="T2089" s="17">
        <v>0.38941770917219176</v>
      </c>
      <c r="U2089" s="17">
        <v>0.176876686247252</v>
      </c>
      <c r="V2089" s="17">
        <v>-5.042904789118046E-3</v>
      </c>
      <c r="W2089" s="17">
        <v>31.244249688603354</v>
      </c>
      <c r="X2089" s="17">
        <v>1.3426061528501094</v>
      </c>
      <c r="Y2089" s="17">
        <v>-0.99999999999999845</v>
      </c>
      <c r="Z2089" s="17">
        <v>-0.99999999999999845</v>
      </c>
      <c r="AA2089" s="17">
        <v>63.590596878687705</v>
      </c>
      <c r="AB2089" s="17">
        <v>0.32594695058969431</v>
      </c>
      <c r="AC2089" s="17">
        <v>2.4273572353678434E-2</v>
      </c>
      <c r="AD2089" s="17">
        <v>0.30013880931581977</v>
      </c>
      <c r="AE2089" s="17">
        <v>32.51796661295964</v>
      </c>
      <c r="AF2089" s="17">
        <v>0.83333333333333337</v>
      </c>
      <c r="AG2089" s="17">
        <v>-0.99999999999999845</v>
      </c>
      <c r="AH2089" s="17">
        <v>-0.99999999999999845</v>
      </c>
      <c r="AI2089" s="17">
        <v>-6.5633105677382828E-4</v>
      </c>
      <c r="AJ2089" s="17">
        <v>-5.042904789118046E-3</v>
      </c>
      <c r="AK2089" s="17">
        <v>-0.1066485434526377</v>
      </c>
      <c r="AL2089" s="17">
        <v>9.0978234739058431E-3</v>
      </c>
      <c r="AM2089" s="17">
        <v>0.33832401934511303</v>
      </c>
      <c r="AN2089" s="17">
        <v>0.25308373823740049</v>
      </c>
      <c r="AO2089" s="17">
        <v>7.9248577663646369</v>
      </c>
      <c r="AP2089" s="17">
        <v>6.3725825733045429</v>
      </c>
      <c r="AQ2089" s="17">
        <v>38.052964593517864</v>
      </c>
      <c r="AR2089" s="17">
        <v>0.89458482396365846</v>
      </c>
      <c r="AS2089" s="17">
        <v>1.4560847345986836</v>
      </c>
      <c r="AT2089" s="17">
        <v>-0.99999999999999845</v>
      </c>
      <c r="AU2089" s="17">
        <v>-0.99999999999999845</v>
      </c>
      <c r="AV2089" s="17">
        <v>-0.94033285763822994</v>
      </c>
      <c r="AW2089" s="17">
        <v>82.383795549981031</v>
      </c>
      <c r="AX2089" s="17">
        <v>81.86637844993372</v>
      </c>
      <c r="AY2089" s="17">
        <v>0.25373556220019916</v>
      </c>
      <c r="AZ2089" s="17">
        <v>40.674462171601633</v>
      </c>
      <c r="BA2089" s="22">
        <v>1466.5214563622014</v>
      </c>
      <c r="CU2089" t="e">
        <v>#N/A</v>
      </c>
      <c r="CV2089" t="e">
        <v>#N/A</v>
      </c>
    </row>
    <row r="2090" spans="1:100" x14ac:dyDescent="0.25">
      <c r="A2090">
        <v>5000</v>
      </c>
      <c r="B2090" t="s">
        <v>547</v>
      </c>
      <c r="C2090" s="22">
        <v>3</v>
      </c>
      <c r="D2090" s="17">
        <v>4.9833712753022201</v>
      </c>
      <c r="E2090" s="17">
        <v>-2.8247071128272502E-3</v>
      </c>
      <c r="F2090" s="17">
        <v>-0.48436304223112575</v>
      </c>
      <c r="G2090" s="17">
        <v>-0.48814270643658803</v>
      </c>
      <c r="H2090" s="17">
        <v>0.1779851916839712</v>
      </c>
      <c r="I2090" s="17">
        <v>0</v>
      </c>
      <c r="J2090" s="17">
        <v>10.679111501038271</v>
      </c>
      <c r="K2090" s="17">
        <v>0.1779851916839712</v>
      </c>
      <c r="L2090" s="17">
        <v>-1.0000000000000013</v>
      </c>
      <c r="M2090" s="17">
        <v>-1.0000000000000013</v>
      </c>
      <c r="N2090" s="17">
        <v>3.5597038336794227</v>
      </c>
      <c r="O2090" s="17">
        <v>15.174340069903904</v>
      </c>
      <c r="P2090" s="17">
        <v>-0.24720714529385943</v>
      </c>
      <c r="Q2090" s="17">
        <v>1.6041346599396695</v>
      </c>
      <c r="R2090" s="17">
        <v>0.51504503217307462</v>
      </c>
      <c r="S2090" s="17">
        <v>0.33333333333333359</v>
      </c>
      <c r="T2090" s="17">
        <v>0.34101528378003276</v>
      </c>
      <c r="U2090" s="17">
        <v>0.11281670818548901</v>
      </c>
      <c r="V2090" s="17">
        <v>-3.2789593877807929E-2</v>
      </c>
      <c r="W2090" s="17">
        <v>23.05562158948306</v>
      </c>
      <c r="X2090" s="17">
        <v>0.7508926949045035</v>
      </c>
      <c r="Y2090" s="17">
        <v>-1.0000000000000013</v>
      </c>
      <c r="Z2090" s="17">
        <v>-1.0000000000000013</v>
      </c>
      <c r="AA2090" s="17">
        <v>75.544846541093207</v>
      </c>
      <c r="AB2090" s="17">
        <v>0.25769595471813467</v>
      </c>
      <c r="AC2090" s="17">
        <v>0.37265900945661617</v>
      </c>
      <c r="AD2090" s="17">
        <v>0.40912863421399132</v>
      </c>
      <c r="AE2090" s="17">
        <v>51.974179919437127</v>
      </c>
      <c r="AF2090" s="17">
        <v>0.8666666666666667</v>
      </c>
      <c r="AG2090" s="17">
        <v>-1.0000000000000013</v>
      </c>
      <c r="AH2090" s="17">
        <v>-1.0000000000000013</v>
      </c>
      <c r="AI2090" s="17">
        <v>-3.2530866460894162E-2</v>
      </c>
      <c r="AJ2090" s="17">
        <v>-3.2789593877807929E-2</v>
      </c>
      <c r="AK2090" s="17">
        <v>0.18724430064002559</v>
      </c>
      <c r="AL2090" s="17">
        <v>0.44778680930138282</v>
      </c>
      <c r="AM2090" s="17">
        <v>-9.2705033188671057E-3</v>
      </c>
      <c r="AN2090" s="17">
        <v>9.9319394755447744E-3</v>
      </c>
      <c r="AO2090" s="17">
        <v>0.70445892022845003</v>
      </c>
      <c r="AP2090" s="17">
        <v>2.4872325333955336</v>
      </c>
      <c r="AQ2090" s="17">
        <v>33.734733090521352</v>
      </c>
      <c r="AR2090" s="17">
        <v>0.7543757314210483</v>
      </c>
      <c r="AS2090" s="17">
        <v>0.92887788658847581</v>
      </c>
      <c r="AT2090" s="17">
        <v>-1.0000000000000013</v>
      </c>
      <c r="AU2090" s="17">
        <v>-1.0000000000000013</v>
      </c>
      <c r="AV2090" s="17">
        <v>2.6902325736486904E-2</v>
      </c>
      <c r="AW2090" s="17">
        <v>93.206419144392683</v>
      </c>
      <c r="AX2090" s="17">
        <v>89.276842427394001</v>
      </c>
      <c r="AY2090" s="17">
        <v>0.33216318033517023</v>
      </c>
      <c r="AZ2090" s="17">
        <v>26.89153612210476</v>
      </c>
      <c r="BA2090" s="22">
        <v>1522.3963488255647</v>
      </c>
      <c r="CU2090" t="e">
        <v>#N/A</v>
      </c>
      <c r="CV2090" t="e">
        <v>#N/A</v>
      </c>
    </row>
    <row r="2091" spans="1:100" x14ac:dyDescent="0.25">
      <c r="A2091">
        <v>5001</v>
      </c>
      <c r="B2091" t="s">
        <v>2415</v>
      </c>
      <c r="C2091" s="22">
        <v>3</v>
      </c>
      <c r="D2091" s="17">
        <v>0.5549059541392537</v>
      </c>
      <c r="E2091" s="17">
        <v>0</v>
      </c>
      <c r="F2091" s="17">
        <v>5.0710896592363018E-2</v>
      </c>
      <c r="G2091" s="17">
        <v>5.0710896592363018E-2</v>
      </c>
      <c r="H2091" s="17">
        <v>3.3964859199355959E-3</v>
      </c>
      <c r="I2091" s="17">
        <v>0</v>
      </c>
      <c r="J2091" s="17">
        <v>0.20378915519613638</v>
      </c>
      <c r="K2091" s="17">
        <v>3.3964859199355959E-3</v>
      </c>
      <c r="L2091" s="17">
        <v>-0.99999999999999889</v>
      </c>
      <c r="M2091" s="17">
        <v>-0.99999999999999889</v>
      </c>
      <c r="N2091" s="17">
        <v>6.7929718398712396E-2</v>
      </c>
      <c r="O2091" s="17">
        <v>0.80940600592775391</v>
      </c>
      <c r="P2091" s="17">
        <v>-0.53517674191025089</v>
      </c>
      <c r="Q2091" s="17">
        <v>0.17525048969348619</v>
      </c>
      <c r="R2091" s="17">
        <v>2.0589817418620107E-3</v>
      </c>
      <c r="S2091" s="17">
        <v>0.33333333333333276</v>
      </c>
      <c r="T2091" s="17">
        <v>0.38661695223481257</v>
      </c>
      <c r="U2091" s="17">
        <v>-1.2715059000909888E-3</v>
      </c>
      <c r="V2091" s="17">
        <v>0</v>
      </c>
      <c r="W2091" s="17">
        <v>28.61129174992476</v>
      </c>
      <c r="X2091" s="17">
        <v>0.74073465235709757</v>
      </c>
      <c r="Y2091" s="17">
        <v>-0.99999999999999889</v>
      </c>
      <c r="Z2091" s="17">
        <v>-0.99999999999999889</v>
      </c>
      <c r="AA2091" s="17">
        <v>25.491903695708121</v>
      </c>
      <c r="AB2091" s="17">
        <v>2.239210830296514E-2</v>
      </c>
      <c r="AC2091" s="17">
        <v>-9.0704765198790852E-2</v>
      </c>
      <c r="AD2091" s="17">
        <v>5.883716176655937E-3</v>
      </c>
      <c r="AE2091" s="17">
        <v>-3.1214470359584858</v>
      </c>
      <c r="AF2091" s="17">
        <v>0.125</v>
      </c>
      <c r="AG2091" s="17">
        <v>-0.99999999999999889</v>
      </c>
      <c r="AH2091" s="17">
        <v>-0.99999999999999889</v>
      </c>
      <c r="AI2091" s="17">
        <v>0</v>
      </c>
      <c r="AJ2091" s="17">
        <v>0</v>
      </c>
      <c r="AK2091" s="17">
        <v>-0.11572159711541707</v>
      </c>
      <c r="AL2091" s="17">
        <v>3.6054511374472055E-2</v>
      </c>
      <c r="AM2091" s="17">
        <v>0.44190321258817022</v>
      </c>
      <c r="AN2091" s="17">
        <v>-0.18941272296191286</v>
      </c>
      <c r="AO2091" s="17">
        <v>10.468972329127167</v>
      </c>
      <c r="AP2091" s="17">
        <v>-4.5550455171754605</v>
      </c>
      <c r="AQ2091" s="17">
        <v>28.815080905120897</v>
      </c>
      <c r="AR2091" s="17">
        <v>0.71867877966805505</v>
      </c>
      <c r="AS2091" s="17">
        <v>0.74413113827703314</v>
      </c>
      <c r="AT2091" s="17">
        <v>-0.99999999999999889</v>
      </c>
      <c r="AU2091" s="17">
        <v>-0.99999999999999889</v>
      </c>
      <c r="AV2091" s="17">
        <v>5.2769878334225022E-2</v>
      </c>
      <c r="AW2091" s="17">
        <v>21.746264184460433</v>
      </c>
      <c r="AX2091" s="17">
        <v>21.746264184460433</v>
      </c>
      <c r="AY2091" s="17">
        <v>-0.21222140835799741</v>
      </c>
      <c r="AZ2091" s="17">
        <v>-40.322071794126856</v>
      </c>
      <c r="BA2091" s="22">
        <v>1348.1174500793059</v>
      </c>
      <c r="CU2091" t="e">
        <v>#N/A</v>
      </c>
      <c r="CV2091" t="e">
        <v>#N/A</v>
      </c>
    </row>
    <row r="2092" spans="1:100" x14ac:dyDescent="0.25">
      <c r="A2092">
        <v>5002</v>
      </c>
      <c r="B2092" t="s">
        <v>1235</v>
      </c>
      <c r="C2092" s="22">
        <v>3</v>
      </c>
      <c r="D2092" s="17">
        <v>5.1262511131162443</v>
      </c>
      <c r="E2092" s="17">
        <v>0.50977774634335427</v>
      </c>
      <c r="F2092" s="17">
        <v>-9.8536855763947565E-2</v>
      </c>
      <c r="G2092" s="17">
        <v>8.0000926895878066E-2</v>
      </c>
      <c r="H2092" s="17">
        <v>-0.25859311457040696</v>
      </c>
      <c r="I2092" s="17">
        <v>-1.3496122146859999E-3</v>
      </c>
      <c r="J2092" s="17">
        <v>-15.596563607105567</v>
      </c>
      <c r="K2092" s="17">
        <v>-0.25994272678509295</v>
      </c>
      <c r="L2092" s="17">
        <v>-1.0000000000000007</v>
      </c>
      <c r="M2092" s="17">
        <v>-1.0000000000000007</v>
      </c>
      <c r="N2092" s="17">
        <v>-5.1988545357018578</v>
      </c>
      <c r="O2092" s="17">
        <v>-10.390311567093455</v>
      </c>
      <c r="P2092" s="17">
        <v>0.47810391065735203</v>
      </c>
      <c r="Q2092" s="17">
        <v>-0.33702106229875739</v>
      </c>
      <c r="R2092" s="17">
        <v>-0.15613756008780164</v>
      </c>
      <c r="S2092" s="17">
        <v>0.33788504170212319</v>
      </c>
      <c r="T2092" s="17">
        <v>0.27370788832429493</v>
      </c>
      <c r="U2092" s="17">
        <v>9.1306386044996649E-2</v>
      </c>
      <c r="V2092" s="17">
        <v>9.3261124369350013E-3</v>
      </c>
      <c r="W2092" s="17">
        <v>38.886726211737695</v>
      </c>
      <c r="X2092" s="17">
        <v>1.2330924306040691</v>
      </c>
      <c r="Y2092" s="17">
        <v>-1.0000000000000007</v>
      </c>
      <c r="Z2092" s="17">
        <v>-1.0000000000000007</v>
      </c>
      <c r="AA2092" s="17">
        <v>94.523416446708637</v>
      </c>
      <c r="AB2092" s="17">
        <v>0.49885364961835149</v>
      </c>
      <c r="AC2092" s="17">
        <v>0.19903794392736435</v>
      </c>
      <c r="AD2092" s="17">
        <v>0.41796496235545894</v>
      </c>
      <c r="AE2092" s="17">
        <v>55.792827795058763</v>
      </c>
      <c r="AF2092" s="17">
        <v>0.7</v>
      </c>
      <c r="AG2092" s="17">
        <v>-1.0000000000000007</v>
      </c>
      <c r="AH2092" s="17">
        <v>-1.0000000000000007</v>
      </c>
      <c r="AI2092" s="17">
        <v>0</v>
      </c>
      <c r="AJ2092" s="17">
        <v>9.3261124369350013E-3</v>
      </c>
      <c r="AK2092" s="17">
        <v>-1.5961427787223613E-2</v>
      </c>
      <c r="AL2092" s="17">
        <v>0.15830394542576798</v>
      </c>
      <c r="AM2092" s="17">
        <v>-0.14039558407595765</v>
      </c>
      <c r="AN2092" s="17">
        <v>9.5797321188569859E-2</v>
      </c>
      <c r="AO2092" s="17">
        <v>-3.58969674083506</v>
      </c>
      <c r="AP2092" s="17">
        <v>3.1864527568430869</v>
      </c>
      <c r="AQ2092" s="17">
        <v>23.29016260463214</v>
      </c>
      <c r="AR2092" s="17">
        <v>0.71222542850835002</v>
      </c>
      <c r="AS2092" s="17">
        <v>0.97314970381897636</v>
      </c>
      <c r="AT2092" s="17">
        <v>-1.0000000000000007</v>
      </c>
      <c r="AU2092" s="17">
        <v>-1.0000000000000007</v>
      </c>
      <c r="AV2092" s="17">
        <v>-7.6136633191923653E-2</v>
      </c>
      <c r="AW2092" s="17">
        <v>87.3195576364582</v>
      </c>
      <c r="AX2092" s="17">
        <v>88.252168880151743</v>
      </c>
      <c r="AY2092" s="17">
        <v>0.17860583150886855</v>
      </c>
      <c r="AZ2092" s="17">
        <v>29.5591063263347</v>
      </c>
      <c r="BA2092" s="22">
        <v>1466.4847142565279</v>
      </c>
      <c r="CU2092" t="e">
        <v>#N/A</v>
      </c>
      <c r="CV2092" t="e">
        <v>#N/A</v>
      </c>
    </row>
    <row r="2093" spans="1:100" x14ac:dyDescent="0.25">
      <c r="A2093">
        <v>5003</v>
      </c>
      <c r="B2093" t="s">
        <v>2416</v>
      </c>
      <c r="C2093" s="22">
        <v>3</v>
      </c>
      <c r="D2093" s="17">
        <v>4.1295553959054754</v>
      </c>
      <c r="E2093" s="17">
        <v>0.23823447617209623</v>
      </c>
      <c r="F2093" s="17">
        <v>3.6383137187034755</v>
      </c>
      <c r="G2093" s="17">
        <v>3.7045835041229083</v>
      </c>
      <c r="H2093" s="17">
        <v>9.2743263161041048E-2</v>
      </c>
      <c r="I2093" s="17">
        <v>0</v>
      </c>
      <c r="J2093" s="17">
        <v>5.5645957896624685</v>
      </c>
      <c r="K2093" s="17">
        <v>9.2743263161041048E-2</v>
      </c>
      <c r="L2093" s="17">
        <v>-0.99999999999999956</v>
      </c>
      <c r="M2093" s="17">
        <v>-0.99999999999999956</v>
      </c>
      <c r="N2093" s="17">
        <v>1.8548652632208213</v>
      </c>
      <c r="O2093" s="17">
        <v>13.398734689690844</v>
      </c>
      <c r="P2093" s="17">
        <v>-0.18899163467119992</v>
      </c>
      <c r="Q2093" s="17">
        <v>-8.3717467157702643</v>
      </c>
      <c r="R2093" s="17">
        <v>-2.7209184042492951</v>
      </c>
      <c r="S2093" s="17">
        <v>0.33333333333333331</v>
      </c>
      <c r="T2093" s="17">
        <v>0.33333333333333331</v>
      </c>
      <c r="U2093" s="17">
        <v>4.091382822726998E-2</v>
      </c>
      <c r="V2093" s="17">
        <v>-9.140991159101132E-2</v>
      </c>
      <c r="W2093" s="17">
        <v>20.937092805675366</v>
      </c>
      <c r="X2093" s="17">
        <v>0.18911924686863746</v>
      </c>
      <c r="Y2093" s="17">
        <v>-0.99999999999999956</v>
      </c>
      <c r="Z2093" s="17">
        <v>-0.99999999999999956</v>
      </c>
      <c r="AA2093" s="17">
        <v>46.538890644411637</v>
      </c>
      <c r="AB2093" s="17">
        <v>0.26940092278281641</v>
      </c>
      <c r="AC2093" s="17">
        <v>2.215106071001452E-2</v>
      </c>
      <c r="AD2093" s="17">
        <v>0.2749023413668803</v>
      </c>
      <c r="AE2093" s="17">
        <v>28.322716242985589</v>
      </c>
      <c r="AF2093" s="17">
        <v>0.7</v>
      </c>
      <c r="AG2093" s="17">
        <v>-0.99999999999999956</v>
      </c>
      <c r="AH2093" s="17">
        <v>-0.99999999999999956</v>
      </c>
      <c r="AI2093" s="17">
        <v>6.8526486718486074E-2</v>
      </c>
      <c r="AJ2093" s="17">
        <v>-9.140991159101132E-2</v>
      </c>
      <c r="AK2093" s="17">
        <v>-2.3451602403082018E-2</v>
      </c>
      <c r="AL2093" s="17">
        <v>-9.9231089977668635E-2</v>
      </c>
      <c r="AM2093" s="17">
        <v>-7.1551303520151918E-2</v>
      </c>
      <c r="AN2093" s="17">
        <v>3.8491949664484659E-2</v>
      </c>
      <c r="AO2093" s="17">
        <v>-1.9060406000192076</v>
      </c>
      <c r="AP2093" s="17">
        <v>0.46614329172377333</v>
      </c>
      <c r="AQ2093" s="17">
        <v>26.501688595337811</v>
      </c>
      <c r="AR2093" s="17">
        <v>0.6161705833029254</v>
      </c>
      <c r="AS2093" s="17">
        <v>0.28186251002967838</v>
      </c>
      <c r="AT2093" s="17">
        <v>-0.99999999999999956</v>
      </c>
      <c r="AU2093" s="17">
        <v>-0.99999999999999956</v>
      </c>
      <c r="AV2093" s="17">
        <v>0.9836650998736145</v>
      </c>
      <c r="AW2093" s="17">
        <v>60.403768625826253</v>
      </c>
      <c r="AX2093" s="17">
        <v>52.633307201094844</v>
      </c>
      <c r="AY2093" s="17">
        <v>0.13784015887673751</v>
      </c>
      <c r="AZ2093" s="17">
        <v>-38.315716102836653</v>
      </c>
      <c r="BA2093" s="22">
        <v>1345.8545714764002</v>
      </c>
      <c r="CU2093" t="e">
        <v>#N/A</v>
      </c>
      <c r="CV2093" t="e">
        <v>#N/A</v>
      </c>
    </row>
    <row r="2094" spans="1:100" x14ac:dyDescent="0.25">
      <c r="A2094">
        <v>5005</v>
      </c>
      <c r="B2094" t="s">
        <v>2417</v>
      </c>
      <c r="C2094" s="22">
        <v>3</v>
      </c>
      <c r="D2094" s="17">
        <v>4.3145667586773522</v>
      </c>
      <c r="E2094" s="17">
        <v>0.14253333513346345</v>
      </c>
      <c r="F2094" s="17">
        <v>-0.82433456663992311</v>
      </c>
      <c r="G2094" s="17">
        <v>-0.77937402669985612</v>
      </c>
      <c r="H2094" s="17">
        <v>0.5162198866896115</v>
      </c>
      <c r="I2094" s="17">
        <v>0</v>
      </c>
      <c r="J2094" s="17">
        <v>30.973193201376702</v>
      </c>
      <c r="K2094" s="17">
        <v>0.5162198866896115</v>
      </c>
      <c r="L2094" s="17">
        <v>-0.99999999999999845</v>
      </c>
      <c r="M2094" s="17">
        <v>-0.99999999999999845</v>
      </c>
      <c r="N2094" s="17">
        <v>10.324397733792235</v>
      </c>
      <c r="O2094" s="17">
        <v>34.508385933354198</v>
      </c>
      <c r="P2094" s="17">
        <v>-0.38686526349555594</v>
      </c>
      <c r="Q2094" s="17">
        <v>3.1106831576760952</v>
      </c>
      <c r="R2094" s="17">
        <v>0.88520876389364545</v>
      </c>
      <c r="S2094" s="17">
        <v>0.33333333333333293</v>
      </c>
      <c r="T2094" s="17">
        <v>0.4527110629354526</v>
      </c>
      <c r="U2094" s="17">
        <v>-7.9885880569211337E-2</v>
      </c>
      <c r="V2094" s="17">
        <v>6.4334519946068116E-3</v>
      </c>
      <c r="W2094" s="17">
        <v>7.8548832401827688</v>
      </c>
      <c r="X2094" s="17">
        <v>0.10825942887208946</v>
      </c>
      <c r="Y2094" s="17">
        <v>-0.99999999999999845</v>
      </c>
      <c r="Z2094" s="17">
        <v>-0.99999999999999845</v>
      </c>
      <c r="AA2094" s="17">
        <v>27.288094607171686</v>
      </c>
      <c r="AB2094" s="17">
        <v>-7.5235603668687229E-2</v>
      </c>
      <c r="AC2094" s="17">
        <v>0.29658171950461754</v>
      </c>
      <c r="AD2094" s="17">
        <v>0.14961393622597491</v>
      </c>
      <c r="AE2094" s="17">
        <v>18.548002603095263</v>
      </c>
      <c r="AF2094" s="17">
        <v>0.27272727272727271</v>
      </c>
      <c r="AG2094" s="17">
        <v>-0.99999999999999845</v>
      </c>
      <c r="AH2094" s="17">
        <v>-0.99999999999999845</v>
      </c>
      <c r="AI2094" s="17">
        <v>1.836581319527375E-2</v>
      </c>
      <c r="AJ2094" s="17">
        <v>6.4334519946068116E-3</v>
      </c>
      <c r="AK2094" s="17">
        <v>-1.689064987287088E-2</v>
      </c>
      <c r="AL2094" s="17">
        <v>-4.2985011997754549E-2</v>
      </c>
      <c r="AM2094" s="17">
        <v>-0.13628400149960324</v>
      </c>
      <c r="AN2094" s="17">
        <v>0.19754879697751226</v>
      </c>
      <c r="AO2094" s="17">
        <v>-3.4915532868544341</v>
      </c>
      <c r="AP2094" s="17">
        <v>4.7237948644490322</v>
      </c>
      <c r="AQ2094" s="17">
        <v>38.828076441559489</v>
      </c>
      <c r="AR2094" s="17">
        <v>0.71259196769418121</v>
      </c>
      <c r="AS2094" s="17">
        <v>0.62447931556170111</v>
      </c>
      <c r="AT2094" s="17">
        <v>-0.99999999999999845</v>
      </c>
      <c r="AU2094" s="17">
        <v>-0.99999999999999845</v>
      </c>
      <c r="AV2094" s="17">
        <v>0.105834737193788</v>
      </c>
      <c r="AW2094" s="17">
        <v>66.52027540497491</v>
      </c>
      <c r="AX2094" s="17">
        <v>67.530936868341058</v>
      </c>
      <c r="AY2094" s="17">
        <v>5.4027761168886836E-2</v>
      </c>
      <c r="AZ2094" s="17">
        <v>-19.312261744980468</v>
      </c>
      <c r="BA2094" s="22">
        <v>1405.3755822991566</v>
      </c>
      <c r="CU2094" t="e">
        <v>#N/A</v>
      </c>
      <c r="CV2094" t="e">
        <v>#N/A</v>
      </c>
    </row>
    <row r="2095" spans="1:100" x14ac:dyDescent="0.25">
      <c r="A2095">
        <v>5006</v>
      </c>
      <c r="B2095" t="s">
        <v>2418</v>
      </c>
      <c r="C2095" s="22">
        <v>3</v>
      </c>
      <c r="D2095" s="17">
        <v>6.3809832272098612</v>
      </c>
      <c r="E2095" s="17">
        <v>-2.7603618855859366E-2</v>
      </c>
      <c r="F2095" s="17">
        <v>0.78474494395637828</v>
      </c>
      <c r="G2095" s="17">
        <v>0.78474494395637828</v>
      </c>
      <c r="H2095" s="17">
        <v>0.34455876907889121</v>
      </c>
      <c r="I2095" s="17">
        <v>0</v>
      </c>
      <c r="J2095" s="17">
        <v>20.673526144733465</v>
      </c>
      <c r="K2095" s="17">
        <v>0.34455876907889121</v>
      </c>
      <c r="L2095" s="17">
        <v>-0.999999999999999</v>
      </c>
      <c r="M2095" s="17">
        <v>-0.999999999999999</v>
      </c>
      <c r="N2095" s="17">
        <v>6.8911753815778214</v>
      </c>
      <c r="O2095" s="17">
        <v>27.839254315899709</v>
      </c>
      <c r="P2095" s="17">
        <v>0.70879651353353024</v>
      </c>
      <c r="Q2095" s="17">
        <v>0.85215878359740327</v>
      </c>
      <c r="R2095" s="17">
        <v>0.32143504445710264</v>
      </c>
      <c r="S2095" s="17">
        <v>0.3333333333333332</v>
      </c>
      <c r="T2095" s="17">
        <v>0.30707453074655089</v>
      </c>
      <c r="U2095" s="17">
        <v>-0.12562037954119415</v>
      </c>
      <c r="V2095" s="17">
        <v>0.10371765194224428</v>
      </c>
      <c r="W2095" s="17">
        <v>10.957854696081712</v>
      </c>
      <c r="X2095" s="17">
        <v>0.38941468590289863</v>
      </c>
      <c r="Y2095" s="17">
        <v>-0.999999999999999</v>
      </c>
      <c r="Z2095" s="17">
        <v>-0.999999999999999</v>
      </c>
      <c r="AA2095" s="17">
        <v>36.868228820260569</v>
      </c>
      <c r="AB2095" s="17">
        <v>0.35375383445596637</v>
      </c>
      <c r="AC2095" s="17">
        <v>-0.18023987381366491</v>
      </c>
      <c r="AD2095" s="17">
        <v>0.3382648209521335</v>
      </c>
      <c r="AE2095" s="17">
        <v>25.588939079721747</v>
      </c>
      <c r="AF2095" s="17">
        <v>0.45454545454545453</v>
      </c>
      <c r="AG2095" s="17">
        <v>-0.999999999999999</v>
      </c>
      <c r="AH2095" s="17">
        <v>-0.999999999999999</v>
      </c>
      <c r="AI2095" s="17">
        <v>0</v>
      </c>
      <c r="AJ2095" s="17">
        <v>0.10371765194224428</v>
      </c>
      <c r="AK2095" s="17">
        <v>0.16815745882106775</v>
      </c>
      <c r="AL2095" s="17">
        <v>0.33291581141116577</v>
      </c>
      <c r="AM2095" s="17">
        <v>-0.16947158204908983</v>
      </c>
      <c r="AN2095" s="17">
        <v>0.51832986736211939</v>
      </c>
      <c r="AO2095" s="17">
        <v>-3.3960022571219062</v>
      </c>
      <c r="AP2095" s="17">
        <v>14.622825741108811</v>
      </c>
      <c r="AQ2095" s="17">
        <v>31.631380840815165</v>
      </c>
      <c r="AR2095" s="17">
        <v>0.61850513648093408</v>
      </c>
      <c r="AS2095" s="17">
        <v>0.73397345498179101</v>
      </c>
      <c r="AT2095" s="17">
        <v>-0.999999999999999</v>
      </c>
      <c r="AU2095" s="17">
        <v>-0.999999999999999</v>
      </c>
      <c r="AV2095" s="17">
        <v>1.1061799884134809</v>
      </c>
      <c r="AW2095" s="17">
        <v>79.330308877269076</v>
      </c>
      <c r="AX2095" s="17">
        <v>89.702074071493513</v>
      </c>
      <c r="AY2095" s="17">
        <v>0.18971982670509119</v>
      </c>
      <c r="AZ2095" s="17">
        <v>19.686661261928837</v>
      </c>
      <c r="BA2095" s="22">
        <v>1517.3016603485073</v>
      </c>
      <c r="CU2095" t="e">
        <v>#N/A</v>
      </c>
      <c r="CV2095" t="e">
        <v>#N/A</v>
      </c>
    </row>
    <row r="2096" spans="1:100" x14ac:dyDescent="0.25">
      <c r="A2096">
        <v>5010</v>
      </c>
      <c r="B2096" t="s">
        <v>2419</v>
      </c>
      <c r="C2096" s="22">
        <v>3</v>
      </c>
      <c r="D2096" s="17">
        <v>3.817523853742653</v>
      </c>
      <c r="E2096" s="17">
        <v>0</v>
      </c>
      <c r="F2096" s="17">
        <v>0.25207143861595649</v>
      </c>
      <c r="G2096" s="17">
        <v>0.25207143861595649</v>
      </c>
      <c r="H2096" s="17">
        <v>0.31098845405569836</v>
      </c>
      <c r="I2096" s="17">
        <v>0</v>
      </c>
      <c r="J2096" s="17">
        <v>18.659307243341907</v>
      </c>
      <c r="K2096" s="17">
        <v>0.31098845405569836</v>
      </c>
      <c r="L2096" s="17">
        <v>-1.0000000000000009</v>
      </c>
      <c r="M2096" s="17">
        <v>-1.0000000000000009</v>
      </c>
      <c r="N2096" s="17">
        <v>6.219769081113971</v>
      </c>
      <c r="O2096" s="17">
        <v>22.72890253570052</v>
      </c>
      <c r="P2096" s="17">
        <v>-1.1809159708057258E-2</v>
      </c>
      <c r="Q2096" s="17">
        <v>-1.0196893650366332</v>
      </c>
      <c r="R2096" s="17">
        <v>-0.34203833674699691</v>
      </c>
      <c r="S2096" s="17">
        <v>0.3333333333333337</v>
      </c>
      <c r="T2096" s="17">
        <v>0.34347155924760142</v>
      </c>
      <c r="U2096" s="17">
        <v>0.31321906583700398</v>
      </c>
      <c r="V2096" s="17">
        <v>-0.18599278659224938</v>
      </c>
      <c r="W2096" s="17">
        <v>19.721708710799639</v>
      </c>
      <c r="X2096" s="17">
        <v>0.50739732505544932</v>
      </c>
      <c r="Y2096" s="17">
        <v>-1.0000000000000009</v>
      </c>
      <c r="Z2096" s="17">
        <v>-1.0000000000000009</v>
      </c>
      <c r="AA2096" s="17">
        <v>39.639777657927453</v>
      </c>
      <c r="AB2096" s="17">
        <v>-0.10782636384554106</v>
      </c>
      <c r="AC2096" s="17">
        <v>0.20493670405368791</v>
      </c>
      <c r="AD2096" s="17">
        <v>0.30809180546934928</v>
      </c>
      <c r="AE2096" s="17">
        <v>20.260107283874813</v>
      </c>
      <c r="AF2096" s="17">
        <v>0.58333333333333337</v>
      </c>
      <c r="AG2096" s="17">
        <v>-1.0000000000000009</v>
      </c>
      <c r="AH2096" s="17">
        <v>-1.0000000000000009</v>
      </c>
      <c r="AI2096" s="17">
        <v>0</v>
      </c>
      <c r="AJ2096" s="17">
        <v>-0.18599278659224938</v>
      </c>
      <c r="AK2096" s="17">
        <v>-0.21692952175590083</v>
      </c>
      <c r="AL2096" s="17">
        <v>2.5471105946841373E-2</v>
      </c>
      <c r="AM2096" s="17">
        <v>-2.5771294230506024E-2</v>
      </c>
      <c r="AN2096" s="17">
        <v>-9.6650200866959593E-3</v>
      </c>
      <c r="AO2096" s="17">
        <v>-1.7289299645421556</v>
      </c>
      <c r="AP2096" s="17">
        <v>-0.1142699724331914</v>
      </c>
      <c r="AQ2096" s="17">
        <v>38.381015954141539</v>
      </c>
      <c r="AR2096" s="17">
        <v>0.80403117182568906</v>
      </c>
      <c r="AS2096" s="17">
        <v>0.81838577911114752</v>
      </c>
      <c r="AT2096" s="17">
        <v>-1.0000000000000009</v>
      </c>
      <c r="AU2096" s="17">
        <v>-1.0000000000000009</v>
      </c>
      <c r="AV2096" s="17">
        <v>-8.9966898131040474E-2</v>
      </c>
      <c r="AW2096" s="17">
        <v>62.254410221194789</v>
      </c>
      <c r="AX2096" s="17">
        <v>43.655131561969839</v>
      </c>
      <c r="AY2096" s="17">
        <v>6.0332353288375981E-2</v>
      </c>
      <c r="AZ2096" s="17">
        <v>-37.457805894242718</v>
      </c>
      <c r="BA2096" s="22">
        <v>1361.8931546076997</v>
      </c>
      <c r="CU2096" t="e">
        <v>#N/A</v>
      </c>
      <c r="CV2096" t="e">
        <v>#N/A</v>
      </c>
    </row>
    <row r="2097" spans="1:100" x14ac:dyDescent="0.25">
      <c r="A2097">
        <v>5012</v>
      </c>
      <c r="B2097" t="s">
        <v>2420</v>
      </c>
      <c r="C2097" s="22">
        <v>3</v>
      </c>
      <c r="D2097" s="17">
        <v>5.7436974613413243</v>
      </c>
      <c r="E2097" s="17">
        <v>8.6203524892454045E-2</v>
      </c>
      <c r="F2097" s="17">
        <v>0.83392656733759141</v>
      </c>
      <c r="G2097" s="17">
        <v>0.86054584186624783</v>
      </c>
      <c r="H2097" s="17">
        <v>0.1972962510598027</v>
      </c>
      <c r="I2097" s="17">
        <v>-2.3821511996631961E-2</v>
      </c>
      <c r="J2097" s="17">
        <v>10.40848434379024</v>
      </c>
      <c r="K2097" s="17">
        <v>0.17347473906317085</v>
      </c>
      <c r="L2097" s="17">
        <v>-0.999999999999999</v>
      </c>
      <c r="M2097" s="17">
        <v>-0.999999999999999</v>
      </c>
      <c r="N2097" s="17">
        <v>3.4694947812634158</v>
      </c>
      <c r="O2097" s="17">
        <v>17.012727646997821</v>
      </c>
      <c r="P2097" s="17">
        <v>-0.1136402174308497</v>
      </c>
      <c r="Q2097" s="17">
        <v>-12.538079049090909</v>
      </c>
      <c r="R2097" s="17">
        <v>-4.2015968093776763</v>
      </c>
      <c r="S2097" s="17">
        <v>0.33333333333333276</v>
      </c>
      <c r="T2097" s="17">
        <v>0.33333333333333276</v>
      </c>
      <c r="U2097" s="17">
        <v>0.41929531406568632</v>
      </c>
      <c r="V2097" s="17">
        <v>-6.0534017991292141E-2</v>
      </c>
      <c r="W2097" s="17">
        <v>34.078128947115573</v>
      </c>
      <c r="X2097" s="17">
        <v>1.8071690759184875</v>
      </c>
      <c r="Y2097" s="17">
        <v>-0.999999999999999</v>
      </c>
      <c r="Z2097" s="17">
        <v>-0.999999999999999</v>
      </c>
      <c r="AA2097" s="17">
        <v>76.485236331636841</v>
      </c>
      <c r="AB2097" s="17">
        <v>0.43831191596631258</v>
      </c>
      <c r="AC2097" s="17">
        <v>9.8618988923101544E-2</v>
      </c>
      <c r="AD2097" s="17">
        <v>0.3952431789885642</v>
      </c>
      <c r="AE2097" s="17">
        <v>46.60870419389893</v>
      </c>
      <c r="AF2097" s="17">
        <v>0.66666666666666663</v>
      </c>
      <c r="AG2097" s="17">
        <v>-0.999999999999999</v>
      </c>
      <c r="AH2097" s="17">
        <v>-0.999999999999999</v>
      </c>
      <c r="AI2097" s="17">
        <v>-0.11627631856303748</v>
      </c>
      <c r="AJ2097" s="17">
        <v>-6.0534017991292141E-2</v>
      </c>
      <c r="AK2097" s="17">
        <v>0.20912681599766131</v>
      </c>
      <c r="AL2097" s="17">
        <v>-0.15961444235726763</v>
      </c>
      <c r="AM2097" s="17">
        <v>0.3151759744740093</v>
      </c>
      <c r="AN2097" s="17">
        <v>-3.8076685542356825E-2</v>
      </c>
      <c r="AO2097" s="17">
        <v>8.92503344183854</v>
      </c>
      <c r="AP2097" s="17">
        <v>-1.7499893503452595</v>
      </c>
      <c r="AQ2097" s="17">
        <v>44.486613290905829</v>
      </c>
      <c r="AR2097" s="17">
        <v>1.0254279627410601</v>
      </c>
      <c r="AS2097" s="17">
        <v>1.9806438149816585</v>
      </c>
      <c r="AT2097" s="17">
        <v>-0.999999999999999</v>
      </c>
      <c r="AU2097" s="17">
        <v>-0.999999999999999</v>
      </c>
      <c r="AV2097" s="17">
        <v>-3.341050967511431</v>
      </c>
      <c r="AW2097" s="17">
        <v>91.74797462828937</v>
      </c>
      <c r="AX2097" s="17">
        <v>83.369046457899429</v>
      </c>
      <c r="AY2097" s="17">
        <v>0.1282651289126957</v>
      </c>
      <c r="AZ2097" s="17">
        <v>-7.3750744939771868</v>
      </c>
      <c r="BA2097" s="22">
        <v>1478.268265566189</v>
      </c>
      <c r="CU2097" t="e">
        <v>#N/A</v>
      </c>
      <c r="CV2097" t="e">
        <v>#N/A</v>
      </c>
    </row>
    <row r="2098" spans="1:100" x14ac:dyDescent="0.25">
      <c r="A2098">
        <v>5013</v>
      </c>
      <c r="B2098" t="s">
        <v>2357</v>
      </c>
      <c r="C2098" s="22">
        <v>3</v>
      </c>
      <c r="D2098" s="17">
        <v>5.4592372650042975</v>
      </c>
      <c r="E2098" s="17">
        <v>0</v>
      </c>
      <c r="F2098" s="17">
        <v>-0.27387591443101661</v>
      </c>
      <c r="G2098" s="17">
        <v>-0.27387591443101661</v>
      </c>
      <c r="H2098" s="17">
        <v>2.6250179170812162E-2</v>
      </c>
      <c r="I2098" s="17">
        <v>0</v>
      </c>
      <c r="J2098" s="17">
        <v>1.5750107502487283</v>
      </c>
      <c r="K2098" s="17">
        <v>2.6250179170812162E-2</v>
      </c>
      <c r="L2098" s="17">
        <v>-1.0000000000000011</v>
      </c>
      <c r="M2098" s="17">
        <v>-1.0000000000000011</v>
      </c>
      <c r="N2098" s="17">
        <v>0.5250035834162452</v>
      </c>
      <c r="O2098" s="17">
        <v>6.7603721008220115</v>
      </c>
      <c r="P2098" s="17">
        <v>0.38810249399506713</v>
      </c>
      <c r="Q2098" s="17">
        <v>-1.2560163824583734E-2</v>
      </c>
      <c r="R2098" s="17">
        <v>7.9943353214557616E-2</v>
      </c>
      <c r="S2098" s="17">
        <v>0.33333333333333354</v>
      </c>
      <c r="T2098" s="17">
        <v>0.36149881203273865</v>
      </c>
      <c r="U2098" s="17">
        <v>0.46611055068794893</v>
      </c>
      <c r="V2098" s="17">
        <v>0</v>
      </c>
      <c r="W2098" s="17">
        <v>45.387700675328389</v>
      </c>
      <c r="X2098" s="17">
        <v>2.5364084607468094</v>
      </c>
      <c r="Y2098" s="17">
        <v>-1.0000000000000011</v>
      </c>
      <c r="Z2098" s="17">
        <v>-1.0000000000000011</v>
      </c>
      <c r="AA2098" s="17">
        <v>59.449740998314496</v>
      </c>
      <c r="AB2098" s="17">
        <v>-0.11020099166252863</v>
      </c>
      <c r="AC2098" s="17">
        <v>0.3842003034288809</v>
      </c>
      <c r="AD2098" s="17">
        <v>5.6426276290782416E-3</v>
      </c>
      <c r="AE2098" s="17">
        <v>13.982096969771522</v>
      </c>
      <c r="AF2098" s="17">
        <v>0.54545454545454541</v>
      </c>
      <c r="AG2098" s="17">
        <v>-1.0000000000000011</v>
      </c>
      <c r="AH2098" s="17">
        <v>-1.0000000000000011</v>
      </c>
      <c r="AI2098" s="17">
        <v>0</v>
      </c>
      <c r="AJ2098" s="17">
        <v>0</v>
      </c>
      <c r="AK2098" s="17">
        <v>0.21427432020295317</v>
      </c>
      <c r="AL2098" s="17">
        <v>6.9013127958697323E-2</v>
      </c>
      <c r="AM2098" s="17">
        <v>-7.3395989380495547E-2</v>
      </c>
      <c r="AN2098" s="17">
        <v>0.34936414394624526</v>
      </c>
      <c r="AO2098" s="17">
        <v>-0.76352813349762172</v>
      </c>
      <c r="AP2098" s="17">
        <v>9.0791692384496177</v>
      </c>
      <c r="AQ2098" s="17">
        <v>46.962711425577105</v>
      </c>
      <c r="AR2098" s="17">
        <v>1.1609426960540219</v>
      </c>
      <c r="AS2098" s="17">
        <v>2.5626586399176214</v>
      </c>
      <c r="AT2098" s="17">
        <v>-1.0000000000000011</v>
      </c>
      <c r="AU2098" s="17">
        <v>-1.0000000000000011</v>
      </c>
      <c r="AV2098" s="17">
        <v>-0.19393256121645902</v>
      </c>
      <c r="AW2098" s="17">
        <v>75.289282337586101</v>
      </c>
      <c r="AX2098" s="17">
        <v>75.289282337586101</v>
      </c>
      <c r="AY2098" s="17">
        <v>4.1484916888198178E-2</v>
      </c>
      <c r="AZ2098" s="17">
        <v>-3.3284601684109996</v>
      </c>
      <c r="BA2098" s="22">
        <v>1458.2181451254412</v>
      </c>
      <c r="CU2098" t="e">
        <v>#N/A</v>
      </c>
      <c r="CV2098" t="e">
        <v>#N/A</v>
      </c>
    </row>
    <row r="2099" spans="1:100" x14ac:dyDescent="0.25">
      <c r="A2099">
        <v>5015</v>
      </c>
      <c r="B2099" t="s">
        <v>2421</v>
      </c>
      <c r="C2099" s="22">
        <v>3</v>
      </c>
      <c r="D2099" s="17">
        <v>4.4191240244124677</v>
      </c>
      <c r="E2099" s="17">
        <v>5.6350774943326978E-2</v>
      </c>
      <c r="F2099" s="17">
        <v>-5.8516764124517777E-2</v>
      </c>
      <c r="G2099" s="17">
        <v>-4.9617606492423076E-2</v>
      </c>
      <c r="H2099" s="17">
        <v>0.73752582093254881</v>
      </c>
      <c r="I2099" s="17">
        <v>0</v>
      </c>
      <c r="J2099" s="17">
        <v>44.251549255952924</v>
      </c>
      <c r="K2099" s="17">
        <v>0.73752582093254881</v>
      </c>
      <c r="L2099" s="17">
        <v>-1.0000000000000007</v>
      </c>
      <c r="M2099" s="17">
        <v>-1.0000000000000007</v>
      </c>
      <c r="N2099" s="17">
        <v>14.750516418650973</v>
      </c>
      <c r="O2099" s="17">
        <v>48.621055673873016</v>
      </c>
      <c r="P2099" s="17">
        <v>2.1957611897214511</v>
      </c>
      <c r="Q2099" s="17">
        <v>-0.32875308312750195</v>
      </c>
      <c r="R2099" s="17">
        <v>0.1723282749807335</v>
      </c>
      <c r="S2099" s="17">
        <v>0.33333333333333337</v>
      </c>
      <c r="T2099" s="17">
        <v>0.42294054369869538</v>
      </c>
      <c r="U2099" s="17">
        <v>0.55220909471734725</v>
      </c>
      <c r="V2099" s="17">
        <v>0.12526889039403638</v>
      </c>
      <c r="W2099" s="17">
        <v>27.849041648434543</v>
      </c>
      <c r="X2099" s="17">
        <v>3.068804987698448</v>
      </c>
      <c r="Y2099" s="17">
        <v>-1.0000000000000007</v>
      </c>
      <c r="Z2099" s="17">
        <v>-1.0000000000000007</v>
      </c>
      <c r="AA2099" s="17">
        <v>67.978589994274003</v>
      </c>
      <c r="AB2099" s="17">
        <v>0.23274848074527488</v>
      </c>
      <c r="AC2099" s="17">
        <v>0.47419524089236442</v>
      </c>
      <c r="AD2099" s="17">
        <v>9.2200679779534889E-2</v>
      </c>
      <c r="AE2099" s="17">
        <v>39.957220070858718</v>
      </c>
      <c r="AF2099" s="17">
        <v>0.82352941176470584</v>
      </c>
      <c r="AG2099" s="17">
        <v>-1.0000000000000007</v>
      </c>
      <c r="AH2099" s="17">
        <v>-1.0000000000000007</v>
      </c>
      <c r="AI2099" s="17">
        <v>-8.8342762060285851E-3</v>
      </c>
      <c r="AJ2099" s="17">
        <v>0.12526889039403638</v>
      </c>
      <c r="AK2099" s="17">
        <v>3.5548209592024503E-2</v>
      </c>
      <c r="AL2099" s="17">
        <v>-0.17031335056403879</v>
      </c>
      <c r="AM2099" s="17">
        <v>0.31401681358947031</v>
      </c>
      <c r="AN2099" s="17">
        <v>0.64725225705910394</v>
      </c>
      <c r="AO2099" s="17">
        <v>8.0281613876968745</v>
      </c>
      <c r="AP2099" s="17">
        <v>15.329739673657404</v>
      </c>
      <c r="AQ2099" s="17">
        <v>72.100590904387474</v>
      </c>
      <c r="AR2099" s="17">
        <v>1.4337518621434127</v>
      </c>
      <c r="AS2099" s="17">
        <v>3.806330808630999</v>
      </c>
      <c r="AT2099" s="17">
        <v>-1.0000000000000007</v>
      </c>
      <c r="AU2099" s="17">
        <v>-1.0000000000000007</v>
      </c>
      <c r="AV2099" s="17">
        <v>0.12271066848831046</v>
      </c>
      <c r="AW2099" s="17">
        <v>131.92938534180439</v>
      </c>
      <c r="AX2099" s="17">
        <v>144.27958885708753</v>
      </c>
      <c r="AY2099" s="17">
        <v>0.64729427847368959</v>
      </c>
      <c r="AZ2099" s="17">
        <v>82.942538346944986</v>
      </c>
      <c r="BA2099" s="22">
        <v>1558.5028141235293</v>
      </c>
      <c r="CU2099" t="e">
        <v>#N/A</v>
      </c>
      <c r="CV2099" t="e">
        <v>#N/A</v>
      </c>
    </row>
    <row r="2100" spans="1:100" x14ac:dyDescent="0.25">
      <c r="A2100">
        <v>5016</v>
      </c>
      <c r="B2100" t="s">
        <v>2422</v>
      </c>
      <c r="C2100" s="22">
        <v>3</v>
      </c>
      <c r="D2100" s="17">
        <v>5.1050508781139214</v>
      </c>
      <c r="E2100" s="17">
        <v>0.10461608662763439</v>
      </c>
      <c r="F2100" s="17">
        <v>-6.8297267718263097E-2</v>
      </c>
      <c r="G2100" s="17">
        <v>-2.4757349114155017E-2</v>
      </c>
      <c r="H2100" s="17">
        <v>0.38087661809095619</v>
      </c>
      <c r="I2100" s="17">
        <v>4.3878491798296443E-3</v>
      </c>
      <c r="J2100" s="17">
        <v>23.115868036247143</v>
      </c>
      <c r="K2100" s="17">
        <v>0.38526446727078578</v>
      </c>
      <c r="L2100" s="17">
        <v>-1.0000000000000007</v>
      </c>
      <c r="M2100" s="17">
        <v>-1.0000000000000007</v>
      </c>
      <c r="N2100" s="17">
        <v>7.7052893454157099</v>
      </c>
      <c r="O2100" s="17">
        <v>28.196161565246911</v>
      </c>
      <c r="P2100" s="17">
        <v>-0.96131403512942992</v>
      </c>
      <c r="Q2100" s="17">
        <v>5.090721173022458</v>
      </c>
      <c r="R2100" s="17">
        <v>1.6207376258183726</v>
      </c>
      <c r="S2100" s="17">
        <v>0.33333333333333365</v>
      </c>
      <c r="T2100" s="17">
        <v>0.38660522592979296</v>
      </c>
      <c r="U2100" s="17">
        <v>0.40473207872163891</v>
      </c>
      <c r="V2100" s="17">
        <v>-3.2097464065992259E-2</v>
      </c>
      <c r="W2100" s="17">
        <v>28.292348265919493</v>
      </c>
      <c r="X2100" s="17">
        <v>1.8142895150793998</v>
      </c>
      <c r="Y2100" s="17">
        <v>-1.0000000000000007</v>
      </c>
      <c r="Z2100" s="17">
        <v>-1.0000000000000007</v>
      </c>
      <c r="AA2100" s="17">
        <v>74.510692130059127</v>
      </c>
      <c r="AB2100" s="17">
        <v>0.29836594854143011</v>
      </c>
      <c r="AC2100" s="17">
        <v>0.34647103830241505</v>
      </c>
      <c r="AD2100" s="17">
        <v>0.24711513792258064</v>
      </c>
      <c r="AE2100" s="17">
        <v>44.597606238321248</v>
      </c>
      <c r="AF2100" s="17">
        <v>0.8125</v>
      </c>
      <c r="AG2100" s="17">
        <v>-1.0000000000000007</v>
      </c>
      <c r="AH2100" s="17">
        <v>-1.0000000000000007</v>
      </c>
      <c r="AI2100" s="17">
        <v>0</v>
      </c>
      <c r="AJ2100" s="17">
        <v>-3.2097464065992259E-2</v>
      </c>
      <c r="AK2100" s="17">
        <v>4.7617813197721431E-2</v>
      </c>
      <c r="AL2100" s="17">
        <v>0.28426849728039583</v>
      </c>
      <c r="AM2100" s="17">
        <v>-0.22801093825842844</v>
      </c>
      <c r="AN2100" s="17">
        <v>0.16693005269037364</v>
      </c>
      <c r="AO2100" s="17">
        <v>-5.462184390472105</v>
      </c>
      <c r="AP2100" s="17">
        <v>5.5945938036613176</v>
      </c>
      <c r="AQ2100" s="17">
        <v>51.408216302166657</v>
      </c>
      <c r="AR2100" s="17">
        <v>1.092573173918773</v>
      </c>
      <c r="AS2100" s="17">
        <v>2.1995539823501873</v>
      </c>
      <c r="AT2100" s="17">
        <v>-1.0000000000000007</v>
      </c>
      <c r="AU2100" s="17">
        <v>-1.0000000000000007</v>
      </c>
      <c r="AV2100" s="17">
        <v>1.5959802767042175</v>
      </c>
      <c r="AW2100" s="17">
        <v>108.30144749896745</v>
      </c>
      <c r="AX2100" s="17">
        <v>105.09170109236821</v>
      </c>
      <c r="AY2100" s="17">
        <v>0.22912546166477196</v>
      </c>
      <c r="AZ2100" s="17">
        <v>25.694957189969681</v>
      </c>
      <c r="BA2100" s="22">
        <v>1485.4341778460134</v>
      </c>
      <c r="CU2100" t="e">
        <v>#N/A</v>
      </c>
      <c r="CV2100" t="e">
        <v>#N/A</v>
      </c>
    </row>
    <row r="2101" spans="1:100" x14ac:dyDescent="0.25">
      <c r="A2101">
        <v>5019</v>
      </c>
      <c r="B2101" t="s">
        <v>2423</v>
      </c>
      <c r="C2101" s="22">
        <v>3</v>
      </c>
      <c r="D2101" s="17">
        <v>4.9403808847508692</v>
      </c>
      <c r="E2101" s="17">
        <v>-9.1801787874347146E-2</v>
      </c>
      <c r="F2101" s="17">
        <v>0.36290014698695211</v>
      </c>
      <c r="G2101" s="17">
        <v>0.35301606064090002</v>
      </c>
      <c r="H2101" s="17">
        <v>0.24157550465828739</v>
      </c>
      <c r="I2101" s="17">
        <v>0</v>
      </c>
      <c r="J2101" s="17">
        <v>14.494530279497246</v>
      </c>
      <c r="K2101" s="17">
        <v>0.24157550465828739</v>
      </c>
      <c r="L2101" s="17">
        <v>-0.99999999999999922</v>
      </c>
      <c r="M2101" s="17">
        <v>-0.99999999999999922</v>
      </c>
      <c r="N2101" s="17">
        <v>4.8315100931657478</v>
      </c>
      <c r="O2101" s="17">
        <v>19.787927224889007</v>
      </c>
      <c r="P2101" s="17">
        <v>8.191054915891835E-2</v>
      </c>
      <c r="Q2101" s="17">
        <v>-11.616787839479819</v>
      </c>
      <c r="R2101" s="17">
        <v>-3.9237467059187279</v>
      </c>
      <c r="S2101" s="17">
        <v>0.33333333333333298</v>
      </c>
      <c r="T2101" s="17">
        <v>0.33333333333333298</v>
      </c>
      <c r="U2101" s="17">
        <v>0.33943626186393433</v>
      </c>
      <c r="V2101" s="17">
        <v>-4.8996890202942421E-2</v>
      </c>
      <c r="W2101" s="17">
        <v>28.621221346774824</v>
      </c>
      <c r="X2101" s="17">
        <v>1.4888548682464617</v>
      </c>
      <c r="Y2101" s="17">
        <v>-0.99999999999999922</v>
      </c>
      <c r="Z2101" s="17">
        <v>-0.99999999999999922</v>
      </c>
      <c r="AA2101" s="17">
        <v>15.554473099404756</v>
      </c>
      <c r="AB2101" s="17">
        <v>3.3121659253894237E-2</v>
      </c>
      <c r="AC2101" s="17">
        <v>-0.20204837115005833</v>
      </c>
      <c r="AD2101" s="17">
        <v>-1.3933318932863214E-2</v>
      </c>
      <c r="AE2101" s="17">
        <v>-9.1430015414513743</v>
      </c>
      <c r="AF2101" s="17">
        <v>0.3</v>
      </c>
      <c r="AG2101" s="17">
        <v>-0.99999999999999922</v>
      </c>
      <c r="AH2101" s="17">
        <v>-0.99999999999999922</v>
      </c>
      <c r="AI2101" s="17">
        <v>-1.9230099502637894E-2</v>
      </c>
      <c r="AJ2101" s="17">
        <v>-4.8996890202942421E-2</v>
      </c>
      <c r="AK2101" s="17">
        <v>2.2466680717098529E-2</v>
      </c>
      <c r="AL2101" s="17">
        <v>7.5599510108649071E-2</v>
      </c>
      <c r="AM2101" s="17">
        <v>0.10205943887194216</v>
      </c>
      <c r="AN2101" s="17">
        <v>0.23614149220316225</v>
      </c>
      <c r="AO2101" s="17">
        <v>2.6638193753840471</v>
      </c>
      <c r="AP2101" s="17">
        <v>6.2815348556223007</v>
      </c>
      <c r="AQ2101" s="17">
        <v>43.115751626272079</v>
      </c>
      <c r="AR2101" s="17">
        <v>0.95710603832765839</v>
      </c>
      <c r="AS2101" s="17">
        <v>1.730430372904749</v>
      </c>
      <c r="AT2101" s="17">
        <v>-0.99999999999999922</v>
      </c>
      <c r="AU2101" s="17">
        <v>-0.99999999999999922</v>
      </c>
      <c r="AV2101" s="17">
        <v>-3.5707306452778282</v>
      </c>
      <c r="AW2101" s="17">
        <v>41.623935179916032</v>
      </c>
      <c r="AX2101" s="17">
        <v>36.33964416956902</v>
      </c>
      <c r="AY2101" s="17">
        <v>4.8494136532032758E-2</v>
      </c>
      <c r="AZ2101" s="17">
        <v>-33.472020529698085</v>
      </c>
      <c r="BA2101" s="22">
        <v>1417.901660201408</v>
      </c>
      <c r="CU2101" t="e">
        <v>#N/A</v>
      </c>
      <c r="CV2101" t="e">
        <v>#N/A</v>
      </c>
    </row>
    <row r="2102" spans="1:100" x14ac:dyDescent="0.25">
      <c r="A2102">
        <v>5020</v>
      </c>
      <c r="B2102" t="s">
        <v>2424</v>
      </c>
      <c r="C2102" s="22">
        <v>3</v>
      </c>
      <c r="D2102" s="17">
        <v>-1.3226989683378345</v>
      </c>
      <c r="E2102" s="17">
        <v>0</v>
      </c>
      <c r="F2102" s="17">
        <v>0.77458825956935118</v>
      </c>
      <c r="G2102" s="17">
        <v>0.77458825956935118</v>
      </c>
      <c r="H2102" s="17">
        <v>0.12318541282650583</v>
      </c>
      <c r="I2102" s="17">
        <v>0</v>
      </c>
      <c r="J2102" s="17">
        <v>7.3911247695903457</v>
      </c>
      <c r="K2102" s="17">
        <v>0.12318541282650583</v>
      </c>
      <c r="L2102" s="17">
        <v>-1.0000000000000013</v>
      </c>
      <c r="M2102" s="17">
        <v>-1.0000000000000013</v>
      </c>
      <c r="N2102" s="17">
        <v>2.4637082565301158</v>
      </c>
      <c r="O2102" s="17">
        <v>6.8430140608218641</v>
      </c>
      <c r="P2102" s="17">
        <v>1.3679116283094297</v>
      </c>
      <c r="Q2102" s="17">
        <v>1.7072116052938255</v>
      </c>
      <c r="R2102" s="17">
        <v>0.7364643707094507</v>
      </c>
      <c r="S2102" s="17">
        <v>0.33333333333333387</v>
      </c>
      <c r="T2102" s="17">
        <v>0.23562876845977354</v>
      </c>
      <c r="U2102" s="17">
        <v>-1.3054715139981247E-2</v>
      </c>
      <c r="V2102" s="17">
        <v>0</v>
      </c>
      <c r="W2102" s="17">
        <v>17.308878953064799</v>
      </c>
      <c r="X2102" s="17">
        <v>0.29377985664544393</v>
      </c>
      <c r="Y2102" s="17">
        <v>-1.0000000000000013</v>
      </c>
      <c r="Z2102" s="17">
        <v>-1.0000000000000013</v>
      </c>
      <c r="AA2102" s="17">
        <v>12.390587377176503</v>
      </c>
      <c r="AB2102" s="17">
        <v>-0.19338433559141543</v>
      </c>
      <c r="AC2102" s="17">
        <v>-6.3373845889445071E-2</v>
      </c>
      <c r="AD2102" s="17">
        <v>0.14366306254890557</v>
      </c>
      <c r="AE2102" s="17">
        <v>-5.6547559465977439</v>
      </c>
      <c r="AF2102" s="17">
        <v>0</v>
      </c>
      <c r="AG2102" s="17">
        <v>-1.0000000000000013</v>
      </c>
      <c r="AH2102" s="17">
        <v>-1.0000000000000013</v>
      </c>
      <c r="AI2102" s="17">
        <v>0</v>
      </c>
      <c r="AJ2102" s="17">
        <v>0</v>
      </c>
      <c r="AK2102" s="17">
        <v>0.25802285575547779</v>
      </c>
      <c r="AL2102" s="17">
        <v>4.6934975739694115E-2</v>
      </c>
      <c r="AM2102" s="17">
        <v>0.25820392615171683</v>
      </c>
      <c r="AN2102" s="17">
        <v>-0.14188365843362363</v>
      </c>
      <c r="AO2102" s="17">
        <v>7.7452124325703107</v>
      </c>
      <c r="AP2102" s="17">
        <v>-3.312416582142121</v>
      </c>
      <c r="AQ2102" s="17">
        <v>24.700003722655158</v>
      </c>
      <c r="AR2102" s="17">
        <v>0.55590738665312645</v>
      </c>
      <c r="AS2102" s="17">
        <v>0.41696526947195078</v>
      </c>
      <c r="AT2102" s="17">
        <v>-1.0000000000000013</v>
      </c>
      <c r="AU2102" s="17">
        <v>-1.0000000000000013</v>
      </c>
      <c r="AV2102" s="17">
        <v>1.5110526302788017</v>
      </c>
      <c r="AW2102" s="17">
        <v>15.921184855856245</v>
      </c>
      <c r="AX2102" s="17">
        <v>15.921184855856245</v>
      </c>
      <c r="AY2102" s="17">
        <v>-0.40057795782877947</v>
      </c>
      <c r="AZ2102" s="17">
        <v>-89.29085749125025</v>
      </c>
      <c r="BA2102" s="22">
        <v>1295.9267600466726</v>
      </c>
      <c r="CU2102" t="e">
        <v>#N/A</v>
      </c>
      <c r="CV2102" t="e">
        <v>#N/A</v>
      </c>
    </row>
    <row r="2103" spans="1:100" x14ac:dyDescent="0.25">
      <c r="A2103">
        <v>5022</v>
      </c>
      <c r="B2103" t="s">
        <v>2425</v>
      </c>
      <c r="C2103" s="22">
        <v>3</v>
      </c>
      <c r="D2103" s="17">
        <v>4.8190599727266337</v>
      </c>
      <c r="E2103" s="17">
        <v>-0.57781734082093306</v>
      </c>
      <c r="F2103" s="17">
        <v>-2.4753534609092149E-3</v>
      </c>
      <c r="G2103" s="17">
        <v>-0.17017442810020567</v>
      </c>
      <c r="H2103" s="17">
        <v>3.9559799281333519E-2</v>
      </c>
      <c r="I2103" s="17">
        <v>-1.0159450459450036E-2</v>
      </c>
      <c r="J2103" s="17">
        <v>1.7640209293130102</v>
      </c>
      <c r="K2103" s="17">
        <v>2.9400348821883492E-2</v>
      </c>
      <c r="L2103" s="17">
        <v>-1.0000000000000009</v>
      </c>
      <c r="M2103" s="17">
        <v>-1.0000000000000009</v>
      </c>
      <c r="N2103" s="17">
        <v>0.58800697643766853</v>
      </c>
      <c r="O2103" s="17">
        <v>6.412906473939433</v>
      </c>
      <c r="P2103" s="17">
        <v>0.80393162673867868</v>
      </c>
      <c r="Q2103" s="17">
        <v>0.41670221589863654</v>
      </c>
      <c r="R2103" s="17">
        <v>0.16902172697409509</v>
      </c>
      <c r="S2103" s="17">
        <v>0.34235535854199339</v>
      </c>
      <c r="T2103" s="17">
        <v>0.29295855278233829</v>
      </c>
      <c r="U2103" s="17">
        <v>9.0221097717782056E-2</v>
      </c>
      <c r="V2103" s="17">
        <v>3.8620765239022687E-3</v>
      </c>
      <c r="W2103" s="17">
        <v>27.999869469765326</v>
      </c>
      <c r="X2103" s="17">
        <v>0.94959563196599461</v>
      </c>
      <c r="Y2103" s="17">
        <v>-1.0000000000000009</v>
      </c>
      <c r="Z2103" s="17">
        <v>-1.0000000000000009</v>
      </c>
      <c r="AA2103" s="17">
        <v>57.862800848486053</v>
      </c>
      <c r="AB2103" s="17">
        <v>0.20273581259149445</v>
      </c>
      <c r="AC2103" s="17">
        <v>4.4068255343109472E-2</v>
      </c>
      <c r="AD2103" s="17">
        <v>0.34707412510032992</v>
      </c>
      <c r="AE2103" s="17">
        <v>29.693909651746697</v>
      </c>
      <c r="AF2103" s="17">
        <v>0.6</v>
      </c>
      <c r="AG2103" s="17">
        <v>-1.0000000000000009</v>
      </c>
      <c r="AH2103" s="17">
        <v>-1.0000000000000009</v>
      </c>
      <c r="AI2103" s="17">
        <v>0</v>
      </c>
      <c r="AJ2103" s="17">
        <v>3.8620765239022687E-3</v>
      </c>
      <c r="AK2103" s="17">
        <v>6.1286871058714221E-2</v>
      </c>
      <c r="AL2103" s="17">
        <v>-4.3078290549548939E-2</v>
      </c>
      <c r="AM2103" s="17">
        <v>-0.24257891678830598</v>
      </c>
      <c r="AN2103" s="17">
        <v>6.2769924236302649E-2</v>
      </c>
      <c r="AO2103" s="17">
        <v>-5.7580385644140781</v>
      </c>
      <c r="AP2103" s="17">
        <v>1.3538566531598215</v>
      </c>
      <c r="AQ2103" s="17">
        <v>29.763890399078321</v>
      </c>
      <c r="AR2103" s="17">
        <v>0.72939708556601579</v>
      </c>
      <c r="AS2103" s="17">
        <v>0.97899598078787764</v>
      </c>
      <c r="AT2103" s="17">
        <v>-1.0000000000000009</v>
      </c>
      <c r="AU2103" s="17">
        <v>-1.0000000000000009</v>
      </c>
      <c r="AV2103" s="17">
        <v>-1.1527011261104406E-3</v>
      </c>
      <c r="AW2103" s="17">
        <v>65.629563975585327</v>
      </c>
      <c r="AX2103" s="17">
        <v>66.015771627975553</v>
      </c>
      <c r="AY2103" s="17">
        <v>0.11059448338586375</v>
      </c>
      <c r="AZ2103" s="17">
        <v>-22.158675164408884</v>
      </c>
      <c r="BA2103" s="22">
        <v>1448.8194296041543</v>
      </c>
      <c r="CU2103" t="e">
        <v>#N/A</v>
      </c>
      <c r="CV2103" t="e">
        <v>#N/A</v>
      </c>
    </row>
    <row r="2104" spans="1:100" x14ac:dyDescent="0.25">
      <c r="A2104">
        <v>5024</v>
      </c>
      <c r="B2104" t="s">
        <v>938</v>
      </c>
      <c r="C2104" s="22">
        <v>3</v>
      </c>
      <c r="D2104" s="17">
        <v>4.8583069209004961</v>
      </c>
      <c r="E2104" s="17">
        <v>7.0059179445615016E-2</v>
      </c>
      <c r="F2104" s="17">
        <v>-0.40875391022398172</v>
      </c>
      <c r="G2104" s="17">
        <v>-0.42336361575390907</v>
      </c>
      <c r="H2104" s="17">
        <v>0.20299602614383955</v>
      </c>
      <c r="I2104" s="17">
        <v>8.1368455376629886E-2</v>
      </c>
      <c r="J2104" s="17">
        <v>17.061868891228169</v>
      </c>
      <c r="K2104" s="17">
        <v>0.28436448152046945</v>
      </c>
      <c r="L2104" s="17">
        <v>-0.99999999999999822</v>
      </c>
      <c r="M2104" s="17">
        <v>-0.99999999999999822</v>
      </c>
      <c r="N2104" s="17">
        <v>5.6872896304093938</v>
      </c>
      <c r="O2104" s="17">
        <v>21.496812196374762</v>
      </c>
      <c r="P2104" s="17">
        <v>9.9889741221487363</v>
      </c>
      <c r="Q2104" s="17">
        <v>-1.711265276294484</v>
      </c>
      <c r="R2104" s="17">
        <v>0.47128454428626143</v>
      </c>
      <c r="S2104" s="17">
        <v>0.33333333333333282</v>
      </c>
      <c r="T2104" s="17">
        <v>0.32179686850767369</v>
      </c>
      <c r="U2104" s="17">
        <v>0.3634761275537392</v>
      </c>
      <c r="V2104" s="17">
        <v>0.50543992037235197</v>
      </c>
      <c r="W2104" s="17">
        <v>49.587270729865146</v>
      </c>
      <c r="X2104" s="17">
        <v>4.8457732879439455</v>
      </c>
      <c r="Y2104" s="17">
        <v>-0.99999999999999822</v>
      </c>
      <c r="Z2104" s="17">
        <v>-0.99999999999999822</v>
      </c>
      <c r="AA2104" s="17">
        <v>100.91774557054586</v>
      </c>
      <c r="AB2104" s="17">
        <v>0.38163227850472314</v>
      </c>
      <c r="AC2104" s="17">
        <v>0.49259566431858082</v>
      </c>
      <c r="AD2104" s="17">
        <v>0.14295586310458699</v>
      </c>
      <c r="AE2104" s="17">
        <v>50.859190296394594</v>
      </c>
      <c r="AF2104" s="17">
        <v>1</v>
      </c>
      <c r="AG2104" s="17">
        <v>-0.99999999999999822</v>
      </c>
      <c r="AH2104" s="17">
        <v>-0.99999999999999822</v>
      </c>
      <c r="AI2104" s="17">
        <v>-2.7742478622734233E-2</v>
      </c>
      <c r="AJ2104" s="17">
        <v>0.50543992037235197</v>
      </c>
      <c r="AK2104" s="17">
        <v>7.3182340188423373E-2</v>
      </c>
      <c r="AL2104" s="17">
        <v>-3.9591632349599649E-2</v>
      </c>
      <c r="AM2104" s="17">
        <v>-1.6174982386678576E-2</v>
      </c>
      <c r="AN2104" s="17">
        <v>-3.5353571615806267E-3</v>
      </c>
      <c r="AO2104" s="17">
        <v>-3.8462858724847782E-2</v>
      </c>
      <c r="AP2104" s="17">
        <v>-0.28634209078751416</v>
      </c>
      <c r="AQ2104" s="17">
        <v>66.649139621093283</v>
      </c>
      <c r="AR2104" s="17">
        <v>1.5240462497670977</v>
      </c>
      <c r="AS2104" s="17">
        <v>5.1301377694644215</v>
      </c>
      <c r="AT2104" s="17">
        <v>-0.99999999999999822</v>
      </c>
      <c r="AU2104" s="17">
        <v>-0.99999999999999822</v>
      </c>
      <c r="AV2104" s="17">
        <v>4.7920928532352303E-2</v>
      </c>
      <c r="AW2104" s="17">
        <v>122.12821567613324</v>
      </c>
      <c r="AX2104" s="17">
        <v>172.11735814091369</v>
      </c>
      <c r="AY2104" s="17">
        <v>0.2591784161305386</v>
      </c>
      <c r="AZ2104" s="17">
        <v>20.264057946929078</v>
      </c>
      <c r="BA2104" s="22">
        <v>1584.6958789206578</v>
      </c>
      <c r="CU2104" t="e">
        <v>#N/A</v>
      </c>
      <c r="CV2104" t="e">
        <v>#N/A</v>
      </c>
    </row>
    <row r="2105" spans="1:100" x14ac:dyDescent="0.25">
      <c r="A2105">
        <v>5025</v>
      </c>
      <c r="B2105" t="s">
        <v>2426</v>
      </c>
      <c r="C2105" s="22">
        <v>3</v>
      </c>
      <c r="D2105" s="17">
        <v>4.876824305572665</v>
      </c>
      <c r="E2105" s="17">
        <v>9.6098604740765092E-2</v>
      </c>
      <c r="F2105" s="17">
        <v>2.5759332217306632</v>
      </c>
      <c r="G2105" s="17">
        <v>2.6059398341964624</v>
      </c>
      <c r="H2105" s="17">
        <v>7.4065441170460405E-2</v>
      </c>
      <c r="I2105" s="17">
        <v>1.782826595589674E-2</v>
      </c>
      <c r="J2105" s="17">
        <v>5.5136224275814287</v>
      </c>
      <c r="K2105" s="17">
        <v>9.1893707126357166E-2</v>
      </c>
      <c r="L2105" s="17">
        <v>-1.0000000000000018</v>
      </c>
      <c r="M2105" s="17">
        <v>-1.0000000000000018</v>
      </c>
      <c r="N2105" s="17">
        <v>1.8378741425271423</v>
      </c>
      <c r="O2105" s="17">
        <v>12.99638656735055</v>
      </c>
      <c r="P2105" s="17">
        <v>2.4695271674202277</v>
      </c>
      <c r="Q2105" s="17">
        <v>-3.7516297467623874</v>
      </c>
      <c r="R2105" s="17">
        <v>-1.075850693518964</v>
      </c>
      <c r="S2105" s="17">
        <v>0.33333333333333376</v>
      </c>
      <c r="T2105" s="17">
        <v>0.33333333333333376</v>
      </c>
      <c r="U2105" s="17">
        <v>0.31703003521687062</v>
      </c>
      <c r="V2105" s="17">
        <v>1.2407385964450908E-2</v>
      </c>
      <c r="W2105" s="17">
        <v>36.168415228865307</v>
      </c>
      <c r="X2105" s="17">
        <v>1.9173374161944985</v>
      </c>
      <c r="Y2105" s="17">
        <v>-1.0000000000000018</v>
      </c>
      <c r="Z2105" s="17">
        <v>-1.0000000000000018</v>
      </c>
      <c r="AA2105" s="17">
        <v>69.331261651805505</v>
      </c>
      <c r="AB2105" s="17">
        <v>0.25472942397061954</v>
      </c>
      <c r="AC2105" s="17">
        <v>9.261030896137043E-2</v>
      </c>
      <c r="AD2105" s="17">
        <v>0.33743420939719337</v>
      </c>
      <c r="AE2105" s="17">
        <v>34.238697116459157</v>
      </c>
      <c r="AF2105" s="17">
        <v>0.77777777777777779</v>
      </c>
      <c r="AG2105" s="17">
        <v>-1.0000000000000018</v>
      </c>
      <c r="AH2105" s="17">
        <v>-1.0000000000000018</v>
      </c>
      <c r="AI2105" s="17">
        <v>-0.10132705507662307</v>
      </c>
      <c r="AJ2105" s="17">
        <v>1.2407385964450908E-2</v>
      </c>
      <c r="AK2105" s="17">
        <v>7.4345034077448427E-2</v>
      </c>
      <c r="AL2105" s="17">
        <v>-0.10568238789876691</v>
      </c>
      <c r="AM2105" s="17">
        <v>-5.0323628482410697E-2</v>
      </c>
      <c r="AN2105" s="17">
        <v>-4.74407137083388E-2</v>
      </c>
      <c r="AO2105" s="17">
        <v>-0.88636554167302573</v>
      </c>
      <c r="AP2105" s="17">
        <v>-1.7144297822023042</v>
      </c>
      <c r="AQ2105" s="17">
        <v>41.682037656446724</v>
      </c>
      <c r="AR2105" s="17">
        <v>0.99610408784798932</v>
      </c>
      <c r="AS2105" s="17">
        <v>2.0092311233208555</v>
      </c>
      <c r="AT2105" s="17">
        <v>-1.0000000000000018</v>
      </c>
      <c r="AU2105" s="17">
        <v>-1.0000000000000018</v>
      </c>
      <c r="AV2105" s="17">
        <v>1.5300891406775006</v>
      </c>
      <c r="AW2105" s="17">
        <v>80.61321843695373</v>
      </c>
      <c r="AX2105" s="17">
        <v>79.827415931866383</v>
      </c>
      <c r="AY2105" s="17">
        <v>8.0304140584047001E-2</v>
      </c>
      <c r="AZ2105" s="17">
        <v>14.833699063295709</v>
      </c>
      <c r="BA2105" s="22">
        <v>1459.2622419692607</v>
      </c>
      <c r="CU2105" t="e">
        <v>#N/A</v>
      </c>
      <c r="CV2105" t="e">
        <v>#N/A</v>
      </c>
    </row>
    <row r="2106" spans="1:100" x14ac:dyDescent="0.25">
      <c r="A2106">
        <v>5026</v>
      </c>
      <c r="B2106" t="s">
        <v>2427</v>
      </c>
      <c r="C2106" s="22">
        <v>3</v>
      </c>
      <c r="D2106" s="17">
        <v>5.1366483314283302</v>
      </c>
      <c r="E2106" s="17">
        <v>-8.893483935208199E-2</v>
      </c>
      <c r="F2106" s="17">
        <v>0.17990901838262413</v>
      </c>
      <c r="G2106" s="17">
        <v>0.15265587712085121</v>
      </c>
      <c r="H2106" s="17">
        <v>0.183995519931093</v>
      </c>
      <c r="I2106" s="17">
        <v>0</v>
      </c>
      <c r="J2106" s="17">
        <v>11.039731195865583</v>
      </c>
      <c r="K2106" s="17">
        <v>0.183995519931093</v>
      </c>
      <c r="L2106" s="17">
        <v>-0.99999999999999989</v>
      </c>
      <c r="M2106" s="17">
        <v>-0.99999999999999989</v>
      </c>
      <c r="N2106" s="17">
        <v>3.6799103986218609</v>
      </c>
      <c r="O2106" s="17">
        <v>16.329035404414761</v>
      </c>
      <c r="P2106" s="17">
        <v>0.20505778702681321</v>
      </c>
      <c r="Q2106" s="17">
        <v>-0.4645704466243914</v>
      </c>
      <c r="R2106" s="17">
        <v>-0.13813948378506161</v>
      </c>
      <c r="S2106" s="17">
        <v>0.32900379966793236</v>
      </c>
      <c r="T2106" s="17">
        <v>0.32450675010558983</v>
      </c>
      <c r="U2106" s="17">
        <v>0.50839726555963238</v>
      </c>
      <c r="V2106" s="17">
        <v>0.16177196741040803</v>
      </c>
      <c r="W2106" s="17">
        <v>45.587370512498822</v>
      </c>
      <c r="X2106" s="17">
        <v>3.464909313315665</v>
      </c>
      <c r="Y2106" s="17">
        <v>-0.99999999999999989</v>
      </c>
      <c r="Z2106" s="17">
        <v>-0.99999999999999989</v>
      </c>
      <c r="AA2106" s="17">
        <v>90.873550105951182</v>
      </c>
      <c r="AB2106" s="17">
        <v>0.16649852372037519</v>
      </c>
      <c r="AC2106" s="17">
        <v>0.41292752747348138</v>
      </c>
      <c r="AD2106" s="17">
        <v>0.32906033035089199</v>
      </c>
      <c r="AE2106" s="17">
        <v>45.424319077237428</v>
      </c>
      <c r="AF2106" s="17">
        <v>0.76923076923076927</v>
      </c>
      <c r="AG2106" s="17">
        <v>-0.99999999999999989</v>
      </c>
      <c r="AH2106" s="17">
        <v>-0.99999999999999989</v>
      </c>
      <c r="AI2106" s="17">
        <v>-1.1623267778951535E-2</v>
      </c>
      <c r="AJ2106" s="17">
        <v>0.16177196741040803</v>
      </c>
      <c r="AK2106" s="17">
        <v>-9.1814969764483334E-2</v>
      </c>
      <c r="AL2106" s="17">
        <v>-0.15062019496603657</v>
      </c>
      <c r="AM2106" s="17">
        <v>0.3509864891260418</v>
      </c>
      <c r="AN2106" s="17">
        <v>-9.58859651882705E-2</v>
      </c>
      <c r="AO2106" s="17">
        <v>8.315587379328635</v>
      </c>
      <c r="AP2106" s="17">
        <v>-3.1502501045369442</v>
      </c>
      <c r="AQ2106" s="17">
        <v>56.627101708364421</v>
      </c>
      <c r="AR2106" s="17">
        <v>1.3236797827435625</v>
      </c>
      <c r="AS2106" s="17">
        <v>3.6489048332467591</v>
      </c>
      <c r="AT2106" s="17">
        <v>-0.99999999999999989</v>
      </c>
      <c r="AU2106" s="17">
        <v>-0.99999999999999989</v>
      </c>
      <c r="AV2106" s="17">
        <v>1.4516393335789787E-2</v>
      </c>
      <c r="AW2106" s="17">
        <v>104.05233540582901</v>
      </c>
      <c r="AX2106" s="17">
        <v>119.99706679129081</v>
      </c>
      <c r="AY2106" s="17">
        <v>0.29549448944105566</v>
      </c>
      <c r="AZ2106" s="17">
        <v>9.5201093984309573</v>
      </c>
      <c r="BA2106" s="22">
        <v>1485.6970796281159</v>
      </c>
      <c r="CU2106" t="e">
        <v>#N/A</v>
      </c>
      <c r="CV2106" t="e">
        <v>#N/A</v>
      </c>
    </row>
    <row r="2107" spans="1:100" x14ac:dyDescent="0.25">
      <c r="A2107">
        <v>5027</v>
      </c>
      <c r="B2107" t="s">
        <v>2428</v>
      </c>
      <c r="C2107" s="22">
        <v>3</v>
      </c>
      <c r="D2107" s="17">
        <v>4.9175060526094718</v>
      </c>
      <c r="E2107" s="17">
        <v>-7.2268610469800765E-2</v>
      </c>
      <c r="F2107" s="17">
        <v>0.54685377290846882</v>
      </c>
      <c r="G2107" s="17">
        <v>0.53292772784143216</v>
      </c>
      <c r="H2107" s="17">
        <v>-0.24379121515384325</v>
      </c>
      <c r="I2107" s="17">
        <v>0</v>
      </c>
      <c r="J2107" s="17">
        <v>-14.62747290923059</v>
      </c>
      <c r="K2107" s="17">
        <v>-0.24379121515384325</v>
      </c>
      <c r="L2107" s="17">
        <v>-1.0000000000000009</v>
      </c>
      <c r="M2107" s="17">
        <v>-1.0000000000000009</v>
      </c>
      <c r="N2107" s="17">
        <v>-4.8758243030768664</v>
      </c>
      <c r="O2107" s="17">
        <v>-9.1770391287796915</v>
      </c>
      <c r="P2107" s="17">
        <v>-0.26428424136389755</v>
      </c>
      <c r="Q2107" s="17">
        <v>-0.33750011016438553</v>
      </c>
      <c r="R2107" s="17">
        <v>-0.21298013025476226</v>
      </c>
      <c r="S2107" s="17">
        <v>0.22445789252198084</v>
      </c>
      <c r="T2107" s="17">
        <v>0.10519539044831028</v>
      </c>
      <c r="U2107" s="17">
        <v>0.14321207611572181</v>
      </c>
      <c r="V2107" s="17">
        <v>-1.4263552569740174E-2</v>
      </c>
      <c r="W2107" s="17">
        <v>28.095720866804637</v>
      </c>
      <c r="X2107" s="17">
        <v>0.83257354428355723</v>
      </c>
      <c r="Y2107" s="17">
        <v>-1.0000000000000009</v>
      </c>
      <c r="Z2107" s="17">
        <v>-1.0000000000000009</v>
      </c>
      <c r="AA2107" s="17">
        <v>20.407911589848656</v>
      </c>
      <c r="AB2107" s="17">
        <v>8.8902993848196027E-2</v>
      </c>
      <c r="AC2107" s="17">
        <v>-3.9179549770558146E-2</v>
      </c>
      <c r="AD2107" s="17">
        <v>-0.19922002701166253</v>
      </c>
      <c r="AE2107" s="17">
        <v>-7.4748291467012251</v>
      </c>
      <c r="AF2107" s="17">
        <v>0</v>
      </c>
      <c r="AG2107" s="17">
        <v>-1.0000000000000009</v>
      </c>
      <c r="AH2107" s="17">
        <v>-1.0000000000000009</v>
      </c>
      <c r="AI2107" s="17">
        <v>2.5035036400168201E-2</v>
      </c>
      <c r="AJ2107" s="17">
        <v>-1.4263552569740174E-2</v>
      </c>
      <c r="AK2107" s="17">
        <v>0.93056392725259562</v>
      </c>
      <c r="AL2107" s="17">
        <v>-7.8726952457007976E-2</v>
      </c>
      <c r="AM2107" s="17">
        <v>-0.2293537219040975</v>
      </c>
      <c r="AN2107" s="17">
        <v>5.3024223297318755E-2</v>
      </c>
      <c r="AO2107" s="17">
        <v>-1.0810234113394608</v>
      </c>
      <c r="AP2107" s="17">
        <v>0.93197082014792942</v>
      </c>
      <c r="AQ2107" s="17">
        <v>13.468247957574045</v>
      </c>
      <c r="AR2107" s="17">
        <v>0.45860180651627253</v>
      </c>
      <c r="AS2107" s="17">
        <v>0.5887823291297144</v>
      </c>
      <c r="AT2107" s="17">
        <v>-1.0000000000000009</v>
      </c>
      <c r="AU2107" s="17">
        <v>-1.0000000000000009</v>
      </c>
      <c r="AV2107" s="17">
        <v>0.31994759758667057</v>
      </c>
      <c r="AW2107" s="17">
        <v>12.162843281216896</v>
      </c>
      <c r="AX2107" s="17">
        <v>11.237188752246249</v>
      </c>
      <c r="AY2107" s="17">
        <v>-6.1756803466039678E-2</v>
      </c>
      <c r="AZ2107" s="17">
        <v>-78.568598747856385</v>
      </c>
      <c r="BA2107" s="22">
        <v>1265.1166048361281</v>
      </c>
      <c r="CU2107" t="e">
        <v>#N/A</v>
      </c>
      <c r="CV2107" t="e">
        <v>#N/A</v>
      </c>
    </row>
    <row r="2108" spans="1:100" x14ac:dyDescent="0.25">
      <c r="A2108">
        <v>5030</v>
      </c>
      <c r="B2108" t="s">
        <v>2429</v>
      </c>
      <c r="C2108" s="22">
        <v>3</v>
      </c>
      <c r="D2108" s="17">
        <v>1.083629603241631</v>
      </c>
      <c r="E2108" s="17">
        <v>0.10025082243127552</v>
      </c>
      <c r="F2108" s="17">
        <v>6.4851387718565068</v>
      </c>
      <c r="G2108" s="17">
        <v>6.4851387718565068</v>
      </c>
      <c r="H2108" s="17">
        <v>-0.11000753737308928</v>
      </c>
      <c r="I2108" s="17">
        <v>0</v>
      </c>
      <c r="J2108" s="17">
        <v>-6.6004522423853595</v>
      </c>
      <c r="K2108" s="17">
        <v>-0.11000753737308928</v>
      </c>
      <c r="L2108" s="17">
        <v>-1.0000000000000027</v>
      </c>
      <c r="M2108" s="17">
        <v>-1.0000000000000027</v>
      </c>
      <c r="N2108" s="17">
        <v>-2.2001507474617865</v>
      </c>
      <c r="O2108" s="17">
        <v>0.96831613271278172</v>
      </c>
      <c r="P2108" s="17">
        <v>0.29978364028504373</v>
      </c>
      <c r="Q2108" s="17">
        <v>22.842780988157578</v>
      </c>
      <c r="R2108" s="17">
        <v>7.6151135382600454</v>
      </c>
      <c r="S2108" s="17">
        <v>0.3333333333333342</v>
      </c>
      <c r="T2108" s="17">
        <v>0.27392349034669039</v>
      </c>
      <c r="U2108" s="17">
        <v>0.39042762567042549</v>
      </c>
      <c r="V2108" s="17">
        <v>-3.8855747082993573E-2</v>
      </c>
      <c r="W2108" s="17">
        <v>42.753449585621823</v>
      </c>
      <c r="X2108" s="17">
        <v>1.953998615402085</v>
      </c>
      <c r="Y2108" s="17">
        <v>-1.0000000000000027</v>
      </c>
      <c r="Z2108" s="17">
        <v>-1.0000000000000027</v>
      </c>
      <c r="AA2108" s="17">
        <v>69.081704287542436</v>
      </c>
      <c r="AB2108" s="17">
        <v>0.16822800139112051</v>
      </c>
      <c r="AC2108" s="17">
        <v>5.2979852585571412E-2</v>
      </c>
      <c r="AD2108" s="17">
        <v>0.15305496929651999</v>
      </c>
      <c r="AE2108" s="17">
        <v>18.713141163660584</v>
      </c>
      <c r="AF2108" s="17">
        <v>0.69230769230769229</v>
      </c>
      <c r="AG2108" s="17">
        <v>-1.0000000000000027</v>
      </c>
      <c r="AH2108" s="17">
        <v>-1.0000000000000027</v>
      </c>
      <c r="AI2108" s="17">
        <v>1.4566696181462229E-2</v>
      </c>
      <c r="AJ2108" s="17">
        <v>-3.8855747082993573E-2</v>
      </c>
      <c r="AK2108" s="17">
        <v>0.42012062803903705</v>
      </c>
      <c r="AL2108" s="17">
        <v>0.58107208198436089</v>
      </c>
      <c r="AM2108" s="17">
        <v>5.1993655964756517E-2</v>
      </c>
      <c r="AN2108" s="17">
        <v>-0.12173085372218355</v>
      </c>
      <c r="AO2108" s="17">
        <v>3.4004445393140945</v>
      </c>
      <c r="AP2108" s="17">
        <v>-0.13791093313278568</v>
      </c>
      <c r="AQ2108" s="17">
        <v>36.152997343236471</v>
      </c>
      <c r="AR2108" s="17">
        <v>0.95882870226745642</v>
      </c>
      <c r="AS2108" s="17">
        <v>1.8439910780289952</v>
      </c>
      <c r="AT2108" s="17">
        <v>-1.0000000000000027</v>
      </c>
      <c r="AU2108" s="17">
        <v>-1.0000000000000027</v>
      </c>
      <c r="AV2108" s="17">
        <v>14.100252310116556</v>
      </c>
      <c r="AW2108" s="17">
        <v>69.91210948712245</v>
      </c>
      <c r="AX2108" s="17">
        <v>66.317868702452316</v>
      </c>
      <c r="AY2108" s="17">
        <v>0.184344949184227</v>
      </c>
      <c r="AZ2108" s="17">
        <v>6.1812291418191814</v>
      </c>
      <c r="BA2108" s="22">
        <v>1448.9604043685727</v>
      </c>
      <c r="CU2108" t="e">
        <v>#N/A</v>
      </c>
      <c r="CV2108" t="e">
        <v>#N/A</v>
      </c>
    </row>
    <row r="2109" spans="1:100" x14ac:dyDescent="0.25">
      <c r="A2109">
        <v>5031</v>
      </c>
      <c r="B2109" t="s">
        <v>2430</v>
      </c>
      <c r="C2109" s="22">
        <v>3</v>
      </c>
      <c r="D2109" s="17">
        <v>4.7859414531296185</v>
      </c>
      <c r="E2109" s="17">
        <v>0</v>
      </c>
      <c r="F2109" s="17">
        <v>-9.0961529606333157E-3</v>
      </c>
      <c r="G2109" s="17">
        <v>-9.0961529606333157E-3</v>
      </c>
      <c r="H2109" s="17">
        <v>-9.1587169872577132E-2</v>
      </c>
      <c r="I2109" s="17">
        <v>0</v>
      </c>
      <c r="J2109" s="17">
        <v>-5.4952301923546276</v>
      </c>
      <c r="K2109" s="17">
        <v>-9.1587169872577132E-2</v>
      </c>
      <c r="L2109" s="17">
        <v>-1.0000000000000004</v>
      </c>
      <c r="M2109" s="17">
        <v>-1.0000000000000004</v>
      </c>
      <c r="N2109" s="17">
        <v>-1.8317433974515427</v>
      </c>
      <c r="O2109" s="17">
        <v>-0.71838489218564039</v>
      </c>
      <c r="P2109" s="17">
        <v>0.11046296805342731</v>
      </c>
      <c r="Q2109" s="17">
        <v>0.20613867948740078</v>
      </c>
      <c r="R2109" s="17">
        <v>2.2051692001701304E-3</v>
      </c>
      <c r="S2109" s="17">
        <v>0.33333333333333326</v>
      </c>
      <c r="T2109" s="17">
        <v>0.38269017512265441</v>
      </c>
      <c r="U2109" s="17">
        <v>2.2527979827655746E-3</v>
      </c>
      <c r="V2109" s="17">
        <v>0</v>
      </c>
      <c r="W2109" s="17">
        <v>32.394539052453219</v>
      </c>
      <c r="X2109" s="17">
        <v>0.86597871204894816</v>
      </c>
      <c r="Y2109" s="17">
        <v>-1.0000000000000004</v>
      </c>
      <c r="Z2109" s="17">
        <v>-1.0000000000000004</v>
      </c>
      <c r="AA2109" s="17">
        <v>55.651324935590154</v>
      </c>
      <c r="AB2109" s="17">
        <v>7.8590486783391644E-2</v>
      </c>
      <c r="AC2109" s="17">
        <v>0.11012847009097361</v>
      </c>
      <c r="AD2109" s="17">
        <v>0.2763726574043705</v>
      </c>
      <c r="AE2109" s="17">
        <v>23.254580713936782</v>
      </c>
      <c r="AF2109" s="17">
        <v>0.53333333333333333</v>
      </c>
      <c r="AG2109" s="17">
        <v>-1.0000000000000004</v>
      </c>
      <c r="AH2109" s="17">
        <v>-1.0000000000000004</v>
      </c>
      <c r="AI2109" s="17">
        <v>0</v>
      </c>
      <c r="AJ2109" s="17">
        <v>0</v>
      </c>
      <c r="AK2109" s="17">
        <v>-0.23763561263007996</v>
      </c>
      <c r="AL2109" s="17">
        <v>-5.6906824081830454E-2</v>
      </c>
      <c r="AM2109" s="17">
        <v>5.3203719389048332E-2</v>
      </c>
      <c r="AN2109" s="17">
        <v>-4.0931469840190152E-2</v>
      </c>
      <c r="AO2109" s="17">
        <v>0.14191492157580843</v>
      </c>
      <c r="AP2109" s="17">
        <v>-1.3078208664139044</v>
      </c>
      <c r="AQ2109" s="17">
        <v>26.899308860098579</v>
      </c>
      <c r="AR2109" s="17">
        <v>0.71827630643875284</v>
      </c>
      <c r="AS2109" s="17">
        <v>0.77439154217637041</v>
      </c>
      <c r="AT2109" s="17">
        <v>-1.0000000000000004</v>
      </c>
      <c r="AU2109" s="17">
        <v>-1.0000000000000004</v>
      </c>
      <c r="AV2109" s="17">
        <v>-6.8909837604631194E-3</v>
      </c>
      <c r="AW2109" s="17">
        <v>53.625119176990651</v>
      </c>
      <c r="AX2109" s="17">
        <v>53.625119176990651</v>
      </c>
      <c r="AY2109" s="17">
        <v>-1.0693272304090265E-2</v>
      </c>
      <c r="AZ2109" s="17">
        <v>-6.4318652651478425</v>
      </c>
      <c r="BA2109" s="22">
        <v>1436.7456846096734</v>
      </c>
      <c r="CU2109" t="e">
        <v>#N/A</v>
      </c>
      <c r="CV2109" t="e">
        <v>#N/A</v>
      </c>
    </row>
    <row r="2110" spans="1:100" x14ac:dyDescent="0.25">
      <c r="A2110">
        <v>5032</v>
      </c>
      <c r="B2110" t="s">
        <v>2102</v>
      </c>
      <c r="C2110" s="22">
        <v>3</v>
      </c>
      <c r="D2110" s="17">
        <v>4.917062425583878</v>
      </c>
      <c r="E2110" s="17">
        <v>-4.4248021216389107E-2</v>
      </c>
      <c r="F2110" s="17">
        <v>-0.45193626232833939</v>
      </c>
      <c r="G2110" s="17">
        <v>-0.45701404905340504</v>
      </c>
      <c r="H2110" s="17">
        <v>0.42651952868202253</v>
      </c>
      <c r="I2110" s="17">
        <v>-1.4032471495771632E-2</v>
      </c>
      <c r="J2110" s="17">
        <v>24.749223431175039</v>
      </c>
      <c r="K2110" s="17">
        <v>0.41248705718625106</v>
      </c>
      <c r="L2110" s="17">
        <v>-1.0000000000000002</v>
      </c>
      <c r="M2110" s="17">
        <v>-1.0000000000000002</v>
      </c>
      <c r="N2110" s="17">
        <v>8.249741143725009</v>
      </c>
      <c r="O2110" s="17">
        <v>29.209271807705498</v>
      </c>
      <c r="P2110" s="17">
        <v>-1.576955616293324</v>
      </c>
      <c r="Q2110" s="17">
        <v>-2.3273096215926343</v>
      </c>
      <c r="R2110" s="17">
        <v>-0.89914434973703194</v>
      </c>
      <c r="S2110" s="17">
        <v>0.3333333333333337</v>
      </c>
      <c r="T2110" s="17">
        <v>0.33393365945812697</v>
      </c>
      <c r="U2110" s="17">
        <v>0.35392204110364928</v>
      </c>
      <c r="V2110" s="17">
        <v>5.3607836941136022E-2</v>
      </c>
      <c r="W2110" s="17">
        <v>26.492392545999792</v>
      </c>
      <c r="X2110" s="17">
        <v>1.9927154477914155</v>
      </c>
      <c r="Y2110" s="17">
        <v>-1.0000000000000002</v>
      </c>
      <c r="Z2110" s="17">
        <v>-1.0000000000000002</v>
      </c>
      <c r="AA2110" s="17">
        <v>65.423072235868958</v>
      </c>
      <c r="AB2110" s="17">
        <v>0.37643361289856447</v>
      </c>
      <c r="AC2110" s="17">
        <v>0.31772757405836222</v>
      </c>
      <c r="AD2110" s="17">
        <v>0.10243529383519671</v>
      </c>
      <c r="AE2110" s="17">
        <v>39.829824039606152</v>
      </c>
      <c r="AF2110" s="17">
        <v>1</v>
      </c>
      <c r="AG2110" s="17">
        <v>-1.0000000000000002</v>
      </c>
      <c r="AH2110" s="17">
        <v>-1.0000000000000002</v>
      </c>
      <c r="AI2110" s="17">
        <v>-9.1650921517375909E-3</v>
      </c>
      <c r="AJ2110" s="17">
        <v>5.3607836941136022E-2</v>
      </c>
      <c r="AK2110" s="17">
        <v>2.8476379345510869E-2</v>
      </c>
      <c r="AL2110" s="17">
        <v>0.10396472248787933</v>
      </c>
      <c r="AM2110" s="17">
        <v>-0.14856927666604916</v>
      </c>
      <c r="AN2110" s="17">
        <v>0.13999710848113395</v>
      </c>
      <c r="AO2110" s="17">
        <v>-3.5718500199236742</v>
      </c>
      <c r="AP2110" s="17">
        <v>4.0197513244677454</v>
      </c>
      <c r="AQ2110" s="17">
        <v>51.241615977174853</v>
      </c>
      <c r="AR2110" s="17">
        <v>1.0747968708362463</v>
      </c>
      <c r="AS2110" s="17">
        <v>2.4052025049776664</v>
      </c>
      <c r="AT2110" s="17">
        <v>-1.0000000000000002</v>
      </c>
      <c r="AU2110" s="17">
        <v>-1.0000000000000002</v>
      </c>
      <c r="AV2110" s="17">
        <v>-1.3561583987904384</v>
      </c>
      <c r="AW2110" s="17">
        <v>98.652095368042183</v>
      </c>
      <c r="AX2110" s="17">
        <v>103.82957721912101</v>
      </c>
      <c r="AY2110" s="17">
        <v>0.22878125121057802</v>
      </c>
      <c r="AZ2110" s="17">
        <v>9.7564155602177394</v>
      </c>
      <c r="BA2110" s="22">
        <v>1452.8067028580531</v>
      </c>
      <c r="CU2110" t="e">
        <v>#N/A</v>
      </c>
      <c r="CV2110" t="e">
        <v>#N/A</v>
      </c>
    </row>
    <row r="2111" spans="1:100" x14ac:dyDescent="0.25">
      <c r="A2111">
        <v>5033</v>
      </c>
      <c r="B2111" t="s">
        <v>2431</v>
      </c>
      <c r="C2111" s="22">
        <v>3</v>
      </c>
      <c r="D2111" s="17">
        <v>5.7554684570164278</v>
      </c>
      <c r="E2111" s="17">
        <v>0</v>
      </c>
      <c r="F2111" s="17">
        <v>-0.40116190356794712</v>
      </c>
      <c r="G2111" s="17">
        <v>-0.40116190356794712</v>
      </c>
      <c r="H2111" s="17">
        <v>0.25449431253556004</v>
      </c>
      <c r="I2111" s="17">
        <v>0</v>
      </c>
      <c r="J2111" s="17">
        <v>15.269658752133601</v>
      </c>
      <c r="K2111" s="17">
        <v>0.25449431253556004</v>
      </c>
      <c r="L2111" s="17">
        <v>-1.0000000000000016</v>
      </c>
      <c r="M2111" s="17">
        <v>-1.0000000000000016</v>
      </c>
      <c r="N2111" s="17">
        <v>5.0898862507112019</v>
      </c>
      <c r="O2111" s="17">
        <v>20.62396530558209</v>
      </c>
      <c r="P2111" s="17">
        <v>-3.2025485622980632E-2</v>
      </c>
      <c r="Q2111" s="17">
        <v>-1.1828665324377559</v>
      </c>
      <c r="R2111" s="17">
        <v>-0.41011980706522844</v>
      </c>
      <c r="S2111" s="17">
        <v>0.33333333333333365</v>
      </c>
      <c r="T2111" s="17">
        <v>0.3342921708602416</v>
      </c>
      <c r="U2111" s="17">
        <v>0.19395109249443351</v>
      </c>
      <c r="V2111" s="17">
        <v>-4.4243578355374166E-2</v>
      </c>
      <c r="W2111" s="17">
        <v>22.513548231883007</v>
      </c>
      <c r="X2111" s="17">
        <v>0.92443292903041252</v>
      </c>
      <c r="Y2111" s="17">
        <v>-1.0000000000000016</v>
      </c>
      <c r="Z2111" s="17">
        <v>-1.0000000000000016</v>
      </c>
      <c r="AA2111" s="17">
        <v>39.629737559559942</v>
      </c>
      <c r="AB2111" s="17">
        <v>0.19006011875713039</v>
      </c>
      <c r="AC2111" s="17">
        <v>0.26462517356440296</v>
      </c>
      <c r="AD2111" s="17">
        <v>-0.10415910962668967</v>
      </c>
      <c r="AE2111" s="17">
        <v>17.526309134742171</v>
      </c>
      <c r="AF2111" s="17">
        <v>0.5</v>
      </c>
      <c r="AG2111" s="17">
        <v>-1.0000000000000016</v>
      </c>
      <c r="AH2111" s="17">
        <v>-1.0000000000000016</v>
      </c>
      <c r="AI2111" s="17">
        <v>0</v>
      </c>
      <c r="AJ2111" s="17">
        <v>-4.4243578355374166E-2</v>
      </c>
      <c r="AK2111" s="17">
        <v>0.4534510204233147</v>
      </c>
      <c r="AL2111" s="17">
        <v>-8.5123328946435928E-2</v>
      </c>
      <c r="AM2111" s="17">
        <v>-4.4711762206335194E-2</v>
      </c>
      <c r="AN2111" s="17">
        <v>1.3191742644561988</v>
      </c>
      <c r="AO2111" s="17">
        <v>1.1494610469581947</v>
      </c>
      <c r="AP2111" s="17">
        <v>32.553739966672779</v>
      </c>
      <c r="AQ2111" s="17">
        <v>37.78320698401658</v>
      </c>
      <c r="AR2111" s="17">
        <v>0.81733301833263483</v>
      </c>
      <c r="AS2111" s="17">
        <v>1.1789272415659724</v>
      </c>
      <c r="AT2111" s="17">
        <v>-1.0000000000000016</v>
      </c>
      <c r="AU2111" s="17">
        <v>-1.0000000000000016</v>
      </c>
      <c r="AV2111" s="17">
        <v>-0.81128171063317556</v>
      </c>
      <c r="AW2111" s="17">
        <v>92.807442831814853</v>
      </c>
      <c r="AX2111" s="17">
        <v>88.383084996277432</v>
      </c>
      <c r="AY2111" s="17">
        <v>0.208111028442794</v>
      </c>
      <c r="AZ2111" s="17">
        <v>30.027875872290149</v>
      </c>
      <c r="BA2111" s="22">
        <v>1382.8897043682803</v>
      </c>
      <c r="CU2111" t="e">
        <v>#N/A</v>
      </c>
      <c r="CV2111" t="e">
        <v>#N/A</v>
      </c>
    </row>
    <row r="2112" spans="1:100" x14ac:dyDescent="0.25">
      <c r="A2112">
        <v>5036</v>
      </c>
      <c r="B2112" t="s">
        <v>2432</v>
      </c>
      <c r="C2112" s="22">
        <v>3</v>
      </c>
      <c r="D2112" s="17">
        <v>5.2686057467096168</v>
      </c>
      <c r="E2112" s="17">
        <v>-0.26742122551112169</v>
      </c>
      <c r="F2112" s="17">
        <v>-3.6714427385671211E-2</v>
      </c>
      <c r="G2112" s="17">
        <v>-0.11284702746678221</v>
      </c>
      <c r="H2112" s="17">
        <v>0.26907102066816052</v>
      </c>
      <c r="I2112" s="17">
        <v>-1.8215862631550811E-3</v>
      </c>
      <c r="J2112" s="17">
        <v>16.034966064300317</v>
      </c>
      <c r="K2112" s="17">
        <v>0.26724943440500537</v>
      </c>
      <c r="L2112" s="17">
        <v>-0.99999999999999811</v>
      </c>
      <c r="M2112" s="17">
        <v>-0.99999999999999811</v>
      </c>
      <c r="N2112" s="17">
        <v>5.3449886881001101</v>
      </c>
      <c r="O2112" s="17">
        <v>21.190724783543157</v>
      </c>
      <c r="P2112" s="17">
        <v>-0.18370006253747401</v>
      </c>
      <c r="Q2112" s="17">
        <v>-0.45100916120221057</v>
      </c>
      <c r="R2112" s="17">
        <v>-0.29201445778424978</v>
      </c>
      <c r="S2112" s="17">
        <v>0.33333333333333254</v>
      </c>
      <c r="T2112" s="17">
        <v>0.34744918579740408</v>
      </c>
      <c r="U2112" s="17">
        <v>0.34671302619807526</v>
      </c>
      <c r="V2112" s="17">
        <v>0.30008394031838104</v>
      </c>
      <c r="W2112" s="17">
        <v>42.413202049687513</v>
      </c>
      <c r="X2112" s="17">
        <v>3.6150046838923942</v>
      </c>
      <c r="Y2112" s="17">
        <v>-0.99999999999999811</v>
      </c>
      <c r="Z2112" s="17">
        <v>-0.99999999999999811</v>
      </c>
      <c r="AA2112" s="17">
        <v>82.591964326012317</v>
      </c>
      <c r="AB2112" s="17">
        <v>0.23880795942684924</v>
      </c>
      <c r="AC2112" s="17">
        <v>0.44038829216374947</v>
      </c>
      <c r="AD2112" s="17">
        <v>0.13021928309158162</v>
      </c>
      <c r="AE2112" s="17">
        <v>40.470776734109009</v>
      </c>
      <c r="AF2112" s="17">
        <v>0.84615384615384615</v>
      </c>
      <c r="AG2112" s="17">
        <v>-0.99999999999999811</v>
      </c>
      <c r="AH2112" s="17">
        <v>-0.99999999999999811</v>
      </c>
      <c r="AI2112" s="17">
        <v>8.0475750041019301E-4</v>
      </c>
      <c r="AJ2112" s="17">
        <v>0.30008394031838104</v>
      </c>
      <c r="AK2112" s="17">
        <v>-1.1714444667409701E-2</v>
      </c>
      <c r="AL2112" s="17">
        <v>0.20617153621089662</v>
      </c>
      <c r="AM2112" s="17">
        <v>0.28073807963306574</v>
      </c>
      <c r="AN2112" s="17">
        <v>0.31784606337021937</v>
      </c>
      <c r="AO2112" s="17">
        <v>6.959879767489598</v>
      </c>
      <c r="AP2112" s="17">
        <v>8.9770092653099667</v>
      </c>
      <c r="AQ2112" s="17">
        <v>58.448168113987819</v>
      </c>
      <c r="AR2112" s="17">
        <v>1.3275794856471936</v>
      </c>
      <c r="AS2112" s="17">
        <v>3.8822541182973942</v>
      </c>
      <c r="AT2112" s="17">
        <v>-0.99999999999999811</v>
      </c>
      <c r="AU2112" s="17">
        <v>-0.99999999999999811</v>
      </c>
      <c r="AV2112" s="17">
        <v>-0.40486148525103188</v>
      </c>
      <c r="AW2112" s="17">
        <v>112.75969837486537</v>
      </c>
      <c r="AX2112" s="17">
        <v>142.78418755671171</v>
      </c>
      <c r="AY2112" s="17">
        <v>0.30893171406280018</v>
      </c>
      <c r="AZ2112" s="17">
        <v>14.589507471840573</v>
      </c>
      <c r="BA2112" s="22">
        <v>1540.9150252056115</v>
      </c>
      <c r="CU2112" t="e">
        <v>#N/A</v>
      </c>
      <c r="CV2112" t="e">
        <v>#N/A</v>
      </c>
    </row>
    <row r="2113" spans="1:100" x14ac:dyDescent="0.25">
      <c r="A2113">
        <v>5038</v>
      </c>
      <c r="B2113" t="s">
        <v>2433</v>
      </c>
      <c r="C2113" s="22">
        <v>3</v>
      </c>
      <c r="D2113" s="17">
        <v>3.3145279620200592</v>
      </c>
      <c r="E2113" s="17">
        <v>2.4007583876085679E-2</v>
      </c>
      <c r="F2113" s="17">
        <v>0.50353110853857519</v>
      </c>
      <c r="G2113" s="17">
        <v>0.50353110853857519</v>
      </c>
      <c r="H2113" s="17">
        <v>0.3708614916913488</v>
      </c>
      <c r="I2113" s="17">
        <v>0</v>
      </c>
      <c r="J2113" s="17">
        <v>22.251689501480918</v>
      </c>
      <c r="K2113" s="17">
        <v>0.3708614916913488</v>
      </c>
      <c r="L2113" s="17">
        <v>-1</v>
      </c>
      <c r="M2113" s="17">
        <v>-1</v>
      </c>
      <c r="N2113" s="17">
        <v>7.4172298338269744</v>
      </c>
      <c r="O2113" s="17">
        <v>26.069748572039568</v>
      </c>
      <c r="P2113" s="17">
        <v>-1.1667741007141829E-2</v>
      </c>
      <c r="Q2113" s="17">
        <v>-2.8386224345364162</v>
      </c>
      <c r="R2113" s="17">
        <v>-0.97625953061337156</v>
      </c>
      <c r="S2113" s="17">
        <v>0.33333333333333348</v>
      </c>
      <c r="T2113" s="17">
        <v>0.33333333333333348</v>
      </c>
      <c r="U2113" s="17">
        <v>0.37677646151607613</v>
      </c>
      <c r="V2113" s="17">
        <v>-0.11621236894906446</v>
      </c>
      <c r="W2113" s="17">
        <v>22.254770701693175</v>
      </c>
      <c r="X2113" s="17">
        <v>1.105636807345235</v>
      </c>
      <c r="Y2113" s="17">
        <v>-1</v>
      </c>
      <c r="Z2113" s="17">
        <v>-1</v>
      </c>
      <c r="AA2113" s="17">
        <v>64.097702871492487</v>
      </c>
      <c r="AB2113" s="17">
        <v>0.16625262107358002</v>
      </c>
      <c r="AC2113" s="17">
        <v>0.54338334044591663</v>
      </c>
      <c r="AD2113" s="17">
        <v>0.14674787248875737</v>
      </c>
      <c r="AE2113" s="17">
        <v>42.819191700412709</v>
      </c>
      <c r="AF2113" s="17">
        <v>0.84615384615384615</v>
      </c>
      <c r="AG2113" s="17">
        <v>-1</v>
      </c>
      <c r="AH2113" s="17">
        <v>-1</v>
      </c>
      <c r="AI2113" s="17">
        <v>1.2781988000120112E-2</v>
      </c>
      <c r="AJ2113" s="17">
        <v>-0.11621236894906446</v>
      </c>
      <c r="AK2113" s="17">
        <v>0.42871480579366311</v>
      </c>
      <c r="AL2113" s="17">
        <v>5.9743697091911255E-2</v>
      </c>
      <c r="AM2113" s="17">
        <v>0.27701495526793396</v>
      </c>
      <c r="AN2113" s="17">
        <v>0.1277089249119574</v>
      </c>
      <c r="AO2113" s="17">
        <v>9.0689479106666653</v>
      </c>
      <c r="AP2113" s="17">
        <v>3.4914416082584889</v>
      </c>
      <c r="AQ2113" s="17">
        <v>44.506460203174115</v>
      </c>
      <c r="AR2113" s="17">
        <v>0.9272307592336777</v>
      </c>
      <c r="AS2113" s="17">
        <v>1.4764982990365847</v>
      </c>
      <c r="AT2113" s="17">
        <v>-1</v>
      </c>
      <c r="AU2113" s="17">
        <v>-1</v>
      </c>
      <c r="AV2113" s="17">
        <v>-0.47272842207479793</v>
      </c>
      <c r="AW2113" s="17">
        <v>93.6588930517905</v>
      </c>
      <c r="AX2113" s="17">
        <v>82.293295916886478</v>
      </c>
      <c r="AY2113" s="17">
        <v>1.8384573886957467E-2</v>
      </c>
      <c r="AZ2113" s="17">
        <v>-19.615726846962044</v>
      </c>
      <c r="BA2113" s="22">
        <v>1446.8916803923794</v>
      </c>
      <c r="CU2113" t="e">
        <v>#N/A</v>
      </c>
      <c r="CV2113" t="e">
        <v>#N/A</v>
      </c>
    </row>
    <row r="2114" spans="1:100" x14ac:dyDescent="0.25">
      <c r="A2114">
        <v>5039</v>
      </c>
      <c r="B2114" t="s">
        <v>2434</v>
      </c>
      <c r="C2114" s="22">
        <v>3</v>
      </c>
      <c r="D2114" s="17">
        <v>5.8688510996700565</v>
      </c>
      <c r="E2114" s="17">
        <v>0</v>
      </c>
      <c r="F2114" s="17">
        <v>-0.42620013626292441</v>
      </c>
      <c r="G2114" s="17">
        <v>-0.42620013626292441</v>
      </c>
      <c r="H2114" s="17">
        <v>0.34168533384170169</v>
      </c>
      <c r="I2114" s="17">
        <v>0</v>
      </c>
      <c r="J2114" s="17">
        <v>20.501120030502101</v>
      </c>
      <c r="K2114" s="17">
        <v>0.34168533384170169</v>
      </c>
      <c r="L2114" s="17">
        <v>-0.99999999999999933</v>
      </c>
      <c r="M2114" s="17">
        <v>-0.99999999999999933</v>
      </c>
      <c r="N2114" s="17">
        <v>6.8337066768340353</v>
      </c>
      <c r="O2114" s="17">
        <v>25.943770993909219</v>
      </c>
      <c r="P2114" s="17">
        <v>-8.8785426373900161E-2</v>
      </c>
      <c r="Q2114" s="17">
        <v>0.14354944367286357</v>
      </c>
      <c r="R2114" s="17">
        <v>2.5406883095888746E-2</v>
      </c>
      <c r="S2114" s="17">
        <v>0.3333333333333332</v>
      </c>
      <c r="T2114" s="17">
        <v>0.32913487868143593</v>
      </c>
      <c r="U2114" s="17">
        <v>0.38067295213787916</v>
      </c>
      <c r="V2114" s="17">
        <v>6.2036488126914001E-2</v>
      </c>
      <c r="W2114" s="17">
        <v>30.539692737514422</v>
      </c>
      <c r="X2114" s="17">
        <v>2.2114951608341693</v>
      </c>
      <c r="Y2114" s="17">
        <v>-0.99999999999999933</v>
      </c>
      <c r="Z2114" s="17">
        <v>-0.99999999999999933</v>
      </c>
      <c r="AA2114" s="17">
        <v>50.51764601064805</v>
      </c>
      <c r="AB2114" s="17">
        <v>0.16196277311323684</v>
      </c>
      <c r="AC2114" s="17">
        <v>0.20000412507488474</v>
      </c>
      <c r="AD2114" s="17">
        <v>3.7084029612633886E-2</v>
      </c>
      <c r="AE2114" s="17">
        <v>19.952546390037767</v>
      </c>
      <c r="AF2114" s="17">
        <v>0.33333333333333331</v>
      </c>
      <c r="AG2114" s="17">
        <v>-0.99999999999999933</v>
      </c>
      <c r="AH2114" s="17">
        <v>-0.99999999999999933</v>
      </c>
      <c r="AI2114" s="17">
        <v>0</v>
      </c>
      <c r="AJ2114" s="17">
        <v>6.2036488126914001E-2</v>
      </c>
      <c r="AK2114" s="17">
        <v>8.9297075308864618E-2</v>
      </c>
      <c r="AL2114" s="17">
        <v>3.8000417506401365E-3</v>
      </c>
      <c r="AM2114" s="17">
        <v>0.26990758443042906</v>
      </c>
      <c r="AN2114" s="17">
        <v>0.85225287777720038</v>
      </c>
      <c r="AO2114" s="17">
        <v>7.1941749873050469</v>
      </c>
      <c r="AP2114" s="17">
        <v>21.325322153183194</v>
      </c>
      <c r="AQ2114" s="17">
        <v>51.040812768016536</v>
      </c>
      <c r="AR2114" s="17">
        <v>1.1051776522795616</v>
      </c>
      <c r="AS2114" s="17">
        <v>2.5531804946758716</v>
      </c>
      <c r="AT2114" s="17">
        <v>-0.99999999999999933</v>
      </c>
      <c r="AU2114" s="17">
        <v>-0.99999999999999933</v>
      </c>
      <c r="AV2114" s="17">
        <v>-0.40079325316703568</v>
      </c>
      <c r="AW2114" s="17">
        <v>97.78673915774057</v>
      </c>
      <c r="AX2114" s="17">
        <v>103.99038797043193</v>
      </c>
      <c r="AY2114" s="17">
        <v>0.17682658768730669</v>
      </c>
      <c r="AZ2114" s="17">
        <v>21.695704587815111</v>
      </c>
      <c r="BA2114" s="22">
        <v>1480.0657185779767</v>
      </c>
      <c r="CU2114" t="e">
        <v>#N/A</v>
      </c>
      <c r="CV2114" t="e">
        <v>#N/A</v>
      </c>
    </row>
    <row r="2115" spans="1:100" x14ac:dyDescent="0.25">
      <c r="A2115">
        <v>5041</v>
      </c>
      <c r="B2115" t="s">
        <v>2435</v>
      </c>
      <c r="C2115" s="22">
        <v>3</v>
      </c>
      <c r="D2115" s="17">
        <v>5.1192334386789051</v>
      </c>
      <c r="E2115" s="17">
        <v>-1.2623683006877065E-2</v>
      </c>
      <c r="F2115" s="17">
        <v>3.7660996529906302E-2</v>
      </c>
      <c r="G2115" s="17">
        <v>3.7660996529906302E-2</v>
      </c>
      <c r="H2115" s="17">
        <v>3.8143084268705642E-2</v>
      </c>
      <c r="I2115" s="17">
        <v>0</v>
      </c>
      <c r="J2115" s="17">
        <v>2.2885850561223364</v>
      </c>
      <c r="K2115" s="17">
        <v>3.8143084268705642E-2</v>
      </c>
      <c r="L2115" s="17">
        <v>-1.0000000000000011</v>
      </c>
      <c r="M2115" s="17">
        <v>-1.0000000000000011</v>
      </c>
      <c r="N2115" s="17">
        <v>0.76286168537411347</v>
      </c>
      <c r="O2115" s="17">
        <v>7.4454794913311497</v>
      </c>
      <c r="P2115" s="17">
        <v>-0.30604339467124675</v>
      </c>
      <c r="Q2115" s="17">
        <v>-0.31346170173685062</v>
      </c>
      <c r="R2115" s="17">
        <v>-0.1027856704438278</v>
      </c>
      <c r="S2115" s="17">
        <v>0.33333333333333359</v>
      </c>
      <c r="T2115" s="17">
        <v>0.13952219628312115</v>
      </c>
      <c r="U2115" s="17">
        <v>0.17646045238581706</v>
      </c>
      <c r="V2115" s="17">
        <v>-2.1898793152977526E-2</v>
      </c>
      <c r="W2115" s="17">
        <v>23.570964183223527</v>
      </c>
      <c r="X2115" s="17">
        <v>0.7929242782483934</v>
      </c>
      <c r="Y2115" s="17">
        <v>-1.0000000000000011</v>
      </c>
      <c r="Z2115" s="17">
        <v>-1.0000000000000011</v>
      </c>
      <c r="AA2115" s="17">
        <v>57.645448543610733</v>
      </c>
      <c r="AB2115" s="17">
        <v>0.1996939696667076</v>
      </c>
      <c r="AC2115" s="17">
        <v>7.7912715949137235E-2</v>
      </c>
      <c r="AD2115" s="17">
        <v>0.40593871500077566</v>
      </c>
      <c r="AE2115" s="17">
        <v>34.177270030831032</v>
      </c>
      <c r="AF2115" s="17">
        <v>0.44444444444444442</v>
      </c>
      <c r="AG2115" s="17">
        <v>-1.0000000000000011</v>
      </c>
      <c r="AH2115" s="17">
        <v>-1.0000000000000011</v>
      </c>
      <c r="AI2115" s="17">
        <v>0</v>
      </c>
      <c r="AJ2115" s="17">
        <v>-2.1898793152977526E-2</v>
      </c>
      <c r="AK2115" s="17">
        <v>0.35447495768753745</v>
      </c>
      <c r="AL2115" s="17">
        <v>1.6245616433209455E-2</v>
      </c>
      <c r="AM2115" s="17">
        <v>-3.0797202087912878E-2</v>
      </c>
      <c r="AN2115" s="17">
        <v>-0.34451410922438558</v>
      </c>
      <c r="AO2115" s="17">
        <v>1.0024447362398656</v>
      </c>
      <c r="AP2115" s="17">
        <v>-8.5316246484435929</v>
      </c>
      <c r="AQ2115" s="17">
        <v>25.859549239345885</v>
      </c>
      <c r="AR2115" s="17">
        <v>0.62741718884929465</v>
      </c>
      <c r="AS2115" s="17">
        <v>0.83106736251709845</v>
      </c>
      <c r="AT2115" s="17">
        <v>-1.0000000000000011</v>
      </c>
      <c r="AU2115" s="17">
        <v>-1.0000000000000011</v>
      </c>
      <c r="AV2115" s="17">
        <v>-6.5124673913921682E-2</v>
      </c>
      <c r="AW2115" s="17">
        <v>56.559303386498314</v>
      </c>
      <c r="AX2115" s="17">
        <v>54.369424071200584</v>
      </c>
      <c r="AY2115" s="17">
        <v>0.11599520693357526</v>
      </c>
      <c r="AZ2115" s="17">
        <v>-20.193671592198914</v>
      </c>
      <c r="BA2115" s="22">
        <v>1385.4652759804203</v>
      </c>
      <c r="CU2115" t="e">
        <v>#N/A</v>
      </c>
      <c r="CV2115" t="e">
        <v>#N/A</v>
      </c>
    </row>
    <row r="2116" spans="1:100" x14ac:dyDescent="0.25">
      <c r="A2116">
        <v>5045</v>
      </c>
      <c r="B2116" t="s">
        <v>2436</v>
      </c>
      <c r="C2116" s="22">
        <v>3</v>
      </c>
      <c r="D2116" s="17">
        <v>2.8850411621709853</v>
      </c>
      <c r="E2116" s="17">
        <v>4.937489853883173E-2</v>
      </c>
      <c r="F2116" s="17">
        <v>-0.95896626290173637</v>
      </c>
      <c r="G2116" s="17">
        <v>-0.95269740878589282</v>
      </c>
      <c r="H2116" s="17">
        <v>9.8655926340291328E-2</v>
      </c>
      <c r="I2116" s="17">
        <v>0</v>
      </c>
      <c r="J2116" s="17">
        <v>5.9193555804174744</v>
      </c>
      <c r="K2116" s="17">
        <v>9.8655926340291328E-2</v>
      </c>
      <c r="L2116" s="17">
        <v>-1.0000000000000011</v>
      </c>
      <c r="M2116" s="17">
        <v>-1.0000000000000011</v>
      </c>
      <c r="N2116" s="17">
        <v>1.9731185268058273</v>
      </c>
      <c r="O2116" s="17">
        <v>7.8516993338025705</v>
      </c>
      <c r="P2116" s="17">
        <v>1.4740902806136094</v>
      </c>
      <c r="Q2116" s="17">
        <v>-1.490596574900414</v>
      </c>
      <c r="R2116" s="17">
        <v>-0.31980814678107017</v>
      </c>
      <c r="S2116" s="17">
        <v>0.33333333333333381</v>
      </c>
      <c r="T2116" s="17">
        <v>0.41438113915421876</v>
      </c>
      <c r="U2116" s="17">
        <v>3.8177725850604381E-2</v>
      </c>
      <c r="V2116" s="17">
        <v>-6.207612352909439E-5</v>
      </c>
      <c r="W2116" s="17">
        <v>27.486967834973459</v>
      </c>
      <c r="X2116" s="17">
        <v>0.88244479862938918</v>
      </c>
      <c r="Y2116" s="17">
        <v>-1.0000000000000011</v>
      </c>
      <c r="Z2116" s="17">
        <v>-1.0000000000000011</v>
      </c>
      <c r="AA2116" s="17">
        <v>39.618942871143666</v>
      </c>
      <c r="AB2116" s="17">
        <v>0.13813376501833954</v>
      </c>
      <c r="AC2116" s="17">
        <v>-3.3020237462998127E-2</v>
      </c>
      <c r="AD2116" s="17">
        <v>0.14392213610368379</v>
      </c>
      <c r="AE2116" s="17">
        <v>12.451783182951262</v>
      </c>
      <c r="AF2116" s="17">
        <v>0.6</v>
      </c>
      <c r="AG2116" s="17">
        <v>-1.0000000000000011</v>
      </c>
      <c r="AH2116" s="17">
        <v>-1.0000000000000011</v>
      </c>
      <c r="AI2116" s="17">
        <v>-8.0823788629666396E-2</v>
      </c>
      <c r="AJ2116" s="17">
        <v>-6.207612352909439E-5</v>
      </c>
      <c r="AK2116" s="17">
        <v>-4.8471054566567737E-2</v>
      </c>
      <c r="AL2116" s="17">
        <v>0.22806033235227177</v>
      </c>
      <c r="AM2116" s="17">
        <v>0.46757279003218588</v>
      </c>
      <c r="AN2116" s="17">
        <v>-0.21105642595628901</v>
      </c>
      <c r="AO2116" s="17">
        <v>11.446964477971809</v>
      </c>
      <c r="AP2116" s="17">
        <v>-4.1361089871458674</v>
      </c>
      <c r="AQ2116" s="17">
        <v>33.406323415390958</v>
      </c>
      <c r="AR2116" s="17">
        <v>0.78583012221462756</v>
      </c>
      <c r="AS2116" s="17">
        <v>0.98110072496968059</v>
      </c>
      <c r="AT2116" s="17">
        <v>-1.0000000000000011</v>
      </c>
      <c r="AU2116" s="17">
        <v>-1.0000000000000011</v>
      </c>
      <c r="AV2116" s="17">
        <v>-1.2725055555669624</v>
      </c>
      <c r="AW2116" s="17">
        <v>43.334533217800377</v>
      </c>
      <c r="AX2116" s="17">
        <v>41.711849832854149</v>
      </c>
      <c r="AY2116" s="17">
        <v>-0.13699769152218394</v>
      </c>
      <c r="AZ2116" s="17">
        <v>-35.995811353796348</v>
      </c>
      <c r="BA2116" s="22">
        <v>1434.0899818914925</v>
      </c>
      <c r="CU2116" t="e">
        <v>#N/A</v>
      </c>
      <c r="CV2116" t="e">
        <v>#N/A</v>
      </c>
    </row>
    <row r="2117" spans="1:100" x14ac:dyDescent="0.25">
      <c r="A2117">
        <v>5046</v>
      </c>
      <c r="B2117" t="s">
        <v>2437</v>
      </c>
      <c r="C2117" s="22">
        <v>3</v>
      </c>
      <c r="D2117" s="17">
        <v>5.5149055592409058</v>
      </c>
      <c r="E2117" s="17">
        <v>-8.8830045282219036E-3</v>
      </c>
      <c r="F2117" s="17">
        <v>1.5542042011252408</v>
      </c>
      <c r="G2117" s="17">
        <v>1.5542042011252408</v>
      </c>
      <c r="H2117" s="17">
        <v>-4.4395141616066766E-2</v>
      </c>
      <c r="I2117" s="17">
        <v>0</v>
      </c>
      <c r="J2117" s="17">
        <v>-2.6637084969640039</v>
      </c>
      <c r="K2117" s="17">
        <v>-4.4395141616066766E-2</v>
      </c>
      <c r="L2117" s="17">
        <v>-1.0000000000000011</v>
      </c>
      <c r="M2117" s="17">
        <v>-1.0000000000000011</v>
      </c>
      <c r="N2117" s="17">
        <v>-0.88790283232133449</v>
      </c>
      <c r="O2117" s="17">
        <v>4.4054012634021413</v>
      </c>
      <c r="P2117" s="17">
        <v>0.33865350429485802</v>
      </c>
      <c r="Q2117" s="17">
        <v>1.7966084407584653</v>
      </c>
      <c r="R2117" s="17">
        <v>0.6555935847276807</v>
      </c>
      <c r="S2117" s="17">
        <v>0.33333333333333376</v>
      </c>
      <c r="T2117" s="17">
        <v>0.33333333333333376</v>
      </c>
      <c r="U2117" s="17">
        <v>0.26104980794743815</v>
      </c>
      <c r="V2117" s="17">
        <v>-6.2792239309716405E-2</v>
      </c>
      <c r="W2117" s="17">
        <v>36.372775076818229</v>
      </c>
      <c r="X2117" s="17">
        <v>1.3785076042141879</v>
      </c>
      <c r="Y2117" s="17">
        <v>-1.0000000000000011</v>
      </c>
      <c r="Z2117" s="17">
        <v>-1.0000000000000011</v>
      </c>
      <c r="AA2117" s="17">
        <v>79.49838445828621</v>
      </c>
      <c r="AB2117" s="17">
        <v>9.9193888702037089E-2</v>
      </c>
      <c r="AC2117" s="17">
        <v>0.46096570494114841</v>
      </c>
      <c r="AD2117" s="17">
        <v>0.28924072229162057</v>
      </c>
      <c r="AE2117" s="17">
        <v>42.47001579674032</v>
      </c>
      <c r="AF2117" s="17">
        <v>0.66666666666666663</v>
      </c>
      <c r="AG2117" s="17">
        <v>-1.0000000000000011</v>
      </c>
      <c r="AH2117" s="17">
        <v>-1.0000000000000011</v>
      </c>
      <c r="AI2117" s="17">
        <v>0</v>
      </c>
      <c r="AJ2117" s="17">
        <v>-6.2792239309716405E-2</v>
      </c>
      <c r="AK2117" s="17">
        <v>5.7873178093372848E-2</v>
      </c>
      <c r="AL2117" s="17">
        <v>-4.6542905956764372E-2</v>
      </c>
      <c r="AM2117" s="17">
        <v>-8.138934579200759E-3</v>
      </c>
      <c r="AN2117" s="17">
        <v>0.35338685222215455</v>
      </c>
      <c r="AO2117" s="17">
        <v>8.589252598684527E-2</v>
      </c>
      <c r="AP2117" s="17">
        <v>8.6019567757700415</v>
      </c>
      <c r="AQ2117" s="17">
        <v>33.709066579854209</v>
      </c>
      <c r="AR2117" s="17">
        <v>0.86492423530438933</v>
      </c>
      <c r="AS2117" s="17">
        <v>1.3341124625981222</v>
      </c>
      <c r="AT2117" s="17">
        <v>-1.0000000000000011</v>
      </c>
      <c r="AU2117" s="17">
        <v>-1.0000000000000011</v>
      </c>
      <c r="AV2117" s="17">
        <v>2.2097977858529214</v>
      </c>
      <c r="AW2117" s="17">
        <v>92.505742497458428</v>
      </c>
      <c r="AX2117" s="17">
        <v>86.226518566486774</v>
      </c>
      <c r="AY2117" s="17">
        <v>0.25029861992177932</v>
      </c>
      <c r="AZ2117" s="17">
        <v>11.037495364183757</v>
      </c>
      <c r="BA2117" s="22">
        <v>1429.6321654429373</v>
      </c>
      <c r="CU2117" t="e">
        <v>#N/A</v>
      </c>
      <c r="CV2117" t="e">
        <v>#N/A</v>
      </c>
    </row>
    <row r="2118" spans="1:100" x14ac:dyDescent="0.25">
      <c r="A2118">
        <v>5047</v>
      </c>
      <c r="B2118" t="s">
        <v>2438</v>
      </c>
      <c r="C2118" s="22">
        <v>3</v>
      </c>
      <c r="D2118" s="17">
        <v>3.3792205847859735</v>
      </c>
      <c r="E2118" s="17">
        <v>0</v>
      </c>
      <c r="F2118" s="17">
        <v>-0.20123512946750088</v>
      </c>
      <c r="G2118" s="17">
        <v>-0.20123512946750088</v>
      </c>
      <c r="H2118" s="17">
        <v>7.773231183859039E-2</v>
      </c>
      <c r="I2118" s="17">
        <v>0</v>
      </c>
      <c r="J2118" s="17">
        <v>4.6639387103154242</v>
      </c>
      <c r="K2118" s="17">
        <v>7.773231183859039E-2</v>
      </c>
      <c r="L2118" s="17">
        <v>-1.0000000000000007</v>
      </c>
      <c r="M2118" s="17">
        <v>-1.0000000000000007</v>
      </c>
      <c r="N2118" s="17">
        <v>1.5546462367718068</v>
      </c>
      <c r="O2118" s="17">
        <v>7.8419241656338956</v>
      </c>
      <c r="P2118" s="17">
        <v>-0.23714118650974006</v>
      </c>
      <c r="Q2118" s="17">
        <v>0.10369092792633358</v>
      </c>
      <c r="R2118" s="17">
        <v>2.5836613043901033E-2</v>
      </c>
      <c r="S2118" s="17">
        <v>0.33333333333333354</v>
      </c>
      <c r="T2118" s="17">
        <v>0.40254878907061542</v>
      </c>
      <c r="U2118" s="17">
        <v>0.13845459009944061</v>
      </c>
      <c r="V2118" s="17">
        <v>-3.2033068822948242E-2</v>
      </c>
      <c r="W2118" s="17">
        <v>30.582853273674068</v>
      </c>
      <c r="X2118" s="17">
        <v>1.0571735806922344</v>
      </c>
      <c r="Y2118" s="17">
        <v>-1.0000000000000007</v>
      </c>
      <c r="Z2118" s="17">
        <v>-1.0000000000000007</v>
      </c>
      <c r="AA2118" s="17">
        <v>44.523792075560749</v>
      </c>
      <c r="AB2118" s="17">
        <v>0.14552669565279766</v>
      </c>
      <c r="AC2118" s="17">
        <v>0.12514210917947358</v>
      </c>
      <c r="AD2118" s="17">
        <v>7.6332389445846836E-3</v>
      </c>
      <c r="AE2118" s="17">
        <v>13.915102188842807</v>
      </c>
      <c r="AF2118" s="17">
        <v>0.36363636363636365</v>
      </c>
      <c r="AG2118" s="17">
        <v>-1.0000000000000007</v>
      </c>
      <c r="AH2118" s="17">
        <v>-1.0000000000000007</v>
      </c>
      <c r="AI2118" s="17">
        <v>0</v>
      </c>
      <c r="AJ2118" s="17">
        <v>-3.2033068822948242E-2</v>
      </c>
      <c r="AK2118" s="17">
        <v>-0.13417159780380919</v>
      </c>
      <c r="AL2118" s="17">
        <v>0.32200670212363841</v>
      </c>
      <c r="AM2118" s="17">
        <v>4.6790718112534241E-2</v>
      </c>
      <c r="AN2118" s="17">
        <v>0.69369333358745644</v>
      </c>
      <c r="AO2118" s="17">
        <v>0.49890996379431041</v>
      </c>
      <c r="AP2118" s="17">
        <v>18.952366850304603</v>
      </c>
      <c r="AQ2118" s="17">
        <v>35.246791983989496</v>
      </c>
      <c r="AR2118" s="17">
        <v>0.84230364368044119</v>
      </c>
      <c r="AS2118" s="17">
        <v>1.1349058925308253</v>
      </c>
      <c r="AT2118" s="17">
        <v>-1.0000000000000007</v>
      </c>
      <c r="AU2118" s="17">
        <v>-1.0000000000000007</v>
      </c>
      <c r="AV2118" s="17">
        <v>-0.17539851642359988</v>
      </c>
      <c r="AW2118" s="17">
        <v>71.318083091499233</v>
      </c>
      <c r="AX2118" s="17">
        <v>68.11477620920445</v>
      </c>
      <c r="AY2118" s="17">
        <v>4.4985027992689927E-2</v>
      </c>
      <c r="AZ2118" s="17">
        <v>-18.778063551031106</v>
      </c>
      <c r="BA2118" s="22">
        <v>1374.8196497564986</v>
      </c>
      <c r="CU2118" t="e">
        <v>#N/A</v>
      </c>
      <c r="CV2118" t="e">
        <v>#N/A</v>
      </c>
    </row>
    <row r="2119" spans="1:100" x14ac:dyDescent="0.25">
      <c r="A2119">
        <v>5048</v>
      </c>
      <c r="B2119" t="s">
        <v>2369</v>
      </c>
      <c r="C2119" s="22">
        <v>3</v>
      </c>
      <c r="D2119" s="17">
        <v>4.5267412412235064</v>
      </c>
      <c r="E2119" s="17">
        <v>0.60421044856350925</v>
      </c>
      <c r="F2119" s="17">
        <v>-0.1069229739912182</v>
      </c>
      <c r="G2119" s="17">
        <v>0.10171336281466042</v>
      </c>
      <c r="H2119" s="17">
        <v>0.45387701250967821</v>
      </c>
      <c r="I2119" s="17">
        <v>0</v>
      </c>
      <c r="J2119" s="17">
        <v>27.232620750580686</v>
      </c>
      <c r="K2119" s="17">
        <v>0.45387701250967821</v>
      </c>
      <c r="L2119" s="17">
        <v>-1.0000000000000011</v>
      </c>
      <c r="M2119" s="17">
        <v>-1.0000000000000011</v>
      </c>
      <c r="N2119" s="17">
        <v>9.0775402501935645</v>
      </c>
      <c r="O2119" s="17">
        <v>31.861075354618876</v>
      </c>
      <c r="P2119" s="17">
        <v>-2.0697223157831948</v>
      </c>
      <c r="Q2119" s="17">
        <v>-1.8601951842047673</v>
      </c>
      <c r="R2119" s="17">
        <v>-0.83848629505099415</v>
      </c>
      <c r="S2119" s="17">
        <v>0.3333333333333337</v>
      </c>
      <c r="T2119" s="17">
        <v>0.3333333333333337</v>
      </c>
      <c r="U2119" s="17">
        <v>0.337909661342572</v>
      </c>
      <c r="V2119" s="17">
        <v>3.5831497082371025E-3</v>
      </c>
      <c r="W2119" s="17">
        <v>22.171298608311933</v>
      </c>
      <c r="X2119" s="17">
        <v>1.5859271977766998</v>
      </c>
      <c r="Y2119" s="17">
        <v>-1.0000000000000011</v>
      </c>
      <c r="Z2119" s="17">
        <v>-1.0000000000000011</v>
      </c>
      <c r="AA2119" s="17">
        <v>60.233560291611099</v>
      </c>
      <c r="AB2119" s="17">
        <v>0.37425134813941829</v>
      </c>
      <c r="AC2119" s="17">
        <v>0.12751688212062909</v>
      </c>
      <c r="AD2119" s="17">
        <v>0.27624672930695554</v>
      </c>
      <c r="AE2119" s="17">
        <v>38.900747978350182</v>
      </c>
      <c r="AF2119" s="17">
        <v>0.91666666666666663</v>
      </c>
      <c r="AG2119" s="17">
        <v>-1.0000000000000011</v>
      </c>
      <c r="AH2119" s="17">
        <v>-1.0000000000000011</v>
      </c>
      <c r="AI2119" s="17">
        <v>-9.2768424786740245E-3</v>
      </c>
      <c r="AJ2119" s="17">
        <v>3.5831497082371025E-3</v>
      </c>
      <c r="AK2119" s="17">
        <v>1.6402549503429571E-2</v>
      </c>
      <c r="AL2119" s="17">
        <v>0.12344538564713142</v>
      </c>
      <c r="AM2119" s="17">
        <v>0.17646331145227304</v>
      </c>
      <c r="AN2119" s="17">
        <v>-9.3619597768987386E-2</v>
      </c>
      <c r="AO2119" s="17">
        <v>4.4935955338239744</v>
      </c>
      <c r="AP2119" s="17">
        <v>-1.7232630159890279</v>
      </c>
      <c r="AQ2119" s="17">
        <v>49.403919358892637</v>
      </c>
      <c r="AR2119" s="17">
        <v>1.0081594777174767</v>
      </c>
      <c r="AS2119" s="17">
        <v>2.0398042102863791</v>
      </c>
      <c r="AT2119" s="17">
        <v>-1.0000000000000011</v>
      </c>
      <c r="AU2119" s="17">
        <v>-1.0000000000000011</v>
      </c>
      <c r="AV2119" s="17">
        <v>-0.73677293223633411</v>
      </c>
      <c r="AW2119" s="17">
        <v>90.371372630241012</v>
      </c>
      <c r="AX2119" s="17">
        <v>90.544150751491216</v>
      </c>
      <c r="AY2119" s="17">
        <v>0.15688442749079598</v>
      </c>
      <c r="AZ2119" s="17">
        <v>-19.898935603902647</v>
      </c>
      <c r="BA2119" s="22">
        <v>1517.0337401773475</v>
      </c>
      <c r="CU2119" t="e">
        <v>#N/A</v>
      </c>
      <c r="CV2119" t="e">
        <v>#N/A</v>
      </c>
    </row>
    <row r="2120" spans="1:100" x14ac:dyDescent="0.25">
      <c r="A2120">
        <v>5049</v>
      </c>
      <c r="B2120" t="s">
        <v>2439</v>
      </c>
      <c r="C2120" s="22">
        <v>3</v>
      </c>
      <c r="D2120" s="17">
        <v>3.9498729957196006</v>
      </c>
      <c r="E2120" s="17">
        <v>0.42543269155267449</v>
      </c>
      <c r="F2120" s="17">
        <v>-0.89262771924997653</v>
      </c>
      <c r="G2120" s="17">
        <v>-0.76245438005366051</v>
      </c>
      <c r="H2120" s="17">
        <v>0.2020398838087116</v>
      </c>
      <c r="I2120" s="17">
        <v>-1.688432892969547E-2</v>
      </c>
      <c r="J2120" s="17">
        <v>11.109333292740965</v>
      </c>
      <c r="K2120" s="17">
        <v>0.18515555487901614</v>
      </c>
      <c r="L2120" s="17">
        <v>-0.99999999999999978</v>
      </c>
      <c r="M2120" s="17">
        <v>-0.99999999999999978</v>
      </c>
      <c r="N2120" s="17">
        <v>3.7031110975803236</v>
      </c>
      <c r="O2120" s="17">
        <v>14.296751908406907</v>
      </c>
      <c r="P2120" s="17">
        <v>-0.34650538413180798</v>
      </c>
      <c r="Q2120" s="17">
        <v>-1.9352589350764591</v>
      </c>
      <c r="R2120" s="17">
        <v>-0.76180805584352607</v>
      </c>
      <c r="S2120" s="17">
        <v>0.33333333333333337</v>
      </c>
      <c r="T2120" s="17">
        <v>0.33333333333333337</v>
      </c>
      <c r="U2120" s="17">
        <v>0.21213120401643357</v>
      </c>
      <c r="V2120" s="17">
        <v>-5.6792443735510241E-2</v>
      </c>
      <c r="W2120" s="17">
        <v>25.473994882742943</v>
      </c>
      <c r="X2120" s="17">
        <v>0.98928126544032313</v>
      </c>
      <c r="Y2120" s="17">
        <v>-0.99999999999999978</v>
      </c>
      <c r="Z2120" s="17">
        <v>-0.99999999999999978</v>
      </c>
      <c r="AA2120" s="17">
        <v>54.181924707870458</v>
      </c>
      <c r="AB2120" s="17">
        <v>-2.4189982045634356E-2</v>
      </c>
      <c r="AC2120" s="17">
        <v>0.27230257159764149</v>
      </c>
      <c r="AD2120" s="17">
        <v>0.34128216806741396</v>
      </c>
      <c r="AE2120" s="17">
        <v>29.46973788097106</v>
      </c>
      <c r="AF2120" s="17">
        <v>0.44444444444444442</v>
      </c>
      <c r="AG2120" s="17">
        <v>-0.99999999999999978</v>
      </c>
      <c r="AH2120" s="17">
        <v>-0.99999999999999978</v>
      </c>
      <c r="AI2120" s="17">
        <v>-0.16109972977081663</v>
      </c>
      <c r="AJ2120" s="17">
        <v>-5.6792443735510241E-2</v>
      </c>
      <c r="AK2120" s="17">
        <v>0.17225665313137492</v>
      </c>
      <c r="AL2120" s="17">
        <v>-8.0440613894890545E-2</v>
      </c>
      <c r="AM2120" s="17">
        <v>0.15434687793883087</v>
      </c>
      <c r="AN2120" s="17">
        <v>3.9668875202735557E-3</v>
      </c>
      <c r="AO2120" s="17">
        <v>4.7199552141276442</v>
      </c>
      <c r="AP2120" s="17">
        <v>-0.30303088146761392</v>
      </c>
      <c r="AQ2120" s="17">
        <v>36.583328175483928</v>
      </c>
      <c r="AR2120" s="17">
        <v>0.8220054269475896</v>
      </c>
      <c r="AS2120" s="17">
        <v>1.1744368203193392</v>
      </c>
      <c r="AT2120" s="17">
        <v>-0.99999999999999978</v>
      </c>
      <c r="AU2120" s="17">
        <v>-0.99999999999999978</v>
      </c>
      <c r="AV2120" s="17">
        <v>-1.5242624358971886</v>
      </c>
      <c r="AW2120" s="17">
        <v>68.175645734809791</v>
      </c>
      <c r="AX2120" s="17">
        <v>59.274406765842407</v>
      </c>
      <c r="AY2120" s="17">
        <v>-3.5586808942768278E-4</v>
      </c>
      <c r="AZ2120" s="17">
        <v>-34.151246042494876</v>
      </c>
      <c r="BA2120" s="22">
        <v>1355.3717385597947</v>
      </c>
      <c r="CU2120" t="e">
        <v>#N/A</v>
      </c>
      <c r="CV2120" t="e">
        <v>#N/A</v>
      </c>
    </row>
    <row r="2121" spans="1:100" x14ac:dyDescent="0.25">
      <c r="A2121">
        <v>5050</v>
      </c>
      <c r="B2121" t="s">
        <v>2440</v>
      </c>
      <c r="C2121" s="22">
        <v>3</v>
      </c>
      <c r="D2121" s="17">
        <v>4.5398748168917367</v>
      </c>
      <c r="E2121" s="17">
        <v>0.64558071542879913</v>
      </c>
      <c r="F2121" s="17">
        <v>-3.6958902704077465E-2</v>
      </c>
      <c r="G2121" s="17">
        <v>0.12443627615312236</v>
      </c>
      <c r="H2121" s="17">
        <v>0.49731322042769399</v>
      </c>
      <c r="I2121" s="17">
        <v>0</v>
      </c>
      <c r="J2121" s="17">
        <v>29.838793225661654</v>
      </c>
      <c r="K2121" s="17">
        <v>0.49731322042769399</v>
      </c>
      <c r="L2121" s="17">
        <v>-0.99999999999999822</v>
      </c>
      <c r="M2121" s="17">
        <v>-0.99999999999999822</v>
      </c>
      <c r="N2121" s="17">
        <v>9.9462644085538834</v>
      </c>
      <c r="O2121" s="17">
        <v>34.503104318706484</v>
      </c>
      <c r="P2121" s="17">
        <v>0.99914739864894431</v>
      </c>
      <c r="Q2121" s="17">
        <v>3.4539031954490156</v>
      </c>
      <c r="R2121" s="17">
        <v>1.1091079108049229</v>
      </c>
      <c r="S2121" s="17">
        <v>0.3333333333333327</v>
      </c>
      <c r="T2121" s="17">
        <v>0.36561548089615026</v>
      </c>
      <c r="U2121" s="17">
        <v>0.38653170338989673</v>
      </c>
      <c r="V2121" s="17">
        <v>-3.0993379218966959E-3</v>
      </c>
      <c r="W2121" s="17">
        <v>23.402718370791561</v>
      </c>
      <c r="X2121" s="17">
        <v>1.7561197145339691</v>
      </c>
      <c r="Y2121" s="17">
        <v>-0.99999999999999822</v>
      </c>
      <c r="Z2121" s="17">
        <v>-0.99999999999999822</v>
      </c>
      <c r="AA2121" s="17">
        <v>70.894244843240443</v>
      </c>
      <c r="AB2121" s="17">
        <v>0.21636256219075153</v>
      </c>
      <c r="AC2121" s="17">
        <v>0.32167406630679779</v>
      </c>
      <c r="AD2121" s="17">
        <v>0.38961174273532939</v>
      </c>
      <c r="AE2121" s="17">
        <v>46.382418561643924</v>
      </c>
      <c r="AF2121" s="17">
        <v>0.7857142857142857</v>
      </c>
      <c r="AG2121" s="17">
        <v>-0.99999999999999822</v>
      </c>
      <c r="AH2121" s="17">
        <v>-0.99999999999999822</v>
      </c>
      <c r="AI2121" s="17">
        <v>0</v>
      </c>
      <c r="AJ2121" s="17">
        <v>-3.0993379218966959E-3</v>
      </c>
      <c r="AK2121" s="17">
        <v>-3.0602060751685867E-2</v>
      </c>
      <c r="AL2121" s="17">
        <v>0.23904069614270884</v>
      </c>
      <c r="AM2121" s="17">
        <v>0.11308820313775769</v>
      </c>
      <c r="AN2121" s="17">
        <v>-2.4128755924685856E-3</v>
      </c>
      <c r="AO2121" s="17">
        <v>2.6741947746855126</v>
      </c>
      <c r="AP2121" s="17">
        <v>1.134881590901831</v>
      </c>
      <c r="AQ2121" s="17">
        <v>53.241511596453194</v>
      </c>
      <c r="AR2121" s="17">
        <v>1.0823811796974829</v>
      </c>
      <c r="AS2121" s="17">
        <v>2.2534329349616629</v>
      </c>
      <c r="AT2121" s="17">
        <v>-0.99999999999999822</v>
      </c>
      <c r="AU2121" s="17">
        <v>-0.99999999999999822</v>
      </c>
      <c r="AV2121" s="17">
        <v>1.2335441869580457</v>
      </c>
      <c r="AW2121" s="17">
        <v>106.53223075284875</v>
      </c>
      <c r="AX2121" s="17">
        <v>106.22229696065908</v>
      </c>
      <c r="AY2121" s="17">
        <v>0.48580306138723856</v>
      </c>
      <c r="AZ2121" s="17">
        <v>62.549653620406772</v>
      </c>
      <c r="BA2121" s="22">
        <v>1515.1514916917642</v>
      </c>
      <c r="CU2121" t="e">
        <v>#N/A</v>
      </c>
      <c r="CV2121" t="e">
        <v>#N/A</v>
      </c>
    </row>
    <row r="2122" spans="1:100" x14ac:dyDescent="0.25">
      <c r="A2122">
        <v>5052</v>
      </c>
      <c r="B2122" t="s">
        <v>2441</v>
      </c>
      <c r="C2122" s="22">
        <v>3</v>
      </c>
      <c r="D2122" s="17">
        <v>5.6498352454946366</v>
      </c>
      <c r="E2122" s="17">
        <v>0</v>
      </c>
      <c r="F2122" s="17">
        <v>1.3524642900623642E-3</v>
      </c>
      <c r="G2122" s="17">
        <v>1.3524642900623642E-3</v>
      </c>
      <c r="H2122" s="17">
        <v>0.13223056051134821</v>
      </c>
      <c r="I2122" s="17">
        <v>0</v>
      </c>
      <c r="J2122" s="17">
        <v>7.9338336306808968</v>
      </c>
      <c r="K2122" s="17">
        <v>0.13223056051134821</v>
      </c>
      <c r="L2122" s="17">
        <v>-1.0000000000000022</v>
      </c>
      <c r="M2122" s="17">
        <v>-1.0000000000000022</v>
      </c>
      <c r="N2122" s="17">
        <v>2.6446112102269645</v>
      </c>
      <c r="O2122" s="17">
        <v>13.585021340465596</v>
      </c>
      <c r="P2122" s="17">
        <v>0.41529467078591958</v>
      </c>
      <c r="Q2122" s="17">
        <v>-3.2448082117069996E-2</v>
      </c>
      <c r="R2122" s="17">
        <v>1.6840406972128456E-2</v>
      </c>
      <c r="S2122" s="17">
        <v>0.33333333333333409</v>
      </c>
      <c r="T2122" s="17">
        <v>0.49334657108987989</v>
      </c>
      <c r="U2122" s="17">
        <v>-0.18513399440866662</v>
      </c>
      <c r="V2122" s="17">
        <v>0</v>
      </c>
      <c r="W2122" s="17">
        <v>20.372613980127966</v>
      </c>
      <c r="X2122" s="17">
        <v>0.11392660403374484</v>
      </c>
      <c r="Y2122" s="17">
        <v>-1.0000000000000022</v>
      </c>
      <c r="Z2122" s="17">
        <v>-1.0000000000000022</v>
      </c>
      <c r="AA2122" s="17">
        <v>48.150623739930275</v>
      </c>
      <c r="AB2122" s="17">
        <v>0.62142001752885723</v>
      </c>
      <c r="AC2122" s="17">
        <v>-0.11077096421046423</v>
      </c>
      <c r="AD2122" s="17">
        <v>4.4574333738210778E-2</v>
      </c>
      <c r="AE2122" s="17">
        <v>27.76116935283018</v>
      </c>
      <c r="AF2122" s="17">
        <v>0.27272727272727271</v>
      </c>
      <c r="AG2122" s="17">
        <v>-1.0000000000000022</v>
      </c>
      <c r="AH2122" s="17">
        <v>-1.0000000000000022</v>
      </c>
      <c r="AI2122" s="17">
        <v>0</v>
      </c>
      <c r="AJ2122" s="17">
        <v>0</v>
      </c>
      <c r="AK2122" s="17">
        <v>0.62943967486226271</v>
      </c>
      <c r="AL2122" s="17">
        <v>0.19026683786159043</v>
      </c>
      <c r="AM2122" s="17">
        <v>7.4006407415427328E-2</v>
      </c>
      <c r="AN2122" s="17">
        <v>0.89052414078338782</v>
      </c>
      <c r="AO2122" s="17">
        <v>4.9973585596969956</v>
      </c>
      <c r="AP2122" s="17">
        <v>23.214437708892643</v>
      </c>
      <c r="AQ2122" s="17">
        <v>28.306447610808846</v>
      </c>
      <c r="AR2122" s="17">
        <v>0.64154591001454742</v>
      </c>
      <c r="AS2122" s="17">
        <v>0.24615716454509307</v>
      </c>
      <c r="AT2122" s="17">
        <v>-1.0000000000000022</v>
      </c>
      <c r="AU2122" s="17">
        <v>-1.0000000000000022</v>
      </c>
      <c r="AV2122" s="17">
        <v>1.8192871262190824E-2</v>
      </c>
      <c r="AW2122" s="17">
        <v>84.950082789288501</v>
      </c>
      <c r="AX2122" s="17">
        <v>84.950082789288501</v>
      </c>
      <c r="AY2122" s="17">
        <v>0.35059545949624304</v>
      </c>
      <c r="AZ2122" s="17">
        <v>23.258457392403443</v>
      </c>
      <c r="BA2122" s="22">
        <v>1459.100840031487</v>
      </c>
      <c r="CU2122" t="e">
        <v>#N/A</v>
      </c>
      <c r="CV2122" t="e">
        <v>#N/A</v>
      </c>
    </row>
    <row r="2123" spans="1:100" x14ac:dyDescent="0.25">
      <c r="A2123">
        <v>5053</v>
      </c>
      <c r="B2123" t="s">
        <v>2442</v>
      </c>
      <c r="C2123" s="22">
        <v>3</v>
      </c>
      <c r="D2123" s="17">
        <v>5.4852588956999861</v>
      </c>
      <c r="E2123" s="17">
        <v>-1.2032431660150122E-3</v>
      </c>
      <c r="F2123" s="17">
        <v>0.63484932030170094</v>
      </c>
      <c r="G2123" s="17">
        <v>0.63444823924636262</v>
      </c>
      <c r="H2123" s="17">
        <v>0.47270535321120183</v>
      </c>
      <c r="I2123" s="17">
        <v>0</v>
      </c>
      <c r="J2123" s="17">
        <v>28.362321192672102</v>
      </c>
      <c r="K2123" s="17">
        <v>0.47270535321120183</v>
      </c>
      <c r="L2123" s="17">
        <v>-1.0000000000000007</v>
      </c>
      <c r="M2123" s="17">
        <v>-1.0000000000000007</v>
      </c>
      <c r="N2123" s="17">
        <v>9.4541070642240381</v>
      </c>
      <c r="O2123" s="17">
        <v>34.482028327618458</v>
      </c>
      <c r="P2123" s="17">
        <v>-0.28653168303794174</v>
      </c>
      <c r="Q2123" s="17">
        <v>2.0469937168154559</v>
      </c>
      <c r="R2123" s="17">
        <v>0.48375494722877116</v>
      </c>
      <c r="S2123" s="17">
        <v>0.33333333333333348</v>
      </c>
      <c r="T2123" s="17">
        <v>0.33333333333333348</v>
      </c>
      <c r="U2123" s="17">
        <v>0.36767160624119311</v>
      </c>
      <c r="V2123" s="17">
        <v>0.10478094512101871</v>
      </c>
      <c r="W2123" s="17">
        <v>26.656554592707057</v>
      </c>
      <c r="X2123" s="17">
        <v>2.2933334091463502</v>
      </c>
      <c r="Y2123" s="17">
        <v>-1.0000000000000007</v>
      </c>
      <c r="Z2123" s="17">
        <v>-1.0000000000000007</v>
      </c>
      <c r="AA2123" s="17">
        <v>79.897031934634583</v>
      </c>
      <c r="AB2123" s="17">
        <v>0.31184772861603088</v>
      </c>
      <c r="AC2123" s="17">
        <v>0.32996628902231306</v>
      </c>
      <c r="AD2123" s="17">
        <v>0.41332043025563037</v>
      </c>
      <c r="AE2123" s="17">
        <v>52.756722394698706</v>
      </c>
      <c r="AF2123" s="17">
        <v>0.93333333333333335</v>
      </c>
      <c r="AG2123" s="17">
        <v>-1.0000000000000007</v>
      </c>
      <c r="AH2123" s="17">
        <v>-1.0000000000000007</v>
      </c>
      <c r="AI2123" s="17">
        <v>-1.1648249538109038E-2</v>
      </c>
      <c r="AJ2123" s="17">
        <v>0.10478094512101871</v>
      </c>
      <c r="AK2123" s="17">
        <v>0.19149979678430792</v>
      </c>
      <c r="AL2123" s="17">
        <v>0.34255915834992279</v>
      </c>
      <c r="AM2123" s="17">
        <v>-0.22864091960036834</v>
      </c>
      <c r="AN2123" s="17">
        <v>0.43933707529960175</v>
      </c>
      <c r="AO2123" s="17">
        <v>-4.7585240060876668</v>
      </c>
      <c r="AP2123" s="17">
        <v>12.696222674239657</v>
      </c>
      <c r="AQ2123" s="17">
        <v>55.018875785379173</v>
      </c>
      <c r="AR2123" s="17">
        <v>1.1391192180288794</v>
      </c>
      <c r="AS2123" s="17">
        <v>2.7660387623575522</v>
      </c>
      <c r="AT2123" s="17">
        <v>-1.0000000000000007</v>
      </c>
      <c r="AU2123" s="17">
        <v>-1.0000000000000007</v>
      </c>
      <c r="AV2123" s="17">
        <v>1.1182031864751336</v>
      </c>
      <c r="AW2123" s="17">
        <v>127.07528293649268</v>
      </c>
      <c r="AX2123" s="17">
        <v>137.32041245783239</v>
      </c>
      <c r="AY2123" s="17">
        <v>0.50710442656551047</v>
      </c>
      <c r="AZ2123" s="17">
        <v>47.199319327701254</v>
      </c>
      <c r="BA2123" s="22">
        <v>1597.566776175036</v>
      </c>
      <c r="CU2123" t="e">
        <v>#N/A</v>
      </c>
      <c r="CV2123" t="e">
        <v>#N/A</v>
      </c>
    </row>
    <row r="2124" spans="1:100" x14ac:dyDescent="0.25">
      <c r="A2124">
        <v>5056</v>
      </c>
      <c r="B2124" t="s">
        <v>2443</v>
      </c>
      <c r="C2124" s="22">
        <v>3</v>
      </c>
      <c r="D2124" s="17">
        <v>4.2177053584226325</v>
      </c>
      <c r="E2124" s="17">
        <v>-3.2177623938544078E-2</v>
      </c>
      <c r="F2124" s="17">
        <v>-0.43824039797991188</v>
      </c>
      <c r="G2124" s="17">
        <v>-0.44967904734927377</v>
      </c>
      <c r="H2124" s="17">
        <v>1.3114596257664859E-2</v>
      </c>
      <c r="I2124" s="17">
        <v>0</v>
      </c>
      <c r="J2124" s="17">
        <v>0.78687577545988907</v>
      </c>
      <c r="K2124" s="17">
        <v>1.3114596257664859E-2</v>
      </c>
      <c r="L2124" s="17">
        <v>-0.99999999999999956</v>
      </c>
      <c r="M2124" s="17">
        <v>-0.99999999999999956</v>
      </c>
      <c r="N2124" s="17">
        <v>0.2622919251532953</v>
      </c>
      <c r="O2124" s="17">
        <v>4.5549020865332377</v>
      </c>
      <c r="P2124" s="17">
        <v>-0.28031820428879889</v>
      </c>
      <c r="Q2124" s="17">
        <v>1.9520789312466313</v>
      </c>
      <c r="R2124" s="17">
        <v>0.69718796133749306</v>
      </c>
      <c r="S2124" s="17">
        <v>0.33333333333333309</v>
      </c>
      <c r="T2124" s="17">
        <v>0.33657338864057301</v>
      </c>
      <c r="U2124" s="17">
        <v>0.14469466652333016</v>
      </c>
      <c r="V2124" s="17">
        <v>-7.2413624490730967E-3</v>
      </c>
      <c r="W2124" s="17">
        <v>31.769817191619939</v>
      </c>
      <c r="X2124" s="17">
        <v>1.195362672422364</v>
      </c>
      <c r="Y2124" s="17">
        <v>-0.99999999999999956</v>
      </c>
      <c r="Z2124" s="17">
        <v>-0.99999999999999956</v>
      </c>
      <c r="AA2124" s="17">
        <v>68.514750649836088</v>
      </c>
      <c r="AB2124" s="17">
        <v>0.12194598580829001</v>
      </c>
      <c r="AC2124" s="17">
        <v>0.16842758115254081</v>
      </c>
      <c r="AD2124" s="17">
        <v>0.4305813429767415</v>
      </c>
      <c r="AE2124" s="17">
        <v>36.047745496878619</v>
      </c>
      <c r="AF2124" s="17">
        <v>0.73333333333333328</v>
      </c>
      <c r="AG2124" s="17">
        <v>-0.99999999999999956</v>
      </c>
      <c r="AH2124" s="17">
        <v>-0.99999999999999956</v>
      </c>
      <c r="AI2124" s="17">
        <v>3.1261602054445101E-2</v>
      </c>
      <c r="AJ2124" s="17">
        <v>-7.2413624490730967E-3</v>
      </c>
      <c r="AK2124" s="17">
        <v>0.10164960624822106</v>
      </c>
      <c r="AL2124" s="17">
        <v>0.13038638766562535</v>
      </c>
      <c r="AM2124" s="17">
        <v>0.18407114576357342</v>
      </c>
      <c r="AN2124" s="17">
        <v>0.2514338906841676</v>
      </c>
      <c r="AO2124" s="17">
        <v>5.1100266753304373</v>
      </c>
      <c r="AP2124" s="17">
        <v>6.9377792054323182</v>
      </c>
      <c r="AQ2124" s="17">
        <v>32.556692967079847</v>
      </c>
      <c r="AR2124" s="17">
        <v>0.80736002604816359</v>
      </c>
      <c r="AS2124" s="17">
        <v>1.2084772686800282</v>
      </c>
      <c r="AT2124" s="17">
        <v>-0.99999999999999956</v>
      </c>
      <c r="AU2124" s="17">
        <v>-0.99999999999999956</v>
      </c>
      <c r="AV2124" s="17">
        <v>0.24750891398821911</v>
      </c>
      <c r="AW2124" s="17">
        <v>80.007431941801627</v>
      </c>
      <c r="AX2124" s="17">
        <v>79.908527737983235</v>
      </c>
      <c r="AY2124" s="17">
        <v>0.19295059974723294</v>
      </c>
      <c r="AZ2124" s="17">
        <v>11.426648898167498</v>
      </c>
      <c r="BA2124" s="22">
        <v>1377.8713856487473</v>
      </c>
      <c r="CU2124" t="e">
        <v>#N/A</v>
      </c>
      <c r="CV2124" t="e">
        <v>#N/A</v>
      </c>
    </row>
    <row r="2125" spans="1:100" x14ac:dyDescent="0.25">
      <c r="A2125">
        <v>5057</v>
      </c>
      <c r="B2125" t="s">
        <v>2444</v>
      </c>
      <c r="C2125" s="22">
        <v>3</v>
      </c>
      <c r="D2125" s="17">
        <v>4.4216305078530933</v>
      </c>
      <c r="E2125" s="17">
        <v>0</v>
      </c>
      <c r="F2125" s="17">
        <v>1.9186643766036973E-2</v>
      </c>
      <c r="G2125" s="17">
        <v>1.9186643766036973E-2</v>
      </c>
      <c r="H2125" s="17">
        <v>0.4005196182903738</v>
      </c>
      <c r="I2125" s="17">
        <v>0</v>
      </c>
      <c r="J2125" s="17">
        <v>24.031177097422411</v>
      </c>
      <c r="K2125" s="17">
        <v>0.4005196182903738</v>
      </c>
      <c r="L2125" s="17">
        <v>-0.99999999999999722</v>
      </c>
      <c r="M2125" s="17">
        <v>-0.99999999999999722</v>
      </c>
      <c r="N2125" s="17">
        <v>8.0103923658074745</v>
      </c>
      <c r="O2125" s="17">
        <v>28.471994249041551</v>
      </c>
      <c r="P2125" s="17">
        <v>0.37658555507537794</v>
      </c>
      <c r="Q2125" s="17">
        <v>0.2187271481103103</v>
      </c>
      <c r="R2125" s="17">
        <v>3.5696820145028479E-2</v>
      </c>
      <c r="S2125" s="17">
        <v>0.33333333333333276</v>
      </c>
      <c r="T2125" s="17">
        <v>0.30309446639227006</v>
      </c>
      <c r="U2125" s="17">
        <v>-4.5035736344284434E-2</v>
      </c>
      <c r="V2125" s="17">
        <v>0</v>
      </c>
      <c r="W2125" s="17">
        <v>7.6348978036377781</v>
      </c>
      <c r="X2125" s="17">
        <v>2.5526369117028352E-2</v>
      </c>
      <c r="Y2125" s="17">
        <v>-0.99999999999999722</v>
      </c>
      <c r="Z2125" s="17">
        <v>-0.99999999999999722</v>
      </c>
      <c r="AA2125" s="17">
        <v>-15.943200113583075</v>
      </c>
      <c r="AB2125" s="17">
        <v>2.3391213878922616E-2</v>
      </c>
      <c r="AC2125" s="17">
        <v>-9.3661416612741771E-2</v>
      </c>
      <c r="AD2125" s="17">
        <v>-0.40200569201349839</v>
      </c>
      <c r="AE2125" s="17">
        <v>-23.613794737365879</v>
      </c>
      <c r="AF2125" s="17">
        <v>0</v>
      </c>
      <c r="AG2125" s="17">
        <v>-0.99999999999999722</v>
      </c>
      <c r="AH2125" s="17">
        <v>-0.99999999999999722</v>
      </c>
      <c r="AI2125" s="17">
        <v>0</v>
      </c>
      <c r="AJ2125" s="17">
        <v>0</v>
      </c>
      <c r="AK2125" s="17">
        <v>-1.7688093309551928E-2</v>
      </c>
      <c r="AL2125" s="17">
        <v>2.1316217325865552E-2</v>
      </c>
      <c r="AM2125" s="17">
        <v>0.3127587758479709</v>
      </c>
      <c r="AN2125" s="17">
        <v>-2.5767075629090835E-2</v>
      </c>
      <c r="AO2125" s="17">
        <v>7.7305289296515118</v>
      </c>
      <c r="AP2125" s="17">
        <v>-0.53759580409794316</v>
      </c>
      <c r="AQ2125" s="17">
        <v>31.666074901060188</v>
      </c>
      <c r="AR2125" s="17">
        <v>0.59139206338131811</v>
      </c>
      <c r="AS2125" s="17">
        <v>0.42604598740740207</v>
      </c>
      <c r="AT2125" s="17">
        <v>-0.99999999999999722</v>
      </c>
      <c r="AU2125" s="17">
        <v>-0.99999999999999722</v>
      </c>
      <c r="AV2125" s="17">
        <v>5.4883463911065453E-2</v>
      </c>
      <c r="AW2125" s="17">
        <v>11.991198331360522</v>
      </c>
      <c r="AX2125" s="17">
        <v>11.991198331360522</v>
      </c>
      <c r="AY2125" s="17">
        <v>-1.6844482970261226E-2</v>
      </c>
      <c r="AZ2125" s="17">
        <v>-42.520705994143682</v>
      </c>
      <c r="BA2125" s="22">
        <v>1389.8801147638069</v>
      </c>
      <c r="CU2125" t="e">
        <v>#N/A</v>
      </c>
      <c r="CV2125" t="e">
        <v>#N/A</v>
      </c>
    </row>
    <row r="2126" spans="1:100" x14ac:dyDescent="0.25">
      <c r="A2126">
        <v>5058</v>
      </c>
      <c r="B2126" t="s">
        <v>2445</v>
      </c>
      <c r="C2126" s="22">
        <v>3</v>
      </c>
      <c r="D2126" s="17">
        <v>0.3641943501888138</v>
      </c>
      <c r="E2126" s="17">
        <v>-4.8008647096692059E-2</v>
      </c>
      <c r="F2126" s="17">
        <v>1.1878352751381336</v>
      </c>
      <c r="G2126" s="17">
        <v>1.1703397848694264</v>
      </c>
      <c r="H2126" s="17">
        <v>0.20329158358731358</v>
      </c>
      <c r="I2126" s="17">
        <v>0</v>
      </c>
      <c r="J2126" s="17">
        <v>12.197495015238813</v>
      </c>
      <c r="K2126" s="17">
        <v>0.20329158358731358</v>
      </c>
      <c r="L2126" s="17">
        <v>-0.99999999999999911</v>
      </c>
      <c r="M2126" s="17">
        <v>-0.99999999999999911</v>
      </c>
      <c r="N2126" s="17">
        <v>4.0658316717462704</v>
      </c>
      <c r="O2126" s="17">
        <v>13.73202915029705</v>
      </c>
      <c r="P2126" s="17">
        <v>0.77921972008277585</v>
      </c>
      <c r="Q2126" s="17">
        <v>-4.630164435125657</v>
      </c>
      <c r="R2126" s="17">
        <v>-1.4470680179481539</v>
      </c>
      <c r="S2126" s="17">
        <v>0.33333333333333276</v>
      </c>
      <c r="T2126" s="17">
        <v>0.30963877154122343</v>
      </c>
      <c r="U2126" s="17">
        <v>-1.8937371994231778E-2</v>
      </c>
      <c r="V2126" s="17">
        <v>-2.0557991765160197E-2</v>
      </c>
      <c r="W2126" s="17">
        <v>16.007406301114045</v>
      </c>
      <c r="X2126" s="17">
        <v>0.21688852092724523</v>
      </c>
      <c r="Y2126" s="17">
        <v>-0.99999999999999911</v>
      </c>
      <c r="Z2126" s="17">
        <v>-0.99999999999999911</v>
      </c>
      <c r="AA2126" s="17">
        <v>16.719562743118988</v>
      </c>
      <c r="AB2126" s="17">
        <v>-0.20633831210886108</v>
      </c>
      <c r="AC2126" s="17">
        <v>0.28961316900588607</v>
      </c>
      <c r="AD2126" s="17">
        <v>-4.0090367697963036E-2</v>
      </c>
      <c r="AE2126" s="17">
        <v>2.1592244599531045</v>
      </c>
      <c r="AF2126" s="17">
        <v>0</v>
      </c>
      <c r="AG2126" s="17">
        <v>-0.99999999999999911</v>
      </c>
      <c r="AH2126" s="17">
        <v>-0.99999999999999911</v>
      </c>
      <c r="AI2126" s="17">
        <v>7.2217008048325065E-2</v>
      </c>
      <c r="AJ2126" s="17">
        <v>-2.0557991765160197E-2</v>
      </c>
      <c r="AK2126" s="17">
        <v>0.221391238910121</v>
      </c>
      <c r="AL2126" s="17">
        <v>0.18080289050974685</v>
      </c>
      <c r="AM2126" s="17">
        <v>0.19245397822661608</v>
      </c>
      <c r="AN2126" s="17">
        <v>8.1627929992764359E-2</v>
      </c>
      <c r="AO2126" s="17">
        <v>5.9183056502160074</v>
      </c>
      <c r="AP2126" s="17">
        <v>2.9447127023678439</v>
      </c>
      <c r="AQ2126" s="17">
        <v>28.204901316352867</v>
      </c>
      <c r="AR2126" s="17">
        <v>0.60347674111516436</v>
      </c>
      <c r="AS2126" s="17">
        <v>0.42018010451455856</v>
      </c>
      <c r="AT2126" s="17">
        <v>-0.99999999999999911</v>
      </c>
      <c r="AU2126" s="17">
        <v>-0.99999999999999911</v>
      </c>
      <c r="AV2126" s="17">
        <v>-0.27672823307872757</v>
      </c>
      <c r="AW2126" s="17">
        <v>33.396304595783889</v>
      </c>
      <c r="AX2126" s="17">
        <v>32.784845580234375</v>
      </c>
      <c r="AY2126" s="17">
        <v>0.19386159318470153</v>
      </c>
      <c r="AZ2126" s="17">
        <v>-30.773626540930014</v>
      </c>
      <c r="BA2126" s="22">
        <v>1359.1735392626147</v>
      </c>
      <c r="CU2126" t="e">
        <v>#N/A</v>
      </c>
      <c r="CV2126" t="e">
        <v>#N/A</v>
      </c>
    </row>
    <row r="2127" spans="1:100" x14ac:dyDescent="0.25">
      <c r="A2127">
        <v>5059</v>
      </c>
      <c r="B2127" t="s">
        <v>2446</v>
      </c>
      <c r="C2127" s="22">
        <v>3</v>
      </c>
      <c r="D2127" s="17">
        <v>-0.15217576634631058</v>
      </c>
      <c r="E2127" s="17">
        <v>-6.5657104838202137E-4</v>
      </c>
      <c r="F2127" s="17">
        <v>-0.7187573364172678</v>
      </c>
      <c r="G2127" s="17">
        <v>-0.7187573364172678</v>
      </c>
      <c r="H2127" s="17">
        <v>1.2536805953864701E-2</v>
      </c>
      <c r="I2127" s="17">
        <v>0</v>
      </c>
      <c r="J2127" s="17">
        <v>0.75220835723188073</v>
      </c>
      <c r="K2127" s="17">
        <v>1.2536805953864701E-2</v>
      </c>
      <c r="L2127" s="17">
        <v>-1.0000000000000022</v>
      </c>
      <c r="M2127" s="17">
        <v>-1.0000000000000022</v>
      </c>
      <c r="N2127" s="17">
        <v>0.25073611907729432</v>
      </c>
      <c r="O2127" s="17">
        <v>-0.11872474553169682</v>
      </c>
      <c r="P2127" s="17">
        <v>-0.89409436247591412</v>
      </c>
      <c r="Q2127" s="17">
        <v>-0.4948112920842887</v>
      </c>
      <c r="R2127" s="17">
        <v>-0.27728430025193479</v>
      </c>
      <c r="S2127" s="17">
        <v>0.33333333333333393</v>
      </c>
      <c r="T2127" s="17">
        <v>0.22225864457204644</v>
      </c>
      <c r="U2127" s="17">
        <v>-1.9819820756605669E-2</v>
      </c>
      <c r="V2127" s="17">
        <v>0</v>
      </c>
      <c r="W2127" s="17">
        <v>20.929414047796392</v>
      </c>
      <c r="X2127" s="17">
        <v>0.35270120016380535</v>
      </c>
      <c r="Y2127" s="17">
        <v>-1.0000000000000022</v>
      </c>
      <c r="Z2127" s="17">
        <v>-1.0000000000000022</v>
      </c>
      <c r="AA2127" s="17">
        <v>25.520332339988453</v>
      </c>
      <c r="AB2127" s="17">
        <v>-0.19021996687895321</v>
      </c>
      <c r="AC2127" s="17">
        <v>8.773561084607133E-2</v>
      </c>
      <c r="AD2127" s="17">
        <v>0.19984840788176178</v>
      </c>
      <c r="AE2127" s="17">
        <v>4.8682025924439971</v>
      </c>
      <c r="AF2127" s="17">
        <v>0.18181818181818182</v>
      </c>
      <c r="AG2127" s="17">
        <v>-1.0000000000000022</v>
      </c>
      <c r="AH2127" s="17">
        <v>-1.0000000000000022</v>
      </c>
      <c r="AI2127" s="17">
        <v>0</v>
      </c>
      <c r="AJ2127" s="17">
        <v>0</v>
      </c>
      <c r="AK2127" s="17">
        <v>0.27864671638148397</v>
      </c>
      <c r="AL2127" s="17">
        <v>-0.23294787593747013</v>
      </c>
      <c r="AM2127" s="17">
        <v>0.20648630666419784</v>
      </c>
      <c r="AN2127" s="17">
        <v>0.23367771938651988</v>
      </c>
      <c r="AO2127" s="17">
        <v>6.5553912485123664</v>
      </c>
      <c r="AP2127" s="17">
        <v>4.677203604975646</v>
      </c>
      <c r="AQ2127" s="17">
        <v>21.681622405028275</v>
      </c>
      <c r="AR2127" s="17">
        <v>0.53577215714877457</v>
      </c>
      <c r="AS2127" s="17">
        <v>0.36523800611767021</v>
      </c>
      <c r="AT2127" s="17">
        <v>-1.0000000000000022</v>
      </c>
      <c r="AU2127" s="17">
        <v>-1.0000000000000022</v>
      </c>
      <c r="AV2127" s="17">
        <v>-0.99604163666920276</v>
      </c>
      <c r="AW2127" s="17">
        <v>30.078811199432412</v>
      </c>
      <c r="AX2127" s="17">
        <v>30.078811199432412</v>
      </c>
      <c r="AY2127" s="17">
        <v>5.9357738827578263E-2</v>
      </c>
      <c r="AZ2127" s="17">
        <v>-12.241001811425914</v>
      </c>
      <c r="BA2127" s="22">
        <v>1387.2544524146131</v>
      </c>
      <c r="CU2127" t="e">
        <v>#N/A</v>
      </c>
      <c r="CV2127" t="e">
        <v>#N/A</v>
      </c>
    </row>
    <row r="2128" spans="1:100" x14ac:dyDescent="0.25">
      <c r="A2128">
        <v>5063</v>
      </c>
      <c r="B2128" t="s">
        <v>2447</v>
      </c>
      <c r="C2128" s="22">
        <v>3</v>
      </c>
      <c r="D2128" s="17">
        <v>4.3438353065029043</v>
      </c>
      <c r="E2128" s="17">
        <v>0</v>
      </c>
      <c r="F2128" s="17">
        <v>9.6770507721897492E-3</v>
      </c>
      <c r="G2128" s="17">
        <v>9.6770507721897492E-3</v>
      </c>
      <c r="H2128" s="17">
        <v>-0.21658329007104779</v>
      </c>
      <c r="I2128" s="17">
        <v>0</v>
      </c>
      <c r="J2128" s="17">
        <v>-12.994997404262868</v>
      </c>
      <c r="K2128" s="17">
        <v>-0.21658329007104779</v>
      </c>
      <c r="L2128" s="17">
        <v>-1.0000000000000002</v>
      </c>
      <c r="M2128" s="17">
        <v>-1.0000000000000002</v>
      </c>
      <c r="N2128" s="17">
        <v>-4.3316658014209555</v>
      </c>
      <c r="O2128" s="17">
        <v>-8.6414850469877713</v>
      </c>
      <c r="P2128" s="17">
        <v>0.59226023097739433</v>
      </c>
      <c r="Q2128" s="17">
        <v>-2.7274657833946594</v>
      </c>
      <c r="R2128" s="17">
        <v>-0.80770641626325335</v>
      </c>
      <c r="S2128" s="17">
        <v>0.33333333333333304</v>
      </c>
      <c r="T2128" s="17">
        <v>0.14941952261007449</v>
      </c>
      <c r="U2128" s="17">
        <v>0.40863601696279001</v>
      </c>
      <c r="V2128" s="17">
        <v>0</v>
      </c>
      <c r="W2128" s="17">
        <v>44.318886519089837</v>
      </c>
      <c r="X2128" s="17">
        <v>2.1585772315906619</v>
      </c>
      <c r="Y2128" s="17">
        <v>-1.0000000000000002</v>
      </c>
      <c r="Z2128" s="17">
        <v>-1.0000000000000002</v>
      </c>
      <c r="AA2128" s="17">
        <v>80.876890319414088</v>
      </c>
      <c r="AB2128" s="17">
        <v>0.32478489562150276</v>
      </c>
      <c r="AC2128" s="17">
        <v>0.33906510298388648</v>
      </c>
      <c r="AD2128" s="17">
        <v>8.3464205726360957E-2</v>
      </c>
      <c r="AE2128" s="17">
        <v>37.365710216587551</v>
      </c>
      <c r="AF2128" s="17">
        <v>0.5</v>
      </c>
      <c r="AG2128" s="17">
        <v>-1.0000000000000002</v>
      </c>
      <c r="AH2128" s="17">
        <v>-1.0000000000000002</v>
      </c>
      <c r="AI2128" s="17">
        <v>0</v>
      </c>
      <c r="AJ2128" s="17">
        <v>0</v>
      </c>
      <c r="AK2128" s="17">
        <v>-3.7544040592578744E-2</v>
      </c>
      <c r="AL2128" s="17">
        <v>0.13481657676048228</v>
      </c>
      <c r="AM2128" s="17">
        <v>-4.3163178305902855E-2</v>
      </c>
      <c r="AN2128" s="17">
        <v>0.158788700543772</v>
      </c>
      <c r="AO2128" s="17">
        <v>-1.2667996606104652</v>
      </c>
      <c r="AP2128" s="17">
        <v>4.6438003973967108</v>
      </c>
      <c r="AQ2128" s="17">
        <v>31.323889114826958</v>
      </c>
      <c r="AR2128" s="17">
        <v>0.89138887290619873</v>
      </c>
      <c r="AS2128" s="17">
        <v>1.9419939415196139</v>
      </c>
      <c r="AT2128" s="17">
        <v>-1.0000000000000002</v>
      </c>
      <c r="AU2128" s="17">
        <v>-1.0000000000000002</v>
      </c>
      <c r="AV2128" s="17">
        <v>-0.79802936549106329</v>
      </c>
      <c r="AW2128" s="17">
        <v>76.879205669823023</v>
      </c>
      <c r="AX2128" s="17">
        <v>76.879205669823023</v>
      </c>
      <c r="AY2128" s="17">
        <v>0.22385153398128124</v>
      </c>
      <c r="AZ2128" s="17">
        <v>27.79468135374006</v>
      </c>
      <c r="BA2128" s="22">
        <v>1483.0477969030358</v>
      </c>
      <c r="CU2128" t="e">
        <v>#N/A</v>
      </c>
      <c r="CV2128" t="e">
        <v>#N/A</v>
      </c>
    </row>
    <row r="2129" spans="1:100" x14ac:dyDescent="0.25">
      <c r="A2129">
        <v>5065</v>
      </c>
      <c r="B2129" t="s">
        <v>688</v>
      </c>
      <c r="C2129" s="22">
        <v>3</v>
      </c>
      <c r="D2129" s="17">
        <v>1.7454387334132684</v>
      </c>
      <c r="E2129" s="17">
        <v>0</v>
      </c>
      <c r="F2129" s="17">
        <v>0.79746761124570287</v>
      </c>
      <c r="G2129" s="17">
        <v>0.79746761124570287</v>
      </c>
      <c r="H2129" s="17">
        <v>-0.13849634526835017</v>
      </c>
      <c r="I2129" s="17">
        <v>-4.1935219043490726E-3</v>
      </c>
      <c r="J2129" s="17">
        <v>-8.5613920303619526</v>
      </c>
      <c r="K2129" s="17">
        <v>-0.14268986717269924</v>
      </c>
      <c r="L2129" s="17">
        <v>-1</v>
      </c>
      <c r="M2129" s="17">
        <v>-1</v>
      </c>
      <c r="N2129" s="17">
        <v>-2.8537973434539849</v>
      </c>
      <c r="O2129" s="17">
        <v>-6.018485685702986</v>
      </c>
      <c r="P2129" s="17">
        <v>-1.7066166462777601</v>
      </c>
      <c r="Q2129" s="17">
        <v>5.3937760960649666</v>
      </c>
      <c r="R2129" s="17">
        <v>1.6146940211008791</v>
      </c>
      <c r="S2129" s="17">
        <v>0.33333333333333315</v>
      </c>
      <c r="T2129" s="17">
        <v>0.35131438405433379</v>
      </c>
      <c r="U2129" s="17">
        <v>-7.9943408973018604E-2</v>
      </c>
      <c r="V2129" s="17">
        <v>-4.6631373516971712E-2</v>
      </c>
      <c r="W2129" s="17">
        <v>28.030512082815058</v>
      </c>
      <c r="X2129" s="17">
        <v>0.24999193066233186</v>
      </c>
      <c r="Y2129" s="17">
        <v>-1</v>
      </c>
      <c r="Z2129" s="17">
        <v>-1</v>
      </c>
      <c r="AA2129" s="17">
        <v>42.881259110047736</v>
      </c>
      <c r="AB2129" s="17">
        <v>0.21956152734724446</v>
      </c>
      <c r="AC2129" s="17">
        <v>-9.5832708201101617E-3</v>
      </c>
      <c r="AD2129" s="17">
        <v>5.4742803595501759E-2</v>
      </c>
      <c r="AE2129" s="17">
        <v>13.236053006131808</v>
      </c>
      <c r="AF2129" s="17">
        <v>8.3333333333333329E-2</v>
      </c>
      <c r="AG2129" s="17">
        <v>-1</v>
      </c>
      <c r="AH2129" s="17">
        <v>-1</v>
      </c>
      <c r="AI2129" s="17">
        <v>0</v>
      </c>
      <c r="AJ2129" s="17">
        <v>-4.6631373516971712E-2</v>
      </c>
      <c r="AK2129" s="17">
        <v>0.32445341463972843</v>
      </c>
      <c r="AL2129" s="17">
        <v>2.9302018996879255E-2</v>
      </c>
      <c r="AM2129" s="17">
        <v>8.410133385065395E-2</v>
      </c>
      <c r="AN2129" s="17">
        <v>1.7904923037069129E-2</v>
      </c>
      <c r="AO2129" s="17">
        <v>3.7248004194649913</v>
      </c>
      <c r="AP2129" s="17">
        <v>0.59413317091112505</v>
      </c>
      <c r="AQ2129" s="17">
        <v>19.4691200524531</v>
      </c>
      <c r="AR2129" s="17">
        <v>0.55807293489767695</v>
      </c>
      <c r="AS2129" s="17">
        <v>0.10730206348963284</v>
      </c>
      <c r="AT2129" s="17">
        <v>-1</v>
      </c>
      <c r="AU2129" s="17">
        <v>-1</v>
      </c>
      <c r="AV2129" s="17">
        <v>2.4121616323465802</v>
      </c>
      <c r="AW2129" s="17">
        <v>37.456906595255887</v>
      </c>
      <c r="AX2129" s="17">
        <v>32.793769243558714</v>
      </c>
      <c r="AY2129" s="17">
        <v>-0.18148115993175101</v>
      </c>
      <c r="AZ2129" s="17">
        <v>-54.874315720666203</v>
      </c>
      <c r="BA2129" s="22">
        <v>1292.5712534746076</v>
      </c>
      <c r="CU2129" t="e">
        <v>#N/A</v>
      </c>
      <c r="CV2129" t="e">
        <v>#N/A</v>
      </c>
    </row>
    <row r="2130" spans="1:100" x14ac:dyDescent="0.25">
      <c r="A2130">
        <v>5066</v>
      </c>
      <c r="B2130" t="s">
        <v>2448</v>
      </c>
      <c r="C2130" s="22">
        <v>3</v>
      </c>
      <c r="D2130" s="17">
        <v>4.7578915578704422</v>
      </c>
      <c r="E2130" s="17">
        <v>0.75659779309025521</v>
      </c>
      <c r="F2130" s="17">
        <v>-0.14192216550002779</v>
      </c>
      <c r="G2130" s="17">
        <v>2.7259803488582854E-2</v>
      </c>
      <c r="H2130" s="17">
        <v>0.23642840815006383</v>
      </c>
      <c r="I2130" s="17">
        <v>-9.5568792332952311E-3</v>
      </c>
      <c r="J2130" s="17">
        <v>13.612291735006099</v>
      </c>
      <c r="K2130" s="17">
        <v>0.22687152891676854</v>
      </c>
      <c r="L2130" s="17">
        <v>-0.99999999999999967</v>
      </c>
      <c r="M2130" s="17">
        <v>-0.99999999999999967</v>
      </c>
      <c r="N2130" s="17">
        <v>4.5374305783353712</v>
      </c>
      <c r="O2130" s="17">
        <v>18.397443096365134</v>
      </c>
      <c r="P2130" s="17">
        <v>-0.11976377693945674</v>
      </c>
      <c r="Q2130" s="17">
        <v>2.7797124925522341</v>
      </c>
      <c r="R2130" s="17">
        <v>0.85021021008720954</v>
      </c>
      <c r="S2130" s="17">
        <v>0.33333333333333331</v>
      </c>
      <c r="T2130" s="17">
        <v>0.33333333333333331</v>
      </c>
      <c r="U2130" s="17">
        <v>0.33480793922957197</v>
      </c>
      <c r="V2130" s="17">
        <v>0.14663523304178036</v>
      </c>
      <c r="W2130" s="17">
        <v>36.849532400849988</v>
      </c>
      <c r="X2130" s="17">
        <v>2.6588382929188672</v>
      </c>
      <c r="Y2130" s="17">
        <v>-0.99999999999999967</v>
      </c>
      <c r="Z2130" s="17">
        <v>-0.99999999999999967</v>
      </c>
      <c r="AA2130" s="17">
        <v>74.774585050836478</v>
      </c>
      <c r="AB2130" s="17">
        <v>0.36256712688141784</v>
      </c>
      <c r="AC2130" s="17">
        <v>0.23166370009441889</v>
      </c>
      <c r="AD2130" s="17">
        <v>0.14726602182214837</v>
      </c>
      <c r="AE2130" s="17">
        <v>37.07484243989925</v>
      </c>
      <c r="AF2130" s="17">
        <v>1</v>
      </c>
      <c r="AG2130" s="17">
        <v>-0.99999999999999967</v>
      </c>
      <c r="AH2130" s="17">
        <v>-0.99999999999999967</v>
      </c>
      <c r="AI2130" s="17">
        <v>-2.9973910415872452E-3</v>
      </c>
      <c r="AJ2130" s="17">
        <v>0.14663523304178036</v>
      </c>
      <c r="AK2130" s="17">
        <v>4.6057251152389053E-2</v>
      </c>
      <c r="AL2130" s="17">
        <v>-3.1804652228543083E-3</v>
      </c>
      <c r="AM2130" s="17">
        <v>0.4745054276401211</v>
      </c>
      <c r="AN2130" s="17">
        <v>-5.8850482408464681E-2</v>
      </c>
      <c r="AO2130" s="17">
        <v>12.092921946764976</v>
      </c>
      <c r="AP2130" s="17">
        <v>-1.4871643863258883</v>
      </c>
      <c r="AQ2130" s="17">
        <v>50.461824135856148</v>
      </c>
      <c r="AR2130" s="17">
        <v>1.1481098389380189</v>
      </c>
      <c r="AS2130" s="17">
        <v>2.8857098218356376</v>
      </c>
      <c r="AT2130" s="17">
        <v>-0.99999999999999967</v>
      </c>
      <c r="AU2130" s="17">
        <v>-0.99999999999999967</v>
      </c>
      <c r="AV2130" s="17">
        <v>0.87747001357579257</v>
      </c>
      <c r="AW2130" s="17">
        <v>91.684863760875714</v>
      </c>
      <c r="AX2130" s="17">
        <v>106.28843924422205</v>
      </c>
      <c r="AY2130" s="17">
        <v>0.2482193529843586</v>
      </c>
      <c r="AZ2130" s="17">
        <v>-2.2904784403334095</v>
      </c>
      <c r="BA2130" s="22">
        <v>1454.8765715596714</v>
      </c>
      <c r="CU2130" t="e">
        <v>#N/A</v>
      </c>
      <c r="CV2130" t="e">
        <v>#N/A</v>
      </c>
    </row>
    <row r="2131" spans="1:100" x14ac:dyDescent="0.25">
      <c r="A2131">
        <v>5067</v>
      </c>
      <c r="B2131" t="s">
        <v>2449</v>
      </c>
      <c r="C2131" s="22">
        <v>3</v>
      </c>
      <c r="D2131" s="17">
        <v>5.2371873879535444</v>
      </c>
      <c r="E2131" s="17">
        <v>0.62302756854491348</v>
      </c>
      <c r="F2131" s="17">
        <v>9.4179370823176123E-3</v>
      </c>
      <c r="G2131" s="17">
        <v>0.11826445950013972</v>
      </c>
      <c r="H2131" s="17">
        <v>0.30288592551380689</v>
      </c>
      <c r="I2131" s="17">
        <v>0</v>
      </c>
      <c r="J2131" s="17">
        <v>18.173155530828399</v>
      </c>
      <c r="K2131" s="17">
        <v>0.30288592551380689</v>
      </c>
      <c r="L2131" s="17">
        <v>-1.0000000000000013</v>
      </c>
      <c r="M2131" s="17">
        <v>-1.0000000000000013</v>
      </c>
      <c r="N2131" s="17">
        <v>6.0577185102761364</v>
      </c>
      <c r="O2131" s="17">
        <v>23.5286073782821</v>
      </c>
      <c r="P2131" s="17">
        <v>0.67229922870654679</v>
      </c>
      <c r="Q2131" s="17">
        <v>-0.18346691490194567</v>
      </c>
      <c r="R2131" s="17">
        <v>-4.8967480798237477E-2</v>
      </c>
      <c r="S2131" s="17">
        <v>0.33333333333333365</v>
      </c>
      <c r="T2131" s="17">
        <v>0.33333333333333365</v>
      </c>
      <c r="U2131" s="17">
        <v>0.34552486052988668</v>
      </c>
      <c r="V2131" s="17">
        <v>6.8031422112502488E-2</v>
      </c>
      <c r="W2131" s="17">
        <v>31.093480951810005</v>
      </c>
      <c r="X2131" s="17">
        <v>2.1540687159474232</v>
      </c>
      <c r="Y2131" s="17">
        <v>-1.0000000000000013</v>
      </c>
      <c r="Z2131" s="17">
        <v>-1.0000000000000013</v>
      </c>
      <c r="AA2131" s="17">
        <v>64.796167506825412</v>
      </c>
      <c r="AB2131" s="17">
        <v>0.19129456612061929</v>
      </c>
      <c r="AC2131" s="17">
        <v>0.13817488217264362</v>
      </c>
      <c r="AD2131" s="17">
        <v>0.34556363242300975</v>
      </c>
      <c r="AE2131" s="17">
        <v>33.751654035813651</v>
      </c>
      <c r="AF2131" s="17">
        <v>1</v>
      </c>
      <c r="AG2131" s="17">
        <v>-1.0000000000000013</v>
      </c>
      <c r="AH2131" s="17">
        <v>-1.0000000000000013</v>
      </c>
      <c r="AI2131" s="17">
        <v>1.9991704684504296E-2</v>
      </c>
      <c r="AJ2131" s="17">
        <v>6.8031422112502488E-2</v>
      </c>
      <c r="AK2131" s="17">
        <v>-2.2688058266223953E-2</v>
      </c>
      <c r="AL2131" s="17">
        <v>0.31418348265948592</v>
      </c>
      <c r="AM2131" s="17">
        <v>3.2879770902868297E-2</v>
      </c>
      <c r="AN2131" s="17">
        <v>0.14139205505068911</v>
      </c>
      <c r="AO2131" s="17">
        <v>0.70855398124058833</v>
      </c>
      <c r="AP2131" s="17">
        <v>5.1057187895646585</v>
      </c>
      <c r="AQ2131" s="17">
        <v>49.266636482638397</v>
      </c>
      <c r="AR2131" s="17">
        <v>1.0802229493090572</v>
      </c>
      <c r="AS2131" s="17">
        <v>2.4569546414612304</v>
      </c>
      <c r="AT2131" s="17">
        <v>-1.0000000000000013</v>
      </c>
      <c r="AU2131" s="17">
        <v>-1.0000000000000013</v>
      </c>
      <c r="AV2131" s="17">
        <v>6.9296978701902448E-2</v>
      </c>
      <c r="AW2131" s="17">
        <v>93.430493674672121</v>
      </c>
      <c r="AX2131" s="17">
        <v>100.63346997961257</v>
      </c>
      <c r="AY2131" s="17">
        <v>4.7697954076042687E-2</v>
      </c>
      <c r="AZ2131" s="17">
        <v>-21.182331050360879</v>
      </c>
      <c r="BA2131" s="22">
        <v>1484.644157648331</v>
      </c>
      <c r="CU2131" t="e">
        <v>#N/A</v>
      </c>
      <c r="CV2131" t="e">
        <v>#N/A</v>
      </c>
    </row>
    <row r="2132" spans="1:100" x14ac:dyDescent="0.25">
      <c r="A2132">
        <v>5069</v>
      </c>
      <c r="B2132" t="s">
        <v>2450</v>
      </c>
      <c r="C2132" s="22">
        <v>3</v>
      </c>
      <c r="D2132" s="17">
        <v>5.311737035389803</v>
      </c>
      <c r="E2132" s="17">
        <v>7.0663865623056488E-2</v>
      </c>
      <c r="F2132" s="17">
        <v>-0.15119673372237147</v>
      </c>
      <c r="G2132" s="17">
        <v>-0.12899717468394856</v>
      </c>
      <c r="H2132" s="17">
        <v>0.30226688552191877</v>
      </c>
      <c r="I2132" s="17">
        <v>0</v>
      </c>
      <c r="J2132" s="17">
        <v>18.136013131315131</v>
      </c>
      <c r="K2132" s="17">
        <v>0.30226688552191877</v>
      </c>
      <c r="L2132" s="17">
        <v>-1.0000000000000004</v>
      </c>
      <c r="M2132" s="17">
        <v>-1.0000000000000004</v>
      </c>
      <c r="N2132" s="17">
        <v>6.0453377104383739</v>
      </c>
      <c r="O2132" s="17">
        <v>23.318752992020986</v>
      </c>
      <c r="P2132" s="17">
        <v>0.10858036080815681</v>
      </c>
      <c r="Q2132" s="17">
        <v>2.94403141474359</v>
      </c>
      <c r="R2132" s="17">
        <v>0.8318053111150705</v>
      </c>
      <c r="S2132" s="17">
        <v>0.33333333333333348</v>
      </c>
      <c r="T2132" s="17">
        <v>0.33333333333333348</v>
      </c>
      <c r="U2132" s="17">
        <v>0.35161453285946592</v>
      </c>
      <c r="V2132" s="17">
        <v>-0.24805792827060621</v>
      </c>
      <c r="W2132" s="17">
        <v>18.718255429344296</v>
      </c>
      <c r="X2132" s="17">
        <v>0.28251034295897348</v>
      </c>
      <c r="Y2132" s="17">
        <v>-1.0000000000000004</v>
      </c>
      <c r="Z2132" s="17">
        <v>-1.0000000000000004</v>
      </c>
      <c r="AA2132" s="17">
        <v>48.821535325412697</v>
      </c>
      <c r="AB2132" s="17">
        <v>0.13523431343148815</v>
      </c>
      <c r="AC2132" s="17">
        <v>0.35388424912220701</v>
      </c>
      <c r="AD2132" s="17">
        <v>9.6310929145371413E-2</v>
      </c>
      <c r="AE2132" s="17">
        <v>29.2714745849533</v>
      </c>
      <c r="AF2132" s="17">
        <v>0.83333333333333337</v>
      </c>
      <c r="AG2132" s="17">
        <v>-1.0000000000000004</v>
      </c>
      <c r="AH2132" s="17">
        <v>-1.0000000000000004</v>
      </c>
      <c r="AI2132" s="17">
        <v>1.2027697930594813E-2</v>
      </c>
      <c r="AJ2132" s="17">
        <v>-0.24805792827060621</v>
      </c>
      <c r="AK2132" s="17">
        <v>0.11484686470196487</v>
      </c>
      <c r="AL2132" s="17">
        <v>-0.14714273031426972</v>
      </c>
      <c r="AM2132" s="17">
        <v>1.9267283473111234E-2</v>
      </c>
      <c r="AN2132" s="17">
        <v>0.32908305525197501</v>
      </c>
      <c r="AO2132" s="17">
        <v>1.0559164103376044</v>
      </c>
      <c r="AP2132" s="17">
        <v>7.4913627297280287</v>
      </c>
      <c r="AQ2132" s="17">
        <v>36.854268560659428</v>
      </c>
      <c r="AR2132" s="17">
        <v>0.77022327125552659</v>
      </c>
      <c r="AS2132" s="17">
        <v>0.58477722848089231</v>
      </c>
      <c r="AT2132" s="17">
        <v>-1.0000000000000004</v>
      </c>
      <c r="AU2132" s="17">
        <v>-1.0000000000000004</v>
      </c>
      <c r="AV2132" s="17">
        <v>0.70280813643112106</v>
      </c>
      <c r="AW2132" s="17">
        <v>79.631651047161739</v>
      </c>
      <c r="AX2132" s="17">
        <v>55.06641217871298</v>
      </c>
      <c r="AY2132" s="17">
        <v>0.16544947756822515</v>
      </c>
      <c r="AZ2132" s="17">
        <v>-14.223869677238042</v>
      </c>
      <c r="BA2132" s="22">
        <v>1474.8898481973188</v>
      </c>
      <c r="CU2132" t="e">
        <v>#N/A</v>
      </c>
      <c r="CV2132" t="e">
        <v>#N/A</v>
      </c>
    </row>
    <row r="2133" spans="1:100" x14ac:dyDescent="0.25">
      <c r="A2133">
        <v>5070</v>
      </c>
      <c r="B2133" t="s">
        <v>2451</v>
      </c>
      <c r="C2133" s="22">
        <v>3</v>
      </c>
      <c r="D2133" s="17">
        <v>-0.26797789255047078</v>
      </c>
      <c r="E2133" s="17">
        <v>0</v>
      </c>
      <c r="F2133" s="17">
        <v>-2.0320594798746003</v>
      </c>
      <c r="G2133" s="17">
        <v>-2.0320594798746003</v>
      </c>
      <c r="H2133" s="17">
        <v>-0.19267157703554399</v>
      </c>
      <c r="I2133" s="17">
        <v>0</v>
      </c>
      <c r="J2133" s="17">
        <v>-11.560294622132638</v>
      </c>
      <c r="K2133" s="17">
        <v>-0.19267157703554399</v>
      </c>
      <c r="L2133" s="17">
        <v>-1.0000000000000009</v>
      </c>
      <c r="M2133" s="17">
        <v>-1.0000000000000009</v>
      </c>
      <c r="N2133" s="17">
        <v>-3.8534315407108792</v>
      </c>
      <c r="O2133" s="17">
        <v>-13.860331994557709</v>
      </c>
      <c r="P2133" s="17">
        <v>2.5737769747211061</v>
      </c>
      <c r="Q2133" s="17">
        <v>-9.1576546564386963</v>
      </c>
      <c r="R2133" s="17">
        <v>-2.7743832436300946</v>
      </c>
      <c r="S2133" s="17">
        <v>0.3333333333333337</v>
      </c>
      <c r="T2133" s="17">
        <v>0.19971906887311458</v>
      </c>
      <c r="U2133" s="17">
        <v>-0.13480881498135702</v>
      </c>
      <c r="V2133" s="17">
        <v>1.7284557648077046E-2</v>
      </c>
      <c r="W2133" s="17">
        <v>24.327988876348467</v>
      </c>
      <c r="X2133" s="17">
        <v>0.15658180074480729</v>
      </c>
      <c r="Y2133" s="17">
        <v>-1.0000000000000009</v>
      </c>
      <c r="Z2133" s="17">
        <v>-1.0000000000000009</v>
      </c>
      <c r="AA2133" s="17">
        <v>22.177178761233758</v>
      </c>
      <c r="AB2133" s="17">
        <v>-4.7080268865110887E-2</v>
      </c>
      <c r="AC2133" s="17">
        <v>-5.1353639885682797E-2</v>
      </c>
      <c r="AD2133" s="17">
        <v>0.11090537132110122</v>
      </c>
      <c r="AE2133" s="17">
        <v>0.62357312851537605</v>
      </c>
      <c r="AF2133" s="17">
        <v>0</v>
      </c>
      <c r="AG2133" s="17">
        <v>-1.0000000000000009</v>
      </c>
      <c r="AH2133" s="17">
        <v>-1.0000000000000009</v>
      </c>
      <c r="AI2133" s="17">
        <v>-0.10098673076874209</v>
      </c>
      <c r="AJ2133" s="17">
        <v>1.7284557648077046E-2</v>
      </c>
      <c r="AK2133" s="17">
        <v>0.11762731436683216</v>
      </c>
      <c r="AL2133" s="17">
        <v>3.9027628535396361E-2</v>
      </c>
      <c r="AM2133" s="17">
        <v>0.20069011066653814</v>
      </c>
      <c r="AN2133" s="17">
        <v>-0.3075657035457488</v>
      </c>
      <c r="AO2133" s="17">
        <v>5.6053893384976172</v>
      </c>
      <c r="AP2133" s="17">
        <v>-7.4940044459667385</v>
      </c>
      <c r="AQ2133" s="17">
        <v>12.767694254215842</v>
      </c>
      <c r="AR2133" s="17">
        <v>0.41552814487316847</v>
      </c>
      <c r="AS2133" s="17">
        <v>-3.6089776290736703E-2</v>
      </c>
      <c r="AT2133" s="17">
        <v>-1.0000000000000009</v>
      </c>
      <c r="AU2133" s="17">
        <v>-1.0000000000000009</v>
      </c>
      <c r="AV2133" s="17">
        <v>-4.8064427235046949</v>
      </c>
      <c r="AW2133" s="17">
        <v>0.82284232070930319</v>
      </c>
      <c r="AX2133" s="17">
        <v>0.53156347014217165</v>
      </c>
      <c r="AY2133" s="17">
        <v>-0.16399860766536115</v>
      </c>
      <c r="AZ2133" s="17">
        <v>-102.64572230156384</v>
      </c>
      <c r="BA2133" s="22">
        <v>1243.9715023600738</v>
      </c>
      <c r="CU2133" t="e">
        <v>#N/A</v>
      </c>
      <c r="CV2133" t="e">
        <v>#N/A</v>
      </c>
    </row>
    <row r="2134" spans="1:100" x14ac:dyDescent="0.25">
      <c r="A2134">
        <v>5071</v>
      </c>
      <c r="B2134" t="s">
        <v>1846</v>
      </c>
      <c r="C2134" s="22">
        <v>3</v>
      </c>
      <c r="D2134" s="17">
        <v>1.216877025032302</v>
      </c>
      <c r="E2134" s="17">
        <v>0</v>
      </c>
      <c r="F2134" s="17">
        <v>0.37212125390928352</v>
      </c>
      <c r="G2134" s="17">
        <v>0.37212125390928352</v>
      </c>
      <c r="H2134" s="17">
        <v>0.10875702287445391</v>
      </c>
      <c r="I2134" s="17">
        <v>0</v>
      </c>
      <c r="J2134" s="17">
        <v>6.5254213724672336</v>
      </c>
      <c r="K2134" s="17">
        <v>0.10875702287445391</v>
      </c>
      <c r="L2134" s="17">
        <v>-1.0000000000000004</v>
      </c>
      <c r="M2134" s="17">
        <v>-1.0000000000000004</v>
      </c>
      <c r="N2134" s="17">
        <v>2.1751404574890794</v>
      </c>
      <c r="O2134" s="17">
        <v>8.1144196514088218</v>
      </c>
      <c r="P2134" s="17">
        <v>-1.5423589969494043</v>
      </c>
      <c r="Q2134" s="17">
        <v>-4.6111307124405867</v>
      </c>
      <c r="R2134" s="17">
        <v>-1.6891952288177268</v>
      </c>
      <c r="S2134" s="17">
        <v>0.33492812882825596</v>
      </c>
      <c r="T2134" s="17">
        <v>0.39417681989587178</v>
      </c>
      <c r="U2134" s="17">
        <v>9.7264776988444969E-3</v>
      </c>
      <c r="V2134" s="17">
        <v>0</v>
      </c>
      <c r="W2134" s="17">
        <v>25.202976141940709</v>
      </c>
      <c r="X2134" s="17">
        <v>0.6792462027992161</v>
      </c>
      <c r="Y2134" s="17">
        <v>-1.0000000000000004</v>
      </c>
      <c r="Z2134" s="17">
        <v>-1.0000000000000004</v>
      </c>
      <c r="AA2134" s="17">
        <v>23.401506772191663</v>
      </c>
      <c r="AB2134" s="17">
        <v>-0.18167156391231615</v>
      </c>
      <c r="AC2134" s="17">
        <v>6.6171262684578902E-2</v>
      </c>
      <c r="AD2134" s="17">
        <v>0.11325481840911034</v>
      </c>
      <c r="AE2134" s="17">
        <v>-0.11227414093134622</v>
      </c>
      <c r="AF2134" s="17">
        <v>0.5</v>
      </c>
      <c r="AG2134" s="17">
        <v>-1.0000000000000004</v>
      </c>
      <c r="AH2134" s="17">
        <v>-1.0000000000000004</v>
      </c>
      <c r="AI2134" s="17">
        <v>-2.1626188574024277E-2</v>
      </c>
      <c r="AJ2134" s="17">
        <v>0</v>
      </c>
      <c r="AK2134" s="17">
        <v>-0.10297484843164913</v>
      </c>
      <c r="AL2134" s="17">
        <v>1.999337829037378E-2</v>
      </c>
      <c r="AM2134" s="17">
        <v>0.86736618704690938</v>
      </c>
      <c r="AN2134" s="17">
        <v>-0.17295698168874171</v>
      </c>
      <c r="AO2134" s="17">
        <v>21.169280434014485</v>
      </c>
      <c r="AP2134" s="17">
        <v>-4.2239576507666738</v>
      </c>
      <c r="AQ2134" s="17">
        <v>31.728397514407959</v>
      </c>
      <c r="AR2134" s="17">
        <v>0.73883142642297273</v>
      </c>
      <c r="AS2134" s="17">
        <v>0.78800322567367098</v>
      </c>
      <c r="AT2134" s="17">
        <v>-1.0000000000000004</v>
      </c>
      <c r="AU2134" s="17">
        <v>-1.0000000000000004</v>
      </c>
      <c r="AV2134" s="17">
        <v>-1.3170739749084428</v>
      </c>
      <c r="AW2134" s="17">
        <v>27.291968772833798</v>
      </c>
      <c r="AX2134" s="17">
        <v>26.859445001353308</v>
      </c>
      <c r="AY2134" s="17">
        <v>-0.40293317503581189</v>
      </c>
      <c r="AZ2134" s="17">
        <v>-74.929375031616857</v>
      </c>
      <c r="BA2134" s="22">
        <v>1299.9737205670824</v>
      </c>
      <c r="CU2134" t="e">
        <v>#N/A</v>
      </c>
      <c r="CV2134" t="e">
        <v>#N/A</v>
      </c>
    </row>
    <row r="2135" spans="1:100" x14ac:dyDescent="0.25">
      <c r="A2135">
        <v>5072</v>
      </c>
      <c r="B2135" t="s">
        <v>938</v>
      </c>
      <c r="C2135" s="22">
        <v>3</v>
      </c>
      <c r="D2135" s="17">
        <v>5.3401301874583682</v>
      </c>
      <c r="E2135" s="17">
        <v>-2.3602791860533826E-4</v>
      </c>
      <c r="F2135" s="17">
        <v>-0.49500824154287182</v>
      </c>
      <c r="G2135" s="17">
        <v>-0.49500824154287182</v>
      </c>
      <c r="H2135" s="17">
        <v>6.6341478895575567E-2</v>
      </c>
      <c r="I2135" s="17">
        <v>0</v>
      </c>
      <c r="J2135" s="17">
        <v>3.9804887337345312</v>
      </c>
      <c r="K2135" s="17">
        <v>6.6341478895575567E-2</v>
      </c>
      <c r="L2135" s="17">
        <v>-1</v>
      </c>
      <c r="M2135" s="17">
        <v>-1</v>
      </c>
      <c r="N2135" s="17">
        <v>1.3268295779115116</v>
      </c>
      <c r="O2135" s="17">
        <v>8.8256106796500262</v>
      </c>
      <c r="P2135" s="17">
        <v>-6.7490214071787707E-3</v>
      </c>
      <c r="Q2135" s="17">
        <v>-0.27484630752033967</v>
      </c>
      <c r="R2135" s="17">
        <v>-3.1439147445217044E-2</v>
      </c>
      <c r="S2135" s="17">
        <v>0.33333333333333348</v>
      </c>
      <c r="T2135" s="17">
        <v>0.33333333333333348</v>
      </c>
      <c r="U2135" s="17">
        <v>0.24631761833226254</v>
      </c>
      <c r="V2135" s="17">
        <v>7.9856790484117091E-2</v>
      </c>
      <c r="W2135" s="17">
        <v>37.059983863498857</v>
      </c>
      <c r="X2135" s="17">
        <v>2.0647364040048428</v>
      </c>
      <c r="Y2135" s="17">
        <v>-1</v>
      </c>
      <c r="Z2135" s="17">
        <v>-1</v>
      </c>
      <c r="AA2135" s="17">
        <v>97.278778939197394</v>
      </c>
      <c r="AB2135" s="17">
        <v>0.34557072500294117</v>
      </c>
      <c r="AC2135" s="17">
        <v>0.28518614834019773</v>
      </c>
      <c r="AD2135" s="17">
        <v>0.57424781111973677</v>
      </c>
      <c r="AE2135" s="17">
        <v>60.250234223143792</v>
      </c>
      <c r="AF2135" s="17">
        <v>0.83333333333333337</v>
      </c>
      <c r="AG2135" s="17">
        <v>-1</v>
      </c>
      <c r="AH2135" s="17">
        <v>-1</v>
      </c>
      <c r="AI2135" s="17">
        <v>0</v>
      </c>
      <c r="AJ2135" s="17">
        <v>7.9856790484117091E-2</v>
      </c>
      <c r="AK2135" s="17">
        <v>-6.6475207701782085E-2</v>
      </c>
      <c r="AL2135" s="17">
        <v>-4.2652682976355105E-2</v>
      </c>
      <c r="AM2135" s="17">
        <v>-6.3658986966219328E-2</v>
      </c>
      <c r="AN2135" s="17">
        <v>8.1957768639413578E-2</v>
      </c>
      <c r="AO2135" s="17">
        <v>-1.9238507126643933</v>
      </c>
      <c r="AP2135" s="17">
        <v>1.8356808011035639</v>
      </c>
      <c r="AQ2135" s="17">
        <v>41.040472597233368</v>
      </c>
      <c r="AR2135" s="17">
        <v>0.9928410754830469</v>
      </c>
      <c r="AS2135" s="17">
        <v>2.1310778829004189</v>
      </c>
      <c r="AT2135" s="17">
        <v>-1</v>
      </c>
      <c r="AU2135" s="17">
        <v>-1</v>
      </c>
      <c r="AV2135" s="17">
        <v>-0.52644738898808885</v>
      </c>
      <c r="AW2135" s="17">
        <v>107.94007041995093</v>
      </c>
      <c r="AX2135" s="17">
        <v>115.92574946836265</v>
      </c>
      <c r="AY2135" s="17">
        <v>0.20348265977360186</v>
      </c>
      <c r="AZ2135" s="17">
        <v>30.972916346057715</v>
      </c>
      <c r="BA2135" s="22">
        <v>1469.8436773547255</v>
      </c>
      <c r="CU2135" t="e">
        <v>#N/A</v>
      </c>
      <c r="CV2135" t="e">
        <v>#N/A</v>
      </c>
    </row>
    <row r="2136" spans="1:100" x14ac:dyDescent="0.25">
      <c r="A2136">
        <v>5074</v>
      </c>
      <c r="B2136" t="s">
        <v>2452</v>
      </c>
      <c r="C2136" s="22">
        <v>3</v>
      </c>
      <c r="D2136" s="17">
        <v>5.0187072924608307</v>
      </c>
      <c r="E2136" s="17">
        <v>0.40226169432141079</v>
      </c>
      <c r="F2136" s="17">
        <v>7.865017049748052E-2</v>
      </c>
      <c r="G2136" s="17">
        <v>0.15882966562534764</v>
      </c>
      <c r="H2136" s="17">
        <v>0.27168620601510535</v>
      </c>
      <c r="I2136" s="17">
        <v>0</v>
      </c>
      <c r="J2136" s="17">
        <v>16.301172360906321</v>
      </c>
      <c r="K2136" s="17">
        <v>0.27168620601510535</v>
      </c>
      <c r="L2136" s="17">
        <v>-1.0000000000000031</v>
      </c>
      <c r="M2136" s="17">
        <v>-1.0000000000000031</v>
      </c>
      <c r="N2136" s="17">
        <v>5.4337241203021041</v>
      </c>
      <c r="O2136" s="17">
        <v>21.47870931899249</v>
      </c>
      <c r="P2136" s="17">
        <v>-0.29191475786353582</v>
      </c>
      <c r="Q2136" s="17">
        <v>-0.71249794621515783</v>
      </c>
      <c r="R2136" s="17">
        <v>-0.2105433752517096</v>
      </c>
      <c r="S2136" s="17">
        <v>0.33333333333333415</v>
      </c>
      <c r="T2136" s="17">
        <v>0.3355400901863882</v>
      </c>
      <c r="U2136" s="17">
        <v>0.35853867455247135</v>
      </c>
      <c r="V2136" s="17">
        <v>0.29037208618350047</v>
      </c>
      <c r="W2136" s="17">
        <v>41.843919129623579</v>
      </c>
      <c r="X2136" s="17">
        <v>3.5757811896685592</v>
      </c>
      <c r="Y2136" s="17">
        <v>-1.0000000000000031</v>
      </c>
      <c r="Z2136" s="17">
        <v>-1.0000000000000031</v>
      </c>
      <c r="AA2136" s="17">
        <v>63.684384458050538</v>
      </c>
      <c r="AB2136" s="17">
        <v>6.8066014302952144E-2</v>
      </c>
      <c r="AC2136" s="17">
        <v>9.8435927487065977E-2</v>
      </c>
      <c r="AD2136" s="17">
        <v>0.27451823228355493</v>
      </c>
      <c r="AE2136" s="17">
        <v>22.051008703678665</v>
      </c>
      <c r="AF2136" s="17">
        <v>0.77777777777777779</v>
      </c>
      <c r="AG2136" s="17">
        <v>-1.0000000000000031</v>
      </c>
      <c r="AH2136" s="17">
        <v>-1.0000000000000031</v>
      </c>
      <c r="AI2136" s="17">
        <v>0</v>
      </c>
      <c r="AJ2136" s="17">
        <v>0.29037208618350047</v>
      </c>
      <c r="AK2136" s="17">
        <v>4.8755288041192515E-2</v>
      </c>
      <c r="AL2136" s="17">
        <v>-7.5798864815451832E-3</v>
      </c>
      <c r="AM2136" s="17">
        <v>0.4244461507132623</v>
      </c>
      <c r="AN2136" s="17">
        <v>-0.25786356725090065</v>
      </c>
      <c r="AO2136" s="17">
        <v>10.854930208037521</v>
      </c>
      <c r="AP2136" s="17">
        <v>-6.4844886136802415</v>
      </c>
      <c r="AQ2136" s="17">
        <v>58.145091490529886</v>
      </c>
      <c r="AR2136" s="17">
        <v>1.3177841842556945</v>
      </c>
      <c r="AS2136" s="17">
        <v>3.847467395683664</v>
      </c>
      <c r="AT2136" s="17">
        <v>-1.0000000000000031</v>
      </c>
      <c r="AU2136" s="17">
        <v>-1.0000000000000031</v>
      </c>
      <c r="AV2136" s="17">
        <v>-5.1713709626362007E-2</v>
      </c>
      <c r="AW2136" s="17">
        <v>78.678605163362747</v>
      </c>
      <c r="AX2136" s="17">
        <v>107.71581378171275</v>
      </c>
      <c r="AY2136" s="17">
        <v>0.11680220077347456</v>
      </c>
      <c r="AZ2136" s="17">
        <v>-12.649586856933887</v>
      </c>
      <c r="BA2136" s="22">
        <v>1506.6842957225513</v>
      </c>
      <c r="CU2136" t="e">
        <v>#N/A</v>
      </c>
      <c r="CV2136" t="e">
        <v>#N/A</v>
      </c>
    </row>
    <row r="2137" spans="1:100" x14ac:dyDescent="0.25">
      <c r="A2137">
        <v>5076</v>
      </c>
      <c r="B2137" t="s">
        <v>2323</v>
      </c>
      <c r="C2137" s="22">
        <v>3</v>
      </c>
      <c r="D2137" s="17">
        <v>5.1359772978585099</v>
      </c>
      <c r="E2137" s="17">
        <v>-0.48865999664794346</v>
      </c>
      <c r="F2137" s="17">
        <v>1.4169503802731946</v>
      </c>
      <c r="G2137" s="17">
        <v>1.2937267331299047</v>
      </c>
      <c r="H2137" s="17">
        <v>0.42341006320067553</v>
      </c>
      <c r="I2137" s="17">
        <v>-2.03062939508683E-2</v>
      </c>
      <c r="J2137" s="17">
        <v>24.186226154988436</v>
      </c>
      <c r="K2137" s="17">
        <v>0.4031037692498074</v>
      </c>
      <c r="L2137" s="17">
        <v>-1.0000000000000013</v>
      </c>
      <c r="M2137" s="17">
        <v>-1.0000000000000013</v>
      </c>
      <c r="N2137" s="17">
        <v>8.0620753849961471</v>
      </c>
      <c r="O2137" s="17">
        <v>30.615930185976843</v>
      </c>
      <c r="P2137" s="17">
        <v>-2.1452085451358833</v>
      </c>
      <c r="Q2137" s="17">
        <v>1.2927208830287036</v>
      </c>
      <c r="R2137" s="17">
        <v>0.20327850843681872</v>
      </c>
      <c r="S2137" s="17">
        <v>0.33333333333333359</v>
      </c>
      <c r="T2137" s="17">
        <v>0.33608697035127333</v>
      </c>
      <c r="U2137" s="17">
        <v>0.37358827675400436</v>
      </c>
      <c r="V2137" s="17">
        <v>-4.9089434087746769E-2</v>
      </c>
      <c r="W2137" s="17">
        <v>23.632615084042282</v>
      </c>
      <c r="X2137" s="17">
        <v>1.468886673942277</v>
      </c>
      <c r="Y2137" s="17">
        <v>-1.0000000000000013</v>
      </c>
      <c r="Z2137" s="17">
        <v>-1.0000000000000013</v>
      </c>
      <c r="AA2137" s="17">
        <v>52.095733092757676</v>
      </c>
      <c r="AB2137" s="17">
        <v>0.2604178363057153</v>
      </c>
      <c r="AC2137" s="17">
        <v>9.7487413575876578E-2</v>
      </c>
      <c r="AD2137" s="17">
        <v>0.2072915401239783</v>
      </c>
      <c r="AE2137" s="17">
        <v>28.259839500278517</v>
      </c>
      <c r="AF2137" s="17">
        <v>0.63636363636363635</v>
      </c>
      <c r="AG2137" s="17">
        <v>-1.0000000000000013</v>
      </c>
      <c r="AH2137" s="17">
        <v>-1.0000000000000013</v>
      </c>
      <c r="AI2137" s="17">
        <v>1.6840711649710835E-2</v>
      </c>
      <c r="AJ2137" s="17">
        <v>-4.9089434087746769E-2</v>
      </c>
      <c r="AK2137" s="17">
        <v>0.22843616169185316</v>
      </c>
      <c r="AL2137" s="17">
        <v>-3.3911328676391815E-2</v>
      </c>
      <c r="AM2137" s="17">
        <v>0.19168406962072482</v>
      </c>
      <c r="AN2137" s="17">
        <v>-0.10054016837309901</v>
      </c>
      <c r="AO2137" s="17">
        <v>5.9342825489773876</v>
      </c>
      <c r="AP2137" s="17">
        <v>-2.6830608527094344</v>
      </c>
      <c r="AQ2137" s="17">
        <v>47.818841239030725</v>
      </c>
      <c r="AR2137" s="17">
        <v>0.9939191463508642</v>
      </c>
      <c r="AS2137" s="17">
        <v>1.8719904431920826</v>
      </c>
      <c r="AT2137" s="17">
        <v>-1.0000000000000013</v>
      </c>
      <c r="AU2137" s="17">
        <v>-1.0000000000000013</v>
      </c>
      <c r="AV2137" s="17">
        <v>1.4970052415667234</v>
      </c>
      <c r="AW2137" s="17">
        <v>80.028602426025031</v>
      </c>
      <c r="AX2137" s="17">
        <v>75.456473250244557</v>
      </c>
      <c r="AY2137" s="17">
        <v>6.7665112008903516E-2</v>
      </c>
      <c r="AZ2137" s="17">
        <v>-36.090287456362603</v>
      </c>
      <c r="BA2137" s="22">
        <v>1486.4833377686075</v>
      </c>
      <c r="CU2137" t="e">
        <v>#N/A</v>
      </c>
      <c r="CV2137" t="e">
        <v>#N/A</v>
      </c>
    </row>
    <row r="2138" spans="1:100" x14ac:dyDescent="0.25">
      <c r="A2138">
        <v>5077</v>
      </c>
      <c r="B2138" t="s">
        <v>2453</v>
      </c>
      <c r="C2138" s="22">
        <v>3</v>
      </c>
      <c r="D2138" s="17">
        <v>2.8126082202723706</v>
      </c>
      <c r="E2138" s="17">
        <v>-4.3138513405406309E-2</v>
      </c>
      <c r="F2138" s="17">
        <v>0.74649021955638717</v>
      </c>
      <c r="G2138" s="17">
        <v>0.73892595487358093</v>
      </c>
      <c r="H2138" s="17">
        <v>9.0147453140702483E-3</v>
      </c>
      <c r="I2138" s="17">
        <v>0</v>
      </c>
      <c r="J2138" s="17">
        <v>0.54088471884421374</v>
      </c>
      <c r="K2138" s="17">
        <v>9.0147453140702483E-3</v>
      </c>
      <c r="L2138" s="17">
        <v>-1.0000000000000004</v>
      </c>
      <c r="M2138" s="17">
        <v>-1.0000000000000004</v>
      </c>
      <c r="N2138" s="17">
        <v>0.18029490628140538</v>
      </c>
      <c r="O2138" s="17">
        <v>4.0924188939901613</v>
      </c>
      <c r="P2138" s="17">
        <v>-4.9556295516698337E-2</v>
      </c>
      <c r="Q2138" s="17">
        <v>-0.93955054843769137</v>
      </c>
      <c r="R2138" s="17">
        <v>-0.27052717210471422</v>
      </c>
      <c r="S2138" s="17">
        <v>0.33333333333333315</v>
      </c>
      <c r="T2138" s="17">
        <v>0.34109498131621296</v>
      </c>
      <c r="U2138" s="17">
        <v>-0.18220422639331607</v>
      </c>
      <c r="V2138" s="17">
        <v>-1.8784597016456545E-2</v>
      </c>
      <c r="W2138" s="17">
        <v>18.57698983702814</v>
      </c>
      <c r="X2138" s="17">
        <v>-0.16834927035364683</v>
      </c>
      <c r="Y2138" s="17">
        <v>-1.0000000000000004</v>
      </c>
      <c r="Z2138" s="17">
        <v>-1.0000000000000004</v>
      </c>
      <c r="AA2138" s="17">
        <v>9.9241255918297888</v>
      </c>
      <c r="AB2138" s="17">
        <v>-0.16614268428085377</v>
      </c>
      <c r="AC2138" s="17">
        <v>-8.9624124386842155E-2</v>
      </c>
      <c r="AD2138" s="17">
        <v>8.8120067205823147E-2</v>
      </c>
      <c r="AE2138" s="17">
        <v>-8.3823370730936393</v>
      </c>
      <c r="AF2138" s="17">
        <v>0.1111111111111111</v>
      </c>
      <c r="AG2138" s="17">
        <v>-1.0000000000000004</v>
      </c>
      <c r="AH2138" s="17">
        <v>-1.0000000000000004</v>
      </c>
      <c r="AI2138" s="17">
        <v>1.4116397556147919E-2</v>
      </c>
      <c r="AJ2138" s="17">
        <v>-1.8784597016456545E-2</v>
      </c>
      <c r="AK2138" s="17">
        <v>-4.3594331916244067E-2</v>
      </c>
      <c r="AL2138" s="17">
        <v>-3.5224979736752482E-2</v>
      </c>
      <c r="AM2138" s="17">
        <v>0.19484760530339684</v>
      </c>
      <c r="AN2138" s="17">
        <v>-0.22204082407507134</v>
      </c>
      <c r="AO2138" s="17">
        <v>4.653218473003701</v>
      </c>
      <c r="AP2138" s="17">
        <v>-5.7271455005605461</v>
      </c>
      <c r="AQ2138" s="17">
        <v>19.117874555872351</v>
      </c>
      <c r="AR2138" s="17">
        <v>0.47343949123977391</v>
      </c>
      <c r="AS2138" s="17">
        <v>-0.15933452503957704</v>
      </c>
      <c r="AT2138" s="17">
        <v>-1.0000000000000004</v>
      </c>
      <c r="AU2138" s="17">
        <v>-1.0000000000000004</v>
      </c>
      <c r="AV2138" s="17">
        <v>0.46839878276886748</v>
      </c>
      <c r="AW2138" s="17">
        <v>8.2893989852593855</v>
      </c>
      <c r="AX2138" s="17">
        <v>6.6932672347367159</v>
      </c>
      <c r="AY2138" s="17">
        <v>-0.15299584163867919</v>
      </c>
      <c r="AZ2138" s="17">
        <v>-58.086892763545357</v>
      </c>
      <c r="BA2138" s="22">
        <v>1383.2858535327666</v>
      </c>
      <c r="CU2138" t="e">
        <v>#N/A</v>
      </c>
      <c r="CV2138" t="e">
        <v>#N/A</v>
      </c>
    </row>
    <row r="2139" spans="1:100" x14ac:dyDescent="0.25">
      <c r="A2139">
        <v>5078</v>
      </c>
      <c r="B2139" t="s">
        <v>2454</v>
      </c>
      <c r="C2139" s="22">
        <v>3</v>
      </c>
      <c r="D2139" s="17">
        <v>3.5795354556314298</v>
      </c>
      <c r="E2139" s="17">
        <v>-6.977244962733832E-2</v>
      </c>
      <c r="F2139" s="17">
        <v>0.14170067625600025</v>
      </c>
      <c r="G2139" s="17">
        <v>0.12975976571517128</v>
      </c>
      <c r="H2139" s="17">
        <v>0.11706198468856076</v>
      </c>
      <c r="I2139" s="17">
        <v>0</v>
      </c>
      <c r="J2139" s="17">
        <v>7.023719081313641</v>
      </c>
      <c r="K2139" s="17">
        <v>0.11706198468856076</v>
      </c>
      <c r="L2139" s="17">
        <v>-0.99999999999999944</v>
      </c>
      <c r="M2139" s="17">
        <v>-0.99999999999999944</v>
      </c>
      <c r="N2139" s="17">
        <v>2.3412396937712154</v>
      </c>
      <c r="O2139" s="17">
        <v>10.733014302660246</v>
      </c>
      <c r="P2139" s="17">
        <v>-3.1293155096789609</v>
      </c>
      <c r="Q2139" s="17">
        <v>-0.39136222280240329</v>
      </c>
      <c r="R2139" s="17">
        <v>-0.52502756476107759</v>
      </c>
      <c r="S2139" s="17">
        <v>0.33333333333333304</v>
      </c>
      <c r="T2139" s="17">
        <v>0.12406429137143568</v>
      </c>
      <c r="U2139" s="17">
        <v>0.29819725590740587</v>
      </c>
      <c r="V2139" s="17">
        <v>2.6002506729428894E-2</v>
      </c>
      <c r="W2139" s="17">
        <v>26.581416106121708</v>
      </c>
      <c r="X2139" s="17">
        <v>1.4798706620605069</v>
      </c>
      <c r="Y2139" s="17">
        <v>-0.99999999999999944</v>
      </c>
      <c r="Z2139" s="17">
        <v>-0.99999999999999944</v>
      </c>
      <c r="AA2139" s="17">
        <v>52.821141578740637</v>
      </c>
      <c r="AB2139" s="17">
        <v>9.6601066924615578E-2</v>
      </c>
      <c r="AC2139" s="17">
        <v>8.6072921843696623E-2</v>
      </c>
      <c r="AD2139" s="17">
        <v>0.35262107197928866</v>
      </c>
      <c r="AE2139" s="17">
        <v>26.764753037380029</v>
      </c>
      <c r="AF2139" s="17">
        <v>0.7142857142857143</v>
      </c>
      <c r="AG2139" s="17">
        <v>-0.99999999999999944</v>
      </c>
      <c r="AH2139" s="17">
        <v>-0.99999999999999944</v>
      </c>
      <c r="AI2139" s="17">
        <v>2.5258353818282866E-3</v>
      </c>
      <c r="AJ2139" s="17">
        <v>2.6002506729428894E-2</v>
      </c>
      <c r="AK2139" s="17">
        <v>0.1130631971137743</v>
      </c>
      <c r="AL2139" s="17">
        <v>-0.20184078123670487</v>
      </c>
      <c r="AM2139" s="17">
        <v>0.10552880103433998</v>
      </c>
      <c r="AN2139" s="17">
        <v>-1.0080793224718033E-2</v>
      </c>
      <c r="AO2139" s="17">
        <v>3.2035360114273717</v>
      </c>
      <c r="AP2139" s="17">
        <v>-1.2612237368014734</v>
      </c>
      <c r="AQ2139" s="17">
        <v>33.605135187435351</v>
      </c>
      <c r="AR2139" s="17">
        <v>0.78159738734160311</v>
      </c>
      <c r="AS2139" s="17">
        <v>1.5969326467490672</v>
      </c>
      <c r="AT2139" s="17">
        <v>-0.99999999999999944</v>
      </c>
      <c r="AU2139" s="17">
        <v>-0.99999999999999944</v>
      </c>
      <c r="AV2139" s="17">
        <v>-0.39526779904590614</v>
      </c>
      <c r="AW2139" s="17">
        <v>62.292932144599419</v>
      </c>
      <c r="AX2139" s="17">
        <v>64.943699525178914</v>
      </c>
      <c r="AY2139" s="17">
        <v>0.19649142574675788</v>
      </c>
      <c r="AZ2139" s="17">
        <v>13.379790711830205</v>
      </c>
      <c r="BA2139" s="22">
        <v>1444.1359463575122</v>
      </c>
      <c r="CU2139" t="e">
        <v>#N/A</v>
      </c>
      <c r="CV2139" t="e">
        <v>#N/A</v>
      </c>
    </row>
    <row r="2140" spans="1:100" x14ac:dyDescent="0.25">
      <c r="A2140">
        <v>5082</v>
      </c>
      <c r="B2140" t="s">
        <v>2455</v>
      </c>
      <c r="C2140" s="22">
        <v>3</v>
      </c>
      <c r="D2140" s="17">
        <v>4.8240799805628924</v>
      </c>
      <c r="E2140" s="17">
        <v>0</v>
      </c>
      <c r="F2140" s="17">
        <v>8.5624481370549871E-2</v>
      </c>
      <c r="G2140" s="17">
        <v>8.5624481370549871E-2</v>
      </c>
      <c r="H2140" s="17">
        <v>0.42102354033967193</v>
      </c>
      <c r="I2140" s="17">
        <v>0</v>
      </c>
      <c r="J2140" s="17">
        <v>25.261412420380335</v>
      </c>
      <c r="K2140" s="17">
        <v>0.42102354033967193</v>
      </c>
      <c r="L2140" s="17">
        <v>-1.0000000000000007</v>
      </c>
      <c r="M2140" s="17">
        <v>-1.0000000000000007</v>
      </c>
      <c r="N2140" s="17">
        <v>8.4204708067934426</v>
      </c>
      <c r="O2140" s="17">
        <v>30.171116882313786</v>
      </c>
      <c r="P2140" s="17">
        <v>-0.43742909760208959</v>
      </c>
      <c r="Q2140" s="17">
        <v>0.19191379933998579</v>
      </c>
      <c r="R2140" s="17">
        <v>0.12960665065763019</v>
      </c>
      <c r="S2140" s="17">
        <v>0.33333333333333343</v>
      </c>
      <c r="T2140" s="17">
        <v>0.28041687920194996</v>
      </c>
      <c r="U2140" s="17">
        <v>0.19174848339680958</v>
      </c>
      <c r="V2140" s="17">
        <v>2.6323470089239763E-2</v>
      </c>
      <c r="W2140" s="17">
        <v>16.431945027266458</v>
      </c>
      <c r="X2140" s="17">
        <v>1.0647449721869047</v>
      </c>
      <c r="Y2140" s="17">
        <v>-1.0000000000000007</v>
      </c>
      <c r="Z2140" s="17">
        <v>-1.0000000000000007</v>
      </c>
      <c r="AA2140" s="17">
        <v>32.284807357677856</v>
      </c>
      <c r="AB2140" s="17">
        <v>-4.1988808244703725E-2</v>
      </c>
      <c r="AC2140" s="17">
        <v>0.35064700396949433</v>
      </c>
      <c r="AD2140" s="17">
        <v>5.8069178702850957E-3</v>
      </c>
      <c r="AE2140" s="17">
        <v>15.723255679753784</v>
      </c>
      <c r="AF2140" s="17">
        <v>0.33333333333333331</v>
      </c>
      <c r="AG2140" s="17">
        <v>-1.0000000000000007</v>
      </c>
      <c r="AH2140" s="17">
        <v>-1.0000000000000007</v>
      </c>
      <c r="AI2140" s="17">
        <v>4.8546686120945143E-3</v>
      </c>
      <c r="AJ2140" s="17">
        <v>2.6323470089239763E-2</v>
      </c>
      <c r="AK2140" s="17">
        <v>-2.1863675025190987E-2</v>
      </c>
      <c r="AL2140" s="17">
        <v>3.3575026014405866E-2</v>
      </c>
      <c r="AM2140" s="17">
        <v>0.31105861530166334</v>
      </c>
      <c r="AN2140" s="17">
        <v>5.3117473924789979E-2</v>
      </c>
      <c r="AO2140" s="17">
        <v>7.6671470074156263</v>
      </c>
      <c r="AP2140" s="17">
        <v>1.495811978191778</v>
      </c>
      <c r="AQ2140" s="17">
        <v>41.69335744764674</v>
      </c>
      <c r="AR2140" s="17">
        <v>0.83182216602133285</v>
      </c>
      <c r="AS2140" s="17">
        <v>1.4857685125265765</v>
      </c>
      <c r="AT2140" s="17">
        <v>-1.0000000000000007</v>
      </c>
      <c r="AU2140" s="17">
        <v>-1.0000000000000007</v>
      </c>
      <c r="AV2140" s="17">
        <v>0.21523113202817998</v>
      </c>
      <c r="AW2140" s="17">
        <v>63.951736218183349</v>
      </c>
      <c r="AX2140" s="17">
        <v>66.681176599349257</v>
      </c>
      <c r="AY2140" s="17">
        <v>-0.19962050278168186</v>
      </c>
      <c r="AZ2140" s="17">
        <v>-57.04280957019008</v>
      </c>
      <c r="BA2140" s="22">
        <v>1368.7040326204522</v>
      </c>
      <c r="CU2140" t="e">
        <v>#N/A</v>
      </c>
      <c r="CV2140" t="e">
        <v>#N/A</v>
      </c>
    </row>
    <row r="2141" spans="1:100" x14ac:dyDescent="0.25">
      <c r="A2141">
        <v>5084</v>
      </c>
      <c r="B2141" t="s">
        <v>2456</v>
      </c>
      <c r="C2141" s="22">
        <v>3</v>
      </c>
      <c r="D2141" s="17">
        <v>3.9434757276698371</v>
      </c>
      <c r="E2141" s="17">
        <v>0</v>
      </c>
      <c r="F2141" s="17">
        <v>-0.550521503571203</v>
      </c>
      <c r="G2141" s="17">
        <v>-0.550521503571203</v>
      </c>
      <c r="H2141" s="17">
        <v>1.0035786260271804E-2</v>
      </c>
      <c r="I2141" s="17">
        <v>0</v>
      </c>
      <c r="J2141" s="17">
        <v>0.60214717561630693</v>
      </c>
      <c r="K2141" s="17">
        <v>1.0035786260271804E-2</v>
      </c>
      <c r="L2141" s="17">
        <v>-1.000000000000002</v>
      </c>
      <c r="M2141" s="17">
        <v>-1.000000000000002</v>
      </c>
      <c r="N2141" s="17">
        <v>0.20071572520543554</v>
      </c>
      <c r="O2141" s="17">
        <v>3.9951013997149434</v>
      </c>
      <c r="P2141" s="17">
        <v>-0.11481571909694063</v>
      </c>
      <c r="Q2141" s="17">
        <v>-0.44494654504315045</v>
      </c>
      <c r="R2141" s="17">
        <v>-0.15068041327020779</v>
      </c>
      <c r="S2141" s="17">
        <v>0.33333333333333398</v>
      </c>
      <c r="T2141" s="17">
        <v>0.35023449110381705</v>
      </c>
      <c r="U2141" s="17">
        <v>0.29904322643668496</v>
      </c>
      <c r="V2141" s="17">
        <v>-5.0426342433112128E-2</v>
      </c>
      <c r="W2141" s="17">
        <v>36.885956887218065</v>
      </c>
      <c r="X2141" s="17">
        <v>1.5840480470954292</v>
      </c>
      <c r="Y2141" s="17">
        <v>-1.000000000000002</v>
      </c>
      <c r="Z2141" s="17">
        <v>-1.000000000000002</v>
      </c>
      <c r="AA2141" s="17">
        <v>94.678622802431192</v>
      </c>
      <c r="AB2141" s="17">
        <v>0.23319240416337078</v>
      </c>
      <c r="AC2141" s="17">
        <v>0.61892727816106208</v>
      </c>
      <c r="AD2141" s="17">
        <v>0.30674724424523447</v>
      </c>
      <c r="AE2141" s="17">
        <v>57.943346328483344</v>
      </c>
      <c r="AF2141" s="17">
        <v>1</v>
      </c>
      <c r="AG2141" s="17">
        <v>-1.000000000000002</v>
      </c>
      <c r="AH2141" s="17">
        <v>-1.000000000000002</v>
      </c>
      <c r="AI2141" s="17">
        <v>0</v>
      </c>
      <c r="AJ2141" s="17">
        <v>-5.0426342433112128E-2</v>
      </c>
      <c r="AK2141" s="17">
        <v>0.23540602383789305</v>
      </c>
      <c r="AL2141" s="17">
        <v>8.9381720215871999E-2</v>
      </c>
      <c r="AM2141" s="17">
        <v>-7.8636292784991971E-2</v>
      </c>
      <c r="AN2141" s="17">
        <v>0.22141505025201205</v>
      </c>
      <c r="AO2141" s="17">
        <v>-0.78887720043533416</v>
      </c>
      <c r="AP2141" s="17">
        <v>5.9822848573796588</v>
      </c>
      <c r="AQ2141" s="17">
        <v>37.488104062834395</v>
      </c>
      <c r="AR2141" s="17">
        <v>0.9321847084407241</v>
      </c>
      <c r="AS2141" s="17">
        <v>1.5940838333557015</v>
      </c>
      <c r="AT2141" s="17">
        <v>-1.000000000000002</v>
      </c>
      <c r="AU2141" s="17">
        <v>-1.000000000000002</v>
      </c>
      <c r="AV2141" s="17">
        <v>-0.70120191684141076</v>
      </c>
      <c r="AW2141" s="17">
        <v>104.65600905952579</v>
      </c>
      <c r="AX2141" s="17">
        <v>99.613374816214602</v>
      </c>
      <c r="AY2141" s="17">
        <v>0.40132156237702876</v>
      </c>
      <c r="AZ2141" s="17">
        <v>19.405547634033688</v>
      </c>
      <c r="BA2141" s="22">
        <v>1476.3068994302703</v>
      </c>
      <c r="CU2141" t="e">
        <v>#N/A</v>
      </c>
      <c r="CV2141" t="e">
        <v>#N/A</v>
      </c>
    </row>
    <row r="2142" spans="1:100" x14ac:dyDescent="0.25">
      <c r="A2142">
        <v>5085</v>
      </c>
      <c r="B2142" t="s">
        <v>2457</v>
      </c>
      <c r="C2142" s="22">
        <v>3</v>
      </c>
      <c r="D2142" s="17">
        <v>5.8233202495158638</v>
      </c>
      <c r="E2142" s="17">
        <v>2.7582615070449951E-4</v>
      </c>
      <c r="F2142" s="17">
        <v>-7.031231028855571E-2</v>
      </c>
      <c r="G2142" s="17">
        <v>-7.031231028855571E-2</v>
      </c>
      <c r="H2142" s="17">
        <v>0.40750994543585844</v>
      </c>
      <c r="I2142" s="17">
        <v>0</v>
      </c>
      <c r="J2142" s="17">
        <v>24.450596726151517</v>
      </c>
      <c r="K2142" s="17">
        <v>0.40750994543585844</v>
      </c>
      <c r="L2142" s="17">
        <v>-0.99999999999999822</v>
      </c>
      <c r="M2142" s="17">
        <v>-0.99999999999999822</v>
      </c>
      <c r="N2142" s="17">
        <v>8.1501989087171758</v>
      </c>
      <c r="O2142" s="17">
        <v>30.203604665378812</v>
      </c>
      <c r="P2142" s="17">
        <v>2.1168823180721885</v>
      </c>
      <c r="Q2142" s="17">
        <v>4.4583376809827566</v>
      </c>
      <c r="R2142" s="17">
        <v>1.7250427019164909</v>
      </c>
      <c r="S2142" s="17">
        <v>0.33333333333333265</v>
      </c>
      <c r="T2142" s="17">
        <v>0.24889328291052709</v>
      </c>
      <c r="U2142" s="17">
        <v>0.31165052181621827</v>
      </c>
      <c r="V2142" s="17">
        <v>3.3077290706717541E-2</v>
      </c>
      <c r="W2142" s="17">
        <v>20.777779333237497</v>
      </c>
      <c r="X2142" s="17">
        <v>1.5353424518903749</v>
      </c>
      <c r="Y2142" s="17">
        <v>-0.99999999999999822</v>
      </c>
      <c r="Z2142" s="17">
        <v>-0.99999999999999822</v>
      </c>
      <c r="AA2142" s="17">
        <v>56.850986598948225</v>
      </c>
      <c r="AB2142" s="17">
        <v>0.19986356440405437</v>
      </c>
      <c r="AC2142" s="17">
        <v>0.18093696686634891</v>
      </c>
      <c r="AD2142" s="17">
        <v>0.30616276000548254</v>
      </c>
      <c r="AE2142" s="17">
        <v>34.348164563794306</v>
      </c>
      <c r="AF2142" s="17">
        <v>0.83333333333333337</v>
      </c>
      <c r="AG2142" s="17">
        <v>-0.99999999999999822</v>
      </c>
      <c r="AH2142" s="17">
        <v>-0.99999999999999822</v>
      </c>
      <c r="AI2142" s="17">
        <v>4.7473410652678877E-2</v>
      </c>
      <c r="AJ2142" s="17">
        <v>3.3077290706717541E-2</v>
      </c>
      <c r="AK2142" s="17">
        <v>0.23637339689415079</v>
      </c>
      <c r="AL2142" s="17">
        <v>1.3710886822839316E-2</v>
      </c>
      <c r="AM2142" s="17">
        <v>0.14507388841180296</v>
      </c>
      <c r="AN2142" s="17">
        <v>3.738007930186954E-2</v>
      </c>
      <c r="AO2142" s="17">
        <v>4.8087141947658276</v>
      </c>
      <c r="AP2142" s="17">
        <v>1.0030564166609344</v>
      </c>
      <c r="AQ2142" s="17">
        <v>45.228376059388999</v>
      </c>
      <c r="AR2142" s="17">
        <v>0.92695442876679546</v>
      </c>
      <c r="AS2142" s="17">
        <v>1.9428523973262326</v>
      </c>
      <c r="AT2142" s="17">
        <v>-0.99999999999999822</v>
      </c>
      <c r="AU2142" s="17">
        <v>-0.99999999999999822</v>
      </c>
      <c r="AV2142" s="17">
        <v>1.6547303916279339</v>
      </c>
      <c r="AW2142" s="17">
        <v>88.057647680988026</v>
      </c>
      <c r="AX2142" s="17">
        <v>92.314844964713387</v>
      </c>
      <c r="AY2142" s="17">
        <v>-4.2518808544413401E-2</v>
      </c>
      <c r="AZ2142" s="17">
        <v>-19.854821623711032</v>
      </c>
      <c r="BA2142" s="22">
        <v>1469.5809414707394</v>
      </c>
      <c r="CU2142" t="e">
        <v>#N/A</v>
      </c>
      <c r="CV2142" t="e">
        <v>#N/A</v>
      </c>
    </row>
    <row r="2143" spans="1:100" x14ac:dyDescent="0.25">
      <c r="A2143">
        <v>5086</v>
      </c>
      <c r="B2143" t="s">
        <v>2458</v>
      </c>
      <c r="C2143" s="22">
        <v>3</v>
      </c>
      <c r="D2143" s="17">
        <v>4.8335543228837912</v>
      </c>
      <c r="E2143" s="17">
        <v>6.4353776152009448E-3</v>
      </c>
      <c r="F2143" s="17">
        <v>2.7993984956558893</v>
      </c>
      <c r="G2143" s="17">
        <v>2.8015436215276233</v>
      </c>
      <c r="H2143" s="17">
        <v>0.19173060133662301</v>
      </c>
      <c r="I2143" s="17">
        <v>0</v>
      </c>
      <c r="J2143" s="17">
        <v>11.503836080197381</v>
      </c>
      <c r="K2143" s="17">
        <v>0.19173060133662301</v>
      </c>
      <c r="L2143" s="17">
        <v>-1</v>
      </c>
      <c r="M2143" s="17">
        <v>-1</v>
      </c>
      <c r="N2143" s="17">
        <v>3.8346120267324593</v>
      </c>
      <c r="O2143" s="17">
        <v>19.138934024608787</v>
      </c>
      <c r="P2143" s="17">
        <v>0.68721734273463708</v>
      </c>
      <c r="Q2143" s="17">
        <v>2.9673272954891448</v>
      </c>
      <c r="R2143" s="17">
        <v>1.1462596297890062</v>
      </c>
      <c r="S2143" s="17">
        <v>0.33333333333333337</v>
      </c>
      <c r="T2143" s="17">
        <v>0.33333333333333337</v>
      </c>
      <c r="U2143" s="17">
        <v>0.27166278277374534</v>
      </c>
      <c r="V2143" s="17">
        <v>-0.20779512229177557</v>
      </c>
      <c r="W2143" s="17">
        <v>21.552149032480553</v>
      </c>
      <c r="X2143" s="17">
        <v>0.3148164626743713</v>
      </c>
      <c r="Y2143" s="17">
        <v>-1</v>
      </c>
      <c r="Z2143" s="17">
        <v>-1</v>
      </c>
      <c r="AA2143" s="17">
        <v>53.765480259364047</v>
      </c>
      <c r="AB2143" s="17">
        <v>-1.1150824929839227E-2</v>
      </c>
      <c r="AC2143" s="17">
        <v>0.35535750138565536</v>
      </c>
      <c r="AD2143" s="17">
        <v>0.27713475548607347</v>
      </c>
      <c r="AE2143" s="17">
        <v>31.0670715970945</v>
      </c>
      <c r="AF2143" s="17">
        <v>0.75</v>
      </c>
      <c r="AG2143" s="17">
        <v>-1</v>
      </c>
      <c r="AH2143" s="17">
        <v>-1</v>
      </c>
      <c r="AI2143" s="17">
        <v>2.2632957425780791E-2</v>
      </c>
      <c r="AJ2143" s="17">
        <v>-0.20779512229177557</v>
      </c>
      <c r="AK2143" s="17">
        <v>0.40369477090454292</v>
      </c>
      <c r="AL2143" s="17">
        <v>0.44086061437728619</v>
      </c>
      <c r="AM2143" s="17">
        <v>6.3434271981412493E-2</v>
      </c>
      <c r="AN2143" s="17">
        <v>-7.3722772218440591E-2</v>
      </c>
      <c r="AO2143" s="17">
        <v>3.6043306540580278</v>
      </c>
      <c r="AP2143" s="17">
        <v>0.36123376642541682</v>
      </c>
      <c r="AQ2143" s="17">
        <v>33.055985112677945</v>
      </c>
      <c r="AR2143" s="17">
        <v>0.73053432714863675</v>
      </c>
      <c r="AS2143" s="17">
        <v>0.50654706401099425</v>
      </c>
      <c r="AT2143" s="17">
        <v>-1</v>
      </c>
      <c r="AU2143" s="17">
        <v>-1</v>
      </c>
      <c r="AV2143" s="17">
        <v>3.947803251316631</v>
      </c>
      <c r="AW2143" s="17">
        <v>73.265648050398241</v>
      </c>
      <c r="AX2143" s="17">
        <v>52.938794969736271</v>
      </c>
      <c r="AY2143" s="17">
        <v>0.18277434898427772</v>
      </c>
      <c r="AZ2143" s="17">
        <v>-16.478925602000675</v>
      </c>
      <c r="BA2143" s="22">
        <v>1483.2610418470651</v>
      </c>
      <c r="CU2143" t="e">
        <v>#N/A</v>
      </c>
      <c r="CV2143" t="e">
        <v>#N/A</v>
      </c>
    </row>
    <row r="2144" spans="1:100" x14ac:dyDescent="0.25">
      <c r="A2144">
        <v>5087</v>
      </c>
      <c r="B2144" t="s">
        <v>2459</v>
      </c>
      <c r="C2144" s="22">
        <v>3</v>
      </c>
      <c r="D2144" s="17">
        <v>5.7071426963047909</v>
      </c>
      <c r="E2144" s="17">
        <v>1.6862403242527604E-4</v>
      </c>
      <c r="F2144" s="17">
        <v>-0.2902679922189102</v>
      </c>
      <c r="G2144" s="17">
        <v>-0.2902679922189102</v>
      </c>
      <c r="H2144" s="17">
        <v>-9.1444505800358081E-2</v>
      </c>
      <c r="I2144" s="17">
        <v>0</v>
      </c>
      <c r="J2144" s="17">
        <v>-5.4866703480214865</v>
      </c>
      <c r="K2144" s="17">
        <v>-9.1444505800358081E-2</v>
      </c>
      <c r="L2144" s="17">
        <v>-0.99999999999999956</v>
      </c>
      <c r="M2144" s="17">
        <v>-0.99999999999999956</v>
      </c>
      <c r="N2144" s="17">
        <v>-1.8288901160071622</v>
      </c>
      <c r="O2144" s="17">
        <v>-6.9795643935604168E-2</v>
      </c>
      <c r="P2144" s="17">
        <v>0.71626732102055479</v>
      </c>
      <c r="Q2144" s="17">
        <v>2.6331224203918063E-3</v>
      </c>
      <c r="R2144" s="17">
        <v>7.5965871701472121E-2</v>
      </c>
      <c r="S2144" s="17">
        <v>0.33333333333333293</v>
      </c>
      <c r="T2144" s="17">
        <v>0.39387714103416438</v>
      </c>
      <c r="U2144" s="17">
        <v>0.19562396450184236</v>
      </c>
      <c r="V2144" s="17">
        <v>-8.370056242531846E-3</v>
      </c>
      <c r="W2144" s="17">
        <v>40.236355537086652</v>
      </c>
      <c r="X2144" s="17">
        <v>1.6032892357579758</v>
      </c>
      <c r="Y2144" s="17">
        <v>-0.99999999999999956</v>
      </c>
      <c r="Z2144" s="17">
        <v>-0.99999999999999956</v>
      </c>
      <c r="AA2144" s="17">
        <v>85.733258493026824</v>
      </c>
      <c r="AB2144" s="17">
        <v>0.25905773565811646</v>
      </c>
      <c r="AC2144" s="17">
        <v>0.41463299065686593</v>
      </c>
      <c r="AD2144" s="17">
        <v>0.23472801536979271</v>
      </c>
      <c r="AE2144" s="17">
        <v>45.420937084238751</v>
      </c>
      <c r="AF2144" s="17">
        <v>0.7142857142857143</v>
      </c>
      <c r="AG2144" s="17">
        <v>-0.99999999999999956</v>
      </c>
      <c r="AH2144" s="17">
        <v>-0.99999999999999956</v>
      </c>
      <c r="AI2144" s="17">
        <v>-8.9640918544055086E-3</v>
      </c>
      <c r="AJ2144" s="17">
        <v>-8.370056242531846E-3</v>
      </c>
      <c r="AK2144" s="17">
        <v>2.6072982724005284E-3</v>
      </c>
      <c r="AL2144" s="17">
        <v>0.240292784431756</v>
      </c>
      <c r="AM2144" s="17">
        <v>8.8899573501174584E-2</v>
      </c>
      <c r="AN2144" s="17">
        <v>0.1233265817777198</v>
      </c>
      <c r="AO2144" s="17">
        <v>2.2355258288913675</v>
      </c>
      <c r="AP2144" s="17">
        <v>4.2846284666017747</v>
      </c>
      <c r="AQ2144" s="17">
        <v>34.749685189065147</v>
      </c>
      <c r="AR2144" s="17">
        <v>0.91446438262680774</v>
      </c>
      <c r="AS2144" s="17">
        <v>1.511844729957617</v>
      </c>
      <c r="AT2144" s="17">
        <v>-0.99999999999999956</v>
      </c>
      <c r="AU2144" s="17">
        <v>-0.99999999999999956</v>
      </c>
      <c r="AV2144" s="17">
        <v>-0.21430212051743822</v>
      </c>
      <c r="AW2144" s="17">
        <v>89.948091315693006</v>
      </c>
      <c r="AX2144" s="17">
        <v>88.931803854351713</v>
      </c>
      <c r="AY2144" s="17">
        <v>0.23128831889851084</v>
      </c>
      <c r="AZ2144" s="17">
        <v>23.624072214671312</v>
      </c>
      <c r="BA2144" s="22">
        <v>1433.5547558452827</v>
      </c>
      <c r="CU2144" t="e">
        <v>#N/A</v>
      </c>
      <c r="CV2144" t="e">
        <v>#N/A</v>
      </c>
    </row>
    <row r="2145" spans="1:100" x14ac:dyDescent="0.25">
      <c r="A2145">
        <v>5089</v>
      </c>
      <c r="B2145" t="s">
        <v>2460</v>
      </c>
      <c r="C2145" s="22">
        <v>3</v>
      </c>
      <c r="D2145" s="17">
        <v>4.7728250408280219</v>
      </c>
      <c r="E2145" s="17">
        <v>-0.88165312893479952</v>
      </c>
      <c r="F2145" s="17">
        <v>0.5647303516319141</v>
      </c>
      <c r="G2145" s="17">
        <v>0.30130782802159189</v>
      </c>
      <c r="H2145" s="17">
        <v>0.16527054407807462</v>
      </c>
      <c r="I2145" s="17">
        <v>-2.260404787829106E-2</v>
      </c>
      <c r="J2145" s="17">
        <v>8.5599897719870111</v>
      </c>
      <c r="K2145" s="17">
        <v>0.14266649619978355</v>
      </c>
      <c r="L2145" s="17">
        <v>-0.999999999999999</v>
      </c>
      <c r="M2145" s="17">
        <v>-0.999999999999999</v>
      </c>
      <c r="N2145" s="17">
        <v>2.8533299239956711</v>
      </c>
      <c r="O2145" s="17">
        <v>13.63412264083663</v>
      </c>
      <c r="P2145" s="17">
        <v>-0.3567026440794378</v>
      </c>
      <c r="Q2145" s="17">
        <v>6.3165966747004001</v>
      </c>
      <c r="R2145" s="17">
        <v>2.1117150635892461</v>
      </c>
      <c r="S2145" s="17">
        <v>0.33333333333333315</v>
      </c>
      <c r="T2145" s="17">
        <v>0.33333333333333315</v>
      </c>
      <c r="U2145" s="17">
        <v>0.33685983555127758</v>
      </c>
      <c r="V2145" s="17">
        <v>3.6827680487822353E-2</v>
      </c>
      <c r="W2145" s="17">
        <v>35.907507460239323</v>
      </c>
      <c r="X2145" s="17">
        <v>2.0924055955989278</v>
      </c>
      <c r="Y2145" s="17">
        <v>-0.999999999999999</v>
      </c>
      <c r="Z2145" s="17">
        <v>-0.999999999999999</v>
      </c>
      <c r="AA2145" s="17">
        <v>72.454678725798374</v>
      </c>
      <c r="AB2145" s="17">
        <v>-3.8733478639609104E-2</v>
      </c>
      <c r="AC2145" s="17">
        <v>0.30953340183471956</v>
      </c>
      <c r="AD2145" s="17">
        <v>0.41790920084428634</v>
      </c>
      <c r="AE2145" s="17">
        <v>34.435456201969849</v>
      </c>
      <c r="AF2145" s="17">
        <v>0.88888888888888884</v>
      </c>
      <c r="AG2145" s="17">
        <v>-0.999999999999999</v>
      </c>
      <c r="AH2145" s="17">
        <v>-0.999999999999999</v>
      </c>
      <c r="AI2145" s="17">
        <v>0.11303131780962683</v>
      </c>
      <c r="AJ2145" s="17">
        <v>3.6827680487822353E-2</v>
      </c>
      <c r="AK2145" s="17">
        <v>0.14127473636538571</v>
      </c>
      <c r="AL2145" s="17">
        <v>0.24446377624104487</v>
      </c>
      <c r="AM2145" s="17">
        <v>-3.3475880980544812E-2</v>
      </c>
      <c r="AN2145" s="17">
        <v>0.16836573171387462</v>
      </c>
      <c r="AO2145" s="17">
        <v>-0.13052334268669202</v>
      </c>
      <c r="AP2145" s="17">
        <v>5.431462174052089</v>
      </c>
      <c r="AQ2145" s="17">
        <v>44.467497232226314</v>
      </c>
      <c r="AR2145" s="17">
        <v>1.0403541827057663</v>
      </c>
      <c r="AS2145" s="17">
        <v>2.2350720917987106</v>
      </c>
      <c r="AT2145" s="17">
        <v>-0.999999999999999</v>
      </c>
      <c r="AU2145" s="17">
        <v>-0.999999999999999</v>
      </c>
      <c r="AV2145" s="17">
        <v>2.4130228916108378</v>
      </c>
      <c r="AW2145" s="17">
        <v>91.520263540687125</v>
      </c>
      <c r="AX2145" s="17">
        <v>97.463657945661893</v>
      </c>
      <c r="AY2145" s="17">
        <v>0.30745733201090469</v>
      </c>
      <c r="AZ2145" s="17">
        <v>27.533979207994484</v>
      </c>
      <c r="BA2145" s="22">
        <v>1513.224434514837</v>
      </c>
      <c r="CU2145" t="e">
        <v>#N/A</v>
      </c>
      <c r="CV2145" t="e">
        <v>#N/A</v>
      </c>
    </row>
    <row r="2146" spans="1:100" x14ac:dyDescent="0.25">
      <c r="A2146">
        <v>5090</v>
      </c>
      <c r="B2146" t="s">
        <v>2461</v>
      </c>
      <c r="C2146" s="22">
        <v>3</v>
      </c>
      <c r="D2146" s="17">
        <v>5.2929632306868291</v>
      </c>
      <c r="E2146" s="17">
        <v>-3.1751320614358397E-2</v>
      </c>
      <c r="F2146" s="17">
        <v>-1.2311751076157351</v>
      </c>
      <c r="G2146" s="17">
        <v>-1.2417588811538547</v>
      </c>
      <c r="H2146" s="17">
        <v>0.28142065642254344</v>
      </c>
      <c r="I2146" s="17">
        <v>0</v>
      </c>
      <c r="J2146" s="17">
        <v>16.885239385352605</v>
      </c>
      <c r="K2146" s="17">
        <v>0.28142065642254344</v>
      </c>
      <c r="L2146" s="17">
        <v>-1</v>
      </c>
      <c r="M2146" s="17">
        <v>-1</v>
      </c>
      <c r="N2146" s="17">
        <v>5.6284131284508652</v>
      </c>
      <c r="O2146" s="17">
        <v>20.936443734885557</v>
      </c>
      <c r="P2146" s="17">
        <v>-0.72651230353832041</v>
      </c>
      <c r="Q2146" s="17">
        <v>-0.56192736902197638</v>
      </c>
      <c r="R2146" s="17">
        <v>-0.27268308059672119</v>
      </c>
      <c r="S2146" s="17">
        <v>0.33333333333333326</v>
      </c>
      <c r="T2146" s="17">
        <v>0.33333333333333326</v>
      </c>
      <c r="U2146" s="17">
        <v>0.34124072871095179</v>
      </c>
      <c r="V2146" s="17">
        <v>0.17431375510789177</v>
      </c>
      <c r="W2146" s="17">
        <v>36.032019762518701</v>
      </c>
      <c r="X2146" s="17">
        <v>2.7960914557352829</v>
      </c>
      <c r="Y2146" s="17">
        <v>-1</v>
      </c>
      <c r="Z2146" s="17">
        <v>-1</v>
      </c>
      <c r="AA2146" s="17">
        <v>70.384327293487374</v>
      </c>
      <c r="AB2146" s="17">
        <v>0.26788957394806046</v>
      </c>
      <c r="AC2146" s="17">
        <v>0.21451881842906673</v>
      </c>
      <c r="AD2146" s="17">
        <v>0.21009141985418145</v>
      </c>
      <c r="AE2146" s="17">
        <v>34.62499061156543</v>
      </c>
      <c r="AF2146" s="17">
        <v>0.5</v>
      </c>
      <c r="AG2146" s="17">
        <v>-1</v>
      </c>
      <c r="AH2146" s="17">
        <v>-1</v>
      </c>
      <c r="AI2146" s="17">
        <v>-1.9372846009155516E-2</v>
      </c>
      <c r="AJ2146" s="17">
        <v>0.17431375510789177</v>
      </c>
      <c r="AK2146" s="17">
        <v>0.21224549156407385</v>
      </c>
      <c r="AL2146" s="17">
        <v>0.30025931166972486</v>
      </c>
      <c r="AM2146" s="17">
        <v>-0.14359192853962841</v>
      </c>
      <c r="AN2146" s="17">
        <v>-7.7342956627828766E-2</v>
      </c>
      <c r="AO2146" s="17">
        <v>-2.5285707556703407</v>
      </c>
      <c r="AP2146" s="17">
        <v>-0.43227735734709494</v>
      </c>
      <c r="AQ2146" s="17">
        <v>52.917259147871299</v>
      </c>
      <c r="AR2146" s="17">
        <v>1.1822211504855102</v>
      </c>
      <c r="AS2146" s="17">
        <v>3.0775121121578253</v>
      </c>
      <c r="AT2146" s="17">
        <v>-1</v>
      </c>
      <c r="AU2146" s="17">
        <v>-1</v>
      </c>
      <c r="AV2146" s="17">
        <v>-1.514441961750576</v>
      </c>
      <c r="AW2146" s="17">
        <v>90.88849367102587</v>
      </c>
      <c r="AX2146" s="17">
        <v>107.93241226163197</v>
      </c>
      <c r="AY2146" s="17">
        <v>1.0048083254997522E-2</v>
      </c>
      <c r="AZ2146" s="17">
        <v>-8.2472084003005079</v>
      </c>
      <c r="BA2146" s="22">
        <v>1449.7175317313738</v>
      </c>
      <c r="CU2146" t="e">
        <v>#N/A</v>
      </c>
      <c r="CV2146" t="e">
        <v>#N/A</v>
      </c>
    </row>
    <row r="2147" spans="1:100" x14ac:dyDescent="0.25">
      <c r="A2147">
        <v>5092</v>
      </c>
      <c r="B2147" t="s">
        <v>1458</v>
      </c>
      <c r="C2147" s="22">
        <v>3</v>
      </c>
      <c r="D2147" s="17">
        <v>5.4792004263695597</v>
      </c>
      <c r="E2147" s="17">
        <v>7.5984436888921467E-2</v>
      </c>
      <c r="F2147" s="17">
        <v>0.33395463569703709</v>
      </c>
      <c r="G2147" s="17">
        <v>0.33107421462004605</v>
      </c>
      <c r="H2147" s="17">
        <v>0.1228854366822264</v>
      </c>
      <c r="I2147" s="17">
        <v>0</v>
      </c>
      <c r="J2147" s="17">
        <v>7.3731262009335854</v>
      </c>
      <c r="K2147" s="17">
        <v>0.1228854366822264</v>
      </c>
      <c r="L2147" s="17">
        <v>-1.0000000000000011</v>
      </c>
      <c r="M2147" s="17">
        <v>-1.0000000000000011</v>
      </c>
      <c r="N2147" s="17">
        <v>2.4577087336445271</v>
      </c>
      <c r="O2147" s="17">
        <v>13.183400841923197</v>
      </c>
      <c r="P2147" s="17">
        <v>-0.17796400790039565</v>
      </c>
      <c r="Q2147" s="17">
        <v>6.1319159929355394</v>
      </c>
      <c r="R2147" s="17">
        <v>2.1467291877408843</v>
      </c>
      <c r="S2147" s="17">
        <v>0.34462278809993774</v>
      </c>
      <c r="T2147" s="17">
        <v>0.27759096693545338</v>
      </c>
      <c r="U2147" s="17">
        <v>0.34543399084066528</v>
      </c>
      <c r="V2147" s="17">
        <v>-3.3489288662518012E-2</v>
      </c>
      <c r="W2147" s="17">
        <v>32.450920821252467</v>
      </c>
      <c r="X2147" s="17">
        <v>1.6235649933695053</v>
      </c>
      <c r="Y2147" s="17">
        <v>-1.0000000000000011</v>
      </c>
      <c r="Z2147" s="17">
        <v>-1.0000000000000011</v>
      </c>
      <c r="AA2147" s="17">
        <v>48.274329393569587</v>
      </c>
      <c r="AB2147" s="17">
        <v>0.2029782296955753</v>
      </c>
      <c r="AC2147" s="17">
        <v>8.1327846136965129E-2</v>
      </c>
      <c r="AD2147" s="17">
        <v>-1.0772488141015795E-2</v>
      </c>
      <c r="AE2147" s="17">
        <v>13.676679384576216</v>
      </c>
      <c r="AF2147" s="17">
        <v>0.14285714285714285</v>
      </c>
      <c r="AG2147" s="17">
        <v>-1.0000000000000011</v>
      </c>
      <c r="AH2147" s="17">
        <v>-1.0000000000000011</v>
      </c>
      <c r="AI2147" s="17">
        <v>8.2772361129820476E-2</v>
      </c>
      <c r="AJ2147" s="17">
        <v>-3.3489288662518012E-2</v>
      </c>
      <c r="AK2147" s="17">
        <v>0.83091080404505913</v>
      </c>
      <c r="AL2147" s="17">
        <v>0.11748860668829589</v>
      </c>
      <c r="AM2147" s="17">
        <v>0.24384924925439053</v>
      </c>
      <c r="AN2147" s="17">
        <v>-8.2752382075458042E-2</v>
      </c>
      <c r="AO2147" s="17">
        <v>10.250785251585059</v>
      </c>
      <c r="AP2147" s="17">
        <v>-1.4813665184449709</v>
      </c>
      <c r="AQ2147" s="17">
        <v>39.824047022186058</v>
      </c>
      <c r="AR2147" s="17">
        <v>0.93415845721353818</v>
      </c>
      <c r="AS2147" s="17">
        <v>1.7464504300517312</v>
      </c>
      <c r="AT2147" s="17">
        <v>-1.0000000000000011</v>
      </c>
      <c r="AU2147" s="17">
        <v>-1.0000000000000011</v>
      </c>
      <c r="AV2147" s="17">
        <v>2.4778034023609301</v>
      </c>
      <c r="AW2147" s="17">
        <v>59.976363717047839</v>
      </c>
      <c r="AX2147" s="17">
        <v>58.28288207339245</v>
      </c>
      <c r="AY2147" s="17">
        <v>0.13973043631535212</v>
      </c>
      <c r="AZ2147" s="17">
        <v>-2.2189267998315372</v>
      </c>
      <c r="BA2147" s="22">
        <v>1401.4708600792856</v>
      </c>
      <c r="CU2147" t="e">
        <v>#N/A</v>
      </c>
      <c r="CV2147" t="e">
        <v>#N/A</v>
      </c>
    </row>
    <row r="2148" spans="1:100" x14ac:dyDescent="0.25">
      <c r="A2148">
        <v>5093</v>
      </c>
      <c r="B2148" t="s">
        <v>2462</v>
      </c>
      <c r="C2148" s="22">
        <v>3</v>
      </c>
      <c r="D2148" s="17">
        <v>0.28259875554537012</v>
      </c>
      <c r="E2148" s="17">
        <v>-0.20528317482362779</v>
      </c>
      <c r="F2148" s="17">
        <v>-0.35656085518181052</v>
      </c>
      <c r="G2148" s="17">
        <v>-0.41690036994560248</v>
      </c>
      <c r="H2148" s="17">
        <v>5.8492531369683548E-2</v>
      </c>
      <c r="I2148" s="17">
        <v>0</v>
      </c>
      <c r="J2148" s="17">
        <v>3.5095518821810123</v>
      </c>
      <c r="K2148" s="17">
        <v>5.8492531369683548E-2</v>
      </c>
      <c r="L2148" s="17">
        <v>-1</v>
      </c>
      <c r="M2148" s="17">
        <v>-1</v>
      </c>
      <c r="N2148" s="17">
        <v>1.1698506273936706</v>
      </c>
      <c r="O2148" s="17">
        <v>3.3752502677807814</v>
      </c>
      <c r="P2148" s="17">
        <v>0.21913228619635994</v>
      </c>
      <c r="Q2148" s="17">
        <v>1.2656242683857586</v>
      </c>
      <c r="R2148" s="17">
        <v>0.45756138775487126</v>
      </c>
      <c r="S2148" s="17">
        <v>0.33333333333333343</v>
      </c>
      <c r="T2148" s="17">
        <v>0.35947686042772076</v>
      </c>
      <c r="U2148" s="17">
        <v>-5.8325859182864002E-2</v>
      </c>
      <c r="V2148" s="17">
        <v>0</v>
      </c>
      <c r="W2148" s="17">
        <v>23.039672128340243</v>
      </c>
      <c r="X2148" s="17">
        <v>0.42896202786508691</v>
      </c>
      <c r="Y2148" s="17">
        <v>-1</v>
      </c>
      <c r="Z2148" s="17">
        <v>-1</v>
      </c>
      <c r="AA2148" s="17">
        <v>49.566525248003032</v>
      </c>
      <c r="AB2148" s="17">
        <v>9.020195942050134E-3</v>
      </c>
      <c r="AC2148" s="17">
        <v>0.12847967012033931</v>
      </c>
      <c r="AD2148" s="17">
        <v>0.38388596857576812</v>
      </c>
      <c r="AE2148" s="17">
        <v>26.069291731907867</v>
      </c>
      <c r="AF2148" s="17">
        <v>0.30769230769230771</v>
      </c>
      <c r="AG2148" s="17">
        <v>-1</v>
      </c>
      <c r="AH2148" s="17">
        <v>-1</v>
      </c>
      <c r="AI2148" s="17">
        <v>2.7557356563912054E-2</v>
      </c>
      <c r="AJ2148" s="17">
        <v>0</v>
      </c>
      <c r="AK2148" s="17">
        <v>8.967614740094125E-2</v>
      </c>
      <c r="AL2148" s="17">
        <v>0.33904733100853862</v>
      </c>
      <c r="AM2148" s="17">
        <v>0.14527050012563217</v>
      </c>
      <c r="AN2148" s="17">
        <v>0.13336897133871989</v>
      </c>
      <c r="AO2148" s="17">
        <v>4.0801432401455049</v>
      </c>
      <c r="AP2148" s="17">
        <v>5.0294609385106908</v>
      </c>
      <c r="AQ2148" s="17">
        <v>26.549224010521247</v>
      </c>
      <c r="AR2148" s="17">
        <v>0.63448433457818987</v>
      </c>
      <c r="AS2148" s="17">
        <v>0.48745455923477049</v>
      </c>
      <c r="AT2148" s="17">
        <v>-1</v>
      </c>
      <c r="AU2148" s="17">
        <v>-1</v>
      </c>
      <c r="AV2148" s="17">
        <v>4.0661017809268576E-2</v>
      </c>
      <c r="AW2148" s="17">
        <v>57.971236454294463</v>
      </c>
      <c r="AX2148" s="17">
        <v>58.52238358557269</v>
      </c>
      <c r="AY2148" s="17">
        <v>0.31830319883809327</v>
      </c>
      <c r="AZ2148" s="17">
        <v>3.4760759764658182</v>
      </c>
      <c r="BA2148" s="22">
        <v>1404.3556855076788</v>
      </c>
      <c r="CU2148" t="e">
        <v>#N/A</v>
      </c>
      <c r="CV2148" t="e">
        <v>#N/A</v>
      </c>
    </row>
    <row r="2149" spans="1:100" x14ac:dyDescent="0.25">
      <c r="A2149">
        <v>5095</v>
      </c>
      <c r="B2149" t="s">
        <v>2463</v>
      </c>
      <c r="C2149" s="22">
        <v>3</v>
      </c>
      <c r="D2149" s="17">
        <v>3.7127554624215544</v>
      </c>
      <c r="E2149" s="17">
        <v>2.5308542645029006E-2</v>
      </c>
      <c r="F2149" s="17">
        <v>-7.4662849658026137E-2</v>
      </c>
      <c r="G2149" s="17">
        <v>-6.4382164810229431E-2</v>
      </c>
      <c r="H2149" s="17">
        <v>7.3625585658038631E-2</v>
      </c>
      <c r="I2149" s="17">
        <v>0</v>
      </c>
      <c r="J2149" s="17">
        <v>4.4175351394823164</v>
      </c>
      <c r="K2149" s="17">
        <v>7.3625585658038631E-2</v>
      </c>
      <c r="L2149" s="17">
        <v>-1.0000000000000007</v>
      </c>
      <c r="M2149" s="17">
        <v>-1.0000000000000007</v>
      </c>
      <c r="N2149" s="17">
        <v>1.4725117131607728</v>
      </c>
      <c r="O2149" s="17">
        <v>8.0659084370936398</v>
      </c>
      <c r="P2149" s="17">
        <v>-8.7958397970167565E-2</v>
      </c>
      <c r="Q2149" s="17">
        <v>1.3738187857201523</v>
      </c>
      <c r="R2149" s="17">
        <v>0.45225771651234514</v>
      </c>
      <c r="S2149" s="17">
        <v>0.33333333333333331</v>
      </c>
      <c r="T2149" s="17">
        <v>0.11002212577422313</v>
      </c>
      <c r="U2149" s="17">
        <v>0.14110202720106757</v>
      </c>
      <c r="V2149" s="17">
        <v>0</v>
      </c>
      <c r="W2149" s="17">
        <v>20.433276026023425</v>
      </c>
      <c r="X2149" s="17">
        <v>0.73084245860475883</v>
      </c>
      <c r="Y2149" s="17">
        <v>-1.0000000000000007</v>
      </c>
      <c r="Z2149" s="17">
        <v>-1.0000000000000007</v>
      </c>
      <c r="AA2149" s="17">
        <v>36.636413453316912</v>
      </c>
      <c r="AB2149" s="17">
        <v>0.3583786377133662</v>
      </c>
      <c r="AC2149" s="17">
        <v>-0.1265449692100189</v>
      </c>
      <c r="AD2149" s="17">
        <v>8.3183925712275425E-2</v>
      </c>
      <c r="AE2149" s="17">
        <v>15.750879710781133</v>
      </c>
      <c r="AF2149" s="17">
        <v>0.33333333333333331</v>
      </c>
      <c r="AG2149" s="17">
        <v>-1.0000000000000007</v>
      </c>
      <c r="AH2149" s="17">
        <v>-1.0000000000000007</v>
      </c>
      <c r="AI2149" s="17">
        <v>8.9715835793426936E-3</v>
      </c>
      <c r="AJ2149" s="17">
        <v>0</v>
      </c>
      <c r="AK2149" s="17">
        <v>0.18361421517481408</v>
      </c>
      <c r="AL2149" s="17">
        <v>0.23545617420535681</v>
      </c>
      <c r="AM2149" s="17">
        <v>-0.24618385612131694</v>
      </c>
      <c r="AN2149" s="17">
        <v>4.3595082092768689E-2</v>
      </c>
      <c r="AO2149" s="17">
        <v>-5.2365253271588568</v>
      </c>
      <c r="AP2149" s="17">
        <v>2.2671579233460015</v>
      </c>
      <c r="AQ2149" s="17">
        <v>24.850811165505739</v>
      </c>
      <c r="AR2149" s="17">
        <v>0.5844574863086246</v>
      </c>
      <c r="AS2149" s="17">
        <v>0.80446804426279783</v>
      </c>
      <c r="AT2149" s="17">
        <v>-1.0000000000000007</v>
      </c>
      <c r="AU2149" s="17">
        <v>-1.0000000000000007</v>
      </c>
      <c r="AV2149" s="17">
        <v>0.3878755517021158</v>
      </c>
      <c r="AW2149" s="17">
        <v>46.969479813756543</v>
      </c>
      <c r="AX2149" s="17">
        <v>47.148911485343397</v>
      </c>
      <c r="AY2149" s="17">
        <v>8.3538739449530164E-2</v>
      </c>
      <c r="AZ2149" s="17">
        <v>9.2789441046331014</v>
      </c>
      <c r="BA2149" s="22">
        <v>1436.7599522279338</v>
      </c>
      <c r="CU2149" t="e">
        <v>#N/A</v>
      </c>
      <c r="CV2149" t="e">
        <v>#N/A</v>
      </c>
    </row>
    <row r="2150" spans="1:100" x14ac:dyDescent="0.25">
      <c r="A2150">
        <v>5096</v>
      </c>
      <c r="B2150" t="s">
        <v>2464</v>
      </c>
      <c r="C2150" s="22">
        <v>3</v>
      </c>
      <c r="D2150" s="17">
        <v>3.4886672972912907</v>
      </c>
      <c r="E2150" s="17">
        <v>5.7205455020199913E-2</v>
      </c>
      <c r="F2150" s="17">
        <v>0.6031663813770104</v>
      </c>
      <c r="G2150" s="17">
        <v>0.55887595186245254</v>
      </c>
      <c r="H2150" s="17">
        <v>0.29086148987900529</v>
      </c>
      <c r="I2150" s="17">
        <v>0</v>
      </c>
      <c r="J2150" s="17">
        <v>17.451689392740303</v>
      </c>
      <c r="K2150" s="17">
        <v>0.29086148987900529</v>
      </c>
      <c r="L2150" s="17">
        <v>-0.99999999999999833</v>
      </c>
      <c r="M2150" s="17">
        <v>-0.99999999999999833</v>
      </c>
      <c r="N2150" s="17">
        <v>5.8172297975801044</v>
      </c>
      <c r="O2150" s="17">
        <v>21.499232641894046</v>
      </c>
      <c r="P2150" s="17">
        <v>0.12326062668694238</v>
      </c>
      <c r="Q2150" s="17">
        <v>-3.3646474799304547</v>
      </c>
      <c r="R2150" s="17">
        <v>-1.1167364226554337</v>
      </c>
      <c r="S2150" s="17">
        <v>0.33333333333333293</v>
      </c>
      <c r="T2150" s="17">
        <v>0.41064612595364136</v>
      </c>
      <c r="U2150" s="17">
        <v>-3.2399964874202165E-2</v>
      </c>
      <c r="V2150" s="17">
        <v>-3.0945274812428022E-2</v>
      </c>
      <c r="W2150" s="17">
        <v>15.590909188853557</v>
      </c>
      <c r="X2150" s="17">
        <v>0.21515925365690117</v>
      </c>
      <c r="Y2150" s="17">
        <v>-0.99999999999999833</v>
      </c>
      <c r="Z2150" s="17">
        <v>-0.99999999999999833</v>
      </c>
      <c r="AA2150" s="17">
        <v>75.205488126924763</v>
      </c>
      <c r="AB2150" s="17">
        <v>0.62187273343116323</v>
      </c>
      <c r="AC2150" s="17">
        <v>0.57420445676068343</v>
      </c>
      <c r="AD2150" s="17">
        <v>1.8549117022686211E-2</v>
      </c>
      <c r="AE2150" s="17">
        <v>60.731315360726605</v>
      </c>
      <c r="AF2150" s="17">
        <v>0.9</v>
      </c>
      <c r="AG2150" s="17">
        <v>-0.99999999999999833</v>
      </c>
      <c r="AH2150" s="17">
        <v>-0.99999999999999833</v>
      </c>
      <c r="AI2150" s="17">
        <v>0</v>
      </c>
      <c r="AJ2150" s="17">
        <v>-3.0945274812428022E-2</v>
      </c>
      <c r="AK2150" s="17">
        <v>0.14189177517969198</v>
      </c>
      <c r="AL2150" s="17">
        <v>2.4678311985629645E-2</v>
      </c>
      <c r="AM2150" s="17">
        <v>0.46795387573127434</v>
      </c>
      <c r="AN2150" s="17">
        <v>-0.2151717320619792</v>
      </c>
      <c r="AO2150" s="17">
        <v>12.408305769180323</v>
      </c>
      <c r="AP2150" s="17">
        <v>-5.2559017416213338</v>
      </c>
      <c r="AQ2150" s="17">
        <v>33.042598581593857</v>
      </c>
      <c r="AR2150" s="17">
        <v>0.68063421960034365</v>
      </c>
      <c r="AS2150" s="17">
        <v>0.50602074353590609</v>
      </c>
      <c r="AT2150" s="17">
        <v>-0.99999999999999833</v>
      </c>
      <c r="AU2150" s="17">
        <v>-0.99999999999999833</v>
      </c>
      <c r="AV2150" s="17">
        <v>-0.55786047079298107</v>
      </c>
      <c r="AW2150" s="17">
        <v>91.44881902719743</v>
      </c>
      <c r="AX2150" s="17">
        <v>88.354291545954695</v>
      </c>
      <c r="AY2150" s="17">
        <v>-0.1606444336784702</v>
      </c>
      <c r="AZ2150" s="17">
        <v>-15.909127000595396</v>
      </c>
      <c r="BA2150" s="22">
        <v>1469.343456493785</v>
      </c>
      <c r="CU2150" t="e">
        <v>#N/A</v>
      </c>
      <c r="CV2150" t="e">
        <v>#N/A</v>
      </c>
    </row>
    <row r="2151" spans="1:100" x14ac:dyDescent="0.25">
      <c r="A2151">
        <v>5098</v>
      </c>
      <c r="B2151" t="s">
        <v>2465</v>
      </c>
      <c r="C2151" s="22">
        <v>3</v>
      </c>
      <c r="D2151" s="17">
        <v>4.580529983916624</v>
      </c>
      <c r="E2151" s="17">
        <v>-4.8266175392561436E-2</v>
      </c>
      <c r="F2151" s="17">
        <v>1.0644042039655579</v>
      </c>
      <c r="G2151" s="17">
        <v>1.0591216086005546</v>
      </c>
      <c r="H2151" s="17">
        <v>3.8275413062089245E-2</v>
      </c>
      <c r="I2151" s="17">
        <v>0</v>
      </c>
      <c r="J2151" s="17">
        <v>2.296524783725356</v>
      </c>
      <c r="K2151" s="17">
        <v>3.8275413062089245E-2</v>
      </c>
      <c r="L2151" s="17">
        <v>-0.99999999999999833</v>
      </c>
      <c r="M2151" s="17">
        <v>-0.99999999999999833</v>
      </c>
      <c r="N2151" s="17">
        <v>0.76550826124178495</v>
      </c>
      <c r="O2151" s="17">
        <v>7.9361763762425266</v>
      </c>
      <c r="P2151" s="17">
        <v>1.3045269495997032</v>
      </c>
      <c r="Q2151" s="17">
        <v>-2.5472551385805131</v>
      </c>
      <c r="R2151" s="17">
        <v>-0.63570211963833789</v>
      </c>
      <c r="S2151" s="17">
        <v>0.3333333333333327</v>
      </c>
      <c r="T2151" s="17">
        <v>0.3333333333333327</v>
      </c>
      <c r="U2151" s="17">
        <v>-0.21998976291508121</v>
      </c>
      <c r="V2151" s="17">
        <v>-2.8798449449257375E-2</v>
      </c>
      <c r="W2151" s="17">
        <v>15.18412164960953</v>
      </c>
      <c r="X2151" s="17">
        <v>-0.42435849475129217</v>
      </c>
      <c r="Y2151" s="17">
        <v>-0.99999999999999833</v>
      </c>
      <c r="Z2151" s="17">
        <v>-0.99999999999999833</v>
      </c>
      <c r="AA2151" s="17">
        <v>39.838247439866564</v>
      </c>
      <c r="AB2151" s="17">
        <v>0.20258071693600477</v>
      </c>
      <c r="AC2151" s="17">
        <v>0.19258259615797846</v>
      </c>
      <c r="AD2151" s="17">
        <v>0.11063324510392433</v>
      </c>
      <c r="AE2151" s="17">
        <v>25.289827909895383</v>
      </c>
      <c r="AF2151" s="17">
        <v>0.5</v>
      </c>
      <c r="AG2151" s="17">
        <v>-0.99999999999999833</v>
      </c>
      <c r="AH2151" s="17">
        <v>-0.99999999999999833</v>
      </c>
      <c r="AI2151" s="17">
        <v>5.9969749988644155E-2</v>
      </c>
      <c r="AJ2151" s="17">
        <v>-2.8798449449257375E-2</v>
      </c>
      <c r="AK2151" s="17">
        <v>-9.3703234511618785E-2</v>
      </c>
      <c r="AL2151" s="17">
        <v>0.22627045403710208</v>
      </c>
      <c r="AM2151" s="17">
        <v>-7.4679799350054851E-2</v>
      </c>
      <c r="AN2151" s="17">
        <v>-4.6960655319283097E-2</v>
      </c>
      <c r="AO2151" s="17">
        <v>-2.3355111563094653</v>
      </c>
      <c r="AP2151" s="17">
        <v>-4.2664112796566789E-2</v>
      </c>
      <c r="AQ2151" s="17">
        <v>17.480646433334869</v>
      </c>
      <c r="AR2151" s="17">
        <v>0.41787845430232712</v>
      </c>
      <c r="AS2151" s="17">
        <v>-0.3860830816892028</v>
      </c>
      <c r="AT2151" s="17">
        <v>-0.99999999999999833</v>
      </c>
      <c r="AU2151" s="17">
        <v>-0.99999999999999833</v>
      </c>
      <c r="AV2151" s="17">
        <v>0.42341948896221687</v>
      </c>
      <c r="AW2151" s="17">
        <v>47.731759703312512</v>
      </c>
      <c r="AX2151" s="17">
        <v>46.051309758159704</v>
      </c>
      <c r="AY2151" s="17">
        <v>0.22689676444817275</v>
      </c>
      <c r="AZ2151" s="17">
        <v>-23.774702378650051</v>
      </c>
      <c r="BA2151" s="22">
        <v>1415.4287440532994</v>
      </c>
      <c r="CU2151" t="e">
        <v>#N/A</v>
      </c>
      <c r="CV2151" t="e">
        <v>#N/A</v>
      </c>
    </row>
    <row r="2152" spans="1:100" x14ac:dyDescent="0.25">
      <c r="A2152">
        <v>5099</v>
      </c>
      <c r="B2152" t="s">
        <v>2466</v>
      </c>
      <c r="C2152" s="22">
        <v>3</v>
      </c>
      <c r="D2152" s="17">
        <v>3.9872669878131655</v>
      </c>
      <c r="E2152" s="17">
        <v>-0.99208997135493049</v>
      </c>
      <c r="F2152" s="17">
        <v>1.2726571688240313</v>
      </c>
      <c r="G2152" s="17">
        <v>0.98495676325185322</v>
      </c>
      <c r="H2152" s="17">
        <v>0.10745853149752985</v>
      </c>
      <c r="I2152" s="17">
        <v>-1.3740413056116965E-2</v>
      </c>
      <c r="J2152" s="17">
        <v>5.6230871064847747</v>
      </c>
      <c r="K2152" s="17">
        <v>9.3718118441412868E-2</v>
      </c>
      <c r="L2152" s="17">
        <v>-1.0000000000000002</v>
      </c>
      <c r="M2152" s="17">
        <v>-1.0000000000000002</v>
      </c>
      <c r="N2152" s="17">
        <v>1.874362368828258</v>
      </c>
      <c r="O2152" s="17">
        <v>10.595310857549793</v>
      </c>
      <c r="P2152" s="17">
        <v>-0.5506305396167771</v>
      </c>
      <c r="Q2152" s="17">
        <v>11.88092586456254</v>
      </c>
      <c r="R2152" s="17">
        <v>3.7809157376503828</v>
      </c>
      <c r="S2152" s="17">
        <v>0.3333333333333332</v>
      </c>
      <c r="T2152" s="17">
        <v>0.33561513502605583</v>
      </c>
      <c r="U2152" s="17">
        <v>-0.18399565924624908</v>
      </c>
      <c r="V2152" s="17">
        <v>-4.1032908585761384E-2</v>
      </c>
      <c r="W2152" s="17">
        <v>14.008071283438642</v>
      </c>
      <c r="X2152" s="17">
        <v>-0.40466793688886576</v>
      </c>
      <c r="Y2152" s="17">
        <v>-1.0000000000000002</v>
      </c>
      <c r="Z2152" s="17">
        <v>-1.0000000000000002</v>
      </c>
      <c r="AA2152" s="17">
        <v>44.60150882102036</v>
      </c>
      <c r="AB2152" s="17">
        <v>0.17499687033789027</v>
      </c>
      <c r="AC2152" s="17">
        <v>0.32208072409586669</v>
      </c>
      <c r="AD2152" s="17">
        <v>3.9172841564870352E-2</v>
      </c>
      <c r="AE2152" s="17">
        <v>26.812521799931361</v>
      </c>
      <c r="AF2152" s="17">
        <v>0.41666666666666669</v>
      </c>
      <c r="AG2152" s="17">
        <v>-1.0000000000000002</v>
      </c>
      <c r="AH2152" s="17">
        <v>-1.0000000000000002</v>
      </c>
      <c r="AI2152" s="17">
        <v>0</v>
      </c>
      <c r="AJ2152" s="17">
        <v>-4.1032908585761384E-2</v>
      </c>
      <c r="AK2152" s="17">
        <v>-0.14574497898326744</v>
      </c>
      <c r="AL2152" s="17">
        <v>-4.4855155654896943E-2</v>
      </c>
      <c r="AM2152" s="17">
        <v>0.15896930980219645</v>
      </c>
      <c r="AN2152" s="17">
        <v>-0.23395053625352658</v>
      </c>
      <c r="AO2152" s="17">
        <v>3.2455078501385737</v>
      </c>
      <c r="AP2152" s="17">
        <v>-6.0730391846126492</v>
      </c>
      <c r="AQ2152" s="17">
        <v>19.631158389923407</v>
      </c>
      <c r="AR2152" s="17">
        <v>0.44391990052737895</v>
      </c>
      <c r="AS2152" s="17">
        <v>-0.31094981844745323</v>
      </c>
      <c r="AT2152" s="17">
        <v>-1.0000000000000002</v>
      </c>
      <c r="AU2152" s="17">
        <v>-1.0000000000000002</v>
      </c>
      <c r="AV2152" s="17">
        <v>4.7658725009022351</v>
      </c>
      <c r="AW2152" s="17">
        <v>49.12378049395754</v>
      </c>
      <c r="AX2152" s="17">
        <v>45.020489635381395</v>
      </c>
      <c r="AY2152" s="17">
        <v>0.26206973353472202</v>
      </c>
      <c r="AZ2152" s="17">
        <v>-12.065596167345381</v>
      </c>
      <c r="BA2152" s="22">
        <v>1457.1825697639472</v>
      </c>
      <c r="CU2152" t="e">
        <v>#N/A</v>
      </c>
      <c r="CV2152" t="e">
        <v>#N/A</v>
      </c>
    </row>
    <row r="2153" spans="1:100" x14ac:dyDescent="0.25">
      <c r="A2153">
        <v>5101</v>
      </c>
      <c r="B2153" t="s">
        <v>2467</v>
      </c>
      <c r="C2153" s="22">
        <v>3</v>
      </c>
      <c r="D2153" s="17">
        <v>4.3909813321215427</v>
      </c>
      <c r="E2153" s="17">
        <v>0</v>
      </c>
      <c r="F2153" s="17">
        <v>-1.2975297105621335</v>
      </c>
      <c r="G2153" s="17">
        <v>-1.2975297105621335</v>
      </c>
      <c r="H2153" s="17">
        <v>0.10312220378150516</v>
      </c>
      <c r="I2153" s="17">
        <v>0</v>
      </c>
      <c r="J2153" s="17">
        <v>6.1873322268903106</v>
      </c>
      <c r="K2153" s="17">
        <v>0.10312220378150516</v>
      </c>
      <c r="L2153" s="17">
        <v>-1.0000000000000002</v>
      </c>
      <c r="M2153" s="17">
        <v>-1.0000000000000002</v>
      </c>
      <c r="N2153" s="17">
        <v>2.0624440756301041</v>
      </c>
      <c r="O2153" s="17">
        <v>9.2807838484497243</v>
      </c>
      <c r="P2153" s="17">
        <v>2.652504140859457</v>
      </c>
      <c r="Q2153" s="17">
        <v>-3.3656369940487694</v>
      </c>
      <c r="R2153" s="17">
        <v>-0.90541341302234568</v>
      </c>
      <c r="S2153" s="17">
        <v>0.33333333333333376</v>
      </c>
      <c r="T2153" s="17">
        <v>0.25628345686531928</v>
      </c>
      <c r="U2153" s="17">
        <v>-7.5554606306043898E-3</v>
      </c>
      <c r="V2153" s="17">
        <v>-8.8903697339514615E-2</v>
      </c>
      <c r="W2153" s="17">
        <v>15.601417137881141</v>
      </c>
      <c r="X2153" s="17">
        <v>-0.1534469929200579</v>
      </c>
      <c r="Y2153" s="17">
        <v>-1.0000000000000002</v>
      </c>
      <c r="Z2153" s="17">
        <v>-1.0000000000000002</v>
      </c>
      <c r="AA2153" s="17">
        <v>25.644971471238396</v>
      </c>
      <c r="AB2153" s="17">
        <v>0.15463006007690819</v>
      </c>
      <c r="AC2153" s="17">
        <v>0.2277649817488151</v>
      </c>
      <c r="AD2153" s="17">
        <v>-0.16341568689813135</v>
      </c>
      <c r="AE2153" s="17">
        <v>10.948967746379607</v>
      </c>
      <c r="AF2153" s="17">
        <v>9.0909090909090912E-2</v>
      </c>
      <c r="AG2153" s="17">
        <v>-1.0000000000000002</v>
      </c>
      <c r="AH2153" s="17">
        <v>-1.0000000000000002</v>
      </c>
      <c r="AI2153" s="17">
        <v>-3.1936088130012537E-2</v>
      </c>
      <c r="AJ2153" s="17">
        <v>-8.8903697339514615E-2</v>
      </c>
      <c r="AK2153" s="17">
        <v>-2.383958224260135E-2</v>
      </c>
      <c r="AL2153" s="17">
        <v>0.18391631774795705</v>
      </c>
      <c r="AM2153" s="17">
        <v>-5.8400320733913012E-2</v>
      </c>
      <c r="AN2153" s="17">
        <v>-0.11686024931937421</v>
      </c>
      <c r="AO2153" s="17">
        <v>-1.5792059295608332</v>
      </c>
      <c r="AP2153" s="17">
        <v>-2.0019246442445695</v>
      </c>
      <c r="AQ2153" s="17">
        <v>21.788749364771451</v>
      </c>
      <c r="AR2153" s="17">
        <v>0.49315763222853382</v>
      </c>
      <c r="AS2153" s="17">
        <v>-5.0324789138552622E-2</v>
      </c>
      <c r="AT2153" s="17">
        <v>-1.0000000000000002</v>
      </c>
      <c r="AU2153" s="17">
        <v>-1.0000000000000002</v>
      </c>
      <c r="AV2153" s="17">
        <v>-2.2029431235844799</v>
      </c>
      <c r="AW2153" s="17">
        <v>32.923830675443554</v>
      </c>
      <c r="AX2153" s="17">
        <v>23.39473917889184</v>
      </c>
      <c r="AY2153" s="17">
        <v>0.14279743740096099</v>
      </c>
      <c r="AZ2153" s="17">
        <v>-35.274771540441918</v>
      </c>
      <c r="BA2153" s="22">
        <v>1355.8225030027068</v>
      </c>
      <c r="CU2153" t="e">
        <v>#N/A</v>
      </c>
      <c r="CV2153" t="e">
        <v>#N/A</v>
      </c>
    </row>
    <row r="2154" spans="1:100" x14ac:dyDescent="0.25">
      <c r="A2154">
        <v>5102</v>
      </c>
      <c r="B2154" t="s">
        <v>2468</v>
      </c>
      <c r="C2154" s="22">
        <v>3</v>
      </c>
      <c r="D2154" s="17">
        <v>3.9927037528736706</v>
      </c>
      <c r="E2154" s="17">
        <v>2.0788183533891683E-3</v>
      </c>
      <c r="F2154" s="17">
        <v>-1.5441871156259006</v>
      </c>
      <c r="G2154" s="17">
        <v>-1.5434941761747709</v>
      </c>
      <c r="H2154" s="17">
        <v>-7.8274563797575709E-3</v>
      </c>
      <c r="I2154" s="17">
        <v>0</v>
      </c>
      <c r="J2154" s="17">
        <v>-0.46964738278545548</v>
      </c>
      <c r="K2154" s="17">
        <v>-7.8274563797575709E-3</v>
      </c>
      <c r="L2154" s="17">
        <v>-0.99999999999999989</v>
      </c>
      <c r="M2154" s="17">
        <v>-0.99999999999999989</v>
      </c>
      <c r="N2154" s="17">
        <v>-0.15654912759515169</v>
      </c>
      <c r="O2154" s="17">
        <v>1.9795621939134453</v>
      </c>
      <c r="P2154" s="17">
        <v>0.33223546338331583</v>
      </c>
      <c r="Q2154" s="17">
        <v>-6.8032724029622873</v>
      </c>
      <c r="R2154" s="17">
        <v>-2.1786375610897437</v>
      </c>
      <c r="S2154" s="17">
        <v>0.33333333333333348</v>
      </c>
      <c r="T2154" s="17">
        <v>0.28596904873680801</v>
      </c>
      <c r="U2154" s="17">
        <v>5.6914778215849934E-2</v>
      </c>
      <c r="V2154" s="17">
        <v>-5.3137704932212995E-3</v>
      </c>
      <c r="W2154" s="17">
        <v>27.149233846901108</v>
      </c>
      <c r="X2154" s="17">
        <v>0.76717650341561405</v>
      </c>
      <c r="Y2154" s="17">
        <v>-0.99999999999999989</v>
      </c>
      <c r="Z2154" s="17">
        <v>-0.99999999999999989</v>
      </c>
      <c r="AA2154" s="17">
        <v>35.959749583608797</v>
      </c>
      <c r="AB2154" s="17">
        <v>3.0077976833555977E-2</v>
      </c>
      <c r="AC2154" s="17">
        <v>-1.8289110083586843E-2</v>
      </c>
      <c r="AD2154" s="17">
        <v>0.20799419920597945</v>
      </c>
      <c r="AE2154" s="17">
        <v>10.989153297797436</v>
      </c>
      <c r="AF2154" s="17">
        <v>0.33333333333333331</v>
      </c>
      <c r="AG2154" s="17">
        <v>-0.99999999999999989</v>
      </c>
      <c r="AH2154" s="17">
        <v>-0.99999999999999989</v>
      </c>
      <c r="AI2154" s="17">
        <v>-5.7494689091465968E-2</v>
      </c>
      <c r="AJ2154" s="17">
        <v>-5.3137704932212995E-3</v>
      </c>
      <c r="AK2154" s="17">
        <v>0.18399058254458775</v>
      </c>
      <c r="AL2154" s="17">
        <v>-3.5665879941495247E-2</v>
      </c>
      <c r="AM2154" s="17">
        <v>0.15869620872731505</v>
      </c>
      <c r="AN2154" s="17">
        <v>6.3132616029110827E-4</v>
      </c>
      <c r="AO2154" s="17">
        <v>4.8873581309058141</v>
      </c>
      <c r="AP2154" s="17">
        <v>-0.16254624570019832</v>
      </c>
      <c r="AQ2154" s="17">
        <v>26.679586464115648</v>
      </c>
      <c r="AR2154" s="17">
        <v>0.67090338979276976</v>
      </c>
      <c r="AS2154" s="17">
        <v>0.75934904703585637</v>
      </c>
      <c r="AT2154" s="17">
        <v>-0.99999999999999989</v>
      </c>
      <c r="AU2154" s="17">
        <v>-0.99999999999999989</v>
      </c>
      <c r="AV2154" s="17">
        <v>-3.7221317372645149</v>
      </c>
      <c r="AW2154" s="17">
        <v>37.776765531822015</v>
      </c>
      <c r="AX2154" s="17">
        <v>36.095494700670564</v>
      </c>
      <c r="AY2154" s="17">
        <v>9.4427622375630751E-2</v>
      </c>
      <c r="AZ2154" s="17">
        <v>-37.098881068162328</v>
      </c>
      <c r="BA2154" s="22">
        <v>1405.4300855767437</v>
      </c>
      <c r="CU2154" t="e">
        <v>#N/A</v>
      </c>
      <c r="CV2154" t="e">
        <v>#N/A</v>
      </c>
    </row>
    <row r="2155" spans="1:100" x14ac:dyDescent="0.25">
      <c r="A2155">
        <v>5103</v>
      </c>
      <c r="B2155" t="s">
        <v>2469</v>
      </c>
      <c r="C2155" s="22">
        <v>3</v>
      </c>
      <c r="D2155" s="17">
        <v>5.2246044522102704</v>
      </c>
      <c r="E2155" s="17">
        <v>0.66997097646694548</v>
      </c>
      <c r="F2155" s="17">
        <v>-2.450063887397531E-2</v>
      </c>
      <c r="G2155" s="17">
        <v>0.16743125614802926</v>
      </c>
      <c r="H2155" s="17">
        <v>-0.17425316244261563</v>
      </c>
      <c r="I2155" s="17">
        <v>0</v>
      </c>
      <c r="J2155" s="17">
        <v>-10.455189746556949</v>
      </c>
      <c r="K2155" s="17">
        <v>-0.17425316244261563</v>
      </c>
      <c r="L2155" s="17">
        <v>-0.99999999999999889</v>
      </c>
      <c r="M2155" s="17">
        <v>-0.99999999999999889</v>
      </c>
      <c r="N2155" s="17">
        <v>-3.4850632488523163</v>
      </c>
      <c r="O2155" s="17">
        <v>-5.0631540381986495</v>
      </c>
      <c r="P2155" s="17">
        <v>-0.82151639940204346</v>
      </c>
      <c r="Q2155" s="17">
        <v>0.14105333222006694</v>
      </c>
      <c r="R2155" s="17">
        <v>-6.4441632974572019E-2</v>
      </c>
      <c r="S2155" s="17">
        <v>0.33333333333333315</v>
      </c>
      <c r="T2155" s="17">
        <v>0.41396656868663589</v>
      </c>
      <c r="U2155" s="17">
        <v>0.14826935287154042</v>
      </c>
      <c r="V2155" s="17">
        <v>0</v>
      </c>
      <c r="W2155" s="17">
        <v>42.79289669336503</v>
      </c>
      <c r="X2155" s="17">
        <v>1.6006427829114065</v>
      </c>
      <c r="Y2155" s="17">
        <v>-0.99999999999999889</v>
      </c>
      <c r="Z2155" s="17">
        <v>-0.99999999999999889</v>
      </c>
      <c r="AA2155" s="17">
        <v>55.705452569420622</v>
      </c>
      <c r="AB2155" s="17">
        <v>0.20737235041114052</v>
      </c>
      <c r="AC2155" s="17">
        <v>-6.2437250039340454E-2</v>
      </c>
      <c r="AD2155" s="17">
        <v>0.11460484980880402</v>
      </c>
      <c r="AE2155" s="17">
        <v>12.976997509030202</v>
      </c>
      <c r="AF2155" s="17">
        <v>0.4</v>
      </c>
      <c r="AG2155" s="17">
        <v>-0.99999999999999889</v>
      </c>
      <c r="AH2155" s="17">
        <v>-0.99999999999999889</v>
      </c>
      <c r="AI2155" s="17">
        <v>0</v>
      </c>
      <c r="AJ2155" s="17">
        <v>0</v>
      </c>
      <c r="AK2155" s="17">
        <v>0.23615366916357666</v>
      </c>
      <c r="AL2155" s="17">
        <v>0.21746319358564048</v>
      </c>
      <c r="AM2155" s="17">
        <v>-0.36544639912878307</v>
      </c>
      <c r="AN2155" s="17">
        <v>-3.4615618556060296E-2</v>
      </c>
      <c r="AO2155" s="17">
        <v>-7.9553916324016924</v>
      </c>
      <c r="AP2155" s="17">
        <v>0.22192550402669373</v>
      </c>
      <c r="AQ2155" s="17">
        <v>32.337706946808055</v>
      </c>
      <c r="AR2155" s="17">
        <v>0.89556925489150929</v>
      </c>
      <c r="AS2155" s="17">
        <v>1.42638962046879</v>
      </c>
      <c r="AT2155" s="17">
        <v>-0.99999999999999889</v>
      </c>
      <c r="AU2155" s="17">
        <v>-0.99999999999999889</v>
      </c>
      <c r="AV2155" s="17">
        <v>0.10298962317345722</v>
      </c>
      <c r="AW2155" s="17">
        <v>50.864224035248697</v>
      </c>
      <c r="AX2155" s="17">
        <v>50.864224035248697</v>
      </c>
      <c r="AY2155" s="17">
        <v>0.16219417333876418</v>
      </c>
      <c r="AZ2155" s="17">
        <v>-2.5957401407110567</v>
      </c>
      <c r="BA2155" s="22">
        <v>1387.9247116192696</v>
      </c>
      <c r="CU2155" t="e">
        <v>#N/A</v>
      </c>
      <c r="CV2155" t="e">
        <v>#N/A</v>
      </c>
    </row>
    <row r="2156" spans="1:100" x14ac:dyDescent="0.25">
      <c r="A2156">
        <v>5104</v>
      </c>
      <c r="B2156" t="s">
        <v>2470</v>
      </c>
      <c r="C2156" s="22">
        <v>3</v>
      </c>
      <c r="D2156" s="17">
        <v>3.8622894062427422</v>
      </c>
      <c r="E2156" s="17">
        <v>2.1180579652111745E-2</v>
      </c>
      <c r="F2156" s="17">
        <v>-2.0607151965241171</v>
      </c>
      <c r="G2156" s="17">
        <v>-2.0546550097017708</v>
      </c>
      <c r="H2156" s="17">
        <v>0.38157113937482973</v>
      </c>
      <c r="I2156" s="17">
        <v>0</v>
      </c>
      <c r="J2156" s="17">
        <v>22.894268362489765</v>
      </c>
      <c r="K2156" s="17">
        <v>0.38157113937482973</v>
      </c>
      <c r="L2156" s="17">
        <v>-0.99999999999999944</v>
      </c>
      <c r="M2156" s="17">
        <v>-0.99999999999999944</v>
      </c>
      <c r="N2156" s="17">
        <v>7.631422787496593</v>
      </c>
      <c r="O2156" s="17">
        <v>24.701902759030741</v>
      </c>
      <c r="P2156" s="17">
        <v>0.22458148069685357</v>
      </c>
      <c r="Q2156" s="17">
        <v>8.0336055825060804</v>
      </c>
      <c r="R2156" s="17">
        <v>2.7362772291668183</v>
      </c>
      <c r="S2156" s="17">
        <v>0.34753132128210718</v>
      </c>
      <c r="T2156" s="17">
        <v>0.34580344420662712</v>
      </c>
      <c r="U2156" s="17">
        <v>0.25061255437078978</v>
      </c>
      <c r="V2156" s="17">
        <v>1.6775458905853351E-2</v>
      </c>
      <c r="W2156" s="17">
        <v>23.166065575621896</v>
      </c>
      <c r="X2156" s="17">
        <v>1.4273367079054766</v>
      </c>
      <c r="Y2156" s="17">
        <v>-0.99999999999999944</v>
      </c>
      <c r="Z2156" s="17">
        <v>-0.99999999999999944</v>
      </c>
      <c r="AA2156" s="17">
        <v>57.801729233040923</v>
      </c>
      <c r="AB2156" s="17">
        <v>0.30919374404462979</v>
      </c>
      <c r="AC2156" s="17">
        <v>0.28955799767564994</v>
      </c>
      <c r="AD2156" s="17">
        <v>3.9235986844765001E-2</v>
      </c>
      <c r="AE2156" s="17">
        <v>31.899386428252186</v>
      </c>
      <c r="AF2156" s="17">
        <v>0.66666666666666663</v>
      </c>
      <c r="AG2156" s="17">
        <v>-0.99999999999999944</v>
      </c>
      <c r="AH2156" s="17">
        <v>-0.99999999999999944</v>
      </c>
      <c r="AI2156" s="17">
        <v>1.8506538100780442E-2</v>
      </c>
      <c r="AJ2156" s="17">
        <v>1.6775458905853351E-2</v>
      </c>
      <c r="AK2156" s="17">
        <v>0.10755443902334139</v>
      </c>
      <c r="AL2156" s="17">
        <v>-6.7385305071111914E-2</v>
      </c>
      <c r="AM2156" s="17">
        <v>-0.15543450830917713</v>
      </c>
      <c r="AN2156" s="17">
        <v>6.2633224515530345E-3</v>
      </c>
      <c r="AO2156" s="17">
        <v>-3.3480905126127203</v>
      </c>
      <c r="AP2156" s="17">
        <v>-0.18034346406673341</v>
      </c>
      <c r="AQ2156" s="17">
        <v>46.060333938111647</v>
      </c>
      <c r="AR2156" s="17">
        <v>0.96072277876537693</v>
      </c>
      <c r="AS2156" s="17">
        <v>1.8089078472803064</v>
      </c>
      <c r="AT2156" s="17">
        <v>-0.99999999999999944</v>
      </c>
      <c r="AU2156" s="17">
        <v>-0.99999999999999944</v>
      </c>
      <c r="AV2156" s="17">
        <v>0.68162221946504631</v>
      </c>
      <c r="AW2156" s="17">
        <v>82.323288528004937</v>
      </c>
      <c r="AX2156" s="17">
        <v>84.370965180605907</v>
      </c>
      <c r="AY2156" s="17">
        <v>-4.063408617320749E-2</v>
      </c>
      <c r="AZ2156" s="17">
        <v>-26.918048156228569</v>
      </c>
      <c r="BA2156" s="22">
        <v>1412.1956116210838</v>
      </c>
      <c r="CU2156" t="e">
        <v>#N/A</v>
      </c>
      <c r="CV2156" t="e">
        <v>#N/A</v>
      </c>
    </row>
    <row r="2157" spans="1:100" x14ac:dyDescent="0.25">
      <c r="A2157">
        <v>5107</v>
      </c>
      <c r="B2157" t="s">
        <v>2471</v>
      </c>
      <c r="C2157" s="22">
        <v>3</v>
      </c>
      <c r="D2157" s="17">
        <v>5.9041565898034722</v>
      </c>
      <c r="E2157" s="17">
        <v>-0.10381873300389409</v>
      </c>
      <c r="F2157" s="17">
        <v>-1.1922661593694759</v>
      </c>
      <c r="G2157" s="17">
        <v>-1.2268724037041072</v>
      </c>
      <c r="H2157" s="17">
        <v>-4.4990716167598595E-2</v>
      </c>
      <c r="I2157" s="17">
        <v>0</v>
      </c>
      <c r="J2157" s="17">
        <v>-2.6994429700559164</v>
      </c>
      <c r="K2157" s="17">
        <v>-4.4990716167598595E-2</v>
      </c>
      <c r="L2157" s="17">
        <v>-0.999999999999999</v>
      </c>
      <c r="M2157" s="17">
        <v>-0.999999999999999</v>
      </c>
      <c r="N2157" s="17">
        <v>-0.89981432335197142</v>
      </c>
      <c r="O2157" s="17">
        <v>1.9778412160434506</v>
      </c>
      <c r="P2157" s="17">
        <v>1.3994298072742224</v>
      </c>
      <c r="Q2157" s="17">
        <v>7.056693423082872</v>
      </c>
      <c r="R2157" s="17">
        <v>2.4414626667391359</v>
      </c>
      <c r="S2157" s="17">
        <v>0.33333333333333298</v>
      </c>
      <c r="T2157" s="17">
        <v>0.34544699754019553</v>
      </c>
      <c r="U2157" s="17">
        <v>0.13225945843396225</v>
      </c>
      <c r="V2157" s="17">
        <v>-2.2715285888178297E-4</v>
      </c>
      <c r="W2157" s="17">
        <v>34.232134104648296</v>
      </c>
      <c r="X2157" s="17">
        <v>1.2759595799509986</v>
      </c>
      <c r="Y2157" s="17">
        <v>-0.999999999999999</v>
      </c>
      <c r="Z2157" s="17">
        <v>-0.999999999999999</v>
      </c>
      <c r="AA2157" s="17">
        <v>46.966298816976447</v>
      </c>
      <c r="AB2157" s="17">
        <v>0.21388062830912036</v>
      </c>
      <c r="AC2157" s="17">
        <v>2.5980809614900079E-2</v>
      </c>
      <c r="AD2157" s="17">
        <v>-3.4007397012241099E-2</v>
      </c>
      <c r="AE2157" s="17">
        <v>10.292702045588964</v>
      </c>
      <c r="AF2157" s="17">
        <v>0</v>
      </c>
      <c r="AG2157" s="17">
        <v>-0.999999999999999</v>
      </c>
      <c r="AH2157" s="17">
        <v>-0.999999999999999</v>
      </c>
      <c r="AI2157" s="17">
        <v>-3.8244936569719959E-2</v>
      </c>
      <c r="AJ2157" s="17">
        <v>-2.2715285888178297E-4</v>
      </c>
      <c r="AK2157" s="17">
        <v>0.13316048074069278</v>
      </c>
      <c r="AL2157" s="17">
        <v>-0.14223933252681462</v>
      </c>
      <c r="AM2157" s="17">
        <v>4.1209432036826581E-2</v>
      </c>
      <c r="AN2157" s="17">
        <v>0.10002530184637717</v>
      </c>
      <c r="AO2157" s="17">
        <v>1.6960382046241282</v>
      </c>
      <c r="AP2157" s="17">
        <v>1.7894358835253577</v>
      </c>
      <c r="AQ2157" s="17">
        <v>31.53269113459239</v>
      </c>
      <c r="AR2157" s="17">
        <v>0.81081263644860901</v>
      </c>
      <c r="AS2157" s="17">
        <v>1.2309688637834002</v>
      </c>
      <c r="AT2157" s="17">
        <v>-0.999999999999999</v>
      </c>
      <c r="AU2157" s="17">
        <v>-0.999999999999999</v>
      </c>
      <c r="AV2157" s="17">
        <v>1.2145902630350283</v>
      </c>
      <c r="AW2157" s="17">
        <v>50.733575916545242</v>
      </c>
      <c r="AX2157" s="17">
        <v>49.945961899262649</v>
      </c>
      <c r="AY2157" s="17">
        <v>0.16790471825995734</v>
      </c>
      <c r="AZ2157" s="17">
        <v>7.4621359044817792</v>
      </c>
      <c r="BA2157" s="22">
        <v>1372.5287258128783</v>
      </c>
      <c r="CU2157" t="e">
        <v>#N/A</v>
      </c>
      <c r="CV2157" t="e">
        <v>#N/A</v>
      </c>
    </row>
    <row r="2158" spans="1:100" x14ac:dyDescent="0.25">
      <c r="A2158">
        <v>5109</v>
      </c>
      <c r="B2158" t="s">
        <v>2472</v>
      </c>
      <c r="C2158" s="22">
        <v>3</v>
      </c>
      <c r="D2158" s="17">
        <v>3.7110009990954858</v>
      </c>
      <c r="E2158" s="17">
        <v>0.1184257265642038</v>
      </c>
      <c r="F2158" s="17">
        <v>0.25346368483607828</v>
      </c>
      <c r="G2158" s="17">
        <v>0.22652338304382183</v>
      </c>
      <c r="H2158" s="17">
        <v>7.4302952758970905E-2</v>
      </c>
      <c r="I2158" s="17">
        <v>0</v>
      </c>
      <c r="J2158" s="17">
        <v>4.4581771655382552</v>
      </c>
      <c r="K2158" s="17">
        <v>7.4302952758970905E-2</v>
      </c>
      <c r="L2158" s="17">
        <v>-1.0000000000000009</v>
      </c>
      <c r="M2158" s="17">
        <v>-1.0000000000000009</v>
      </c>
      <c r="N2158" s="17">
        <v>1.4860590551794191</v>
      </c>
      <c r="O2158" s="17">
        <v>8.3957015476775663</v>
      </c>
      <c r="P2158" s="17">
        <v>-0.12835663255929661</v>
      </c>
      <c r="Q2158" s="17">
        <v>5.070324857482098</v>
      </c>
      <c r="R2158" s="17">
        <v>1.5458636189787036</v>
      </c>
      <c r="S2158" s="17">
        <v>0.33333333333333387</v>
      </c>
      <c r="T2158" s="17">
        <v>0.43500198399444617</v>
      </c>
      <c r="U2158" s="17">
        <v>5.0902706169136308E-2</v>
      </c>
      <c r="V2158" s="17">
        <v>-2.3806749674193275E-3</v>
      </c>
      <c r="W2158" s="17">
        <v>29.702175830821027</v>
      </c>
      <c r="X2158" s="17">
        <v>0.98502779010195096</v>
      </c>
      <c r="Y2158" s="17">
        <v>-1.0000000000000009</v>
      </c>
      <c r="Z2158" s="17">
        <v>-1.0000000000000009</v>
      </c>
      <c r="AA2158" s="17">
        <v>69.175245949352444</v>
      </c>
      <c r="AB2158" s="17">
        <v>0.12766105334678349</v>
      </c>
      <c r="AC2158" s="17">
        <v>0.3040830881891089</v>
      </c>
      <c r="AD2158" s="17">
        <v>0.32679998845516151</v>
      </c>
      <c r="AE2158" s="17">
        <v>37.927206499552696</v>
      </c>
      <c r="AF2158" s="17">
        <v>0.5714285714285714</v>
      </c>
      <c r="AG2158" s="17">
        <v>-1.0000000000000009</v>
      </c>
      <c r="AH2158" s="17">
        <v>-1.0000000000000009</v>
      </c>
      <c r="AI2158" s="17">
        <v>0</v>
      </c>
      <c r="AJ2158" s="17">
        <v>-2.3806749674193275E-3</v>
      </c>
      <c r="AK2158" s="17">
        <v>0.18796390160844401</v>
      </c>
      <c r="AL2158" s="17">
        <v>-2.1773254670688757E-2</v>
      </c>
      <c r="AM2158" s="17">
        <v>-0.1117427500772717</v>
      </c>
      <c r="AN2158" s="17">
        <v>-8.1911021505244846E-2</v>
      </c>
      <c r="AO2158" s="17">
        <v>-1.8537492438895731</v>
      </c>
      <c r="AP2158" s="17">
        <v>-2.1566418109845644</v>
      </c>
      <c r="AQ2158" s="17">
        <v>34.160352996359279</v>
      </c>
      <c r="AR2158" s="17">
        <v>0.81685734852949643</v>
      </c>
      <c r="AS2158" s="17">
        <v>1.0593307428609211</v>
      </c>
      <c r="AT2158" s="17">
        <v>-1.0000000000000009</v>
      </c>
      <c r="AU2158" s="17">
        <v>-1.0000000000000009</v>
      </c>
      <c r="AV2158" s="17">
        <v>1.7723870020225254</v>
      </c>
      <c r="AW2158" s="17">
        <v>75.414305686045438</v>
      </c>
      <c r="AX2158" s="17">
        <v>75.176238189303504</v>
      </c>
      <c r="AY2158" s="17">
        <v>0.20415037787817633</v>
      </c>
      <c r="AZ2158" s="17">
        <v>9.6458113626178879</v>
      </c>
      <c r="BA2158" s="22">
        <v>1416.9129995124531</v>
      </c>
      <c r="CU2158" t="e">
        <v>#N/A</v>
      </c>
      <c r="CV2158" t="e">
        <v>#N/A</v>
      </c>
    </row>
    <row r="2159" spans="1:100" x14ac:dyDescent="0.25">
      <c r="A2159">
        <v>5110</v>
      </c>
      <c r="B2159" t="s">
        <v>2473</v>
      </c>
      <c r="C2159" s="22">
        <v>3</v>
      </c>
      <c r="D2159" s="17">
        <v>4.3467579193535926</v>
      </c>
      <c r="E2159" s="17">
        <v>6.7224223595568539E-2</v>
      </c>
      <c r="F2159" s="17">
        <v>0.28419542184390939</v>
      </c>
      <c r="G2159" s="17">
        <v>0.27381313487119135</v>
      </c>
      <c r="H2159" s="17">
        <v>0.55269422660716727</v>
      </c>
      <c r="I2159" s="17">
        <v>0</v>
      </c>
      <c r="J2159" s="17">
        <v>33.16165359643005</v>
      </c>
      <c r="K2159" s="17">
        <v>0.55269422660716727</v>
      </c>
      <c r="L2159" s="17">
        <v>-1.0000000000000002</v>
      </c>
      <c r="M2159" s="17">
        <v>-1.0000000000000002</v>
      </c>
      <c r="N2159" s="17">
        <v>11.053884532143348</v>
      </c>
      <c r="O2159" s="17">
        <v>37.782224650654847</v>
      </c>
      <c r="P2159" s="17">
        <v>3.7505385180280272E-2</v>
      </c>
      <c r="Q2159" s="17">
        <v>-0.77002241522232562</v>
      </c>
      <c r="R2159" s="17">
        <v>-0.25880584337562029</v>
      </c>
      <c r="S2159" s="17">
        <v>0.33333333333333315</v>
      </c>
      <c r="T2159" s="17">
        <v>0.34596725981557974</v>
      </c>
      <c r="U2159" s="17">
        <v>0.56417948720195221</v>
      </c>
      <c r="V2159" s="17">
        <v>-2.9577542692207102E-2</v>
      </c>
      <c r="W2159" s="17">
        <v>26.448332442059662</v>
      </c>
      <c r="X2159" s="17">
        <v>2.21849298567856</v>
      </c>
      <c r="Y2159" s="17">
        <v>-1.0000000000000002</v>
      </c>
      <c r="Z2159" s="17">
        <v>-1.0000000000000002</v>
      </c>
      <c r="AA2159" s="17">
        <v>66.285433753472731</v>
      </c>
      <c r="AB2159" s="17">
        <v>0.27917148001199832</v>
      </c>
      <c r="AC2159" s="17">
        <v>0.37049550858367497</v>
      </c>
      <c r="AD2159" s="17">
        <v>0.15225115450010024</v>
      </c>
      <c r="AE2159" s="17">
        <v>40.095907154788669</v>
      </c>
      <c r="AF2159" s="17">
        <v>0.7857142857142857</v>
      </c>
      <c r="AG2159" s="17">
        <v>-1.0000000000000002</v>
      </c>
      <c r="AH2159" s="17">
        <v>-1.0000000000000002</v>
      </c>
      <c r="AI2159" s="17">
        <v>0</v>
      </c>
      <c r="AJ2159" s="17">
        <v>-2.9577542692207102E-2</v>
      </c>
      <c r="AK2159" s="17">
        <v>2.3050250628687423E-2</v>
      </c>
      <c r="AL2159" s="17">
        <v>-7.828809100428559E-2</v>
      </c>
      <c r="AM2159" s="17">
        <v>0.20872169812052252</v>
      </c>
      <c r="AN2159" s="17">
        <v>-2.5955102282743669E-2</v>
      </c>
      <c r="AO2159" s="17">
        <v>5.3332937061564998</v>
      </c>
      <c r="AP2159" s="17">
        <v>-1.0403180120900197</v>
      </c>
      <c r="AQ2159" s="17">
        <v>59.609986038489708</v>
      </c>
      <c r="AR2159" s="17">
        <v>1.2139025376586592</v>
      </c>
      <c r="AS2159" s="17">
        <v>2.7711872122857266</v>
      </c>
      <c r="AT2159" s="17">
        <v>-1.0000000000000002</v>
      </c>
      <c r="AU2159" s="17">
        <v>-1.0000000000000002</v>
      </c>
      <c r="AV2159" s="17">
        <v>1.5007291495571036E-2</v>
      </c>
      <c r="AW2159" s="17">
        <v>103.02734039203746</v>
      </c>
      <c r="AX2159" s="17">
        <v>100.06958612281676</v>
      </c>
      <c r="AY2159" s="17">
        <v>0.29545819262075146</v>
      </c>
      <c r="AZ2159" s="17">
        <v>15.565746925739521</v>
      </c>
      <c r="BA2159" s="22">
        <v>1467.8053809572202</v>
      </c>
      <c r="CU2159" t="e">
        <v>#N/A</v>
      </c>
      <c r="CV2159" t="e">
        <v>#N/A</v>
      </c>
    </row>
    <row r="2160" spans="1:100" x14ac:dyDescent="0.25">
      <c r="A2160">
        <v>5111</v>
      </c>
      <c r="B2160" t="s">
        <v>2474</v>
      </c>
      <c r="C2160" s="22">
        <v>3</v>
      </c>
      <c r="D2160" s="17">
        <v>3.2089354306715325</v>
      </c>
      <c r="E2160" s="17">
        <v>0</v>
      </c>
      <c r="F2160" s="17">
        <v>1.3528345206385572E-3</v>
      </c>
      <c r="G2160" s="17">
        <v>1.3528345206385572E-3</v>
      </c>
      <c r="H2160" s="17">
        <v>-2.256635127995945E-2</v>
      </c>
      <c r="I2160" s="17">
        <v>0</v>
      </c>
      <c r="J2160" s="17">
        <v>-1.3539810767975686</v>
      </c>
      <c r="K2160" s="17">
        <v>-2.256635127995945E-2</v>
      </c>
      <c r="L2160" s="17">
        <v>-0.99999999999999933</v>
      </c>
      <c r="M2160" s="17">
        <v>-0.99999999999999933</v>
      </c>
      <c r="N2160" s="17">
        <v>-0.45132702559918875</v>
      </c>
      <c r="O2160" s="17">
        <v>1.856307188394603</v>
      </c>
      <c r="P2160" s="17">
        <v>-0.15784682386940893</v>
      </c>
      <c r="Q2160" s="17">
        <v>5.2525416184245399</v>
      </c>
      <c r="R2160" s="17">
        <v>1.6402838317170718</v>
      </c>
      <c r="S2160" s="17">
        <v>0.3333333333333332</v>
      </c>
      <c r="T2160" s="17">
        <v>0.2611440721142762</v>
      </c>
      <c r="U2160" s="17">
        <v>-0.15644118955422373</v>
      </c>
      <c r="V2160" s="17">
        <v>0</v>
      </c>
      <c r="W2160" s="17">
        <v>18.424102686933811</v>
      </c>
      <c r="X2160" s="17">
        <v>-8.0910262708382891E-2</v>
      </c>
      <c r="Y2160" s="17">
        <v>-0.99999999999999933</v>
      </c>
      <c r="Z2160" s="17">
        <v>-0.99999999999999933</v>
      </c>
      <c r="AA2160" s="17">
        <v>20.642359796463705</v>
      </c>
      <c r="AB2160" s="17">
        <v>-0.11568781264699542</v>
      </c>
      <c r="AC2160" s="17">
        <v>-6.165520774169439E-2</v>
      </c>
      <c r="AD2160" s="17">
        <v>0.18890248594494621</v>
      </c>
      <c r="AE2160" s="17">
        <v>0.57797327781280938</v>
      </c>
      <c r="AF2160" s="17">
        <v>0.15384615384615385</v>
      </c>
      <c r="AG2160" s="17">
        <v>-0.99999999999999933</v>
      </c>
      <c r="AH2160" s="17">
        <v>-0.99999999999999933</v>
      </c>
      <c r="AI2160" s="17">
        <v>0</v>
      </c>
      <c r="AJ2160" s="17">
        <v>0</v>
      </c>
      <c r="AK2160" s="17">
        <v>1.4381838074332725E-2</v>
      </c>
      <c r="AL2160" s="17">
        <v>5.2662515778128277E-2</v>
      </c>
      <c r="AM2160" s="17">
        <v>3.6675855349739911E-2</v>
      </c>
      <c r="AN2160" s="17">
        <v>-0.11743528857321517</v>
      </c>
      <c r="AO2160" s="17">
        <v>0.98880557411516157</v>
      </c>
      <c r="AP2160" s="17">
        <v>-2.6725696354397375</v>
      </c>
      <c r="AQ2160" s="17">
        <v>17.070121610136241</v>
      </c>
      <c r="AR2160" s="17">
        <v>0.43803621589338571</v>
      </c>
      <c r="AS2160" s="17">
        <v>-0.10347661398834213</v>
      </c>
      <c r="AT2160" s="17">
        <v>-0.99999999999999933</v>
      </c>
      <c r="AU2160" s="17">
        <v>-0.99999999999999933</v>
      </c>
      <c r="AV2160" s="17">
        <v>1.6416366662377104</v>
      </c>
      <c r="AW2160" s="17">
        <v>19.826097349418564</v>
      </c>
      <c r="AX2160" s="17">
        <v>19.826097349418564</v>
      </c>
      <c r="AY2160" s="17">
        <v>-0.10915097144760481</v>
      </c>
      <c r="AZ2160" s="17">
        <v>-62.553900076331828</v>
      </c>
      <c r="BA2160" s="22">
        <v>1326.342154288342</v>
      </c>
      <c r="CU2160" t="e">
        <v>#N/A</v>
      </c>
      <c r="CV2160" t="e">
        <v>#N/A</v>
      </c>
    </row>
    <row r="2161" spans="1:100" x14ac:dyDescent="0.25">
      <c r="A2161">
        <v>5112</v>
      </c>
      <c r="B2161" t="s">
        <v>2475</v>
      </c>
      <c r="C2161" s="22">
        <v>3</v>
      </c>
      <c r="D2161" s="17">
        <v>4.2703494978304137</v>
      </c>
      <c r="E2161" s="17">
        <v>0.33673828655501081</v>
      </c>
      <c r="F2161" s="17">
        <v>-0.55416669003932895</v>
      </c>
      <c r="G2161" s="17">
        <v>-0.45753200251622195</v>
      </c>
      <c r="H2161" s="17">
        <v>0.47551085996148068</v>
      </c>
      <c r="I2161" s="17">
        <v>0</v>
      </c>
      <c r="J2161" s="17">
        <v>28.530651597688852</v>
      </c>
      <c r="K2161" s="17">
        <v>0.47551085996148068</v>
      </c>
      <c r="L2161" s="17">
        <v>-1.0000000000000002</v>
      </c>
      <c r="M2161" s="17">
        <v>-1.0000000000000002</v>
      </c>
      <c r="N2161" s="17">
        <v>9.5102171992296167</v>
      </c>
      <c r="O2161" s="17">
        <v>32.343469093003058</v>
      </c>
      <c r="P2161" s="17">
        <v>-0.60529167808901696</v>
      </c>
      <c r="Q2161" s="17">
        <v>3.4970997216611561</v>
      </c>
      <c r="R2161" s="17">
        <v>1.0979646968259651</v>
      </c>
      <c r="S2161" s="17">
        <v>0.33333333333333343</v>
      </c>
      <c r="T2161" s="17">
        <v>0.34830411205189821</v>
      </c>
      <c r="U2161" s="17">
        <v>0.46293077800907201</v>
      </c>
      <c r="V2161" s="17">
        <v>-1.6390628259447551E-2</v>
      </c>
      <c r="W2161" s="17">
        <v>26.106669406935037</v>
      </c>
      <c r="X2161" s="17">
        <v>1.9595059279033538</v>
      </c>
      <c r="Y2161" s="17">
        <v>-1.0000000000000002</v>
      </c>
      <c r="Z2161" s="17">
        <v>-1.0000000000000002</v>
      </c>
      <c r="AA2161" s="17">
        <v>53.832887235960349</v>
      </c>
      <c r="AB2161" s="17">
        <v>0.21083778922827337</v>
      </c>
      <c r="AC2161" s="17">
        <v>0.19552951221913681</v>
      </c>
      <c r="AD2161" s="17">
        <v>0.12619776119657766</v>
      </c>
      <c r="AE2161" s="17">
        <v>26.628253132199397</v>
      </c>
      <c r="AF2161" s="17">
        <v>0.625</v>
      </c>
      <c r="AG2161" s="17">
        <v>-1.0000000000000002</v>
      </c>
      <c r="AH2161" s="17">
        <v>-1.0000000000000002</v>
      </c>
      <c r="AI2161" s="17">
        <v>4.5304361764579963E-2</v>
      </c>
      <c r="AJ2161" s="17">
        <v>-1.6390628259447551E-2</v>
      </c>
      <c r="AK2161" s="17">
        <v>-2.7516928266174984E-2</v>
      </c>
      <c r="AL2161" s="17">
        <v>5.38942227001038E-2</v>
      </c>
      <c r="AM2161" s="17">
        <v>0.2278667732211824</v>
      </c>
      <c r="AN2161" s="17">
        <v>-2.8512766680583751E-2</v>
      </c>
      <c r="AO2161" s="17">
        <v>5.5590846891986843</v>
      </c>
      <c r="AP2161" s="17">
        <v>-0.44334805351407475</v>
      </c>
      <c r="AQ2161" s="17">
        <v>54.637321004623871</v>
      </c>
      <c r="AR2161" s="17">
        <v>1.1281775951348567</v>
      </c>
      <c r="AS2161" s="17">
        <v>2.4350167878648361</v>
      </c>
      <c r="AT2161" s="17">
        <v>-1.0000000000000002</v>
      </c>
      <c r="AU2161" s="17">
        <v>-1.0000000000000002</v>
      </c>
      <c r="AV2161" s="17">
        <v>0.64043269430974137</v>
      </c>
      <c r="AW2161" s="17">
        <v>85.733008275449393</v>
      </c>
      <c r="AX2161" s="17">
        <v>85.00003268479621</v>
      </c>
      <c r="AY2161" s="17">
        <v>0.10315233083030695</v>
      </c>
      <c r="AZ2161" s="17">
        <v>-3.6076542100529005</v>
      </c>
      <c r="BA2161" s="22">
        <v>1450.755407002524</v>
      </c>
      <c r="CU2161" t="e">
        <v>#N/A</v>
      </c>
      <c r="CV2161" t="e">
        <v>#N/A</v>
      </c>
    </row>
    <row r="2162" spans="1:100" x14ac:dyDescent="0.25">
      <c r="A2162">
        <v>5113</v>
      </c>
      <c r="B2162" t="s">
        <v>2476</v>
      </c>
      <c r="C2162" s="22">
        <v>3</v>
      </c>
      <c r="D2162" s="17">
        <v>3.2089742636408931</v>
      </c>
      <c r="E2162" s="17">
        <v>0.74608069230343954</v>
      </c>
      <c r="F2162" s="17">
        <v>-0.54203161109478659</v>
      </c>
      <c r="G2162" s="17">
        <v>-0.29086028794602548</v>
      </c>
      <c r="H2162" s="17">
        <v>4.7969279539624668E-2</v>
      </c>
      <c r="I2162" s="17">
        <v>0</v>
      </c>
      <c r="J2162" s="17">
        <v>2.8781567723774777</v>
      </c>
      <c r="K2162" s="17">
        <v>4.7969279539624668E-2</v>
      </c>
      <c r="L2162" s="17">
        <v>-1.000000000000002</v>
      </c>
      <c r="M2162" s="17">
        <v>-1.000000000000002</v>
      </c>
      <c r="N2162" s="17">
        <v>0.95938559079249264</v>
      </c>
      <c r="O2162" s="17">
        <v>5.7962707480723461</v>
      </c>
      <c r="P2162" s="17">
        <v>-1.4272733587450033</v>
      </c>
      <c r="Q2162" s="17">
        <v>3.2562274318088225E-2</v>
      </c>
      <c r="R2162" s="17">
        <v>-0.26547913113645072</v>
      </c>
      <c r="S2162" s="17">
        <v>0.33333333333333381</v>
      </c>
      <c r="T2162" s="17">
        <v>0.25110762710402601</v>
      </c>
      <c r="U2162" s="17">
        <v>0.22342756382447851</v>
      </c>
      <c r="V2162" s="17">
        <v>-1.3436634413038629E-2</v>
      </c>
      <c r="W2162" s="17">
        <v>29.858504412367012</v>
      </c>
      <c r="X2162" s="17">
        <v>1.2673364234881097</v>
      </c>
      <c r="Y2162" s="17">
        <v>-1.000000000000002</v>
      </c>
      <c r="Z2162" s="17">
        <v>-1.000000000000002</v>
      </c>
      <c r="AA2162" s="17">
        <v>44.392940074751699</v>
      </c>
      <c r="AB2162" s="17">
        <v>-5.3353254955172624E-2</v>
      </c>
      <c r="AC2162" s="17">
        <v>0.20729774773635543</v>
      </c>
      <c r="AD2162" s="17">
        <v>0.14205380308924032</v>
      </c>
      <c r="AE2162" s="17">
        <v>14.799914793521163</v>
      </c>
      <c r="AF2162" s="17">
        <v>0.5</v>
      </c>
      <c r="AG2162" s="17">
        <v>-1.000000000000002</v>
      </c>
      <c r="AH2162" s="17">
        <v>-1.000000000000002</v>
      </c>
      <c r="AI2162" s="17">
        <v>0</v>
      </c>
      <c r="AJ2162" s="17">
        <v>-1.3436634413038629E-2</v>
      </c>
      <c r="AK2162" s="17">
        <v>-9.2563301853821278E-2</v>
      </c>
      <c r="AL2162" s="17">
        <v>0.10054955984192615</v>
      </c>
      <c r="AM2162" s="17">
        <v>-0.13217493795511487</v>
      </c>
      <c r="AN2162" s="17">
        <v>0.10942162683255453</v>
      </c>
      <c r="AO2162" s="17">
        <v>-3.7671899581469792</v>
      </c>
      <c r="AP2162" s="17">
        <v>3.2382884700234964</v>
      </c>
      <c r="AQ2162" s="17">
        <v>32.736661184744499</v>
      </c>
      <c r="AR2162" s="17">
        <v>0.7944318898487992</v>
      </c>
      <c r="AS2162" s="17">
        <v>1.3153057030277342</v>
      </c>
      <c r="AT2162" s="17">
        <v>-1.000000000000002</v>
      </c>
      <c r="AU2162" s="17">
        <v>-1.000000000000002</v>
      </c>
      <c r="AV2162" s="17">
        <v>-0.55633941908247631</v>
      </c>
      <c r="AW2162" s="17">
        <v>53.42749929284755</v>
      </c>
      <c r="AX2162" s="17">
        <v>52.083835851543704</v>
      </c>
      <c r="AY2162" s="17">
        <v>3.1991414802374621E-2</v>
      </c>
      <c r="AZ2162" s="17">
        <v>-15.172770805515345</v>
      </c>
      <c r="BA2162" s="22">
        <v>1405.1858769856228</v>
      </c>
      <c r="CU2162" t="e">
        <v>#N/A</v>
      </c>
      <c r="CV2162" t="e">
        <v>#N/A</v>
      </c>
    </row>
    <row r="2163" spans="1:100" x14ac:dyDescent="0.25">
      <c r="A2163">
        <v>5114</v>
      </c>
      <c r="B2163" t="s">
        <v>1458</v>
      </c>
      <c r="C2163" s="22">
        <v>3</v>
      </c>
      <c r="D2163" s="17">
        <v>5.0806475261184811</v>
      </c>
      <c r="E2163" s="17">
        <v>-7.2243671058699069E-2</v>
      </c>
      <c r="F2163" s="17">
        <v>-1.0686980485731037</v>
      </c>
      <c r="G2163" s="17">
        <v>-1.0843770779959609</v>
      </c>
      <c r="H2163" s="17">
        <v>0.31535905463050123</v>
      </c>
      <c r="I2163" s="17">
        <v>0</v>
      </c>
      <c r="J2163" s="17">
        <v>18.921543277830072</v>
      </c>
      <c r="K2163" s="17">
        <v>0.31535905463050123</v>
      </c>
      <c r="L2163" s="17">
        <v>-1.0000000000000004</v>
      </c>
      <c r="M2163" s="17">
        <v>-1.0000000000000004</v>
      </c>
      <c r="N2163" s="17">
        <v>6.3071810926100245</v>
      </c>
      <c r="O2163" s="17">
        <v>22.917813725952588</v>
      </c>
      <c r="P2163" s="17">
        <v>-3.3290342856536349E-2</v>
      </c>
      <c r="Q2163" s="17">
        <v>-7.4435882411546483</v>
      </c>
      <c r="R2163" s="17">
        <v>-2.5243361467821335</v>
      </c>
      <c r="S2163" s="17">
        <v>0.33333333333333359</v>
      </c>
      <c r="T2163" s="17">
        <v>0.33333333333333359</v>
      </c>
      <c r="U2163" s="17">
        <v>0.33330371204955744</v>
      </c>
      <c r="V2163" s="17">
        <v>0.32999845722275717</v>
      </c>
      <c r="W2163" s="17">
        <v>40.584391252339216</v>
      </c>
      <c r="X2163" s="17">
        <v>3.6645132035709387</v>
      </c>
      <c r="Y2163" s="17">
        <v>-1.0000000000000004</v>
      </c>
      <c r="Z2163" s="17">
        <v>-1.0000000000000004</v>
      </c>
      <c r="AA2163" s="17">
        <v>78.226812035176323</v>
      </c>
      <c r="AB2163" s="17">
        <v>0.33135406126599931</v>
      </c>
      <c r="AC2163" s="17">
        <v>0.18105393873904937</v>
      </c>
      <c r="AD2163" s="17">
        <v>0.29092713858733699</v>
      </c>
      <c r="AE2163" s="17">
        <v>40.166756929619261</v>
      </c>
      <c r="AF2163" s="17">
        <v>0.95238095238095233</v>
      </c>
      <c r="AG2163" s="17">
        <v>-1.0000000000000004</v>
      </c>
      <c r="AH2163" s="17">
        <v>-1.0000000000000004</v>
      </c>
      <c r="AI2163" s="17">
        <v>-2.0963528761182043E-2</v>
      </c>
      <c r="AJ2163" s="17">
        <v>0.32999845722275717</v>
      </c>
      <c r="AK2163" s="17">
        <v>0.19908408185163362</v>
      </c>
      <c r="AL2163" s="17">
        <v>-4.2837193641096116E-2</v>
      </c>
      <c r="AM2163" s="17">
        <v>-2.7744815941973731E-2</v>
      </c>
      <c r="AN2163" s="17">
        <v>0.163985154887274</v>
      </c>
      <c r="AO2163" s="17">
        <v>0.30180001070882478</v>
      </c>
      <c r="AP2163" s="17">
        <v>3.8854429039763687</v>
      </c>
      <c r="AQ2163" s="17">
        <v>59.505934530169327</v>
      </c>
      <c r="AR2163" s="17">
        <v>1.3299688359389819</v>
      </c>
      <c r="AS2163" s="17">
        <v>3.9798722582014401</v>
      </c>
      <c r="AT2163" s="17">
        <v>-1.0000000000000004</v>
      </c>
      <c r="AU2163" s="17">
        <v>-1.0000000000000004</v>
      </c>
      <c r="AV2163" s="17">
        <v>-3.6087132247780946</v>
      </c>
      <c r="AW2163" s="17">
        <v>105.03006866510525</v>
      </c>
      <c r="AX2163" s="17">
        <v>137.61064381215741</v>
      </c>
      <c r="AY2163" s="17">
        <v>0.12452753825898945</v>
      </c>
      <c r="AZ2163" s="17">
        <v>6.2578282052509886</v>
      </c>
      <c r="BA2163" s="22">
        <v>1592.56927975484</v>
      </c>
      <c r="CU2163" t="e">
        <v>#N/A</v>
      </c>
      <c r="CV2163" t="e">
        <v>#N/A</v>
      </c>
    </row>
    <row r="2164" spans="1:100" x14ac:dyDescent="0.25">
      <c r="A2164">
        <v>5115</v>
      </c>
      <c r="B2164" t="s">
        <v>2477</v>
      </c>
      <c r="C2164" s="22">
        <v>3</v>
      </c>
      <c r="D2164" s="17">
        <v>5.4326964621754659</v>
      </c>
      <c r="E2164" s="17">
        <v>-0.27321323717908363</v>
      </c>
      <c r="F2164" s="17">
        <v>0.43578724149588205</v>
      </c>
      <c r="G2164" s="17">
        <v>0.39501628648173476</v>
      </c>
      <c r="H2164" s="17">
        <v>0.14993830940326322</v>
      </c>
      <c r="I2164" s="17">
        <v>-9.1888785635949981E-3</v>
      </c>
      <c r="J2164" s="17">
        <v>8.4449658503801057</v>
      </c>
      <c r="K2164" s="17">
        <v>0.1407494308396682</v>
      </c>
      <c r="L2164" s="17">
        <v>-0.99999999999999856</v>
      </c>
      <c r="M2164" s="17">
        <v>-0.99999999999999856</v>
      </c>
      <c r="N2164" s="17">
        <v>2.8149886167933662</v>
      </c>
      <c r="O2164" s="17">
        <v>14.272678599037294</v>
      </c>
      <c r="P2164" s="17">
        <v>-0.3646150441558873</v>
      </c>
      <c r="Q2164" s="17">
        <v>-6.0981192212220048</v>
      </c>
      <c r="R2164" s="17">
        <v>-2.2053998819659704</v>
      </c>
      <c r="S2164" s="17">
        <v>0.33333333333333287</v>
      </c>
      <c r="T2164" s="17">
        <v>0.33333333333333287</v>
      </c>
      <c r="U2164" s="17">
        <v>0.26238546190318202</v>
      </c>
      <c r="V2164" s="17">
        <v>-0.18860356094431502</v>
      </c>
      <c r="W2164" s="17">
        <v>23.987965471434599</v>
      </c>
      <c r="X2164" s="17">
        <v>0.44383771777383624</v>
      </c>
      <c r="Y2164" s="17">
        <v>-0.99999999999999856</v>
      </c>
      <c r="Z2164" s="17">
        <v>-0.99999999999999856</v>
      </c>
      <c r="AA2164" s="17">
        <v>69.144192747103915</v>
      </c>
      <c r="AB2164" s="17">
        <v>0.21206644932884827</v>
      </c>
      <c r="AC2164" s="17">
        <v>0.47237252881291475</v>
      </c>
      <c r="AD2164" s="17">
        <v>0.26279356501094359</v>
      </c>
      <c r="AE2164" s="17">
        <v>47.361627157635333</v>
      </c>
      <c r="AF2164" s="17">
        <v>1</v>
      </c>
      <c r="AG2164" s="17">
        <v>-0.99999999999999856</v>
      </c>
      <c r="AH2164" s="17">
        <v>-0.99999999999999856</v>
      </c>
      <c r="AI2164" s="17">
        <v>-3.3757656514986009E-2</v>
      </c>
      <c r="AJ2164" s="17">
        <v>-0.18860356094431502</v>
      </c>
      <c r="AK2164" s="17">
        <v>-9.4527266283811945E-2</v>
      </c>
      <c r="AL2164" s="17">
        <v>0.17840660112342491</v>
      </c>
      <c r="AM2164" s="17">
        <v>-4.8660863102377029E-2</v>
      </c>
      <c r="AN2164" s="17">
        <v>-7.7306329310451866E-3</v>
      </c>
      <c r="AO2164" s="17">
        <v>-1.6891579089784856</v>
      </c>
      <c r="AP2164" s="17">
        <v>0.69876718234099511</v>
      </c>
      <c r="AQ2164" s="17">
        <v>32.432931321814678</v>
      </c>
      <c r="AR2164" s="17">
        <v>0.74044856762553268</v>
      </c>
      <c r="AS2164" s="17">
        <v>0.58458714861350425</v>
      </c>
      <c r="AT2164" s="17">
        <v>-0.99999999999999856</v>
      </c>
      <c r="AU2164" s="17">
        <v>-0.99999999999999856</v>
      </c>
      <c r="AV2164" s="17">
        <v>-1.8103835954842349</v>
      </c>
      <c r="AW2164" s="17">
        <v>84.115638528482236</v>
      </c>
      <c r="AX2164" s="17">
        <v>64.580129303750994</v>
      </c>
      <c r="AY2164" s="17">
        <v>4.839298924111295E-3</v>
      </c>
      <c r="AZ2164" s="17">
        <v>-11.470744366921355</v>
      </c>
      <c r="BA2164" s="22">
        <v>1488.9637806495352</v>
      </c>
      <c r="CU2164" t="e">
        <v>#N/A</v>
      </c>
      <c r="CV2164" t="e">
        <v>#N/A</v>
      </c>
    </row>
    <row r="2165" spans="1:100" x14ac:dyDescent="0.25">
      <c r="A2165">
        <v>5118</v>
      </c>
      <c r="B2165" t="s">
        <v>2478</v>
      </c>
      <c r="C2165" s="22">
        <v>3</v>
      </c>
      <c r="D2165" s="17">
        <v>5.5350435224921455</v>
      </c>
      <c r="E2165" s="17">
        <v>0.18352168871909741</v>
      </c>
      <c r="F2165" s="17">
        <v>-2.7237506886357941</v>
      </c>
      <c r="G2165" s="17">
        <v>-2.6678757521056773</v>
      </c>
      <c r="H2165" s="17">
        <v>-0.1869255645089071</v>
      </c>
      <c r="I2165" s="17">
        <v>0</v>
      </c>
      <c r="J2165" s="17">
        <v>-11.215533870534424</v>
      </c>
      <c r="K2165" s="17">
        <v>-0.1869255645089071</v>
      </c>
      <c r="L2165" s="17">
        <v>-0.99999999999999889</v>
      </c>
      <c r="M2165" s="17">
        <v>-0.99999999999999889</v>
      </c>
      <c r="N2165" s="17">
        <v>-3.7385112901781414</v>
      </c>
      <c r="O2165" s="17">
        <v>-8.3483661001479561</v>
      </c>
      <c r="P2165" s="17">
        <v>4.5017287537205393</v>
      </c>
      <c r="Q2165" s="17">
        <v>4.5166242386676592</v>
      </c>
      <c r="R2165" s="17">
        <v>1.9810079161809715</v>
      </c>
      <c r="S2165" s="17">
        <v>0.33333333333333304</v>
      </c>
      <c r="T2165" s="17">
        <v>0.18886461123824488</v>
      </c>
      <c r="U2165" s="17">
        <v>-5.1383560187024432E-2</v>
      </c>
      <c r="V2165" s="17">
        <v>-1.4622455941707928E-2</v>
      </c>
      <c r="W2165" s="17">
        <v>25.724699718070106</v>
      </c>
      <c r="X2165" s="17">
        <v>0.2713858105870513</v>
      </c>
      <c r="Y2165" s="17">
        <v>-0.99999999999999889</v>
      </c>
      <c r="Z2165" s="17">
        <v>-0.99999999999999889</v>
      </c>
      <c r="AA2165" s="17">
        <v>48.242378174639299</v>
      </c>
      <c r="AB2165" s="17">
        <v>0.45779100028818354</v>
      </c>
      <c r="AC2165" s="17">
        <v>-3.0639755659561917E-2</v>
      </c>
      <c r="AD2165" s="17">
        <v>-1.6417833820857472E-2</v>
      </c>
      <c r="AE2165" s="17">
        <v>20.536670540388204</v>
      </c>
      <c r="AF2165" s="17">
        <v>0.22222222222222221</v>
      </c>
      <c r="AG2165" s="17">
        <v>-0.99999999999999889</v>
      </c>
      <c r="AH2165" s="17">
        <v>-0.99999999999999889</v>
      </c>
      <c r="AI2165" s="17">
        <v>-0.10253520727949997</v>
      </c>
      <c r="AJ2165" s="17">
        <v>-1.4622455941707928E-2</v>
      </c>
      <c r="AK2165" s="17">
        <v>-0.10258426124897183</v>
      </c>
      <c r="AL2165" s="17">
        <v>-2.8288307797213436E-2</v>
      </c>
      <c r="AM2165" s="17">
        <v>0.28948958360610133</v>
      </c>
      <c r="AN2165" s="17">
        <v>0.43015713379135095</v>
      </c>
      <c r="AO2165" s="17">
        <v>6.7243182839076763</v>
      </c>
      <c r="AP2165" s="17">
        <v>10.612486805797705</v>
      </c>
      <c r="AQ2165" s="17">
        <v>14.509165847535678</v>
      </c>
      <c r="AR2165" s="17">
        <v>0.45619192844284567</v>
      </c>
      <c r="AS2165" s="17">
        <v>8.4460246078144258E-2</v>
      </c>
      <c r="AT2165" s="17">
        <v>-0.99999999999999889</v>
      </c>
      <c r="AU2165" s="17">
        <v>-0.99999999999999889</v>
      </c>
      <c r="AV2165" s="17">
        <v>-0.68686783592470479</v>
      </c>
      <c r="AW2165" s="17">
        <v>50.506498880289008</v>
      </c>
      <c r="AX2165" s="17">
        <v>46.993549140528224</v>
      </c>
      <c r="AY2165" s="17">
        <v>0.15778220630720624</v>
      </c>
      <c r="AZ2165" s="17">
        <v>-8.3236168551911209</v>
      </c>
      <c r="BA2165" s="22">
        <v>1350.088774116077</v>
      </c>
      <c r="CU2165" t="e">
        <v>#N/A</v>
      </c>
      <c r="CV2165" t="e">
        <v>#N/A</v>
      </c>
    </row>
    <row r="2166" spans="1:100" x14ac:dyDescent="0.25">
      <c r="A2166">
        <v>5119</v>
      </c>
      <c r="B2166" t="s">
        <v>2479</v>
      </c>
      <c r="C2166" s="22">
        <v>3</v>
      </c>
      <c r="D2166" s="17">
        <v>4.0420465483805472</v>
      </c>
      <c r="E2166" s="17">
        <v>0</v>
      </c>
      <c r="F2166" s="17">
        <v>-0.43577000678638084</v>
      </c>
      <c r="G2166" s="17">
        <v>-0.43577000678638084</v>
      </c>
      <c r="H2166" s="17">
        <v>-2.0036797768431022E-2</v>
      </c>
      <c r="I2166" s="17">
        <v>0</v>
      </c>
      <c r="J2166" s="17">
        <v>-1.2022078661058588</v>
      </c>
      <c r="K2166" s="17">
        <v>-2.0036797768431022E-2</v>
      </c>
      <c r="L2166" s="17">
        <v>-0.99999999999999922</v>
      </c>
      <c r="M2166" s="17">
        <v>-0.99999999999999922</v>
      </c>
      <c r="N2166" s="17">
        <v>-0.40073595536861839</v>
      </c>
      <c r="O2166" s="17">
        <v>2.4040686754883072</v>
      </c>
      <c r="P2166" s="17">
        <v>-0.37323973869067423</v>
      </c>
      <c r="Q2166" s="17">
        <v>1.85114818641065</v>
      </c>
      <c r="R2166" s="17">
        <v>0.51972950843402055</v>
      </c>
      <c r="S2166" s="17">
        <v>0.33333333333333315</v>
      </c>
      <c r="T2166" s="17">
        <v>0.37941065358458648</v>
      </c>
      <c r="U2166" s="17">
        <v>0.19018388155350852</v>
      </c>
      <c r="V2166" s="17">
        <v>-1.176083117665425E-2</v>
      </c>
      <c r="W2166" s="17">
        <v>36.448153402528206</v>
      </c>
      <c r="X2166" s="17">
        <v>1.4690286440917129</v>
      </c>
      <c r="Y2166" s="17">
        <v>-0.99999999999999922</v>
      </c>
      <c r="Z2166" s="17">
        <v>-0.99999999999999922</v>
      </c>
      <c r="AA2166" s="17">
        <v>86.996254207379494</v>
      </c>
      <c r="AB2166" s="17">
        <v>0.54140495991370774</v>
      </c>
      <c r="AC2166" s="17">
        <v>0.14294964424207199</v>
      </c>
      <c r="AD2166" s="17">
        <v>0.31621282177256577</v>
      </c>
      <c r="AE2166" s="17">
        <v>50.028371296417298</v>
      </c>
      <c r="AF2166" s="17">
        <v>0.88888888888888884</v>
      </c>
      <c r="AG2166" s="17">
        <v>-0.99999999999999922</v>
      </c>
      <c r="AH2166" s="17">
        <v>-0.99999999999999922</v>
      </c>
      <c r="AI2166" s="17">
        <v>-8.5819248081991095E-2</v>
      </c>
      <c r="AJ2166" s="17">
        <v>-1.176083117665425E-2</v>
      </c>
      <c r="AK2166" s="17">
        <v>-6.7672947511610085E-2</v>
      </c>
      <c r="AL2166" s="17">
        <v>-3.0482677361704708E-2</v>
      </c>
      <c r="AM2166" s="17">
        <v>0.43577198715179621</v>
      </c>
      <c r="AN2166" s="17">
        <v>0.15770085082148022</v>
      </c>
      <c r="AO2166" s="17">
        <v>10.555934941236849</v>
      </c>
      <c r="AP2166" s="17">
        <v>3.7901078837284832</v>
      </c>
      <c r="AQ2166" s="17">
        <v>35.245945536422347</v>
      </c>
      <c r="AR2166" s="17">
        <v>0.89116703729477431</v>
      </c>
      <c r="AS2166" s="17">
        <v>1.4489918463232816</v>
      </c>
      <c r="AT2166" s="17">
        <v>-0.99999999999999922</v>
      </c>
      <c r="AU2166" s="17">
        <v>-0.99999999999999922</v>
      </c>
      <c r="AV2166" s="17">
        <v>8.3959501647639045E-2</v>
      </c>
      <c r="AW2166" s="17">
        <v>93.190430766596293</v>
      </c>
      <c r="AX2166" s="17">
        <v>90.297962687291033</v>
      </c>
      <c r="AY2166" s="17">
        <v>0.27754334397978353</v>
      </c>
      <c r="AZ2166" s="17">
        <v>-12.456509309490906</v>
      </c>
      <c r="BA2166" s="22">
        <v>1433.2106348681723</v>
      </c>
      <c r="CU2166" t="e">
        <v>#N/A</v>
      </c>
      <c r="CV2166" t="e">
        <v>#N/A</v>
      </c>
    </row>
    <row r="2167" spans="1:100" x14ac:dyDescent="0.25">
      <c r="A2167">
        <v>5122</v>
      </c>
      <c r="B2167" t="s">
        <v>2480</v>
      </c>
      <c r="C2167" s="22">
        <v>3</v>
      </c>
      <c r="D2167" s="17">
        <v>1.9062481913739004</v>
      </c>
      <c r="E2167" s="17">
        <v>0.59935219331469147</v>
      </c>
      <c r="F2167" s="17">
        <v>0.76344551455357024</v>
      </c>
      <c r="G2167" s="17">
        <v>0.96651194468213797</v>
      </c>
      <c r="H2167" s="17">
        <v>-7.9950622154143936E-3</v>
      </c>
      <c r="I2167" s="17">
        <v>0</v>
      </c>
      <c r="J2167" s="17">
        <v>-0.47970373292486246</v>
      </c>
      <c r="K2167" s="17">
        <v>-7.9950622154143936E-3</v>
      </c>
      <c r="L2167" s="17">
        <v>-0.99999999999999978</v>
      </c>
      <c r="M2167" s="17">
        <v>-0.99999999999999978</v>
      </c>
      <c r="N2167" s="17">
        <v>-0.1599012443082875</v>
      </c>
      <c r="O2167" s="17">
        <v>2.393056403131177</v>
      </c>
      <c r="P2167" s="17">
        <v>0.13755631594936849</v>
      </c>
      <c r="Q2167" s="17">
        <v>-1.2601331174849431</v>
      </c>
      <c r="R2167" s="17">
        <v>-0.42995311941608455</v>
      </c>
      <c r="S2167" s="17">
        <v>0.34991158239362574</v>
      </c>
      <c r="T2167" s="17">
        <v>0.36964014305836451</v>
      </c>
      <c r="U2167" s="17">
        <v>3.6898327815079839E-2</v>
      </c>
      <c r="V2167" s="17">
        <v>5.1936117040322992E-2</v>
      </c>
      <c r="W2167" s="17">
        <v>32.655249300912295</v>
      </c>
      <c r="X2167" s="17">
        <v>1.2082584186942325</v>
      </c>
      <c r="Y2167" s="17">
        <v>-0.99999999999999978</v>
      </c>
      <c r="Z2167" s="17">
        <v>-0.99999999999999978</v>
      </c>
      <c r="AA2167" s="17">
        <v>83.413985059769601</v>
      </c>
      <c r="AB2167" s="17">
        <v>0.26727356796691915</v>
      </c>
      <c r="AC2167" s="17">
        <v>0.31108151414373919</v>
      </c>
      <c r="AD2167" s="17">
        <v>0.44541869545480933</v>
      </c>
      <c r="AE2167" s="17">
        <v>51.188688878273375</v>
      </c>
      <c r="AF2167" s="17">
        <v>0.83333333333333337</v>
      </c>
      <c r="AG2167" s="17">
        <v>-0.99999999999999978</v>
      </c>
      <c r="AH2167" s="17">
        <v>-0.99999999999999978</v>
      </c>
      <c r="AI2167" s="17">
        <v>2.6624498446363016E-2</v>
      </c>
      <c r="AJ2167" s="17">
        <v>5.1936117040322992E-2</v>
      </c>
      <c r="AK2167" s="17">
        <v>0.60180021084776203</v>
      </c>
      <c r="AL2167" s="17">
        <v>-1.9868731249461716E-3</v>
      </c>
      <c r="AM2167" s="17">
        <v>-0.26868200314871671</v>
      </c>
      <c r="AN2167" s="17">
        <v>-0.15415110205720703</v>
      </c>
      <c r="AO2167" s="17">
        <v>-3.7080490244791067</v>
      </c>
      <c r="AP2167" s="17">
        <v>-3.863711917054907</v>
      </c>
      <c r="AQ2167" s="17">
        <v>32.175545567987427</v>
      </c>
      <c r="AR2167" s="17">
        <v>0.80838617030739324</v>
      </c>
      <c r="AS2167" s="17">
        <v>1.2002633564788174</v>
      </c>
      <c r="AT2167" s="17">
        <v>-0.99999999999999978</v>
      </c>
      <c r="AU2167" s="17">
        <v>-0.99999999999999978</v>
      </c>
      <c r="AV2167" s="17">
        <v>0.53655882526605381</v>
      </c>
      <c r="AW2167" s="17">
        <v>81.943329545845856</v>
      </c>
      <c r="AX2167" s="17">
        <v>87.6694312188054</v>
      </c>
      <c r="AY2167" s="17">
        <v>-1.7756395376545324E-2</v>
      </c>
      <c r="AZ2167" s="17">
        <v>-7.8750094916860807</v>
      </c>
      <c r="BA2167" s="22">
        <v>1428.2492591831794</v>
      </c>
      <c r="CU2167" t="e">
        <v>#N/A</v>
      </c>
      <c r="CV2167" t="e">
        <v>#N/A</v>
      </c>
    </row>
    <row r="2168" spans="1:100" x14ac:dyDescent="0.25">
      <c r="A2168">
        <v>5123</v>
      </c>
      <c r="B2168" t="s">
        <v>2481</v>
      </c>
      <c r="C2168" s="22">
        <v>3</v>
      </c>
      <c r="D2168" s="17">
        <v>4.6899569813502913</v>
      </c>
      <c r="E2168" s="17">
        <v>-6.0410206904024384E-2</v>
      </c>
      <c r="F2168" s="17">
        <v>-0.10526128781375052</v>
      </c>
      <c r="G2168" s="17">
        <v>-8.6850532326980895E-2</v>
      </c>
      <c r="H2168" s="17">
        <v>-8.4947995962626061E-2</v>
      </c>
      <c r="I2168" s="17">
        <v>0</v>
      </c>
      <c r="J2168" s="17">
        <v>-5.0968797577575673</v>
      </c>
      <c r="K2168" s="17">
        <v>-8.4947995962626061E-2</v>
      </c>
      <c r="L2168" s="17">
        <v>-1.0000000000000007</v>
      </c>
      <c r="M2168" s="17">
        <v>-1.0000000000000007</v>
      </c>
      <c r="N2168" s="17">
        <v>-1.6989599192525204</v>
      </c>
      <c r="O2168" s="17">
        <v>-0.49377330873424796</v>
      </c>
      <c r="P2168" s="17">
        <v>0.82602993714423134</v>
      </c>
      <c r="Q2168" s="17">
        <v>-0.87841624119707706</v>
      </c>
      <c r="R2168" s="17">
        <v>-0.19897436568847221</v>
      </c>
      <c r="S2168" s="17">
        <v>0.35224502115766465</v>
      </c>
      <c r="T2168" s="17">
        <v>0.383678840605708</v>
      </c>
      <c r="U2168" s="17">
        <v>-0.28551264430938644</v>
      </c>
      <c r="V2168" s="17">
        <v>-4.5404265757043524E-2</v>
      </c>
      <c r="W2168" s="17">
        <v>19.598197906382747</v>
      </c>
      <c r="X2168" s="17">
        <v>-0.55956641939548346</v>
      </c>
      <c r="Y2168" s="17">
        <v>-1.0000000000000007</v>
      </c>
      <c r="Z2168" s="17">
        <v>-1.0000000000000007</v>
      </c>
      <c r="AA2168" s="17">
        <v>16.119357502437069</v>
      </c>
      <c r="AB2168" s="17">
        <v>0.10103735115577535</v>
      </c>
      <c r="AC2168" s="17">
        <v>3.1038084905564527E-2</v>
      </c>
      <c r="AD2168" s="17">
        <v>-0.19767275682648422</v>
      </c>
      <c r="AE2168" s="17">
        <v>-3.27986603825721</v>
      </c>
      <c r="AF2168" s="17">
        <v>0.3</v>
      </c>
      <c r="AG2168" s="17">
        <v>-1.0000000000000007</v>
      </c>
      <c r="AH2168" s="17">
        <v>-1.0000000000000007</v>
      </c>
      <c r="AI2168" s="17">
        <v>0</v>
      </c>
      <c r="AJ2168" s="17">
        <v>-4.5404265757043524E-2</v>
      </c>
      <c r="AK2168" s="17">
        <v>-2.4701438459539017E-3</v>
      </c>
      <c r="AL2168" s="17">
        <v>-4.1762380319447415E-2</v>
      </c>
      <c r="AM2168" s="17">
        <v>0.39023665342243397</v>
      </c>
      <c r="AN2168" s="17">
        <v>0.61610871246485543</v>
      </c>
      <c r="AO2168" s="17">
        <v>9.7435656163310771</v>
      </c>
      <c r="AP2168" s="17">
        <v>15.193905910024151</v>
      </c>
      <c r="AQ2168" s="17">
        <v>14.501318148625202</v>
      </c>
      <c r="AR2168" s="17">
        <v>0.40500695169694245</v>
      </c>
      <c r="AS2168" s="17">
        <v>-0.64451441535810972</v>
      </c>
      <c r="AT2168" s="17">
        <v>-1.0000000000000007</v>
      </c>
      <c r="AU2168" s="17">
        <v>-1.0000000000000007</v>
      </c>
      <c r="AV2168" s="17">
        <v>-0.28582489801545308</v>
      </c>
      <c r="AW2168" s="17">
        <v>30.819490103726967</v>
      </c>
      <c r="AX2168" s="17">
        <v>26.279063528022629</v>
      </c>
      <c r="AY2168" s="17">
        <v>4.3512687401454836E-2</v>
      </c>
      <c r="AZ2168" s="17">
        <v>-58.629184460090023</v>
      </c>
      <c r="BA2168" s="22">
        <v>1294.8379937949644</v>
      </c>
      <c r="CU2168" t="e">
        <v>#N/A</v>
      </c>
      <c r="CV2168" t="e">
        <v>#N/A</v>
      </c>
    </row>
    <row r="2169" spans="1:100" x14ac:dyDescent="0.25">
      <c r="A2169">
        <v>5124</v>
      </c>
      <c r="B2169" t="s">
        <v>2482</v>
      </c>
      <c r="C2169" s="22">
        <v>3</v>
      </c>
      <c r="D2169" s="17">
        <v>3.7809343840580434</v>
      </c>
      <c r="E2169" s="17">
        <v>1.0147169837566791E-3</v>
      </c>
      <c r="F2169" s="17">
        <v>1.0985543248826973E-2</v>
      </c>
      <c r="G2169" s="17">
        <v>1.1323782243412378E-2</v>
      </c>
      <c r="H2169" s="17">
        <v>0.19516817541851261</v>
      </c>
      <c r="I2169" s="17">
        <v>0</v>
      </c>
      <c r="J2169" s="17">
        <v>11.710090525110756</v>
      </c>
      <c r="K2169" s="17">
        <v>0.19516817541851261</v>
      </c>
      <c r="L2169" s="17">
        <v>-0.99999999999999933</v>
      </c>
      <c r="M2169" s="17">
        <v>-0.99999999999999933</v>
      </c>
      <c r="N2169" s="17">
        <v>3.9033635083702531</v>
      </c>
      <c r="O2169" s="17">
        <v>15.502348691412214</v>
      </c>
      <c r="P2169" s="17">
        <v>-1.2673095448455782</v>
      </c>
      <c r="Q2169" s="17">
        <v>-1.378917579907347</v>
      </c>
      <c r="R2169" s="17">
        <v>-0.578504514568974</v>
      </c>
      <c r="S2169" s="17">
        <v>0.3333333333333332</v>
      </c>
      <c r="T2169" s="17">
        <v>0.35222574214266639</v>
      </c>
      <c r="U2169" s="17">
        <v>0.15822295210015436</v>
      </c>
      <c r="V2169" s="17">
        <v>1.2804131315350048E-2</v>
      </c>
      <c r="W2169" s="17">
        <v>26.456719338919672</v>
      </c>
      <c r="X2169" s="17">
        <v>1.2221785088574986</v>
      </c>
      <c r="Y2169" s="17">
        <v>-0.99999999999999933</v>
      </c>
      <c r="Z2169" s="17">
        <v>-0.99999999999999933</v>
      </c>
      <c r="AA2169" s="17">
        <v>54.319014612336368</v>
      </c>
      <c r="AB2169" s="17">
        <v>0.16190000343776501</v>
      </c>
      <c r="AC2169" s="17">
        <v>0.31322450477959735</v>
      </c>
      <c r="AD2169" s="17">
        <v>9.3691487542350668E-2</v>
      </c>
      <c r="AE2169" s="17">
        <v>28.44079978798565</v>
      </c>
      <c r="AF2169" s="17">
        <v>0.70588235294117652</v>
      </c>
      <c r="AG2169" s="17">
        <v>-0.99999999999999933</v>
      </c>
      <c r="AH2169" s="17">
        <v>-0.99999999999999933</v>
      </c>
      <c r="AI2169" s="17">
        <v>-6.3516256818602596E-2</v>
      </c>
      <c r="AJ2169" s="17">
        <v>1.2804131315350048E-2</v>
      </c>
      <c r="AK2169" s="17">
        <v>0.35792666308049254</v>
      </c>
      <c r="AL2169" s="17">
        <v>5.3407585800538046E-2</v>
      </c>
      <c r="AM2169" s="17">
        <v>-9.3096782339281814E-2</v>
      </c>
      <c r="AN2169" s="17">
        <v>6.1265865581600132E-2</v>
      </c>
      <c r="AO2169" s="17">
        <v>-0.53778624307958245</v>
      </c>
      <c r="AP2169" s="17">
        <v>1.7986845685426933</v>
      </c>
      <c r="AQ2169" s="17">
        <v>38.166809864030434</v>
      </c>
      <c r="AR2169" s="17">
        <v>0.85658615889150425</v>
      </c>
      <c r="AS2169" s="17">
        <v>1.4173466842760116</v>
      </c>
      <c r="AT2169" s="17">
        <v>-0.99999999999999933</v>
      </c>
      <c r="AU2169" s="17">
        <v>-0.99999999999999933</v>
      </c>
      <c r="AV2169" s="17">
        <v>-0.5671807323255611</v>
      </c>
      <c r="AW2169" s="17">
        <v>71.620047872291238</v>
      </c>
      <c r="AX2169" s="17">
        <v>71.6301358674542</v>
      </c>
      <c r="AY2169" s="17">
        <v>0.27434946610810218</v>
      </c>
      <c r="AZ2169" s="17">
        <v>53.973153065192399</v>
      </c>
      <c r="BA2169" s="22">
        <v>1513.7009459138023</v>
      </c>
      <c r="CU2169" t="e">
        <v>#N/A</v>
      </c>
      <c r="CV2169" t="e">
        <v>#N/A</v>
      </c>
    </row>
    <row r="2170" spans="1:100" x14ac:dyDescent="0.25">
      <c r="A2170">
        <v>5125</v>
      </c>
      <c r="B2170" t="s">
        <v>2483</v>
      </c>
      <c r="C2170" s="22">
        <v>3</v>
      </c>
      <c r="D2170" s="17">
        <v>2.5908488514389623</v>
      </c>
      <c r="E2170" s="17">
        <v>1.0092187170838716</v>
      </c>
      <c r="F2170" s="17">
        <v>2.3632264349516046</v>
      </c>
      <c r="G2170" s="17">
        <v>2.6200263598568285</v>
      </c>
      <c r="H2170" s="17">
        <v>-0.15184959936095513</v>
      </c>
      <c r="I2170" s="17">
        <v>0</v>
      </c>
      <c r="J2170" s="17">
        <v>-9.1109759616573101</v>
      </c>
      <c r="K2170" s="17">
        <v>-0.15184959936095513</v>
      </c>
      <c r="L2170" s="17">
        <v>-1.0000000000000011</v>
      </c>
      <c r="M2170" s="17">
        <v>-1.0000000000000011</v>
      </c>
      <c r="N2170" s="17">
        <v>-3.0369919872191025</v>
      </c>
      <c r="O2170" s="17">
        <v>-3.9001007503615188</v>
      </c>
      <c r="P2170" s="17">
        <v>0.50250214326883269</v>
      </c>
      <c r="Q2170" s="17">
        <v>7.4196047824783999</v>
      </c>
      <c r="R2170" s="17">
        <v>2.5618223133871032</v>
      </c>
      <c r="S2170" s="17">
        <v>0.33333333333333387</v>
      </c>
      <c r="T2170" s="17">
        <v>0.33333333333333387</v>
      </c>
      <c r="U2170" s="17">
        <v>-0.11196627100547997</v>
      </c>
      <c r="V2170" s="17">
        <v>-4.1077263262998542E-3</v>
      </c>
      <c r="W2170" s="17">
        <v>28.097690747833717</v>
      </c>
      <c r="X2170" s="17">
        <v>0.34600482404790378</v>
      </c>
      <c r="Y2170" s="17">
        <v>-1.0000000000000011</v>
      </c>
      <c r="Z2170" s="17">
        <v>-1.0000000000000011</v>
      </c>
      <c r="AA2170" s="17">
        <v>34.750430668389861</v>
      </c>
      <c r="AB2170" s="17">
        <v>0.20450374350004058</v>
      </c>
      <c r="AC2170" s="17">
        <v>2.7312167009967095E-2</v>
      </c>
      <c r="AD2170" s="17">
        <v>-0.14999755836662684</v>
      </c>
      <c r="AE2170" s="17">
        <v>4.0909176071690361</v>
      </c>
      <c r="AF2170" s="17">
        <v>0.44444444444444442</v>
      </c>
      <c r="AG2170" s="17">
        <v>-1.0000000000000011</v>
      </c>
      <c r="AH2170" s="17">
        <v>-1.0000000000000011</v>
      </c>
      <c r="AI2170" s="17">
        <v>1.1420135377493493E-3</v>
      </c>
      <c r="AJ2170" s="17">
        <v>-4.1077263262998542E-3</v>
      </c>
      <c r="AK2170" s="17">
        <v>-2.1154117363221198E-3</v>
      </c>
      <c r="AL2170" s="17">
        <v>0.28254262479759634</v>
      </c>
      <c r="AM2170" s="17">
        <v>-0.10512230680217309</v>
      </c>
      <c r="AN2170" s="17">
        <v>0.26891478440134853</v>
      </c>
      <c r="AO2170" s="17">
        <v>-2.638634728735938</v>
      </c>
      <c r="AP2170" s="17">
        <v>8.1355827340216944</v>
      </c>
      <c r="AQ2170" s="17">
        <v>18.986714786176407</v>
      </c>
      <c r="AR2170" s="17">
        <v>0.55059266933488771</v>
      </c>
      <c r="AS2170" s="17">
        <v>0.19415522468694879</v>
      </c>
      <c r="AT2170" s="17">
        <v>-1.0000000000000011</v>
      </c>
      <c r="AU2170" s="17">
        <v>-1.0000000000000011</v>
      </c>
      <c r="AV2170" s="17">
        <v>5.1818486732439313</v>
      </c>
      <c r="AW2170" s="17">
        <v>38.985912652050025</v>
      </c>
      <c r="AX2170" s="17">
        <v>38.59798029017503</v>
      </c>
      <c r="AY2170" s="17">
        <v>0.2184798444008838</v>
      </c>
      <c r="AZ2170" s="17">
        <v>28.762435421651318</v>
      </c>
      <c r="BA2170" s="22">
        <v>1446.8391069926877</v>
      </c>
      <c r="CU2170" t="e">
        <v>#N/A</v>
      </c>
      <c r="CV2170" t="e">
        <v>#N/A</v>
      </c>
    </row>
    <row r="2171" spans="1:100" x14ac:dyDescent="0.25">
      <c r="A2171">
        <v>5126</v>
      </c>
      <c r="B2171" t="s">
        <v>2484</v>
      </c>
      <c r="C2171" s="22">
        <v>3</v>
      </c>
      <c r="D2171" s="17">
        <v>4.7978128833048332</v>
      </c>
      <c r="E2171" s="17">
        <v>0</v>
      </c>
      <c r="F2171" s="17">
        <v>-0.668695285223049</v>
      </c>
      <c r="G2171" s="17">
        <v>-0.668695285223049</v>
      </c>
      <c r="H2171" s="17">
        <v>0.36032556542184568</v>
      </c>
      <c r="I2171" s="17">
        <v>0</v>
      </c>
      <c r="J2171" s="17">
        <v>21.619533925310741</v>
      </c>
      <c r="K2171" s="17">
        <v>0.36032556542184568</v>
      </c>
      <c r="L2171" s="17">
        <v>-1.0000000000000016</v>
      </c>
      <c r="M2171" s="17">
        <v>-1.0000000000000016</v>
      </c>
      <c r="N2171" s="17">
        <v>7.2065113084369123</v>
      </c>
      <c r="O2171" s="17">
        <v>25.748651523392532</v>
      </c>
      <c r="P2171" s="17">
        <v>-1.9566720642927002</v>
      </c>
      <c r="Q2171" s="17">
        <v>-0.13260494121825731</v>
      </c>
      <c r="R2171" s="17">
        <v>-0.20337245116967495</v>
      </c>
      <c r="S2171" s="17">
        <v>0.33333333333333365</v>
      </c>
      <c r="T2171" s="17">
        <v>0.31491974484071794</v>
      </c>
      <c r="U2171" s="17">
        <v>0.32059681635147708</v>
      </c>
      <c r="V2171" s="17">
        <v>0</v>
      </c>
      <c r="W2171" s="17">
        <v>24.340973164147332</v>
      </c>
      <c r="X2171" s="17">
        <v>1.572340613361177</v>
      </c>
      <c r="Y2171" s="17">
        <v>-1.0000000000000016</v>
      </c>
      <c r="Z2171" s="17">
        <v>-1.0000000000000016</v>
      </c>
      <c r="AA2171" s="17">
        <v>71.802049873271031</v>
      </c>
      <c r="AB2171" s="17">
        <v>0.27271024845145458</v>
      </c>
      <c r="AC2171" s="17">
        <v>0.29568626219701438</v>
      </c>
      <c r="AD2171" s="17">
        <v>0.38489247255739806</v>
      </c>
      <c r="AE2171" s="17">
        <v>47.664449160293366</v>
      </c>
      <c r="AF2171" s="17">
        <v>0.875</v>
      </c>
      <c r="AG2171" s="17">
        <v>-1.0000000000000016</v>
      </c>
      <c r="AH2171" s="17">
        <v>-1.0000000000000016</v>
      </c>
      <c r="AI2171" s="17">
        <v>0</v>
      </c>
      <c r="AJ2171" s="17">
        <v>0</v>
      </c>
      <c r="AK2171" s="17">
        <v>0.75809277248430806</v>
      </c>
      <c r="AL2171" s="17">
        <v>6.3250617025984349E-2</v>
      </c>
      <c r="AM2171" s="17">
        <v>0.19367028878056455</v>
      </c>
      <c r="AN2171" s="17">
        <v>0.28748520018735008</v>
      </c>
      <c r="AO2171" s="17">
        <v>8.6322210819356542</v>
      </c>
      <c r="AP2171" s="17">
        <v>7.5033830898136715</v>
      </c>
      <c r="AQ2171" s="17">
        <v>45.960507089458083</v>
      </c>
      <c r="AR2171" s="17">
        <v>0.96884989452552861</v>
      </c>
      <c r="AS2171" s="17">
        <v>1.9326661787830215</v>
      </c>
      <c r="AT2171" s="17">
        <v>-1.0000000000000016</v>
      </c>
      <c r="AU2171" s="17">
        <v>-1.0000000000000016</v>
      </c>
      <c r="AV2171" s="17">
        <v>-0.87206773639272406</v>
      </c>
      <c r="AW2171" s="17">
        <v>105.05408448647718</v>
      </c>
      <c r="AX2171" s="17">
        <v>105.05408448647718</v>
      </c>
      <c r="AY2171" s="17">
        <v>9.5987168074612633E-2</v>
      </c>
      <c r="AZ2171" s="17">
        <v>34.533886430360759</v>
      </c>
      <c r="BA2171" s="22">
        <v>1443.6363775079317</v>
      </c>
      <c r="CU2171" t="e">
        <v>#N/A</v>
      </c>
      <c r="CV2171" t="e">
        <v>#N/A</v>
      </c>
    </row>
    <row r="2172" spans="1:100" x14ac:dyDescent="0.25">
      <c r="A2172">
        <v>5129</v>
      </c>
      <c r="B2172" t="s">
        <v>2485</v>
      </c>
      <c r="C2172" s="22">
        <v>3</v>
      </c>
      <c r="D2172" s="17">
        <v>5.7879242279461485</v>
      </c>
      <c r="E2172" s="17">
        <v>3.9746025468818405E-2</v>
      </c>
      <c r="F2172" s="17">
        <v>0.7587559086478225</v>
      </c>
      <c r="G2172" s="17">
        <v>0.77027320503055485</v>
      </c>
      <c r="H2172" s="17">
        <v>-5.7181956812959268E-2</v>
      </c>
      <c r="I2172" s="17">
        <v>0</v>
      </c>
      <c r="J2172" s="17">
        <v>-3.4309174087775562</v>
      </c>
      <c r="K2172" s="17">
        <v>-5.7181956812959268E-2</v>
      </c>
      <c r="L2172" s="17">
        <v>-1.0000000000000007</v>
      </c>
      <c r="M2172" s="17">
        <v>-1.0000000000000007</v>
      </c>
      <c r="N2172" s="17">
        <v>-1.1436391362591865</v>
      </c>
      <c r="O2172" s="17">
        <v>3.1272800241991408</v>
      </c>
      <c r="P2172" s="17">
        <v>0.39927354147413358</v>
      </c>
      <c r="Q2172" s="17">
        <v>-1.1464468242820085</v>
      </c>
      <c r="R2172" s="17">
        <v>-0.37923428506300644</v>
      </c>
      <c r="S2172" s="17">
        <v>0.3333333333333332</v>
      </c>
      <c r="T2172" s="17">
        <v>0.3333333333333332</v>
      </c>
      <c r="U2172" s="17">
        <v>0.28153054075219536</v>
      </c>
      <c r="V2172" s="17">
        <v>-5.3837671424674119E-2</v>
      </c>
      <c r="W2172" s="17">
        <v>38.061659712285916</v>
      </c>
      <c r="X2172" s="17">
        <v>1.5269447579403628</v>
      </c>
      <c r="Y2172" s="17">
        <v>-1.0000000000000007</v>
      </c>
      <c r="Z2172" s="17">
        <v>-1.0000000000000007</v>
      </c>
      <c r="AA2172" s="17">
        <v>62.084731446015333</v>
      </c>
      <c r="AB2172" s="17">
        <v>0.33029319527982526</v>
      </c>
      <c r="AC2172" s="17">
        <v>0.16314910556063633</v>
      </c>
      <c r="AD2172" s="17">
        <v>-5.3961804646130524E-3</v>
      </c>
      <c r="AE2172" s="17">
        <v>24.402306018792444</v>
      </c>
      <c r="AF2172" s="17">
        <v>0.58333333333333337</v>
      </c>
      <c r="AG2172" s="17">
        <v>-1.0000000000000007</v>
      </c>
      <c r="AH2172" s="17">
        <v>-1.0000000000000007</v>
      </c>
      <c r="AI2172" s="17">
        <v>3.4393287742556797E-3</v>
      </c>
      <c r="AJ2172" s="17">
        <v>-5.3837671424674119E-2</v>
      </c>
      <c r="AK2172" s="17">
        <v>8.0586200248997666E-2</v>
      </c>
      <c r="AL2172" s="17">
        <v>2.6772176213101968E-2</v>
      </c>
      <c r="AM2172" s="17">
        <v>-0.14733082237307335</v>
      </c>
      <c r="AN2172" s="17">
        <v>2.781731456987814E-2</v>
      </c>
      <c r="AO2172" s="17">
        <v>-3.2803395580818466</v>
      </c>
      <c r="AP2172" s="17">
        <v>0.82929374531246292</v>
      </c>
      <c r="AQ2172" s="17">
        <v>34.630742303508349</v>
      </c>
      <c r="AR2172" s="17">
        <v>0.89435953599418849</v>
      </c>
      <c r="AS2172" s="17">
        <v>1.4697628011274033</v>
      </c>
      <c r="AT2172" s="17">
        <v>-1.0000000000000007</v>
      </c>
      <c r="AU2172" s="17">
        <v>-1.0000000000000007</v>
      </c>
      <c r="AV2172" s="17">
        <v>0.39103891996754858</v>
      </c>
      <c r="AW2172" s="17">
        <v>66.041305215526918</v>
      </c>
      <c r="AX2172" s="17">
        <v>60.726324648544605</v>
      </c>
      <c r="AY2172" s="17">
        <v>5.3018898651772499E-2</v>
      </c>
      <c r="AZ2172" s="17">
        <v>-24.467362824606276</v>
      </c>
      <c r="BA2172" s="22">
        <v>1419.0180961729841</v>
      </c>
      <c r="CU2172" t="e">
        <v>#N/A</v>
      </c>
      <c r="CV2172" t="e">
        <v>#N/A</v>
      </c>
    </row>
    <row r="2173" spans="1:100" x14ac:dyDescent="0.25">
      <c r="A2173">
        <v>5132</v>
      </c>
      <c r="B2173" t="s">
        <v>2486</v>
      </c>
      <c r="C2173" s="22">
        <v>3</v>
      </c>
      <c r="D2173" s="17">
        <v>2.3835236565366875</v>
      </c>
      <c r="E2173" s="17">
        <v>-0.35387422510828759</v>
      </c>
      <c r="F2173" s="17">
        <v>0.58760576518796404</v>
      </c>
      <c r="G2173" s="17">
        <v>0.45216616314761116</v>
      </c>
      <c r="H2173" s="17">
        <v>-7.5810673680029209E-2</v>
      </c>
      <c r="I2173" s="17">
        <v>0</v>
      </c>
      <c r="J2173" s="17">
        <v>-4.5486404208017488</v>
      </c>
      <c r="K2173" s="17">
        <v>-7.5810673680029209E-2</v>
      </c>
      <c r="L2173" s="17">
        <v>-0.99999999999999978</v>
      </c>
      <c r="M2173" s="17">
        <v>-0.99999999999999978</v>
      </c>
      <c r="N2173" s="17">
        <v>-1.5162134736005832</v>
      </c>
      <c r="O2173" s="17">
        <v>-1.7129506011174511</v>
      </c>
      <c r="P2173" s="17">
        <v>-0.38888553198928433</v>
      </c>
      <c r="Q2173" s="17">
        <v>0.22695165113054572</v>
      </c>
      <c r="R2173" s="17">
        <v>5.0689775586102867E-2</v>
      </c>
      <c r="S2173" s="17">
        <v>0.33333333333333343</v>
      </c>
      <c r="T2173" s="17">
        <v>0.33456814115567163</v>
      </c>
      <c r="U2173" s="17">
        <v>0.336868686599399</v>
      </c>
      <c r="V2173" s="17">
        <v>-0.10185257113586722</v>
      </c>
      <c r="W2173" s="17">
        <v>39.149130545302647</v>
      </c>
      <c r="X2173" s="17">
        <v>1.4813062755737652</v>
      </c>
      <c r="Y2173" s="17">
        <v>-0.99999999999999978</v>
      </c>
      <c r="Z2173" s="17">
        <v>-0.99999999999999978</v>
      </c>
      <c r="AA2173" s="17">
        <v>78.279086008534136</v>
      </c>
      <c r="AB2173" s="17">
        <v>0.35826863113749269</v>
      </c>
      <c r="AC2173" s="17">
        <v>0.19393005127237256</v>
      </c>
      <c r="AD2173" s="17">
        <v>0.22938663134304255</v>
      </c>
      <c r="AE2173" s="17">
        <v>39.079265687645389</v>
      </c>
      <c r="AF2173" s="17">
        <v>0.75</v>
      </c>
      <c r="AG2173" s="17">
        <v>-0.99999999999999978</v>
      </c>
      <c r="AH2173" s="17">
        <v>-0.99999999999999978</v>
      </c>
      <c r="AI2173" s="17">
        <v>0</v>
      </c>
      <c r="AJ2173" s="17">
        <v>-0.10185257113586722</v>
      </c>
      <c r="AK2173" s="17">
        <v>-1.5775294618079885E-2</v>
      </c>
      <c r="AL2173" s="17">
        <v>1.0285848697116101E-2</v>
      </c>
      <c r="AM2173" s="17">
        <v>0.2936456862686897</v>
      </c>
      <c r="AN2173" s="17">
        <v>0.34991833931955529</v>
      </c>
      <c r="AO2173" s="17">
        <v>7.2622656836268451</v>
      </c>
      <c r="AP2173" s="17">
        <v>8.7993877264744622</v>
      </c>
      <c r="AQ2173" s="17">
        <v>34.600490124500887</v>
      </c>
      <c r="AR2173" s="17">
        <v>0.90291758995253646</v>
      </c>
      <c r="AS2173" s="17">
        <v>1.4054956018937357</v>
      </c>
      <c r="AT2173" s="17">
        <v>-0.99999999999999978</v>
      </c>
      <c r="AU2173" s="17">
        <v>-0.99999999999999978</v>
      </c>
      <c r="AV2173" s="17">
        <v>0.50285593873371404</v>
      </c>
      <c r="AW2173" s="17">
        <v>85.365523133891102</v>
      </c>
      <c r="AX2173" s="17">
        <v>75.180266020304373</v>
      </c>
      <c r="AY2173" s="17">
        <v>1.5991747669307471E-2</v>
      </c>
      <c r="AZ2173" s="17">
        <v>-8.2707258571047486</v>
      </c>
      <c r="BA2173" s="22">
        <v>1415.5091751064288</v>
      </c>
      <c r="CU2173" t="e">
        <v>#N/A</v>
      </c>
      <c r="CV2173" t="e">
        <v>#N/A</v>
      </c>
    </row>
    <row r="2174" spans="1:100" x14ac:dyDescent="0.25">
      <c r="A2174">
        <v>5133</v>
      </c>
      <c r="B2174" t="s">
        <v>2487</v>
      </c>
      <c r="C2174" s="22">
        <v>3</v>
      </c>
      <c r="D2174" s="17">
        <v>5.1116246567451231</v>
      </c>
      <c r="E2174" s="17">
        <v>-4.41274438959883E-2</v>
      </c>
      <c r="F2174" s="17">
        <v>0.13143804136288062</v>
      </c>
      <c r="G2174" s="17">
        <v>0.11637106200589875</v>
      </c>
      <c r="H2174" s="17">
        <v>-5.7729106980289983E-2</v>
      </c>
      <c r="I2174" s="17">
        <v>0</v>
      </c>
      <c r="J2174" s="17">
        <v>-3.463746418817399</v>
      </c>
      <c r="K2174" s="17">
        <v>-5.7729106980289983E-2</v>
      </c>
      <c r="L2174" s="17">
        <v>-1.0000000000000029</v>
      </c>
      <c r="M2174" s="17">
        <v>-1.0000000000000029</v>
      </c>
      <c r="N2174" s="17">
        <v>-1.1545821396057996</v>
      </c>
      <c r="O2174" s="17">
        <v>1.7642492999336241</v>
      </c>
      <c r="P2174" s="17">
        <v>-0.3030271973633184</v>
      </c>
      <c r="Q2174" s="17">
        <v>-2.8498665948888831</v>
      </c>
      <c r="R2174" s="17">
        <v>-0.94129414146388601</v>
      </c>
      <c r="S2174" s="17">
        <v>0.24280005660919399</v>
      </c>
      <c r="T2174" s="17">
        <v>6.9782889453541969E-3</v>
      </c>
      <c r="U2174" s="17">
        <v>-2.9936188743477653E-2</v>
      </c>
      <c r="V2174" s="17">
        <v>0</v>
      </c>
      <c r="W2174" s="17">
        <v>11.102850551654425</v>
      </c>
      <c r="X2174" s="17">
        <v>-0.16489480905247281</v>
      </c>
      <c r="Y2174" s="17">
        <v>-1.0000000000000029</v>
      </c>
      <c r="Z2174" s="17">
        <v>-1.0000000000000029</v>
      </c>
      <c r="AA2174" s="17">
        <v>15.826113765310891</v>
      </c>
      <c r="AB2174" s="17">
        <v>9.1522485367548881E-2</v>
      </c>
      <c r="AC2174" s="17">
        <v>-1.4868545033839786E-2</v>
      </c>
      <c r="AD2174" s="17">
        <v>3.663720676869793E-2</v>
      </c>
      <c r="AE2174" s="17">
        <v>5.6645573551203512</v>
      </c>
      <c r="AF2174" s="17">
        <v>0.2857142857142857</v>
      </c>
      <c r="AG2174" s="17">
        <v>-1.0000000000000029</v>
      </c>
      <c r="AH2174" s="17">
        <v>-1.0000000000000029</v>
      </c>
      <c r="AI2174" s="17">
        <v>0</v>
      </c>
      <c r="AJ2174" s="17">
        <v>0</v>
      </c>
      <c r="AK2174" s="17">
        <v>0.30564284857009649</v>
      </c>
      <c r="AL2174" s="17">
        <v>0.12907162352293611</v>
      </c>
      <c r="AM2174" s="17">
        <v>3.7873439873059009E-2</v>
      </c>
      <c r="AN2174" s="17">
        <v>0.19526757930297328</v>
      </c>
      <c r="AO2174" s="17">
        <v>2.4750502396769578</v>
      </c>
      <c r="AP2174" s="17">
        <v>5.5270476001890101</v>
      </c>
      <c r="AQ2174" s="17">
        <v>7.6391041328370175</v>
      </c>
      <c r="AR2174" s="17">
        <v>0.21984215681107053</v>
      </c>
      <c r="AS2174" s="17">
        <v>-0.22262391603276258</v>
      </c>
      <c r="AT2174" s="17">
        <v>-1.0000000000000029</v>
      </c>
      <c r="AU2174" s="17">
        <v>-1.0000000000000029</v>
      </c>
      <c r="AV2174" s="17">
        <v>-0.82492307945798771</v>
      </c>
      <c r="AW2174" s="17">
        <v>23.117410665433535</v>
      </c>
      <c r="AX2174" s="17">
        <v>23.117410665433535</v>
      </c>
      <c r="AY2174" s="17">
        <v>0.15434745278447543</v>
      </c>
      <c r="AZ2174" s="17">
        <v>-25.223132421612885</v>
      </c>
      <c r="BA2174" s="22">
        <v>1357.5229922058454</v>
      </c>
      <c r="CU2174" t="e">
        <v>#N/A</v>
      </c>
      <c r="CV2174" t="e">
        <v>#N/A</v>
      </c>
    </row>
    <row r="2175" spans="1:100" x14ac:dyDescent="0.25">
      <c r="A2175">
        <v>5134</v>
      </c>
      <c r="B2175" t="s">
        <v>1798</v>
      </c>
      <c r="C2175" s="22">
        <v>3</v>
      </c>
      <c r="D2175" s="17">
        <v>3.4850234812761718</v>
      </c>
      <c r="E2175" s="17">
        <v>0</v>
      </c>
      <c r="F2175" s="17">
        <v>0.9937222327933567</v>
      </c>
      <c r="G2175" s="17">
        <v>0.9937222327933567</v>
      </c>
      <c r="H2175" s="17">
        <v>0.15955390419826154</v>
      </c>
      <c r="I2175" s="17">
        <v>0</v>
      </c>
      <c r="J2175" s="17">
        <v>9.5732342518956912</v>
      </c>
      <c r="K2175" s="17">
        <v>0.15955390419826154</v>
      </c>
      <c r="L2175" s="17">
        <v>-1</v>
      </c>
      <c r="M2175" s="17">
        <v>-1</v>
      </c>
      <c r="N2175" s="17">
        <v>3.1910780839652295</v>
      </c>
      <c r="O2175" s="17">
        <v>14.051979965965211</v>
      </c>
      <c r="P2175" s="17">
        <v>-0.75426514147161106</v>
      </c>
      <c r="Q2175" s="17">
        <v>0.85958640646785267</v>
      </c>
      <c r="R2175" s="17">
        <v>0.25654743861089802</v>
      </c>
      <c r="S2175" s="17">
        <v>0.33333333333333293</v>
      </c>
      <c r="T2175" s="17">
        <v>0.36140656496651669</v>
      </c>
      <c r="U2175" s="17">
        <v>0.19892728498822118</v>
      </c>
      <c r="V2175" s="17">
        <v>5.4925358983483552E-2</v>
      </c>
      <c r="W2175" s="17">
        <v>31.561545522931752</v>
      </c>
      <c r="X2175" s="17">
        <v>1.6885205195885582</v>
      </c>
      <c r="Y2175" s="17">
        <v>-1</v>
      </c>
      <c r="Z2175" s="17">
        <v>-1</v>
      </c>
      <c r="AA2175" s="17">
        <v>91.355704267734893</v>
      </c>
      <c r="AB2175" s="17">
        <v>5.7445860512540976E-2</v>
      </c>
      <c r="AC2175" s="17">
        <v>0.61650982106365504</v>
      </c>
      <c r="AD2175" s="17">
        <v>0.51679654454764945</v>
      </c>
      <c r="AE2175" s="17">
        <v>59.537611306192261</v>
      </c>
      <c r="AF2175" s="17">
        <v>0.72727272727272729</v>
      </c>
      <c r="AG2175" s="17">
        <v>-1</v>
      </c>
      <c r="AH2175" s="17">
        <v>-1</v>
      </c>
      <c r="AI2175" s="17">
        <v>6.2313193708332187E-2</v>
      </c>
      <c r="AJ2175" s="17">
        <v>5.4925358983483552E-2</v>
      </c>
      <c r="AK2175" s="17">
        <v>-0.14181356630866992</v>
      </c>
      <c r="AL2175" s="17">
        <v>0.55567271408776853</v>
      </c>
      <c r="AM2175" s="17">
        <v>1.2071315926177772E-2</v>
      </c>
      <c r="AN2175" s="17">
        <v>-0.1499209148573841</v>
      </c>
      <c r="AO2175" s="17">
        <v>-0.4072849333889037</v>
      </c>
      <c r="AP2175" s="17">
        <v>-0.9696593009957597</v>
      </c>
      <c r="AQ2175" s="17">
        <v>41.134779774827457</v>
      </c>
      <c r="AR2175" s="17">
        <v>0.94859254227155487</v>
      </c>
      <c r="AS2175" s="17">
        <v>1.8480744237868194</v>
      </c>
      <c r="AT2175" s="17">
        <v>-1</v>
      </c>
      <c r="AU2175" s="17">
        <v>-1</v>
      </c>
      <c r="AV2175" s="17">
        <v>1.2502696714042545</v>
      </c>
      <c r="AW2175" s="17">
        <v>104.43802493270434</v>
      </c>
      <c r="AX2175" s="17">
        <v>111.17682470521933</v>
      </c>
      <c r="AY2175" s="17">
        <v>0.25192617343100454</v>
      </c>
      <c r="AZ2175" s="17">
        <v>25.600070492495195</v>
      </c>
      <c r="BA2175" s="22">
        <v>1458.5438922654466</v>
      </c>
      <c r="CU2175" t="e">
        <v>#N/A</v>
      </c>
      <c r="CV2175" t="e">
        <v>#N/A</v>
      </c>
    </row>
    <row r="2176" spans="1:100" x14ac:dyDescent="0.25">
      <c r="A2176">
        <v>5135</v>
      </c>
      <c r="B2176" t="s">
        <v>2488</v>
      </c>
      <c r="C2176" s="22">
        <v>3</v>
      </c>
      <c r="D2176" s="17">
        <v>5.3930264150009855</v>
      </c>
      <c r="E2176" s="17">
        <v>0</v>
      </c>
      <c r="F2176" s="17">
        <v>0.11006142555339603</v>
      </c>
      <c r="G2176" s="17">
        <v>0.11006142555339603</v>
      </c>
      <c r="H2176" s="17">
        <v>-4.9007700088269344E-3</v>
      </c>
      <c r="I2176" s="17">
        <v>0</v>
      </c>
      <c r="J2176" s="17">
        <v>-0.29404620052961944</v>
      </c>
      <c r="K2176" s="17">
        <v>-4.9007700088269344E-3</v>
      </c>
      <c r="L2176" s="17">
        <v>-0.99999999999999967</v>
      </c>
      <c r="M2176" s="17">
        <v>-0.99999999999999967</v>
      </c>
      <c r="N2176" s="17">
        <v>-9.801540017653948E-2</v>
      </c>
      <c r="O2176" s="17">
        <v>5.2090416400247639</v>
      </c>
      <c r="P2176" s="17">
        <v>-2.3042373551895631E-2</v>
      </c>
      <c r="Q2176" s="17">
        <v>-0.63086482786498776</v>
      </c>
      <c r="R2176" s="17">
        <v>-0.18160614230898617</v>
      </c>
      <c r="S2176" s="17">
        <v>0.33333333333333331</v>
      </c>
      <c r="T2176" s="17">
        <v>0.1496909698370523</v>
      </c>
      <c r="U2176" s="17">
        <v>-2.9239160019012174E-2</v>
      </c>
      <c r="V2176" s="17">
        <v>0</v>
      </c>
      <c r="W2176" s="17">
        <v>18.347436526408011</v>
      </c>
      <c r="X2176" s="17">
        <v>0.27938492397912984</v>
      </c>
      <c r="Y2176" s="17">
        <v>-0.99999999999999967</v>
      </c>
      <c r="Z2176" s="17">
        <v>-0.99999999999999967</v>
      </c>
      <c r="AA2176" s="17">
        <v>29.371617032547711</v>
      </c>
      <c r="AB2176" s="17">
        <v>0.21894548960336854</v>
      </c>
      <c r="AC2176" s="17">
        <v>-2.9659376089873318E-2</v>
      </c>
      <c r="AD2176" s="17">
        <v>3.4829619455478314E-2</v>
      </c>
      <c r="AE2176" s="17">
        <v>11.205786648448681</v>
      </c>
      <c r="AF2176" s="17">
        <v>8.3333333333333329E-2</v>
      </c>
      <c r="AG2176" s="17">
        <v>-0.99999999999999967</v>
      </c>
      <c r="AH2176" s="17">
        <v>-0.99999999999999967</v>
      </c>
      <c r="AI2176" s="17">
        <v>0</v>
      </c>
      <c r="AJ2176" s="17">
        <v>0</v>
      </c>
      <c r="AK2176" s="17">
        <v>-5.6371048400979305E-2</v>
      </c>
      <c r="AL2176" s="17">
        <v>6.372897313854832E-2</v>
      </c>
      <c r="AM2176" s="17">
        <v>0.1639467858729643</v>
      </c>
      <c r="AN2176" s="17">
        <v>5.1878118593360556E-2</v>
      </c>
      <c r="AO2176" s="17">
        <v>3.8168144048192119</v>
      </c>
      <c r="AP2176" s="17">
        <v>1.6155978305267558</v>
      </c>
      <c r="AQ2176" s="17">
        <v>18.053390325878404</v>
      </c>
      <c r="AR2176" s="17">
        <v>0.45378514315137347</v>
      </c>
      <c r="AS2176" s="17">
        <v>0.27448415397030301</v>
      </c>
      <c r="AT2176" s="17">
        <v>-0.99999999999999967</v>
      </c>
      <c r="AU2176" s="17">
        <v>-0.99999999999999967</v>
      </c>
      <c r="AV2176" s="17">
        <v>-7.1544716755590154E-2</v>
      </c>
      <c r="AW2176" s="17">
        <v>36.196256503099221</v>
      </c>
      <c r="AX2176" s="17">
        <v>36.196256503099221</v>
      </c>
      <c r="AY2176" s="17">
        <v>0.23900905072746184</v>
      </c>
      <c r="AZ2176" s="17">
        <v>-40.51617331666526</v>
      </c>
      <c r="BA2176" s="22">
        <v>1339.5504034737648</v>
      </c>
      <c r="CU2176" t="e">
        <v>#N/A</v>
      </c>
      <c r="CV2176" t="e">
        <v>#N/A</v>
      </c>
    </row>
    <row r="2177" spans="1:100" x14ac:dyDescent="0.25">
      <c r="A2177">
        <v>5136</v>
      </c>
      <c r="B2177" t="s">
        <v>2489</v>
      </c>
      <c r="C2177" s="22">
        <v>3</v>
      </c>
      <c r="D2177" s="17">
        <v>3.901274526497081</v>
      </c>
      <c r="E2177" s="17">
        <v>-1.9054678917739789E-2</v>
      </c>
      <c r="F2177" s="17">
        <v>-0.22145815997165458</v>
      </c>
      <c r="G2177" s="17">
        <v>-0.22145815997165458</v>
      </c>
      <c r="H2177" s="17">
        <v>9.0832943092012033E-3</v>
      </c>
      <c r="I2177" s="17">
        <v>0</v>
      </c>
      <c r="J2177" s="17">
        <v>0.54499765855206883</v>
      </c>
      <c r="K2177" s="17">
        <v>9.0832943092012033E-3</v>
      </c>
      <c r="L2177" s="17">
        <v>-1.0000000000000007</v>
      </c>
      <c r="M2177" s="17">
        <v>-1.0000000000000007</v>
      </c>
      <c r="N2177" s="17">
        <v>0.18166588618402252</v>
      </c>
      <c r="O2177" s="17">
        <v>4.2248140250774924</v>
      </c>
      <c r="P2177" s="17">
        <v>0.37116127997725473</v>
      </c>
      <c r="Q2177" s="17">
        <v>-1.7045565835865202</v>
      </c>
      <c r="R2177" s="17">
        <v>-0.53655313695282592</v>
      </c>
      <c r="S2177" s="17">
        <v>0.33333333333333343</v>
      </c>
      <c r="T2177" s="17">
        <v>0.30151672640233956</v>
      </c>
      <c r="U2177" s="17">
        <v>0.13826181562005449</v>
      </c>
      <c r="V2177" s="17">
        <v>7.0261364714147186E-3</v>
      </c>
      <c r="W2177" s="17">
        <v>30.842188700717646</v>
      </c>
      <c r="X2177" s="17">
        <v>1.1891542398041843</v>
      </c>
      <c r="Y2177" s="17">
        <v>-1.0000000000000007</v>
      </c>
      <c r="Z2177" s="17">
        <v>-1.0000000000000007</v>
      </c>
      <c r="AA2177" s="17">
        <v>52.930516994906306</v>
      </c>
      <c r="AB2177" s="17">
        <v>0.28032379591536871</v>
      </c>
      <c r="AC2177" s="17">
        <v>0.30088881513047006</v>
      </c>
      <c r="AD2177" s="17">
        <v>-0.12871498242300897</v>
      </c>
      <c r="AE2177" s="17">
        <v>22.624881431141489</v>
      </c>
      <c r="AF2177" s="17">
        <v>0.84210526315789469</v>
      </c>
      <c r="AG2177" s="17">
        <v>-1.0000000000000007</v>
      </c>
      <c r="AH2177" s="17">
        <v>-1.0000000000000007</v>
      </c>
      <c r="AI2177" s="17">
        <v>0</v>
      </c>
      <c r="AJ2177" s="17">
        <v>7.0261364714147186E-3</v>
      </c>
      <c r="AK2177" s="17">
        <v>-2.972285733613373E-2</v>
      </c>
      <c r="AL2177" s="17">
        <v>-0.20181351950134088</v>
      </c>
      <c r="AM2177" s="17">
        <v>-0.14968793717294235</v>
      </c>
      <c r="AN2177" s="17">
        <v>-4.7831304067947077E-2</v>
      </c>
      <c r="AO2177" s="17">
        <v>-3.8908127160042265</v>
      </c>
      <c r="AP2177" s="17">
        <v>-2.2048501992053833</v>
      </c>
      <c r="AQ2177" s="17">
        <v>31.387186359269716</v>
      </c>
      <c r="AR2177" s="17">
        <v>0.78013801182714226</v>
      </c>
      <c r="AS2177" s="17">
        <v>1.1982375341133855</v>
      </c>
      <c r="AT2177" s="17">
        <v>-1.0000000000000007</v>
      </c>
      <c r="AU2177" s="17">
        <v>-1.0000000000000007</v>
      </c>
      <c r="AV2177" s="17">
        <v>-0.75801129692448033</v>
      </c>
      <c r="AW2177" s="17">
        <v>54.950480820778417</v>
      </c>
      <c r="AX2177" s="17">
        <v>55.653094467919878</v>
      </c>
      <c r="AY2177" s="17">
        <v>0.14129375243512135</v>
      </c>
      <c r="AZ2177" s="17">
        <v>-15.358453993106687</v>
      </c>
      <c r="BA2177" s="22">
        <v>1465.2602517211601</v>
      </c>
      <c r="CU2177" t="e">
        <v>#N/A</v>
      </c>
      <c r="CV2177" t="e">
        <v>#N/A</v>
      </c>
    </row>
    <row r="2178" spans="1:100" x14ac:dyDescent="0.25">
      <c r="A2178">
        <v>5137</v>
      </c>
      <c r="B2178" t="s">
        <v>2490</v>
      </c>
      <c r="C2178" s="22">
        <v>3</v>
      </c>
      <c r="D2178" s="17">
        <v>4.4760308612404822</v>
      </c>
      <c r="E2178" s="17">
        <v>-1.7875858841836243E-3</v>
      </c>
      <c r="F2178" s="17">
        <v>-0.10349221035493242</v>
      </c>
      <c r="G2178" s="17">
        <v>-0.10349221035493242</v>
      </c>
      <c r="H2178" s="17">
        <v>0.51745109124164501</v>
      </c>
      <c r="I2178" s="17">
        <v>0</v>
      </c>
      <c r="J2178" s="17">
        <v>31.047065474498673</v>
      </c>
      <c r="K2178" s="17">
        <v>0.51745109124164501</v>
      </c>
      <c r="L2178" s="17">
        <v>-0.99999999999999933</v>
      </c>
      <c r="M2178" s="17">
        <v>-0.99999999999999933</v>
      </c>
      <c r="N2178" s="17">
        <v>10.349021824832889</v>
      </c>
      <c r="O2178" s="17">
        <v>35.41960412538424</v>
      </c>
      <c r="P2178" s="17">
        <v>3.7479888950066972E-2</v>
      </c>
      <c r="Q2178" s="17">
        <v>1.0718646085623109</v>
      </c>
      <c r="R2178" s="17">
        <v>0.36957510997948351</v>
      </c>
      <c r="S2178" s="17">
        <v>0.33333333333333298</v>
      </c>
      <c r="T2178" s="17">
        <v>0.40430174456154894</v>
      </c>
      <c r="U2178" s="17">
        <v>0.23794467770988126</v>
      </c>
      <c r="V2178" s="17">
        <v>3.8996722618468132E-3</v>
      </c>
      <c r="W2178" s="17">
        <v>18.481133464998628</v>
      </c>
      <c r="X2178" s="17">
        <v>1.26632914229206</v>
      </c>
      <c r="Y2178" s="17">
        <v>-0.99999999999999933</v>
      </c>
      <c r="Z2178" s="17">
        <v>-0.99999999999999933</v>
      </c>
      <c r="AA2178" s="17">
        <v>54.773644529195955</v>
      </c>
      <c r="AB2178" s="17">
        <v>0.16676401949363598</v>
      </c>
      <c r="AC2178" s="17">
        <v>0.28294626713694798</v>
      </c>
      <c r="AD2178" s="17">
        <v>0.26874843245377317</v>
      </c>
      <c r="AE2178" s="17">
        <v>35.922935954217863</v>
      </c>
      <c r="AF2178" s="17">
        <v>0.76923076923076927</v>
      </c>
      <c r="AG2178" s="17">
        <v>-0.99999999999999933</v>
      </c>
      <c r="AH2178" s="17">
        <v>-0.99999999999999933</v>
      </c>
      <c r="AI2178" s="17">
        <v>0</v>
      </c>
      <c r="AJ2178" s="17">
        <v>3.8996722618468132E-3</v>
      </c>
      <c r="AK2178" s="17">
        <v>0.29633200307744634</v>
      </c>
      <c r="AL2178" s="17">
        <v>0.59770261616569398</v>
      </c>
      <c r="AM2178" s="17">
        <v>0.31096264309201416</v>
      </c>
      <c r="AN2178" s="17">
        <v>0.2880019228090866</v>
      </c>
      <c r="AO2178" s="17">
        <v>9.2557260926875848</v>
      </c>
      <c r="AP2178" s="17">
        <v>10.188561151055637</v>
      </c>
      <c r="AQ2178" s="17">
        <v>49.528198939497315</v>
      </c>
      <c r="AR2178" s="17">
        <v>0.97947942786661013</v>
      </c>
      <c r="AS2178" s="17">
        <v>1.7837802335337041</v>
      </c>
      <c r="AT2178" s="17">
        <v>-0.99999999999999933</v>
      </c>
      <c r="AU2178" s="17">
        <v>-0.99999999999999933</v>
      </c>
      <c r="AV2178" s="17">
        <v>0.26608289962455112</v>
      </c>
      <c r="AW2178" s="17">
        <v>100.38180980563583</v>
      </c>
      <c r="AX2178" s="17">
        <v>100.77177703182052</v>
      </c>
      <c r="AY2178" s="17">
        <v>0.4186358289532508</v>
      </c>
      <c r="AZ2178" s="17">
        <v>42.69854801092459</v>
      </c>
      <c r="BA2178" s="22">
        <v>1512.2486624158873</v>
      </c>
      <c r="CU2178" t="e">
        <v>#N/A</v>
      </c>
      <c r="CV2178" t="e">
        <v>#N/A</v>
      </c>
    </row>
    <row r="2179" spans="1:100" x14ac:dyDescent="0.25">
      <c r="A2179">
        <v>5141</v>
      </c>
      <c r="B2179" t="s">
        <v>2491</v>
      </c>
      <c r="C2179" s="22">
        <v>3</v>
      </c>
      <c r="D2179" s="17">
        <v>4.7217598732427657</v>
      </c>
      <c r="E2179" s="17">
        <v>0</v>
      </c>
      <c r="F2179" s="17">
        <v>1.4672262656749813E-2</v>
      </c>
      <c r="G2179" s="17">
        <v>1.4672262656749813E-2</v>
      </c>
      <c r="H2179" s="17">
        <v>-3.5819386036532036E-3</v>
      </c>
      <c r="I2179" s="17">
        <v>0</v>
      </c>
      <c r="J2179" s="17">
        <v>-0.21491631621919072</v>
      </c>
      <c r="K2179" s="17">
        <v>-3.5819386036532036E-3</v>
      </c>
      <c r="L2179" s="17">
        <v>-1.000000000000002</v>
      </c>
      <c r="M2179" s="17">
        <v>-1.000000000000002</v>
      </c>
      <c r="N2179" s="17">
        <v>-7.1638772073064405E-2</v>
      </c>
      <c r="O2179" s="17">
        <v>4.52151581968032</v>
      </c>
      <c r="P2179" s="17">
        <v>-6.57991581969644E-2</v>
      </c>
      <c r="Q2179" s="17">
        <v>-3.7879108814348834</v>
      </c>
      <c r="R2179" s="17">
        <v>-1.2451630416422601</v>
      </c>
      <c r="S2179" s="17">
        <v>0.33333333333333404</v>
      </c>
      <c r="T2179" s="17">
        <v>0.36344304472472211</v>
      </c>
      <c r="U2179" s="17">
        <v>0.24413099568763624</v>
      </c>
      <c r="V2179" s="17">
        <v>-2.8342517839776395E-2</v>
      </c>
      <c r="W2179" s="17">
        <v>36.64587178038277</v>
      </c>
      <c r="X2179" s="17">
        <v>1.5369369037649825</v>
      </c>
      <c r="Y2179" s="17">
        <v>-1.000000000000002</v>
      </c>
      <c r="Z2179" s="17">
        <v>-1.000000000000002</v>
      </c>
      <c r="AA2179" s="17">
        <v>62.237491512204855</v>
      </c>
      <c r="AB2179" s="17">
        <v>-5.1301957110567288E-3</v>
      </c>
      <c r="AC2179" s="17">
        <v>0.39874609815455675</v>
      </c>
      <c r="AD2179" s="17">
        <v>0.14311975302578625</v>
      </c>
      <c r="AE2179" s="17">
        <v>26.836782773464332</v>
      </c>
      <c r="AF2179" s="17">
        <v>0.55555555555555558</v>
      </c>
      <c r="AG2179" s="17">
        <v>-1.000000000000002</v>
      </c>
      <c r="AH2179" s="17">
        <v>-1.000000000000002</v>
      </c>
      <c r="AI2179" s="17">
        <v>5.1557551912079927E-3</v>
      </c>
      <c r="AJ2179" s="17">
        <v>-2.8342517839776395E-2</v>
      </c>
      <c r="AK2179" s="17">
        <v>0.1713555001475667</v>
      </c>
      <c r="AL2179" s="17">
        <v>-0.13858677703253017</v>
      </c>
      <c r="AM2179" s="17">
        <v>0.22576242748442052</v>
      </c>
      <c r="AN2179" s="17">
        <v>-0.13369471081394368</v>
      </c>
      <c r="AO2179" s="17">
        <v>6.5008381878483448</v>
      </c>
      <c r="AP2179" s="17">
        <v>-4.0353016555112413</v>
      </c>
      <c r="AQ2179" s="17">
        <v>36.430955464163574</v>
      </c>
      <c r="AR2179" s="17">
        <v>0.91256485590591629</v>
      </c>
      <c r="AS2179" s="17">
        <v>1.5333549651613303</v>
      </c>
      <c r="AT2179" s="17">
        <v>-1.000000000000002</v>
      </c>
      <c r="AU2179" s="17">
        <v>-1.000000000000002</v>
      </c>
      <c r="AV2179" s="17">
        <v>-1.2304907789855097</v>
      </c>
      <c r="AW2179" s="17">
        <v>62.723705676373903</v>
      </c>
      <c r="AX2179" s="17">
        <v>59.992568996220413</v>
      </c>
      <c r="AY2179" s="17">
        <v>-2.7942376787991323E-2</v>
      </c>
      <c r="AZ2179" s="17">
        <v>-9.7737685141313939</v>
      </c>
      <c r="BA2179" s="22">
        <v>1415.6876014982954</v>
      </c>
      <c r="CU2179" t="e">
        <v>#N/A</v>
      </c>
      <c r="CV2179" t="e">
        <v>#N/A</v>
      </c>
    </row>
    <row r="2180" spans="1:100" x14ac:dyDescent="0.25">
      <c r="A2180">
        <v>5142</v>
      </c>
      <c r="B2180" t="s">
        <v>2492</v>
      </c>
      <c r="C2180" s="22">
        <v>3</v>
      </c>
      <c r="D2180" s="17">
        <v>4.9774104141534785</v>
      </c>
      <c r="E2180" s="17">
        <v>-0.21201853309976088</v>
      </c>
      <c r="F2180" s="17">
        <v>-6.4194121484096575E-2</v>
      </c>
      <c r="G2180" s="17">
        <v>-0.12603501310356124</v>
      </c>
      <c r="H2180" s="17">
        <v>2.6069879688478449E-2</v>
      </c>
      <c r="I2180" s="17">
        <v>0</v>
      </c>
      <c r="J2180" s="17">
        <v>1.5641927813087033</v>
      </c>
      <c r="K2180" s="17">
        <v>2.6069879688478449E-2</v>
      </c>
      <c r="L2180" s="17">
        <v>-0.99999999999999967</v>
      </c>
      <c r="M2180" s="17">
        <v>-0.99999999999999967</v>
      </c>
      <c r="N2180" s="17">
        <v>0.52139759376956729</v>
      </c>
      <c r="O2180" s="17">
        <v>6.4155681823586237</v>
      </c>
      <c r="P2180" s="17">
        <v>-0.51090903510188579</v>
      </c>
      <c r="Q2180" s="17">
        <v>-2.1164035377450827</v>
      </c>
      <c r="R2180" s="17">
        <v>-0.67459434751826541</v>
      </c>
      <c r="S2180" s="17">
        <v>0.33333333333333348</v>
      </c>
      <c r="T2180" s="17">
        <v>0.33333333333333348</v>
      </c>
      <c r="U2180" s="17">
        <v>0.31772506893890495</v>
      </c>
      <c r="V2180" s="17">
        <v>7.9526909807481796E-2</v>
      </c>
      <c r="W2180" s="17">
        <v>41.513950628983011</v>
      </c>
      <c r="X2180" s="17">
        <v>2.3886585215787002</v>
      </c>
      <c r="Y2180" s="17">
        <v>-0.99999999999999967</v>
      </c>
      <c r="Z2180" s="17">
        <v>-0.99999999999999967</v>
      </c>
      <c r="AA2180" s="17">
        <v>80.011380707756857</v>
      </c>
      <c r="AB2180" s="17">
        <v>0.14074019893951592</v>
      </c>
      <c r="AC2180" s="17">
        <v>0.40235855005425536</v>
      </c>
      <c r="AD2180" s="17">
        <v>0.24034173953207136</v>
      </c>
      <c r="AE2180" s="17">
        <v>39.172024426292104</v>
      </c>
      <c r="AF2180" s="17">
        <v>0.5</v>
      </c>
      <c r="AG2180" s="17">
        <v>-0.99999999999999967</v>
      </c>
      <c r="AH2180" s="17">
        <v>-0.99999999999999967</v>
      </c>
      <c r="AI2180" s="17">
        <v>-1.0852571606967978E-2</v>
      </c>
      <c r="AJ2180" s="17">
        <v>7.9526909807481796E-2</v>
      </c>
      <c r="AK2180" s="17">
        <v>0.37969244190259599</v>
      </c>
      <c r="AL2180" s="17">
        <v>-6.0545561644189977E-2</v>
      </c>
      <c r="AM2180" s="17">
        <v>0.13371895745353751</v>
      </c>
      <c r="AN2180" s="17">
        <v>-4.0936944076855615E-2</v>
      </c>
      <c r="AO2180" s="17">
        <v>5.2414361458514183</v>
      </c>
      <c r="AP2180" s="17">
        <v>-1.3261514101423404</v>
      </c>
      <c r="AQ2180" s="17">
        <v>43.078143410291709</v>
      </c>
      <c r="AR2180" s="17">
        <v>1.0639186454130534</v>
      </c>
      <c r="AS2180" s="17">
        <v>2.4147284012671766</v>
      </c>
      <c r="AT2180" s="17">
        <v>-0.99999999999999967</v>
      </c>
      <c r="AU2180" s="17">
        <v>-0.99999999999999967</v>
      </c>
      <c r="AV2180" s="17">
        <v>-0.80062936062182666</v>
      </c>
      <c r="AW2180" s="17">
        <v>85.100797479973124</v>
      </c>
      <c r="AX2180" s="17">
        <v>92.836437028581955</v>
      </c>
      <c r="AY2180" s="17">
        <v>6.7703233974043084E-2</v>
      </c>
      <c r="AZ2180" s="17">
        <v>-6.7079430496576453</v>
      </c>
      <c r="BA2180" s="22">
        <v>1430.836454611996</v>
      </c>
      <c r="CU2180" t="e">
        <v>#N/A</v>
      </c>
      <c r="CV2180" t="e">
        <v>#N/A</v>
      </c>
    </row>
    <row r="2181" spans="1:100" x14ac:dyDescent="0.25">
      <c r="A2181">
        <v>5143</v>
      </c>
      <c r="B2181" t="s">
        <v>2493</v>
      </c>
      <c r="C2181" s="22">
        <v>3</v>
      </c>
      <c r="D2181" s="17">
        <v>2.9811845857388137</v>
      </c>
      <c r="E2181" s="17">
        <v>0</v>
      </c>
      <c r="F2181" s="17">
        <v>-7.6082535038695193E-2</v>
      </c>
      <c r="G2181" s="17">
        <v>-7.6082535038695193E-2</v>
      </c>
      <c r="H2181" s="17">
        <v>2.5751238913855536E-2</v>
      </c>
      <c r="I2181" s="17">
        <v>0</v>
      </c>
      <c r="J2181" s="17">
        <v>1.5450743348313327</v>
      </c>
      <c r="K2181" s="17">
        <v>2.5751238913855536E-2</v>
      </c>
      <c r="L2181" s="17">
        <v>-1.0000000000000009</v>
      </c>
      <c r="M2181" s="17">
        <v>-1.0000000000000009</v>
      </c>
      <c r="N2181" s="17">
        <v>0.51502477827711257</v>
      </c>
      <c r="O2181" s="17">
        <v>4.4501763855314493</v>
      </c>
      <c r="P2181" s="17">
        <v>1.4609186551188094</v>
      </c>
      <c r="Q2181" s="17">
        <v>-2.3147847425267658</v>
      </c>
      <c r="R2181" s="17">
        <v>-0.50853998721118565</v>
      </c>
      <c r="S2181" s="17">
        <v>0.33333333333333354</v>
      </c>
      <c r="T2181" s="17">
        <v>0.1087783156151681</v>
      </c>
      <c r="U2181" s="17">
        <v>-0.10775553252716212</v>
      </c>
      <c r="V2181" s="17">
        <v>-1.1176318549447494E-2</v>
      </c>
      <c r="W2181" s="17">
        <v>11.897142358321469</v>
      </c>
      <c r="X2181" s="17">
        <v>-0.32147354721713722</v>
      </c>
      <c r="Y2181" s="17">
        <v>-1.0000000000000009</v>
      </c>
      <c r="Z2181" s="17">
        <v>-1.0000000000000009</v>
      </c>
      <c r="AA2181" s="17">
        <v>14.065959131740829</v>
      </c>
      <c r="AB2181" s="17">
        <v>2.5100807345913911E-2</v>
      </c>
      <c r="AC2181" s="17">
        <v>-0.11399093981409444</v>
      </c>
      <c r="AD2181" s="17">
        <v>0.14243726768079168</v>
      </c>
      <c r="AE2181" s="17">
        <v>2.6773567606305537</v>
      </c>
      <c r="AF2181" s="17">
        <v>0.125</v>
      </c>
      <c r="AG2181" s="17">
        <v>-1.0000000000000009</v>
      </c>
      <c r="AH2181" s="17">
        <v>-1.0000000000000009</v>
      </c>
      <c r="AI2181" s="17">
        <v>0</v>
      </c>
      <c r="AJ2181" s="17">
        <v>-1.1176318549447494E-2</v>
      </c>
      <c r="AK2181" s="17">
        <v>7.0023641278281423E-2</v>
      </c>
      <c r="AL2181" s="17">
        <v>-0.1457029480308486</v>
      </c>
      <c r="AM2181" s="17">
        <v>0.28434840903414171</v>
      </c>
      <c r="AN2181" s="17">
        <v>7.8097422133407854E-2</v>
      </c>
      <c r="AO2181" s="17">
        <v>7.4588284322449532</v>
      </c>
      <c r="AP2181" s="17">
        <v>1.2239208131809529</v>
      </c>
      <c r="AQ2181" s="17">
        <v>13.442216693152794</v>
      </c>
      <c r="AR2181" s="17">
        <v>0.32317979787189233</v>
      </c>
      <c r="AS2181" s="17">
        <v>-0.29572230830328156</v>
      </c>
      <c r="AT2181" s="17">
        <v>-1.0000000000000009</v>
      </c>
      <c r="AU2181" s="17">
        <v>-1.0000000000000009</v>
      </c>
      <c r="AV2181" s="17">
        <v>-0.58462252224988076</v>
      </c>
      <c r="AW2181" s="17">
        <v>19.74005633045325</v>
      </c>
      <c r="AX2181" s="17">
        <v>18.622424475508502</v>
      </c>
      <c r="AY2181" s="17">
        <v>4.5644649318754185E-2</v>
      </c>
      <c r="AZ2181" s="17">
        <v>-45.884237539772975</v>
      </c>
      <c r="BA2181" s="22">
        <v>1388.1513899179447</v>
      </c>
      <c r="CU2181" t="e">
        <v>#N/A</v>
      </c>
      <c r="CV2181" t="e">
        <v>#N/A</v>
      </c>
    </row>
    <row r="2182" spans="1:100" x14ac:dyDescent="0.25">
      <c r="A2182">
        <v>5144</v>
      </c>
      <c r="B2182" t="s">
        <v>2494</v>
      </c>
      <c r="C2182" s="22">
        <v>3</v>
      </c>
      <c r="D2182" s="17">
        <v>5.2361487567392064</v>
      </c>
      <c r="E2182" s="17">
        <v>-5.8925339310643962E-2</v>
      </c>
      <c r="F2182" s="17">
        <v>-1.097602546526115</v>
      </c>
      <c r="G2182" s="17">
        <v>-1.1138000515431317</v>
      </c>
      <c r="H2182" s="17">
        <v>0.13775623841855258</v>
      </c>
      <c r="I2182" s="17">
        <v>0</v>
      </c>
      <c r="J2182" s="17">
        <v>8.2653743051131556</v>
      </c>
      <c r="K2182" s="17">
        <v>0.13775623841855258</v>
      </c>
      <c r="L2182" s="17">
        <v>-0.99999999999999922</v>
      </c>
      <c r="M2182" s="17">
        <v>-0.99999999999999922</v>
      </c>
      <c r="N2182" s="17">
        <v>2.755124768371052</v>
      </c>
      <c r="O2182" s="17">
        <v>12.387723010309227</v>
      </c>
      <c r="P2182" s="17">
        <v>-5.3915481012676791E-2</v>
      </c>
      <c r="Q2182" s="17">
        <v>4.0704237409210897</v>
      </c>
      <c r="R2182" s="17">
        <v>1.3859210329183271</v>
      </c>
      <c r="S2182" s="17">
        <v>0.33333333333333309</v>
      </c>
      <c r="T2182" s="17">
        <v>0.33333333333333309</v>
      </c>
      <c r="U2182" s="17">
        <v>0.33965060318177437</v>
      </c>
      <c r="V2182" s="17">
        <v>-1.0931581871020959E-2</v>
      </c>
      <c r="W2182" s="17">
        <v>34.305177982354664</v>
      </c>
      <c r="X2182" s="17">
        <v>1.821923349749085</v>
      </c>
      <c r="Y2182" s="17">
        <v>-0.99999999999999922</v>
      </c>
      <c r="Z2182" s="17">
        <v>-0.99999999999999922</v>
      </c>
      <c r="AA2182" s="17">
        <v>67.26975208123784</v>
      </c>
      <c r="AB2182" s="17">
        <v>0.37605728650886455</v>
      </c>
      <c r="AC2182" s="17">
        <v>8.6824922027757351E-2</v>
      </c>
      <c r="AD2182" s="17">
        <v>0.16869085278267423</v>
      </c>
      <c r="AE2182" s="17">
        <v>31.57865306596479</v>
      </c>
      <c r="AF2182" s="17">
        <v>0.66666666666666663</v>
      </c>
      <c r="AG2182" s="17">
        <v>-0.99999999999999922</v>
      </c>
      <c r="AH2182" s="17">
        <v>-0.99999999999999922</v>
      </c>
      <c r="AI2182" s="17">
        <v>1.080933610347167E-2</v>
      </c>
      <c r="AJ2182" s="17">
        <v>-1.0931581871020959E-2</v>
      </c>
      <c r="AK2182" s="17">
        <v>4.3845457749422126E-2</v>
      </c>
      <c r="AL2182" s="17">
        <v>7.9573787444292606E-3</v>
      </c>
      <c r="AM2182" s="17">
        <v>1.8973683139132586E-2</v>
      </c>
      <c r="AN2182" s="17">
        <v>-0.15937483067277963</v>
      </c>
      <c r="AO2182" s="17">
        <v>0.69356936722542539</v>
      </c>
      <c r="AP2182" s="17">
        <v>-3.9445838730973439</v>
      </c>
      <c r="AQ2182" s="17">
        <v>42.570552287467855</v>
      </c>
      <c r="AR2182" s="17">
        <v>0.99538568797742011</v>
      </c>
      <c r="AS2182" s="17">
        <v>1.9596795881676385</v>
      </c>
      <c r="AT2182" s="17">
        <v>-0.99999999999999922</v>
      </c>
      <c r="AU2182" s="17">
        <v>-0.99999999999999922</v>
      </c>
      <c r="AV2182" s="17">
        <v>0.27212098137519436</v>
      </c>
      <c r="AW2182" s="17">
        <v>75.712891218449684</v>
      </c>
      <c r="AX2182" s="17">
        <v>74.835919753417031</v>
      </c>
      <c r="AY2182" s="17">
        <v>0.19540053645058533</v>
      </c>
      <c r="AZ2182" s="17">
        <v>-11.607734832478965</v>
      </c>
      <c r="BA2182" s="22">
        <v>1464.5012038052266</v>
      </c>
      <c r="CU2182" t="e">
        <v>#N/A</v>
      </c>
      <c r="CV2182" t="e">
        <v>#N/A</v>
      </c>
    </row>
    <row r="2183" spans="1:100" x14ac:dyDescent="0.25">
      <c r="A2183">
        <v>5145</v>
      </c>
      <c r="B2183" t="s">
        <v>2495</v>
      </c>
      <c r="C2183" s="22">
        <v>3</v>
      </c>
      <c r="D2183" s="17">
        <v>4.225709700046294</v>
      </c>
      <c r="E2183" s="17">
        <v>-3.7531020439246221E-2</v>
      </c>
      <c r="F2183" s="17">
        <v>0.85788617407387302</v>
      </c>
      <c r="G2183" s="17">
        <v>0.84207605592044699</v>
      </c>
      <c r="H2183" s="17">
        <v>-5.2226138623554852E-2</v>
      </c>
      <c r="I2183" s="17">
        <v>0</v>
      </c>
      <c r="J2183" s="17">
        <v>-3.1335683174132907</v>
      </c>
      <c r="K2183" s="17">
        <v>-5.2226138623554852E-2</v>
      </c>
      <c r="L2183" s="17">
        <v>-1.0000000000000011</v>
      </c>
      <c r="M2183" s="17">
        <v>-1.0000000000000011</v>
      </c>
      <c r="N2183" s="17">
        <v>-1.044522772471097</v>
      </c>
      <c r="O2183" s="17">
        <v>1.9342174385534481</v>
      </c>
      <c r="P2183" s="17">
        <v>1.3933013832519614</v>
      </c>
      <c r="Q2183" s="17">
        <v>0.39667343615041051</v>
      </c>
      <c r="R2183" s="17">
        <v>-2.8798505412807068E-2</v>
      </c>
      <c r="S2183" s="17">
        <v>0.33333333333333326</v>
      </c>
      <c r="T2183" s="17">
        <v>0.13881391204696863</v>
      </c>
      <c r="U2183" s="17">
        <v>-7.6344699855324799E-2</v>
      </c>
      <c r="V2183" s="17">
        <v>-3.942163228461356E-3</v>
      </c>
      <c r="W2183" s="17">
        <v>17.763460836802835</v>
      </c>
      <c r="X2183" s="17">
        <v>-1.4153503872262399E-2</v>
      </c>
      <c r="Y2183" s="17">
        <v>-1.0000000000000011</v>
      </c>
      <c r="Z2183" s="17">
        <v>-1.0000000000000011</v>
      </c>
      <c r="AA2183" s="17">
        <v>64.917617701422429</v>
      </c>
      <c r="AB2183" s="17">
        <v>0.21827108377556609</v>
      </c>
      <c r="AC2183" s="17">
        <v>0.40212196162150016</v>
      </c>
      <c r="AD2183" s="17">
        <v>0.3232660620035816</v>
      </c>
      <c r="AE2183" s="17">
        <v>47.182955370032367</v>
      </c>
      <c r="AF2183" s="17">
        <v>0.81818181818181823</v>
      </c>
      <c r="AG2183" s="17">
        <v>-1.0000000000000011</v>
      </c>
      <c r="AH2183" s="17">
        <v>-1.0000000000000011</v>
      </c>
      <c r="AI2183" s="17">
        <v>0</v>
      </c>
      <c r="AJ2183" s="17">
        <v>-3.942163228461356E-3</v>
      </c>
      <c r="AK2183" s="17">
        <v>5.0537115831142648E-2</v>
      </c>
      <c r="AL2183" s="17">
        <v>0.11701492188691938</v>
      </c>
      <c r="AM2183" s="17">
        <v>-0.1891612611491264</v>
      </c>
      <c r="AN2183" s="17">
        <v>0.14151796779434411</v>
      </c>
      <c r="AO2183" s="17">
        <v>-4.4763459495724467</v>
      </c>
      <c r="AP2183" s="17">
        <v>4.1230238042932035</v>
      </c>
      <c r="AQ2183" s="17">
        <v>14.629892519389555</v>
      </c>
      <c r="AR2183" s="17">
        <v>0.39186038229651576</v>
      </c>
      <c r="AS2183" s="17">
        <v>-6.6379642495817515E-2</v>
      </c>
      <c r="AT2183" s="17">
        <v>-1.0000000000000011</v>
      </c>
      <c r="AU2183" s="17">
        <v>-1.0000000000000011</v>
      </c>
      <c r="AV2183" s="17">
        <v>0.81327755050763972</v>
      </c>
      <c r="AW2183" s="17">
        <v>70.974858944269087</v>
      </c>
      <c r="AX2183" s="17">
        <v>70.580642621422939</v>
      </c>
      <c r="AY2183" s="17">
        <v>0.32332856192840453</v>
      </c>
      <c r="AZ2183" s="17">
        <v>24.040705767225727</v>
      </c>
      <c r="BA2183" s="22">
        <v>1469.4395245577009</v>
      </c>
      <c r="CU2183" t="e">
        <v>#N/A</v>
      </c>
      <c r="CV2183" t="e">
        <v>#N/A</v>
      </c>
    </row>
    <row r="2184" spans="1:100" x14ac:dyDescent="0.25">
      <c r="A2184">
        <v>5146</v>
      </c>
      <c r="B2184" t="s">
        <v>2496</v>
      </c>
      <c r="C2184" s="22">
        <v>3</v>
      </c>
      <c r="D2184" s="17">
        <v>4.1639172053183939</v>
      </c>
      <c r="E2184" s="17">
        <v>0</v>
      </c>
      <c r="F2184" s="17">
        <v>-0.1680736283694412</v>
      </c>
      <c r="G2184" s="17">
        <v>-0.1680736283694412</v>
      </c>
      <c r="H2184" s="17">
        <v>0.25934612727793732</v>
      </c>
      <c r="I2184" s="17">
        <v>0</v>
      </c>
      <c r="J2184" s="17">
        <v>15.560767636676243</v>
      </c>
      <c r="K2184" s="17">
        <v>0.25934612727793732</v>
      </c>
      <c r="L2184" s="17">
        <v>-1</v>
      </c>
      <c r="M2184" s="17">
        <v>-1</v>
      </c>
      <c r="N2184" s="17">
        <v>5.1869225455587493</v>
      </c>
      <c r="O2184" s="17">
        <v>19.556611213625189</v>
      </c>
      <c r="P2184" s="17">
        <v>-2.1247999407759736E-2</v>
      </c>
      <c r="Q2184" s="17">
        <v>-0.1502690103328006</v>
      </c>
      <c r="R2184" s="17">
        <v>-1.8518002053535272E-2</v>
      </c>
      <c r="S2184" s="17">
        <v>0.33333333333333354</v>
      </c>
      <c r="T2184" s="17">
        <v>0.15586600783369395</v>
      </c>
      <c r="U2184" s="17">
        <v>0.13245570447651436</v>
      </c>
      <c r="V2184" s="17">
        <v>-2.1186727292761647E-2</v>
      </c>
      <c r="W2184" s="17">
        <v>13.644887642913707</v>
      </c>
      <c r="X2184" s="17">
        <v>0.54380578429884519</v>
      </c>
      <c r="Y2184" s="17">
        <v>-1</v>
      </c>
      <c r="Z2184" s="17">
        <v>-1</v>
      </c>
      <c r="AA2184" s="17">
        <v>40.975104029217448</v>
      </c>
      <c r="AB2184" s="17">
        <v>0.20165885883099888</v>
      </c>
      <c r="AC2184" s="17">
        <v>0.23667700734199618</v>
      </c>
      <c r="AD2184" s="17">
        <v>0.10863882159415046</v>
      </c>
      <c r="AE2184" s="17">
        <v>27.348734388357279</v>
      </c>
      <c r="AF2184" s="17">
        <v>0.36363636363636365</v>
      </c>
      <c r="AG2184" s="17">
        <v>-1</v>
      </c>
      <c r="AH2184" s="17">
        <v>-1</v>
      </c>
      <c r="AI2184" s="17">
        <v>0</v>
      </c>
      <c r="AJ2184" s="17">
        <v>-2.1186727292761647E-2</v>
      </c>
      <c r="AK2184" s="17">
        <v>0.36050263332155214</v>
      </c>
      <c r="AL2184" s="17">
        <v>0.13232858101656955</v>
      </c>
      <c r="AM2184" s="17">
        <v>0.14683545214216315</v>
      </c>
      <c r="AN2184" s="17">
        <v>-4.4077424487869964E-2</v>
      </c>
      <c r="AO2184" s="17">
        <v>5.4733994701618425</v>
      </c>
      <c r="AP2184" s="17">
        <v>-0.44029270711390184</v>
      </c>
      <c r="AQ2184" s="17">
        <v>29.205655279589941</v>
      </c>
      <c r="AR2184" s="17">
        <v>0.60046831835078018</v>
      </c>
      <c r="AS2184" s="17">
        <v>0.80315191157678234</v>
      </c>
      <c r="AT2184" s="17">
        <v>-1</v>
      </c>
      <c r="AU2184" s="17">
        <v>-1</v>
      </c>
      <c r="AV2184" s="17">
        <v>-0.18659163042297652</v>
      </c>
      <c r="AW2184" s="17">
        <v>60.091422535728753</v>
      </c>
      <c r="AX2184" s="17">
        <v>57.972749806452597</v>
      </c>
      <c r="AY2184" s="17">
        <v>0.24795615630753193</v>
      </c>
      <c r="AZ2184" s="17">
        <v>-3.8649082631743132</v>
      </c>
      <c r="BA2184" s="22">
        <v>1469.2079402591266</v>
      </c>
      <c r="CU2184" t="e">
        <v>#N/A</v>
      </c>
      <c r="CV2184" t="e">
        <v>#N/A</v>
      </c>
    </row>
    <row r="2185" spans="1:100" x14ac:dyDescent="0.25">
      <c r="A2185">
        <v>5147</v>
      </c>
      <c r="B2185" t="s">
        <v>2497</v>
      </c>
      <c r="C2185" s="22">
        <v>3</v>
      </c>
      <c r="D2185" s="17">
        <v>2.9918057187758658</v>
      </c>
      <c r="E2185" s="17">
        <v>-4.5626033221740714E-3</v>
      </c>
      <c r="F2185" s="17">
        <v>-0.38400519389026111</v>
      </c>
      <c r="G2185" s="17">
        <v>-0.38400519389026111</v>
      </c>
      <c r="H2185" s="17">
        <v>0.19981200784676717</v>
      </c>
      <c r="I2185" s="17">
        <v>0</v>
      </c>
      <c r="J2185" s="17">
        <v>11.988720470806031</v>
      </c>
      <c r="K2185" s="17">
        <v>0.19981200784676717</v>
      </c>
      <c r="L2185" s="17">
        <v>-1.0000000000000013</v>
      </c>
      <c r="M2185" s="17">
        <v>-1.0000000000000013</v>
      </c>
      <c r="N2185" s="17">
        <v>3.996240156935345</v>
      </c>
      <c r="O2185" s="17">
        <v>14.596520995691636</v>
      </c>
      <c r="P2185" s="17">
        <v>-0.76096108707945187</v>
      </c>
      <c r="Q2185" s="17">
        <v>-1.330186322483824</v>
      </c>
      <c r="R2185" s="17">
        <v>-0.54959635045157529</v>
      </c>
      <c r="S2185" s="17">
        <v>0.33051387340274685</v>
      </c>
      <c r="T2185" s="17">
        <v>0.35832301402856781</v>
      </c>
      <c r="U2185" s="17">
        <v>0.3784026951557688</v>
      </c>
      <c r="V2185" s="17">
        <v>-3.4274313891260472E-3</v>
      </c>
      <c r="W2185" s="17">
        <v>34.560005734047614</v>
      </c>
      <c r="X2185" s="17">
        <v>2.0100813299550744</v>
      </c>
      <c r="Y2185" s="17">
        <v>-1.0000000000000013</v>
      </c>
      <c r="Z2185" s="17">
        <v>-1.0000000000000013</v>
      </c>
      <c r="AA2185" s="17">
        <v>60.928481316994535</v>
      </c>
      <c r="AB2185" s="17">
        <v>8.8465978214892105E-2</v>
      </c>
      <c r="AC2185" s="17">
        <v>0.20320244629260406</v>
      </c>
      <c r="AD2185" s="17">
        <v>0.2466930141604734</v>
      </c>
      <c r="AE2185" s="17">
        <v>26.918071933398476</v>
      </c>
      <c r="AF2185" s="17">
        <v>0.53333333333333333</v>
      </c>
      <c r="AG2185" s="17">
        <v>-1.0000000000000013</v>
      </c>
      <c r="AH2185" s="17">
        <v>-1.0000000000000013</v>
      </c>
      <c r="AI2185" s="17">
        <v>-8.4516551225793483E-3</v>
      </c>
      <c r="AJ2185" s="17">
        <v>-3.4274313891260472E-3</v>
      </c>
      <c r="AK2185" s="17">
        <v>3.2031648710034201E-2</v>
      </c>
      <c r="AL2185" s="17">
        <v>6.7038160646346476E-2</v>
      </c>
      <c r="AM2185" s="17">
        <v>0.10302360634670692</v>
      </c>
      <c r="AN2185" s="17">
        <v>0.23459647031760902</v>
      </c>
      <c r="AO2185" s="17">
        <v>2.735748402217844</v>
      </c>
      <c r="AP2185" s="17">
        <v>6.2001025611719562</v>
      </c>
      <c r="AQ2185" s="17">
        <v>46.548726204853637</v>
      </c>
      <c r="AR2185" s="17">
        <v>1.0638121511979575</v>
      </c>
      <c r="AS2185" s="17">
        <v>2.2098933378018426</v>
      </c>
      <c r="AT2185" s="17">
        <v>-1.0000000000000013</v>
      </c>
      <c r="AU2185" s="17">
        <v>-1.0000000000000013</v>
      </c>
      <c r="AV2185" s="17">
        <v>-0.93360154434183662</v>
      </c>
      <c r="AW2185" s="17">
        <v>81.725104873858129</v>
      </c>
      <c r="AX2185" s="17">
        <v>81.213328632493926</v>
      </c>
      <c r="AY2185" s="17">
        <v>0.15986713098886091</v>
      </c>
      <c r="AZ2185" s="17">
        <v>-3.1876853864001076</v>
      </c>
      <c r="BA2185" s="22">
        <v>1405.6526186708795</v>
      </c>
      <c r="CU2185" t="e">
        <v>#N/A</v>
      </c>
      <c r="CV2185" t="e">
        <v>#N/A</v>
      </c>
    </row>
    <row r="2186" spans="1:100" x14ac:dyDescent="0.25">
      <c r="A2186">
        <v>5148</v>
      </c>
      <c r="B2186" t="s">
        <v>2498</v>
      </c>
      <c r="C2186" s="22">
        <v>3</v>
      </c>
      <c r="D2186" s="17">
        <v>4.996808822908843</v>
      </c>
      <c r="E2186" s="17">
        <v>-3.0348075449185552E-3</v>
      </c>
      <c r="F2186" s="17">
        <v>-0.11586625481785187</v>
      </c>
      <c r="G2186" s="17">
        <v>-0.12803418810124459</v>
      </c>
      <c r="H2186" s="17">
        <v>0.35194524915617492</v>
      </c>
      <c r="I2186" s="17">
        <v>0</v>
      </c>
      <c r="J2186" s="17">
        <v>21.116714949370493</v>
      </c>
      <c r="K2186" s="17">
        <v>0.35194524915617492</v>
      </c>
      <c r="L2186" s="17">
        <v>-0.999999999999999</v>
      </c>
      <c r="M2186" s="17">
        <v>-0.999999999999999</v>
      </c>
      <c r="N2186" s="17">
        <v>7.038904983123496</v>
      </c>
      <c r="O2186" s="17">
        <v>25.985489584178087</v>
      </c>
      <c r="P2186" s="17">
        <v>-1.6223553499286272</v>
      </c>
      <c r="Q2186" s="17">
        <v>2.0058699842500785</v>
      </c>
      <c r="R2186" s="17">
        <v>0.58842703062523305</v>
      </c>
      <c r="S2186" s="17">
        <v>0.33333333333333298</v>
      </c>
      <c r="T2186" s="17">
        <v>0.33333333333333298</v>
      </c>
      <c r="U2186" s="17">
        <v>0.25869260711457825</v>
      </c>
      <c r="V2186" s="17">
        <v>-3.7802186080828123E-2</v>
      </c>
      <c r="W2186" s="17">
        <v>21.424473541769672</v>
      </c>
      <c r="X2186" s="17">
        <v>1.1226787294838363</v>
      </c>
      <c r="Y2186" s="17">
        <v>-0.999999999999999</v>
      </c>
      <c r="Z2186" s="17">
        <v>-0.999999999999999</v>
      </c>
      <c r="AA2186" s="17">
        <v>57.603762182417</v>
      </c>
      <c r="AB2186" s="17">
        <v>0.24563486588248312</v>
      </c>
      <c r="AC2186" s="17">
        <v>0.21557592903963185</v>
      </c>
      <c r="AD2186" s="17">
        <v>0.2506064372783271</v>
      </c>
      <c r="AE2186" s="17">
        <v>35.590861610022102</v>
      </c>
      <c r="AF2186" s="17">
        <v>0.58333333333333337</v>
      </c>
      <c r="AG2186" s="17">
        <v>-0.999999999999999</v>
      </c>
      <c r="AH2186" s="17">
        <v>-0.999999999999999</v>
      </c>
      <c r="AI2186" s="17">
        <v>-6.5149131047628284E-3</v>
      </c>
      <c r="AJ2186" s="17">
        <v>-3.7802186080828123E-2</v>
      </c>
      <c r="AK2186" s="17">
        <v>0.26232321356665078</v>
      </c>
      <c r="AL2186" s="17">
        <v>0.22862408131821604</v>
      </c>
      <c r="AM2186" s="17">
        <v>0.12627935238679699</v>
      </c>
      <c r="AN2186" s="17">
        <v>1.0528424887119345E-2</v>
      </c>
      <c r="AO2186" s="17">
        <v>4.468599877503177</v>
      </c>
      <c r="AP2186" s="17">
        <v>1.406331028769064</v>
      </c>
      <c r="AQ2186" s="17">
        <v>42.541188491140147</v>
      </c>
      <c r="AR2186" s="17">
        <v>0.88755708770041597</v>
      </c>
      <c r="AS2186" s="17">
        <v>1.4746239786400108</v>
      </c>
      <c r="AT2186" s="17">
        <v>-0.999999999999999</v>
      </c>
      <c r="AU2186" s="17">
        <v>-0.999999999999999</v>
      </c>
      <c r="AV2186" s="17">
        <v>0.46039284252398816</v>
      </c>
      <c r="AW2186" s="17">
        <v>84.995582795364157</v>
      </c>
      <c r="AX2186" s="17">
        <v>81.085065925186086</v>
      </c>
      <c r="AY2186" s="17">
        <v>0.17263913401906178</v>
      </c>
      <c r="AZ2186" s="17">
        <v>-6.7807141570632732</v>
      </c>
      <c r="BA2186" s="22">
        <v>1456.3490371707335</v>
      </c>
      <c r="CU2186" t="e">
        <v>#N/A</v>
      </c>
      <c r="CV2186" t="e">
        <v>#N/A</v>
      </c>
    </row>
    <row r="2187" spans="1:100" x14ac:dyDescent="0.25">
      <c r="A2187">
        <v>5149</v>
      </c>
      <c r="B2187" t="s">
        <v>2499</v>
      </c>
      <c r="C2187" s="22">
        <v>3</v>
      </c>
      <c r="D2187" s="17">
        <v>5.5814770924641213</v>
      </c>
      <c r="E2187" s="17">
        <v>2.5443600194022509E-3</v>
      </c>
      <c r="F2187" s="17">
        <v>0.98483077380278916</v>
      </c>
      <c r="G2187" s="17">
        <v>0.98483077380278916</v>
      </c>
      <c r="H2187" s="17">
        <v>1.7833039808482574E-2</v>
      </c>
      <c r="I2187" s="17">
        <v>0</v>
      </c>
      <c r="J2187" s="17">
        <v>1.0699823885089546</v>
      </c>
      <c r="K2187" s="17">
        <v>1.7833039808482574E-2</v>
      </c>
      <c r="L2187" s="17">
        <v>-1.0000000000000007</v>
      </c>
      <c r="M2187" s="17">
        <v>-1.0000000000000007</v>
      </c>
      <c r="N2187" s="17">
        <v>0.35666079616965107</v>
      </c>
      <c r="O2187" s="17">
        <v>7.6362902547758766</v>
      </c>
      <c r="P2187" s="17">
        <v>1.927076623600521E-2</v>
      </c>
      <c r="Q2187" s="17">
        <v>-1.3516355409266212</v>
      </c>
      <c r="R2187" s="17">
        <v>-0.44479249088942946</v>
      </c>
      <c r="S2187" s="17">
        <v>0.33333333333333359</v>
      </c>
      <c r="T2187" s="17">
        <v>0.37278421714659637</v>
      </c>
      <c r="U2187" s="17">
        <v>-8.1818164763350909E-3</v>
      </c>
      <c r="V2187" s="17">
        <v>-6.3369199792968692E-3</v>
      </c>
      <c r="W2187" s="17">
        <v>26.950630968632638</v>
      </c>
      <c r="X2187" s="17">
        <v>0.65698660870358883</v>
      </c>
      <c r="Y2187" s="17">
        <v>-1.0000000000000007</v>
      </c>
      <c r="Z2187" s="17">
        <v>-1.0000000000000007</v>
      </c>
      <c r="AA2187" s="17">
        <v>63.398294651078899</v>
      </c>
      <c r="AB2187" s="17">
        <v>0.17458318159480551</v>
      </c>
      <c r="AC2187" s="17">
        <v>0.33495678596530903</v>
      </c>
      <c r="AD2187" s="17">
        <v>0.22830915590659967</v>
      </c>
      <c r="AE2187" s="17">
        <v>36.892456173335702</v>
      </c>
      <c r="AF2187" s="17">
        <v>0.70588235294117652</v>
      </c>
      <c r="AG2187" s="17">
        <v>-1.0000000000000007</v>
      </c>
      <c r="AH2187" s="17">
        <v>-1.0000000000000007</v>
      </c>
      <c r="AI2187" s="17">
        <v>3.2409257434636546E-2</v>
      </c>
      <c r="AJ2187" s="17">
        <v>-6.3369199792968692E-3</v>
      </c>
      <c r="AK2187" s="17">
        <v>-0.15340066996151719</v>
      </c>
      <c r="AL2187" s="17">
        <v>6.562321446586801E-2</v>
      </c>
      <c r="AM2187" s="17">
        <v>0.26700904400584735</v>
      </c>
      <c r="AN2187" s="17">
        <v>5.5676675765852238E-2</v>
      </c>
      <c r="AO2187" s="17">
        <v>5.9082227503385987</v>
      </c>
      <c r="AP2187" s="17">
        <v>1.7200329664756455</v>
      </c>
      <c r="AQ2187" s="17">
        <v>28.020613357141595</v>
      </c>
      <c r="AR2187" s="17">
        <v>0.69159881402429813</v>
      </c>
      <c r="AS2187" s="17">
        <v>0.67481964851207121</v>
      </c>
      <c r="AT2187" s="17">
        <v>-1.0000000000000007</v>
      </c>
      <c r="AU2187" s="17">
        <v>-1.0000000000000007</v>
      </c>
      <c r="AV2187" s="17">
        <v>0.54003828291336009</v>
      </c>
      <c r="AW2187" s="17">
        <v>72.7546178723304</v>
      </c>
      <c r="AX2187" s="17">
        <v>72.769111023093444</v>
      </c>
      <c r="AY2187" s="17">
        <v>0.35919051367369448</v>
      </c>
      <c r="AZ2187" s="17">
        <v>30.000333692338593</v>
      </c>
      <c r="BA2187" s="22">
        <v>1448.7760450698704</v>
      </c>
      <c r="CU2187" t="e">
        <v>#N/A</v>
      </c>
      <c r="CV2187" t="e">
        <v>#N/A</v>
      </c>
    </row>
    <row r="2188" spans="1:100" x14ac:dyDescent="0.25">
      <c r="A2188">
        <v>5150</v>
      </c>
      <c r="B2188" t="s">
        <v>2500</v>
      </c>
      <c r="C2188" s="22">
        <v>3</v>
      </c>
      <c r="D2188" s="17">
        <v>4.7424745098661578</v>
      </c>
      <c r="E2188" s="17">
        <v>-0.25581450996041943</v>
      </c>
      <c r="F2188" s="17">
        <v>0.40056257226424158</v>
      </c>
      <c r="G2188" s="17">
        <v>0.33182144675138775</v>
      </c>
      <c r="H2188" s="17">
        <v>0.45190186391606962</v>
      </c>
      <c r="I2188" s="17">
        <v>0</v>
      </c>
      <c r="J2188" s="17">
        <v>27.114111834964195</v>
      </c>
      <c r="K2188" s="17">
        <v>0.45190186391606962</v>
      </c>
      <c r="L2188" s="17">
        <v>-0.99999999999999989</v>
      </c>
      <c r="M2188" s="17">
        <v>-0.99999999999999989</v>
      </c>
      <c r="N2188" s="17">
        <v>9.0380372783213971</v>
      </c>
      <c r="O2188" s="17">
        <v>32.188407791581731</v>
      </c>
      <c r="P2188" s="17">
        <v>0.63411451084341697</v>
      </c>
      <c r="Q2188" s="17">
        <v>2.2056740732447282</v>
      </c>
      <c r="R2188" s="17">
        <v>0.83587769825276326</v>
      </c>
      <c r="S2188" s="17">
        <v>0.3333333333333332</v>
      </c>
      <c r="T2188" s="17">
        <v>0.3333333333333332</v>
      </c>
      <c r="U2188" s="17">
        <v>0.3333922459021938</v>
      </c>
      <c r="V2188" s="17">
        <v>0.27748485028088055</v>
      </c>
      <c r="W2188" s="17">
        <v>33.025675957346834</v>
      </c>
      <c r="X2188" s="17">
        <v>3.2132428880446526</v>
      </c>
      <c r="Y2188" s="17">
        <v>-0.99999999999999989</v>
      </c>
      <c r="Z2188" s="17">
        <v>-0.99999999999999989</v>
      </c>
      <c r="AA2188" s="17">
        <v>84.470314622712181</v>
      </c>
      <c r="AB2188" s="17">
        <v>0.34740700741280639</v>
      </c>
      <c r="AC2188" s="17">
        <v>0.2869091411025036</v>
      </c>
      <c r="AD2188" s="17">
        <v>0.3778590708269417</v>
      </c>
      <c r="AE2188" s="17">
        <v>50.60876096711258</v>
      </c>
      <c r="AF2188" s="17">
        <v>0.94117647058823528</v>
      </c>
      <c r="AG2188" s="17">
        <v>-0.99999999999999989</v>
      </c>
      <c r="AH2188" s="17">
        <v>-0.99999999999999989</v>
      </c>
      <c r="AI2188" s="17">
        <v>1.1682721809243131E-2</v>
      </c>
      <c r="AJ2188" s="17">
        <v>0.27748485028088055</v>
      </c>
      <c r="AK2188" s="17">
        <v>2.1887076054784182E-2</v>
      </c>
      <c r="AL2188" s="17">
        <v>-0.15086907571059402</v>
      </c>
      <c r="AM2188" s="17">
        <v>0.12524486393879702</v>
      </c>
      <c r="AN2188" s="17">
        <v>4.6073491850810409E-2</v>
      </c>
      <c r="AO2188" s="17">
        <v>3.2405569787438444</v>
      </c>
      <c r="AP2188" s="17">
        <v>0.39749191771728976</v>
      </c>
      <c r="AQ2188" s="17">
        <v>60.139787792311019</v>
      </c>
      <c r="AR2188" s="17">
        <v>1.2775437628497415</v>
      </c>
      <c r="AS2188" s="17">
        <v>3.6651447519607245</v>
      </c>
      <c r="AT2188" s="17">
        <v>-0.99999999999999989</v>
      </c>
      <c r="AU2188" s="17">
        <v>-0.99999999999999989</v>
      </c>
      <c r="AV2188" s="17">
        <v>1.1676991450041518</v>
      </c>
      <c r="AW2188" s="17">
        <v>117.05621433201129</v>
      </c>
      <c r="AX2188" s="17">
        <v>145.03835379628404</v>
      </c>
      <c r="AY2188" s="17">
        <v>0.26039060649579793</v>
      </c>
      <c r="AZ2188" s="17">
        <v>9.226084331349016</v>
      </c>
      <c r="BA2188" s="22">
        <v>1537.0212895011657</v>
      </c>
      <c r="CU2188" t="e">
        <v>#N/A</v>
      </c>
      <c r="CV2188" t="e">
        <v>#N/A</v>
      </c>
    </row>
    <row r="2189" spans="1:100" x14ac:dyDescent="0.25">
      <c r="A2189">
        <v>5152</v>
      </c>
      <c r="B2189" t="s">
        <v>2501</v>
      </c>
      <c r="C2189" s="22">
        <v>3</v>
      </c>
      <c r="D2189" s="17">
        <v>5.2166824646619245</v>
      </c>
      <c r="E2189" s="17">
        <v>0</v>
      </c>
      <c r="F2189" s="17">
        <v>-7.1759497339076161E-2</v>
      </c>
      <c r="G2189" s="17">
        <v>-7.1759497339076161E-2</v>
      </c>
      <c r="H2189" s="17">
        <v>3.6469900098986992E-2</v>
      </c>
      <c r="I2189" s="17">
        <v>0</v>
      </c>
      <c r="J2189" s="17">
        <v>2.1881940059392155</v>
      </c>
      <c r="K2189" s="17">
        <v>3.6469900098986992E-2</v>
      </c>
      <c r="L2189" s="17">
        <v>-0.99999999999999956</v>
      </c>
      <c r="M2189" s="17">
        <v>-0.99999999999999956</v>
      </c>
      <c r="N2189" s="17">
        <v>0.72939800197973947</v>
      </c>
      <c r="O2189" s="17">
        <v>7.3331169732620651</v>
      </c>
      <c r="P2189" s="17">
        <v>0.39167781688658931</v>
      </c>
      <c r="Q2189" s="17">
        <v>-0.71917971249461299</v>
      </c>
      <c r="R2189" s="17">
        <v>-0.24643826575818278</v>
      </c>
      <c r="S2189" s="17">
        <v>0.33333333333333309</v>
      </c>
      <c r="T2189" s="17">
        <v>0.3405474322253132</v>
      </c>
      <c r="U2189" s="17">
        <v>0.14296674939990769</v>
      </c>
      <c r="V2189" s="17">
        <v>-7.1220091715386499E-2</v>
      </c>
      <c r="W2189" s="17">
        <v>28.366300925767241</v>
      </c>
      <c r="X2189" s="17">
        <v>0.78917141165895177</v>
      </c>
      <c r="Y2189" s="17">
        <v>-0.99999999999999956</v>
      </c>
      <c r="Z2189" s="17">
        <v>-0.99999999999999956</v>
      </c>
      <c r="AA2189" s="17">
        <v>58.398781989908819</v>
      </c>
      <c r="AB2189" s="17">
        <v>1.4776027556651469E-2</v>
      </c>
      <c r="AC2189" s="17">
        <v>0.31379469119711134</v>
      </c>
      <c r="AD2189" s="17">
        <v>0.27700766784423253</v>
      </c>
      <c r="AE2189" s="17">
        <v>30.278919329899765</v>
      </c>
      <c r="AF2189" s="17">
        <v>0.5</v>
      </c>
      <c r="AG2189" s="17">
        <v>-0.99999999999999956</v>
      </c>
      <c r="AH2189" s="17">
        <v>-0.99999999999999956</v>
      </c>
      <c r="AI2189" s="17">
        <v>0</v>
      </c>
      <c r="AJ2189" s="17">
        <v>-7.1220091715386499E-2</v>
      </c>
      <c r="AK2189" s="17">
        <v>-6.1548181610366577E-2</v>
      </c>
      <c r="AL2189" s="17">
        <v>0.22181580623831426</v>
      </c>
      <c r="AM2189" s="17">
        <v>-1.544338340659988E-2</v>
      </c>
      <c r="AN2189" s="17">
        <v>0.5410782385335362</v>
      </c>
      <c r="AO2189" s="17">
        <v>-0.69382549321682963</v>
      </c>
      <c r="AP2189" s="17">
        <v>14.636034994529979</v>
      </c>
      <c r="AQ2189" s="17">
        <v>30.554494931706465</v>
      </c>
      <c r="AR2189" s="17">
        <v>0.74562742324316766</v>
      </c>
      <c r="AS2189" s="17">
        <v>0.82564131175793865</v>
      </c>
      <c r="AT2189" s="17">
        <v>-0.99999999999999956</v>
      </c>
      <c r="AU2189" s="17">
        <v>-0.99999999999999956</v>
      </c>
      <c r="AV2189" s="17">
        <v>-0.318197763097259</v>
      </c>
      <c r="AW2189" s="17">
        <v>80.36793395770087</v>
      </c>
      <c r="AX2189" s="17">
        <v>73.245924786162206</v>
      </c>
      <c r="AY2189" s="17">
        <v>0.25334719406035611</v>
      </c>
      <c r="AZ2189" s="17">
        <v>0.56473030143005132</v>
      </c>
      <c r="BA2189" s="22">
        <v>1500.5810472999285</v>
      </c>
      <c r="CU2189" t="e">
        <v>#N/A</v>
      </c>
      <c r="CV2189" t="e">
        <v>#N/A</v>
      </c>
    </row>
    <row r="2190" spans="1:100" x14ac:dyDescent="0.25">
      <c r="A2190">
        <v>5153</v>
      </c>
      <c r="B2190" t="s">
        <v>2502</v>
      </c>
      <c r="C2190" s="22">
        <v>3</v>
      </c>
      <c r="D2190" s="17">
        <v>4.1680959358229623</v>
      </c>
      <c r="E2190" s="17">
        <v>5.0598906142212538E-3</v>
      </c>
      <c r="F2190" s="17">
        <v>0.31231052941174936</v>
      </c>
      <c r="G2190" s="17">
        <v>0.31231052941174936</v>
      </c>
      <c r="H2190" s="17">
        <v>0.1983967806197689</v>
      </c>
      <c r="I2190" s="17">
        <v>0</v>
      </c>
      <c r="J2190" s="17">
        <v>11.903806837186135</v>
      </c>
      <c r="K2190" s="17">
        <v>0.1983967806197689</v>
      </c>
      <c r="L2190" s="17">
        <v>-1.0000000000000002</v>
      </c>
      <c r="M2190" s="17">
        <v>-1.0000000000000002</v>
      </c>
      <c r="N2190" s="17">
        <v>3.9679356123953777</v>
      </c>
      <c r="O2190" s="17">
        <v>16.384213302420839</v>
      </c>
      <c r="P2190" s="17">
        <v>9.6825784705815723E-2</v>
      </c>
      <c r="Q2190" s="17">
        <v>-0.26290827899908475</v>
      </c>
      <c r="R2190" s="17">
        <v>-0.11421417143642901</v>
      </c>
      <c r="S2190" s="17">
        <v>0.33806466836419141</v>
      </c>
      <c r="T2190" s="17">
        <v>0.24089102653404604</v>
      </c>
      <c r="U2190" s="17">
        <v>-4.7693882650978348E-2</v>
      </c>
      <c r="V2190" s="17">
        <v>0</v>
      </c>
      <c r="W2190" s="17">
        <v>13.314601265099613</v>
      </c>
      <c r="X2190" s="17">
        <v>0.1954296938658959</v>
      </c>
      <c r="Y2190" s="17">
        <v>-1.0000000000000002</v>
      </c>
      <c r="Z2190" s="17">
        <v>-1.0000000000000002</v>
      </c>
      <c r="AA2190" s="17">
        <v>47.824648459932178</v>
      </c>
      <c r="AB2190" s="17">
        <v>0.37050301285291448</v>
      </c>
      <c r="AC2190" s="17">
        <v>0.28855658333772849</v>
      </c>
      <c r="AD2190" s="17">
        <v>3.3425631134736858E-2</v>
      </c>
      <c r="AE2190" s="17">
        <v>34.624261366268996</v>
      </c>
      <c r="AF2190" s="17">
        <v>0.3</v>
      </c>
      <c r="AG2190" s="17">
        <v>-1.0000000000000002</v>
      </c>
      <c r="AH2190" s="17">
        <v>-1.0000000000000002</v>
      </c>
      <c r="AI2190" s="17">
        <v>0</v>
      </c>
      <c r="AJ2190" s="17">
        <v>0</v>
      </c>
      <c r="AK2190" s="17">
        <v>0.14067001710022381</v>
      </c>
      <c r="AL2190" s="17">
        <v>-0.12543490500949611</v>
      </c>
      <c r="AM2190" s="17">
        <v>-0.27178578609940024</v>
      </c>
      <c r="AN2190" s="17">
        <v>-0.30714902365352198</v>
      </c>
      <c r="AO2190" s="17">
        <v>-6.0912945669838905</v>
      </c>
      <c r="AP2190" s="17">
        <v>-8.3059001163855299</v>
      </c>
      <c r="AQ2190" s="17">
        <v>25.218408102285743</v>
      </c>
      <c r="AR2190" s="17">
        <v>0.5312618122472591</v>
      </c>
      <c r="AS2190" s="17">
        <v>0.3938264744856651</v>
      </c>
      <c r="AT2190" s="17">
        <v>-1.0000000000000002</v>
      </c>
      <c r="AU2190" s="17">
        <v>-1.0000000000000002</v>
      </c>
      <c r="AV2190" s="17">
        <v>0.19809635797532041</v>
      </c>
      <c r="AW2190" s="17">
        <v>55.902961645967522</v>
      </c>
      <c r="AX2190" s="17">
        <v>55.902961645967522</v>
      </c>
      <c r="AY2190" s="17">
        <v>9.2901172936370985E-2</v>
      </c>
      <c r="AZ2190" s="17">
        <v>-11.395910900629099</v>
      </c>
      <c r="BA2190" s="22">
        <v>1436.6930357520134</v>
      </c>
      <c r="CU2190" t="e">
        <v>#N/A</v>
      </c>
      <c r="CV2190" t="e">
        <v>#N/A</v>
      </c>
    </row>
    <row r="2191" spans="1:100" x14ac:dyDescent="0.25">
      <c r="A2191">
        <v>5155</v>
      </c>
      <c r="B2191" t="s">
        <v>2503</v>
      </c>
      <c r="C2191" s="22">
        <v>3</v>
      </c>
      <c r="D2191" s="17">
        <v>5.1171715382962768</v>
      </c>
      <c r="E2191" s="17">
        <v>-0.17845924804118268</v>
      </c>
      <c r="F2191" s="17">
        <v>3.4829075684983737</v>
      </c>
      <c r="G2191" s="17">
        <v>3.43610036324282</v>
      </c>
      <c r="H2191" s="17">
        <v>0.20680729391104521</v>
      </c>
      <c r="I2191" s="17">
        <v>0</v>
      </c>
      <c r="J2191" s="17">
        <v>12.408437634662718</v>
      </c>
      <c r="K2191" s="17">
        <v>0.20680729391104521</v>
      </c>
      <c r="L2191" s="17">
        <v>-0.99999999999999933</v>
      </c>
      <c r="M2191" s="17">
        <v>-0.99999999999999933</v>
      </c>
      <c r="N2191" s="17">
        <v>4.1361458782209048</v>
      </c>
      <c r="O2191" s="17">
        <v>20.961709536201813</v>
      </c>
      <c r="P2191" s="17">
        <v>-1.4699446898039286</v>
      </c>
      <c r="Q2191" s="17">
        <v>0.58373429549740696</v>
      </c>
      <c r="R2191" s="17">
        <v>-0.16300917987069122</v>
      </c>
      <c r="S2191" s="17">
        <v>0.33333333333333331</v>
      </c>
      <c r="T2191" s="17">
        <v>0.33333333333333331</v>
      </c>
      <c r="U2191" s="17">
        <v>0.31551242341143149</v>
      </c>
      <c r="V2191" s="17">
        <v>0.35922971807855475</v>
      </c>
      <c r="W2191" s="17">
        <v>45.384060569824328</v>
      </c>
      <c r="X2191" s="17">
        <v>3.8772873748726746</v>
      </c>
      <c r="Y2191" s="17">
        <v>-0.99999999999999933</v>
      </c>
      <c r="Z2191" s="17">
        <v>-0.99999999999999933</v>
      </c>
      <c r="AA2191" s="17">
        <v>91.415557677968721</v>
      </c>
      <c r="AB2191" s="17">
        <v>0.45577765452700209</v>
      </c>
      <c r="AC2191" s="17">
        <v>0.17418479678188428</v>
      </c>
      <c r="AD2191" s="17">
        <v>0.29392767445141471</v>
      </c>
      <c r="AE2191" s="17">
        <v>46.19450628801507</v>
      </c>
      <c r="AF2191" s="17">
        <v>0.8666666666666667</v>
      </c>
      <c r="AG2191" s="17">
        <v>-0.99999999999999933</v>
      </c>
      <c r="AH2191" s="17">
        <v>-0.99999999999999933</v>
      </c>
      <c r="AI2191" s="17">
        <v>-1.2739518386197678E-2</v>
      </c>
      <c r="AJ2191" s="17">
        <v>0.35922971807855475</v>
      </c>
      <c r="AK2191" s="17">
        <v>1.2928033141195137E-3</v>
      </c>
      <c r="AL2191" s="17">
        <v>-0.17169816840871446</v>
      </c>
      <c r="AM2191" s="17">
        <v>-9.8164726061763463E-2</v>
      </c>
      <c r="AN2191" s="17">
        <v>9.847157203307863E-2</v>
      </c>
      <c r="AO2191" s="17">
        <v>-2.4476541349734888</v>
      </c>
      <c r="AP2191" s="17">
        <v>1.6032984587833938</v>
      </c>
      <c r="AQ2191" s="17">
        <v>57.792498204486996</v>
      </c>
      <c r="AR2191" s="17">
        <v>1.3414088081566524</v>
      </c>
      <c r="AS2191" s="17">
        <v>4.0840946687837212</v>
      </c>
      <c r="AT2191" s="17">
        <v>-0.99999999999999933</v>
      </c>
      <c r="AU2191" s="17">
        <v>-0.99999999999999933</v>
      </c>
      <c r="AV2191" s="17">
        <v>3.2730911833721286</v>
      </c>
      <c r="AW2191" s="17">
        <v>113.98056567295383</v>
      </c>
      <c r="AX2191" s="17">
        <v>149.64874711308534</v>
      </c>
      <c r="AY2191" s="17">
        <v>0.4656221653712122</v>
      </c>
      <c r="AZ2191" s="17">
        <v>21.957078048350184</v>
      </c>
      <c r="BA2191" s="22">
        <v>1522.671030247483</v>
      </c>
      <c r="CU2191" t="e">
        <v>#N/A</v>
      </c>
      <c r="CV2191" t="e">
        <v>#N/A</v>
      </c>
    </row>
    <row r="2192" spans="1:100" x14ac:dyDescent="0.25">
      <c r="A2192">
        <v>5156</v>
      </c>
      <c r="B2192" t="s">
        <v>2504</v>
      </c>
      <c r="C2192" s="22">
        <v>3</v>
      </c>
      <c r="D2192" s="17">
        <v>4.2801146863676882</v>
      </c>
      <c r="E2192" s="17">
        <v>-7.7211599917845847E-2</v>
      </c>
      <c r="F2192" s="17">
        <v>8.6096179537979461E-2</v>
      </c>
      <c r="G2192" s="17">
        <v>6.6793279558517882E-2</v>
      </c>
      <c r="H2192" s="17">
        <v>0.19602637168055698</v>
      </c>
      <c r="I2192" s="17">
        <v>0</v>
      </c>
      <c r="J2192" s="17">
        <v>11.761582300833423</v>
      </c>
      <c r="K2192" s="17">
        <v>0.19602637168055698</v>
      </c>
      <c r="L2192" s="17">
        <v>-0.99999999999999956</v>
      </c>
      <c r="M2192" s="17">
        <v>-0.99999999999999956</v>
      </c>
      <c r="N2192" s="17">
        <v>3.9205274336111424</v>
      </c>
      <c r="O2192" s="17">
        <v>16.108490266759635</v>
      </c>
      <c r="P2192" s="17">
        <v>-0.4318214000542398</v>
      </c>
      <c r="Q2192" s="17">
        <v>-0.74322547894327551</v>
      </c>
      <c r="R2192" s="17">
        <v>-0.31109165672374295</v>
      </c>
      <c r="S2192" s="17">
        <v>0.33333333333333348</v>
      </c>
      <c r="T2192" s="17">
        <v>0.38185800883525756</v>
      </c>
      <c r="U2192" s="17">
        <v>0.21341400121158602</v>
      </c>
      <c r="V2192" s="17">
        <v>-4.3359012042030074E-3</v>
      </c>
      <c r="W2192" s="17">
        <v>29.129722819816685</v>
      </c>
      <c r="X2192" s="17">
        <v>1.3790882861764049</v>
      </c>
      <c r="Y2192" s="17">
        <v>-0.99999999999999956</v>
      </c>
      <c r="Z2192" s="17">
        <v>-0.99999999999999956</v>
      </c>
      <c r="AA2192" s="17">
        <v>57.368243339227263</v>
      </c>
      <c r="AB2192" s="17">
        <v>0.24319203688704666</v>
      </c>
      <c r="AC2192" s="17">
        <v>3.4192698911451609E-2</v>
      </c>
      <c r="AD2192" s="17">
        <v>0.29360750772418792</v>
      </c>
      <c r="AE2192" s="17">
        <v>28.549612176134289</v>
      </c>
      <c r="AF2192" s="17">
        <v>0.73684210526315785</v>
      </c>
      <c r="AG2192" s="17">
        <v>-0.99999999999999956</v>
      </c>
      <c r="AH2192" s="17">
        <v>-0.99999999999999956</v>
      </c>
      <c r="AI2192" s="17">
        <v>0</v>
      </c>
      <c r="AJ2192" s="17">
        <v>-4.3359012042030074E-3</v>
      </c>
      <c r="AK2192" s="17">
        <v>0.78543366349405019</v>
      </c>
      <c r="AL2192" s="17">
        <v>-3.6770986778726939E-3</v>
      </c>
      <c r="AM2192" s="17">
        <v>0.33979470554978158</v>
      </c>
      <c r="AN2192" s="17">
        <v>0.35498441330391234</v>
      </c>
      <c r="AO2192" s="17">
        <v>12.422035956214792</v>
      </c>
      <c r="AP2192" s="17">
        <v>8.8562248392084424</v>
      </c>
      <c r="AQ2192" s="17">
        <v>40.891305120650095</v>
      </c>
      <c r="AR2192" s="17">
        <v>0.92426944217597384</v>
      </c>
      <c r="AS2192" s="17">
        <v>1.5751146578569626</v>
      </c>
      <c r="AT2192" s="17">
        <v>-0.99999999999999956</v>
      </c>
      <c r="AU2192" s="17">
        <v>-0.99999999999999956</v>
      </c>
      <c r="AV2192" s="17">
        <v>-0.24429837716522507</v>
      </c>
      <c r="AW2192" s="17">
        <v>82.332958445195331</v>
      </c>
      <c r="AX2192" s="17">
        <v>81.899368324775011</v>
      </c>
      <c r="AY2192" s="17">
        <v>0.24598199444858826</v>
      </c>
      <c r="AZ2192" s="17">
        <v>4.0004408352563878</v>
      </c>
      <c r="BA2192" s="22">
        <v>1363.567000251516</v>
      </c>
      <c r="CU2192" t="e">
        <v>#N/A</v>
      </c>
      <c r="CV2192" t="e">
        <v>#N/A</v>
      </c>
    </row>
    <row r="2193" spans="1:100" x14ac:dyDescent="0.25">
      <c r="A2193">
        <v>5159</v>
      </c>
      <c r="B2193" t="s">
        <v>2505</v>
      </c>
      <c r="C2193" s="22">
        <v>3</v>
      </c>
      <c r="D2193" s="17">
        <v>3.5195406803211786</v>
      </c>
      <c r="E2193" s="17">
        <v>0</v>
      </c>
      <c r="F2193" s="17">
        <v>0.89427154768573647</v>
      </c>
      <c r="G2193" s="17">
        <v>0.89427154768573647</v>
      </c>
      <c r="H2193" s="17">
        <v>7.8222484626043164E-3</v>
      </c>
      <c r="I2193" s="17">
        <v>0</v>
      </c>
      <c r="J2193" s="17">
        <v>0.46933490775625641</v>
      </c>
      <c r="K2193" s="17">
        <v>7.8222484626043164E-3</v>
      </c>
      <c r="L2193" s="17">
        <v>-1.0000000000000002</v>
      </c>
      <c r="M2193" s="17">
        <v>-1.0000000000000002</v>
      </c>
      <c r="N2193" s="17">
        <v>0.15644496925208623</v>
      </c>
      <c r="O2193" s="17">
        <v>4.8831471357631715</v>
      </c>
      <c r="P2193" s="17">
        <v>5.7572771292818068</v>
      </c>
      <c r="Q2193" s="17">
        <v>7.5351708337543899</v>
      </c>
      <c r="R2193" s="17">
        <v>3.0666425599892526</v>
      </c>
      <c r="S2193" s="17">
        <v>0.33921135374561062</v>
      </c>
      <c r="T2193" s="17">
        <v>0.30125293920609675</v>
      </c>
      <c r="U2193" s="17">
        <v>0.15429628435736573</v>
      </c>
      <c r="V2193" s="17">
        <v>0</v>
      </c>
      <c r="W2193" s="17">
        <v>31.477533153858776</v>
      </c>
      <c r="X2193" s="17">
        <v>1.2091761346369347</v>
      </c>
      <c r="Y2193" s="17">
        <v>-1.0000000000000002</v>
      </c>
      <c r="Z2193" s="17">
        <v>-1.0000000000000002</v>
      </c>
      <c r="AA2193" s="17">
        <v>41.642234121037475</v>
      </c>
      <c r="AB2193" s="17">
        <v>5.5717008653521E-2</v>
      </c>
      <c r="AC2193" s="17">
        <v>0.16254725344756851</v>
      </c>
      <c r="AD2193" s="17">
        <v>-7.6303093957299853E-2</v>
      </c>
      <c r="AE2193" s="17">
        <v>7.0980584071894821</v>
      </c>
      <c r="AF2193" s="17">
        <v>0.1</v>
      </c>
      <c r="AG2193" s="17">
        <v>-1.0000000000000002</v>
      </c>
      <c r="AH2193" s="17">
        <v>-1.0000000000000002</v>
      </c>
      <c r="AI2193" s="17">
        <v>9.3222405789119847E-2</v>
      </c>
      <c r="AJ2193" s="17">
        <v>0</v>
      </c>
      <c r="AK2193" s="17">
        <v>2.3734804861391207E-2</v>
      </c>
      <c r="AL2193" s="17">
        <v>1.696620462161921E-2</v>
      </c>
      <c r="AM2193" s="17">
        <v>7.8498081835606345E-2</v>
      </c>
      <c r="AN2193" s="17">
        <v>0.3777278382158501</v>
      </c>
      <c r="AO2193" s="17">
        <v>2.081126070197115</v>
      </c>
      <c r="AP2193" s="17">
        <v>9.5280269785043483</v>
      </c>
      <c r="AQ2193" s="17">
        <v>31.946868061615024</v>
      </c>
      <c r="AR2193" s="17">
        <v>0.79476057730907301</v>
      </c>
      <c r="AS2193" s="17">
        <v>1.2169983830995394</v>
      </c>
      <c r="AT2193" s="17">
        <v>-1.0000000000000002</v>
      </c>
      <c r="AU2193" s="17">
        <v>-1.0000000000000002</v>
      </c>
      <c r="AV2193" s="17">
        <v>3.9609141076749883</v>
      </c>
      <c r="AW2193" s="17">
        <v>56.053408235305042</v>
      </c>
      <c r="AX2193" s="17">
        <v>57.91785635108743</v>
      </c>
      <c r="AY2193" s="17">
        <v>5.6060375304101878E-2</v>
      </c>
      <c r="AZ2193" s="17">
        <v>10.000304609760578</v>
      </c>
      <c r="BA2193" s="22">
        <v>1435.4065501448622</v>
      </c>
      <c r="CU2193" t="e">
        <v>#N/A</v>
      </c>
      <c r="CV2193" t="e">
        <v>#N/A</v>
      </c>
    </row>
    <row r="2194" spans="1:100" x14ac:dyDescent="0.25">
      <c r="A2194">
        <v>5160</v>
      </c>
      <c r="B2194" t="s">
        <v>1846</v>
      </c>
      <c r="C2194" s="22">
        <v>3</v>
      </c>
      <c r="D2194" s="17">
        <v>5.0600112531993613</v>
      </c>
      <c r="E2194" s="17">
        <v>7.9126116052162659E-2</v>
      </c>
      <c r="F2194" s="17">
        <v>-0.71487232533973633</v>
      </c>
      <c r="G2194" s="17">
        <v>-0.71487232533973633</v>
      </c>
      <c r="H2194" s="17">
        <v>0.44801335275083104</v>
      </c>
      <c r="I2194" s="17">
        <v>0</v>
      </c>
      <c r="J2194" s="17">
        <v>26.88080116504986</v>
      </c>
      <c r="K2194" s="17">
        <v>0.44801335275083104</v>
      </c>
      <c r="L2194" s="17">
        <v>-1.0000000000000004</v>
      </c>
      <c r="M2194" s="17">
        <v>-1.0000000000000004</v>
      </c>
      <c r="N2194" s="17">
        <v>8.9602670550166206</v>
      </c>
      <c r="O2194" s="17">
        <v>31.225940092909486</v>
      </c>
      <c r="P2194" s="17">
        <v>0.16415879299252306</v>
      </c>
      <c r="Q2194" s="17">
        <v>2.6214452259461796</v>
      </c>
      <c r="R2194" s="17">
        <v>0.8868720629450787</v>
      </c>
      <c r="S2194" s="17">
        <v>0.33333333333333365</v>
      </c>
      <c r="T2194" s="17">
        <v>0.33333333333333365</v>
      </c>
      <c r="U2194" s="17">
        <v>0.31026325301051078</v>
      </c>
      <c r="V2194" s="17">
        <v>-6.9940061551112792E-2</v>
      </c>
      <c r="W2194" s="17">
        <v>18.359060215009364</v>
      </c>
      <c r="X2194" s="17">
        <v>1.0400659566512025</v>
      </c>
      <c r="Y2194" s="17">
        <v>-1.0000000000000004</v>
      </c>
      <c r="Z2194" s="17">
        <v>-1.0000000000000004</v>
      </c>
      <c r="AA2194" s="17">
        <v>75.367121078747076</v>
      </c>
      <c r="AB2194" s="17">
        <v>0.45971885605560758</v>
      </c>
      <c r="AC2194" s="17">
        <v>0.47963183395117331</v>
      </c>
      <c r="AD2194" s="17">
        <v>0.18307308600907077</v>
      </c>
      <c r="AE2194" s="17">
        <v>56.121188800792567</v>
      </c>
      <c r="AF2194" s="17">
        <v>0.9285714285714286</v>
      </c>
      <c r="AG2194" s="17">
        <v>-1.0000000000000004</v>
      </c>
      <c r="AH2194" s="17">
        <v>-1.0000000000000004</v>
      </c>
      <c r="AI2194" s="17">
        <v>3.1193551585149457E-2</v>
      </c>
      <c r="AJ2194" s="17">
        <v>-6.9940061551112792E-2</v>
      </c>
      <c r="AK2194" s="17">
        <v>5.5470787457518156E-2</v>
      </c>
      <c r="AL2194" s="17">
        <v>0.13167738312186467</v>
      </c>
      <c r="AM2194" s="17">
        <v>-3.7751342949670003E-2</v>
      </c>
      <c r="AN2194" s="17">
        <v>-0.12454130138862078</v>
      </c>
      <c r="AO2194" s="17">
        <v>-0.66642963645415965</v>
      </c>
      <c r="AP2194" s="17">
        <v>-2.455145619106196</v>
      </c>
      <c r="AQ2194" s="17">
        <v>45.239861380059196</v>
      </c>
      <c r="AR2194" s="17">
        <v>0.9069898581260647</v>
      </c>
      <c r="AS2194" s="17">
        <v>1.4880793094020321</v>
      </c>
      <c r="AT2194" s="17">
        <v>-1.0000000000000004</v>
      </c>
      <c r="AU2194" s="17">
        <v>-1.0000000000000004</v>
      </c>
      <c r="AV2194" s="17">
        <v>0.17199973760534068</v>
      </c>
      <c r="AW2194" s="17">
        <v>104.13791555255025</v>
      </c>
      <c r="AX2194" s="17">
        <v>97.767780429141965</v>
      </c>
      <c r="AY2194" s="17">
        <v>0.4547745969974169</v>
      </c>
      <c r="AZ2194" s="17">
        <v>14.261144548698198</v>
      </c>
      <c r="BA2194" s="22">
        <v>1466.4471712378802</v>
      </c>
      <c r="CU2194" t="e">
        <v>#N/A</v>
      </c>
      <c r="CV2194" t="e">
        <v>#N/A</v>
      </c>
    </row>
    <row r="2195" spans="1:100" x14ac:dyDescent="0.25">
      <c r="A2195">
        <v>5161</v>
      </c>
      <c r="B2195" t="s">
        <v>2506</v>
      </c>
      <c r="C2195" s="22">
        <v>3</v>
      </c>
      <c r="D2195" s="17">
        <v>3.3500100339742764</v>
      </c>
      <c r="E2195" s="17">
        <v>0</v>
      </c>
      <c r="F2195" s="17">
        <v>3.0777121521151506E-3</v>
      </c>
      <c r="G2195" s="17">
        <v>3.0777121521151506E-3</v>
      </c>
      <c r="H2195" s="17">
        <v>0.1847492888461536</v>
      </c>
      <c r="I2195" s="17">
        <v>0</v>
      </c>
      <c r="J2195" s="17">
        <v>11.084957330769214</v>
      </c>
      <c r="K2195" s="17">
        <v>0.1847492888461536</v>
      </c>
      <c r="L2195" s="17">
        <v>-1.0000000000000007</v>
      </c>
      <c r="M2195" s="17">
        <v>-1.0000000000000007</v>
      </c>
      <c r="N2195" s="17">
        <v>3.6949857769230716</v>
      </c>
      <c r="O2195" s="17">
        <v>14.438045076895609</v>
      </c>
      <c r="P2195" s="17">
        <v>-0.4774730758240473</v>
      </c>
      <c r="Q2195" s="17">
        <v>-0.79014367350476766</v>
      </c>
      <c r="R2195" s="17">
        <v>-0.31799454260622212</v>
      </c>
      <c r="S2195" s="17">
        <v>0.3333333333333332</v>
      </c>
      <c r="T2195" s="17">
        <v>0.34077101084489719</v>
      </c>
      <c r="U2195" s="17">
        <v>5.000397323111324E-2</v>
      </c>
      <c r="V2195" s="17">
        <v>8.3926077645409117E-2</v>
      </c>
      <c r="W2195" s="17">
        <v>24.931404248343977</v>
      </c>
      <c r="X2195" s="17">
        <v>1.2003650916405482</v>
      </c>
      <c r="Y2195" s="17">
        <v>-1.0000000000000007</v>
      </c>
      <c r="Z2195" s="17">
        <v>-1.0000000000000007</v>
      </c>
      <c r="AA2195" s="17">
        <v>17.422273320743361</v>
      </c>
      <c r="AB2195" s="17">
        <v>-6.5908911993995747E-3</v>
      </c>
      <c r="AC2195" s="17">
        <v>4.4195121552501299E-2</v>
      </c>
      <c r="AD2195" s="17">
        <v>-0.18142695805298958</v>
      </c>
      <c r="AE2195" s="17">
        <v>-7.1911363849943921</v>
      </c>
      <c r="AF2195" s="17">
        <v>0</v>
      </c>
      <c r="AG2195" s="17">
        <v>-1.0000000000000007</v>
      </c>
      <c r="AH2195" s="17">
        <v>-1.0000000000000007</v>
      </c>
      <c r="AI2195" s="17">
        <v>0</v>
      </c>
      <c r="AJ2195" s="17">
        <v>8.3926077645409117E-2</v>
      </c>
      <c r="AK2195" s="17">
        <v>0.27272845337830526</v>
      </c>
      <c r="AL2195" s="17">
        <v>0.10364287579532611</v>
      </c>
      <c r="AM2195" s="17">
        <v>2.7257534672234435E-2</v>
      </c>
      <c r="AN2195" s="17">
        <v>-2.7285370678855336E-2</v>
      </c>
      <c r="AO2195" s="17">
        <v>2.0450806336973875</v>
      </c>
      <c r="AP2195" s="17">
        <v>-0.1639198879947526</v>
      </c>
      <c r="AQ2195" s="17">
        <v>36.016361579113195</v>
      </c>
      <c r="AR2195" s="17">
        <v>0.80803439505475327</v>
      </c>
      <c r="AS2195" s="17">
        <v>1.3851143804867014</v>
      </c>
      <c r="AT2195" s="17">
        <v>-1.0000000000000007</v>
      </c>
      <c r="AU2195" s="17">
        <v>-1.0000000000000007</v>
      </c>
      <c r="AV2195" s="17">
        <v>-0.31491683045410696</v>
      </c>
      <c r="AW2195" s="17">
        <v>31.69639850964419</v>
      </c>
      <c r="AX2195" s="17">
        <v>40.08900627418511</v>
      </c>
      <c r="AY2195" s="17">
        <v>4.6405811617802523E-2</v>
      </c>
      <c r="AZ2195" s="17">
        <v>-34.344202307122892</v>
      </c>
      <c r="BA2195" s="22">
        <v>1316.0313103471021</v>
      </c>
      <c r="CU2195" t="e">
        <v>#N/A</v>
      </c>
      <c r="CV2195" t="e">
        <v>#N/A</v>
      </c>
    </row>
    <row r="2196" spans="1:100" x14ac:dyDescent="0.25">
      <c r="A2196">
        <v>5162</v>
      </c>
      <c r="B2196" t="s">
        <v>2507</v>
      </c>
      <c r="C2196" s="22">
        <v>3</v>
      </c>
      <c r="D2196" s="17">
        <v>4.9150583523661675</v>
      </c>
      <c r="E2196" s="17">
        <v>-6.8447841384992977E-2</v>
      </c>
      <c r="F2196" s="17">
        <v>-0.81812532311844499</v>
      </c>
      <c r="G2196" s="17">
        <v>-0.83064117059227172</v>
      </c>
      <c r="H2196" s="17">
        <v>6.922551656117204E-2</v>
      </c>
      <c r="I2196" s="17">
        <v>-4.4461633456462993E-3</v>
      </c>
      <c r="J2196" s="17">
        <v>3.8867611929315453</v>
      </c>
      <c r="K2196" s="17">
        <v>6.4779353215525748E-2</v>
      </c>
      <c r="L2196" s="17">
        <v>-0.99999999999999944</v>
      </c>
      <c r="M2196" s="17">
        <v>-0.99999999999999944</v>
      </c>
      <c r="N2196" s="17">
        <v>1.2955870643105143</v>
      </c>
      <c r="O2196" s="17">
        <v>7.9711783747054437</v>
      </c>
      <c r="P2196" s="17">
        <v>-0.14578635398559311</v>
      </c>
      <c r="Q2196" s="17">
        <v>1.1971326275830576</v>
      </c>
      <c r="R2196" s="17">
        <v>0.22172718272177758</v>
      </c>
      <c r="S2196" s="17">
        <v>0.33333333333333343</v>
      </c>
      <c r="T2196" s="17">
        <v>0.33333333333333343</v>
      </c>
      <c r="U2196" s="17">
        <v>0.32816886998001688</v>
      </c>
      <c r="V2196" s="17">
        <v>0.22511204996659209</v>
      </c>
      <c r="W2196" s="17">
        <v>46.206729335909991</v>
      </c>
      <c r="X2196" s="17">
        <v>3.265235093170761</v>
      </c>
      <c r="Y2196" s="17">
        <v>-0.99999999999999944</v>
      </c>
      <c r="Z2196" s="17">
        <v>-0.99999999999999944</v>
      </c>
      <c r="AA2196" s="17">
        <v>93.723967803190448</v>
      </c>
      <c r="AB2196" s="17">
        <v>0.38012074507813981</v>
      </c>
      <c r="AC2196" s="17">
        <v>0.25376008320818921</v>
      </c>
      <c r="AD2196" s="17">
        <v>0.31202939740484376</v>
      </c>
      <c r="AE2196" s="17">
        <v>47.29551128455865</v>
      </c>
      <c r="AF2196" s="17">
        <v>0.8571428571428571</v>
      </c>
      <c r="AG2196" s="17">
        <v>-0.99999999999999944</v>
      </c>
      <c r="AH2196" s="17">
        <v>-0.99999999999999944</v>
      </c>
      <c r="AI2196" s="17">
        <v>-4.1722538040348707E-3</v>
      </c>
      <c r="AJ2196" s="17">
        <v>0.22511204996659209</v>
      </c>
      <c r="AK2196" s="17">
        <v>4.2557814152185652E-2</v>
      </c>
      <c r="AL2196" s="17">
        <v>8.9837285136031786E-2</v>
      </c>
      <c r="AM2196" s="17">
        <v>4.000391342457954E-2</v>
      </c>
      <c r="AN2196" s="17">
        <v>7.2135104140084699E-2</v>
      </c>
      <c r="AO2196" s="17">
        <v>1.2128869063754162</v>
      </c>
      <c r="AP2196" s="17">
        <v>2.2525640291822748</v>
      </c>
      <c r="AQ2196" s="17">
        <v>50.093490528841571</v>
      </c>
      <c r="AR2196" s="17">
        <v>1.2199475866132754</v>
      </c>
      <c r="AS2196" s="17">
        <v>3.3300144463862877</v>
      </c>
      <c r="AT2196" s="17">
        <v>-0.99999999999999944</v>
      </c>
      <c r="AU2196" s="17">
        <v>-0.99999999999999944</v>
      </c>
      <c r="AV2196" s="17">
        <v>-0.60891398787049411</v>
      </c>
      <c r="AW2196" s="17">
        <v>103.94771020707817</v>
      </c>
      <c r="AX2196" s="17">
        <v>126.37547012765668</v>
      </c>
      <c r="AY2196" s="17">
        <v>0.26135347083005794</v>
      </c>
      <c r="AZ2196" s="17">
        <v>17.444927141471513</v>
      </c>
      <c r="BA2196" s="22">
        <v>1499.5081058783644</v>
      </c>
      <c r="CU2196" t="e">
        <v>#N/A</v>
      </c>
      <c r="CV2196" t="e">
        <v>#N/A</v>
      </c>
    </row>
    <row r="2197" spans="1:100" x14ac:dyDescent="0.25">
      <c r="A2197">
        <v>5166</v>
      </c>
      <c r="B2197" t="s">
        <v>2508</v>
      </c>
      <c r="C2197" s="22">
        <v>3</v>
      </c>
      <c r="D2197" s="17">
        <v>4.6584154489909233</v>
      </c>
      <c r="E2197" s="17">
        <v>-1.8499723804912487E-2</v>
      </c>
      <c r="F2197" s="17">
        <v>0.60039776863905081</v>
      </c>
      <c r="G2197" s="17">
        <v>0.59423119403741331</v>
      </c>
      <c r="H2197" s="17">
        <v>0.31190278583920178</v>
      </c>
      <c r="I2197" s="17">
        <v>0</v>
      </c>
      <c r="J2197" s="17">
        <v>18.714167150352104</v>
      </c>
      <c r="K2197" s="17">
        <v>0.31190278583920178</v>
      </c>
      <c r="L2197" s="17">
        <v>-1.0000000000000007</v>
      </c>
      <c r="M2197" s="17">
        <v>-1.0000000000000007</v>
      </c>
      <c r="N2197" s="17">
        <v>6.2380557167840376</v>
      </c>
      <c r="O2197" s="17">
        <v>23.966813793380439</v>
      </c>
      <c r="P2197" s="17">
        <v>2.4341239762267213</v>
      </c>
      <c r="Q2197" s="17">
        <v>1.9698809447306989</v>
      </c>
      <c r="R2197" s="17">
        <v>0.84521848655034959</v>
      </c>
      <c r="S2197" s="17">
        <v>0.33333333333333359</v>
      </c>
      <c r="T2197" s="17">
        <v>0.33333333333333359</v>
      </c>
      <c r="U2197" s="17">
        <v>0.19390258106101979</v>
      </c>
      <c r="V2197" s="17">
        <v>-1.2557717725794986E-2</v>
      </c>
      <c r="W2197" s="17">
        <v>21.44434976650761</v>
      </c>
      <c r="X2197" s="17">
        <v>1.0550278987167743</v>
      </c>
      <c r="Y2197" s="17">
        <v>-1.0000000000000007</v>
      </c>
      <c r="Z2197" s="17">
        <v>-1.0000000000000007</v>
      </c>
      <c r="AA2197" s="17">
        <v>72.771958040185581</v>
      </c>
      <c r="AB2197" s="17">
        <v>0.38012488754592988</v>
      </c>
      <c r="AC2197" s="17">
        <v>0.40461726714069812</v>
      </c>
      <c r="AD2197" s="17">
        <v>0.22490564105592412</v>
      </c>
      <c r="AE2197" s="17">
        <v>50.482389787127602</v>
      </c>
      <c r="AF2197" s="17">
        <v>0.83333333333333337</v>
      </c>
      <c r="AG2197" s="17">
        <v>-1.0000000000000007</v>
      </c>
      <c r="AH2197" s="17">
        <v>-1.0000000000000007</v>
      </c>
      <c r="AI2197" s="17">
        <v>1.9512617425950892E-2</v>
      </c>
      <c r="AJ2197" s="17">
        <v>-1.2557717725794986E-2</v>
      </c>
      <c r="AK2197" s="17">
        <v>2.1206092065506901E-2</v>
      </c>
      <c r="AL2197" s="17">
        <v>0.47382491629060774</v>
      </c>
      <c r="AM2197" s="17">
        <v>-1.0446636235606575E-2</v>
      </c>
      <c r="AN2197" s="17">
        <v>-0.2209735739493337</v>
      </c>
      <c r="AO2197" s="17">
        <v>-0.15513544556262987</v>
      </c>
      <c r="AP2197" s="17">
        <v>-3.1552147672803024</v>
      </c>
      <c r="AQ2197" s="17">
        <v>40.158516916859718</v>
      </c>
      <c r="AR2197" s="17">
        <v>0.84801153000189233</v>
      </c>
      <c r="AS2197" s="17">
        <v>1.3669306845559761</v>
      </c>
      <c r="AT2197" s="17">
        <v>-1.0000000000000007</v>
      </c>
      <c r="AU2197" s="17">
        <v>-1.0000000000000007</v>
      </c>
      <c r="AV2197" s="17">
        <v>1.4394496805877643</v>
      </c>
      <c r="AW2197" s="17">
        <v>93.583557066285707</v>
      </c>
      <c r="AX2197" s="17">
        <v>92.718037642225269</v>
      </c>
      <c r="AY2197" s="17">
        <v>0.19832290391726376</v>
      </c>
      <c r="AZ2197" s="17">
        <v>-5.0335053857969294</v>
      </c>
      <c r="BA2197" s="22">
        <v>1485.0569313437645</v>
      </c>
      <c r="CU2197" t="e">
        <v>#N/A</v>
      </c>
      <c r="CV2197" t="e">
        <v>#N/A</v>
      </c>
    </row>
    <row r="2198" spans="1:100" x14ac:dyDescent="0.25">
      <c r="A2198">
        <v>5167</v>
      </c>
      <c r="B2198" t="s">
        <v>2509</v>
      </c>
      <c r="C2198" s="22">
        <v>3</v>
      </c>
      <c r="D2198" s="17">
        <v>5.794095798936703</v>
      </c>
      <c r="E2198" s="17">
        <v>-1.3898476456708546E-2</v>
      </c>
      <c r="F2198" s="17">
        <v>0.88599782255143578</v>
      </c>
      <c r="G2198" s="17">
        <v>0.88599782255143578</v>
      </c>
      <c r="H2198" s="17">
        <v>0.24045640838977222</v>
      </c>
      <c r="I2198" s="17">
        <v>0</v>
      </c>
      <c r="J2198" s="17">
        <v>14.42738450338633</v>
      </c>
      <c r="K2198" s="17">
        <v>0.24045640838977222</v>
      </c>
      <c r="L2198" s="17">
        <v>-1.0000000000000031</v>
      </c>
      <c r="M2198" s="17">
        <v>-1.0000000000000031</v>
      </c>
      <c r="N2198" s="17">
        <v>4.8091281677954454</v>
      </c>
      <c r="O2198" s="17">
        <v>21.107478124874483</v>
      </c>
      <c r="P2198" s="17">
        <v>-1.4132833655934783E-2</v>
      </c>
      <c r="Q2198" s="17">
        <v>-0.12257506882946892</v>
      </c>
      <c r="R2198" s="17">
        <v>-5.342994511583464E-2</v>
      </c>
      <c r="S2198" s="17">
        <v>0.33333333333333409</v>
      </c>
      <c r="T2198" s="17">
        <v>0.33333333333333409</v>
      </c>
      <c r="U2198" s="17">
        <v>0.40682809088448285</v>
      </c>
      <c r="V2198" s="17">
        <v>-0.12084956667840478</v>
      </c>
      <c r="W2198" s="17">
        <v>28.487551299318962</v>
      </c>
      <c r="X2198" s="17">
        <v>1.3284252217443988</v>
      </c>
      <c r="Y2198" s="17">
        <v>-1.0000000000000031</v>
      </c>
      <c r="Z2198" s="17">
        <v>-1.0000000000000031</v>
      </c>
      <c r="AA2198" s="17">
        <v>41.45837879738361</v>
      </c>
      <c r="AB2198" s="17">
        <v>0.12804058546929251</v>
      </c>
      <c r="AC2198" s="17">
        <v>0.11625882562044645</v>
      </c>
      <c r="AD2198" s="17">
        <v>1.6185737773870543E-2</v>
      </c>
      <c r="AE2198" s="17">
        <v>13.024257443180487</v>
      </c>
      <c r="AF2198" s="17">
        <v>0.58823529411764708</v>
      </c>
      <c r="AG2198" s="17">
        <v>-1.0000000000000031</v>
      </c>
      <c r="AH2198" s="17">
        <v>-1.0000000000000031</v>
      </c>
      <c r="AI2198" s="17">
        <v>0</v>
      </c>
      <c r="AJ2198" s="17">
        <v>-0.12084956667840478</v>
      </c>
      <c r="AK2198" s="17">
        <v>-7.9380926133059401E-2</v>
      </c>
      <c r="AL2198" s="17">
        <v>2.0827650769627139E-2</v>
      </c>
      <c r="AM2198" s="17">
        <v>-0.1338999141177778</v>
      </c>
      <c r="AN2198" s="17">
        <v>-7.2806828135182702E-2</v>
      </c>
      <c r="AO2198" s="17">
        <v>-3.744402483609742</v>
      </c>
      <c r="AP2198" s="17">
        <v>-1.7160324495314316</v>
      </c>
      <c r="AQ2198" s="17">
        <v>42.91493580270528</v>
      </c>
      <c r="AR2198" s="17">
        <v>0.95264519087274635</v>
      </c>
      <c r="AS2198" s="17">
        <v>1.5688816301341715</v>
      </c>
      <c r="AT2198" s="17">
        <v>-1.0000000000000031</v>
      </c>
      <c r="AU2198" s="17">
        <v>-1.0000000000000031</v>
      </c>
      <c r="AV2198" s="17">
        <v>0.83256787743560079</v>
      </c>
      <c r="AW2198" s="17">
        <v>60.84982447272666</v>
      </c>
      <c r="AX2198" s="17">
        <v>48.764867804886165</v>
      </c>
      <c r="AY2198" s="17">
        <v>-3.838570608586353E-2</v>
      </c>
      <c r="AZ2198" s="17">
        <v>-38.294952009808142</v>
      </c>
      <c r="BA2198" s="22">
        <v>1367.5284144271648</v>
      </c>
      <c r="CU2198" t="e">
        <v>#N/A</v>
      </c>
      <c r="CV2198" t="e">
        <v>#N/A</v>
      </c>
    </row>
    <row r="2199" spans="1:100" x14ac:dyDescent="0.25">
      <c r="A2199">
        <v>5168</v>
      </c>
      <c r="B2199" t="s">
        <v>2510</v>
      </c>
      <c r="C2199" s="22">
        <v>3</v>
      </c>
      <c r="D2199" s="17">
        <v>0.82594867027797503</v>
      </c>
      <c r="E2199" s="17">
        <v>-2.034339882641676E-2</v>
      </c>
      <c r="F2199" s="17">
        <v>-0.47286716412091057</v>
      </c>
      <c r="G2199" s="17">
        <v>-0.47286716412091057</v>
      </c>
      <c r="H2199" s="17">
        <v>-8.8744988421926643E-2</v>
      </c>
      <c r="I2199" s="17">
        <v>0</v>
      </c>
      <c r="J2199" s="17">
        <v>-5.3246993053156002</v>
      </c>
      <c r="K2199" s="17">
        <v>-8.8744988421926643E-2</v>
      </c>
      <c r="L2199" s="17">
        <v>-0.99999999999999989</v>
      </c>
      <c r="M2199" s="17">
        <v>-0.99999999999999989</v>
      </c>
      <c r="N2199" s="17">
        <v>-1.7748997684385328</v>
      </c>
      <c r="O2199" s="17">
        <v>-4.9716177991585386</v>
      </c>
      <c r="P2199" s="17">
        <v>0.23336164277283472</v>
      </c>
      <c r="Q2199" s="17">
        <v>-0.93266539512085866</v>
      </c>
      <c r="R2199" s="17">
        <v>-0.28249758619608617</v>
      </c>
      <c r="S2199" s="17">
        <v>0.33333333333333326</v>
      </c>
      <c r="T2199" s="17">
        <v>0.23818407244050643</v>
      </c>
      <c r="U2199" s="17">
        <v>-1.1215140067903293E-2</v>
      </c>
      <c r="V2199" s="17">
        <v>3.7222877211197436E-2</v>
      </c>
      <c r="W2199" s="17">
        <v>27.450805253562454</v>
      </c>
      <c r="X2199" s="17">
        <v>0.74358983629851139</v>
      </c>
      <c r="Y2199" s="17">
        <v>-0.99999999999999989</v>
      </c>
      <c r="Z2199" s="17">
        <v>-0.99999999999999989</v>
      </c>
      <c r="AA2199" s="17">
        <v>77.599696664364316</v>
      </c>
      <c r="AB2199" s="17">
        <v>0.23742702305855543</v>
      </c>
      <c r="AC2199" s="17">
        <v>0.2866883178126175</v>
      </c>
      <c r="AD2199" s="17">
        <v>0.48451243906878577</v>
      </c>
      <c r="AE2199" s="17">
        <v>50.431388996997924</v>
      </c>
      <c r="AF2199" s="17">
        <v>0.75</v>
      </c>
      <c r="AG2199" s="17">
        <v>-0.99999999999999989</v>
      </c>
      <c r="AH2199" s="17">
        <v>-0.99999999999999989</v>
      </c>
      <c r="AI2199" s="17">
        <v>0</v>
      </c>
      <c r="AJ2199" s="17">
        <v>3.7222877211197436E-2</v>
      </c>
      <c r="AK2199" s="17">
        <v>0.45506016417705114</v>
      </c>
      <c r="AL2199" s="17">
        <v>0.3135202164545568</v>
      </c>
      <c r="AM2199" s="17">
        <v>-0.15476414541969016</v>
      </c>
      <c r="AN2199" s="17">
        <v>-0.14910345919333631</v>
      </c>
      <c r="AO2199" s="17">
        <v>-1.5938028146069989</v>
      </c>
      <c r="AP2199" s="17">
        <v>-2.159985397560622</v>
      </c>
      <c r="AQ2199" s="17">
        <v>22.126105948246821</v>
      </c>
      <c r="AR2199" s="17">
        <v>0.5975251429171341</v>
      </c>
      <c r="AS2199" s="17">
        <v>0.65484484787658459</v>
      </c>
      <c r="AT2199" s="17">
        <v>-0.99999999999999989</v>
      </c>
      <c r="AU2199" s="17">
        <v>-0.99999999999999989</v>
      </c>
      <c r="AV2199" s="17">
        <v>-0.75536475031699679</v>
      </c>
      <c r="AW2199" s="17">
        <v>70.468093467645119</v>
      </c>
      <c r="AX2199" s="17">
        <v>74.19038118876486</v>
      </c>
      <c r="AY2199" s="17">
        <v>0.28224575157674814</v>
      </c>
      <c r="AZ2199" s="17">
        <v>42.09487136447558</v>
      </c>
      <c r="BA2199" s="22">
        <v>1514.1725865483068</v>
      </c>
      <c r="CU2199" t="e">
        <v>#N/A</v>
      </c>
      <c r="CV2199" t="e">
        <v>#N/A</v>
      </c>
    </row>
    <row r="2200" spans="1:100" x14ac:dyDescent="0.25">
      <c r="A2200">
        <v>5171</v>
      </c>
      <c r="B2200" t="s">
        <v>2511</v>
      </c>
      <c r="C2200" s="22">
        <v>3</v>
      </c>
      <c r="D2200" s="17">
        <v>5.8906398322626528</v>
      </c>
      <c r="E2200" s="17">
        <v>1.013038098964316</v>
      </c>
      <c r="F2200" s="17">
        <v>-0.75772078551780075</v>
      </c>
      <c r="G2200" s="17">
        <v>-0.46224412041541424</v>
      </c>
      <c r="H2200" s="17">
        <v>-0.29062824423522077</v>
      </c>
      <c r="I2200" s="17">
        <v>0</v>
      </c>
      <c r="J2200" s="17">
        <v>-17.437694654113248</v>
      </c>
      <c r="K2200" s="17">
        <v>-0.29062824423522077</v>
      </c>
      <c r="L2200" s="17">
        <v>-1.0000000000000009</v>
      </c>
      <c r="M2200" s="17">
        <v>-1.0000000000000009</v>
      </c>
      <c r="N2200" s="17">
        <v>-5.8125648847044147</v>
      </c>
      <c r="O2200" s="17">
        <v>-12.009298942266009</v>
      </c>
      <c r="P2200" s="17">
        <v>0.29036663147845032</v>
      </c>
      <c r="Q2200" s="17">
        <v>1.8684326193374283</v>
      </c>
      <c r="R2200" s="17">
        <v>0.78724994967296813</v>
      </c>
      <c r="S2200" s="17">
        <v>0.32202571268524599</v>
      </c>
      <c r="T2200" s="17">
        <v>0.3284538619773027</v>
      </c>
      <c r="U2200" s="17">
        <v>-1.2147480036928169E-2</v>
      </c>
      <c r="V2200" s="17">
        <v>3.0363561553398324E-2</v>
      </c>
      <c r="W2200" s="17">
        <v>38.37295601656956</v>
      </c>
      <c r="X2200" s="17">
        <v>1.0698197967144158</v>
      </c>
      <c r="Y2200" s="17">
        <v>-1.0000000000000009</v>
      </c>
      <c r="Z2200" s="17">
        <v>-1.0000000000000009</v>
      </c>
      <c r="AA2200" s="17">
        <v>67.31808792824782</v>
      </c>
      <c r="AB2200" s="17">
        <v>6.1540941594396888E-2</v>
      </c>
      <c r="AC2200" s="17">
        <v>0.27433189372726507</v>
      </c>
      <c r="AD2200" s="17">
        <v>0.22728480391844286</v>
      </c>
      <c r="AE2200" s="17">
        <v>28.157881962005231</v>
      </c>
      <c r="AF2200" s="17">
        <v>0.66666666666666663</v>
      </c>
      <c r="AG2200" s="17">
        <v>-1.0000000000000009</v>
      </c>
      <c r="AH2200" s="17">
        <v>-1.0000000000000009</v>
      </c>
      <c r="AI2200" s="17">
        <v>-1.1188814412382614E-2</v>
      </c>
      <c r="AJ2200" s="17">
        <v>3.0363561553398324E-2</v>
      </c>
      <c r="AK2200" s="17">
        <v>7.6212777230011191E-3</v>
      </c>
      <c r="AL2200" s="17">
        <v>0.11566621517591637</v>
      </c>
      <c r="AM2200" s="17">
        <v>-0.18253883163916007</v>
      </c>
      <c r="AN2200" s="17">
        <v>-0.37400298425523937</v>
      </c>
      <c r="AO2200" s="17">
        <v>-4.5253644023639943</v>
      </c>
      <c r="AP2200" s="17">
        <v>-8.7717435305014035</v>
      </c>
      <c r="AQ2200" s="17">
        <v>20.93526136245633</v>
      </c>
      <c r="AR2200" s="17">
        <v>0.6686956561790186</v>
      </c>
      <c r="AS2200" s="17">
        <v>0.7791915524791948</v>
      </c>
      <c r="AT2200" s="17">
        <v>-1.0000000000000009</v>
      </c>
      <c r="AU2200" s="17">
        <v>-1.0000000000000009</v>
      </c>
      <c r="AV2200" s="17">
        <v>0.3250058292575535</v>
      </c>
      <c r="AW2200" s="17">
        <v>46.537045455480389</v>
      </c>
      <c r="AX2200" s="17">
        <v>49.349625322572557</v>
      </c>
      <c r="AY2200" s="17">
        <v>1.2807628152728189E-2</v>
      </c>
      <c r="AZ2200" s="17">
        <v>-36.862856927950062</v>
      </c>
      <c r="BA2200" s="22">
        <v>1372.3831794485475</v>
      </c>
      <c r="CU2200" t="e">
        <v>#N/A</v>
      </c>
      <c r="CV2200" t="e">
        <v>#N/A</v>
      </c>
    </row>
    <row r="2201" spans="1:100" x14ac:dyDescent="0.25">
      <c r="A2201">
        <v>5172</v>
      </c>
      <c r="B2201" t="s">
        <v>1164</v>
      </c>
      <c r="C2201" s="22">
        <v>3</v>
      </c>
      <c r="D2201" s="17">
        <v>5.6818486237178991</v>
      </c>
      <c r="E2201" s="17">
        <v>-2.6721734494962249E-2</v>
      </c>
      <c r="F2201" s="17">
        <v>0.18788319967464939</v>
      </c>
      <c r="G2201" s="17">
        <v>0.18788319967464939</v>
      </c>
      <c r="H2201" s="17">
        <v>0.4274346987264579</v>
      </c>
      <c r="I2201" s="17">
        <v>0</v>
      </c>
      <c r="J2201" s="17">
        <v>25.646081923587484</v>
      </c>
      <c r="K2201" s="17">
        <v>0.4274346987264579</v>
      </c>
      <c r="L2201" s="17">
        <v>-1.0000000000000004</v>
      </c>
      <c r="M2201" s="17">
        <v>-1.0000000000000004</v>
      </c>
      <c r="N2201" s="17">
        <v>8.5486939745291597</v>
      </c>
      <c r="O2201" s="17">
        <v>31.515813746980026</v>
      </c>
      <c r="P2201" s="17">
        <v>-0.64941921871078123</v>
      </c>
      <c r="Q2201" s="17">
        <v>39.220436207014835</v>
      </c>
      <c r="R2201" s="17">
        <v>12.912815187541147</v>
      </c>
      <c r="S2201" s="17">
        <v>0.33333333333333331</v>
      </c>
      <c r="T2201" s="17">
        <v>0.36368812229289715</v>
      </c>
      <c r="U2201" s="17">
        <v>0.4251485811977716</v>
      </c>
      <c r="V2201" s="17">
        <v>4.8186005380460861E-2</v>
      </c>
      <c r="W2201" s="17">
        <v>29.716853739120207</v>
      </c>
      <c r="X2201" s="17">
        <v>2.3061282980255395</v>
      </c>
      <c r="Y2201" s="17">
        <v>-1.0000000000000004</v>
      </c>
      <c r="Z2201" s="17">
        <v>-1.0000000000000004</v>
      </c>
      <c r="AA2201" s="17">
        <v>95.790483427142831</v>
      </c>
      <c r="AB2201" s="17">
        <v>0.40768505009717881</v>
      </c>
      <c r="AC2201" s="17">
        <v>0.48295011055383064</v>
      </c>
      <c r="AD2201" s="17">
        <v>0.17258112935861999</v>
      </c>
      <c r="AE2201" s="17">
        <v>53.160814500481486</v>
      </c>
      <c r="AF2201" s="17">
        <v>0.9375</v>
      </c>
      <c r="AG2201" s="17">
        <v>-1.0000000000000004</v>
      </c>
      <c r="AH2201" s="17">
        <v>-1.0000000000000004</v>
      </c>
      <c r="AI2201" s="17">
        <v>0.12191702595020185</v>
      </c>
      <c r="AJ2201" s="17">
        <v>4.8186005380460861E-2</v>
      </c>
      <c r="AK2201" s="17">
        <v>-2.5778445158964283E-2</v>
      </c>
      <c r="AL2201" s="17">
        <v>4.0501507592405846E-2</v>
      </c>
      <c r="AM2201" s="17">
        <v>0.25731940219166105</v>
      </c>
      <c r="AN2201" s="17">
        <v>0.41062332702292836</v>
      </c>
      <c r="AO2201" s="17">
        <v>6.3040928289967049</v>
      </c>
      <c r="AP2201" s="17">
        <v>10.46809071353524</v>
      </c>
      <c r="AQ2201" s="17">
        <v>55.362935662707685</v>
      </c>
      <c r="AR2201" s="17">
        <v>1.170356042204463</v>
      </c>
      <c r="AS2201" s="17">
        <v>2.7335629967519948</v>
      </c>
      <c r="AT2201" s="17">
        <v>-1.0000000000000004</v>
      </c>
      <c r="AU2201" s="17">
        <v>-1.0000000000000004</v>
      </c>
      <c r="AV2201" s="17">
        <v>13.100698387215795</v>
      </c>
      <c r="AW2201" s="17">
        <v>137.77438788765807</v>
      </c>
      <c r="AX2201" s="17">
        <v>145.03132894470818</v>
      </c>
      <c r="AY2201" s="17">
        <v>0.38934438713090869</v>
      </c>
      <c r="AZ2201" s="17">
        <v>41.132846638852484</v>
      </c>
      <c r="BA2201" s="22">
        <v>1637.9608069337928</v>
      </c>
      <c r="CU2201" t="e">
        <v>#N/A</v>
      </c>
      <c r="CV2201" t="e">
        <v>#N/A</v>
      </c>
    </row>
    <row r="2202" spans="1:100" x14ac:dyDescent="0.25">
      <c r="A2202">
        <v>5173</v>
      </c>
      <c r="B2202" t="s">
        <v>1112</v>
      </c>
      <c r="C2202" s="22">
        <v>3</v>
      </c>
      <c r="D2202" s="17">
        <v>5.6422352757892957</v>
      </c>
      <c r="E2202" s="17">
        <v>0.24986685119053748</v>
      </c>
      <c r="F2202" s="17">
        <v>-2.0547194091315321E-2</v>
      </c>
      <c r="G2202" s="17">
        <v>6.2741756305530819E-2</v>
      </c>
      <c r="H2202" s="17">
        <v>0.11776626151944018</v>
      </c>
      <c r="I2202" s="17">
        <v>0</v>
      </c>
      <c r="J2202" s="17">
        <v>7.0659756911664156</v>
      </c>
      <c r="K2202" s="17">
        <v>0.11776626151944018</v>
      </c>
      <c r="L2202" s="17">
        <v>-1.0000000000000013</v>
      </c>
      <c r="M2202" s="17">
        <v>-1.0000000000000013</v>
      </c>
      <c r="N2202" s="17">
        <v>2.3553252303888059</v>
      </c>
      <c r="O2202" s="17">
        <v>12.770952723261233</v>
      </c>
      <c r="P2202" s="17">
        <v>1.2617518678159179</v>
      </c>
      <c r="Q2202" s="17">
        <v>-2.2685196430185059</v>
      </c>
      <c r="R2202" s="17">
        <v>-0.59254254111850913</v>
      </c>
      <c r="S2202" s="17">
        <v>0.33333333333333376</v>
      </c>
      <c r="T2202" s="17">
        <v>0.33333333333333376</v>
      </c>
      <c r="U2202" s="17">
        <v>0.34229683276000084</v>
      </c>
      <c r="V2202" s="17">
        <v>-1.9972652519715216E-2</v>
      </c>
      <c r="W2202" s="17">
        <v>34.848983415500527</v>
      </c>
      <c r="X2202" s="17">
        <v>1.7982518210689391</v>
      </c>
      <c r="Y2202" s="17">
        <v>-1.0000000000000013</v>
      </c>
      <c r="Z2202" s="17">
        <v>-1.0000000000000013</v>
      </c>
      <c r="AA2202" s="17">
        <v>74.036438671660477</v>
      </c>
      <c r="AB2202" s="17">
        <v>0.21537662806437985</v>
      </c>
      <c r="AC2202" s="17">
        <v>0.40016248833412266</v>
      </c>
      <c r="AD2202" s="17">
        <v>0.18006083954706761</v>
      </c>
      <c r="AE2202" s="17">
        <v>39.779997797278462</v>
      </c>
      <c r="AF2202" s="17">
        <v>0.8125</v>
      </c>
      <c r="AG2202" s="17">
        <v>-1.0000000000000013</v>
      </c>
      <c r="AH2202" s="17">
        <v>-1.0000000000000013</v>
      </c>
      <c r="AI2202" s="17">
        <v>1.5525340350388314E-2</v>
      </c>
      <c r="AJ2202" s="17">
        <v>-1.9972652519715216E-2</v>
      </c>
      <c r="AK2202" s="17">
        <v>-0.14370872506556751</v>
      </c>
      <c r="AL2202" s="17">
        <v>0.3108114306815844</v>
      </c>
      <c r="AM2202" s="17">
        <v>7.8873595020181375E-2</v>
      </c>
      <c r="AN2202" s="17">
        <v>0.76188818788044399</v>
      </c>
      <c r="AO2202" s="17">
        <v>1.2532962501766964</v>
      </c>
      <c r="AP2202" s="17">
        <v>20.601261850419018</v>
      </c>
      <c r="AQ2202" s="17">
        <v>41.914959106666963</v>
      </c>
      <c r="AR2202" s="17">
        <v>0.98899084690695327</v>
      </c>
      <c r="AS2202" s="17">
        <v>1.9160180825883799</v>
      </c>
      <c r="AT2202" s="17">
        <v>-1.0000000000000013</v>
      </c>
      <c r="AU2202" s="17">
        <v>-1.0000000000000013</v>
      </c>
      <c r="AV2202" s="17">
        <v>-0.52980078481297854</v>
      </c>
      <c r="AW2202" s="17">
        <v>107.40865324534079</v>
      </c>
      <c r="AX2202" s="17">
        <v>105.72189480037699</v>
      </c>
      <c r="AY2202" s="17">
        <v>0.17374481126940911</v>
      </c>
      <c r="AZ2202" s="17">
        <v>7.9114900819048355</v>
      </c>
      <c r="BA2202" s="22">
        <v>1527.471937924962</v>
      </c>
      <c r="CU2202" t="e">
        <v>#N/A</v>
      </c>
      <c r="CV2202" t="e">
        <v>#N/A</v>
      </c>
    </row>
    <row r="2203" spans="1:100" x14ac:dyDescent="0.25">
      <c r="A2203">
        <v>5175</v>
      </c>
      <c r="B2203" t="s">
        <v>2390</v>
      </c>
      <c r="C2203" s="22">
        <v>3</v>
      </c>
      <c r="D2203" s="17">
        <v>4.4520433593828912</v>
      </c>
      <c r="E2203" s="17">
        <v>0</v>
      </c>
      <c r="F2203" s="17">
        <v>0.29216245334222402</v>
      </c>
      <c r="G2203" s="17">
        <v>0.29216245334222402</v>
      </c>
      <c r="H2203" s="17">
        <v>0.34857903801226475</v>
      </c>
      <c r="I2203" s="17">
        <v>0</v>
      </c>
      <c r="J2203" s="17">
        <v>20.914742280735894</v>
      </c>
      <c r="K2203" s="17">
        <v>0.34857903801226475</v>
      </c>
      <c r="L2203" s="17">
        <v>-1</v>
      </c>
      <c r="M2203" s="17">
        <v>-1</v>
      </c>
      <c r="N2203" s="17">
        <v>6.971580760245299</v>
      </c>
      <c r="O2203" s="17">
        <v>25.658948093461024</v>
      </c>
      <c r="P2203" s="17">
        <v>0.43904090918269101</v>
      </c>
      <c r="Q2203" s="17">
        <v>-0.62988438859295759</v>
      </c>
      <c r="R2203" s="17">
        <v>-0.23081706100458241</v>
      </c>
      <c r="S2203" s="17">
        <v>0.33333333333333337</v>
      </c>
      <c r="T2203" s="17">
        <v>0.33333333333333337</v>
      </c>
      <c r="U2203" s="17">
        <v>2.1005659776980375E-2</v>
      </c>
      <c r="V2203" s="17">
        <v>-6.6274765799390588E-3</v>
      </c>
      <c r="W2203" s="17">
        <v>13.29863247405773</v>
      </c>
      <c r="X2203" s="17">
        <v>0.36234540828268857</v>
      </c>
      <c r="Y2203" s="17">
        <v>-1</v>
      </c>
      <c r="Z2203" s="17">
        <v>-1</v>
      </c>
      <c r="AA2203" s="17">
        <v>27.768753187877557</v>
      </c>
      <c r="AB2203" s="17">
        <v>0.10981930716520004</v>
      </c>
      <c r="AC2203" s="17">
        <v>3.2584360441300676E-2</v>
      </c>
      <c r="AD2203" s="17">
        <v>0.15161508788998743</v>
      </c>
      <c r="AE2203" s="17">
        <v>14.700937774824403</v>
      </c>
      <c r="AF2203" s="17">
        <v>0.41666666666666669</v>
      </c>
      <c r="AG2203" s="17">
        <v>-1</v>
      </c>
      <c r="AH2203" s="17">
        <v>-1</v>
      </c>
      <c r="AI2203" s="17">
        <v>0</v>
      </c>
      <c r="AJ2203" s="17">
        <v>-6.6274765799390588E-3</v>
      </c>
      <c r="AK2203" s="17">
        <v>0.26966073483260028</v>
      </c>
      <c r="AL2203" s="17">
        <v>-5.9396655881851938E-2</v>
      </c>
      <c r="AM2203" s="17">
        <v>9.6426855068590833E-2</v>
      </c>
      <c r="AN2203" s="17">
        <v>0.23816258502716062</v>
      </c>
      <c r="AO2203" s="17">
        <v>3.7589750508777735</v>
      </c>
      <c r="AP2203" s="17">
        <v>5.6570813462697567</v>
      </c>
      <c r="AQ2203" s="17">
        <v>34.213374754793605</v>
      </c>
      <c r="AR2203" s="17">
        <v>0.68104484986370806</v>
      </c>
      <c r="AS2203" s="17">
        <v>0.71092444629495377</v>
      </c>
      <c r="AT2203" s="17">
        <v>-1</v>
      </c>
      <c r="AU2203" s="17">
        <v>-1</v>
      </c>
      <c r="AV2203" s="17">
        <v>6.1345392337641566E-2</v>
      </c>
      <c r="AW2203" s="17">
        <v>59.084782627608334</v>
      </c>
      <c r="AX2203" s="17">
        <v>58.422034969614415</v>
      </c>
      <c r="AY2203" s="17">
        <v>8.5929925910383648E-2</v>
      </c>
      <c r="AZ2203" s="17">
        <v>-26.573399333712764</v>
      </c>
      <c r="BA2203" s="22">
        <v>1362.1438212911796</v>
      </c>
      <c r="CU2203" t="e">
        <v>#N/A</v>
      </c>
      <c r="CV2203" t="e">
        <v>#N/A</v>
      </c>
    </row>
    <row r="2204" spans="1:100" x14ac:dyDescent="0.25">
      <c r="A2204">
        <v>5176</v>
      </c>
      <c r="B2204" t="s">
        <v>2512</v>
      </c>
      <c r="C2204" s="22">
        <v>3</v>
      </c>
      <c r="D2204" s="17">
        <v>4.588155402419404</v>
      </c>
      <c r="E2204" s="17">
        <v>-1.7328996298074412E-2</v>
      </c>
      <c r="F2204" s="17">
        <v>-0.64045906844746225</v>
      </c>
      <c r="G2204" s="17">
        <v>-0.64045906844746225</v>
      </c>
      <c r="H2204" s="17">
        <v>0.2602270445013003</v>
      </c>
      <c r="I2204" s="17">
        <v>0</v>
      </c>
      <c r="J2204" s="17">
        <v>15.613622670078019</v>
      </c>
      <c r="K2204" s="17">
        <v>0.2602270445013003</v>
      </c>
      <c r="L2204" s="17">
        <v>-0.99999999999999922</v>
      </c>
      <c r="M2204" s="17">
        <v>-0.99999999999999922</v>
      </c>
      <c r="N2204" s="17">
        <v>5.2045408900260055</v>
      </c>
      <c r="O2204" s="17">
        <v>19.561319004049952</v>
      </c>
      <c r="P2204" s="17">
        <v>-6.8414662942446087</v>
      </c>
      <c r="Q2204" s="17">
        <v>-4.5388226445500255</v>
      </c>
      <c r="R2204" s="17">
        <v>-2.3180913820215387</v>
      </c>
      <c r="S2204" s="17">
        <v>0.32441763262768464</v>
      </c>
      <c r="T2204" s="17">
        <v>0.22377388804410431</v>
      </c>
      <c r="U2204" s="17">
        <v>0.17156277293943173</v>
      </c>
      <c r="V2204" s="17">
        <v>1.1162348810692634E-3</v>
      </c>
      <c r="W2204" s="17">
        <v>18.425739359639593</v>
      </c>
      <c r="X2204" s="17">
        <v>0.87729576795243513</v>
      </c>
      <c r="Y2204" s="17">
        <v>-0.99999999999999922</v>
      </c>
      <c r="Z2204" s="17">
        <v>-0.99999999999999922</v>
      </c>
      <c r="AA2204" s="17">
        <v>26.841500039036095</v>
      </c>
      <c r="AB2204" s="17">
        <v>0.30189996550871034</v>
      </c>
      <c r="AC2204" s="17">
        <v>0.169786263642389</v>
      </c>
      <c r="AD2204" s="17">
        <v>-0.25700918792273858</v>
      </c>
      <c r="AE2204" s="17">
        <v>10.733852061418041</v>
      </c>
      <c r="AF2204" s="17">
        <v>0.3</v>
      </c>
      <c r="AG2204" s="17">
        <v>-0.99999999999999922</v>
      </c>
      <c r="AH2204" s="17">
        <v>-0.99999999999999922</v>
      </c>
      <c r="AI2204" s="17">
        <v>-5.3180600064236264E-2</v>
      </c>
      <c r="AJ2204" s="17">
        <v>1.1162348810692634E-3</v>
      </c>
      <c r="AK2204" s="17">
        <v>4.1596162291297686E-2</v>
      </c>
      <c r="AL2204" s="17">
        <v>-9.1177258736474392E-2</v>
      </c>
      <c r="AM2204" s="17">
        <v>0.6176830110898095</v>
      </c>
      <c r="AN2204" s="17">
        <v>0.20359273982198406</v>
      </c>
      <c r="AO2204" s="17">
        <v>15.650056088701721</v>
      </c>
      <c r="AP2204" s="17">
        <v>4.6339322018672293</v>
      </c>
      <c r="AQ2204" s="17">
        <v>34.039362029717594</v>
      </c>
      <c r="AR2204" s="17">
        <v>0.72087052849228983</v>
      </c>
      <c r="AS2204" s="17">
        <v>1.1375228124537344</v>
      </c>
      <c r="AT2204" s="17">
        <v>-0.99999999999999922</v>
      </c>
      <c r="AU2204" s="17">
        <v>-0.99999999999999922</v>
      </c>
      <c r="AV2204" s="17">
        <v>-2.9585504504690006</v>
      </c>
      <c r="AW2204" s="17">
        <v>51.036751244953258</v>
      </c>
      <c r="AX2204" s="17">
        <v>50.084762731775463</v>
      </c>
      <c r="AY2204" s="17">
        <v>0.17575219125233751</v>
      </c>
      <c r="AZ2204" s="17">
        <v>-22.700582056321199</v>
      </c>
      <c r="BA2204" s="22">
        <v>1422.2950214166706</v>
      </c>
      <c r="CU2204" t="e">
        <v>#N/A</v>
      </c>
      <c r="CV2204" t="e">
        <v>#N/A</v>
      </c>
    </row>
    <row r="2205" spans="1:100" x14ac:dyDescent="0.25">
      <c r="A2205">
        <v>5178</v>
      </c>
      <c r="B2205" t="s">
        <v>2513</v>
      </c>
      <c r="C2205" s="22">
        <v>3</v>
      </c>
      <c r="D2205" s="17">
        <v>5.3512379110006867</v>
      </c>
      <c r="E2205" s="17">
        <v>0</v>
      </c>
      <c r="F2205" s="17">
        <v>-0.5188920509774011</v>
      </c>
      <c r="G2205" s="17">
        <v>-0.5188920509774011</v>
      </c>
      <c r="H2205" s="17">
        <v>0.25492088596154389</v>
      </c>
      <c r="I2205" s="17">
        <v>0</v>
      </c>
      <c r="J2205" s="17">
        <v>15.295253157692636</v>
      </c>
      <c r="K2205" s="17">
        <v>0.25492088596154389</v>
      </c>
      <c r="L2205" s="17">
        <v>-1.0000000000000004</v>
      </c>
      <c r="M2205" s="17">
        <v>-1.0000000000000004</v>
      </c>
      <c r="N2205" s="17">
        <v>5.0984177192308806</v>
      </c>
      <c r="O2205" s="17">
        <v>20.127599017715916</v>
      </c>
      <c r="P2205" s="17">
        <v>-0.32980955411483937</v>
      </c>
      <c r="Q2205" s="17">
        <v>-9.0271277870139555E-2</v>
      </c>
      <c r="R2205" s="17">
        <v>-3.7755637076447086E-2</v>
      </c>
      <c r="S2205" s="17">
        <v>0.33333333333333359</v>
      </c>
      <c r="T2205" s="17">
        <v>0.21094800238401495</v>
      </c>
      <c r="U2205" s="17">
        <v>0.14715877635382896</v>
      </c>
      <c r="V2205" s="17">
        <v>0</v>
      </c>
      <c r="W2205" s="17">
        <v>17.460769044385341</v>
      </c>
      <c r="X2205" s="17">
        <v>0.87515272235371966</v>
      </c>
      <c r="Y2205" s="17">
        <v>-1.0000000000000004</v>
      </c>
      <c r="Z2205" s="17">
        <v>-1.0000000000000004</v>
      </c>
      <c r="AA2205" s="17">
        <v>33.441567748043902</v>
      </c>
      <c r="AB2205" s="17">
        <v>0.23672613015265234</v>
      </c>
      <c r="AC2205" s="17">
        <v>-1.1037714895224079E-2</v>
      </c>
      <c r="AD2205" s="17">
        <v>9.4682671557271808E-2</v>
      </c>
      <c r="AE2205" s="17">
        <v>16.018554340735008</v>
      </c>
      <c r="AF2205" s="17">
        <v>0.33333333333333331</v>
      </c>
      <c r="AG2205" s="17">
        <v>-1.0000000000000004</v>
      </c>
      <c r="AH2205" s="17">
        <v>-1.0000000000000004</v>
      </c>
      <c r="AI2205" s="17">
        <v>0</v>
      </c>
      <c r="AJ2205" s="17">
        <v>0</v>
      </c>
      <c r="AK2205" s="17">
        <v>0.13957140307851021</v>
      </c>
      <c r="AL2205" s="17">
        <v>0.14258933851171074</v>
      </c>
      <c r="AM2205" s="17">
        <v>0.21605778117627344</v>
      </c>
      <c r="AN2205" s="17">
        <v>1.4047752154177015E-2</v>
      </c>
      <c r="AO2205" s="17">
        <v>6.0993015447993866</v>
      </c>
      <c r="AP2205" s="17">
        <v>1.0641404964129813</v>
      </c>
      <c r="AQ2205" s="17">
        <v>32.756022202077958</v>
      </c>
      <c r="AR2205" s="17">
        <v>0.69144011207117739</v>
      </c>
      <c r="AS2205" s="17">
        <v>1.1300736083152636</v>
      </c>
      <c r="AT2205" s="17">
        <v>-1.0000000000000004</v>
      </c>
      <c r="AU2205" s="17">
        <v>-1.0000000000000004</v>
      </c>
      <c r="AV2205" s="17">
        <v>-0.55664768805384812</v>
      </c>
      <c r="AW2205" s="17">
        <v>54.633307262172778</v>
      </c>
      <c r="AX2205" s="17">
        <v>54.633307262172778</v>
      </c>
      <c r="AY2205" s="17">
        <v>-5.3564568735536833E-4</v>
      </c>
      <c r="AZ2205" s="17">
        <v>8.9633437505729159</v>
      </c>
      <c r="BA2205" s="22">
        <v>1412.2400150877895</v>
      </c>
      <c r="CU2205" t="e">
        <v>#N/A</v>
      </c>
      <c r="CV2205" t="e">
        <v>#N/A</v>
      </c>
    </row>
    <row r="2206" spans="1:100" x14ac:dyDescent="0.25">
      <c r="A2206">
        <v>5179</v>
      </c>
      <c r="B2206" t="s">
        <v>2514</v>
      </c>
      <c r="C2206" s="22">
        <v>3</v>
      </c>
      <c r="D2206" s="17">
        <v>4.3538061289652878</v>
      </c>
      <c r="E2206" s="17">
        <v>-7.2717166279099812E-2</v>
      </c>
      <c r="F2206" s="17">
        <v>0.94515434796490394</v>
      </c>
      <c r="G2206" s="17">
        <v>0.92190397570639215</v>
      </c>
      <c r="H2206" s="17">
        <v>-0.37546704621417942</v>
      </c>
      <c r="I2206" s="17">
        <v>0</v>
      </c>
      <c r="J2206" s="17">
        <v>-22.528022772850765</v>
      </c>
      <c r="K2206" s="17">
        <v>-0.37546704621417942</v>
      </c>
      <c r="L2206" s="17">
        <v>-0.99999999999999956</v>
      </c>
      <c r="M2206" s="17">
        <v>-0.99999999999999956</v>
      </c>
      <c r="N2206" s="17">
        <v>-7.5093409242835918</v>
      </c>
      <c r="O2206" s="17">
        <v>-17.252312668179087</v>
      </c>
      <c r="P2206" s="17">
        <v>5.668370903671148E-2</v>
      </c>
      <c r="Q2206" s="17">
        <v>0.78200943428784775</v>
      </c>
      <c r="R2206" s="17">
        <v>0.24294329197059369</v>
      </c>
      <c r="S2206" s="17">
        <v>0.33333333333333293</v>
      </c>
      <c r="T2206" s="17">
        <v>0.2925938089419412</v>
      </c>
      <c r="U2206" s="17">
        <v>-5.5288378395065577E-2</v>
      </c>
      <c r="V2206" s="17">
        <v>0</v>
      </c>
      <c r="W2206" s="17">
        <v>37.844232403775536</v>
      </c>
      <c r="X2206" s="17">
        <v>0.73731734791745041</v>
      </c>
      <c r="Y2206" s="17">
        <v>-0.99999999999999956</v>
      </c>
      <c r="Z2206" s="17">
        <v>-0.99999999999999956</v>
      </c>
      <c r="AA2206" s="17">
        <v>41.064263287604632</v>
      </c>
      <c r="AB2206" s="17">
        <v>-6.8394528512617861E-2</v>
      </c>
      <c r="AC2206" s="17">
        <v>0.12306226808629288</v>
      </c>
      <c r="AD2206" s="17">
        <v>4.8740122634953198E-3</v>
      </c>
      <c r="AE2206" s="17">
        <v>2.977087591858516</v>
      </c>
      <c r="AF2206" s="17">
        <v>0.1111111111111111</v>
      </c>
      <c r="AG2206" s="17">
        <v>-0.99999999999999956</v>
      </c>
      <c r="AH2206" s="17">
        <v>-0.99999999999999956</v>
      </c>
      <c r="AI2206" s="17">
        <v>1.556774100037607E-3</v>
      </c>
      <c r="AJ2206" s="17">
        <v>0</v>
      </c>
      <c r="AK2206" s="17">
        <v>0.53364410744259194</v>
      </c>
      <c r="AL2206" s="17">
        <v>0.16083670968102509</v>
      </c>
      <c r="AM2206" s="17">
        <v>-0.31641980734220521</v>
      </c>
      <c r="AN2206" s="17">
        <v>-0.17707044298522776</v>
      </c>
      <c r="AO2206" s="17">
        <v>-5.2422746463421674</v>
      </c>
      <c r="AP2206" s="17">
        <v>-3.6225775262255682</v>
      </c>
      <c r="AQ2206" s="17">
        <v>15.316209630924771</v>
      </c>
      <c r="AR2206" s="17">
        <v>0.57063876388020829</v>
      </c>
      <c r="AS2206" s="17">
        <v>0.36185030170327059</v>
      </c>
      <c r="AT2206" s="17">
        <v>-0.99999999999999956</v>
      </c>
      <c r="AU2206" s="17">
        <v>-0.99999999999999956</v>
      </c>
      <c r="AV2206" s="17">
        <v>1.1648472676769861</v>
      </c>
      <c r="AW2206" s="17">
        <v>20.18937309319999</v>
      </c>
      <c r="AX2206" s="17">
        <v>20.220508575200739</v>
      </c>
      <c r="AY2206" s="17">
        <v>0.10393569547222761</v>
      </c>
      <c r="AZ2206" s="17">
        <v>-14.70953057028229</v>
      </c>
      <c r="BA2206" s="22">
        <v>1439.197195526431</v>
      </c>
      <c r="CU2206" t="e">
        <v>#N/A</v>
      </c>
      <c r="CV2206" t="e">
        <v>#N/A</v>
      </c>
    </row>
    <row r="2207" spans="1:100" x14ac:dyDescent="0.25">
      <c r="A2207">
        <v>5180</v>
      </c>
      <c r="B2207" t="s">
        <v>2515</v>
      </c>
      <c r="C2207" s="22">
        <v>3</v>
      </c>
      <c r="D2207" s="17">
        <v>3.7030651378506638</v>
      </c>
      <c r="E2207" s="17">
        <v>0</v>
      </c>
      <c r="F2207" s="17">
        <v>-0.21802094093552557</v>
      </c>
      <c r="G2207" s="17">
        <v>-0.21802094093552557</v>
      </c>
      <c r="H2207" s="17">
        <v>5.2376198606236136E-2</v>
      </c>
      <c r="I2207" s="17">
        <v>0</v>
      </c>
      <c r="J2207" s="17">
        <v>3.1425719163741643</v>
      </c>
      <c r="K2207" s="17">
        <v>5.2376198606236136E-2</v>
      </c>
      <c r="L2207" s="17">
        <v>-0.99999999999999956</v>
      </c>
      <c r="M2207" s="17">
        <v>-0.99999999999999956</v>
      </c>
      <c r="N2207" s="17">
        <v>1.0475239721247216</v>
      </c>
      <c r="O2207" s="17">
        <v>6.6276161132892994</v>
      </c>
      <c r="P2207" s="17">
        <v>-3.011478536051343E-2</v>
      </c>
      <c r="Q2207" s="17">
        <v>1.7946352143470756</v>
      </c>
      <c r="R2207" s="17">
        <v>0.45728974444522835</v>
      </c>
      <c r="S2207" s="17">
        <v>0.3333333333333332</v>
      </c>
      <c r="T2207" s="17">
        <v>0.34786990662458955</v>
      </c>
      <c r="U2207" s="17">
        <v>-5.9925001631591701E-2</v>
      </c>
      <c r="V2207" s="17">
        <v>0</v>
      </c>
      <c r="W2207" s="17">
        <v>22.756081588803781</v>
      </c>
      <c r="X2207" s="17">
        <v>0.40726934846847296</v>
      </c>
      <c r="Y2207" s="17">
        <v>-0.99999999999999956</v>
      </c>
      <c r="Z2207" s="17">
        <v>-0.99999999999999956</v>
      </c>
      <c r="AA2207" s="17">
        <v>27.553480530636911</v>
      </c>
      <c r="AB2207" s="17">
        <v>-3.7091923610939777E-2</v>
      </c>
      <c r="AC2207" s="17">
        <v>2.3752330404819139E-2</v>
      </c>
      <c r="AD2207" s="17">
        <v>0.10014177715387816</v>
      </c>
      <c r="AE2207" s="17">
        <v>4.340109197387874</v>
      </c>
      <c r="AF2207" s="17">
        <v>0</v>
      </c>
      <c r="AG2207" s="17">
        <v>-0.99999999999999956</v>
      </c>
      <c r="AH2207" s="17">
        <v>-0.99999999999999956</v>
      </c>
      <c r="AI2207" s="17">
        <v>0</v>
      </c>
      <c r="AJ2207" s="17">
        <v>0</v>
      </c>
      <c r="AK2207" s="17">
        <v>-6.1076861194145043E-2</v>
      </c>
      <c r="AL2207" s="17">
        <v>9.2365872243391656E-2</v>
      </c>
      <c r="AM2207" s="17">
        <v>-0.10356344574234672</v>
      </c>
      <c r="AN2207" s="17">
        <v>-0.20746946279415043</v>
      </c>
      <c r="AO2207" s="17">
        <v>-2.8944704495293947</v>
      </c>
      <c r="AP2207" s="17">
        <v>-4.724907208636802</v>
      </c>
      <c r="AQ2207" s="17">
        <v>25.898653505177993</v>
      </c>
      <c r="AR2207" s="17">
        <v>0.62127823832633111</v>
      </c>
      <c r="AS2207" s="17">
        <v>0.45964554707470906</v>
      </c>
      <c r="AT2207" s="17">
        <v>-0.99999999999999956</v>
      </c>
      <c r="AU2207" s="17">
        <v>-0.99999999999999956</v>
      </c>
      <c r="AV2207" s="17">
        <v>0.23926880350970259</v>
      </c>
      <c r="AW2207" s="17">
        <v>29.45618943528941</v>
      </c>
      <c r="AX2207" s="17">
        <v>29.45618943528941</v>
      </c>
      <c r="AY2207" s="17">
        <v>-0.12229975077595596</v>
      </c>
      <c r="AZ2207" s="17">
        <v>-47.005211420127161</v>
      </c>
      <c r="BA2207" s="22">
        <v>1401.1914347711709</v>
      </c>
      <c r="CU2207" t="e">
        <v>#N/A</v>
      </c>
      <c r="CV2207" t="e">
        <v>#N/A</v>
      </c>
    </row>
    <row r="2208" spans="1:100" x14ac:dyDescent="0.25">
      <c r="A2208">
        <v>5181</v>
      </c>
      <c r="B2208" t="s">
        <v>2516</v>
      </c>
      <c r="C2208" s="22">
        <v>3</v>
      </c>
      <c r="D2208" s="17">
        <v>5.2539523443358629</v>
      </c>
      <c r="E2208" s="17">
        <v>0</v>
      </c>
      <c r="F2208" s="17">
        <v>0.40449648480377243</v>
      </c>
      <c r="G2208" s="17">
        <v>0.40449648480377243</v>
      </c>
      <c r="H2208" s="17">
        <v>0.29679532597362679</v>
      </c>
      <c r="I2208" s="17">
        <v>7.4585661682789239E-2</v>
      </c>
      <c r="J2208" s="17">
        <v>22.282859259384978</v>
      </c>
      <c r="K2208" s="17">
        <v>0.37138098765641608</v>
      </c>
      <c r="L2208" s="17">
        <v>-0.99999999999999933</v>
      </c>
      <c r="M2208" s="17">
        <v>-0.99999999999999933</v>
      </c>
      <c r="N2208" s="17">
        <v>7.427619753128325</v>
      </c>
      <c r="O2208" s="17">
        <v>27.941308088524586</v>
      </c>
      <c r="P2208" s="17">
        <v>9.3748031293654568E-4</v>
      </c>
      <c r="Q2208" s="17">
        <v>-1.7757753369605502</v>
      </c>
      <c r="R2208" s="17">
        <v>-0.62306878378491748</v>
      </c>
      <c r="S2208" s="17">
        <v>0.3333333333333332</v>
      </c>
      <c r="T2208" s="17">
        <v>0.3333333333333332</v>
      </c>
      <c r="U2208" s="17">
        <v>0.2810223623266177</v>
      </c>
      <c r="V2208" s="17">
        <v>1.0282689026767541E-2</v>
      </c>
      <c r="W2208" s="17">
        <v>23.463629214545417</v>
      </c>
      <c r="X2208" s="17">
        <v>1.4810712624773255</v>
      </c>
      <c r="Y2208" s="17">
        <v>-0.99999999999999933</v>
      </c>
      <c r="Z2208" s="17">
        <v>-0.99999999999999933</v>
      </c>
      <c r="AA2208" s="17">
        <v>45.658653206102862</v>
      </c>
      <c r="AB2208" s="17">
        <v>7.5165701126002515E-2</v>
      </c>
      <c r="AC2208" s="17">
        <v>0.38522611440356996</v>
      </c>
      <c r="AD2208" s="17">
        <v>-4.029960022725175E-3</v>
      </c>
      <c r="AE2208" s="17">
        <v>22.818092775342354</v>
      </c>
      <c r="AF2208" s="17">
        <v>0.75</v>
      </c>
      <c r="AG2208" s="17">
        <v>-0.99999999999999933</v>
      </c>
      <c r="AH2208" s="17">
        <v>-0.99999999999999933</v>
      </c>
      <c r="AI2208" s="17">
        <v>-6.1233969908889262E-2</v>
      </c>
      <c r="AJ2208" s="17">
        <v>1.0282689026767541E-2</v>
      </c>
      <c r="AK2208" s="17">
        <v>0.27362936913134356</v>
      </c>
      <c r="AL2208" s="17">
        <v>2.9263693773654221E-2</v>
      </c>
      <c r="AM2208" s="17">
        <v>9.0050221995559662E-2</v>
      </c>
      <c r="AN2208" s="17">
        <v>-2.0426950595414335E-2</v>
      </c>
      <c r="AO2208" s="17">
        <v>3.6194023955457086</v>
      </c>
      <c r="AP2208" s="17">
        <v>-0.36435529601708749</v>
      </c>
      <c r="AQ2208" s="17">
        <v>45.746488473930427</v>
      </c>
      <c r="AR2208" s="17">
        <v>0.95797171802005165</v>
      </c>
      <c r="AS2208" s="17">
        <v>1.852452250133743</v>
      </c>
      <c r="AT2208" s="17">
        <v>-0.99999999999999933</v>
      </c>
      <c r="AU2208" s="17">
        <v>-0.99999999999999933</v>
      </c>
      <c r="AV2208" s="17">
        <v>-0.21857229898114494</v>
      </c>
      <c r="AW2208" s="17">
        <v>73.235605998610438</v>
      </c>
      <c r="AX2208" s="17">
        <v>73.039195503109383</v>
      </c>
      <c r="AY2208" s="17">
        <v>0.13619335686609596</v>
      </c>
      <c r="AZ2208" s="17">
        <v>-19.163721642326102</v>
      </c>
      <c r="BA2208" s="22">
        <v>1477.3023552999143</v>
      </c>
      <c r="CU2208" t="e">
        <v>#N/A</v>
      </c>
      <c r="CV2208" t="e">
        <v>#N/A</v>
      </c>
    </row>
    <row r="2209" spans="1:100" x14ac:dyDescent="0.25">
      <c r="A2209">
        <v>5182</v>
      </c>
      <c r="B2209" t="s">
        <v>2517</v>
      </c>
      <c r="C2209" s="22">
        <v>3</v>
      </c>
      <c r="D2209" s="17">
        <v>5.6444050215630206</v>
      </c>
      <c r="E2209" s="17">
        <v>0</v>
      </c>
      <c r="F2209" s="17">
        <v>1.8795937471557372E-3</v>
      </c>
      <c r="G2209" s="17">
        <v>1.8795937471557372E-3</v>
      </c>
      <c r="H2209" s="17">
        <v>9.7724289784680285E-2</v>
      </c>
      <c r="I2209" s="17">
        <v>0</v>
      </c>
      <c r="J2209" s="17">
        <v>5.863457387080814</v>
      </c>
      <c r="K2209" s="17">
        <v>9.7724289784680285E-2</v>
      </c>
      <c r="L2209" s="17">
        <v>-1.0000000000000004</v>
      </c>
      <c r="M2209" s="17">
        <v>-1.0000000000000004</v>
      </c>
      <c r="N2209" s="17">
        <v>1.9544857956936053</v>
      </c>
      <c r="O2209" s="17">
        <v>11.509742002390988</v>
      </c>
      <c r="P2209" s="17">
        <v>-0.38936513267526318</v>
      </c>
      <c r="Q2209" s="17">
        <v>-5.2332035660617018E-2</v>
      </c>
      <c r="R2209" s="17">
        <v>-1.1938412964198569E-2</v>
      </c>
      <c r="S2209" s="17">
        <v>0.33333333333333359</v>
      </c>
      <c r="T2209" s="17">
        <v>0.33843788253278928</v>
      </c>
      <c r="U2209" s="17">
        <v>1.0450132141989497E-2</v>
      </c>
      <c r="V2209" s="17">
        <v>-1.7763387451383957E-2</v>
      </c>
      <c r="W2209" s="17">
        <v>22.669346830881928</v>
      </c>
      <c r="X2209" s="17">
        <v>0.51437167914055271</v>
      </c>
      <c r="Y2209" s="17">
        <v>-1.0000000000000004</v>
      </c>
      <c r="Z2209" s="17">
        <v>-1.0000000000000004</v>
      </c>
      <c r="AA2209" s="17">
        <v>55.520732551784548</v>
      </c>
      <c r="AB2209" s="17">
        <v>0.39231801849933767</v>
      </c>
      <c r="AC2209" s="17">
        <v>0.27557571228997524</v>
      </c>
      <c r="AD2209" s="17">
        <v>-1.0627248111976673E-2</v>
      </c>
      <c r="AE2209" s="17">
        <v>32.863324133866811</v>
      </c>
      <c r="AF2209" s="17">
        <v>0.6428571428571429</v>
      </c>
      <c r="AG2209" s="17">
        <v>-1.0000000000000004</v>
      </c>
      <c r="AH2209" s="17">
        <v>-1.0000000000000004</v>
      </c>
      <c r="AI2209" s="17">
        <v>0</v>
      </c>
      <c r="AJ2209" s="17">
        <v>-1.7763387451383957E-2</v>
      </c>
      <c r="AK2209" s="17">
        <v>0.24489722914040155</v>
      </c>
      <c r="AL2209" s="17">
        <v>-0.11471070470559866</v>
      </c>
      <c r="AM2209" s="17">
        <v>6.6444251759030983E-3</v>
      </c>
      <c r="AN2209" s="17">
        <v>0.2747274707620781</v>
      </c>
      <c r="AO2209" s="17">
        <v>1.3905967750995867</v>
      </c>
      <c r="AP2209" s="17">
        <v>6.2946332455239586</v>
      </c>
      <c r="AQ2209" s="17">
        <v>28.532804217962742</v>
      </c>
      <c r="AR2209" s="17">
        <v>0.66445796055672846</v>
      </c>
      <c r="AS2209" s="17">
        <v>0.61209596892523299</v>
      </c>
      <c r="AT2209" s="17">
        <v>-1.0000000000000004</v>
      </c>
      <c r="AU2209" s="17">
        <v>-1.0000000000000004</v>
      </c>
      <c r="AV2209" s="17">
        <v>-1.0058819217042832E-2</v>
      </c>
      <c r="AW2209" s="17">
        <v>73.325107799699538</v>
      </c>
      <c r="AX2209" s="17">
        <v>71.548769054561163</v>
      </c>
      <c r="AY2209" s="17">
        <v>-2.5558771955525098E-2</v>
      </c>
      <c r="AZ2209" s="17">
        <v>-16.944061610875508</v>
      </c>
      <c r="BA2209" s="22">
        <v>1409.0141161738595</v>
      </c>
      <c r="CU2209" t="e">
        <v>#N/A</v>
      </c>
      <c r="CV2209" t="e">
        <v>#N/A</v>
      </c>
    </row>
    <row r="2210" spans="1:100" x14ac:dyDescent="0.25">
      <c r="A2210">
        <v>5183</v>
      </c>
      <c r="B2210" t="s">
        <v>2518</v>
      </c>
      <c r="C2210" s="22">
        <v>3</v>
      </c>
      <c r="D2210" s="17">
        <v>5.295048408435866</v>
      </c>
      <c r="E2210" s="17">
        <v>0</v>
      </c>
      <c r="F2210" s="17">
        <v>-1.3100232453642831E-3</v>
      </c>
      <c r="G2210" s="17">
        <v>-1.3100232453642831E-3</v>
      </c>
      <c r="H2210" s="17">
        <v>0.10097822205481044</v>
      </c>
      <c r="I2210" s="17">
        <v>0</v>
      </c>
      <c r="J2210" s="17">
        <v>6.0586933232886304</v>
      </c>
      <c r="K2210" s="17">
        <v>0.10097822205481044</v>
      </c>
      <c r="L2210" s="17">
        <v>-1</v>
      </c>
      <c r="M2210" s="17">
        <v>-1</v>
      </c>
      <c r="N2210" s="17">
        <v>2.0195644410962101</v>
      </c>
      <c r="O2210" s="17">
        <v>11.352431708479132</v>
      </c>
      <c r="P2210" s="17">
        <v>-4.5151078421508707E-2</v>
      </c>
      <c r="Q2210" s="17">
        <v>-4.9396502581491544E-2</v>
      </c>
      <c r="R2210" s="17">
        <v>-4.3312011639833961E-3</v>
      </c>
      <c r="S2210" s="17">
        <v>0.33333333333333326</v>
      </c>
      <c r="T2210" s="17">
        <v>0.36920214929114753</v>
      </c>
      <c r="U2210" s="17">
        <v>0.29070579825453791</v>
      </c>
      <c r="V2210" s="17">
        <v>7.357911614898105E-2</v>
      </c>
      <c r="W2210" s="17">
        <v>38.633686998927566</v>
      </c>
      <c r="X2210" s="17">
        <v>2.2276073186960708</v>
      </c>
      <c r="Y2210" s="17">
        <v>-1</v>
      </c>
      <c r="Z2210" s="17">
        <v>-1</v>
      </c>
      <c r="AA2210" s="17">
        <v>68.948868561302177</v>
      </c>
      <c r="AB2210" s="17">
        <v>6.9752261733412049E-2</v>
      </c>
      <c r="AC2210" s="17">
        <v>0.23068181153725381</v>
      </c>
      <c r="AD2210" s="17">
        <v>0.30595618200010588</v>
      </c>
      <c r="AE2210" s="17">
        <v>30.31951276353859</v>
      </c>
      <c r="AF2210" s="17">
        <v>0.89473684210526316</v>
      </c>
      <c r="AG2210" s="17">
        <v>-1</v>
      </c>
      <c r="AH2210" s="17">
        <v>-1</v>
      </c>
      <c r="AI2210" s="17">
        <v>0</v>
      </c>
      <c r="AJ2210" s="17">
        <v>7.357911614898105E-2</v>
      </c>
      <c r="AK2210" s="17">
        <v>9.5952571940638318E-2</v>
      </c>
      <c r="AL2210" s="17">
        <v>0.17566690213289693</v>
      </c>
      <c r="AM2210" s="17">
        <v>-9.8857011142218856E-3</v>
      </c>
      <c r="AN2210" s="17">
        <v>-3.5884597643858901E-2</v>
      </c>
      <c r="AO2210" s="17">
        <v>0.23262033184764441</v>
      </c>
      <c r="AP2210" s="17">
        <v>-1.878043043198796E-2</v>
      </c>
      <c r="AQ2210" s="17">
        <v>44.692380322216216</v>
      </c>
      <c r="AR2210" s="17">
        <v>1.0668203970279999</v>
      </c>
      <c r="AS2210" s="17">
        <v>2.3285855407508822</v>
      </c>
      <c r="AT2210" s="17">
        <v>-1</v>
      </c>
      <c r="AU2210" s="17">
        <v>-1</v>
      </c>
      <c r="AV2210" s="17">
        <v>-5.6412244093476966E-3</v>
      </c>
      <c r="AW2210" s="17">
        <v>80.282519839349305</v>
      </c>
      <c r="AX2210" s="17">
        <v>87.640431454247405</v>
      </c>
      <c r="AY2210" s="17">
        <v>0.30330876635401977</v>
      </c>
      <c r="AZ2210" s="17">
        <v>19.384328137756913</v>
      </c>
      <c r="BA2210" s="22">
        <v>1467.8052000854946</v>
      </c>
      <c r="CU2210" t="e">
        <v>#N/A</v>
      </c>
      <c r="CV2210" t="e">
        <v>#N/A</v>
      </c>
    </row>
    <row r="2211" spans="1:100" x14ac:dyDescent="0.25">
      <c r="A2211">
        <v>5186</v>
      </c>
      <c r="B2211" t="s">
        <v>2519</v>
      </c>
      <c r="C2211" s="22">
        <v>3</v>
      </c>
      <c r="D2211" s="17">
        <v>-0.90506968685432687</v>
      </c>
      <c r="E2211" s="17">
        <v>-0.49372467552903154</v>
      </c>
      <c r="F2211" s="17">
        <v>0.14607533465415415</v>
      </c>
      <c r="G2211" s="17">
        <v>-2.0829417387564133E-3</v>
      </c>
      <c r="H2211" s="17">
        <v>2.3693157224397632E-2</v>
      </c>
      <c r="I2211" s="17">
        <v>1.06223322686913E-2</v>
      </c>
      <c r="J2211" s="17">
        <v>2.058929369585337</v>
      </c>
      <c r="K2211" s="17">
        <v>3.4315489493088949E-2</v>
      </c>
      <c r="L2211" s="17">
        <v>-0.99999999999999989</v>
      </c>
      <c r="M2211" s="17">
        <v>-0.99999999999999989</v>
      </c>
      <c r="N2211" s="17">
        <v>0.6863097898617796</v>
      </c>
      <c r="O2211" s="17">
        <v>1.1517767409922506</v>
      </c>
      <c r="P2211" s="17">
        <v>0.75054156825267559</v>
      </c>
      <c r="Q2211" s="17">
        <v>-1.2443097713277291</v>
      </c>
      <c r="R2211" s="17">
        <v>-0.37092678083927577</v>
      </c>
      <c r="S2211" s="17">
        <v>0.23683095235908619</v>
      </c>
      <c r="T2211" s="17">
        <v>4.8081180998150799E-2</v>
      </c>
      <c r="U2211" s="17">
        <v>2.6840861207299851E-2</v>
      </c>
      <c r="V2211" s="17">
        <v>2.9302471294791526E-3</v>
      </c>
      <c r="W2211" s="17">
        <v>11.214710088037075</v>
      </c>
      <c r="X2211" s="17">
        <v>9.0289419135039295E-2</v>
      </c>
      <c r="Y2211" s="17">
        <v>-0.99999999999999989</v>
      </c>
      <c r="Z2211" s="17">
        <v>-0.99999999999999989</v>
      </c>
      <c r="AA2211" s="17">
        <v>4.6121505516107373</v>
      </c>
      <c r="AB2211" s="17">
        <v>-4.3406250045251032E-3</v>
      </c>
      <c r="AC2211" s="17">
        <v>-4.8094607375927675E-2</v>
      </c>
      <c r="AD2211" s="17">
        <v>-7.219742273128793E-2</v>
      </c>
      <c r="AE2211" s="17">
        <v>-6.2316327555870519</v>
      </c>
      <c r="AF2211" s="17">
        <v>0.1</v>
      </c>
      <c r="AG2211" s="17">
        <v>-0.99999999999999989</v>
      </c>
      <c r="AH2211" s="17">
        <v>-0.99999999999999989</v>
      </c>
      <c r="AI2211" s="17">
        <v>0</v>
      </c>
      <c r="AJ2211" s="17">
        <v>2.9302471294791526E-3</v>
      </c>
      <c r="AK2211" s="17">
        <v>-4.9377278427789745E-3</v>
      </c>
      <c r="AL2211" s="17">
        <v>-4.4384439480464201E-2</v>
      </c>
      <c r="AM2211" s="17">
        <v>0.17651654763760938</v>
      </c>
      <c r="AN2211" s="17">
        <v>0.55285474468607654</v>
      </c>
      <c r="AO2211" s="17">
        <v>4.3882250517263417</v>
      </c>
      <c r="AP2211" s="17">
        <v>13.599446419749592</v>
      </c>
      <c r="AQ2211" s="17">
        <v>13.273639457622412</v>
      </c>
      <c r="AR2211" s="17">
        <v>0.31468324169401574</v>
      </c>
      <c r="AS2211" s="17">
        <v>0.12460490862812829</v>
      </c>
      <c r="AT2211" s="17">
        <v>-0.99999999999999989</v>
      </c>
      <c r="AU2211" s="17">
        <v>-0.99999999999999989</v>
      </c>
      <c r="AV2211" s="17">
        <v>-0.37300972257803233</v>
      </c>
      <c r="AW2211" s="17">
        <v>19.363373712352605</v>
      </c>
      <c r="AX2211" s="17">
        <v>19.656398425300516</v>
      </c>
      <c r="AY2211" s="17">
        <v>-0.17985709867182259</v>
      </c>
      <c r="AZ2211" s="17">
        <v>-87.347165401770397</v>
      </c>
      <c r="BA2211" s="22">
        <v>1290.6323522158602</v>
      </c>
      <c r="CU2211" t="e">
        <v>#N/A</v>
      </c>
      <c r="CV2211" t="e">
        <v>#N/A</v>
      </c>
    </row>
    <row r="2212" spans="1:100" x14ac:dyDescent="0.25">
      <c r="A2212">
        <v>5188</v>
      </c>
      <c r="B2212" t="s">
        <v>2520</v>
      </c>
      <c r="C2212" s="22">
        <v>3</v>
      </c>
      <c r="D2212" s="17">
        <v>5.3608480120421511</v>
      </c>
      <c r="E2212" s="17">
        <v>0</v>
      </c>
      <c r="F2212" s="17">
        <v>-0.79099061362930245</v>
      </c>
      <c r="G2212" s="17">
        <v>-0.79099061362930245</v>
      </c>
      <c r="H2212" s="17">
        <v>2.9428119068301221E-2</v>
      </c>
      <c r="I2212" s="17">
        <v>-9.0472132073912623E-3</v>
      </c>
      <c r="J2212" s="17">
        <v>1.2228543516545995</v>
      </c>
      <c r="K2212" s="17">
        <v>2.0380905860909952E-2</v>
      </c>
      <c r="L2212" s="17">
        <v>-1.0000000000000002</v>
      </c>
      <c r="M2212" s="17">
        <v>-1.0000000000000002</v>
      </c>
      <c r="N2212" s="17">
        <v>0.40761811721819968</v>
      </c>
      <c r="O2212" s="17">
        <v>5.7927117500674452</v>
      </c>
      <c r="P2212" s="17">
        <v>-0.18901322424765532</v>
      </c>
      <c r="Q2212" s="17">
        <v>1.9320250957560023</v>
      </c>
      <c r="R2212" s="17">
        <v>0.55339940357844475</v>
      </c>
      <c r="S2212" s="17">
        <v>0.33333333333333331</v>
      </c>
      <c r="T2212" s="17">
        <v>0.33333333333333331</v>
      </c>
      <c r="U2212" s="17">
        <v>0.37391631439930073</v>
      </c>
      <c r="V2212" s="17">
        <v>0.20434207682186531</v>
      </c>
      <c r="W2212" s="17">
        <v>48.981766081076941</v>
      </c>
      <c r="X2212" s="17">
        <v>3.368003479334154</v>
      </c>
      <c r="Y2212" s="17">
        <v>-1.0000000000000002</v>
      </c>
      <c r="Z2212" s="17">
        <v>-1.0000000000000002</v>
      </c>
      <c r="AA2212" s="17">
        <v>83.487877236201101</v>
      </c>
      <c r="AB2212" s="17">
        <v>0.26384739807280222</v>
      </c>
      <c r="AC2212" s="17">
        <v>0.33114438358466403</v>
      </c>
      <c r="AD2212" s="17">
        <v>8.406245337344799E-2</v>
      </c>
      <c r="AE2212" s="17">
        <v>33.952711751545699</v>
      </c>
      <c r="AF2212" s="17">
        <v>0.94444444444444442</v>
      </c>
      <c r="AG2212" s="17">
        <v>-1.0000000000000002</v>
      </c>
      <c r="AH2212" s="17">
        <v>-1.0000000000000002</v>
      </c>
      <c r="AI2212" s="17">
        <v>0</v>
      </c>
      <c r="AJ2212" s="17">
        <v>0.20434207682186531</v>
      </c>
      <c r="AK2212" s="17">
        <v>6.3096523786228292E-2</v>
      </c>
      <c r="AL2212" s="17">
        <v>0.14726856227989787</v>
      </c>
      <c r="AM2212" s="17">
        <v>7.7070450258878251E-2</v>
      </c>
      <c r="AN2212" s="17">
        <v>-9.5858686441629246E-2</v>
      </c>
      <c r="AO2212" s="17">
        <v>2.2422438754030991</v>
      </c>
      <c r="AP2212" s="17">
        <v>-1.6601243496412419</v>
      </c>
      <c r="AQ2212" s="17">
        <v>50.204620432731502</v>
      </c>
      <c r="AR2212" s="17">
        <v>1.2449250578878326</v>
      </c>
      <c r="AS2212" s="17">
        <v>3.3883843851950624</v>
      </c>
      <c r="AT2212" s="17">
        <v>-1.0000000000000002</v>
      </c>
      <c r="AU2212" s="17">
        <v>-1.0000000000000002</v>
      </c>
      <c r="AV2212" s="17">
        <v>-0.23759121005085801</v>
      </c>
      <c r="AW2212" s="17">
        <v>87.620464636627318</v>
      </c>
      <c r="AX2212" s="17">
        <v>108.05467231881396</v>
      </c>
      <c r="AY2212" s="17">
        <v>-4.7329947115506126E-3</v>
      </c>
      <c r="AZ2212" s="17">
        <v>-17.726301643394802</v>
      </c>
      <c r="BA2212" s="22">
        <v>1503.7309969735677</v>
      </c>
      <c r="CU2212" t="e">
        <v>#N/A</v>
      </c>
      <c r="CV2212" t="e">
        <v>#N/A</v>
      </c>
    </row>
    <row r="2213" spans="1:100" x14ac:dyDescent="0.25">
      <c r="A2213">
        <v>5189</v>
      </c>
      <c r="B2213" t="s">
        <v>2521</v>
      </c>
      <c r="C2213" s="22">
        <v>3</v>
      </c>
      <c r="D2213" s="17">
        <v>5.9365293272633313</v>
      </c>
      <c r="E2213" s="17">
        <v>0</v>
      </c>
      <c r="F2213" s="17">
        <v>-0.49794167909603992</v>
      </c>
      <c r="G2213" s="17">
        <v>-0.49794167909603992</v>
      </c>
      <c r="H2213" s="17">
        <v>1.2500619934760766E-2</v>
      </c>
      <c r="I2213" s="17">
        <v>0</v>
      </c>
      <c r="J2213" s="17">
        <v>0.75003719608564912</v>
      </c>
      <c r="K2213" s="17">
        <v>1.2500619934760766E-2</v>
      </c>
      <c r="L2213" s="17">
        <v>-0.99999999999999911</v>
      </c>
      <c r="M2213" s="17">
        <v>-0.99999999999999911</v>
      </c>
      <c r="N2213" s="17">
        <v>0.25001239869521641</v>
      </c>
      <c r="O2213" s="17">
        <v>6.1886248442529412</v>
      </c>
      <c r="P2213" s="17">
        <v>-0.16071722881023054</v>
      </c>
      <c r="Q2213" s="17">
        <v>9.1540561024134259</v>
      </c>
      <c r="R2213" s="17">
        <v>3.0069825404619106</v>
      </c>
      <c r="S2213" s="17">
        <v>0.33333333333333326</v>
      </c>
      <c r="T2213" s="17">
        <v>0.26709467124600111</v>
      </c>
      <c r="U2213" s="17">
        <v>-3.5462525624700543E-2</v>
      </c>
      <c r="V2213" s="17">
        <v>-4.878859340088585E-3</v>
      </c>
      <c r="W2213" s="17">
        <v>21.903439987191373</v>
      </c>
      <c r="X2213" s="17">
        <v>0.35056546401790756</v>
      </c>
      <c r="Y2213" s="17">
        <v>-0.99999999999999911</v>
      </c>
      <c r="Z2213" s="17">
        <v>-0.99999999999999911</v>
      </c>
      <c r="AA2213" s="17">
        <v>8.5469889955033196</v>
      </c>
      <c r="AB2213" s="17">
        <v>1.2255853254198982E-2</v>
      </c>
      <c r="AC2213" s="17">
        <v>-0.3101957537689442</v>
      </c>
      <c r="AD2213" s="17">
        <v>-2.9328770128253995E-2</v>
      </c>
      <c r="AE2213" s="17">
        <v>-16.363433532149969</v>
      </c>
      <c r="AF2213" s="17">
        <v>0</v>
      </c>
      <c r="AG2213" s="17">
        <v>-0.99999999999999911</v>
      </c>
      <c r="AH2213" s="17">
        <v>-0.99999999999999911</v>
      </c>
      <c r="AI2213" s="17">
        <v>-9.6644403573719565E-3</v>
      </c>
      <c r="AJ2213" s="17">
        <v>-4.878859340088585E-3</v>
      </c>
      <c r="AK2213" s="17">
        <v>0.27484468531939416</v>
      </c>
      <c r="AL2213" s="17">
        <v>0.67390832678021528</v>
      </c>
      <c r="AM2213" s="17">
        <v>-6.6325886718572938E-2</v>
      </c>
      <c r="AN2213" s="17">
        <v>-0.3820949919223387</v>
      </c>
      <c r="AO2213" s="17">
        <v>-0.28392374136735277</v>
      </c>
      <c r="AP2213" s="17">
        <v>-6.1828331641573921</v>
      </c>
      <c r="AQ2213" s="17">
        <v>22.653477183277015</v>
      </c>
      <c r="AR2213" s="17">
        <v>0.56008661961454509</v>
      </c>
      <c r="AS2213" s="17">
        <v>0.36306608395266859</v>
      </c>
      <c r="AT2213" s="17">
        <v>-0.99999999999999911</v>
      </c>
      <c r="AU2213" s="17">
        <v>-0.99999999999999911</v>
      </c>
      <c r="AV2213" s="17">
        <v>2.5090408613658712</v>
      </c>
      <c r="AW2213" s="17">
        <v>8.5527806755988625</v>
      </c>
      <c r="AX2213" s="17">
        <v>7.871605934442564</v>
      </c>
      <c r="AY2213" s="17">
        <v>0.10498088889494694</v>
      </c>
      <c r="AZ2213" s="17">
        <v>-45.477337149777284</v>
      </c>
      <c r="BA2213" s="22">
        <v>1358.6660760614084</v>
      </c>
      <c r="CU2213" t="e">
        <v>#N/A</v>
      </c>
      <c r="CV2213" t="e">
        <v>#N/A</v>
      </c>
    </row>
    <row r="2214" spans="1:100" x14ac:dyDescent="0.25">
      <c r="A2214">
        <v>5190</v>
      </c>
      <c r="B2214" t="s">
        <v>2522</v>
      </c>
      <c r="C2214" s="22">
        <v>3</v>
      </c>
      <c r="D2214" s="17">
        <v>4.9290053176988726</v>
      </c>
      <c r="E2214" s="17">
        <v>-7.5190919431213279E-3</v>
      </c>
      <c r="F2214" s="17">
        <v>0.4036455962265002</v>
      </c>
      <c r="G2214" s="17">
        <v>0.4036455962265002</v>
      </c>
      <c r="H2214" s="17">
        <v>0.38515628712749955</v>
      </c>
      <c r="I2214" s="17">
        <v>0</v>
      </c>
      <c r="J2214" s="17">
        <v>23.109377227649972</v>
      </c>
      <c r="K2214" s="17">
        <v>0.38515628712749955</v>
      </c>
      <c r="L2214" s="17">
        <v>-0.99999999999999867</v>
      </c>
      <c r="M2214" s="17">
        <v>-0.99999999999999867</v>
      </c>
      <c r="N2214" s="17">
        <v>7.703125742549993</v>
      </c>
      <c r="O2214" s="17">
        <v>28.442028141575349</v>
      </c>
      <c r="P2214" s="17">
        <v>-1.8010951131445338E-2</v>
      </c>
      <c r="Q2214" s="17">
        <v>-0.56749797770869082</v>
      </c>
      <c r="R2214" s="17">
        <v>-0.27272824730411033</v>
      </c>
      <c r="S2214" s="17">
        <v>0.33333333333333315</v>
      </c>
      <c r="T2214" s="17">
        <v>0.33333333333333315</v>
      </c>
      <c r="U2214" s="17">
        <v>0.34293067547487255</v>
      </c>
      <c r="V2214" s="17">
        <v>-2.6088723613077097E-2</v>
      </c>
      <c r="W2214" s="17">
        <v>23.93409325603848</v>
      </c>
      <c r="X2214" s="17">
        <v>1.4967007397601937</v>
      </c>
      <c r="Y2214" s="17">
        <v>-0.99999999999999867</v>
      </c>
      <c r="Z2214" s="17">
        <v>-0.99999999999999867</v>
      </c>
      <c r="AA2214" s="17">
        <v>44.54175418206394</v>
      </c>
      <c r="AB2214" s="17">
        <v>0.20382295574359233</v>
      </c>
      <c r="AC2214" s="17">
        <v>0.18241714523380889</v>
      </c>
      <c r="AD2214" s="17">
        <v>3.13676824891903E-2</v>
      </c>
      <c r="AE2214" s="17">
        <v>20.880389173329572</v>
      </c>
      <c r="AF2214" s="17">
        <v>0.7857142857142857</v>
      </c>
      <c r="AG2214" s="17">
        <v>-0.99999999999999867</v>
      </c>
      <c r="AH2214" s="17">
        <v>-0.99999999999999867</v>
      </c>
      <c r="AI2214" s="17">
        <v>-4.6832792336537962E-2</v>
      </c>
      <c r="AJ2214" s="17">
        <v>-2.6088723613077097E-2</v>
      </c>
      <c r="AK2214" s="17">
        <v>7.9594435205526115E-2</v>
      </c>
      <c r="AL2214" s="17">
        <v>-6.587298288702928E-2</v>
      </c>
      <c r="AM2214" s="17">
        <v>0.11387423777840172</v>
      </c>
      <c r="AN2214" s="17">
        <v>2.5171584739610786E-2</v>
      </c>
      <c r="AO2214" s="17">
        <v>3.2448281204876732</v>
      </c>
      <c r="AP2214" s="17">
        <v>0.29992470405512361</v>
      </c>
      <c r="AQ2214" s="17">
        <v>47.043470483688459</v>
      </c>
      <c r="AR2214" s="17">
        <v>0.98350861852846083</v>
      </c>
      <c r="AS2214" s="17">
        <v>1.8818570268876926</v>
      </c>
      <c r="AT2214" s="17">
        <v>-0.99999999999999867</v>
      </c>
      <c r="AU2214" s="17">
        <v>-0.99999999999999867</v>
      </c>
      <c r="AV2214" s="17">
        <v>0.13091734892238996</v>
      </c>
      <c r="AW2214" s="17">
        <v>73.283707027694419</v>
      </c>
      <c r="AX2214" s="17">
        <v>69.738178819655928</v>
      </c>
      <c r="AY2214" s="17">
        <v>0.16555718311944884</v>
      </c>
      <c r="AZ2214" s="17">
        <v>3.2554416758464271</v>
      </c>
      <c r="BA2214" s="22">
        <v>1561.7933161348246</v>
      </c>
      <c r="CU2214" t="e">
        <v>#N/A</v>
      </c>
      <c r="CV2214" t="e">
        <v>#N/A</v>
      </c>
    </row>
    <row r="2215" spans="1:100" x14ac:dyDescent="0.25">
      <c r="A2215">
        <v>5193</v>
      </c>
      <c r="B2215" t="s">
        <v>2523</v>
      </c>
      <c r="C2215" s="22">
        <v>3</v>
      </c>
      <c r="D2215" s="17">
        <v>5.4434292168000402</v>
      </c>
      <c r="E2215" s="17">
        <v>-4.5385260195253851E-2</v>
      </c>
      <c r="F2215" s="17">
        <v>-0.33502837609335689</v>
      </c>
      <c r="G2215" s="17">
        <v>-0.35307111170271782</v>
      </c>
      <c r="H2215" s="17">
        <v>0.33240801161909167</v>
      </c>
      <c r="I2215" s="17">
        <v>0</v>
      </c>
      <c r="J2215" s="17">
        <v>19.944480697145497</v>
      </c>
      <c r="K2215" s="17">
        <v>0.33240801161909167</v>
      </c>
      <c r="L2215" s="17">
        <v>-1.0000000000000002</v>
      </c>
      <c r="M2215" s="17">
        <v>-1.0000000000000002</v>
      </c>
      <c r="N2215" s="17">
        <v>6.6481602323818336</v>
      </c>
      <c r="O2215" s="17">
        <v>25.034838802242824</v>
      </c>
      <c r="P2215" s="17">
        <v>-0.85951072245128179</v>
      </c>
      <c r="Q2215" s="17">
        <v>2.3578896528262714</v>
      </c>
      <c r="R2215" s="17">
        <v>0.59241795575047451</v>
      </c>
      <c r="S2215" s="17">
        <v>0.33333333333333354</v>
      </c>
      <c r="T2215" s="17">
        <v>0.34332317237200544</v>
      </c>
      <c r="U2215" s="17">
        <v>0.56090980094787535</v>
      </c>
      <c r="V2215" s="17">
        <v>0.16796252811240114</v>
      </c>
      <c r="W2215" s="17">
        <v>42.924832925860976</v>
      </c>
      <c r="X2215" s="17">
        <v>3.6056527055908294</v>
      </c>
      <c r="Y2215" s="17">
        <v>-1.0000000000000002</v>
      </c>
      <c r="Z2215" s="17">
        <v>-1.0000000000000002</v>
      </c>
      <c r="AA2215" s="17">
        <v>77.049029679036963</v>
      </c>
      <c r="AB2215" s="17">
        <v>0.26411868787771942</v>
      </c>
      <c r="AC2215" s="17">
        <v>0.1990630611264308</v>
      </c>
      <c r="AD2215" s="17">
        <v>0.20745382694436015</v>
      </c>
      <c r="AE2215" s="17">
        <v>33.53177879742551</v>
      </c>
      <c r="AF2215" s="17">
        <v>0.88235294117647056</v>
      </c>
      <c r="AG2215" s="17">
        <v>-1.0000000000000002</v>
      </c>
      <c r="AH2215" s="17">
        <v>-1.0000000000000002</v>
      </c>
      <c r="AI2215" s="17">
        <v>-3.353033208482032E-2</v>
      </c>
      <c r="AJ2215" s="17">
        <v>0.16796252811240114</v>
      </c>
      <c r="AK2215" s="17">
        <v>-4.4199345960821985E-2</v>
      </c>
      <c r="AL2215" s="17">
        <v>2.8675614983076216E-2</v>
      </c>
      <c r="AM2215" s="17">
        <v>-0.13198720152209834</v>
      </c>
      <c r="AN2215" s="17">
        <v>-3.7532995433751604E-2</v>
      </c>
      <c r="AO2215" s="17">
        <v>-3.5206767678565676</v>
      </c>
      <c r="AP2215" s="17">
        <v>-0.79494681092840924</v>
      </c>
      <c r="AQ2215" s="17">
        <v>62.869313623006498</v>
      </c>
      <c r="AR2215" s="17">
        <v>1.4055288347656161</v>
      </c>
      <c r="AS2215" s="17">
        <v>3.9380607172099178</v>
      </c>
      <c r="AT2215" s="17">
        <v>-1.0000000000000002</v>
      </c>
      <c r="AU2215" s="17">
        <v>-1.0000000000000002</v>
      </c>
      <c r="AV2215" s="17">
        <v>0.23934684404775708</v>
      </c>
      <c r="AW2215" s="17">
        <v>101.2889216703514</v>
      </c>
      <c r="AX2215" s="17">
        <v>117.41456783989513</v>
      </c>
      <c r="AY2215" s="17">
        <v>0.3114798581740571</v>
      </c>
      <c r="AZ2215" s="17">
        <v>29.772508773818803</v>
      </c>
      <c r="BA2215" s="22">
        <v>1450.7128009306527</v>
      </c>
      <c r="CU2215" t="e">
        <v>#N/A</v>
      </c>
      <c r="CV2215" t="e">
        <v>#N/A</v>
      </c>
    </row>
    <row r="2216" spans="1:100" x14ac:dyDescent="0.25">
      <c r="A2216">
        <v>5194</v>
      </c>
      <c r="B2216" t="s">
        <v>2524</v>
      </c>
      <c r="C2216" s="22">
        <v>3</v>
      </c>
      <c r="D2216" s="17">
        <v>5.2891762119014221</v>
      </c>
      <c r="E2216" s="17">
        <v>0</v>
      </c>
      <c r="F2216" s="17">
        <v>-4.9830694081509693E-3</v>
      </c>
      <c r="G2216" s="17">
        <v>-4.9830694081509693E-3</v>
      </c>
      <c r="H2216" s="17">
        <v>0.36172400367303326</v>
      </c>
      <c r="I2216" s="17">
        <v>0</v>
      </c>
      <c r="J2216" s="17">
        <v>21.703440220381971</v>
      </c>
      <c r="K2216" s="17">
        <v>0.36172400367303326</v>
      </c>
      <c r="L2216" s="17">
        <v>-0.99999999999999922</v>
      </c>
      <c r="M2216" s="17">
        <v>-0.99999999999999922</v>
      </c>
      <c r="N2216" s="17">
        <v>7.2344800734606602</v>
      </c>
      <c r="O2216" s="17">
        <v>26.987633362875243</v>
      </c>
      <c r="P2216" s="17">
        <v>0.54012042180498099</v>
      </c>
      <c r="Q2216" s="17">
        <v>4.6771011373175991E-2</v>
      </c>
      <c r="R2216" s="17">
        <v>6.3724870654368743E-3</v>
      </c>
      <c r="S2216" s="17">
        <v>0.33333333333333304</v>
      </c>
      <c r="T2216" s="17">
        <v>0.3432258233794494</v>
      </c>
      <c r="U2216" s="17">
        <v>0.42580715778747963</v>
      </c>
      <c r="V2216" s="17">
        <v>1.3964991979548834E-2</v>
      </c>
      <c r="W2216" s="17">
        <v>30.184292112271095</v>
      </c>
      <c r="X2216" s="17">
        <v>2.1117462261130764</v>
      </c>
      <c r="Y2216" s="17">
        <v>-0.99999999999999922</v>
      </c>
      <c r="Z2216" s="17">
        <v>-0.99999999999999922</v>
      </c>
      <c r="AA2216" s="17">
        <v>72.836907176354757</v>
      </c>
      <c r="AB2216" s="17">
        <v>6.5336343276729353E-2</v>
      </c>
      <c r="AC2216" s="17">
        <v>0.51564121224114712</v>
      </c>
      <c r="AD2216" s="17">
        <v>0.27194729602248702</v>
      </c>
      <c r="AE2216" s="17">
        <v>42.646242577018185</v>
      </c>
      <c r="AF2216" s="17">
        <v>0.7857142857142857</v>
      </c>
      <c r="AG2216" s="17">
        <v>-0.99999999999999922</v>
      </c>
      <c r="AH2216" s="17">
        <v>-0.99999999999999922</v>
      </c>
      <c r="AI2216" s="17">
        <v>0</v>
      </c>
      <c r="AJ2216" s="17">
        <v>1.3964991979548834E-2</v>
      </c>
      <c r="AK2216" s="17">
        <v>-0.22388298819816879</v>
      </c>
      <c r="AL2216" s="17">
        <v>0.4839170866436116</v>
      </c>
      <c r="AM2216" s="17">
        <v>9.332256703896491E-2</v>
      </c>
      <c r="AN2216" s="17">
        <v>-0.1038686374658136</v>
      </c>
      <c r="AO2216" s="17">
        <v>1.2136492349832793</v>
      </c>
      <c r="AP2216" s="17">
        <v>-0.17713050342728243</v>
      </c>
      <c r="AQ2216" s="17">
        <v>51.88773233265308</v>
      </c>
      <c r="AR2216" s="17">
        <v>1.1163313064798113</v>
      </c>
      <c r="AS2216" s="17">
        <v>2.47347022978611</v>
      </c>
      <c r="AT2216" s="17">
        <v>-0.99999999999999922</v>
      </c>
      <c r="AU2216" s="17">
        <v>-0.99999999999999922</v>
      </c>
      <c r="AV2216" s="17">
        <v>1.3894176572859032E-3</v>
      </c>
      <c r="AW2216" s="17">
        <v>99.647410035802679</v>
      </c>
      <c r="AX2216" s="17">
        <v>101.04390923375753</v>
      </c>
      <c r="AY2216" s="17">
        <v>0.46934418192928573</v>
      </c>
      <c r="AZ2216" s="17">
        <v>51.215707041849939</v>
      </c>
      <c r="BA2216" s="22">
        <v>1521.5439080011195</v>
      </c>
      <c r="CU2216" t="e">
        <v>#N/A</v>
      </c>
      <c r="CV2216" t="e">
        <v>#N/A</v>
      </c>
    </row>
    <row r="2217" spans="1:100" x14ac:dyDescent="0.25">
      <c r="A2217">
        <v>5196</v>
      </c>
      <c r="B2217" t="s">
        <v>2525</v>
      </c>
      <c r="C2217" s="22">
        <v>3</v>
      </c>
      <c r="D2217" s="17">
        <v>1.8277237505258288</v>
      </c>
      <c r="E2217" s="17">
        <v>0</v>
      </c>
      <c r="F2217" s="17">
        <v>-0.14005819458252844</v>
      </c>
      <c r="G2217" s="17">
        <v>-0.14005819458252844</v>
      </c>
      <c r="H2217" s="17">
        <v>8.6588020310784677E-2</v>
      </c>
      <c r="I2217" s="17">
        <v>0</v>
      </c>
      <c r="J2217" s="17">
        <v>5.1952812186470787</v>
      </c>
      <c r="K2217" s="17">
        <v>8.6588020310784677E-2</v>
      </c>
      <c r="L2217" s="17">
        <v>-1.0000000000000007</v>
      </c>
      <c r="M2217" s="17">
        <v>-1.0000000000000007</v>
      </c>
      <c r="N2217" s="17">
        <v>1.7317604062156937</v>
      </c>
      <c r="O2217" s="17">
        <v>6.8829467745903816</v>
      </c>
      <c r="P2217" s="17">
        <v>0.48005643308052542</v>
      </c>
      <c r="Q2217" s="17">
        <v>0.61136134480319804</v>
      </c>
      <c r="R2217" s="17">
        <v>0.23053080711147181</v>
      </c>
      <c r="S2217" s="17">
        <v>0.33566964351778489</v>
      </c>
      <c r="T2217" s="17">
        <v>0.15925912974451001</v>
      </c>
      <c r="U2217" s="17">
        <v>-8.7555318145331976E-2</v>
      </c>
      <c r="V2217" s="17">
        <v>0</v>
      </c>
      <c r="W2217" s="17">
        <v>12.831417392247127</v>
      </c>
      <c r="X2217" s="17">
        <v>-0.11595472321864128</v>
      </c>
      <c r="Y2217" s="17">
        <v>-1.0000000000000007</v>
      </c>
      <c r="Z2217" s="17">
        <v>-1.0000000000000007</v>
      </c>
      <c r="AA2217" s="17">
        <v>17.774639118531706</v>
      </c>
      <c r="AB2217" s="17">
        <v>-9.0484681312245782E-2</v>
      </c>
      <c r="AC2217" s="17">
        <v>-1.2103942666735375E-2</v>
      </c>
      <c r="AD2217" s="17">
        <v>0.1968424423624433</v>
      </c>
      <c r="AE2217" s="17">
        <v>4.7126909191731112</v>
      </c>
      <c r="AF2217" s="17">
        <v>0</v>
      </c>
      <c r="AG2217" s="17">
        <v>-1.0000000000000007</v>
      </c>
      <c r="AH2217" s="17">
        <v>-1.0000000000000007</v>
      </c>
      <c r="AI2217" s="17">
        <v>0</v>
      </c>
      <c r="AJ2217" s="17">
        <v>0</v>
      </c>
      <c r="AK2217" s="17">
        <v>-0.1120698459095234</v>
      </c>
      <c r="AL2217" s="17">
        <v>0.294510053009162</v>
      </c>
      <c r="AM2217" s="17">
        <v>-1.9991057110309941E-2</v>
      </c>
      <c r="AN2217" s="17">
        <v>-0.13700574792055847</v>
      </c>
      <c r="AO2217" s="17">
        <v>-1.0601256573053668</v>
      </c>
      <c r="AP2217" s="17">
        <v>-1.9525934329681522</v>
      </c>
      <c r="AQ2217" s="17">
        <v>18.026698610894208</v>
      </c>
      <c r="AR2217" s="17">
        <v>0.40737345511696277</v>
      </c>
      <c r="AS2217" s="17">
        <v>-2.9366702907856534E-2</v>
      </c>
      <c r="AT2217" s="17">
        <v>-1.0000000000000007</v>
      </c>
      <c r="AU2217" s="17">
        <v>-1.0000000000000007</v>
      </c>
      <c r="AV2217" s="17">
        <v>9.0472612528943258E-2</v>
      </c>
      <c r="AW2217" s="17">
        <v>22.704992460153949</v>
      </c>
      <c r="AX2217" s="17">
        <v>22.704992460153949</v>
      </c>
      <c r="AY2217" s="17">
        <v>3.3464612601062385E-2</v>
      </c>
      <c r="AZ2217" s="17">
        <v>-11.833042529179121</v>
      </c>
      <c r="BA2217" s="22">
        <v>1423.9562078028184</v>
      </c>
      <c r="CU2217" t="e">
        <v>#N/A</v>
      </c>
      <c r="CV2217" t="e">
        <v>#N/A</v>
      </c>
    </row>
    <row r="2218" spans="1:100" x14ac:dyDescent="0.25">
      <c r="A2218">
        <v>5197</v>
      </c>
      <c r="B2218" t="s">
        <v>2526</v>
      </c>
      <c r="C2218" s="22">
        <v>3</v>
      </c>
      <c r="D2218" s="17">
        <v>5.1519208141197996</v>
      </c>
      <c r="E2218" s="17">
        <v>2.0197643400266696E-2</v>
      </c>
      <c r="F2218" s="17">
        <v>1.678674716042446</v>
      </c>
      <c r="G2218" s="17">
        <v>1.6648496958025643</v>
      </c>
      <c r="H2218" s="17">
        <v>-4.7440517550792066E-2</v>
      </c>
      <c r="I2218" s="17">
        <v>0</v>
      </c>
      <c r="J2218" s="17">
        <v>-2.8464310530475254</v>
      </c>
      <c r="K2218" s="17">
        <v>-4.7440517550792066E-2</v>
      </c>
      <c r="L2218" s="17">
        <v>-0.99999999999999956</v>
      </c>
      <c r="M2218" s="17">
        <v>-0.99999999999999956</v>
      </c>
      <c r="N2218" s="17">
        <v>-0.94881035101584077</v>
      </c>
      <c r="O2218" s="17">
        <v>3.9703394568748376</v>
      </c>
      <c r="P2218" s="17">
        <v>-3.5808987333756033</v>
      </c>
      <c r="Q2218" s="17">
        <v>-1.4798913000087994</v>
      </c>
      <c r="R2218" s="17">
        <v>-0.93063937112907746</v>
      </c>
      <c r="S2218" s="17">
        <v>0.25158390556377308</v>
      </c>
      <c r="T2218" s="17">
        <v>0.27305253211503444</v>
      </c>
      <c r="U2218" s="17">
        <v>4.3804383080866267E-2</v>
      </c>
      <c r="V2218" s="17">
        <v>-1.0195236976708866E-2</v>
      </c>
      <c r="W2218" s="17">
        <v>24.227444053350286</v>
      </c>
      <c r="X2218" s="17">
        <v>0.62584226447451297</v>
      </c>
      <c r="Y2218" s="17">
        <v>-0.99999999999999956</v>
      </c>
      <c r="Z2218" s="17">
        <v>-0.99999999999999956</v>
      </c>
      <c r="AA2218" s="17">
        <v>33.807841412399327</v>
      </c>
      <c r="AB2218" s="17">
        <v>7.7034282998565351E-2</v>
      </c>
      <c r="AC2218" s="17">
        <v>1.4349419282399828E-2</v>
      </c>
      <c r="AD2218" s="17">
        <v>0.11883703232259725</v>
      </c>
      <c r="AE2218" s="17">
        <v>10.511036730178121</v>
      </c>
      <c r="AF2218" s="17">
        <v>0.33333333333333331</v>
      </c>
      <c r="AG2218" s="17">
        <v>-0.99999999999999956</v>
      </c>
      <c r="AH2218" s="17">
        <v>-0.99999999999999956</v>
      </c>
      <c r="AI2218" s="17">
        <v>6.456731371388516E-2</v>
      </c>
      <c r="AJ2218" s="17">
        <v>-1.0195236976708866E-2</v>
      </c>
      <c r="AK2218" s="17">
        <v>0.11595788375346947</v>
      </c>
      <c r="AL2218" s="17">
        <v>-0.11749197511596542</v>
      </c>
      <c r="AM2218" s="17">
        <v>0.16860821957120428</v>
      </c>
      <c r="AN2218" s="17">
        <v>-3.2477959284747233E-2</v>
      </c>
      <c r="AO2218" s="17">
        <v>4.7949949080474541</v>
      </c>
      <c r="AP2218" s="17">
        <v>-1.3994088576985069</v>
      </c>
      <c r="AQ2218" s="17">
        <v>21.381013000302758</v>
      </c>
      <c r="AR2218" s="17">
        <v>0.55824558378296507</v>
      </c>
      <c r="AS2218" s="17">
        <v>0.57840174692372059</v>
      </c>
      <c r="AT2218" s="17">
        <v>-0.99999999999999956</v>
      </c>
      <c r="AU2218" s="17">
        <v>-0.99999999999999956</v>
      </c>
      <c r="AV2218" s="17">
        <v>0.73421032467348712</v>
      </c>
      <c r="AW2218" s="17">
        <v>36.378772011575656</v>
      </c>
      <c r="AX2218" s="17">
        <v>36.650594588182464</v>
      </c>
      <c r="AY2218" s="17">
        <v>-7.1369101600678372E-2</v>
      </c>
      <c r="AZ2218" s="17">
        <v>-58.288376154966038</v>
      </c>
      <c r="BA2218" s="22">
        <v>1290.2682308166638</v>
      </c>
      <c r="CU2218" t="e">
        <v>#N/A</v>
      </c>
      <c r="CV2218" t="e">
        <v>#N/A</v>
      </c>
    </row>
    <row r="2219" spans="1:100" x14ac:dyDescent="0.25">
      <c r="A2219">
        <v>5198</v>
      </c>
      <c r="B2219" t="s">
        <v>2527</v>
      </c>
      <c r="C2219" s="22">
        <v>3</v>
      </c>
      <c r="D2219" s="17">
        <v>3.8635334195333599</v>
      </c>
      <c r="E2219" s="17">
        <v>-1.1045993837057778E-2</v>
      </c>
      <c r="F2219" s="17">
        <v>0.58342040347521185</v>
      </c>
      <c r="G2219" s="17">
        <v>0.58342040347521185</v>
      </c>
      <c r="H2219" s="17">
        <v>0.19515468662837762</v>
      </c>
      <c r="I2219" s="17">
        <v>0</v>
      </c>
      <c r="J2219" s="17">
        <v>11.709281197702657</v>
      </c>
      <c r="K2219" s="17">
        <v>0.19515468662837762</v>
      </c>
      <c r="L2219" s="17">
        <v>-1.0000000000000013</v>
      </c>
      <c r="M2219" s="17">
        <v>-1.0000000000000013</v>
      </c>
      <c r="N2219" s="17">
        <v>3.9030937325675499</v>
      </c>
      <c r="O2219" s="17">
        <v>16.156235020711222</v>
      </c>
      <c r="P2219" s="17">
        <v>-0.35698771404154839</v>
      </c>
      <c r="Q2219" s="17">
        <v>3.5028273173102731</v>
      </c>
      <c r="R2219" s="17">
        <v>1.1647281044315347</v>
      </c>
      <c r="S2219" s="17">
        <v>0.33333333333333381</v>
      </c>
      <c r="T2219" s="17">
        <v>0.34231779718102984</v>
      </c>
      <c r="U2219" s="17">
        <v>0.34538733612915518</v>
      </c>
      <c r="V2219" s="17">
        <v>-0.10980358746221439</v>
      </c>
      <c r="W2219" s="17">
        <v>28.643207702117049</v>
      </c>
      <c r="X2219" s="17">
        <v>1.212208727477015</v>
      </c>
      <c r="Y2219" s="17">
        <v>-1.0000000000000013</v>
      </c>
      <c r="Z2219" s="17">
        <v>-1.0000000000000013</v>
      </c>
      <c r="AA2219" s="17">
        <v>60.026510613179319</v>
      </c>
      <c r="AB2219" s="17">
        <v>0.16935639726632976</v>
      </c>
      <c r="AC2219" s="17">
        <v>0.2815220609940261</v>
      </c>
      <c r="AD2219" s="17">
        <v>0.15349303787225954</v>
      </c>
      <c r="AE2219" s="17">
        <v>30.21857480663077</v>
      </c>
      <c r="AF2219" s="17">
        <v>0.5</v>
      </c>
      <c r="AG2219" s="17">
        <v>-1.0000000000000013</v>
      </c>
      <c r="AH2219" s="17">
        <v>-1.0000000000000013</v>
      </c>
      <c r="AI2219" s="17">
        <v>-1.0746163002745782E-3</v>
      </c>
      <c r="AJ2219" s="17">
        <v>-0.10980358746221439</v>
      </c>
      <c r="AK2219" s="17">
        <v>0.21006065521982387</v>
      </c>
      <c r="AL2219" s="17">
        <v>3.9819949157207588E-2</v>
      </c>
      <c r="AM2219" s="17">
        <v>0.1130842740051056</v>
      </c>
      <c r="AN2219" s="17">
        <v>-0.13554963933591355</v>
      </c>
      <c r="AO2219" s="17">
        <v>3.8774101262267586</v>
      </c>
      <c r="AP2219" s="17">
        <v>-3.1896412376118013</v>
      </c>
      <c r="AQ2219" s="17">
        <v>40.352488899819726</v>
      </c>
      <c r="AR2219" s="17">
        <v>0.91123487918130452</v>
      </c>
      <c r="AS2219" s="17">
        <v>1.4073634141053954</v>
      </c>
      <c r="AT2219" s="17">
        <v>-1.0000000000000013</v>
      </c>
      <c r="AU2219" s="17">
        <v>-1.0000000000000013</v>
      </c>
      <c r="AV2219" s="17">
        <v>1.7481485079067467</v>
      </c>
      <c r="AW2219" s="17">
        <v>72.993104396278753</v>
      </c>
      <c r="AX2219" s="17">
        <v>61.991253324051861</v>
      </c>
      <c r="AY2219" s="17">
        <v>7.0348023838567114E-2</v>
      </c>
      <c r="AZ2219" s="17">
        <v>-22.767696745263631</v>
      </c>
      <c r="BA2219" s="22">
        <v>1469.5200637731118</v>
      </c>
      <c r="CU2219" t="e">
        <v>#N/A</v>
      </c>
      <c r="CV2219" t="e">
        <v>#N/A</v>
      </c>
    </row>
    <row r="2220" spans="1:100" x14ac:dyDescent="0.25">
      <c r="A2220">
        <v>5199</v>
      </c>
      <c r="B2220" t="s">
        <v>2528</v>
      </c>
      <c r="C2220" s="22">
        <v>3</v>
      </c>
      <c r="D2220" s="17">
        <v>3.4943872206673299</v>
      </c>
      <c r="E2220" s="17">
        <v>2.333361906919329E-2</v>
      </c>
      <c r="F2220" s="17">
        <v>1.0692611667330563</v>
      </c>
      <c r="G2220" s="17">
        <v>1.0733083805787313</v>
      </c>
      <c r="H2220" s="17">
        <v>0.20965011677811177</v>
      </c>
      <c r="I2220" s="17">
        <v>8.9121968893390816E-2</v>
      </c>
      <c r="J2220" s="17">
        <v>17.92632514029016</v>
      </c>
      <c r="K2220" s="17">
        <v>0.29877208567150254</v>
      </c>
      <c r="L2220" s="17">
        <v>-1.0000000000000029</v>
      </c>
      <c r="M2220" s="17">
        <v>-1.0000000000000029</v>
      </c>
      <c r="N2220" s="17">
        <v>5.9754417134300484</v>
      </c>
      <c r="O2220" s="17">
        <v>22.494020741536218</v>
      </c>
      <c r="P2220" s="17">
        <v>-0.14185080452679316</v>
      </c>
      <c r="Q2220" s="17">
        <v>-0.46196724407871348</v>
      </c>
      <c r="R2220" s="17">
        <v>-0.15265743061818737</v>
      </c>
      <c r="S2220" s="17">
        <v>0.33333333333333404</v>
      </c>
      <c r="T2220" s="17">
        <v>0.33333333333333404</v>
      </c>
      <c r="U2220" s="17">
        <v>0.15892416912172982</v>
      </c>
      <c r="V2220" s="17">
        <v>0.19792833496201528</v>
      </c>
      <c r="W2220" s="17">
        <v>28.98988340315643</v>
      </c>
      <c r="X2220" s="17">
        <v>2.1911612672541776</v>
      </c>
      <c r="Y2220" s="17">
        <v>-1.0000000000000029</v>
      </c>
      <c r="Z2220" s="17">
        <v>-1.0000000000000029</v>
      </c>
      <c r="AA2220" s="17">
        <v>45.871200525262751</v>
      </c>
      <c r="AB2220" s="17">
        <v>-6.5851590673321692E-2</v>
      </c>
      <c r="AC2220" s="17">
        <v>0.33949320976243569</v>
      </c>
      <c r="AD2220" s="17">
        <v>6.7037871965376181E-2</v>
      </c>
      <c r="AE2220" s="17">
        <v>17.033974552724516</v>
      </c>
      <c r="AF2220" s="17">
        <v>0.66666666666666663</v>
      </c>
      <c r="AG2220" s="17">
        <v>-1.0000000000000029</v>
      </c>
      <c r="AH2220" s="17">
        <v>-1.0000000000000029</v>
      </c>
      <c r="AI2220" s="17">
        <v>1.9444465072308889E-2</v>
      </c>
      <c r="AJ2220" s="17">
        <v>0.19792833496201528</v>
      </c>
      <c r="AK2220" s="17">
        <v>6.342250332725996E-2</v>
      </c>
      <c r="AL2220" s="17">
        <v>0.36739771140234284</v>
      </c>
      <c r="AM2220" s="17">
        <v>0.28583279208749873</v>
      </c>
      <c r="AN2220" s="17">
        <v>0.16874779386895475</v>
      </c>
      <c r="AO2220" s="17">
        <v>7.4629323188237677</v>
      </c>
      <c r="AP2220" s="17">
        <v>6.0556834037355838</v>
      </c>
      <c r="AQ2220" s="17">
        <v>46.916208543446579</v>
      </c>
      <c r="AR2220" s="17">
        <v>1.0235191707504137</v>
      </c>
      <c r="AS2220" s="17">
        <v>2.4899333529256804</v>
      </c>
      <c r="AT2220" s="17">
        <v>-1.0000000000000029</v>
      </c>
      <c r="AU2220" s="17">
        <v>-1.0000000000000029</v>
      </c>
      <c r="AV2220" s="17">
        <v>0.92065094996054331</v>
      </c>
      <c r="AW2220" s="17">
        <v>74.420904670534583</v>
      </c>
      <c r="AX2220" s="17">
        <v>94.602627468182249</v>
      </c>
      <c r="AY2220" s="17">
        <v>-8.670246049359967E-3</v>
      </c>
      <c r="AZ2220" s="17">
        <v>5.7649194783047948</v>
      </c>
      <c r="BA2220" s="22">
        <v>1593.9524654954323</v>
      </c>
      <c r="CU2220" t="e">
        <v>#N/A</v>
      </c>
      <c r="CV2220" t="e">
        <v>#N/A</v>
      </c>
    </row>
    <row r="2221" spans="1:100" x14ac:dyDescent="0.25">
      <c r="A2221">
        <v>5200</v>
      </c>
      <c r="B2221" t="s">
        <v>2529</v>
      </c>
      <c r="C2221" s="22">
        <v>3</v>
      </c>
      <c r="D2221" s="17">
        <v>3.7711255995904391</v>
      </c>
      <c r="E2221" s="17">
        <v>0</v>
      </c>
      <c r="F2221" s="17">
        <v>1.7305930813195012</v>
      </c>
      <c r="G2221" s="17">
        <v>1.7305930813195012</v>
      </c>
      <c r="H2221" s="17">
        <v>-7.0971081401409841E-2</v>
      </c>
      <c r="I2221" s="17">
        <v>0</v>
      </c>
      <c r="J2221" s="17">
        <v>-4.2582648840846007</v>
      </c>
      <c r="K2221" s="17">
        <v>-7.0971081401409841E-2</v>
      </c>
      <c r="L2221" s="17">
        <v>-0.99999999999999989</v>
      </c>
      <c r="M2221" s="17">
        <v>-0.99999999999999989</v>
      </c>
      <c r="N2221" s="17">
        <v>-1.4194216280281993</v>
      </c>
      <c r="O2221" s="17">
        <v>1.2434537968253394</v>
      </c>
      <c r="P2221" s="17">
        <v>6.4159196896632942</v>
      </c>
      <c r="Q2221" s="17">
        <v>4.0240117300220586</v>
      </c>
      <c r="R2221" s="17">
        <v>1.9687931454025731</v>
      </c>
      <c r="S2221" s="17">
        <v>0.33333333333333337</v>
      </c>
      <c r="T2221" s="17">
        <v>0.26780592407640774</v>
      </c>
      <c r="U2221" s="17">
        <v>-0.16463333343595862</v>
      </c>
      <c r="V2221" s="17">
        <v>-6.3096064675280714E-2</v>
      </c>
      <c r="W2221" s="17">
        <v>17.775237627996457</v>
      </c>
      <c r="X2221" s="17">
        <v>-0.41748772582520821</v>
      </c>
      <c r="Y2221" s="17">
        <v>-0.99999999999999989</v>
      </c>
      <c r="Z2221" s="17">
        <v>-0.99999999999999989</v>
      </c>
      <c r="AA2221" s="17">
        <v>12.726486684641541</v>
      </c>
      <c r="AB2221" s="17">
        <v>-0.27587725550713282</v>
      </c>
      <c r="AC2221" s="17">
        <v>6.93427026066889E-2</v>
      </c>
      <c r="AD2221" s="17">
        <v>6.6183671125293886E-2</v>
      </c>
      <c r="AE2221" s="17">
        <v>-7.0175440887575</v>
      </c>
      <c r="AF2221" s="17">
        <v>0</v>
      </c>
      <c r="AG2221" s="17">
        <v>-0.99999999999999989</v>
      </c>
      <c r="AH2221" s="17">
        <v>-0.99999999999999989</v>
      </c>
      <c r="AI2221" s="17">
        <v>9.4891157560646033E-2</v>
      </c>
      <c r="AJ2221" s="17">
        <v>-6.3096064675280714E-2</v>
      </c>
      <c r="AK2221" s="17">
        <v>0.12125850337116818</v>
      </c>
      <c r="AL2221" s="17">
        <v>1.9454567028110673E-2</v>
      </c>
      <c r="AM2221" s="17">
        <v>0.17249658997092748</v>
      </c>
      <c r="AN2221" s="17">
        <v>9.9777771965028003E-2</v>
      </c>
      <c r="AO2221" s="17">
        <v>4.9187072661290303</v>
      </c>
      <c r="AP2221" s="17">
        <v>2.5917171342662542</v>
      </c>
      <c r="AQ2221" s="17">
        <v>13.516972743911872</v>
      </c>
      <c r="AR2221" s="17">
        <v>0.37340985929850168</v>
      </c>
      <c r="AS2221" s="17">
        <v>-0.48845880722661872</v>
      </c>
      <c r="AT2221" s="17">
        <v>-0.99999999999999989</v>
      </c>
      <c r="AU2221" s="17">
        <v>-0.99999999999999989</v>
      </c>
      <c r="AV2221" s="17">
        <v>3.6993862267220741</v>
      </c>
      <c r="AW2221" s="17">
        <v>16.561657615733132</v>
      </c>
      <c r="AX2221" s="17">
        <v>12.149874299417982</v>
      </c>
      <c r="AY2221" s="17">
        <v>-4.9276624344409665E-2</v>
      </c>
      <c r="AZ2221" s="17">
        <v>-69.665834042382627</v>
      </c>
      <c r="BA2221" s="22">
        <v>1277.5307442053984</v>
      </c>
      <c r="CU2221" t="e">
        <v>#N/A</v>
      </c>
      <c r="CV2221" t="e">
        <v>#N/A</v>
      </c>
    </row>
    <row r="2222" spans="1:100" x14ac:dyDescent="0.25">
      <c r="A2222">
        <v>5201</v>
      </c>
      <c r="B2222" t="s">
        <v>2530</v>
      </c>
      <c r="C2222" s="22">
        <v>3</v>
      </c>
      <c r="D2222" s="17">
        <v>5.3784652798296868</v>
      </c>
      <c r="E2222" s="17">
        <v>-2.2548615618314771E-3</v>
      </c>
      <c r="F2222" s="17">
        <v>-4.6362419437337307E-2</v>
      </c>
      <c r="G2222" s="17">
        <v>-4.6362419437337307E-2</v>
      </c>
      <c r="H2222" s="17">
        <v>-5.4461738545068125E-2</v>
      </c>
      <c r="I2222" s="17">
        <v>0</v>
      </c>
      <c r="J2222" s="17">
        <v>-3.2677043127040903</v>
      </c>
      <c r="K2222" s="17">
        <v>-5.4461738545068125E-2</v>
      </c>
      <c r="L2222" s="17">
        <v>-1.0000000000000002</v>
      </c>
      <c r="M2222" s="17">
        <v>-1.0000000000000002</v>
      </c>
      <c r="N2222" s="17">
        <v>-1.0892347709013632</v>
      </c>
      <c r="O2222" s="17">
        <v>2.064398547688258</v>
      </c>
      <c r="P2222" s="17">
        <v>-1.1814024679692994E-2</v>
      </c>
      <c r="Q2222" s="17">
        <v>0.5264043873265305</v>
      </c>
      <c r="R2222" s="17">
        <v>0.16476497343377774</v>
      </c>
      <c r="S2222" s="17">
        <v>0.33333333333333337</v>
      </c>
      <c r="T2222" s="17">
        <v>0.33333333333333337</v>
      </c>
      <c r="U2222" s="17">
        <v>0.24198488258066891</v>
      </c>
      <c r="V2222" s="17">
        <v>-9.7467001910043219E-2</v>
      </c>
      <c r="W2222" s="17">
        <v>34.625851435294415</v>
      </c>
      <c r="X2222" s="17">
        <v>1.1042659240741497</v>
      </c>
      <c r="Y2222" s="17">
        <v>-1.0000000000000002</v>
      </c>
      <c r="Z2222" s="17">
        <v>-1.0000000000000002</v>
      </c>
      <c r="AA2222" s="17">
        <v>75.351503460897405</v>
      </c>
      <c r="AB2222" s="17">
        <v>0.41583476954667808</v>
      </c>
      <c r="AC2222" s="17">
        <v>0.19750792126188996</v>
      </c>
      <c r="AD2222" s="17">
        <v>0.19787505023481697</v>
      </c>
      <c r="AE2222" s="17">
        <v>40.56088705216925</v>
      </c>
      <c r="AF2222" s="17">
        <v>0.66666666666666663</v>
      </c>
      <c r="AG2222" s="17">
        <v>-1.0000000000000002</v>
      </c>
      <c r="AH2222" s="17">
        <v>-1.0000000000000002</v>
      </c>
      <c r="AI2222" s="17">
        <v>0</v>
      </c>
      <c r="AJ2222" s="17">
        <v>-9.7467001910043219E-2</v>
      </c>
      <c r="AK2222" s="17">
        <v>8.030824706812506E-2</v>
      </c>
      <c r="AL2222" s="17">
        <v>0.12576431072581498</v>
      </c>
      <c r="AM2222" s="17">
        <v>0.14250482336001802</v>
      </c>
      <c r="AN2222" s="17">
        <v>3.4664300299481195E-3</v>
      </c>
      <c r="AO2222" s="17">
        <v>3.9641618193410761</v>
      </c>
      <c r="AP2222" s="17">
        <v>0.71548230437777793</v>
      </c>
      <c r="AQ2222" s="17">
        <v>31.358147122590335</v>
      </c>
      <c r="AR2222" s="17">
        <v>0.81118454733729239</v>
      </c>
      <c r="AS2222" s="17">
        <v>1.0498041855290825</v>
      </c>
      <c r="AT2222" s="17">
        <v>-1.0000000000000002</v>
      </c>
      <c r="AU2222" s="17">
        <v>-1.0000000000000002</v>
      </c>
      <c r="AV2222" s="17">
        <v>0.11840255399644038</v>
      </c>
      <c r="AW2222" s="17">
        <v>78.131384312963462</v>
      </c>
      <c r="AX2222" s="17">
        <v>68.384684121959182</v>
      </c>
      <c r="AY2222" s="17">
        <v>-3.9653115505281278E-2</v>
      </c>
      <c r="AZ2222" s="17">
        <v>-22.256776857551841</v>
      </c>
      <c r="BA2222" s="22">
        <v>1413.2054599311725</v>
      </c>
      <c r="CU2222" t="e">
        <v>#N/A</v>
      </c>
      <c r="CV2222" t="e">
        <v>#N/A</v>
      </c>
    </row>
    <row r="2223" spans="1:100" x14ac:dyDescent="0.25">
      <c r="A2223">
        <v>5202</v>
      </c>
      <c r="B2223" t="s">
        <v>2531</v>
      </c>
      <c r="C2223" s="22">
        <v>3</v>
      </c>
      <c r="D2223" s="17">
        <v>5.2859787148818489</v>
      </c>
      <c r="E2223" s="17">
        <v>1.2136018455110762E-2</v>
      </c>
      <c r="F2223" s="17">
        <v>-0.14969195581970604</v>
      </c>
      <c r="G2223" s="17">
        <v>-0.14969195581970604</v>
      </c>
      <c r="H2223" s="17">
        <v>1.3452867780125301E-2</v>
      </c>
      <c r="I2223" s="17">
        <v>0</v>
      </c>
      <c r="J2223" s="17">
        <v>0.80717206680751696</v>
      </c>
      <c r="K2223" s="17">
        <v>1.3452867780125301E-2</v>
      </c>
      <c r="L2223" s="17">
        <v>-1.0000000000000009</v>
      </c>
      <c r="M2223" s="17">
        <v>-1.0000000000000009</v>
      </c>
      <c r="N2223" s="17">
        <v>0.2690573556025056</v>
      </c>
      <c r="O2223" s="17">
        <v>5.9434588258696586</v>
      </c>
      <c r="P2223" s="17">
        <v>2.2040922080371478E-3</v>
      </c>
      <c r="Q2223" s="17">
        <v>-0.80538113877754014</v>
      </c>
      <c r="R2223" s="17">
        <v>-0.21565325147891157</v>
      </c>
      <c r="S2223" s="17">
        <v>0.33333333333333365</v>
      </c>
      <c r="T2223" s="17">
        <v>0.35606728560080619</v>
      </c>
      <c r="U2223" s="17">
        <v>0.32483448325211678</v>
      </c>
      <c r="V2223" s="17">
        <v>1.511880086021403E-2</v>
      </c>
      <c r="W2223" s="17">
        <v>40.636041410653824</v>
      </c>
      <c r="X2223" s="17">
        <v>2.0719260862491464</v>
      </c>
      <c r="Y2223" s="17">
        <v>-1.0000000000000009</v>
      </c>
      <c r="Z2223" s="17">
        <v>-1.0000000000000009</v>
      </c>
      <c r="AA2223" s="17">
        <v>76.945650627003047</v>
      </c>
      <c r="AB2223" s="17">
        <v>0.27902240760092079</v>
      </c>
      <c r="AC2223" s="17">
        <v>0.21731861008683248</v>
      </c>
      <c r="AD2223" s="17">
        <v>0.23416423166880898</v>
      </c>
      <c r="AE2223" s="17">
        <v>36.525262467828114</v>
      </c>
      <c r="AF2223" s="17">
        <v>0.66666666666666663</v>
      </c>
      <c r="AG2223" s="17">
        <v>-1.0000000000000009</v>
      </c>
      <c r="AH2223" s="17">
        <v>-1.0000000000000009</v>
      </c>
      <c r="AI2223" s="17">
        <v>1.8671657921419341E-2</v>
      </c>
      <c r="AJ2223" s="17">
        <v>1.511880086021403E-2</v>
      </c>
      <c r="AK2223" s="17">
        <v>-0.35097555757385174</v>
      </c>
      <c r="AL2223" s="17">
        <v>0.54933581806768417</v>
      </c>
      <c r="AM2223" s="17">
        <v>0.165271534099138</v>
      </c>
      <c r="AN2223" s="17">
        <v>8.9059139780784807E-2</v>
      </c>
      <c r="AO2223" s="17">
        <v>2.3769105646091924</v>
      </c>
      <c r="AP2223" s="17">
        <v>4.9731575848580425</v>
      </c>
      <c r="AQ2223" s="17">
        <v>41.443213477461335</v>
      </c>
      <c r="AR2223" s="17">
        <v>1.0293539030464709</v>
      </c>
      <c r="AS2223" s="17">
        <v>2.0853789540292711</v>
      </c>
      <c r="AT2223" s="17">
        <v>-1.0000000000000009</v>
      </c>
      <c r="AU2223" s="17">
        <v>-1.0000000000000009</v>
      </c>
      <c r="AV2223" s="17">
        <v>-0.3653452072986178</v>
      </c>
      <c r="AW2223" s="17">
        <v>87.862267037730717</v>
      </c>
      <c r="AX2223" s="17">
        <v>89.747580282180508</v>
      </c>
      <c r="AY2223" s="17">
        <v>0.31136067799713135</v>
      </c>
      <c r="AZ2223" s="17">
        <v>33.715208717019266</v>
      </c>
      <c r="BA2223" s="22">
        <v>1491.6726221713643</v>
      </c>
      <c r="CU2223" t="e">
        <v>#N/A</v>
      </c>
      <c r="CV2223" t="e">
        <v>#N/A</v>
      </c>
    </row>
    <row r="2224" spans="1:100" x14ac:dyDescent="0.25">
      <c r="A2224">
        <v>5203</v>
      </c>
      <c r="B2224" t="s">
        <v>2532</v>
      </c>
      <c r="C2224" s="22">
        <v>3</v>
      </c>
      <c r="D2224" s="17">
        <v>4.2497005105673047</v>
      </c>
      <c r="E2224" s="17">
        <v>-0.26072783751426359</v>
      </c>
      <c r="F2224" s="17">
        <v>-9.3416324115263266E-2</v>
      </c>
      <c r="G2224" s="17">
        <v>-0.16323572087350116</v>
      </c>
      <c r="H2224" s="17">
        <v>0.20823363415154794</v>
      </c>
      <c r="I2224" s="17">
        <v>0</v>
      </c>
      <c r="J2224" s="17">
        <v>12.494018049092876</v>
      </c>
      <c r="K2224" s="17">
        <v>0.20823363415154794</v>
      </c>
      <c r="L2224" s="17">
        <v>-0.999999999999999</v>
      </c>
      <c r="M2224" s="17">
        <v>-0.999999999999999</v>
      </c>
      <c r="N2224" s="17">
        <v>4.1646726830309575</v>
      </c>
      <c r="O2224" s="17">
        <v>16.580482838786676</v>
      </c>
      <c r="P2224" s="17">
        <v>0.46450658027886654</v>
      </c>
      <c r="Q2224" s="17">
        <v>1.3746857894961655</v>
      </c>
      <c r="R2224" s="17">
        <v>0.42581662084814575</v>
      </c>
      <c r="S2224" s="17">
        <v>0.33333333333333304</v>
      </c>
      <c r="T2224" s="17">
        <v>0.35019986487280741</v>
      </c>
      <c r="U2224" s="17">
        <v>0.11998982134878493</v>
      </c>
      <c r="V2224" s="17">
        <v>-1.5748457204642893E-2</v>
      </c>
      <c r="W2224" s="17">
        <v>23.181637127949365</v>
      </c>
      <c r="X2224" s="17">
        <v>0.8776346377613492</v>
      </c>
      <c r="Y2224" s="17">
        <v>-0.999999999999999</v>
      </c>
      <c r="Z2224" s="17">
        <v>-0.999999999999999</v>
      </c>
      <c r="AA2224" s="17">
        <v>41.653858726548656</v>
      </c>
      <c r="AB2224" s="17">
        <v>0.16281484092097226</v>
      </c>
      <c r="AC2224" s="17">
        <v>2.6337576250447088E-2</v>
      </c>
      <c r="AD2224" s="17">
        <v>0.17177568238360275</v>
      </c>
      <c r="AE2224" s="17">
        <v>18.046404977751109</v>
      </c>
      <c r="AF2224" s="17">
        <v>0.41666666666666669</v>
      </c>
      <c r="AG2224" s="17">
        <v>-0.999999999999999</v>
      </c>
      <c r="AH2224" s="17">
        <v>-0.999999999999999</v>
      </c>
      <c r="AI2224" s="17">
        <v>0</v>
      </c>
      <c r="AJ2224" s="17">
        <v>-1.5748457204642893E-2</v>
      </c>
      <c r="AK2224" s="17">
        <v>5.0474565523043587E-2</v>
      </c>
      <c r="AL2224" s="17">
        <v>-1.1177895168528188E-2</v>
      </c>
      <c r="AM2224" s="17">
        <v>-0.18842856243352185</v>
      </c>
      <c r="AN2224" s="17">
        <v>-0.14308685319050421</v>
      </c>
      <c r="AO2224" s="17">
        <v>-4.4583412332228285</v>
      </c>
      <c r="AP2224" s="17">
        <v>-3.6330608056052469</v>
      </c>
      <c r="AQ2224" s="17">
        <v>35.675655177042259</v>
      </c>
      <c r="AR2224" s="17">
        <v>0.78777456235028243</v>
      </c>
      <c r="AS2224" s="17">
        <v>1.0858682719128969</v>
      </c>
      <c r="AT2224" s="17">
        <v>-0.999999999999999</v>
      </c>
      <c r="AU2224" s="17">
        <v>-0.999999999999999</v>
      </c>
      <c r="AV2224" s="17">
        <v>0.26258089997464468</v>
      </c>
      <c r="AW2224" s="17">
        <v>54.601280759730095</v>
      </c>
      <c r="AX2224" s="17">
        <v>53.026435039265813</v>
      </c>
      <c r="AY2224" s="17">
        <v>-4.1287143928442377E-2</v>
      </c>
      <c r="AZ2224" s="17">
        <v>-37.258484081729215</v>
      </c>
      <c r="BA2224" s="22">
        <v>1361.231007882988</v>
      </c>
      <c r="CU2224" t="e">
        <v>#N/A</v>
      </c>
      <c r="CV2224" t="e">
        <v>#N/A</v>
      </c>
    </row>
    <row r="2225" spans="1:100" x14ac:dyDescent="0.25">
      <c r="A2225">
        <v>5204</v>
      </c>
      <c r="B2225" t="s">
        <v>1006</v>
      </c>
      <c r="C2225" s="22">
        <v>3</v>
      </c>
      <c r="D2225" s="17">
        <v>5.2172050803048222</v>
      </c>
      <c r="E2225" s="17">
        <v>-9.5853172599407482E-2</v>
      </c>
      <c r="F2225" s="17">
        <v>1.9372064088680643</v>
      </c>
      <c r="G2225" s="17">
        <v>1.9115998608280529</v>
      </c>
      <c r="H2225" s="17">
        <v>0.27693570891125441</v>
      </c>
      <c r="I2225" s="17">
        <v>0</v>
      </c>
      <c r="J2225" s="17">
        <v>16.616142534675269</v>
      </c>
      <c r="K2225" s="17">
        <v>0.27693570891125441</v>
      </c>
      <c r="L2225" s="17">
        <v>-1</v>
      </c>
      <c r="M2225" s="17">
        <v>-1</v>
      </c>
      <c r="N2225" s="17">
        <v>5.5387141782250904</v>
      </c>
      <c r="O2225" s="17">
        <v>23.744947475808136</v>
      </c>
      <c r="P2225" s="17">
        <v>2.1944026555289001E-2</v>
      </c>
      <c r="Q2225" s="17">
        <v>3.5083294900679234</v>
      </c>
      <c r="R2225" s="17">
        <v>1.2322627718447696</v>
      </c>
      <c r="S2225" s="17">
        <v>0.33333333333333354</v>
      </c>
      <c r="T2225" s="17">
        <v>0.33333333333333354</v>
      </c>
      <c r="U2225" s="17">
        <v>0.34833116919450824</v>
      </c>
      <c r="V2225" s="17">
        <v>-9.842766174806461E-2</v>
      </c>
      <c r="W2225" s="17">
        <v>25.58537860807423</v>
      </c>
      <c r="X2225" s="17">
        <v>1.1924896640450575</v>
      </c>
      <c r="Y2225" s="17">
        <v>-1</v>
      </c>
      <c r="Z2225" s="17">
        <v>-1</v>
      </c>
      <c r="AA2225" s="17">
        <v>71.928904357157393</v>
      </c>
      <c r="AB2225" s="17">
        <v>0.32267538461886136</v>
      </c>
      <c r="AC2225" s="17">
        <v>0.24772124542359433</v>
      </c>
      <c r="AD2225" s="17">
        <v>0.33182862950231279</v>
      </c>
      <c r="AE2225" s="17">
        <v>45.111262977238397</v>
      </c>
      <c r="AF2225" s="17">
        <v>0.83333333333333337</v>
      </c>
      <c r="AG2225" s="17">
        <v>-1</v>
      </c>
      <c r="AH2225" s="17">
        <v>-1</v>
      </c>
      <c r="AI2225" s="17">
        <v>-6.9619867736141188E-3</v>
      </c>
      <c r="AJ2225" s="17">
        <v>-9.842766174806461E-2</v>
      </c>
      <c r="AK2225" s="17">
        <v>0.21895393226665735</v>
      </c>
      <c r="AL2225" s="17">
        <v>0.15186992592138879</v>
      </c>
      <c r="AM2225" s="17">
        <v>4.2014068924507091E-2</v>
      </c>
      <c r="AN2225" s="17">
        <v>0.20996850935737252</v>
      </c>
      <c r="AO2225" s="17">
        <v>2.145121384445964</v>
      </c>
      <c r="AP2225" s="17">
        <v>6.0085623635412571</v>
      </c>
      <c r="AQ2225" s="17">
        <v>42.201521142749506</v>
      </c>
      <c r="AR2225" s="17">
        <v>0.91657017411311037</v>
      </c>
      <c r="AS2225" s="17">
        <v>1.4694253729563116</v>
      </c>
      <c r="AT2225" s="17">
        <v>-1</v>
      </c>
      <c r="AU2225" s="17">
        <v>-1</v>
      </c>
      <c r="AV2225" s="17">
        <v>3.1438626326728247</v>
      </c>
      <c r="AW2225" s="17">
        <v>101.68241419650685</v>
      </c>
      <c r="AX2225" s="17">
        <v>91.700408286228125</v>
      </c>
      <c r="AY2225" s="17">
        <v>0.16559502923219796</v>
      </c>
      <c r="AZ2225" s="17">
        <v>15.359121079725492</v>
      </c>
      <c r="BA2225" s="22">
        <v>1549.0406794053308</v>
      </c>
      <c r="CU2225" t="e">
        <v>#N/A</v>
      </c>
      <c r="CV2225" t="e">
        <v>#N/A</v>
      </c>
    </row>
    <row r="2226" spans="1:100" x14ac:dyDescent="0.25">
      <c r="A2226">
        <v>5205</v>
      </c>
      <c r="B2226" t="s">
        <v>2533</v>
      </c>
      <c r="C2226" s="22">
        <v>3</v>
      </c>
      <c r="D2226" s="17">
        <v>4.7800477723022796</v>
      </c>
      <c r="E2226" s="17">
        <v>-7.8675225847003108E-2</v>
      </c>
      <c r="F2226" s="17">
        <v>1.7683934284910816</v>
      </c>
      <c r="G2226" s="17">
        <v>1.7505566370665726</v>
      </c>
      <c r="H2226" s="17">
        <v>0.42907764501895307</v>
      </c>
      <c r="I2226" s="17">
        <v>-2.1380996394868432E-2</v>
      </c>
      <c r="J2226" s="17">
        <v>24.461798917445066</v>
      </c>
      <c r="K2226" s="17">
        <v>0.40769664862408461</v>
      </c>
      <c r="L2226" s="17">
        <v>-1.0000000000000009</v>
      </c>
      <c r="M2226" s="17">
        <v>-1.0000000000000009</v>
      </c>
      <c r="N2226" s="17">
        <v>8.1539329724816874</v>
      </c>
      <c r="O2226" s="17">
        <v>30.992403326813925</v>
      </c>
      <c r="P2226" s="17">
        <v>-0.3830229136114473</v>
      </c>
      <c r="Q2226" s="17">
        <v>-0.53592970890740943</v>
      </c>
      <c r="R2226" s="17">
        <v>-0.21031349239081407</v>
      </c>
      <c r="S2226" s="17">
        <v>0.33333333333333393</v>
      </c>
      <c r="T2226" s="17">
        <v>0.33333333333333393</v>
      </c>
      <c r="U2226" s="17">
        <v>0.3423778922031292</v>
      </c>
      <c r="V2226" s="17">
        <v>0.34700381390832513</v>
      </c>
      <c r="W2226" s="17">
        <v>37.934068966161483</v>
      </c>
      <c r="X2226" s="17">
        <v>3.7105044703050498</v>
      </c>
      <c r="Y2226" s="17">
        <v>-1.0000000000000009</v>
      </c>
      <c r="Z2226" s="17">
        <v>-1.0000000000000009</v>
      </c>
      <c r="AA2226" s="17">
        <v>76.637841312428392</v>
      </c>
      <c r="AB2226" s="17">
        <v>0.15024010015789035</v>
      </c>
      <c r="AC2226" s="17">
        <v>0.2613412970027516</v>
      </c>
      <c r="AD2226" s="17">
        <v>0.36670031961251237</v>
      </c>
      <c r="AE2226" s="17">
        <v>38.914085838657712</v>
      </c>
      <c r="AF2226" s="17">
        <v>0.6428571428571429</v>
      </c>
      <c r="AG2226" s="17">
        <v>-1.0000000000000009</v>
      </c>
      <c r="AH2226" s="17">
        <v>-1.0000000000000009</v>
      </c>
      <c r="AI2226" s="17">
        <v>2.8122624683185968E-3</v>
      </c>
      <c r="AJ2226" s="17">
        <v>0.34700381390832513</v>
      </c>
      <c r="AK2226" s="17">
        <v>0.17242759716861245</v>
      </c>
      <c r="AL2226" s="17">
        <v>-7.1449611588795689E-2</v>
      </c>
      <c r="AM2226" s="17">
        <v>0.39696830370757202</v>
      </c>
      <c r="AN2226" s="17">
        <v>-0.11561462623187289</v>
      </c>
      <c r="AO2226" s="17">
        <v>10.786345578532364</v>
      </c>
      <c r="AP2226" s="17">
        <v>-3.2476137137408005</v>
      </c>
      <c r="AQ2226" s="17">
        <v>62.395867883606542</v>
      </c>
      <c r="AR2226" s="17">
        <v>1.3560483727781221</v>
      </c>
      <c r="AS2226" s="17">
        <v>4.118201118929135</v>
      </c>
      <c r="AT2226" s="17">
        <v>-1.0000000000000009</v>
      </c>
      <c r="AU2226" s="17">
        <v>-1.0000000000000009</v>
      </c>
      <c r="AV2226" s="17">
        <v>1.5402431446757576</v>
      </c>
      <c r="AW2226" s="17">
        <v>104.38263092550152</v>
      </c>
      <c r="AX2226" s="17">
        <v>139.13925756570038</v>
      </c>
      <c r="AY2226" s="17">
        <v>0.35629438152975701</v>
      </c>
      <c r="AZ2226" s="17">
        <v>10.283123839135595</v>
      </c>
      <c r="BA2226" s="22">
        <v>1525.4678597799923</v>
      </c>
      <c r="CU2226" t="e">
        <v>#N/A</v>
      </c>
      <c r="CV2226" t="e">
        <v>#N/A</v>
      </c>
    </row>
    <row r="2227" spans="1:100" x14ac:dyDescent="0.25">
      <c r="A2227">
        <v>5207</v>
      </c>
      <c r="B2227" t="s">
        <v>2534</v>
      </c>
      <c r="C2227" s="22">
        <v>3</v>
      </c>
      <c r="D2227" s="17">
        <v>3.4835687148185368</v>
      </c>
      <c r="E2227" s="17">
        <v>-7.8912978410425952E-3</v>
      </c>
      <c r="F2227" s="17">
        <v>-0.34648153818289629</v>
      </c>
      <c r="G2227" s="17">
        <v>-0.34648153818289629</v>
      </c>
      <c r="H2227" s="17">
        <v>0.26257927737918885</v>
      </c>
      <c r="I2227" s="17">
        <v>0</v>
      </c>
      <c r="J2227" s="17">
        <v>15.754756642751328</v>
      </c>
      <c r="K2227" s="17">
        <v>0.26257927737918885</v>
      </c>
      <c r="L2227" s="17">
        <v>-1.0000000000000013</v>
      </c>
      <c r="M2227" s="17">
        <v>-1.0000000000000013</v>
      </c>
      <c r="N2227" s="17">
        <v>5.2515855475837796</v>
      </c>
      <c r="O2227" s="17">
        <v>18.891843819386978</v>
      </c>
      <c r="P2227" s="17">
        <v>-0.19692302485621568</v>
      </c>
      <c r="Q2227" s="17">
        <v>-0.68088577672247197</v>
      </c>
      <c r="R2227" s="17">
        <v>-0.212733664970988</v>
      </c>
      <c r="S2227" s="17">
        <v>0.3333333333333337</v>
      </c>
      <c r="T2227" s="17">
        <v>0.39644649954113131</v>
      </c>
      <c r="U2227" s="17">
        <v>-0.21784110652889233</v>
      </c>
      <c r="V2227" s="17">
        <v>0</v>
      </c>
      <c r="W2227" s="17">
        <v>9.9743779586553742</v>
      </c>
      <c r="X2227" s="17">
        <v>-0.34105070441249485</v>
      </c>
      <c r="Y2227" s="17">
        <v>-1.0000000000000013</v>
      </c>
      <c r="Z2227" s="17">
        <v>-1.0000000000000013</v>
      </c>
      <c r="AA2227" s="17">
        <v>21.779551930811881</v>
      </c>
      <c r="AB2227" s="17">
        <v>-6.6218234910843929E-2</v>
      </c>
      <c r="AC2227" s="17">
        <v>0.16887068481360723</v>
      </c>
      <c r="AD2227" s="17">
        <v>0.13770570283978675</v>
      </c>
      <c r="AE2227" s="17">
        <v>12.017907637127511</v>
      </c>
      <c r="AF2227" s="17">
        <v>0.18181818181818182</v>
      </c>
      <c r="AG2227" s="17">
        <v>-1.0000000000000013</v>
      </c>
      <c r="AH2227" s="17">
        <v>-1.0000000000000013</v>
      </c>
      <c r="AI2227" s="17">
        <v>0</v>
      </c>
      <c r="AJ2227" s="17">
        <v>0</v>
      </c>
      <c r="AK2227" s="17">
        <v>0.20274911296180737</v>
      </c>
      <c r="AL2227" s="17">
        <v>-2.3655266680969379E-2</v>
      </c>
      <c r="AM2227" s="17">
        <v>-0.12525492589397186</v>
      </c>
      <c r="AN2227" s="17">
        <v>-9.9088627754488637E-2</v>
      </c>
      <c r="AO2227" s="17">
        <v>-2.1176275825402593</v>
      </c>
      <c r="AP2227" s="17">
        <v>-2.5954920272670625</v>
      </c>
      <c r="AQ2227" s="17">
        <v>25.729134601406702</v>
      </c>
      <c r="AR2227" s="17">
        <v>0.51193872634557325</v>
      </c>
      <c r="AS2227" s="17">
        <v>-7.8471427033306229E-2</v>
      </c>
      <c r="AT2227" s="17">
        <v>-1.0000000000000013</v>
      </c>
      <c r="AU2227" s="17">
        <v>-1.0000000000000013</v>
      </c>
      <c r="AV2227" s="17">
        <v>-0.55921520315388429</v>
      </c>
      <c r="AW2227" s="17">
        <v>38.075903722931791</v>
      </c>
      <c r="AX2227" s="17">
        <v>38.075903722931791</v>
      </c>
      <c r="AY2227" s="17">
        <v>0.10912747407870881</v>
      </c>
      <c r="AZ2227" s="17">
        <v>-26.32428919930312</v>
      </c>
      <c r="BA2227" s="22">
        <v>1380.150122698099</v>
      </c>
      <c r="CU2227" t="e">
        <v>#N/A</v>
      </c>
      <c r="CV2227" t="e">
        <v>#N/A</v>
      </c>
    </row>
    <row r="2228" spans="1:100" x14ac:dyDescent="0.25">
      <c r="A2228">
        <v>5209</v>
      </c>
      <c r="B2228" t="s">
        <v>2535</v>
      </c>
      <c r="C2228" s="22">
        <v>3</v>
      </c>
      <c r="D2228" s="17">
        <v>2.2345685401260669</v>
      </c>
      <c r="E2228" s="17">
        <v>-6.9906840552597813E-2</v>
      </c>
      <c r="F2228" s="17">
        <v>-0.41190950719054592</v>
      </c>
      <c r="G2228" s="17">
        <v>-0.41429750163621321</v>
      </c>
      <c r="H2228" s="17">
        <v>0.14443574350634392</v>
      </c>
      <c r="I2228" s="17">
        <v>0</v>
      </c>
      <c r="J2228" s="17">
        <v>8.6661446103806359</v>
      </c>
      <c r="K2228" s="17">
        <v>0.14443574350634392</v>
      </c>
      <c r="L2228" s="17">
        <v>-1.0000000000000016</v>
      </c>
      <c r="M2228" s="17">
        <v>-1.0000000000000016</v>
      </c>
      <c r="N2228" s="17">
        <v>2.8887148701268788</v>
      </c>
      <c r="O2228" s="17">
        <v>10.486415648870487</v>
      </c>
      <c r="P2228" s="17">
        <v>3.5944742845515516</v>
      </c>
      <c r="Q2228" s="17">
        <v>0.21949587780205965</v>
      </c>
      <c r="R2228" s="17">
        <v>0.48380945476856207</v>
      </c>
      <c r="S2228" s="17">
        <v>0.33333333333333393</v>
      </c>
      <c r="T2228" s="17">
        <v>0.38591221840307405</v>
      </c>
      <c r="U2228" s="17">
        <v>0.13352829889585255</v>
      </c>
      <c r="V2228" s="17">
        <v>0</v>
      </c>
      <c r="W2228" s="17">
        <v>28.333524285036674</v>
      </c>
      <c r="X2228" s="17">
        <v>1.1633377849818245</v>
      </c>
      <c r="Y2228" s="17">
        <v>-1.0000000000000016</v>
      </c>
      <c r="Z2228" s="17">
        <v>-1.0000000000000016</v>
      </c>
      <c r="AA2228" s="17">
        <v>50.977216806753617</v>
      </c>
      <c r="AB2228" s="17">
        <v>0.17361500142149983</v>
      </c>
      <c r="AC2228" s="17">
        <v>1.8224817620388668E-2</v>
      </c>
      <c r="AD2228" s="17">
        <v>0.25135784229707892</v>
      </c>
      <c r="AE2228" s="17">
        <v>22.159883066948378</v>
      </c>
      <c r="AF2228" s="17">
        <v>0.375</v>
      </c>
      <c r="AG2228" s="17">
        <v>-1.0000000000000016</v>
      </c>
      <c r="AH2228" s="17">
        <v>-1.0000000000000016</v>
      </c>
      <c r="AI2228" s="17">
        <v>0</v>
      </c>
      <c r="AJ2228" s="17">
        <v>0</v>
      </c>
      <c r="AK2228" s="17">
        <v>-0.1616936577606084</v>
      </c>
      <c r="AL2228" s="17">
        <v>-6.6136269547666993E-2</v>
      </c>
      <c r="AM2228" s="17">
        <v>0.49710217795687806</v>
      </c>
      <c r="AN2228" s="17">
        <v>-0.2942705005782415</v>
      </c>
      <c r="AO2228" s="17">
        <v>11.619086160118908</v>
      </c>
      <c r="AP2228" s="17">
        <v>-7.6874438621943764</v>
      </c>
      <c r="AQ2228" s="17">
        <v>36.999668895417294</v>
      </c>
      <c r="AR2228" s="17">
        <v>0.85277385063226085</v>
      </c>
      <c r="AS2228" s="17">
        <v>1.3077735284881682</v>
      </c>
      <c r="AT2228" s="17">
        <v>-1.0000000000000016</v>
      </c>
      <c r="AU2228" s="17">
        <v>-1.0000000000000016</v>
      </c>
      <c r="AV2228" s="17">
        <v>6.9511953132348869E-2</v>
      </c>
      <c r="AW2228" s="17">
        <v>53.776188593429744</v>
      </c>
      <c r="AX2228" s="17">
        <v>53.776188593429744</v>
      </c>
      <c r="AY2228" s="17">
        <v>0.21063730056231161</v>
      </c>
      <c r="AZ2228" s="17">
        <v>9.4031698344827053</v>
      </c>
      <c r="BA2228" s="22">
        <v>1503.0362957072984</v>
      </c>
      <c r="CU2228" t="e">
        <v>#N/A</v>
      </c>
      <c r="CV2228" t="e">
        <v>#N/A</v>
      </c>
    </row>
    <row r="2229" spans="1:100" x14ac:dyDescent="0.25">
      <c r="A2229">
        <v>5212</v>
      </c>
      <c r="B2229" t="s">
        <v>2536</v>
      </c>
      <c r="C2229" s="22">
        <v>3</v>
      </c>
      <c r="D2229" s="17">
        <v>3.0315917669397439</v>
      </c>
      <c r="E2229" s="17">
        <v>0</v>
      </c>
      <c r="F2229" s="17">
        <v>-0.39526035539000859</v>
      </c>
      <c r="G2229" s="17">
        <v>-0.39526035539000859</v>
      </c>
      <c r="H2229" s="17">
        <v>0.23683767498527405</v>
      </c>
      <c r="I2229" s="17">
        <v>0</v>
      </c>
      <c r="J2229" s="17">
        <v>14.210260499116446</v>
      </c>
      <c r="K2229" s="17">
        <v>0.23683767498527405</v>
      </c>
      <c r="L2229" s="17">
        <v>-1.0000000000000007</v>
      </c>
      <c r="M2229" s="17">
        <v>-1.0000000000000007</v>
      </c>
      <c r="N2229" s="17">
        <v>4.7367534997054817</v>
      </c>
      <c r="O2229" s="17">
        <v>16.846591910666184</v>
      </c>
      <c r="P2229" s="17">
        <v>0.31853966355247548</v>
      </c>
      <c r="Q2229" s="17">
        <v>5.7305049169534567E-3</v>
      </c>
      <c r="R2229" s="17">
        <v>5.8884967211067105E-2</v>
      </c>
      <c r="S2229" s="17">
        <v>0.33333333333333376</v>
      </c>
      <c r="T2229" s="17">
        <v>0.34881949597122192</v>
      </c>
      <c r="U2229" s="17">
        <v>-0.11267544162234715</v>
      </c>
      <c r="V2229" s="17">
        <v>0</v>
      </c>
      <c r="W2229" s="17">
        <v>13.305588507877363</v>
      </c>
      <c r="X2229" s="17">
        <v>-1.8945378776108662E-2</v>
      </c>
      <c r="Y2229" s="17">
        <v>-1.0000000000000007</v>
      </c>
      <c r="Z2229" s="17">
        <v>-1.0000000000000007</v>
      </c>
      <c r="AA2229" s="17">
        <v>34.75518460838795</v>
      </c>
      <c r="AB2229" s="17">
        <v>0.14461267398177299</v>
      </c>
      <c r="AC2229" s="17">
        <v>0.19196103067784814</v>
      </c>
      <c r="AD2229" s="17">
        <v>9.1240518006369065E-2</v>
      </c>
      <c r="AE2229" s="17">
        <v>21.390711133299501</v>
      </c>
      <c r="AF2229" s="17">
        <v>0.25</v>
      </c>
      <c r="AG2229" s="17">
        <v>-1.0000000000000007</v>
      </c>
      <c r="AH2229" s="17">
        <v>-1.0000000000000007</v>
      </c>
      <c r="AI2229" s="17">
        <v>0</v>
      </c>
      <c r="AJ2229" s="17">
        <v>0</v>
      </c>
      <c r="AK2229" s="17">
        <v>-8.7784186473261264E-2</v>
      </c>
      <c r="AL2229" s="17">
        <v>0.46888898107748489</v>
      </c>
      <c r="AM2229" s="17">
        <v>6.61138394781252E-2</v>
      </c>
      <c r="AN2229" s="17">
        <v>-0.11859210553787772</v>
      </c>
      <c r="AO2229" s="17">
        <v>1.2139250545868236</v>
      </c>
      <c r="AP2229" s="17">
        <v>-0.6203577330595178</v>
      </c>
      <c r="AQ2229" s="17">
        <v>27.515849006993818</v>
      </c>
      <c r="AR2229" s="17">
        <v>0.56947738768220846</v>
      </c>
      <c r="AS2229" s="17">
        <v>0.21789229620916561</v>
      </c>
      <c r="AT2229" s="17">
        <v>-1.0000000000000007</v>
      </c>
      <c r="AU2229" s="17">
        <v>-1.0000000000000007</v>
      </c>
      <c r="AV2229" s="17">
        <v>-0.33637538817894158</v>
      </c>
      <c r="AW2229" s="17">
        <v>50.98141878599462</v>
      </c>
      <c r="AX2229" s="17">
        <v>50.98141878599462</v>
      </c>
      <c r="AY2229" s="17">
        <v>0.28074736670666917</v>
      </c>
      <c r="AZ2229" s="17">
        <v>4.8202353529499105</v>
      </c>
      <c r="BA2229" s="22">
        <v>1423.1505297292103</v>
      </c>
      <c r="CU2229" t="e">
        <v>#N/A</v>
      </c>
      <c r="CV2229" t="e">
        <v>#N/A</v>
      </c>
    </row>
    <row r="2230" spans="1:100" x14ac:dyDescent="0.25">
      <c r="A2230">
        <v>5213</v>
      </c>
      <c r="B2230" t="s">
        <v>2537</v>
      </c>
      <c r="C2230" s="22">
        <v>3</v>
      </c>
      <c r="D2230" s="17">
        <v>5.4572393317574139</v>
      </c>
      <c r="E2230" s="17">
        <v>-5.8981573390828074E-2</v>
      </c>
      <c r="F2230" s="17">
        <v>-0.69472772317814835</v>
      </c>
      <c r="G2230" s="17">
        <v>-0.71061639614333605</v>
      </c>
      <c r="H2230" s="17">
        <v>0.10220164339792323</v>
      </c>
      <c r="I2230" s="17">
        <v>0</v>
      </c>
      <c r="J2230" s="17">
        <v>6.1320986038753942</v>
      </c>
      <c r="K2230" s="17">
        <v>0.10220164339792323</v>
      </c>
      <c r="L2230" s="17">
        <v>-0.99999999999999989</v>
      </c>
      <c r="M2230" s="17">
        <v>-0.99999999999999989</v>
      </c>
      <c r="N2230" s="17">
        <v>2.0440328679584643</v>
      </c>
      <c r="O2230" s="17">
        <v>10.878721539489476</v>
      </c>
      <c r="P2230" s="17">
        <v>-0.45575329077146332</v>
      </c>
      <c r="Q2230" s="17">
        <v>-0.35709472481928706</v>
      </c>
      <c r="R2230" s="17">
        <v>-0.19521653711624321</v>
      </c>
      <c r="S2230" s="17">
        <v>0.33333333333333309</v>
      </c>
      <c r="T2230" s="17">
        <v>0.33336923531467882</v>
      </c>
      <c r="U2230" s="17">
        <v>0.23787074530952454</v>
      </c>
      <c r="V2230" s="17">
        <v>5.4351041154420852E-3</v>
      </c>
      <c r="W2230" s="17">
        <v>32.312270987002215</v>
      </c>
      <c r="X2230" s="17">
        <v>1.5486304331621863</v>
      </c>
      <c r="Y2230" s="17">
        <v>-0.99999999999999989</v>
      </c>
      <c r="Z2230" s="17">
        <v>-0.99999999999999989</v>
      </c>
      <c r="AA2230" s="17">
        <v>72.287197447891685</v>
      </c>
      <c r="AB2230" s="17">
        <v>0.18377876107013807</v>
      </c>
      <c r="AC2230" s="17">
        <v>0.21681518276241282</v>
      </c>
      <c r="AD2230" s="17">
        <v>0.40280891612756292</v>
      </c>
      <c r="AE2230" s="17">
        <v>40.170142998005701</v>
      </c>
      <c r="AF2230" s="17">
        <v>0.7857142857142857</v>
      </c>
      <c r="AG2230" s="17">
        <v>-0.99999999999999989</v>
      </c>
      <c r="AH2230" s="17">
        <v>-0.99999999999999989</v>
      </c>
      <c r="AI2230" s="17">
        <v>-3.7400515430247375E-2</v>
      </c>
      <c r="AJ2230" s="17">
        <v>5.4351041154420852E-3</v>
      </c>
      <c r="AK2230" s="17">
        <v>7.8452294464421021E-2</v>
      </c>
      <c r="AL2230" s="17">
        <v>8.4130435908393267E-2</v>
      </c>
      <c r="AM2230" s="17">
        <v>-9.2814395631941785E-2</v>
      </c>
      <c r="AN2230" s="17">
        <v>5.8440993190104103E-2</v>
      </c>
      <c r="AO2230" s="17">
        <v>-1.9280984184764394</v>
      </c>
      <c r="AP2230" s="17">
        <v>1.8816770092945687</v>
      </c>
      <c r="AQ2230" s="17">
        <v>38.444369590877621</v>
      </c>
      <c r="AR2230" s="17">
        <v>0.91000841807297927</v>
      </c>
      <c r="AS2230" s="17">
        <v>1.6508320765601097</v>
      </c>
      <c r="AT2230" s="17">
        <v>-0.99999999999999989</v>
      </c>
      <c r="AU2230" s="17">
        <v>-0.99999999999999989</v>
      </c>
      <c r="AV2230" s="17">
        <v>-0.90583293325957903</v>
      </c>
      <c r="AW2230" s="17">
        <v>85.047595996675653</v>
      </c>
      <c r="AX2230" s="17">
        <v>84.843096099614939</v>
      </c>
      <c r="AY2230" s="17">
        <v>0.29203918908179449</v>
      </c>
      <c r="AZ2230" s="17">
        <v>3.6980942166805373</v>
      </c>
      <c r="BA2230" s="22">
        <v>1359.017015121615</v>
      </c>
      <c r="CU2230" t="e">
        <v>#N/A</v>
      </c>
      <c r="CV2230" t="e">
        <v>#N/A</v>
      </c>
    </row>
    <row r="2231" spans="1:100" x14ac:dyDescent="0.25">
      <c r="A2231">
        <v>5214</v>
      </c>
      <c r="B2231" t="s">
        <v>2538</v>
      </c>
      <c r="C2231" s="22">
        <v>3</v>
      </c>
      <c r="D2231" s="17">
        <v>4.7528338068367031</v>
      </c>
      <c r="E2231" s="17">
        <v>0</v>
      </c>
      <c r="F2231" s="17">
        <v>0</v>
      </c>
      <c r="G2231" s="17">
        <v>0</v>
      </c>
      <c r="H2231" s="17">
        <v>0.13871705614521018</v>
      </c>
      <c r="I2231" s="17">
        <v>0</v>
      </c>
      <c r="J2231" s="17">
        <v>8.3230233687126098</v>
      </c>
      <c r="K2231" s="17">
        <v>0.13871705614521018</v>
      </c>
      <c r="L2231" s="17">
        <v>-1.0000000000000016</v>
      </c>
      <c r="M2231" s="17">
        <v>-1.0000000000000016</v>
      </c>
      <c r="N2231" s="17">
        <v>2.7743411229042039</v>
      </c>
      <c r="O2231" s="17">
        <v>13.075857175549311</v>
      </c>
      <c r="P2231" s="17">
        <v>1.9996068204847308</v>
      </c>
      <c r="Q2231" s="17">
        <v>-4.7171099726746726E-2</v>
      </c>
      <c r="R2231" s="17">
        <v>-4.2039727806728475E-2</v>
      </c>
      <c r="S2231" s="17">
        <v>0.33855504385848917</v>
      </c>
      <c r="T2231" s="17">
        <v>0.10585331564082626</v>
      </c>
      <c r="U2231" s="17">
        <v>-8.2917831135593173E-2</v>
      </c>
      <c r="V2231" s="17">
        <v>0</v>
      </c>
      <c r="W2231" s="17">
        <v>8.9109388887404926</v>
      </c>
      <c r="X2231" s="17">
        <v>-0.26849915341764147</v>
      </c>
      <c r="Y2231" s="17">
        <v>-1.0000000000000016</v>
      </c>
      <c r="Z2231" s="17">
        <v>-1.0000000000000016</v>
      </c>
      <c r="AA2231" s="17">
        <v>30.229704180731556</v>
      </c>
      <c r="AB2231" s="17">
        <v>5.2156488898456518E-2</v>
      </c>
      <c r="AC2231" s="17">
        <v>1.3285162808637315E-2</v>
      </c>
      <c r="AD2231" s="17">
        <v>0.36177444868886255</v>
      </c>
      <c r="AE2231" s="17">
        <v>21.360805019797827</v>
      </c>
      <c r="AF2231" s="17">
        <v>0.21428571428571427</v>
      </c>
      <c r="AG2231" s="17">
        <v>-1.0000000000000016</v>
      </c>
      <c r="AH2231" s="17">
        <v>-1.0000000000000016</v>
      </c>
      <c r="AI2231" s="17">
        <v>0</v>
      </c>
      <c r="AJ2231" s="17">
        <v>0</v>
      </c>
      <c r="AK2231" s="17">
        <v>0.34379740566279199</v>
      </c>
      <c r="AL2231" s="17">
        <v>0.18341542436326089</v>
      </c>
      <c r="AM2231" s="17">
        <v>0.19502523333847721</v>
      </c>
      <c r="AN2231" s="17">
        <v>-5.4360550367166208E-2</v>
      </c>
      <c r="AO2231" s="17">
        <v>6.594617861775891</v>
      </c>
      <c r="AP2231" s="17">
        <v>-0.44193663736285083</v>
      </c>
      <c r="AQ2231" s="17">
        <v>17.233962257453097</v>
      </c>
      <c r="AR2231" s="17">
        <v>0.3614905283637222</v>
      </c>
      <c r="AS2231" s="17">
        <v>-0.12978209727243123</v>
      </c>
      <c r="AT2231" s="17">
        <v>-1.0000000000000016</v>
      </c>
      <c r="AU2231" s="17">
        <v>-1.0000000000000016</v>
      </c>
      <c r="AV2231" s="17">
        <v>-4.2039727806728475E-2</v>
      </c>
      <c r="AW2231" s="17">
        <v>42.863624718918025</v>
      </c>
      <c r="AX2231" s="17">
        <v>42.863624718918025</v>
      </c>
      <c r="AY2231" s="17">
        <v>0.15140755717151866</v>
      </c>
      <c r="AZ2231" s="17">
        <v>5.1110383783217523</v>
      </c>
      <c r="BA2231" s="22">
        <v>1392.4426111497608</v>
      </c>
      <c r="CU2231" t="e">
        <v>#N/A</v>
      </c>
      <c r="CV2231" t="e">
        <v>#N/A</v>
      </c>
    </row>
    <row r="2232" spans="1:100" x14ac:dyDescent="0.25">
      <c r="A2232">
        <v>5215</v>
      </c>
      <c r="B2232" t="s">
        <v>2539</v>
      </c>
      <c r="C2232" s="22">
        <v>3</v>
      </c>
      <c r="D2232" s="17">
        <v>4.4405155047028355</v>
      </c>
      <c r="E2232" s="17">
        <v>-1.3761148396073132E-2</v>
      </c>
      <c r="F2232" s="17">
        <v>-0.31205436443709955</v>
      </c>
      <c r="G2232" s="17">
        <v>-0.31205436443709955</v>
      </c>
      <c r="H2232" s="17">
        <v>-4.2431896843317406E-2</v>
      </c>
      <c r="I2232" s="17">
        <v>0</v>
      </c>
      <c r="J2232" s="17">
        <v>-2.5459138105990426</v>
      </c>
      <c r="K2232" s="17">
        <v>-4.2431896843317406E-2</v>
      </c>
      <c r="L2232" s="17">
        <v>-1.0000000000000007</v>
      </c>
      <c r="M2232" s="17">
        <v>-1.0000000000000007</v>
      </c>
      <c r="N2232" s="17">
        <v>-0.8486379368663477</v>
      </c>
      <c r="O2232" s="17">
        <v>1.582547329666691</v>
      </c>
      <c r="P2232" s="17">
        <v>-9.639964367817238E-4</v>
      </c>
      <c r="Q2232" s="17">
        <v>0.9355637579723044</v>
      </c>
      <c r="R2232" s="17">
        <v>0.33385497993314661</v>
      </c>
      <c r="S2232" s="17">
        <v>0.33333333333333343</v>
      </c>
      <c r="T2232" s="17">
        <v>0.33333333333333343</v>
      </c>
      <c r="U2232" s="17">
        <v>0.28056653419364636</v>
      </c>
      <c r="V2232" s="17">
        <v>-5.6979084193987742E-2</v>
      </c>
      <c r="W2232" s="17">
        <v>37.30744054038572</v>
      </c>
      <c r="X2232" s="17">
        <v>1.4894901951206436</v>
      </c>
      <c r="Y2232" s="17">
        <v>-1.0000000000000007</v>
      </c>
      <c r="Z2232" s="17">
        <v>-1.0000000000000007</v>
      </c>
      <c r="AA2232" s="17">
        <v>65.566773998070985</v>
      </c>
      <c r="AB2232" s="17">
        <v>0.12628096309362749</v>
      </c>
      <c r="AC2232" s="17">
        <v>2.6044035411389509E-2</v>
      </c>
      <c r="AD2232" s="17">
        <v>0.40618457105002542</v>
      </c>
      <c r="AE2232" s="17">
        <v>27.925478477752133</v>
      </c>
      <c r="AF2232" s="17">
        <v>0.33333333333333331</v>
      </c>
      <c r="AG2232" s="17">
        <v>-1.0000000000000007</v>
      </c>
      <c r="AH2232" s="17">
        <v>-1.0000000000000007</v>
      </c>
      <c r="AI2232" s="17">
        <v>0</v>
      </c>
      <c r="AJ2232" s="17">
        <v>-5.6979084193987742E-2</v>
      </c>
      <c r="AK2232" s="17">
        <v>-7.4842690492700259E-2</v>
      </c>
      <c r="AL2232" s="17">
        <v>-4.3394717743321487E-2</v>
      </c>
      <c r="AM2232" s="17">
        <v>0.26857664372139117</v>
      </c>
      <c r="AN2232" s="17">
        <v>-0.13343207798696061</v>
      </c>
      <c r="AO2232" s="17">
        <v>6.3402026405712801</v>
      </c>
      <c r="AP2232" s="17">
        <v>-3.5527755383906232</v>
      </c>
      <c r="AQ2232" s="17">
        <v>34.761526729786674</v>
      </c>
      <c r="AR2232" s="17">
        <v>0.89025411666632526</v>
      </c>
      <c r="AS2232" s="17">
        <v>1.4470582982773259</v>
      </c>
      <c r="AT2232" s="17">
        <v>-1.0000000000000007</v>
      </c>
      <c r="AU2232" s="17">
        <v>-1.0000000000000007</v>
      </c>
      <c r="AV2232" s="17">
        <v>2.1800615496047206E-2</v>
      </c>
      <c r="AW2232" s="17">
        <v>63.596545789347054</v>
      </c>
      <c r="AX2232" s="17">
        <v>57.898637369948261</v>
      </c>
      <c r="AY2232" s="17">
        <v>-7.182091442024735E-2</v>
      </c>
      <c r="AZ2232" s="17">
        <v>-23.94482782855345</v>
      </c>
      <c r="BA2232" s="22">
        <v>1414.6708445395327</v>
      </c>
      <c r="CU2232" t="e">
        <v>#N/A</v>
      </c>
      <c r="CV2232" t="e">
        <v>#N/A</v>
      </c>
    </row>
    <row r="2233" spans="1:100" x14ac:dyDescent="0.25">
      <c r="A2233">
        <v>5216</v>
      </c>
      <c r="B2233" t="s">
        <v>2540</v>
      </c>
      <c r="C2233" s="22">
        <v>3</v>
      </c>
      <c r="D2233" s="17">
        <v>5.0032045099575306</v>
      </c>
      <c r="E2233" s="17">
        <v>-5.3454604736503347E-2</v>
      </c>
      <c r="F2233" s="17">
        <v>-1.8043438065484958</v>
      </c>
      <c r="G2233" s="17">
        <v>-1.8387594185477498</v>
      </c>
      <c r="H2233" s="17">
        <v>0.60335271886702568</v>
      </c>
      <c r="I2233" s="17">
        <v>0</v>
      </c>
      <c r="J2233" s="17">
        <v>36.20116313202152</v>
      </c>
      <c r="K2233" s="17">
        <v>0.60335271886702568</v>
      </c>
      <c r="L2233" s="17">
        <v>-1.0000000000000013</v>
      </c>
      <c r="M2233" s="17">
        <v>-1.0000000000000013</v>
      </c>
      <c r="N2233" s="17">
        <v>12.06705437734051</v>
      </c>
      <c r="O2233" s="17">
        <v>39.365608223431323</v>
      </c>
      <c r="P2233" s="17">
        <v>2.7474693249344693</v>
      </c>
      <c r="Q2233" s="17">
        <v>-8.0599585149713562</v>
      </c>
      <c r="R2233" s="17">
        <v>-2.4992824520691235</v>
      </c>
      <c r="S2233" s="17">
        <v>0.33333333333333331</v>
      </c>
      <c r="T2233" s="17">
        <v>0.33659192576902636</v>
      </c>
      <c r="U2233" s="17">
        <v>0.44591105181302021</v>
      </c>
      <c r="V2233" s="17">
        <v>6.2675768875113377E-2</v>
      </c>
      <c r="W2233" s="17">
        <v>23.006374436938732</v>
      </c>
      <c r="X2233" s="17">
        <v>2.22952995317379</v>
      </c>
      <c r="Y2233" s="17">
        <v>-1.0000000000000013</v>
      </c>
      <c r="Z2233" s="17">
        <v>-1.0000000000000013</v>
      </c>
      <c r="AA2233" s="17">
        <v>65.206224571811475</v>
      </c>
      <c r="AB2233" s="17">
        <v>0.15673023697635013</v>
      </c>
      <c r="AC2233" s="17">
        <v>0.33485817583725491</v>
      </c>
      <c r="AD2233" s="17">
        <v>0.40239423892523185</v>
      </c>
      <c r="AE2233" s="17">
        <v>44.699132586941829</v>
      </c>
      <c r="AF2233" s="17">
        <v>0.8571428571428571</v>
      </c>
      <c r="AG2233" s="17">
        <v>-1.0000000000000013</v>
      </c>
      <c r="AH2233" s="17">
        <v>-1.0000000000000013</v>
      </c>
      <c r="AI2233" s="17">
        <v>-4.5653948850439607E-2</v>
      </c>
      <c r="AJ2233" s="17">
        <v>6.2675768875113377E-2</v>
      </c>
      <c r="AK2233" s="17">
        <v>-0.17478374278080316</v>
      </c>
      <c r="AL2233" s="17">
        <v>2.8655510260140141E-2</v>
      </c>
      <c r="AM2233" s="17">
        <v>5.8994448298939607E-2</v>
      </c>
      <c r="AN2233" s="17">
        <v>5.9274943840088232E-2</v>
      </c>
      <c r="AO2233" s="17">
        <v>0.60094249356947449</v>
      </c>
      <c r="AP2233" s="17">
        <v>1.6251511473029063</v>
      </c>
      <c r="AQ2233" s="17">
        <v>59.207537568960269</v>
      </c>
      <c r="AR2233" s="17">
        <v>1.178512079790494</v>
      </c>
      <c r="AS2233" s="17">
        <v>2.832882672040816</v>
      </c>
      <c r="AT2233" s="17">
        <v>-1.0000000000000013</v>
      </c>
      <c r="AU2233" s="17">
        <v>-1.0000000000000013</v>
      </c>
      <c r="AV2233" s="17">
        <v>-4.3380418706168742</v>
      </c>
      <c r="AW2233" s="17">
        <v>106.19698394254574</v>
      </c>
      <c r="AX2233" s="17">
        <v>111.55148185304827</v>
      </c>
      <c r="AY2233" s="17">
        <v>0.10458867242714084</v>
      </c>
      <c r="AZ2233" s="17">
        <v>15.617833467886255</v>
      </c>
      <c r="BA2233" s="22">
        <v>1453.0059529980178</v>
      </c>
      <c r="CU2233" t="e">
        <v>#N/A</v>
      </c>
      <c r="CV2233" t="e">
        <v>#N/A</v>
      </c>
    </row>
    <row r="2234" spans="1:100" x14ac:dyDescent="0.25">
      <c r="A2234">
        <v>5217</v>
      </c>
      <c r="B2234" t="s">
        <v>1006</v>
      </c>
      <c r="C2234" s="22">
        <v>3</v>
      </c>
      <c r="D2234" s="17">
        <v>5.0962301483808323</v>
      </c>
      <c r="E2234" s="17">
        <v>-0.18319367264827119</v>
      </c>
      <c r="F2234" s="17">
        <v>0.22799902402735286</v>
      </c>
      <c r="G2234" s="17">
        <v>0.18220060586528505</v>
      </c>
      <c r="H2234" s="17">
        <v>-5.1918465482705834E-3</v>
      </c>
      <c r="I2234" s="17">
        <v>0</v>
      </c>
      <c r="J2234" s="17">
        <v>-0.31151079289623534</v>
      </c>
      <c r="K2234" s="17">
        <v>-5.1918465482705834E-3</v>
      </c>
      <c r="L2234" s="17">
        <v>-0.99999999999999944</v>
      </c>
      <c r="M2234" s="17">
        <v>-0.99999999999999944</v>
      </c>
      <c r="N2234" s="17">
        <v>-0.10383693096541111</v>
      </c>
      <c r="O2234" s="17">
        <v>4.9669199613498822</v>
      </c>
      <c r="P2234" s="17">
        <v>-1.3803437104055969</v>
      </c>
      <c r="Q2234" s="17">
        <v>0.15021556323272836</v>
      </c>
      <c r="R2234" s="17">
        <v>-8.2601128329972656E-2</v>
      </c>
      <c r="S2234" s="17">
        <v>0.33333333333333337</v>
      </c>
      <c r="T2234" s="17">
        <v>0.36965264112466423</v>
      </c>
      <c r="U2234" s="17">
        <v>0.56962431419560722</v>
      </c>
      <c r="V2234" s="17">
        <v>-6.1072790211898599E-3</v>
      </c>
      <c r="W2234" s="17">
        <v>50.867794247227422</v>
      </c>
      <c r="X2234" s="17">
        <v>2.9788262422471354</v>
      </c>
      <c r="Y2234" s="17">
        <v>-0.99999999999999944</v>
      </c>
      <c r="Z2234" s="17">
        <v>-0.99999999999999944</v>
      </c>
      <c r="AA2234" s="17">
        <v>67.396401193115807</v>
      </c>
      <c r="AB2234" s="17">
        <v>0.11613358595596777</v>
      </c>
      <c r="AC2234" s="17">
        <v>-1.1077953794901649E-3</v>
      </c>
      <c r="AD2234" s="17">
        <v>0.21719837090788999</v>
      </c>
      <c r="AE2234" s="17">
        <v>16.611208074218386</v>
      </c>
      <c r="AF2234" s="17">
        <v>0.5714285714285714</v>
      </c>
      <c r="AG2234" s="17">
        <v>-0.99999999999999944</v>
      </c>
      <c r="AH2234" s="17">
        <v>-0.99999999999999944</v>
      </c>
      <c r="AI2234" s="17">
        <v>0</v>
      </c>
      <c r="AJ2234" s="17">
        <v>-6.1072790211898599E-3</v>
      </c>
      <c r="AK2234" s="17">
        <v>0.15903235107043542</v>
      </c>
      <c r="AL2234" s="17">
        <v>-3.2878091325724501E-2</v>
      </c>
      <c r="AM2234" s="17">
        <v>0.32413808375942077</v>
      </c>
      <c r="AN2234" s="17">
        <v>-0.10258755593489807</v>
      </c>
      <c r="AO2234" s="17">
        <v>8.898613849337691</v>
      </c>
      <c r="AP2234" s="17">
        <v>-2.7290793550010748</v>
      </c>
      <c r="AQ2234" s="17">
        <v>50.556283454331179</v>
      </c>
      <c r="AR2234" s="17">
        <v>1.2665030096324146</v>
      </c>
      <c r="AS2234" s="17">
        <v>2.973634395698864</v>
      </c>
      <c r="AT2234" s="17">
        <v>-0.99999999999999944</v>
      </c>
      <c r="AU2234" s="17">
        <v>-0.99999999999999944</v>
      </c>
      <c r="AV2234" s="17">
        <v>9.9599477535312259E-2</v>
      </c>
      <c r="AW2234" s="17">
        <v>69.634241799464604</v>
      </c>
      <c r="AX2234" s="17">
        <v>69.023513897345623</v>
      </c>
      <c r="AY2234" s="17">
        <v>0.1821745882763422</v>
      </c>
      <c r="AZ2234" s="17">
        <v>10.639546548148315</v>
      </c>
      <c r="BA2234" s="22">
        <v>1410.6435366922387</v>
      </c>
      <c r="CU2234" t="e">
        <v>#N/A</v>
      </c>
      <c r="CV2234" t="e">
        <v>#N/A</v>
      </c>
    </row>
    <row r="2235" spans="1:100" x14ac:dyDescent="0.25">
      <c r="A2235">
        <v>5219</v>
      </c>
      <c r="B2235" t="s">
        <v>2541</v>
      </c>
      <c r="C2235" s="22">
        <v>3</v>
      </c>
      <c r="D2235" s="17">
        <v>4.4726797461670245</v>
      </c>
      <c r="E2235" s="17">
        <v>0.16799082481527777</v>
      </c>
      <c r="F2235" s="17">
        <v>-7.6247484883736286E-3</v>
      </c>
      <c r="G2235" s="17">
        <v>5.8424641848485059E-2</v>
      </c>
      <c r="H2235" s="17">
        <v>9.5921602066732115E-2</v>
      </c>
      <c r="I2235" s="17">
        <v>0</v>
      </c>
      <c r="J2235" s="17">
        <v>5.7552961240039258</v>
      </c>
      <c r="K2235" s="17">
        <v>9.5921602066732115E-2</v>
      </c>
      <c r="L2235" s="17">
        <v>-1.0000000000000004</v>
      </c>
      <c r="M2235" s="17">
        <v>-1.0000000000000004</v>
      </c>
      <c r="N2235" s="17">
        <v>1.9184320413346418</v>
      </c>
      <c r="O2235" s="17">
        <v>10.286400512019437</v>
      </c>
      <c r="P2235" s="17">
        <v>-1.6831242664477695E-2</v>
      </c>
      <c r="Q2235" s="17">
        <v>0.31274776043451386</v>
      </c>
      <c r="R2235" s="17">
        <v>0.10147613951561288</v>
      </c>
      <c r="S2235" s="17">
        <v>0.33333333333333354</v>
      </c>
      <c r="T2235" s="17">
        <v>0.41024321614112153</v>
      </c>
      <c r="U2235" s="17">
        <v>0.15385794766342883</v>
      </c>
      <c r="V2235" s="17">
        <v>-1.1061649359489348E-2</v>
      </c>
      <c r="W2235" s="17">
        <v>31.618049828466486</v>
      </c>
      <c r="X2235" s="17">
        <v>1.2736267247122892</v>
      </c>
      <c r="Y2235" s="17">
        <v>-1.0000000000000004</v>
      </c>
      <c r="Z2235" s="17">
        <v>-1.0000000000000004</v>
      </c>
      <c r="AA2235" s="17">
        <v>44.266752886565698</v>
      </c>
      <c r="AB2235" s="17">
        <v>-0.11595649566117458</v>
      </c>
      <c r="AC2235" s="17">
        <v>0.4324493697014084</v>
      </c>
      <c r="AD2235" s="17">
        <v>-6.5548335668561955E-2</v>
      </c>
      <c r="AE2235" s="17">
        <v>12.547226918583588</v>
      </c>
      <c r="AF2235" s="17">
        <v>0.2857142857142857</v>
      </c>
      <c r="AG2235" s="17">
        <v>-1.0000000000000004</v>
      </c>
      <c r="AH2235" s="17">
        <v>-1.0000000000000004</v>
      </c>
      <c r="AI2235" s="17">
        <v>0</v>
      </c>
      <c r="AJ2235" s="17">
        <v>-1.1061649359489348E-2</v>
      </c>
      <c r="AK2235" s="17">
        <v>-4.6593099417139391E-2</v>
      </c>
      <c r="AL2235" s="17">
        <v>-3.4731443311537963E-2</v>
      </c>
      <c r="AM2235" s="17">
        <v>2.7669981492193067E-2</v>
      </c>
      <c r="AN2235" s="17">
        <v>-7.4053956222312201E-2</v>
      </c>
      <c r="AO2235" s="17">
        <v>0.45878404021913033</v>
      </c>
      <c r="AP2235" s="17">
        <v>-2.0250061221154954</v>
      </c>
      <c r="AQ2235" s="17">
        <v>37.373345952470416</v>
      </c>
      <c r="AR2235" s="17">
        <v>0.88637284777839442</v>
      </c>
      <c r="AS2235" s="17">
        <v>1.3695483267790223</v>
      </c>
      <c r="AT2235" s="17">
        <v>-1.0000000000000004</v>
      </c>
      <c r="AU2235" s="17">
        <v>-1.0000000000000004</v>
      </c>
      <c r="AV2235" s="17">
        <v>0.15990078136409797</v>
      </c>
      <c r="AW2235" s="17">
        <v>52.528147276469625</v>
      </c>
      <c r="AX2235" s="17">
        <v>51.421982340520685</v>
      </c>
      <c r="AY2235" s="17">
        <v>0.19440984348142096</v>
      </c>
      <c r="AZ2235" s="17">
        <v>7.0326652300609931</v>
      </c>
      <c r="BA2235" s="22">
        <v>1393.0905496778128</v>
      </c>
      <c r="CU2235" t="e">
        <v>#N/A</v>
      </c>
      <c r="CV2235" t="e">
        <v>#N/A</v>
      </c>
    </row>
    <row r="2236" spans="1:100" x14ac:dyDescent="0.25">
      <c r="A2236">
        <v>5222</v>
      </c>
      <c r="B2236" t="s">
        <v>2542</v>
      </c>
      <c r="C2236" s="22">
        <v>3</v>
      </c>
      <c r="D2236" s="17">
        <v>4.7123456222295355</v>
      </c>
      <c r="E2236" s="17">
        <v>-1.5075379297311543E-2</v>
      </c>
      <c r="F2236" s="17">
        <v>-0.11619322243601038</v>
      </c>
      <c r="G2236" s="17">
        <v>-0.11619322243601038</v>
      </c>
      <c r="H2236" s="17">
        <v>5.6052004799067787E-2</v>
      </c>
      <c r="I2236" s="17">
        <v>0</v>
      </c>
      <c r="J2236" s="17">
        <v>3.3631202879440694</v>
      </c>
      <c r="K2236" s="17">
        <v>5.6052004799067787E-2</v>
      </c>
      <c r="L2236" s="17">
        <v>-1.0000000000000016</v>
      </c>
      <c r="M2236" s="17">
        <v>-1.0000000000000016</v>
      </c>
      <c r="N2236" s="17">
        <v>1.1210400959813547</v>
      </c>
      <c r="O2236" s="17">
        <v>7.959272687737581</v>
      </c>
      <c r="P2236" s="17">
        <v>-0.22066793608733137</v>
      </c>
      <c r="Q2236" s="17">
        <v>5.0011153958813677E-2</v>
      </c>
      <c r="R2236" s="17">
        <v>3.3571756008585557E-2</v>
      </c>
      <c r="S2236" s="17">
        <v>0.33333333333333376</v>
      </c>
      <c r="T2236" s="17">
        <v>0.27886975431070676</v>
      </c>
      <c r="U2236" s="17">
        <v>0.44253955245835758</v>
      </c>
      <c r="V2236" s="17">
        <v>-8.0931258877143869E-4</v>
      </c>
      <c r="W2236" s="17">
        <v>39.91525290858236</v>
      </c>
      <c r="X2236" s="17">
        <v>2.3509558457781226</v>
      </c>
      <c r="Y2236" s="17">
        <v>-1.0000000000000016</v>
      </c>
      <c r="Z2236" s="17">
        <v>-1.0000000000000016</v>
      </c>
      <c r="AA2236" s="17">
        <v>63.856400575601626</v>
      </c>
      <c r="AB2236" s="17">
        <v>0.26283920804131405</v>
      </c>
      <c r="AC2236" s="17">
        <v>3.5282024153113906E-2</v>
      </c>
      <c r="AD2236" s="17">
        <v>0.18003028602578527</v>
      </c>
      <c r="AE2236" s="17">
        <v>23.907575911010664</v>
      </c>
      <c r="AF2236" s="17">
        <v>0.6875</v>
      </c>
      <c r="AG2236" s="17">
        <v>-1.0000000000000016</v>
      </c>
      <c r="AH2236" s="17">
        <v>-1.0000000000000016</v>
      </c>
      <c r="AI2236" s="17">
        <v>0</v>
      </c>
      <c r="AJ2236" s="17">
        <v>-8.0931258877143869E-4</v>
      </c>
      <c r="AK2236" s="17">
        <v>-0.12679824604028597</v>
      </c>
      <c r="AL2236" s="17">
        <v>0.85017861189967792</v>
      </c>
      <c r="AM2236" s="17">
        <v>-5.6445116352573918E-2</v>
      </c>
      <c r="AN2236" s="17">
        <v>-3.8492061946628298E-2</v>
      </c>
      <c r="AO2236" s="17">
        <v>-2.0451191390157764</v>
      </c>
      <c r="AP2236" s="17">
        <v>3.2885915108326813</v>
      </c>
      <c r="AQ2236" s="17">
        <v>43.278373196526424</v>
      </c>
      <c r="AR2236" s="17">
        <v>1.0539333275136276</v>
      </c>
      <c r="AS2236" s="17">
        <v>2.4070078505771919</v>
      </c>
      <c r="AT2236" s="17">
        <v>-1.0000000000000016</v>
      </c>
      <c r="AU2236" s="17">
        <v>-1.0000000000000016</v>
      </c>
      <c r="AV2236" s="17">
        <v>-8.2621466427424836E-2</v>
      </c>
      <c r="AW2236" s="17">
        <v>75.104264774171924</v>
      </c>
      <c r="AX2236" s="17">
        <v>75.02333351529478</v>
      </c>
      <c r="AY2236" s="17">
        <v>0.25358098758352809</v>
      </c>
      <c r="AZ2236" s="17">
        <v>8.7667506003528093</v>
      </c>
      <c r="BA2236" s="22">
        <v>1405.7689933174129</v>
      </c>
      <c r="CU2236" t="e">
        <v>#N/A</v>
      </c>
      <c r="CV2236" t="e">
        <v>#N/A</v>
      </c>
    </row>
    <row r="2237" spans="1:100" x14ac:dyDescent="0.25">
      <c r="A2237">
        <v>5225</v>
      </c>
      <c r="B2237" t="s">
        <v>2543</v>
      </c>
      <c r="C2237" s="22">
        <v>3</v>
      </c>
      <c r="D2237" s="17">
        <v>0.36851768716046002</v>
      </c>
      <c r="E2237" s="17">
        <v>0</v>
      </c>
      <c r="F2237" s="17">
        <v>-0.15014363241129094</v>
      </c>
      <c r="G2237" s="17">
        <v>-0.15014363241129094</v>
      </c>
      <c r="H2237" s="17">
        <v>2.1639025829926564E-2</v>
      </c>
      <c r="I2237" s="17">
        <v>9.9163400385813873E-3</v>
      </c>
      <c r="J2237" s="17">
        <v>1.8933219521104749</v>
      </c>
      <c r="K2237" s="17">
        <v>3.1555365868507955E-2</v>
      </c>
      <c r="L2237" s="17">
        <v>-1.0000000000000007</v>
      </c>
      <c r="M2237" s="17">
        <v>-1.0000000000000007</v>
      </c>
      <c r="N2237" s="17">
        <v>0.63110731737015868</v>
      </c>
      <c r="O2237" s="17">
        <v>2.1116960068596442</v>
      </c>
      <c r="P2237" s="17">
        <v>-0.85602769516183674</v>
      </c>
      <c r="Q2237" s="17">
        <v>0.83215585158246574</v>
      </c>
      <c r="R2237" s="17">
        <v>0.17694685976718397</v>
      </c>
      <c r="S2237" s="17">
        <v>0.33333333333333326</v>
      </c>
      <c r="T2237" s="17">
        <v>0.3655599945413015</v>
      </c>
      <c r="U2237" s="17">
        <v>-4.678560493168972E-2</v>
      </c>
      <c r="V2237" s="17">
        <v>-2.6675413980788373E-2</v>
      </c>
      <c r="W2237" s="17">
        <v>23.755077723745959</v>
      </c>
      <c r="X2237" s="17">
        <v>0.34120709301318297</v>
      </c>
      <c r="Y2237" s="17">
        <v>-1.0000000000000007</v>
      </c>
      <c r="Z2237" s="17">
        <v>-1.0000000000000007</v>
      </c>
      <c r="AA2237" s="17">
        <v>25.640384396671237</v>
      </c>
      <c r="AB2237" s="17">
        <v>-2.9284077297840543E-2</v>
      </c>
      <c r="AC2237" s="17">
        <v>-3.3472589668652923E-3</v>
      </c>
      <c r="AD2237" s="17">
        <v>6.679853252786766E-2</v>
      </c>
      <c r="AE2237" s="17">
        <v>1.7083598131580977</v>
      </c>
      <c r="AF2237" s="17">
        <v>8.3333333333333329E-2</v>
      </c>
      <c r="AG2237" s="17">
        <v>-1.0000000000000007</v>
      </c>
      <c r="AH2237" s="17">
        <v>-1.0000000000000007</v>
      </c>
      <c r="AI2237" s="17">
        <v>0</v>
      </c>
      <c r="AJ2237" s="17">
        <v>-2.6675413980788373E-2</v>
      </c>
      <c r="AK2237" s="17">
        <v>5.5783411992948305E-2</v>
      </c>
      <c r="AL2237" s="17">
        <v>-0.10975753267221966</v>
      </c>
      <c r="AM2237" s="17">
        <v>-0.12166590641303371</v>
      </c>
      <c r="AN2237" s="17">
        <v>0.38443017407477631</v>
      </c>
      <c r="AO2237" s="17">
        <v>-2.7627306003611012</v>
      </c>
      <c r="AP2237" s="17">
        <v>9.0619666885083081</v>
      </c>
      <c r="AQ2237" s="17">
        <v>25.648399675856449</v>
      </c>
      <c r="AR2237" s="17">
        <v>0.62543230896215651</v>
      </c>
      <c r="AS2237" s="17">
        <v>0.37276245888169152</v>
      </c>
      <c r="AT2237" s="17">
        <v>-1.0000000000000007</v>
      </c>
      <c r="AU2237" s="17">
        <v>-1.0000000000000007</v>
      </c>
      <c r="AV2237" s="17">
        <v>2.6803227355892995E-2</v>
      </c>
      <c r="AW2237" s="17">
        <v>36.814047092039161</v>
      </c>
      <c r="AX2237" s="17">
        <v>34.146505693960329</v>
      </c>
      <c r="AY2237" s="17">
        <v>0.16805388220904335</v>
      </c>
      <c r="AZ2237" s="17">
        <v>-29.914317737825641</v>
      </c>
      <c r="BA2237" s="22">
        <v>1352.7960674880653</v>
      </c>
      <c r="CU2237" t="e">
        <v>#N/A</v>
      </c>
      <c r="CV2237" t="e">
        <v>#N/A</v>
      </c>
    </row>
    <row r="2238" spans="1:100" x14ac:dyDescent="0.25">
      <c r="A2238">
        <v>5227</v>
      </c>
      <c r="B2238" t="s">
        <v>2544</v>
      </c>
      <c r="C2238" s="22">
        <v>3</v>
      </c>
      <c r="D2238" s="17">
        <v>4.4129300722153877</v>
      </c>
      <c r="E2238" s="17">
        <v>0</v>
      </c>
      <c r="F2238" s="17">
        <v>-1.7835709696110022E-2</v>
      </c>
      <c r="G2238" s="17">
        <v>-1.7835709696110022E-2</v>
      </c>
      <c r="H2238" s="17">
        <v>-4.928515519716415E-2</v>
      </c>
      <c r="I2238" s="17">
        <v>0</v>
      </c>
      <c r="J2238" s="17">
        <v>-2.957109311829849</v>
      </c>
      <c r="K2238" s="17">
        <v>-4.928515519716415E-2</v>
      </c>
      <c r="L2238" s="17">
        <v>-1.0000000000000002</v>
      </c>
      <c r="M2238" s="17">
        <v>-1.0000000000000002</v>
      </c>
      <c r="N2238" s="17">
        <v>-0.98570310394328409</v>
      </c>
      <c r="O2238" s="17">
        <v>1.4379850506894267</v>
      </c>
      <c r="P2238" s="17">
        <v>9.1167896702518084E-2</v>
      </c>
      <c r="Q2238" s="17">
        <v>6.6178791664252419</v>
      </c>
      <c r="R2238" s="17">
        <v>2.0249302191926901</v>
      </c>
      <c r="S2238" s="17">
        <v>0.33333333333333337</v>
      </c>
      <c r="T2238" s="17">
        <v>0.24730484685975931</v>
      </c>
      <c r="U2238" s="17">
        <v>7.3015735198899284E-2</v>
      </c>
      <c r="V2238" s="17">
        <v>-2.8470873606397544E-2</v>
      </c>
      <c r="W2238" s="17">
        <v>26.978727879310323</v>
      </c>
      <c r="X2238" s="17">
        <v>0.6651325480738941</v>
      </c>
      <c r="Y2238" s="17">
        <v>-1.0000000000000002</v>
      </c>
      <c r="Z2238" s="17">
        <v>-1.0000000000000002</v>
      </c>
      <c r="AA2238" s="17">
        <v>79.238765377447265</v>
      </c>
      <c r="AB2238" s="17">
        <v>0.21487499032032165</v>
      </c>
      <c r="AC2238" s="17">
        <v>0.27442449208125114</v>
      </c>
      <c r="AD2238" s="17">
        <v>0.51540266317731254</v>
      </c>
      <c r="AE2238" s="17">
        <v>50.235107278944241</v>
      </c>
      <c r="AF2238" s="17">
        <v>0.7857142857142857</v>
      </c>
      <c r="AG2238" s="17">
        <v>-1.0000000000000002</v>
      </c>
      <c r="AH2238" s="17">
        <v>-1.0000000000000002</v>
      </c>
      <c r="AI2238" s="17">
        <v>0</v>
      </c>
      <c r="AJ2238" s="17">
        <v>-2.8470873606397544E-2</v>
      </c>
      <c r="AK2238" s="17">
        <v>-2.875358712230159E-2</v>
      </c>
      <c r="AL2238" s="17">
        <v>-0.20411999026182287</v>
      </c>
      <c r="AM2238" s="17">
        <v>-4.1805830841525858E-2</v>
      </c>
      <c r="AN2238" s="17">
        <v>-1.4836509164193145E-2</v>
      </c>
      <c r="AO2238" s="17">
        <v>-1.1889137066496549</v>
      </c>
      <c r="AP2238" s="17">
        <v>-1.3915126804139435</v>
      </c>
      <c r="AQ2238" s="17">
        <v>24.021618567480484</v>
      </c>
      <c r="AR2238" s="17">
        <v>0.62518304178559414</v>
      </c>
      <c r="AS2238" s="17">
        <v>0.61584739287673007</v>
      </c>
      <c r="AT2238" s="17">
        <v>-1.0000000000000002</v>
      </c>
      <c r="AU2238" s="17">
        <v>-1.0000000000000002</v>
      </c>
      <c r="AV2238" s="17">
        <v>2.00709450949658</v>
      </c>
      <c r="AW2238" s="17">
        <v>79.285237747722732</v>
      </c>
      <c r="AX2238" s="17">
        <v>76.43815038708297</v>
      </c>
      <c r="AY2238" s="17">
        <v>0.1864969617589228</v>
      </c>
      <c r="AZ2238" s="17">
        <v>9.554337318929047</v>
      </c>
      <c r="BA2238" s="22">
        <v>1439.5003864908433</v>
      </c>
      <c r="CU2238" t="e">
        <v>#N/A</v>
      </c>
      <c r="CV2238" t="e">
        <v>#N/A</v>
      </c>
    </row>
    <row r="2239" spans="1:100" x14ac:dyDescent="0.25">
      <c r="A2239">
        <v>5229</v>
      </c>
      <c r="B2239" t="s">
        <v>2545</v>
      </c>
      <c r="C2239" s="22">
        <v>3</v>
      </c>
      <c r="D2239" s="17">
        <v>4.7201431842454884</v>
      </c>
      <c r="E2239" s="17">
        <v>-7.4480103607935222E-2</v>
      </c>
      <c r="F2239" s="17">
        <v>-1.318750767966928E-2</v>
      </c>
      <c r="G2239" s="17">
        <v>-3.65685207904623E-2</v>
      </c>
      <c r="H2239" s="17">
        <v>-2.0583668411851393E-2</v>
      </c>
      <c r="I2239" s="17">
        <v>0</v>
      </c>
      <c r="J2239" s="17">
        <v>-1.2350201047110807</v>
      </c>
      <c r="K2239" s="17">
        <v>-2.0583668411851393E-2</v>
      </c>
      <c r="L2239" s="17">
        <v>-1.0000000000000013</v>
      </c>
      <c r="M2239" s="17">
        <v>-1.0000000000000013</v>
      </c>
      <c r="N2239" s="17">
        <v>-0.4116733682370286</v>
      </c>
      <c r="O2239" s="17">
        <v>3.4485545587439428</v>
      </c>
      <c r="P2239" s="17">
        <v>0.40699106066772289</v>
      </c>
      <c r="Q2239" s="17">
        <v>2.7186216511941579</v>
      </c>
      <c r="R2239" s="17">
        <v>0.96467841500145912</v>
      </c>
      <c r="S2239" s="17">
        <v>0.33333333333333337</v>
      </c>
      <c r="T2239" s="17">
        <v>0.34914324902350069</v>
      </c>
      <c r="U2239" s="17">
        <v>0.35707351115305452</v>
      </c>
      <c r="V2239" s="17">
        <v>-5.8124585155020975E-2</v>
      </c>
      <c r="W2239" s="17">
        <v>40.080367070668764</v>
      </c>
      <c r="X2239" s="17">
        <v>1.7984167001409461</v>
      </c>
      <c r="Y2239" s="17">
        <v>-1.0000000000000013</v>
      </c>
      <c r="Z2239" s="17">
        <v>-1.0000000000000013</v>
      </c>
      <c r="AA2239" s="17">
        <v>76.703579629057288</v>
      </c>
      <c r="AB2239" s="17">
        <v>0.37269133212641015</v>
      </c>
      <c r="AC2239" s="17">
        <v>0.22167981768590539</v>
      </c>
      <c r="AD2239" s="17">
        <v>0.11879953305542579</v>
      </c>
      <c r="AE2239" s="17">
        <v>35.658534143387072</v>
      </c>
      <c r="AF2239" s="17">
        <v>0.88235294117647056</v>
      </c>
      <c r="AG2239" s="17">
        <v>-1.0000000000000013</v>
      </c>
      <c r="AH2239" s="17">
        <v>-1.0000000000000013</v>
      </c>
      <c r="AI2239" s="17">
        <v>2.2256238760564309E-3</v>
      </c>
      <c r="AJ2239" s="17">
        <v>-5.8124585155020975E-2</v>
      </c>
      <c r="AK2239" s="17">
        <v>0.21364174749253964</v>
      </c>
      <c r="AL2239" s="17">
        <v>4.5375631980795875E-2</v>
      </c>
      <c r="AM2239" s="17">
        <v>0.1062940536503693</v>
      </c>
      <c r="AN2239" s="17">
        <v>-6.4395392032848567E-2</v>
      </c>
      <c r="AO2239" s="17">
        <v>3.7255600787219296</v>
      </c>
      <c r="AP2239" s="17">
        <v>-1.3830066409172344</v>
      </c>
      <c r="AQ2239" s="17">
        <v>38.845346965957681</v>
      </c>
      <c r="AR2239" s="17">
        <v>0.98142550835486853</v>
      </c>
      <c r="AS2239" s="17">
        <v>1.7778330317290956</v>
      </c>
      <c r="AT2239" s="17">
        <v>-1.0000000000000013</v>
      </c>
      <c r="AU2239" s="17">
        <v>-1.0000000000000013</v>
      </c>
      <c r="AV2239" s="17">
        <v>0.92810989421099721</v>
      </c>
      <c r="AW2239" s="17">
        <v>78.769127546883993</v>
      </c>
      <c r="AX2239" s="17">
        <v>73.001181508903031</v>
      </c>
      <c r="AY2239" s="17">
        <v>0.12230136196243047</v>
      </c>
      <c r="AZ2239" s="17">
        <v>-18.993356297923047</v>
      </c>
      <c r="BA2239" s="22">
        <v>1362.4469114233987</v>
      </c>
      <c r="CU2239" t="e">
        <v>#N/A</v>
      </c>
      <c r="CV2239" t="e">
        <v>#N/A</v>
      </c>
    </row>
    <row r="2240" spans="1:100" x14ac:dyDescent="0.25">
      <c r="A2240">
        <v>5230</v>
      </c>
      <c r="B2240" t="s">
        <v>2546</v>
      </c>
      <c r="C2240" s="22">
        <v>3</v>
      </c>
      <c r="D2240" s="17">
        <v>4.5310604845882239</v>
      </c>
      <c r="E2240" s="17">
        <v>-0.11987978858758427</v>
      </c>
      <c r="F2240" s="17">
        <v>-7.9566096205776107E-2</v>
      </c>
      <c r="G2240" s="17">
        <v>-0.10509210538495706</v>
      </c>
      <c r="H2240" s="17">
        <v>0.31703447484622632</v>
      </c>
      <c r="I2240" s="17">
        <v>-1.437082903608222E-2</v>
      </c>
      <c r="J2240" s="17">
        <v>18.159818748608654</v>
      </c>
      <c r="K2240" s="17">
        <v>0.3026636458101441</v>
      </c>
      <c r="L2240" s="17">
        <v>-0.99999999999999967</v>
      </c>
      <c r="M2240" s="17">
        <v>-0.99999999999999967</v>
      </c>
      <c r="N2240" s="17">
        <v>6.0532729162028858</v>
      </c>
      <c r="O2240" s="17">
        <v>22.585787127811926</v>
      </c>
      <c r="P2240" s="17">
        <v>-8.1846478112297463E-2</v>
      </c>
      <c r="Q2240" s="17">
        <v>3.8309073254775039</v>
      </c>
      <c r="R2240" s="17">
        <v>1.333008594946651</v>
      </c>
      <c r="S2240" s="17">
        <v>0.3333333333333332</v>
      </c>
      <c r="T2240" s="17">
        <v>0.3333333333333332</v>
      </c>
      <c r="U2240" s="17">
        <v>0.36604629637468428</v>
      </c>
      <c r="V2240" s="17">
        <v>7.2385269608711347E-2</v>
      </c>
      <c r="W2240" s="17">
        <v>32.097383473596743</v>
      </c>
      <c r="X2240" s="17">
        <v>2.2624998240075285</v>
      </c>
      <c r="Y2240" s="17">
        <v>-0.99999999999999967</v>
      </c>
      <c r="Z2240" s="17">
        <v>-0.99999999999999967</v>
      </c>
      <c r="AA2240" s="17">
        <v>82.823656233188004</v>
      </c>
      <c r="AB2240" s="17">
        <v>0.39640999909788927</v>
      </c>
      <c r="AC2240" s="17">
        <v>0.14372255916206189</v>
      </c>
      <c r="AD2240" s="17">
        <v>0.44773272503294026</v>
      </c>
      <c r="AE2240" s="17">
        <v>49.393264164644556</v>
      </c>
      <c r="AF2240" s="17">
        <v>0.83333333333333337</v>
      </c>
      <c r="AG2240" s="17">
        <v>-0.99999999999999967</v>
      </c>
      <c r="AH2240" s="17">
        <v>-0.99999999999999967</v>
      </c>
      <c r="AI2240" s="17">
        <v>-4.6590345271304368E-3</v>
      </c>
      <c r="AJ2240" s="17">
        <v>7.2385269608711347E-2</v>
      </c>
      <c r="AK2240" s="17">
        <v>3.4915112727672545E-2</v>
      </c>
      <c r="AL2240" s="17">
        <v>3.2221952299487738E-2</v>
      </c>
      <c r="AM2240" s="17">
        <v>0.14018683792169873</v>
      </c>
      <c r="AN2240" s="17">
        <v>0.11230900710304378</v>
      </c>
      <c r="AO2240" s="17">
        <v>3.6792465116808315</v>
      </c>
      <c r="AP2240" s="17">
        <v>2.9688349390735342</v>
      </c>
      <c r="AQ2240" s="17">
        <v>50.257202222205393</v>
      </c>
      <c r="AR2240" s="17">
        <v>1.105098232650062</v>
      </c>
      <c r="AS2240" s="17">
        <v>2.5651634698176715</v>
      </c>
      <c r="AT2240" s="17">
        <v>-0.99999999999999967</v>
      </c>
      <c r="AU2240" s="17">
        <v>-0.99999999999999967</v>
      </c>
      <c r="AV2240" s="17">
        <v>1.2279164895616945</v>
      </c>
      <c r="AW2240" s="17">
        <v>108.37827830007342</v>
      </c>
      <c r="AX2240" s="17">
        <v>115.52362457040188</v>
      </c>
      <c r="AY2240" s="17">
        <v>9.5850145822868701E-2</v>
      </c>
      <c r="AZ2240" s="17">
        <v>-11.132791772433203</v>
      </c>
      <c r="BA2240" s="22">
        <v>1436.6516314630862</v>
      </c>
      <c r="CU2240" t="e">
        <v>#N/A</v>
      </c>
      <c r="CV2240" t="e">
        <v>#N/A</v>
      </c>
    </row>
    <row r="2241" spans="1:100" x14ac:dyDescent="0.25">
      <c r="A2241">
        <v>5231</v>
      </c>
      <c r="B2241" t="s">
        <v>2547</v>
      </c>
      <c r="C2241" s="22">
        <v>3</v>
      </c>
      <c r="D2241" s="17">
        <v>5.4263752179279194</v>
      </c>
      <c r="E2241" s="17">
        <v>-3.5865593702332943E-2</v>
      </c>
      <c r="F2241" s="17">
        <v>0.95940225828269332</v>
      </c>
      <c r="G2241" s="17">
        <v>0.95660701870891174</v>
      </c>
      <c r="H2241" s="17">
        <v>8.7428078795466269E-2</v>
      </c>
      <c r="I2241" s="17">
        <v>0</v>
      </c>
      <c r="J2241" s="17">
        <v>5.2456847277279781</v>
      </c>
      <c r="K2241" s="17">
        <v>8.7428078795466269E-2</v>
      </c>
      <c r="L2241" s="17">
        <v>-1.0000000000000016</v>
      </c>
      <c r="M2241" s="17">
        <v>-1.0000000000000016</v>
      </c>
      <c r="N2241" s="17">
        <v>1.7485615759093249</v>
      </c>
      <c r="O2241" s="17">
        <v>11.628666964364818</v>
      </c>
      <c r="P2241" s="17">
        <v>-0.33121734861783531</v>
      </c>
      <c r="Q2241" s="17">
        <v>-0.8090609189089637</v>
      </c>
      <c r="R2241" s="17">
        <v>-0.34783015585459343</v>
      </c>
      <c r="S2241" s="17">
        <v>0.33333333333333359</v>
      </c>
      <c r="T2241" s="17">
        <v>0.34642551273280131</v>
      </c>
      <c r="U2241" s="17">
        <v>2.0021965439211684E-2</v>
      </c>
      <c r="V2241" s="17">
        <v>7.3870789750846322E-2</v>
      </c>
      <c r="W2241" s="17">
        <v>27.448940898429083</v>
      </c>
      <c r="X2241" s="17">
        <v>1.1287355469320615</v>
      </c>
      <c r="Y2241" s="17">
        <v>-1.0000000000000016</v>
      </c>
      <c r="Z2241" s="17">
        <v>-1.0000000000000016</v>
      </c>
      <c r="AA2241" s="17">
        <v>54.468740310039465</v>
      </c>
      <c r="AB2241" s="17">
        <v>0.1297080963698162</v>
      </c>
      <c r="AC2241" s="17">
        <v>5.1929669920889328E-2</v>
      </c>
      <c r="AD2241" s="17">
        <v>0.36571482505859415</v>
      </c>
      <c r="AE2241" s="17">
        <v>27.367629567464995</v>
      </c>
      <c r="AF2241" s="17">
        <v>0.8571428571428571</v>
      </c>
      <c r="AG2241" s="17">
        <v>-1.0000000000000016</v>
      </c>
      <c r="AH2241" s="17">
        <v>-1.0000000000000016</v>
      </c>
      <c r="AI2241" s="17">
        <v>4.6478827374222313E-2</v>
      </c>
      <c r="AJ2241" s="17">
        <v>7.3870789750846322E-2</v>
      </c>
      <c r="AK2241" s="17">
        <v>-6.1284587588421285E-2</v>
      </c>
      <c r="AL2241" s="17">
        <v>5.4989642609870229E-2</v>
      </c>
      <c r="AM2241" s="17">
        <v>2.8869308383666636E-2</v>
      </c>
      <c r="AN2241" s="17">
        <v>3.4526540892529781E-2</v>
      </c>
      <c r="AO2241" s="17">
        <v>0.41530977164955929</v>
      </c>
      <c r="AP2241" s="17">
        <v>1.1381117353625954</v>
      </c>
      <c r="AQ2241" s="17">
        <v>32.694625626157034</v>
      </c>
      <c r="AR2241" s="17">
        <v>0.77365160125619292</v>
      </c>
      <c r="AS2241" s="17">
        <v>1.2161636257275266</v>
      </c>
      <c r="AT2241" s="17">
        <v>-1.0000000000000016</v>
      </c>
      <c r="AU2241" s="17">
        <v>-1.0000000000000016</v>
      </c>
      <c r="AV2241" s="17">
        <v>0.60877686285431865</v>
      </c>
      <c r="AW2241" s="17">
        <v>67.235519009766875</v>
      </c>
      <c r="AX2241" s="17">
        <v>75.552174532335968</v>
      </c>
      <c r="AY2241" s="17">
        <v>0.20377270083484433</v>
      </c>
      <c r="AZ2241" s="17">
        <v>-6.0333628731278548</v>
      </c>
      <c r="BA2241" s="22">
        <v>1321.0280245357903</v>
      </c>
      <c r="CU2241" t="e">
        <v>#N/A</v>
      </c>
      <c r="CV2241" t="e">
        <v>#N/A</v>
      </c>
    </row>
    <row r="2242" spans="1:100" x14ac:dyDescent="0.25">
      <c r="A2242">
        <v>5232</v>
      </c>
      <c r="B2242" t="s">
        <v>2548</v>
      </c>
      <c r="C2242" s="22">
        <v>3</v>
      </c>
      <c r="D2242" s="17">
        <v>-0.7533621760060083</v>
      </c>
      <c r="E2242" s="17">
        <v>0</v>
      </c>
      <c r="F2242" s="17">
        <v>3.8520991471687138E-2</v>
      </c>
      <c r="G2242" s="17">
        <v>3.8520991471687138E-2</v>
      </c>
      <c r="H2242" s="17">
        <v>0.25465728432333024</v>
      </c>
      <c r="I2242" s="17">
        <v>0</v>
      </c>
      <c r="J2242" s="17">
        <v>15.279437059399815</v>
      </c>
      <c r="K2242" s="17">
        <v>0.25465728432333024</v>
      </c>
      <c r="L2242" s="17">
        <v>-1.0000000000000002</v>
      </c>
      <c r="M2242" s="17">
        <v>-1.0000000000000002</v>
      </c>
      <c r="N2242" s="17">
        <v>5.0931456864666034</v>
      </c>
      <c r="O2242" s="17">
        <v>14.564595874865493</v>
      </c>
      <c r="P2242" s="17">
        <v>-0.30098783095526249</v>
      </c>
      <c r="Q2242" s="17">
        <v>2.919244476027544</v>
      </c>
      <c r="R2242" s="17">
        <v>0.69266599161257003</v>
      </c>
      <c r="S2242" s="17">
        <v>0.33333333333333359</v>
      </c>
      <c r="T2242" s="17">
        <v>0.1989004016047744</v>
      </c>
      <c r="U2242" s="17">
        <v>-3.9211609889849897E-2</v>
      </c>
      <c r="V2242" s="17">
        <v>-1.8227215605100345E-3</v>
      </c>
      <c r="W2242" s="17">
        <v>9.4616847665767203</v>
      </c>
      <c r="X2242" s="17">
        <v>-2.1526641421467221E-2</v>
      </c>
      <c r="Y2242" s="17">
        <v>-1.0000000000000002</v>
      </c>
      <c r="Z2242" s="17">
        <v>-1.0000000000000002</v>
      </c>
      <c r="AA2242" s="17">
        <v>-5.0125128604618734</v>
      </c>
      <c r="AB2242" s="17">
        <v>3.2124088647287032E-2</v>
      </c>
      <c r="AC2242" s="17">
        <v>-4.6888710386693025E-2</v>
      </c>
      <c r="AD2242" s="17">
        <v>-0.28857265063361714</v>
      </c>
      <c r="AE2242" s="17">
        <v>-15.16686361865116</v>
      </c>
      <c r="AF2242" s="17">
        <v>0</v>
      </c>
      <c r="AG2242" s="17">
        <v>-1.0000000000000002</v>
      </c>
      <c r="AH2242" s="17">
        <v>-1.0000000000000002</v>
      </c>
      <c r="AI2242" s="17">
        <v>0</v>
      </c>
      <c r="AJ2242" s="17">
        <v>-1.8227215605100345E-3</v>
      </c>
      <c r="AK2242" s="17">
        <v>-0.10302523265099671</v>
      </c>
      <c r="AL2242" s="17">
        <v>-7.9465827860726937E-4</v>
      </c>
      <c r="AM2242" s="17">
        <v>0.23014923998063469</v>
      </c>
      <c r="AN2242" s="17">
        <v>-0.11437812119985191</v>
      </c>
      <c r="AO2242" s="17">
        <v>5.2386048362608824</v>
      </c>
      <c r="AP2242" s="17">
        <v>-2.8634263213893343</v>
      </c>
      <c r="AQ2242" s="17">
        <v>24.741121825976528</v>
      </c>
      <c r="AR2242" s="17">
        <v>0.49119940348774771</v>
      </c>
      <c r="AS2242" s="17">
        <v>0.23313064290186306</v>
      </c>
      <c r="AT2242" s="17">
        <v>-1.0000000000000002</v>
      </c>
      <c r="AU2242" s="17">
        <v>-1.0000000000000002</v>
      </c>
      <c r="AV2242" s="17">
        <v>0.73118698308425734</v>
      </c>
      <c r="AW2242" s="17">
        <v>6.6886566930142788</v>
      </c>
      <c r="AX2242" s="17">
        <v>6.5063845369632762</v>
      </c>
      <c r="AY2242" s="17">
        <v>-6.3212587058417077E-2</v>
      </c>
      <c r="AZ2242" s="17">
        <v>-38.727747986275467</v>
      </c>
      <c r="BA2242" s="22">
        <v>1468.36149930635</v>
      </c>
      <c r="CU2242" t="e">
        <v>#N/A</v>
      </c>
      <c r="CV2242" t="e">
        <v>#N/A</v>
      </c>
    </row>
    <row r="2243" spans="1:100" x14ac:dyDescent="0.25">
      <c r="A2243">
        <v>5234</v>
      </c>
      <c r="B2243" t="s">
        <v>2549</v>
      </c>
      <c r="C2243" s="22">
        <v>3</v>
      </c>
      <c r="D2243" s="17">
        <v>4.2762319935892457</v>
      </c>
      <c r="E2243" s="17">
        <v>0</v>
      </c>
      <c r="F2243" s="17">
        <v>0.56712240810395342</v>
      </c>
      <c r="G2243" s="17">
        <v>0.56712240810395342</v>
      </c>
      <c r="H2243" s="17">
        <v>-0.2113633481038433</v>
      </c>
      <c r="I2243" s="17">
        <v>0</v>
      </c>
      <c r="J2243" s="17">
        <v>-12.681800886230597</v>
      </c>
      <c r="K2243" s="17">
        <v>-0.2113633481038433</v>
      </c>
      <c r="L2243" s="17">
        <v>-0.99999999999999878</v>
      </c>
      <c r="M2243" s="17">
        <v>-0.99999999999999878</v>
      </c>
      <c r="N2243" s="17">
        <v>-4.2272669620768664</v>
      </c>
      <c r="O2243" s="17">
        <v>-7.838446484537398</v>
      </c>
      <c r="P2243" s="17">
        <v>0.17635041841361521</v>
      </c>
      <c r="Q2243" s="17">
        <v>-0.69802099566545939</v>
      </c>
      <c r="R2243" s="17">
        <v>-0.18010406655669672</v>
      </c>
      <c r="S2243" s="17">
        <v>0.33333333333333287</v>
      </c>
      <c r="T2243" s="17">
        <v>0.33881054092898483</v>
      </c>
      <c r="U2243" s="17">
        <v>0.15906096666124847</v>
      </c>
      <c r="V2243" s="17">
        <v>-6.6442482101422534E-2</v>
      </c>
      <c r="W2243" s="17">
        <v>39.045028277039478</v>
      </c>
      <c r="X2243" s="17">
        <v>1.1265734039982715</v>
      </c>
      <c r="Y2243" s="17">
        <v>-0.99999999999999878</v>
      </c>
      <c r="Z2243" s="17">
        <v>-0.99999999999999878</v>
      </c>
      <c r="AA2243" s="17">
        <v>96.823574960340267</v>
      </c>
      <c r="AB2243" s="17">
        <v>0.54899896665824599</v>
      </c>
      <c r="AC2243" s="17">
        <v>0.40853475233861924</v>
      </c>
      <c r="AD2243" s="17">
        <v>0.2016392960002843</v>
      </c>
      <c r="AE2243" s="17">
        <v>57.958650749857505</v>
      </c>
      <c r="AF2243" s="17">
        <v>1</v>
      </c>
      <c r="AG2243" s="17">
        <v>-0.99999999999999878</v>
      </c>
      <c r="AH2243" s="17">
        <v>-0.99999999999999878</v>
      </c>
      <c r="AI2243" s="17">
        <v>0</v>
      </c>
      <c r="AJ2243" s="17">
        <v>-6.6442482101422534E-2</v>
      </c>
      <c r="AK2243" s="17">
        <v>1.6471365238806698E-2</v>
      </c>
      <c r="AL2243" s="17">
        <v>-9.245144399515734E-2</v>
      </c>
      <c r="AM2243" s="17">
        <v>-0.18180063783184414</v>
      </c>
      <c r="AN2243" s="17">
        <v>-6.1097788932378758E-2</v>
      </c>
      <c r="AO2243" s="17">
        <v>-4.4626591196020691</v>
      </c>
      <c r="AP2243" s="17">
        <v>-1.9897019432852554</v>
      </c>
      <c r="AQ2243" s="17">
        <v>26.363227390808881</v>
      </c>
      <c r="AR2243" s="17">
        <v>0.76476235882214361</v>
      </c>
      <c r="AS2243" s="17">
        <v>0.9152100558944275</v>
      </c>
      <c r="AT2243" s="17">
        <v>-0.99999999999999878</v>
      </c>
      <c r="AU2243" s="17">
        <v>-0.99999999999999878</v>
      </c>
      <c r="AV2243" s="17">
        <v>0.38701834154725656</v>
      </c>
      <c r="AW2243" s="17">
        <v>86.995426532517641</v>
      </c>
      <c r="AX2243" s="17">
        <v>80.351178322375375</v>
      </c>
      <c r="AY2243" s="17">
        <v>0.32493516274319212</v>
      </c>
      <c r="AZ2243" s="17">
        <v>22.987751262044785</v>
      </c>
      <c r="BA2243" s="22">
        <v>1474.0557697149336</v>
      </c>
      <c r="CU2243" t="e">
        <v>#N/A</v>
      </c>
      <c r="CV2243" t="e">
        <v>#N/A</v>
      </c>
    </row>
    <row r="2244" spans="1:100" x14ac:dyDescent="0.25">
      <c r="A2244">
        <v>5235</v>
      </c>
      <c r="B2244" t="s">
        <v>2550</v>
      </c>
      <c r="C2244" s="22">
        <v>3</v>
      </c>
      <c r="D2244" s="17">
        <v>4.9440540950550362</v>
      </c>
      <c r="E2244" s="17">
        <v>-1.5640119748172775E-2</v>
      </c>
      <c r="F2244" s="17">
        <v>-0.67891720055465665</v>
      </c>
      <c r="G2244" s="17">
        <v>-0.66489994521307894</v>
      </c>
      <c r="H2244" s="17">
        <v>-7.8888506313574552E-2</v>
      </c>
      <c r="I2244" s="17">
        <v>0</v>
      </c>
      <c r="J2244" s="17">
        <v>-4.7333103788144744</v>
      </c>
      <c r="K2244" s="17">
        <v>-7.8888506313574552E-2</v>
      </c>
      <c r="L2244" s="17">
        <v>-1.0000000000000004</v>
      </c>
      <c r="M2244" s="17">
        <v>-1.0000000000000004</v>
      </c>
      <c r="N2244" s="17">
        <v>-1.5777701262714918</v>
      </c>
      <c r="O2244" s="17">
        <v>-0.45415622897251512</v>
      </c>
      <c r="P2244" s="17">
        <v>-0.19720134784800017</v>
      </c>
      <c r="Q2244" s="17">
        <v>-4.8981608935264043E-3</v>
      </c>
      <c r="R2244" s="17">
        <v>-3.4067967908090635E-2</v>
      </c>
      <c r="S2244" s="17">
        <v>0.33333333333333348</v>
      </c>
      <c r="T2244" s="17">
        <v>0.3372903659359664</v>
      </c>
      <c r="U2244" s="17">
        <v>0.22426392831421529</v>
      </c>
      <c r="V2244" s="17">
        <v>-3.7418751081643034E-3</v>
      </c>
      <c r="W2244" s="17">
        <v>38.801370351557019</v>
      </c>
      <c r="X2244" s="17">
        <v>1.628073700793383</v>
      </c>
      <c r="Y2244" s="17">
        <v>-1.0000000000000004</v>
      </c>
      <c r="Z2244" s="17">
        <v>-1.0000000000000004</v>
      </c>
      <c r="AA2244" s="17">
        <v>81.950419488412308</v>
      </c>
      <c r="AB2244" s="17">
        <v>0.30235650583009399</v>
      </c>
      <c r="AC2244" s="17">
        <v>0.1872521447964437</v>
      </c>
      <c r="AD2244" s="17">
        <v>0.37405369146872985</v>
      </c>
      <c r="AE2244" s="17">
        <v>43.183117104763348</v>
      </c>
      <c r="AF2244" s="17">
        <v>0.7857142857142857</v>
      </c>
      <c r="AG2244" s="17">
        <v>-1.0000000000000004</v>
      </c>
      <c r="AH2244" s="17">
        <v>-1.0000000000000004</v>
      </c>
      <c r="AI2244" s="17">
        <v>0</v>
      </c>
      <c r="AJ2244" s="17">
        <v>-3.7418751081643034E-3</v>
      </c>
      <c r="AK2244" s="17">
        <v>-5.7072469916367136E-2</v>
      </c>
      <c r="AL2244" s="17">
        <v>2.3629939485444992E-2</v>
      </c>
      <c r="AM2244" s="17">
        <v>2.1879916894825661E-2</v>
      </c>
      <c r="AN2244" s="17">
        <v>3.4054527707773799E-2</v>
      </c>
      <c r="AO2244" s="17">
        <v>0.26163557278880645</v>
      </c>
      <c r="AP2244" s="17">
        <v>0.96951289012157027</v>
      </c>
      <c r="AQ2244" s="17">
        <v>34.068059972742525</v>
      </c>
      <c r="AR2244" s="17">
        <v>0.89114575247535077</v>
      </c>
      <c r="AS2244" s="17">
        <v>1.5491851944798078</v>
      </c>
      <c r="AT2244" s="17">
        <v>-1.0000000000000004</v>
      </c>
      <c r="AU2244" s="17">
        <v>-1.0000000000000004</v>
      </c>
      <c r="AV2244" s="17">
        <v>-0.69896791312116946</v>
      </c>
      <c r="AW2244" s="17">
        <v>82.465776149561279</v>
      </c>
      <c r="AX2244" s="17">
        <v>82.091588638744838</v>
      </c>
      <c r="AY2244" s="17">
        <v>0.29443640500017426</v>
      </c>
      <c r="AZ2244" s="17">
        <v>12.339571567968163</v>
      </c>
      <c r="BA2244" s="22">
        <v>1402.2870417541415</v>
      </c>
      <c r="CU2244" t="e">
        <v>#N/A</v>
      </c>
      <c r="CV2244" t="e">
        <v>#N/A</v>
      </c>
    </row>
    <row r="2245" spans="1:100" x14ac:dyDescent="0.25">
      <c r="A2245">
        <v>5236</v>
      </c>
      <c r="B2245" t="s">
        <v>2551</v>
      </c>
      <c r="C2245" s="22">
        <v>3</v>
      </c>
      <c r="D2245" s="17">
        <v>4.7866315482867687</v>
      </c>
      <c r="E2245" s="17">
        <v>-5.7182649289103642E-3</v>
      </c>
      <c r="F2245" s="17">
        <v>1.7034310967326303</v>
      </c>
      <c r="G2245" s="17">
        <v>1.7034310967326303</v>
      </c>
      <c r="H2245" s="17">
        <v>-7.9597545215638471E-2</v>
      </c>
      <c r="I2245" s="17">
        <v>0</v>
      </c>
      <c r="J2245" s="17">
        <v>-4.7758527129383079</v>
      </c>
      <c r="K2245" s="17">
        <v>-7.9597545215638471E-2</v>
      </c>
      <c r="L2245" s="17">
        <v>-0.99999999999999822</v>
      </c>
      <c r="M2245" s="17">
        <v>-0.99999999999999822</v>
      </c>
      <c r="N2245" s="17">
        <v>-1.5919509043127693</v>
      </c>
      <c r="O2245" s="17">
        <v>1.7142099320810933</v>
      </c>
      <c r="P2245" s="17">
        <v>1.1338223559843068</v>
      </c>
      <c r="Q2245" s="17">
        <v>-3.787911349597187</v>
      </c>
      <c r="R2245" s="17">
        <v>-1.1509862950403813</v>
      </c>
      <c r="S2245" s="17">
        <v>0.33333333333333304</v>
      </c>
      <c r="T2245" s="17">
        <v>0.3758031708334898</v>
      </c>
      <c r="U2245" s="17">
        <v>0.2562652274142479</v>
      </c>
      <c r="V2245" s="17">
        <v>0.16204877843791679</v>
      </c>
      <c r="W2245" s="17">
        <v>48.281922209385037</v>
      </c>
      <c r="X2245" s="17">
        <v>2.8285574671671103</v>
      </c>
      <c r="Y2245" s="17">
        <v>-0.99999999999999822</v>
      </c>
      <c r="Z2245" s="17">
        <v>-0.99999999999999822</v>
      </c>
      <c r="AA2245" s="17">
        <v>53.469834906375823</v>
      </c>
      <c r="AB2245" s="17">
        <v>0.2407836792045519</v>
      </c>
      <c r="AC2245" s="17">
        <v>3.3740057182648206E-2</v>
      </c>
      <c r="AD2245" s="17">
        <v>-0.14774575654657671</v>
      </c>
      <c r="AE2245" s="17">
        <v>6.3388989920311829</v>
      </c>
      <c r="AF2245" s="17">
        <v>0.17647058823529413</v>
      </c>
      <c r="AG2245" s="17">
        <v>-0.99999999999999822</v>
      </c>
      <c r="AH2245" s="17">
        <v>-0.99999999999999822</v>
      </c>
      <c r="AI2245" s="17">
        <v>2.9702799487858356E-2</v>
      </c>
      <c r="AJ2245" s="17">
        <v>0.16204877843791679</v>
      </c>
      <c r="AK2245" s="17">
        <v>-3.5946435970436792E-2</v>
      </c>
      <c r="AL2245" s="17">
        <v>0.51632563914740071</v>
      </c>
      <c r="AM2245" s="17">
        <v>-3.3913349801884242E-2</v>
      </c>
      <c r="AN2245" s="17">
        <v>-9.3229432349042712E-2</v>
      </c>
      <c r="AO2245" s="17">
        <v>-1.0275659248992906</v>
      </c>
      <c r="AP2245" s="17">
        <v>0.25089238701093686</v>
      </c>
      <c r="AQ2245" s="17">
        <v>43.50606949644672</v>
      </c>
      <c r="AR2245" s="17">
        <v>1.127450510018988</v>
      </c>
      <c r="AS2245" s="17">
        <v>2.748959921951474</v>
      </c>
      <c r="AT2245" s="17">
        <v>-0.99999999999999822</v>
      </c>
      <c r="AU2245" s="17">
        <v>-0.99999999999999822</v>
      </c>
      <c r="AV2245" s="17">
        <v>0.55244480169224863</v>
      </c>
      <c r="AW2245" s="17">
        <v>55.434937225467912</v>
      </c>
      <c r="AX2245" s="17">
        <v>72.233871059016707</v>
      </c>
      <c r="AY2245" s="17">
        <v>0.31626459831876408</v>
      </c>
      <c r="AZ2245" s="17">
        <v>12.223281362290709</v>
      </c>
      <c r="BA2245" s="22">
        <v>1459.3727306907842</v>
      </c>
      <c r="CU2245" t="e">
        <v>#N/A</v>
      </c>
      <c r="CV2245" t="e">
        <v>#N/A</v>
      </c>
    </row>
    <row r="2246" spans="1:100" x14ac:dyDescent="0.25">
      <c r="A2246">
        <v>5238</v>
      </c>
      <c r="B2246" t="s">
        <v>2552</v>
      </c>
      <c r="C2246" s="22">
        <v>3</v>
      </c>
      <c r="D2246" s="17">
        <v>4.2123441036548002</v>
      </c>
      <c r="E2246" s="17">
        <v>7.5101524782704432E-3</v>
      </c>
      <c r="F2246" s="17">
        <v>1.0497851871064645</v>
      </c>
      <c r="G2246" s="17">
        <v>1.0665625011643769</v>
      </c>
      <c r="H2246" s="17">
        <v>0.18269733184681144</v>
      </c>
      <c r="I2246" s="17">
        <v>0</v>
      </c>
      <c r="J2246" s="17">
        <v>10.961839910808687</v>
      </c>
      <c r="K2246" s="17">
        <v>0.18269733184681144</v>
      </c>
      <c r="L2246" s="17">
        <v>-1.0000000000000002</v>
      </c>
      <c r="M2246" s="17">
        <v>-1.0000000000000002</v>
      </c>
      <c r="N2246" s="17">
        <v>3.6539466369362303</v>
      </c>
      <c r="O2246" s="17">
        <v>16.240746515627862</v>
      </c>
      <c r="P2246" s="17">
        <v>0.4252001763551792</v>
      </c>
      <c r="Q2246" s="17">
        <v>5.3440017163714909E-3</v>
      </c>
      <c r="R2246" s="17">
        <v>4.5589165065338291E-2</v>
      </c>
      <c r="S2246" s="17">
        <v>0.33333333333333326</v>
      </c>
      <c r="T2246" s="17">
        <v>0.37784249979832552</v>
      </c>
      <c r="U2246" s="17">
        <v>0.21588471663256548</v>
      </c>
      <c r="V2246" s="17">
        <v>-2.6661714181145171E-3</v>
      </c>
      <c r="W2246" s="17">
        <v>29.667881859971956</v>
      </c>
      <c r="X2246" s="17">
        <v>1.4205295057714153</v>
      </c>
      <c r="Y2246" s="17">
        <v>-1.0000000000000002</v>
      </c>
      <c r="Z2246" s="17">
        <v>-1.0000000000000002</v>
      </c>
      <c r="AA2246" s="17">
        <v>55.218951715151832</v>
      </c>
      <c r="AB2246" s="17">
        <v>0.14294263727265433</v>
      </c>
      <c r="AC2246" s="17">
        <v>5.2590006360062544E-2</v>
      </c>
      <c r="AD2246" s="17">
        <v>0.31457697016957431</v>
      </c>
      <c r="AE2246" s="17">
        <v>25.505480690114545</v>
      </c>
      <c r="AF2246" s="17">
        <v>0.75</v>
      </c>
      <c r="AG2246" s="17">
        <v>-1.0000000000000002</v>
      </c>
      <c r="AH2246" s="17">
        <v>-1.0000000000000002</v>
      </c>
      <c r="AI2246" s="17">
        <v>0</v>
      </c>
      <c r="AJ2246" s="17">
        <v>-2.6661714181145171E-3</v>
      </c>
      <c r="AK2246" s="17">
        <v>0.10774292330807408</v>
      </c>
      <c r="AL2246" s="17">
        <v>5.3665598095826425E-2</v>
      </c>
      <c r="AM2246" s="17">
        <v>7.4960906270815184E-2</v>
      </c>
      <c r="AN2246" s="17">
        <v>0.32046490304360803</v>
      </c>
      <c r="AO2246" s="17">
        <v>2.4127372733107508</v>
      </c>
      <c r="AP2246" s="17">
        <v>8.2799505665693314</v>
      </c>
      <c r="AQ2246" s="17">
        <v>40.629721770780648</v>
      </c>
      <c r="AR2246" s="17">
        <v>0.92439437834611005</v>
      </c>
      <c r="AS2246" s="17">
        <v>1.6032268376182259</v>
      </c>
      <c r="AT2246" s="17">
        <v>-1.0000000000000002</v>
      </c>
      <c r="AU2246" s="17">
        <v>-1.0000000000000002</v>
      </c>
      <c r="AV2246" s="17">
        <v>1.1121516662297155</v>
      </c>
      <c r="AW2246" s="17">
        <v>79.739648797349048</v>
      </c>
      <c r="AX2246" s="17">
        <v>79.473031655537596</v>
      </c>
      <c r="AY2246" s="17">
        <v>0.19500861602082878</v>
      </c>
      <c r="AZ2246" s="17">
        <v>2.2376673993118037</v>
      </c>
      <c r="BA2246" s="22">
        <v>1449.6501056849415</v>
      </c>
      <c r="CU2246" t="e">
        <v>#N/A</v>
      </c>
      <c r="CV2246" t="e">
        <v>#N/A</v>
      </c>
    </row>
    <row r="2247" spans="1:100" x14ac:dyDescent="0.25">
      <c r="A2247">
        <v>5239</v>
      </c>
      <c r="B2247" t="s">
        <v>2553</v>
      </c>
      <c r="C2247" s="22">
        <v>3</v>
      </c>
      <c r="D2247" s="17">
        <v>5.5757114964815289</v>
      </c>
      <c r="E2247" s="17">
        <v>-0.12188680880806763</v>
      </c>
      <c r="F2247" s="17">
        <v>5.9443676633137897E-2</v>
      </c>
      <c r="G2247" s="17">
        <v>2.8971974431121018E-2</v>
      </c>
      <c r="H2247" s="17">
        <v>0.10127680309486267</v>
      </c>
      <c r="I2247" s="17">
        <v>0</v>
      </c>
      <c r="J2247" s="17">
        <v>6.0766081856917609</v>
      </c>
      <c r="K2247" s="17">
        <v>0.10127680309486267</v>
      </c>
      <c r="L2247" s="17">
        <v>-1</v>
      </c>
      <c r="M2247" s="17">
        <v>-1</v>
      </c>
      <c r="N2247" s="17">
        <v>2.0255360618972538</v>
      </c>
      <c r="O2247" s="17">
        <v>11.681291656604413</v>
      </c>
      <c r="P2247" s="17">
        <v>-8.215913965762929E-2</v>
      </c>
      <c r="Q2247" s="17">
        <v>-0.2992052325423854</v>
      </c>
      <c r="R2247" s="17">
        <v>-0.13391599861070402</v>
      </c>
      <c r="S2247" s="17">
        <v>0.33333333333333315</v>
      </c>
      <c r="T2247" s="17">
        <v>0.36815301423703706</v>
      </c>
      <c r="U2247" s="17">
        <v>0.24621848214069084</v>
      </c>
      <c r="V2247" s="17">
        <v>-8.3342985616633967E-3</v>
      </c>
      <c r="W2247" s="17">
        <v>33.523749122181385</v>
      </c>
      <c r="X2247" s="17">
        <v>1.5687057116011538</v>
      </c>
      <c r="Y2247" s="17">
        <v>-1</v>
      </c>
      <c r="Z2247" s="17">
        <v>-1</v>
      </c>
      <c r="AA2247" s="17">
        <v>34.59858907261863</v>
      </c>
      <c r="AB2247" s="17">
        <v>3.4413718741743496E-2</v>
      </c>
      <c r="AC2247" s="17">
        <v>-3.4424752535577056E-3</v>
      </c>
      <c r="AD2247" s="17">
        <v>-6.7961245072276745E-3</v>
      </c>
      <c r="AE2247" s="17">
        <v>1.2087559490479147</v>
      </c>
      <c r="AF2247" s="17">
        <v>0.41176470588235292</v>
      </c>
      <c r="AG2247" s="17">
        <v>-1</v>
      </c>
      <c r="AH2247" s="17">
        <v>-1</v>
      </c>
      <c r="AI2247" s="17">
        <v>0</v>
      </c>
      <c r="AJ2247" s="17">
        <v>-8.3342985616633967E-3</v>
      </c>
      <c r="AK2247" s="17">
        <v>-9.6010242535757948E-2</v>
      </c>
      <c r="AL2247" s="17">
        <v>-6.6047954334659986E-2</v>
      </c>
      <c r="AM2247" s="17">
        <v>0.11805414563920572</v>
      </c>
      <c r="AN2247" s="17">
        <v>0.45881888396409515</v>
      </c>
      <c r="AO2247" s="17">
        <v>2.4713024283013532</v>
      </c>
      <c r="AP2247" s="17">
        <v>11.140232327429079</v>
      </c>
      <c r="AQ2247" s="17">
        <v>39.600357307873175</v>
      </c>
      <c r="AR2247" s="17">
        <v>0.93937053114939773</v>
      </c>
      <c r="AS2247" s="17">
        <v>1.6699825146960159</v>
      </c>
      <c r="AT2247" s="17">
        <v>-1</v>
      </c>
      <c r="AU2247" s="17">
        <v>-1</v>
      </c>
      <c r="AV2247" s="17">
        <v>-0.10494402417958294</v>
      </c>
      <c r="AW2247" s="17">
        <v>57.420113056652127</v>
      </c>
      <c r="AX2247" s="17">
        <v>56.58668320048578</v>
      </c>
      <c r="AY2247" s="17">
        <v>-5.531351305947315E-2</v>
      </c>
      <c r="AZ2247" s="17">
        <v>-24.647430122944769</v>
      </c>
      <c r="BA2247" s="22">
        <v>1387.417905753344</v>
      </c>
      <c r="CU2247" t="e">
        <v>#N/A</v>
      </c>
      <c r="CV2247" t="e">
        <v>#N/A</v>
      </c>
    </row>
    <row r="2248" spans="1:100" x14ac:dyDescent="0.25">
      <c r="A2248">
        <v>5240</v>
      </c>
      <c r="B2248" t="s">
        <v>2554</v>
      </c>
      <c r="C2248" s="22">
        <v>3</v>
      </c>
      <c r="D2248" s="17">
        <v>3.2989922340780815</v>
      </c>
      <c r="E2248" s="17">
        <v>1.7328849093494123E-3</v>
      </c>
      <c r="F2248" s="17">
        <v>0.25524982573468774</v>
      </c>
      <c r="G2248" s="17">
        <v>0.25524982573468774</v>
      </c>
      <c r="H2248" s="17">
        <v>0.18657509304341061</v>
      </c>
      <c r="I2248" s="17">
        <v>0</v>
      </c>
      <c r="J2248" s="17">
        <v>11.194505582604634</v>
      </c>
      <c r="K2248" s="17">
        <v>0.18657509304341061</v>
      </c>
      <c r="L2248" s="17">
        <v>-0.99999999999999889</v>
      </c>
      <c r="M2248" s="17">
        <v>-0.99999999999999889</v>
      </c>
      <c r="N2248" s="17">
        <v>3.7315018608682125</v>
      </c>
      <c r="O2248" s="17">
        <v>14.748747642417403</v>
      </c>
      <c r="P2248" s="17">
        <v>-0.40662218810823703</v>
      </c>
      <c r="Q2248" s="17">
        <v>0.53986027276688309</v>
      </c>
      <c r="R2248" s="17">
        <v>0.12211975887401053</v>
      </c>
      <c r="S2248" s="17">
        <v>0.33333333333333304</v>
      </c>
      <c r="T2248" s="17">
        <v>0.20943723854974269</v>
      </c>
      <c r="U2248" s="17">
        <v>-0.11849788363086287</v>
      </c>
      <c r="V2248" s="17">
        <v>-1.0355811658573072E-2</v>
      </c>
      <c r="W2248" s="17">
        <v>9.0936713420091682</v>
      </c>
      <c r="X2248" s="17">
        <v>-0.30382702041881482</v>
      </c>
      <c r="Y2248" s="17">
        <v>-0.99999999999999889</v>
      </c>
      <c r="Z2248" s="17">
        <v>-0.99999999999999889</v>
      </c>
      <c r="AA2248" s="17">
        <v>13.359572479374807</v>
      </c>
      <c r="AB2248" s="17">
        <v>0.10411698334731706</v>
      </c>
      <c r="AC2248" s="17">
        <v>-6.7526123387159812E-2</v>
      </c>
      <c r="AD2248" s="17">
        <v>4.6284767609675384E-2</v>
      </c>
      <c r="AE2248" s="17">
        <v>4.1437813784916306</v>
      </c>
      <c r="AF2248" s="17">
        <v>0.16666666666666666</v>
      </c>
      <c r="AG2248" s="17">
        <v>-0.99999999999999889</v>
      </c>
      <c r="AH2248" s="17">
        <v>-0.99999999999999889</v>
      </c>
      <c r="AI2248" s="17">
        <v>-7.3703792495661722E-4</v>
      </c>
      <c r="AJ2248" s="17">
        <v>-1.0355811658573072E-2</v>
      </c>
      <c r="AK2248" s="17">
        <v>-0.11155950303080937</v>
      </c>
      <c r="AL2248" s="17">
        <v>-6.9008494841071785E-2</v>
      </c>
      <c r="AM2248" s="17">
        <v>-0.12621932162978161</v>
      </c>
      <c r="AN2248" s="17">
        <v>-6.8745110363116049E-2</v>
      </c>
      <c r="AO2248" s="17">
        <v>-3.713280555898586</v>
      </c>
      <c r="AP2248" s="17">
        <v>-2.0636702332832608</v>
      </c>
      <c r="AQ2248" s="17">
        <v>20.288176924613801</v>
      </c>
      <c r="AR2248" s="17">
        <v>0.41391687659363985</v>
      </c>
      <c r="AS2248" s="17">
        <v>-0.11725192737540463</v>
      </c>
      <c r="AT2248" s="17">
        <v>-0.99999999999999889</v>
      </c>
      <c r="AU2248" s="17">
        <v>-0.99999999999999889</v>
      </c>
      <c r="AV2248" s="17">
        <v>0.37736958460869813</v>
      </c>
      <c r="AW2248" s="17">
        <v>26.044649888508957</v>
      </c>
      <c r="AX2248" s="17">
        <v>24.994327964152525</v>
      </c>
      <c r="AY2248" s="17">
        <v>-1.8919784632888563E-2</v>
      </c>
      <c r="AZ2248" s="17">
        <v>-60.314497643386659</v>
      </c>
      <c r="BA2248" s="22">
        <v>1386.2329202196374</v>
      </c>
      <c r="CU2248" t="e">
        <v>#N/A</v>
      </c>
      <c r="CV2248" t="e">
        <v>#N/A</v>
      </c>
    </row>
    <row r="2249" spans="1:100" x14ac:dyDescent="0.25">
      <c r="A2249">
        <v>5241</v>
      </c>
      <c r="B2249" t="s">
        <v>2555</v>
      </c>
      <c r="C2249" s="22">
        <v>3</v>
      </c>
      <c r="D2249" s="17">
        <v>3.7101618728671717</v>
      </c>
      <c r="E2249" s="17">
        <v>0</v>
      </c>
      <c r="F2249" s="17">
        <v>1.5814638691966265</v>
      </c>
      <c r="G2249" s="17">
        <v>1.5814638691966265</v>
      </c>
      <c r="H2249" s="17">
        <v>-0.15295032918657231</v>
      </c>
      <c r="I2249" s="17">
        <v>0</v>
      </c>
      <c r="J2249" s="17">
        <v>-9.1770197511943508</v>
      </c>
      <c r="K2249" s="17">
        <v>-0.15295032918657231</v>
      </c>
      <c r="L2249" s="17">
        <v>-1.0000000000000013</v>
      </c>
      <c r="M2249" s="17">
        <v>-1.0000000000000013</v>
      </c>
      <c r="N2249" s="17">
        <v>-3.0590065837314495</v>
      </c>
      <c r="O2249" s="17">
        <v>-3.8853940091305557</v>
      </c>
      <c r="P2249" s="17">
        <v>-1.4644694358399959E-2</v>
      </c>
      <c r="Q2249" s="17">
        <v>0.59938263573299566</v>
      </c>
      <c r="R2249" s="17">
        <v>0.20160444102404029</v>
      </c>
      <c r="S2249" s="17">
        <v>0.3333333333333337</v>
      </c>
      <c r="T2249" s="17">
        <v>0.3333333333333337</v>
      </c>
      <c r="U2249" s="17">
        <v>9.9339041620977842E-2</v>
      </c>
      <c r="V2249" s="17">
        <v>-9.5884587014884504E-2</v>
      </c>
      <c r="W2249" s="17">
        <v>32.922858018373311</v>
      </c>
      <c r="X2249" s="17">
        <v>0.64166564024784434</v>
      </c>
      <c r="Y2249" s="17">
        <v>-1.0000000000000013</v>
      </c>
      <c r="Z2249" s="17">
        <v>-1.0000000000000013</v>
      </c>
      <c r="AA2249" s="17">
        <v>61.444236722375017</v>
      </c>
      <c r="AB2249" s="17">
        <v>0.27194741931255784</v>
      </c>
      <c r="AC2249" s="17">
        <v>0.10451517354033724</v>
      </c>
      <c r="AD2249" s="17">
        <v>0.18993289240665814</v>
      </c>
      <c r="AE2249" s="17">
        <v>28.319774262977667</v>
      </c>
      <c r="AF2249" s="17">
        <v>0.27272727272727271</v>
      </c>
      <c r="AG2249" s="17">
        <v>-1.0000000000000013</v>
      </c>
      <c r="AH2249" s="17">
        <v>-1.0000000000000013</v>
      </c>
      <c r="AI2249" s="17">
        <v>-6.0726391283768694E-3</v>
      </c>
      <c r="AJ2249" s="17">
        <v>-9.5884587014884504E-2</v>
      </c>
      <c r="AK2249" s="17">
        <v>0.20072720316421774</v>
      </c>
      <c r="AL2249" s="17">
        <v>0.3479876245271612</v>
      </c>
      <c r="AM2249" s="17">
        <v>0.16935460820734316</v>
      </c>
      <c r="AN2249" s="17">
        <v>0.10318102586325309</v>
      </c>
      <c r="AO2249" s="17">
        <v>5.237501221004667</v>
      </c>
      <c r="AP2249" s="17">
        <v>4.3194637692171325</v>
      </c>
      <c r="AQ2249" s="17">
        <v>23.745838267178961</v>
      </c>
      <c r="AR2249" s="17">
        <v>0.67012112127276058</v>
      </c>
      <c r="AS2249" s="17">
        <v>0.48871531106127136</v>
      </c>
      <c r="AT2249" s="17">
        <v>-1.0000000000000013</v>
      </c>
      <c r="AU2249" s="17">
        <v>-1.0000000000000013</v>
      </c>
      <c r="AV2249" s="17">
        <v>1.7830683102206668</v>
      </c>
      <c r="AW2249" s="17">
        <v>61.878306482461653</v>
      </c>
      <c r="AX2249" s="17">
        <v>52.168394998405631</v>
      </c>
      <c r="AY2249" s="17">
        <v>4.5800173248717553E-2</v>
      </c>
      <c r="AZ2249" s="17">
        <v>-35.538936780168768</v>
      </c>
      <c r="BA2249" s="22">
        <v>1319.0315365420588</v>
      </c>
      <c r="CU2249" t="e">
        <v>#N/A</v>
      </c>
      <c r="CV2249" t="e">
        <v>#N/A</v>
      </c>
    </row>
    <row r="2250" spans="1:100" x14ac:dyDescent="0.25">
      <c r="A2250">
        <v>5242</v>
      </c>
      <c r="B2250" t="s">
        <v>619</v>
      </c>
      <c r="C2250" s="22">
        <v>3</v>
      </c>
      <c r="D2250" s="17">
        <v>5.2591741249619899</v>
      </c>
      <c r="E2250" s="17">
        <v>0</v>
      </c>
      <c r="F2250" s="17">
        <v>0.55517229193443396</v>
      </c>
      <c r="G2250" s="17">
        <v>0.55517229193443396</v>
      </c>
      <c r="H2250" s="17">
        <v>0.36686434700231269</v>
      </c>
      <c r="I2250" s="17">
        <v>0</v>
      </c>
      <c r="J2250" s="17">
        <v>22.011860820138772</v>
      </c>
      <c r="K2250" s="17">
        <v>0.36686434700231269</v>
      </c>
      <c r="L2250" s="17">
        <v>-1.0000000000000009</v>
      </c>
      <c r="M2250" s="17">
        <v>-1.0000000000000009</v>
      </c>
      <c r="N2250" s="17">
        <v>7.3372869400462521</v>
      </c>
      <c r="O2250" s="17">
        <v>27.826207237035188</v>
      </c>
      <c r="P2250" s="17">
        <v>4.5367652280104949E-3</v>
      </c>
      <c r="Q2250" s="17">
        <v>-1.2544997494622139</v>
      </c>
      <c r="R2250" s="17">
        <v>-0.41975558893984949</v>
      </c>
      <c r="S2250" s="17">
        <v>0.33333333333333365</v>
      </c>
      <c r="T2250" s="17">
        <v>0.33333333333333365</v>
      </c>
      <c r="U2250" s="17">
        <v>0.23825525103300541</v>
      </c>
      <c r="V2250" s="17">
        <v>0.19494205022181046</v>
      </c>
      <c r="W2250" s="17">
        <v>29.319984836766821</v>
      </c>
      <c r="X2250" s="17">
        <v>2.4224756251272384</v>
      </c>
      <c r="Y2250" s="17">
        <v>-1.0000000000000009</v>
      </c>
      <c r="Z2250" s="17">
        <v>-1.0000000000000009</v>
      </c>
      <c r="AA2250" s="17">
        <v>40.497884300500878</v>
      </c>
      <c r="AB2250" s="17">
        <v>-4.668823589230077E-2</v>
      </c>
      <c r="AC2250" s="17">
        <v>-8.2141198709875934E-2</v>
      </c>
      <c r="AD2250" s="17">
        <v>0.36078253565565505</v>
      </c>
      <c r="AE2250" s="17">
        <v>11.59765505267392</v>
      </c>
      <c r="AF2250" s="17">
        <v>0.53846153846153844</v>
      </c>
      <c r="AG2250" s="17">
        <v>-1.0000000000000009</v>
      </c>
      <c r="AH2250" s="17">
        <v>-1.0000000000000009</v>
      </c>
      <c r="AI2250" s="17">
        <v>-4.3440628651877453E-3</v>
      </c>
      <c r="AJ2250" s="17">
        <v>0.19494205022181046</v>
      </c>
      <c r="AK2250" s="17">
        <v>0.19944992067554096</v>
      </c>
      <c r="AL2250" s="17">
        <v>-0.12408765137005512</v>
      </c>
      <c r="AM2250" s="17">
        <v>0.14745550655096262</v>
      </c>
      <c r="AN2250" s="17">
        <v>-0.12765959785030137</v>
      </c>
      <c r="AO2250" s="17">
        <v>4.683637267151771</v>
      </c>
      <c r="AP2250" s="17">
        <v>-3.8119282031078092</v>
      </c>
      <c r="AQ2250" s="17">
        <v>51.331845656905607</v>
      </c>
      <c r="AR2250" s="17">
        <v>1.0998639679214832</v>
      </c>
      <c r="AS2250" s="17">
        <v>2.7893399721295524</v>
      </c>
      <c r="AT2250" s="17">
        <v>-1.0000000000000009</v>
      </c>
      <c r="AU2250" s="17">
        <v>-1.0000000000000009</v>
      </c>
      <c r="AV2250" s="17">
        <v>0.13541670299458489</v>
      </c>
      <c r="AW2250" s="17">
        <v>64.512163334428294</v>
      </c>
      <c r="AX2250" s="17">
        <v>83.919487099305556</v>
      </c>
      <c r="AY2250" s="17">
        <v>0.17550913705014029</v>
      </c>
      <c r="AZ2250" s="17">
        <v>-48.208975141361016</v>
      </c>
      <c r="BA2250" s="22">
        <v>1377.5939697324711</v>
      </c>
      <c r="CU2250" t="e">
        <v>#N/A</v>
      </c>
      <c r="CV2250" t="e">
        <v>#N/A</v>
      </c>
    </row>
    <row r="2251" spans="1:100" x14ac:dyDescent="0.25">
      <c r="A2251">
        <v>5243</v>
      </c>
      <c r="B2251" t="s">
        <v>2556</v>
      </c>
      <c r="C2251" s="22">
        <v>3</v>
      </c>
      <c r="D2251" s="17">
        <v>4.9401179999830873</v>
      </c>
      <c r="E2251" s="17">
        <v>0.13526763144412432</v>
      </c>
      <c r="F2251" s="17">
        <v>-8.4221612430460946E-3</v>
      </c>
      <c r="G2251" s="17">
        <v>6.5828321368294196E-4</v>
      </c>
      <c r="H2251" s="17">
        <v>0.11159646688543104</v>
      </c>
      <c r="I2251" s="17">
        <v>0</v>
      </c>
      <c r="J2251" s="17">
        <v>6.695788013125858</v>
      </c>
      <c r="K2251" s="17">
        <v>0.11159646688543104</v>
      </c>
      <c r="L2251" s="17">
        <v>-0.99999999999999845</v>
      </c>
      <c r="M2251" s="17">
        <v>-0.99999999999999845</v>
      </c>
      <c r="N2251" s="17">
        <v>2.2319293377086198</v>
      </c>
      <c r="O2251" s="17">
        <v>11.636564296322625</v>
      </c>
      <c r="P2251" s="17">
        <v>-0.41468922036179523</v>
      </c>
      <c r="Q2251" s="17">
        <v>7.3534674724384979E-3</v>
      </c>
      <c r="R2251" s="17">
        <v>-2.6664581733432342E-2</v>
      </c>
      <c r="S2251" s="17">
        <v>0.33483252093589427</v>
      </c>
      <c r="T2251" s="17">
        <v>0.33574068654795236</v>
      </c>
      <c r="U2251" s="17">
        <v>2.2449018896670954E-2</v>
      </c>
      <c r="V2251" s="17">
        <v>0</v>
      </c>
      <c r="W2251" s="17">
        <v>23.257030379803449</v>
      </c>
      <c r="X2251" s="17">
        <v>0.64623937201712578</v>
      </c>
      <c r="Y2251" s="17">
        <v>-0.99999999999999845</v>
      </c>
      <c r="Z2251" s="17">
        <v>-0.99999999999999845</v>
      </c>
      <c r="AA2251" s="17">
        <v>15.027733795684968</v>
      </c>
      <c r="AB2251" s="17">
        <v>0.17890514114972694</v>
      </c>
      <c r="AC2251" s="17">
        <v>-0.21611276077327413</v>
      </c>
      <c r="AD2251" s="17">
        <v>-0.12684502042415394</v>
      </c>
      <c r="AE2251" s="17">
        <v>-8.2026320023850658</v>
      </c>
      <c r="AF2251" s="17">
        <v>0.25</v>
      </c>
      <c r="AG2251" s="17">
        <v>-0.99999999999999845</v>
      </c>
      <c r="AH2251" s="17">
        <v>-0.99999999999999845</v>
      </c>
      <c r="AI2251" s="17">
        <v>0</v>
      </c>
      <c r="AJ2251" s="17">
        <v>0</v>
      </c>
      <c r="AK2251" s="17">
        <v>0.22664834035058951</v>
      </c>
      <c r="AL2251" s="17">
        <v>8.4382587069660536E-2</v>
      </c>
      <c r="AM2251" s="17">
        <v>0.22340550938789089</v>
      </c>
      <c r="AN2251" s="17">
        <v>-0.124135455450534</v>
      </c>
      <c r="AO2251" s="17">
        <v>6.7183794364502205</v>
      </c>
      <c r="AP2251" s="17">
        <v>-2.681473450915048</v>
      </c>
      <c r="AQ2251" s="17">
        <v>29.952818392929306</v>
      </c>
      <c r="AR2251" s="17">
        <v>0.69302222638051747</v>
      </c>
      <c r="AS2251" s="17">
        <v>0.75783583890255701</v>
      </c>
      <c r="AT2251" s="17">
        <v>-0.99999999999999845</v>
      </c>
      <c r="AU2251" s="17">
        <v>-0.99999999999999845</v>
      </c>
      <c r="AV2251" s="17">
        <v>-2.6006298519749383E-2</v>
      </c>
      <c r="AW2251" s="17">
        <v>23.982824641092563</v>
      </c>
      <c r="AX2251" s="17">
        <v>23.982824641092563</v>
      </c>
      <c r="AY2251" s="17">
        <v>-3.584227543007152E-2</v>
      </c>
      <c r="AZ2251" s="17">
        <v>-46.428762044706545</v>
      </c>
      <c r="BA2251" s="22">
        <v>1355.7674293418859</v>
      </c>
      <c r="CU2251" t="e">
        <v>#N/A</v>
      </c>
      <c r="CV2251" t="e">
        <v>#N/A</v>
      </c>
    </row>
    <row r="2252" spans="1:100" x14ac:dyDescent="0.25">
      <c r="A2252">
        <v>5247</v>
      </c>
      <c r="B2252" t="s">
        <v>2557</v>
      </c>
      <c r="C2252" s="22">
        <v>3</v>
      </c>
      <c r="D2252" s="17">
        <v>5.2137929554423001</v>
      </c>
      <c r="E2252" s="17">
        <v>-2.923673686700512E-2</v>
      </c>
      <c r="F2252" s="17">
        <v>1.1303543778021792</v>
      </c>
      <c r="G2252" s="17">
        <v>1.1190959098525903</v>
      </c>
      <c r="H2252" s="17">
        <v>-3.201092507307228E-2</v>
      </c>
      <c r="I2252" s="17">
        <v>0</v>
      </c>
      <c r="J2252" s="17">
        <v>-1.9206555043843374</v>
      </c>
      <c r="K2252" s="17">
        <v>-3.201092507307228E-2</v>
      </c>
      <c r="L2252" s="17">
        <v>-0.99999999999999878</v>
      </c>
      <c r="M2252" s="17">
        <v>-0.99999999999999878</v>
      </c>
      <c r="N2252" s="17">
        <v>-0.64021850146144565</v>
      </c>
      <c r="O2252" s="17">
        <v>4.4122333609105526</v>
      </c>
      <c r="P2252" s="17">
        <v>0.85312874009966011</v>
      </c>
      <c r="Q2252" s="17">
        <v>-0.58667470227247931</v>
      </c>
      <c r="R2252" s="17">
        <v>-9.5770667493255079E-2</v>
      </c>
      <c r="S2252" s="17">
        <v>0.33333333333333304</v>
      </c>
      <c r="T2252" s="17">
        <v>0.24997909777501895</v>
      </c>
      <c r="U2252" s="17">
        <v>0.35271821379444201</v>
      </c>
      <c r="V2252" s="17">
        <v>9.8008455820817759E-3</v>
      </c>
      <c r="W2252" s="17">
        <v>39.113696622317924</v>
      </c>
      <c r="X2252" s="17">
        <v>2.0016470492933696</v>
      </c>
      <c r="Y2252" s="17">
        <v>-0.99999999999999878</v>
      </c>
      <c r="Z2252" s="17">
        <v>-0.99999999999999878</v>
      </c>
      <c r="AA2252" s="17">
        <v>51.13004883953996</v>
      </c>
      <c r="AB2252" s="17">
        <v>3.9828450972617599E-2</v>
      </c>
      <c r="AC2252" s="17">
        <v>0.19521611231082764</v>
      </c>
      <c r="AD2252" s="17">
        <v>7.1978944108601443E-3</v>
      </c>
      <c r="AE2252" s="17">
        <v>12.112122884715268</v>
      </c>
      <c r="AF2252" s="17">
        <v>0.25</v>
      </c>
      <c r="AG2252" s="17">
        <v>-0.99999999999999878</v>
      </c>
      <c r="AH2252" s="17">
        <v>-0.99999999999999878</v>
      </c>
      <c r="AI2252" s="17">
        <v>-3.6863788377870306E-2</v>
      </c>
      <c r="AJ2252" s="17">
        <v>9.8008455820817759E-3</v>
      </c>
      <c r="AK2252" s="17">
        <v>0.19353436348588382</v>
      </c>
      <c r="AL2252" s="17">
        <v>0.13034440961717902</v>
      </c>
      <c r="AM2252" s="17">
        <v>1.7441282039967407E-4</v>
      </c>
      <c r="AN2252" s="17">
        <v>8.817449274063649E-2</v>
      </c>
      <c r="AO2252" s="17">
        <v>0.97203213793941057</v>
      </c>
      <c r="AP2252" s="17">
        <v>2.8560843666018072</v>
      </c>
      <c r="AQ2252" s="17">
        <v>37.193041117933589</v>
      </c>
      <c r="AR2252" s="17">
        <v>0.94583149048487547</v>
      </c>
      <c r="AS2252" s="17">
        <v>1.9696361242202969</v>
      </c>
      <c r="AT2252" s="17">
        <v>-0.99999999999999878</v>
      </c>
      <c r="AU2252" s="17">
        <v>-0.99999999999999878</v>
      </c>
      <c r="AV2252" s="17">
        <v>1.0233252423593355</v>
      </c>
      <c r="AW2252" s="17">
        <v>58.398366567052285</v>
      </c>
      <c r="AX2252" s="17">
        <v>58.641175357703069</v>
      </c>
      <c r="AY2252" s="17">
        <v>-3.7095967716385764E-2</v>
      </c>
      <c r="AZ2252" s="17">
        <v>-35.915080022983616</v>
      </c>
      <c r="BA2252" s="22">
        <v>1290.3311751349195</v>
      </c>
      <c r="CU2252" t="e">
        <v>#N/A</v>
      </c>
      <c r="CV2252" t="e">
        <v>#N/A</v>
      </c>
    </row>
    <row r="2253" spans="1:100" x14ac:dyDescent="0.25">
      <c r="A2253">
        <v>5248</v>
      </c>
      <c r="B2253" t="s">
        <v>2558</v>
      </c>
      <c r="C2253" s="22">
        <v>3</v>
      </c>
      <c r="D2253" s="17">
        <v>4.5976547907225385</v>
      </c>
      <c r="E2253" s="17">
        <v>0</v>
      </c>
      <c r="F2253" s="17">
        <v>-1.2028883325144075E-2</v>
      </c>
      <c r="G2253" s="17">
        <v>-1.2028883325144075E-2</v>
      </c>
      <c r="H2253" s="17">
        <v>0.33134160908261434</v>
      </c>
      <c r="I2253" s="17">
        <v>0</v>
      </c>
      <c r="J2253" s="17">
        <v>19.880496544956863</v>
      </c>
      <c r="K2253" s="17">
        <v>0.33134160908261434</v>
      </c>
      <c r="L2253" s="17">
        <v>-1.000000000000002</v>
      </c>
      <c r="M2253" s="17">
        <v>-1.000000000000002</v>
      </c>
      <c r="N2253" s="17">
        <v>6.626832181652289</v>
      </c>
      <c r="O2253" s="17">
        <v>24.466122452354245</v>
      </c>
      <c r="P2253" s="17">
        <v>0.78272302319846876</v>
      </c>
      <c r="Q2253" s="17">
        <v>-0.25532101667005191</v>
      </c>
      <c r="R2253" s="17">
        <v>2.6074430163743584E-2</v>
      </c>
      <c r="S2253" s="17">
        <v>0.33333333333333393</v>
      </c>
      <c r="T2253" s="17">
        <v>0.33099657969683222</v>
      </c>
      <c r="U2253" s="17">
        <v>0.41002916113918808</v>
      </c>
      <c r="V2253" s="17">
        <v>-2.7123092982204514E-2</v>
      </c>
      <c r="W2253" s="17">
        <v>28.63577488418143</v>
      </c>
      <c r="X2253" s="17">
        <v>1.8080296369745761</v>
      </c>
      <c r="Y2253" s="17">
        <v>-1.000000000000002</v>
      </c>
      <c r="Z2253" s="17">
        <v>-1.000000000000002</v>
      </c>
      <c r="AA2253" s="17">
        <v>72.343180873255861</v>
      </c>
      <c r="AB2253" s="17">
        <v>0.43331367036344431</v>
      </c>
      <c r="AC2253" s="17">
        <v>9.4494408985362766E-2</v>
      </c>
      <c r="AD2253" s="17">
        <v>0.34581855182940863</v>
      </c>
      <c r="AE2253" s="17">
        <v>43.681331558910792</v>
      </c>
      <c r="AF2253" s="17">
        <v>0.8571428571428571</v>
      </c>
      <c r="AG2253" s="17">
        <v>-1.000000000000002</v>
      </c>
      <c r="AH2253" s="17">
        <v>-1.000000000000002</v>
      </c>
      <c r="AI2253" s="17">
        <v>0</v>
      </c>
      <c r="AJ2253" s="17">
        <v>-2.7123092982204514E-2</v>
      </c>
      <c r="AK2253" s="17">
        <v>-0.12525296298347383</v>
      </c>
      <c r="AL2253" s="17">
        <v>0.27850987179831566</v>
      </c>
      <c r="AM2253" s="17">
        <v>-6.1650802982542482E-2</v>
      </c>
      <c r="AN2253" s="17">
        <v>-7.0766180134167717E-2</v>
      </c>
      <c r="AO2253" s="17">
        <v>-2.1675348894809314</v>
      </c>
      <c r="AP2253" s="17">
        <v>-0.37660514436261477</v>
      </c>
      <c r="AQ2253" s="17">
        <v>48.516271429138321</v>
      </c>
      <c r="AR2253" s="17">
        <v>1.0472359811871503</v>
      </c>
      <c r="AS2253" s="17">
        <v>2.1393712460571903</v>
      </c>
      <c r="AT2253" s="17">
        <v>-1.000000000000002</v>
      </c>
      <c r="AU2253" s="17">
        <v>-1.000000000000002</v>
      </c>
      <c r="AV2253" s="17">
        <v>1.4045546838599515E-2</v>
      </c>
      <c r="AW2253" s="17">
        <v>96.432698181247588</v>
      </c>
      <c r="AX2253" s="17">
        <v>93.720388883027127</v>
      </c>
      <c r="AY2253" s="17">
        <v>0.20663840676332002</v>
      </c>
      <c r="AZ2253" s="17">
        <v>14.556631153539437</v>
      </c>
      <c r="BA2253" s="22">
        <v>1430.9489195408521</v>
      </c>
      <c r="CU2253" t="e">
        <v>#N/A</v>
      </c>
      <c r="CV2253" t="e">
        <v>#N/A</v>
      </c>
    </row>
    <row r="2254" spans="1:100" x14ac:dyDescent="0.25">
      <c r="A2254">
        <v>5251</v>
      </c>
      <c r="B2254" t="s">
        <v>2559</v>
      </c>
      <c r="C2254" s="22">
        <v>3</v>
      </c>
      <c r="D2254" s="17">
        <v>4.8758221737179319</v>
      </c>
      <c r="E2254" s="17">
        <v>0</v>
      </c>
      <c r="F2254" s="17">
        <v>-0.15230827835592514</v>
      </c>
      <c r="G2254" s="17">
        <v>-0.15230827835592514</v>
      </c>
      <c r="H2254" s="17">
        <v>-1.4681490788554238E-2</v>
      </c>
      <c r="I2254" s="17">
        <v>0</v>
      </c>
      <c r="J2254" s="17">
        <v>-0.88088944731325336</v>
      </c>
      <c r="K2254" s="17">
        <v>-1.4681490788554238E-2</v>
      </c>
      <c r="L2254" s="17">
        <v>-1.0000000000000004</v>
      </c>
      <c r="M2254" s="17">
        <v>-1.0000000000000004</v>
      </c>
      <c r="N2254" s="17">
        <v>-0.29362981577108427</v>
      </c>
      <c r="O2254" s="17">
        <v>3.8426244480487544</v>
      </c>
      <c r="P2254" s="17">
        <v>-0.42724424875924755</v>
      </c>
      <c r="Q2254" s="17">
        <v>-0.1635618333541293</v>
      </c>
      <c r="R2254" s="17">
        <v>-0.17208869239862115</v>
      </c>
      <c r="S2254" s="17">
        <v>0.33333333333333393</v>
      </c>
      <c r="T2254" s="17">
        <v>0.33333333333333393</v>
      </c>
      <c r="U2254" s="17">
        <v>-0.14738994614772633</v>
      </c>
      <c r="V2254" s="17">
        <v>-2.5690762882350594E-2</v>
      </c>
      <c r="W2254" s="17">
        <v>20.33069793700578</v>
      </c>
      <c r="X2254" s="17">
        <v>-6.2356204429787822E-2</v>
      </c>
      <c r="Y2254" s="17">
        <v>-1.0000000000000004</v>
      </c>
      <c r="Z2254" s="17">
        <v>-1.0000000000000004</v>
      </c>
      <c r="AA2254" s="17">
        <v>32.411789471926085</v>
      </c>
      <c r="AB2254" s="17">
        <v>0.12016677099070472</v>
      </c>
      <c r="AC2254" s="17">
        <v>0.1359627563316326</v>
      </c>
      <c r="AD2254" s="17">
        <v>-1.1065922775958473E-2</v>
      </c>
      <c r="AE2254" s="17">
        <v>12.253180227318932</v>
      </c>
      <c r="AF2254" s="17">
        <v>0.33333333333333331</v>
      </c>
      <c r="AG2254" s="17">
        <v>-1.0000000000000004</v>
      </c>
      <c r="AH2254" s="17">
        <v>-1.0000000000000004</v>
      </c>
      <c r="AI2254" s="17">
        <v>0</v>
      </c>
      <c r="AJ2254" s="17">
        <v>-2.5690762882350594E-2</v>
      </c>
      <c r="AK2254" s="17">
        <v>0.28575702319369967</v>
      </c>
      <c r="AL2254" s="17">
        <v>0.17342772346197241</v>
      </c>
      <c r="AM2254" s="17">
        <v>-0.15446554927807918</v>
      </c>
      <c r="AN2254" s="17">
        <v>0.14180670091154732</v>
      </c>
      <c r="AO2254" s="17">
        <v>-2.4328536159834817</v>
      </c>
      <c r="AP2254" s="17">
        <v>4.4123061400985453</v>
      </c>
      <c r="AQ2254" s="17">
        <v>19.449808489692536</v>
      </c>
      <c r="AR2254" s="17">
        <v>0.49358595763659063</v>
      </c>
      <c r="AS2254" s="17">
        <v>-7.7037695218342014E-2</v>
      </c>
      <c r="AT2254" s="17">
        <v>-1.0000000000000004</v>
      </c>
      <c r="AU2254" s="17">
        <v>-1.0000000000000004</v>
      </c>
      <c r="AV2254" s="17">
        <v>-0.32439697075454621</v>
      </c>
      <c r="AW2254" s="17">
        <v>40.666720060073402</v>
      </c>
      <c r="AX2254" s="17">
        <v>38.097643771838335</v>
      </c>
      <c r="AY2254" s="17">
        <v>-8.8605290993964275E-2</v>
      </c>
      <c r="AZ2254" s="17">
        <v>-32.957524473135287</v>
      </c>
      <c r="BA2254" s="22">
        <v>1273.3305015802732</v>
      </c>
      <c r="CU2254" t="e">
        <v>#N/A</v>
      </c>
      <c r="CV2254" t="e">
        <v>#N/A</v>
      </c>
    </row>
    <row r="2255" spans="1:100" x14ac:dyDescent="0.25">
      <c r="A2255">
        <v>5253</v>
      </c>
      <c r="B2255" t="s">
        <v>2560</v>
      </c>
      <c r="C2255" s="22">
        <v>3</v>
      </c>
      <c r="D2255" s="17">
        <v>4.0283957153371981</v>
      </c>
      <c r="E2255" s="17">
        <v>7.0746041981169738E-2</v>
      </c>
      <c r="F2255" s="17">
        <v>0.20877000614357749</v>
      </c>
      <c r="G2255" s="17">
        <v>0.24240959087916031</v>
      </c>
      <c r="H2255" s="17">
        <v>-2.7640983689435093E-2</v>
      </c>
      <c r="I2255" s="17">
        <v>0</v>
      </c>
      <c r="J2255" s="17">
        <v>-1.6584590213661057</v>
      </c>
      <c r="K2255" s="17">
        <v>-2.7640983689435093E-2</v>
      </c>
      <c r="L2255" s="17">
        <v>-0.99999999999999922</v>
      </c>
      <c r="M2255" s="17">
        <v>-0.99999999999999922</v>
      </c>
      <c r="N2255" s="17">
        <v>-0.55281967378870267</v>
      </c>
      <c r="O2255" s="17">
        <v>2.612346284850255</v>
      </c>
      <c r="P2255" s="17">
        <v>0.92995875106869841</v>
      </c>
      <c r="Q2255" s="17">
        <v>-2.3300688336483737</v>
      </c>
      <c r="R2255" s="17">
        <v>-0.68684075242817511</v>
      </c>
      <c r="S2255" s="17">
        <v>0.33333333333333276</v>
      </c>
      <c r="T2255" s="17">
        <v>0.39501231330994463</v>
      </c>
      <c r="U2255" s="17">
        <v>0.22592296847004151</v>
      </c>
      <c r="V2255" s="17">
        <v>-2.5284528326956449E-2</v>
      </c>
      <c r="W2255" s="17">
        <v>38.265002819031913</v>
      </c>
      <c r="X2255" s="17">
        <v>1.5638418372019522</v>
      </c>
      <c r="Y2255" s="17">
        <v>-0.99999999999999922</v>
      </c>
      <c r="Z2255" s="17">
        <v>-0.99999999999999922</v>
      </c>
      <c r="AA2255" s="17">
        <v>51.250246214581885</v>
      </c>
      <c r="AB2255" s="17">
        <v>0.39964785741685616</v>
      </c>
      <c r="AC2255" s="17">
        <v>8.1420414472986591E-2</v>
      </c>
      <c r="AD2255" s="17">
        <v>-0.20762658893028008</v>
      </c>
      <c r="AE2255" s="17">
        <v>13.67208414797814</v>
      </c>
      <c r="AF2255" s="17">
        <v>0.44444444444444442</v>
      </c>
      <c r="AG2255" s="17">
        <v>-0.99999999999999922</v>
      </c>
      <c r="AH2255" s="17">
        <v>-0.99999999999999922</v>
      </c>
      <c r="AI2255" s="17">
        <v>0</v>
      </c>
      <c r="AJ2255" s="17">
        <v>-2.5284528326956449E-2</v>
      </c>
      <c r="AK2255" s="17">
        <v>-0.11698782978537446</v>
      </c>
      <c r="AL2255" s="17">
        <v>-5.52638123865523E-2</v>
      </c>
      <c r="AM2255" s="17">
        <v>-8.4963718066290633E-2</v>
      </c>
      <c r="AN2255" s="17">
        <v>3.4319798399782692E-2</v>
      </c>
      <c r="AO2255" s="17">
        <v>-2.709032100584138</v>
      </c>
      <c r="AP2255" s="17">
        <v>0.58167589806180586</v>
      </c>
      <c r="AQ2255" s="17">
        <v>36.606543797665786</v>
      </c>
      <c r="AR2255" s="17">
        <v>0.92898408678636268</v>
      </c>
      <c r="AS2255" s="17">
        <v>1.5362008535125171</v>
      </c>
      <c r="AT2255" s="17">
        <v>-0.99999999999999922</v>
      </c>
      <c r="AU2255" s="17">
        <v>-0.99999999999999922</v>
      </c>
      <c r="AV2255" s="17">
        <v>-0.44443116154901435</v>
      </c>
      <c r="AW2255" s="17">
        <v>54.44426839749395</v>
      </c>
      <c r="AX2255" s="17">
        <v>51.915815564798308</v>
      </c>
      <c r="AY2255" s="17">
        <v>0.30622190651568298</v>
      </c>
      <c r="AZ2255" s="17">
        <v>29.699481775374021</v>
      </c>
      <c r="BA2255" s="22">
        <v>1436.1918350791166</v>
      </c>
      <c r="CU2255" t="e">
        <v>#N/A</v>
      </c>
      <c r="CV2255" t="e">
        <v>#N/A</v>
      </c>
    </row>
    <row r="2256" spans="1:100" x14ac:dyDescent="0.25">
      <c r="A2256">
        <v>5254</v>
      </c>
      <c r="B2256" t="s">
        <v>2561</v>
      </c>
      <c r="C2256" s="22">
        <v>3</v>
      </c>
      <c r="D2256" s="17">
        <v>5.1399947397776771</v>
      </c>
      <c r="E2256" s="17">
        <v>-0.30725459604751726</v>
      </c>
      <c r="F2256" s="17">
        <v>4.1103377720540299</v>
      </c>
      <c r="G2256" s="17">
        <v>4.0211964137990179</v>
      </c>
      <c r="H2256" s="17">
        <v>0.2715924063450913</v>
      </c>
      <c r="I2256" s="17">
        <v>-1.7920318943998904E-2</v>
      </c>
      <c r="J2256" s="17">
        <v>15.220325244065538</v>
      </c>
      <c r="K2256" s="17">
        <v>0.25367208740109232</v>
      </c>
      <c r="L2256" s="17">
        <v>-0.99999999999999956</v>
      </c>
      <c r="M2256" s="17">
        <v>-0.99999999999999956</v>
      </c>
      <c r="N2256" s="17">
        <v>5.0734417480218506</v>
      </c>
      <c r="O2256" s="17">
        <v>24.381516397642223</v>
      </c>
      <c r="P2256" s="17">
        <v>-0.84786784882750377</v>
      </c>
      <c r="Q2256" s="17">
        <v>0.69126894197060607</v>
      </c>
      <c r="R2256" s="17">
        <v>0.17305924873697986</v>
      </c>
      <c r="S2256" s="17">
        <v>0.33333333333333315</v>
      </c>
      <c r="T2256" s="17">
        <v>0.38724403691701259</v>
      </c>
      <c r="U2256" s="17">
        <v>0.47324423953595895</v>
      </c>
      <c r="V2256" s="17">
        <v>0.18588940163303622</v>
      </c>
      <c r="W2256" s="17">
        <v>45.041556960729935</v>
      </c>
      <c r="X2256" s="17">
        <v>3.5291293543749847</v>
      </c>
      <c r="Y2256" s="17">
        <v>-0.99999999999999956</v>
      </c>
      <c r="Z2256" s="17">
        <v>-0.99999999999999956</v>
      </c>
      <c r="AA2256" s="17">
        <v>93.456430736494369</v>
      </c>
      <c r="AB2256" s="17">
        <v>0.34064801842695108</v>
      </c>
      <c r="AC2256" s="17">
        <v>0.30248870279746803</v>
      </c>
      <c r="AD2256" s="17">
        <v>0.32169956931612942</v>
      </c>
      <c r="AE2256" s="17">
        <v>48.241814527027415</v>
      </c>
      <c r="AF2256" s="17">
        <v>0.84615384615384615</v>
      </c>
      <c r="AG2256" s="17">
        <v>-0.99999999999999956</v>
      </c>
      <c r="AH2256" s="17">
        <v>-0.99999999999999956</v>
      </c>
      <c r="AI2256" s="17">
        <v>0</v>
      </c>
      <c r="AJ2256" s="17">
        <v>0.18588940163303622</v>
      </c>
      <c r="AK2256" s="17">
        <v>0.12825409814762428</v>
      </c>
      <c r="AL2256" s="17">
        <v>-6.1817019316528297E-2</v>
      </c>
      <c r="AM2256" s="17">
        <v>-0.16269498215595779</v>
      </c>
      <c r="AN2256" s="17">
        <v>0.18982236352162218</v>
      </c>
      <c r="AO2256" s="17">
        <v>-3.4261040631608268</v>
      </c>
      <c r="AP2256" s="17">
        <v>4.4364739914579134</v>
      </c>
      <c r="AQ2256" s="17">
        <v>60.261882204795462</v>
      </c>
      <c r="AR2256" s="17">
        <v>1.3797110114193409</v>
      </c>
      <c r="AS2256" s="17">
        <v>3.7828014417760789</v>
      </c>
      <c r="AT2256" s="17">
        <v>-0.99999999999999956</v>
      </c>
      <c r="AU2256" s="17">
        <v>-0.99999999999999956</v>
      </c>
      <c r="AV2256" s="17">
        <v>4.1942556625359959</v>
      </c>
      <c r="AW2256" s="17">
        <v>122.27442112559457</v>
      </c>
      <c r="AX2256" s="17">
        <v>140.86336128889818</v>
      </c>
      <c r="AY2256" s="17">
        <v>0.18221959014687245</v>
      </c>
      <c r="AZ2256" s="17">
        <v>14.3994778126031</v>
      </c>
      <c r="BA2256" s="22">
        <v>1562.2543164892691</v>
      </c>
      <c r="CU2256" t="e">
        <v>#N/A</v>
      </c>
      <c r="CV2256" t="e">
        <v>#N/A</v>
      </c>
    </row>
    <row r="2257" spans="1:100" x14ac:dyDescent="0.25">
      <c r="A2257">
        <v>5255</v>
      </c>
      <c r="B2257" t="s">
        <v>2562</v>
      </c>
      <c r="C2257" s="22">
        <v>3</v>
      </c>
      <c r="D2257" s="17">
        <v>4.7611013053101763</v>
      </c>
      <c r="E2257" s="17">
        <v>-5.6462889937356174E-2</v>
      </c>
      <c r="F2257" s="17">
        <v>0.13454003178922788</v>
      </c>
      <c r="G2257" s="17">
        <v>0.12042430930488884</v>
      </c>
      <c r="H2257" s="17">
        <v>0.1866012738504445</v>
      </c>
      <c r="I2257" s="17">
        <v>0</v>
      </c>
      <c r="J2257" s="17">
        <v>11.196076431026668</v>
      </c>
      <c r="K2257" s="17">
        <v>0.1866012738504445</v>
      </c>
      <c r="L2257" s="17">
        <v>-0.99999999999999933</v>
      </c>
      <c r="M2257" s="17">
        <v>-0.99999999999999933</v>
      </c>
      <c r="N2257" s="17">
        <v>3.7320254770088908</v>
      </c>
      <c r="O2257" s="17">
        <v>16.077602045641743</v>
      </c>
      <c r="P2257" s="17">
        <v>2.5437929287193295E-2</v>
      </c>
      <c r="Q2257" s="17">
        <v>1.3637464627013192</v>
      </c>
      <c r="R2257" s="17">
        <v>0.4590860798329075</v>
      </c>
      <c r="S2257" s="17">
        <v>0.33333333333333337</v>
      </c>
      <c r="T2257" s="17">
        <v>0.28421366728794817</v>
      </c>
      <c r="U2257" s="17">
        <v>-2.1402496823390262E-2</v>
      </c>
      <c r="V2257" s="17">
        <v>-1.3828394544009637E-2</v>
      </c>
      <c r="W2257" s="17">
        <v>15.828593416137478</v>
      </c>
      <c r="X2257" s="17">
        <v>0.18665750038988449</v>
      </c>
      <c r="Y2257" s="17">
        <v>-0.99999999999999933</v>
      </c>
      <c r="Z2257" s="17">
        <v>-0.99999999999999933</v>
      </c>
      <c r="AA2257" s="17">
        <v>60.841897697196373</v>
      </c>
      <c r="AB2257" s="17">
        <v>0.37404331034389782</v>
      </c>
      <c r="AC2257" s="17">
        <v>0.29500166372862002</v>
      </c>
      <c r="AD2257" s="17">
        <v>0.22203938995200218</v>
      </c>
      <c r="AE2257" s="17">
        <v>44.554218201225993</v>
      </c>
      <c r="AF2257" s="17">
        <v>0.6428571428571429</v>
      </c>
      <c r="AG2257" s="17">
        <v>-0.99999999999999933</v>
      </c>
      <c r="AH2257" s="17">
        <v>-0.99999999999999933</v>
      </c>
      <c r="AI2257" s="17">
        <v>0</v>
      </c>
      <c r="AJ2257" s="17">
        <v>-1.3828394544009637E-2</v>
      </c>
      <c r="AK2257" s="17">
        <v>0.37512249547084953</v>
      </c>
      <c r="AL2257" s="17">
        <v>0.22382785157248711</v>
      </c>
      <c r="AM2257" s="17">
        <v>2.732579337612976E-2</v>
      </c>
      <c r="AN2257" s="17">
        <v>0.38980371198668295</v>
      </c>
      <c r="AO2257" s="17">
        <v>2.5587573117574953</v>
      </c>
      <c r="AP2257" s="17">
        <v>10.864232057529509</v>
      </c>
      <c r="AQ2257" s="17">
        <v>27.024669847164144</v>
      </c>
      <c r="AR2257" s="17">
        <v>0.58231610925388111</v>
      </c>
      <c r="AS2257" s="17">
        <v>0.37325877424032944</v>
      </c>
      <c r="AT2257" s="17">
        <v>-0.99999999999999933</v>
      </c>
      <c r="AU2257" s="17">
        <v>-0.99999999999999933</v>
      </c>
      <c r="AV2257" s="17">
        <v>0.57951038913779629</v>
      </c>
      <c r="AW2257" s="17">
        <v>87.783731800367619</v>
      </c>
      <c r="AX2257" s="17">
        <v>86.400892345966653</v>
      </c>
      <c r="AY2257" s="17">
        <v>0.45660128511871939</v>
      </c>
      <c r="AZ2257" s="17">
        <v>19.116718320897228</v>
      </c>
      <c r="BA2257" s="22">
        <v>1413.7635252611717</v>
      </c>
      <c r="CU2257" t="e">
        <v>#N/A</v>
      </c>
      <c r="CV2257" t="e">
        <v>#N/A</v>
      </c>
    </row>
    <row r="2258" spans="1:100" x14ac:dyDescent="0.25">
      <c r="A2258">
        <v>5256</v>
      </c>
      <c r="B2258" t="s">
        <v>2563</v>
      </c>
      <c r="C2258" s="22">
        <v>3</v>
      </c>
      <c r="D2258" s="17">
        <v>5.596270730046383</v>
      </c>
      <c r="E2258" s="17">
        <v>0.27433187330397468</v>
      </c>
      <c r="F2258" s="17">
        <v>-0.91069482539713109</v>
      </c>
      <c r="G2258" s="17">
        <v>-0.83951134515331483</v>
      </c>
      <c r="H2258" s="17">
        <v>0.22613959262867564</v>
      </c>
      <c r="I2258" s="17">
        <v>-1.3928975584450436E-2</v>
      </c>
      <c r="J2258" s="17">
        <v>12.732637022653506</v>
      </c>
      <c r="K2258" s="17">
        <v>0.2122106170442252</v>
      </c>
      <c r="L2258" s="17">
        <v>-1</v>
      </c>
      <c r="M2258" s="17">
        <v>-1</v>
      </c>
      <c r="N2258" s="17">
        <v>4.2442123408845029</v>
      </c>
      <c r="O2258" s="17">
        <v>17.489396407546579</v>
      </c>
      <c r="P2258" s="17">
        <v>0.12138896269698493</v>
      </c>
      <c r="Q2258" s="17">
        <v>-1.8537634080076901</v>
      </c>
      <c r="R2258" s="17">
        <v>-0.65780388453700323</v>
      </c>
      <c r="S2258" s="17">
        <v>0.33333333333333343</v>
      </c>
      <c r="T2258" s="17">
        <v>0.33333333333333343</v>
      </c>
      <c r="U2258" s="17">
        <v>0.36961598037117815</v>
      </c>
      <c r="V2258" s="17">
        <v>0.3035464138257683</v>
      </c>
      <c r="W2258" s="17">
        <v>45.104737752775513</v>
      </c>
      <c r="X2258" s="17">
        <v>3.7541984540617608</v>
      </c>
      <c r="Y2258" s="17">
        <v>-1</v>
      </c>
      <c r="Z2258" s="17">
        <v>-1</v>
      </c>
      <c r="AA2258" s="17">
        <v>72.88603627762231</v>
      </c>
      <c r="AB2258" s="17">
        <v>8.4373007708484771E-2</v>
      </c>
      <c r="AC2258" s="17">
        <v>0.25828237469524434</v>
      </c>
      <c r="AD2258" s="17">
        <v>0.22612666578394666</v>
      </c>
      <c r="AE2258" s="17">
        <v>28.439102409383807</v>
      </c>
      <c r="AF2258" s="17">
        <v>0.66666666666666663</v>
      </c>
      <c r="AG2258" s="17">
        <v>-1</v>
      </c>
      <c r="AH2258" s="17">
        <v>-1</v>
      </c>
      <c r="AI2258" s="17">
        <v>-1.5444986818710496E-2</v>
      </c>
      <c r="AJ2258" s="17">
        <v>0.3035464138257683</v>
      </c>
      <c r="AK2258" s="17">
        <v>-7.6509938334283684E-2</v>
      </c>
      <c r="AL2258" s="17">
        <v>3.7828811534244347E-2</v>
      </c>
      <c r="AM2258" s="17">
        <v>-9.1775789336666413E-2</v>
      </c>
      <c r="AN2258" s="17">
        <v>-2.8419059141996515E-2</v>
      </c>
      <c r="AO2258" s="17">
        <v>-2.6769444250880783</v>
      </c>
      <c r="AP2258" s="17">
        <v>-0.52133242087869103</v>
      </c>
      <c r="AQ2258" s="17">
        <v>57.837374775429005</v>
      </c>
      <c r="AR2258" s="17">
        <v>1.3398290608636132</v>
      </c>
      <c r="AS2258" s="17">
        <v>3.9664090711059901</v>
      </c>
      <c r="AT2258" s="17">
        <v>-1</v>
      </c>
      <c r="AU2258" s="17">
        <v>-1</v>
      </c>
      <c r="AV2258" s="17">
        <v>-1.4973152296903169</v>
      </c>
      <c r="AW2258" s="17">
        <v>89.85410026429021</v>
      </c>
      <c r="AX2258" s="17">
        <v>119.89984191049275</v>
      </c>
      <c r="AY2258" s="17">
        <v>-0.14592744011307771</v>
      </c>
      <c r="AZ2258" s="17">
        <v>-25.783637471925537</v>
      </c>
      <c r="BA2258" s="22">
        <v>1449.8353285562907</v>
      </c>
      <c r="CU2258" t="e">
        <v>#N/A</v>
      </c>
      <c r="CV2258" t="e">
        <v>#N/A</v>
      </c>
    </row>
    <row r="2259" spans="1:100" x14ac:dyDescent="0.25">
      <c r="A2259">
        <v>5257</v>
      </c>
      <c r="B2259" t="s">
        <v>2564</v>
      </c>
      <c r="C2259" s="22">
        <v>3</v>
      </c>
      <c r="D2259" s="17">
        <v>4.8913495744692579</v>
      </c>
      <c r="E2259" s="17">
        <v>-0.12164785174254286</v>
      </c>
      <c r="F2259" s="17">
        <v>-0.40180567247766918</v>
      </c>
      <c r="G2259" s="17">
        <v>-0.42988387223853536</v>
      </c>
      <c r="H2259" s="17">
        <v>0.271212576555587</v>
      </c>
      <c r="I2259" s="17">
        <v>0</v>
      </c>
      <c r="J2259" s="17">
        <v>16.272754593335229</v>
      </c>
      <c r="K2259" s="17">
        <v>0.271212576555587</v>
      </c>
      <c r="L2259" s="17">
        <v>-0.99999999999999978</v>
      </c>
      <c r="M2259" s="17">
        <v>-0.99999999999999978</v>
      </c>
      <c r="N2259" s="17">
        <v>5.424251531111743</v>
      </c>
      <c r="O2259" s="17">
        <v>20.734220295565958</v>
      </c>
      <c r="P2259" s="17">
        <v>0.66097726891207209</v>
      </c>
      <c r="Q2259" s="17">
        <v>-2.7275625564915882</v>
      </c>
      <c r="R2259" s="17">
        <v>-0.80921296949944665</v>
      </c>
      <c r="S2259" s="17">
        <v>0.33333333333333287</v>
      </c>
      <c r="T2259" s="17">
        <v>0.33608352667753</v>
      </c>
      <c r="U2259" s="17">
        <v>7.7184285548931184E-2</v>
      </c>
      <c r="V2259" s="17">
        <v>-4.7848519635525763E-2</v>
      </c>
      <c r="W2259" s="17">
        <v>17.101601974747254</v>
      </c>
      <c r="X2259" s="17">
        <v>0.42260050118204351</v>
      </c>
      <c r="Y2259" s="17">
        <v>-0.99999999999999978</v>
      </c>
      <c r="Z2259" s="17">
        <v>-0.99999999999999978</v>
      </c>
      <c r="AA2259" s="17">
        <v>51.398295652667578</v>
      </c>
      <c r="AB2259" s="17">
        <v>0.16676908292942183</v>
      </c>
      <c r="AC2259" s="17">
        <v>0.20754979266749671</v>
      </c>
      <c r="AD2259" s="17">
        <v>0.32779925735147691</v>
      </c>
      <c r="AE2259" s="17">
        <v>35.105906647419786</v>
      </c>
      <c r="AF2259" s="17">
        <v>0.33333333333333331</v>
      </c>
      <c r="AG2259" s="17">
        <v>-0.99999999999999978</v>
      </c>
      <c r="AH2259" s="17">
        <v>-0.99999999999999978</v>
      </c>
      <c r="AI2259" s="17">
        <v>-1.2313335681920473E-2</v>
      </c>
      <c r="AJ2259" s="17">
        <v>-4.7848519635525763E-2</v>
      </c>
      <c r="AK2259" s="17">
        <v>-1.8737213318397287E-2</v>
      </c>
      <c r="AL2259" s="17">
        <v>0.31380809470904769</v>
      </c>
      <c r="AM2259" s="17">
        <v>-3.6978768040685211E-3</v>
      </c>
      <c r="AN2259" s="17">
        <v>-9.7933858356061318E-2</v>
      </c>
      <c r="AO2259" s="17">
        <v>-0.18613298669369957</v>
      </c>
      <c r="AP2259" s="17">
        <v>-0.87930598535629489</v>
      </c>
      <c r="AQ2259" s="17">
        <v>33.37435656808249</v>
      </c>
      <c r="AR2259" s="17">
        <v>0.69875262592426945</v>
      </c>
      <c r="AS2259" s="17">
        <v>0.6938130777376309</v>
      </c>
      <c r="AT2259" s="17">
        <v>-0.99999999999999978</v>
      </c>
      <c r="AU2259" s="17">
        <v>-0.99999999999999978</v>
      </c>
      <c r="AV2259" s="17">
        <v>-1.239096841737982</v>
      </c>
      <c r="AW2259" s="17">
        <v>71.25320996287725</v>
      </c>
      <c r="AX2259" s="17">
        <v>66.22209128568629</v>
      </c>
      <c r="AY2259" s="17">
        <v>0.11372353246201591</v>
      </c>
      <c r="AZ2259" s="17">
        <v>-3.8038840335903044</v>
      </c>
      <c r="BA2259" s="22">
        <v>1387.662821436053</v>
      </c>
      <c r="CU2259" t="e">
        <v>#N/A</v>
      </c>
      <c r="CV2259" t="e">
        <v>#N/A</v>
      </c>
    </row>
    <row r="2260" spans="1:100" x14ac:dyDescent="0.25">
      <c r="A2260">
        <v>5260</v>
      </c>
      <c r="B2260" t="s">
        <v>2565</v>
      </c>
      <c r="C2260" s="22">
        <v>3</v>
      </c>
      <c r="D2260" s="17">
        <v>4.8653630625433912</v>
      </c>
      <c r="E2260" s="17">
        <v>-8.3849486307265325E-2</v>
      </c>
      <c r="F2260" s="17">
        <v>-0.57033543225465477</v>
      </c>
      <c r="G2260" s="17">
        <v>-0.59113310223144466</v>
      </c>
      <c r="H2260" s="17">
        <v>1.7436086725319676E-2</v>
      </c>
      <c r="I2260" s="17">
        <v>0</v>
      </c>
      <c r="J2260" s="17">
        <v>1.0461652035191817</v>
      </c>
      <c r="K2260" s="17">
        <v>1.7436086725319676E-2</v>
      </c>
      <c r="L2260" s="17">
        <v>-1</v>
      </c>
      <c r="M2260" s="17">
        <v>-1</v>
      </c>
      <c r="N2260" s="17">
        <v>0.3487217345063946</v>
      </c>
      <c r="O2260" s="17">
        <v>5.320395163831126</v>
      </c>
      <c r="P2260" s="17">
        <v>1.9189125499780725E-2</v>
      </c>
      <c r="Q2260" s="17">
        <v>0.30460554575298415</v>
      </c>
      <c r="R2260" s="17">
        <v>5.1327992285499946E-2</v>
      </c>
      <c r="S2260" s="17">
        <v>0.33333333333333365</v>
      </c>
      <c r="T2260" s="17">
        <v>0.32861891871654075</v>
      </c>
      <c r="U2260" s="17">
        <v>0.3189812538160437</v>
      </c>
      <c r="V2260" s="17">
        <v>1.6603234720607381E-2</v>
      </c>
      <c r="W2260" s="17">
        <v>39.204026154448179</v>
      </c>
      <c r="X2260" s="17">
        <v>2.0153461742955794</v>
      </c>
      <c r="Y2260" s="17">
        <v>-1</v>
      </c>
      <c r="Z2260" s="17">
        <v>-1</v>
      </c>
      <c r="AA2260" s="17">
        <v>67.675169045423686</v>
      </c>
      <c r="AB2260" s="17">
        <v>-3.621081235908747E-2</v>
      </c>
      <c r="AC2260" s="17">
        <v>0.15686161474486321</v>
      </c>
      <c r="AD2260" s="17">
        <v>0.44774549558802335</v>
      </c>
      <c r="AE2260" s="17">
        <v>28.419814898689943</v>
      </c>
      <c r="AF2260" s="17">
        <v>0.14285714285714285</v>
      </c>
      <c r="AG2260" s="17">
        <v>-1</v>
      </c>
      <c r="AH2260" s="17">
        <v>-1</v>
      </c>
      <c r="AI2260" s="17">
        <v>-2.1301693724460721E-2</v>
      </c>
      <c r="AJ2260" s="17">
        <v>1.6603234720607381E-2</v>
      </c>
      <c r="AK2260" s="17">
        <v>4.7147209095319199E-2</v>
      </c>
      <c r="AL2260" s="17">
        <v>0.15823591852930077</v>
      </c>
      <c r="AM2260" s="17">
        <v>9.5993546776214217E-2</v>
      </c>
      <c r="AN2260" s="17">
        <v>6.966478735236455E-3</v>
      </c>
      <c r="AO2260" s="17">
        <v>2.6355747148819515</v>
      </c>
      <c r="AP2260" s="17">
        <v>0.96534156102741508</v>
      </c>
      <c r="AQ2260" s="17">
        <v>40.250191357967388</v>
      </c>
      <c r="AR2260" s="17">
        <v>0.99753674058652475</v>
      </c>
      <c r="AS2260" s="17">
        <v>2.0327822610208988</v>
      </c>
      <c r="AT2260" s="17">
        <v>-1</v>
      </c>
      <c r="AU2260" s="17">
        <v>-1</v>
      </c>
      <c r="AV2260" s="17">
        <v>-0.53980510994594477</v>
      </c>
      <c r="AW2260" s="17">
        <v>73.96090577028221</v>
      </c>
      <c r="AX2260" s="17">
        <v>75.1951953678537</v>
      </c>
      <c r="AY2260" s="17">
        <v>0.20340303593922882</v>
      </c>
      <c r="AZ2260" s="17">
        <v>0.22842959580671096</v>
      </c>
      <c r="BA2260" s="22">
        <v>1383.3204089190542</v>
      </c>
      <c r="CU2260" t="e">
        <v>#N/A</v>
      </c>
      <c r="CV2260" t="e">
        <v>#N/A</v>
      </c>
    </row>
    <row r="2261" spans="1:100" x14ac:dyDescent="0.25">
      <c r="A2261">
        <v>5261</v>
      </c>
      <c r="B2261" t="s">
        <v>2566</v>
      </c>
      <c r="C2261" s="22">
        <v>3</v>
      </c>
      <c r="D2261" s="17">
        <v>3.0869421947598203</v>
      </c>
      <c r="E2261" s="17">
        <v>0</v>
      </c>
      <c r="F2261" s="17">
        <v>-0.13237332508882643</v>
      </c>
      <c r="G2261" s="17">
        <v>-0.13237332508882643</v>
      </c>
      <c r="H2261" s="17">
        <v>0.11570315288238468</v>
      </c>
      <c r="I2261" s="17">
        <v>0</v>
      </c>
      <c r="J2261" s="17">
        <v>6.9421891729430802</v>
      </c>
      <c r="K2261" s="17">
        <v>0.11570315288238468</v>
      </c>
      <c r="L2261" s="17">
        <v>-0.99999999999999978</v>
      </c>
      <c r="M2261" s="17">
        <v>-0.99999999999999978</v>
      </c>
      <c r="N2261" s="17">
        <v>2.3140630576476928</v>
      </c>
      <c r="O2261" s="17">
        <v>9.896758042614076</v>
      </c>
      <c r="P2261" s="17">
        <v>-1.6321465360945031E-2</v>
      </c>
      <c r="Q2261" s="17">
        <v>1.8907589890224987</v>
      </c>
      <c r="R2261" s="17">
        <v>0.55171096750356452</v>
      </c>
      <c r="S2261" s="17">
        <v>0.3333333333333332</v>
      </c>
      <c r="T2261" s="17">
        <v>0.3333333333333332</v>
      </c>
      <c r="U2261" s="17">
        <v>-3.3640526213557865E-3</v>
      </c>
      <c r="V2261" s="17">
        <v>-6.0418859073061451E-2</v>
      </c>
      <c r="W2261" s="17">
        <v>19.48722408359459</v>
      </c>
      <c r="X2261" s="17">
        <v>0.17499414886049003</v>
      </c>
      <c r="Y2261" s="17">
        <v>-0.99999999999999978</v>
      </c>
      <c r="Z2261" s="17">
        <v>-0.99999999999999978</v>
      </c>
      <c r="AA2261" s="17">
        <v>16.967018079998873</v>
      </c>
      <c r="AB2261" s="17">
        <v>-0.17772647087061944</v>
      </c>
      <c r="AC2261" s="17">
        <v>-3.8341426080580103E-2</v>
      </c>
      <c r="AD2261" s="17">
        <v>0.15462955752921398</v>
      </c>
      <c r="AE2261" s="17">
        <v>-3.071916971099272</v>
      </c>
      <c r="AF2261" s="17">
        <v>0.18181818181818182</v>
      </c>
      <c r="AG2261" s="17">
        <v>-0.99999999999999978</v>
      </c>
      <c r="AH2261" s="17">
        <v>-0.99999999999999978</v>
      </c>
      <c r="AI2261" s="17">
        <v>-8.7304099134674004E-3</v>
      </c>
      <c r="AJ2261" s="17">
        <v>-6.0418859073061451E-2</v>
      </c>
      <c r="AK2261" s="17">
        <v>0.23673874580404219</v>
      </c>
      <c r="AL2261" s="17">
        <v>-0.20734362308197746</v>
      </c>
      <c r="AM2261" s="17">
        <v>-4.8039879669943414E-2</v>
      </c>
      <c r="AN2261" s="17">
        <v>0.22349326982227385</v>
      </c>
      <c r="AO2261" s="17">
        <v>-1.7303262728375193E-2</v>
      </c>
      <c r="AP2261" s="17">
        <v>4.5506136301469615</v>
      </c>
      <c r="AQ2261" s="17">
        <v>26.429413256537668</v>
      </c>
      <c r="AR2261" s="17">
        <v>0.60288375497224977</v>
      </c>
      <c r="AS2261" s="17">
        <v>0.29069730174287495</v>
      </c>
      <c r="AT2261" s="17">
        <v>-0.99999999999999978</v>
      </c>
      <c r="AU2261" s="17">
        <v>-0.99999999999999978</v>
      </c>
      <c r="AV2261" s="17">
        <v>0.41933764241473842</v>
      </c>
      <c r="AW2261" s="17">
        <v>31.414389752759917</v>
      </c>
      <c r="AX2261" s="17">
        <v>25.197895647184421</v>
      </c>
      <c r="AY2261" s="17">
        <v>-0.20795728750905237</v>
      </c>
      <c r="AZ2261" s="17">
        <v>-44.201974815110852</v>
      </c>
      <c r="BA2261" s="22">
        <v>1362.9430885026977</v>
      </c>
      <c r="CU2261" t="e">
        <v>#N/A</v>
      </c>
      <c r="CV2261" t="e">
        <v>#N/A</v>
      </c>
    </row>
    <row r="2262" spans="1:100" x14ac:dyDescent="0.25">
      <c r="A2262">
        <v>5263</v>
      </c>
      <c r="B2262" t="s">
        <v>2567</v>
      </c>
      <c r="C2262" s="22">
        <v>3</v>
      </c>
      <c r="D2262" s="17">
        <v>1.8354828653313557</v>
      </c>
      <c r="E2262" s="17">
        <v>8.1508611491859576E-3</v>
      </c>
      <c r="F2262" s="17">
        <v>0.33748516387255095</v>
      </c>
      <c r="G2262" s="17">
        <v>0.34564554250973784</v>
      </c>
      <c r="H2262" s="17">
        <v>5.9851400580688441E-2</v>
      </c>
      <c r="I2262" s="17">
        <v>0</v>
      </c>
      <c r="J2262" s="17">
        <v>3.5910840348413031</v>
      </c>
      <c r="K2262" s="17">
        <v>5.9851400580688441E-2</v>
      </c>
      <c r="L2262" s="17">
        <v>-0.999999999999999</v>
      </c>
      <c r="M2262" s="17">
        <v>-0.999999999999999</v>
      </c>
      <c r="N2262" s="17">
        <v>1.1970280116137677</v>
      </c>
      <c r="O2262" s="17">
        <v>5.77221244268239</v>
      </c>
      <c r="P2262" s="17">
        <v>0.17944688491370703</v>
      </c>
      <c r="Q2262" s="17">
        <v>-1.1814981511519558</v>
      </c>
      <c r="R2262" s="17">
        <v>-0.39400724010224508</v>
      </c>
      <c r="S2262" s="17">
        <v>0.33333333333333298</v>
      </c>
      <c r="T2262" s="17">
        <v>0.29424997323293534</v>
      </c>
      <c r="U2262" s="17">
        <v>9.7307677702448497E-2</v>
      </c>
      <c r="V2262" s="17">
        <v>0</v>
      </c>
      <c r="W2262" s="17">
        <v>26.601583347521121</v>
      </c>
      <c r="X2262" s="17">
        <v>0.9066983155529158</v>
      </c>
      <c r="Y2262" s="17">
        <v>-0.999999999999999</v>
      </c>
      <c r="Z2262" s="17">
        <v>-0.999999999999999</v>
      </c>
      <c r="AA2262" s="17">
        <v>49.50693729460999</v>
      </c>
      <c r="AB2262" s="17">
        <v>0.1316358238609531</v>
      </c>
      <c r="AC2262" s="17">
        <v>6.2110099460272759E-2</v>
      </c>
      <c r="AD2262" s="17">
        <v>0.27224130042259648</v>
      </c>
      <c r="AE2262" s="17">
        <v>23.299361187191113</v>
      </c>
      <c r="AF2262" s="17">
        <v>0.5</v>
      </c>
      <c r="AG2262" s="17">
        <v>-0.999999999999999</v>
      </c>
      <c r="AH2262" s="17">
        <v>-0.999999999999999</v>
      </c>
      <c r="AI2262" s="17">
        <v>0</v>
      </c>
      <c r="AJ2262" s="17">
        <v>0</v>
      </c>
      <c r="AK2262" s="17">
        <v>2.9506641225752486E-2</v>
      </c>
      <c r="AL2262" s="17">
        <v>9.1070523337393634E-3</v>
      </c>
      <c r="AM2262" s="17">
        <v>0.15152923415243968</v>
      </c>
      <c r="AN2262" s="17">
        <v>-0.14109557234292794</v>
      </c>
      <c r="AO2262" s="17">
        <v>3.9357640599397561</v>
      </c>
      <c r="AP2262" s="17">
        <v>-3.4818540469045014</v>
      </c>
      <c r="AQ2262" s="17">
        <v>30.192667382362433</v>
      </c>
      <c r="AR2262" s="17">
        <v>0.72489098426871679</v>
      </c>
      <c r="AS2262" s="17">
        <v>0.96654971613360396</v>
      </c>
      <c r="AT2262" s="17">
        <v>-0.999999999999999</v>
      </c>
      <c r="AU2262" s="17">
        <v>-0.999999999999999</v>
      </c>
      <c r="AV2262" s="17">
        <v>-4.8361697592507226E-2</v>
      </c>
      <c r="AW2262" s="17">
        <v>51.797295690387912</v>
      </c>
      <c r="AX2262" s="17">
        <v>51.797295690387912</v>
      </c>
      <c r="AY2262" s="17">
        <v>0.24328987672567079</v>
      </c>
      <c r="AZ2262" s="17">
        <v>-2.0478869516483535</v>
      </c>
      <c r="BA2262" s="22">
        <v>1424.0306783414651</v>
      </c>
      <c r="CU2262" t="e">
        <v>#N/A</v>
      </c>
      <c r="CV2262" t="e">
        <v>#N/A</v>
      </c>
    </row>
    <row r="2263" spans="1:100" x14ac:dyDescent="0.25">
      <c r="A2263">
        <v>5265</v>
      </c>
      <c r="B2263" t="s">
        <v>2568</v>
      </c>
      <c r="C2263" s="22">
        <v>3</v>
      </c>
      <c r="D2263" s="17">
        <v>3.21950748156133</v>
      </c>
      <c r="E2263" s="17">
        <v>-8.2155664060559214E-2</v>
      </c>
      <c r="F2263" s="17">
        <v>-1.8107216070318717</v>
      </c>
      <c r="G2263" s="17">
        <v>-1.8372912494709273</v>
      </c>
      <c r="H2263" s="17">
        <v>-5.2910381241402973E-2</v>
      </c>
      <c r="I2263" s="17">
        <v>0</v>
      </c>
      <c r="J2263" s="17">
        <v>-3.1746228744841769</v>
      </c>
      <c r="K2263" s="17">
        <v>-5.2910381241402973E-2</v>
      </c>
      <c r="L2263" s="17">
        <v>-1.0000000000000007</v>
      </c>
      <c r="M2263" s="17">
        <v>-1.0000000000000007</v>
      </c>
      <c r="N2263" s="17">
        <v>-1.0582076248280585</v>
      </c>
      <c r="O2263" s="17">
        <v>-1.7924066423937743</v>
      </c>
      <c r="P2263" s="17">
        <v>-0.23685441031332788</v>
      </c>
      <c r="Q2263" s="17">
        <v>1.1845417910882916</v>
      </c>
      <c r="R2263" s="17">
        <v>0.37477539009432376</v>
      </c>
      <c r="S2263" s="17">
        <v>0.33957702831315134</v>
      </c>
      <c r="T2263" s="17">
        <v>0.34450448592723815</v>
      </c>
      <c r="U2263" s="17">
        <v>0.1187755601787603</v>
      </c>
      <c r="V2263" s="17">
        <v>-1.9755414918363939E-2</v>
      </c>
      <c r="W2263" s="17">
        <v>33.44048162968754</v>
      </c>
      <c r="X2263" s="17">
        <v>1.1070495862867042</v>
      </c>
      <c r="Y2263" s="17">
        <v>-1.0000000000000007</v>
      </c>
      <c r="Z2263" s="17">
        <v>-1.0000000000000007</v>
      </c>
      <c r="AA2263" s="17">
        <v>46.856796730887581</v>
      </c>
      <c r="AB2263" s="17">
        <v>-3.0336665210147839E-2</v>
      </c>
      <c r="AC2263" s="17">
        <v>1.5415573377216302E-2</v>
      </c>
      <c r="AD2263" s="17">
        <v>0.27575188605504591</v>
      </c>
      <c r="AE2263" s="17">
        <v>13.041539711105717</v>
      </c>
      <c r="AF2263" s="17">
        <v>0.25</v>
      </c>
      <c r="AG2263" s="17">
        <v>-1.0000000000000007</v>
      </c>
      <c r="AH2263" s="17">
        <v>-1.0000000000000007</v>
      </c>
      <c r="AI2263" s="17">
        <v>-7.224206516925967E-2</v>
      </c>
      <c r="AJ2263" s="17">
        <v>-1.9755414918363939E-2</v>
      </c>
      <c r="AK2263" s="17">
        <v>-8.7195965975064335E-2</v>
      </c>
      <c r="AL2263" s="17">
        <v>0.13263024545863258</v>
      </c>
      <c r="AM2263" s="17">
        <v>0.53867175031367664</v>
      </c>
      <c r="AN2263" s="17">
        <v>-0.19043329984063209</v>
      </c>
      <c r="AO2263" s="17">
        <v>13.030813927966594</v>
      </c>
      <c r="AP2263" s="17">
        <v>-4.0976812687226367</v>
      </c>
      <c r="AQ2263" s="17">
        <v>30.265858755203382</v>
      </c>
      <c r="AR2263" s="17">
        <v>0.78310165950078536</v>
      </c>
      <c r="AS2263" s="17">
        <v>1.0541392050453016</v>
      </c>
      <c r="AT2263" s="17">
        <v>-1.0000000000000007</v>
      </c>
      <c r="AU2263" s="17">
        <v>-1.0000000000000007</v>
      </c>
      <c r="AV2263" s="17">
        <v>-1.462515859376603</v>
      </c>
      <c r="AW2263" s="17">
        <v>40.966708819771171</v>
      </c>
      <c r="AX2263" s="17">
        <v>37.546326024549579</v>
      </c>
      <c r="AY2263" s="17">
        <v>-0.19545043195537612</v>
      </c>
      <c r="AZ2263" s="17">
        <v>-66.959839509768074</v>
      </c>
      <c r="BA2263" s="22">
        <v>1254.2513276544014</v>
      </c>
      <c r="CU2263" t="e">
        <v>#N/A</v>
      </c>
      <c r="CV2263" t="e">
        <v>#N/A</v>
      </c>
    </row>
    <row r="2264" spans="1:100" x14ac:dyDescent="0.25">
      <c r="A2264">
        <v>5268</v>
      </c>
      <c r="B2264" t="s">
        <v>2569</v>
      </c>
      <c r="C2264" s="22">
        <v>3</v>
      </c>
      <c r="D2264" s="17">
        <v>5.0075251796106439</v>
      </c>
      <c r="E2264" s="17">
        <v>0</v>
      </c>
      <c r="F2264" s="17">
        <v>-0.12935686229768939</v>
      </c>
      <c r="G2264" s="17">
        <v>-0.12935686229768939</v>
      </c>
      <c r="H2264" s="17">
        <v>0.31127612239047597</v>
      </c>
      <c r="I2264" s="17">
        <v>0</v>
      </c>
      <c r="J2264" s="17">
        <v>18.676567343428562</v>
      </c>
      <c r="K2264" s="17">
        <v>0.31127612239047597</v>
      </c>
      <c r="L2264" s="17">
        <v>-0.99999999999999911</v>
      </c>
      <c r="M2264" s="17">
        <v>-0.99999999999999911</v>
      </c>
      <c r="N2264" s="17">
        <v>6.2255224478095208</v>
      </c>
      <c r="O2264" s="17">
        <v>23.554735660741514</v>
      </c>
      <c r="P2264" s="17">
        <v>0.4055652184289042</v>
      </c>
      <c r="Q2264" s="17">
        <v>-2.7393167450447424</v>
      </c>
      <c r="R2264" s="17">
        <v>-0.90695612614193144</v>
      </c>
      <c r="S2264" s="17">
        <v>0.33333333333333315</v>
      </c>
      <c r="T2264" s="17">
        <v>0.36574333030500406</v>
      </c>
      <c r="U2264" s="17">
        <v>-1.8903068232805999E-2</v>
      </c>
      <c r="V2264" s="17">
        <v>-2.555709153014522E-2</v>
      </c>
      <c r="W2264" s="17">
        <v>13.733615259396394</v>
      </c>
      <c r="X2264" s="17">
        <v>0.19125571610743675</v>
      </c>
      <c r="Y2264" s="17">
        <v>-0.99999999999999911</v>
      </c>
      <c r="Z2264" s="17">
        <v>-0.99999999999999911</v>
      </c>
      <c r="AA2264" s="17">
        <v>31.762350843784077</v>
      </c>
      <c r="AB2264" s="17">
        <v>5.785119973935738E-2</v>
      </c>
      <c r="AC2264" s="17">
        <v>0.11334670778475305</v>
      </c>
      <c r="AD2264" s="17">
        <v>0.20751592668648175</v>
      </c>
      <c r="AE2264" s="17">
        <v>18.935691710529611</v>
      </c>
      <c r="AF2264" s="17">
        <v>0.66666666666666663</v>
      </c>
      <c r="AG2264" s="17">
        <v>-0.99999999999999911</v>
      </c>
      <c r="AH2264" s="17">
        <v>-0.99999999999999911</v>
      </c>
      <c r="AI2264" s="17">
        <v>-2.069738989995999E-3</v>
      </c>
      <c r="AJ2264" s="17">
        <v>-2.555709153014522E-2</v>
      </c>
      <c r="AK2264" s="17">
        <v>0.12410522831451802</v>
      </c>
      <c r="AL2264" s="17">
        <v>3.7332748303064218E-2</v>
      </c>
      <c r="AM2264" s="17">
        <v>0.28534778312891917</v>
      </c>
      <c r="AN2264" s="17">
        <v>-0.14500132188218109</v>
      </c>
      <c r="AO2264" s="17">
        <v>7.7542207197955708</v>
      </c>
      <c r="AP2264" s="17">
        <v>-3.4383693055392071</v>
      </c>
      <c r="AQ2264" s="17">
        <v>32.41018260282496</v>
      </c>
      <c r="AR2264" s="17">
        <v>0.65461650387538572</v>
      </c>
      <c r="AS2264" s="17">
        <v>0.5025318384979125</v>
      </c>
      <c r="AT2264" s="17">
        <v>-0.99999999999999911</v>
      </c>
      <c r="AU2264" s="17">
        <v>-0.99999999999999911</v>
      </c>
      <c r="AV2264" s="17">
        <v>-1.0363129884396209</v>
      </c>
      <c r="AW2264" s="17">
        <v>51.878717198986394</v>
      </c>
      <c r="AX2264" s="17">
        <v>49.281613266171959</v>
      </c>
      <c r="AY2264" s="17">
        <v>-4.1006495744362187E-2</v>
      </c>
      <c r="AZ2264" s="17">
        <v>-43.157532027596083</v>
      </c>
      <c r="BA2264" s="22">
        <v>1400.7238264793823</v>
      </c>
      <c r="CU2264" t="e">
        <v>#N/A</v>
      </c>
      <c r="CV2264" t="e">
        <v>#N/A</v>
      </c>
    </row>
    <row r="2265" spans="1:100" x14ac:dyDescent="0.25">
      <c r="A2265">
        <v>5271</v>
      </c>
      <c r="B2265" t="s">
        <v>2570</v>
      </c>
      <c r="C2265" s="22">
        <v>3</v>
      </c>
      <c r="D2265" s="17">
        <v>5.8907782990284634</v>
      </c>
      <c r="E2265" s="17">
        <v>-9.6122666426047745E-3</v>
      </c>
      <c r="F2265" s="17">
        <v>0.50571270728668549</v>
      </c>
      <c r="G2265" s="17">
        <v>0.50571270728668549</v>
      </c>
      <c r="H2265" s="17">
        <v>0.11441042898390599</v>
      </c>
      <c r="I2265" s="17">
        <v>0</v>
      </c>
      <c r="J2265" s="17">
        <v>6.8646257390343637</v>
      </c>
      <c r="K2265" s="17">
        <v>0.11441042898390599</v>
      </c>
      <c r="L2265" s="17">
        <v>-1.0000000000000004</v>
      </c>
      <c r="M2265" s="17">
        <v>-1.0000000000000004</v>
      </c>
      <c r="N2265" s="17">
        <v>2.2882085796781197</v>
      </c>
      <c r="O2265" s="17">
        <v>13.261116745349508</v>
      </c>
      <c r="P2265" s="17">
        <v>-0.60155860631895486</v>
      </c>
      <c r="Q2265" s="17">
        <v>-1.1532543557467814</v>
      </c>
      <c r="R2265" s="17">
        <v>-0.37882018038509713</v>
      </c>
      <c r="S2265" s="17">
        <v>0.33333333333333348</v>
      </c>
      <c r="T2265" s="17">
        <v>0.33962133502201602</v>
      </c>
      <c r="U2265" s="17">
        <v>0.34580110925170504</v>
      </c>
      <c r="V2265" s="17">
        <v>-4.4641264304859207E-2</v>
      </c>
      <c r="W2265" s="17">
        <v>34.388163372731569</v>
      </c>
      <c r="X2265" s="17">
        <v>1.6774557243093828</v>
      </c>
      <c r="Y2265" s="17">
        <v>-1.0000000000000004</v>
      </c>
      <c r="Z2265" s="17">
        <v>-1.0000000000000004</v>
      </c>
      <c r="AA2265" s="17">
        <v>58.273758341877411</v>
      </c>
      <c r="AB2265" s="17">
        <v>0.45751971122191631</v>
      </c>
      <c r="AC2265" s="17">
        <v>-6.4950296055988191E-2</v>
      </c>
      <c r="AD2265" s="17">
        <v>9.271888782469076E-2</v>
      </c>
      <c r="AE2265" s="17">
        <v>24.264415149530929</v>
      </c>
      <c r="AF2265" s="17">
        <v>0.625</v>
      </c>
      <c r="AG2265" s="17">
        <v>-1.0000000000000004</v>
      </c>
      <c r="AH2265" s="17">
        <v>-1.0000000000000004</v>
      </c>
      <c r="AI2265" s="17">
        <v>3.8797106364090342E-3</v>
      </c>
      <c r="AJ2265" s="17">
        <v>-4.4641264304859207E-2</v>
      </c>
      <c r="AK2265" s="17">
        <v>-0.13674710743190277</v>
      </c>
      <c r="AL2265" s="17">
        <v>-5.1160670792718396E-2</v>
      </c>
      <c r="AM2265" s="17">
        <v>0.3398172866674018</v>
      </c>
      <c r="AN2265" s="17">
        <v>-0.10044179489121945</v>
      </c>
      <c r="AO2265" s="17">
        <v>7.8116966295255352</v>
      </c>
      <c r="AP2265" s="17">
        <v>-2.7668482262440781</v>
      </c>
      <c r="AQ2265" s="17">
        <v>41.252789111765942</v>
      </c>
      <c r="AR2265" s="17">
        <v>0.97411451330219556</v>
      </c>
      <c r="AS2265" s="17">
        <v>1.7918661532932909</v>
      </c>
      <c r="AT2265" s="17">
        <v>-1.0000000000000004</v>
      </c>
      <c r="AU2265" s="17">
        <v>-1.0000000000000004</v>
      </c>
      <c r="AV2265" s="17">
        <v>0.12689252690158831</v>
      </c>
      <c r="AW2265" s="17">
        <v>68.768026860982843</v>
      </c>
      <c r="AX2265" s="17">
        <v>64.381494643225096</v>
      </c>
      <c r="AY2265" s="17">
        <v>-9.5267851184909019E-2</v>
      </c>
      <c r="AZ2265" s="17">
        <v>-11.941416729076646</v>
      </c>
      <c r="BA2265" s="22">
        <v>1455.3671815052255</v>
      </c>
      <c r="CU2265" t="e">
        <v>#N/A</v>
      </c>
      <c r="CV2265" t="e">
        <v>#N/A</v>
      </c>
    </row>
    <row r="2266" spans="1:100" x14ac:dyDescent="0.25">
      <c r="A2266">
        <v>5273</v>
      </c>
      <c r="B2266" t="s">
        <v>2571</v>
      </c>
      <c r="C2266" s="22">
        <v>3</v>
      </c>
      <c r="D2266" s="17">
        <v>3.9787962697927268</v>
      </c>
      <c r="E2266" s="17">
        <v>-1.8747507473967646E-2</v>
      </c>
      <c r="F2266" s="17">
        <v>-0.14836256877482501</v>
      </c>
      <c r="G2266" s="17">
        <v>-0.14836256877482501</v>
      </c>
      <c r="H2266" s="17">
        <v>-8.8777319763965468E-2</v>
      </c>
      <c r="I2266" s="17">
        <v>0</v>
      </c>
      <c r="J2266" s="17">
        <v>-5.3266391858379265</v>
      </c>
      <c r="K2266" s="17">
        <v>-8.8777319763965468E-2</v>
      </c>
      <c r="L2266" s="17">
        <v>-0.99999999999999944</v>
      </c>
      <c r="M2266" s="17">
        <v>-0.99999999999999944</v>
      </c>
      <c r="N2266" s="17">
        <v>-1.7755463952793087</v>
      </c>
      <c r="O2266" s="17">
        <v>-1.4962054848200208</v>
      </c>
      <c r="P2266" s="17">
        <v>-1.6566532235622052E-2</v>
      </c>
      <c r="Q2266" s="17">
        <v>-1.4156992164741069</v>
      </c>
      <c r="R2266" s="17">
        <v>-0.42394773959848575</v>
      </c>
      <c r="S2266" s="17">
        <v>0.33333333333333315</v>
      </c>
      <c r="T2266" s="17">
        <v>0.35274423842029201</v>
      </c>
      <c r="U2266" s="17">
        <v>-3.3710294418594453E-2</v>
      </c>
      <c r="V2266" s="17">
        <v>0</v>
      </c>
      <c r="W2266" s="17">
        <v>29.645783883959844</v>
      </c>
      <c r="X2266" s="17">
        <v>0.65894306433763994</v>
      </c>
      <c r="Y2266" s="17">
        <v>-0.99999999999999944</v>
      </c>
      <c r="Z2266" s="17">
        <v>-0.99999999999999944</v>
      </c>
      <c r="AA2266" s="17">
        <v>51.385847327569927</v>
      </c>
      <c r="AB2266" s="17">
        <v>0.33958670461817669</v>
      </c>
      <c r="AC2266" s="17">
        <v>0.25864001627282407</v>
      </c>
      <c r="AD2266" s="17">
        <v>-0.15494649722682918</v>
      </c>
      <c r="AE2266" s="17">
        <v>22.164011183208586</v>
      </c>
      <c r="AF2266" s="17">
        <v>0.58333333333333337</v>
      </c>
      <c r="AG2266" s="17">
        <v>-0.99999999999999944</v>
      </c>
      <c r="AH2266" s="17">
        <v>-0.99999999999999944</v>
      </c>
      <c r="AI2266" s="17">
        <v>2.6671356833720392E-2</v>
      </c>
      <c r="AJ2266" s="17">
        <v>0</v>
      </c>
      <c r="AK2266" s="17">
        <v>-0.12522991718972326</v>
      </c>
      <c r="AL2266" s="17">
        <v>-0.17603483097878855</v>
      </c>
      <c r="AM2266" s="17">
        <v>0.29755289245276539</v>
      </c>
      <c r="AN2266" s="17">
        <v>1.4299514166126605E-2</v>
      </c>
      <c r="AO2266" s="17">
        <v>6.8126727253705166</v>
      </c>
      <c r="AP2266" s="17">
        <v>-0.52268630074077593</v>
      </c>
      <c r="AQ2266" s="17">
        <v>24.319144698121928</v>
      </c>
      <c r="AR2266" s="17">
        <v>0.65236727733503086</v>
      </c>
      <c r="AS2266" s="17">
        <v>0.57016574457367442</v>
      </c>
      <c r="AT2266" s="17">
        <v>-0.99999999999999944</v>
      </c>
      <c r="AU2266" s="17">
        <v>-0.99999999999999944</v>
      </c>
      <c r="AV2266" s="17">
        <v>-0.57231030837331076</v>
      </c>
      <c r="AW2266" s="17">
        <v>49.366955542009102</v>
      </c>
      <c r="AX2266" s="17">
        <v>49.900382678683521</v>
      </c>
      <c r="AY2266" s="17">
        <v>2.4671245939416421E-2</v>
      </c>
      <c r="AZ2266" s="17">
        <v>-9.5247224028694859</v>
      </c>
      <c r="BA2266" s="22">
        <v>1326.5636135723148</v>
      </c>
      <c r="CU2266" t="e">
        <v>#N/A</v>
      </c>
      <c r="CV2266" t="e">
        <v>#N/A</v>
      </c>
    </row>
    <row r="2267" spans="1:100" x14ac:dyDescent="0.25">
      <c r="A2267">
        <v>5274</v>
      </c>
      <c r="B2267" t="s">
        <v>1042</v>
      </c>
      <c r="C2267" s="22">
        <v>3</v>
      </c>
      <c r="D2267" s="17">
        <v>4.649985532538798</v>
      </c>
      <c r="E2267" s="17">
        <v>5.7843923578573805E-2</v>
      </c>
      <c r="F2267" s="17">
        <v>1.6977296594088427</v>
      </c>
      <c r="G2267" s="17">
        <v>1.7055169043095335</v>
      </c>
      <c r="H2267" s="17">
        <v>0.1963408545093393</v>
      </c>
      <c r="I2267" s="17">
        <v>0</v>
      </c>
      <c r="J2267" s="17">
        <v>11.780451270560357</v>
      </c>
      <c r="K2267" s="17">
        <v>0.1963408545093393</v>
      </c>
      <c r="L2267" s="17">
        <v>-1.0000000000000004</v>
      </c>
      <c r="M2267" s="17">
        <v>-1.0000000000000004</v>
      </c>
      <c r="N2267" s="17">
        <v>3.9268170901867858</v>
      </c>
      <c r="O2267" s="17">
        <v>18.135953707408692</v>
      </c>
      <c r="P2267" s="17">
        <v>-0.52020271987914524</v>
      </c>
      <c r="Q2267" s="17">
        <v>-6.1434108007730499</v>
      </c>
      <c r="R2267" s="17">
        <v>-2.0065330115327438</v>
      </c>
      <c r="S2267" s="17">
        <v>0.33333333333333331</v>
      </c>
      <c r="T2267" s="17">
        <v>0.31709195984883248</v>
      </c>
      <c r="U2267" s="17">
        <v>0.17735339600653016</v>
      </c>
      <c r="V2267" s="17">
        <v>0</v>
      </c>
      <c r="W2267" s="17">
        <v>25.257513387174285</v>
      </c>
      <c r="X2267" s="17">
        <v>1.159924720266037</v>
      </c>
      <c r="Y2267" s="17">
        <v>-1.0000000000000004</v>
      </c>
      <c r="Z2267" s="17">
        <v>-1.0000000000000004</v>
      </c>
      <c r="AA2267" s="17">
        <v>33.296482514867435</v>
      </c>
      <c r="AB2267" s="17">
        <v>0.27254855394304262</v>
      </c>
      <c r="AC2267" s="17">
        <v>5.6229409488815787E-2</v>
      </c>
      <c r="AD2267" s="17">
        <v>-0.12786792064733996</v>
      </c>
      <c r="AE2267" s="17">
        <v>10.045502139225912</v>
      </c>
      <c r="AF2267" s="17">
        <v>0.44444444444444442</v>
      </c>
      <c r="AG2267" s="17">
        <v>-1.0000000000000004</v>
      </c>
      <c r="AH2267" s="17">
        <v>-1.0000000000000004</v>
      </c>
      <c r="AI2267" s="17">
        <v>2.5648290843389342E-2</v>
      </c>
      <c r="AJ2267" s="17">
        <v>0</v>
      </c>
      <c r="AK2267" s="17">
        <v>-8.160374880240423E-2</v>
      </c>
      <c r="AL2267" s="17">
        <v>-0.13716904387133505</v>
      </c>
      <c r="AM2267" s="17">
        <v>9.4999697732284533E-2</v>
      </c>
      <c r="AN2267" s="17">
        <v>-0.25394494200801954</v>
      </c>
      <c r="AO2267" s="17">
        <v>1.9669736992950935</v>
      </c>
      <c r="AP2267" s="17">
        <v>-7.0344687695571633</v>
      </c>
      <c r="AQ2267" s="17">
        <v>37.037964657734641</v>
      </c>
      <c r="AR2267" s="17">
        <v>0.82777868918869624</v>
      </c>
      <c r="AS2267" s="17">
        <v>1.3562655747753765</v>
      </c>
      <c r="AT2267" s="17">
        <v>-1.0000000000000004</v>
      </c>
      <c r="AU2267" s="17">
        <v>-1.0000000000000004</v>
      </c>
      <c r="AV2267" s="17">
        <v>-0.3010161072232117</v>
      </c>
      <c r="AW2267" s="17">
        <v>44.397967452718952</v>
      </c>
      <c r="AX2267" s="17">
        <v>44.910933269586742</v>
      </c>
      <c r="AY2267" s="17">
        <v>-0.21820460154192137</v>
      </c>
      <c r="AZ2267" s="17">
        <v>-25.740800401426654</v>
      </c>
      <c r="BA2267" s="22">
        <v>1471.2541942821526</v>
      </c>
      <c r="CU2267" t="e">
        <v>#N/A</v>
      </c>
      <c r="CV2267" t="e">
        <v>#N/A</v>
      </c>
    </row>
    <row r="2268" spans="1:100" x14ac:dyDescent="0.25">
      <c r="A2268">
        <v>5275</v>
      </c>
      <c r="B2268" t="s">
        <v>2572</v>
      </c>
      <c r="C2268" s="22">
        <v>3</v>
      </c>
      <c r="D2268" s="17">
        <v>4.4784948659122419</v>
      </c>
      <c r="E2268" s="17">
        <v>0</v>
      </c>
      <c r="F2268" s="17">
        <v>0.28774548845878523</v>
      </c>
      <c r="G2268" s="17">
        <v>0.28774548845878523</v>
      </c>
      <c r="H2268" s="17">
        <v>0.22792990212845371</v>
      </c>
      <c r="I2268" s="17">
        <v>0</v>
      </c>
      <c r="J2268" s="17">
        <v>13.67579412770721</v>
      </c>
      <c r="K2268" s="17">
        <v>0.22792990212845371</v>
      </c>
      <c r="L2268" s="17">
        <v>-1.0000000000000004</v>
      </c>
      <c r="M2268" s="17">
        <v>-1.0000000000000004</v>
      </c>
      <c r="N2268" s="17">
        <v>4.55859804256907</v>
      </c>
      <c r="O2268" s="17">
        <v>18.442034482078231</v>
      </c>
      <c r="P2268" s="17">
        <v>0.31624954883949741</v>
      </c>
      <c r="Q2268" s="17">
        <v>2.4723860076546655</v>
      </c>
      <c r="R2268" s="17">
        <v>0.75087084127376214</v>
      </c>
      <c r="S2268" s="17">
        <v>0.3186141112364802</v>
      </c>
      <c r="T2268" s="17">
        <v>0.39450710697093216</v>
      </c>
      <c r="U2268" s="17">
        <v>2.3237902844049536E-3</v>
      </c>
      <c r="V2268" s="17">
        <v>-2.1377719823458468E-2</v>
      </c>
      <c r="W2268" s="17">
        <v>18.645495461596198</v>
      </c>
      <c r="X2268" s="17">
        <v>0.42739393191342606</v>
      </c>
      <c r="Y2268" s="17">
        <v>-1.0000000000000004</v>
      </c>
      <c r="Z2268" s="17">
        <v>-1.0000000000000004</v>
      </c>
      <c r="AA2268" s="17">
        <v>7.4759699142434926</v>
      </c>
      <c r="AB2268" s="17">
        <v>8.19068724738925E-2</v>
      </c>
      <c r="AC2268" s="17">
        <v>-0.35481174765808154</v>
      </c>
      <c r="AD2268" s="17">
        <v>3.4496947411659401E-2</v>
      </c>
      <c r="AE2268" s="17">
        <v>-11.920396388626479</v>
      </c>
      <c r="AF2268" s="17">
        <v>0.25</v>
      </c>
      <c r="AG2268" s="17">
        <v>-1.0000000000000004</v>
      </c>
      <c r="AH2268" s="17">
        <v>-1.0000000000000004</v>
      </c>
      <c r="AI2268" s="17">
        <v>0</v>
      </c>
      <c r="AJ2268" s="17">
        <v>-2.1377719823458468E-2</v>
      </c>
      <c r="AK2268" s="17">
        <v>-0.18300822060644822</v>
      </c>
      <c r="AL2268" s="17">
        <v>4.9847473174819593E-2</v>
      </c>
      <c r="AM2268" s="17">
        <v>0.38609722105401156</v>
      </c>
      <c r="AN2268" s="17">
        <v>3.8272179946791399E-2</v>
      </c>
      <c r="AO2268" s="17">
        <v>8.7373894233180458</v>
      </c>
      <c r="AP2268" s="17">
        <v>1.2060418645438791</v>
      </c>
      <c r="AQ2268" s="17">
        <v>32.321289589303419</v>
      </c>
      <c r="AR2268" s="17">
        <v>0.69406728866835921</v>
      </c>
      <c r="AS2268" s="17">
        <v>0.65532383404188099</v>
      </c>
      <c r="AT2268" s="17">
        <v>-1.0000000000000004</v>
      </c>
      <c r="AU2268" s="17">
        <v>-1.0000000000000004</v>
      </c>
      <c r="AV2268" s="17">
        <v>1.0386163297325472</v>
      </c>
      <c r="AW2268" s="17">
        <v>27.12404626086559</v>
      </c>
      <c r="AX2268" s="17">
        <v>24.986274278519744</v>
      </c>
      <c r="AY2268" s="17">
        <v>4.4878202749604384E-2</v>
      </c>
      <c r="AZ2268" s="17">
        <v>-54.534833090430368</v>
      </c>
      <c r="BA2268" s="22">
        <v>1353.3095845866219</v>
      </c>
      <c r="CU2268" t="e">
        <v>#N/A</v>
      </c>
      <c r="CV2268" t="e">
        <v>#N/A</v>
      </c>
    </row>
    <row r="2269" spans="1:100" x14ac:dyDescent="0.25">
      <c r="A2269">
        <v>5276</v>
      </c>
      <c r="B2269" t="s">
        <v>2573</v>
      </c>
      <c r="C2269" s="22">
        <v>3</v>
      </c>
      <c r="D2269" s="17">
        <v>3.8592793971001496</v>
      </c>
      <c r="E2269" s="17">
        <v>-0.2248976365070611</v>
      </c>
      <c r="F2269" s="17">
        <v>-0.24378996933935143</v>
      </c>
      <c r="G2269" s="17">
        <v>-0.30462425601747251</v>
      </c>
      <c r="H2269" s="17">
        <v>0.14496270111758416</v>
      </c>
      <c r="I2269" s="17">
        <v>0</v>
      </c>
      <c r="J2269" s="17">
        <v>8.6977620670550486</v>
      </c>
      <c r="K2269" s="17">
        <v>0.14496270111758416</v>
      </c>
      <c r="L2269" s="17">
        <v>-1.0000000000000031</v>
      </c>
      <c r="M2269" s="17">
        <v>-1.0000000000000031</v>
      </c>
      <c r="N2269" s="17">
        <v>2.8992540223516827</v>
      </c>
      <c r="O2269" s="17">
        <v>12.25241720813773</v>
      </c>
      <c r="P2269" s="17">
        <v>-3.6283852475629805E-2</v>
      </c>
      <c r="Q2269" s="17">
        <v>-0.1967931998993753</v>
      </c>
      <c r="R2269" s="17">
        <v>-6.1944504273338252E-2</v>
      </c>
      <c r="S2269" s="17">
        <v>0.33333333333333404</v>
      </c>
      <c r="T2269" s="17">
        <v>0.34509112676928527</v>
      </c>
      <c r="U2269" s="17">
        <v>-4.2640679338274701E-2</v>
      </c>
      <c r="V2269" s="17">
        <v>-5.5173369894780805E-4</v>
      </c>
      <c r="W2269" s="17">
        <v>19.610773837912504</v>
      </c>
      <c r="X2269" s="17">
        <v>0.41512992080489791</v>
      </c>
      <c r="Y2269" s="17">
        <v>-1.0000000000000031</v>
      </c>
      <c r="Z2269" s="17">
        <v>-1.0000000000000031</v>
      </c>
      <c r="AA2269" s="17">
        <v>47.57637993372429</v>
      </c>
      <c r="AB2269" s="17">
        <v>0.49828971672736894</v>
      </c>
      <c r="AC2269" s="17">
        <v>1.4682659346016341E-2</v>
      </c>
      <c r="AD2269" s="17">
        <v>4.7578635928316876E-2</v>
      </c>
      <c r="AE2269" s="17">
        <v>28.02755060008511</v>
      </c>
      <c r="AF2269" s="17">
        <v>0.5</v>
      </c>
      <c r="AG2269" s="17">
        <v>-1.0000000000000031</v>
      </c>
      <c r="AH2269" s="17">
        <v>-1.0000000000000031</v>
      </c>
      <c r="AI2269" s="17">
        <v>0</v>
      </c>
      <c r="AJ2269" s="17">
        <v>-5.5173369894780805E-4</v>
      </c>
      <c r="AK2269" s="17">
        <v>2.0720028333558359E-2</v>
      </c>
      <c r="AL2269" s="17">
        <v>-8.0541217852318409E-2</v>
      </c>
      <c r="AM2269" s="17">
        <v>0.2471326528485101</v>
      </c>
      <c r="AN2269" s="17">
        <v>-0.27775980694007668</v>
      </c>
      <c r="AO2269" s="17">
        <v>6.2819164628805453</v>
      </c>
      <c r="AP2269" s="17">
        <v>-7.3467012627635073</v>
      </c>
      <c r="AQ2269" s="17">
        <v>28.308535904967549</v>
      </c>
      <c r="AR2269" s="17">
        <v>0.63523204706539704</v>
      </c>
      <c r="AS2269" s="17">
        <v>0.56009262192248144</v>
      </c>
      <c r="AT2269" s="17">
        <v>-1.0000000000000031</v>
      </c>
      <c r="AU2269" s="17">
        <v>-1.0000000000000031</v>
      </c>
      <c r="AV2269" s="17">
        <v>-0.3665687602908107</v>
      </c>
      <c r="AW2269" s="17">
        <v>52.482095879098523</v>
      </c>
      <c r="AX2269" s="17">
        <v>52.426922509203749</v>
      </c>
      <c r="AY2269" s="17">
        <v>0.2240482577369666</v>
      </c>
      <c r="AZ2269" s="17">
        <v>14.797980005483408</v>
      </c>
      <c r="BA2269" s="22">
        <v>1455.9269272804545</v>
      </c>
      <c r="CU2269" t="e">
        <v>#N/A</v>
      </c>
      <c r="CV2269" t="e">
        <v>#N/A</v>
      </c>
    </row>
    <row r="2270" spans="1:100" x14ac:dyDescent="0.25">
      <c r="A2270">
        <v>5278</v>
      </c>
      <c r="B2270" t="s">
        <v>2574</v>
      </c>
      <c r="C2270" s="22">
        <v>3</v>
      </c>
      <c r="D2270" s="17">
        <v>3.7551929569580365</v>
      </c>
      <c r="E2270" s="17">
        <v>0</v>
      </c>
      <c r="F2270" s="17">
        <v>-0.22505706520679114</v>
      </c>
      <c r="G2270" s="17">
        <v>-0.22505706520679114</v>
      </c>
      <c r="H2270" s="17">
        <v>0.39711807620063011</v>
      </c>
      <c r="I2270" s="17">
        <v>0</v>
      </c>
      <c r="J2270" s="17">
        <v>23.827084572037801</v>
      </c>
      <c r="K2270" s="17">
        <v>0.39711807620063011</v>
      </c>
      <c r="L2270" s="17">
        <v>-0.99999999999999978</v>
      </c>
      <c r="M2270" s="17">
        <v>-0.99999999999999978</v>
      </c>
      <c r="N2270" s="17">
        <v>7.9423615240126013</v>
      </c>
      <c r="O2270" s="17">
        <v>27.357220463789051</v>
      </c>
      <c r="P2270" s="17">
        <v>0.45027856109002673</v>
      </c>
      <c r="Q2270" s="17">
        <v>0.59331336671214296</v>
      </c>
      <c r="R2270" s="17">
        <v>0.21511250421936018</v>
      </c>
      <c r="S2270" s="17">
        <v>0.32669959210923882</v>
      </c>
      <c r="T2270" s="17">
        <v>0.32146631873090004</v>
      </c>
      <c r="U2270" s="17">
        <v>-6.6342004166507151E-2</v>
      </c>
      <c r="V2270" s="17">
        <v>7.878877687221171E-2</v>
      </c>
      <c r="W2270" s="17">
        <v>10.539784293808514</v>
      </c>
      <c r="X2270" s="17">
        <v>0.44654546460431732</v>
      </c>
      <c r="Y2270" s="17">
        <v>-0.99999999999999978</v>
      </c>
      <c r="Z2270" s="17">
        <v>-0.99999999999999978</v>
      </c>
      <c r="AA2270" s="17">
        <v>51.722433399151498</v>
      </c>
      <c r="AB2270" s="17">
        <v>5.9621802321916106E-2</v>
      </c>
      <c r="AC2270" s="17">
        <v>0.47743031085298637</v>
      </c>
      <c r="AD2270" s="17">
        <v>0.28229861884756968</v>
      </c>
      <c r="AE2270" s="17">
        <v>40.967536601123591</v>
      </c>
      <c r="AF2270" s="17">
        <v>0.5</v>
      </c>
      <c r="AG2270" s="17">
        <v>-0.99999999999999978</v>
      </c>
      <c r="AH2270" s="17">
        <v>-0.99999999999999978</v>
      </c>
      <c r="AI2270" s="17">
        <v>0</v>
      </c>
      <c r="AJ2270" s="17">
        <v>7.878877687221171E-2</v>
      </c>
      <c r="AK2270" s="17">
        <v>-2.8598098326778454E-2</v>
      </c>
      <c r="AL2270" s="17">
        <v>0.14233919064462669</v>
      </c>
      <c r="AM2270" s="17">
        <v>-6.4824692359959565E-2</v>
      </c>
      <c r="AN2270" s="17">
        <v>0.2985329288644224</v>
      </c>
      <c r="AO2270" s="17">
        <v>-1.7636078006328826</v>
      </c>
      <c r="AP2270" s="17">
        <v>8.1750191748336931</v>
      </c>
      <c r="AQ2270" s="17">
        <v>34.366868865846335</v>
      </c>
      <c r="AR2270" s="17">
        <v>0.66061268354584346</v>
      </c>
      <c r="AS2270" s="17">
        <v>0.84366354080494732</v>
      </c>
      <c r="AT2270" s="17">
        <v>-0.99999999999999978</v>
      </c>
      <c r="AU2270" s="17">
        <v>-0.99999999999999978</v>
      </c>
      <c r="AV2270" s="17">
        <v>-9.9445609874311003E-3</v>
      </c>
      <c r="AW2270" s="17">
        <v>87.254673037774182</v>
      </c>
      <c r="AX2270" s="17">
        <v>95.133550724995359</v>
      </c>
      <c r="AY2270" s="17">
        <v>0.19277798329058587</v>
      </c>
      <c r="AZ2270" s="17">
        <v>50.912092543005642</v>
      </c>
      <c r="BA2270" s="22">
        <v>1459.7283387726566</v>
      </c>
      <c r="CU2270" t="e">
        <v>#N/A</v>
      </c>
      <c r="CV2270" t="e">
        <v>#N/A</v>
      </c>
    </row>
    <row r="2271" spans="1:100" x14ac:dyDescent="0.25">
      <c r="A2271">
        <v>5279</v>
      </c>
      <c r="B2271" t="s">
        <v>2575</v>
      </c>
      <c r="C2271" s="22">
        <v>3</v>
      </c>
      <c r="D2271" s="17">
        <v>4.6814941464136774</v>
      </c>
      <c r="E2271" s="17">
        <v>-0.41086564613572152</v>
      </c>
      <c r="F2271" s="17">
        <v>-6.8811552169811274E-2</v>
      </c>
      <c r="G2271" s="17">
        <v>-0.19462511263221471</v>
      </c>
      <c r="H2271" s="17">
        <v>0.33925258777862122</v>
      </c>
      <c r="I2271" s="17">
        <v>-9.0097332405819908E-3</v>
      </c>
      <c r="J2271" s="17">
        <v>19.814571272282361</v>
      </c>
      <c r="K2271" s="17">
        <v>0.3302428545380392</v>
      </c>
      <c r="L2271" s="17">
        <v>-1</v>
      </c>
      <c r="M2271" s="17">
        <v>-1</v>
      </c>
      <c r="N2271" s="17">
        <v>6.6048570907607829</v>
      </c>
      <c r="O2271" s="17">
        <v>24.301440306063814</v>
      </c>
      <c r="P2271" s="17">
        <v>-0.35274590763828856</v>
      </c>
      <c r="Q2271" s="17">
        <v>-6.4925989583068917</v>
      </c>
      <c r="R2271" s="17">
        <v>-2.1944631164368373</v>
      </c>
      <c r="S2271" s="17">
        <v>0.33333333333333326</v>
      </c>
      <c r="T2271" s="17">
        <v>0.33333333333333326</v>
      </c>
      <c r="U2271" s="17">
        <v>0.25920271085931967</v>
      </c>
      <c r="V2271" s="17">
        <v>7.2046716534795344E-2</v>
      </c>
      <c r="W2271" s="17">
        <v>26.706929580909694</v>
      </c>
      <c r="X2271" s="17">
        <v>1.8055149547746787</v>
      </c>
      <c r="Y2271" s="17">
        <v>-1</v>
      </c>
      <c r="Z2271" s="17">
        <v>-1</v>
      </c>
      <c r="AA2271" s="17">
        <v>61.292819076537874</v>
      </c>
      <c r="AB2271" s="17">
        <v>0.13982173573809001</v>
      </c>
      <c r="AC2271" s="17">
        <v>0.16216457552542424</v>
      </c>
      <c r="AD2271" s="17">
        <v>0.43362074097778613</v>
      </c>
      <c r="AE2271" s="17">
        <v>36.780352612065052</v>
      </c>
      <c r="AF2271" s="17">
        <v>0.9</v>
      </c>
      <c r="AG2271" s="17">
        <v>-1</v>
      </c>
      <c r="AH2271" s="17">
        <v>-1</v>
      </c>
      <c r="AI2271" s="17">
        <v>-2.3430169719695006E-2</v>
      </c>
      <c r="AJ2271" s="17">
        <v>7.2046716534795344E-2</v>
      </c>
      <c r="AK2271" s="17">
        <v>3.2939483295009009E-2</v>
      </c>
      <c r="AL2271" s="17">
        <v>-4.6099287815043855E-2</v>
      </c>
      <c r="AM2271" s="17">
        <v>-0.17782517986471613</v>
      </c>
      <c r="AN2271" s="17">
        <v>0.27213127633760636</v>
      </c>
      <c r="AO2271" s="17">
        <v>-4.2809320801428594</v>
      </c>
      <c r="AP2271" s="17">
        <v>6.5727854693649412</v>
      </c>
      <c r="AQ2271" s="17">
        <v>46.521500853192066</v>
      </c>
      <c r="AR2271" s="17">
        <v>0.99791609406078197</v>
      </c>
      <c r="AS2271" s="17">
        <v>2.1357578093127185</v>
      </c>
      <c r="AT2271" s="17">
        <v>-1</v>
      </c>
      <c r="AU2271" s="17">
        <v>-1</v>
      </c>
      <c r="AV2271" s="17">
        <v>-2.3890882290690518</v>
      </c>
      <c r="AW2271" s="17">
        <v>92.167044851966565</v>
      </c>
      <c r="AX2271" s="17">
        <v>98.903113111052221</v>
      </c>
      <c r="AY2271" s="17">
        <v>0.33785729221603022</v>
      </c>
      <c r="AZ2271" s="17">
        <v>4.7406249991735327</v>
      </c>
      <c r="BA2271" s="22">
        <v>1529.8831977052014</v>
      </c>
      <c r="CU2271" t="e">
        <v>#N/A</v>
      </c>
      <c r="CV2271" t="e">
        <v>#N/A</v>
      </c>
    </row>
    <row r="2272" spans="1:100" x14ac:dyDescent="0.25">
      <c r="A2272">
        <v>5282</v>
      </c>
      <c r="B2272" t="s">
        <v>2576</v>
      </c>
      <c r="C2272" s="22">
        <v>3</v>
      </c>
      <c r="D2272" s="17">
        <v>4.7876384938972087</v>
      </c>
      <c r="E2272" s="17">
        <v>0</v>
      </c>
      <c r="F2272" s="17">
        <v>0.43178024350853428</v>
      </c>
      <c r="G2272" s="17">
        <v>0.43178024350853428</v>
      </c>
      <c r="H2272" s="17">
        <v>-8.2220796521688719E-2</v>
      </c>
      <c r="I2272" s="17">
        <v>-8.0194276259771494E-3</v>
      </c>
      <c r="J2272" s="17">
        <v>-5.4144134488599507</v>
      </c>
      <c r="K2272" s="17">
        <v>-9.024022414766586E-2</v>
      </c>
      <c r="L2272" s="17">
        <v>-0.99999999999999967</v>
      </c>
      <c r="M2272" s="17">
        <v>-0.99999999999999967</v>
      </c>
      <c r="N2272" s="17">
        <v>-1.8048044829533167</v>
      </c>
      <c r="O2272" s="17">
        <v>-0.19499471145420946</v>
      </c>
      <c r="P2272" s="17">
        <v>0.99651468531029086</v>
      </c>
      <c r="Q2272" s="17">
        <v>-0.80998219560015117</v>
      </c>
      <c r="R2272" s="17">
        <v>-0.24257253189536171</v>
      </c>
      <c r="S2272" s="17">
        <v>0.33333333333333304</v>
      </c>
      <c r="T2272" s="17">
        <v>0.37817288598451249</v>
      </c>
      <c r="U2272" s="17">
        <v>6.6860772288091966E-2</v>
      </c>
      <c r="V2272" s="17">
        <v>-2.2912195984560159E-2</v>
      </c>
      <c r="W2272" s="17">
        <v>33.827800790761735</v>
      </c>
      <c r="X2272" s="17">
        <v>0.9701434417736593</v>
      </c>
      <c r="Y2272" s="17">
        <v>-0.99999999999999967</v>
      </c>
      <c r="Z2272" s="17">
        <v>-0.99999999999999967</v>
      </c>
      <c r="AA2272" s="17">
        <v>39.168180869151399</v>
      </c>
      <c r="AB2272" s="17">
        <v>-3.9260667443477955E-2</v>
      </c>
      <c r="AC2272" s="17">
        <v>0.15280379091998261</v>
      </c>
      <c r="AD2272" s="17">
        <v>-1.8840712708040191E-3</v>
      </c>
      <c r="AE2272" s="17">
        <v>5.5829526102850302</v>
      </c>
      <c r="AF2272" s="17">
        <v>0.41666666666666669</v>
      </c>
      <c r="AG2272" s="17">
        <v>-0.99999999999999967</v>
      </c>
      <c r="AH2272" s="17">
        <v>-0.99999999999999967</v>
      </c>
      <c r="AI2272" s="17">
        <v>0</v>
      </c>
      <c r="AJ2272" s="17">
        <v>-2.2912195984560159E-2</v>
      </c>
      <c r="AK2272" s="17">
        <v>1.9547871035688696E-3</v>
      </c>
      <c r="AL2272" s="17">
        <v>0.19580350805974844</v>
      </c>
      <c r="AM2272" s="17">
        <v>-3.7625847312261998E-2</v>
      </c>
      <c r="AN2272" s="17">
        <v>0.33301715405664817</v>
      </c>
      <c r="AO2272" s="17">
        <v>-0.93087224728870432</v>
      </c>
      <c r="AP2272" s="17">
        <v>9.3044463917149454</v>
      </c>
      <c r="AQ2272" s="17">
        <v>28.413387341901775</v>
      </c>
      <c r="AR2272" s="17">
        <v>0.75545479562137785</v>
      </c>
      <c r="AS2272" s="17">
        <v>0.87990321762599322</v>
      </c>
      <c r="AT2272" s="17">
        <v>-0.99999999999999967</v>
      </c>
      <c r="AU2272" s="17">
        <v>-0.99999999999999967</v>
      </c>
      <c r="AV2272" s="17">
        <v>0.18920771161317262</v>
      </c>
      <c r="AW2272" s="17">
        <v>48.277632549412132</v>
      </c>
      <c r="AX2272" s="17">
        <v>45.986412950956129</v>
      </c>
      <c r="AY2272" s="17">
        <v>0.16924207323123708</v>
      </c>
      <c r="AZ2272" s="17">
        <v>-15.164054344903422</v>
      </c>
      <c r="BA2272" s="22">
        <v>1380.3963164623833</v>
      </c>
      <c r="CU2272" t="e">
        <v>#N/A</v>
      </c>
      <c r="CV2272" t="e">
        <v>#N/A</v>
      </c>
    </row>
    <row r="2273" spans="1:100" x14ac:dyDescent="0.25">
      <c r="A2273">
        <v>5283</v>
      </c>
      <c r="B2273" t="s">
        <v>2577</v>
      </c>
      <c r="C2273" s="22">
        <v>3</v>
      </c>
      <c r="D2273" s="17">
        <v>3.1457321900532929</v>
      </c>
      <c r="E2273" s="17">
        <v>1.2201184896321617</v>
      </c>
      <c r="F2273" s="17">
        <v>2.7499215771014732E-2</v>
      </c>
      <c r="G2273" s="17">
        <v>0.39670658868009623</v>
      </c>
      <c r="H2273" s="17">
        <v>0.13721996400909936</v>
      </c>
      <c r="I2273" s="17">
        <v>0</v>
      </c>
      <c r="J2273" s="17">
        <v>8.2331978405459711</v>
      </c>
      <c r="K2273" s="17">
        <v>0.13721996400909936</v>
      </c>
      <c r="L2273" s="17">
        <v>-1.0000000000000018</v>
      </c>
      <c r="M2273" s="17">
        <v>-1.0000000000000018</v>
      </c>
      <c r="N2273" s="17">
        <v>2.7443992801819892</v>
      </c>
      <c r="O2273" s="17">
        <v>11.775636619279364</v>
      </c>
      <c r="P2273" s="17">
        <v>1.1773625868563917</v>
      </c>
      <c r="Q2273" s="17">
        <v>0.64095679488139479</v>
      </c>
      <c r="R2273" s="17">
        <v>0.21123264117069329</v>
      </c>
      <c r="S2273" s="17">
        <v>0.33333333333333398</v>
      </c>
      <c r="T2273" s="17">
        <v>0.22895847668079464</v>
      </c>
      <c r="U2273" s="17">
        <v>0.20086350960028204</v>
      </c>
      <c r="V2273" s="17">
        <v>8.78710017128311E-3</v>
      </c>
      <c r="W2273" s="17">
        <v>25.388898231063759</v>
      </c>
      <c r="X2273" s="17">
        <v>1.1560978631602037</v>
      </c>
      <c r="Y2273" s="17">
        <v>-1.0000000000000018</v>
      </c>
      <c r="Z2273" s="17">
        <v>-1.0000000000000018</v>
      </c>
      <c r="AA2273" s="17">
        <v>7.3670123774643024</v>
      </c>
      <c r="AB2273" s="17">
        <v>-0.12294322665383217</v>
      </c>
      <c r="AC2273" s="17">
        <v>-0.260220180106775</v>
      </c>
      <c r="AD2273" s="17">
        <v>1.8501036865204032E-2</v>
      </c>
      <c r="AE2273" s="17">
        <v>-18.233118494770157</v>
      </c>
      <c r="AF2273" s="17">
        <v>0.125</v>
      </c>
      <c r="AG2273" s="17">
        <v>-1.0000000000000018</v>
      </c>
      <c r="AH2273" s="17">
        <v>-1.0000000000000018</v>
      </c>
      <c r="AI2273" s="17">
        <v>0</v>
      </c>
      <c r="AJ2273" s="17">
        <v>8.78710017128311E-3</v>
      </c>
      <c r="AK2273" s="17">
        <v>0.27394304381083739</v>
      </c>
      <c r="AL2273" s="17">
        <v>0.21157467009685027</v>
      </c>
      <c r="AM2273" s="17">
        <v>-0.44751053400936991</v>
      </c>
      <c r="AN2273" s="17">
        <v>-0.38313664840146811</v>
      </c>
      <c r="AO2273" s="17">
        <v>-9.8180481311800563</v>
      </c>
      <c r="AP2273" s="17">
        <v>-8.5205428595524531</v>
      </c>
      <c r="AQ2273" s="17">
        <v>33.622096071609739</v>
      </c>
      <c r="AR2273" s="17">
        <v>0.77194241978569411</v>
      </c>
      <c r="AS2273" s="17">
        <v>1.2933178271693035</v>
      </c>
      <c r="AT2273" s="17">
        <v>-1.0000000000000018</v>
      </c>
      <c r="AU2273" s="17">
        <v>-1.0000000000000018</v>
      </c>
      <c r="AV2273" s="17">
        <v>0.60793922985078952</v>
      </c>
      <c r="AW2273" s="17">
        <v>10.622106137191214</v>
      </c>
      <c r="AX2273" s="17">
        <v>11.500816154319526</v>
      </c>
      <c r="AY2273" s="17">
        <v>-0.1741414574495318</v>
      </c>
      <c r="AZ2273" s="17">
        <v>-36.110668495889982</v>
      </c>
      <c r="BA2273" s="22">
        <v>1410.6820162228325</v>
      </c>
      <c r="CU2273" t="e">
        <v>#N/A</v>
      </c>
      <c r="CV2273" t="e">
        <v>#N/A</v>
      </c>
    </row>
    <row r="2274" spans="1:100" x14ac:dyDescent="0.25">
      <c r="A2274">
        <v>5285</v>
      </c>
      <c r="B2274" t="s">
        <v>2578</v>
      </c>
      <c r="C2274" s="22">
        <v>3</v>
      </c>
      <c r="D2274" s="17">
        <v>5.4135028299580865</v>
      </c>
      <c r="E2274" s="17">
        <v>0</v>
      </c>
      <c r="F2274" s="17">
        <v>3.4636258537896039</v>
      </c>
      <c r="G2274" s="17">
        <v>3.4636258537896039</v>
      </c>
      <c r="H2274" s="17">
        <v>5.0943288287861724E-2</v>
      </c>
      <c r="I2274" s="17">
        <v>0</v>
      </c>
      <c r="J2274" s="17">
        <v>3.0565972972716979</v>
      </c>
      <c r="K2274" s="17">
        <v>5.0943288287861724E-2</v>
      </c>
      <c r="L2274" s="17">
        <v>-1.0000000000000007</v>
      </c>
      <c r="M2274" s="17">
        <v>-1.0000000000000007</v>
      </c>
      <c r="N2274" s="17">
        <v>1.0188657657572346</v>
      </c>
      <c r="O2274" s="17">
        <v>11.933725981019393</v>
      </c>
      <c r="P2274" s="17">
        <v>-0.11451098431960183</v>
      </c>
      <c r="Q2274" s="17">
        <v>5.4003041342970697</v>
      </c>
      <c r="R2274" s="17">
        <v>1.7562846907626115</v>
      </c>
      <c r="S2274" s="17">
        <v>0.33333333333333309</v>
      </c>
      <c r="T2274" s="17">
        <v>0.31563482810383747</v>
      </c>
      <c r="U2274" s="17">
        <v>0.32713950937958886</v>
      </c>
      <c r="V2274" s="17">
        <v>-7.0876347073968185E-2</v>
      </c>
      <c r="W2274" s="17">
        <v>34.171521418197209</v>
      </c>
      <c r="X2274" s="17">
        <v>1.4636263229943609</v>
      </c>
      <c r="Y2274" s="17">
        <v>-1.0000000000000007</v>
      </c>
      <c r="Z2274" s="17">
        <v>-1.0000000000000007</v>
      </c>
      <c r="AA2274" s="17">
        <v>61.493569496013826</v>
      </c>
      <c r="AB2274" s="17">
        <v>0.34940151594066199</v>
      </c>
      <c r="AC2274" s="17">
        <v>0.16756675913738692</v>
      </c>
      <c r="AD2274" s="17">
        <v>-5.6530073369688606E-3</v>
      </c>
      <c r="AE2274" s="17">
        <v>25.565763387054012</v>
      </c>
      <c r="AF2274" s="17">
        <v>0.3</v>
      </c>
      <c r="AG2274" s="17">
        <v>-1.0000000000000007</v>
      </c>
      <c r="AH2274" s="17">
        <v>-1.0000000000000007</v>
      </c>
      <c r="AI2274" s="17">
        <v>4.8949751807642737E-2</v>
      </c>
      <c r="AJ2274" s="17">
        <v>-7.0876347073968185E-2</v>
      </c>
      <c r="AK2274" s="17">
        <v>-0.18224932986869619</v>
      </c>
      <c r="AL2274" s="17">
        <v>-0.19279786066953031</v>
      </c>
      <c r="AM2274" s="17">
        <v>-4.9932786666999851E-2</v>
      </c>
      <c r="AN2274" s="17">
        <v>0.12192962150651723</v>
      </c>
      <c r="AO2274" s="17">
        <v>-2.1595663160184762</v>
      </c>
      <c r="AP2274" s="17">
        <v>2.0842512343152788</v>
      </c>
      <c r="AQ2274" s="17">
        <v>37.228118715468916</v>
      </c>
      <c r="AR2274" s="17">
        <v>0.90523132374279158</v>
      </c>
      <c r="AS2274" s="17">
        <v>1.5145696112822224</v>
      </c>
      <c r="AT2274" s="17">
        <v>-1.0000000000000007</v>
      </c>
      <c r="AU2274" s="17">
        <v>-1.0000000000000007</v>
      </c>
      <c r="AV2274" s="17">
        <v>5.2199105445522154</v>
      </c>
      <c r="AW2274" s="17">
        <v>75.511546711348487</v>
      </c>
      <c r="AX2274" s="17">
        <v>69.402907040104523</v>
      </c>
      <c r="AY2274" s="17">
        <v>0.27845628668371564</v>
      </c>
      <c r="AZ2274" s="17">
        <v>-5.3391186716414154</v>
      </c>
      <c r="BA2274" s="22">
        <v>1383.7281523244433</v>
      </c>
      <c r="CU2274" t="e">
        <v>#N/A</v>
      </c>
      <c r="CV2274" t="e">
        <v>#N/A</v>
      </c>
    </row>
    <row r="2275" spans="1:100" x14ac:dyDescent="0.25">
      <c r="A2275">
        <v>5288</v>
      </c>
      <c r="B2275" t="s">
        <v>2579</v>
      </c>
      <c r="C2275" s="22">
        <v>3</v>
      </c>
      <c r="D2275" s="17">
        <v>5.3311549085844439</v>
      </c>
      <c r="E2275" s="17">
        <v>-4.9167452018882861E-2</v>
      </c>
      <c r="F2275" s="17">
        <v>1.8029797231010445</v>
      </c>
      <c r="G2275" s="17">
        <v>1.7889318796670781</v>
      </c>
      <c r="H2275" s="17">
        <v>0.51429088242626519</v>
      </c>
      <c r="I2275" s="17">
        <v>-1.5881027123764505E-2</v>
      </c>
      <c r="J2275" s="17">
        <v>29.904591318150032</v>
      </c>
      <c r="K2275" s="17">
        <v>0.49840985530250076</v>
      </c>
      <c r="L2275" s="17">
        <v>-1.0000000000000016</v>
      </c>
      <c r="M2275" s="17">
        <v>-1.0000000000000016</v>
      </c>
      <c r="N2275" s="17">
        <v>9.968197106050015</v>
      </c>
      <c r="O2275" s="17">
        <v>37.024678106401552</v>
      </c>
      <c r="P2275" s="17">
        <v>6.5714754732827355E-2</v>
      </c>
      <c r="Q2275" s="17">
        <v>-0.95901361718897205</v>
      </c>
      <c r="R2275" s="17">
        <v>-0.27775815145711613</v>
      </c>
      <c r="S2275" s="17">
        <v>0.33333333333333381</v>
      </c>
      <c r="T2275" s="17">
        <v>0.33333333333333381</v>
      </c>
      <c r="U2275" s="17">
        <v>0.21664353966245059</v>
      </c>
      <c r="V2275" s="17">
        <v>0.26989217383791914</v>
      </c>
      <c r="W2275" s="17">
        <v>26.191700994581467</v>
      </c>
      <c r="X2275" s="17">
        <v>2.6541840130414842</v>
      </c>
      <c r="Y2275" s="17">
        <v>-1.0000000000000016</v>
      </c>
      <c r="Z2275" s="17">
        <v>-1.0000000000000016</v>
      </c>
      <c r="AA2275" s="17">
        <v>49.50739560063932</v>
      </c>
      <c r="AB2275" s="17">
        <v>1.0391501815691477E-4</v>
      </c>
      <c r="AC2275" s="17">
        <v>-2.6432839628849542E-2</v>
      </c>
      <c r="AD2275" s="17">
        <v>0.49819797976099228</v>
      </c>
      <c r="AE2275" s="17">
        <v>23.593452757514989</v>
      </c>
      <c r="AF2275" s="17">
        <v>0.58333333333333337</v>
      </c>
      <c r="AG2275" s="17">
        <v>-1.0000000000000016</v>
      </c>
      <c r="AH2275" s="17">
        <v>-1.0000000000000016</v>
      </c>
      <c r="AI2275" s="17">
        <v>2.0549297118198633E-2</v>
      </c>
      <c r="AJ2275" s="17">
        <v>0.26989217383791914</v>
      </c>
      <c r="AK2275" s="17">
        <v>-3.7404155486766608E-2</v>
      </c>
      <c r="AL2275" s="17">
        <v>-4.931619706799336E-2</v>
      </c>
      <c r="AM2275" s="17">
        <v>9.0477005828182369E-3</v>
      </c>
      <c r="AN2275" s="17">
        <v>0.13792019269879052</v>
      </c>
      <c r="AO2275" s="17">
        <v>3.9171737136622808E-2</v>
      </c>
      <c r="AP2275" s="17">
        <v>3.2014238321297963</v>
      </c>
      <c r="AQ2275" s="17">
        <v>56.096292312731499</v>
      </c>
      <c r="AR2275" s="17">
        <v>1.153202380167037</v>
      </c>
      <c r="AS2275" s="17">
        <v>3.1525938683439851</v>
      </c>
      <c r="AT2275" s="17">
        <v>-1.0000000000000016</v>
      </c>
      <c r="AU2275" s="17">
        <v>-1.0000000000000016</v>
      </c>
      <c r="AV2275" s="17">
        <v>1.5111737282099615</v>
      </c>
      <c r="AW2275" s="17">
        <v>89.733497539170727</v>
      </c>
      <c r="AX2275" s="17">
        <v>117.13370086532657</v>
      </c>
      <c r="AY2275" s="17">
        <v>0.10771937830400877</v>
      </c>
      <c r="AZ2275" s="17">
        <v>6.5601202215521885</v>
      </c>
      <c r="BA2275" s="22">
        <v>1381.9217894022536</v>
      </c>
      <c r="CU2275" t="e">
        <v>#N/A</v>
      </c>
      <c r="CV2275" t="e">
        <v>#N/A</v>
      </c>
    </row>
    <row r="2276" spans="1:100" x14ac:dyDescent="0.25">
      <c r="A2276">
        <v>5290</v>
      </c>
      <c r="B2276" t="s">
        <v>2580</v>
      </c>
      <c r="C2276" s="22">
        <v>3</v>
      </c>
      <c r="D2276" s="17">
        <v>4.5352839257680841</v>
      </c>
      <c r="E2276" s="17">
        <v>0</v>
      </c>
      <c r="F2276" s="17">
        <v>0.61913726171105177</v>
      </c>
      <c r="G2276" s="17">
        <v>0.61913726171105177</v>
      </c>
      <c r="H2276" s="17">
        <v>0.20013243817630602</v>
      </c>
      <c r="I2276" s="17">
        <v>0</v>
      </c>
      <c r="J2276" s="17">
        <v>12.007946290578372</v>
      </c>
      <c r="K2276" s="17">
        <v>0.20013243817630602</v>
      </c>
      <c r="L2276" s="17">
        <v>-1.0000000000000007</v>
      </c>
      <c r="M2276" s="17">
        <v>-1.0000000000000007</v>
      </c>
      <c r="N2276" s="17">
        <v>4.0026487635261221</v>
      </c>
      <c r="O2276" s="17">
        <v>17.162367478057501</v>
      </c>
      <c r="P2276" s="17">
        <v>-0.75129128849747862</v>
      </c>
      <c r="Q2276" s="17">
        <v>2.9511039301722839</v>
      </c>
      <c r="R2276" s="17">
        <v>0.88777133252959894</v>
      </c>
      <c r="S2276" s="17">
        <v>0.32752787977647796</v>
      </c>
      <c r="T2276" s="17">
        <v>0.18414577071853552</v>
      </c>
      <c r="U2276" s="17">
        <v>-0.14446490244585244</v>
      </c>
      <c r="V2276" s="17">
        <v>-1.6168023469704015E-2</v>
      </c>
      <c r="W2276" s="17">
        <v>6.0363314561260282</v>
      </c>
      <c r="X2276" s="17">
        <v>-0.51251410089772476</v>
      </c>
      <c r="Y2276" s="17">
        <v>-1.0000000000000007</v>
      </c>
      <c r="Z2276" s="17">
        <v>-1.0000000000000007</v>
      </c>
      <c r="AA2276" s="17">
        <v>5.1380325396638229</v>
      </c>
      <c r="AB2276" s="17">
        <v>-6.3516483025640183E-2</v>
      </c>
      <c r="AC2276" s="17">
        <v>2.7722805075227137E-2</v>
      </c>
      <c r="AD2276" s="17">
        <v>7.2272970577266088E-5</v>
      </c>
      <c r="AE2276" s="17">
        <v>-1.7860702489917966</v>
      </c>
      <c r="AF2276" s="17">
        <v>0.375</v>
      </c>
      <c r="AG2276" s="17">
        <v>-1.0000000000000007</v>
      </c>
      <c r="AH2276" s="17">
        <v>-1.0000000000000007</v>
      </c>
      <c r="AI2276" s="17">
        <v>0</v>
      </c>
      <c r="AJ2276" s="17">
        <v>-1.6168023469704015E-2</v>
      </c>
      <c r="AK2276" s="17">
        <v>-0.3864051298030502</v>
      </c>
      <c r="AL2276" s="17">
        <v>0.27435771247751206</v>
      </c>
      <c r="AM2276" s="17">
        <v>2.832453484783164E-2</v>
      </c>
      <c r="AN2276" s="17">
        <v>-0.31462155663297342</v>
      </c>
      <c r="AO2276" s="17">
        <v>-1.2239122778194609</v>
      </c>
      <c r="AP2276" s="17">
        <v>-6.4937503534367753</v>
      </c>
      <c r="AQ2276" s="17">
        <v>18.044277746704385</v>
      </c>
      <c r="AR2276" s="17">
        <v>0.35104072457945718</v>
      </c>
      <c r="AS2276" s="17">
        <v>-0.31238166272141876</v>
      </c>
      <c r="AT2276" s="17">
        <v>-1.0000000000000007</v>
      </c>
      <c r="AU2276" s="17">
        <v>-1.0000000000000007</v>
      </c>
      <c r="AV2276" s="17">
        <v>1.5069085942406506</v>
      </c>
      <c r="AW2276" s="17">
        <v>15.806649664284546</v>
      </c>
      <c r="AX2276" s="17">
        <v>14.189847317314154</v>
      </c>
      <c r="AY2276" s="17">
        <v>1.1575699921678079E-2</v>
      </c>
      <c r="AZ2276" s="17">
        <v>-22.451993555633642</v>
      </c>
      <c r="BA2276" s="22">
        <v>1339.2447511987259</v>
      </c>
      <c r="CU2276" t="e">
        <v>#N/A</v>
      </c>
      <c r="CV2276" t="e">
        <v>#N/A</v>
      </c>
    </row>
    <row r="2277" spans="1:100" x14ac:dyDescent="0.25">
      <c r="A2277">
        <v>5291</v>
      </c>
      <c r="B2277" t="s">
        <v>2581</v>
      </c>
      <c r="C2277" s="22">
        <v>3</v>
      </c>
      <c r="D2277" s="17">
        <v>4.9964591639251079</v>
      </c>
      <c r="E2277" s="17">
        <v>2.4767132350269668E-3</v>
      </c>
      <c r="F2277" s="17">
        <v>1.112792515515578</v>
      </c>
      <c r="G2277" s="17">
        <v>1.112792515515578</v>
      </c>
      <c r="H2277" s="17">
        <v>0.13157517274880301</v>
      </c>
      <c r="I2277" s="17">
        <v>0</v>
      </c>
      <c r="J2277" s="17">
        <v>7.8945103649281831</v>
      </c>
      <c r="K2277" s="17">
        <v>0.13157517274880301</v>
      </c>
      <c r="L2277" s="17">
        <v>-0.99999999999999822</v>
      </c>
      <c r="M2277" s="17">
        <v>-0.99999999999999822</v>
      </c>
      <c r="N2277" s="17">
        <v>2.6315034549760621</v>
      </c>
      <c r="O2277" s="17">
        <v>14.003762044368868</v>
      </c>
      <c r="P2277" s="17">
        <v>-2.4108610038274117E-3</v>
      </c>
      <c r="Q2277" s="17">
        <v>3.322604506592739</v>
      </c>
      <c r="R2277" s="17">
        <v>1.1477818885396369</v>
      </c>
      <c r="S2277" s="17">
        <v>0.33333333333333304</v>
      </c>
      <c r="T2277" s="17">
        <v>0.33333333333333304</v>
      </c>
      <c r="U2277" s="17">
        <v>0.17121149473041822</v>
      </c>
      <c r="V2277" s="17">
        <v>9.3706936364874871E-2</v>
      </c>
      <c r="W2277" s="17">
        <v>32.000397000526235</v>
      </c>
      <c r="X2277" s="17">
        <v>1.7821790910287845</v>
      </c>
      <c r="Y2277" s="17">
        <v>-0.99999999999999822</v>
      </c>
      <c r="Z2277" s="17">
        <v>-0.99999999999999822</v>
      </c>
      <c r="AA2277" s="17">
        <v>77.060565226826427</v>
      </c>
      <c r="AB2277" s="17">
        <v>0.39223604333115791</v>
      </c>
      <c r="AC2277" s="17">
        <v>0.19225124386070841</v>
      </c>
      <c r="AD2277" s="17">
        <v>0.29376043956334463</v>
      </c>
      <c r="AE2277" s="17">
        <v>43.912386337760573</v>
      </c>
      <c r="AF2277" s="17">
        <v>0.84615384615384615</v>
      </c>
      <c r="AG2277" s="17">
        <v>-0.99999999999999822</v>
      </c>
      <c r="AH2277" s="17">
        <v>-0.99999999999999822</v>
      </c>
      <c r="AI2277" s="17">
        <v>1.9994510523312723E-2</v>
      </c>
      <c r="AJ2277" s="17">
        <v>9.3706936364874871E-2</v>
      </c>
      <c r="AK2277" s="17">
        <v>0.17872770434745108</v>
      </c>
      <c r="AL2277" s="17">
        <v>0.20160485051382965</v>
      </c>
      <c r="AM2277" s="17">
        <v>0.17426784490749395</v>
      </c>
      <c r="AN2277" s="17">
        <v>-5.0547852826236715E-2</v>
      </c>
      <c r="AO2277" s="17">
        <v>5.2503346444246031</v>
      </c>
      <c r="AP2277" s="17">
        <v>-0.25567206808677018</v>
      </c>
      <c r="AQ2277" s="17">
        <v>39.894907365454443</v>
      </c>
      <c r="AR2277" s="17">
        <v>0.9315850977619593</v>
      </c>
      <c r="AS2277" s="17">
        <v>1.9137542637775877</v>
      </c>
      <c r="AT2277" s="17">
        <v>-0.99999999999999822</v>
      </c>
      <c r="AU2277" s="17">
        <v>-0.99999999999999822</v>
      </c>
      <c r="AV2277" s="17">
        <v>2.2605744040552138</v>
      </c>
      <c r="AW2277" s="17">
        <v>90.808655203108515</v>
      </c>
      <c r="AX2277" s="17">
        <v>100.57923905006228</v>
      </c>
      <c r="AY2277" s="17">
        <v>-5.3865097756607243E-3</v>
      </c>
      <c r="AZ2277" s="17">
        <v>-16.879605809306035</v>
      </c>
      <c r="BA2277" s="22">
        <v>1539.9804398653337</v>
      </c>
      <c r="CU2277" t="e">
        <v>#N/A</v>
      </c>
      <c r="CV2277" t="e">
        <v>#N/A</v>
      </c>
    </row>
    <row r="2278" spans="1:100" x14ac:dyDescent="0.25">
      <c r="A2278">
        <v>5293</v>
      </c>
      <c r="B2278" t="s">
        <v>2582</v>
      </c>
      <c r="C2278" s="22">
        <v>3</v>
      </c>
      <c r="D2278" s="17">
        <v>4.7760958518785825</v>
      </c>
      <c r="E2278" s="17">
        <v>-1.0749295667661256</v>
      </c>
      <c r="F2278" s="17">
        <v>2.1215980627013611</v>
      </c>
      <c r="G2278" s="17">
        <v>1.7825824387233917</v>
      </c>
      <c r="H2278" s="17">
        <v>9.8667621900069696E-2</v>
      </c>
      <c r="I2278" s="17">
        <v>0</v>
      </c>
      <c r="J2278" s="17">
        <v>5.9200573140041781</v>
      </c>
      <c r="K2278" s="17">
        <v>9.8667621900069696E-2</v>
      </c>
      <c r="L2278" s="17">
        <v>-0.99999999999999978</v>
      </c>
      <c r="M2278" s="17">
        <v>-0.99999999999999978</v>
      </c>
      <c r="N2278" s="17">
        <v>1.9733524380013949</v>
      </c>
      <c r="O2278" s="17">
        <v>12.478735604606163</v>
      </c>
      <c r="P2278" s="17">
        <v>0.10270489268779827</v>
      </c>
      <c r="Q2278" s="17">
        <v>0.45973209816883315</v>
      </c>
      <c r="R2278" s="17">
        <v>0.10365647654446827</v>
      </c>
      <c r="S2278" s="17">
        <v>0.33333333333333331</v>
      </c>
      <c r="T2278" s="17">
        <v>0.33734886442508522</v>
      </c>
      <c r="U2278" s="17">
        <v>0.37080958534000935</v>
      </c>
      <c r="V2278" s="17">
        <v>9.4186901200658341E-2</v>
      </c>
      <c r="W2278" s="17">
        <v>41.480442495960688</v>
      </c>
      <c r="X2278" s="17">
        <v>2.6243898555140874</v>
      </c>
      <c r="Y2278" s="17">
        <v>-0.99999999999999978</v>
      </c>
      <c r="Z2278" s="17">
        <v>-0.99999999999999978</v>
      </c>
      <c r="AA2278" s="17">
        <v>81.606445922636581</v>
      </c>
      <c r="AB2278" s="17">
        <v>0.10463060003031277</v>
      </c>
      <c r="AC2278" s="17">
        <v>0.50846479074491513</v>
      </c>
      <c r="AD2278" s="17">
        <v>0.18735154822740133</v>
      </c>
      <c r="AE2278" s="17">
        <v>40.022346950131443</v>
      </c>
      <c r="AF2278" s="17">
        <v>0.76470588235294112</v>
      </c>
      <c r="AG2278" s="17">
        <v>-0.99999999999999978</v>
      </c>
      <c r="AH2278" s="17">
        <v>-0.99999999999999978</v>
      </c>
      <c r="AI2278" s="17">
        <v>0</v>
      </c>
      <c r="AJ2278" s="17">
        <v>9.4186901200658341E-2</v>
      </c>
      <c r="AK2278" s="17">
        <v>-6.2842545834721292E-2</v>
      </c>
      <c r="AL2278" s="17">
        <v>0.13143300976193195</v>
      </c>
      <c r="AM2278" s="17">
        <v>-0.24778047267708961</v>
      </c>
      <c r="AN2278" s="17">
        <v>0.38866528805598949</v>
      </c>
      <c r="AO2278" s="17">
        <v>-6.5087245461008463</v>
      </c>
      <c r="AP2278" s="17">
        <v>10.373797250209396</v>
      </c>
      <c r="AQ2278" s="17">
        <v>47.400499809964849</v>
      </c>
      <c r="AR2278" s="17">
        <v>1.1356786842990865</v>
      </c>
      <c r="AS2278" s="17">
        <v>2.7230574774141569</v>
      </c>
      <c r="AT2278" s="17">
        <v>-0.99999999999999978</v>
      </c>
      <c r="AU2278" s="17">
        <v>-0.99999999999999978</v>
      </c>
      <c r="AV2278" s="17">
        <v>1.8862389152678602</v>
      </c>
      <c r="AW2278" s="17">
        <v>104.45897877745219</v>
      </c>
      <c r="AX2278" s="17">
        <v>113.87766889751796</v>
      </c>
      <c r="AY2278" s="17">
        <v>0.12949654297246002</v>
      </c>
      <c r="AZ2278" s="17">
        <v>22.800882417643908</v>
      </c>
      <c r="BA2278" s="22">
        <v>1567.5590906124646</v>
      </c>
      <c r="CU2278" t="e">
        <v>#N/A</v>
      </c>
      <c r="CV2278" t="e">
        <v>#N/A</v>
      </c>
    </row>
    <row r="2279" spans="1:100" x14ac:dyDescent="0.25">
      <c r="A2279">
        <v>5295</v>
      </c>
      <c r="B2279" t="s">
        <v>2583</v>
      </c>
      <c r="C2279" s="22">
        <v>3</v>
      </c>
      <c r="D2279" s="17">
        <v>5.0817638024488581</v>
      </c>
      <c r="E2279" s="17">
        <v>8.1378241151707827E-3</v>
      </c>
      <c r="F2279" s="17">
        <v>0.61429538780134219</v>
      </c>
      <c r="G2279" s="17">
        <v>0.61429538780134219</v>
      </c>
      <c r="H2279" s="17">
        <v>-3.7168640639877217E-2</v>
      </c>
      <c r="I2279" s="17">
        <v>0</v>
      </c>
      <c r="J2279" s="17">
        <v>-2.2301184383926276</v>
      </c>
      <c r="K2279" s="17">
        <v>-3.7168640639877217E-2</v>
      </c>
      <c r="L2279" s="17">
        <v>-0.99999999999999989</v>
      </c>
      <c r="M2279" s="17">
        <v>-0.99999999999999989</v>
      </c>
      <c r="N2279" s="17">
        <v>-0.74337281279754541</v>
      </c>
      <c r="O2279" s="17">
        <v>3.4659407518575645</v>
      </c>
      <c r="P2279" s="17">
        <v>-0.25395056316379389</v>
      </c>
      <c r="Q2279" s="17">
        <v>7.7861735505004894</v>
      </c>
      <c r="R2279" s="17">
        <v>2.5387260290683193</v>
      </c>
      <c r="S2279" s="17">
        <v>0.33333333333333326</v>
      </c>
      <c r="T2279" s="17">
        <v>0.24796004821368134</v>
      </c>
      <c r="U2279" s="17">
        <v>0.32715004495632455</v>
      </c>
      <c r="V2279" s="17">
        <v>0.18439480287096804</v>
      </c>
      <c r="W2279" s="17">
        <v>45.200274800567371</v>
      </c>
      <c r="X2279" s="17">
        <v>2.9480577341183452</v>
      </c>
      <c r="Y2279" s="17">
        <v>-0.99999999999999989</v>
      </c>
      <c r="Z2279" s="17">
        <v>-0.99999999999999989</v>
      </c>
      <c r="AA2279" s="17">
        <v>91.828850518108069</v>
      </c>
      <c r="AB2279" s="17">
        <v>0.27726677342433165</v>
      </c>
      <c r="AC2279" s="17">
        <v>0.23382941678854829</v>
      </c>
      <c r="AD2279" s="17">
        <v>0.37070080355656915</v>
      </c>
      <c r="AE2279" s="17">
        <v>44.089849688472462</v>
      </c>
      <c r="AF2279" s="17">
        <v>0.7857142857142857</v>
      </c>
      <c r="AG2279" s="17">
        <v>-0.99999999999999989</v>
      </c>
      <c r="AH2279" s="17">
        <v>-0.99999999999999989</v>
      </c>
      <c r="AI2279" s="17">
        <v>-2.7591108021598948E-2</v>
      </c>
      <c r="AJ2279" s="17">
        <v>0.18439480287096804</v>
      </c>
      <c r="AK2279" s="17">
        <v>0.10105208903243579</v>
      </c>
      <c r="AL2279" s="17">
        <v>4.2981306605982799E-4</v>
      </c>
      <c r="AM2279" s="17">
        <v>-0.11913981213901187</v>
      </c>
      <c r="AN2279" s="17">
        <v>-7.2555996128101555E-2</v>
      </c>
      <c r="AO2279" s="17">
        <v>-2.4732348583131181</v>
      </c>
      <c r="AP2279" s="17">
        <v>-1.8117508378722396</v>
      </c>
      <c r="AQ2279" s="17">
        <v>42.970156362174755</v>
      </c>
      <c r="AR2279" s="17">
        <v>1.0928382293743071</v>
      </c>
      <c r="AS2279" s="17">
        <v>2.9108890934784699</v>
      </c>
      <c r="AT2279" s="17">
        <v>-0.99999999999999989</v>
      </c>
      <c r="AU2279" s="17">
        <v>-0.99999999999999989</v>
      </c>
      <c r="AV2279" s="17">
        <v>3.1530214168696626</v>
      </c>
      <c r="AW2279" s="17">
        <v>93.483040432093361</v>
      </c>
      <c r="AX2279" s="17">
        <v>111.37069855875821</v>
      </c>
      <c r="AY2279" s="17">
        <v>0.3718191096371774</v>
      </c>
      <c r="AZ2279" s="17">
        <v>-7.7798098944742948</v>
      </c>
      <c r="BA2279" s="22">
        <v>1481.3610865466569</v>
      </c>
      <c r="CU2279" t="e">
        <v>#N/A</v>
      </c>
      <c r="CV2279" t="e">
        <v>#N/A</v>
      </c>
    </row>
    <row r="2280" spans="1:100" x14ac:dyDescent="0.25">
      <c r="A2280">
        <v>5298</v>
      </c>
      <c r="B2280" t="s">
        <v>2584</v>
      </c>
      <c r="C2280" s="22">
        <v>3</v>
      </c>
      <c r="D2280" s="17">
        <v>0.86489632366626434</v>
      </c>
      <c r="E2280" s="17">
        <v>-4.2033936217003645E-3</v>
      </c>
      <c r="F2280" s="17">
        <v>0.45472424224283003</v>
      </c>
      <c r="G2280" s="17">
        <v>0.45472424224283003</v>
      </c>
      <c r="H2280" s="17">
        <v>0.10240999566741507</v>
      </c>
      <c r="I2280" s="17">
        <v>0</v>
      </c>
      <c r="J2280" s="17">
        <v>6.1445997400449004</v>
      </c>
      <c r="K2280" s="17">
        <v>0.10240999566741507</v>
      </c>
      <c r="L2280" s="17">
        <v>-1.0000000000000018</v>
      </c>
      <c r="M2280" s="17">
        <v>-1.0000000000000018</v>
      </c>
      <c r="N2280" s="17">
        <v>2.0481999133483009</v>
      </c>
      <c r="O2280" s="17">
        <v>7.4642203059539955</v>
      </c>
      <c r="P2280" s="17">
        <v>-0.23221685711037715</v>
      </c>
      <c r="Q2280" s="17">
        <v>-0.63024961412308433</v>
      </c>
      <c r="R2280" s="17">
        <v>-0.16896021518550772</v>
      </c>
      <c r="S2280" s="17">
        <v>0.33333333333333359</v>
      </c>
      <c r="T2280" s="17">
        <v>0.28699721531939892</v>
      </c>
      <c r="U2280" s="17">
        <v>-7.7198723301060868E-2</v>
      </c>
      <c r="V2280" s="17">
        <v>1.6733664322339182E-2</v>
      </c>
      <c r="W2280" s="17">
        <v>18.298219760263823</v>
      </c>
      <c r="X2280" s="17">
        <v>0.24370796038371745</v>
      </c>
      <c r="Y2280" s="17">
        <v>-1.0000000000000018</v>
      </c>
      <c r="Z2280" s="17">
        <v>-1.0000000000000018</v>
      </c>
      <c r="AA2280" s="17">
        <v>-1.8884022261119875</v>
      </c>
      <c r="AB2280" s="17">
        <v>-0.34041852516449561</v>
      </c>
      <c r="AC2280" s="17">
        <v>-0.12655337054591867</v>
      </c>
      <c r="AD2280" s="17">
        <v>6.6618660286608206E-2</v>
      </c>
      <c r="AE2280" s="17">
        <v>-20.017661771190316</v>
      </c>
      <c r="AF2280" s="17">
        <v>0.1</v>
      </c>
      <c r="AG2280" s="17">
        <v>-1.0000000000000018</v>
      </c>
      <c r="AH2280" s="17">
        <v>-1.0000000000000018</v>
      </c>
      <c r="AI2280" s="17">
        <v>-3.3756117910013782E-2</v>
      </c>
      <c r="AJ2280" s="17">
        <v>1.6733664322339182E-2</v>
      </c>
      <c r="AK2280" s="17">
        <v>-0.26129257867690553</v>
      </c>
      <c r="AL2280" s="17">
        <v>0.65443081634531597</v>
      </c>
      <c r="AM2280" s="17">
        <v>0.16031739102142051</v>
      </c>
      <c r="AN2280" s="17">
        <v>0.24540592717465542</v>
      </c>
      <c r="AO2280" s="17">
        <v>2.701471882150984</v>
      </c>
      <c r="AP2280" s="17">
        <v>9.4073022610929691</v>
      </c>
      <c r="AQ2280" s="17">
        <v>24.442819500308726</v>
      </c>
      <c r="AR2280" s="17">
        <v>0.55986548967401062</v>
      </c>
      <c r="AS2280" s="17">
        <v>0.34611795605113266</v>
      </c>
      <c r="AT2280" s="17">
        <v>-1.0000000000000018</v>
      </c>
      <c r="AU2280" s="17">
        <v>-1.0000000000000018</v>
      </c>
      <c r="AV2280" s="17">
        <v>0.28576402705732284</v>
      </c>
      <c r="AW2280" s="17">
        <v>14.983120340934981</v>
      </c>
      <c r="AX2280" s="17">
        <v>15.981364414968624</v>
      </c>
      <c r="AY2280" s="17">
        <v>8.792807248516088E-2</v>
      </c>
      <c r="AZ2280" s="17">
        <v>-46.904374077418424</v>
      </c>
      <c r="BA2280" s="22">
        <v>1375.5006192950866</v>
      </c>
      <c r="CU2280" t="e">
        <v>#N/A</v>
      </c>
      <c r="CV2280" t="e">
        <v>#N/A</v>
      </c>
    </row>
    <row r="2281" spans="1:100" x14ac:dyDescent="0.25">
      <c r="A2281">
        <v>5299</v>
      </c>
      <c r="B2281" t="s">
        <v>2585</v>
      </c>
      <c r="C2281" s="22">
        <v>3</v>
      </c>
      <c r="D2281" s="17">
        <v>4.2349119135763749</v>
      </c>
      <c r="E2281" s="17">
        <v>-0.16598321043645939</v>
      </c>
      <c r="F2281" s="17">
        <v>2.3737374217067189E-2</v>
      </c>
      <c r="G2281" s="17">
        <v>-2.1991794451801813E-2</v>
      </c>
      <c r="H2281" s="17">
        <v>0.45114539599776782</v>
      </c>
      <c r="I2281" s="17">
        <v>0</v>
      </c>
      <c r="J2281" s="17">
        <v>27.068723759866074</v>
      </c>
      <c r="K2281" s="17">
        <v>0.45114539599776782</v>
      </c>
      <c r="L2281" s="17">
        <v>-0.99999999999999922</v>
      </c>
      <c r="M2281" s="17">
        <v>-0.99999999999999922</v>
      </c>
      <c r="N2281" s="17">
        <v>9.0229079199553617</v>
      </c>
      <c r="O2281" s="17">
        <v>31.281643878990632</v>
      </c>
      <c r="P2281" s="17">
        <v>-0.99019904689301685</v>
      </c>
      <c r="Q2281" s="17">
        <v>-0.70467106827152159</v>
      </c>
      <c r="R2281" s="17">
        <v>-0.47343193246375986</v>
      </c>
      <c r="S2281" s="17">
        <v>0.33333333333333293</v>
      </c>
      <c r="T2281" s="17">
        <v>0.17968431948790659</v>
      </c>
      <c r="U2281" s="17">
        <v>-5.3331711167943351E-2</v>
      </c>
      <c r="V2281" s="17">
        <v>-9.5363317811139828E-3</v>
      </c>
      <c r="W2281" s="17">
        <v>-3.9831445023435663E-2</v>
      </c>
      <c r="X2281" s="17">
        <v>-0.27038027080822852</v>
      </c>
      <c r="Y2281" s="17">
        <v>-0.99999999999999922</v>
      </c>
      <c r="Z2281" s="17">
        <v>-0.99999999999999922</v>
      </c>
      <c r="AA2281" s="17">
        <v>25.679730604940804</v>
      </c>
      <c r="AB2281" s="17">
        <v>0.21924071118169194</v>
      </c>
      <c r="AC2281" s="17">
        <v>-1.2300197174362395E-2</v>
      </c>
      <c r="AD2281" s="17">
        <v>0.31691936564122997</v>
      </c>
      <c r="AE2281" s="17">
        <v>26.192993982428007</v>
      </c>
      <c r="AF2281" s="17">
        <v>0.45454545454545453</v>
      </c>
      <c r="AG2281" s="17">
        <v>-0.99999999999999922</v>
      </c>
      <c r="AH2281" s="17">
        <v>-0.99999999999999922</v>
      </c>
      <c r="AI2281" s="17">
        <v>0</v>
      </c>
      <c r="AJ2281" s="17">
        <v>-9.5363317811139828E-3</v>
      </c>
      <c r="AK2281" s="17">
        <v>0.15247755340602187</v>
      </c>
      <c r="AL2281" s="17">
        <v>0.15686380987753334</v>
      </c>
      <c r="AM2281" s="17">
        <v>0.27875259369912464</v>
      </c>
      <c r="AN2281" s="17">
        <v>6.2420842348384117E-2</v>
      </c>
      <c r="AO2281" s="17">
        <v>7.7312026095082258</v>
      </c>
      <c r="AP2281" s="17">
        <v>2.3448401080972694</v>
      </c>
      <c r="AQ2281" s="17">
        <v>27.028892314842647</v>
      </c>
      <c r="AR2281" s="17">
        <v>0.45014960987218189</v>
      </c>
      <c r="AS2281" s="17">
        <v>0.18076512518953933</v>
      </c>
      <c r="AT2281" s="17">
        <v>-0.99999999999999922</v>
      </c>
      <c r="AU2281" s="17">
        <v>-0.99999999999999922</v>
      </c>
      <c r="AV2281" s="17">
        <v>-0.4954237269155613</v>
      </c>
      <c r="AW2281" s="17">
        <v>59.306214592028695</v>
      </c>
      <c r="AX2281" s="17">
        <v>58.352581413917292</v>
      </c>
      <c r="AY2281" s="17">
        <v>0.40154167459466922</v>
      </c>
      <c r="AZ2281" s="17">
        <v>-6.8742073441110119</v>
      </c>
      <c r="BA2281" s="22">
        <v>1394.8854541012201</v>
      </c>
      <c r="CU2281" t="e">
        <v>#N/A</v>
      </c>
      <c r="CV2281" t="e">
        <v>#N/A</v>
      </c>
    </row>
    <row r="2282" spans="1:100" x14ac:dyDescent="0.25">
      <c r="A2282">
        <v>5308</v>
      </c>
      <c r="B2282" t="s">
        <v>2586</v>
      </c>
      <c r="C2282" s="22">
        <v>3</v>
      </c>
      <c r="D2282" s="17">
        <v>2.7920936430416776</v>
      </c>
      <c r="E2282" s="17">
        <v>-4.5941611061493769E-3</v>
      </c>
      <c r="F2282" s="17">
        <v>-0.13908262148472539</v>
      </c>
      <c r="G2282" s="17">
        <v>-0.13908262148472539</v>
      </c>
      <c r="H2282" s="17">
        <v>-2.6452038349624472E-2</v>
      </c>
      <c r="I2282" s="17">
        <v>0</v>
      </c>
      <c r="J2282" s="17">
        <v>-1.5871223009774673</v>
      </c>
      <c r="K2282" s="17">
        <v>-2.6452038349624472E-2</v>
      </c>
      <c r="L2282" s="17">
        <v>-0.99999999999999789</v>
      </c>
      <c r="M2282" s="17">
        <v>-0.99999999999999789</v>
      </c>
      <c r="N2282" s="17">
        <v>-0.52904076699248881</v>
      </c>
      <c r="O2282" s="17">
        <v>1.065888720579484</v>
      </c>
      <c r="P2282" s="17">
        <v>-1.3157910511373369E-2</v>
      </c>
      <c r="Q2282" s="17">
        <v>3.221746258891296</v>
      </c>
      <c r="R2282" s="17">
        <v>0.79527471915295112</v>
      </c>
      <c r="S2282" s="17">
        <v>0.33333333333333237</v>
      </c>
      <c r="T2282" s="17">
        <v>0.15682495768098109</v>
      </c>
      <c r="U2282" s="17">
        <v>7.7891575321826639E-2</v>
      </c>
      <c r="V2282" s="17">
        <v>0</v>
      </c>
      <c r="W2282" s="17">
        <v>23.780076187430595</v>
      </c>
      <c r="X2282" s="17">
        <v>0.65572252338883907</v>
      </c>
      <c r="Y2282" s="17">
        <v>-0.99999999999999789</v>
      </c>
      <c r="Z2282" s="17">
        <v>-0.99999999999999789</v>
      </c>
      <c r="AA2282" s="17">
        <v>14.75544843858296</v>
      </c>
      <c r="AB2282" s="17">
        <v>-4.2949766706315944E-2</v>
      </c>
      <c r="AC2282" s="17">
        <v>4.2915899395789214E-2</v>
      </c>
      <c r="AD2282" s="17">
        <v>-0.19636418204948497</v>
      </c>
      <c r="AE2282" s="17">
        <v>-9.8199024680005813</v>
      </c>
      <c r="AF2282" s="17">
        <v>0</v>
      </c>
      <c r="AG2282" s="17">
        <v>-0.99999999999999789</v>
      </c>
      <c r="AH2282" s="17">
        <v>-0.99999999999999789</v>
      </c>
      <c r="AI2282" s="17">
        <v>-2.0755119940771158E-2</v>
      </c>
      <c r="AJ2282" s="17">
        <v>0</v>
      </c>
      <c r="AK2282" s="17">
        <v>-2.9240992106386858E-2</v>
      </c>
      <c r="AL2282" s="17">
        <v>-0.13386155464726893</v>
      </c>
      <c r="AM2282" s="17">
        <v>2.4972039621648755E-2</v>
      </c>
      <c r="AN2282" s="17">
        <v>0.54314893170257783</v>
      </c>
      <c r="AO2282" s="17">
        <v>0.47809603000928419</v>
      </c>
      <c r="AP2282" s="17">
        <v>12.909415519328105</v>
      </c>
      <c r="AQ2282" s="17">
        <v>22.192953886453118</v>
      </c>
      <c r="AR2282" s="17">
        <v>0.56804986633614019</v>
      </c>
      <c r="AS2282" s="17">
        <v>0.62927048503921457</v>
      </c>
      <c r="AT2282" s="17">
        <v>-0.99999999999999789</v>
      </c>
      <c r="AU2282" s="17">
        <v>-0.99999999999999789</v>
      </c>
      <c r="AV2282" s="17">
        <v>0.65619209766822573</v>
      </c>
      <c r="AW2282" s="17">
        <v>28.730752678490553</v>
      </c>
      <c r="AX2282" s="17">
        <v>28.315650279675133</v>
      </c>
      <c r="AY2282" s="17">
        <v>0.31406927225989889</v>
      </c>
      <c r="AZ2282" s="17">
        <v>-16.911688263243629</v>
      </c>
      <c r="BA2282" s="22">
        <v>1390.4327568140086</v>
      </c>
      <c r="CU2282" t="e">
        <v>#N/A</v>
      </c>
      <c r="CV2282" t="e">
        <v>#N/A</v>
      </c>
    </row>
    <row r="2283" spans="1:100" x14ac:dyDescent="0.25">
      <c r="A2283">
        <v>5310</v>
      </c>
      <c r="B2283" t="s">
        <v>2587</v>
      </c>
      <c r="C2283" s="22">
        <v>3</v>
      </c>
      <c r="D2283" s="17">
        <v>3.4978288428842217</v>
      </c>
      <c r="E2283" s="17">
        <v>3.5219022363252743E-2</v>
      </c>
      <c r="F2283" s="17">
        <v>-0.40116541364507202</v>
      </c>
      <c r="G2283" s="17">
        <v>-0.38117872811926334</v>
      </c>
      <c r="H2283" s="17">
        <v>-0.18051384216723015</v>
      </c>
      <c r="I2283" s="17">
        <v>0</v>
      </c>
      <c r="J2283" s="17">
        <v>-10.830830530033808</v>
      </c>
      <c r="K2283" s="17">
        <v>-0.18051384216723015</v>
      </c>
      <c r="L2283" s="17">
        <v>-0.99999999999999978</v>
      </c>
      <c r="M2283" s="17">
        <v>-0.99999999999999978</v>
      </c>
      <c r="N2283" s="17">
        <v>-3.6102768433446024</v>
      </c>
      <c r="O2283" s="17">
        <v>-7.7141804152688511</v>
      </c>
      <c r="P2283" s="17">
        <v>1.7285987252397081</v>
      </c>
      <c r="Q2283" s="17">
        <v>-0.87195040607988117</v>
      </c>
      <c r="R2283" s="17">
        <v>-9.2393155194172599E-2</v>
      </c>
      <c r="S2283" s="17">
        <v>0.33333333333333309</v>
      </c>
      <c r="T2283" s="17">
        <v>0.37502552645645343</v>
      </c>
      <c r="U2283" s="17">
        <v>-2.4707638965755552E-2</v>
      </c>
      <c r="V2283" s="17">
        <v>-1.2345048779805381E-2</v>
      </c>
      <c r="W2283" s="17">
        <v>34.072800568458227</v>
      </c>
      <c r="X2283" s="17">
        <v>0.75770277374991402</v>
      </c>
      <c r="Y2283" s="17">
        <v>-0.99999999999999978</v>
      </c>
      <c r="Z2283" s="17">
        <v>-0.99999999999999978</v>
      </c>
      <c r="AA2283" s="17">
        <v>19.068116263097703</v>
      </c>
      <c r="AB2283" s="17">
        <v>-0.16930980415697414</v>
      </c>
      <c r="AC2283" s="17">
        <v>-6.511730476072318E-2</v>
      </c>
      <c r="AD2283" s="17">
        <v>-6.3818714085629877E-2</v>
      </c>
      <c r="AE2283" s="17">
        <v>-14.912291150166382</v>
      </c>
      <c r="AF2283" s="17">
        <v>8.3333333333333329E-2</v>
      </c>
      <c r="AG2283" s="17">
        <v>-0.99999999999999978</v>
      </c>
      <c r="AH2283" s="17">
        <v>-0.99999999999999978</v>
      </c>
      <c r="AI2283" s="17">
        <v>0</v>
      </c>
      <c r="AJ2283" s="17">
        <v>-1.2345048779805381E-2</v>
      </c>
      <c r="AK2283" s="17">
        <v>2.5871928935804939E-2</v>
      </c>
      <c r="AL2283" s="17">
        <v>0.17614877193264167</v>
      </c>
      <c r="AM2283" s="17">
        <v>-0.12622675939082909</v>
      </c>
      <c r="AN2283" s="17">
        <v>0.11901204370454097</v>
      </c>
      <c r="AO2283" s="17">
        <v>-3.0263093400917023</v>
      </c>
      <c r="AP2283" s="17">
        <v>3.8560449522767328</v>
      </c>
      <c r="AQ2283" s="17">
        <v>23.241970038424434</v>
      </c>
      <c r="AR2283" s="17">
        <v>0.67130617204422582</v>
      </c>
      <c r="AS2283" s="17">
        <v>0.57718893158268392</v>
      </c>
      <c r="AT2283" s="17">
        <v>-0.99999999999999978</v>
      </c>
      <c r="AU2283" s="17">
        <v>-0.99999999999999978</v>
      </c>
      <c r="AV2283" s="17">
        <v>-0.47357188331343603</v>
      </c>
      <c r="AW2283" s="17">
        <v>15.209980800105603</v>
      </c>
      <c r="AX2283" s="17">
        <v>13.975475922125066</v>
      </c>
      <c r="AY2283" s="17">
        <v>-2.582693663303201E-3</v>
      </c>
      <c r="AZ2283" s="17">
        <v>-19.438052716745833</v>
      </c>
      <c r="BA2283" s="22">
        <v>1368.2219773058084</v>
      </c>
      <c r="CU2283" t="e">
        <v>#N/A</v>
      </c>
      <c r="CV2283" t="e">
        <v>#N/A</v>
      </c>
    </row>
    <row r="2284" spans="1:100" x14ac:dyDescent="0.25">
      <c r="A2284">
        <v>5312</v>
      </c>
      <c r="B2284" t="s">
        <v>2588</v>
      </c>
      <c r="C2284" s="22">
        <v>3</v>
      </c>
      <c r="D2284" s="17">
        <v>4.4406981019065972</v>
      </c>
      <c r="E2284" s="17">
        <v>0.11203272641247031</v>
      </c>
      <c r="F2284" s="17">
        <v>7.5032357110908332E-2</v>
      </c>
      <c r="G2284" s="17">
        <v>0.10745712650321257</v>
      </c>
      <c r="H2284" s="17">
        <v>2.4875024683375956E-2</v>
      </c>
      <c r="I2284" s="17">
        <v>0</v>
      </c>
      <c r="J2284" s="17">
        <v>1.4925014810025576</v>
      </c>
      <c r="K2284" s="17">
        <v>2.4875024683375956E-2</v>
      </c>
      <c r="L2284" s="17">
        <v>-0.99999999999999878</v>
      </c>
      <c r="M2284" s="17">
        <v>-0.99999999999999878</v>
      </c>
      <c r="N2284" s="17">
        <v>0.49750049366751886</v>
      </c>
      <c r="O2284" s="17">
        <v>6.0406567094123638</v>
      </c>
      <c r="P2284" s="17">
        <v>-5.3862040747617544E-2</v>
      </c>
      <c r="Q2284" s="17">
        <v>4.3856432449496499</v>
      </c>
      <c r="R2284" s="17">
        <v>1.4420449813666714</v>
      </c>
      <c r="S2284" s="17">
        <v>0.33333333333333293</v>
      </c>
      <c r="T2284" s="17">
        <v>0.36692018858074898</v>
      </c>
      <c r="U2284" s="17">
        <v>0.31084357399878637</v>
      </c>
      <c r="V2284" s="17">
        <v>0</v>
      </c>
      <c r="W2284" s="17">
        <v>39.448882849179675</v>
      </c>
      <c r="X2284" s="17">
        <v>1.9536299329914057</v>
      </c>
      <c r="Y2284" s="17">
        <v>-0.99999999999999878</v>
      </c>
      <c r="Z2284" s="17">
        <v>-0.99999999999999878</v>
      </c>
      <c r="AA2284" s="17">
        <v>37.640168884186672</v>
      </c>
      <c r="AB2284" s="17">
        <v>-0.1692723099990924</v>
      </c>
      <c r="AC2284" s="17">
        <v>2.171887572655171E-2</v>
      </c>
      <c r="AD2284" s="17">
        <v>8.2538255345346631E-2</v>
      </c>
      <c r="AE2284" s="17">
        <v>-3.2507589463597055</v>
      </c>
      <c r="AF2284" s="17">
        <v>0.23076923076923078</v>
      </c>
      <c r="AG2284" s="17">
        <v>-0.99999999999999878</v>
      </c>
      <c r="AH2284" s="17">
        <v>-0.99999999999999878</v>
      </c>
      <c r="AI2284" s="17">
        <v>2.4205553389443836E-2</v>
      </c>
      <c r="AJ2284" s="17">
        <v>0</v>
      </c>
      <c r="AK2284" s="17">
        <v>2.9736424078503437E-2</v>
      </c>
      <c r="AL2284" s="17">
        <v>-0.19043457850494036</v>
      </c>
      <c r="AM2284" s="17">
        <v>1.6771988483506303E-2</v>
      </c>
      <c r="AN2284" s="17">
        <v>-0.19239072956870612</v>
      </c>
      <c r="AO2284" s="17">
        <v>0.56798183248017398</v>
      </c>
      <c r="AP2284" s="17">
        <v>-5.7619411317423577</v>
      </c>
      <c r="AQ2284" s="17">
        <v>40.941384330182224</v>
      </c>
      <c r="AR2284" s="17">
        <v>1.0110970959128682</v>
      </c>
      <c r="AS2284" s="17">
        <v>1.9785049576747817</v>
      </c>
      <c r="AT2284" s="17">
        <v>-0.99999999999999878</v>
      </c>
      <c r="AU2284" s="17">
        <v>-0.99999999999999878</v>
      </c>
      <c r="AV2284" s="17">
        <v>1.5495021078698836</v>
      </c>
      <c r="AW2284" s="17">
        <v>37.918884461856656</v>
      </c>
      <c r="AX2284" s="17">
        <v>38.40299552964553</v>
      </c>
      <c r="AY2284" s="17">
        <v>0.27856861642621994</v>
      </c>
      <c r="AZ2284" s="17">
        <v>-7.0037676350481197</v>
      </c>
      <c r="BA2284" s="22">
        <v>1326.9004163133675</v>
      </c>
      <c r="CU2284" t="e">
        <v>#N/A</v>
      </c>
      <c r="CV2284" t="e">
        <v>#N/A</v>
      </c>
    </row>
    <row r="2285" spans="1:100" x14ac:dyDescent="0.25">
      <c r="A2285">
        <v>5314</v>
      </c>
      <c r="B2285" t="s">
        <v>2589</v>
      </c>
      <c r="C2285" s="22">
        <v>3</v>
      </c>
      <c r="D2285" s="17">
        <v>5.4309577355089518</v>
      </c>
      <c r="E2285" s="17">
        <v>0.27924060881055857</v>
      </c>
      <c r="F2285" s="17">
        <v>3.6456450508085228E-2</v>
      </c>
      <c r="G2285" s="17">
        <v>0.1158493811394509</v>
      </c>
      <c r="H2285" s="17">
        <v>0.18209078857210745</v>
      </c>
      <c r="I2285" s="17">
        <v>0</v>
      </c>
      <c r="J2285" s="17">
        <v>10.925447314326441</v>
      </c>
      <c r="K2285" s="17">
        <v>0.18209078857210745</v>
      </c>
      <c r="L2285" s="17">
        <v>-1.0000000000000002</v>
      </c>
      <c r="M2285" s="17">
        <v>-1.0000000000000002</v>
      </c>
      <c r="N2285" s="17">
        <v>3.6418157714421486</v>
      </c>
      <c r="O2285" s="17">
        <v>16.472254430974843</v>
      </c>
      <c r="P2285" s="17">
        <v>-5.1668027540083886E-2</v>
      </c>
      <c r="Q2285" s="17">
        <v>0.31302329468754753</v>
      </c>
      <c r="R2285" s="17">
        <v>0.1390068132922159</v>
      </c>
      <c r="S2285" s="17">
        <v>0.33333333333333315</v>
      </c>
      <c r="T2285" s="17">
        <v>0.34898699305960279</v>
      </c>
      <c r="U2285" s="17">
        <v>-8.1781102347035367E-2</v>
      </c>
      <c r="V2285" s="17">
        <v>-2.7627610408193663E-2</v>
      </c>
      <c r="W2285" s="17">
        <v>15.63283300262399</v>
      </c>
      <c r="X2285" s="17">
        <v>2.299312570979431E-2</v>
      </c>
      <c r="Y2285" s="17">
        <v>-1.0000000000000002</v>
      </c>
      <c r="Z2285" s="17">
        <v>-1.0000000000000002</v>
      </c>
      <c r="AA2285" s="17">
        <v>44.27053541311551</v>
      </c>
      <c r="AB2285" s="17">
        <v>0.12337028555032199</v>
      </c>
      <c r="AC2285" s="17">
        <v>0.16606437229321189</v>
      </c>
      <c r="AD2285" s="17">
        <v>0.28053925410045177</v>
      </c>
      <c r="AE2285" s="17">
        <v>28.498695597199269</v>
      </c>
      <c r="AF2285" s="17">
        <v>0.5</v>
      </c>
      <c r="AG2285" s="17">
        <v>-1.0000000000000002</v>
      </c>
      <c r="AH2285" s="17">
        <v>-1.0000000000000002</v>
      </c>
      <c r="AI2285" s="17">
        <v>0</v>
      </c>
      <c r="AJ2285" s="17">
        <v>-2.7627610408193663E-2</v>
      </c>
      <c r="AK2285" s="17">
        <v>-6.3609640689172825E-2</v>
      </c>
      <c r="AL2285" s="17">
        <v>1.4809245849662828E-2</v>
      </c>
      <c r="AM2285" s="17">
        <v>1.2977208646900443E-2</v>
      </c>
      <c r="AN2285" s="17">
        <v>-1.2801556868247528E-2</v>
      </c>
      <c r="AO2285" s="17">
        <v>6.3820127266472487E-3</v>
      </c>
      <c r="AP2285" s="17">
        <v>-0.24599269245787425</v>
      </c>
      <c r="AQ2285" s="17">
        <v>26.558280316950452</v>
      </c>
      <c r="AR2285" s="17">
        <v>0.57291161363770682</v>
      </c>
      <c r="AS2285" s="17">
        <v>0.20508391428190215</v>
      </c>
      <c r="AT2285" s="17">
        <v>-1.0000000000000002</v>
      </c>
      <c r="AU2285" s="17">
        <v>-1.0000000000000002</v>
      </c>
      <c r="AV2285" s="17">
        <v>0.2548561944316669</v>
      </c>
      <c r="AW2285" s="17">
        <v>60.496797151632435</v>
      </c>
      <c r="AX2285" s="17">
        <v>57.734036110813079</v>
      </c>
      <c r="AY2285" s="17">
        <v>0.22798124609725837</v>
      </c>
      <c r="AZ2285" s="17">
        <v>-13.701104839073931</v>
      </c>
      <c r="BA2285" s="22">
        <v>1365.6127016791786</v>
      </c>
      <c r="CU2285" t="e">
        <v>#N/A</v>
      </c>
      <c r="CV2285" t="e">
        <v>#N/A</v>
      </c>
    </row>
    <row r="2286" spans="1:100" x14ac:dyDescent="0.25">
      <c r="A2286">
        <v>5316</v>
      </c>
      <c r="B2286" t="s">
        <v>2590</v>
      </c>
      <c r="C2286" s="22">
        <v>3</v>
      </c>
      <c r="D2286" s="17">
        <v>5.6084889357082792</v>
      </c>
      <c r="E2286" s="17">
        <v>1.7472140272770174E-3</v>
      </c>
      <c r="F2286" s="17">
        <v>0.25344961142625133</v>
      </c>
      <c r="G2286" s="17">
        <v>0.25344961142625133</v>
      </c>
      <c r="H2286" s="17">
        <v>0.19083119039728164</v>
      </c>
      <c r="I2286" s="17">
        <v>0</v>
      </c>
      <c r="J2286" s="17">
        <v>11.449871423836896</v>
      </c>
      <c r="K2286" s="17">
        <v>0.19083119039728164</v>
      </c>
      <c r="L2286" s="17">
        <v>-0.99999999999999856</v>
      </c>
      <c r="M2286" s="17">
        <v>-0.99999999999999856</v>
      </c>
      <c r="N2286" s="17">
        <v>3.8166238079456321</v>
      </c>
      <c r="O2286" s="17">
        <v>17.311809970971439</v>
      </c>
      <c r="P2286" s="17">
        <v>0.97224641642210852</v>
      </c>
      <c r="Q2286" s="17">
        <v>-0.17363782374162959</v>
      </c>
      <c r="R2286" s="17">
        <v>4.7433778438313395E-2</v>
      </c>
      <c r="S2286" s="17">
        <v>0.33333333333333276</v>
      </c>
      <c r="T2286" s="17">
        <v>0.38751706139688041</v>
      </c>
      <c r="U2286" s="17">
        <v>0.39818783672693958</v>
      </c>
      <c r="V2286" s="17">
        <v>6.8539721379836469E-3</v>
      </c>
      <c r="W2286" s="17">
        <v>37.402440527914223</v>
      </c>
      <c r="X2286" s="17">
        <v>2.1986038969302535</v>
      </c>
      <c r="Y2286" s="17">
        <v>-0.99999999999999856</v>
      </c>
      <c r="Z2286" s="17">
        <v>-0.99999999999999856</v>
      </c>
      <c r="AA2286" s="17">
        <v>76.044017782485668</v>
      </c>
      <c r="AB2286" s="17">
        <v>0.36320366434188861</v>
      </c>
      <c r="AC2286" s="17">
        <v>0.20438955272194853</v>
      </c>
      <c r="AD2286" s="17">
        <v>0.2042896524588256</v>
      </c>
      <c r="AE2286" s="17">
        <v>38.594143476133141</v>
      </c>
      <c r="AF2286" s="17">
        <v>0.63157894736842102</v>
      </c>
      <c r="AG2286" s="17">
        <v>-0.99999999999999856</v>
      </c>
      <c r="AH2286" s="17">
        <v>-0.99999999999999856</v>
      </c>
      <c r="AI2286" s="17">
        <v>0</v>
      </c>
      <c r="AJ2286" s="17">
        <v>6.8539721379836469E-3</v>
      </c>
      <c r="AK2286" s="17">
        <v>0.15846978875831208</v>
      </c>
      <c r="AL2286" s="17">
        <v>0.1502586665362739</v>
      </c>
      <c r="AM2286" s="17">
        <v>0.34000798942612764</v>
      </c>
      <c r="AN2286" s="17">
        <v>-0.14043795640235893</v>
      </c>
      <c r="AO2286" s="17">
        <v>9.2925486794447494</v>
      </c>
      <c r="AP2286" s="17">
        <v>-2.7596555773776039</v>
      </c>
      <c r="AQ2286" s="17">
        <v>48.852311951751133</v>
      </c>
      <c r="AR2286" s="17">
        <v>1.1258922035951375</v>
      </c>
      <c r="AS2286" s="17">
        <v>2.3894350873275338</v>
      </c>
      <c r="AT2286" s="17">
        <v>-0.99999999999999856</v>
      </c>
      <c r="AU2286" s="17">
        <v>-0.99999999999999856</v>
      </c>
      <c r="AV2286" s="17">
        <v>0.30088338986456487</v>
      </c>
      <c r="AW2286" s="17">
        <v>90.59617217607952</v>
      </c>
      <c r="AX2286" s="17">
        <v>91.281569389877902</v>
      </c>
      <c r="AY2286" s="17">
        <v>0.21528688139258312</v>
      </c>
      <c r="AZ2286" s="17">
        <v>-6.0377301996430388</v>
      </c>
      <c r="BA2286" s="22">
        <v>1480.9617227353285</v>
      </c>
      <c r="CU2286" t="e">
        <v>#N/A</v>
      </c>
      <c r="CV2286" t="e">
        <v>#N/A</v>
      </c>
    </row>
    <row r="2287" spans="1:100" x14ac:dyDescent="0.25">
      <c r="A2287">
        <v>5317</v>
      </c>
      <c r="B2287" t="s">
        <v>2591</v>
      </c>
      <c r="C2287" s="22">
        <v>3</v>
      </c>
      <c r="D2287" s="17">
        <v>0.52944138647959627</v>
      </c>
      <c r="E2287" s="17">
        <v>0</v>
      </c>
      <c r="F2287" s="17">
        <v>-0.70528610239595968</v>
      </c>
      <c r="G2287" s="17">
        <v>-0.70528610239595968</v>
      </c>
      <c r="H2287" s="17">
        <v>-7.091039809476947E-2</v>
      </c>
      <c r="I2287" s="17">
        <v>0</v>
      </c>
      <c r="J2287" s="17">
        <v>-4.2546238856861658</v>
      </c>
      <c r="K2287" s="17">
        <v>-7.091039809476947E-2</v>
      </c>
      <c r="L2287" s="17">
        <v>-0.99999999999999989</v>
      </c>
      <c r="M2287" s="17">
        <v>-0.99999999999999989</v>
      </c>
      <c r="N2287" s="17">
        <v>-1.4182079618953889</v>
      </c>
      <c r="O2287" s="17">
        <v>-4.4304686016025343</v>
      </c>
      <c r="P2287" s="17">
        <v>0.53278852736261384</v>
      </c>
      <c r="Q2287" s="17">
        <v>3.8559770498077928</v>
      </c>
      <c r="R2287" s="17">
        <v>1.2400377997399679</v>
      </c>
      <c r="S2287" s="17">
        <v>0.33333333333333359</v>
      </c>
      <c r="T2287" s="17">
        <v>0.10542333263697026</v>
      </c>
      <c r="U2287" s="17">
        <v>0.17175959976517124</v>
      </c>
      <c r="V2287" s="17">
        <v>0</v>
      </c>
      <c r="W2287" s="17">
        <v>27.257066553209778</v>
      </c>
      <c r="X2287" s="17">
        <v>0.97992327776079591</v>
      </c>
      <c r="Y2287" s="17">
        <v>-0.99999999999999989</v>
      </c>
      <c r="Z2287" s="17">
        <v>-0.99999999999999989</v>
      </c>
      <c r="AA2287" s="17">
        <v>50.304525595434399</v>
      </c>
      <c r="AB2287" s="17">
        <v>9.4407772329758749E-2</v>
      </c>
      <c r="AC2287" s="17">
        <v>0.18611581445719108</v>
      </c>
      <c r="AD2287" s="17">
        <v>0.15562483806274319</v>
      </c>
      <c r="AE2287" s="17">
        <v>21.807421242484651</v>
      </c>
      <c r="AF2287" s="17">
        <v>0.5</v>
      </c>
      <c r="AG2287" s="17">
        <v>-0.99999999999999989</v>
      </c>
      <c r="AH2287" s="17">
        <v>-0.99999999999999989</v>
      </c>
      <c r="AI2287" s="17">
        <v>0</v>
      </c>
      <c r="AJ2287" s="17">
        <v>0</v>
      </c>
      <c r="AK2287" s="17">
        <v>-2.5682802672960258E-2</v>
      </c>
      <c r="AL2287" s="17">
        <v>0.12355322048477638</v>
      </c>
      <c r="AM2287" s="17">
        <v>5.9720720174193401E-2</v>
      </c>
      <c r="AN2287" s="17">
        <v>0.12868277376410484</v>
      </c>
      <c r="AO2287" s="17">
        <v>1.3646039909900338</v>
      </c>
      <c r="AP2287" s="17">
        <v>3.8348354465265024</v>
      </c>
      <c r="AQ2287" s="17">
        <v>23.002442667523596</v>
      </c>
      <c r="AR2287" s="17">
        <v>0.61051626573547468</v>
      </c>
      <c r="AS2287" s="17">
        <v>0.90901287966602662</v>
      </c>
      <c r="AT2287" s="17">
        <v>-0.99999999999999989</v>
      </c>
      <c r="AU2287" s="17">
        <v>-0.99999999999999989</v>
      </c>
      <c r="AV2287" s="17">
        <v>0.5347516973440084</v>
      </c>
      <c r="AW2287" s="17">
        <v>49.70889244035839</v>
      </c>
      <c r="AX2287" s="17">
        <v>49.70889244035839</v>
      </c>
      <c r="AY2287" s="17">
        <v>0.34980923906642214</v>
      </c>
      <c r="AZ2287" s="17">
        <v>11.391358501005541</v>
      </c>
      <c r="BA2287" s="22">
        <v>1435.3408708410236</v>
      </c>
      <c r="CU2287" t="e">
        <v>#N/A</v>
      </c>
      <c r="CV2287" t="e">
        <v>#N/A</v>
      </c>
    </row>
    <row r="2288" spans="1:100" x14ac:dyDescent="0.25">
      <c r="A2288">
        <v>5318</v>
      </c>
      <c r="B2288" t="s">
        <v>2592</v>
      </c>
      <c r="C2288" s="22">
        <v>3</v>
      </c>
      <c r="D2288" s="17">
        <v>1.2659819290007455</v>
      </c>
      <c r="E2288" s="17">
        <v>0.74989936400595392</v>
      </c>
      <c r="F2288" s="17">
        <v>-1.7405189982116955</v>
      </c>
      <c r="G2288" s="17">
        <v>-1.5214717650227816</v>
      </c>
      <c r="H2288" s="17">
        <v>0.10464245561007514</v>
      </c>
      <c r="I2288" s="17">
        <v>0</v>
      </c>
      <c r="J2288" s="17">
        <v>6.2785473366045066</v>
      </c>
      <c r="K2288" s="17">
        <v>0.10464245561007514</v>
      </c>
      <c r="L2288" s="17">
        <v>-1.0000000000000002</v>
      </c>
      <c r="M2288" s="17">
        <v>-1.0000000000000002</v>
      </c>
      <c r="N2288" s="17">
        <v>2.0928491122015025</v>
      </c>
      <c r="O2288" s="17">
        <v>6.0230575005824702</v>
      </c>
      <c r="P2288" s="17">
        <v>3.6397854989974996</v>
      </c>
      <c r="Q2288" s="17">
        <v>-4.2642790124840984</v>
      </c>
      <c r="R2288" s="17">
        <v>-0.9859375687952916</v>
      </c>
      <c r="S2288" s="17">
        <v>0.33333333333333331</v>
      </c>
      <c r="T2288" s="17">
        <v>0.39580281901407499</v>
      </c>
      <c r="U2288" s="17">
        <v>6.7536014942267339E-2</v>
      </c>
      <c r="V2288" s="17">
        <v>-5.192013447036333E-3</v>
      </c>
      <c r="W2288" s="17">
        <v>27.473507929302571</v>
      </c>
      <c r="X2288" s="17">
        <v>0.90002256307658979</v>
      </c>
      <c r="Y2288" s="17">
        <v>-1.0000000000000002</v>
      </c>
      <c r="Z2288" s="17">
        <v>-1.0000000000000002</v>
      </c>
      <c r="AA2288" s="17">
        <v>54.402554088292703</v>
      </c>
      <c r="AB2288" s="17">
        <v>0.23613847369581489</v>
      </c>
      <c r="AC2288" s="17">
        <v>0.18991623630227397</v>
      </c>
      <c r="AD2288" s="17">
        <v>0.13224496455761978</v>
      </c>
      <c r="AE2288" s="17">
        <v>27.91498372778543</v>
      </c>
      <c r="AF2288" s="17">
        <v>0.36363636363636365</v>
      </c>
      <c r="AG2288" s="17">
        <v>-1.0000000000000002</v>
      </c>
      <c r="AH2288" s="17">
        <v>-1.0000000000000002</v>
      </c>
      <c r="AI2288" s="17">
        <v>-6.9855613834593197E-2</v>
      </c>
      <c r="AJ2288" s="17">
        <v>-5.192013447036333E-3</v>
      </c>
      <c r="AK2288" s="17">
        <v>-4.693314980675465E-3</v>
      </c>
      <c r="AL2288" s="17">
        <v>0.23474026280518584</v>
      </c>
      <c r="AM2288" s="17">
        <v>1.1473512350683283E-2</v>
      </c>
      <c r="AN2288" s="17">
        <v>0.30116317202120141</v>
      </c>
      <c r="AO2288" s="17">
        <v>0.26337123386370492</v>
      </c>
      <c r="AP2288" s="17">
        <v>8.7027806145559641</v>
      </c>
      <c r="AQ2288" s="17">
        <v>33.75205526590706</v>
      </c>
      <c r="AR2288" s="17">
        <v>0.79148015384263903</v>
      </c>
      <c r="AS2288" s="17">
        <v>1.0046650186866655</v>
      </c>
      <c r="AT2288" s="17">
        <v>-1.0000000000000002</v>
      </c>
      <c r="AU2288" s="17">
        <v>-1.0000000000000002</v>
      </c>
      <c r="AV2288" s="17">
        <v>-2.5074093338180727</v>
      </c>
      <c r="AW2288" s="17">
        <v>69.128392203431133</v>
      </c>
      <c r="AX2288" s="17">
        <v>67.212078582035659</v>
      </c>
      <c r="AY2288" s="17">
        <v>6.6210431586273405E-2</v>
      </c>
      <c r="AZ2288" s="17">
        <v>0.95728701252892701</v>
      </c>
      <c r="BA2288" s="22">
        <v>1446.6066966174551</v>
      </c>
      <c r="CU2288" t="e">
        <v>#N/A</v>
      </c>
      <c r="CV2288" t="e">
        <v>#N/A</v>
      </c>
    </row>
    <row r="2289" spans="1:100" x14ac:dyDescent="0.25">
      <c r="A2289">
        <v>5324</v>
      </c>
      <c r="B2289" t="s">
        <v>2593</v>
      </c>
      <c r="C2289" s="22">
        <v>3</v>
      </c>
      <c r="D2289" s="17">
        <v>4.6473477046320877</v>
      </c>
      <c r="E2289" s="17">
        <v>-6.6289741751950244E-4</v>
      </c>
      <c r="F2289" s="17">
        <v>0.30536149151381758</v>
      </c>
      <c r="G2289" s="17">
        <v>0.30536149151381758</v>
      </c>
      <c r="H2289" s="17">
        <v>0.11875360332429813</v>
      </c>
      <c r="I2289" s="17">
        <v>0</v>
      </c>
      <c r="J2289" s="17">
        <v>7.1252161994578902</v>
      </c>
      <c r="K2289" s="17">
        <v>0.11875360332429813</v>
      </c>
      <c r="L2289" s="17">
        <v>-0.999999999999999</v>
      </c>
      <c r="M2289" s="17">
        <v>-0.999999999999999</v>
      </c>
      <c r="N2289" s="17">
        <v>2.3750720664859628</v>
      </c>
      <c r="O2289" s="17">
        <v>12.077925395603794</v>
      </c>
      <c r="P2289" s="17">
        <v>-0.95677443394394335</v>
      </c>
      <c r="Q2289" s="17">
        <v>3.1221204587618741</v>
      </c>
      <c r="R2289" s="17">
        <v>0.93089740620949091</v>
      </c>
      <c r="S2289" s="17">
        <v>0.33333333333333287</v>
      </c>
      <c r="T2289" s="17">
        <v>0.35462112767041082</v>
      </c>
      <c r="U2289" s="17">
        <v>0.14762741181670488</v>
      </c>
      <c r="V2289" s="17">
        <v>-3.5503809266971192E-2</v>
      </c>
      <c r="W2289" s="17">
        <v>27.252978409167195</v>
      </c>
      <c r="X2289" s="17">
        <v>0.94845648401743754</v>
      </c>
      <c r="Y2289" s="17">
        <v>-0.999999999999999</v>
      </c>
      <c r="Z2289" s="17">
        <v>-0.999999999999999</v>
      </c>
      <c r="AA2289" s="17">
        <v>32.789353293443533</v>
      </c>
      <c r="AB2289" s="17">
        <v>-3.4454406599054382E-2</v>
      </c>
      <c r="AC2289" s="17">
        <v>0.15288653014139642</v>
      </c>
      <c r="AD2289" s="17">
        <v>-2.6322573981005015E-2</v>
      </c>
      <c r="AE2289" s="17">
        <v>4.6054774780668515</v>
      </c>
      <c r="AF2289" s="17">
        <v>8.3333333333333329E-2</v>
      </c>
      <c r="AG2289" s="17">
        <v>-0.999999999999999</v>
      </c>
      <c r="AH2289" s="17">
        <v>-0.999999999999999</v>
      </c>
      <c r="AI2289" s="17">
        <v>0</v>
      </c>
      <c r="AJ2289" s="17">
        <v>-3.5503809266971192E-2</v>
      </c>
      <c r="AK2289" s="17">
        <v>-4.8655432052635963E-2</v>
      </c>
      <c r="AL2289" s="17">
        <v>0.25880873385417386</v>
      </c>
      <c r="AM2289" s="17">
        <v>0.39054150366583662</v>
      </c>
      <c r="AN2289" s="17">
        <v>1.2640722966819722E-2</v>
      </c>
      <c r="AO2289" s="17">
        <v>9.5202604313827415</v>
      </c>
      <c r="AP2289" s="17">
        <v>1.6100617434413622</v>
      </c>
      <c r="AQ2289" s="17">
        <v>34.37819460862508</v>
      </c>
      <c r="AR2289" s="17">
        <v>0.80007806355347766</v>
      </c>
      <c r="AS2289" s="17">
        <v>1.0672100873417361</v>
      </c>
      <c r="AT2289" s="17">
        <v>-0.999999999999999</v>
      </c>
      <c r="AU2289" s="17">
        <v>-0.999999999999999</v>
      </c>
      <c r="AV2289" s="17">
        <v>1.2362588977233084</v>
      </c>
      <c r="AW2289" s="17">
        <v>46.477340432488674</v>
      </c>
      <c r="AX2289" s="17">
        <v>42.926959505791544</v>
      </c>
      <c r="AY2289" s="17">
        <v>8.7066136091463076E-2</v>
      </c>
      <c r="AZ2289" s="17">
        <v>-17.43942365084013</v>
      </c>
      <c r="BA2289" s="22">
        <v>1337.836007496612</v>
      </c>
      <c r="CU2289" t="e">
        <v>#N/A</v>
      </c>
      <c r="CV2289" t="e">
        <v>#N/A</v>
      </c>
    </row>
    <row r="2290" spans="1:100" x14ac:dyDescent="0.25">
      <c r="A2290">
        <v>5325</v>
      </c>
      <c r="B2290" t="s">
        <v>2594</v>
      </c>
      <c r="C2290" s="22">
        <v>3</v>
      </c>
      <c r="D2290" s="17">
        <v>1.4576869482056161</v>
      </c>
      <c r="E2290" s="17">
        <v>-1.1844409293635914E-3</v>
      </c>
      <c r="F2290" s="17">
        <v>0.43669242115147044</v>
      </c>
      <c r="G2290" s="17">
        <v>0.43669242115147044</v>
      </c>
      <c r="H2290" s="17">
        <v>8.7842728616445459E-2</v>
      </c>
      <c r="I2290" s="17">
        <v>0</v>
      </c>
      <c r="J2290" s="17">
        <v>5.2705637169867288</v>
      </c>
      <c r="K2290" s="17">
        <v>8.7842728616445459E-2</v>
      </c>
      <c r="L2290" s="17">
        <v>-0.99999999999999867</v>
      </c>
      <c r="M2290" s="17">
        <v>-0.99999999999999867</v>
      </c>
      <c r="N2290" s="17">
        <v>1.7568545723289095</v>
      </c>
      <c r="O2290" s="17">
        <v>7.1649430863438148</v>
      </c>
      <c r="P2290" s="17">
        <v>-8.2515915791448291E-2</v>
      </c>
      <c r="Q2290" s="17">
        <v>6.2291070277237486</v>
      </c>
      <c r="R2290" s="17">
        <v>2.1061142083963449</v>
      </c>
      <c r="S2290" s="17">
        <v>0.33333333333333293</v>
      </c>
      <c r="T2290" s="17">
        <v>0.16378922375818461</v>
      </c>
      <c r="U2290" s="17">
        <v>-5.4659330672772677E-2</v>
      </c>
      <c r="V2290" s="17">
        <v>-1.9948843711048454E-3</v>
      </c>
      <c r="W2290" s="17">
        <v>14.105024537247788</v>
      </c>
      <c r="X2290" s="17">
        <v>9.1290899822046995E-3</v>
      </c>
      <c r="Y2290" s="17">
        <v>-0.99999999999999867</v>
      </c>
      <c r="Z2290" s="17">
        <v>-0.99999999999999867</v>
      </c>
      <c r="AA2290" s="17">
        <v>8.0341599347803054</v>
      </c>
      <c r="AB2290" s="17">
        <v>-0.1468093534798357</v>
      </c>
      <c r="AC2290" s="17">
        <v>-6.7712586238402234E-2</v>
      </c>
      <c r="AD2290" s="17">
        <v>5.098236350096131E-2</v>
      </c>
      <c r="AE2290" s="17">
        <v>-8.1769788108638171</v>
      </c>
      <c r="AF2290" s="17">
        <v>0</v>
      </c>
      <c r="AG2290" s="17">
        <v>-0.99999999999999867</v>
      </c>
      <c r="AH2290" s="17">
        <v>-0.99999999999999867</v>
      </c>
      <c r="AI2290" s="17">
        <v>0</v>
      </c>
      <c r="AJ2290" s="17">
        <v>-1.9948843711048454E-3</v>
      </c>
      <c r="AK2290" s="17">
        <v>-0.14828127362575319</v>
      </c>
      <c r="AL2290" s="17">
        <v>9.5592655518769942E-2</v>
      </c>
      <c r="AM2290" s="17">
        <v>-1.7697745034434807E-2</v>
      </c>
      <c r="AN2290" s="17">
        <v>-0.10432404708736033</v>
      </c>
      <c r="AO2290" s="17">
        <v>-1.1838499939896356</v>
      </c>
      <c r="AP2290" s="17">
        <v>-2.1301378995901579</v>
      </c>
      <c r="AQ2290" s="17">
        <v>19.375588254234515</v>
      </c>
      <c r="AR2290" s="17">
        <v>0.44046834204764013</v>
      </c>
      <c r="AS2290" s="17">
        <v>9.6971818598650242E-2</v>
      </c>
      <c r="AT2290" s="17">
        <v>-0.99999999999999867</v>
      </c>
      <c r="AU2290" s="17">
        <v>-0.99999999999999867</v>
      </c>
      <c r="AV2290" s="17">
        <v>2.5428066295478167</v>
      </c>
      <c r="AW2290" s="17">
        <v>13.068965121533953</v>
      </c>
      <c r="AX2290" s="17">
        <v>12.869476684423468</v>
      </c>
      <c r="AY2290" s="17">
        <v>-3.4289635160080906E-2</v>
      </c>
      <c r="AZ2290" s="17">
        <v>-62.764840686755782</v>
      </c>
      <c r="BA2290" s="22">
        <v>1347.8867605927767</v>
      </c>
      <c r="CU2290" t="e">
        <v>#N/A</v>
      </c>
      <c r="CV2290" t="e">
        <v>#N/A</v>
      </c>
    </row>
    <row r="2291" spans="1:100" x14ac:dyDescent="0.25">
      <c r="A2291">
        <v>5326</v>
      </c>
      <c r="B2291" t="s">
        <v>2595</v>
      </c>
      <c r="C2291" s="22">
        <v>3</v>
      </c>
      <c r="D2291" s="17">
        <v>-0.10939217033248957</v>
      </c>
      <c r="E2291" s="17">
        <v>7.1832897651012096E-3</v>
      </c>
      <c r="F2291" s="17">
        <v>0.48881175528621079</v>
      </c>
      <c r="G2291" s="17">
        <v>0.48881175528621079</v>
      </c>
      <c r="H2291" s="17">
        <v>-0.13728250779734108</v>
      </c>
      <c r="I2291" s="17">
        <v>0</v>
      </c>
      <c r="J2291" s="17">
        <v>-8.2369504678404635</v>
      </c>
      <c r="K2291" s="17">
        <v>-0.13728250779734108</v>
      </c>
      <c r="L2291" s="17">
        <v>-0.99999999999999989</v>
      </c>
      <c r="M2291" s="17">
        <v>-0.99999999999999989</v>
      </c>
      <c r="N2291" s="17">
        <v>-2.7456501559468225</v>
      </c>
      <c r="O2291" s="17">
        <v>-7.8575308828867465</v>
      </c>
      <c r="P2291" s="17">
        <v>-2.0275080381243256</v>
      </c>
      <c r="Q2291" s="17">
        <v>2.1048959593802428</v>
      </c>
      <c r="R2291" s="17">
        <v>0.50502814809069785</v>
      </c>
      <c r="S2291" s="17">
        <v>0.33755561934559342</v>
      </c>
      <c r="T2291" s="17">
        <v>4.7163803245985778E-2</v>
      </c>
      <c r="U2291" s="17">
        <v>7.3799862201500616E-2</v>
      </c>
      <c r="V2291" s="17">
        <v>-1.9043474622548302E-2</v>
      </c>
      <c r="W2291" s="17">
        <v>23.070332718714887</v>
      </c>
      <c r="X2291" s="17">
        <v>0.42501065639401125</v>
      </c>
      <c r="Y2291" s="17">
        <v>-0.99999999999999989</v>
      </c>
      <c r="Z2291" s="17">
        <v>-0.99999999999999989</v>
      </c>
      <c r="AA2291" s="17">
        <v>55.042384952643289</v>
      </c>
      <c r="AB2291" s="17">
        <v>0.20040837840456807</v>
      </c>
      <c r="AC2291" s="17">
        <v>0.29375100855885816</v>
      </c>
      <c r="AD2291" s="17">
        <v>0.13518109475332785</v>
      </c>
      <c r="AE2291" s="17">
        <v>31.467024085837721</v>
      </c>
      <c r="AF2291" s="17">
        <v>0.5</v>
      </c>
      <c r="AG2291" s="17">
        <v>-0.99999999999999989</v>
      </c>
      <c r="AH2291" s="17">
        <v>-0.99999999999999989</v>
      </c>
      <c r="AI2291" s="17">
        <v>-4.8766914290381876E-3</v>
      </c>
      <c r="AJ2291" s="17">
        <v>-1.9043474622548302E-2</v>
      </c>
      <c r="AK2291" s="17">
        <v>-6.7418905556877878E-2</v>
      </c>
      <c r="AL2291" s="17">
        <v>0.23060013190912387</v>
      </c>
      <c r="AM2291" s="17">
        <v>0.16887388518718599</v>
      </c>
      <c r="AN2291" s="17">
        <v>-4.2496029417031664E-2</v>
      </c>
      <c r="AO2291" s="17">
        <v>3.8847526018952605</v>
      </c>
      <c r="AP2291" s="17">
        <v>9.0599924119829242E-2</v>
      </c>
      <c r="AQ2291" s="17">
        <v>14.833382250874445</v>
      </c>
      <c r="AR2291" s="17">
        <v>0.43947581017053178</v>
      </c>
      <c r="AS2291" s="17">
        <v>0.28772814859667045</v>
      </c>
      <c r="AT2291" s="17">
        <v>-0.99999999999999989</v>
      </c>
      <c r="AU2291" s="17">
        <v>-0.99999999999999989</v>
      </c>
      <c r="AV2291" s="17">
        <v>0.99383990337690831</v>
      </c>
      <c r="AW2291" s="17">
        <v>47.275453993876397</v>
      </c>
      <c r="AX2291" s="17">
        <v>45.273572703040792</v>
      </c>
      <c r="AY2291" s="17">
        <v>1.2741848159617299E-3</v>
      </c>
      <c r="AZ2291" s="17">
        <v>-63.05425770980905</v>
      </c>
      <c r="BA2291" s="22">
        <v>1376.4967027627138</v>
      </c>
      <c r="CU2291" t="e">
        <v>#N/A</v>
      </c>
      <c r="CV2291" t="e">
        <v>#N/A</v>
      </c>
    </row>
    <row r="2292" spans="1:100" x14ac:dyDescent="0.25">
      <c r="A2292">
        <v>5327</v>
      </c>
      <c r="B2292" t="s">
        <v>2596</v>
      </c>
      <c r="C2292" s="22">
        <v>3</v>
      </c>
      <c r="D2292" s="17">
        <v>6.720266446623425</v>
      </c>
      <c r="E2292" s="17">
        <v>0</v>
      </c>
      <c r="F2292" s="17">
        <v>0.40102623082212929</v>
      </c>
      <c r="G2292" s="17">
        <v>0.40102623082212929</v>
      </c>
      <c r="H2292" s="17">
        <v>1.1946973711530279E-2</v>
      </c>
      <c r="I2292" s="17">
        <v>0</v>
      </c>
      <c r="J2292" s="17">
        <v>0.71681842269181806</v>
      </c>
      <c r="K2292" s="17">
        <v>1.1946973711530279E-2</v>
      </c>
      <c r="L2292" s="17">
        <v>-0.99999999999999833</v>
      </c>
      <c r="M2292" s="17">
        <v>-0.99999999999999833</v>
      </c>
      <c r="N2292" s="17">
        <v>0.23893947423060577</v>
      </c>
      <c r="O2292" s="17">
        <v>7.8381111001373718</v>
      </c>
      <c r="P2292" s="17">
        <v>0.46865713270451642</v>
      </c>
      <c r="Q2292" s="17">
        <v>3.7285932596826559</v>
      </c>
      <c r="R2292" s="17">
        <v>1.2885169119046083</v>
      </c>
      <c r="S2292" s="17">
        <v>0.33333333333333293</v>
      </c>
      <c r="T2292" s="17">
        <v>0.28007370799422232</v>
      </c>
      <c r="U2292" s="17">
        <v>-6.9030546040185922E-2</v>
      </c>
      <c r="V2292" s="17">
        <v>0</v>
      </c>
      <c r="W2292" s="17">
        <v>21.29718086303356</v>
      </c>
      <c r="X2292" s="17">
        <v>0.28051991403550169</v>
      </c>
      <c r="Y2292" s="17">
        <v>-0.99999999999999833</v>
      </c>
      <c r="Z2292" s="17">
        <v>-0.99999999999999833</v>
      </c>
      <c r="AA2292" s="17">
        <v>41.968617721453306</v>
      </c>
      <c r="AB2292" s="17">
        <v>5.2040593022256887E-2</v>
      </c>
      <c r="AC2292" s="17">
        <v>0.14459993144917083</v>
      </c>
      <c r="AD2292" s="17">
        <v>0.19101787445887516</v>
      </c>
      <c r="AE2292" s="17">
        <v>19.382919946515141</v>
      </c>
      <c r="AF2292" s="17">
        <v>0.25</v>
      </c>
      <c r="AG2292" s="17">
        <v>-0.99999999999999833</v>
      </c>
      <c r="AH2292" s="17">
        <v>-0.99999999999999833</v>
      </c>
      <c r="AI2292" s="17">
        <v>0</v>
      </c>
      <c r="AJ2292" s="17">
        <v>0</v>
      </c>
      <c r="AK2292" s="17">
        <v>0.23122302582040544</v>
      </c>
      <c r="AL2292" s="17">
        <v>9.872186247339361E-2</v>
      </c>
      <c r="AM2292" s="17">
        <v>-0.16158767901918392</v>
      </c>
      <c r="AN2292" s="17">
        <v>5.9367642376707594E-2</v>
      </c>
      <c r="AO2292" s="17">
        <v>-2.8835768463775713</v>
      </c>
      <c r="AP2292" s="17">
        <v>1.9778003717846571</v>
      </c>
      <c r="AQ2292" s="17">
        <v>22.013999285725376</v>
      </c>
      <c r="AR2292" s="17">
        <v>0.54437649528736898</v>
      </c>
      <c r="AS2292" s="17">
        <v>0.29246688774703189</v>
      </c>
      <c r="AT2292" s="17">
        <v>-0.99999999999999833</v>
      </c>
      <c r="AU2292" s="17">
        <v>-0.99999999999999833</v>
      </c>
      <c r="AV2292" s="17">
        <v>1.6895431427267369</v>
      </c>
      <c r="AW2292" s="17">
        <v>51.784529193375334</v>
      </c>
      <c r="AX2292" s="17">
        <v>51.784529193375334</v>
      </c>
      <c r="AY2292" s="17">
        <v>0.236727051812161</v>
      </c>
      <c r="AZ2292" s="17">
        <v>45.752152013375905</v>
      </c>
      <c r="BA2292" s="22">
        <v>1464.8812023934252</v>
      </c>
      <c r="CU2292" t="e">
        <v>#N/A</v>
      </c>
      <c r="CV2292" t="e">
        <v>#N/A</v>
      </c>
    </row>
    <row r="2293" spans="1:100" x14ac:dyDescent="0.25">
      <c r="A2293">
        <v>5329</v>
      </c>
      <c r="B2293" t="s">
        <v>2597</v>
      </c>
      <c r="C2293" s="22">
        <v>3</v>
      </c>
      <c r="D2293" s="17">
        <v>1.2588865094298709</v>
      </c>
      <c r="E2293" s="17">
        <v>0</v>
      </c>
      <c r="F2293" s="17">
        <v>2.0750638707326768E-2</v>
      </c>
      <c r="G2293" s="17">
        <v>2.0750638707326768E-2</v>
      </c>
      <c r="H2293" s="17">
        <v>6.9791766468840458E-2</v>
      </c>
      <c r="I2293" s="17">
        <v>0</v>
      </c>
      <c r="J2293" s="17">
        <v>4.1875059881304271</v>
      </c>
      <c r="K2293" s="17">
        <v>6.9791766468840458E-2</v>
      </c>
      <c r="L2293" s="17">
        <v>-0.99999999999999989</v>
      </c>
      <c r="M2293" s="17">
        <v>-0.99999999999999989</v>
      </c>
      <c r="N2293" s="17">
        <v>1.3958353293768093</v>
      </c>
      <c r="O2293" s="17">
        <v>5.4671431362676248</v>
      </c>
      <c r="P2293" s="17">
        <v>-0.19620803945216186</v>
      </c>
      <c r="Q2293" s="17">
        <v>1.2081104191726102</v>
      </c>
      <c r="R2293" s="17">
        <v>0.35139649983285187</v>
      </c>
      <c r="S2293" s="17">
        <v>0.3361125523540594</v>
      </c>
      <c r="T2293" s="17">
        <v>0.3340292918977476</v>
      </c>
      <c r="U2293" s="17">
        <v>-6.1219201619562756E-2</v>
      </c>
      <c r="V2293" s="17">
        <v>0</v>
      </c>
      <c r="W2293" s="17">
        <v>21.565235046536149</v>
      </c>
      <c r="X2293" s="17">
        <v>0.35616922986912997</v>
      </c>
      <c r="Y2293" s="17">
        <v>-0.99999999999999989</v>
      </c>
      <c r="Z2293" s="17">
        <v>-0.99999999999999989</v>
      </c>
      <c r="AA2293" s="17">
        <v>1.7573301127192549</v>
      </c>
      <c r="AB2293" s="17">
        <v>0.1259078745126144</v>
      </c>
      <c r="AC2293" s="17">
        <v>-0.32368915313796331</v>
      </c>
      <c r="AD2293" s="17">
        <v>-0.20540475004764597</v>
      </c>
      <c r="AE2293" s="17">
        <v>-20.159301433649741</v>
      </c>
      <c r="AF2293" s="17">
        <v>0.2</v>
      </c>
      <c r="AG2293" s="17">
        <v>-0.99999999999999989</v>
      </c>
      <c r="AH2293" s="17">
        <v>-0.99999999999999989</v>
      </c>
      <c r="AI2293" s="17">
        <v>0</v>
      </c>
      <c r="AJ2293" s="17">
        <v>0</v>
      </c>
      <c r="AK2293" s="17">
        <v>5.4576954776471863E-2</v>
      </c>
      <c r="AL2293" s="17">
        <v>-0.17914867083735636</v>
      </c>
      <c r="AM2293" s="17">
        <v>0.60754405672758427</v>
      </c>
      <c r="AN2293" s="17">
        <v>1.8779220469835566E-3</v>
      </c>
      <c r="AO2293" s="17">
        <v>15.461486192071968</v>
      </c>
      <c r="AP2293" s="17">
        <v>-0.84879530301219008</v>
      </c>
      <c r="AQ2293" s="17">
        <v>25.752741034666588</v>
      </c>
      <c r="AR2293" s="17">
        <v>0.60892264263224383</v>
      </c>
      <c r="AS2293" s="17">
        <v>0.42596099633797024</v>
      </c>
      <c r="AT2293" s="17">
        <v>-0.99999999999999989</v>
      </c>
      <c r="AU2293" s="17">
        <v>-0.99999999999999989</v>
      </c>
      <c r="AV2293" s="17">
        <v>0.37214713854017872</v>
      </c>
      <c r="AW2293" s="17">
        <v>6.375677945974692</v>
      </c>
      <c r="AX2293" s="17">
        <v>6.375677945974692</v>
      </c>
      <c r="AY2293" s="17">
        <v>-4.3677180202012618E-2</v>
      </c>
      <c r="AZ2293" s="17">
        <v>-89.761335255718194</v>
      </c>
      <c r="BA2293" s="22">
        <v>1348.5394349676603</v>
      </c>
      <c r="CU2293" t="e">
        <v>#N/A</v>
      </c>
      <c r="CV2293" t="e">
        <v>#N/A</v>
      </c>
    </row>
    <row r="2294" spans="1:100" x14ac:dyDescent="0.25">
      <c r="A2294">
        <v>5331</v>
      </c>
      <c r="B2294" t="s">
        <v>2598</v>
      </c>
      <c r="C2294" s="22">
        <v>3</v>
      </c>
      <c r="D2294" s="17">
        <v>4.9574883637216036</v>
      </c>
      <c r="E2294" s="17">
        <v>3.2953550780397715E-3</v>
      </c>
      <c r="F2294" s="17">
        <v>-0.15159227717388049</v>
      </c>
      <c r="G2294" s="17">
        <v>-0.15159227717388049</v>
      </c>
      <c r="H2294" s="17">
        <v>0.10468815694089831</v>
      </c>
      <c r="I2294" s="17">
        <v>0</v>
      </c>
      <c r="J2294" s="17">
        <v>6.2812894164538982</v>
      </c>
      <c r="K2294" s="17">
        <v>0.10468815694089831</v>
      </c>
      <c r="L2294" s="17">
        <v>-1.0000000000000002</v>
      </c>
      <c r="M2294" s="17">
        <v>-1.0000000000000002</v>
      </c>
      <c r="N2294" s="17">
        <v>2.0937631388179652</v>
      </c>
      <c r="O2294" s="17">
        <v>11.087185503001621</v>
      </c>
      <c r="P2294" s="17">
        <v>-0.47598173366809182</v>
      </c>
      <c r="Q2294" s="17">
        <v>-1.2183459459247272</v>
      </c>
      <c r="R2294" s="17">
        <v>-0.43434799908185706</v>
      </c>
      <c r="S2294" s="17">
        <v>0.33333333333333365</v>
      </c>
      <c r="T2294" s="17">
        <v>0.39354169331332145</v>
      </c>
      <c r="U2294" s="17">
        <v>0.60463809186442963</v>
      </c>
      <c r="V2294" s="17">
        <v>-2.0545002662365579E-4</v>
      </c>
      <c r="W2294" s="17">
        <v>49.064780461742515</v>
      </c>
      <c r="X2294" s="17">
        <v>3.0814513194742554</v>
      </c>
      <c r="Y2294" s="17">
        <v>-1.0000000000000002</v>
      </c>
      <c r="Z2294" s="17">
        <v>-1.0000000000000002</v>
      </c>
      <c r="AA2294" s="17">
        <v>77.494102793590514</v>
      </c>
      <c r="AB2294" s="17">
        <v>3.4599650221337992E-2</v>
      </c>
      <c r="AC2294" s="17">
        <v>0.2478591597984745</v>
      </c>
      <c r="AD2294" s="17">
        <v>0.29481459659878478</v>
      </c>
      <c r="AE2294" s="17">
        <v>28.863670330929839</v>
      </c>
      <c r="AF2294" s="17">
        <v>0.69230769230769229</v>
      </c>
      <c r="AG2294" s="17">
        <v>-1.0000000000000002</v>
      </c>
      <c r="AH2294" s="17">
        <v>-1.0000000000000002</v>
      </c>
      <c r="AI2294" s="17">
        <v>1.3477937672529581E-3</v>
      </c>
      <c r="AJ2294" s="17">
        <v>-2.0545002662365579E-4</v>
      </c>
      <c r="AK2294" s="17">
        <v>0.22346897886654921</v>
      </c>
      <c r="AL2294" s="17">
        <v>0.31068185915879953</v>
      </c>
      <c r="AM2294" s="17">
        <v>-7.2090191941317563E-2</v>
      </c>
      <c r="AN2294" s="17">
        <v>1.5209818115389739E-2</v>
      </c>
      <c r="AO2294" s="17">
        <v>-0.68490990420019293</v>
      </c>
      <c r="AP2294" s="17">
        <v>1.9336547486787405</v>
      </c>
      <c r="AQ2294" s="17">
        <v>55.34606987819641</v>
      </c>
      <c r="AR2294" s="17">
        <v>1.3313076684844607</v>
      </c>
      <c r="AS2294" s="17">
        <v>3.1861394764151547</v>
      </c>
      <c r="AT2294" s="17">
        <v>-1.0000000000000002</v>
      </c>
      <c r="AU2294" s="17">
        <v>-1.0000000000000002</v>
      </c>
      <c r="AV2294" s="17">
        <v>-0.58594027625573764</v>
      </c>
      <c r="AW2294" s="17">
        <v>90.514943045270869</v>
      </c>
      <c r="AX2294" s="17">
        <v>90.52135391795359</v>
      </c>
      <c r="AY2294" s="17">
        <v>0.17236635401225933</v>
      </c>
      <c r="AZ2294" s="17">
        <v>8.0953553560290192</v>
      </c>
      <c r="BA2294" s="22">
        <v>1474.8699829705606</v>
      </c>
      <c r="CU2294" t="e">
        <v>#N/A</v>
      </c>
      <c r="CV2294" t="e">
        <v>#N/A</v>
      </c>
    </row>
    <row r="2295" spans="1:100" x14ac:dyDescent="0.25">
      <c r="A2295">
        <v>5332</v>
      </c>
      <c r="B2295" t="s">
        <v>2599</v>
      </c>
      <c r="C2295" s="22">
        <v>3</v>
      </c>
      <c r="D2295" s="17">
        <v>4.4699640599870136</v>
      </c>
      <c r="E2295" s="17">
        <v>-0.64690300487643471</v>
      </c>
      <c r="F2295" s="17">
        <v>-0.17563155873362987</v>
      </c>
      <c r="G2295" s="17">
        <v>-0.36268758935742573</v>
      </c>
      <c r="H2295" s="17">
        <v>7.8718224166858808E-2</v>
      </c>
      <c r="I2295" s="17">
        <v>0</v>
      </c>
      <c r="J2295" s="17">
        <v>4.723093450011528</v>
      </c>
      <c r="K2295" s="17">
        <v>7.8718224166858808E-2</v>
      </c>
      <c r="L2295" s="17">
        <v>-1.0000000000000002</v>
      </c>
      <c r="M2295" s="17">
        <v>-1.0000000000000002</v>
      </c>
      <c r="N2295" s="17">
        <v>1.5743644833371764</v>
      </c>
      <c r="O2295" s="17">
        <v>8.8303699206411181</v>
      </c>
      <c r="P2295" s="17">
        <v>-0.37170125296852258</v>
      </c>
      <c r="Q2295" s="17">
        <v>2.8496145845069845</v>
      </c>
      <c r="R2295" s="17">
        <v>0.91594130534337137</v>
      </c>
      <c r="S2295" s="17">
        <v>0.33333333333333348</v>
      </c>
      <c r="T2295" s="17">
        <v>0.33678320259726502</v>
      </c>
      <c r="U2295" s="17">
        <v>0.22641916019359132</v>
      </c>
      <c r="V2295" s="17">
        <v>-0.12543319144767306</v>
      </c>
      <c r="W2295" s="17">
        <v>27.69537122038631</v>
      </c>
      <c r="X2295" s="17">
        <v>0.747925673115998</v>
      </c>
      <c r="Y2295" s="17">
        <v>-1.0000000000000002</v>
      </c>
      <c r="Z2295" s="17">
        <v>-1.0000000000000002</v>
      </c>
      <c r="AA2295" s="17">
        <v>63.641701448697219</v>
      </c>
      <c r="AB2295" s="17">
        <v>0.21322427193224563</v>
      </c>
      <c r="AC2295" s="17">
        <v>0.55710576275150803</v>
      </c>
      <c r="AD2295" s="17">
        <v>-6.9722256224402646E-2</v>
      </c>
      <c r="AE2295" s="17">
        <v>35.03038892296756</v>
      </c>
      <c r="AF2295" s="17">
        <v>0.83333333333333337</v>
      </c>
      <c r="AG2295" s="17">
        <v>-1.0000000000000002</v>
      </c>
      <c r="AH2295" s="17">
        <v>-1.0000000000000002</v>
      </c>
      <c r="AI2295" s="17">
        <v>0</v>
      </c>
      <c r="AJ2295" s="17">
        <v>-0.12543319144767306</v>
      </c>
      <c r="AK2295" s="17">
        <v>0.32301745169315865</v>
      </c>
      <c r="AL2295" s="17">
        <v>-3.4934186626109955E-2</v>
      </c>
      <c r="AM2295" s="17">
        <v>7.5008672027082501E-2</v>
      </c>
      <c r="AN2295" s="17">
        <v>0.54469842329080664</v>
      </c>
      <c r="AO2295" s="17">
        <v>3.4903040591428547</v>
      </c>
      <c r="AP2295" s="17">
        <v>13.442789649139611</v>
      </c>
      <c r="AQ2295" s="17">
        <v>32.418464670397803</v>
      </c>
      <c r="AR2295" s="17">
        <v>0.77110250467651631</v>
      </c>
      <c r="AS2295" s="17">
        <v>0.82664389728285614</v>
      </c>
      <c r="AT2295" s="17">
        <v>-1.0000000000000002</v>
      </c>
      <c r="AU2295" s="17">
        <v>-1.0000000000000002</v>
      </c>
      <c r="AV2295" s="17">
        <v>0.55325371598594586</v>
      </c>
      <c r="AW2295" s="17">
        <v>85.914861018478021</v>
      </c>
      <c r="AX2295" s="17">
        <v>73.371541873710697</v>
      </c>
      <c r="AY2295" s="17">
        <v>0.25807087558271274</v>
      </c>
      <c r="AZ2295" s="17">
        <v>17.72623095346043</v>
      </c>
      <c r="BA2295" s="22">
        <v>1501.2987992663247</v>
      </c>
      <c r="CU2295" t="e">
        <v>#N/A</v>
      </c>
      <c r="CV2295" t="e">
        <v>#N/A</v>
      </c>
    </row>
    <row r="2296" spans="1:100" x14ac:dyDescent="0.25">
      <c r="A2296">
        <v>5333</v>
      </c>
      <c r="B2296" t="s">
        <v>2600</v>
      </c>
      <c r="C2296" s="22">
        <v>3</v>
      </c>
      <c r="D2296" s="17">
        <v>0.70582462380426281</v>
      </c>
      <c r="E2296" s="17">
        <v>-6.4848121819250544E-3</v>
      </c>
      <c r="F2296" s="17">
        <v>0.35901759094922481</v>
      </c>
      <c r="G2296" s="17">
        <v>0.35901759094922481</v>
      </c>
      <c r="H2296" s="17">
        <v>0.16446756389868636</v>
      </c>
      <c r="I2296" s="17">
        <v>0</v>
      </c>
      <c r="J2296" s="17">
        <v>9.8680538339211772</v>
      </c>
      <c r="K2296" s="17">
        <v>0.16446756389868636</v>
      </c>
      <c r="L2296" s="17">
        <v>-1.0000000000000027</v>
      </c>
      <c r="M2296" s="17">
        <v>-1.0000000000000027</v>
      </c>
      <c r="N2296" s="17">
        <v>3.2893512779737248</v>
      </c>
      <c r="O2296" s="17">
        <v>10.932896048674666</v>
      </c>
      <c r="P2296" s="17">
        <v>-0.13552972275098357</v>
      </c>
      <c r="Q2296" s="17">
        <v>-0.49919964342900197</v>
      </c>
      <c r="R2296" s="17">
        <v>-0.1514306463478659</v>
      </c>
      <c r="S2296" s="17">
        <v>0.33333333333333426</v>
      </c>
      <c r="T2296" s="17">
        <v>0.18925652258010964</v>
      </c>
      <c r="U2296" s="17">
        <v>-8.2811067762608784E-2</v>
      </c>
      <c r="V2296" s="17">
        <v>-6.594643301565754E-3</v>
      </c>
      <c r="W2296" s="17">
        <v>10.748663238023315</v>
      </c>
      <c r="X2296" s="17">
        <v>-0.16851905013039689</v>
      </c>
      <c r="Y2296" s="17">
        <v>-1.0000000000000027</v>
      </c>
      <c r="Z2296" s="17">
        <v>-1.0000000000000027</v>
      </c>
      <c r="AA2296" s="17">
        <v>1.0665816559600321</v>
      </c>
      <c r="AB2296" s="17">
        <v>-0.23844983488517332</v>
      </c>
      <c r="AC2296" s="17">
        <v>0.15527881927787865</v>
      </c>
      <c r="AD2296" s="17">
        <v>-0.1074420031070136</v>
      </c>
      <c r="AE2296" s="17">
        <v>-9.530650935715407</v>
      </c>
      <c r="AF2296" s="17">
        <v>0.18181818181818182</v>
      </c>
      <c r="AG2296" s="17">
        <v>-1.0000000000000027</v>
      </c>
      <c r="AH2296" s="17">
        <v>-1.0000000000000027</v>
      </c>
      <c r="AI2296" s="17">
        <v>-1.5002312837090333E-2</v>
      </c>
      <c r="AJ2296" s="17">
        <v>-6.594643301565754E-3</v>
      </c>
      <c r="AK2296" s="17">
        <v>-0.16620627267618152</v>
      </c>
      <c r="AL2296" s="17">
        <v>-0.13806350960411642</v>
      </c>
      <c r="AM2296" s="17">
        <v>0.52366692276429239</v>
      </c>
      <c r="AN2296" s="17">
        <v>-9.3419694453893393E-2</v>
      </c>
      <c r="AO2296" s="17">
        <v>12.260641705726398</v>
      </c>
      <c r="AP2296" s="17">
        <v>-3.0258099093679167</v>
      </c>
      <c r="AQ2296" s="17">
        <v>20.616717071944485</v>
      </c>
      <c r="AR2296" s="17">
        <v>0.43318414484926898</v>
      </c>
      <c r="AS2296" s="17">
        <v>-4.0514862317104564E-3</v>
      </c>
      <c r="AT2296" s="17">
        <v>-1.0000000000000027</v>
      </c>
      <c r="AU2296" s="17">
        <v>-1.0000000000000027</v>
      </c>
      <c r="AV2296" s="17">
        <v>0.20758694460135912</v>
      </c>
      <c r="AW2296" s="17">
        <v>8.9736677952667847</v>
      </c>
      <c r="AX2296" s="17">
        <v>8.0141572083684025</v>
      </c>
      <c r="AY2296" s="17">
        <v>-0.18026023490945195</v>
      </c>
      <c r="AZ2296" s="17">
        <v>-55.352927900832597</v>
      </c>
      <c r="BA2296" s="22">
        <v>1297.9723380247526</v>
      </c>
      <c r="CU2296" t="e">
        <v>#N/A</v>
      </c>
      <c r="CV2296" t="e">
        <v>#N/A</v>
      </c>
    </row>
    <row r="2297" spans="1:100" x14ac:dyDescent="0.25">
      <c r="A2297">
        <v>5338</v>
      </c>
      <c r="B2297" t="s">
        <v>2601</v>
      </c>
      <c r="C2297" s="22">
        <v>3</v>
      </c>
      <c r="D2297" s="17">
        <v>3.2708746820646781</v>
      </c>
      <c r="E2297" s="17">
        <v>3.7596443821329872E-2</v>
      </c>
      <c r="F2297" s="17">
        <v>0.32478019536966524</v>
      </c>
      <c r="G2297" s="17">
        <v>0.33656436087550917</v>
      </c>
      <c r="H2297" s="17">
        <v>0.31733624433579749</v>
      </c>
      <c r="I2297" s="17">
        <v>-3.8310757335714343E-3</v>
      </c>
      <c r="J2297" s="17">
        <v>18.810310116133568</v>
      </c>
      <c r="K2297" s="17">
        <v>0.31350516860222605</v>
      </c>
      <c r="L2297" s="17">
        <v>-1.0000000000000007</v>
      </c>
      <c r="M2297" s="17">
        <v>-1.0000000000000007</v>
      </c>
      <c r="N2297" s="17">
        <v>6.2701033720445212</v>
      </c>
      <c r="O2297" s="17">
        <v>22.417749159073754</v>
      </c>
      <c r="P2297" s="17">
        <v>1.787899973647892</v>
      </c>
      <c r="Q2297" s="17">
        <v>-7.1356119942705565</v>
      </c>
      <c r="R2297" s="17">
        <v>-2.1498278869811056</v>
      </c>
      <c r="S2297" s="17">
        <v>0.3333333333333332</v>
      </c>
      <c r="T2297" s="17">
        <v>0.3333333333333332</v>
      </c>
      <c r="U2297" s="17">
        <v>0.30315412621316201</v>
      </c>
      <c r="V2297" s="17">
        <v>0.29677063420697647</v>
      </c>
      <c r="W2297" s="17">
        <v>38.123450339383162</v>
      </c>
      <c r="X2297" s="17">
        <v>3.3464018081589493</v>
      </c>
      <c r="Y2297" s="17">
        <v>-1.0000000000000007</v>
      </c>
      <c r="Z2297" s="17">
        <v>-1.0000000000000007</v>
      </c>
      <c r="AA2297" s="17">
        <v>87.197875904834817</v>
      </c>
      <c r="AB2297" s="17">
        <v>0.24293165152361637</v>
      </c>
      <c r="AC2297" s="17">
        <v>0.33646356792675036</v>
      </c>
      <c r="AD2297" s="17">
        <v>0.44508984959828651</v>
      </c>
      <c r="AE2297" s="17">
        <v>51.224253452432663</v>
      </c>
      <c r="AF2297" s="17">
        <v>0.91666666666666663</v>
      </c>
      <c r="AG2297" s="17">
        <v>-1.0000000000000007</v>
      </c>
      <c r="AH2297" s="17">
        <v>-1.0000000000000007</v>
      </c>
      <c r="AI2297" s="17">
        <v>-1.8484255078892009E-2</v>
      </c>
      <c r="AJ2297" s="17">
        <v>0.29677063420697647</v>
      </c>
      <c r="AK2297" s="17">
        <v>1.8865484319389031E-3</v>
      </c>
      <c r="AL2297" s="17">
        <v>0.26739786995047948</v>
      </c>
      <c r="AM2297" s="17">
        <v>0.25629920195055206</v>
      </c>
      <c r="AN2297" s="17">
        <v>-9.8619450679680518E-2</v>
      </c>
      <c r="AO2297" s="17">
        <v>6.4169127909234938</v>
      </c>
      <c r="AP2297" s="17">
        <v>-1.128496917239616</v>
      </c>
      <c r="AQ2297" s="17">
        <v>56.93376045551674</v>
      </c>
      <c r="AR2297" s="17">
        <v>1.2665914270868051</v>
      </c>
      <c r="AS2297" s="17">
        <v>3.6599069767611767</v>
      </c>
      <c r="AT2297" s="17">
        <v>-1.0000000000000007</v>
      </c>
      <c r="AU2297" s="17">
        <v>-1.0000000000000007</v>
      </c>
      <c r="AV2297" s="17">
        <v>-1.8132635261055969</v>
      </c>
      <c r="AW2297" s="17">
        <v>108.48712814666887</v>
      </c>
      <c r="AX2297" s="17">
        <v>137.79450646578869</v>
      </c>
      <c r="AY2297" s="17">
        <v>0.12757939605875779</v>
      </c>
      <c r="AZ2297" s="17">
        <v>4.1316944557137134</v>
      </c>
      <c r="BA2297" s="22">
        <v>1552.05629159209</v>
      </c>
      <c r="CU2297" t="e">
        <v>#N/A</v>
      </c>
      <c r="CV2297" t="e">
        <v>#N/A</v>
      </c>
    </row>
    <row r="2298" spans="1:100" x14ac:dyDescent="0.25">
      <c r="A2298">
        <v>5339</v>
      </c>
      <c r="B2298" t="s">
        <v>2594</v>
      </c>
      <c r="C2298" s="22">
        <v>3</v>
      </c>
      <c r="D2298" s="17">
        <v>4.9094980861227659</v>
      </c>
      <c r="E2298" s="17">
        <v>1.5150305769969678E-2</v>
      </c>
      <c r="F2298" s="17">
        <v>-0.21382993506996009</v>
      </c>
      <c r="G2298" s="17">
        <v>-0.21267198196182427</v>
      </c>
      <c r="H2298" s="17">
        <v>0.18940910177143755</v>
      </c>
      <c r="I2298" s="17">
        <v>0</v>
      </c>
      <c r="J2298" s="17">
        <v>11.364546106286252</v>
      </c>
      <c r="K2298" s="17">
        <v>0.18940910177143755</v>
      </c>
      <c r="L2298" s="17">
        <v>-0.99999999999999967</v>
      </c>
      <c r="M2298" s="17">
        <v>-0.99999999999999967</v>
      </c>
      <c r="N2298" s="17">
        <v>3.7881820354287488</v>
      </c>
      <c r="O2298" s="17">
        <v>16.061372210447171</v>
      </c>
      <c r="P2298" s="17">
        <v>-0.71979669480047048</v>
      </c>
      <c r="Q2298" s="17">
        <v>11.265868433383154</v>
      </c>
      <c r="R2298" s="17">
        <v>3.5689266989774606</v>
      </c>
      <c r="S2298" s="17">
        <v>0.3333333333333332</v>
      </c>
      <c r="T2298" s="17">
        <v>0.3333333333333332</v>
      </c>
      <c r="U2298" s="17">
        <v>-9.7729167963290703E-2</v>
      </c>
      <c r="V2298" s="17">
        <v>-9.3317410987107219E-2</v>
      </c>
      <c r="W2298" s="17">
        <v>11.448439437793242</v>
      </c>
      <c r="X2298" s="17">
        <v>-0.47356357288057749</v>
      </c>
      <c r="Y2298" s="17">
        <v>-0.99999999999999967</v>
      </c>
      <c r="Z2298" s="17">
        <v>-0.99999999999999967</v>
      </c>
      <c r="AA2298" s="17">
        <v>23.852390513224378</v>
      </c>
      <c r="AB2298" s="17">
        <v>0.27233650802452003</v>
      </c>
      <c r="AC2298" s="17">
        <v>0.21756817216188404</v>
      </c>
      <c r="AD2298" s="17">
        <v>-0.31320419265733029</v>
      </c>
      <c r="AE2298" s="17">
        <v>8.8350243764536867</v>
      </c>
      <c r="AF2298" s="17">
        <v>0.5</v>
      </c>
      <c r="AG2298" s="17">
        <v>-0.99999999999999967</v>
      </c>
      <c r="AH2298" s="17">
        <v>-0.99999999999999967</v>
      </c>
      <c r="AI2298" s="17">
        <v>1.8520408322455106E-2</v>
      </c>
      <c r="AJ2298" s="17">
        <v>-9.3317410987107219E-2</v>
      </c>
      <c r="AK2298" s="17">
        <v>0.32905000882080931</v>
      </c>
      <c r="AL2298" s="17">
        <v>9.7268764801218127E-2</v>
      </c>
      <c r="AM2298" s="17">
        <v>0.25686281614396111</v>
      </c>
      <c r="AN2298" s="17">
        <v>-5.4609922388520672E-2</v>
      </c>
      <c r="AO2298" s="17">
        <v>8.0668204477030763</v>
      </c>
      <c r="AP2298" s="17">
        <v>-0.87890423570692588</v>
      </c>
      <c r="AQ2298" s="17">
        <v>22.812985544079488</v>
      </c>
      <c r="AR2298" s="17">
        <v>0.47562008771626835</v>
      </c>
      <c r="AS2298" s="17">
        <v>-0.28415447110914033</v>
      </c>
      <c r="AT2298" s="17">
        <v>-0.99999999999999967</v>
      </c>
      <c r="AU2298" s="17">
        <v>-0.99999999999999967</v>
      </c>
      <c r="AV2298" s="17">
        <v>3.356254717015636</v>
      </c>
      <c r="AW2298" s="17">
        <v>39.034858487964662</v>
      </c>
      <c r="AX2298" s="17">
        <v>30.073525555703018</v>
      </c>
      <c r="AY2298" s="17">
        <v>-0.1424681618752012</v>
      </c>
      <c r="AZ2298" s="17">
        <v>-71.64265509948163</v>
      </c>
      <c r="BA2298" s="22">
        <v>1339.747017076118</v>
      </c>
      <c r="CU2298" t="e">
        <v>#N/A</v>
      </c>
      <c r="CV2298" t="e">
        <v>#N/A</v>
      </c>
    </row>
    <row r="2299" spans="1:100" x14ac:dyDescent="0.25">
      <c r="A2299">
        <v>5340</v>
      </c>
      <c r="B2299" t="s">
        <v>2602</v>
      </c>
      <c r="C2299" s="22">
        <v>3</v>
      </c>
      <c r="D2299" s="17">
        <v>2.8864350184581991</v>
      </c>
      <c r="E2299" s="17">
        <v>0</v>
      </c>
      <c r="F2299" s="17">
        <v>-0.15812848675993771</v>
      </c>
      <c r="G2299" s="17">
        <v>-0.15812848675993771</v>
      </c>
      <c r="H2299" s="17">
        <v>-0.37223443990686272</v>
      </c>
      <c r="I2299" s="17">
        <v>0</v>
      </c>
      <c r="J2299" s="17">
        <v>-22.33406639441176</v>
      </c>
      <c r="K2299" s="17">
        <v>-0.37223443990686272</v>
      </c>
      <c r="L2299" s="17">
        <v>-0.99999999999999922</v>
      </c>
      <c r="M2299" s="17">
        <v>-0.99999999999999922</v>
      </c>
      <c r="N2299" s="17">
        <v>-7.4446887981372578</v>
      </c>
      <c r="O2299" s="17">
        <v>-19.605759862713498</v>
      </c>
      <c r="P2299" s="17">
        <v>0.58571302146937776</v>
      </c>
      <c r="Q2299" s="17">
        <v>-1.4076799346120406</v>
      </c>
      <c r="R2299" s="17">
        <v>-0.40281017792992529</v>
      </c>
      <c r="S2299" s="17">
        <v>0.32108749875682757</v>
      </c>
      <c r="T2299" s="17">
        <v>0.20907558520802888</v>
      </c>
      <c r="U2299" s="17">
        <v>-6.9302616656452154E-2</v>
      </c>
      <c r="V2299" s="17">
        <v>-5.3005599584824932E-2</v>
      </c>
      <c r="W2299" s="17">
        <v>31.203572305217662</v>
      </c>
      <c r="X2299" s="17">
        <v>0.18289571161165646</v>
      </c>
      <c r="Y2299" s="17">
        <v>-0.99999999999999922</v>
      </c>
      <c r="Z2299" s="17">
        <v>-0.99999999999999922</v>
      </c>
      <c r="AA2299" s="17">
        <v>8.7421885086475797</v>
      </c>
      <c r="AB2299" s="17">
        <v>-0.19857026456523647</v>
      </c>
      <c r="AC2299" s="17">
        <v>4.066412374065087E-2</v>
      </c>
      <c r="AD2299" s="17">
        <v>-0.28326533154821787</v>
      </c>
      <c r="AE2299" s="17">
        <v>-22.058573618640178</v>
      </c>
      <c r="AF2299" s="17">
        <v>0.125</v>
      </c>
      <c r="AG2299" s="17">
        <v>-0.99999999999999922</v>
      </c>
      <c r="AH2299" s="17">
        <v>-0.99999999999999922</v>
      </c>
      <c r="AI2299" s="17">
        <v>0</v>
      </c>
      <c r="AJ2299" s="17">
        <v>-5.3005599584824932E-2</v>
      </c>
      <c r="AK2299" s="17">
        <v>-9.8730391013487198E-2</v>
      </c>
      <c r="AL2299" s="17">
        <v>0.13050732619155922</v>
      </c>
      <c r="AM2299" s="17">
        <v>0.67177031434429568</v>
      </c>
      <c r="AN2299" s="17">
        <v>-7.9089874977267383E-2</v>
      </c>
      <c r="AO2299" s="17">
        <v>16.30060590353995</v>
      </c>
      <c r="AP2299" s="17">
        <v>-1.3247102434738851</v>
      </c>
      <c r="AQ2299" s="17">
        <v>8.8695059108059162</v>
      </c>
      <c r="AR2299" s="17">
        <v>0.40785486772357887</v>
      </c>
      <c r="AS2299" s="17">
        <v>-0.18933872829520637</v>
      </c>
      <c r="AT2299" s="17">
        <v>-0.99999999999999922</v>
      </c>
      <c r="AU2299" s="17">
        <v>-0.99999999999999922</v>
      </c>
      <c r="AV2299" s="17">
        <v>-0.56093866468986275</v>
      </c>
      <c r="AW2299" s="17">
        <v>-12.18828159753981</v>
      </c>
      <c r="AX2299" s="17">
        <v>-17.488841556022312</v>
      </c>
      <c r="AY2299" s="17">
        <v>8.7013384813430281E-2</v>
      </c>
      <c r="AZ2299" s="17">
        <v>-91.659895016437474</v>
      </c>
      <c r="BA2299" s="22">
        <v>1269.5078933772302</v>
      </c>
      <c r="CU2299" t="e">
        <v>#N/A</v>
      </c>
      <c r="CV2299" t="e">
        <v>#N/A</v>
      </c>
    </row>
    <row r="2300" spans="1:100" x14ac:dyDescent="0.25">
      <c r="A2300">
        <v>5344</v>
      </c>
      <c r="B2300" t="s">
        <v>2603</v>
      </c>
      <c r="C2300" s="22">
        <v>3</v>
      </c>
      <c r="D2300" s="17">
        <v>0.41130796366008043</v>
      </c>
      <c r="E2300" s="17">
        <v>0.10055107718124212</v>
      </c>
      <c r="F2300" s="17">
        <v>-4.6459297253762369E-2</v>
      </c>
      <c r="G2300" s="17">
        <v>-1.1641129654330867E-2</v>
      </c>
      <c r="H2300" s="17">
        <v>0.11158583588582481</v>
      </c>
      <c r="I2300" s="17">
        <v>0</v>
      </c>
      <c r="J2300" s="17">
        <v>6.6951501531494886</v>
      </c>
      <c r="K2300" s="17">
        <v>0.11158583588582481</v>
      </c>
      <c r="L2300" s="17">
        <v>-1.0000000000000013</v>
      </c>
      <c r="M2300" s="17">
        <v>-1.0000000000000013</v>
      </c>
      <c r="N2300" s="17">
        <v>2.231716717716496</v>
      </c>
      <c r="O2300" s="17">
        <v>7.0948169871552338</v>
      </c>
      <c r="P2300" s="17">
        <v>0.23204605609274631</v>
      </c>
      <c r="Q2300" s="17">
        <v>0.25623775460294301</v>
      </c>
      <c r="R2300" s="17">
        <v>8.7472502593912468E-2</v>
      </c>
      <c r="S2300" s="17">
        <v>0.24484785130732295</v>
      </c>
      <c r="T2300" s="17">
        <v>0.28869326440228549</v>
      </c>
      <c r="U2300" s="17">
        <v>-2.6800306202439041E-2</v>
      </c>
      <c r="V2300" s="17">
        <v>0</v>
      </c>
      <c r="W2300" s="17">
        <v>15.806198944853774</v>
      </c>
      <c r="X2300" s="17">
        <v>0.35372666645447537</v>
      </c>
      <c r="Y2300" s="17">
        <v>-1.0000000000000013</v>
      </c>
      <c r="Z2300" s="17">
        <v>-1.0000000000000013</v>
      </c>
      <c r="AA2300" s="17">
        <v>0.4341577627820965</v>
      </c>
      <c r="AB2300" s="17">
        <v>-0.13455104496366907</v>
      </c>
      <c r="AC2300" s="17">
        <v>-0.11577682448209348</v>
      </c>
      <c r="AD2300" s="17">
        <v>-5.8862404247549446E-2</v>
      </c>
      <c r="AE2300" s="17">
        <v>-15.459513684665595</v>
      </c>
      <c r="AF2300" s="17">
        <v>0</v>
      </c>
      <c r="AG2300" s="17">
        <v>-1.0000000000000013</v>
      </c>
      <c r="AH2300" s="17">
        <v>-1.0000000000000013</v>
      </c>
      <c r="AI2300" s="17">
        <v>0</v>
      </c>
      <c r="AJ2300" s="17">
        <v>0</v>
      </c>
      <c r="AK2300" s="17">
        <v>0.22884522251367906</v>
      </c>
      <c r="AL2300" s="17">
        <v>0.16985055927542045</v>
      </c>
      <c r="AM2300" s="17">
        <v>0.20952617595213505</v>
      </c>
      <c r="AN2300" s="17">
        <v>-0.19904571887641997</v>
      </c>
      <c r="AO2300" s="17">
        <v>6.3823805113717684</v>
      </c>
      <c r="AP2300" s="17">
        <v>-4.1268901755333989</v>
      </c>
      <c r="AQ2300" s="17">
        <v>22.501349098003271</v>
      </c>
      <c r="AR2300" s="17">
        <v>0.5067408095071696</v>
      </c>
      <c r="AS2300" s="17">
        <v>0.46531250234030025</v>
      </c>
      <c r="AT2300" s="17">
        <v>-1.0000000000000013</v>
      </c>
      <c r="AU2300" s="17">
        <v>-1.0000000000000013</v>
      </c>
      <c r="AV2300" s="17">
        <v>7.5831372939581615E-2</v>
      </c>
      <c r="AW2300" s="17">
        <v>3.4020845744039381</v>
      </c>
      <c r="AX2300" s="17">
        <v>3.4020845744039381</v>
      </c>
      <c r="AY2300" s="17">
        <v>-0.3162091896943966</v>
      </c>
      <c r="AZ2300" s="17">
        <v>-41.560928351782088</v>
      </c>
      <c r="BA2300" s="22">
        <v>1351.5701398655362</v>
      </c>
      <c r="CU2300" t="e">
        <v>#N/A</v>
      </c>
      <c r="CV2300" t="e">
        <v>#N/A</v>
      </c>
    </row>
    <row r="2301" spans="1:100" x14ac:dyDescent="0.25">
      <c r="A2301">
        <v>5347</v>
      </c>
      <c r="B2301" t="s">
        <v>2604</v>
      </c>
      <c r="C2301" s="22">
        <v>3</v>
      </c>
      <c r="D2301" s="17">
        <v>4.7136242984989369</v>
      </c>
      <c r="E2301" s="17">
        <v>0.45335896193067021</v>
      </c>
      <c r="F2301" s="17">
        <v>0.54147734134473524</v>
      </c>
      <c r="G2301" s="17">
        <v>0.69725695395862675</v>
      </c>
      <c r="H2301" s="17">
        <v>0.55787111498985753</v>
      </c>
      <c r="I2301" s="17">
        <v>0</v>
      </c>
      <c r="J2301" s="17">
        <v>33.472266899391471</v>
      </c>
      <c r="K2301" s="17">
        <v>0.55787111498985753</v>
      </c>
      <c r="L2301" s="17">
        <v>-1</v>
      </c>
      <c r="M2301" s="17">
        <v>-1</v>
      </c>
      <c r="N2301" s="17">
        <v>11.157422299797148</v>
      </c>
      <c r="O2301" s="17">
        <v>38.883148151849028</v>
      </c>
      <c r="P2301" s="17">
        <v>1.2957046773397142E-3</v>
      </c>
      <c r="Q2301" s="17">
        <v>-0.61831922652997273</v>
      </c>
      <c r="R2301" s="17">
        <v>-0.25267994902515939</v>
      </c>
      <c r="S2301" s="17">
        <v>0.33333333333333359</v>
      </c>
      <c r="T2301" s="17">
        <v>0.33333333333333359</v>
      </c>
      <c r="U2301" s="17">
        <v>0.33534840331214338</v>
      </c>
      <c r="V2301" s="17">
        <v>-2.9679639475726948E-2</v>
      </c>
      <c r="W2301" s="17">
        <v>16.57857262052902</v>
      </c>
      <c r="X2301" s="17">
        <v>1.2721113280710206</v>
      </c>
      <c r="Y2301" s="17">
        <v>-1</v>
      </c>
      <c r="Z2301" s="17">
        <v>-1</v>
      </c>
      <c r="AA2301" s="17">
        <v>48.083759681694609</v>
      </c>
      <c r="AB2301" s="17">
        <v>0.11333841072906127</v>
      </c>
      <c r="AC2301" s="17">
        <v>0.20195609761994243</v>
      </c>
      <c r="AD2301" s="17">
        <v>0.31986283185481112</v>
      </c>
      <c r="AE2301" s="17">
        <v>31.757867010190711</v>
      </c>
      <c r="AF2301" s="17">
        <v>0.5</v>
      </c>
      <c r="AG2301" s="17">
        <v>-1</v>
      </c>
      <c r="AH2301" s="17">
        <v>-1</v>
      </c>
      <c r="AI2301" s="17">
        <v>5.2368587185160501E-3</v>
      </c>
      <c r="AJ2301" s="17">
        <v>-2.9679639475726948E-2</v>
      </c>
      <c r="AK2301" s="17">
        <v>0.10559703445838739</v>
      </c>
      <c r="AL2301" s="17">
        <v>-6.8488746321074559E-2</v>
      </c>
      <c r="AM2301" s="17">
        <v>0.12648778337817856</v>
      </c>
      <c r="AN2301" s="17">
        <v>0.59917878186315499</v>
      </c>
      <c r="AO2301" s="17">
        <v>3.6901797567464008</v>
      </c>
      <c r="AP2301" s="17">
        <v>14.637025814973507</v>
      </c>
      <c r="AQ2301" s="17">
        <v>50.05083951992043</v>
      </c>
      <c r="AR2301" s="17">
        <v>0.97233543050308346</v>
      </c>
      <c r="AS2301" s="17">
        <v>1.8299824430608782</v>
      </c>
      <c r="AT2301" s="17">
        <v>-1</v>
      </c>
      <c r="AU2301" s="17">
        <v>-1</v>
      </c>
      <c r="AV2301" s="17">
        <v>0.44457700493346797</v>
      </c>
      <c r="AW2301" s="17">
        <v>101.6039336485171</v>
      </c>
      <c r="AX2301" s="17">
        <v>98.740706875314714</v>
      </c>
      <c r="AY2301" s="17">
        <v>9.9181828580689288E-2</v>
      </c>
      <c r="AZ2301" s="17">
        <v>16.397010576090231</v>
      </c>
      <c r="BA2301" s="22">
        <v>1470.0845524162319</v>
      </c>
      <c r="CU2301" t="e">
        <v>#N/A</v>
      </c>
      <c r="CV2301" t="e">
        <v>#N/A</v>
      </c>
    </row>
    <row r="2302" spans="1:100" x14ac:dyDescent="0.25">
      <c r="A2302">
        <v>5348</v>
      </c>
      <c r="B2302" t="s">
        <v>657</v>
      </c>
      <c r="C2302" s="22">
        <v>3</v>
      </c>
      <c r="D2302" s="17">
        <v>5.5188155962147389</v>
      </c>
      <c r="E2302" s="17">
        <v>0</v>
      </c>
      <c r="F2302" s="17">
        <v>-0.131604600600292</v>
      </c>
      <c r="G2302" s="17">
        <v>-0.131604600600292</v>
      </c>
      <c r="H2302" s="17">
        <v>3.5987746197598883E-2</v>
      </c>
      <c r="I2302" s="17">
        <v>0</v>
      </c>
      <c r="J2302" s="17">
        <v>2.1592647718559324</v>
      </c>
      <c r="K2302" s="17">
        <v>3.5987746197598883E-2</v>
      </c>
      <c r="L2302" s="17">
        <v>-0.99999999999999833</v>
      </c>
      <c r="M2302" s="17">
        <v>-0.99999999999999833</v>
      </c>
      <c r="N2302" s="17">
        <v>0.71975492395197849</v>
      </c>
      <c r="O2302" s="17">
        <v>7.546475767470378</v>
      </c>
      <c r="P2302" s="17">
        <v>-0.22567610686701262</v>
      </c>
      <c r="Q2302" s="17">
        <v>-3.2931428880889544</v>
      </c>
      <c r="R2302" s="17">
        <v>-1.0559548460506405</v>
      </c>
      <c r="S2302" s="17">
        <v>0.33333333333333287</v>
      </c>
      <c r="T2302" s="17">
        <v>0.1699321633922207</v>
      </c>
      <c r="U2302" s="17">
        <v>5.969415105424964E-2</v>
      </c>
      <c r="V2302" s="17">
        <v>5.5390746621270222E-3</v>
      </c>
      <c r="W2302" s="17">
        <v>21.300439049773232</v>
      </c>
      <c r="X2302" s="17">
        <v>0.58361584383639353</v>
      </c>
      <c r="Y2302" s="17">
        <v>-0.99999999999999833</v>
      </c>
      <c r="Z2302" s="17">
        <v>-0.99999999999999833</v>
      </c>
      <c r="AA2302" s="17">
        <v>42.395713347805383</v>
      </c>
      <c r="AB2302" s="17">
        <v>0.33333126442100613</v>
      </c>
      <c r="AC2302" s="17">
        <v>0.21434750612559217</v>
      </c>
      <c r="AD2302" s="17">
        <v>-0.10465418766494326</v>
      </c>
      <c r="AE2302" s="17">
        <v>22.151229144082759</v>
      </c>
      <c r="AF2302" s="17">
        <v>0.5</v>
      </c>
      <c r="AG2302" s="17">
        <v>-0.99999999999999833</v>
      </c>
      <c r="AH2302" s="17">
        <v>-0.99999999999999833</v>
      </c>
      <c r="AI2302" s="17">
        <v>0</v>
      </c>
      <c r="AJ2302" s="17">
        <v>5.5390746621270222E-3</v>
      </c>
      <c r="AK2302" s="17">
        <v>-0.18580683993221184</v>
      </c>
      <c r="AL2302" s="17">
        <v>0.15179202452655088</v>
      </c>
      <c r="AM2302" s="17">
        <v>1.441961815143919E-2</v>
      </c>
      <c r="AN2302" s="17">
        <v>0.48852151807998923</v>
      </c>
      <c r="AO2302" s="17">
        <v>-0.5685437458750805</v>
      </c>
      <c r="AP2302" s="17">
        <v>12.971998074632483</v>
      </c>
      <c r="AQ2302" s="17">
        <v>23.459703821629169</v>
      </c>
      <c r="AR2302" s="17">
        <v>0.56849872244192989</v>
      </c>
      <c r="AS2302" s="17">
        <v>0.61960359003399224</v>
      </c>
      <c r="AT2302" s="17">
        <v>-0.99999999999999833</v>
      </c>
      <c r="AU2302" s="17">
        <v>-0.99999999999999833</v>
      </c>
      <c r="AV2302" s="17">
        <v>-1.1875594466509323</v>
      </c>
      <c r="AW2302" s="17">
        <v>62.914187189908255</v>
      </c>
      <c r="AX2302" s="17">
        <v>63.468094656120961</v>
      </c>
      <c r="AY2302" s="17">
        <v>0.25716135320335265</v>
      </c>
      <c r="AZ2302" s="17">
        <v>6.0524985938981368</v>
      </c>
      <c r="BA2302" s="22">
        <v>1429.1432729470423</v>
      </c>
      <c r="CU2302" t="e">
        <v>#N/A</v>
      </c>
      <c r="CV2302" t="e">
        <v>#N/A</v>
      </c>
    </row>
    <row r="2303" spans="1:100" x14ac:dyDescent="0.25">
      <c r="A2303">
        <v>5350</v>
      </c>
      <c r="B2303" t="s">
        <v>2605</v>
      </c>
      <c r="C2303" s="22">
        <v>3</v>
      </c>
      <c r="D2303" s="17">
        <v>3.0182437365544414</v>
      </c>
      <c r="E2303" s="17">
        <v>0.12444128669773163</v>
      </c>
      <c r="F2303" s="17">
        <v>-0.15548221921759089</v>
      </c>
      <c r="G2303" s="17">
        <v>-0.1237952903521617</v>
      </c>
      <c r="H2303" s="17">
        <v>-0.1453618256142388</v>
      </c>
      <c r="I2303" s="17">
        <v>0</v>
      </c>
      <c r="J2303" s="17">
        <v>-8.7217095368543269</v>
      </c>
      <c r="K2303" s="17">
        <v>-0.1453618256142388</v>
      </c>
      <c r="L2303" s="17">
        <v>-0.99999999999999933</v>
      </c>
      <c r="M2303" s="17">
        <v>-0.99999999999999933</v>
      </c>
      <c r="N2303" s="17">
        <v>-2.9072365122847752</v>
      </c>
      <c r="O2303" s="17">
        <v>-5.8272610906520468</v>
      </c>
      <c r="P2303" s="17">
        <v>-0.13833900860001588</v>
      </c>
      <c r="Q2303" s="17">
        <v>0.56447759556584753</v>
      </c>
      <c r="R2303" s="17">
        <v>9.7422691349308727E-2</v>
      </c>
      <c r="S2303" s="17">
        <v>0.33333333333333337</v>
      </c>
      <c r="T2303" s="17">
        <v>0.33333333333333337</v>
      </c>
      <c r="U2303" s="17">
        <v>-6.0086058908490093E-3</v>
      </c>
      <c r="V2303" s="17">
        <v>1.2436675093784814E-2</v>
      </c>
      <c r="W2303" s="17">
        <v>32.738262459353656</v>
      </c>
      <c r="X2303" s="17">
        <v>0.86261411928021814</v>
      </c>
      <c r="Y2303" s="17">
        <v>-0.99999999999999933</v>
      </c>
      <c r="Z2303" s="17">
        <v>-0.99999999999999933</v>
      </c>
      <c r="AA2303" s="17">
        <v>32.846457422520679</v>
      </c>
      <c r="AB2303" s="17">
        <v>0.15595671134423894</v>
      </c>
      <c r="AC2303" s="17">
        <v>-6.4004368394064357E-3</v>
      </c>
      <c r="AD2303" s="17">
        <v>-0.14934082906847806</v>
      </c>
      <c r="AE2303" s="17">
        <v>1.0772271817718337E-2</v>
      </c>
      <c r="AF2303" s="17">
        <v>0.22222222222222221</v>
      </c>
      <c r="AG2303" s="17">
        <v>-0.99999999999999933</v>
      </c>
      <c r="AH2303" s="17">
        <v>-0.99999999999999933</v>
      </c>
      <c r="AI2303" s="17">
        <v>-3.0396437159291101E-3</v>
      </c>
      <c r="AJ2303" s="17">
        <v>1.2436675093784814E-2</v>
      </c>
      <c r="AK2303" s="17">
        <v>-0.11955499126215058</v>
      </c>
      <c r="AL2303" s="17">
        <v>-3.685107188392172E-2</v>
      </c>
      <c r="AM2303" s="17">
        <v>0.21298665355558033</v>
      </c>
      <c r="AN2303" s="17">
        <v>0.52461261426683625</v>
      </c>
      <c r="AO2303" s="17">
        <v>4.7268913825787555</v>
      </c>
      <c r="AP2303" s="17">
        <v>12.931059997251298</v>
      </c>
      <c r="AQ2303" s="17">
        <v>24.016552922499336</v>
      </c>
      <c r="AR2303" s="17">
        <v>0.67309473586960222</v>
      </c>
      <c r="AS2303" s="17">
        <v>0.71725229366597976</v>
      </c>
      <c r="AT2303" s="17">
        <v>-0.99999999999999933</v>
      </c>
      <c r="AU2303" s="17">
        <v>-0.99999999999999933</v>
      </c>
      <c r="AV2303" s="17">
        <v>-2.6372599002853936E-2</v>
      </c>
      <c r="AW2303" s="17">
        <v>39.95025632911991</v>
      </c>
      <c r="AX2303" s="17">
        <v>41.133130964179827</v>
      </c>
      <c r="AY2303" s="17">
        <v>0.29474301862128405</v>
      </c>
      <c r="AZ2303" s="17">
        <v>-21.495521179767657</v>
      </c>
      <c r="BA2303" s="22">
        <v>1386.3298609990397</v>
      </c>
      <c r="CU2303" t="e">
        <v>#N/A</v>
      </c>
      <c r="CV2303" t="e">
        <v>#N/A</v>
      </c>
    </row>
    <row r="2304" spans="1:100" x14ac:dyDescent="0.25">
      <c r="A2304">
        <v>5401</v>
      </c>
      <c r="B2304" t="s">
        <v>2606</v>
      </c>
      <c r="C2304" s="22">
        <v>3</v>
      </c>
      <c r="D2304" s="17">
        <v>5.164967641826526</v>
      </c>
      <c r="E2304" s="17">
        <v>0</v>
      </c>
      <c r="F2304" s="17">
        <v>5.0442631558177782</v>
      </c>
      <c r="G2304" s="17">
        <v>5.0442631558177782</v>
      </c>
      <c r="H2304" s="17">
        <v>0.3041682198762572</v>
      </c>
      <c r="I2304" s="17">
        <v>-2.4297591222879064E-3</v>
      </c>
      <c r="J2304" s="17">
        <v>18.104307645238155</v>
      </c>
      <c r="K2304" s="17">
        <v>0.30173846075396932</v>
      </c>
      <c r="L2304" s="17">
        <v>-0.99999999999999822</v>
      </c>
      <c r="M2304" s="17">
        <v>-0.99999999999999822</v>
      </c>
      <c r="N2304" s="17">
        <v>6.0347692150793844</v>
      </c>
      <c r="O2304" s="17">
        <v>28.313538442882461</v>
      </c>
      <c r="P2304" s="17">
        <v>8.3367591336013513E-3</v>
      </c>
      <c r="Q2304" s="17">
        <v>15.921810601711716</v>
      </c>
      <c r="R2304" s="17">
        <v>5.0049882464680353</v>
      </c>
      <c r="S2304" s="17">
        <v>0.33333333333333254</v>
      </c>
      <c r="T2304" s="17">
        <v>0.33333333333333254</v>
      </c>
      <c r="U2304" s="17">
        <v>0.326274608156847</v>
      </c>
      <c r="V2304" s="17">
        <v>0.16669640810793693</v>
      </c>
      <c r="W2304" s="17">
        <v>34.315968887099174</v>
      </c>
      <c r="X2304" s="17">
        <v>2.6702050871877065</v>
      </c>
      <c r="Y2304" s="17">
        <v>-0.99999999999999822</v>
      </c>
      <c r="Z2304" s="17">
        <v>-0.99999999999999822</v>
      </c>
      <c r="AA2304" s="17">
        <v>94.955964892245888</v>
      </c>
      <c r="AB2304" s="17">
        <v>0.19975299867131469</v>
      </c>
      <c r="AC2304" s="17">
        <v>0.46216442803839669</v>
      </c>
      <c r="AD2304" s="17">
        <v>0.45078272846386019</v>
      </c>
      <c r="AE2304" s="17">
        <v>55.635007758678604</v>
      </c>
      <c r="AF2304" s="17">
        <v>0.88235294117647056</v>
      </c>
      <c r="AG2304" s="17">
        <v>-0.99999999999999822</v>
      </c>
      <c r="AH2304" s="17">
        <v>-0.99999999999999822</v>
      </c>
      <c r="AI2304" s="17">
        <v>1.2220352337333026E-2</v>
      </c>
      <c r="AJ2304" s="17">
        <v>0.16669640810793693</v>
      </c>
      <c r="AK2304" s="17">
        <v>-8.8915450903052404E-2</v>
      </c>
      <c r="AL2304" s="17">
        <v>0.20132774556335847</v>
      </c>
      <c r="AM2304" s="17">
        <v>-7.5432890057370486E-2</v>
      </c>
      <c r="AN2304" s="17">
        <v>9.6638755995846967E-3</v>
      </c>
      <c r="AO2304" s="17">
        <v>-2.3303995059495239</v>
      </c>
      <c r="AP2304" s="17">
        <v>1.2482356178064093</v>
      </c>
      <c r="AQ2304" s="17">
        <v>52.420276532337361</v>
      </c>
      <c r="AR2304" s="17">
        <v>1.1596376829314499</v>
      </c>
      <c r="AS2304" s="17">
        <v>2.9719435479416769</v>
      </c>
      <c r="AT2304" s="17">
        <v>-0.99999999999999822</v>
      </c>
      <c r="AU2304" s="17">
        <v>-0.99999999999999822</v>
      </c>
      <c r="AV2304" s="17">
        <v>10.049251402285815</v>
      </c>
      <c r="AW2304" s="17">
        <v>124.51773895293464</v>
      </c>
      <c r="AX2304" s="17">
        <v>141.43178681047505</v>
      </c>
      <c r="AY2304" s="17">
        <v>0.52533683314370283</v>
      </c>
      <c r="AZ2304" s="17">
        <v>63.102374559325604</v>
      </c>
      <c r="BA2304" s="22">
        <v>1605.7638465118521</v>
      </c>
      <c r="CU2304" t="e">
        <v>#N/A</v>
      </c>
      <c r="CV2304" t="e">
        <v>#N/A</v>
      </c>
    </row>
    <row r="2305" spans="1:100" x14ac:dyDescent="0.25">
      <c r="A2305">
        <v>5402</v>
      </c>
      <c r="B2305" t="s">
        <v>2607</v>
      </c>
      <c r="C2305" s="22">
        <v>3</v>
      </c>
      <c r="D2305" s="17">
        <v>5.1452032043325362</v>
      </c>
      <c r="E2305" s="17">
        <v>0</v>
      </c>
      <c r="F2305" s="17">
        <v>-0.23552827490394704</v>
      </c>
      <c r="G2305" s="17">
        <v>-0.23552827490394704</v>
      </c>
      <c r="H2305" s="17">
        <v>0.1927142190986571</v>
      </c>
      <c r="I2305" s="17">
        <v>0</v>
      </c>
      <c r="J2305" s="17">
        <v>11.562853145919426</v>
      </c>
      <c r="K2305" s="17">
        <v>0.1927142190986571</v>
      </c>
      <c r="L2305" s="17">
        <v>-0.99999999999999933</v>
      </c>
      <c r="M2305" s="17">
        <v>-0.99999999999999933</v>
      </c>
      <c r="N2305" s="17">
        <v>3.8542843819731409</v>
      </c>
      <c r="O2305" s="17">
        <v>16.472528075348006</v>
      </c>
      <c r="P2305" s="17">
        <v>7.1942951807965477E-2</v>
      </c>
      <c r="Q2305" s="17">
        <v>-3.3405814613349976</v>
      </c>
      <c r="R2305" s="17">
        <v>-1.264950977629647</v>
      </c>
      <c r="S2305" s="17">
        <v>0.33333333333333331</v>
      </c>
      <c r="T2305" s="17">
        <v>0.34510984178417753</v>
      </c>
      <c r="U2305" s="17">
        <v>0.1367750842340425</v>
      </c>
      <c r="V2305" s="17">
        <v>-0.12749911498637095</v>
      </c>
      <c r="W2305" s="17">
        <v>19.800197010661005</v>
      </c>
      <c r="X2305" s="17">
        <v>0.27276779606686435</v>
      </c>
      <c r="Y2305" s="17">
        <v>-0.99999999999999933</v>
      </c>
      <c r="Z2305" s="17">
        <v>-0.99999999999999933</v>
      </c>
      <c r="AA2305" s="17">
        <v>47.70650740129981</v>
      </c>
      <c r="AB2305" s="17">
        <v>0.14984868305917276</v>
      </c>
      <c r="AC2305" s="17">
        <v>0.22382143744239297</v>
      </c>
      <c r="AD2305" s="17">
        <v>0.20975510686380369</v>
      </c>
      <c r="AE2305" s="17">
        <v>29.171261368268475</v>
      </c>
      <c r="AF2305" s="17">
        <v>0.58333333333333337</v>
      </c>
      <c r="AG2305" s="17">
        <v>-0.99999999999999933</v>
      </c>
      <c r="AH2305" s="17">
        <v>-0.99999999999999933</v>
      </c>
      <c r="AI2305" s="17">
        <v>0</v>
      </c>
      <c r="AJ2305" s="17">
        <v>-0.12749911498637095</v>
      </c>
      <c r="AK2305" s="17">
        <v>0.51846384627026887</v>
      </c>
      <c r="AL2305" s="17">
        <v>-0.25482128626938438</v>
      </c>
      <c r="AM2305" s="17">
        <v>6.4001684444870227E-2</v>
      </c>
      <c r="AN2305" s="17">
        <v>1.0319494710787967E-2</v>
      </c>
      <c r="AO2305" s="17">
        <v>4.1923613424731005</v>
      </c>
      <c r="AP2305" s="17">
        <v>-1.0161190635772235</v>
      </c>
      <c r="AQ2305" s="17">
        <v>31.363050156580439</v>
      </c>
      <c r="AR2305" s="17">
        <v>0.687719144365182</v>
      </c>
      <c r="AS2305" s="17">
        <v>0.46548201516552157</v>
      </c>
      <c r="AT2305" s="17">
        <v>-0.99999999999999933</v>
      </c>
      <c r="AU2305" s="17">
        <v>-0.99999999999999933</v>
      </c>
      <c r="AV2305" s="17">
        <v>-1.5004792525335944</v>
      </c>
      <c r="AW2305" s="17">
        <v>63.162916413070604</v>
      </c>
      <c r="AX2305" s="17">
        <v>50.413004914433522</v>
      </c>
      <c r="AY2305" s="17">
        <v>0.15269253803960348</v>
      </c>
      <c r="AZ2305" s="17">
        <v>-22.883411321981487</v>
      </c>
      <c r="BA2305" s="22">
        <v>1396.1989917510816</v>
      </c>
      <c r="CU2305" t="e">
        <v>#N/A</v>
      </c>
      <c r="CV2305" t="e">
        <v>#N/A</v>
      </c>
    </row>
    <row r="2306" spans="1:100" x14ac:dyDescent="0.25">
      <c r="A2306">
        <v>5403</v>
      </c>
      <c r="B2306" t="s">
        <v>2608</v>
      </c>
      <c r="C2306" s="22">
        <v>3</v>
      </c>
      <c r="D2306" s="17">
        <v>4.8034016314228998</v>
      </c>
      <c r="E2306" s="17">
        <v>0</v>
      </c>
      <c r="F2306" s="17">
        <v>0.20644397368929751</v>
      </c>
      <c r="G2306" s="17">
        <v>0.20644397368929751</v>
      </c>
      <c r="H2306" s="17">
        <v>-6.6360763146858681E-2</v>
      </c>
      <c r="I2306" s="17">
        <v>0</v>
      </c>
      <c r="J2306" s="17">
        <v>-3.9816457888115191</v>
      </c>
      <c r="K2306" s="17">
        <v>-6.6360763146858681E-2</v>
      </c>
      <c r="L2306" s="17">
        <v>-1.0000000000000016</v>
      </c>
      <c r="M2306" s="17">
        <v>-1.0000000000000016</v>
      </c>
      <c r="N2306" s="17">
        <v>-1.3272152629371725</v>
      </c>
      <c r="O2306" s="17">
        <v>1.0281998163006794</v>
      </c>
      <c r="P2306" s="17">
        <v>7.8442949771358961E-2</v>
      </c>
      <c r="Q2306" s="17">
        <v>2.665271883381152</v>
      </c>
      <c r="R2306" s="17">
        <v>0.84228499769022425</v>
      </c>
      <c r="S2306" s="17">
        <v>0.33333333333333381</v>
      </c>
      <c r="T2306" s="17">
        <v>0.35303624654275545</v>
      </c>
      <c r="U2306" s="17">
        <v>0.26726048014818238</v>
      </c>
      <c r="V2306" s="17">
        <v>0.13422147335410664</v>
      </c>
      <c r="W2306" s="17">
        <v>46.168491861009493</v>
      </c>
      <c r="X2306" s="17">
        <v>2.6394992343868271</v>
      </c>
      <c r="Y2306" s="17">
        <v>-1.0000000000000016</v>
      </c>
      <c r="Z2306" s="17">
        <v>-1.0000000000000016</v>
      </c>
      <c r="AA2306" s="17">
        <v>75.519553828849169</v>
      </c>
      <c r="AB2306" s="17">
        <v>0.28673750547765936</v>
      </c>
      <c r="AC2306" s="17">
        <v>0.20390787063557009</v>
      </c>
      <c r="AD2306" s="17">
        <v>7.9530163289759745E-2</v>
      </c>
      <c r="AE2306" s="17">
        <v>28.508776970149459</v>
      </c>
      <c r="AF2306" s="17">
        <v>0.66666666666666663</v>
      </c>
      <c r="AG2306" s="17">
        <v>-1.0000000000000016</v>
      </c>
      <c r="AH2306" s="17">
        <v>-1.0000000000000016</v>
      </c>
      <c r="AI2306" s="17">
        <v>0</v>
      </c>
      <c r="AJ2306" s="17">
        <v>0.13422147335410664</v>
      </c>
      <c r="AK2306" s="17">
        <v>0.39808620069992928</v>
      </c>
      <c r="AL2306" s="17">
        <v>0.10639258455841601</v>
      </c>
      <c r="AM2306" s="17">
        <v>-8.0151246468719156E-3</v>
      </c>
      <c r="AN2306" s="17">
        <v>-3.3528054288624508E-2</v>
      </c>
      <c r="AO2306" s="17">
        <v>1.790052887327849</v>
      </c>
      <c r="AP2306" s="17">
        <v>-0.30623843442353216</v>
      </c>
      <c r="AQ2306" s="17">
        <v>42.186846072197959</v>
      </c>
      <c r="AR2306" s="17">
        <v>1.0878515333783787</v>
      </c>
      <c r="AS2306" s="17">
        <v>2.5731384712399685</v>
      </c>
      <c r="AT2306" s="17">
        <v>-1.0000000000000016</v>
      </c>
      <c r="AU2306" s="17">
        <v>-1.0000000000000016</v>
      </c>
      <c r="AV2306" s="17">
        <v>1.0487289713795227</v>
      </c>
      <c r="AW2306" s="17">
        <v>76.241515210726334</v>
      </c>
      <c r="AX2306" s="17">
        <v>89.66366254613699</v>
      </c>
      <c r="AY2306" s="17">
        <v>1.6789680189509753E-2</v>
      </c>
      <c r="AZ2306" s="17">
        <v>-31.488653607576715</v>
      </c>
      <c r="BA2306" s="22">
        <v>1436.0439925906014</v>
      </c>
      <c r="CU2306" t="e">
        <v>#N/A</v>
      </c>
      <c r="CV2306" t="e">
        <v>#N/A</v>
      </c>
    </row>
    <row r="2307" spans="1:100" x14ac:dyDescent="0.25">
      <c r="A2307">
        <v>5404</v>
      </c>
      <c r="B2307" t="s">
        <v>2609</v>
      </c>
      <c r="C2307" s="22">
        <v>3</v>
      </c>
      <c r="D2307" s="17">
        <v>5.0948965148907615</v>
      </c>
      <c r="E2307" s="17">
        <v>0</v>
      </c>
      <c r="F2307" s="17">
        <v>-0.15973671208038653</v>
      </c>
      <c r="G2307" s="17">
        <v>-0.15973671208038653</v>
      </c>
      <c r="H2307" s="17">
        <v>-9.6038229188845359E-2</v>
      </c>
      <c r="I2307" s="17">
        <v>5.9955271871148241E-3</v>
      </c>
      <c r="J2307" s="17">
        <v>-5.4025621201038261</v>
      </c>
      <c r="K2307" s="17">
        <v>-9.0042702001730535E-2</v>
      </c>
      <c r="L2307" s="17">
        <v>-1.0000000000000016</v>
      </c>
      <c r="M2307" s="17">
        <v>-1.0000000000000016</v>
      </c>
      <c r="N2307" s="17">
        <v>-1.8008540400346114</v>
      </c>
      <c r="O2307" s="17">
        <v>-0.46740231729345882</v>
      </c>
      <c r="P2307" s="17">
        <v>-1.223425173438452E-2</v>
      </c>
      <c r="Q2307" s="17">
        <v>2.9913184662931322</v>
      </c>
      <c r="R2307" s="17">
        <v>0.92081217339747223</v>
      </c>
      <c r="S2307" s="17">
        <v>0.3333333333333337</v>
      </c>
      <c r="T2307" s="17">
        <v>0.3333333333333337</v>
      </c>
      <c r="U2307" s="17">
        <v>0.3522335724825108</v>
      </c>
      <c r="V2307" s="17">
        <v>5.7087742979863867E-2</v>
      </c>
      <c r="W2307" s="17">
        <v>46.641227365230939</v>
      </c>
      <c r="X2307" s="17">
        <v>2.5081701164776229</v>
      </c>
      <c r="Y2307" s="17">
        <v>-1.0000000000000016</v>
      </c>
      <c r="Z2307" s="17">
        <v>-1.0000000000000016</v>
      </c>
      <c r="AA2307" s="17">
        <v>94.745952544490109</v>
      </c>
      <c r="AB2307" s="17">
        <v>0.12663926166160319</v>
      </c>
      <c r="AC2307" s="17">
        <v>0.38000531911568664</v>
      </c>
      <c r="AD2307" s="17">
        <v>0.43703367933994514</v>
      </c>
      <c r="AE2307" s="17">
        <v>47.18391300586174</v>
      </c>
      <c r="AF2307" s="17">
        <v>0.83333333333333337</v>
      </c>
      <c r="AG2307" s="17">
        <v>-1.0000000000000016</v>
      </c>
      <c r="AH2307" s="17">
        <v>-1.0000000000000016</v>
      </c>
      <c r="AI2307" s="17">
        <v>1.6693362036429821E-2</v>
      </c>
      <c r="AJ2307" s="17">
        <v>5.7087742979863867E-2</v>
      </c>
      <c r="AK2307" s="17">
        <v>0.12178309301437579</v>
      </c>
      <c r="AL2307" s="17">
        <v>0.34512566077838447</v>
      </c>
      <c r="AM2307" s="17">
        <v>-8.1118195255408532E-4</v>
      </c>
      <c r="AN2307" s="17">
        <v>-8.3158039946032835E-3</v>
      </c>
      <c r="AO2307" s="17">
        <v>0.58863591625802669</v>
      </c>
      <c r="AP2307" s="17">
        <v>1.5177332040268408</v>
      </c>
      <c r="AQ2307" s="17">
        <v>41.238665245127073</v>
      </c>
      <c r="AR2307" s="17">
        <v>1.0759879821290421</v>
      </c>
      <c r="AS2307" s="17">
        <v>2.4181274144758929</v>
      </c>
      <c r="AT2307" s="17">
        <v>-1.0000000000000016</v>
      </c>
      <c r="AU2307" s="17">
        <v>-1.0000000000000016</v>
      </c>
      <c r="AV2307" s="17">
        <v>0.76107546131708659</v>
      </c>
      <c r="AW2307" s="17">
        <v>95.796283431223529</v>
      </c>
      <c r="AX2307" s="17">
        <v>101.8389249699385</v>
      </c>
      <c r="AY2307" s="17">
        <v>0.25820051461728349</v>
      </c>
      <c r="AZ2307" s="17">
        <v>29.805387348625203</v>
      </c>
      <c r="BA2307" s="22">
        <v>1546.6113738546039</v>
      </c>
      <c r="CU2307" t="e">
        <v>#N/A</v>
      </c>
      <c r="CV2307" t="e">
        <v>#N/A</v>
      </c>
    </row>
    <row r="2308" spans="1:100" x14ac:dyDescent="0.25">
      <c r="A2308">
        <v>5406</v>
      </c>
      <c r="B2308" t="s">
        <v>2610</v>
      </c>
      <c r="C2308" s="22">
        <v>3</v>
      </c>
      <c r="D2308" s="17">
        <v>5.1414218589922722</v>
      </c>
      <c r="E2308" s="17">
        <v>-0.26861562633757075</v>
      </c>
      <c r="F2308" s="17">
        <v>10.630461547983934</v>
      </c>
      <c r="G2308" s="17">
        <v>10.562539840814976</v>
      </c>
      <c r="H2308" s="17">
        <v>1.6065914002619537E-2</v>
      </c>
      <c r="I2308" s="17">
        <v>-2.0126929502591335E-2</v>
      </c>
      <c r="J2308" s="17">
        <v>-0.24366092999830768</v>
      </c>
      <c r="K2308" s="17">
        <v>-4.0610154999718567E-3</v>
      </c>
      <c r="L2308" s="17">
        <v>-1</v>
      </c>
      <c r="M2308" s="17">
        <v>-1</v>
      </c>
      <c r="N2308" s="17">
        <v>-8.1220309999436274E-2</v>
      </c>
      <c r="O2308" s="17">
        <v>15.46030076980894</v>
      </c>
      <c r="P2308" s="17">
        <v>-0.72438966716036091</v>
      </c>
      <c r="Q2308" s="17">
        <v>11.183743327563739</v>
      </c>
      <c r="R2308" s="17">
        <v>3.3523378635500416</v>
      </c>
      <c r="S2308" s="17">
        <v>0.33333333333333348</v>
      </c>
      <c r="T2308" s="17">
        <v>0.33274676201478337</v>
      </c>
      <c r="U2308" s="17">
        <v>0.33783558983936324</v>
      </c>
      <c r="V2308" s="17">
        <v>0.24339779601888897</v>
      </c>
      <c r="W2308" s="17">
        <v>50.054979868253632</v>
      </c>
      <c r="X2308" s="17">
        <v>3.481283675000324</v>
      </c>
      <c r="Y2308" s="17">
        <v>-1</v>
      </c>
      <c r="Z2308" s="17">
        <v>-1</v>
      </c>
      <c r="AA2308" s="17">
        <v>116.57313901249468</v>
      </c>
      <c r="AB2308" s="17">
        <v>0.48257134112569139</v>
      </c>
      <c r="AC2308" s="17">
        <v>0.45435044968123028</v>
      </c>
      <c r="AD2308" s="17">
        <v>0.32639463480689701</v>
      </c>
      <c r="AE2308" s="17">
        <v>63.16582128069097</v>
      </c>
      <c r="AF2308" s="17">
        <v>0.76923076923076927</v>
      </c>
      <c r="AG2308" s="17">
        <v>-1</v>
      </c>
      <c r="AH2308" s="17">
        <v>-1</v>
      </c>
      <c r="AI2308" s="17">
        <v>-3.5057781168491148E-2</v>
      </c>
      <c r="AJ2308" s="17">
        <v>0.24339779601888897</v>
      </c>
      <c r="AK2308" s="17">
        <v>7.6327835196462926E-2</v>
      </c>
      <c r="AL2308" s="17">
        <v>6.4833218159702652E-2</v>
      </c>
      <c r="AM2308" s="17">
        <v>-4.274530937689313E-2</v>
      </c>
      <c r="AN2308" s="17">
        <v>-2.0430440021625945E-2</v>
      </c>
      <c r="AO2308" s="17">
        <v>-0.68699355844001375</v>
      </c>
      <c r="AP2308" s="17">
        <v>-0.18659490974213544</v>
      </c>
      <c r="AQ2308" s="17">
        <v>49.811318938255319</v>
      </c>
      <c r="AR2308" s="17">
        <v>1.2473134812063689</v>
      </c>
      <c r="AS2308" s="17">
        <v>3.4772226595003537</v>
      </c>
      <c r="AT2308" s="17">
        <v>-1</v>
      </c>
      <c r="AU2308" s="17">
        <v>-1</v>
      </c>
      <c r="AV2308" s="17">
        <v>13.914877704365017</v>
      </c>
      <c r="AW2308" s="17">
        <v>131.84684487256138</v>
      </c>
      <c r="AX2308" s="17">
        <v>155.48546885108038</v>
      </c>
      <c r="AY2308" s="17">
        <v>7.539878636407249E-2</v>
      </c>
      <c r="AZ2308" s="17">
        <v>-2.9530608142256662</v>
      </c>
      <c r="BA2308" s="22">
        <v>1528.1427110550976</v>
      </c>
      <c r="CU2308" t="e">
        <v>#N/A</v>
      </c>
      <c r="CV2308" t="e">
        <v>#N/A</v>
      </c>
    </row>
    <row r="2309" spans="1:100" x14ac:dyDescent="0.25">
      <c r="A2309">
        <v>5407</v>
      </c>
      <c r="B2309" t="s">
        <v>1875</v>
      </c>
      <c r="C2309" s="22">
        <v>3</v>
      </c>
      <c r="D2309" s="17">
        <v>4.6858628322992653</v>
      </c>
      <c r="E2309" s="17">
        <v>0</v>
      </c>
      <c r="F2309" s="17">
        <v>0.31274876254181161</v>
      </c>
      <c r="G2309" s="17">
        <v>0.31274876254181161</v>
      </c>
      <c r="H2309" s="17">
        <v>0.21710128093976577</v>
      </c>
      <c r="I2309" s="17">
        <v>7.2442415227117279E-2</v>
      </c>
      <c r="J2309" s="17">
        <v>17.372621770012973</v>
      </c>
      <c r="K2309" s="17">
        <v>0.28954369616688297</v>
      </c>
      <c r="L2309" s="17">
        <v>-0.99999999999999933</v>
      </c>
      <c r="M2309" s="17">
        <v>-0.99999999999999933</v>
      </c>
      <c r="N2309" s="17">
        <v>5.79087392333766</v>
      </c>
      <c r="O2309" s="17">
        <v>22.371233364854067</v>
      </c>
      <c r="P2309" s="17">
        <v>0.1476690355746651</v>
      </c>
      <c r="Q2309" s="17">
        <v>1.0549972104755141</v>
      </c>
      <c r="R2309" s="17">
        <v>0.26720678827872479</v>
      </c>
      <c r="S2309" s="17">
        <v>0.3333333333333332</v>
      </c>
      <c r="T2309" s="17">
        <v>0.3333333333333332</v>
      </c>
      <c r="U2309" s="17">
        <v>0.2658920535694283</v>
      </c>
      <c r="V2309" s="17">
        <v>2.6366622401526478E-2</v>
      </c>
      <c r="W2309" s="17">
        <v>26.775265858829552</v>
      </c>
      <c r="X2309" s="17">
        <v>1.5988909191866563</v>
      </c>
      <c r="Y2309" s="17">
        <v>-0.99999999999999933</v>
      </c>
      <c r="Z2309" s="17">
        <v>-0.99999999999999933</v>
      </c>
      <c r="AA2309" s="17">
        <v>66.394930962509662</v>
      </c>
      <c r="AB2309" s="17">
        <v>0.19937291782530009</v>
      </c>
      <c r="AC2309" s="17">
        <v>0.30293178286838329</v>
      </c>
      <c r="AD2309" s="17">
        <v>0.28474446561434424</v>
      </c>
      <c r="AE2309" s="17">
        <v>39.352458315401442</v>
      </c>
      <c r="AF2309" s="17">
        <v>0.83333333333333337</v>
      </c>
      <c r="AG2309" s="17">
        <v>-0.99999999999999933</v>
      </c>
      <c r="AH2309" s="17">
        <v>-0.99999999999999933</v>
      </c>
      <c r="AI2309" s="17">
        <v>-5.5244326380303249E-3</v>
      </c>
      <c r="AJ2309" s="17">
        <v>2.6366622401526478E-2</v>
      </c>
      <c r="AK2309" s="17">
        <v>0.19453718283261337</v>
      </c>
      <c r="AL2309" s="17">
        <v>-2.3931336078461957E-2</v>
      </c>
      <c r="AM2309" s="17">
        <v>-6.2306240414076841E-2</v>
      </c>
      <c r="AN2309" s="17">
        <v>-3.7724929105588161E-2</v>
      </c>
      <c r="AO2309" s="17">
        <v>-0.58497009618885498</v>
      </c>
      <c r="AP2309" s="17">
        <v>-1.0627799080320144</v>
      </c>
      <c r="AQ2309" s="17">
        <v>44.147887628842547</v>
      </c>
      <c r="AR2309" s="17">
        <v>0.95892534263762141</v>
      </c>
      <c r="AS2309" s="17">
        <v>1.8884346153535385</v>
      </c>
      <c r="AT2309" s="17">
        <v>-0.99999999999999933</v>
      </c>
      <c r="AU2309" s="17">
        <v>-0.99999999999999933</v>
      </c>
      <c r="AV2309" s="17">
        <v>0.57995555082053563</v>
      </c>
      <c r="AW2309" s="17">
        <v>87.703384419331769</v>
      </c>
      <c r="AX2309" s="17">
        <v>90.229558006723835</v>
      </c>
      <c r="AY2309" s="17">
        <v>9.619704481986438E-2</v>
      </c>
      <c r="AZ2309" s="17">
        <v>-13.671648840615454</v>
      </c>
      <c r="BA2309" s="22">
        <v>1439.1261855555531</v>
      </c>
      <c r="CU2309" t="e">
        <v>#N/A</v>
      </c>
      <c r="CV2309" t="e">
        <v>#N/A</v>
      </c>
    </row>
    <row r="2310" spans="1:100" x14ac:dyDescent="0.25">
      <c r="A2310">
        <v>5408</v>
      </c>
      <c r="B2310" t="s">
        <v>2611</v>
      </c>
      <c r="C2310" s="22">
        <v>3</v>
      </c>
      <c r="D2310" s="17">
        <v>5.8129868012131611</v>
      </c>
      <c r="E2310" s="17">
        <v>-6.2222044947534763E-2</v>
      </c>
      <c r="F2310" s="17">
        <v>1.6396745873191443</v>
      </c>
      <c r="G2310" s="17">
        <v>1.6247983562223833</v>
      </c>
      <c r="H2310" s="17">
        <v>-8.1731396276073551E-2</v>
      </c>
      <c r="I2310" s="17">
        <v>-2.2599697241572399E-3</v>
      </c>
      <c r="J2310" s="17">
        <v>-5.0394819600138439</v>
      </c>
      <c r="K2310" s="17">
        <v>-8.3991366000230758E-2</v>
      </c>
      <c r="L2310" s="17">
        <v>-1.0000000000000002</v>
      </c>
      <c r="M2310" s="17">
        <v>-1.0000000000000002</v>
      </c>
      <c r="N2310" s="17">
        <v>-1.6798273200046139</v>
      </c>
      <c r="O2310" s="17">
        <v>2.3983031974216988</v>
      </c>
      <c r="P2310" s="17">
        <v>-0.20763757429855506</v>
      </c>
      <c r="Q2310" s="17">
        <v>1.7481837323269105</v>
      </c>
      <c r="R2310" s="17">
        <v>0.46069879278544823</v>
      </c>
      <c r="S2310" s="17">
        <v>0.33333333333333354</v>
      </c>
      <c r="T2310" s="17">
        <v>0.3441866209550215</v>
      </c>
      <c r="U2310" s="17">
        <v>0.12148708574255766</v>
      </c>
      <c r="V2310" s="17">
        <v>1.9625088865612414E-2</v>
      </c>
      <c r="W2310" s="17">
        <v>36.10493979587023</v>
      </c>
      <c r="X2310" s="17">
        <v>1.3760634840741788</v>
      </c>
      <c r="Y2310" s="17">
        <v>-1.0000000000000002</v>
      </c>
      <c r="Z2310" s="17">
        <v>-1.0000000000000002</v>
      </c>
      <c r="AA2310" s="17">
        <v>53.579979464206922</v>
      </c>
      <c r="AB2310" s="17">
        <v>-4.4696763172114868E-3</v>
      </c>
      <c r="AC2310" s="17">
        <v>0.21822615707536197</v>
      </c>
      <c r="AD2310" s="17">
        <v>0.12653033675287395</v>
      </c>
      <c r="AE2310" s="17">
        <v>17.014340875551234</v>
      </c>
      <c r="AF2310" s="17">
        <v>0.46666666666666667</v>
      </c>
      <c r="AG2310" s="17">
        <v>-1.0000000000000002</v>
      </c>
      <c r="AH2310" s="17">
        <v>-1.0000000000000002</v>
      </c>
      <c r="AI2310" s="17">
        <v>6.0065202638110306E-2</v>
      </c>
      <c r="AJ2310" s="17">
        <v>1.9625088865612414E-2</v>
      </c>
      <c r="AK2310" s="17">
        <v>-0.12324822302951373</v>
      </c>
      <c r="AL2310" s="17">
        <v>-2.8553010271955215E-2</v>
      </c>
      <c r="AM2310" s="17">
        <v>1.972011311078118E-2</v>
      </c>
      <c r="AN2310" s="17">
        <v>0.21077123202640408</v>
      </c>
      <c r="AO2310" s="17">
        <v>-0.12323828737803964</v>
      </c>
      <c r="AP2310" s="17">
        <v>5.1265157493003253</v>
      </c>
      <c r="AQ2310" s="17">
        <v>31.065457835856392</v>
      </c>
      <c r="AR2310" s="17">
        <v>0.81863212889652515</v>
      </c>
      <c r="AS2310" s="17">
        <v>1.2920721180739487</v>
      </c>
      <c r="AT2310" s="17">
        <v>-1.0000000000000002</v>
      </c>
      <c r="AU2310" s="17">
        <v>-1.0000000000000002</v>
      </c>
      <c r="AV2310" s="17">
        <v>2.0854971490078311</v>
      </c>
      <c r="AW2310" s="17">
        <v>61.104798410928922</v>
      </c>
      <c r="AX2310" s="17">
        <v>64.268611350252357</v>
      </c>
      <c r="AY2310" s="17">
        <v>0.12035369025791941</v>
      </c>
      <c r="AZ2310" s="17">
        <v>-6.8777307298785892</v>
      </c>
      <c r="BA2310" s="22">
        <v>1430.796405657208</v>
      </c>
      <c r="CU2310" t="e">
        <v>#N/A</v>
      </c>
      <c r="CV2310" t="e">
        <v>#N/A</v>
      </c>
    </row>
    <row r="2311" spans="1:100" x14ac:dyDescent="0.25">
      <c r="A2311">
        <v>5409</v>
      </c>
      <c r="B2311" t="s">
        <v>1846</v>
      </c>
      <c r="C2311" s="22">
        <v>3</v>
      </c>
      <c r="D2311" s="17">
        <v>5.1213353593784872</v>
      </c>
      <c r="E2311" s="17">
        <v>-4.6015823459660411E-2</v>
      </c>
      <c r="F2311" s="17">
        <v>0.95143209048871102</v>
      </c>
      <c r="G2311" s="17">
        <v>0.93828471235737965</v>
      </c>
      <c r="H2311" s="17">
        <v>2.2155846984743446E-2</v>
      </c>
      <c r="I2311" s="17">
        <v>2.6247609915071007E-3</v>
      </c>
      <c r="J2311" s="17">
        <v>1.4868364785750314</v>
      </c>
      <c r="K2311" s="17">
        <v>2.4780607976250549E-2</v>
      </c>
      <c r="L2311" s="17">
        <v>-0.99999999999999889</v>
      </c>
      <c r="M2311" s="17">
        <v>-0.99999999999999889</v>
      </c>
      <c r="N2311" s="17">
        <v>0.49561215952501014</v>
      </c>
      <c r="O2311" s="17">
        <v>7.5464565503108929</v>
      </c>
      <c r="P2311" s="17">
        <v>-0.13635653610043821</v>
      </c>
      <c r="Q2311" s="17">
        <v>-2.8268783816909071</v>
      </c>
      <c r="R2311" s="17">
        <v>-0.83326162626093847</v>
      </c>
      <c r="S2311" s="17">
        <v>0.33333333333333304</v>
      </c>
      <c r="T2311" s="17">
        <v>0.33333333333333304</v>
      </c>
      <c r="U2311" s="17">
        <v>0.15450509644799648</v>
      </c>
      <c r="V2311" s="17">
        <v>0.12968103224291772</v>
      </c>
      <c r="W2311" s="17">
        <v>37.042887495253183</v>
      </c>
      <c r="X2311" s="17">
        <v>2.0379926379399071</v>
      </c>
      <c r="Y2311" s="17">
        <v>-0.99999999999999889</v>
      </c>
      <c r="Z2311" s="17">
        <v>-0.99999999999999889</v>
      </c>
      <c r="AA2311" s="17">
        <v>73.383327245707164</v>
      </c>
      <c r="AB2311" s="17">
        <v>0.126589539834527</v>
      </c>
      <c r="AC2311" s="17">
        <v>0.29019480818298027</v>
      </c>
      <c r="AD2311" s="17">
        <v>0.32668967951679029</v>
      </c>
      <c r="AE2311" s="17">
        <v>37.173701376714888</v>
      </c>
      <c r="AF2311" s="17">
        <v>0.7857142857142857</v>
      </c>
      <c r="AG2311" s="17">
        <v>-0.99999999999999889</v>
      </c>
      <c r="AH2311" s="17">
        <v>-0.99999999999999889</v>
      </c>
      <c r="AI2311" s="17">
        <v>-1.1242549302106545E-3</v>
      </c>
      <c r="AJ2311" s="17">
        <v>0.12968103224291772</v>
      </c>
      <c r="AK2311" s="17">
        <v>-0.12106547054678621</v>
      </c>
      <c r="AL2311" s="17">
        <v>0.37249979947199796</v>
      </c>
      <c r="AM2311" s="17">
        <v>1.0576591811289192E-2</v>
      </c>
      <c r="AN2311" s="17">
        <v>0.34513464064431804</v>
      </c>
      <c r="AO2311" s="17">
        <v>-0.34091255745170046</v>
      </c>
      <c r="AP2311" s="17">
        <v>10.490865013467943</v>
      </c>
      <c r="AQ2311" s="17">
        <v>38.529723973828212</v>
      </c>
      <c r="AR2311" s="17">
        <v>0.95085279535758038</v>
      </c>
      <c r="AS2311" s="17">
        <v>2.0627732459161576</v>
      </c>
      <c r="AT2311" s="17">
        <v>-0.99999999999999889</v>
      </c>
      <c r="AU2311" s="17">
        <v>-0.99999999999999889</v>
      </c>
      <c r="AV2311" s="17">
        <v>0.10502308609644184</v>
      </c>
      <c r="AW2311" s="17">
        <v>91.420648809485954</v>
      </c>
      <c r="AX2311" s="17">
        <v>104.36626693517351</v>
      </c>
      <c r="AY2311" s="17">
        <v>0.35990395765903305</v>
      </c>
      <c r="AZ2311" s="17">
        <v>22.935520556584386</v>
      </c>
      <c r="BA2311" s="22">
        <v>1442.9641009169445</v>
      </c>
      <c r="CU2311" t="e">
        <v>#N/A</v>
      </c>
      <c r="CV2311" t="e">
        <v>#N/A</v>
      </c>
    </row>
    <row r="2312" spans="1:100" x14ac:dyDescent="0.25">
      <c r="A2312">
        <v>5410</v>
      </c>
      <c r="B2312" t="s">
        <v>2612</v>
      </c>
      <c r="C2312" s="22">
        <v>3</v>
      </c>
      <c r="D2312" s="17">
        <v>5.6888424887541973</v>
      </c>
      <c r="E2312" s="17">
        <v>-0.1596740783012566</v>
      </c>
      <c r="F2312" s="17">
        <v>0.69425061166996338</v>
      </c>
      <c r="G2312" s="17">
        <v>0.64805089185821307</v>
      </c>
      <c r="H2312" s="17">
        <v>0.72656916414584882</v>
      </c>
      <c r="I2312" s="17">
        <v>0</v>
      </c>
      <c r="J2312" s="17">
        <v>43.594149848750916</v>
      </c>
      <c r="K2312" s="17">
        <v>0.72656916414584882</v>
      </c>
      <c r="L2312" s="17">
        <v>-1.000000000000002</v>
      </c>
      <c r="M2312" s="17">
        <v>-1.000000000000002</v>
      </c>
      <c r="N2312" s="17">
        <v>14.531383282916975</v>
      </c>
      <c r="O2312" s="17">
        <v>49.931043229363347</v>
      </c>
      <c r="P2312" s="17">
        <v>0.79493430298212275</v>
      </c>
      <c r="Q2312" s="17">
        <v>-0.3234409948196269</v>
      </c>
      <c r="R2312" s="17">
        <v>-2.7318602399614603E-2</v>
      </c>
      <c r="S2312" s="17">
        <v>0.33333333333333376</v>
      </c>
      <c r="T2312" s="17">
        <v>0.42490598561668896</v>
      </c>
      <c r="U2312" s="17">
        <v>0.4396601307267286</v>
      </c>
      <c r="V2312" s="17">
        <v>0</v>
      </c>
      <c r="W2312" s="17">
        <v>18.853211421236143</v>
      </c>
      <c r="X2312" s="17">
        <v>1.8826760544688126</v>
      </c>
      <c r="Y2312" s="17">
        <v>-1.000000000000002</v>
      </c>
      <c r="Z2312" s="17">
        <v>-1.000000000000002</v>
      </c>
      <c r="AA2312" s="17">
        <v>71.977318877227873</v>
      </c>
      <c r="AB2312" s="17">
        <v>0.26309378065402805</v>
      </c>
      <c r="AC2312" s="17">
        <v>0.52629188100430446</v>
      </c>
      <c r="AD2312" s="17">
        <v>0.27364285950949446</v>
      </c>
      <c r="AE2312" s="17">
        <v>53.151426058391344</v>
      </c>
      <c r="AF2312" s="17">
        <v>0.91666666666666663</v>
      </c>
      <c r="AG2312" s="17">
        <v>-1.000000000000002</v>
      </c>
      <c r="AH2312" s="17">
        <v>-1.000000000000002</v>
      </c>
      <c r="AI2312" s="17">
        <v>0</v>
      </c>
      <c r="AJ2312" s="17">
        <v>0</v>
      </c>
      <c r="AK2312" s="17">
        <v>-0.17767982276359401</v>
      </c>
      <c r="AL2312" s="17">
        <v>0.17293677610659097</v>
      </c>
      <c r="AM2312" s="17">
        <v>0.20874408010249373</v>
      </c>
      <c r="AN2312" s="17">
        <v>-4.8918098081250694E-2</v>
      </c>
      <c r="AO2312" s="17">
        <v>4.3302028887443722</v>
      </c>
      <c r="AP2312" s="17">
        <v>-0.35826857149831326</v>
      </c>
      <c r="AQ2312" s="17">
        <v>62.447361269987063</v>
      </c>
      <c r="AR2312" s="17">
        <v>1.1978994496767519</v>
      </c>
      <c r="AS2312" s="17">
        <v>2.6092452186146602</v>
      </c>
      <c r="AT2312" s="17">
        <v>-1.000000000000002</v>
      </c>
      <c r="AU2312" s="17">
        <v>-1.000000000000002</v>
      </c>
      <c r="AV2312" s="17">
        <v>0.62073228945859849</v>
      </c>
      <c r="AW2312" s="17">
        <v>121.55009353509293</v>
      </c>
      <c r="AX2312" s="17">
        <v>121.55009353509293</v>
      </c>
      <c r="AY2312" s="17">
        <v>0.53592882549803911</v>
      </c>
      <c r="AZ2312" s="17">
        <v>70.694343450958954</v>
      </c>
      <c r="BA2312" s="22">
        <v>1540.4216088540197</v>
      </c>
      <c r="CU2312" t="e">
        <v>#N/A</v>
      </c>
      <c r="CV2312" t="e">
        <v>#N/A</v>
      </c>
    </row>
    <row r="2313" spans="1:100" x14ac:dyDescent="0.25">
      <c r="A2313">
        <v>5411</v>
      </c>
      <c r="B2313" t="s">
        <v>2613</v>
      </c>
      <c r="C2313" s="22">
        <v>3</v>
      </c>
      <c r="D2313" s="17">
        <v>5.980025696425626</v>
      </c>
      <c r="E2313" s="17">
        <v>0</v>
      </c>
      <c r="F2313" s="17">
        <v>-0.5839404604010574</v>
      </c>
      <c r="G2313" s="17">
        <v>-0.5839404604010574</v>
      </c>
      <c r="H2313" s="17">
        <v>-2.5662789049838937E-2</v>
      </c>
      <c r="I2313" s="17">
        <v>0</v>
      </c>
      <c r="J2313" s="17">
        <v>-1.5397673429903367</v>
      </c>
      <c r="K2313" s="17">
        <v>-2.5662789049838937E-2</v>
      </c>
      <c r="L2313" s="17">
        <v>-0.99999999999999933</v>
      </c>
      <c r="M2313" s="17">
        <v>-0.99999999999999933</v>
      </c>
      <c r="N2313" s="17">
        <v>-0.51325578099677915</v>
      </c>
      <c r="O2313" s="17">
        <v>3.8563178930342272</v>
      </c>
      <c r="P2313" s="17">
        <v>0.31394627897682686</v>
      </c>
      <c r="Q2313" s="17">
        <v>0.35772248152624131</v>
      </c>
      <c r="R2313" s="17">
        <v>0.14670927230753952</v>
      </c>
      <c r="S2313" s="17">
        <v>0.35982058989424753</v>
      </c>
      <c r="T2313" s="17">
        <v>0.22300053549560328</v>
      </c>
      <c r="U2313" s="17">
        <v>0.19092706991488367</v>
      </c>
      <c r="V2313" s="17">
        <v>0</v>
      </c>
      <c r="W2313" s="17">
        <v>31.976439374182956</v>
      </c>
      <c r="X2313" s="17">
        <v>1.2533299998043566</v>
      </c>
      <c r="Y2313" s="17">
        <v>-0.99999999999999933</v>
      </c>
      <c r="Z2313" s="17">
        <v>-0.99999999999999933</v>
      </c>
      <c r="AA2313" s="17">
        <v>41.123872841130243</v>
      </c>
      <c r="AB2313" s="17">
        <v>0.17869576851988589</v>
      </c>
      <c r="AC2313" s="17">
        <v>2.3879604039408392E-2</v>
      </c>
      <c r="AD2313" s="17">
        <v>-2.2560888666498968E-2</v>
      </c>
      <c r="AE2313" s="17">
        <v>9.0007241946397691</v>
      </c>
      <c r="AF2313" s="17">
        <v>0.15384615384615385</v>
      </c>
      <c r="AG2313" s="17">
        <v>-0.99999999999999933</v>
      </c>
      <c r="AH2313" s="17">
        <v>-0.99999999999999933</v>
      </c>
      <c r="AI2313" s="17">
        <v>-1.0566542838231219E-2</v>
      </c>
      <c r="AJ2313" s="17">
        <v>0</v>
      </c>
      <c r="AK2313" s="17">
        <v>0.25372607389719637</v>
      </c>
      <c r="AL2313" s="17">
        <v>0.63694560499796804</v>
      </c>
      <c r="AM2313" s="17">
        <v>4.5019105733383469E-2</v>
      </c>
      <c r="AN2313" s="17">
        <v>0.78527417194784221</v>
      </c>
      <c r="AO2313" s="17">
        <v>2.3941080128205692</v>
      </c>
      <c r="AP2313" s="17">
        <v>22.816582323685893</v>
      </c>
      <c r="AQ2313" s="17">
        <v>30.436672031192618</v>
      </c>
      <c r="AR2313" s="17">
        <v>0.7737481953047346</v>
      </c>
      <c r="AS2313" s="17">
        <v>1.2276672107545181</v>
      </c>
      <c r="AT2313" s="17">
        <v>-0.99999999999999933</v>
      </c>
      <c r="AU2313" s="17">
        <v>-0.99999999999999933</v>
      </c>
      <c r="AV2313" s="17">
        <v>-0.43723118809351796</v>
      </c>
      <c r="AW2313" s="17">
        <v>67.796773057850373</v>
      </c>
      <c r="AX2313" s="17">
        <v>67.585442201085755</v>
      </c>
      <c r="AY2313" s="17">
        <v>0.42674200604806761</v>
      </c>
      <c r="AZ2313" s="17">
        <v>30.931573752579908</v>
      </c>
      <c r="BA2313" s="22">
        <v>1477.907219551309</v>
      </c>
      <c r="CU2313" t="e">
        <v>#N/A</v>
      </c>
      <c r="CV2313" t="e">
        <v>#N/A</v>
      </c>
    </row>
    <row r="2314" spans="1:100" x14ac:dyDescent="0.25">
      <c r="A2314">
        <v>5412</v>
      </c>
      <c r="B2314" t="s">
        <v>2614</v>
      </c>
      <c r="C2314" s="22">
        <v>3</v>
      </c>
      <c r="D2314" s="17">
        <v>4.3249011042543035</v>
      </c>
      <c r="E2314" s="17">
        <v>-0.15494644990456555</v>
      </c>
      <c r="F2314" s="17">
        <v>-0.59070575711697759</v>
      </c>
      <c r="G2314" s="17">
        <v>-0.63477900149092714</v>
      </c>
      <c r="H2314" s="17">
        <v>-0.26427007408571523</v>
      </c>
      <c r="I2314" s="17">
        <v>0</v>
      </c>
      <c r="J2314" s="17">
        <v>-15.856204445142913</v>
      </c>
      <c r="K2314" s="17">
        <v>-0.26427007408571523</v>
      </c>
      <c r="L2314" s="17">
        <v>-1.0000000000000024</v>
      </c>
      <c r="M2314" s="17">
        <v>-1.0000000000000024</v>
      </c>
      <c r="N2314" s="17">
        <v>-5.285401481714306</v>
      </c>
      <c r="O2314" s="17">
        <v>-12.166082342379539</v>
      </c>
      <c r="P2314" s="17">
        <v>0.5993996944427662</v>
      </c>
      <c r="Q2314" s="17">
        <v>-0.45612990248251639</v>
      </c>
      <c r="R2314" s="17">
        <v>-0.14565736766567505</v>
      </c>
      <c r="S2314" s="17">
        <v>0.33333333333333409</v>
      </c>
      <c r="T2314" s="17">
        <v>0.25302658065329303</v>
      </c>
      <c r="U2314" s="17">
        <v>-0.12679098978121067</v>
      </c>
      <c r="V2314" s="17">
        <v>-3.8447247963748134E-2</v>
      </c>
      <c r="W2314" s="17">
        <v>27.415670013095344</v>
      </c>
      <c r="X2314" s="17">
        <v>2.520749963289725E-2</v>
      </c>
      <c r="Y2314" s="17">
        <v>-1.0000000000000024</v>
      </c>
      <c r="Z2314" s="17">
        <v>-1.0000000000000024</v>
      </c>
      <c r="AA2314" s="17">
        <v>55.42461418084676</v>
      </c>
      <c r="AB2314" s="17">
        <v>0.13065471692913883</v>
      </c>
      <c r="AC2314" s="17">
        <v>0.31371017040345561</v>
      </c>
      <c r="AD2314" s="17">
        <v>0.11872714337574833</v>
      </c>
      <c r="AE2314" s="17">
        <v>28.154601535417115</v>
      </c>
      <c r="AF2314" s="17">
        <v>0.375</v>
      </c>
      <c r="AG2314" s="17">
        <v>-1.0000000000000024</v>
      </c>
      <c r="AH2314" s="17">
        <v>-1.0000000000000024</v>
      </c>
      <c r="AI2314" s="17">
        <v>0</v>
      </c>
      <c r="AJ2314" s="17">
        <v>-3.8447247963748134E-2</v>
      </c>
      <c r="AK2314" s="17">
        <v>-0.18384721173380489</v>
      </c>
      <c r="AL2314" s="17">
        <v>-0.12837263408448024</v>
      </c>
      <c r="AM2314" s="17">
        <v>0.41838977797462806</v>
      </c>
      <c r="AN2314" s="17">
        <v>7.6126069681741432E-2</v>
      </c>
      <c r="AO2314" s="17">
        <v>9.5405083906966759</v>
      </c>
      <c r="AP2314" s="17">
        <v>1.2612885716211357</v>
      </c>
      <c r="AQ2314" s="17">
        <v>11.559465567952428</v>
      </c>
      <c r="AR2314" s="17">
        <v>0.42112167624166824</v>
      </c>
      <c r="AS2314" s="17">
        <v>-0.23906257445281789</v>
      </c>
      <c r="AT2314" s="17">
        <v>-1.0000000000000024</v>
      </c>
      <c r="AU2314" s="17">
        <v>-1.0000000000000024</v>
      </c>
      <c r="AV2314" s="17">
        <v>-0.78043636915660242</v>
      </c>
      <c r="AW2314" s="17">
        <v>44.519820410088386</v>
      </c>
      <c r="AX2314" s="17">
        <v>40.675095613713566</v>
      </c>
      <c r="AY2314" s="17">
        <v>8.3936834271257851E-2</v>
      </c>
      <c r="AZ2314" s="17">
        <v>-9.9450014998132197</v>
      </c>
      <c r="BA2314" s="22">
        <v>1399.7954746073067</v>
      </c>
      <c r="CU2314" t="e">
        <v>#N/A</v>
      </c>
      <c r="CV2314" t="e">
        <v>#N/A</v>
      </c>
    </row>
    <row r="2315" spans="1:100" x14ac:dyDescent="0.25">
      <c r="A2315">
        <v>5413</v>
      </c>
      <c r="B2315" t="s">
        <v>2615</v>
      </c>
      <c r="C2315" s="22">
        <v>3</v>
      </c>
      <c r="D2315" s="17">
        <v>5.8983676707915382</v>
      </c>
      <c r="E2315" s="17">
        <v>-0.16405299423563194</v>
      </c>
      <c r="F2315" s="17">
        <v>-0.24230493737150027</v>
      </c>
      <c r="G2315" s="17">
        <v>-0.28001809516285903</v>
      </c>
      <c r="H2315" s="17">
        <v>0.24868465569968212</v>
      </c>
      <c r="I2315" s="17">
        <v>0</v>
      </c>
      <c r="J2315" s="17">
        <v>14.92107934198091</v>
      </c>
      <c r="K2315" s="17">
        <v>0.24868465569968212</v>
      </c>
      <c r="L2315" s="17">
        <v>-1.0000000000000007</v>
      </c>
      <c r="M2315" s="17">
        <v>-1.0000000000000007</v>
      </c>
      <c r="N2315" s="17">
        <v>4.9736931139936411</v>
      </c>
      <c r="O2315" s="17">
        <v>20.539428917609602</v>
      </c>
      <c r="P2315" s="17">
        <v>-0.16034405722504283</v>
      </c>
      <c r="Q2315" s="17">
        <v>-1.9128248675150841</v>
      </c>
      <c r="R2315" s="17">
        <v>-0.78379472916618298</v>
      </c>
      <c r="S2315" s="17">
        <v>0.33333333333333365</v>
      </c>
      <c r="T2315" s="17">
        <v>0.34116705691599652</v>
      </c>
      <c r="U2315" s="17">
        <v>0.65822316785222168</v>
      </c>
      <c r="V2315" s="17">
        <v>-7.7833161505088365E-4</v>
      </c>
      <c r="W2315" s="17">
        <v>43.330422831472774</v>
      </c>
      <c r="X2315" s="17">
        <v>3.0618721398508946</v>
      </c>
      <c r="Y2315" s="17">
        <v>-1.0000000000000007</v>
      </c>
      <c r="Z2315" s="17">
        <v>-1.0000000000000007</v>
      </c>
      <c r="AA2315" s="17">
        <v>87.041620769620167</v>
      </c>
      <c r="AB2315" s="17">
        <v>0.2279206829530164</v>
      </c>
      <c r="AC2315" s="17">
        <v>0.46942658598114689</v>
      </c>
      <c r="AD2315" s="17">
        <v>0.19255258441210765</v>
      </c>
      <c r="AE2315" s="17">
        <v>44.494992667313539</v>
      </c>
      <c r="AF2315" s="17">
        <v>0.92307692307692313</v>
      </c>
      <c r="AG2315" s="17">
        <v>-1.0000000000000007</v>
      </c>
      <c r="AH2315" s="17">
        <v>-1.0000000000000007</v>
      </c>
      <c r="AI2315" s="17">
        <v>-3.6129720757643174E-3</v>
      </c>
      <c r="AJ2315" s="17">
        <v>-7.7833161505088365E-4</v>
      </c>
      <c r="AK2315" s="17">
        <v>0.1878707950671818</v>
      </c>
      <c r="AL2315" s="17">
        <v>0.46619024531210079</v>
      </c>
      <c r="AM2315" s="17">
        <v>-0.3501923646098038</v>
      </c>
      <c r="AN2315" s="17">
        <v>-0.26010312594871876</v>
      </c>
      <c r="AO2315" s="17">
        <v>-7.8154551399091838</v>
      </c>
      <c r="AP2315" s="17">
        <v>-4.1716269221574667</v>
      </c>
      <c r="AQ2315" s="17">
        <v>58.251502173453673</v>
      </c>
      <c r="AR2315" s="17">
        <v>1.3319452264865017</v>
      </c>
      <c r="AS2315" s="17">
        <v>3.3105567955505748</v>
      </c>
      <c r="AT2315" s="17">
        <v>-1.0000000000000007</v>
      </c>
      <c r="AU2315" s="17">
        <v>-1.0000000000000007</v>
      </c>
      <c r="AV2315" s="17">
        <v>-1.0638128243290417</v>
      </c>
      <c r="AW2315" s="17">
        <v>103.40942276507224</v>
      </c>
      <c r="AX2315" s="17">
        <v>103.25933016205181</v>
      </c>
      <c r="AY2315" s="17">
        <v>0.12717846522176213</v>
      </c>
      <c r="AZ2315" s="17">
        <v>37.88165132687655</v>
      </c>
      <c r="BA2315" s="22">
        <v>1594.9170236020184</v>
      </c>
      <c r="CU2315" t="e">
        <v>#N/A</v>
      </c>
      <c r="CV2315" t="e">
        <v>#N/A</v>
      </c>
    </row>
    <row r="2316" spans="1:100" x14ac:dyDescent="0.25">
      <c r="A2316">
        <v>5414</v>
      </c>
      <c r="B2316" t="s">
        <v>2616</v>
      </c>
      <c r="C2316" s="22">
        <v>3</v>
      </c>
      <c r="D2316" s="17">
        <v>3.1292710749758177</v>
      </c>
      <c r="E2316" s="17">
        <v>0</v>
      </c>
      <c r="F2316" s="17">
        <v>1.6006521692830233</v>
      </c>
      <c r="G2316" s="17">
        <v>1.6006521692830233</v>
      </c>
      <c r="H2316" s="17">
        <v>-1.2533984628363339E-2</v>
      </c>
      <c r="I2316" s="17">
        <v>0</v>
      </c>
      <c r="J2316" s="17">
        <v>-0.75203907770179534</v>
      </c>
      <c r="K2316" s="17">
        <v>-1.2533984628363339E-2</v>
      </c>
      <c r="L2316" s="17">
        <v>-0.99999999999999911</v>
      </c>
      <c r="M2316" s="17">
        <v>-0.99999999999999911</v>
      </c>
      <c r="N2316" s="17">
        <v>-0.25067969256726524</v>
      </c>
      <c r="O2316" s="17">
        <v>3.9778841665570379</v>
      </c>
      <c r="P2316" s="17">
        <v>0.14291005660859518</v>
      </c>
      <c r="Q2316" s="17">
        <v>-0.91518931255087654</v>
      </c>
      <c r="R2316" s="17">
        <v>-0.30805932494567584</v>
      </c>
      <c r="S2316" s="17">
        <v>0.33333333333333331</v>
      </c>
      <c r="T2316" s="17">
        <v>0.34517436346556052</v>
      </c>
      <c r="U2316" s="17">
        <v>0.39264084655198167</v>
      </c>
      <c r="V2316" s="17">
        <v>5.3979825573800197E-2</v>
      </c>
      <c r="W2316" s="17">
        <v>45.506494142121547</v>
      </c>
      <c r="X2316" s="17">
        <v>2.5938875857579919</v>
      </c>
      <c r="Y2316" s="17">
        <v>-0.99999999999999911</v>
      </c>
      <c r="Z2316" s="17">
        <v>-0.99999999999999911</v>
      </c>
      <c r="AA2316" s="17">
        <v>84.625999456074325</v>
      </c>
      <c r="AB2316" s="17">
        <v>0.31393226916112477</v>
      </c>
      <c r="AC2316" s="17">
        <v>0.41939728269635695</v>
      </c>
      <c r="AD2316" s="17">
        <v>5.5221740920486179E-2</v>
      </c>
      <c r="AE2316" s="17">
        <v>39.427564638898403</v>
      </c>
      <c r="AF2316" s="17">
        <v>0.9285714285714286</v>
      </c>
      <c r="AG2316" s="17">
        <v>-0.99999999999999911</v>
      </c>
      <c r="AH2316" s="17">
        <v>-0.99999999999999911</v>
      </c>
      <c r="AI2316" s="17">
        <v>0</v>
      </c>
      <c r="AJ2316" s="17">
        <v>5.3979825573800197E-2</v>
      </c>
      <c r="AK2316" s="17">
        <v>-4.1838226773768389E-2</v>
      </c>
      <c r="AL2316" s="17">
        <v>0.21042000490861115</v>
      </c>
      <c r="AM2316" s="17">
        <v>0.17982453169414456</v>
      </c>
      <c r="AN2316" s="17">
        <v>3.7751443606874768E-2</v>
      </c>
      <c r="AO2316" s="17">
        <v>4.286422158484771</v>
      </c>
      <c r="AP2316" s="17">
        <v>1.9958861147149234</v>
      </c>
      <c r="AQ2316" s="17">
        <v>44.754455064419716</v>
      </c>
      <c r="AR2316" s="17">
        <v>1.1251283689246747</v>
      </c>
      <c r="AS2316" s="17">
        <v>2.5813536011296283</v>
      </c>
      <c r="AT2316" s="17">
        <v>-0.99999999999999911</v>
      </c>
      <c r="AU2316" s="17">
        <v>-0.99999999999999911</v>
      </c>
      <c r="AV2316" s="17">
        <v>1.2925928443373471</v>
      </c>
      <c r="AW2316" s="17">
        <v>90.599769737346293</v>
      </c>
      <c r="AX2316" s="17">
        <v>95.997752294726283</v>
      </c>
      <c r="AY2316" s="17">
        <v>0.13021670483287101</v>
      </c>
      <c r="AZ2316" s="17">
        <v>4.7277561559636343</v>
      </c>
      <c r="BA2316" s="22">
        <v>1485.1630417641259</v>
      </c>
      <c r="CU2316" t="e">
        <v>#N/A</v>
      </c>
      <c r="CV2316" t="e">
        <v>#N/A</v>
      </c>
    </row>
    <row r="2317" spans="1:100" x14ac:dyDescent="0.25">
      <c r="A2317">
        <v>5417</v>
      </c>
      <c r="B2317" t="s">
        <v>624</v>
      </c>
      <c r="C2317" s="22">
        <v>3</v>
      </c>
      <c r="D2317" s="17">
        <v>4.192521093875472</v>
      </c>
      <c r="E2317" s="17">
        <v>0</v>
      </c>
      <c r="F2317" s="17">
        <v>-3.4818033650290778E-2</v>
      </c>
      <c r="G2317" s="17">
        <v>-3.4818033650290778E-2</v>
      </c>
      <c r="H2317" s="17">
        <v>0.32368551217932945</v>
      </c>
      <c r="I2317" s="17">
        <v>0</v>
      </c>
      <c r="J2317" s="17">
        <v>19.421130730759767</v>
      </c>
      <c r="K2317" s="17">
        <v>0.32368551217932945</v>
      </c>
      <c r="L2317" s="17">
        <v>-1</v>
      </c>
      <c r="M2317" s="17">
        <v>-1</v>
      </c>
      <c r="N2317" s="17">
        <v>6.4737102435865896</v>
      </c>
      <c r="O2317" s="17">
        <v>23.578833790984962</v>
      </c>
      <c r="P2317" s="17">
        <v>-3.5389188086925065E-3</v>
      </c>
      <c r="Q2317" s="17">
        <v>-2.7513976375713889</v>
      </c>
      <c r="R2317" s="17">
        <v>-1.0031930599569245</v>
      </c>
      <c r="S2317" s="17">
        <v>0.33333333333333326</v>
      </c>
      <c r="T2317" s="17">
        <v>0.33333333333333326</v>
      </c>
      <c r="U2317" s="17">
        <v>0.41595309501221611</v>
      </c>
      <c r="V2317" s="17">
        <v>0.23811247338560138</v>
      </c>
      <c r="W2317" s="17">
        <v>39.881868915406159</v>
      </c>
      <c r="X2317" s="17">
        <v>3.4354683748498096</v>
      </c>
      <c r="Y2317" s="17">
        <v>-1</v>
      </c>
      <c r="Z2317" s="17">
        <v>-1</v>
      </c>
      <c r="AA2317" s="17">
        <v>52.747337700498221</v>
      </c>
      <c r="AB2317" s="17">
        <v>-8.3302292658169616E-2</v>
      </c>
      <c r="AC2317" s="17">
        <v>0.17959553170557571</v>
      </c>
      <c r="AD2317" s="17">
        <v>0.1810799978535732</v>
      </c>
      <c r="AE2317" s="17">
        <v>13.868661845048967</v>
      </c>
      <c r="AF2317" s="17">
        <v>0.5625</v>
      </c>
      <c r="AG2317" s="17">
        <v>-1</v>
      </c>
      <c r="AH2317" s="17">
        <v>-1</v>
      </c>
      <c r="AI2317" s="17">
        <v>-1.6930264542698109E-2</v>
      </c>
      <c r="AJ2317" s="17">
        <v>0.23811247338560138</v>
      </c>
      <c r="AK2317" s="17">
        <v>0.108164947009543</v>
      </c>
      <c r="AL2317" s="17">
        <v>-0.13609063042007316</v>
      </c>
      <c r="AM2317" s="17">
        <v>6.2970027773566167E-2</v>
      </c>
      <c r="AN2317" s="17">
        <v>-9.3596224181772561E-2</v>
      </c>
      <c r="AO2317" s="17">
        <v>2.1150754293868692</v>
      </c>
      <c r="AP2317" s="17">
        <v>-3.0203587566446801</v>
      </c>
      <c r="AQ2317" s="17">
        <v>59.302999646165951</v>
      </c>
      <c r="AR2317" s="17">
        <v>1.3207322350644841</v>
      </c>
      <c r="AS2317" s="17">
        <v>3.7591538870291399</v>
      </c>
      <c r="AT2317" s="17">
        <v>-1</v>
      </c>
      <c r="AU2317" s="17">
        <v>-1</v>
      </c>
      <c r="AV2317" s="17">
        <v>-1.0380110936072156</v>
      </c>
      <c r="AW2317" s="17">
        <v>73.305812734838483</v>
      </c>
      <c r="AX2317" s="17">
        <v>96.778454782544685</v>
      </c>
      <c r="AY2317" s="17">
        <v>0.22466544217459211</v>
      </c>
      <c r="AZ2317" s="17">
        <v>7.9632866206429966</v>
      </c>
      <c r="BA2317" s="22">
        <v>1481.1664564444702</v>
      </c>
      <c r="CU2317" t="e">
        <v>#N/A</v>
      </c>
      <c r="CV2317" t="e">
        <v>#N/A</v>
      </c>
    </row>
    <row r="2318" spans="1:100" x14ac:dyDescent="0.25">
      <c r="A2318">
        <v>5418</v>
      </c>
      <c r="B2318" t="s">
        <v>2617</v>
      </c>
      <c r="C2318" s="22">
        <v>3</v>
      </c>
      <c r="D2318" s="17">
        <v>4.5662591012492557</v>
      </c>
      <c r="E2318" s="17">
        <v>3.8971254433908524E-2</v>
      </c>
      <c r="F2318" s="17">
        <v>-1.1100472025575383</v>
      </c>
      <c r="G2318" s="17">
        <v>-1.0991816884328187</v>
      </c>
      <c r="H2318" s="17">
        <v>-1.4672440961989983E-2</v>
      </c>
      <c r="I2318" s="17">
        <v>0</v>
      </c>
      <c r="J2318" s="17">
        <v>-0.88034645771940112</v>
      </c>
      <c r="K2318" s="17">
        <v>-1.4672440961989983E-2</v>
      </c>
      <c r="L2318" s="17">
        <v>-1.0000000000000002</v>
      </c>
      <c r="M2318" s="17">
        <v>-1.0000000000000002</v>
      </c>
      <c r="N2318" s="17">
        <v>-0.29344881923979882</v>
      </c>
      <c r="O2318" s="17">
        <v>2.5867309550970394</v>
      </c>
      <c r="P2318" s="17">
        <v>-1.2344087286766805</v>
      </c>
      <c r="Q2318" s="17">
        <v>-3.6377111467955041</v>
      </c>
      <c r="R2318" s="17">
        <v>-1.3265467914037219</v>
      </c>
      <c r="S2318" s="17">
        <v>0.33333333333333359</v>
      </c>
      <c r="T2318" s="17">
        <v>0.34261032081933662</v>
      </c>
      <c r="U2318" s="17">
        <v>-0.13082371260421871</v>
      </c>
      <c r="V2318" s="17">
        <v>-1.0358599891302993E-2</v>
      </c>
      <c r="W2318" s="17">
        <v>21.977351304765552</v>
      </c>
      <c r="X2318" s="17">
        <v>0.11444663283597022</v>
      </c>
      <c r="Y2318" s="17">
        <v>-1.0000000000000002</v>
      </c>
      <c r="Z2318" s="17">
        <v>-1.0000000000000002</v>
      </c>
      <c r="AA2318" s="17">
        <v>84.659560755428913</v>
      </c>
      <c r="AB2318" s="17">
        <v>0.43329861560841887</v>
      </c>
      <c r="AC2318" s="17">
        <v>0.48650356758819102</v>
      </c>
      <c r="AD2318" s="17">
        <v>0.36037294164473233</v>
      </c>
      <c r="AE2318" s="17">
        <v>64.008756242067093</v>
      </c>
      <c r="AF2318" s="17">
        <v>0.88888888888888884</v>
      </c>
      <c r="AG2318" s="17">
        <v>-1.0000000000000002</v>
      </c>
      <c r="AH2318" s="17">
        <v>-1.0000000000000002</v>
      </c>
      <c r="AI2318" s="17">
        <v>-5.5835671965797223E-2</v>
      </c>
      <c r="AJ2318" s="17">
        <v>-1.0358599891302993E-2</v>
      </c>
      <c r="AK2318" s="17">
        <v>-0.23939467346995755</v>
      </c>
      <c r="AL2318" s="17">
        <v>0.10000717138164274</v>
      </c>
      <c r="AM2318" s="17">
        <v>-0.11049894314904157</v>
      </c>
      <c r="AN2318" s="17">
        <v>-0.20963612726435643</v>
      </c>
      <c r="AO2318" s="17">
        <v>-3.9594469460758273</v>
      </c>
      <c r="AP2318" s="17">
        <v>-4.740867324700698</v>
      </c>
      <c r="AQ2318" s="17">
        <v>21.097004847046151</v>
      </c>
      <c r="AR2318" s="17">
        <v>0.5347613416571485</v>
      </c>
      <c r="AS2318" s="17">
        <v>9.9774191873980234E-2</v>
      </c>
      <c r="AT2318" s="17">
        <v>-1.0000000000000002</v>
      </c>
      <c r="AU2318" s="17">
        <v>-1.0000000000000002</v>
      </c>
      <c r="AV2318" s="17">
        <v>-2.4257284798365411</v>
      </c>
      <c r="AW2318" s="17">
        <v>82.505424385825222</v>
      </c>
      <c r="AX2318" s="17">
        <v>80.352850957378962</v>
      </c>
      <c r="AY2318" s="17">
        <v>0.1614254346164356</v>
      </c>
      <c r="AZ2318" s="17">
        <v>19.59072920180293</v>
      </c>
      <c r="BA2318" s="22">
        <v>1485.6398896436156</v>
      </c>
      <c r="CU2318" t="e">
        <v>#N/A</v>
      </c>
      <c r="CV2318" t="e">
        <v>#N/A</v>
      </c>
    </row>
    <row r="2319" spans="1:100" x14ac:dyDescent="0.25">
      <c r="A2319">
        <v>5419</v>
      </c>
      <c r="B2319" t="s">
        <v>2618</v>
      </c>
      <c r="C2319" s="22">
        <v>3</v>
      </c>
      <c r="D2319" s="17">
        <v>3.9334446294092347</v>
      </c>
      <c r="E2319" s="17">
        <v>-1.1508219244898733E-2</v>
      </c>
      <c r="F2319" s="17">
        <v>0.56585413337543622</v>
      </c>
      <c r="G2319" s="17">
        <v>0.56585413337543622</v>
      </c>
      <c r="H2319" s="17">
        <v>-0.17002480368373155</v>
      </c>
      <c r="I2319" s="17">
        <v>0</v>
      </c>
      <c r="J2319" s="17">
        <v>-10.201488221023897</v>
      </c>
      <c r="K2319" s="17">
        <v>-0.17002480368373155</v>
      </c>
      <c r="L2319" s="17">
        <v>-1</v>
      </c>
      <c r="M2319" s="17">
        <v>-1</v>
      </c>
      <c r="N2319" s="17">
        <v>-3.4004960736746317</v>
      </c>
      <c r="O2319" s="17">
        <v>-5.7021894582392276</v>
      </c>
      <c r="P2319" s="17">
        <v>-0.63545938453862794</v>
      </c>
      <c r="Q2319" s="17">
        <v>-0.72016738108993783</v>
      </c>
      <c r="R2319" s="17">
        <v>-0.39821444205534839</v>
      </c>
      <c r="S2319" s="17">
        <v>0.22506285884774194</v>
      </c>
      <c r="T2319" s="17">
        <v>0.17953813945671637</v>
      </c>
      <c r="U2319" s="17">
        <v>6.2701067594710516E-2</v>
      </c>
      <c r="V2319" s="17">
        <v>0</v>
      </c>
      <c r="W2319" s="17">
        <v>25.493074783315997</v>
      </c>
      <c r="X2319" s="17">
        <v>0.67163487849041503</v>
      </c>
      <c r="Y2319" s="17">
        <v>-1</v>
      </c>
      <c r="Z2319" s="17">
        <v>-1</v>
      </c>
      <c r="AA2319" s="17">
        <v>53.729411467671639</v>
      </c>
      <c r="AB2319" s="17">
        <v>-8.8679000815533829E-2</v>
      </c>
      <c r="AC2319" s="17">
        <v>0.54789835863799041</v>
      </c>
      <c r="AD2319" s="17">
        <v>0.11347166470576291</v>
      </c>
      <c r="AE2319" s="17">
        <v>28.634551126410965</v>
      </c>
      <c r="AF2319" s="17">
        <v>0.4</v>
      </c>
      <c r="AG2319" s="17">
        <v>-1</v>
      </c>
      <c r="AH2319" s="17">
        <v>-1</v>
      </c>
      <c r="AI2319" s="17">
        <v>-6.305798016624331E-2</v>
      </c>
      <c r="AJ2319" s="17">
        <v>0</v>
      </c>
      <c r="AK2319" s="17">
        <v>6.513430018705825E-2</v>
      </c>
      <c r="AL2319" s="17">
        <v>-6.3218229825984948E-2</v>
      </c>
      <c r="AM2319" s="17">
        <v>-0.15828508848848893</v>
      </c>
      <c r="AN2319" s="17">
        <v>0.45984369713486095</v>
      </c>
      <c r="AO2319" s="17">
        <v>-3.6314557112769323</v>
      </c>
      <c r="AP2319" s="17">
        <v>11.180001279241599</v>
      </c>
      <c r="AQ2319" s="17">
        <v>15.291586562292128</v>
      </c>
      <c r="AR2319" s="17">
        <v>0.46730206589916873</v>
      </c>
      <c r="AS2319" s="17">
        <v>0.50161007480668363</v>
      </c>
      <c r="AT2319" s="17">
        <v>-1</v>
      </c>
      <c r="AU2319" s="17">
        <v>-1</v>
      </c>
      <c r="AV2319" s="17">
        <v>0.16763969132008785</v>
      </c>
      <c r="AW2319" s="17">
        <v>59.207223288674008</v>
      </c>
      <c r="AX2319" s="17">
        <v>57.946063685349152</v>
      </c>
      <c r="AY2319" s="17">
        <v>1.8644380955260182E-2</v>
      </c>
      <c r="AZ2319" s="17">
        <v>-0.43048561409309932</v>
      </c>
      <c r="BA2319" s="22">
        <v>1370.594382604027</v>
      </c>
      <c r="CU2319" t="e">
        <v>#N/A</v>
      </c>
      <c r="CV2319" t="e">
        <v>#N/A</v>
      </c>
    </row>
    <row r="2320" spans="1:100" x14ac:dyDescent="0.25">
      <c r="A2320">
        <v>5420</v>
      </c>
      <c r="B2320" t="s">
        <v>2619</v>
      </c>
      <c r="C2320" s="22">
        <v>3</v>
      </c>
      <c r="D2320" s="17">
        <v>4.5027199595759653</v>
      </c>
      <c r="E2320" s="17">
        <v>0</v>
      </c>
      <c r="F2320" s="17">
        <v>-0.7260883503869292</v>
      </c>
      <c r="G2320" s="17">
        <v>-0.7260883503869292</v>
      </c>
      <c r="H2320" s="17">
        <v>9.7896574358299251E-2</v>
      </c>
      <c r="I2320" s="17">
        <v>-5.3381116214419764E-3</v>
      </c>
      <c r="J2320" s="17">
        <v>5.5535077642114379</v>
      </c>
      <c r="K2320" s="17">
        <v>9.2558462736857319E-2</v>
      </c>
      <c r="L2320" s="17">
        <v>-1.0000000000000004</v>
      </c>
      <c r="M2320" s="17">
        <v>-1.0000000000000004</v>
      </c>
      <c r="N2320" s="17">
        <v>1.8511692547371466</v>
      </c>
      <c r="O2320" s="17">
        <v>9.330139373400467</v>
      </c>
      <c r="P2320" s="17">
        <v>2.1085300794049869E-2</v>
      </c>
      <c r="Q2320" s="17">
        <v>2.9062840339229923</v>
      </c>
      <c r="R2320" s="17">
        <v>0.91308969685687558</v>
      </c>
      <c r="S2320" s="17">
        <v>0.33333333333333365</v>
      </c>
      <c r="T2320" s="17">
        <v>0.33333333333333365</v>
      </c>
      <c r="U2320" s="17">
        <v>0.17952643423119879</v>
      </c>
      <c r="V2320" s="17">
        <v>0.19864935986606475</v>
      </c>
      <c r="W2320" s="17">
        <v>38.091359921082955</v>
      </c>
      <c r="X2320" s="17">
        <v>2.4841101000509926</v>
      </c>
      <c r="Y2320" s="17">
        <v>-1.0000000000000004</v>
      </c>
      <c r="Z2320" s="17">
        <v>-1.0000000000000004</v>
      </c>
      <c r="AA2320" s="17">
        <v>85.672501422729084</v>
      </c>
      <c r="AB2320" s="17">
        <v>0.37809347818442579</v>
      </c>
      <c r="AC2320" s="17">
        <v>0.30588439452061078</v>
      </c>
      <c r="AD2320" s="17">
        <v>0.2493831633907487</v>
      </c>
      <c r="AE2320" s="17">
        <v>46.668051804789258</v>
      </c>
      <c r="AF2320" s="17">
        <v>0.91666666666666663</v>
      </c>
      <c r="AG2320" s="17">
        <v>-1.0000000000000004</v>
      </c>
      <c r="AH2320" s="17">
        <v>-1.0000000000000004</v>
      </c>
      <c r="AI2320" s="17">
        <v>1.9395122174103815E-2</v>
      </c>
      <c r="AJ2320" s="17">
        <v>0.19864935986606475</v>
      </c>
      <c r="AK2320" s="17">
        <v>-0.10195021213641565</v>
      </c>
      <c r="AL2320" s="17">
        <v>0.12426951178616398</v>
      </c>
      <c r="AM2320" s="17">
        <v>-8.6701895536816134E-2</v>
      </c>
      <c r="AN2320" s="17">
        <v>-3.1315582534391859E-2</v>
      </c>
      <c r="AO2320" s="17">
        <v>-2.6772984491024818</v>
      </c>
      <c r="AP2320" s="17">
        <v>-0.16154200442897662</v>
      </c>
      <c r="AQ2320" s="17">
        <v>43.644867685294386</v>
      </c>
      <c r="AR2320" s="17">
        <v>1.0448424607639304</v>
      </c>
      <c r="AS2320" s="17">
        <v>2.5766685627878512</v>
      </c>
      <c r="AT2320" s="17">
        <v>-1.0000000000000004</v>
      </c>
      <c r="AU2320" s="17">
        <v>-1.0000000000000004</v>
      </c>
      <c r="AV2320" s="17">
        <v>0.18700134646994759</v>
      </c>
      <c r="AW2320" s="17">
        <v>94.841098791700631</v>
      </c>
      <c r="AX2320" s="17">
        <v>115.09393722178919</v>
      </c>
      <c r="AY2320" s="17">
        <v>0.18429595390292119</v>
      </c>
      <c r="AZ2320" s="17">
        <v>-0.38919917515642888</v>
      </c>
      <c r="BA2320" s="22">
        <v>1466.8636561657252</v>
      </c>
      <c r="CU2320" t="e">
        <v>#N/A</v>
      </c>
      <c r="CV2320" t="e">
        <v>#N/A</v>
      </c>
    </row>
    <row r="2321" spans="1:100" x14ac:dyDescent="0.25">
      <c r="A2321">
        <v>5421</v>
      </c>
      <c r="B2321" t="s">
        <v>2620</v>
      </c>
      <c r="C2321" s="22">
        <v>3</v>
      </c>
      <c r="D2321" s="17">
        <v>5.4784133032239843</v>
      </c>
      <c r="E2321" s="17">
        <v>-9.7576659428423463E-3</v>
      </c>
      <c r="F2321" s="17">
        <v>-1.5346010845052438E-2</v>
      </c>
      <c r="G2321" s="17">
        <v>-1.5346010845052438E-2</v>
      </c>
      <c r="H2321" s="17">
        <v>1.8875365266858245E-2</v>
      </c>
      <c r="I2321" s="17">
        <v>0</v>
      </c>
      <c r="J2321" s="17">
        <v>1.1325219160114923</v>
      </c>
      <c r="K2321" s="17">
        <v>1.8875365266858245E-2</v>
      </c>
      <c r="L2321" s="17">
        <v>-0.99999999999999944</v>
      </c>
      <c r="M2321" s="17">
        <v>-0.99999999999999944</v>
      </c>
      <c r="N2321" s="17">
        <v>0.37750730533716453</v>
      </c>
      <c r="O2321" s="17">
        <v>6.5955892083904271</v>
      </c>
      <c r="P2321" s="17">
        <v>0.16926905251257493</v>
      </c>
      <c r="Q2321" s="17">
        <v>1.7218703464285197</v>
      </c>
      <c r="R2321" s="17">
        <v>0.56270659261378242</v>
      </c>
      <c r="S2321" s="17">
        <v>0.33333333333333293</v>
      </c>
      <c r="T2321" s="17">
        <v>0.18266568246665893</v>
      </c>
      <c r="U2321" s="17">
        <v>0.15452060280234978</v>
      </c>
      <c r="V2321" s="17">
        <v>2.6839184180304856E-3</v>
      </c>
      <c r="W2321" s="17">
        <v>26.173126870140575</v>
      </c>
      <c r="X2321" s="17">
        <v>0.99859194051385669</v>
      </c>
      <c r="Y2321" s="17">
        <v>-0.99999999999999944</v>
      </c>
      <c r="Z2321" s="17">
        <v>-0.99999999999999944</v>
      </c>
      <c r="AA2321" s="17">
        <v>70.990849119785196</v>
      </c>
      <c r="AB2321" s="17">
        <v>0.44111785406629805</v>
      </c>
      <c r="AC2321" s="17">
        <v>0.25190527268961083</v>
      </c>
      <c r="AD2321" s="17">
        <v>0.19207718638470778</v>
      </c>
      <c r="AE2321" s="17">
        <v>44.255015657030818</v>
      </c>
      <c r="AF2321" s="17">
        <v>0.7</v>
      </c>
      <c r="AG2321" s="17">
        <v>-0.99999999999999944</v>
      </c>
      <c r="AH2321" s="17">
        <v>-0.99999999999999944</v>
      </c>
      <c r="AI2321" s="17">
        <v>-4.1492459437235188E-3</v>
      </c>
      <c r="AJ2321" s="17">
        <v>2.6839184180304856E-3</v>
      </c>
      <c r="AK2321" s="17">
        <v>0.3681088913850028</v>
      </c>
      <c r="AL2321" s="17">
        <v>4.9387095294005395E-2</v>
      </c>
      <c r="AM2321" s="17">
        <v>0.58553248572361982</v>
      </c>
      <c r="AN2321" s="17">
        <v>-0.12711126175961959</v>
      </c>
      <c r="AO2321" s="17">
        <v>16.478856600015504</v>
      </c>
      <c r="AP2321" s="17">
        <v>-2.930846067520462</v>
      </c>
      <c r="AQ2321" s="17">
        <v>27.305648786152052</v>
      </c>
      <c r="AR2321" s="17">
        <v>0.67320353702037228</v>
      </c>
      <c r="AS2321" s="17">
        <v>1.017467305780714</v>
      </c>
      <c r="AT2321" s="17">
        <v>-0.99999999999999944</v>
      </c>
      <c r="AU2321" s="17">
        <v>-0.99999999999999944</v>
      </c>
      <c r="AV2321" s="17">
        <v>0.54736058176873015</v>
      </c>
      <c r="AW2321" s="17">
        <v>74.655592260655098</v>
      </c>
      <c r="AX2321" s="17">
        <v>74.840999183583676</v>
      </c>
      <c r="AY2321" s="17">
        <v>0.18338141975122005</v>
      </c>
      <c r="AZ2321" s="17">
        <v>-18.180158796825012</v>
      </c>
      <c r="BA2321" s="22">
        <v>1362.5914781692359</v>
      </c>
      <c r="CU2321" t="e">
        <v>#N/A</v>
      </c>
      <c r="CV2321" t="e">
        <v>#N/A</v>
      </c>
    </row>
    <row r="2322" spans="1:100" x14ac:dyDescent="0.25">
      <c r="A2322">
        <v>5422</v>
      </c>
      <c r="B2322" t="s">
        <v>2621</v>
      </c>
      <c r="C2322" s="22">
        <v>3</v>
      </c>
      <c r="D2322" s="17">
        <v>4.4468307478418945</v>
      </c>
      <c r="E2322" s="17">
        <v>-6.0351647992920518E-3</v>
      </c>
      <c r="F2322" s="17">
        <v>-0.49072538533656473</v>
      </c>
      <c r="G2322" s="17">
        <v>-0.48640303975052157</v>
      </c>
      <c r="H2322" s="17">
        <v>0.15491256807525725</v>
      </c>
      <c r="I2322" s="17">
        <v>0</v>
      </c>
      <c r="J2322" s="17">
        <v>9.2947540845154375</v>
      </c>
      <c r="K2322" s="17">
        <v>0.15491256807525725</v>
      </c>
      <c r="L2322" s="17">
        <v>-0.99999999999999989</v>
      </c>
      <c r="M2322" s="17">
        <v>-0.99999999999999989</v>
      </c>
      <c r="N2322" s="17">
        <v>3.0982513615051426</v>
      </c>
      <c r="O2322" s="17">
        <v>13.25518179260682</v>
      </c>
      <c r="P2322" s="17">
        <v>0.83142026080732867</v>
      </c>
      <c r="Q2322" s="17">
        <v>1.4301707192944926</v>
      </c>
      <c r="R2322" s="17">
        <v>0.54670966464423132</v>
      </c>
      <c r="S2322" s="17">
        <v>0.3333333333333332</v>
      </c>
      <c r="T2322" s="17">
        <v>0.3333333333333332</v>
      </c>
      <c r="U2322" s="17">
        <v>0.39353571558862921</v>
      </c>
      <c r="V2322" s="17">
        <v>0.14489259101822713</v>
      </c>
      <c r="W2322" s="17">
        <v>42.007296207930608</v>
      </c>
      <c r="X2322" s="17">
        <v>2.9552525070552904</v>
      </c>
      <c r="Y2322" s="17">
        <v>-0.99999999999999989</v>
      </c>
      <c r="Z2322" s="17">
        <v>-0.99999999999999989</v>
      </c>
      <c r="AA2322" s="17">
        <v>74.149913934684818</v>
      </c>
      <c r="AB2322" s="17">
        <v>0.26671669782360624</v>
      </c>
      <c r="AC2322" s="17">
        <v>0.19129987778293681</v>
      </c>
      <c r="AD2322" s="17">
        <v>0.17390158563565675</v>
      </c>
      <c r="AE2322" s="17">
        <v>31.595908062109949</v>
      </c>
      <c r="AF2322" s="17">
        <v>0.58333333333333337</v>
      </c>
      <c r="AG2322" s="17">
        <v>-0.99999999999999989</v>
      </c>
      <c r="AH2322" s="17">
        <v>-0.99999999999999989</v>
      </c>
      <c r="AI2322" s="17">
        <v>4.1146485052156331E-2</v>
      </c>
      <c r="AJ2322" s="17">
        <v>0.14489259101822713</v>
      </c>
      <c r="AK2322" s="17">
        <v>-4.590677345133018E-2</v>
      </c>
      <c r="AL2322" s="17">
        <v>-8.9604093686805497E-2</v>
      </c>
      <c r="AM2322" s="17">
        <v>7.2525267174211649E-2</v>
      </c>
      <c r="AN2322" s="17">
        <v>-5.5090035462096267E-2</v>
      </c>
      <c r="AO2322" s="17">
        <v>1.5835978120986394</v>
      </c>
      <c r="AP2322" s="17">
        <v>-1.8252713549864348</v>
      </c>
      <c r="AQ2322" s="17">
        <v>51.302050292446069</v>
      </c>
      <c r="AR2322" s="17">
        <v>1.2050949732735237</v>
      </c>
      <c r="AS2322" s="17">
        <v>3.1101650751305447</v>
      </c>
      <c r="AT2322" s="17">
        <v>-0.99999999999999989</v>
      </c>
      <c r="AU2322" s="17">
        <v>-0.99999999999999989</v>
      </c>
      <c r="AV2322" s="17">
        <v>6.0306624893709186E-2</v>
      </c>
      <c r="AW2322" s="17">
        <v>85.579824372305183</v>
      </c>
      <c r="AX2322" s="17">
        <v>100.892013175171</v>
      </c>
      <c r="AY2322" s="17">
        <v>0.1931943516770549</v>
      </c>
      <c r="AZ2322" s="17">
        <v>3.6619346867538778</v>
      </c>
      <c r="BA2322" s="22">
        <v>1521.3273433778347</v>
      </c>
      <c r="CU2322" t="e">
        <v>#N/A</v>
      </c>
      <c r="CV2322" t="e">
        <v>#N/A</v>
      </c>
    </row>
    <row r="2323" spans="1:100" x14ac:dyDescent="0.25">
      <c r="A2323">
        <v>5423</v>
      </c>
      <c r="B2323" t="s">
        <v>2622</v>
      </c>
      <c r="C2323" s="22">
        <v>3</v>
      </c>
      <c r="D2323" s="17">
        <v>4.8906399249640593</v>
      </c>
      <c r="E2323" s="17">
        <v>-8.7695112816734491E-3</v>
      </c>
      <c r="F2323" s="17">
        <v>9.3005154515094057E-2</v>
      </c>
      <c r="G2323" s="17">
        <v>8.9770518310721276E-2</v>
      </c>
      <c r="H2323" s="17">
        <v>0.17222225639935762</v>
      </c>
      <c r="I2323" s="17">
        <v>-2.2924874835674208E-2</v>
      </c>
      <c r="J2323" s="17">
        <v>8.9578428938210024</v>
      </c>
      <c r="K2323" s="17">
        <v>0.14929738156368338</v>
      </c>
      <c r="L2323" s="17">
        <v>-0.99999999999999878</v>
      </c>
      <c r="M2323" s="17">
        <v>-0.99999999999999878</v>
      </c>
      <c r="N2323" s="17">
        <v>2.9859476312736697</v>
      </c>
      <c r="O2323" s="17">
        <v>13.938253337095771</v>
      </c>
      <c r="P2323" s="17">
        <v>-1.8364762938579364</v>
      </c>
      <c r="Q2323" s="17">
        <v>0.38988220836938836</v>
      </c>
      <c r="R2323" s="17">
        <v>1.6730549016577355E-2</v>
      </c>
      <c r="S2323" s="17">
        <v>0.33191972632911415</v>
      </c>
      <c r="T2323" s="17">
        <v>0.42349717694731681</v>
      </c>
      <c r="U2323" s="17">
        <v>0.30352943495778911</v>
      </c>
      <c r="V2323" s="17">
        <v>2.1091311661320918E-4</v>
      </c>
      <c r="W2323" s="17">
        <v>36.394394791485979</v>
      </c>
      <c r="X2323" s="17">
        <v>1.9116665838575668</v>
      </c>
      <c r="Y2323" s="17">
        <v>-0.99999999999999878</v>
      </c>
      <c r="Z2323" s="17">
        <v>-0.99999999999999878</v>
      </c>
      <c r="AA2323" s="17">
        <v>33.503814335734781</v>
      </c>
      <c r="AB2323" s="17">
        <v>-0.14332362267867826</v>
      </c>
      <c r="AC2323" s="17">
        <v>9.6128018279040064E-3</v>
      </c>
      <c r="AD2323" s="17">
        <v>7.5564600755417849E-2</v>
      </c>
      <c r="AE2323" s="17">
        <v>-2.9073110047678181</v>
      </c>
      <c r="AF2323" s="17">
        <v>0</v>
      </c>
      <c r="AG2323" s="17">
        <v>-0.99999999999999878</v>
      </c>
      <c r="AH2323" s="17">
        <v>-0.99999999999999878</v>
      </c>
      <c r="AI2323" s="17">
        <v>0</v>
      </c>
      <c r="AJ2323" s="17">
        <v>2.1091311661320918E-4</v>
      </c>
      <c r="AK2323" s="17">
        <v>0.14650960030022117</v>
      </c>
      <c r="AL2323" s="17">
        <v>-0.12541450243474211</v>
      </c>
      <c r="AM2323" s="17">
        <v>-0.19306777380387544</v>
      </c>
      <c r="AN2323" s="17">
        <v>-0.26472673738339753</v>
      </c>
      <c r="AO2323" s="17">
        <v>-4.0941463435957797</v>
      </c>
      <c r="AP2323" s="17">
        <v>-7.2452409467586483</v>
      </c>
      <c r="AQ2323" s="17">
        <v>45.352237685307003</v>
      </c>
      <c r="AR2323" s="17">
        <v>1.0591572513508327</v>
      </c>
      <c r="AS2323" s="17">
        <v>2.0609639654212493</v>
      </c>
      <c r="AT2323" s="17">
        <v>-0.99999999999999878</v>
      </c>
      <c r="AU2323" s="17">
        <v>-0.99999999999999878</v>
      </c>
      <c r="AV2323" s="17">
        <v>0.1065010673272986</v>
      </c>
      <c r="AW2323" s="17">
        <v>40.196826726071876</v>
      </c>
      <c r="AX2323" s="17">
        <v>40.217918037733199</v>
      </c>
      <c r="AY2323" s="17">
        <v>7.5932309025227157E-3</v>
      </c>
      <c r="AZ2323" s="17">
        <v>-47.164629390798716</v>
      </c>
      <c r="BA2323" s="22">
        <v>1340.4305257728161</v>
      </c>
      <c r="CU2323" t="e">
        <v>#N/A</v>
      </c>
      <c r="CV2323" t="e">
        <v>#N/A</v>
      </c>
    </row>
    <row r="2324" spans="1:100" x14ac:dyDescent="0.25">
      <c r="A2324">
        <v>5424</v>
      </c>
      <c r="B2324" t="s">
        <v>2623</v>
      </c>
      <c r="C2324" s="22">
        <v>3</v>
      </c>
      <c r="D2324" s="17">
        <v>3.9353020338996871</v>
      </c>
      <c r="E2324" s="17">
        <v>9.7346434842734836E-2</v>
      </c>
      <c r="F2324" s="17">
        <v>-0.1787501330101505</v>
      </c>
      <c r="G2324" s="17">
        <v>-0.16118578510699047</v>
      </c>
      <c r="H2324" s="17">
        <v>-9.1533869328365533E-2</v>
      </c>
      <c r="I2324" s="17">
        <v>0</v>
      </c>
      <c r="J2324" s="17">
        <v>-5.4920321597019335</v>
      </c>
      <c r="K2324" s="17">
        <v>-9.1533869328365533E-2</v>
      </c>
      <c r="L2324" s="17">
        <v>-0.99999999999999833</v>
      </c>
      <c r="M2324" s="17">
        <v>-0.99999999999999833</v>
      </c>
      <c r="N2324" s="17">
        <v>-1.8306773865673112</v>
      </c>
      <c r="O2324" s="17">
        <v>-1.7179159109092348</v>
      </c>
      <c r="P2324" s="17">
        <v>4.581246925124228</v>
      </c>
      <c r="Q2324" s="17">
        <v>0.51850987357222755</v>
      </c>
      <c r="R2324" s="17">
        <v>0.57641109750664299</v>
      </c>
      <c r="S2324" s="17">
        <v>0.33333333333333248</v>
      </c>
      <c r="T2324" s="17">
        <v>0.26893158500745729</v>
      </c>
      <c r="U2324" s="17">
        <v>-4.8699421303743584E-3</v>
      </c>
      <c r="V2324" s="17">
        <v>-8.2686691784095642E-3</v>
      </c>
      <c r="W2324" s="17">
        <v>27.226407054414874</v>
      </c>
      <c r="X2324" s="17">
        <v>0.56030525575132539</v>
      </c>
      <c r="Y2324" s="17">
        <v>-0.99999999999999833</v>
      </c>
      <c r="Z2324" s="17">
        <v>-0.99999999999999833</v>
      </c>
      <c r="AA2324" s="17">
        <v>49.552337692171861</v>
      </c>
      <c r="AB2324" s="17">
        <v>6.7673181235060179E-2</v>
      </c>
      <c r="AC2324" s="17">
        <v>0.28144551388895628</v>
      </c>
      <c r="AD2324" s="17">
        <v>8.5871695680989318E-2</v>
      </c>
      <c r="AE2324" s="17">
        <v>21.749519540250311</v>
      </c>
      <c r="AF2324" s="17">
        <v>0.66666666666666663</v>
      </c>
      <c r="AG2324" s="17">
        <v>-0.99999999999999833</v>
      </c>
      <c r="AH2324" s="17">
        <v>-0.99999999999999833</v>
      </c>
      <c r="AI2324" s="17">
        <v>0</v>
      </c>
      <c r="AJ2324" s="17">
        <v>-8.2686691784095642E-3</v>
      </c>
      <c r="AK2324" s="17">
        <v>-7.506274252786059E-2</v>
      </c>
      <c r="AL2324" s="17">
        <v>-8.0024384256430811E-2</v>
      </c>
      <c r="AM2324" s="17">
        <v>-2.5579211290671654E-2</v>
      </c>
      <c r="AN2324" s="17">
        <v>-4.6216812984548862E-2</v>
      </c>
      <c r="AO2324" s="17">
        <v>-1.0147939949060949</v>
      </c>
      <c r="AP2324" s="17">
        <v>-1.5555422458958759</v>
      </c>
      <c r="AQ2324" s="17">
        <v>21.734374894712946</v>
      </c>
      <c r="AR2324" s="17">
        <v>0.58912630703200619</v>
      </c>
      <c r="AS2324" s="17">
        <v>0.46877138642295957</v>
      </c>
      <c r="AT2324" s="17">
        <v>-0.99999999999999833</v>
      </c>
      <c r="AU2324" s="17">
        <v>-0.99999999999999833</v>
      </c>
      <c r="AV2324" s="17">
        <v>0.41522531239965221</v>
      </c>
      <c r="AW2324" s="17">
        <v>46.278879535366741</v>
      </c>
      <c r="AX2324" s="17">
        <v>45.452012617525774</v>
      </c>
      <c r="AY2324" s="17">
        <v>5.1011606478045E-2</v>
      </c>
      <c r="AZ2324" s="17">
        <v>-23.006218868762964</v>
      </c>
      <c r="BA2324" s="22">
        <v>1396.5596943624505</v>
      </c>
      <c r="CU2324" t="e">
        <v>#N/A</v>
      </c>
      <c r="CV2324" t="e">
        <v>#N/A</v>
      </c>
    </row>
    <row r="2325" spans="1:100" x14ac:dyDescent="0.25">
      <c r="A2325">
        <v>5426</v>
      </c>
      <c r="B2325" t="s">
        <v>2624</v>
      </c>
      <c r="C2325" s="22">
        <v>3</v>
      </c>
      <c r="D2325" s="17">
        <v>4.5053695721054003</v>
      </c>
      <c r="E2325" s="17">
        <v>0.1466582687743975</v>
      </c>
      <c r="F2325" s="17">
        <v>2.8760931686263422</v>
      </c>
      <c r="G2325" s="17">
        <v>2.9169068934801317</v>
      </c>
      <c r="H2325" s="17">
        <v>0.25541111732212596</v>
      </c>
      <c r="I2325" s="17">
        <v>-3.4832413299878087E-2</v>
      </c>
      <c r="J2325" s="17">
        <v>13.234722241334882</v>
      </c>
      <c r="K2325" s="17">
        <v>0.22057870402224794</v>
      </c>
      <c r="L2325" s="17">
        <v>-1.0000000000000007</v>
      </c>
      <c r="M2325" s="17">
        <v>-1.0000000000000007</v>
      </c>
      <c r="N2325" s="17">
        <v>4.4115740804449599</v>
      </c>
      <c r="O2325" s="17">
        <v>20.656998706920412</v>
      </c>
      <c r="P2325" s="17">
        <v>1.7348351475921227</v>
      </c>
      <c r="Q2325" s="17">
        <v>3.1630031627096709</v>
      </c>
      <c r="R2325" s="17">
        <v>1.2635891427511492</v>
      </c>
      <c r="S2325" s="17">
        <v>0.33333333333333381</v>
      </c>
      <c r="T2325" s="17">
        <v>0.3455734920014818</v>
      </c>
      <c r="U2325" s="17">
        <v>0.34736109823702099</v>
      </c>
      <c r="V2325" s="17">
        <v>0.18381737514258567</v>
      </c>
      <c r="W2325" s="17">
        <v>39.580263787686981</v>
      </c>
      <c r="X2325" s="17">
        <v>2.9629169237843147</v>
      </c>
      <c r="Y2325" s="17">
        <v>-1.0000000000000007</v>
      </c>
      <c r="Z2325" s="17">
        <v>-1.0000000000000007</v>
      </c>
      <c r="AA2325" s="17">
        <v>94.554407739723899</v>
      </c>
      <c r="AB2325" s="17">
        <v>0.33972569878224507</v>
      </c>
      <c r="AC2325" s="17">
        <v>0.32227585973527545</v>
      </c>
      <c r="AD2325" s="17">
        <v>0.41220953766819501</v>
      </c>
      <c r="AE2325" s="17">
        <v>53.71055480928576</v>
      </c>
      <c r="AF2325" s="17">
        <v>0.81818181818181823</v>
      </c>
      <c r="AG2325" s="17">
        <v>-1.0000000000000007</v>
      </c>
      <c r="AH2325" s="17">
        <v>-1.0000000000000007</v>
      </c>
      <c r="AI2325" s="17">
        <v>0.11385025132358599</v>
      </c>
      <c r="AJ2325" s="17">
        <v>0.18381737514258567</v>
      </c>
      <c r="AK2325" s="17">
        <v>-5.3785389783186803E-2</v>
      </c>
      <c r="AL2325" s="17">
        <v>2.5449096604897734E-2</v>
      </c>
      <c r="AM2325" s="17">
        <v>0.26382345829927628</v>
      </c>
      <c r="AN2325" s="17">
        <v>9.1027401556761922E-2</v>
      </c>
      <c r="AO2325" s="17">
        <v>6.3266595085659718</v>
      </c>
      <c r="AP2325" s="17">
        <v>2.402930521943536</v>
      </c>
      <c r="AQ2325" s="17">
        <v>52.814986029021824</v>
      </c>
      <c r="AR2325" s="17">
        <v>1.2100852987144222</v>
      </c>
      <c r="AS2325" s="17">
        <v>3.1834956278065634</v>
      </c>
      <c r="AT2325" s="17">
        <v>-1.0000000000000007</v>
      </c>
      <c r="AU2325" s="17">
        <v>-1.0000000000000007</v>
      </c>
      <c r="AV2325" s="17">
        <v>4.1804960362312809</v>
      </c>
      <c r="AW2325" s="17">
        <v>117.61433696858788</v>
      </c>
      <c r="AX2325" s="17">
        <v>138.27307950931825</v>
      </c>
      <c r="AY2325" s="17">
        <v>0.36122924807591061</v>
      </c>
      <c r="AZ2325" s="17">
        <v>24.547686673606997</v>
      </c>
      <c r="BA2325" s="22">
        <v>1553.8657771565079</v>
      </c>
      <c r="CU2325" t="e">
        <v>#N/A</v>
      </c>
      <c r="CV2325" t="e">
        <v>#N/A</v>
      </c>
    </row>
    <row r="2326" spans="1:100" x14ac:dyDescent="0.25">
      <c r="A2326">
        <v>5427</v>
      </c>
      <c r="B2326" t="s">
        <v>2625</v>
      </c>
      <c r="C2326" s="22">
        <v>3</v>
      </c>
      <c r="D2326" s="17">
        <v>5.4981386292475936</v>
      </c>
      <c r="E2326" s="17">
        <v>0</v>
      </c>
      <c r="F2326" s="17">
        <v>-1.0037956991580272</v>
      </c>
      <c r="G2326" s="17">
        <v>-1.0037956991580272</v>
      </c>
      <c r="H2326" s="17">
        <v>0.34562407236166459</v>
      </c>
      <c r="I2326" s="17">
        <v>0</v>
      </c>
      <c r="J2326" s="17">
        <v>20.73744434169987</v>
      </c>
      <c r="K2326" s="17">
        <v>0.34562407236166459</v>
      </c>
      <c r="L2326" s="17">
        <v>-1</v>
      </c>
      <c r="M2326" s="17">
        <v>-1</v>
      </c>
      <c r="N2326" s="17">
        <v>6.9124814472332927</v>
      </c>
      <c r="O2326" s="17">
        <v>25.231787271789432</v>
      </c>
      <c r="P2326" s="17">
        <v>-9.8182601822858206E-3</v>
      </c>
      <c r="Q2326" s="17">
        <v>-0.42724643138562179</v>
      </c>
      <c r="R2326" s="17">
        <v>-0.10416360758568645</v>
      </c>
      <c r="S2326" s="17">
        <v>0.33333333333333337</v>
      </c>
      <c r="T2326" s="17">
        <v>0.33333333333333337</v>
      </c>
      <c r="U2326" s="17">
        <v>0.34845294174542057</v>
      </c>
      <c r="V2326" s="17">
        <v>0.36965318133432817</v>
      </c>
      <c r="W2326" s="17">
        <v>41.565948695390006</v>
      </c>
      <c r="X2326" s="17">
        <v>3.9327734492926552</v>
      </c>
      <c r="Y2326" s="17">
        <v>-1</v>
      </c>
      <c r="Z2326" s="17">
        <v>-1</v>
      </c>
      <c r="AA2326" s="17">
        <v>75.444265422490631</v>
      </c>
      <c r="AB2326" s="17">
        <v>0.24961627950435761</v>
      </c>
      <c r="AC2326" s="17">
        <v>0.2036739172044239</v>
      </c>
      <c r="AD2326" s="17">
        <v>0.22635940998494458</v>
      </c>
      <c r="AE2326" s="17">
        <v>33.982480334686286</v>
      </c>
      <c r="AF2326" s="17">
        <v>0.69230769230769229</v>
      </c>
      <c r="AG2326" s="17">
        <v>-1</v>
      </c>
      <c r="AH2326" s="17">
        <v>-1</v>
      </c>
      <c r="AI2326" s="17">
        <v>-6.2083137813174595E-3</v>
      </c>
      <c r="AJ2326" s="17">
        <v>0.36965318133432817</v>
      </c>
      <c r="AK2326" s="17">
        <v>6.0939590186868883E-2</v>
      </c>
      <c r="AL2326" s="17">
        <v>-3.3200937356290955E-2</v>
      </c>
      <c r="AM2326" s="17">
        <v>-3.3621003792238091E-2</v>
      </c>
      <c r="AN2326" s="17">
        <v>0.28225594508201823</v>
      </c>
      <c r="AO2326" s="17">
        <v>-0.53582714387160868</v>
      </c>
      <c r="AP2326" s="17">
        <v>6.8903939402690009</v>
      </c>
      <c r="AQ2326" s="17">
        <v>62.303393037089876</v>
      </c>
      <c r="AR2326" s="17">
        <v>1.3847727897464157</v>
      </c>
      <c r="AS2326" s="17">
        <v>4.278397521654318</v>
      </c>
      <c r="AT2326" s="17">
        <v>-1</v>
      </c>
      <c r="AU2326" s="17">
        <v>-1</v>
      </c>
      <c r="AV2326" s="17">
        <v>-1.1079593067437137</v>
      </c>
      <c r="AW2326" s="17">
        <v>107.56644663454911</v>
      </c>
      <c r="AX2326" s="17">
        <v>144.40759849235556</v>
      </c>
      <c r="AY2326" s="17">
        <v>0.1753960685650883</v>
      </c>
      <c r="AZ2326" s="17">
        <v>21.208930626928858</v>
      </c>
      <c r="BA2326" s="22">
        <v>1521.9560326975347</v>
      </c>
      <c r="CU2326" t="e">
        <v>#N/A</v>
      </c>
      <c r="CV2326" t="e">
        <v>#N/A</v>
      </c>
    </row>
    <row r="2327" spans="1:100" x14ac:dyDescent="0.25">
      <c r="A2327">
        <v>5428</v>
      </c>
      <c r="B2327" t="s">
        <v>2626</v>
      </c>
      <c r="C2327" s="22">
        <v>3</v>
      </c>
      <c r="D2327" s="17">
        <v>5.2066114522044087</v>
      </c>
      <c r="E2327" s="17">
        <v>0.13083123083074033</v>
      </c>
      <c r="F2327" s="17">
        <v>-0.58394772381977944</v>
      </c>
      <c r="G2327" s="17">
        <v>-0.60471939608034875</v>
      </c>
      <c r="H2327" s="17">
        <v>0.57361033176053511</v>
      </c>
      <c r="I2327" s="17">
        <v>0.17302650383188445</v>
      </c>
      <c r="J2327" s="17">
        <v>44.798210135545183</v>
      </c>
      <c r="K2327" s="17">
        <v>0.74663683559241978</v>
      </c>
      <c r="L2327" s="17">
        <v>-1.0000000000000013</v>
      </c>
      <c r="M2327" s="17">
        <v>-1.0000000000000013</v>
      </c>
      <c r="N2327" s="17">
        <v>14.932736711848392</v>
      </c>
      <c r="O2327" s="17">
        <v>49.400102191669284</v>
      </c>
      <c r="P2327" s="17">
        <v>-4.7415117559789168</v>
      </c>
      <c r="Q2327" s="17">
        <v>8.939891366035301</v>
      </c>
      <c r="R2327" s="17">
        <v>2.5098117105756526</v>
      </c>
      <c r="S2327" s="17">
        <v>0.33333333333333376</v>
      </c>
      <c r="T2327" s="17">
        <v>0.33713676349992966</v>
      </c>
      <c r="U2327" s="17">
        <v>0.34322887637818372</v>
      </c>
      <c r="V2327" s="17">
        <v>4.62313229557458E-2</v>
      </c>
      <c r="W2327" s="17">
        <v>12.531738422990923</v>
      </c>
      <c r="X2327" s="17">
        <v>1.5779401346546482</v>
      </c>
      <c r="Y2327" s="17">
        <v>-1.0000000000000013</v>
      </c>
      <c r="Z2327" s="17">
        <v>-1.0000000000000013</v>
      </c>
      <c r="AA2327" s="17">
        <v>74.324435190218637</v>
      </c>
      <c r="AB2327" s="17">
        <v>0.44980032162270533</v>
      </c>
      <c r="AC2327" s="17">
        <v>0.48815287226362625</v>
      </c>
      <c r="AD2327" s="17">
        <v>0.24770450724671034</v>
      </c>
      <c r="AE2327" s="17">
        <v>59.282885056652063</v>
      </c>
      <c r="AF2327" s="17">
        <v>0.90909090909090906</v>
      </c>
      <c r="AG2327" s="17">
        <v>-1.0000000000000013</v>
      </c>
      <c r="AH2327" s="17">
        <v>-1.0000000000000013</v>
      </c>
      <c r="AI2327" s="17">
        <v>1.6368852195189354E-3</v>
      </c>
      <c r="AJ2327" s="17">
        <v>4.62313229557458E-2</v>
      </c>
      <c r="AK2327" s="17">
        <v>-6.6936247461656159E-3</v>
      </c>
      <c r="AL2327" s="17">
        <v>-2.7532993397217966E-2</v>
      </c>
      <c r="AM2327" s="17">
        <v>-0.12605676265277116</v>
      </c>
      <c r="AN2327" s="17">
        <v>0.16514970882435256</v>
      </c>
      <c r="AO2327" s="17">
        <v>-3.184887190050107</v>
      </c>
      <c r="AP2327" s="17">
        <v>3.9910777536227253</v>
      </c>
      <c r="AQ2327" s="17">
        <v>57.329948558536124</v>
      </c>
      <c r="AR2327" s="17">
        <v>1.0599302961671928</v>
      </c>
      <c r="AS2327" s="17">
        <v>2.3245769702470676</v>
      </c>
      <c r="AT2327" s="17">
        <v>-1.0000000000000013</v>
      </c>
      <c r="AU2327" s="17">
        <v>-1.0000000000000013</v>
      </c>
      <c r="AV2327" s="17">
        <v>1.9050923144953025</v>
      </c>
      <c r="AW2327" s="17">
        <v>127.71561513551072</v>
      </c>
      <c r="AX2327" s="17">
        <v>132.37148513547558</v>
      </c>
      <c r="AY2327" s="17">
        <v>9.6342679909407855E-2</v>
      </c>
      <c r="AZ2327" s="17">
        <v>37.717716928434413</v>
      </c>
      <c r="BA2327" s="22">
        <v>1549.2698152675132</v>
      </c>
      <c r="CU2327" t="e">
        <v>#N/A</v>
      </c>
      <c r="CV2327" t="e">
        <v>#N/A</v>
      </c>
    </row>
    <row r="2328" spans="1:100" x14ac:dyDescent="0.25">
      <c r="A2328">
        <v>5429</v>
      </c>
      <c r="B2328" t="s">
        <v>2627</v>
      </c>
      <c r="C2328" s="22">
        <v>3</v>
      </c>
      <c r="D2328" s="17">
        <v>5.8251311366946226</v>
      </c>
      <c r="E2328" s="17">
        <v>0.21224912806133542</v>
      </c>
      <c r="F2328" s="17">
        <v>0.1411651780527502</v>
      </c>
      <c r="G2328" s="17">
        <v>0.19894772073950862</v>
      </c>
      <c r="H2328" s="17">
        <v>0.4671476956591008</v>
      </c>
      <c r="I2328" s="17">
        <v>8.4332187498167496E-2</v>
      </c>
      <c r="J2328" s="17">
        <v>33.088792989436108</v>
      </c>
      <c r="K2328" s="17">
        <v>0.55147988315726848</v>
      </c>
      <c r="L2328" s="17">
        <v>-0.99999999999999911</v>
      </c>
      <c r="M2328" s="17">
        <v>-0.99999999999999911</v>
      </c>
      <c r="N2328" s="17">
        <v>11.029597663145367</v>
      </c>
      <c r="O2328" s="17">
        <v>39.112871846870213</v>
      </c>
      <c r="P2328" s="17">
        <v>-0.23204236557981595</v>
      </c>
      <c r="Q2328" s="17">
        <v>4.6878276962243559E-2</v>
      </c>
      <c r="R2328" s="17">
        <v>-5.8144960566773249E-2</v>
      </c>
      <c r="S2328" s="17">
        <v>0.3333333333333332</v>
      </c>
      <c r="T2328" s="17">
        <v>0.3333333333333332</v>
      </c>
      <c r="U2328" s="17">
        <v>0.3853029551876308</v>
      </c>
      <c r="V2328" s="17">
        <v>-6.6488901317868332E-2</v>
      </c>
      <c r="W2328" s="17">
        <v>17.36003349516643</v>
      </c>
      <c r="X2328" s="17">
        <v>1.2574651963527115</v>
      </c>
      <c r="Y2328" s="17">
        <v>-0.99999999999999911</v>
      </c>
      <c r="Z2328" s="17">
        <v>-0.99999999999999911</v>
      </c>
      <c r="AA2328" s="17">
        <v>43.961989343837296</v>
      </c>
      <c r="AB2328" s="17">
        <v>0.19665156445049381</v>
      </c>
      <c r="AC2328" s="17">
        <v>0.10357594505153667</v>
      </c>
      <c r="AD2328" s="17">
        <v>0.23297450668272193</v>
      </c>
      <c r="AE2328" s="17">
        <v>26.66010080923763</v>
      </c>
      <c r="AF2328" s="17">
        <v>0.72727272727272729</v>
      </c>
      <c r="AG2328" s="17">
        <v>-0.99999999999999911</v>
      </c>
      <c r="AH2328" s="17">
        <v>-0.99999999999999911</v>
      </c>
      <c r="AI2328" s="17">
        <v>-1.233500842847674E-2</v>
      </c>
      <c r="AJ2328" s="17">
        <v>-6.6488901317868332E-2</v>
      </c>
      <c r="AK2328" s="17">
        <v>-0.1896560015322398</v>
      </c>
      <c r="AL2328" s="17">
        <v>-6.3843490003895276E-2</v>
      </c>
      <c r="AM2328" s="17">
        <v>-0.15244978298539016</v>
      </c>
      <c r="AN2328" s="17">
        <v>0.21726807697030162</v>
      </c>
      <c r="AO2328" s="17">
        <v>-4.7595245822959509</v>
      </c>
      <c r="AP2328" s="17">
        <v>5.112484474238066</v>
      </c>
      <c r="AQ2328" s="17">
        <v>50.448826484602542</v>
      </c>
      <c r="AR2328" s="17">
        <v>0.98548072053642821</v>
      </c>
      <c r="AS2328" s="17">
        <v>1.8089450795099795</v>
      </c>
      <c r="AT2328" s="17">
        <v>-0.99999999999999911</v>
      </c>
      <c r="AU2328" s="17">
        <v>-0.99999999999999911</v>
      </c>
      <c r="AV2328" s="17">
        <v>0.14080276017273774</v>
      </c>
      <c r="AW2328" s="17">
        <v>88.187345664945596</v>
      </c>
      <c r="AX2328" s="17">
        <v>81.291755364589235</v>
      </c>
      <c r="AY2328" s="17">
        <v>7.1396449651622312E-2</v>
      </c>
      <c r="AZ2328" s="17">
        <v>-30.675979761843795</v>
      </c>
      <c r="BA2328" s="22">
        <v>1472.7211196151165</v>
      </c>
      <c r="CU2328" t="e">
        <v>#N/A</v>
      </c>
      <c r="CV2328" t="e">
        <v>#N/A</v>
      </c>
    </row>
    <row r="2329" spans="1:100" x14ac:dyDescent="0.25">
      <c r="A2329">
        <v>5430</v>
      </c>
      <c r="B2329" t="s">
        <v>2628</v>
      </c>
      <c r="C2329" s="22">
        <v>3</v>
      </c>
      <c r="D2329" s="17">
        <v>2.5328262171916656</v>
      </c>
      <c r="E2329" s="17">
        <v>-0.41356466828610161</v>
      </c>
      <c r="F2329" s="17">
        <v>0.7755167003029193</v>
      </c>
      <c r="G2329" s="17">
        <v>0.64996160443723461</v>
      </c>
      <c r="H2329" s="17">
        <v>0.13406430439291964</v>
      </c>
      <c r="I2329" s="17">
        <v>-1.7196647942848968E-2</v>
      </c>
      <c r="J2329" s="17">
        <v>7.0120593870042391</v>
      </c>
      <c r="K2329" s="17">
        <v>0.11686765645007065</v>
      </c>
      <c r="L2329" s="17">
        <v>-1.0000000000000013</v>
      </c>
      <c r="M2329" s="17">
        <v>-1.0000000000000013</v>
      </c>
      <c r="N2329" s="17">
        <v>2.3373531290014178</v>
      </c>
      <c r="O2329" s="17">
        <v>10.194847208633151</v>
      </c>
      <c r="P2329" s="17">
        <v>4.12051905963349</v>
      </c>
      <c r="Q2329" s="17">
        <v>0.63811011699715137</v>
      </c>
      <c r="R2329" s="17">
        <v>0.6723756572139179</v>
      </c>
      <c r="S2329" s="17">
        <v>0.33333333333333331</v>
      </c>
      <c r="T2329" s="17">
        <v>0.33333333333333331</v>
      </c>
      <c r="U2329" s="17">
        <v>-2.0234980121471374E-2</v>
      </c>
      <c r="V2329" s="17">
        <v>-2.6230731269727969E-2</v>
      </c>
      <c r="W2329" s="17">
        <v>20.133331953015876</v>
      </c>
      <c r="X2329" s="17">
        <v>0.3114747021123429</v>
      </c>
      <c r="Y2329" s="17">
        <v>-1.0000000000000013</v>
      </c>
      <c r="Z2329" s="17">
        <v>-1.0000000000000013</v>
      </c>
      <c r="AA2329" s="17">
        <v>19.227521839776831</v>
      </c>
      <c r="AB2329" s="17">
        <v>0.22717816948856623</v>
      </c>
      <c r="AC2329" s="17">
        <v>-3.9962902158963795E-2</v>
      </c>
      <c r="AD2329" s="17">
        <v>-0.21877898273866203</v>
      </c>
      <c r="AE2329" s="17">
        <v>-1.5781857704529807</v>
      </c>
      <c r="AF2329" s="17">
        <v>9.0909090909090912E-2</v>
      </c>
      <c r="AG2329" s="17">
        <v>-1.0000000000000013</v>
      </c>
      <c r="AH2329" s="17">
        <v>-1.0000000000000013</v>
      </c>
      <c r="AI2329" s="17">
        <v>4.0375220672931825E-2</v>
      </c>
      <c r="AJ2329" s="17">
        <v>-2.6230731269727969E-2</v>
      </c>
      <c r="AK2329" s="17">
        <v>7.0611531784868342E-2</v>
      </c>
      <c r="AL2329" s="17">
        <v>2.0599574528102009E-2</v>
      </c>
      <c r="AM2329" s="17">
        <v>0.27357391585274743</v>
      </c>
      <c r="AN2329" s="17">
        <v>-0.22066064061965063</v>
      </c>
      <c r="AO2329" s="17">
        <v>7.1924055552430275</v>
      </c>
      <c r="AP2329" s="17">
        <v>-5.4135181428507551</v>
      </c>
      <c r="AQ2329" s="17">
        <v>27.145391340020119</v>
      </c>
      <c r="AR2329" s="17">
        <v>0.62020095527546781</v>
      </c>
      <c r="AS2329" s="17">
        <v>0.42834235856241409</v>
      </c>
      <c r="AT2329" s="17">
        <v>-1.0000000000000013</v>
      </c>
      <c r="AU2329" s="17">
        <v>-1.0000000000000013</v>
      </c>
      <c r="AV2329" s="17">
        <v>1.3223372616511526</v>
      </c>
      <c r="AW2329" s="17">
        <v>24.008850905559218</v>
      </c>
      <c r="AX2329" s="17">
        <v>22.193282192045061</v>
      </c>
      <c r="AY2329" s="17">
        <v>9.3128968173715562E-2</v>
      </c>
      <c r="AZ2329" s="17">
        <v>-42.073168485382304</v>
      </c>
      <c r="BA2329" s="22">
        <v>1304.3722699192947</v>
      </c>
      <c r="CU2329" t="e">
        <v>#N/A</v>
      </c>
      <c r="CV2329" t="e">
        <v>#N/A</v>
      </c>
    </row>
    <row r="2330" spans="1:100" x14ac:dyDescent="0.25">
      <c r="A2330">
        <v>5431</v>
      </c>
      <c r="B2330" t="s">
        <v>659</v>
      </c>
      <c r="C2330" s="22">
        <v>3</v>
      </c>
      <c r="D2330" s="17">
        <v>5.3282608888786509</v>
      </c>
      <c r="E2330" s="17">
        <v>0</v>
      </c>
      <c r="F2330" s="17">
        <v>-0.17289045065841974</v>
      </c>
      <c r="G2330" s="17">
        <v>-0.17289045065841974</v>
      </c>
      <c r="H2330" s="17">
        <v>0.85943137605048847</v>
      </c>
      <c r="I2330" s="17">
        <v>0</v>
      </c>
      <c r="J2330" s="17">
        <v>51.565882563029312</v>
      </c>
      <c r="K2330" s="17">
        <v>0.85943137605048847</v>
      </c>
      <c r="L2330" s="17">
        <v>-0.99999999999999867</v>
      </c>
      <c r="M2330" s="17">
        <v>-0.99999999999999867</v>
      </c>
      <c r="N2330" s="17">
        <v>17.188627521009781</v>
      </c>
      <c r="O2330" s="17">
        <v>56.721253001249579</v>
      </c>
      <c r="P2330" s="17">
        <v>-0.2136546216515135</v>
      </c>
      <c r="Q2330" s="17">
        <v>6.9608419778495314</v>
      </c>
      <c r="R2330" s="17">
        <v>2.2527174572422011</v>
      </c>
      <c r="S2330" s="17">
        <v>0.33333333333333276</v>
      </c>
      <c r="T2330" s="17">
        <v>0.374704847071754</v>
      </c>
      <c r="U2330" s="17">
        <v>0.63154015891190651</v>
      </c>
      <c r="V2330" s="17">
        <v>5.477115507838419E-2</v>
      </c>
      <c r="W2330" s="17">
        <v>21.396724733795526</v>
      </c>
      <c r="X2330" s="17">
        <v>2.7391759242343734</v>
      </c>
      <c r="Y2330" s="17">
        <v>-0.99999999999999867</v>
      </c>
      <c r="Z2330" s="17">
        <v>-0.99999999999999867</v>
      </c>
      <c r="AA2330" s="17">
        <v>58.607874713276885</v>
      </c>
      <c r="AB2330" s="17">
        <v>7.6128920230232017E-2</v>
      </c>
      <c r="AC2330" s="17">
        <v>0.11999514456311032</v>
      </c>
      <c r="AD2330" s="17">
        <v>0.50304458565143995</v>
      </c>
      <c r="AE2330" s="17">
        <v>34.958432522239121</v>
      </c>
      <c r="AF2330" s="17">
        <v>0.76923076923076927</v>
      </c>
      <c r="AG2330" s="17">
        <v>-0.99999999999999867</v>
      </c>
      <c r="AH2330" s="17">
        <v>-0.99999999999999867</v>
      </c>
      <c r="AI2330" s="17">
        <v>0</v>
      </c>
      <c r="AJ2330" s="17">
        <v>5.477115507838419E-2</v>
      </c>
      <c r="AK2330" s="17">
        <v>0.18821937495942359</v>
      </c>
      <c r="AL2330" s="17">
        <v>0.36934246981233898</v>
      </c>
      <c r="AM2330" s="17">
        <v>-1.1606738487262545E-2</v>
      </c>
      <c r="AN2330" s="17">
        <v>1.1519501711633013E-2</v>
      </c>
      <c r="AO2330" s="17">
        <v>0.65092841261555445</v>
      </c>
      <c r="AP2330" s="17">
        <v>2.1346998918525202</v>
      </c>
      <c r="AQ2330" s="17">
        <v>72.962607296824856</v>
      </c>
      <c r="AR2330" s="17">
        <v>1.3943494943953771</v>
      </c>
      <c r="AS2330" s="17">
        <v>3.5986073002848626</v>
      </c>
      <c r="AT2330" s="17">
        <v>-0.99999999999999867</v>
      </c>
      <c r="AU2330" s="17">
        <v>-0.99999999999999867</v>
      </c>
      <c r="AV2330" s="17">
        <v>2.0798270065837814</v>
      </c>
      <c r="AW2330" s="17">
        <v>117.46382760637893</v>
      </c>
      <c r="AX2330" s="17">
        <v>122.94094311421738</v>
      </c>
      <c r="AY2330" s="17">
        <v>0.38381591031208856</v>
      </c>
      <c r="AZ2330" s="17">
        <v>61.250030336272332</v>
      </c>
      <c r="BA2330" s="22">
        <v>1516.3526260506769</v>
      </c>
      <c r="CU2330" t="e">
        <v>#N/A</v>
      </c>
      <c r="CV2330" t="e">
        <v>#N/A</v>
      </c>
    </row>
    <row r="2331" spans="1:100" x14ac:dyDescent="0.25">
      <c r="A2331">
        <v>5432</v>
      </c>
      <c r="B2331" t="s">
        <v>2629</v>
      </c>
      <c r="C2331" s="22">
        <v>3</v>
      </c>
      <c r="D2331" s="17">
        <v>-0.56991967408680133</v>
      </c>
      <c r="E2331" s="17">
        <v>-1.1370879553921732E-2</v>
      </c>
      <c r="F2331" s="17">
        <v>0.99996292698610512</v>
      </c>
      <c r="G2331" s="17">
        <v>0.99617263380146459</v>
      </c>
      <c r="H2331" s="17">
        <v>9.5284206094384927E-2</v>
      </c>
      <c r="I2331" s="17">
        <v>0</v>
      </c>
      <c r="J2331" s="17">
        <v>5.7170523656630934</v>
      </c>
      <c r="K2331" s="17">
        <v>9.5284206094384927E-2</v>
      </c>
      <c r="L2331" s="17">
        <v>-0.99999999999999889</v>
      </c>
      <c r="M2331" s="17">
        <v>-0.99999999999999889</v>
      </c>
      <c r="N2331" s="17">
        <v>1.9056841218876979</v>
      </c>
      <c r="O2331" s="17">
        <v>6.1433053253777592</v>
      </c>
      <c r="P2331" s="17">
        <v>-0.54557821961473107</v>
      </c>
      <c r="Q2331" s="17">
        <v>6.5286462771495293</v>
      </c>
      <c r="R2331" s="17">
        <v>2.0397876368387693</v>
      </c>
      <c r="S2331" s="17">
        <v>0.33333333333333315</v>
      </c>
      <c r="T2331" s="17">
        <v>0.32429513315431896</v>
      </c>
      <c r="U2331" s="17">
        <v>-0.10899453030277211</v>
      </c>
      <c r="V2331" s="17">
        <v>-5.1374131729552443E-3</v>
      </c>
      <c r="W2331" s="17">
        <v>17.928492676701573</v>
      </c>
      <c r="X2331" s="17">
        <v>7.0849622239843063E-2</v>
      </c>
      <c r="Y2331" s="17">
        <v>-0.99999999999999889</v>
      </c>
      <c r="Z2331" s="17">
        <v>-0.99999999999999889</v>
      </c>
      <c r="AA2331" s="17">
        <v>33.0417102272676</v>
      </c>
      <c r="AB2331" s="17">
        <v>3.9522331973164598E-2</v>
      </c>
      <c r="AC2331" s="17">
        <v>0.31148313359539814</v>
      </c>
      <c r="AD2331" s="17">
        <v>-8.9536867294017414E-2</v>
      </c>
      <c r="AE2331" s="17">
        <v>13.073429913727264</v>
      </c>
      <c r="AF2331" s="17">
        <v>0.1111111111111111</v>
      </c>
      <c r="AG2331" s="17">
        <v>-0.99999999999999889</v>
      </c>
      <c r="AH2331" s="17">
        <v>-0.99999999999999889</v>
      </c>
      <c r="AI2331" s="17">
        <v>1.3081431103623878E-2</v>
      </c>
      <c r="AJ2331" s="17">
        <v>-5.1374131729552443E-3</v>
      </c>
      <c r="AK2331" s="17">
        <v>0.14715525473244392</v>
      </c>
      <c r="AL2331" s="17">
        <v>-4.3661077931378245E-2</v>
      </c>
      <c r="AM2331" s="17">
        <v>8.5163823850402595E-2</v>
      </c>
      <c r="AN2331" s="17">
        <v>-3.6298655611516108E-2</v>
      </c>
      <c r="AO2331" s="17">
        <v>2.864871869922287</v>
      </c>
      <c r="AP2331" s="17">
        <v>-1.1257717799447935</v>
      </c>
      <c r="AQ2331" s="17">
        <v>23.645545042364677</v>
      </c>
      <c r="AR2331" s="17">
        <v>0.54349652301192442</v>
      </c>
      <c r="AS2331" s="17">
        <v>0.16613382833422824</v>
      </c>
      <c r="AT2331" s="17">
        <v>-0.99999999999999889</v>
      </c>
      <c r="AU2331" s="17">
        <v>-0.99999999999999889</v>
      </c>
      <c r="AV2331" s="17">
        <v>3.0359602706402344</v>
      </c>
      <c r="AW2331" s="17">
        <v>38.059243772700583</v>
      </c>
      <c r="AX2331" s="17">
        <v>37.807131077477536</v>
      </c>
      <c r="AY2331" s="17">
        <v>6.8250123055775463E-2</v>
      </c>
      <c r="AZ2331" s="17">
        <v>-13.196614885413831</v>
      </c>
      <c r="BA2331" s="22">
        <v>1323.0304098660506</v>
      </c>
      <c r="CU2331" t="e">
        <v>#N/A</v>
      </c>
      <c r="CV2331" t="e">
        <v>#N/A</v>
      </c>
    </row>
    <row r="2332" spans="1:100" x14ac:dyDescent="0.25">
      <c r="A2332">
        <v>5434</v>
      </c>
      <c r="B2332" t="s">
        <v>749</v>
      </c>
      <c r="C2332" s="22">
        <v>3</v>
      </c>
      <c r="D2332" s="17">
        <v>4.5016950738255854</v>
      </c>
      <c r="E2332" s="17">
        <v>1.4367772752537752E-2</v>
      </c>
      <c r="F2332" s="17">
        <v>0.18233499632405639</v>
      </c>
      <c r="G2332" s="17">
        <v>0.18233499632405639</v>
      </c>
      <c r="H2332" s="17">
        <v>0.23789104874117295</v>
      </c>
      <c r="I2332" s="17">
        <v>0</v>
      </c>
      <c r="J2332" s="17">
        <v>14.273462924470364</v>
      </c>
      <c r="K2332" s="17">
        <v>0.23789104874117295</v>
      </c>
      <c r="L2332" s="17">
        <v>-0.99999999999999989</v>
      </c>
      <c r="M2332" s="17">
        <v>-0.99999999999999989</v>
      </c>
      <c r="N2332" s="17">
        <v>4.7578209748234555</v>
      </c>
      <c r="O2332" s="17">
        <v>18.957492994620008</v>
      </c>
      <c r="P2332" s="17">
        <v>-0.25410634897611861</v>
      </c>
      <c r="Q2332" s="17">
        <v>3.1376930876354314</v>
      </c>
      <c r="R2332" s="17">
        <v>0.86257245216834055</v>
      </c>
      <c r="S2332" s="17">
        <v>0.33333333333333331</v>
      </c>
      <c r="T2332" s="17">
        <v>0.25139950641704678</v>
      </c>
      <c r="U2332" s="17">
        <v>6.5265376878899772E-2</v>
      </c>
      <c r="V2332" s="17">
        <v>-1.468711899545402E-2</v>
      </c>
      <c r="W2332" s="17">
        <v>15.896801955706113</v>
      </c>
      <c r="X2332" s="17">
        <v>0.39380680286590619</v>
      </c>
      <c r="Y2332" s="17">
        <v>-0.99999999999999989</v>
      </c>
      <c r="Z2332" s="17">
        <v>-0.99999999999999989</v>
      </c>
      <c r="AA2332" s="17">
        <v>74.271956519247126</v>
      </c>
      <c r="AB2332" s="17">
        <v>0.23820235569708439</v>
      </c>
      <c r="AC2332" s="17">
        <v>0.44088115048012422</v>
      </c>
      <c r="AD2332" s="17">
        <v>0.47116813605024477</v>
      </c>
      <c r="AE2332" s="17">
        <v>57.512582111372716</v>
      </c>
      <c r="AF2332" s="17">
        <v>0.9</v>
      </c>
      <c r="AG2332" s="17">
        <v>-0.99999999999999989</v>
      </c>
      <c r="AH2332" s="17">
        <v>-0.99999999999999989</v>
      </c>
      <c r="AI2332" s="17">
        <v>1.4481601472502371E-2</v>
      </c>
      <c r="AJ2332" s="17">
        <v>-1.468711899545402E-2</v>
      </c>
      <c r="AK2332" s="17">
        <v>-0.17027912078361454</v>
      </c>
      <c r="AL2332" s="17">
        <v>0.35794466185418433</v>
      </c>
      <c r="AM2332" s="17">
        <v>-0.15578220811074897</v>
      </c>
      <c r="AN2332" s="17">
        <v>0.46171325101362704</v>
      </c>
      <c r="AO2332" s="17">
        <v>-4.7459508066867988</v>
      </c>
      <c r="AP2332" s="17">
        <v>13.332554584611598</v>
      </c>
      <c r="AQ2332" s="17">
        <v>30.170264880176511</v>
      </c>
      <c r="AR2332" s="17">
        <v>0.63531109763382587</v>
      </c>
      <c r="AS2332" s="17">
        <v>0.63169785160707781</v>
      </c>
      <c r="AT2332" s="17">
        <v>-0.99999999999999989</v>
      </c>
      <c r="AU2332" s="17">
        <v>-0.99999999999999989</v>
      </c>
      <c r="AV2332" s="17">
        <v>1.0449074484923968</v>
      </c>
      <c r="AW2332" s="17">
        <v>106.56200409847879</v>
      </c>
      <c r="AX2332" s="17">
        <v>105.38292422838342</v>
      </c>
      <c r="AY2332" s="17">
        <v>0.45143094804339151</v>
      </c>
      <c r="AZ2332" s="17">
        <v>53.362252406751601</v>
      </c>
      <c r="BA2332" s="22">
        <v>1567.2465889417012</v>
      </c>
      <c r="CU2332" t="e">
        <v>#N/A</v>
      </c>
      <c r="CV2332" t="e">
        <v>#N/A</v>
      </c>
    </row>
    <row r="2333" spans="1:100" x14ac:dyDescent="0.25">
      <c r="A2333">
        <v>5436</v>
      </c>
      <c r="B2333" t="s">
        <v>2630</v>
      </c>
      <c r="C2333" s="22">
        <v>3</v>
      </c>
      <c r="D2333" s="17">
        <v>4.8760464467386821</v>
      </c>
      <c r="E2333" s="17">
        <v>-0.34584583505134475</v>
      </c>
      <c r="F2333" s="17">
        <v>0.92822227369880161</v>
      </c>
      <c r="G2333" s="17">
        <v>0.83026566309249306</v>
      </c>
      <c r="H2333" s="17">
        <v>0.33076930136689781</v>
      </c>
      <c r="I2333" s="17">
        <v>0</v>
      </c>
      <c r="J2333" s="17">
        <v>19.846158082013869</v>
      </c>
      <c r="K2333" s="17">
        <v>0.33076930136689781</v>
      </c>
      <c r="L2333" s="17">
        <v>-1.0000000000000002</v>
      </c>
      <c r="M2333" s="17">
        <v>-1.0000000000000002</v>
      </c>
      <c r="N2333" s="17">
        <v>6.6153860273379577</v>
      </c>
      <c r="O2333" s="17">
        <v>25.552470191845028</v>
      </c>
      <c r="P2333" s="17">
        <v>16.14500984302023</v>
      </c>
      <c r="Q2333" s="17">
        <v>1.1609576015163769</v>
      </c>
      <c r="R2333" s="17">
        <v>1.8560186394537967</v>
      </c>
      <c r="S2333" s="17">
        <v>0.33333333333333326</v>
      </c>
      <c r="T2333" s="17">
        <v>0.33333333333333326</v>
      </c>
      <c r="U2333" s="17">
        <v>0.36064040317061297</v>
      </c>
      <c r="V2333" s="17">
        <v>0.12604594418495535</v>
      </c>
      <c r="W2333" s="17">
        <v>32.903348506213504</v>
      </c>
      <c r="X2333" s="17">
        <v>2.5347346430919551</v>
      </c>
      <c r="Y2333" s="17">
        <v>-1.0000000000000002</v>
      </c>
      <c r="Z2333" s="17">
        <v>-1.0000000000000002</v>
      </c>
      <c r="AA2333" s="17">
        <v>76.894975827892338</v>
      </c>
      <c r="AB2333" s="17">
        <v>0.16948291193383166</v>
      </c>
      <c r="AC2333" s="17">
        <v>0.36786525019455307</v>
      </c>
      <c r="AD2333" s="17">
        <v>0.30536401151611547</v>
      </c>
      <c r="AE2333" s="17">
        <v>42.135608682225005</v>
      </c>
      <c r="AF2333" s="17">
        <v>0.76470588235294112</v>
      </c>
      <c r="AG2333" s="17">
        <v>-1.0000000000000002</v>
      </c>
      <c r="AH2333" s="17">
        <v>-1.0000000000000002</v>
      </c>
      <c r="AI2333" s="17">
        <v>3.8189683371796498E-2</v>
      </c>
      <c r="AJ2333" s="17">
        <v>0.12604594418495535</v>
      </c>
      <c r="AK2333" s="17">
        <v>6.1742267230022692E-2</v>
      </c>
      <c r="AL2333" s="17">
        <v>4.6665012013521259E-2</v>
      </c>
      <c r="AM2333" s="17">
        <v>0.11041413363872457</v>
      </c>
      <c r="AN2333" s="17">
        <v>0.19364885716140084</v>
      </c>
      <c r="AO2333" s="17">
        <v>3.0690646771182277</v>
      </c>
      <c r="AP2333" s="17">
        <v>5.0745464891026257</v>
      </c>
      <c r="AQ2333" s="17">
        <v>52.749506588227362</v>
      </c>
      <c r="AR2333" s="17">
        <v>1.1533530140222346</v>
      </c>
      <c r="AS2333" s="17">
        <v>2.8655039444588515</v>
      </c>
      <c r="AT2333" s="17">
        <v>-1.0000000000000002</v>
      </c>
      <c r="AU2333" s="17">
        <v>-1.0000000000000002</v>
      </c>
      <c r="AV2333" s="17">
        <v>2.6862843025462895</v>
      </c>
      <c r="AW2333" s="17">
        <v>107.52199250884004</v>
      </c>
      <c r="AX2333" s="17">
        <v>120.8903805947715</v>
      </c>
      <c r="AY2333" s="17">
        <v>0.17118546615313573</v>
      </c>
      <c r="AZ2333" s="17">
        <v>2.0224800326516594</v>
      </c>
      <c r="BA2333" s="22">
        <v>1558.9142398386446</v>
      </c>
      <c r="CU2333" t="e">
        <v>#N/A</v>
      </c>
      <c r="CV2333" t="e">
        <v>#N/A</v>
      </c>
    </row>
    <row r="2334" spans="1:100" x14ac:dyDescent="0.25">
      <c r="A2334">
        <v>5437</v>
      </c>
      <c r="B2334" t="s">
        <v>2631</v>
      </c>
      <c r="C2334" s="22">
        <v>3</v>
      </c>
      <c r="D2334" s="17">
        <v>4.7998311273198615</v>
      </c>
      <c r="E2334" s="17">
        <v>0</v>
      </c>
      <c r="F2334" s="17">
        <v>-0.2104060861109992</v>
      </c>
      <c r="G2334" s="17">
        <v>-0.2104060861109992</v>
      </c>
      <c r="H2334" s="17">
        <v>-6.7424718537116526E-2</v>
      </c>
      <c r="I2334" s="17">
        <v>0</v>
      </c>
      <c r="J2334" s="17">
        <v>-4.0454831122269912</v>
      </c>
      <c r="K2334" s="17">
        <v>-6.7424718537116526E-2</v>
      </c>
      <c r="L2334" s="17">
        <v>-0.99999999999999933</v>
      </c>
      <c r="M2334" s="17">
        <v>-0.99999999999999933</v>
      </c>
      <c r="N2334" s="17">
        <v>-1.348494370742332</v>
      </c>
      <c r="O2334" s="17">
        <v>0.54394192898185989</v>
      </c>
      <c r="P2334" s="17">
        <v>-0.70938573503066693</v>
      </c>
      <c r="Q2334" s="17">
        <v>7.3318956454548612E-2</v>
      </c>
      <c r="R2334" s="17">
        <v>-6.1039347017290101E-2</v>
      </c>
      <c r="S2334" s="17">
        <v>0.33333333333333304</v>
      </c>
      <c r="T2334" s="17">
        <v>0.36975316900846633</v>
      </c>
      <c r="U2334" s="17">
        <v>0.21096388396837162</v>
      </c>
      <c r="V2334" s="17">
        <v>0</v>
      </c>
      <c r="W2334" s="17">
        <v>39.259004193891471</v>
      </c>
      <c r="X2334" s="17">
        <v>1.6381104793722796</v>
      </c>
      <c r="Y2334" s="17">
        <v>-0.99999999999999933</v>
      </c>
      <c r="Z2334" s="17">
        <v>-0.99999999999999933</v>
      </c>
      <c r="AA2334" s="17">
        <v>77.308258069722939</v>
      </c>
      <c r="AB2334" s="17">
        <v>0.18053076306668603</v>
      </c>
      <c r="AC2334" s="17">
        <v>0.1145018369930671</v>
      </c>
      <c r="AD2334" s="17">
        <v>0.46717326439722173</v>
      </c>
      <c r="AE2334" s="17">
        <v>38.110293222848739</v>
      </c>
      <c r="AF2334" s="17">
        <v>0.81818181818181823</v>
      </c>
      <c r="AG2334" s="17">
        <v>-0.99999999999999933</v>
      </c>
      <c r="AH2334" s="17">
        <v>-0.99999999999999933</v>
      </c>
      <c r="AI2334" s="17">
        <v>0</v>
      </c>
      <c r="AJ2334" s="17">
        <v>0</v>
      </c>
      <c r="AK2334" s="17">
        <v>5.2345657570595006E-2</v>
      </c>
      <c r="AL2334" s="17">
        <v>0.31291217202326294</v>
      </c>
      <c r="AM2334" s="17">
        <v>0.18189529646603833</v>
      </c>
      <c r="AN2334" s="17">
        <v>1.4769755683435141E-2</v>
      </c>
      <c r="AO2334" s="17">
        <v>4.8091106995039308</v>
      </c>
      <c r="AP2334" s="17">
        <v>1.9338047522021913</v>
      </c>
      <c r="AQ2334" s="17">
        <v>35.213521081664474</v>
      </c>
      <c r="AR2334" s="17">
        <v>0.91405038631017077</v>
      </c>
      <c r="AS2334" s="17">
        <v>1.5706857608351634</v>
      </c>
      <c r="AT2334" s="17">
        <v>-0.99999999999999933</v>
      </c>
      <c r="AU2334" s="17">
        <v>-0.99999999999999933</v>
      </c>
      <c r="AV2334" s="17">
        <v>-0.27144543312828939</v>
      </c>
      <c r="AW2334" s="17">
        <v>79.786004750906997</v>
      </c>
      <c r="AX2334" s="17">
        <v>79.786004750906997</v>
      </c>
      <c r="AY2334" s="17">
        <v>6.9230344966755106E-2</v>
      </c>
      <c r="AZ2334" s="17">
        <v>-40.019080463586455</v>
      </c>
      <c r="BA2334" s="22">
        <v>1538.158254198911</v>
      </c>
      <c r="CU2334" t="e">
        <v>#N/A</v>
      </c>
      <c r="CV2334" t="e">
        <v>#N/A</v>
      </c>
    </row>
    <row r="2335" spans="1:100" x14ac:dyDescent="0.25">
      <c r="A2335">
        <v>5438</v>
      </c>
      <c r="B2335" t="s">
        <v>2632</v>
      </c>
      <c r="C2335" s="22">
        <v>3</v>
      </c>
      <c r="D2335" s="17">
        <v>5.4582077944970093</v>
      </c>
      <c r="E2335" s="17">
        <v>8.2235015617467561E-3</v>
      </c>
      <c r="F2335" s="17">
        <v>7.87678878655306E-2</v>
      </c>
      <c r="G2335" s="17">
        <v>8.3617530352335129E-2</v>
      </c>
      <c r="H2335" s="17">
        <v>-0.10303218420839863</v>
      </c>
      <c r="I2335" s="17">
        <v>0</v>
      </c>
      <c r="J2335" s="17">
        <v>-6.1819310525039173</v>
      </c>
      <c r="K2335" s="17">
        <v>-0.10303218420839863</v>
      </c>
      <c r="L2335" s="17">
        <v>-0.99999999999999933</v>
      </c>
      <c r="M2335" s="17">
        <v>-0.99999999999999933</v>
      </c>
      <c r="N2335" s="17">
        <v>-2.0606436841679736</v>
      </c>
      <c r="O2335" s="17">
        <v>-0.64010572765457585</v>
      </c>
      <c r="P2335" s="17">
        <v>-2.57486884018557E-2</v>
      </c>
      <c r="Q2335" s="17">
        <v>-1.737313394997936</v>
      </c>
      <c r="R2335" s="17">
        <v>-0.54080685161847586</v>
      </c>
      <c r="S2335" s="17">
        <v>0.33333333333333326</v>
      </c>
      <c r="T2335" s="17">
        <v>0.33833822083388954</v>
      </c>
      <c r="U2335" s="17">
        <v>0.20097974145735856</v>
      </c>
      <c r="V2335" s="17">
        <v>-2.7827799846060555E-2</v>
      </c>
      <c r="W2335" s="17">
        <v>37.91422719947677</v>
      </c>
      <c r="X2335" s="17">
        <v>1.4166607926292485</v>
      </c>
      <c r="Y2335" s="17">
        <v>-0.99999999999999933</v>
      </c>
      <c r="Z2335" s="17">
        <v>-0.99999999999999933</v>
      </c>
      <c r="AA2335" s="17">
        <v>56.902511528814401</v>
      </c>
      <c r="AB2335" s="17">
        <v>-5.4547053384413138E-4</v>
      </c>
      <c r="AC2335" s="17">
        <v>6.8283370205295221E-2</v>
      </c>
      <c r="AD2335" s="17">
        <v>0.32284392394767086</v>
      </c>
      <c r="AE2335" s="17">
        <v>19.52909118095609</v>
      </c>
      <c r="AF2335" s="17">
        <v>0.5</v>
      </c>
      <c r="AG2335" s="17">
        <v>-0.99999999999999933</v>
      </c>
      <c r="AH2335" s="17">
        <v>-0.99999999999999933</v>
      </c>
      <c r="AI2335" s="17">
        <v>-1.3071724764501972E-2</v>
      </c>
      <c r="AJ2335" s="17">
        <v>-2.7827799846060555E-2</v>
      </c>
      <c r="AK2335" s="17">
        <v>4.3209374455625671E-2</v>
      </c>
      <c r="AL2335" s="17">
        <v>0.10477721387114922</v>
      </c>
      <c r="AM2335" s="17">
        <v>0.11042463341366858</v>
      </c>
      <c r="AN2335" s="17">
        <v>0.16780477610017358</v>
      </c>
      <c r="AO2335" s="17">
        <v>2.9766627076198402</v>
      </c>
      <c r="AP2335" s="17">
        <v>4.7190054718600853</v>
      </c>
      <c r="AQ2335" s="17">
        <v>31.732296146972843</v>
      </c>
      <c r="AR2335" s="17">
        <v>0.84482349577852023</v>
      </c>
      <c r="AS2335" s="17">
        <v>1.3136286084208495</v>
      </c>
      <c r="AT2335" s="17">
        <v>-0.99999999999999933</v>
      </c>
      <c r="AU2335" s="17">
        <v>-0.99999999999999933</v>
      </c>
      <c r="AV2335" s="17">
        <v>-0.45718932126614109</v>
      </c>
      <c r="AW2335" s="17">
        <v>60.981411273019894</v>
      </c>
      <c r="AX2335" s="17">
        <v>57.937196793123796</v>
      </c>
      <c r="AY2335" s="17">
        <v>-7.1600468324549846E-2</v>
      </c>
      <c r="AZ2335" s="17">
        <v>-46.110747629009289</v>
      </c>
      <c r="BA2335" s="22">
        <v>1360.9004341920502</v>
      </c>
      <c r="CU2335" t="e">
        <v>#N/A</v>
      </c>
      <c r="CV2335" t="e">
        <v>#N/A</v>
      </c>
    </row>
    <row r="2336" spans="1:100" x14ac:dyDescent="0.25">
      <c r="A2336">
        <v>5439</v>
      </c>
      <c r="B2336" t="s">
        <v>2043</v>
      </c>
      <c r="C2336" s="22">
        <v>3</v>
      </c>
      <c r="D2336" s="17">
        <v>5.1706715183829415</v>
      </c>
      <c r="E2336" s="17">
        <v>3.8957743493095078E-3</v>
      </c>
      <c r="F2336" s="17">
        <v>-0.69127276114638625</v>
      </c>
      <c r="G2336" s="17">
        <v>-0.69248932795100804</v>
      </c>
      <c r="H2336" s="17">
        <v>0.27977222219089903</v>
      </c>
      <c r="I2336" s="17">
        <v>0</v>
      </c>
      <c r="J2336" s="17">
        <v>16.786333331453942</v>
      </c>
      <c r="K2336" s="17">
        <v>0.27977222219089903</v>
      </c>
      <c r="L2336" s="17">
        <v>-0.99999999999999967</v>
      </c>
      <c r="M2336" s="17">
        <v>-0.99999999999999967</v>
      </c>
      <c r="N2336" s="17">
        <v>5.595444443817982</v>
      </c>
      <c r="O2336" s="17">
        <v>21.264515521885876</v>
      </c>
      <c r="P2336" s="17">
        <v>-9.8147745139967074E-2</v>
      </c>
      <c r="Q2336" s="17">
        <v>2.3839886276391429</v>
      </c>
      <c r="R2336" s="17">
        <v>0.68714202168795824</v>
      </c>
      <c r="S2336" s="17">
        <v>0.33333333333333304</v>
      </c>
      <c r="T2336" s="17">
        <v>0.36328466846743201</v>
      </c>
      <c r="U2336" s="17">
        <v>0.35353732245572811</v>
      </c>
      <c r="V2336" s="17">
        <v>0</v>
      </c>
      <c r="W2336" s="17">
        <v>30.815324082623803</v>
      </c>
      <c r="X2336" s="17">
        <v>1.8430727849083641</v>
      </c>
      <c r="Y2336" s="17">
        <v>-0.99999999999999967</v>
      </c>
      <c r="Z2336" s="17">
        <v>-0.99999999999999967</v>
      </c>
      <c r="AA2336" s="17">
        <v>68.497591632912716</v>
      </c>
      <c r="AB2336" s="17">
        <v>0.38772970530275497</v>
      </c>
      <c r="AC2336" s="17">
        <v>-2.4039405585304378E-2</v>
      </c>
      <c r="AD2336" s="17">
        <v>0.37621221085456968</v>
      </c>
      <c r="AE2336" s="17">
        <v>36.995125528601022</v>
      </c>
      <c r="AF2336" s="17">
        <v>0.5</v>
      </c>
      <c r="AG2336" s="17">
        <v>-0.99999999999999967</v>
      </c>
      <c r="AH2336" s="17">
        <v>-0.99999999999999967</v>
      </c>
      <c r="AI2336" s="17">
        <v>-1.9442675286995545E-2</v>
      </c>
      <c r="AJ2336" s="17">
        <v>0</v>
      </c>
      <c r="AK2336" s="17">
        <v>0.1799349869992507</v>
      </c>
      <c r="AL2336" s="17">
        <v>-8.6094914264949085E-2</v>
      </c>
      <c r="AM2336" s="17">
        <v>0.32249213059941806</v>
      </c>
      <c r="AN2336" s="17">
        <v>0.41915203520225397</v>
      </c>
      <c r="AO2336" s="17">
        <v>8.9619781999817096</v>
      </c>
      <c r="AP2336" s="17">
        <v>10.048326308731609</v>
      </c>
      <c r="AQ2336" s="17">
        <v>47.601657414077742</v>
      </c>
      <c r="AR2336" s="17">
        <v>1.0501553242564934</v>
      </c>
      <c r="AS2336" s="17">
        <v>2.1228450070992619</v>
      </c>
      <c r="AT2336" s="17">
        <v>-0.99999999999999967</v>
      </c>
      <c r="AU2336" s="17">
        <v>-0.99999999999999967</v>
      </c>
      <c r="AV2336" s="17">
        <v>-5.3473062630497326E-3</v>
      </c>
      <c r="AW2336" s="17">
        <v>99.810433463530217</v>
      </c>
      <c r="AX2336" s="17">
        <v>99.421579957790314</v>
      </c>
      <c r="AY2336" s="17">
        <v>0.2161486046889774</v>
      </c>
      <c r="AZ2336" s="17">
        <v>3.6178274223559237</v>
      </c>
      <c r="BA2336" s="22">
        <v>1436.8001788885513</v>
      </c>
      <c r="CU2336" t="e">
        <v>#N/A</v>
      </c>
      <c r="CV2336" t="e">
        <v>#N/A</v>
      </c>
    </row>
    <row r="2337" spans="1:100" x14ac:dyDescent="0.25">
      <c r="A2337">
        <v>5440</v>
      </c>
      <c r="B2337" t="s">
        <v>2633</v>
      </c>
      <c r="C2337" s="22">
        <v>3</v>
      </c>
      <c r="D2337" s="17">
        <v>1.9842096277334353</v>
      </c>
      <c r="E2337" s="17">
        <v>-4.2312967708923913E-2</v>
      </c>
      <c r="F2337" s="17">
        <v>-4.7109598006664574E-2</v>
      </c>
      <c r="G2337" s="17">
        <v>-5.4695105918334937E-2</v>
      </c>
      <c r="H2337" s="17">
        <v>-3.0585235849776331E-2</v>
      </c>
      <c r="I2337" s="17">
        <v>0</v>
      </c>
      <c r="J2337" s="17">
        <v>-1.8351141509865794</v>
      </c>
      <c r="K2337" s="17">
        <v>-3.0585235849776331E-2</v>
      </c>
      <c r="L2337" s="17">
        <v>-0.99999999999999878</v>
      </c>
      <c r="M2337" s="17">
        <v>-0.99999999999999878</v>
      </c>
      <c r="N2337" s="17">
        <v>-0.6117047169955262</v>
      </c>
      <c r="O2337" s="17">
        <v>9.4400370828522873E-2</v>
      </c>
      <c r="P2337" s="17">
        <v>-0.5506667261690269</v>
      </c>
      <c r="Q2337" s="17">
        <v>0.99782716520904235</v>
      </c>
      <c r="R2337" s="17">
        <v>0.30615657450267852</v>
      </c>
      <c r="S2337" s="17">
        <v>0.33333333333333298</v>
      </c>
      <c r="T2337" s="17">
        <v>0.29933529896041011</v>
      </c>
      <c r="U2337" s="17">
        <v>0.13828701593732182</v>
      </c>
      <c r="V2337" s="17">
        <v>0</v>
      </c>
      <c r="W2337" s="17">
        <v>32.061635363233634</v>
      </c>
      <c r="X2337" s="17">
        <v>1.1436443891863504</v>
      </c>
      <c r="Y2337" s="17">
        <v>-0.99999999999999878</v>
      </c>
      <c r="Z2337" s="17">
        <v>-0.99999999999999878</v>
      </c>
      <c r="AA2337" s="17">
        <v>24.248441856550745</v>
      </c>
      <c r="AB2337" s="17">
        <v>2.3711927380707199E-2</v>
      </c>
      <c r="AC2337" s="17">
        <v>0.1317801276356895</v>
      </c>
      <c r="AD2337" s="17">
        <v>-0.31787905664010829</v>
      </c>
      <c r="AE2337" s="17">
        <v>-8.1193500811855817</v>
      </c>
      <c r="AF2337" s="17">
        <v>0.33333333333333331</v>
      </c>
      <c r="AG2337" s="17">
        <v>-0.99999999999999878</v>
      </c>
      <c r="AH2337" s="17">
        <v>-0.99999999999999878</v>
      </c>
      <c r="AI2337" s="17">
        <v>-1.0178907548603804E-3</v>
      </c>
      <c r="AJ2337" s="17">
        <v>0</v>
      </c>
      <c r="AK2337" s="17">
        <v>0.29122860627307912</v>
      </c>
      <c r="AL2337" s="17">
        <v>0.29861791228599377</v>
      </c>
      <c r="AM2337" s="17">
        <v>6.4120400347338208E-2</v>
      </c>
      <c r="AN2337" s="17">
        <v>1.7526748189493194E-2</v>
      </c>
      <c r="AO2337" s="17">
        <v>3.0591530400488507</v>
      </c>
      <c r="AP2337" s="17">
        <v>1.9312582661672977</v>
      </c>
      <c r="AQ2337" s="17">
        <v>30.226521212247082</v>
      </c>
      <c r="AR2337" s="17">
        <v>0.77095564823106488</v>
      </c>
      <c r="AS2337" s="17">
        <v>1.1130591533365746</v>
      </c>
      <c r="AT2337" s="17">
        <v>-0.99999999999999878</v>
      </c>
      <c r="AU2337" s="17">
        <v>-0.99999999999999878</v>
      </c>
      <c r="AV2337" s="17">
        <v>0.25146146858434365</v>
      </c>
      <c r="AW2337" s="17">
        <v>26.27410049354658</v>
      </c>
      <c r="AX2337" s="17">
        <v>26.253742678449374</v>
      </c>
      <c r="AY2337" s="17">
        <v>-3.679632428974227E-2</v>
      </c>
      <c r="AZ2337" s="17">
        <v>-65.679733241725614</v>
      </c>
      <c r="BA2337" s="22">
        <v>1368.0912532065331</v>
      </c>
      <c r="CU2337" t="e">
        <v>#N/A</v>
      </c>
      <c r="CV2337" t="e">
        <v>#N/A</v>
      </c>
    </row>
    <row r="2338" spans="1:100" x14ac:dyDescent="0.25">
      <c r="A2338">
        <v>5442</v>
      </c>
      <c r="B2338" t="s">
        <v>2634</v>
      </c>
      <c r="C2338" s="22">
        <v>3</v>
      </c>
      <c r="D2338" s="17">
        <v>4.7133889637730899</v>
      </c>
      <c r="E2338" s="17">
        <v>-0.1780090313999188</v>
      </c>
      <c r="F2338" s="17">
        <v>0.16931120610893732</v>
      </c>
      <c r="G2338" s="17">
        <v>0.10412338881597424</v>
      </c>
      <c r="H2338" s="17">
        <v>8.0922693667236159E-2</v>
      </c>
      <c r="I2338" s="17">
        <v>0</v>
      </c>
      <c r="J2338" s="17">
        <v>4.8553616200341745</v>
      </c>
      <c r="K2338" s="17">
        <v>8.0922693667236159E-2</v>
      </c>
      <c r="L2338" s="17">
        <v>-1.0000000000000007</v>
      </c>
      <c r="M2338" s="17">
        <v>-1.0000000000000007</v>
      </c>
      <c r="N2338" s="17">
        <v>1.6184538733447238</v>
      </c>
      <c r="O2338" s="17">
        <v>9.6728739726232398</v>
      </c>
      <c r="P2338" s="17">
        <v>3.7665530419850644</v>
      </c>
      <c r="Q2338" s="17">
        <v>5.5484805247965561</v>
      </c>
      <c r="R2338" s="17">
        <v>2.1271564448218467</v>
      </c>
      <c r="S2338" s="17">
        <v>0.33333333333333337</v>
      </c>
      <c r="T2338" s="17">
        <v>0.33333333333333337</v>
      </c>
      <c r="U2338" s="17">
        <v>0.30804300593851902</v>
      </c>
      <c r="V2338" s="17">
        <v>5.4009167253467993E-2</v>
      </c>
      <c r="W2338" s="17">
        <v>37.911845847656707</v>
      </c>
      <c r="X2338" s="17">
        <v>2.1419710002743151</v>
      </c>
      <c r="Y2338" s="17">
        <v>-1.0000000000000007</v>
      </c>
      <c r="Z2338" s="17">
        <v>-1.0000000000000007</v>
      </c>
      <c r="AA2338" s="17">
        <v>53.031753581209728</v>
      </c>
      <c r="AB2338" s="17">
        <v>0.11239913875448933</v>
      </c>
      <c r="AC2338" s="17">
        <v>9.1782425743613408E-2</v>
      </c>
      <c r="AD2338" s="17">
        <v>5.5673461276519919E-2</v>
      </c>
      <c r="AE2338" s="17">
        <v>12.992751288731142</v>
      </c>
      <c r="AF2338" s="17">
        <v>0.8125</v>
      </c>
      <c r="AG2338" s="17">
        <v>-1.0000000000000007</v>
      </c>
      <c r="AH2338" s="17">
        <v>-1.0000000000000007</v>
      </c>
      <c r="AI2338" s="17">
        <v>7.2427671973034166E-2</v>
      </c>
      <c r="AJ2338" s="17">
        <v>5.4009167253467993E-2</v>
      </c>
      <c r="AK2338" s="17">
        <v>2.1174420664109905E-2</v>
      </c>
      <c r="AL2338" s="17">
        <v>-2.0581882901052562E-2</v>
      </c>
      <c r="AM2338" s="17">
        <v>-0.18592455363711466</v>
      </c>
      <c r="AN2338" s="17">
        <v>-0.16666191524296373</v>
      </c>
      <c r="AO2338" s="17">
        <v>-4.5422417376073181</v>
      </c>
      <c r="AP2338" s="17">
        <v>-4.2694572955793557</v>
      </c>
      <c r="AQ2338" s="17">
        <v>42.767207467690888</v>
      </c>
      <c r="AR2338" s="17">
        <v>1.0287188398586542</v>
      </c>
      <c r="AS2338" s="17">
        <v>2.2228936939415509</v>
      </c>
      <c r="AT2338" s="17">
        <v>-1.0000000000000007</v>
      </c>
      <c r="AU2338" s="17">
        <v>-1.0000000000000007</v>
      </c>
      <c r="AV2338" s="17">
        <v>2.2312798336378217</v>
      </c>
      <c r="AW2338" s="17">
        <v>58.435170258253585</v>
      </c>
      <c r="AX2338" s="17">
        <v>65.284640423061063</v>
      </c>
      <c r="AY2338" s="17">
        <v>0.12714773931450063</v>
      </c>
      <c r="AZ2338" s="17">
        <v>-17.538157796317304</v>
      </c>
      <c r="BA2338" s="22">
        <v>1488.5131172590454</v>
      </c>
      <c r="CU2338" t="e">
        <v>#N/A</v>
      </c>
      <c r="CV2338" t="e">
        <v>#N/A</v>
      </c>
    </row>
    <row r="2339" spans="1:100" x14ac:dyDescent="0.25">
      <c r="A2339">
        <v>5443</v>
      </c>
      <c r="B2339" t="s">
        <v>2635</v>
      </c>
      <c r="C2339" s="22">
        <v>3</v>
      </c>
      <c r="D2339" s="17">
        <v>4.6924016143977454</v>
      </c>
      <c r="E2339" s="17">
        <v>-0.12321160771522095</v>
      </c>
      <c r="F2339" s="17">
        <v>-0.5784863521437591</v>
      </c>
      <c r="G2339" s="17">
        <v>-0.61449616877705093</v>
      </c>
      <c r="H2339" s="17">
        <v>0.46031012131209126</v>
      </c>
      <c r="I2339" s="17">
        <v>0</v>
      </c>
      <c r="J2339" s="17">
        <v>27.618607278725467</v>
      </c>
      <c r="K2339" s="17">
        <v>0.46031012131209126</v>
      </c>
      <c r="L2339" s="17">
        <v>-1.0000000000000011</v>
      </c>
      <c r="M2339" s="17">
        <v>-1.0000000000000011</v>
      </c>
      <c r="N2339" s="17">
        <v>9.2062024262418234</v>
      </c>
      <c r="O2339" s="17">
        <v>31.696512724346167</v>
      </c>
      <c r="P2339" s="17">
        <v>-0.30035951451559917</v>
      </c>
      <c r="Q2339" s="17">
        <v>0.58007012964175175</v>
      </c>
      <c r="R2339" s="17">
        <v>0.10710781193010234</v>
      </c>
      <c r="S2339" s="17">
        <v>0.33333333333333359</v>
      </c>
      <c r="T2339" s="17">
        <v>0.28498224310453296</v>
      </c>
      <c r="U2339" s="17">
        <v>0.40468224457756785</v>
      </c>
      <c r="V2339" s="17">
        <v>0</v>
      </c>
      <c r="W2339" s="17">
        <v>22.507507988133732</v>
      </c>
      <c r="X2339" s="17">
        <v>1.7437615064510203</v>
      </c>
      <c r="Y2339" s="17">
        <v>-1.0000000000000011</v>
      </c>
      <c r="Z2339" s="17">
        <v>-1.0000000000000011</v>
      </c>
      <c r="AA2339" s="17">
        <v>77.107840662736194</v>
      </c>
      <c r="AB2339" s="17">
        <v>0.37118122008988524</v>
      </c>
      <c r="AC2339" s="17">
        <v>0.3754301676929791</v>
      </c>
      <c r="AD2339" s="17">
        <v>0.34325310947058374</v>
      </c>
      <c r="AE2339" s="17">
        <v>54.493224862672385</v>
      </c>
      <c r="AF2339" s="17">
        <v>0.81818181818181823</v>
      </c>
      <c r="AG2339" s="17">
        <v>-1.0000000000000011</v>
      </c>
      <c r="AH2339" s="17">
        <v>-1.0000000000000011</v>
      </c>
      <c r="AI2339" s="17">
        <v>8.7889237486288643E-3</v>
      </c>
      <c r="AJ2339" s="17">
        <v>0</v>
      </c>
      <c r="AK2339" s="17">
        <v>-0.17044648199976631</v>
      </c>
      <c r="AL2339" s="17">
        <v>0.13150966660518415</v>
      </c>
      <c r="AM2339" s="17">
        <v>-0.27383933432390628</v>
      </c>
      <c r="AN2339" s="17">
        <v>-6.5510128266280292E-3</v>
      </c>
      <c r="AO2339" s="17">
        <v>-7.698215768096488</v>
      </c>
      <c r="AP2339" s="17">
        <v>0.49377301236022098</v>
      </c>
      <c r="AQ2339" s="17">
        <v>50.12611526685923</v>
      </c>
      <c r="AR2339" s="17">
        <v>1.0229978210154342</v>
      </c>
      <c r="AS2339" s="17">
        <v>2.2040716277631121</v>
      </c>
      <c r="AT2339" s="17">
        <v>-1.0000000000000011</v>
      </c>
      <c r="AU2339" s="17">
        <v>-1.0000000000000011</v>
      </c>
      <c r="AV2339" s="17">
        <v>-0.5073883568469485</v>
      </c>
      <c r="AW2339" s="17">
        <v>109.29812639944267</v>
      </c>
      <c r="AX2339" s="17">
        <v>109.47390487441524</v>
      </c>
      <c r="AY2339" s="17">
        <v>0.48228172707245021</v>
      </c>
      <c r="AZ2339" s="17">
        <v>58.49603296194239</v>
      </c>
      <c r="BA2339" s="22">
        <v>1502.0932288651807</v>
      </c>
      <c r="CU2339" t="e">
        <v>#N/A</v>
      </c>
      <c r="CV2339" t="e">
        <v>#N/A</v>
      </c>
    </row>
    <row r="2340" spans="1:100" x14ac:dyDescent="0.25">
      <c r="A2340">
        <v>5445</v>
      </c>
      <c r="B2340" t="s">
        <v>2636</v>
      </c>
      <c r="C2340" s="22">
        <v>3</v>
      </c>
      <c r="D2340" s="17">
        <v>4.2947404030354708</v>
      </c>
      <c r="E2340" s="17">
        <v>4.1022473467078489E-3</v>
      </c>
      <c r="F2340" s="17">
        <v>-5.9395455745954333E-2</v>
      </c>
      <c r="G2340" s="17">
        <v>-5.9395455745954333E-2</v>
      </c>
      <c r="H2340" s="17">
        <v>0.21595219471717497</v>
      </c>
      <c r="I2340" s="17">
        <v>0</v>
      </c>
      <c r="J2340" s="17">
        <v>12.957131683030497</v>
      </c>
      <c r="K2340" s="17">
        <v>0.21595219471717497</v>
      </c>
      <c r="L2340" s="17">
        <v>-1.000000000000002</v>
      </c>
      <c r="M2340" s="17">
        <v>-1.000000000000002</v>
      </c>
      <c r="N2340" s="17">
        <v>4.3190438943434986</v>
      </c>
      <c r="O2340" s="17">
        <v>17.192476630320009</v>
      </c>
      <c r="P2340" s="17">
        <v>-7.2188678273316514E-3</v>
      </c>
      <c r="Q2340" s="17">
        <v>-1.1103298639122496</v>
      </c>
      <c r="R2340" s="17">
        <v>-0.31314779088453726</v>
      </c>
      <c r="S2340" s="17">
        <v>0.33333333333333393</v>
      </c>
      <c r="T2340" s="17">
        <v>0.31903428654918392</v>
      </c>
      <c r="U2340" s="17">
        <v>9.319434360381516E-3</v>
      </c>
      <c r="V2340" s="17">
        <v>0</v>
      </c>
      <c r="W2340" s="17">
        <v>17.829394381028973</v>
      </c>
      <c r="X2340" s="17">
        <v>0.44580963768826809</v>
      </c>
      <c r="Y2340" s="17">
        <v>-1.000000000000002</v>
      </c>
      <c r="Z2340" s="17">
        <v>-1.000000000000002</v>
      </c>
      <c r="AA2340" s="17">
        <v>4.1378315144863134</v>
      </c>
      <c r="AB2340" s="17">
        <v>-7.4829687637011214E-2</v>
      </c>
      <c r="AC2340" s="17">
        <v>9.1027461018046291E-3</v>
      </c>
      <c r="AD2340" s="17">
        <v>-0.2018413599779556</v>
      </c>
      <c r="AE2340" s="17">
        <v>-13.378415075658108</v>
      </c>
      <c r="AF2340" s="17">
        <v>0</v>
      </c>
      <c r="AG2340" s="17">
        <v>-1.000000000000002</v>
      </c>
      <c r="AH2340" s="17">
        <v>-1.000000000000002</v>
      </c>
      <c r="AI2340" s="17">
        <v>7.9631492781171397E-4</v>
      </c>
      <c r="AJ2340" s="17">
        <v>0</v>
      </c>
      <c r="AK2340" s="17">
        <v>-0.29577352454579725</v>
      </c>
      <c r="AL2340" s="17">
        <v>0.16871508120343812</v>
      </c>
      <c r="AM2340" s="17">
        <v>0.29628746821787416</v>
      </c>
      <c r="AN2340" s="17">
        <v>0.16901906938450395</v>
      </c>
      <c r="AO2340" s="17">
        <v>5.928319082717862</v>
      </c>
      <c r="AP2340" s="17">
        <v>5.0690521406297906</v>
      </c>
      <c r="AQ2340" s="17">
        <v>30.786526064059473</v>
      </c>
      <c r="AR2340" s="17">
        <v>0.6616870542428992</v>
      </c>
      <c r="AS2340" s="17">
        <v>0.66176183240544317</v>
      </c>
      <c r="AT2340" s="17">
        <v>-1.000000000000002</v>
      </c>
      <c r="AU2340" s="17">
        <v>-1.000000000000002</v>
      </c>
      <c r="AV2340" s="17">
        <v>-0.37254324663049165</v>
      </c>
      <c r="AW2340" s="17">
        <v>26.399360285436117</v>
      </c>
      <c r="AX2340" s="17">
        <v>26.415286583992355</v>
      </c>
      <c r="AY2340" s="17">
        <v>-1.2035048003965196E-2</v>
      </c>
      <c r="AZ2340" s="17">
        <v>-14.362164961944989</v>
      </c>
      <c r="BA2340" s="22">
        <v>1370.8716197800652</v>
      </c>
      <c r="CU2340" t="e">
        <v>#N/A</v>
      </c>
      <c r="CV2340" t="e">
        <v>#N/A</v>
      </c>
    </row>
    <row r="2341" spans="1:100" x14ac:dyDescent="0.25">
      <c r="A2341">
        <v>5447</v>
      </c>
      <c r="B2341" t="s">
        <v>2637</v>
      </c>
      <c r="C2341" s="22">
        <v>3</v>
      </c>
      <c r="D2341" s="17">
        <v>4.382633761875625</v>
      </c>
      <c r="E2341" s="17">
        <v>-4.2454710214090696E-3</v>
      </c>
      <c r="F2341" s="17">
        <v>-9.1311075527561084E-2</v>
      </c>
      <c r="G2341" s="17">
        <v>-9.1311075527561084E-2</v>
      </c>
      <c r="H2341" s="17">
        <v>3.3011594128480495E-2</v>
      </c>
      <c r="I2341" s="17">
        <v>0</v>
      </c>
      <c r="J2341" s="17">
        <v>1.9806956477088282</v>
      </c>
      <c r="K2341" s="17">
        <v>3.3011594128480495E-2</v>
      </c>
      <c r="L2341" s="17">
        <v>-1.0000000000000009</v>
      </c>
      <c r="M2341" s="17">
        <v>-1.0000000000000009</v>
      </c>
      <c r="N2341" s="17">
        <v>0.66023188256960974</v>
      </c>
      <c r="O2341" s="17">
        <v>6.2720183340568898</v>
      </c>
      <c r="P2341" s="17">
        <v>-9.7217241207530947E-2</v>
      </c>
      <c r="Q2341" s="17">
        <v>-0.30523582699538643</v>
      </c>
      <c r="R2341" s="17">
        <v>-0.10562190696308245</v>
      </c>
      <c r="S2341" s="17">
        <v>0.33333333333333381</v>
      </c>
      <c r="T2341" s="17">
        <v>0.360749932051316</v>
      </c>
      <c r="U2341" s="17">
        <v>8.8355533291620714E-2</v>
      </c>
      <c r="V2341" s="17">
        <v>-1.0456976171867553E-2</v>
      </c>
      <c r="W2341" s="17">
        <v>29.558809135036881</v>
      </c>
      <c r="X2341" s="17">
        <v>0.96962821530996246</v>
      </c>
      <c r="Y2341" s="17">
        <v>-1.0000000000000009</v>
      </c>
      <c r="Z2341" s="17">
        <v>-1.0000000000000009</v>
      </c>
      <c r="AA2341" s="17">
        <v>39.251228481067542</v>
      </c>
      <c r="AB2341" s="17">
        <v>-8.0026964074727258E-2</v>
      </c>
      <c r="AC2341" s="17">
        <v>4.1634093107955225E-2</v>
      </c>
      <c r="AD2341" s="17">
        <v>0.23435369602664741</v>
      </c>
      <c r="AE2341" s="17">
        <v>9.7980412529937588</v>
      </c>
      <c r="AF2341" s="17">
        <v>0.16666666666666666</v>
      </c>
      <c r="AG2341" s="17">
        <v>-1.0000000000000009</v>
      </c>
      <c r="AH2341" s="17">
        <v>-1.0000000000000009</v>
      </c>
      <c r="AI2341" s="17">
        <v>0</v>
      </c>
      <c r="AJ2341" s="17">
        <v>-1.0456976171867553E-2</v>
      </c>
      <c r="AK2341" s="17">
        <v>1.3357491203102177E-2</v>
      </c>
      <c r="AL2341" s="17">
        <v>0.34843306756212522</v>
      </c>
      <c r="AM2341" s="17">
        <v>3.8125448014093212E-2</v>
      </c>
      <c r="AN2341" s="17">
        <v>6.6096126104601624E-4</v>
      </c>
      <c r="AO2341" s="17">
        <v>1.0199236563678413</v>
      </c>
      <c r="AP2341" s="17">
        <v>1.7586893693367758</v>
      </c>
      <c r="AQ2341" s="17">
        <v>31.539504782745713</v>
      </c>
      <c r="AR2341" s="17">
        <v>0.77198182250440284</v>
      </c>
      <c r="AS2341" s="17">
        <v>1.0026398094384423</v>
      </c>
      <c r="AT2341" s="17">
        <v>-1.0000000000000009</v>
      </c>
      <c r="AU2341" s="17">
        <v>-1.0000000000000009</v>
      </c>
      <c r="AV2341" s="17">
        <v>-0.19693298249064356</v>
      </c>
      <c r="AW2341" s="17">
        <v>47.28193618446123</v>
      </c>
      <c r="AX2341" s="17">
        <v>46.236238567274484</v>
      </c>
      <c r="AY2341" s="17">
        <v>-0.19184024605913094</v>
      </c>
      <c r="AZ2341" s="17">
        <v>-45.662453692122355</v>
      </c>
      <c r="BA2341" s="22">
        <v>1304.0774195901752</v>
      </c>
      <c r="CU2341" t="e">
        <v>#N/A</v>
      </c>
      <c r="CV2341" t="e">
        <v>#N/A</v>
      </c>
    </row>
    <row r="2342" spans="1:100" x14ac:dyDescent="0.25">
      <c r="A2342">
        <v>5448</v>
      </c>
      <c r="B2342" t="s">
        <v>2638</v>
      </c>
      <c r="C2342" s="22">
        <v>3</v>
      </c>
      <c r="D2342" s="17">
        <v>4.3491401065197772</v>
      </c>
      <c r="E2342" s="17">
        <v>-7.6751853005838505E-3</v>
      </c>
      <c r="F2342" s="17">
        <v>-0.17243405693688163</v>
      </c>
      <c r="G2342" s="17">
        <v>-0.17243405693688163</v>
      </c>
      <c r="H2342" s="17">
        <v>0.28856282690326601</v>
      </c>
      <c r="I2342" s="17">
        <v>0</v>
      </c>
      <c r="J2342" s="17">
        <v>17.313769614195962</v>
      </c>
      <c r="K2342" s="17">
        <v>0.28856282690326601</v>
      </c>
      <c r="L2342" s="17">
        <v>-1.0000000000000004</v>
      </c>
      <c r="M2342" s="17">
        <v>-1.0000000000000004</v>
      </c>
      <c r="N2342" s="17">
        <v>5.7712565380653231</v>
      </c>
      <c r="O2342" s="17">
        <v>21.490475663778874</v>
      </c>
      <c r="P2342" s="17">
        <v>-0.21263319477472431</v>
      </c>
      <c r="Q2342" s="17">
        <v>-0.95428135874371112</v>
      </c>
      <c r="R2342" s="17">
        <v>-0.29841626683666322</v>
      </c>
      <c r="S2342" s="17">
        <v>0.33333333333333326</v>
      </c>
      <c r="T2342" s="17">
        <v>0.34441023504478124</v>
      </c>
      <c r="U2342" s="17">
        <v>3.6000498121143101E-2</v>
      </c>
      <c r="V2342" s="17">
        <v>-4.3304021790764785E-2</v>
      </c>
      <c r="W2342" s="17">
        <v>15.275088712209085</v>
      </c>
      <c r="X2342" s="17">
        <v>0.29686061579675654</v>
      </c>
      <c r="Y2342" s="17">
        <v>-1.0000000000000004</v>
      </c>
      <c r="Z2342" s="17">
        <v>-1.0000000000000004</v>
      </c>
      <c r="AA2342" s="17">
        <v>40.961097610529166</v>
      </c>
      <c r="AB2342" s="17">
        <v>0.34906878180744461</v>
      </c>
      <c r="AC2342" s="17">
        <v>0.20077286226146004</v>
      </c>
      <c r="AD2342" s="17">
        <v>-3.0153140765769179E-2</v>
      </c>
      <c r="AE2342" s="17">
        <v>25.984425165156765</v>
      </c>
      <c r="AF2342" s="17">
        <v>0.35714285714285715</v>
      </c>
      <c r="AG2342" s="17">
        <v>-1.0000000000000004</v>
      </c>
      <c r="AH2342" s="17">
        <v>-1.0000000000000004</v>
      </c>
      <c r="AI2342" s="17">
        <v>0</v>
      </c>
      <c r="AJ2342" s="17">
        <v>-4.3304021790764785E-2</v>
      </c>
      <c r="AK2342" s="17">
        <v>6.4949582887161336E-2</v>
      </c>
      <c r="AL2342" s="17">
        <v>-9.8862454935887707E-3</v>
      </c>
      <c r="AM2342" s="17">
        <v>5.1604724863910691E-2</v>
      </c>
      <c r="AN2342" s="17">
        <v>-5.7018261142240741E-2</v>
      </c>
      <c r="AO2342" s="17">
        <v>1.614866036033574</v>
      </c>
      <c r="AP2342" s="17">
        <v>-1.4748877560239615</v>
      </c>
      <c r="AQ2342" s="17">
        <v>32.588858326405031</v>
      </c>
      <c r="AR2342" s="17">
        <v>0.67044004470849305</v>
      </c>
      <c r="AS2342" s="17">
        <v>0.58542344270002278</v>
      </c>
      <c r="AT2342" s="17">
        <v>-1.0000000000000004</v>
      </c>
      <c r="AU2342" s="17">
        <v>-1.0000000000000004</v>
      </c>
      <c r="AV2342" s="17">
        <v>-0.47085032377354485</v>
      </c>
      <c r="AW2342" s="17">
        <v>60.976685518284093</v>
      </c>
      <c r="AX2342" s="17">
        <v>56.646283339207621</v>
      </c>
      <c r="AY2342" s="17">
        <v>0.2133373631108722</v>
      </c>
      <c r="AZ2342" s="17">
        <v>-10.777063258801803</v>
      </c>
      <c r="BA2342" s="22">
        <v>1406.6613291526967</v>
      </c>
      <c r="CU2342" t="e">
        <v>#N/A</v>
      </c>
      <c r="CV2342" t="e">
        <v>#N/A</v>
      </c>
    </row>
    <row r="2343" spans="1:100" x14ac:dyDescent="0.25">
      <c r="A2343">
        <v>5449</v>
      </c>
      <c r="B2343" t="s">
        <v>2639</v>
      </c>
      <c r="C2343" s="22">
        <v>3</v>
      </c>
      <c r="D2343" s="17">
        <v>3.9755253147456933</v>
      </c>
      <c r="E2343" s="17">
        <v>6.4173725717697944E-2</v>
      </c>
      <c r="F2343" s="17">
        <v>-0.30069647236566543</v>
      </c>
      <c r="G2343" s="17">
        <v>-0.30069647236566543</v>
      </c>
      <c r="H2343" s="17">
        <v>0.15116704467289041</v>
      </c>
      <c r="I2343" s="17">
        <v>0</v>
      </c>
      <c r="J2343" s="17">
        <v>9.070022680373425</v>
      </c>
      <c r="K2343" s="17">
        <v>0.15116704467289041</v>
      </c>
      <c r="L2343" s="17">
        <v>-0.99999999999999944</v>
      </c>
      <c r="M2343" s="17">
        <v>-0.99999999999999944</v>
      </c>
      <c r="N2343" s="17">
        <v>3.0233408934578083</v>
      </c>
      <c r="O2343" s="17">
        <v>12.74485152275345</v>
      </c>
      <c r="P2343" s="17">
        <v>-3.0308594272321264E-2</v>
      </c>
      <c r="Q2343" s="17">
        <v>-3.4348153994377979</v>
      </c>
      <c r="R2343" s="17">
        <v>-1.2837846945326155</v>
      </c>
      <c r="S2343" s="17">
        <v>0.3333333333333332</v>
      </c>
      <c r="T2343" s="17">
        <v>0.10360051823143526</v>
      </c>
      <c r="U2343" s="17">
        <v>-5.0836424731111253E-2</v>
      </c>
      <c r="V2343" s="17">
        <v>0</v>
      </c>
      <c r="W2343" s="17">
        <v>9.3972152864306686</v>
      </c>
      <c r="X2343" s="17">
        <v>-5.4131378252235546E-2</v>
      </c>
      <c r="Y2343" s="17">
        <v>-0.99999999999999944</v>
      </c>
      <c r="Z2343" s="17">
        <v>-0.99999999999999944</v>
      </c>
      <c r="AA2343" s="17">
        <v>19.391443520513903</v>
      </c>
      <c r="AB2343" s="17">
        <v>0.13403677175173623</v>
      </c>
      <c r="AC2343" s="17">
        <v>0.22024070570675894</v>
      </c>
      <c r="AD2343" s="17">
        <v>-0.12871721888617826</v>
      </c>
      <c r="AE2343" s="17">
        <v>11.278012928615849</v>
      </c>
      <c r="AF2343" s="17">
        <v>0.375</v>
      </c>
      <c r="AG2343" s="17">
        <v>-0.99999999999999944</v>
      </c>
      <c r="AH2343" s="17">
        <v>-0.99999999999999944</v>
      </c>
      <c r="AI2343" s="17">
        <v>-2.1516869121567032E-2</v>
      </c>
      <c r="AJ2343" s="17">
        <v>0</v>
      </c>
      <c r="AK2343" s="17">
        <v>0.5062448400228946</v>
      </c>
      <c r="AL2343" s="17">
        <v>-6.6977179667464679E-2</v>
      </c>
      <c r="AM2343" s="17">
        <v>0.16052504236587201</v>
      </c>
      <c r="AN2343" s="17">
        <v>0.31274447423504786</v>
      </c>
      <c r="AO2343" s="17">
        <v>6.5443502592612726</v>
      </c>
      <c r="AP2343" s="17">
        <v>7.4837259575388737</v>
      </c>
      <c r="AQ2343" s="17">
        <v>18.467237966804092</v>
      </c>
      <c r="AR2343" s="17">
        <v>0.38609742683365705</v>
      </c>
      <c r="AS2343" s="17">
        <v>9.7035666420654865E-2</v>
      </c>
      <c r="AT2343" s="17">
        <v>-0.99999999999999944</v>
      </c>
      <c r="AU2343" s="17">
        <v>-0.99999999999999944</v>
      </c>
      <c r="AV2343" s="17">
        <v>-1.584481166898281</v>
      </c>
      <c r="AW2343" s="17">
        <v>39.62002100080624</v>
      </c>
      <c r="AX2343" s="17">
        <v>39.189683618374893</v>
      </c>
      <c r="AY2343" s="17">
        <v>0.2129688432852325</v>
      </c>
      <c r="AZ2343" s="17">
        <v>6.9551257517460066</v>
      </c>
      <c r="BA2343" s="22">
        <v>1437.829431325008</v>
      </c>
      <c r="CU2343" t="e">
        <v>#N/A</v>
      </c>
      <c r="CV2343" t="e">
        <v>#N/A</v>
      </c>
    </row>
    <row r="2344" spans="1:100" x14ac:dyDescent="0.25">
      <c r="A2344">
        <v>5450</v>
      </c>
      <c r="B2344" t="s">
        <v>2640</v>
      </c>
      <c r="C2344" s="22">
        <v>3</v>
      </c>
      <c r="D2344" s="17">
        <v>4.8885756765422981</v>
      </c>
      <c r="E2344" s="17">
        <v>-3.1241695588646173E-3</v>
      </c>
      <c r="F2344" s="17">
        <v>-0.25472674818008023</v>
      </c>
      <c r="G2344" s="17">
        <v>-0.25472674818008023</v>
      </c>
      <c r="H2344" s="17">
        <v>0.41307657742359483</v>
      </c>
      <c r="I2344" s="17">
        <v>0</v>
      </c>
      <c r="J2344" s="17">
        <v>24.784594645415659</v>
      </c>
      <c r="K2344" s="17">
        <v>0.41307657742359483</v>
      </c>
      <c r="L2344" s="17">
        <v>-1</v>
      </c>
      <c r="M2344" s="17">
        <v>-1</v>
      </c>
      <c r="N2344" s="17">
        <v>8.2615315484718987</v>
      </c>
      <c r="O2344" s="17">
        <v>29.418443573777907</v>
      </c>
      <c r="P2344" s="17">
        <v>-0.18062418314379997</v>
      </c>
      <c r="Q2344" s="17">
        <v>-0.73701397354640941</v>
      </c>
      <c r="R2344" s="17">
        <v>-0.28412045578579326</v>
      </c>
      <c r="S2344" s="17">
        <v>0.33333333333333337</v>
      </c>
      <c r="T2344" s="17">
        <v>0.33703151314902668</v>
      </c>
      <c r="U2344" s="17">
        <v>0.37646117281173108</v>
      </c>
      <c r="V2344" s="17">
        <v>1.5649688498718256E-2</v>
      </c>
      <c r="W2344" s="17">
        <v>25.9759652147686</v>
      </c>
      <c r="X2344" s="17">
        <v>1.8607292711136925</v>
      </c>
      <c r="Y2344" s="17">
        <v>-1</v>
      </c>
      <c r="Z2344" s="17">
        <v>-1</v>
      </c>
      <c r="AA2344" s="17">
        <v>70.517226391853768</v>
      </c>
      <c r="AB2344" s="17">
        <v>0.33100002403840995</v>
      </c>
      <c r="AC2344" s="17">
        <v>0.27590423216833049</v>
      </c>
      <c r="AD2344" s="17">
        <v>0.2896033764506788</v>
      </c>
      <c r="AE2344" s="17">
        <v>44.825381632870972</v>
      </c>
      <c r="AF2344" s="17">
        <v>0.83333333333333337</v>
      </c>
      <c r="AG2344" s="17">
        <v>-1</v>
      </c>
      <c r="AH2344" s="17">
        <v>-1</v>
      </c>
      <c r="AI2344" s="17">
        <v>-5.59947014765836E-4</v>
      </c>
      <c r="AJ2344" s="17">
        <v>1.5649688498718256E-2</v>
      </c>
      <c r="AK2344" s="17">
        <v>-0.10275583851584484</v>
      </c>
      <c r="AL2344" s="17">
        <v>-6.3108369132326037E-2</v>
      </c>
      <c r="AM2344" s="17">
        <v>0.12076901459337389</v>
      </c>
      <c r="AN2344" s="17">
        <v>0.21625693300582757</v>
      </c>
      <c r="AO2344" s="17">
        <v>2.5054461722551236</v>
      </c>
      <c r="AP2344" s="17">
        <v>5.0908814794840573</v>
      </c>
      <c r="AQ2344" s="17">
        <v>50.760559860184266</v>
      </c>
      <c r="AR2344" s="17">
        <v>1.0624757077928095</v>
      </c>
      <c r="AS2344" s="17">
        <v>2.2738058485372847</v>
      </c>
      <c r="AT2344" s="17">
        <v>-1</v>
      </c>
      <c r="AU2344" s="17">
        <v>-1</v>
      </c>
      <c r="AV2344" s="17">
        <v>-0.53884720396587305</v>
      </c>
      <c r="AW2344" s="17">
        <v>105.02655144511567</v>
      </c>
      <c r="AX2344" s="17">
        <v>106.58032135469215</v>
      </c>
      <c r="AY2344" s="17">
        <v>-4.4848855452782083E-2</v>
      </c>
      <c r="AZ2344" s="17">
        <v>-21.971593130923772</v>
      </c>
      <c r="BA2344" s="22">
        <v>1470.4763188076929</v>
      </c>
      <c r="CU2344" t="e">
        <v>#N/A</v>
      </c>
      <c r="CV2344" t="e">
        <v>#N/A</v>
      </c>
    </row>
    <row r="2345" spans="1:100" x14ac:dyDescent="0.25">
      <c r="A2345">
        <v>5451</v>
      </c>
      <c r="B2345" t="s">
        <v>2641</v>
      </c>
      <c r="C2345" s="22">
        <v>3</v>
      </c>
      <c r="D2345" s="17">
        <v>3.5538906850921155</v>
      </c>
      <c r="E2345" s="17">
        <v>-4.0246323116080278E-2</v>
      </c>
      <c r="F2345" s="17">
        <v>0.31118162728565446</v>
      </c>
      <c r="G2345" s="17">
        <v>0.31118162728565446</v>
      </c>
      <c r="H2345" s="17">
        <v>0.2277714213415091</v>
      </c>
      <c r="I2345" s="17">
        <v>0</v>
      </c>
      <c r="J2345" s="17">
        <v>13.666285280490547</v>
      </c>
      <c r="K2345" s="17">
        <v>0.2277714213415091</v>
      </c>
      <c r="L2345" s="17">
        <v>-0.999999999999999</v>
      </c>
      <c r="M2345" s="17">
        <v>-0.999999999999999</v>
      </c>
      <c r="N2345" s="17">
        <v>4.5554284268301846</v>
      </c>
      <c r="O2345" s="17">
        <v>17.531357592868318</v>
      </c>
      <c r="P2345" s="17">
        <v>9.5207745371000532E-2</v>
      </c>
      <c r="Q2345" s="17">
        <v>9.3058155033355572</v>
      </c>
      <c r="R2345" s="17">
        <v>2.9582720757425562</v>
      </c>
      <c r="S2345" s="17">
        <v>0.33333333333333337</v>
      </c>
      <c r="T2345" s="17">
        <v>0.25317416698366046</v>
      </c>
      <c r="U2345" s="17">
        <v>1.5982275658784569E-2</v>
      </c>
      <c r="V2345" s="17">
        <v>0</v>
      </c>
      <c r="W2345" s="17">
        <v>14.988734185370767</v>
      </c>
      <c r="X2345" s="17">
        <v>0.31870847891924409</v>
      </c>
      <c r="Y2345" s="17">
        <v>-0.999999999999999</v>
      </c>
      <c r="Z2345" s="17">
        <v>-0.999999999999999</v>
      </c>
      <c r="AA2345" s="17">
        <v>52.261669501050378</v>
      </c>
      <c r="AB2345" s="17">
        <v>0.27151912485271107</v>
      </c>
      <c r="AC2345" s="17">
        <v>0.11683728688831649</v>
      </c>
      <c r="AD2345" s="17">
        <v>0.29793685305771361</v>
      </c>
      <c r="AE2345" s="17">
        <v>34.31466323993704</v>
      </c>
      <c r="AF2345" s="17">
        <v>0.30769230769230771</v>
      </c>
      <c r="AG2345" s="17">
        <v>-0.999999999999999</v>
      </c>
      <c r="AH2345" s="17">
        <v>-0.999999999999999</v>
      </c>
      <c r="AI2345" s="17">
        <v>9.3480488554847696E-2</v>
      </c>
      <c r="AJ2345" s="17">
        <v>0</v>
      </c>
      <c r="AK2345" s="17">
        <v>-0.19631891023105585</v>
      </c>
      <c r="AL2345" s="17">
        <v>-2.2884502956347468E-3</v>
      </c>
      <c r="AM2345" s="17">
        <v>3.668438965045729E-2</v>
      </c>
      <c r="AN2345" s="17">
        <v>0.22681760607439005</v>
      </c>
      <c r="AO2345" s="17">
        <v>-6.4484809893846001E-2</v>
      </c>
      <c r="AP2345" s="17">
        <v>5.6589979003815758</v>
      </c>
      <c r="AQ2345" s="17">
        <v>28.655019465861315</v>
      </c>
      <c r="AR2345" s="17">
        <v>0.60248977597577824</v>
      </c>
      <c r="AS2345" s="17">
        <v>0.54647990026075333</v>
      </c>
      <c r="AT2345" s="17">
        <v>-0.999999999999999</v>
      </c>
      <c r="AU2345" s="17">
        <v>-0.999999999999999</v>
      </c>
      <c r="AV2345" s="17">
        <v>3.2694537030282089</v>
      </c>
      <c r="AW2345" s="17">
        <v>75.452024994300274</v>
      </c>
      <c r="AX2345" s="17">
        <v>77.321634765397278</v>
      </c>
      <c r="AY2345" s="17">
        <v>0.21815358451965744</v>
      </c>
      <c r="AZ2345" s="17">
        <v>15.40107473567782</v>
      </c>
      <c r="BA2345" s="22">
        <v>1379.8247658812795</v>
      </c>
      <c r="CU2345" t="e">
        <v>#N/A</v>
      </c>
      <c r="CV2345" t="e">
        <v>#N/A</v>
      </c>
    </row>
    <row r="2346" spans="1:100" x14ac:dyDescent="0.25">
      <c r="A2346">
        <v>5453</v>
      </c>
      <c r="B2346" t="s">
        <v>2642</v>
      </c>
      <c r="C2346" s="22">
        <v>3</v>
      </c>
      <c r="D2346" s="17">
        <v>5.6402823435488747</v>
      </c>
      <c r="E2346" s="17">
        <v>0.4268276037774143</v>
      </c>
      <c r="F2346" s="17">
        <v>3.4268741272819434</v>
      </c>
      <c r="G2346" s="17">
        <v>3.5468236856384445</v>
      </c>
      <c r="H2346" s="17">
        <v>0.54399582975358973</v>
      </c>
      <c r="I2346" s="17">
        <v>1.3694000572604958E-2</v>
      </c>
      <c r="J2346" s="17">
        <v>33.461389819571657</v>
      </c>
      <c r="K2346" s="17">
        <v>0.55768983032619468</v>
      </c>
      <c r="L2346" s="17">
        <v>-1.0000000000000007</v>
      </c>
      <c r="M2346" s="17">
        <v>-1.0000000000000007</v>
      </c>
      <c r="N2346" s="17">
        <v>11.15379660652389</v>
      </c>
      <c r="O2346" s="17">
        <v>42.648495848758991</v>
      </c>
      <c r="P2346" s="17">
        <v>1.2201917997095393</v>
      </c>
      <c r="Q2346" s="17">
        <v>0.7523245282141604</v>
      </c>
      <c r="R2346" s="17">
        <v>0.27878878745536151</v>
      </c>
      <c r="S2346" s="17">
        <v>0.3333333333333337</v>
      </c>
      <c r="T2346" s="17">
        <v>0.3333333333333337</v>
      </c>
      <c r="U2346" s="17">
        <v>0.3983298855023259</v>
      </c>
      <c r="V2346" s="17">
        <v>7.4304363463496975E-2</v>
      </c>
      <c r="W2346" s="17">
        <v>23.264443412251843</v>
      </c>
      <c r="X2346" s="17">
        <v>2.1481225591307584</v>
      </c>
      <c r="Y2346" s="17">
        <v>-1.0000000000000007</v>
      </c>
      <c r="Z2346" s="17">
        <v>-1.0000000000000007</v>
      </c>
      <c r="AA2346" s="17">
        <v>55.92131328955324</v>
      </c>
      <c r="AB2346" s="17">
        <v>0.32931069925870654</v>
      </c>
      <c r="AC2346" s="17">
        <v>0.16095484433571666</v>
      </c>
      <c r="AD2346" s="17">
        <v>0.15729607820249797</v>
      </c>
      <c r="AE2346" s="17">
        <v>32.37808108984607</v>
      </c>
      <c r="AF2346" s="17">
        <v>1</v>
      </c>
      <c r="AG2346" s="17">
        <v>-1.0000000000000007</v>
      </c>
      <c r="AH2346" s="17">
        <v>-1.0000000000000007</v>
      </c>
      <c r="AI2346" s="17">
        <v>3.0158023206638521E-2</v>
      </c>
      <c r="AJ2346" s="17">
        <v>7.4304363463496975E-2</v>
      </c>
      <c r="AK2346" s="17">
        <v>-4.1416261490156963E-3</v>
      </c>
      <c r="AL2346" s="17">
        <v>3.8691662501576088E-2</v>
      </c>
      <c r="AM2346" s="17">
        <v>8.3402393347072223E-2</v>
      </c>
      <c r="AN2346" s="17">
        <v>-0.22713773798978468</v>
      </c>
      <c r="AO2346" s="17">
        <v>2.0643517029317264</v>
      </c>
      <c r="AP2346" s="17">
        <v>-5.4849851372367358</v>
      </c>
      <c r="AQ2346" s="17">
        <v>56.725833231823508</v>
      </c>
      <c r="AR2346" s="17">
        <v>1.13930091563249</v>
      </c>
      <c r="AS2346" s="17">
        <v>2.7058123894569528</v>
      </c>
      <c r="AT2346" s="17">
        <v>-1.0000000000000007</v>
      </c>
      <c r="AU2346" s="17">
        <v>-1.0000000000000007</v>
      </c>
      <c r="AV2346" s="17">
        <v>3.8256124730938068</v>
      </c>
      <c r="AW2346" s="17">
        <v>93.084824001075475</v>
      </c>
      <c r="AX2346" s="17">
        <v>101.11842081155794</v>
      </c>
      <c r="AY2346" s="17">
        <v>6.2428879539124932E-2</v>
      </c>
      <c r="AZ2346" s="17">
        <v>-22.425822889022374</v>
      </c>
      <c r="BA2346" s="22">
        <v>1424.9470019151299</v>
      </c>
      <c r="CU2346" t="e">
        <v>#N/A</v>
      </c>
      <c r="CV2346" t="e">
        <v>#N/A</v>
      </c>
    </row>
    <row r="2347" spans="1:100" x14ac:dyDescent="0.25">
      <c r="A2347">
        <v>5454</v>
      </c>
      <c r="B2347" t="s">
        <v>2643</v>
      </c>
      <c r="C2347" s="22">
        <v>3</v>
      </c>
      <c r="D2347" s="17">
        <v>0.97762056679660958</v>
      </c>
      <c r="E2347" s="17">
        <v>-7.1352076984053693E-3</v>
      </c>
      <c r="F2347" s="17">
        <v>0.16378743103511242</v>
      </c>
      <c r="G2347" s="17">
        <v>0.16378743103511242</v>
      </c>
      <c r="H2347" s="17">
        <v>-0.10124556437614068</v>
      </c>
      <c r="I2347" s="17">
        <v>0</v>
      </c>
      <c r="J2347" s="17">
        <v>-6.0747338625684417</v>
      </c>
      <c r="K2347" s="17">
        <v>-0.10124556437614068</v>
      </c>
      <c r="L2347" s="17">
        <v>-1</v>
      </c>
      <c r="M2347" s="17">
        <v>-1</v>
      </c>
      <c r="N2347" s="17">
        <v>-2.0249112875228139</v>
      </c>
      <c r="O2347" s="17">
        <v>-4.9333258647367177</v>
      </c>
      <c r="P2347" s="17">
        <v>-0.13516763915279184</v>
      </c>
      <c r="Q2347" s="17">
        <v>6.5771629715014486</v>
      </c>
      <c r="R2347" s="17">
        <v>2.2132445387326825</v>
      </c>
      <c r="S2347" s="17">
        <v>0.215146681226137</v>
      </c>
      <c r="T2347" s="17">
        <v>0.37044143153107756</v>
      </c>
      <c r="U2347" s="17">
        <v>-9.3485555979216137E-2</v>
      </c>
      <c r="V2347" s="17">
        <v>0</v>
      </c>
      <c r="W2347" s="17">
        <v>23.733924846165557</v>
      </c>
      <c r="X2347" s="17">
        <v>0.34198418698833677</v>
      </c>
      <c r="Y2347" s="17">
        <v>-1</v>
      </c>
      <c r="Z2347" s="17">
        <v>-1</v>
      </c>
      <c r="AA2347" s="17">
        <v>11.182822021082851</v>
      </c>
      <c r="AB2347" s="17">
        <v>3.1052046429614157E-2</v>
      </c>
      <c r="AC2347" s="17">
        <v>-0.1937788689582747</v>
      </c>
      <c r="AD2347" s="17">
        <v>-0.13256012474764725</v>
      </c>
      <c r="AE2347" s="17">
        <v>-14.7643473638154</v>
      </c>
      <c r="AF2347" s="17">
        <v>0.1111111111111111</v>
      </c>
      <c r="AG2347" s="17">
        <v>-1</v>
      </c>
      <c r="AH2347" s="17">
        <v>-1</v>
      </c>
      <c r="AI2347" s="17">
        <v>0</v>
      </c>
      <c r="AJ2347" s="17">
        <v>0</v>
      </c>
      <c r="AK2347" s="17">
        <v>-8.4501617734247941E-2</v>
      </c>
      <c r="AL2347" s="17">
        <v>-0.12898114877825659</v>
      </c>
      <c r="AM2347" s="17">
        <v>-0.15504225662268187</v>
      </c>
      <c r="AN2347" s="17">
        <v>-0.17294191699167336</v>
      </c>
      <c r="AO2347" s="17">
        <v>-4.2985645042382856</v>
      </c>
      <c r="AP2347" s="17">
        <v>-4.9684536686831162</v>
      </c>
      <c r="AQ2347" s="17">
        <v>17.659190983597117</v>
      </c>
      <c r="AR2347" s="17">
        <v>0.49210255677799847</v>
      </c>
      <c r="AS2347" s="17">
        <v>0.24073862261219608</v>
      </c>
      <c r="AT2347" s="17">
        <v>-1</v>
      </c>
      <c r="AU2347" s="17">
        <v>-1</v>
      </c>
      <c r="AV2347" s="17">
        <v>2.3770319697677946</v>
      </c>
      <c r="AW2347" s="17">
        <v>1.2810424876630306</v>
      </c>
      <c r="AX2347" s="17">
        <v>1.2810424876630306</v>
      </c>
      <c r="AY2347" s="17">
        <v>0.12431255118520321</v>
      </c>
      <c r="AZ2347" s="17">
        <v>-41.865379907735672</v>
      </c>
      <c r="BA2347" s="22">
        <v>1365.8007803766238</v>
      </c>
      <c r="CU2347" t="e">
        <v>#N/A</v>
      </c>
      <c r="CV2347" t="e">
        <v>#N/A</v>
      </c>
    </row>
    <row r="2348" spans="1:100" x14ac:dyDescent="0.25">
      <c r="A2348">
        <v>5457</v>
      </c>
      <c r="B2348" t="s">
        <v>2644</v>
      </c>
      <c r="C2348" s="22">
        <v>3</v>
      </c>
      <c r="D2348" s="17">
        <v>4.806251020695635</v>
      </c>
      <c r="E2348" s="17">
        <v>-5.3067801387144606E-2</v>
      </c>
      <c r="F2348" s="17">
        <v>-0.12345339503410488</v>
      </c>
      <c r="G2348" s="17">
        <v>-0.13641426678659604</v>
      </c>
      <c r="H2348" s="17">
        <v>-0.19838974543646021</v>
      </c>
      <c r="I2348" s="17">
        <v>0</v>
      </c>
      <c r="J2348" s="17">
        <v>-11.903384726187614</v>
      </c>
      <c r="K2348" s="17">
        <v>-0.19838974543646021</v>
      </c>
      <c r="L2348" s="17">
        <v>-0.99999999999999889</v>
      </c>
      <c r="M2348" s="17">
        <v>-0.99999999999999889</v>
      </c>
      <c r="N2348" s="17">
        <v>-3.9677949087292061</v>
      </c>
      <c r="O2348" s="17">
        <v>-7.2335479722785792</v>
      </c>
      <c r="P2348" s="17">
        <v>-0.14915631268088975</v>
      </c>
      <c r="Q2348" s="17">
        <v>0.7729036756873866</v>
      </c>
      <c r="R2348" s="17">
        <v>0.24591277531894642</v>
      </c>
      <c r="S2348" s="17">
        <v>0.33333333333333298</v>
      </c>
      <c r="T2348" s="17">
        <v>0.34820215901125584</v>
      </c>
      <c r="U2348" s="17">
        <v>1.9592837980440481E-2</v>
      </c>
      <c r="V2348" s="17">
        <v>-3.7492387569052644E-3</v>
      </c>
      <c r="W2348" s="17">
        <v>35.830753480183375</v>
      </c>
      <c r="X2348" s="17">
        <v>0.95066998283930215</v>
      </c>
      <c r="Y2348" s="17">
        <v>-0.99999999999999889</v>
      </c>
      <c r="Z2348" s="17">
        <v>-0.99999999999999889</v>
      </c>
      <c r="AA2348" s="17">
        <v>18.013456230885073</v>
      </c>
      <c r="AB2348" s="17">
        <v>-4.8008401560759875E-2</v>
      </c>
      <c r="AC2348" s="17">
        <v>-9.1292385999710748E-2</v>
      </c>
      <c r="AD2348" s="17">
        <v>-0.22196341293187397</v>
      </c>
      <c r="AE2348" s="17">
        <v>-18.063210024617227</v>
      </c>
      <c r="AF2348" s="17">
        <v>0</v>
      </c>
      <c r="AG2348" s="17">
        <v>-0.99999999999999889</v>
      </c>
      <c r="AH2348" s="17">
        <v>-0.99999999999999889</v>
      </c>
      <c r="AI2348" s="17">
        <v>0</v>
      </c>
      <c r="AJ2348" s="17">
        <v>-3.7492387569052644E-3</v>
      </c>
      <c r="AK2348" s="17">
        <v>-6.8334568050934189E-3</v>
      </c>
      <c r="AL2348" s="17">
        <v>9.2090260375450955E-2</v>
      </c>
      <c r="AM2348" s="17">
        <v>-4.3681176336049753E-2</v>
      </c>
      <c r="AN2348" s="17">
        <v>-8.3598216182611436E-3</v>
      </c>
      <c r="AO2348" s="17">
        <v>-1.1261966924267111</v>
      </c>
      <c r="AP2348" s="17">
        <v>0.25145576142072656</v>
      </c>
      <c r="AQ2348" s="17">
        <v>23.927368753995747</v>
      </c>
      <c r="AR2348" s="17">
        <v>0.69737909156812361</v>
      </c>
      <c r="AS2348" s="17">
        <v>0.75228023740284167</v>
      </c>
      <c r="AT2348" s="17">
        <v>-0.99999999999999889</v>
      </c>
      <c r="AU2348" s="17">
        <v>-0.99999999999999889</v>
      </c>
      <c r="AV2348" s="17">
        <v>0.10949850853235056</v>
      </c>
      <c r="AW2348" s="17">
        <v>11.031364020027228</v>
      </c>
      <c r="AX2348" s="17">
        <v>10.656440144336699</v>
      </c>
      <c r="AY2348" s="17">
        <v>-0.35013315244566251</v>
      </c>
      <c r="AZ2348" s="17">
        <v>-92.853562045612918</v>
      </c>
      <c r="BA2348" s="22">
        <v>1299.0051033961827</v>
      </c>
      <c r="CU2348" t="e">
        <v>#N/A</v>
      </c>
      <c r="CV2348" t="e">
        <v>#N/A</v>
      </c>
    </row>
    <row r="2349" spans="1:100" x14ac:dyDescent="0.25">
      <c r="A2349">
        <v>5458</v>
      </c>
      <c r="B2349" t="s">
        <v>2645</v>
      </c>
      <c r="C2349" s="22">
        <v>3</v>
      </c>
      <c r="D2349" s="17">
        <v>5.3747008239056706</v>
      </c>
      <c r="E2349" s="17">
        <v>3.9783801203606722E-2</v>
      </c>
      <c r="F2349" s="17">
        <v>-1.6175375265464043</v>
      </c>
      <c r="G2349" s="17">
        <v>-1.606902280017942</v>
      </c>
      <c r="H2349" s="17">
        <v>9.6159535586545816E-2</v>
      </c>
      <c r="I2349" s="17">
        <v>-2.6224733969773244E-2</v>
      </c>
      <c r="J2349" s="17">
        <v>4.196088097006359</v>
      </c>
      <c r="K2349" s="17">
        <v>6.9934801616772554E-2</v>
      </c>
      <c r="L2349" s="17">
        <v>-0.99999999999999956</v>
      </c>
      <c r="M2349" s="17">
        <v>-0.99999999999999956</v>
      </c>
      <c r="N2349" s="17">
        <v>1.3986960323354527</v>
      </c>
      <c r="O2349" s="17">
        <v>7.9638866408940876</v>
      </c>
      <c r="P2349" s="17">
        <v>-0.39328246562696634</v>
      </c>
      <c r="Q2349" s="17">
        <v>-2.6972975400311205</v>
      </c>
      <c r="R2349" s="17">
        <v>-0.92274266395477877</v>
      </c>
      <c r="S2349" s="17">
        <v>0.33333333333333337</v>
      </c>
      <c r="T2349" s="17">
        <v>0.33333333333333337</v>
      </c>
      <c r="U2349" s="17">
        <v>0.28851513066872692</v>
      </c>
      <c r="V2349" s="17">
        <v>9.1023267287335355E-2</v>
      </c>
      <c r="W2349" s="17">
        <v>39.050810520238237</v>
      </c>
      <c r="X2349" s="17">
        <v>2.2969319914488131</v>
      </c>
      <c r="Y2349" s="17">
        <v>-0.99999999999999956</v>
      </c>
      <c r="Z2349" s="17">
        <v>-0.99999999999999956</v>
      </c>
      <c r="AA2349" s="17">
        <v>89.414167783180687</v>
      </c>
      <c r="AB2349" s="17">
        <v>0.30798501085145541</v>
      </c>
      <c r="AC2349" s="17">
        <v>0.4863578043676115</v>
      </c>
      <c r="AD2349" s="17">
        <v>0.23137918331887736</v>
      </c>
      <c r="AE2349" s="17">
        <v>51.286099926897215</v>
      </c>
      <c r="AF2349" s="17">
        <v>0.90909090909090906</v>
      </c>
      <c r="AG2349" s="17">
        <v>-0.99999999999999956</v>
      </c>
      <c r="AH2349" s="17">
        <v>-0.99999999999999956</v>
      </c>
      <c r="AI2349" s="17">
        <v>3.8992642067752492E-3</v>
      </c>
      <c r="AJ2349" s="17">
        <v>9.1023267287335355E-2</v>
      </c>
      <c r="AK2349" s="17">
        <v>2.7069742214450791E-2</v>
      </c>
      <c r="AL2349" s="17">
        <v>2.6910430426128763E-2</v>
      </c>
      <c r="AM2349" s="17">
        <v>-6.8147537430193028E-2</v>
      </c>
      <c r="AN2349" s="17">
        <v>8.8771652240608248E-2</v>
      </c>
      <c r="AO2349" s="17">
        <v>-1.5683397246825717</v>
      </c>
      <c r="AP2349" s="17">
        <v>2.3538434581458492</v>
      </c>
      <c r="AQ2349" s="17">
        <v>43.246898617244604</v>
      </c>
      <c r="AR2349" s="17">
        <v>1.0462050646227281</v>
      </c>
      <c r="AS2349" s="17">
        <v>2.3668667930655856</v>
      </c>
      <c r="AT2349" s="17">
        <v>-0.99999999999999956</v>
      </c>
      <c r="AU2349" s="17">
        <v>-0.99999999999999956</v>
      </c>
      <c r="AV2349" s="17">
        <v>-2.5296449439727211</v>
      </c>
      <c r="AW2349" s="17">
        <v>99.731897882220593</v>
      </c>
      <c r="AX2349" s="17">
        <v>108.91220989508965</v>
      </c>
      <c r="AY2349" s="17">
        <v>0.29295369987260328</v>
      </c>
      <c r="AZ2349" s="17">
        <v>17.204190151492245</v>
      </c>
      <c r="BA2349" s="22">
        <v>1529.7819310544639</v>
      </c>
      <c r="CU2349" t="e">
        <v>#N/A</v>
      </c>
      <c r="CV2349" t="e">
        <v>#N/A</v>
      </c>
    </row>
    <row r="2350" spans="1:100" x14ac:dyDescent="0.25">
      <c r="A2350">
        <v>5459</v>
      </c>
      <c r="B2350" t="s">
        <v>2646</v>
      </c>
      <c r="C2350" s="22">
        <v>3</v>
      </c>
      <c r="D2350" s="17">
        <v>4.2793041910707501</v>
      </c>
      <c r="E2350" s="17">
        <v>5.2703993219120462E-2</v>
      </c>
      <c r="F2350" s="17">
        <v>-1.0639959120046727E-2</v>
      </c>
      <c r="G2350" s="17">
        <v>1.1953421175213705E-3</v>
      </c>
      <c r="H2350" s="17">
        <v>-0.12879628205131888</v>
      </c>
      <c r="I2350" s="17">
        <v>0</v>
      </c>
      <c r="J2350" s="17">
        <v>-7.7277769230791336</v>
      </c>
      <c r="K2350" s="17">
        <v>-0.12879628205131888</v>
      </c>
      <c r="L2350" s="17">
        <v>-1.0000000000000011</v>
      </c>
      <c r="M2350" s="17">
        <v>-1.0000000000000011</v>
      </c>
      <c r="N2350" s="17">
        <v>-2.5759256410263776</v>
      </c>
      <c r="O2350" s="17">
        <v>-3.4472773898908571</v>
      </c>
      <c r="P2350" s="17">
        <v>4.5146771504152357</v>
      </c>
      <c r="Q2350" s="17">
        <v>1.9910783098444278</v>
      </c>
      <c r="R2350" s="17">
        <v>1.0682803700937062</v>
      </c>
      <c r="S2350" s="17">
        <v>0.33333333333333354</v>
      </c>
      <c r="T2350" s="17">
        <v>0.43302711481035916</v>
      </c>
      <c r="U2350" s="17">
        <v>0.15622673789048908</v>
      </c>
      <c r="V2350" s="17">
        <v>8.5815717484993989E-2</v>
      </c>
      <c r="W2350" s="17">
        <v>45.487967422819793</v>
      </c>
      <c r="X2350" s="17">
        <v>2.1197041982442735</v>
      </c>
      <c r="Y2350" s="17">
        <v>-1.0000000000000011</v>
      </c>
      <c r="Z2350" s="17">
        <v>-1.0000000000000011</v>
      </c>
      <c r="AA2350" s="17">
        <v>80.712582086622206</v>
      </c>
      <c r="AB2350" s="17">
        <v>0.39720581046419023</v>
      </c>
      <c r="AC2350" s="17">
        <v>0.10830981549682309</v>
      </c>
      <c r="AD2350" s="17">
        <v>0.17761105991316145</v>
      </c>
      <c r="AE2350" s="17">
        <v>34.156334293708738</v>
      </c>
      <c r="AF2350" s="17">
        <v>0.72222222222222221</v>
      </c>
      <c r="AG2350" s="17">
        <v>-1.0000000000000011</v>
      </c>
      <c r="AH2350" s="17">
        <v>-1.0000000000000011</v>
      </c>
      <c r="AI2350" s="17">
        <v>-4.8210988327078768E-3</v>
      </c>
      <c r="AJ2350" s="17">
        <v>8.5815717484993989E-2</v>
      </c>
      <c r="AK2350" s="17">
        <v>0.13666183987795075</v>
      </c>
      <c r="AL2350" s="17">
        <v>0.11048778472457965</v>
      </c>
      <c r="AM2350" s="17">
        <v>-6.4559706221646543E-2</v>
      </c>
      <c r="AN2350" s="17">
        <v>5.6309251744779916E-2</v>
      </c>
      <c r="AO2350" s="17">
        <v>-0.93068345615140913</v>
      </c>
      <c r="AP2350" s="17">
        <v>1.9601702172423947</v>
      </c>
      <c r="AQ2350" s="17">
        <v>37.760190499740659</v>
      </c>
      <c r="AR2350" s="17">
        <v>1.0084029035191757</v>
      </c>
      <c r="AS2350" s="17">
        <v>1.9909079161929559</v>
      </c>
      <c r="AT2350" s="17">
        <v>-1.0000000000000011</v>
      </c>
      <c r="AU2350" s="17">
        <v>-1.0000000000000011</v>
      </c>
      <c r="AV2350" s="17">
        <v>1.0694757122112275</v>
      </c>
      <c r="AW2350" s="17">
        <v>79.22547491397377</v>
      </c>
      <c r="AX2350" s="17">
        <v>87.710624685818999</v>
      </c>
      <c r="AY2350" s="17">
        <v>0.14103156895346949</v>
      </c>
      <c r="AZ2350" s="17">
        <v>-17.361971050568062</v>
      </c>
      <c r="BA2350" s="22">
        <v>1400.950595419004</v>
      </c>
      <c r="CU2350" t="e">
        <v>#N/A</v>
      </c>
      <c r="CV2350" t="e">
        <v>#N/A</v>
      </c>
    </row>
    <row r="2351" spans="1:100" x14ac:dyDescent="0.25">
      <c r="A2351">
        <v>5460</v>
      </c>
      <c r="B2351" t="s">
        <v>2647</v>
      </c>
      <c r="C2351" s="22">
        <v>3</v>
      </c>
      <c r="D2351" s="17">
        <v>5.2119225139119907</v>
      </c>
      <c r="E2351" s="17">
        <v>-6.8856817115229271E-2</v>
      </c>
      <c r="F2351" s="17">
        <v>7.7781265172847123</v>
      </c>
      <c r="G2351" s="17">
        <v>7.7641183356705161</v>
      </c>
      <c r="H2351" s="17">
        <v>0.20898698238318436</v>
      </c>
      <c r="I2351" s="17">
        <v>0</v>
      </c>
      <c r="J2351" s="17">
        <v>12.539218942991063</v>
      </c>
      <c r="K2351" s="17">
        <v>0.20898698238318436</v>
      </c>
      <c r="L2351" s="17">
        <v>-0.99999999999999989</v>
      </c>
      <c r="M2351" s="17">
        <v>-0.99999999999999989</v>
      </c>
      <c r="N2351" s="17">
        <v>4.1797396476636868</v>
      </c>
      <c r="O2351" s="17">
        <v>25.515259792573595</v>
      </c>
      <c r="P2351" s="17">
        <v>2.3647920340186895E-2</v>
      </c>
      <c r="Q2351" s="17">
        <v>6.0292377852924108</v>
      </c>
      <c r="R2351" s="17">
        <v>1.7473332224620597</v>
      </c>
      <c r="S2351" s="17">
        <v>0.33333333333333309</v>
      </c>
      <c r="T2351" s="17">
        <v>0.33333333333333309</v>
      </c>
      <c r="U2351" s="17">
        <v>0.33073459868407179</v>
      </c>
      <c r="V2351" s="17">
        <v>8.8169002868990015E-2</v>
      </c>
      <c r="W2351" s="17">
        <v>35.06333143346172</v>
      </c>
      <c r="X2351" s="17">
        <v>2.3096320962337091</v>
      </c>
      <c r="Y2351" s="17">
        <v>-0.99999999999999989</v>
      </c>
      <c r="Z2351" s="17">
        <v>-0.99999999999999989</v>
      </c>
      <c r="AA2351" s="17">
        <v>80.917205995446494</v>
      </c>
      <c r="AB2351" s="17">
        <v>0.29442057245186642</v>
      </c>
      <c r="AC2351" s="17">
        <v>0.29897876189252698</v>
      </c>
      <c r="AD2351" s="17">
        <v>0.28873149244606094</v>
      </c>
      <c r="AE2351" s="17">
        <v>44.106541339522714</v>
      </c>
      <c r="AF2351" s="17">
        <v>0.91666666666666663</v>
      </c>
      <c r="AG2351" s="17">
        <v>-0.99999999999999989</v>
      </c>
      <c r="AH2351" s="17">
        <v>-0.99999999999999989</v>
      </c>
      <c r="AI2351" s="17">
        <v>1.7054893889432023E-2</v>
      </c>
      <c r="AJ2351" s="17">
        <v>8.8169002868990015E-2</v>
      </c>
      <c r="AK2351" s="17">
        <v>6.4748364931596858E-2</v>
      </c>
      <c r="AL2351" s="17">
        <v>6.0695423218693083E-2</v>
      </c>
      <c r="AM2351" s="17">
        <v>0.16038547476036977</v>
      </c>
      <c r="AN2351" s="17">
        <v>7.5408071491584669E-2</v>
      </c>
      <c r="AO2351" s="17">
        <v>4.3333786936672283</v>
      </c>
      <c r="AP2351" s="17">
        <v>2.1886789033830811</v>
      </c>
      <c r="AQ2351" s="17">
        <v>47.602550376452776</v>
      </c>
      <c r="AR2351" s="17">
        <v>1.0855702682197288</v>
      </c>
      <c r="AS2351" s="17">
        <v>2.5186190786168936</v>
      </c>
      <c r="AT2351" s="17">
        <v>-0.99999999999999989</v>
      </c>
      <c r="AU2351" s="17">
        <v>-0.99999999999999989</v>
      </c>
      <c r="AV2351" s="17">
        <v>9.5114515581325758</v>
      </c>
      <c r="AW2351" s="17">
        <v>108.6211446914032</v>
      </c>
      <c r="AX2351" s="17">
        <v>117.77914285609074</v>
      </c>
      <c r="AY2351" s="17">
        <v>0.37294349306582791</v>
      </c>
      <c r="AZ2351" s="17">
        <v>29.304546246647501</v>
      </c>
      <c r="BA2351" s="22">
        <v>1579.0737399886241</v>
      </c>
      <c r="CU2351" t="e">
        <v>#N/A</v>
      </c>
      <c r="CV2351" t="e">
        <v>#N/A</v>
      </c>
    </row>
    <row r="2352" spans="1:100" x14ac:dyDescent="0.25">
      <c r="A2352">
        <v>5461</v>
      </c>
      <c r="B2352" t="s">
        <v>2648</v>
      </c>
      <c r="C2352" s="22">
        <v>3</v>
      </c>
      <c r="D2352" s="17">
        <v>4.1344289610906824</v>
      </c>
      <c r="E2352" s="17">
        <v>-8.764472251096006E-2</v>
      </c>
      <c r="F2352" s="17">
        <v>1.2517096983772316</v>
      </c>
      <c r="G2352" s="17">
        <v>1.2233605062542683</v>
      </c>
      <c r="H2352" s="17">
        <v>0.15622839239451572</v>
      </c>
      <c r="I2352" s="17">
        <v>-1.5482081080638546E-2</v>
      </c>
      <c r="J2352" s="17">
        <v>8.4447786788326322</v>
      </c>
      <c r="K2352" s="17">
        <v>0.14074631131387719</v>
      </c>
      <c r="L2352" s="17">
        <v>-1.0000000000000007</v>
      </c>
      <c r="M2352" s="17">
        <v>-1.0000000000000007</v>
      </c>
      <c r="N2352" s="17">
        <v>2.8149262262775441</v>
      </c>
      <c r="O2352" s="17">
        <v>13.802568146177579</v>
      </c>
      <c r="P2352" s="17">
        <v>3.5123396334082959</v>
      </c>
      <c r="Q2352" s="17">
        <v>-1.3062159731866876</v>
      </c>
      <c r="R2352" s="17">
        <v>-7.949187538553977E-2</v>
      </c>
      <c r="S2352" s="17">
        <v>0.33333333333333343</v>
      </c>
      <c r="T2352" s="17">
        <v>0.33333333333333343</v>
      </c>
      <c r="U2352" s="17">
        <v>0.32185822312353513</v>
      </c>
      <c r="V2352" s="17">
        <v>-4.6658282017145152E-3</v>
      </c>
      <c r="W2352" s="17">
        <v>33.72451001098441</v>
      </c>
      <c r="X2352" s="17">
        <v>1.7853582786366435</v>
      </c>
      <c r="Y2352" s="17">
        <v>-1.0000000000000007</v>
      </c>
      <c r="Z2352" s="17">
        <v>-1.0000000000000007</v>
      </c>
      <c r="AA2352" s="17">
        <v>60.978770563401291</v>
      </c>
      <c r="AB2352" s="17">
        <v>0.19256518899862968</v>
      </c>
      <c r="AC2352" s="17">
        <v>-1.8019630517525174E-3</v>
      </c>
      <c r="AD2352" s="17">
        <v>0.35591182260917092</v>
      </c>
      <c r="AE2352" s="17">
        <v>27.333752427802413</v>
      </c>
      <c r="AF2352" s="17">
        <v>0.41666666666666669</v>
      </c>
      <c r="AG2352" s="17">
        <v>-1.0000000000000007</v>
      </c>
      <c r="AH2352" s="17">
        <v>-1.0000000000000007</v>
      </c>
      <c r="AI2352" s="17">
        <v>1.9890540573313673E-2</v>
      </c>
      <c r="AJ2352" s="17">
        <v>-4.6658282017145152E-3</v>
      </c>
      <c r="AK2352" s="17">
        <v>0.20095102874897983</v>
      </c>
      <c r="AL2352" s="17">
        <v>4.1842663026525097E-2</v>
      </c>
      <c r="AM2352" s="17">
        <v>0.17179915684774455</v>
      </c>
      <c r="AN2352" s="17">
        <v>-1.1628403428420824E-2</v>
      </c>
      <c r="AO2352" s="17">
        <v>5.2997340649385132</v>
      </c>
      <c r="AP2352" s="17">
        <v>-8.1496770577894451E-2</v>
      </c>
      <c r="AQ2352" s="17">
        <v>42.169288689817037</v>
      </c>
      <c r="AR2352" s="17">
        <v>0.98385906158848735</v>
      </c>
      <c r="AS2352" s="17">
        <v>1.9261045899505214</v>
      </c>
      <c r="AT2352" s="17">
        <v>-1.0000000000000007</v>
      </c>
      <c r="AU2352" s="17">
        <v>-1.0000000000000007</v>
      </c>
      <c r="AV2352" s="17">
        <v>1.1438686308687278</v>
      </c>
      <c r="AW2352" s="17">
        <v>74.699841939000976</v>
      </c>
      <c r="AX2352" s="17">
        <v>74.631069930295794</v>
      </c>
      <c r="AY2352" s="17">
        <v>0.17229760555853593</v>
      </c>
      <c r="AZ2352" s="17">
        <v>3.8403524423347637</v>
      </c>
      <c r="BA2352" s="22">
        <v>1454.9867207750337</v>
      </c>
      <c r="CU2352" t="e">
        <v>#N/A</v>
      </c>
      <c r="CV2352" t="e">
        <v>#N/A</v>
      </c>
    </row>
    <row r="2353" spans="1:100" x14ac:dyDescent="0.25">
      <c r="A2353">
        <v>5462</v>
      </c>
      <c r="B2353" t="s">
        <v>2649</v>
      </c>
      <c r="C2353" s="22">
        <v>3</v>
      </c>
      <c r="D2353" s="17">
        <v>4.3212939708125093</v>
      </c>
      <c r="E2353" s="17">
        <v>0.24809506784845403</v>
      </c>
      <c r="F2353" s="17">
        <v>1.2883078087164517</v>
      </c>
      <c r="G2353" s="17">
        <v>1.3710061646659364</v>
      </c>
      <c r="H2353" s="17">
        <v>0.18820325764320711</v>
      </c>
      <c r="I2353" s="17">
        <v>0</v>
      </c>
      <c r="J2353" s="17">
        <v>11.292195458592426</v>
      </c>
      <c r="K2353" s="17">
        <v>0.18820325764320711</v>
      </c>
      <c r="L2353" s="17">
        <v>-0.99999999999999967</v>
      </c>
      <c r="M2353" s="17">
        <v>-0.99999999999999967</v>
      </c>
      <c r="N2353" s="17">
        <v>3.7640651528641431</v>
      </c>
      <c r="O2353" s="17">
        <v>16.984495594070872</v>
      </c>
      <c r="P2353" s="17">
        <v>-0.40872142437872366</v>
      </c>
      <c r="Q2353" s="17">
        <v>-2.5614779098112415</v>
      </c>
      <c r="R2353" s="17">
        <v>-0.9441839284137522</v>
      </c>
      <c r="S2353" s="17">
        <v>0.3333333333333332</v>
      </c>
      <c r="T2353" s="17">
        <v>0.3333333333333332</v>
      </c>
      <c r="U2353" s="17">
        <v>0.32793411659240829</v>
      </c>
      <c r="V2353" s="17">
        <v>0.17098065491417036</v>
      </c>
      <c r="W2353" s="17">
        <v>39.095127221201494</v>
      </c>
      <c r="X2353" s="17">
        <v>2.8160838048781152</v>
      </c>
      <c r="Y2353" s="17">
        <v>-0.99999999999999967</v>
      </c>
      <c r="Z2353" s="17">
        <v>-0.99999999999999967</v>
      </c>
      <c r="AA2353" s="17">
        <v>82.864575787341337</v>
      </c>
      <c r="AB2353" s="17">
        <v>0.27158042358942608</v>
      </c>
      <c r="AC2353" s="17">
        <v>0.29629428058523249</v>
      </c>
      <c r="AD2353" s="17">
        <v>0.32639794571641284</v>
      </c>
      <c r="AE2353" s="17">
        <v>44.713632494553551</v>
      </c>
      <c r="AF2353" s="17">
        <v>0.8666666666666667</v>
      </c>
      <c r="AG2353" s="17">
        <v>-0.99999999999999967</v>
      </c>
      <c r="AH2353" s="17">
        <v>-0.99999999999999967</v>
      </c>
      <c r="AI2353" s="17">
        <v>6.9877453855078514E-3</v>
      </c>
      <c r="AJ2353" s="17">
        <v>0.17098065491417036</v>
      </c>
      <c r="AK2353" s="17">
        <v>0.52186511912018274</v>
      </c>
      <c r="AL2353" s="17">
        <v>3.8455716840976345E-2</v>
      </c>
      <c r="AM2353" s="17">
        <v>8.3273457745567908E-2</v>
      </c>
      <c r="AN2353" s="17">
        <v>-0.28560514095687306</v>
      </c>
      <c r="AO2353" s="17">
        <v>4.6911620392401128</v>
      </c>
      <c r="AP2353" s="17">
        <v>-6.9478499397169458</v>
      </c>
      <c r="AQ2353" s="17">
        <v>50.387322679793947</v>
      </c>
      <c r="AR2353" s="17">
        <v>1.1655814381732448</v>
      </c>
      <c r="AS2353" s="17">
        <v>3.0042870625213198</v>
      </c>
      <c r="AT2353" s="17">
        <v>-0.99999999999999967</v>
      </c>
      <c r="AU2353" s="17">
        <v>-0.99999999999999967</v>
      </c>
      <c r="AV2353" s="17">
        <v>0.42682223625218479</v>
      </c>
      <c r="AW2353" s="17">
        <v>92.901221441695242</v>
      </c>
      <c r="AX2353" s="17">
        <v>110.13904184082241</v>
      </c>
      <c r="AY2353" s="17">
        <v>0.23996375022122035</v>
      </c>
      <c r="AZ2353" s="17">
        <v>1.8753686303766157</v>
      </c>
      <c r="BA2353" s="22">
        <v>1502.291656260237</v>
      </c>
      <c r="CU2353" t="e">
        <v>#N/A</v>
      </c>
      <c r="CV2353" t="e">
        <v>#N/A</v>
      </c>
    </row>
    <row r="2354" spans="1:100" x14ac:dyDescent="0.25">
      <c r="A2354">
        <v>5464</v>
      </c>
      <c r="B2354" t="s">
        <v>2650</v>
      </c>
      <c r="C2354" s="22">
        <v>3</v>
      </c>
      <c r="D2354" s="17">
        <v>4.9714462448426886</v>
      </c>
      <c r="E2354" s="17">
        <v>0</v>
      </c>
      <c r="F2354" s="17">
        <v>-0.14684045359153455</v>
      </c>
      <c r="G2354" s="17">
        <v>-0.14684045359153455</v>
      </c>
      <c r="H2354" s="17">
        <v>0.10416705760126405</v>
      </c>
      <c r="I2354" s="17">
        <v>0</v>
      </c>
      <c r="J2354" s="17">
        <v>6.2500234560758452</v>
      </c>
      <c r="K2354" s="17">
        <v>0.10416705760126405</v>
      </c>
      <c r="L2354" s="17">
        <v>-0.99999999999999967</v>
      </c>
      <c r="M2354" s="17">
        <v>-0.99999999999999967</v>
      </c>
      <c r="N2354" s="17">
        <v>2.0833411520252816</v>
      </c>
      <c r="O2354" s="17">
        <v>11.074629247327003</v>
      </c>
      <c r="P2354" s="17">
        <v>-0.93324946577265766</v>
      </c>
      <c r="Q2354" s="17">
        <v>-0.23868523577164691</v>
      </c>
      <c r="R2354" s="17">
        <v>-0.19070628567616385</v>
      </c>
      <c r="S2354" s="17">
        <v>0.32243698115433334</v>
      </c>
      <c r="T2354" s="17">
        <v>0.3703270198425383</v>
      </c>
      <c r="U2354" s="17">
        <v>0.3300967049485809</v>
      </c>
      <c r="V2354" s="17">
        <v>-1.5818733223588091E-2</v>
      </c>
      <c r="W2354" s="17">
        <v>36.114996604824029</v>
      </c>
      <c r="X2354" s="17">
        <v>1.8510650503576083</v>
      </c>
      <c r="Y2354" s="17">
        <v>-0.99999999999999967</v>
      </c>
      <c r="Z2354" s="17">
        <v>-0.99999999999999967</v>
      </c>
      <c r="AA2354" s="17">
        <v>98.015161903237242</v>
      </c>
      <c r="AB2354" s="17">
        <v>0.45664261455680388</v>
      </c>
      <c r="AC2354" s="17">
        <v>0.3508863901309181</v>
      </c>
      <c r="AD2354" s="17">
        <v>0.43428842699406628</v>
      </c>
      <c r="AE2354" s="17">
        <v>62.090871584089406</v>
      </c>
      <c r="AF2354" s="17">
        <v>0.625</v>
      </c>
      <c r="AG2354" s="17">
        <v>-0.99999999999999967</v>
      </c>
      <c r="AH2354" s="17">
        <v>-0.99999999999999967</v>
      </c>
      <c r="AI2354" s="17">
        <v>0</v>
      </c>
      <c r="AJ2354" s="17">
        <v>-1.5818733223588091E-2</v>
      </c>
      <c r="AK2354" s="17">
        <v>0.36446683097587274</v>
      </c>
      <c r="AL2354" s="17">
        <v>-5.2714385121121796E-2</v>
      </c>
      <c r="AM2354" s="17">
        <v>-3.2166677742905478E-3</v>
      </c>
      <c r="AN2354" s="17">
        <v>0.89355823637123055</v>
      </c>
      <c r="AO2354" s="17">
        <v>1.7419174605221013</v>
      </c>
      <c r="AP2354" s="17">
        <v>22.07538398367516</v>
      </c>
      <c r="AQ2354" s="17">
        <v>42.365020060899873</v>
      </c>
      <c r="AR2354" s="17">
        <v>1.0070419727218649</v>
      </c>
      <c r="AS2354" s="17">
        <v>1.9552321079588726</v>
      </c>
      <c r="AT2354" s="17">
        <v>-0.99999999999999967</v>
      </c>
      <c r="AU2354" s="17">
        <v>-0.99999999999999967</v>
      </c>
      <c r="AV2354" s="17">
        <v>-0.33754673926769829</v>
      </c>
      <c r="AW2354" s="17">
        <v>131.16517513423938</v>
      </c>
      <c r="AX2354" s="17">
        <v>129.58330181188057</v>
      </c>
      <c r="AY2354" s="17">
        <v>0.39892023919076292</v>
      </c>
      <c r="AZ2354" s="17">
        <v>40.646762689568654</v>
      </c>
      <c r="BA2354" s="22">
        <v>1479.0636109551435</v>
      </c>
      <c r="CU2354" t="e">
        <v>#N/A</v>
      </c>
      <c r="CV2354" t="e">
        <v>#N/A</v>
      </c>
    </row>
    <row r="2355" spans="1:100" x14ac:dyDescent="0.25">
      <c r="A2355">
        <v>5465</v>
      </c>
      <c r="B2355" t="s">
        <v>2651</v>
      </c>
      <c r="C2355" s="22">
        <v>3</v>
      </c>
      <c r="D2355" s="17">
        <v>5.7660548746921991</v>
      </c>
      <c r="E2355" s="17">
        <v>0</v>
      </c>
      <c r="F2355" s="17">
        <v>0.50232230825643143</v>
      </c>
      <c r="G2355" s="17">
        <v>0.50232230825643143</v>
      </c>
      <c r="H2355" s="17">
        <v>0.11402380916648791</v>
      </c>
      <c r="I2355" s="17">
        <v>0</v>
      </c>
      <c r="J2355" s="17">
        <v>6.8414285499892795</v>
      </c>
      <c r="K2355" s="17">
        <v>0.11402380916648791</v>
      </c>
      <c r="L2355" s="17">
        <v>-0.99999999999999989</v>
      </c>
      <c r="M2355" s="17">
        <v>-0.99999999999999989</v>
      </c>
      <c r="N2355" s="17">
        <v>2.2804761833297587</v>
      </c>
      <c r="O2355" s="17">
        <v>13.109805732937907</v>
      </c>
      <c r="P2355" s="17">
        <v>-2.0294633670278821</v>
      </c>
      <c r="Q2355" s="17">
        <v>-1.2950870978365268</v>
      </c>
      <c r="R2355" s="17">
        <v>-0.62790035331234617</v>
      </c>
      <c r="S2355" s="17">
        <v>0.33333333333333326</v>
      </c>
      <c r="T2355" s="17">
        <v>0.1613214672411892</v>
      </c>
      <c r="U2355" s="17">
        <v>0.23109089207299549</v>
      </c>
      <c r="V2355" s="17">
        <v>-0.11997578166341438</v>
      </c>
      <c r="W2355" s="17">
        <v>19.669844072704613</v>
      </c>
      <c r="X2355" s="17">
        <v>0.50878380728609041</v>
      </c>
      <c r="Y2355" s="17">
        <v>-0.99999999999999989</v>
      </c>
      <c r="Z2355" s="17">
        <v>-0.99999999999999989</v>
      </c>
      <c r="AA2355" s="17">
        <v>57.926842675486768</v>
      </c>
      <c r="AB2355" s="17">
        <v>0.17477718457913397</v>
      </c>
      <c r="AC2355" s="17">
        <v>0.28585886090259455</v>
      </c>
      <c r="AD2355" s="17">
        <v>0.31706193364016111</v>
      </c>
      <c r="AE2355" s="17">
        <v>38.884898956094467</v>
      </c>
      <c r="AF2355" s="17">
        <v>0.76923076923076927</v>
      </c>
      <c r="AG2355" s="17">
        <v>-0.99999999999999989</v>
      </c>
      <c r="AH2355" s="17">
        <v>-0.99999999999999989</v>
      </c>
      <c r="AI2355" s="17">
        <v>-1.6593101692836867E-2</v>
      </c>
      <c r="AJ2355" s="17">
        <v>-0.11997578166341438</v>
      </c>
      <c r="AK2355" s="17">
        <v>-9.1515395975155484E-2</v>
      </c>
      <c r="AL2355" s="17">
        <v>0.15568715060612978</v>
      </c>
      <c r="AM2355" s="17">
        <v>-0.11366997605717552</v>
      </c>
      <c r="AN2355" s="17">
        <v>0.36483707754635353</v>
      </c>
      <c r="AO2355" s="17">
        <v>-3.2993263813051645</v>
      </c>
      <c r="AP2355" s="17">
        <v>9.8993626916894932</v>
      </c>
      <c r="AQ2355" s="17">
        <v>26.511272622693909</v>
      </c>
      <c r="AR2355" s="17">
        <v>0.60576991098410327</v>
      </c>
      <c r="AS2355" s="17">
        <v>0.62280761645257843</v>
      </c>
      <c r="AT2355" s="17">
        <v>-0.99999999999999989</v>
      </c>
      <c r="AU2355" s="17">
        <v>-0.99999999999999989</v>
      </c>
      <c r="AV2355" s="17">
        <v>-0.12557804505591458</v>
      </c>
      <c r="AW2355" s="17">
        <v>80.936011100114243</v>
      </c>
      <c r="AX2355" s="17">
        <v>68.606570899916022</v>
      </c>
      <c r="AY2355" s="17">
        <v>0.3318103548730777</v>
      </c>
      <c r="AZ2355" s="17">
        <v>45.033716443149132</v>
      </c>
      <c r="BA2355" s="22">
        <v>1518.8950183659031</v>
      </c>
      <c r="CU2355" t="e">
        <v>#N/A</v>
      </c>
      <c r="CV2355" t="e">
        <v>#N/A</v>
      </c>
    </row>
    <row r="2356" spans="1:100" x14ac:dyDescent="0.25">
      <c r="A2356">
        <v>5467</v>
      </c>
      <c r="B2356" t="s">
        <v>2652</v>
      </c>
      <c r="C2356" s="22">
        <v>3</v>
      </c>
      <c r="D2356" s="17">
        <v>4.3443425702723433</v>
      </c>
      <c r="E2356" s="17">
        <v>0</v>
      </c>
      <c r="F2356" s="17">
        <v>0.867709480528708</v>
      </c>
      <c r="G2356" s="17">
        <v>0.867709480528708</v>
      </c>
      <c r="H2356" s="17">
        <v>0.32599488031871821</v>
      </c>
      <c r="I2356" s="17">
        <v>3.9863005328544185E-3</v>
      </c>
      <c r="J2356" s="17">
        <v>19.79887085109435</v>
      </c>
      <c r="K2356" s="17">
        <v>0.32998118085157263</v>
      </c>
      <c r="L2356" s="17">
        <v>-1.0000000000000011</v>
      </c>
      <c r="M2356" s="17">
        <v>-1.0000000000000011</v>
      </c>
      <c r="N2356" s="17">
        <v>6.5996236170314564</v>
      </c>
      <c r="O2356" s="17">
        <v>25.010922901895409</v>
      </c>
      <c r="P2356" s="17">
        <v>1.4371829544017627</v>
      </c>
      <c r="Q2356" s="17">
        <v>2.3506547239069171</v>
      </c>
      <c r="R2356" s="17">
        <v>0.9261204287325947</v>
      </c>
      <c r="S2356" s="17">
        <v>0.33333333333333381</v>
      </c>
      <c r="T2356" s="17">
        <v>0.25165233606759535</v>
      </c>
      <c r="U2356" s="17">
        <v>0.18332552122437878</v>
      </c>
      <c r="V2356" s="17">
        <v>-2.881804312924633E-2</v>
      </c>
      <c r="W2356" s="17">
        <v>16.380478665779574</v>
      </c>
      <c r="X2356" s="17">
        <v>0.81651027926364128</v>
      </c>
      <c r="Y2356" s="17">
        <v>-1.0000000000000011</v>
      </c>
      <c r="Z2356" s="17">
        <v>-1.0000000000000011</v>
      </c>
      <c r="AA2356" s="17">
        <v>27.727385398692558</v>
      </c>
      <c r="AB2356" s="17">
        <v>0.23316698927060403</v>
      </c>
      <c r="AC2356" s="17">
        <v>-0.12958563102425916</v>
      </c>
      <c r="AD2356" s="17">
        <v>0.10483436783726309</v>
      </c>
      <c r="AE2356" s="17">
        <v>10.420786304180401</v>
      </c>
      <c r="AF2356" s="17">
        <v>0.6</v>
      </c>
      <c r="AG2356" s="17">
        <v>-1.0000000000000011</v>
      </c>
      <c r="AH2356" s="17">
        <v>-1.0000000000000011</v>
      </c>
      <c r="AI2356" s="17">
        <v>0</v>
      </c>
      <c r="AJ2356" s="17">
        <v>-2.881804312924633E-2</v>
      </c>
      <c r="AK2356" s="17">
        <v>0.41755979050977843</v>
      </c>
      <c r="AL2356" s="17">
        <v>0.12640730635253269</v>
      </c>
      <c r="AM2356" s="17">
        <v>9.9321008238113712E-2</v>
      </c>
      <c r="AN2356" s="17">
        <v>0.62528627230316658</v>
      </c>
      <c r="AO2356" s="17">
        <v>4.5708241585017353</v>
      </c>
      <c r="AP2356" s="17">
        <v>16.264193339341823</v>
      </c>
      <c r="AQ2356" s="17">
        <v>36.179349516873927</v>
      </c>
      <c r="AR2356" s="17">
        <v>0.73949314749606132</v>
      </c>
      <c r="AS2356" s="17">
        <v>1.1464914601152141</v>
      </c>
      <c r="AT2356" s="17">
        <v>-1.0000000000000011</v>
      </c>
      <c r="AU2356" s="17">
        <v>-1.0000000000000011</v>
      </c>
      <c r="AV2356" s="17">
        <v>1.7938299092613033</v>
      </c>
      <c r="AW2356" s="17">
        <v>69.002501639929804</v>
      </c>
      <c r="AX2356" s="17">
        <v>66.120697327005161</v>
      </c>
      <c r="AY2356" s="17">
        <v>0.16503786540586823</v>
      </c>
      <c r="AZ2356" s="17">
        <v>-0.66317039068480543</v>
      </c>
      <c r="BA2356" s="22">
        <v>1441.4265261923799</v>
      </c>
      <c r="CU2356" t="e">
        <v>#N/A</v>
      </c>
      <c r="CV2356" t="e">
        <v>#N/A</v>
      </c>
    </row>
    <row r="2357" spans="1:100" x14ac:dyDescent="0.25">
      <c r="A2357">
        <v>5468</v>
      </c>
      <c r="B2357" t="s">
        <v>2653</v>
      </c>
      <c r="C2357" s="22">
        <v>3</v>
      </c>
      <c r="D2357" s="17">
        <v>2.9539601110758884</v>
      </c>
      <c r="E2357" s="17">
        <v>-5.9266954481666887E-3</v>
      </c>
      <c r="F2357" s="17">
        <v>2.241564028070608</v>
      </c>
      <c r="G2357" s="17">
        <v>2.241564028070608</v>
      </c>
      <c r="H2357" s="17">
        <v>0.14374017477846118</v>
      </c>
      <c r="I2357" s="17">
        <v>0</v>
      </c>
      <c r="J2357" s="17">
        <v>8.6244104867076867</v>
      </c>
      <c r="K2357" s="17">
        <v>0.14374017477846118</v>
      </c>
      <c r="L2357" s="17">
        <v>-1.0000000000000009</v>
      </c>
      <c r="M2357" s="17">
        <v>-1.0000000000000009</v>
      </c>
      <c r="N2357" s="17">
        <v>2.8748034955692265</v>
      </c>
      <c r="O2357" s="17">
        <v>13.81993462585419</v>
      </c>
      <c r="P2357" s="17">
        <v>-0.33536959494632085</v>
      </c>
      <c r="Q2357" s="17">
        <v>38.293251300291793</v>
      </c>
      <c r="R2357" s="17">
        <v>12.517923058610677</v>
      </c>
      <c r="S2357" s="17">
        <v>0.33333333333333359</v>
      </c>
      <c r="T2357" s="17">
        <v>0.3519719566696638</v>
      </c>
      <c r="U2357" s="17">
        <v>0.32813559872180814</v>
      </c>
      <c r="V2357" s="17">
        <v>-0.13789346297566776</v>
      </c>
      <c r="W2357" s="17">
        <v>29.272290038827062</v>
      </c>
      <c r="X2357" s="17">
        <v>1.0453853555940906</v>
      </c>
      <c r="Y2357" s="17">
        <v>-1.0000000000000009</v>
      </c>
      <c r="Z2357" s="17">
        <v>-1.0000000000000009</v>
      </c>
      <c r="AA2357" s="17">
        <v>67.4575619078811</v>
      </c>
      <c r="AB2357" s="17">
        <v>0.17580728590565028</v>
      </c>
      <c r="AC2357" s="17">
        <v>0.10080685679087403</v>
      </c>
      <c r="AD2357" s="17">
        <v>0.23673283351234209</v>
      </c>
      <c r="AE2357" s="17">
        <v>25.667348810443315</v>
      </c>
      <c r="AF2357" s="17">
        <v>0.58333333333333337</v>
      </c>
      <c r="AG2357" s="17">
        <v>-1.0000000000000009</v>
      </c>
      <c r="AH2357" s="17">
        <v>-1.0000000000000009</v>
      </c>
      <c r="AI2357" s="17">
        <v>-3.2140867995541507E-2</v>
      </c>
      <c r="AJ2357" s="17">
        <v>-0.13789346297566776</v>
      </c>
      <c r="AK2357" s="17">
        <v>0.27310576262057212</v>
      </c>
      <c r="AL2357" s="17">
        <v>8.811757287759503E-2</v>
      </c>
      <c r="AM2357" s="17">
        <v>-0.12211151353197165</v>
      </c>
      <c r="AN2357" s="17">
        <v>0.24099707814069549</v>
      </c>
      <c r="AO2357" s="17">
        <v>-1.687259025196431</v>
      </c>
      <c r="AP2357" s="17">
        <v>6.4655148179053628</v>
      </c>
      <c r="AQ2357" s="17">
        <v>37.896700525534733</v>
      </c>
      <c r="AR2357" s="17">
        <v>0.87554742574913802</v>
      </c>
      <c r="AS2357" s="17">
        <v>1.1891255303725532</v>
      </c>
      <c r="AT2357" s="17">
        <v>-1.0000000000000009</v>
      </c>
      <c r="AU2357" s="17">
        <v>-1.0000000000000009</v>
      </c>
      <c r="AV2357" s="17">
        <v>14.759487086681281</v>
      </c>
      <c r="AW2357" s="17">
        <v>87.74301135164059</v>
      </c>
      <c r="AX2357" s="17">
        <v>73.310847694162987</v>
      </c>
      <c r="AY2357" s="17">
        <v>0.25435934923172887</v>
      </c>
      <c r="AZ2357" s="17">
        <v>20.467428668212204</v>
      </c>
      <c r="BA2357" s="22">
        <v>1546.3199448871073</v>
      </c>
      <c r="CU2357" t="e">
        <v>#N/A</v>
      </c>
      <c r="CV2357" t="e">
        <v>#N/A</v>
      </c>
    </row>
    <row r="2358" spans="1:100" x14ac:dyDescent="0.25">
      <c r="A2358">
        <v>5470</v>
      </c>
      <c r="B2358" t="s">
        <v>2654</v>
      </c>
      <c r="C2358" s="22">
        <v>3</v>
      </c>
      <c r="D2358" s="17">
        <v>3.4680137191792917</v>
      </c>
      <c r="E2358" s="17">
        <v>-0.16823174464652993</v>
      </c>
      <c r="F2358" s="17">
        <v>-0.24900714083809045</v>
      </c>
      <c r="G2358" s="17">
        <v>-0.27840493998584648</v>
      </c>
      <c r="H2358" s="17">
        <v>0.17298559567457117</v>
      </c>
      <c r="I2358" s="17">
        <v>0</v>
      </c>
      <c r="J2358" s="17">
        <v>10.379135740474277</v>
      </c>
      <c r="K2358" s="17">
        <v>0.17298559567457117</v>
      </c>
      <c r="L2358" s="17">
        <v>-0.99999999999999878</v>
      </c>
      <c r="M2358" s="17">
        <v>-0.99999999999999878</v>
      </c>
      <c r="N2358" s="17">
        <v>3.4597119134914247</v>
      </c>
      <c r="O2358" s="17">
        <v>13.568744519667721</v>
      </c>
      <c r="P2358" s="17">
        <v>-0.4615539572860522</v>
      </c>
      <c r="Q2358" s="17">
        <v>-2.5201563517957561</v>
      </c>
      <c r="R2358" s="17">
        <v>-0.84797955143081671</v>
      </c>
      <c r="S2358" s="17">
        <v>0.3333333333333332</v>
      </c>
      <c r="T2358" s="17">
        <v>0.33275767184451771</v>
      </c>
      <c r="U2358" s="17">
        <v>0.1266664360609335</v>
      </c>
      <c r="V2358" s="17">
        <v>1.0648093551454121E-3</v>
      </c>
      <c r="W2358" s="17">
        <v>24.833466196774342</v>
      </c>
      <c r="X2358" s="17">
        <v>1.0055843483890703</v>
      </c>
      <c r="Y2358" s="17">
        <v>-0.99999999999999878</v>
      </c>
      <c r="Z2358" s="17">
        <v>-0.99999999999999878</v>
      </c>
      <c r="AA2358" s="17">
        <v>37.660323410952337</v>
      </c>
      <c r="AB2358" s="17">
        <v>0.22621346345527957</v>
      </c>
      <c r="AC2358" s="17">
        <v>8.022784570475619E-2</v>
      </c>
      <c r="AD2358" s="17">
        <v>-3.2944573847859392E-2</v>
      </c>
      <c r="AE2358" s="17">
        <v>13.674836765608822</v>
      </c>
      <c r="AF2358" s="17">
        <v>0.25</v>
      </c>
      <c r="AG2358" s="17">
        <v>-0.99999999999999878</v>
      </c>
      <c r="AH2358" s="17">
        <v>-0.99999999999999878</v>
      </c>
      <c r="AI2358" s="17">
        <v>-1.5098991815720034E-2</v>
      </c>
      <c r="AJ2358" s="17">
        <v>1.0648093551454121E-3</v>
      </c>
      <c r="AK2358" s="17">
        <v>0.2546390270925884</v>
      </c>
      <c r="AL2358" s="17">
        <v>6.2126642177212033E-2</v>
      </c>
      <c r="AM2358" s="17">
        <v>-0.1604367363069911</v>
      </c>
      <c r="AN2358" s="17">
        <v>0.36643397331307703</v>
      </c>
      <c r="AO2358" s="17">
        <v>-2.7377232722118348</v>
      </c>
      <c r="AP2358" s="17">
        <v>9.4714825437129839</v>
      </c>
      <c r="AQ2358" s="17">
        <v>35.212601937248593</v>
      </c>
      <c r="AR2358" s="17">
        <v>0.79382225059392897</v>
      </c>
      <c r="AS2358" s="17">
        <v>1.1785699440636417</v>
      </c>
      <c r="AT2358" s="17">
        <v>-0.99999999999999878</v>
      </c>
      <c r="AU2358" s="17">
        <v>-0.99999999999999878</v>
      </c>
      <c r="AV2358" s="17">
        <v>-1.1263844914166632</v>
      </c>
      <c r="AW2358" s="17">
        <v>60.700550474333056</v>
      </c>
      <c r="AX2358" s="17">
        <v>60.505051573533208</v>
      </c>
      <c r="AY2358" s="17">
        <v>4.9056409197577935E-2</v>
      </c>
      <c r="AZ2358" s="17">
        <v>4.4409879695297061</v>
      </c>
      <c r="BA2358" s="22">
        <v>1363.8243054694699</v>
      </c>
      <c r="CU2358" t="e">
        <v>#N/A</v>
      </c>
      <c r="CV2358" t="e">
        <v>#N/A</v>
      </c>
    </row>
    <row r="2359" spans="1:100" x14ac:dyDescent="0.25">
      <c r="A2359">
        <v>5471</v>
      </c>
      <c r="B2359" t="s">
        <v>2655</v>
      </c>
      <c r="C2359" s="22">
        <v>3</v>
      </c>
      <c r="D2359" s="17">
        <v>5.3807645257207923</v>
      </c>
      <c r="E2359" s="17">
        <v>-4.0060424943330342E-2</v>
      </c>
      <c r="F2359" s="17">
        <v>0.28749264473332065</v>
      </c>
      <c r="G2359" s="17">
        <v>0.2766874051998221</v>
      </c>
      <c r="H2359" s="17">
        <v>-9.4466930036598576E-2</v>
      </c>
      <c r="I2359" s="17">
        <v>0</v>
      </c>
      <c r="J2359" s="17">
        <v>-5.6680158021959119</v>
      </c>
      <c r="K2359" s="17">
        <v>-9.4466930036598576E-2</v>
      </c>
      <c r="L2359" s="17">
        <v>-1.0000000000000002</v>
      </c>
      <c r="M2359" s="17">
        <v>-1.0000000000000002</v>
      </c>
      <c r="N2359" s="17">
        <v>-1.8893386007319728</v>
      </c>
      <c r="O2359" s="17">
        <v>-1.0563871275298009E-2</v>
      </c>
      <c r="P2359" s="17">
        <v>0.22690720319092395</v>
      </c>
      <c r="Q2359" s="17">
        <v>1.0233427244158624</v>
      </c>
      <c r="R2359" s="17">
        <v>0.4008242522348639</v>
      </c>
      <c r="S2359" s="17">
        <v>0.32982173244999291</v>
      </c>
      <c r="T2359" s="17">
        <v>0.32733010148004354</v>
      </c>
      <c r="U2359" s="17">
        <v>-2.5072444480636009E-2</v>
      </c>
      <c r="V2359" s="17">
        <v>5.0324308345088067E-2</v>
      </c>
      <c r="W2359" s="17">
        <v>31.074825113243502</v>
      </c>
      <c r="X2359" s="17">
        <v>0.94758018638868979</v>
      </c>
      <c r="Y2359" s="17">
        <v>-1.0000000000000002</v>
      </c>
      <c r="Z2359" s="17">
        <v>-1.0000000000000002</v>
      </c>
      <c r="AA2359" s="17">
        <v>56.286915157671068</v>
      </c>
      <c r="AB2359" s="17">
        <v>0.11651049493362303</v>
      </c>
      <c r="AC2359" s="17">
        <v>0.11926382814613048</v>
      </c>
      <c r="AD2359" s="17">
        <v>0.26045099276410061</v>
      </c>
      <c r="AE2359" s="17">
        <v>24.811265792192721</v>
      </c>
      <c r="AF2359" s="17">
        <v>0.41666666666666669</v>
      </c>
      <c r="AG2359" s="17">
        <v>-1.0000000000000002</v>
      </c>
      <c r="AH2359" s="17">
        <v>-1.0000000000000002</v>
      </c>
      <c r="AI2359" s="17">
        <v>4.2839476718979572E-2</v>
      </c>
      <c r="AJ2359" s="17">
        <v>5.0324308345088067E-2</v>
      </c>
      <c r="AK2359" s="17">
        <v>-4.921886913589206E-2</v>
      </c>
      <c r="AL2359" s="17">
        <v>0.23092921712970976</v>
      </c>
      <c r="AM2359" s="17">
        <v>0.12331297062766389</v>
      </c>
      <c r="AN2359" s="17">
        <v>-9.8189484211769693E-2</v>
      </c>
      <c r="AO2359" s="17">
        <v>2.8367299200121368</v>
      </c>
      <c r="AP2359" s="17">
        <v>-1.3000910196456936</v>
      </c>
      <c r="AQ2359" s="17">
        <v>25.406809311047599</v>
      </c>
      <c r="AR2359" s="17">
        <v>0.68240369779448806</v>
      </c>
      <c r="AS2359" s="17">
        <v>0.85311325635209034</v>
      </c>
      <c r="AT2359" s="17">
        <v>-1.0000000000000002</v>
      </c>
      <c r="AU2359" s="17">
        <v>-1.0000000000000002</v>
      </c>
      <c r="AV2359" s="17">
        <v>0.67751165743468622</v>
      </c>
      <c r="AW2359" s="17">
        <v>54.976260266750039</v>
      </c>
      <c r="AX2359" s="17">
        <v>60.86548063563847</v>
      </c>
      <c r="AY2359" s="17">
        <v>2.9004602246121912E-2</v>
      </c>
      <c r="AZ2359" s="17">
        <v>-42.64987617908433</v>
      </c>
      <c r="BA2359" s="22">
        <v>1335.1080451829957</v>
      </c>
      <c r="CU2359" t="e">
        <v>#N/A</v>
      </c>
      <c r="CV2359" t="e">
        <v>#N/A</v>
      </c>
    </row>
    <row r="2360" spans="1:100" x14ac:dyDescent="0.25">
      <c r="A2360">
        <v>5472</v>
      </c>
      <c r="B2360" t="s">
        <v>2656</v>
      </c>
      <c r="C2360" s="22">
        <v>3</v>
      </c>
      <c r="D2360" s="17">
        <v>5.2049492414914056</v>
      </c>
      <c r="E2360" s="17">
        <v>0</v>
      </c>
      <c r="F2360" s="17">
        <v>1.9607676629298354E-2</v>
      </c>
      <c r="G2360" s="17">
        <v>1.9607676629298354E-2</v>
      </c>
      <c r="H2360" s="17">
        <v>0.29886572088396579</v>
      </c>
      <c r="I2360" s="17">
        <v>0</v>
      </c>
      <c r="J2360" s="17">
        <v>17.931943253037943</v>
      </c>
      <c r="K2360" s="17">
        <v>0.29886572088396579</v>
      </c>
      <c r="L2360" s="17">
        <v>-0.99999999999999944</v>
      </c>
      <c r="M2360" s="17">
        <v>-0.99999999999999944</v>
      </c>
      <c r="N2360" s="17">
        <v>5.9773144176793132</v>
      </c>
      <c r="O2360" s="17">
        <v>23.156500171158658</v>
      </c>
      <c r="P2360" s="17">
        <v>-0.20804099325867881</v>
      </c>
      <c r="Q2360" s="17">
        <v>0.5352189233662018</v>
      </c>
      <c r="R2360" s="17">
        <v>0.12694669211860321</v>
      </c>
      <c r="S2360" s="17">
        <v>0.33333333333333309</v>
      </c>
      <c r="T2360" s="17">
        <v>0.34883224296166176</v>
      </c>
      <c r="U2360" s="17">
        <v>0.41150257491934678</v>
      </c>
      <c r="V2360" s="17">
        <v>2.7860693545328909E-2</v>
      </c>
      <c r="W2360" s="17">
        <v>32.90652495502821</v>
      </c>
      <c r="X2360" s="17">
        <v>2.2124282506500337</v>
      </c>
      <c r="Y2360" s="17">
        <v>-0.99999999999999944</v>
      </c>
      <c r="Z2360" s="17">
        <v>-0.99999999999999944</v>
      </c>
      <c r="AA2360" s="17">
        <v>75.51583660335848</v>
      </c>
      <c r="AB2360" s="17">
        <v>0.13039748731513259</v>
      </c>
      <c r="AC2360" s="17">
        <v>0.40121538291167835</v>
      </c>
      <c r="AD2360" s="17">
        <v>0.31803442889742284</v>
      </c>
      <c r="AE2360" s="17">
        <v>42.482364956211669</v>
      </c>
      <c r="AF2360" s="17">
        <v>0.61538461538461542</v>
      </c>
      <c r="AG2360" s="17">
        <v>-0.99999999999999944</v>
      </c>
      <c r="AH2360" s="17">
        <v>-0.99999999999999944</v>
      </c>
      <c r="AI2360" s="17">
        <v>0</v>
      </c>
      <c r="AJ2360" s="17">
        <v>2.7860693545328909E-2</v>
      </c>
      <c r="AK2360" s="17">
        <v>0.10483970490204098</v>
      </c>
      <c r="AL2360" s="17">
        <v>0.22950159400470607</v>
      </c>
      <c r="AM2360" s="17">
        <v>1.667507425427904E-2</v>
      </c>
      <c r="AN2360" s="17">
        <v>0.27992142001322601</v>
      </c>
      <c r="AO2360" s="17">
        <v>0.94107538086718145</v>
      </c>
      <c r="AP2360" s="17">
        <v>8.1455434703541787</v>
      </c>
      <c r="AQ2360" s="17">
        <v>50.838468208066146</v>
      </c>
      <c r="AR2360" s="17">
        <v>1.1215288447596705</v>
      </c>
      <c r="AS2360" s="17">
        <v>2.5112939715339988</v>
      </c>
      <c r="AT2360" s="17">
        <v>-0.99999999999999944</v>
      </c>
      <c r="AU2360" s="17">
        <v>-0.99999999999999944</v>
      </c>
      <c r="AV2360" s="17">
        <v>0.14655436874790162</v>
      </c>
      <c r="AW2360" s="17">
        <v>106.81788024487129</v>
      </c>
      <c r="AX2360" s="17">
        <v>109.6039495994042</v>
      </c>
      <c r="AY2360" s="17">
        <v>0.37604846182006935</v>
      </c>
      <c r="AZ2360" s="17">
        <v>70.274003521327089</v>
      </c>
      <c r="BA2360" s="22">
        <v>1520.1741024504925</v>
      </c>
      <c r="CU2360" t="e">
        <v>#N/A</v>
      </c>
      <c r="CV2360" t="e">
        <v>#N/A</v>
      </c>
    </row>
    <row r="2361" spans="1:100" x14ac:dyDescent="0.25">
      <c r="A2361">
        <v>5473</v>
      </c>
      <c r="B2361" t="s">
        <v>2657</v>
      </c>
      <c r="C2361" s="22">
        <v>3</v>
      </c>
      <c r="D2361" s="17">
        <v>2.7757048988636939</v>
      </c>
      <c r="E2361" s="17">
        <v>0.30677426855831369</v>
      </c>
      <c r="F2361" s="17">
        <v>-0.18587491773165216</v>
      </c>
      <c r="G2361" s="17">
        <v>-0.12724044814673935</v>
      </c>
      <c r="H2361" s="17">
        <v>0.12087767708750011</v>
      </c>
      <c r="I2361" s="17">
        <v>0</v>
      </c>
      <c r="J2361" s="17">
        <v>7.252660625250007</v>
      </c>
      <c r="K2361" s="17">
        <v>0.12087767708750011</v>
      </c>
      <c r="L2361" s="17">
        <v>-1.0000000000000011</v>
      </c>
      <c r="M2361" s="17">
        <v>-1.0000000000000011</v>
      </c>
      <c r="N2361" s="17">
        <v>2.4175535417500016</v>
      </c>
      <c r="O2361" s="17">
        <v>9.9011250759669647</v>
      </c>
      <c r="P2361" s="17">
        <v>-1.0195485466111958</v>
      </c>
      <c r="Q2361" s="17">
        <v>-9.968739177438013E-2</v>
      </c>
      <c r="R2361" s="17">
        <v>-0.17324371123152718</v>
      </c>
      <c r="S2361" s="17">
        <v>0.3333333333333337</v>
      </c>
      <c r="T2361" s="17">
        <v>0.249887529290409</v>
      </c>
      <c r="U2361" s="17">
        <v>6.9440201568788426E-2</v>
      </c>
      <c r="V2361" s="17">
        <v>-1.1206800795093154E-2</v>
      </c>
      <c r="W2361" s="17">
        <v>20.823063452397506</v>
      </c>
      <c r="X2361" s="17">
        <v>0.58941738299791246</v>
      </c>
      <c r="Y2361" s="17">
        <v>-1.0000000000000011</v>
      </c>
      <c r="Z2361" s="17">
        <v>-1.0000000000000011</v>
      </c>
      <c r="AA2361" s="17">
        <v>7.9633524225299901</v>
      </c>
      <c r="AB2361" s="17">
        <v>-0.30103657142989271</v>
      </c>
      <c r="AC2361" s="17">
        <v>-5.1997957463296884E-2</v>
      </c>
      <c r="AD2361" s="17">
        <v>9.9305182520469576E-2</v>
      </c>
      <c r="AE2361" s="17">
        <v>-12.686467318635998</v>
      </c>
      <c r="AF2361" s="17">
        <v>0.33333333333333331</v>
      </c>
      <c r="AG2361" s="17">
        <v>-1.0000000000000011</v>
      </c>
      <c r="AH2361" s="17">
        <v>-1.0000000000000011</v>
      </c>
      <c r="AI2361" s="17">
        <v>3.186025249964989E-2</v>
      </c>
      <c r="AJ2361" s="17">
        <v>-1.1206800795093154E-2</v>
      </c>
      <c r="AK2361" s="17">
        <v>-0.15157086183082286</v>
      </c>
      <c r="AL2361" s="17">
        <v>7.6260553936946224E-2</v>
      </c>
      <c r="AM2361" s="17">
        <v>0.29780882884521176</v>
      </c>
      <c r="AN2361" s="17">
        <v>-9.6131610051370369E-3</v>
      </c>
      <c r="AO2361" s="17">
        <v>6.6873664119761793</v>
      </c>
      <c r="AP2361" s="17">
        <v>0.14097374455630529</v>
      </c>
      <c r="AQ2361" s="17">
        <v>28.075724077647521</v>
      </c>
      <c r="AR2361" s="17">
        <v>0.64145426339743783</v>
      </c>
      <c r="AS2361" s="17">
        <v>0.71029506008541299</v>
      </c>
      <c r="AT2361" s="17">
        <v>-1.0000000000000011</v>
      </c>
      <c r="AU2361" s="17">
        <v>-1.0000000000000011</v>
      </c>
      <c r="AV2361" s="17">
        <v>-0.30048415937826606</v>
      </c>
      <c r="AW2361" s="17">
        <v>18.005451243053248</v>
      </c>
      <c r="AX2361" s="17">
        <v>17.521976213536924</v>
      </c>
      <c r="AY2361" s="17">
        <v>-3.8464480474073068E-2</v>
      </c>
      <c r="AZ2361" s="17">
        <v>-47.882708265367057</v>
      </c>
      <c r="BA2361" s="22">
        <v>1290.7562283067221</v>
      </c>
      <c r="CU2361" t="e">
        <v>#N/A</v>
      </c>
      <c r="CV2361" t="e">
        <v>#N/A</v>
      </c>
    </row>
    <row r="2362" spans="1:100" x14ac:dyDescent="0.25">
      <c r="A2362">
        <v>5474</v>
      </c>
      <c r="B2362" t="s">
        <v>2658</v>
      </c>
      <c r="C2362" s="22">
        <v>3</v>
      </c>
      <c r="D2362" s="17">
        <v>3.6241945251013794</v>
      </c>
      <c r="E2362" s="17">
        <v>-9.8183703334141281E-2</v>
      </c>
      <c r="F2362" s="17">
        <v>1.0322938390097829</v>
      </c>
      <c r="G2362" s="17">
        <v>1.0053687636882909</v>
      </c>
      <c r="H2362" s="17">
        <v>4.4491632478420626E-2</v>
      </c>
      <c r="I2362" s="17">
        <v>0</v>
      </c>
      <c r="J2362" s="17">
        <v>2.6694979487052359</v>
      </c>
      <c r="K2362" s="17">
        <v>4.4491632478420626E-2</v>
      </c>
      <c r="L2362" s="17">
        <v>-1.0000000000000004</v>
      </c>
      <c r="M2362" s="17">
        <v>-1.0000000000000004</v>
      </c>
      <c r="N2362" s="17">
        <v>0.8898326495684119</v>
      </c>
      <c r="O2362" s="17">
        <v>7.2990612374949091</v>
      </c>
      <c r="P2362" s="17">
        <v>-1.6424606730509217</v>
      </c>
      <c r="Q2362" s="17">
        <v>-0.4424225265309033</v>
      </c>
      <c r="R2362" s="17">
        <v>-0.31317189993608896</v>
      </c>
      <c r="S2362" s="17">
        <v>0.33333333333333348</v>
      </c>
      <c r="T2362" s="17">
        <v>0.18356696081696267</v>
      </c>
      <c r="U2362" s="17">
        <v>0.10430057078168861</v>
      </c>
      <c r="V2362" s="17">
        <v>0</v>
      </c>
      <c r="W2362" s="17">
        <v>23.068369298142574</v>
      </c>
      <c r="X2362" s="17">
        <v>0.72615198006713966</v>
      </c>
      <c r="Y2362" s="17">
        <v>-1.0000000000000004</v>
      </c>
      <c r="Z2362" s="17">
        <v>-1.0000000000000004</v>
      </c>
      <c r="AA2362" s="17">
        <v>-9.0611904015010047</v>
      </c>
      <c r="AB2362" s="17">
        <v>-8.5457673900655062E-2</v>
      </c>
      <c r="AC2362" s="17">
        <v>-0.41272501637360226</v>
      </c>
      <c r="AD2362" s="17">
        <v>-0.13814506571989213</v>
      </c>
      <c r="AE2362" s="17">
        <v>-31.81638779970746</v>
      </c>
      <c r="AF2362" s="17">
        <v>0</v>
      </c>
      <c r="AG2362" s="17">
        <v>-1.0000000000000004</v>
      </c>
      <c r="AH2362" s="17">
        <v>-1.0000000000000004</v>
      </c>
      <c r="AI2362" s="17">
        <v>0</v>
      </c>
      <c r="AJ2362" s="17">
        <v>0</v>
      </c>
      <c r="AK2362" s="17">
        <v>0.42467772936623344</v>
      </c>
      <c r="AL2362" s="17">
        <v>-0.17017863362562832</v>
      </c>
      <c r="AM2362" s="17">
        <v>-0.1373136844049366</v>
      </c>
      <c r="AN2362" s="17">
        <v>0.55297284225307775</v>
      </c>
      <c r="AO2362" s="17">
        <v>-1.3094534632922505</v>
      </c>
      <c r="AP2362" s="17">
        <v>12.97342788819881</v>
      </c>
      <c r="AQ2362" s="17">
        <v>25.737867246847802</v>
      </c>
      <c r="AR2362" s="17">
        <v>0.62120086493198468</v>
      </c>
      <c r="AS2362" s="17">
        <v>0.77064361254556024</v>
      </c>
      <c r="AT2362" s="17">
        <v>-1.0000000000000004</v>
      </c>
      <c r="AU2362" s="17">
        <v>-1.0000000000000004</v>
      </c>
      <c r="AV2362" s="17">
        <v>0.69219686375220157</v>
      </c>
      <c r="AW2362" s="17">
        <v>11.211298724192718</v>
      </c>
      <c r="AX2362" s="17">
        <v>11.211298724192718</v>
      </c>
      <c r="AY2362" s="17">
        <v>-0.14271400257442249</v>
      </c>
      <c r="AZ2362" s="17">
        <v>-71.005748909895161</v>
      </c>
      <c r="BA2362" s="22">
        <v>1353.352904093394</v>
      </c>
      <c r="CU2362" t="e">
        <v>#N/A</v>
      </c>
      <c r="CV2362" t="e">
        <v>#N/A</v>
      </c>
    </row>
    <row r="2363" spans="1:100" x14ac:dyDescent="0.25">
      <c r="A2363">
        <v>5477</v>
      </c>
      <c r="B2363" t="s">
        <v>2659</v>
      </c>
      <c r="C2363" s="22">
        <v>3</v>
      </c>
      <c r="D2363" s="17">
        <v>4.8904061950343278</v>
      </c>
      <c r="E2363" s="17">
        <v>7.39117751590921E-3</v>
      </c>
      <c r="F2363" s="17">
        <v>-4.9084651587766072E-2</v>
      </c>
      <c r="G2363" s="17">
        <v>-4.9084651587766072E-2</v>
      </c>
      <c r="H2363" s="17">
        <v>6.5277328712114446E-2</v>
      </c>
      <c r="I2363" s="17">
        <v>0</v>
      </c>
      <c r="J2363" s="17">
        <v>3.9166397227268659</v>
      </c>
      <c r="K2363" s="17">
        <v>6.5277328712114446E-2</v>
      </c>
      <c r="L2363" s="17">
        <v>-1</v>
      </c>
      <c r="M2363" s="17">
        <v>-1</v>
      </c>
      <c r="N2363" s="17">
        <v>1.3055465742422887</v>
      </c>
      <c r="O2363" s="17">
        <v>8.7579612661734316</v>
      </c>
      <c r="P2363" s="17">
        <v>-0.19675191394370287</v>
      </c>
      <c r="Q2363" s="17">
        <v>-0.96136989068594825</v>
      </c>
      <c r="R2363" s="17">
        <v>-0.31841517538123826</v>
      </c>
      <c r="S2363" s="17">
        <v>0.3333333333333332</v>
      </c>
      <c r="T2363" s="17">
        <v>0.18984283481325542</v>
      </c>
      <c r="U2363" s="17">
        <v>-3.7500042469484227E-2</v>
      </c>
      <c r="V2363" s="17">
        <v>-1.0521532660898718E-2</v>
      </c>
      <c r="W2363" s="17">
        <v>16.395090572163674</v>
      </c>
      <c r="X2363" s="17">
        <v>0.10127897507106769</v>
      </c>
      <c r="Y2363" s="17">
        <v>-1</v>
      </c>
      <c r="Z2363" s="17">
        <v>-1</v>
      </c>
      <c r="AA2363" s="17">
        <v>52.936486744418765</v>
      </c>
      <c r="AB2363" s="17">
        <v>0.37674455845694033</v>
      </c>
      <c r="AC2363" s="17">
        <v>1.7328047942789762E-2</v>
      </c>
      <c r="AD2363" s="17">
        <v>0.34312362055299644</v>
      </c>
      <c r="AE2363" s="17">
        <v>36.859811347636324</v>
      </c>
      <c r="AF2363" s="17">
        <v>0.81818181818181823</v>
      </c>
      <c r="AG2363" s="17">
        <v>-1</v>
      </c>
      <c r="AH2363" s="17">
        <v>-1</v>
      </c>
      <c r="AI2363" s="17">
        <v>0</v>
      </c>
      <c r="AJ2363" s="17">
        <v>-1.0521532660898718E-2</v>
      </c>
      <c r="AK2363" s="17">
        <v>-0.11971108139216859</v>
      </c>
      <c r="AL2363" s="17">
        <v>9.4882389927072111E-2</v>
      </c>
      <c r="AM2363" s="17">
        <v>0.94014119873617574</v>
      </c>
      <c r="AN2363" s="17">
        <v>0.20756178410729004</v>
      </c>
      <c r="AO2363" s="17">
        <v>22.904974561443552</v>
      </c>
      <c r="AP2363" s="17">
        <v>5.6634565523176148</v>
      </c>
      <c r="AQ2363" s="17">
        <v>20.311730294890527</v>
      </c>
      <c r="AR2363" s="17">
        <v>0.47515459301620627</v>
      </c>
      <c r="AS2363" s="17">
        <v>0.1665563037831819</v>
      </c>
      <c r="AT2363" s="17">
        <v>-1</v>
      </c>
      <c r="AU2363" s="17">
        <v>-1</v>
      </c>
      <c r="AV2363" s="17">
        <v>-0.36749982696900435</v>
      </c>
      <c r="AW2363" s="17">
        <v>67.357904562909795</v>
      </c>
      <c r="AX2363" s="17">
        <v>66.305751296819921</v>
      </c>
      <c r="AY2363" s="17">
        <v>-2.7689268148579357E-2</v>
      </c>
      <c r="AZ2363" s="17">
        <v>-33.130023379735434</v>
      </c>
      <c r="BA2363" s="22">
        <v>1364.067966197113</v>
      </c>
      <c r="CU2363" t="e">
        <v>#N/A</v>
      </c>
      <c r="CV2363" t="e">
        <v>#N/A</v>
      </c>
    </row>
    <row r="2364" spans="1:100" x14ac:dyDescent="0.25">
      <c r="A2364">
        <v>5478</v>
      </c>
      <c r="B2364" t="s">
        <v>2660</v>
      </c>
      <c r="C2364" s="22">
        <v>3</v>
      </c>
      <c r="D2364" s="17">
        <v>3.480940814541857</v>
      </c>
      <c r="E2364" s="17">
        <v>-7.2530359285105303E-3</v>
      </c>
      <c r="F2364" s="17">
        <v>-9.2987163310237472E-2</v>
      </c>
      <c r="G2364" s="17">
        <v>-9.4800422292365086E-2</v>
      </c>
      <c r="H2364" s="17">
        <v>1.9828880907437861E-2</v>
      </c>
      <c r="I2364" s="17">
        <v>0</v>
      </c>
      <c r="J2364" s="17">
        <v>1.1897328544462726</v>
      </c>
      <c r="K2364" s="17">
        <v>1.9828880907437861E-2</v>
      </c>
      <c r="L2364" s="17">
        <v>-1.0000000000000013</v>
      </c>
      <c r="M2364" s="17">
        <v>-1.0000000000000013</v>
      </c>
      <c r="N2364" s="17">
        <v>0.39657761814875847</v>
      </c>
      <c r="O2364" s="17">
        <v>4.5758732466957657</v>
      </c>
      <c r="P2364" s="17">
        <v>-0.68636410345597432</v>
      </c>
      <c r="Q2364" s="17">
        <v>-0.35900913229371795</v>
      </c>
      <c r="R2364" s="17">
        <v>-0.12530530238124343</v>
      </c>
      <c r="S2364" s="17">
        <v>0.33333333333333359</v>
      </c>
      <c r="T2364" s="17">
        <v>0.18276811432519738</v>
      </c>
      <c r="U2364" s="17">
        <v>-5.4801511690149053E-2</v>
      </c>
      <c r="V2364" s="17">
        <v>4.3258770497411102E-3</v>
      </c>
      <c r="W2364" s="17">
        <v>17.83187728442741</v>
      </c>
      <c r="X2364" s="17">
        <v>0.14154902697923111</v>
      </c>
      <c r="Y2364" s="17">
        <v>-1.0000000000000013</v>
      </c>
      <c r="Z2364" s="17">
        <v>-1.0000000000000013</v>
      </c>
      <c r="AA2364" s="17">
        <v>14.119755371065887</v>
      </c>
      <c r="AB2364" s="17">
        <v>-3.516867684312016E-2</v>
      </c>
      <c r="AC2364" s="17">
        <v>3.0829115654771276E-3</v>
      </c>
      <c r="AD2364" s="17">
        <v>-3.9650566941962659E-2</v>
      </c>
      <c r="AE2364" s="17">
        <v>-3.586816610980299</v>
      </c>
      <c r="AF2364" s="17">
        <v>0</v>
      </c>
      <c r="AG2364" s="17">
        <v>-1.0000000000000013</v>
      </c>
      <c r="AH2364" s="17">
        <v>-1.0000000000000013</v>
      </c>
      <c r="AI2364" s="17">
        <v>0</v>
      </c>
      <c r="AJ2364" s="17">
        <v>4.3258770497411102E-3</v>
      </c>
      <c r="AK2364" s="17">
        <v>4.924817289189494E-2</v>
      </c>
      <c r="AL2364" s="17">
        <v>9.9069233125605755E-2</v>
      </c>
      <c r="AM2364" s="17">
        <v>9.0132237568569543E-2</v>
      </c>
      <c r="AN2364" s="17">
        <v>-1.3352370450682006E-2</v>
      </c>
      <c r="AO2364" s="17">
        <v>2.4995468036737165</v>
      </c>
      <c r="AP2364" s="17">
        <v>0.16153690436097792</v>
      </c>
      <c r="AQ2364" s="17">
        <v>19.021610138873683</v>
      </c>
      <c r="AR2364" s="17">
        <v>0.46562581301812322</v>
      </c>
      <c r="AS2364" s="17">
        <v>0.16137790788666928</v>
      </c>
      <c r="AT2364" s="17">
        <v>-1.0000000000000013</v>
      </c>
      <c r="AU2364" s="17">
        <v>-1.0000000000000013</v>
      </c>
      <c r="AV2364" s="17">
        <v>-0.22010572467360848</v>
      </c>
      <c r="AW2364" s="17">
        <v>18.857165522122632</v>
      </c>
      <c r="AX2364" s="17">
        <v>19.289753227096742</v>
      </c>
      <c r="AY2364" s="17">
        <v>-4.7192342060405824E-2</v>
      </c>
      <c r="AZ2364" s="17">
        <v>-50.993719155489167</v>
      </c>
      <c r="BA2364" s="22">
        <v>1277.4454705422909</v>
      </c>
      <c r="CU2364" t="e">
        <v>#N/A</v>
      </c>
      <c r="CV2364" t="e">
        <v>#N/A</v>
      </c>
    </row>
    <row r="2365" spans="1:100" x14ac:dyDescent="0.25">
      <c r="A2365">
        <v>5480</v>
      </c>
      <c r="B2365" t="s">
        <v>2661</v>
      </c>
      <c r="C2365" s="22">
        <v>3</v>
      </c>
      <c r="D2365" s="17">
        <v>5.7046835351120446</v>
      </c>
      <c r="E2365" s="17">
        <v>8.3266511641178459E-2</v>
      </c>
      <c r="F2365" s="17">
        <v>0.15129472677693789</v>
      </c>
      <c r="G2365" s="17">
        <v>0.13904434825395395</v>
      </c>
      <c r="H2365" s="17">
        <v>0.2078924777864434</v>
      </c>
      <c r="I2365" s="17">
        <v>0</v>
      </c>
      <c r="J2365" s="17">
        <v>12.473548667186609</v>
      </c>
      <c r="K2365" s="17">
        <v>0.2078924777864434</v>
      </c>
      <c r="L2365" s="17">
        <v>-0.99999999999999845</v>
      </c>
      <c r="M2365" s="17">
        <v>-0.99999999999999845</v>
      </c>
      <c r="N2365" s="17">
        <v>4.1578495557288679</v>
      </c>
      <c r="O2365" s="17">
        <v>18.317276550552595</v>
      </c>
      <c r="P2365" s="17">
        <v>0.10530760279418436</v>
      </c>
      <c r="Q2365" s="17">
        <v>-0.36938552931272955</v>
      </c>
      <c r="R2365" s="17">
        <v>-0.12713882230015533</v>
      </c>
      <c r="S2365" s="17">
        <v>0.33333333333333287</v>
      </c>
      <c r="T2365" s="17">
        <v>0.33853173491968896</v>
      </c>
      <c r="U2365" s="17">
        <v>-0.19596469104932893</v>
      </c>
      <c r="V2365" s="17">
        <v>0</v>
      </c>
      <c r="W2365" s="17">
        <v>10.72031597668998</v>
      </c>
      <c r="X2365" s="17">
        <v>-0.33099101602550052</v>
      </c>
      <c r="Y2365" s="17">
        <v>-0.99999999999999845</v>
      </c>
      <c r="Z2365" s="17">
        <v>-0.99999999999999845</v>
      </c>
      <c r="AA2365" s="17">
        <v>33.567943321195564</v>
      </c>
      <c r="AB2365" s="17">
        <v>-1.7885823511778032E-2</v>
      </c>
      <c r="AC2365" s="17">
        <v>0.34254894930450763</v>
      </c>
      <c r="AD2365" s="17">
        <v>0.13483219754338543</v>
      </c>
      <c r="AE2365" s="17">
        <v>22.97476616680575</v>
      </c>
      <c r="AF2365" s="17">
        <v>0.7857142857142857</v>
      </c>
      <c r="AG2365" s="17">
        <v>-0.99999999999999845</v>
      </c>
      <c r="AH2365" s="17">
        <v>-0.99999999999999845</v>
      </c>
      <c r="AI2365" s="17">
        <v>-1.6463130685405693E-2</v>
      </c>
      <c r="AJ2365" s="17">
        <v>0</v>
      </c>
      <c r="AK2365" s="17">
        <v>6.5394053572690736E-2</v>
      </c>
      <c r="AL2365" s="17">
        <v>-9.2528174918581785E-2</v>
      </c>
      <c r="AM2365" s="17">
        <v>3.9222541940658912E-2</v>
      </c>
      <c r="AN2365" s="17">
        <v>0.64315151060603881</v>
      </c>
      <c r="AO2365" s="17">
        <v>1.3075338163799266</v>
      </c>
      <c r="AP2365" s="17">
        <v>15.616146890558058</v>
      </c>
      <c r="AQ2365" s="17">
        <v>23.193864643876587</v>
      </c>
      <c r="AR2365" s="17">
        <v>0.47590037720369249</v>
      </c>
      <c r="AS2365" s="17">
        <v>-0.12309853823905705</v>
      </c>
      <c r="AT2365" s="17">
        <v>-0.99999999999999845</v>
      </c>
      <c r="AU2365" s="17">
        <v>-0.99999999999999845</v>
      </c>
      <c r="AV2365" s="17">
        <v>1.190552595379811E-2</v>
      </c>
      <c r="AW2365" s="17">
        <v>67.501366762306247</v>
      </c>
      <c r="AX2365" s="17">
        <v>67.172104148598123</v>
      </c>
      <c r="AY2365" s="17">
        <v>-0.10573876514491753</v>
      </c>
      <c r="AZ2365" s="17">
        <v>-20.290281366937229</v>
      </c>
      <c r="BA2365" s="22">
        <v>1420.9632099999296</v>
      </c>
      <c r="CU2365" t="e">
        <v>#N/A</v>
      </c>
      <c r="CV2365" t="e">
        <v>#N/A</v>
      </c>
    </row>
    <row r="2366" spans="1:100" x14ac:dyDescent="0.25">
      <c r="A2366">
        <v>5482</v>
      </c>
      <c r="B2366" t="s">
        <v>2662</v>
      </c>
      <c r="C2366" s="22">
        <v>3</v>
      </c>
      <c r="D2366" s="17">
        <v>5.3075420657091001</v>
      </c>
      <c r="E2366" s="17">
        <v>-9.8937664113896623E-2</v>
      </c>
      <c r="F2366" s="17">
        <v>-3.9287016989737467E-2</v>
      </c>
      <c r="G2366" s="17">
        <v>-5.927982216413559E-2</v>
      </c>
      <c r="H2366" s="17">
        <v>8.1955500665285119E-2</v>
      </c>
      <c r="I2366" s="17">
        <v>0</v>
      </c>
      <c r="J2366" s="17">
        <v>4.9173300399171058</v>
      </c>
      <c r="K2366" s="17">
        <v>8.1955500665285119E-2</v>
      </c>
      <c r="L2366" s="17">
        <v>-1</v>
      </c>
      <c r="M2366" s="17">
        <v>-1</v>
      </c>
      <c r="N2366" s="17">
        <v>1.6391100133057015</v>
      </c>
      <c r="O2366" s="17">
        <v>10.165592283462072</v>
      </c>
      <c r="P2366" s="17">
        <v>-0.24055589737660618</v>
      </c>
      <c r="Q2366" s="17">
        <v>0.87363560557892395</v>
      </c>
      <c r="R2366" s="17">
        <v>0.20653824213281258</v>
      </c>
      <c r="S2366" s="17">
        <v>0.33333333333333315</v>
      </c>
      <c r="T2366" s="17">
        <v>0.31649345955608943</v>
      </c>
      <c r="U2366" s="17">
        <v>0.29848499252943866</v>
      </c>
      <c r="V2366" s="17">
        <v>-1.2877092514566816E-2</v>
      </c>
      <c r="W2366" s="17">
        <v>34.139167689560374</v>
      </c>
      <c r="X2366" s="17">
        <v>1.667708833477247</v>
      </c>
      <c r="Y2366" s="17">
        <v>-1</v>
      </c>
      <c r="Z2366" s="17">
        <v>-1</v>
      </c>
      <c r="AA2366" s="17">
        <v>81.887309868890554</v>
      </c>
      <c r="AB2366" s="17">
        <v>0.24505212471442359</v>
      </c>
      <c r="AC2366" s="17">
        <v>0.40019485185060694</v>
      </c>
      <c r="AD2366" s="17">
        <v>0.30558510217891643</v>
      </c>
      <c r="AE2366" s="17">
        <v>47.541603937197344</v>
      </c>
      <c r="AF2366" s="17">
        <v>0.66666666666666663</v>
      </c>
      <c r="AG2366" s="17">
        <v>-1</v>
      </c>
      <c r="AH2366" s="17">
        <v>-1</v>
      </c>
      <c r="AI2366" s="17">
        <v>0</v>
      </c>
      <c r="AJ2366" s="17">
        <v>-1.2877092514566816E-2</v>
      </c>
      <c r="AK2366" s="17">
        <v>0.52438305967308552</v>
      </c>
      <c r="AL2366" s="17">
        <v>1.9607394766391725E-2</v>
      </c>
      <c r="AM2366" s="17">
        <v>0.28217331581733018</v>
      </c>
      <c r="AN2366" s="17">
        <v>-5.0112391069011886E-2</v>
      </c>
      <c r="AO2366" s="17">
        <v>9.6762481937986848</v>
      </c>
      <c r="AP2366" s="17">
        <v>-1.1547728028933384</v>
      </c>
      <c r="AQ2366" s="17">
        <v>39.056497729477478</v>
      </c>
      <c r="AR2366" s="17">
        <v>0.93543469290429526</v>
      </c>
      <c r="AS2366" s="17">
        <v>1.7496643341425333</v>
      </c>
      <c r="AT2366" s="17">
        <v>-1</v>
      </c>
      <c r="AU2366" s="17">
        <v>-1</v>
      </c>
      <c r="AV2366" s="17">
        <v>0.14725841996867697</v>
      </c>
      <c r="AW2366" s="17">
        <v>90.898129349459282</v>
      </c>
      <c r="AX2366" s="17">
        <v>89.610420098002578</v>
      </c>
      <c r="AY2366" s="17">
        <v>0.26789940355003455</v>
      </c>
      <c r="AZ2366" s="17">
        <v>22.481895586203255</v>
      </c>
      <c r="BA2366" s="22">
        <v>1395.2416906142591</v>
      </c>
      <c r="CU2366" t="e">
        <v>#N/A</v>
      </c>
      <c r="CV2366" t="e">
        <v>#N/A</v>
      </c>
    </row>
    <row r="2367" spans="1:100" x14ac:dyDescent="0.25">
      <c r="A2367">
        <v>5483</v>
      </c>
      <c r="B2367" t="s">
        <v>2663</v>
      </c>
      <c r="C2367" s="22">
        <v>3</v>
      </c>
      <c r="D2367" s="17">
        <v>4.1818024325120451</v>
      </c>
      <c r="E2367" s="17">
        <v>0</v>
      </c>
      <c r="F2367" s="17">
        <v>0.25626480264866996</v>
      </c>
      <c r="G2367" s="17">
        <v>0.25626480264866996</v>
      </c>
      <c r="H2367" s="17">
        <v>-8.8615006750710407E-2</v>
      </c>
      <c r="I2367" s="17">
        <v>0</v>
      </c>
      <c r="J2367" s="17">
        <v>-5.3169004050426212</v>
      </c>
      <c r="K2367" s="17">
        <v>-8.8615006750710407E-2</v>
      </c>
      <c r="L2367" s="17">
        <v>-1.0000000000000009</v>
      </c>
      <c r="M2367" s="17">
        <v>-1.0000000000000009</v>
      </c>
      <c r="N2367" s="17">
        <v>-1.7723001350142078</v>
      </c>
      <c r="O2367" s="17">
        <v>-0.87883316988191407</v>
      </c>
      <c r="P2367" s="17">
        <v>-3.6290899473352747E-2</v>
      </c>
      <c r="Q2367" s="17">
        <v>4.5073402598133807</v>
      </c>
      <c r="R2367" s="17">
        <v>1.4394357764601815</v>
      </c>
      <c r="S2367" s="17">
        <v>0.33333333333333359</v>
      </c>
      <c r="T2367" s="17">
        <v>0.26075904533031002</v>
      </c>
      <c r="U2367" s="17">
        <v>5.6232763893246232E-2</v>
      </c>
      <c r="V2367" s="17">
        <v>-1.3850724414540102E-2</v>
      </c>
      <c r="W2367" s="17">
        <v>29.003576995722408</v>
      </c>
      <c r="X2367" s="17">
        <v>0.75195980649707472</v>
      </c>
      <c r="Y2367" s="17">
        <v>-1.0000000000000009</v>
      </c>
      <c r="Z2367" s="17">
        <v>-1.0000000000000009</v>
      </c>
      <c r="AA2367" s="17">
        <v>58.028246586388498</v>
      </c>
      <c r="AB2367" s="17">
        <v>6.2977014421602057E-2</v>
      </c>
      <c r="AC2367" s="17">
        <v>0.32557933030736302</v>
      </c>
      <c r="AD2367" s="17">
        <v>0.16314833155515404</v>
      </c>
      <c r="AE2367" s="17">
        <v>27.58523381420596</v>
      </c>
      <c r="AF2367" s="17">
        <v>0.29411764705882354</v>
      </c>
      <c r="AG2367" s="17">
        <v>-1.0000000000000009</v>
      </c>
      <c r="AH2367" s="17">
        <v>-1.0000000000000009</v>
      </c>
      <c r="AI2367" s="17">
        <v>0</v>
      </c>
      <c r="AJ2367" s="17">
        <v>-1.3850724414540102E-2</v>
      </c>
      <c r="AK2367" s="17">
        <v>0.14698565070994701</v>
      </c>
      <c r="AL2367" s="17">
        <v>5.34217081280835E-2</v>
      </c>
      <c r="AM2367" s="17">
        <v>0.43127880273555524</v>
      </c>
      <c r="AN2367" s="17">
        <v>0.34907417881172775</v>
      </c>
      <c r="AO2367" s="17">
        <v>11.516898321938616</v>
      </c>
      <c r="AP2367" s="17">
        <v>8.9939630109336122</v>
      </c>
      <c r="AQ2367" s="17">
        <v>23.686676590679792</v>
      </c>
      <c r="AR2367" s="17">
        <v>0.63647441814234951</v>
      </c>
      <c r="AS2367" s="17">
        <v>0.66334479974636407</v>
      </c>
      <c r="AT2367" s="17">
        <v>-1.0000000000000009</v>
      </c>
      <c r="AU2367" s="17">
        <v>-1.0000000000000009</v>
      </c>
      <c r="AV2367" s="17">
        <v>1.6957005791088524</v>
      </c>
      <c r="AW2367" s="17">
        <v>66.143376427440245</v>
      </c>
      <c r="AX2367" s="17">
        <v>64.758303985986245</v>
      </c>
      <c r="AY2367" s="17">
        <v>0.15787605249669509</v>
      </c>
      <c r="AZ2367" s="17">
        <v>-18.348975776631306</v>
      </c>
      <c r="BA2367" s="22">
        <v>1368.5009502342525</v>
      </c>
      <c r="CU2367" t="e">
        <v>#N/A</v>
      </c>
      <c r="CV2367" t="e">
        <v>#N/A</v>
      </c>
    </row>
    <row r="2368" spans="1:100" x14ac:dyDescent="0.25">
      <c r="A2368">
        <v>5484</v>
      </c>
      <c r="B2368" t="s">
        <v>2664</v>
      </c>
      <c r="C2368" s="22">
        <v>3</v>
      </c>
      <c r="D2368" s="17">
        <v>4.691526836586033</v>
      </c>
      <c r="E2368" s="17">
        <v>0</v>
      </c>
      <c r="F2368" s="17">
        <v>-0.71817331886994962</v>
      </c>
      <c r="G2368" s="17">
        <v>-0.71817331886994962</v>
      </c>
      <c r="H2368" s="17">
        <v>0.1125572548739356</v>
      </c>
      <c r="I2368" s="17">
        <v>-5.905659322039649E-3</v>
      </c>
      <c r="J2368" s="17">
        <v>6.3990957331137546</v>
      </c>
      <c r="K2368" s="17">
        <v>0.10665159555189592</v>
      </c>
      <c r="L2368" s="17">
        <v>-0.99999999999999922</v>
      </c>
      <c r="M2368" s="17">
        <v>-0.99999999999999922</v>
      </c>
      <c r="N2368" s="17">
        <v>2.1330319110379174</v>
      </c>
      <c r="O2368" s="17">
        <v>10.37244925082984</v>
      </c>
      <c r="P2368" s="17">
        <v>-0.49302451098715677</v>
      </c>
      <c r="Q2368" s="17">
        <v>-5.3193793948013782E-2</v>
      </c>
      <c r="R2368" s="17">
        <v>-0.12744502897115914</v>
      </c>
      <c r="S2368" s="17">
        <v>0.33333333333333309</v>
      </c>
      <c r="T2368" s="17">
        <v>0.33333333333333309</v>
      </c>
      <c r="U2368" s="17">
        <v>0.25646753005725459</v>
      </c>
      <c r="V2368" s="17">
        <v>8.4829550886231758E-2</v>
      </c>
      <c r="W2368" s="17">
        <v>36.052486082330262</v>
      </c>
      <c r="X2368" s="17">
        <v>2.0948624966611802</v>
      </c>
      <c r="Y2368" s="17">
        <v>-0.99999999999999922</v>
      </c>
      <c r="Z2368" s="17">
        <v>-0.99999999999999922</v>
      </c>
      <c r="AA2368" s="17">
        <v>79.312137170941767</v>
      </c>
      <c r="AB2368" s="17">
        <v>0.22277490056882834</v>
      </c>
      <c r="AC2368" s="17">
        <v>0.38601284247685969</v>
      </c>
      <c r="AD2368" s="17">
        <v>0.25895417930596565</v>
      </c>
      <c r="AE2368" s="17">
        <v>43.387096117582686</v>
      </c>
      <c r="AF2368" s="17">
        <v>0.66666666666666663</v>
      </c>
      <c r="AG2368" s="17">
        <v>-0.99999999999999922</v>
      </c>
      <c r="AH2368" s="17">
        <v>-0.99999999999999922</v>
      </c>
      <c r="AI2368" s="17">
        <v>0</v>
      </c>
      <c r="AJ2368" s="17">
        <v>8.4829550886231758E-2</v>
      </c>
      <c r="AK2368" s="17">
        <v>0.4562415831056888</v>
      </c>
      <c r="AL2368" s="17">
        <v>-0.24517782718571482</v>
      </c>
      <c r="AM2368" s="17">
        <v>0.33812902642571169</v>
      </c>
      <c r="AN2368" s="17">
        <v>-1.0875541259785805E-2</v>
      </c>
      <c r="AO2368" s="17">
        <v>10.734433576171231</v>
      </c>
      <c r="AP2368" s="17">
        <v>-1.4977776674232195</v>
      </c>
      <c r="AQ2368" s="17">
        <v>42.451581815444001</v>
      </c>
      <c r="AR2368" s="17">
        <v>1.0079637476101526</v>
      </c>
      <c r="AS2368" s="17">
        <v>2.2015140922130758</v>
      </c>
      <c r="AT2368" s="17">
        <v>-0.99999999999999922</v>
      </c>
      <c r="AU2368" s="17">
        <v>-0.99999999999999922</v>
      </c>
      <c r="AV2368" s="17">
        <v>-0.84561834784110856</v>
      </c>
      <c r="AW2368" s="17">
        <v>88.186808754348434</v>
      </c>
      <c r="AX2368" s="17">
        <v>96.669763842971577</v>
      </c>
      <c r="AY2368" s="17">
        <v>3.7854570542330455E-2</v>
      </c>
      <c r="AZ2368" s="17">
        <v>-9.368550543008608E-2</v>
      </c>
      <c r="BA2368" s="22">
        <v>1503.5155472954614</v>
      </c>
      <c r="CU2368" t="e">
        <v>#N/A</v>
      </c>
      <c r="CV2368" t="e">
        <v>#N/A</v>
      </c>
    </row>
    <row r="2369" spans="1:100" x14ac:dyDescent="0.25">
      <c r="A2369">
        <v>5486</v>
      </c>
      <c r="B2369" t="s">
        <v>2665</v>
      </c>
      <c r="C2369" s="22">
        <v>3</v>
      </c>
      <c r="D2369" s="17">
        <v>4.6595019834580054</v>
      </c>
      <c r="E2369" s="17">
        <v>0</v>
      </c>
      <c r="F2369" s="17">
        <v>-0.14526075551209727</v>
      </c>
      <c r="G2369" s="17">
        <v>-0.14526075551209727</v>
      </c>
      <c r="H2369" s="17">
        <v>0.14542614474017884</v>
      </c>
      <c r="I2369" s="17">
        <v>0</v>
      </c>
      <c r="J2369" s="17">
        <v>8.7255686844107281</v>
      </c>
      <c r="K2369" s="17">
        <v>0.14542614474017884</v>
      </c>
      <c r="L2369" s="17">
        <v>-1.0000000000000002</v>
      </c>
      <c r="M2369" s="17">
        <v>-1.0000000000000002</v>
      </c>
      <c r="N2369" s="17">
        <v>2.9085228948035757</v>
      </c>
      <c r="O2369" s="17">
        <v>13.239809912356632</v>
      </c>
      <c r="P2369" s="17">
        <v>-7.9999509762669965E-2</v>
      </c>
      <c r="Q2369" s="17">
        <v>0.49461333505817984</v>
      </c>
      <c r="R2369" s="17">
        <v>7.9293130540770335E-2</v>
      </c>
      <c r="S2369" s="17">
        <v>0.33333333333333348</v>
      </c>
      <c r="T2369" s="17">
        <v>0.33333333333333348</v>
      </c>
      <c r="U2369" s="17">
        <v>-9.0595753015397185E-2</v>
      </c>
      <c r="V2369" s="17">
        <v>-2.3783117715955662E-2</v>
      </c>
      <c r="W2369" s="17">
        <v>16.274466047805426</v>
      </c>
      <c r="X2369" s="17">
        <v>1.6158803569165721E-2</v>
      </c>
      <c r="Y2369" s="17">
        <v>-1.0000000000000002</v>
      </c>
      <c r="Z2369" s="17">
        <v>-1.0000000000000002</v>
      </c>
      <c r="AA2369" s="17">
        <v>30.326370554097224</v>
      </c>
      <c r="AB2369" s="17">
        <v>-5.3072388316964744E-2</v>
      </c>
      <c r="AC2369" s="17">
        <v>4.3615202340737305E-2</v>
      </c>
      <c r="AD2369" s="17">
        <v>0.28890941349124832</v>
      </c>
      <c r="AE2369" s="17">
        <v>13.972611375751045</v>
      </c>
      <c r="AF2369" s="17">
        <v>0.58333333333333337</v>
      </c>
      <c r="AG2369" s="17">
        <v>-1.0000000000000002</v>
      </c>
      <c r="AH2369" s="17">
        <v>-1.0000000000000002</v>
      </c>
      <c r="AI2369" s="17">
        <v>0</v>
      </c>
      <c r="AJ2369" s="17">
        <v>-2.3783117715955662E-2</v>
      </c>
      <c r="AK2369" s="17">
        <v>-1.1938352562429999E-2</v>
      </c>
      <c r="AL2369" s="17">
        <v>0.25187749413596328</v>
      </c>
      <c r="AM2369" s="17">
        <v>0.15984491004243109</v>
      </c>
      <c r="AN2369" s="17">
        <v>0.32066782286115719</v>
      </c>
      <c r="AO2369" s="17">
        <v>3.9364309882486275</v>
      </c>
      <c r="AP2369" s="17">
        <v>9.2760830422087466</v>
      </c>
      <c r="AQ2369" s="17">
        <v>25.000034732216157</v>
      </c>
      <c r="AR2369" s="17">
        <v>0.55228779593531419</v>
      </c>
      <c r="AS2369" s="17">
        <v>0.16158494830934422</v>
      </c>
      <c r="AT2369" s="17">
        <v>-1.0000000000000002</v>
      </c>
      <c r="AU2369" s="17">
        <v>-1.0000000000000002</v>
      </c>
      <c r="AV2369" s="17">
        <v>-6.5967624971326841E-2</v>
      </c>
      <c r="AW2369" s="17">
        <v>52.842263508662619</v>
      </c>
      <c r="AX2369" s="17">
        <v>50.463951737067042</v>
      </c>
      <c r="AY2369" s="17">
        <v>0.21833370026355656</v>
      </c>
      <c r="AZ2369" s="17">
        <v>0.23464533336137902</v>
      </c>
      <c r="BA2369" s="22">
        <v>1377.8180180984664</v>
      </c>
      <c r="CU2369" t="e">
        <v>#N/A</v>
      </c>
      <c r="CV2369" t="e">
        <v>#N/A</v>
      </c>
    </row>
    <row r="2370" spans="1:100" x14ac:dyDescent="0.25">
      <c r="A2370">
        <v>5487</v>
      </c>
      <c r="B2370" t="s">
        <v>1901</v>
      </c>
      <c r="C2370" s="22">
        <v>3</v>
      </c>
      <c r="D2370" s="17">
        <v>4.7646005122165578</v>
      </c>
      <c r="E2370" s="17">
        <v>2.2489034295069481E-2</v>
      </c>
      <c r="F2370" s="17">
        <v>4.3458632113785943E-2</v>
      </c>
      <c r="G2370" s="17">
        <v>2.5558129688816166E-2</v>
      </c>
      <c r="H2370" s="17">
        <v>6.4704903367103599E-3</v>
      </c>
      <c r="I2370" s="17">
        <v>0</v>
      </c>
      <c r="J2370" s="17">
        <v>0.38822942020262102</v>
      </c>
      <c r="K2370" s="17">
        <v>6.4704903367103599E-3</v>
      </c>
      <c r="L2370" s="17">
        <v>-0.99999999999999978</v>
      </c>
      <c r="M2370" s="17">
        <v>-0.99999999999999978</v>
      </c>
      <c r="N2370" s="17">
        <v>0.12940980673420624</v>
      </c>
      <c r="O2370" s="17">
        <v>5.1783880621079996</v>
      </c>
      <c r="P2370" s="17">
        <v>0.62452447054947857</v>
      </c>
      <c r="Q2370" s="17">
        <v>-0.15561469244389295</v>
      </c>
      <c r="R2370" s="17">
        <v>2.8207105561866966E-2</v>
      </c>
      <c r="S2370" s="17">
        <v>0.33333333333333309</v>
      </c>
      <c r="T2370" s="17">
        <v>0.33376953554116567</v>
      </c>
      <c r="U2370" s="17">
        <v>0.27220805287695948</v>
      </c>
      <c r="V2370" s="17">
        <v>-4.0834608554564944E-2</v>
      </c>
      <c r="W2370" s="17">
        <v>35.680232914407341</v>
      </c>
      <c r="X2370" s="17">
        <v>1.5048931409260691</v>
      </c>
      <c r="Y2370" s="17">
        <v>-0.99999999999999978</v>
      </c>
      <c r="Z2370" s="17">
        <v>-0.99999999999999978</v>
      </c>
      <c r="AA2370" s="17">
        <v>17.970803688389058</v>
      </c>
      <c r="AB2370" s="17">
        <v>-0.24136661966393644</v>
      </c>
      <c r="AC2370" s="17">
        <v>0.12595585912184953</v>
      </c>
      <c r="AD2370" s="17">
        <v>-0.23934196608951544</v>
      </c>
      <c r="AE2370" s="17">
        <v>-17.737636331580113</v>
      </c>
      <c r="AF2370" s="17">
        <v>0.25</v>
      </c>
      <c r="AG2370" s="17">
        <v>-0.99999999999999978</v>
      </c>
      <c r="AH2370" s="17">
        <v>-0.99999999999999978</v>
      </c>
      <c r="AI2370" s="17">
        <v>4.8834543726854456E-3</v>
      </c>
      <c r="AJ2370" s="17">
        <v>-4.0834608554564944E-2</v>
      </c>
      <c r="AK2370" s="17">
        <v>-8.4490008114913862E-2</v>
      </c>
      <c r="AL2370" s="17">
        <v>-0.11428891663729779</v>
      </c>
      <c r="AM2370" s="17">
        <v>0.1536824942825129</v>
      </c>
      <c r="AN2370" s="17">
        <v>1.1933406874913531E-2</v>
      </c>
      <c r="AO2370" s="17">
        <v>3.4196123164882524</v>
      </c>
      <c r="AP2370" s="17">
        <v>-0.27310941131365069</v>
      </c>
      <c r="AQ2370" s="17">
        <v>36.068462334609961</v>
      </c>
      <c r="AR2370" s="17">
        <v>0.89847631319689425</v>
      </c>
      <c r="AS2370" s="17">
        <v>1.5113636312627801</v>
      </c>
      <c r="AT2370" s="17">
        <v>-0.99999999999999978</v>
      </c>
      <c r="AU2370" s="17">
        <v>-0.99999999999999978</v>
      </c>
      <c r="AV2370" s="17">
        <v>5.3765235250683101E-2</v>
      </c>
      <c r="AW2370" s="17">
        <v>22.876082339183412</v>
      </c>
      <c r="AX2370" s="17">
        <v>18.890290571180639</v>
      </c>
      <c r="AY2370" s="17">
        <v>-3.1831679459600193E-2</v>
      </c>
      <c r="AZ2370" s="17">
        <v>-40.284787326990916</v>
      </c>
      <c r="BA2370" s="22">
        <v>1299.5166231777241</v>
      </c>
      <c r="CU2370" t="e">
        <v>#N/A</v>
      </c>
      <c r="CV2370" t="e">
        <v>#N/A</v>
      </c>
    </row>
    <row r="2371" spans="1:100" x14ac:dyDescent="0.25">
      <c r="A2371">
        <v>5490</v>
      </c>
      <c r="B2371" t="s">
        <v>2666</v>
      </c>
      <c r="C2371" s="22">
        <v>3</v>
      </c>
      <c r="D2371" s="17">
        <v>5.8036456583036653</v>
      </c>
      <c r="E2371" s="17">
        <v>0</v>
      </c>
      <c r="F2371" s="17">
        <v>-0.38097167528767106</v>
      </c>
      <c r="G2371" s="17">
        <v>-0.38097167528767106</v>
      </c>
      <c r="H2371" s="17">
        <v>0.11861758901216057</v>
      </c>
      <c r="I2371" s="17">
        <v>0</v>
      </c>
      <c r="J2371" s="17">
        <v>7.1170553407296326</v>
      </c>
      <c r="K2371" s="17">
        <v>0.11861758901216057</v>
      </c>
      <c r="L2371" s="17">
        <v>-1.0000000000000004</v>
      </c>
      <c r="M2371" s="17">
        <v>-1.0000000000000004</v>
      </c>
      <c r="N2371" s="17">
        <v>2.3723517802432101</v>
      </c>
      <c r="O2371" s="17">
        <v>12.539729323745625</v>
      </c>
      <c r="P2371" s="17">
        <v>0.69465740496869377</v>
      </c>
      <c r="Q2371" s="17">
        <v>-0.54689214488482829</v>
      </c>
      <c r="R2371" s="17">
        <v>-0.19129049948934529</v>
      </c>
      <c r="S2371" s="17">
        <v>0.33333333333333365</v>
      </c>
      <c r="T2371" s="17">
        <v>0.27169065705731871</v>
      </c>
      <c r="U2371" s="17">
        <v>-1.3093121356957206E-2</v>
      </c>
      <c r="V2371" s="17">
        <v>-1.2555779613708816E-2</v>
      </c>
      <c r="W2371" s="17">
        <v>18.430300016313033</v>
      </c>
      <c r="X2371" s="17">
        <v>0.37953371437820183</v>
      </c>
      <c r="Y2371" s="17">
        <v>-1.0000000000000004</v>
      </c>
      <c r="Z2371" s="17">
        <v>-1.0000000000000004</v>
      </c>
      <c r="AA2371" s="17">
        <v>17.742434994202281</v>
      </c>
      <c r="AB2371" s="17">
        <v>-1.1871304888538712E-3</v>
      </c>
      <c r="AC2371" s="17">
        <v>8.6311617640031271E-2</v>
      </c>
      <c r="AD2371" s="17">
        <v>-9.5055977603605263E-2</v>
      </c>
      <c r="AE2371" s="17">
        <v>-0.49657452262139562</v>
      </c>
      <c r="AF2371" s="17">
        <v>0.25</v>
      </c>
      <c r="AG2371" s="17">
        <v>-1.0000000000000004</v>
      </c>
      <c r="AH2371" s="17">
        <v>-1.0000000000000004</v>
      </c>
      <c r="AI2371" s="17">
        <v>-1.4896335342722968E-2</v>
      </c>
      <c r="AJ2371" s="17">
        <v>-1.2555779613708816E-2</v>
      </c>
      <c r="AK2371" s="17">
        <v>0.47700152379435384</v>
      </c>
      <c r="AL2371" s="17">
        <v>0.34244394489494245</v>
      </c>
      <c r="AM2371" s="17">
        <v>0.19447854383717075</v>
      </c>
      <c r="AN2371" s="17">
        <v>-0.17554383355501568</v>
      </c>
      <c r="AO2371" s="17">
        <v>7.2469712149010395</v>
      </c>
      <c r="AP2371" s="17">
        <v>-2.6763761144006804</v>
      </c>
      <c r="AQ2371" s="17">
        <v>25.547355357042669</v>
      </c>
      <c r="AR2371" s="17">
        <v>0.57937508941998617</v>
      </c>
      <c r="AS2371" s="17">
        <v>0.49815130339036207</v>
      </c>
      <c r="AT2371" s="17">
        <v>-1.0000000000000004</v>
      </c>
      <c r="AU2371" s="17">
        <v>-1.0000000000000004</v>
      </c>
      <c r="AV2371" s="17">
        <v>-0.57226217477701624</v>
      </c>
      <c r="AW2371" s="17">
        <v>27.605788203547228</v>
      </c>
      <c r="AX2371" s="17">
        <v>26.052283535321884</v>
      </c>
      <c r="AY2371" s="17">
        <v>-4.9176480145640328E-2</v>
      </c>
      <c r="AZ2371" s="17">
        <v>-60.82604260845369</v>
      </c>
      <c r="BA2371" s="22">
        <v>1277.7131154893398</v>
      </c>
      <c r="CU2371" t="e">
        <v>#N/A</v>
      </c>
      <c r="CV2371" t="e">
        <v>#N/A</v>
      </c>
    </row>
    <row r="2372" spans="1:100" x14ac:dyDescent="0.25">
      <c r="A2372">
        <v>5491</v>
      </c>
      <c r="B2372" t="s">
        <v>2667</v>
      </c>
      <c r="C2372" s="22">
        <v>3</v>
      </c>
      <c r="D2372" s="17">
        <v>5.0257391517253973</v>
      </c>
      <c r="E2372" s="17">
        <v>-0.14789941581404306</v>
      </c>
      <c r="F2372" s="17">
        <v>0.27771999555980009</v>
      </c>
      <c r="G2372" s="17">
        <v>0.23101728145408043</v>
      </c>
      <c r="H2372" s="17">
        <v>-0.14028923611596539</v>
      </c>
      <c r="I2372" s="17">
        <v>0</v>
      </c>
      <c r="J2372" s="17">
        <v>-8.4173541669579208</v>
      </c>
      <c r="K2372" s="17">
        <v>-0.14028923611596539</v>
      </c>
      <c r="L2372" s="17">
        <v>-0.99999999999999967</v>
      </c>
      <c r="M2372" s="17">
        <v>-0.99999999999999967</v>
      </c>
      <c r="N2372" s="17">
        <v>-2.8057847223193084</v>
      </c>
      <c r="O2372" s="17">
        <v>-3.1605977337784412</v>
      </c>
      <c r="P2372" s="17">
        <v>0.28058456203255611</v>
      </c>
      <c r="Q2372" s="17">
        <v>4.6318407897523297</v>
      </c>
      <c r="R2372" s="17">
        <v>1.5718954586294283</v>
      </c>
      <c r="S2372" s="17">
        <v>0.34138892400407023</v>
      </c>
      <c r="T2372" s="17">
        <v>0.36502978008674775</v>
      </c>
      <c r="U2372" s="17">
        <v>0.25898234461932496</v>
      </c>
      <c r="V2372" s="17">
        <v>1.9660777753979425E-2</v>
      </c>
      <c r="W2372" s="17">
        <v>45.014042503203505</v>
      </c>
      <c r="X2372" s="17">
        <v>2.0248208266056049</v>
      </c>
      <c r="Y2372" s="17">
        <v>-0.99999999999999967</v>
      </c>
      <c r="Z2372" s="17">
        <v>-0.99999999999999967</v>
      </c>
      <c r="AA2372" s="17">
        <v>106.65220398561773</v>
      </c>
      <c r="AB2372" s="17">
        <v>0.30759547593178527</v>
      </c>
      <c r="AC2372" s="17">
        <v>0.26232686282480328</v>
      </c>
      <c r="AD2372" s="17">
        <v>0.63140298171910569</v>
      </c>
      <c r="AE2372" s="17">
        <v>60.066266023784713</v>
      </c>
      <c r="AF2372" s="17">
        <v>0.66666666666666663</v>
      </c>
      <c r="AG2372" s="17">
        <v>-0.99999999999999967</v>
      </c>
      <c r="AH2372" s="17">
        <v>-0.99999999999999967</v>
      </c>
      <c r="AI2372" s="17">
        <v>-1.0260105339250824E-2</v>
      </c>
      <c r="AJ2372" s="17">
        <v>1.9660777753979425E-2</v>
      </c>
      <c r="AK2372" s="17">
        <v>3.9795769513760806E-2</v>
      </c>
      <c r="AL2372" s="17">
        <v>0.10160610083812277</v>
      </c>
      <c r="AM2372" s="17">
        <v>4.0698353446762779E-3</v>
      </c>
      <c r="AN2372" s="17">
        <v>-5.2707902389425597E-2</v>
      </c>
      <c r="AO2372" s="17">
        <v>0.30072473118571103</v>
      </c>
      <c r="AP2372" s="17">
        <v>-0.80966705554502483</v>
      </c>
      <c r="AQ2372" s="17">
        <v>36.596688336245599</v>
      </c>
      <c r="AR2372" s="17">
        <v>0.98506182646412255</v>
      </c>
      <c r="AS2372" s="17">
        <v>1.8845315904896391</v>
      </c>
      <c r="AT2372" s="17">
        <v>-0.99999999999999967</v>
      </c>
      <c r="AU2372" s="17">
        <v>-0.99999999999999967</v>
      </c>
      <c r="AV2372" s="17">
        <v>1.8029127400835085</v>
      </c>
      <c r="AW2372" s="17">
        <v>102.68193919629414</v>
      </c>
      <c r="AX2372" s="17">
        <v>104.44281486490708</v>
      </c>
      <c r="AY2372" s="17">
        <v>0.22531857072320352</v>
      </c>
      <c r="AZ2372" s="17">
        <v>24.8477690304403</v>
      </c>
      <c r="BA2372" s="22">
        <v>1429.7282888351162</v>
      </c>
      <c r="CU2372" t="e">
        <v>#N/A</v>
      </c>
      <c r="CV2372" t="e">
        <v>#N/A</v>
      </c>
    </row>
    <row r="2373" spans="1:100" x14ac:dyDescent="0.25">
      <c r="A2373">
        <v>5492</v>
      </c>
      <c r="B2373" t="s">
        <v>2668</v>
      </c>
      <c r="C2373" s="22">
        <v>3</v>
      </c>
      <c r="D2373" s="17">
        <v>4.6138657075396079</v>
      </c>
      <c r="E2373" s="17">
        <v>0.20142648238445315</v>
      </c>
      <c r="F2373" s="17">
        <v>-8.5966574693560283E-2</v>
      </c>
      <c r="G2373" s="17">
        <v>-2.8627487869439621E-2</v>
      </c>
      <c r="H2373" s="17">
        <v>0.18371838850433631</v>
      </c>
      <c r="I2373" s="17">
        <v>-2.0693885772347142E-3</v>
      </c>
      <c r="J2373" s="17">
        <v>10.898939995626092</v>
      </c>
      <c r="K2373" s="17">
        <v>0.1816489999271016</v>
      </c>
      <c r="L2373" s="17">
        <v>-0.99999999999999922</v>
      </c>
      <c r="M2373" s="17">
        <v>-0.99999999999999922</v>
      </c>
      <c r="N2373" s="17">
        <v>3.6329799985420341</v>
      </c>
      <c r="O2373" s="17">
        <v>15.484178215296257</v>
      </c>
      <c r="P2373" s="17">
        <v>-0.53682138904529852</v>
      </c>
      <c r="Q2373" s="17">
        <v>-0.36171589428858952</v>
      </c>
      <c r="R2373" s="17">
        <v>-0.22444374158774441</v>
      </c>
      <c r="S2373" s="17">
        <v>0.34242573929305892</v>
      </c>
      <c r="T2373" s="17">
        <v>0.40199678096523522</v>
      </c>
      <c r="U2373" s="17">
        <v>0.62244031407785239</v>
      </c>
      <c r="V2373" s="17">
        <v>-2.1590842855035937E-2</v>
      </c>
      <c r="W2373" s="17">
        <v>46.544919662160439</v>
      </c>
      <c r="X2373" s="17">
        <v>2.9916531671442916</v>
      </c>
      <c r="Y2373" s="17">
        <v>-0.99999999999999922</v>
      </c>
      <c r="Z2373" s="17">
        <v>-0.99999999999999922</v>
      </c>
      <c r="AA2373" s="17">
        <v>92.72831563622276</v>
      </c>
      <c r="AB2373" s="17">
        <v>0.23295412002536314</v>
      </c>
      <c r="AC2373" s="17">
        <v>0.44778874267746582</v>
      </c>
      <c r="AD2373" s="17">
        <v>0.24741393161017231</v>
      </c>
      <c r="AE2373" s="17">
        <v>46.407839715650091</v>
      </c>
      <c r="AF2373" s="17">
        <v>0.8666666666666667</v>
      </c>
      <c r="AG2373" s="17">
        <v>-0.99999999999999922</v>
      </c>
      <c r="AH2373" s="17">
        <v>-0.99999999999999922</v>
      </c>
      <c r="AI2373" s="17">
        <v>0</v>
      </c>
      <c r="AJ2373" s="17">
        <v>-2.1590842855035937E-2</v>
      </c>
      <c r="AK2373" s="17">
        <v>-4.6461100460735448E-2</v>
      </c>
      <c r="AL2373" s="17">
        <v>0.30170310169017461</v>
      </c>
      <c r="AM2373" s="17">
        <v>0.1401875764203887</v>
      </c>
      <c r="AN2373" s="17">
        <v>0.29201878626100247</v>
      </c>
      <c r="AO2373" s="17">
        <v>3.2723839082060406</v>
      </c>
      <c r="AP2373" s="17">
        <v>8.808985164975935</v>
      </c>
      <c r="AQ2373" s="17">
        <v>57.443859657786483</v>
      </c>
      <c r="AR2373" s="17">
        <v>1.3452719914811109</v>
      </c>
      <c r="AS2373" s="17">
        <v>3.1733021670713923</v>
      </c>
      <c r="AT2373" s="17">
        <v>-0.99999999999999922</v>
      </c>
      <c r="AU2373" s="17">
        <v>-0.99999999999999922</v>
      </c>
      <c r="AV2373" s="17">
        <v>-0.25307122945718408</v>
      </c>
      <c r="AW2373" s="17">
        <v>117.02147901649489</v>
      </c>
      <c r="AX2373" s="17">
        <v>114.8623947309913</v>
      </c>
      <c r="AY2373" s="17">
        <v>0.44089482537537272</v>
      </c>
      <c r="AZ2373" s="17">
        <v>45.079703203696035</v>
      </c>
      <c r="BA2373" s="22">
        <v>1551.4343199984996</v>
      </c>
      <c r="CU2373" t="e">
        <v>#N/A</v>
      </c>
      <c r="CV2373" t="e">
        <v>#N/A</v>
      </c>
    </row>
    <row r="2374" spans="1:100" x14ac:dyDescent="0.25">
      <c r="A2374">
        <v>5493</v>
      </c>
      <c r="B2374" t="s">
        <v>2669</v>
      </c>
      <c r="C2374" s="22">
        <v>3</v>
      </c>
      <c r="D2374" s="17">
        <v>4.2508802515660697</v>
      </c>
      <c r="E2374" s="17">
        <v>-0.31672472293870141</v>
      </c>
      <c r="F2374" s="17">
        <v>0.56529154314467256</v>
      </c>
      <c r="G2374" s="17">
        <v>0.4604273932715317</v>
      </c>
      <c r="H2374" s="17">
        <v>0.25984246437553282</v>
      </c>
      <c r="I2374" s="17">
        <v>0</v>
      </c>
      <c r="J2374" s="17">
        <v>15.590547862531968</v>
      </c>
      <c r="K2374" s="17">
        <v>0.25984246437553282</v>
      </c>
      <c r="L2374" s="17">
        <v>-1.0000000000000002</v>
      </c>
      <c r="M2374" s="17">
        <v>-1.0000000000000002</v>
      </c>
      <c r="N2374" s="17">
        <v>5.1968492875106564</v>
      </c>
      <c r="O2374" s="17">
        <v>20.301855507369559</v>
      </c>
      <c r="P2374" s="17">
        <v>-1.6242044247164591</v>
      </c>
      <c r="Q2374" s="17">
        <v>0.33377161723390641</v>
      </c>
      <c r="R2374" s="17">
        <v>-2.1345124698680822E-2</v>
      </c>
      <c r="S2374" s="17">
        <v>0.33333333333333343</v>
      </c>
      <c r="T2374" s="17">
        <v>0.36389774957888654</v>
      </c>
      <c r="U2374" s="17">
        <v>0.3662256092041401</v>
      </c>
      <c r="V2374" s="17">
        <v>-1.5266175044775532E-2</v>
      </c>
      <c r="W2374" s="17">
        <v>31.533922107842095</v>
      </c>
      <c r="X2374" s="17">
        <v>1.8124025974878086</v>
      </c>
      <c r="Y2374" s="17">
        <v>-1.0000000000000002</v>
      </c>
      <c r="Z2374" s="17">
        <v>-1.0000000000000002</v>
      </c>
      <c r="AA2374" s="17">
        <v>50.516486048216457</v>
      </c>
      <c r="AB2374" s="17">
        <v>8.0930874697225125E-2</v>
      </c>
      <c r="AC2374" s="17">
        <v>0.28236251894487158</v>
      </c>
      <c r="AD2374" s="17">
        <v>1.6784787659364149E-2</v>
      </c>
      <c r="AE2374" s="17">
        <v>19.00390906507306</v>
      </c>
      <c r="AF2374" s="17">
        <v>0.61538461538461542</v>
      </c>
      <c r="AG2374" s="17">
        <v>-1.0000000000000002</v>
      </c>
      <c r="AH2374" s="17">
        <v>-1.0000000000000002</v>
      </c>
      <c r="AI2374" s="17">
        <v>3.3785962054958492E-2</v>
      </c>
      <c r="AJ2374" s="17">
        <v>-1.5266175044775532E-2</v>
      </c>
      <c r="AK2374" s="17">
        <v>0.33088440885517678</v>
      </c>
      <c r="AL2374" s="17">
        <v>0.19415354870463553</v>
      </c>
      <c r="AM2374" s="17">
        <v>8.7749908582869462E-2</v>
      </c>
      <c r="AN2374" s="17">
        <v>6.175312449274075E-3</v>
      </c>
      <c r="AO2374" s="17">
        <v>3.8481697588476198</v>
      </c>
      <c r="AP2374" s="17">
        <v>1.12515055475503</v>
      </c>
      <c r="AQ2374" s="17">
        <v>47.124469970374058</v>
      </c>
      <c r="AR2374" s="17">
        <v>1.0481905170715846</v>
      </c>
      <c r="AS2374" s="17">
        <v>2.0722450618633412</v>
      </c>
      <c r="AT2374" s="17">
        <v>-1.0000000000000002</v>
      </c>
      <c r="AU2374" s="17">
        <v>-1.0000000000000002</v>
      </c>
      <c r="AV2374" s="17">
        <v>0.43908226857285187</v>
      </c>
      <c r="AW2374" s="17">
        <v>71.943492110341069</v>
      </c>
      <c r="AX2374" s="17">
        <v>71.092593846962714</v>
      </c>
      <c r="AY2374" s="17">
        <v>5.7721286736041273E-2</v>
      </c>
      <c r="AZ2374" s="17">
        <v>-8.6093829454438442</v>
      </c>
      <c r="BA2374" s="22">
        <v>1402.3826325692933</v>
      </c>
      <c r="CU2374" t="e">
        <v>#N/A</v>
      </c>
      <c r="CV2374" t="e">
        <v>#N/A</v>
      </c>
    </row>
    <row r="2375" spans="1:100" x14ac:dyDescent="0.25">
      <c r="A2375">
        <v>5495</v>
      </c>
      <c r="B2375" t="s">
        <v>1743</v>
      </c>
      <c r="C2375" s="22">
        <v>3</v>
      </c>
      <c r="D2375" s="17">
        <v>4.4640340709716506</v>
      </c>
      <c r="E2375" s="17">
        <v>-1.3721881317741547E-2</v>
      </c>
      <c r="F2375" s="17">
        <v>-0.11486680114659606</v>
      </c>
      <c r="G2375" s="17">
        <v>-0.11486680114659606</v>
      </c>
      <c r="H2375" s="17">
        <v>0.24299474328215309</v>
      </c>
      <c r="I2375" s="17">
        <v>0</v>
      </c>
      <c r="J2375" s="17">
        <v>14.579684596929186</v>
      </c>
      <c r="K2375" s="17">
        <v>0.24299474328215309</v>
      </c>
      <c r="L2375" s="17">
        <v>-0.999999999999999</v>
      </c>
      <c r="M2375" s="17">
        <v>-0.999999999999999</v>
      </c>
      <c r="N2375" s="17">
        <v>4.8598948656430627</v>
      </c>
      <c r="O2375" s="17">
        <v>18.928851866754226</v>
      </c>
      <c r="P2375" s="17">
        <v>7.1719783735752954E-2</v>
      </c>
      <c r="Q2375" s="17">
        <v>-0.71725798023803633</v>
      </c>
      <c r="R2375" s="17">
        <v>-0.28953562100812791</v>
      </c>
      <c r="S2375" s="17">
        <v>0.34930188873887574</v>
      </c>
      <c r="T2375" s="17">
        <v>0.35310913932057469</v>
      </c>
      <c r="U2375" s="17">
        <v>0.18252967796299199</v>
      </c>
      <c r="V2375" s="17">
        <v>-1.5165015034194474E-2</v>
      </c>
      <c r="W2375" s="17">
        <v>25.071237908243791</v>
      </c>
      <c r="X2375" s="17">
        <v>1.1183207124113406</v>
      </c>
      <c r="Y2375" s="17">
        <v>-0.999999999999999</v>
      </c>
      <c r="Z2375" s="17">
        <v>-0.999999999999999</v>
      </c>
      <c r="AA2375" s="17">
        <v>48.792604429628696</v>
      </c>
      <c r="AB2375" s="17">
        <v>0.13831434238213761</v>
      </c>
      <c r="AC2375" s="17">
        <v>0.21739437761625865</v>
      </c>
      <c r="AD2375" s="17">
        <v>0.124509322849464</v>
      </c>
      <c r="AE2375" s="17">
        <v>24.010902142393014</v>
      </c>
      <c r="AF2375" s="17">
        <v>0.82352941176470584</v>
      </c>
      <c r="AG2375" s="17">
        <v>-0.999999999999999</v>
      </c>
      <c r="AH2375" s="17">
        <v>-0.999999999999999</v>
      </c>
      <c r="AI2375" s="17">
        <v>0</v>
      </c>
      <c r="AJ2375" s="17">
        <v>-1.5165015034194474E-2</v>
      </c>
      <c r="AK2375" s="17">
        <v>2.3144733518931971E-2</v>
      </c>
      <c r="AL2375" s="17">
        <v>0.26704201421086893</v>
      </c>
      <c r="AM2375" s="17">
        <v>6.4892229077827546E-3</v>
      </c>
      <c r="AN2375" s="17">
        <v>-0.14955632434469951</v>
      </c>
      <c r="AO2375" s="17">
        <v>0.27795424028922922</v>
      </c>
      <c r="AP2375" s="17">
        <v>-2.4036980375631436</v>
      </c>
      <c r="AQ2375" s="17">
        <v>39.650922505172964</v>
      </c>
      <c r="AR2375" s="17">
        <v>0.86977569098824781</v>
      </c>
      <c r="AS2375" s="17">
        <v>1.3613154556934934</v>
      </c>
      <c r="AT2375" s="17">
        <v>-0.999999999999999</v>
      </c>
      <c r="AU2375" s="17">
        <v>-0.999999999999999</v>
      </c>
      <c r="AV2375" s="17">
        <v>-0.40440242215472433</v>
      </c>
      <c r="AW2375" s="17">
        <v>65.317758258819765</v>
      </c>
      <c r="AX2375" s="17">
        <v>63.801256755400303</v>
      </c>
      <c r="AY2375" s="17">
        <v>7.3276458639827152E-2</v>
      </c>
      <c r="AZ2375" s="17">
        <v>-24.385543473691623</v>
      </c>
      <c r="BA2375" s="22">
        <v>1390.4334729212608</v>
      </c>
      <c r="CU2375" t="e">
        <v>#N/A</v>
      </c>
      <c r="CV2375" t="e">
        <v>#N/A</v>
      </c>
    </row>
    <row r="2376" spans="1:100" x14ac:dyDescent="0.25">
      <c r="A2376">
        <v>5496</v>
      </c>
      <c r="B2376" t="s">
        <v>917</v>
      </c>
      <c r="C2376" s="22">
        <v>3</v>
      </c>
      <c r="D2376" s="17">
        <v>3.6808791180122209</v>
      </c>
      <c r="E2376" s="17">
        <v>0.49142259661902027</v>
      </c>
      <c r="F2376" s="17">
        <v>0.31301216058080883</v>
      </c>
      <c r="G2376" s="17">
        <v>0.48745668899111949</v>
      </c>
      <c r="H2376" s="17">
        <v>-6.5256217812664039E-2</v>
      </c>
      <c r="I2376" s="17">
        <v>8.9157881884338944E-4</v>
      </c>
      <c r="J2376" s="17">
        <v>-3.861878339629242</v>
      </c>
      <c r="K2376" s="17">
        <v>-6.4364638993820653E-2</v>
      </c>
      <c r="L2376" s="17">
        <v>-1.0000000000000004</v>
      </c>
      <c r="M2376" s="17">
        <v>-1.0000000000000004</v>
      </c>
      <c r="N2376" s="17">
        <v>-1.2872927798764131</v>
      </c>
      <c r="O2376" s="17">
        <v>0.30645746737409923</v>
      </c>
      <c r="P2376" s="17">
        <v>1.7815226166648142</v>
      </c>
      <c r="Q2376" s="17">
        <v>2.0123305231873481</v>
      </c>
      <c r="R2376" s="17">
        <v>0.84204536632509908</v>
      </c>
      <c r="S2376" s="17">
        <v>0.33333333333333359</v>
      </c>
      <c r="T2376" s="17">
        <v>0.33333333333333359</v>
      </c>
      <c r="U2376" s="17">
        <v>0.15786735194888349</v>
      </c>
      <c r="V2376" s="17">
        <v>-6.3857644995814394E-2</v>
      </c>
      <c r="W2376" s="17">
        <v>33.00164050454228</v>
      </c>
      <c r="X2376" s="17">
        <v>0.97935484348113533</v>
      </c>
      <c r="Y2376" s="17">
        <v>-1.0000000000000004</v>
      </c>
      <c r="Z2376" s="17">
        <v>-1.0000000000000004</v>
      </c>
      <c r="AA2376" s="17">
        <v>53.080527549641388</v>
      </c>
      <c r="AB2376" s="17">
        <v>9.1992396944621163E-2</v>
      </c>
      <c r="AC2376" s="17">
        <v>0.31029935794384034</v>
      </c>
      <c r="AD2376" s="17">
        <v>-1.7554921312981316E-2</v>
      </c>
      <c r="AE2376" s="17">
        <v>19.236841678774006</v>
      </c>
      <c r="AF2376" s="17">
        <v>0.75</v>
      </c>
      <c r="AG2376" s="17">
        <v>-1.0000000000000004</v>
      </c>
      <c r="AH2376" s="17">
        <v>-1.0000000000000004</v>
      </c>
      <c r="AI2376" s="17">
        <v>3.6610658331235724E-2</v>
      </c>
      <c r="AJ2376" s="17">
        <v>-6.3857644995814394E-2</v>
      </c>
      <c r="AK2376" s="17">
        <v>0.11111473781401413</v>
      </c>
      <c r="AL2376" s="17">
        <v>1.5358379219546194E-3</v>
      </c>
      <c r="AM2376" s="17">
        <v>0.15667340853724843</v>
      </c>
      <c r="AN2376" s="17">
        <v>0.19165507161750348</v>
      </c>
      <c r="AO2376" s="17">
        <v>4.4724089025012796</v>
      </c>
      <c r="AP2376" s="17">
        <v>4.799055980047358</v>
      </c>
      <c r="AQ2376" s="17">
        <v>29.139762164913048</v>
      </c>
      <c r="AR2376" s="17">
        <v>0.76067637361973561</v>
      </c>
      <c r="AS2376" s="17">
        <v>0.91499020448731427</v>
      </c>
      <c r="AT2376" s="17">
        <v>-1.0000000000000004</v>
      </c>
      <c r="AU2376" s="17">
        <v>-1.0000000000000004</v>
      </c>
      <c r="AV2376" s="17">
        <v>1.329502055316218</v>
      </c>
      <c r="AW2376" s="17">
        <v>58.186040997062833</v>
      </c>
      <c r="AX2376" s="17">
        <v>52.532489664106102</v>
      </c>
      <c r="AY2376" s="17">
        <v>0.2091285993451529</v>
      </c>
      <c r="AZ2376" s="17">
        <v>23.8501834929206</v>
      </c>
      <c r="BA2376" s="22">
        <v>1482.869367118634</v>
      </c>
      <c r="CU2376" t="e">
        <v>#N/A</v>
      </c>
      <c r="CV2376" t="e">
        <v>#N/A</v>
      </c>
    </row>
    <row r="2377" spans="1:100" x14ac:dyDescent="0.25">
      <c r="A2377">
        <v>5498</v>
      </c>
      <c r="B2377" t="s">
        <v>2670</v>
      </c>
      <c r="C2377" s="22">
        <v>3</v>
      </c>
      <c r="D2377" s="17">
        <v>5.6993035390658058</v>
      </c>
      <c r="E2377" s="17">
        <v>7.182119306926766E-3</v>
      </c>
      <c r="F2377" s="17">
        <v>5.7693305773847861E-2</v>
      </c>
      <c r="G2377" s="17">
        <v>6.1015968752490782E-2</v>
      </c>
      <c r="H2377" s="17">
        <v>0.2816575943880934</v>
      </c>
      <c r="I2377" s="17">
        <v>0</v>
      </c>
      <c r="J2377" s="17">
        <v>16.899455663285604</v>
      </c>
      <c r="K2377" s="17">
        <v>0.2816575943880934</v>
      </c>
      <c r="L2377" s="17">
        <v>-0.99999999999999978</v>
      </c>
      <c r="M2377" s="17">
        <v>-0.99999999999999978</v>
      </c>
      <c r="N2377" s="17">
        <v>5.6331518877618683</v>
      </c>
      <c r="O2377" s="17">
        <v>22.659775171103902</v>
      </c>
      <c r="P2377" s="17">
        <v>-3.5705228720885593E-2</v>
      </c>
      <c r="Q2377" s="17">
        <v>-0.70091290074232071</v>
      </c>
      <c r="R2377" s="17">
        <v>-0.21952608251495032</v>
      </c>
      <c r="S2377" s="17">
        <v>0.33333333333333315</v>
      </c>
      <c r="T2377" s="17">
        <v>0.36113090375386508</v>
      </c>
      <c r="U2377" s="17">
        <v>0.14195001310370256</v>
      </c>
      <c r="V2377" s="17">
        <v>0</v>
      </c>
      <c r="W2377" s="17">
        <v>22.1902662321123</v>
      </c>
      <c r="X2377" s="17">
        <v>1.0122672659859049</v>
      </c>
      <c r="Y2377" s="17">
        <v>-0.99999999999999978</v>
      </c>
      <c r="Z2377" s="17">
        <v>-0.99999999999999978</v>
      </c>
      <c r="AA2377" s="17">
        <v>78.554940217752204</v>
      </c>
      <c r="AB2377" s="17">
        <v>0.39363591464332054</v>
      </c>
      <c r="AC2377" s="17">
        <v>0.28800245246210049</v>
      </c>
      <c r="AD2377" s="17">
        <v>0.45004563425767596</v>
      </c>
      <c r="AE2377" s="17">
        <v>56.584200068154843</v>
      </c>
      <c r="AF2377" s="17">
        <v>1</v>
      </c>
      <c r="AG2377" s="17">
        <v>-0.99999999999999978</v>
      </c>
      <c r="AH2377" s="17">
        <v>-0.99999999999999978</v>
      </c>
      <c r="AI2377" s="17">
        <v>0</v>
      </c>
      <c r="AJ2377" s="17">
        <v>0</v>
      </c>
      <c r="AK2377" s="17">
        <v>1.7679396234572046E-2</v>
      </c>
      <c r="AL2377" s="17">
        <v>4.6079859108726431E-2</v>
      </c>
      <c r="AM2377" s="17">
        <v>-8.0768931479658246E-2</v>
      </c>
      <c r="AN2377" s="17">
        <v>0.13956515202480044</v>
      </c>
      <c r="AO2377" s="17">
        <v>-1.9308263058185959</v>
      </c>
      <c r="AP2377" s="17">
        <v>3.7195280961636428</v>
      </c>
      <c r="AQ2377" s="17">
        <v>39.089721895397894</v>
      </c>
      <c r="AR2377" s="17">
        <v>0.8364142501909011</v>
      </c>
      <c r="AS2377" s="17">
        <v>1.2939248603739986</v>
      </c>
      <c r="AT2377" s="17">
        <v>-0.99999999999999978</v>
      </c>
      <c r="AU2377" s="17">
        <v>-0.99999999999999978</v>
      </c>
      <c r="AV2377" s="17">
        <v>-0.15851011376245946</v>
      </c>
      <c r="AW2377" s="17">
        <v>104.93424348501976</v>
      </c>
      <c r="AX2377" s="17">
        <v>104.93424348501976</v>
      </c>
      <c r="AY2377" s="17">
        <v>0.29074396311903178</v>
      </c>
      <c r="AZ2377" s="17">
        <v>50.028014876460013</v>
      </c>
      <c r="BA2377" s="22">
        <v>1503.1506738203914</v>
      </c>
      <c r="CU2377" t="e">
        <v>#N/A</v>
      </c>
      <c r="CV2377" t="e">
        <v>#N/A</v>
      </c>
    </row>
    <row r="2378" spans="1:100" x14ac:dyDescent="0.25">
      <c r="A2378">
        <v>5499</v>
      </c>
      <c r="B2378" t="s">
        <v>2671</v>
      </c>
      <c r="C2378" s="22">
        <v>3</v>
      </c>
      <c r="D2378" s="17">
        <v>5.9466314074934159</v>
      </c>
      <c r="E2378" s="17">
        <v>-0.37503488627743087</v>
      </c>
      <c r="F2378" s="17">
        <v>-0.17986911340771547</v>
      </c>
      <c r="G2378" s="17">
        <v>-0.29723065907494534</v>
      </c>
      <c r="H2378" s="17">
        <v>0.2666975932029913</v>
      </c>
      <c r="I2378" s="17">
        <v>7.4551972120526902E-2</v>
      </c>
      <c r="J2378" s="17">
        <v>20.474973919411084</v>
      </c>
      <c r="K2378" s="17">
        <v>0.34124956532351813</v>
      </c>
      <c r="L2378" s="17">
        <v>-1.0000000000000011</v>
      </c>
      <c r="M2378" s="17">
        <v>-1.0000000000000011</v>
      </c>
      <c r="N2378" s="17">
        <v>6.8249913064703644</v>
      </c>
      <c r="O2378" s="17">
        <v>26.12437466782956</v>
      </c>
      <c r="P2378" s="17">
        <v>-1.9974706672499192</v>
      </c>
      <c r="Q2378" s="17">
        <v>0.28526304480154058</v>
      </c>
      <c r="R2378" s="17">
        <v>-0.15154668098048912</v>
      </c>
      <c r="S2378" s="17">
        <v>0.33333333333333348</v>
      </c>
      <c r="T2378" s="17">
        <v>0.33333333333333348</v>
      </c>
      <c r="U2378" s="17">
        <v>0.47228429726210375</v>
      </c>
      <c r="V2378" s="17">
        <v>0.31701617455221204</v>
      </c>
      <c r="W2378" s="17">
        <v>44.588702926298566</v>
      </c>
      <c r="X2378" s="17">
        <v>4.1166513377048339</v>
      </c>
      <c r="Y2378" s="17">
        <v>-1.0000000000000011</v>
      </c>
      <c r="Z2378" s="17">
        <v>-1.0000000000000011</v>
      </c>
      <c r="AA2378" s="17">
        <v>86.469139408461558</v>
      </c>
      <c r="AB2378" s="17">
        <v>4.0139437750560863E-2</v>
      </c>
      <c r="AC2378" s="17">
        <v>0.63404266630559669</v>
      </c>
      <c r="AD2378" s="17">
        <v>0.16645755920671204</v>
      </c>
      <c r="AE2378" s="17">
        <v>42.031983163143465</v>
      </c>
      <c r="AF2378" s="17">
        <v>0.78947368421052633</v>
      </c>
      <c r="AG2378" s="17">
        <v>-1.0000000000000011</v>
      </c>
      <c r="AH2378" s="17">
        <v>-1.0000000000000011</v>
      </c>
      <c r="AI2378" s="17">
        <v>4.2133491582085304E-3</v>
      </c>
      <c r="AJ2378" s="17">
        <v>0.31701617455221204</v>
      </c>
      <c r="AK2378" s="17">
        <v>4.7262250941261692E-2</v>
      </c>
      <c r="AL2378" s="17">
        <v>-2.8423847281968399E-3</v>
      </c>
      <c r="AM2378" s="17">
        <v>-7.3156065153553551E-2</v>
      </c>
      <c r="AN2378" s="17">
        <v>0.27019205648055444</v>
      </c>
      <c r="AO2378" s="17">
        <v>-1.5925903741325302</v>
      </c>
      <c r="AP2378" s="17">
        <v>6.7405894883728807</v>
      </c>
      <c r="AQ2378" s="17">
        <v>65.063676845709693</v>
      </c>
      <c r="AR2378" s="17">
        <v>1.4559671384809834</v>
      </c>
      <c r="AS2378" s="17">
        <v>4.4579009030283547</v>
      </c>
      <c r="AT2378" s="17">
        <v>-1.0000000000000011</v>
      </c>
      <c r="AU2378" s="17">
        <v>-1.0000000000000011</v>
      </c>
      <c r="AV2378" s="17">
        <v>-0.44877734005543413</v>
      </c>
      <c r="AW2378" s="17">
        <v>119.33410356466399</v>
      </c>
      <c r="AX2378" s="17">
        <v>151.11998800304937</v>
      </c>
      <c r="AY2378" s="17">
        <v>0.61815301531851885</v>
      </c>
      <c r="AZ2378" s="17">
        <v>84.484416749972453</v>
      </c>
      <c r="BA2378" s="22">
        <v>1633.9562381650574</v>
      </c>
      <c r="CU2378" t="e">
        <v>#N/A</v>
      </c>
      <c r="CV2378" t="e">
        <v>#N/A</v>
      </c>
    </row>
    <row r="2379" spans="1:100" x14ac:dyDescent="0.25">
      <c r="A2379">
        <v>5500</v>
      </c>
      <c r="B2379" t="s">
        <v>2672</v>
      </c>
      <c r="C2379" s="22">
        <v>3</v>
      </c>
      <c r="D2379" s="17">
        <v>1.2972975745124411</v>
      </c>
      <c r="E2379" s="17">
        <v>0</v>
      </c>
      <c r="F2379" s="17">
        <v>0.19298851320448529</v>
      </c>
      <c r="G2379" s="17">
        <v>0.19298851320448529</v>
      </c>
      <c r="H2379" s="17">
        <v>-3.7123382545087659E-2</v>
      </c>
      <c r="I2379" s="17">
        <v>0</v>
      </c>
      <c r="J2379" s="17">
        <v>-2.2274029527052632</v>
      </c>
      <c r="K2379" s="17">
        <v>-3.7123382545087659E-2</v>
      </c>
      <c r="L2379" s="17">
        <v>-0.99999999999999911</v>
      </c>
      <c r="M2379" s="17">
        <v>-0.99999999999999911</v>
      </c>
      <c r="N2379" s="17">
        <v>-0.74246765090175448</v>
      </c>
      <c r="O2379" s="17">
        <v>-0.73711686498833418</v>
      </c>
      <c r="P2379" s="17">
        <v>7.9501808860421436E-2</v>
      </c>
      <c r="Q2379" s="17">
        <v>3.8916225012308647</v>
      </c>
      <c r="R2379" s="17">
        <v>1.1531322229729706</v>
      </c>
      <c r="S2379" s="17">
        <v>0.33333333333333304</v>
      </c>
      <c r="T2379" s="17">
        <v>0.24385037384742494</v>
      </c>
      <c r="U2379" s="17">
        <v>-1.4751060896615086E-3</v>
      </c>
      <c r="V2379" s="17">
        <v>1.0272759493858551E-2</v>
      </c>
      <c r="W2379" s="17">
        <v>24.924189725201728</v>
      </c>
      <c r="X2379" s="17">
        <v>0.58056026284444251</v>
      </c>
      <c r="Y2379" s="17">
        <v>-0.99999999999999911</v>
      </c>
      <c r="Z2379" s="17">
        <v>-0.99999999999999911</v>
      </c>
      <c r="AA2379" s="17">
        <v>34.314202226966785</v>
      </c>
      <c r="AB2379" s="17">
        <v>-0.32606919720796784</v>
      </c>
      <c r="AC2379" s="17">
        <v>0.4371224396086601</v>
      </c>
      <c r="AD2379" s="17">
        <v>5.3684363175149921E-2</v>
      </c>
      <c r="AE2379" s="17">
        <v>8.2368802787921034</v>
      </c>
      <c r="AF2379" s="17">
        <v>0.5</v>
      </c>
      <c r="AG2379" s="17">
        <v>-0.99999999999999911</v>
      </c>
      <c r="AH2379" s="17">
        <v>-0.99999999999999911</v>
      </c>
      <c r="AI2379" s="17">
        <v>5.7625671347402325E-3</v>
      </c>
      <c r="AJ2379" s="17">
        <v>1.0272759493858551E-2</v>
      </c>
      <c r="AK2379" s="17">
        <v>-0.13168559810434027</v>
      </c>
      <c r="AL2379" s="17">
        <v>0.35880068600914788</v>
      </c>
      <c r="AM2379" s="17">
        <v>0.3186947751891564</v>
      </c>
      <c r="AN2379" s="17">
        <v>-0.14944567185081781</v>
      </c>
      <c r="AO2379" s="17">
        <v>7.3089413892072059</v>
      </c>
      <c r="AP2379" s="17">
        <v>-1.9421383662247069</v>
      </c>
      <c r="AQ2379" s="17">
        <v>22.696786772496473</v>
      </c>
      <c r="AR2379" s="17">
        <v>0.58598136058495487</v>
      </c>
      <c r="AS2379" s="17">
        <v>0.543436880299355</v>
      </c>
      <c r="AT2379" s="17">
        <v>-0.99999999999999911</v>
      </c>
      <c r="AU2379" s="17">
        <v>-0.99999999999999911</v>
      </c>
      <c r="AV2379" s="17">
        <v>1.3461207361774561</v>
      </c>
      <c r="AW2379" s="17">
        <v>31.634946995753772</v>
      </c>
      <c r="AX2379" s="17">
        <v>32.777474287834416</v>
      </c>
      <c r="AY2379" s="17">
        <v>-0.13039824244979076</v>
      </c>
      <c r="AZ2379" s="17">
        <v>-52.492501560539282</v>
      </c>
      <c r="BA2379" s="22">
        <v>1275.9281411143963</v>
      </c>
      <c r="CU2379" t="e">
        <v>#N/A</v>
      </c>
      <c r="CV2379" t="e">
        <v>#N/A</v>
      </c>
    </row>
    <row r="2380" spans="1:100" x14ac:dyDescent="0.25">
      <c r="A2380">
        <v>5501</v>
      </c>
      <c r="B2380" t="s">
        <v>2673</v>
      </c>
      <c r="C2380" s="22">
        <v>3</v>
      </c>
      <c r="D2380" s="17">
        <v>3.7922565389531466</v>
      </c>
      <c r="E2380" s="17">
        <v>0</v>
      </c>
      <c r="F2380" s="17">
        <v>0.485632455927267</v>
      </c>
      <c r="G2380" s="17">
        <v>0.485632455927267</v>
      </c>
      <c r="H2380" s="17">
        <v>0.1792626535817618</v>
      </c>
      <c r="I2380" s="17">
        <v>0</v>
      </c>
      <c r="J2380" s="17">
        <v>10.755759214905703</v>
      </c>
      <c r="K2380" s="17">
        <v>0.1792626535817618</v>
      </c>
      <c r="L2380" s="17">
        <v>-1</v>
      </c>
      <c r="M2380" s="17">
        <v>-1</v>
      </c>
      <c r="N2380" s="17">
        <v>3.5852530716352353</v>
      </c>
      <c r="O2380" s="17">
        <v>15.033648209786111</v>
      </c>
      <c r="P2380" s="17">
        <v>-0.17653464909885966</v>
      </c>
      <c r="Q2380" s="17">
        <v>1.2230248665896188</v>
      </c>
      <c r="R2380" s="17">
        <v>0.33002429096153868</v>
      </c>
      <c r="S2380" s="17">
        <v>0.33333333333333331</v>
      </c>
      <c r="T2380" s="17">
        <v>0.33333333333333331</v>
      </c>
      <c r="U2380" s="17">
        <v>0.2936991143281828</v>
      </c>
      <c r="V2380" s="17">
        <v>0.13626856497954379</v>
      </c>
      <c r="W2380" s="17">
        <v>36.694867695705248</v>
      </c>
      <c r="X2380" s="17">
        <v>2.4798118602749</v>
      </c>
      <c r="Y2380" s="17">
        <v>-1</v>
      </c>
      <c r="Z2380" s="17">
        <v>-1</v>
      </c>
      <c r="AA2380" s="17">
        <v>88.95808924631713</v>
      </c>
      <c r="AB2380" s="17">
        <v>0.1036331524883711</v>
      </c>
      <c r="AC2380" s="17">
        <v>0.43845654662666167</v>
      </c>
      <c r="AD2380" s="17">
        <v>0.49657424607797357</v>
      </c>
      <c r="AE2380" s="17">
        <v>51.933197259650321</v>
      </c>
      <c r="AF2380" s="17">
        <v>0.84210526315789469</v>
      </c>
      <c r="AG2380" s="17">
        <v>-1</v>
      </c>
      <c r="AH2380" s="17">
        <v>-1</v>
      </c>
      <c r="AI2380" s="17">
        <v>0</v>
      </c>
      <c r="AJ2380" s="17">
        <v>0.13626856497954379</v>
      </c>
      <c r="AK2380" s="17">
        <v>2.1308734672602869E-2</v>
      </c>
      <c r="AL2380" s="17">
        <v>1.9235589580667387E-2</v>
      </c>
      <c r="AM2380" s="17">
        <v>0.40298254353401564</v>
      </c>
      <c r="AN2380" s="17">
        <v>-4.7527008311518071E-2</v>
      </c>
      <c r="AO2380" s="17">
        <v>10.181107261713407</v>
      </c>
      <c r="AP2380" s="17">
        <v>-1.0919972598846153</v>
      </c>
      <c r="AQ2380" s="17">
        <v>47.450626910610964</v>
      </c>
      <c r="AR2380" s="17">
        <v>1.0966343459743932</v>
      </c>
      <c r="AS2380" s="17">
        <v>2.6590745138566607</v>
      </c>
      <c r="AT2380" s="17">
        <v>-1</v>
      </c>
      <c r="AU2380" s="17">
        <v>-1</v>
      </c>
      <c r="AV2380" s="17">
        <v>0.81565674688880585</v>
      </c>
      <c r="AW2380" s="17">
        <v>102.89974019621864</v>
      </c>
      <c r="AX2380" s="17">
        <v>116.52659669417302</v>
      </c>
      <c r="AY2380" s="17">
        <v>0.39437425601208942</v>
      </c>
      <c r="AZ2380" s="17">
        <v>29.521093639323777</v>
      </c>
      <c r="BA2380" s="22">
        <v>1549.3588684415258</v>
      </c>
      <c r="CU2380" t="e">
        <v>#N/A</v>
      </c>
      <c r="CV2380" t="e">
        <v>#N/A</v>
      </c>
    </row>
    <row r="2381" spans="1:100" x14ac:dyDescent="0.25">
      <c r="A2381">
        <v>5502</v>
      </c>
      <c r="B2381" t="s">
        <v>2674</v>
      </c>
      <c r="C2381" s="22">
        <v>3</v>
      </c>
      <c r="D2381" s="17">
        <v>5.0606355276926234</v>
      </c>
      <c r="E2381" s="17">
        <v>0.25229292569977918</v>
      </c>
      <c r="F2381" s="17">
        <v>-0.44506538422486791</v>
      </c>
      <c r="G2381" s="17">
        <v>-0.34496584481438769</v>
      </c>
      <c r="H2381" s="17">
        <v>0.12292208962684484</v>
      </c>
      <c r="I2381" s="17">
        <v>0</v>
      </c>
      <c r="J2381" s="17">
        <v>7.3753253776106948</v>
      </c>
      <c r="K2381" s="17">
        <v>0.12292208962684484</v>
      </c>
      <c r="L2381" s="17">
        <v>-1</v>
      </c>
      <c r="M2381" s="17">
        <v>-1</v>
      </c>
      <c r="N2381" s="17">
        <v>2.4584417925368958</v>
      </c>
      <c r="O2381" s="17">
        <v>12.090995060488925</v>
      </c>
      <c r="P2381" s="17">
        <v>-0.36545697264937438</v>
      </c>
      <c r="Q2381" s="17">
        <v>2.8950887210311249</v>
      </c>
      <c r="R2381" s="17">
        <v>1.0440882764541219</v>
      </c>
      <c r="S2381" s="17">
        <v>0.33333333333333331</v>
      </c>
      <c r="T2381" s="17">
        <v>0.34797868011028626</v>
      </c>
      <c r="U2381" s="17">
        <v>0.2785014856328637</v>
      </c>
      <c r="V2381" s="17">
        <v>-5.2354747975232882E-3</v>
      </c>
      <c r="W2381" s="17">
        <v>33.266237386084626</v>
      </c>
      <c r="X2381" s="17">
        <v>1.6556283643400433</v>
      </c>
      <c r="Y2381" s="17">
        <v>-1</v>
      </c>
      <c r="Z2381" s="17">
        <v>-1</v>
      </c>
      <c r="AA2381" s="17">
        <v>55.034152298985092</v>
      </c>
      <c r="AB2381" s="17">
        <v>-1.7279513638130371E-2</v>
      </c>
      <c r="AC2381" s="17">
        <v>0.32178771604754436</v>
      </c>
      <c r="AD2381" s="17">
        <v>0.10996833031951408</v>
      </c>
      <c r="AE2381" s="17">
        <v>20.723826636446407</v>
      </c>
      <c r="AF2381" s="17">
        <v>0.5</v>
      </c>
      <c r="AG2381" s="17">
        <v>-1</v>
      </c>
      <c r="AH2381" s="17">
        <v>-1</v>
      </c>
      <c r="AI2381" s="17">
        <v>0</v>
      </c>
      <c r="AJ2381" s="17">
        <v>-5.2354747975232882E-3</v>
      </c>
      <c r="AK2381" s="17">
        <v>0.3050204962918513</v>
      </c>
      <c r="AL2381" s="17">
        <v>7.5699197643983418E-2</v>
      </c>
      <c r="AM2381" s="17">
        <v>9.1382430975827322E-2</v>
      </c>
      <c r="AN2381" s="17">
        <v>0.16606244694110187</v>
      </c>
      <c r="AO2381" s="17">
        <v>3.8096632558549399</v>
      </c>
      <c r="AP2381" s="17">
        <v>4.5300571617474663</v>
      </c>
      <c r="AQ2381" s="17">
        <v>40.641562763695312</v>
      </c>
      <c r="AR2381" s="17">
        <v>0.95457802427895988</v>
      </c>
      <c r="AS2381" s="17">
        <v>1.7785504539668879</v>
      </c>
      <c r="AT2381" s="17">
        <v>-1</v>
      </c>
      <c r="AU2381" s="17">
        <v>-1</v>
      </c>
      <c r="AV2381" s="17">
        <v>0.69912243163973398</v>
      </c>
      <c r="AW2381" s="17">
        <v>71.655204521221521</v>
      </c>
      <c r="AX2381" s="17">
        <v>71.131657041469197</v>
      </c>
      <c r="AY2381" s="17">
        <v>8.7618575473086338E-2</v>
      </c>
      <c r="AZ2381" s="17">
        <v>-6.4360772536936217</v>
      </c>
      <c r="BA2381" s="22">
        <v>1462.4608875995423</v>
      </c>
      <c r="CU2381" t="e">
        <v>#N/A</v>
      </c>
      <c r="CV2381" t="e">
        <v>#N/A</v>
      </c>
    </row>
    <row r="2382" spans="1:100" x14ac:dyDescent="0.25">
      <c r="A2382">
        <v>5503</v>
      </c>
      <c r="B2382" t="s">
        <v>2675</v>
      </c>
      <c r="C2382" s="22">
        <v>3</v>
      </c>
      <c r="D2382" s="17">
        <v>-0.24543040166501939</v>
      </c>
      <c r="E2382" s="17">
        <v>-9.191112771096531E-2</v>
      </c>
      <c r="F2382" s="17">
        <v>0.60466592855521806</v>
      </c>
      <c r="G2382" s="17">
        <v>0.58312887029270932</v>
      </c>
      <c r="H2382" s="17">
        <v>0.1727499342556523</v>
      </c>
      <c r="I2382" s="17">
        <v>0</v>
      </c>
      <c r="J2382" s="17">
        <v>10.364996055339116</v>
      </c>
      <c r="K2382" s="17">
        <v>0.1727499342556523</v>
      </c>
      <c r="L2382" s="17">
        <v>-1.0000000000000013</v>
      </c>
      <c r="M2382" s="17">
        <v>-1.0000000000000013</v>
      </c>
      <c r="N2382" s="17">
        <v>3.4549986851130412</v>
      </c>
      <c r="O2382" s="17">
        <v>10.702694523966814</v>
      </c>
      <c r="P2382" s="17">
        <v>0.44985590390689889</v>
      </c>
      <c r="Q2382" s="17">
        <v>-0.10687606610682969</v>
      </c>
      <c r="R2382" s="17">
        <v>-6.046276701241228E-4</v>
      </c>
      <c r="S2382" s="17">
        <v>0.3333333333333337</v>
      </c>
      <c r="T2382" s="17">
        <v>0.24900331735637646</v>
      </c>
      <c r="U2382" s="17">
        <v>-0.36828574113912871</v>
      </c>
      <c r="V2382" s="17">
        <v>0</v>
      </c>
      <c r="W2382" s="17">
        <v>1.6520390117971766</v>
      </c>
      <c r="X2382" s="17">
        <v>-1.1520671068005988</v>
      </c>
      <c r="Y2382" s="17">
        <v>-1.0000000000000013</v>
      </c>
      <c r="Z2382" s="17">
        <v>-1.0000000000000013</v>
      </c>
      <c r="AA2382" s="17">
        <v>14.312802115942038</v>
      </c>
      <c r="AB2382" s="17">
        <v>-7.5541374607665024E-2</v>
      </c>
      <c r="AC2382" s="17">
        <v>0.11148110138098695</v>
      </c>
      <c r="AD2382" s="17">
        <v>0.21728762786297803</v>
      </c>
      <c r="AE2382" s="17">
        <v>12.661367731814995</v>
      </c>
      <c r="AF2382" s="17">
        <v>0.4</v>
      </c>
      <c r="AG2382" s="17">
        <v>-1.0000000000000013</v>
      </c>
      <c r="AH2382" s="17">
        <v>-1.0000000000000013</v>
      </c>
      <c r="AI2382" s="17">
        <v>0</v>
      </c>
      <c r="AJ2382" s="17">
        <v>0</v>
      </c>
      <c r="AK2382" s="17">
        <v>-0.14841951221766692</v>
      </c>
      <c r="AL2382" s="17">
        <v>0.58133256238943565</v>
      </c>
      <c r="AM2382" s="17">
        <v>3.7323957615863185E-2</v>
      </c>
      <c r="AN2382" s="17">
        <v>0.4763604463047833</v>
      </c>
      <c r="AO2382" s="17">
        <v>0.19100137930824493</v>
      </c>
      <c r="AP2382" s="17">
        <v>14.815673969566758</v>
      </c>
      <c r="AQ2382" s="17">
        <v>12.01703506713628</v>
      </c>
      <c r="AR2382" s="17">
        <v>0.21405090955058156</v>
      </c>
      <c r="AS2382" s="17">
        <v>-0.9793171725449471</v>
      </c>
      <c r="AT2382" s="17">
        <v>-1.0000000000000013</v>
      </c>
      <c r="AU2382" s="17">
        <v>-1.0000000000000013</v>
      </c>
      <c r="AV2382" s="17">
        <v>0.58252424262258506</v>
      </c>
      <c r="AW2382" s="17">
        <v>39.831170609475606</v>
      </c>
      <c r="AX2382" s="17">
        <v>39.831170609475606</v>
      </c>
      <c r="AY2382" s="17">
        <v>3.4396625145819225E-2</v>
      </c>
      <c r="AZ2382" s="17">
        <v>-28.685110360971674</v>
      </c>
      <c r="BA2382" s="22">
        <v>1362.9731301912552</v>
      </c>
      <c r="CU2382" t="e">
        <v>#N/A</v>
      </c>
      <c r="CV2382" t="e">
        <v>#N/A</v>
      </c>
    </row>
    <row r="2383" spans="1:100" x14ac:dyDescent="0.25">
      <c r="A2383">
        <v>5504</v>
      </c>
      <c r="B2383" t="s">
        <v>2676</v>
      </c>
      <c r="C2383" s="22">
        <v>3</v>
      </c>
      <c r="D2383" s="17">
        <v>4.9734982344514815</v>
      </c>
      <c r="E2383" s="17">
        <v>-0.20834746564051776</v>
      </c>
      <c r="F2383" s="17">
        <v>-9.5705118470405082E-2</v>
      </c>
      <c r="G2383" s="17">
        <v>-0.13577789812308036</v>
      </c>
      <c r="H2383" s="17">
        <v>0.1375086619005165</v>
      </c>
      <c r="I2383" s="17">
        <v>0</v>
      </c>
      <c r="J2383" s="17">
        <v>8.2505197140309896</v>
      </c>
      <c r="K2383" s="17">
        <v>0.1375086619005165</v>
      </c>
      <c r="L2383" s="17">
        <v>-0.99999999999999967</v>
      </c>
      <c r="M2383" s="17">
        <v>-0.99999999999999967</v>
      </c>
      <c r="N2383" s="17">
        <v>2.7501732380103294</v>
      </c>
      <c r="O2383" s="17">
        <v>13.088240050359392</v>
      </c>
      <c r="P2383" s="17">
        <v>0.30890265457790683</v>
      </c>
      <c r="Q2383" s="17">
        <v>-0.45380003292627941</v>
      </c>
      <c r="R2383" s="17">
        <v>-0.14668982743263714</v>
      </c>
      <c r="S2383" s="17">
        <v>0.33333333333333304</v>
      </c>
      <c r="T2383" s="17">
        <v>0.26353092637649267</v>
      </c>
      <c r="U2383" s="17">
        <v>1.1371482767457882E-2</v>
      </c>
      <c r="V2383" s="17">
        <v>-3.1481112660001184E-2</v>
      </c>
      <c r="W2383" s="17">
        <v>17.569838716670635</v>
      </c>
      <c r="X2383" s="17">
        <v>0.24615244596229288</v>
      </c>
      <c r="Y2383" s="17">
        <v>-0.99999999999999967</v>
      </c>
      <c r="Z2383" s="17">
        <v>-0.99999999999999967</v>
      </c>
      <c r="AA2383" s="17">
        <v>59.725861864348566</v>
      </c>
      <c r="AB2383" s="17">
        <v>8.8668495951982826E-2</v>
      </c>
      <c r="AC2383" s="17">
        <v>0.35957137296192754</v>
      </c>
      <c r="AD2383" s="17">
        <v>0.39781439058830115</v>
      </c>
      <c r="AE2383" s="17">
        <v>42.302712975110559</v>
      </c>
      <c r="AF2383" s="17">
        <v>0.58333333333333337</v>
      </c>
      <c r="AG2383" s="17">
        <v>-0.99999999999999967</v>
      </c>
      <c r="AH2383" s="17">
        <v>-0.99999999999999967</v>
      </c>
      <c r="AI2383" s="17">
        <v>0</v>
      </c>
      <c r="AJ2383" s="17">
        <v>-3.1481112660001184E-2</v>
      </c>
      <c r="AK2383" s="17">
        <v>3.5625076491069878E-2</v>
      </c>
      <c r="AL2383" s="17">
        <v>-7.4856352824727468E-2</v>
      </c>
      <c r="AM2383" s="17">
        <v>0.147520185229533</v>
      </c>
      <c r="AN2383" s="17">
        <v>0.22114132342141682</v>
      </c>
      <c r="AO2383" s="17">
        <v>3.866130013193676</v>
      </c>
      <c r="AP2383" s="17">
        <v>5.1542513214117829</v>
      </c>
      <c r="AQ2383" s="17">
        <v>25.820358430701621</v>
      </c>
      <c r="AR2383" s="17">
        <v>0.57675462981728232</v>
      </c>
      <c r="AS2383" s="17">
        <v>0.38366110786280938</v>
      </c>
      <c r="AT2383" s="17">
        <v>-0.99999999999999967</v>
      </c>
      <c r="AU2383" s="17">
        <v>-0.99999999999999967</v>
      </c>
      <c r="AV2383" s="17">
        <v>-0.28246772555571759</v>
      </c>
      <c r="AW2383" s="17">
        <v>77.968353236119725</v>
      </c>
      <c r="AX2383" s="17">
        <v>74.820241970119596</v>
      </c>
      <c r="AY2383" s="17">
        <v>9.5281120204796468E-2</v>
      </c>
      <c r="AZ2383" s="17">
        <v>-4.361946628635855</v>
      </c>
      <c r="BA2383" s="22">
        <v>1395.2964202515034</v>
      </c>
      <c r="CU2383" t="e">
        <v>#N/A</v>
      </c>
      <c r="CV2383" t="e">
        <v>#N/A</v>
      </c>
    </row>
    <row r="2384" spans="1:100" x14ac:dyDescent="0.25">
      <c r="A2384">
        <v>5505</v>
      </c>
      <c r="B2384" t="s">
        <v>2677</v>
      </c>
      <c r="C2384" s="22">
        <v>3</v>
      </c>
      <c r="D2384" s="17">
        <v>4.8888747717016292</v>
      </c>
      <c r="E2384" s="17">
        <v>9.8250797003113718E-3</v>
      </c>
      <c r="F2384" s="17">
        <v>0.56606814344192002</v>
      </c>
      <c r="G2384" s="17">
        <v>0.5693431700086905</v>
      </c>
      <c r="H2384" s="17">
        <v>0.20614912142860678</v>
      </c>
      <c r="I2384" s="17">
        <v>0</v>
      </c>
      <c r="J2384" s="17">
        <v>12.368947285716413</v>
      </c>
      <c r="K2384" s="17">
        <v>0.20614912142860678</v>
      </c>
      <c r="L2384" s="17">
        <v>-0.99999999999999978</v>
      </c>
      <c r="M2384" s="17">
        <v>-0.99999999999999978</v>
      </c>
      <c r="N2384" s="17">
        <v>4.1229824285721364</v>
      </c>
      <c r="O2384" s="17">
        <v>17.827165227426736</v>
      </c>
      <c r="P2384" s="17">
        <v>-0.5397367049821955</v>
      </c>
      <c r="Q2384" s="17">
        <v>1.4623535188516412</v>
      </c>
      <c r="R2384" s="17">
        <v>0.30384001332543448</v>
      </c>
      <c r="S2384" s="17">
        <v>0.33333333333333309</v>
      </c>
      <c r="T2384" s="17">
        <v>0.33333333333333309</v>
      </c>
      <c r="U2384" s="17">
        <v>0.34916132068921107</v>
      </c>
      <c r="V2384" s="17">
        <v>0.13298436574989841</v>
      </c>
      <c r="W2384" s="17">
        <v>37.706529267086793</v>
      </c>
      <c r="X2384" s="17">
        <v>2.6550690224942959</v>
      </c>
      <c r="Y2384" s="17">
        <v>-0.99999999999999978</v>
      </c>
      <c r="Z2384" s="17">
        <v>-0.99999999999999978</v>
      </c>
      <c r="AA2384" s="17">
        <v>76.084197112486194</v>
      </c>
      <c r="AB2384" s="17">
        <v>0.20635443685283994</v>
      </c>
      <c r="AC2384" s="17">
        <v>0.44936783333575808</v>
      </c>
      <c r="AD2384" s="17">
        <v>0.10575428645288243</v>
      </c>
      <c r="AE2384" s="17">
        <v>38.073827832074038</v>
      </c>
      <c r="AF2384" s="17">
        <v>0.82352941176470584</v>
      </c>
      <c r="AG2384" s="17">
        <v>-0.99999999999999978</v>
      </c>
      <c r="AH2384" s="17">
        <v>-0.99999999999999978</v>
      </c>
      <c r="AI2384" s="17">
        <v>3.7994914205112335E-2</v>
      </c>
      <c r="AJ2384" s="17">
        <v>0.13298436574989841</v>
      </c>
      <c r="AK2384" s="17">
        <v>-0.12518796877116042</v>
      </c>
      <c r="AL2384" s="17">
        <v>-0.10742424844041634</v>
      </c>
      <c r="AM2384" s="17">
        <v>9.5164616099800814E-2</v>
      </c>
      <c r="AN2384" s="17">
        <v>0.55427017703136872</v>
      </c>
      <c r="AO2384" s="17">
        <v>1.7531755586392195</v>
      </c>
      <c r="AP2384" s="17">
        <v>13.319633183582138</v>
      </c>
      <c r="AQ2384" s="17">
        <v>50.075476552803195</v>
      </c>
      <c r="AR2384" s="17">
        <v>1.1488123531057761</v>
      </c>
      <c r="AS2384" s="17">
        <v>2.8612181439229016</v>
      </c>
      <c r="AT2384" s="17">
        <v>-0.99999999999999978</v>
      </c>
      <c r="AU2384" s="17">
        <v>-0.99999999999999978</v>
      </c>
      <c r="AV2384" s="17">
        <v>0.87318318333412659</v>
      </c>
      <c r="AW2384" s="17">
        <v>107.2309955234951</v>
      </c>
      <c r="AX2384" s="17">
        <v>121.2893303825872</v>
      </c>
      <c r="AY2384" s="17">
        <v>0.22011192971695942</v>
      </c>
      <c r="AZ2384" s="17">
        <v>14.599613835285201</v>
      </c>
      <c r="BA2384" s="22">
        <v>1507.5145850778997</v>
      </c>
      <c r="CU2384" t="e">
        <v>#N/A</v>
      </c>
      <c r="CV2384" t="e">
        <v>#N/A</v>
      </c>
    </row>
    <row r="2385" spans="1:100" x14ac:dyDescent="0.25">
      <c r="A2385">
        <v>5506</v>
      </c>
      <c r="B2385" t="s">
        <v>2678</v>
      </c>
      <c r="C2385" s="22">
        <v>3</v>
      </c>
      <c r="D2385" s="17">
        <v>3.6490928189468379</v>
      </c>
      <c r="E2385" s="17">
        <v>0.52068958907439034</v>
      </c>
      <c r="F2385" s="17">
        <v>-9.6518305794566328E-2</v>
      </c>
      <c r="G2385" s="17">
        <v>4.961985422155113E-2</v>
      </c>
      <c r="H2385" s="17">
        <v>-0.13928963369124431</v>
      </c>
      <c r="I2385" s="17">
        <v>0</v>
      </c>
      <c r="J2385" s="17">
        <v>-8.3573780214746627</v>
      </c>
      <c r="K2385" s="17">
        <v>-0.13928963369124431</v>
      </c>
      <c r="L2385" s="17">
        <v>-1</v>
      </c>
      <c r="M2385" s="17">
        <v>-1</v>
      </c>
      <c r="N2385" s="17">
        <v>-2.7857926738248859</v>
      </c>
      <c r="O2385" s="17">
        <v>-4.6586653483062692</v>
      </c>
      <c r="P2385" s="17">
        <v>-3.1762140409520648E-2</v>
      </c>
      <c r="Q2385" s="17">
        <v>-4.3849337550328009</v>
      </c>
      <c r="R2385" s="17">
        <v>-1.5225641017773341</v>
      </c>
      <c r="S2385" s="17">
        <v>0.33984099682181973</v>
      </c>
      <c r="T2385" s="17">
        <v>0.34741730886227629</v>
      </c>
      <c r="U2385" s="17">
        <v>0.28805740861111878</v>
      </c>
      <c r="V2385" s="17">
        <v>-4.4697237762310021E-2</v>
      </c>
      <c r="W2385" s="17">
        <v>42.796324408965965</v>
      </c>
      <c r="X2385" s="17">
        <v>1.7159677419266692</v>
      </c>
      <c r="Y2385" s="17">
        <v>-1</v>
      </c>
      <c r="Z2385" s="17">
        <v>-1</v>
      </c>
      <c r="AA2385" s="17">
        <v>100.19957538870237</v>
      </c>
      <c r="AB2385" s="17">
        <v>0.46977411590441287</v>
      </c>
      <c r="AC2385" s="17">
        <v>0.22370566226397148</v>
      </c>
      <c r="AD2385" s="17">
        <v>0.48503652346188925</v>
      </c>
      <c r="AE2385" s="17">
        <v>58.92581508151374</v>
      </c>
      <c r="AF2385" s="17">
        <v>1</v>
      </c>
      <c r="AG2385" s="17">
        <v>-1</v>
      </c>
      <c r="AH2385" s="17">
        <v>-1</v>
      </c>
      <c r="AI2385" s="17">
        <v>-4.9872701575346637E-2</v>
      </c>
      <c r="AJ2385" s="17">
        <v>-4.4697237762310021E-2</v>
      </c>
      <c r="AK2385" s="17">
        <v>-1.4151247259041853E-2</v>
      </c>
      <c r="AL2385" s="17">
        <v>1.7165523278761072E-2</v>
      </c>
      <c r="AM2385" s="17">
        <v>1.5322576142291953E-2</v>
      </c>
      <c r="AN2385" s="17">
        <v>-0.15216022598292012</v>
      </c>
      <c r="AO2385" s="17">
        <v>0.31230816726209043</v>
      </c>
      <c r="AP2385" s="17">
        <v>-3.7181780331791958</v>
      </c>
      <c r="AQ2385" s="17">
        <v>34.438946387491328</v>
      </c>
      <c r="AR2385" s="17">
        <v>0.93061847653290575</v>
      </c>
      <c r="AS2385" s="17">
        <v>1.5766781082354264</v>
      </c>
      <c r="AT2385" s="17">
        <v>-1</v>
      </c>
      <c r="AU2385" s="17">
        <v>-1</v>
      </c>
      <c r="AV2385" s="17">
        <v>-1.472944247555783</v>
      </c>
      <c r="AW2385" s="17">
        <v>91.822732007216928</v>
      </c>
      <c r="AX2385" s="17">
        <v>86.355554199478973</v>
      </c>
      <c r="AY2385" s="17">
        <v>0.24017131378968809</v>
      </c>
      <c r="AZ2385" s="17">
        <v>19.021310872687827</v>
      </c>
      <c r="BA2385" s="22">
        <v>1403.135799564297</v>
      </c>
      <c r="CU2385" t="e">
        <v>#N/A</v>
      </c>
      <c r="CV2385" t="e">
        <v>#N/A</v>
      </c>
    </row>
    <row r="2386" spans="1:100" x14ac:dyDescent="0.25">
      <c r="A2386">
        <v>5507</v>
      </c>
      <c r="B2386" t="s">
        <v>610</v>
      </c>
      <c r="C2386" s="22">
        <v>3</v>
      </c>
      <c r="D2386" s="17">
        <v>5.0655616642353118</v>
      </c>
      <c r="E2386" s="17">
        <v>-1.3323282027537145E-2</v>
      </c>
      <c r="F2386" s="17">
        <v>-0.64055896041375415</v>
      </c>
      <c r="G2386" s="17">
        <v>-0.68151526955147623</v>
      </c>
      <c r="H2386" s="17">
        <v>0.27198457592344916</v>
      </c>
      <c r="I2386" s="17">
        <v>0</v>
      </c>
      <c r="J2386" s="17">
        <v>16.319074555406953</v>
      </c>
      <c r="K2386" s="17">
        <v>0.27198457592344916</v>
      </c>
      <c r="L2386" s="17">
        <v>-0.99999999999999933</v>
      </c>
      <c r="M2386" s="17">
        <v>-0.99999999999999933</v>
      </c>
      <c r="N2386" s="17">
        <v>5.4396915184689805</v>
      </c>
      <c r="O2386" s="17">
        <v>20.703120950090785</v>
      </c>
      <c r="P2386" s="17">
        <v>0.78184673522721104</v>
      </c>
      <c r="Q2386" s="17">
        <v>3.0620144534430875</v>
      </c>
      <c r="R2386" s="17">
        <v>1.1118403109823891</v>
      </c>
      <c r="S2386" s="17">
        <v>0.33333333333333298</v>
      </c>
      <c r="T2386" s="17">
        <v>0.40400563142746537</v>
      </c>
      <c r="U2386" s="17">
        <v>0.20099746526749829</v>
      </c>
      <c r="V2386" s="17">
        <v>0</v>
      </c>
      <c r="W2386" s="17">
        <v>26.654074164193901</v>
      </c>
      <c r="X2386" s="17">
        <v>1.3185361500761672</v>
      </c>
      <c r="Y2386" s="17">
        <v>-0.99999999999999933</v>
      </c>
      <c r="Z2386" s="17">
        <v>-0.99999999999999933</v>
      </c>
      <c r="AA2386" s="17">
        <v>30.188663067033829</v>
      </c>
      <c r="AB2386" s="17">
        <v>-0.22045362315039588</v>
      </c>
      <c r="AC2386" s="17">
        <v>0.17310983136753302</v>
      </c>
      <c r="AD2386" s="17">
        <v>9.5798763620013078E-2</v>
      </c>
      <c r="AE2386" s="17">
        <v>2.4227485918575251</v>
      </c>
      <c r="AF2386" s="17">
        <v>0.66666666666666663</v>
      </c>
      <c r="AG2386" s="17">
        <v>-0.99999999999999933</v>
      </c>
      <c r="AH2386" s="17">
        <v>-0.99999999999999933</v>
      </c>
      <c r="AI2386" s="17">
        <v>5.6040201562283558E-2</v>
      </c>
      <c r="AJ2386" s="17">
        <v>0</v>
      </c>
      <c r="AK2386" s="17">
        <v>-2.0426189164238787E-2</v>
      </c>
      <c r="AL2386" s="17">
        <v>-2.041467416533883E-2</v>
      </c>
      <c r="AM2386" s="17">
        <v>0.23381360260523248</v>
      </c>
      <c r="AN2386" s="17">
        <v>0.74022074036322416</v>
      </c>
      <c r="AO2386" s="17">
        <v>5.7432091193096211</v>
      </c>
      <c r="AP2386" s="17">
        <v>18.403445138253918</v>
      </c>
      <c r="AQ2386" s="17">
        <v>42.973148719600864</v>
      </c>
      <c r="AR2386" s="17">
        <v>0.93833643002829681</v>
      </c>
      <c r="AS2386" s="17">
        <v>1.5905207259996172</v>
      </c>
      <c r="AT2386" s="17">
        <v>-0.99999999999999933</v>
      </c>
      <c r="AU2386" s="17">
        <v>-0.99999999999999933</v>
      </c>
      <c r="AV2386" s="17">
        <v>0.43032504143091033</v>
      </c>
      <c r="AW2386" s="17">
        <v>69.295229155378479</v>
      </c>
      <c r="AX2386" s="17">
        <v>70.416033186624134</v>
      </c>
      <c r="AY2386" s="17">
        <v>7.7853517163300481E-2</v>
      </c>
      <c r="AZ2386" s="17">
        <v>2.2959564870322451</v>
      </c>
      <c r="BA2386" s="22">
        <v>1479.7674857359552</v>
      </c>
      <c r="CU2386" t="e">
        <v>#N/A</v>
      </c>
      <c r="CV2386" t="e">
        <v>#N/A</v>
      </c>
    </row>
    <row r="2387" spans="1:100" x14ac:dyDescent="0.25">
      <c r="A2387">
        <v>5508</v>
      </c>
      <c r="B2387" t="s">
        <v>2679</v>
      </c>
      <c r="C2387" s="22">
        <v>3</v>
      </c>
      <c r="D2387" s="17">
        <v>5.7168588093756316</v>
      </c>
      <c r="E2387" s="17">
        <v>0.14468978947831071</v>
      </c>
      <c r="F2387" s="17">
        <v>-7.39239430994654E-2</v>
      </c>
      <c r="G2387" s="17">
        <v>-3.1322794726704094E-2</v>
      </c>
      <c r="H2387" s="17">
        <v>0.56626862739826356</v>
      </c>
      <c r="I2387" s="17">
        <v>4.0743748480516727E-3</v>
      </c>
      <c r="J2387" s="17">
        <v>34.220580134778913</v>
      </c>
      <c r="K2387" s="17">
        <v>0.57034300224631529</v>
      </c>
      <c r="L2387" s="17">
        <v>-1.0000000000000018</v>
      </c>
      <c r="M2387" s="17">
        <v>-1.0000000000000018</v>
      </c>
      <c r="N2387" s="17">
        <v>11.406860044926301</v>
      </c>
      <c r="O2387" s="17">
        <v>39.906116149427874</v>
      </c>
      <c r="P2387" s="17">
        <v>10.952200523757412</v>
      </c>
      <c r="Q2387" s="17">
        <v>-0.24571344066078477</v>
      </c>
      <c r="R2387" s="17">
        <v>0.83300609717014928</v>
      </c>
      <c r="S2387" s="17">
        <v>0.3434374549759448</v>
      </c>
      <c r="T2387" s="17">
        <v>0.4369906326923968</v>
      </c>
      <c r="U2387" s="17">
        <v>9.2361078822851314E-2</v>
      </c>
      <c r="V2387" s="17">
        <v>-2.2862301730261672E-2</v>
      </c>
      <c r="W2387" s="17">
        <v>11.183354500584645</v>
      </c>
      <c r="X2387" s="17">
        <v>0.54601288969092465</v>
      </c>
      <c r="Y2387" s="17">
        <v>-1.0000000000000018</v>
      </c>
      <c r="Z2387" s="17">
        <v>-1.0000000000000018</v>
      </c>
      <c r="AA2387" s="17">
        <v>49.202907404805664</v>
      </c>
      <c r="AB2387" s="17">
        <v>0.35524582063310023</v>
      </c>
      <c r="AC2387" s="17">
        <v>0.20982215861494413</v>
      </c>
      <c r="AD2387" s="17">
        <v>0.17866295689297251</v>
      </c>
      <c r="AE2387" s="17">
        <v>37.186546807050838</v>
      </c>
      <c r="AF2387" s="17">
        <v>0.75</v>
      </c>
      <c r="AG2387" s="17">
        <v>-1.0000000000000018</v>
      </c>
      <c r="AH2387" s="17">
        <v>-1.0000000000000018</v>
      </c>
      <c r="AI2387" s="17">
        <v>0</v>
      </c>
      <c r="AJ2387" s="17">
        <v>-2.2862301730261672E-2</v>
      </c>
      <c r="AK2387" s="17">
        <v>-0.11937685979746242</v>
      </c>
      <c r="AL2387" s="17">
        <v>-8.4381708625613991E-2</v>
      </c>
      <c r="AM2387" s="17">
        <v>9.9387626687081704E-2</v>
      </c>
      <c r="AN2387" s="17">
        <v>0.15977479342909393</v>
      </c>
      <c r="AO2387" s="17">
        <v>1.8878063681897306</v>
      </c>
      <c r="AP2387" s="17">
        <v>3.5724612925992805</v>
      </c>
      <c r="AQ2387" s="17">
        <v>45.403934635363555</v>
      </c>
      <c r="AR2387" s="17">
        <v>0.84992686476093116</v>
      </c>
      <c r="AS2387" s="17">
        <v>1.1163558919372396</v>
      </c>
      <c r="AT2387" s="17">
        <v>-1.0000000000000018</v>
      </c>
      <c r="AU2387" s="17">
        <v>-1.0000000000000018</v>
      </c>
      <c r="AV2387" s="17">
        <v>0.8016833024434451</v>
      </c>
      <c r="AW2387" s="17">
        <v>92.681484846832731</v>
      </c>
      <c r="AX2387" s="17">
        <v>90.395254673806562</v>
      </c>
      <c r="AY2387" s="17">
        <v>0.37629828230205431</v>
      </c>
      <c r="AZ2387" s="17">
        <v>13.586080275052804</v>
      </c>
      <c r="BA2387" s="22">
        <v>1459.4730851038587</v>
      </c>
      <c r="CU2387" t="e">
        <v>#N/A</v>
      </c>
      <c r="CV2387" t="e">
        <v>#N/A</v>
      </c>
    </row>
    <row r="2388" spans="1:100" x14ac:dyDescent="0.25">
      <c r="A2388">
        <v>5509</v>
      </c>
      <c r="B2388" t="s">
        <v>2680</v>
      </c>
      <c r="C2388" s="22">
        <v>3</v>
      </c>
      <c r="D2388" s="17">
        <v>5.2877621874359209</v>
      </c>
      <c r="E2388" s="17">
        <v>-1.7240072821324545E-2</v>
      </c>
      <c r="F2388" s="17">
        <v>0.78557447894797694</v>
      </c>
      <c r="G2388" s="17">
        <v>0.77982778800753538</v>
      </c>
      <c r="H2388" s="17">
        <v>0.13422827568739443</v>
      </c>
      <c r="I2388" s="17">
        <v>0</v>
      </c>
      <c r="J2388" s="17">
        <v>8.0536965412436654</v>
      </c>
      <c r="K2388" s="17">
        <v>0.13422827568739443</v>
      </c>
      <c r="L2388" s="17">
        <v>-1.0000000000000009</v>
      </c>
      <c r="M2388" s="17">
        <v>-1.0000000000000009</v>
      </c>
      <c r="N2388" s="17">
        <v>2.6845655137478879</v>
      </c>
      <c r="O2388" s="17">
        <v>14.121286516687132</v>
      </c>
      <c r="P2388" s="17">
        <v>-0.35546331457146052</v>
      </c>
      <c r="Q2388" s="17">
        <v>-2.8096163378249144</v>
      </c>
      <c r="R2388" s="17">
        <v>-0.95815301759287985</v>
      </c>
      <c r="S2388" s="17">
        <v>0.33333333333333348</v>
      </c>
      <c r="T2388" s="17">
        <v>0.33333333333333348</v>
      </c>
      <c r="U2388" s="17">
        <v>0.38138279511205675</v>
      </c>
      <c r="V2388" s="17">
        <v>0.39495043361370707</v>
      </c>
      <c r="W2388" s="17">
        <v>52.350864788201491</v>
      </c>
      <c r="X2388" s="17">
        <v>4.4276721731097428</v>
      </c>
      <c r="Y2388" s="17">
        <v>-1.0000000000000009</v>
      </c>
      <c r="Z2388" s="17">
        <v>-1.0000000000000009</v>
      </c>
      <c r="AA2388" s="17">
        <v>79.35257583459331</v>
      </c>
      <c r="AB2388" s="17">
        <v>0.27397470826090975</v>
      </c>
      <c r="AC2388" s="17">
        <v>0.14108008153159843</v>
      </c>
      <c r="AD2388" s="17">
        <v>0.14414249148718619</v>
      </c>
      <c r="AE2388" s="17">
        <v>27.95986406398471</v>
      </c>
      <c r="AF2388" s="17">
        <v>0.76190476190476186</v>
      </c>
      <c r="AG2388" s="17">
        <v>-1.0000000000000009</v>
      </c>
      <c r="AH2388" s="17">
        <v>-1.0000000000000009</v>
      </c>
      <c r="AI2388" s="17">
        <v>-6.2403112232555E-2</v>
      </c>
      <c r="AJ2388" s="17">
        <v>0.39495043361370707</v>
      </c>
      <c r="AK2388" s="17">
        <v>-1.4300272836787278E-2</v>
      </c>
      <c r="AL2388" s="17">
        <v>0.37666206203881575</v>
      </c>
      <c r="AM2388" s="17">
        <v>-0.17284245219695007</v>
      </c>
      <c r="AN2388" s="17">
        <v>0.44428250731936347</v>
      </c>
      <c r="AO2388" s="17">
        <v>-4.3925626691076882</v>
      </c>
      <c r="AP2388" s="17">
        <v>12.990372993178168</v>
      </c>
      <c r="AQ2388" s="17">
        <v>60.404561329445137</v>
      </c>
      <c r="AR2388" s="17">
        <v>1.4429998953924301</v>
      </c>
      <c r="AS2388" s="17">
        <v>4.5619004487971377</v>
      </c>
      <c r="AT2388" s="17">
        <v>-1.0000000000000009</v>
      </c>
      <c r="AU2388" s="17">
        <v>-1.0000000000000009</v>
      </c>
      <c r="AV2388" s="17">
        <v>-0.17832522958534425</v>
      </c>
      <c r="AW2388" s="17">
        <v>106.46423534445856</v>
      </c>
      <c r="AX2388" s="17">
        <v>144.71121646117808</v>
      </c>
      <c r="AY2388" s="17">
        <v>0.44686165523004667</v>
      </c>
      <c r="AZ2388" s="17">
        <v>23.796750586628264</v>
      </c>
      <c r="BA2388" s="22">
        <v>1622.7779590023843</v>
      </c>
      <c r="CU2388" t="e">
        <v>#N/A</v>
      </c>
      <c r="CV2388" t="e">
        <v>#N/A</v>
      </c>
    </row>
    <row r="2389" spans="1:100" x14ac:dyDescent="0.25">
      <c r="A2389">
        <v>5510</v>
      </c>
      <c r="B2389" t="s">
        <v>2681</v>
      </c>
      <c r="C2389" s="22">
        <v>3</v>
      </c>
      <c r="D2389" s="17">
        <v>4.8431734132875039</v>
      </c>
      <c r="E2389" s="17">
        <v>5.7870353245794513E-3</v>
      </c>
      <c r="F2389" s="17">
        <v>-0.92515884109839575</v>
      </c>
      <c r="G2389" s="17">
        <v>-0.92322982932353592</v>
      </c>
      <c r="H2389" s="17">
        <v>-9.4884462851566223E-2</v>
      </c>
      <c r="I2389" s="17">
        <v>0</v>
      </c>
      <c r="J2389" s="17">
        <v>-5.6930677710939674</v>
      </c>
      <c r="K2389" s="17">
        <v>-9.4884462851566223E-2</v>
      </c>
      <c r="L2389" s="17">
        <v>-1.0000000000000009</v>
      </c>
      <c r="M2389" s="17">
        <v>-1.0000000000000009</v>
      </c>
      <c r="N2389" s="17">
        <v>-1.8976892570313224</v>
      </c>
      <c r="O2389" s="17">
        <v>-1.7731241871299961</v>
      </c>
      <c r="P2389" s="17">
        <v>2.2545037884061925</v>
      </c>
      <c r="Q2389" s="17">
        <v>3.840533131025234</v>
      </c>
      <c r="R2389" s="17">
        <v>1.4601424676797976</v>
      </c>
      <c r="S2389" s="17">
        <v>0.33333333333333348</v>
      </c>
      <c r="T2389" s="17">
        <v>0.28571665113498412</v>
      </c>
      <c r="U2389" s="17">
        <v>0.13733833761556646</v>
      </c>
      <c r="V2389" s="17">
        <v>1.0461974793191317E-2</v>
      </c>
      <c r="W2389" s="17">
        <v>34.469390389145651</v>
      </c>
      <c r="X2389" s="17">
        <v>1.2894164929749958</v>
      </c>
      <c r="Y2389" s="17">
        <v>-1.0000000000000009</v>
      </c>
      <c r="Z2389" s="17">
        <v>-1.0000000000000009</v>
      </c>
      <c r="AA2389" s="17">
        <v>45.935501927056634</v>
      </c>
      <c r="AB2389" s="17">
        <v>0.17249873003322913</v>
      </c>
      <c r="AC2389" s="17">
        <v>7.9290253837585159E-2</v>
      </c>
      <c r="AD2389" s="17">
        <v>-5.1669602466190748E-2</v>
      </c>
      <c r="AE2389" s="17">
        <v>10.005969070231163</v>
      </c>
      <c r="AF2389" s="17">
        <v>0.22222222222222221</v>
      </c>
      <c r="AG2389" s="17">
        <v>-1.0000000000000009</v>
      </c>
      <c r="AH2389" s="17">
        <v>-1.0000000000000009</v>
      </c>
      <c r="AI2389" s="17">
        <v>-1.6250664363944671E-2</v>
      </c>
      <c r="AJ2389" s="17">
        <v>1.0461974793191317E-2</v>
      </c>
      <c r="AK2389" s="17">
        <v>-1.574637265535881E-2</v>
      </c>
      <c r="AL2389" s="17">
        <v>7.2545182043531276E-2</v>
      </c>
      <c r="AM2389" s="17">
        <v>-6.9530087406309865E-2</v>
      </c>
      <c r="AN2389" s="17">
        <v>-2.7025856136972469E-2</v>
      </c>
      <c r="AO2389" s="17">
        <v>-1.8169840484345405</v>
      </c>
      <c r="AP2389" s="17">
        <v>-0.31292049320665583</v>
      </c>
      <c r="AQ2389" s="17">
        <v>28.776322618051683</v>
      </c>
      <c r="AR2389" s="17">
        <v>0.76685029687707529</v>
      </c>
      <c r="AS2389" s="17">
        <v>1.1945320301234299</v>
      </c>
      <c r="AT2389" s="17">
        <v>-1.0000000000000009</v>
      </c>
      <c r="AU2389" s="17">
        <v>-1.0000000000000009</v>
      </c>
      <c r="AV2389" s="17">
        <v>0.53691263835626113</v>
      </c>
      <c r="AW2389" s="17">
        <v>43.849457246719972</v>
      </c>
      <c r="AX2389" s="17">
        <v>44.570641438760198</v>
      </c>
      <c r="AY2389" s="17">
        <v>0.19277297430924611</v>
      </c>
      <c r="AZ2389" s="17">
        <v>-0.50440537168149446</v>
      </c>
      <c r="BA2389" s="22">
        <v>1440.3479003681871</v>
      </c>
      <c r="CU2389" t="e">
        <v>#N/A</v>
      </c>
      <c r="CV2389" t="e">
        <v>#N/A</v>
      </c>
    </row>
    <row r="2390" spans="1:100" x14ac:dyDescent="0.25">
      <c r="A2390">
        <v>5511</v>
      </c>
      <c r="B2390" t="s">
        <v>2682</v>
      </c>
      <c r="C2390" s="22">
        <v>3</v>
      </c>
      <c r="D2390" s="17">
        <v>4.2426486361509816</v>
      </c>
      <c r="E2390" s="17">
        <v>-2.7597407685401473E-2</v>
      </c>
      <c r="F2390" s="17">
        <v>0.81296502393168557</v>
      </c>
      <c r="G2390" s="17">
        <v>0.81296502393168557</v>
      </c>
      <c r="H2390" s="17">
        <v>0.35285377453122879</v>
      </c>
      <c r="I2390" s="17">
        <v>0</v>
      </c>
      <c r="J2390" s="17">
        <v>21.171226471873734</v>
      </c>
      <c r="K2390" s="17">
        <v>0.35285377453122879</v>
      </c>
      <c r="L2390" s="17">
        <v>-0.99999999999999956</v>
      </c>
      <c r="M2390" s="17">
        <v>-0.99999999999999956</v>
      </c>
      <c r="N2390" s="17">
        <v>7.0570754906245785</v>
      </c>
      <c r="O2390" s="17">
        <v>26.22684013195639</v>
      </c>
      <c r="P2390" s="17">
        <v>-0.21749979736409319</v>
      </c>
      <c r="Q2390" s="17">
        <v>-0.41086450950987968</v>
      </c>
      <c r="R2390" s="17">
        <v>-0.13500867773652392</v>
      </c>
      <c r="S2390" s="17">
        <v>0.3333333333333332</v>
      </c>
      <c r="T2390" s="17">
        <v>0.3333333333333332</v>
      </c>
      <c r="U2390" s="17">
        <v>0.35433928613728011</v>
      </c>
      <c r="V2390" s="17">
        <v>-9.0779898097570019E-2</v>
      </c>
      <c r="W2390" s="17">
        <v>23.094891207005894</v>
      </c>
      <c r="X2390" s="17">
        <v>1.1864906480991384</v>
      </c>
      <c r="Y2390" s="17">
        <v>-0.99999999999999956</v>
      </c>
      <c r="Z2390" s="17">
        <v>-0.99999999999999956</v>
      </c>
      <c r="AA2390" s="17">
        <v>58.289949004354078</v>
      </c>
      <c r="AB2390" s="17">
        <v>0.2212654083119982</v>
      </c>
      <c r="AC2390" s="17">
        <v>0.15988433692288206</v>
      </c>
      <c r="AD2390" s="17">
        <v>0.32545158426681386</v>
      </c>
      <c r="AE2390" s="17">
        <v>35.330066475084706</v>
      </c>
      <c r="AF2390" s="17">
        <v>0.70588235294117652</v>
      </c>
      <c r="AG2390" s="17">
        <v>-0.99999999999999956</v>
      </c>
      <c r="AH2390" s="17">
        <v>-0.99999999999999956</v>
      </c>
      <c r="AI2390" s="17">
        <v>3.1585165345642818E-3</v>
      </c>
      <c r="AJ2390" s="17">
        <v>-9.0779898097570019E-2</v>
      </c>
      <c r="AK2390" s="17">
        <v>-0.11400325126881274</v>
      </c>
      <c r="AL2390" s="17">
        <v>4.2823243180456147E-2</v>
      </c>
      <c r="AM2390" s="17">
        <v>9.5461323875030063E-2</v>
      </c>
      <c r="AN2390" s="17">
        <v>-1.5952055466703363E-2</v>
      </c>
      <c r="AO2390" s="17">
        <v>1.8165168405316887</v>
      </c>
      <c r="AP2390" s="17">
        <v>-0.18468517076530144</v>
      </c>
      <c r="AQ2390" s="17">
        <v>44.266117678879645</v>
      </c>
      <c r="AR2390" s="17">
        <v>0.93022605470637698</v>
      </c>
      <c r="AS2390" s="17">
        <v>1.5393444226303667</v>
      </c>
      <c r="AT2390" s="17">
        <v>-0.99999999999999956</v>
      </c>
      <c r="AU2390" s="17">
        <v>-0.99999999999999956</v>
      </c>
      <c r="AV2390" s="17">
        <v>0.67795634619516176</v>
      </c>
      <c r="AW2390" s="17">
        <v>84.332103965545187</v>
      </c>
      <c r="AX2390" s="17">
        <v>75.317284486479465</v>
      </c>
      <c r="AY2390" s="17">
        <v>-1.3559149848212396E-2</v>
      </c>
      <c r="AZ2390" s="17">
        <v>-11.930282619943174</v>
      </c>
      <c r="BA2390" s="22">
        <v>1489.3035037826692</v>
      </c>
      <c r="CU2390" t="e">
        <v>#N/A</v>
      </c>
      <c r="CV2390" t="e">
        <v>#N/A</v>
      </c>
    </row>
    <row r="2391" spans="1:100" x14ac:dyDescent="0.25">
      <c r="A2391">
        <v>5512</v>
      </c>
      <c r="B2391" t="s">
        <v>2683</v>
      </c>
      <c r="C2391" s="22">
        <v>3</v>
      </c>
      <c r="D2391" s="17">
        <v>0.3143675874011741</v>
      </c>
      <c r="E2391" s="17">
        <v>-2.4259990831551184E-2</v>
      </c>
      <c r="F2391" s="17">
        <v>-0.70098060934755879</v>
      </c>
      <c r="G2391" s="17">
        <v>-0.70906727295807581</v>
      </c>
      <c r="H2391" s="17">
        <v>4.6742603749817702E-2</v>
      </c>
      <c r="I2391" s="17">
        <v>0</v>
      </c>
      <c r="J2391" s="17">
        <v>2.8045562249890623</v>
      </c>
      <c r="K2391" s="17">
        <v>4.6742603749817702E-2</v>
      </c>
      <c r="L2391" s="17">
        <v>-1.0000000000000007</v>
      </c>
      <c r="M2391" s="17">
        <v>-1.0000000000000007</v>
      </c>
      <c r="N2391" s="17">
        <v>0.93485207499635392</v>
      </c>
      <c r="O2391" s="17">
        <v>2.4098565394321629</v>
      </c>
      <c r="P2391" s="17">
        <v>1.0458050088507362</v>
      </c>
      <c r="Q2391" s="17">
        <v>-3.7683777526855859</v>
      </c>
      <c r="R2391" s="17">
        <v>-1.1176782902453075</v>
      </c>
      <c r="S2391" s="17">
        <v>0.33333333333333331</v>
      </c>
      <c r="T2391" s="17">
        <v>0.23039281672334486</v>
      </c>
      <c r="U2391" s="17">
        <v>-7.1620372434095456E-2</v>
      </c>
      <c r="V2391" s="17">
        <v>6.858542847395184E-3</v>
      </c>
      <c r="W2391" s="17">
        <v>18.088868668806413</v>
      </c>
      <c r="X2391" s="17">
        <v>0.17905558597596849</v>
      </c>
      <c r="Y2391" s="17">
        <v>-1.0000000000000007</v>
      </c>
      <c r="Z2391" s="17">
        <v>-1.0000000000000007</v>
      </c>
      <c r="AA2391" s="17">
        <v>31.92791983998065</v>
      </c>
      <c r="AB2391" s="17">
        <v>0.17786262014578433</v>
      </c>
      <c r="AC2391" s="17">
        <v>4.8293035445897678E-2</v>
      </c>
      <c r="AD2391" s="17">
        <v>7.2978933636709029E-2</v>
      </c>
      <c r="AE2391" s="17">
        <v>14.956729461419553</v>
      </c>
      <c r="AF2391" s="17">
        <v>0</v>
      </c>
      <c r="AG2391" s="17">
        <v>-1.0000000000000007</v>
      </c>
      <c r="AH2391" s="17">
        <v>-1.0000000000000007</v>
      </c>
      <c r="AI2391" s="17">
        <v>-3.5475194431243438E-2</v>
      </c>
      <c r="AJ2391" s="17">
        <v>6.858542847395184E-3</v>
      </c>
      <c r="AK2391" s="17">
        <v>-8.4697768465851378E-2</v>
      </c>
      <c r="AL2391" s="17">
        <v>0.30022312638060639</v>
      </c>
      <c r="AM2391" s="17">
        <v>0.19665612986378705</v>
      </c>
      <c r="AN2391" s="17">
        <v>-0.3879130319264868</v>
      </c>
      <c r="AO2391" s="17">
        <v>4.4929144042654183</v>
      </c>
      <c r="AP2391" s="17">
        <v>-8.1967101662591375</v>
      </c>
      <c r="AQ2391" s="17">
        <v>20.893424893795476</v>
      </c>
      <c r="AR2391" s="17">
        <v>0.49896432046997768</v>
      </c>
      <c r="AS2391" s="17">
        <v>0.22579818972578636</v>
      </c>
      <c r="AT2391" s="17">
        <v>-1.0000000000000007</v>
      </c>
      <c r="AU2391" s="17">
        <v>-1.0000000000000007</v>
      </c>
      <c r="AV2391" s="17">
        <v>-1.8267455632033831</v>
      </c>
      <c r="AW2391" s="17">
        <v>26.141066213153685</v>
      </c>
      <c r="AX2391" s="17">
        <v>26.117416609268339</v>
      </c>
      <c r="AY2391" s="17">
        <v>-9.8447298373444972E-2</v>
      </c>
      <c r="AZ2391" s="17">
        <v>-48.413339805959453</v>
      </c>
      <c r="BA2391" s="22">
        <v>1367.6222976666204</v>
      </c>
      <c r="CU2391" t="e">
        <v>#N/A</v>
      </c>
      <c r="CV2391" t="e">
        <v>#N/A</v>
      </c>
    </row>
    <row r="2392" spans="1:100" x14ac:dyDescent="0.25">
      <c r="A2392">
        <v>5514</v>
      </c>
      <c r="B2392" t="s">
        <v>2684</v>
      </c>
      <c r="C2392" s="22">
        <v>3</v>
      </c>
      <c r="D2392" s="17">
        <v>4.4266102484917464</v>
      </c>
      <c r="E2392" s="17">
        <v>-4.8021505162382856E-2</v>
      </c>
      <c r="F2392" s="17">
        <v>0.3512500693109265</v>
      </c>
      <c r="G2392" s="17">
        <v>0.34381185523675095</v>
      </c>
      <c r="H2392" s="17">
        <v>0.17241748747146712</v>
      </c>
      <c r="I2392" s="17">
        <v>0</v>
      </c>
      <c r="J2392" s="17">
        <v>10.345049248288028</v>
      </c>
      <c r="K2392" s="17">
        <v>0.17241748747146712</v>
      </c>
      <c r="L2392" s="17">
        <v>-1.000000000000002</v>
      </c>
      <c r="M2392" s="17">
        <v>-1.000000000000002</v>
      </c>
      <c r="N2392" s="17">
        <v>3.4483497494293425</v>
      </c>
      <c r="O2392" s="17">
        <v>15.115471352016529</v>
      </c>
      <c r="P2392" s="17">
        <v>-0.55837134365940211</v>
      </c>
      <c r="Q2392" s="17">
        <v>0.35202715583656169</v>
      </c>
      <c r="R2392" s="17">
        <v>5.5177793206347484E-2</v>
      </c>
      <c r="S2392" s="17">
        <v>0.3333333333333337</v>
      </c>
      <c r="T2392" s="17">
        <v>-1.0050083951750322E-2</v>
      </c>
      <c r="U2392" s="17">
        <v>1.268033417930519E-2</v>
      </c>
      <c r="V2392" s="17">
        <v>0</v>
      </c>
      <c r="W2392" s="17">
        <v>6.54184384357686</v>
      </c>
      <c r="X2392" s="17">
        <v>-1.2819277156703945E-2</v>
      </c>
      <c r="Y2392" s="17">
        <v>-1.000000000000002</v>
      </c>
      <c r="Z2392" s="17">
        <v>-1.000000000000002</v>
      </c>
      <c r="AA2392" s="17">
        <v>57.032437442207197</v>
      </c>
      <c r="AB2392" s="17">
        <v>0.21316436748156833</v>
      </c>
      <c r="AC2392" s="17">
        <v>0.35769089343823846</v>
      </c>
      <c r="AD2392" s="17">
        <v>0.43785305518867329</v>
      </c>
      <c r="AE2392" s="17">
        <v>50.435415805424014</v>
      </c>
      <c r="AF2392" s="17">
        <v>0.375</v>
      </c>
      <c r="AG2392" s="17">
        <v>-1.000000000000002</v>
      </c>
      <c r="AH2392" s="17">
        <v>-1.000000000000002</v>
      </c>
      <c r="AI2392" s="17">
        <v>0</v>
      </c>
      <c r="AJ2392" s="17">
        <v>0</v>
      </c>
      <c r="AK2392" s="17">
        <v>-0.45390546243977159</v>
      </c>
      <c r="AL2392" s="17">
        <v>5.2655340214933573E-2</v>
      </c>
      <c r="AM2392" s="17">
        <v>0.52770472200181229</v>
      </c>
      <c r="AN2392" s="17">
        <v>0.22270625216957382</v>
      </c>
      <c r="AO2392" s="17">
        <v>10.923090737846442</v>
      </c>
      <c r="AP2392" s="17">
        <v>5.8309330053140114</v>
      </c>
      <c r="AQ2392" s="17">
        <v>16.886893091864899</v>
      </c>
      <c r="AR2392" s="17">
        <v>0.33596358356088873</v>
      </c>
      <c r="AS2392" s="17">
        <v>0.15959821031476329</v>
      </c>
      <c r="AT2392" s="17">
        <v>-1.000000000000002</v>
      </c>
      <c r="AU2392" s="17">
        <v>-1.000000000000002</v>
      </c>
      <c r="AV2392" s="17">
        <v>0.39898964844309848</v>
      </c>
      <c r="AW2392" s="17">
        <v>77.978841799537761</v>
      </c>
      <c r="AX2392" s="17">
        <v>77.978841799537761</v>
      </c>
      <c r="AY2392" s="17">
        <v>0.43356167072940738</v>
      </c>
      <c r="AZ2392" s="17">
        <v>36.092714866638012</v>
      </c>
      <c r="BA2392" s="22">
        <v>1484.0973047926293</v>
      </c>
      <c r="CU2392" t="e">
        <v>#N/A</v>
      </c>
      <c r="CV2392" t="e">
        <v>#N/A</v>
      </c>
    </row>
    <row r="2393" spans="1:100" x14ac:dyDescent="0.25">
      <c r="A2393">
        <v>5515</v>
      </c>
      <c r="B2393" t="s">
        <v>2685</v>
      </c>
      <c r="C2393" s="22">
        <v>3</v>
      </c>
      <c r="D2393" s="17">
        <v>5.2080934968317356</v>
      </c>
      <c r="E2393" s="17">
        <v>4.7385156732522277E-2</v>
      </c>
      <c r="F2393" s="17">
        <v>-0.1565704663015656</v>
      </c>
      <c r="G2393" s="17">
        <v>-0.14291420165710725</v>
      </c>
      <c r="H2393" s="17">
        <v>0.55951453430962172</v>
      </c>
      <c r="I2393" s="17">
        <v>0</v>
      </c>
      <c r="J2393" s="17">
        <v>33.570872058577308</v>
      </c>
      <c r="K2393" s="17">
        <v>0.55951453430962172</v>
      </c>
      <c r="L2393" s="17">
        <v>-0.99999999999999867</v>
      </c>
      <c r="M2393" s="17">
        <v>-0.99999999999999867</v>
      </c>
      <c r="N2393" s="17">
        <v>11.190290686192442</v>
      </c>
      <c r="O2393" s="17">
        <v>38.636051353751931</v>
      </c>
      <c r="P2393" s="17">
        <v>7.3567068208628372</v>
      </c>
      <c r="Q2393" s="17">
        <v>0.63866920331587418</v>
      </c>
      <c r="R2393" s="17">
        <v>1.0649488944909111</v>
      </c>
      <c r="S2393" s="17">
        <v>0.33333333333333304</v>
      </c>
      <c r="T2393" s="17">
        <v>0.46895073935450959</v>
      </c>
      <c r="U2393" s="17">
        <v>0.4254102040181994</v>
      </c>
      <c r="V2393" s="17">
        <v>-1.34827789487704E-2</v>
      </c>
      <c r="W2393" s="17">
        <v>26.187878537905977</v>
      </c>
      <c r="X2393" s="17">
        <v>1.999131086779572</v>
      </c>
      <c r="Y2393" s="17">
        <v>-0.99999999999999867</v>
      </c>
      <c r="Z2393" s="17">
        <v>-0.99999999999999867</v>
      </c>
      <c r="AA2393" s="17">
        <v>50.037581644350631</v>
      </c>
      <c r="AB2393" s="17">
        <v>0.27172827611180106</v>
      </c>
      <c r="AC2393" s="17">
        <v>0.14383686280427185</v>
      </c>
      <c r="AD2393" s="17">
        <v>4.0129945323001542E-2</v>
      </c>
      <c r="AE2393" s="17">
        <v>22.784754211953722</v>
      </c>
      <c r="AF2393" s="17">
        <v>0.5</v>
      </c>
      <c r="AG2393" s="17">
        <v>-0.99999999999999867</v>
      </c>
      <c r="AH2393" s="17">
        <v>-0.99999999999999867</v>
      </c>
      <c r="AI2393" s="17">
        <v>2.3492025549105167E-3</v>
      </c>
      <c r="AJ2393" s="17">
        <v>-1.34827789487704E-2</v>
      </c>
      <c r="AK2393" s="17">
        <v>0.22787831428680952</v>
      </c>
      <c r="AL2393" s="17">
        <v>0.18017463151604202</v>
      </c>
      <c r="AM2393" s="17">
        <v>-0.35099086466656559</v>
      </c>
      <c r="AN2393" s="17">
        <v>4.437534662244258E-2</v>
      </c>
      <c r="AO2393" s="17">
        <v>-7.6353800452300886</v>
      </c>
      <c r="AP2393" s="17">
        <v>2.0102568231412716</v>
      </c>
      <c r="AQ2393" s="17">
        <v>59.758750596483303</v>
      </c>
      <c r="AR2393" s="17">
        <v>1.2142114977572716</v>
      </c>
      <c r="AS2393" s="17">
        <v>2.5586456210891937</v>
      </c>
      <c r="AT2393" s="17">
        <v>-0.99999999999999867</v>
      </c>
      <c r="AU2393" s="17">
        <v>-0.99999999999999867</v>
      </c>
      <c r="AV2393" s="17">
        <v>0.92203469283380401</v>
      </c>
      <c r="AW2393" s="17">
        <v>90.68388982124381</v>
      </c>
      <c r="AX2393" s="17">
        <v>89.382595977464973</v>
      </c>
      <c r="AY2393" s="17">
        <v>5.8828666039192942E-2</v>
      </c>
      <c r="AZ2393" s="17">
        <v>-12.569779676338484</v>
      </c>
      <c r="BA2393" s="22">
        <v>1436.0153587648185</v>
      </c>
      <c r="CU2393" t="e">
        <v>#N/A</v>
      </c>
      <c r="CV2393" t="e">
        <v>#N/A</v>
      </c>
    </row>
    <row r="2394" spans="1:100" x14ac:dyDescent="0.25">
      <c r="A2394">
        <v>5516</v>
      </c>
      <c r="B2394" t="s">
        <v>2686</v>
      </c>
      <c r="C2394" s="22">
        <v>3</v>
      </c>
      <c r="D2394" s="17">
        <v>5.3622320412139004</v>
      </c>
      <c r="E2394" s="17">
        <v>1.3646635865422045E-2</v>
      </c>
      <c r="F2394" s="17">
        <v>-0.20445755748456398</v>
      </c>
      <c r="G2394" s="17">
        <v>-0.20445755748456398</v>
      </c>
      <c r="H2394" s="17">
        <v>-0.15743188387179</v>
      </c>
      <c r="I2394" s="17">
        <v>0</v>
      </c>
      <c r="J2394" s="17">
        <v>-9.4459130323073968</v>
      </c>
      <c r="K2394" s="17">
        <v>-0.15743188387179</v>
      </c>
      <c r="L2394" s="17">
        <v>-1.0000000000000011</v>
      </c>
      <c r="M2394" s="17">
        <v>-1.0000000000000011</v>
      </c>
      <c r="N2394" s="17">
        <v>-3.1486376774357994</v>
      </c>
      <c r="O2394" s="17">
        <v>-4.2881385485780541</v>
      </c>
      <c r="P2394" s="17">
        <v>7.1187128471246917E-3</v>
      </c>
      <c r="Q2394" s="17">
        <v>-1.1946018374874114</v>
      </c>
      <c r="R2394" s="17">
        <v>-0.46517621605547727</v>
      </c>
      <c r="S2394" s="17">
        <v>0.33333333333333381</v>
      </c>
      <c r="T2394" s="17">
        <v>0.35524692438410588</v>
      </c>
      <c r="U2394" s="17">
        <v>5.7236638387534421E-2</v>
      </c>
      <c r="V2394" s="17">
        <v>0</v>
      </c>
      <c r="W2394" s="17">
        <v>36.129951199070554</v>
      </c>
      <c r="X2394" s="17">
        <v>1.0963267140736046</v>
      </c>
      <c r="Y2394" s="17">
        <v>-1.0000000000000011</v>
      </c>
      <c r="Z2394" s="17">
        <v>-1.0000000000000011</v>
      </c>
      <c r="AA2394" s="17">
        <v>48.048610895856349</v>
      </c>
      <c r="AB2394" s="17">
        <v>0.12032461652938406</v>
      </c>
      <c r="AC2394" s="17">
        <v>-0.11236608620927821</v>
      </c>
      <c r="AD2394" s="17">
        <v>0.23971818793671973</v>
      </c>
      <c r="AE2394" s="17">
        <v>12.383835912841281</v>
      </c>
      <c r="AF2394" s="17">
        <v>0.66666666666666663</v>
      </c>
      <c r="AG2394" s="17">
        <v>-1.0000000000000011</v>
      </c>
      <c r="AH2394" s="17">
        <v>-1.0000000000000011</v>
      </c>
      <c r="AI2394" s="17">
        <v>-1.4773021623097744E-2</v>
      </c>
      <c r="AJ2394" s="17">
        <v>0</v>
      </c>
      <c r="AK2394" s="17">
        <v>0.66150089006228308</v>
      </c>
      <c r="AL2394" s="17">
        <v>-0.11451856964875042</v>
      </c>
      <c r="AM2394" s="17">
        <v>2.2456974301732768E-2</v>
      </c>
      <c r="AN2394" s="17">
        <v>0.33419963326775037</v>
      </c>
      <c r="AO2394" s="17">
        <v>3.8689288078547328</v>
      </c>
      <c r="AP2394" s="17">
        <v>7.7823979834500063</v>
      </c>
      <c r="AQ2394" s="17">
        <v>26.684038166763152</v>
      </c>
      <c r="AR2394" s="17">
        <v>0.74581689610497381</v>
      </c>
      <c r="AS2394" s="17">
        <v>0.93889483020181475</v>
      </c>
      <c r="AT2394" s="17">
        <v>-1.0000000000000011</v>
      </c>
      <c r="AU2394" s="17">
        <v>-1.0000000000000011</v>
      </c>
      <c r="AV2394" s="17">
        <v>-0.66963377354004139</v>
      </c>
      <c r="AW2394" s="17">
        <v>51.542870330728292</v>
      </c>
      <c r="AX2394" s="17">
        <v>51.247409898266326</v>
      </c>
      <c r="AY2394" s="17">
        <v>0.19899848873923665</v>
      </c>
      <c r="AZ2394" s="17">
        <v>8.9636615279378891</v>
      </c>
      <c r="BA2394" s="22">
        <v>1398.9247535847844</v>
      </c>
      <c r="CU2394" t="e">
        <v>#N/A</v>
      </c>
      <c r="CV2394" t="e">
        <v>#N/A</v>
      </c>
    </row>
    <row r="2395" spans="1:100" x14ac:dyDescent="0.25">
      <c r="A2395">
        <v>5517</v>
      </c>
      <c r="B2395" t="s">
        <v>2687</v>
      </c>
      <c r="C2395" s="22">
        <v>3</v>
      </c>
      <c r="D2395" s="17">
        <v>4.409417686480686</v>
      </c>
      <c r="E2395" s="17">
        <v>-3.1352136486260347E-2</v>
      </c>
      <c r="F2395" s="17">
        <v>-0.10448329061300561</v>
      </c>
      <c r="G2395" s="17">
        <v>-0.11286830276181621</v>
      </c>
      <c r="H2395" s="17">
        <v>-5.1768606467520802E-2</v>
      </c>
      <c r="I2395" s="17">
        <v>0</v>
      </c>
      <c r="J2395" s="17">
        <v>-3.106116388051249</v>
      </c>
      <c r="K2395" s="17">
        <v>-5.1768606467520802E-2</v>
      </c>
      <c r="L2395" s="17">
        <v>-0.99999999999999944</v>
      </c>
      <c r="M2395" s="17">
        <v>-0.99999999999999944</v>
      </c>
      <c r="N2395" s="17">
        <v>-1.0353721293504159</v>
      </c>
      <c r="O2395" s="17">
        <v>1.1904329956676236</v>
      </c>
      <c r="P2395" s="17">
        <v>2.4443239618937379E-2</v>
      </c>
      <c r="Q2395" s="17">
        <v>2.2361957447885685</v>
      </c>
      <c r="R2395" s="17">
        <v>0.81664107863083213</v>
      </c>
      <c r="S2395" s="17">
        <v>0.33333333333333298</v>
      </c>
      <c r="T2395" s="17">
        <v>0.34828205581231314</v>
      </c>
      <c r="U2395" s="17">
        <v>0.47988696696322547</v>
      </c>
      <c r="V2395" s="17">
        <v>-1.575195661090957E-2</v>
      </c>
      <c r="W2395" s="17">
        <v>47.900760238619299</v>
      </c>
      <c r="X2395" s="17">
        <v>2.5733688462795916</v>
      </c>
      <c r="Y2395" s="17">
        <v>-0.99999999999999944</v>
      </c>
      <c r="Z2395" s="17">
        <v>-0.99999999999999944</v>
      </c>
      <c r="AA2395" s="17">
        <v>86.544299372930823</v>
      </c>
      <c r="AB2395" s="17">
        <v>0.10311587300242882</v>
      </c>
      <c r="AC2395" s="17">
        <v>0.4150773306462523</v>
      </c>
      <c r="AD2395" s="17">
        <v>0.23834475746493189</v>
      </c>
      <c r="AE2395" s="17">
        <v>37.826898055680651</v>
      </c>
      <c r="AF2395" s="17">
        <v>0.5625</v>
      </c>
      <c r="AG2395" s="17">
        <v>-0.99999999999999944</v>
      </c>
      <c r="AH2395" s="17">
        <v>-0.99999999999999944</v>
      </c>
      <c r="AI2395" s="17">
        <v>0</v>
      </c>
      <c r="AJ2395" s="17">
        <v>-1.575195661090957E-2</v>
      </c>
      <c r="AK2395" s="17">
        <v>3.541185372447786E-2</v>
      </c>
      <c r="AL2395" s="17">
        <v>-4.5243742512597884E-2</v>
      </c>
      <c r="AM2395" s="17">
        <v>0.39240889738877271</v>
      </c>
      <c r="AN2395" s="17">
        <v>6.9433181151383583E-2</v>
      </c>
      <c r="AO2395" s="17">
        <v>9.9872817033417078</v>
      </c>
      <c r="AP2395" s="17">
        <v>1.5096108162216</v>
      </c>
      <c r="AQ2395" s="17">
        <v>44.794643850568065</v>
      </c>
      <c r="AR2395" s="17">
        <v>1.1457503994979623</v>
      </c>
      <c r="AS2395" s="17">
        <v>2.5216002398120714</v>
      </c>
      <c r="AT2395" s="17">
        <v>-0.99999999999999944</v>
      </c>
      <c r="AU2395" s="17">
        <v>-0.99999999999999944</v>
      </c>
      <c r="AV2395" s="17">
        <v>0.70377277586901632</v>
      </c>
      <c r="AW2395" s="17">
        <v>89.244343184820025</v>
      </c>
      <c r="AX2395" s="17">
        <v>87.669147523729094</v>
      </c>
      <c r="AY2395" s="17">
        <v>0.33969495499372099</v>
      </c>
      <c r="AZ2395" s="17">
        <v>18.94464374905149</v>
      </c>
      <c r="BA2395" s="22">
        <v>1453.0213133163506</v>
      </c>
      <c r="CU2395" t="e">
        <v>#N/A</v>
      </c>
      <c r="CV2395" t="e">
        <v>#N/A</v>
      </c>
    </row>
    <row r="2396" spans="1:100" x14ac:dyDescent="0.25">
      <c r="A2396">
        <v>5518</v>
      </c>
      <c r="B2396" t="s">
        <v>2688</v>
      </c>
      <c r="C2396" s="22">
        <v>3</v>
      </c>
      <c r="D2396" s="17">
        <v>4.5349036832015699</v>
      </c>
      <c r="E2396" s="17">
        <v>0</v>
      </c>
      <c r="F2396" s="17">
        <v>0.68235959448743366</v>
      </c>
      <c r="G2396" s="17">
        <v>0.68235959448743366</v>
      </c>
      <c r="H2396" s="17">
        <v>0.1372857545361563</v>
      </c>
      <c r="I2396" s="17">
        <v>0</v>
      </c>
      <c r="J2396" s="17">
        <v>8.2371452721693768</v>
      </c>
      <c r="K2396" s="17">
        <v>0.1372857545361563</v>
      </c>
      <c r="L2396" s="17">
        <v>-1.0000000000000009</v>
      </c>
      <c r="M2396" s="17">
        <v>-1.0000000000000009</v>
      </c>
      <c r="N2396" s="17">
        <v>2.7457150907231256</v>
      </c>
      <c r="O2396" s="17">
        <v>13.454408549858382</v>
      </c>
      <c r="P2396" s="17">
        <v>1.1943362938164958E-2</v>
      </c>
      <c r="Q2396" s="17">
        <v>0.50103889284291203</v>
      </c>
      <c r="R2396" s="17">
        <v>0.19097975995135252</v>
      </c>
      <c r="S2396" s="17">
        <v>0.33333333333333365</v>
      </c>
      <c r="T2396" s="17">
        <v>0.3790442373314768</v>
      </c>
      <c r="U2396" s="17">
        <v>-6.6528298935656302E-3</v>
      </c>
      <c r="V2396" s="17">
        <v>5.6315473721312344E-3</v>
      </c>
      <c r="W2396" s="17">
        <v>22.962821344288777</v>
      </c>
      <c r="X2396" s="17">
        <v>0.62798068478532154</v>
      </c>
      <c r="Y2396" s="17">
        <v>-1.0000000000000009</v>
      </c>
      <c r="Z2396" s="17">
        <v>-1.0000000000000009</v>
      </c>
      <c r="AA2396" s="17">
        <v>43.737613008847298</v>
      </c>
      <c r="AB2396" s="17">
        <v>0.4424087888362826</v>
      </c>
      <c r="AC2396" s="17">
        <v>-2.0481360734666505E-2</v>
      </c>
      <c r="AD2396" s="17">
        <v>-1.0251190009473152E-2</v>
      </c>
      <c r="AE2396" s="17">
        <v>20.583811904607138</v>
      </c>
      <c r="AF2396" s="17">
        <v>0.5</v>
      </c>
      <c r="AG2396" s="17">
        <v>-1.0000000000000009</v>
      </c>
      <c r="AH2396" s="17">
        <v>-1.0000000000000009</v>
      </c>
      <c r="AI2396" s="17">
        <v>-1.2129082898263602E-2</v>
      </c>
      <c r="AJ2396" s="17">
        <v>5.6315473721312344E-3</v>
      </c>
      <c r="AK2396" s="17">
        <v>3.3360185514673069E-2</v>
      </c>
      <c r="AL2396" s="17">
        <v>0.19899282768197327</v>
      </c>
      <c r="AM2396" s="17">
        <v>0.27541140465060587</v>
      </c>
      <c r="AN2396" s="17">
        <v>0.59282118528112315</v>
      </c>
      <c r="AO2396" s="17">
        <v>7.0520860438385116</v>
      </c>
      <c r="AP2396" s="17">
        <v>15.815493770437948</v>
      </c>
      <c r="AQ2396" s="17">
        <v>31.199966616458148</v>
      </c>
      <c r="AR2396" s="17">
        <v>0.71135628814337581</v>
      </c>
      <c r="AS2396" s="17">
        <v>0.76526643932147886</v>
      </c>
      <c r="AT2396" s="17">
        <v>-1.0000000000000009</v>
      </c>
      <c r="AU2396" s="17">
        <v>-1.0000000000000009</v>
      </c>
      <c r="AV2396" s="17">
        <v>0.87333935443878641</v>
      </c>
      <c r="AW2396" s="17">
        <v>73.007515329143615</v>
      </c>
      <c r="AX2396" s="17">
        <v>73.328088408391466</v>
      </c>
      <c r="AY2396" s="17">
        <v>-3.6767744220190142E-2</v>
      </c>
      <c r="AZ2396" s="17">
        <v>-5.3803073689602732</v>
      </c>
      <c r="BA2396" s="22">
        <v>1436.9519002710849</v>
      </c>
      <c r="CU2396" t="e">
        <v>#N/A</v>
      </c>
      <c r="CV2396" t="e">
        <v>#N/A</v>
      </c>
    </row>
    <row r="2397" spans="1:100" x14ac:dyDescent="0.25">
      <c r="A2397">
        <v>5519</v>
      </c>
      <c r="B2397" t="s">
        <v>2689</v>
      </c>
      <c r="C2397" s="22">
        <v>3</v>
      </c>
      <c r="D2397" s="17">
        <v>4.4209536155806681</v>
      </c>
      <c r="E2397" s="17">
        <v>0</v>
      </c>
      <c r="F2397" s="17">
        <v>1.1038207549325732E-2</v>
      </c>
      <c r="G2397" s="17">
        <v>1.1038207549325732E-2</v>
      </c>
      <c r="H2397" s="17">
        <v>-5.067139978226938E-2</v>
      </c>
      <c r="I2397" s="17">
        <v>0</v>
      </c>
      <c r="J2397" s="17">
        <v>-3.0402839869361609</v>
      </c>
      <c r="K2397" s="17">
        <v>-5.067139978226938E-2</v>
      </c>
      <c r="L2397" s="17">
        <v>-1.0000000000000004</v>
      </c>
      <c r="M2397" s="17">
        <v>-1.0000000000000004</v>
      </c>
      <c r="N2397" s="17">
        <v>-1.0134279956453882</v>
      </c>
      <c r="O2397" s="17">
        <v>1.3917078361938287</v>
      </c>
      <c r="P2397" s="17">
        <v>-0.58458997618993025</v>
      </c>
      <c r="Q2397" s="17">
        <v>1.9959517222494514</v>
      </c>
      <c r="R2397" s="17">
        <v>0.61213200473825591</v>
      </c>
      <c r="S2397" s="17">
        <v>0.33333333333333348</v>
      </c>
      <c r="T2397" s="17">
        <v>0.33950237130252742</v>
      </c>
      <c r="U2397" s="17">
        <v>-0.14746902632155484</v>
      </c>
      <c r="V2397" s="17">
        <v>-1.5947669582514375E-2</v>
      </c>
      <c r="W2397" s="17">
        <v>22.403616340562461</v>
      </c>
      <c r="X2397" s="17">
        <v>4.1834766192411214E-2</v>
      </c>
      <c r="Y2397" s="17">
        <v>-1.0000000000000004</v>
      </c>
      <c r="Z2397" s="17">
        <v>-1.0000000000000004</v>
      </c>
      <c r="AA2397" s="17">
        <v>47.287855753087094</v>
      </c>
      <c r="AB2397" s="17">
        <v>0.30585276010889612</v>
      </c>
      <c r="AC2397" s="17">
        <v>3.4867705649740538E-3</v>
      </c>
      <c r="AD2397" s="17">
        <v>0.17610261748185729</v>
      </c>
      <c r="AE2397" s="17">
        <v>24.272107407786375</v>
      </c>
      <c r="AF2397" s="17">
        <v>0.5</v>
      </c>
      <c r="AG2397" s="17">
        <v>-1.0000000000000004</v>
      </c>
      <c r="AH2397" s="17">
        <v>-1.0000000000000004</v>
      </c>
      <c r="AI2397" s="17">
        <v>0</v>
      </c>
      <c r="AJ2397" s="17">
        <v>-1.5947669582514375E-2</v>
      </c>
      <c r="AK2397" s="17">
        <v>0.3760777784726958</v>
      </c>
      <c r="AL2397" s="17">
        <v>-0.15238927546660269</v>
      </c>
      <c r="AM2397" s="17">
        <v>0.14323910785173674</v>
      </c>
      <c r="AN2397" s="17">
        <v>0.36630793467348766</v>
      </c>
      <c r="AO2397" s="17">
        <v>5.4613665886568992</v>
      </c>
      <c r="AP2397" s="17">
        <v>8.395751989504177</v>
      </c>
      <c r="AQ2397" s="17">
        <v>19.363332353626287</v>
      </c>
      <c r="AR2397" s="17">
        <v>0.50941900873179202</v>
      </c>
      <c r="AS2397" s="17">
        <v>-8.8366335898580929E-3</v>
      </c>
      <c r="AT2397" s="17">
        <v>-1.0000000000000004</v>
      </c>
      <c r="AU2397" s="17">
        <v>-1.0000000000000004</v>
      </c>
      <c r="AV2397" s="17">
        <v>0.62317021228758174</v>
      </c>
      <c r="AW2397" s="17">
        <v>57.075315578785087</v>
      </c>
      <c r="AX2397" s="17">
        <v>55.480548620533661</v>
      </c>
      <c r="AY2397" s="17">
        <v>1.4713196813392882E-2</v>
      </c>
      <c r="AZ2397" s="17">
        <v>-44.101726748187851</v>
      </c>
      <c r="BA2397" s="22">
        <v>1406.711841586246</v>
      </c>
      <c r="CU2397" t="e">
        <v>#N/A</v>
      </c>
      <c r="CV2397" t="e">
        <v>#N/A</v>
      </c>
    </row>
    <row r="2398" spans="1:100" x14ac:dyDescent="0.25">
      <c r="A2398">
        <v>5522</v>
      </c>
      <c r="B2398" t="s">
        <v>2690</v>
      </c>
      <c r="C2398" s="22">
        <v>3</v>
      </c>
      <c r="D2398" s="17">
        <v>4.7297540339907664</v>
      </c>
      <c r="E2398" s="17">
        <v>-3.1517425304407154E-2</v>
      </c>
      <c r="F2398" s="17">
        <v>0.18758538894710738</v>
      </c>
      <c r="G2398" s="17">
        <v>0.18758538894710738</v>
      </c>
      <c r="H2398" s="17">
        <v>0.81839787423102162</v>
      </c>
      <c r="I2398" s="17">
        <v>0</v>
      </c>
      <c r="J2398" s="17">
        <v>49.103872453861278</v>
      </c>
      <c r="K2398" s="17">
        <v>0.81839787423102162</v>
      </c>
      <c r="L2398" s="17">
        <v>-1.0000000000000016</v>
      </c>
      <c r="M2398" s="17">
        <v>-1.0000000000000016</v>
      </c>
      <c r="N2398" s="17">
        <v>16.367957484620423</v>
      </c>
      <c r="O2398" s="17">
        <v>54.021211876799171</v>
      </c>
      <c r="P2398" s="17">
        <v>-4.7116697829325364E-3</v>
      </c>
      <c r="Q2398" s="17">
        <v>0.99094379548859024</v>
      </c>
      <c r="R2398" s="17">
        <v>0.29009198753844834</v>
      </c>
      <c r="S2398" s="17">
        <v>0.33333333333333359</v>
      </c>
      <c r="T2398" s="17">
        <v>0.40017622544308312</v>
      </c>
      <c r="U2398" s="17">
        <v>0.44418782692084552</v>
      </c>
      <c r="V2398" s="17">
        <v>0</v>
      </c>
      <c r="W2398" s="17">
        <v>14.371980458649642</v>
      </c>
      <c r="X2398" s="17">
        <v>1.7538989205648188</v>
      </c>
      <c r="Y2398" s="17">
        <v>-1.0000000000000016</v>
      </c>
      <c r="Z2398" s="17">
        <v>-1.0000000000000016</v>
      </c>
      <c r="AA2398" s="17">
        <v>31.869072923182934</v>
      </c>
      <c r="AB2398" s="17">
        <v>0.12439557681845832</v>
      </c>
      <c r="AC2398" s="17">
        <v>6.3701284983806714E-2</v>
      </c>
      <c r="AD2398" s="17">
        <v>0.15604314773763139</v>
      </c>
      <c r="AE2398" s="17">
        <v>17.207000476994839</v>
      </c>
      <c r="AF2398" s="17">
        <v>0</v>
      </c>
      <c r="AG2398" s="17">
        <v>-1.0000000000000016</v>
      </c>
      <c r="AH2398" s="17">
        <v>-1.0000000000000016</v>
      </c>
      <c r="AI2398" s="17">
        <v>1.107559163569129E-2</v>
      </c>
      <c r="AJ2398" s="17">
        <v>0</v>
      </c>
      <c r="AK2398" s="17">
        <v>0.5008717127516048</v>
      </c>
      <c r="AL2398" s="17">
        <v>-0.11210848071524189</v>
      </c>
      <c r="AM2398" s="17">
        <v>0.22284608477361761</v>
      </c>
      <c r="AN2398" s="17">
        <v>0.31393395583780104</v>
      </c>
      <c r="AO2398" s="17">
        <v>8.0755106830984644</v>
      </c>
      <c r="AP2398" s="17">
        <v>7.2878064923688157</v>
      </c>
      <c r="AQ2398" s="17">
        <v>63.475852912510895</v>
      </c>
      <c r="AR2398" s="17">
        <v>1.1776973856972628</v>
      </c>
      <c r="AS2398" s="17">
        <v>2.5722967947958395</v>
      </c>
      <c r="AT2398" s="17">
        <v>-1.0000000000000016</v>
      </c>
      <c r="AU2398" s="17">
        <v>-1.0000000000000016</v>
      </c>
      <c r="AV2398" s="17">
        <v>0.47767737648555564</v>
      </c>
      <c r="AW2398" s="17">
        <v>93.178091292350913</v>
      </c>
      <c r="AX2398" s="17">
        <v>93.399603125064729</v>
      </c>
      <c r="AY2398" s="17">
        <v>0.32575850864845379</v>
      </c>
      <c r="AZ2398" s="17">
        <v>67.397357263060854</v>
      </c>
      <c r="BA2398" s="22">
        <v>1502.6277427246866</v>
      </c>
      <c r="CU2398" t="e">
        <v>#N/A</v>
      </c>
      <c r="CV2398" t="e">
        <v>#N/A</v>
      </c>
    </row>
    <row r="2399" spans="1:100" x14ac:dyDescent="0.25">
      <c r="A2399">
        <v>5523</v>
      </c>
      <c r="B2399" t="s">
        <v>455</v>
      </c>
      <c r="C2399" s="22">
        <v>3</v>
      </c>
      <c r="D2399" s="17">
        <v>4.8048915744086083</v>
      </c>
      <c r="E2399" s="17">
        <v>-0.11115250808262682</v>
      </c>
      <c r="F2399" s="17">
        <v>-3.0707996374639373E-2</v>
      </c>
      <c r="G2399" s="17">
        <v>-5.8496123395296119E-2</v>
      </c>
      <c r="H2399" s="17">
        <v>4.9614682351227277E-2</v>
      </c>
      <c r="I2399" s="17">
        <v>0</v>
      </c>
      <c r="J2399" s="17">
        <v>2.976880941073635</v>
      </c>
      <c r="K2399" s="17">
        <v>4.9614682351227277E-2</v>
      </c>
      <c r="L2399" s="17">
        <v>-0.99999999999999967</v>
      </c>
      <c r="M2399" s="17">
        <v>-0.99999999999999967</v>
      </c>
      <c r="N2399" s="17">
        <v>0.9922936470245447</v>
      </c>
      <c r="O2399" s="17">
        <v>7.7232763920869543</v>
      </c>
      <c r="P2399" s="17">
        <v>-0.75147216604007017</v>
      </c>
      <c r="Q2399" s="17">
        <v>-0.55100173625696702</v>
      </c>
      <c r="R2399" s="17">
        <v>-0.22333627188508154</v>
      </c>
      <c r="S2399" s="17">
        <v>0.33333333333333337</v>
      </c>
      <c r="T2399" s="17">
        <v>0.37245688208336958</v>
      </c>
      <c r="U2399" s="17">
        <v>0.18069848006955733</v>
      </c>
      <c r="V2399" s="17">
        <v>3.075224365013062E-4</v>
      </c>
      <c r="W2399" s="17">
        <v>33.487261422861359</v>
      </c>
      <c r="X2399" s="17">
        <v>1.4045821279180279</v>
      </c>
      <c r="Y2399" s="17">
        <v>-0.99999999999999967</v>
      </c>
      <c r="Z2399" s="17">
        <v>-0.99999999999999967</v>
      </c>
      <c r="AA2399" s="17">
        <v>83.83285535704502</v>
      </c>
      <c r="AB2399" s="17">
        <v>0.35062108516991702</v>
      </c>
      <c r="AC2399" s="17">
        <v>0.38031828009263102</v>
      </c>
      <c r="AD2399" s="17">
        <v>0.28043923885882655</v>
      </c>
      <c r="AE2399" s="17">
        <v>50.56893020606875</v>
      </c>
      <c r="AF2399" s="17">
        <v>0.7857142857142857</v>
      </c>
      <c r="AG2399" s="17">
        <v>-0.99999999999999967</v>
      </c>
      <c r="AH2399" s="17">
        <v>-0.99999999999999967</v>
      </c>
      <c r="AI2399" s="17">
        <v>0</v>
      </c>
      <c r="AJ2399" s="17">
        <v>3.075224365013062E-4</v>
      </c>
      <c r="AK2399" s="17">
        <v>-0.14365838709298476</v>
      </c>
      <c r="AL2399" s="17">
        <v>0.32947918304818757</v>
      </c>
      <c r="AM2399" s="17">
        <v>0.19827200627950972</v>
      </c>
      <c r="AN2399" s="17">
        <v>0.22845658138718272</v>
      </c>
      <c r="AO2399" s="17">
        <v>4.2385082215228156</v>
      </c>
      <c r="AP2399" s="17">
        <v>7.3588104499205045</v>
      </c>
      <c r="AQ2399" s="17">
        <v>36.464142363935011</v>
      </c>
      <c r="AR2399" s="17">
        <v>0.88679621792276186</v>
      </c>
      <c r="AS2399" s="17">
        <v>1.4541968102692553</v>
      </c>
      <c r="AT2399" s="17">
        <v>-0.99999999999999967</v>
      </c>
      <c r="AU2399" s="17">
        <v>-0.99999999999999967</v>
      </c>
      <c r="AV2399" s="17">
        <v>-0.28183239528037768</v>
      </c>
      <c r="AW2399" s="17">
        <v>98.91494219905249</v>
      </c>
      <c r="AX2399" s="17">
        <v>98.945694442702631</v>
      </c>
      <c r="AY2399" s="17">
        <v>0.33890910010882863</v>
      </c>
      <c r="AZ2399" s="17">
        <v>22.621495027905262</v>
      </c>
      <c r="BA2399" s="22">
        <v>1418.1617615078117</v>
      </c>
      <c r="CU2399" t="e">
        <v>#N/A</v>
      </c>
      <c r="CV2399" t="e">
        <v>#N/A</v>
      </c>
    </row>
    <row r="2400" spans="1:100" x14ac:dyDescent="0.25">
      <c r="A2400">
        <v>5524</v>
      </c>
      <c r="B2400" t="s">
        <v>2691</v>
      </c>
      <c r="C2400" s="22">
        <v>3</v>
      </c>
      <c r="D2400" s="17">
        <v>5.1224332720798875</v>
      </c>
      <c r="E2400" s="17">
        <v>0</v>
      </c>
      <c r="F2400" s="17">
        <v>-0.12873102468875594</v>
      </c>
      <c r="G2400" s="17">
        <v>-0.12873102468875594</v>
      </c>
      <c r="H2400" s="17">
        <v>0.2483674593856646</v>
      </c>
      <c r="I2400" s="17">
        <v>-4.1198852716515296E-4</v>
      </c>
      <c r="J2400" s="17">
        <v>14.877328251509978</v>
      </c>
      <c r="K2400" s="17">
        <v>0.24795547085849942</v>
      </c>
      <c r="L2400" s="17">
        <v>-0.99999999999999989</v>
      </c>
      <c r="M2400" s="17">
        <v>-0.99999999999999989</v>
      </c>
      <c r="N2400" s="17">
        <v>4.9591094171699899</v>
      </c>
      <c r="O2400" s="17">
        <v>19.871030498901103</v>
      </c>
      <c r="P2400" s="17">
        <v>2.7456197825001025</v>
      </c>
      <c r="Q2400" s="17">
        <v>-0.99854502964602421</v>
      </c>
      <c r="R2400" s="17">
        <v>-4.6839549953004753E-2</v>
      </c>
      <c r="S2400" s="17">
        <v>0.33333333333333337</v>
      </c>
      <c r="T2400" s="17">
        <v>0.33933281307749985</v>
      </c>
      <c r="U2400" s="17">
        <v>5.9808498944166039E-2</v>
      </c>
      <c r="V2400" s="17">
        <v>8.2478068290152903E-2</v>
      </c>
      <c r="W2400" s="17">
        <v>22.679889711466092</v>
      </c>
      <c r="X2400" s="17">
        <v>1.1563519094627805</v>
      </c>
      <c r="Y2400" s="17">
        <v>-0.99999999999999989</v>
      </c>
      <c r="Z2400" s="17">
        <v>-0.99999999999999989</v>
      </c>
      <c r="AA2400" s="17">
        <v>53.141289011796182</v>
      </c>
      <c r="AB2400" s="17">
        <v>0.32105932662406222</v>
      </c>
      <c r="AC2400" s="17">
        <v>7.5456568790208775E-2</v>
      </c>
      <c r="AD2400" s="17">
        <v>0.2136488815913912</v>
      </c>
      <c r="AE2400" s="17">
        <v>30.508238850283103</v>
      </c>
      <c r="AF2400" s="17">
        <v>0.7142857142857143</v>
      </c>
      <c r="AG2400" s="17">
        <v>-0.99999999999999989</v>
      </c>
      <c r="AH2400" s="17">
        <v>-0.99999999999999989</v>
      </c>
      <c r="AI2400" s="17">
        <v>0</v>
      </c>
      <c r="AJ2400" s="17">
        <v>8.2478068290152903E-2</v>
      </c>
      <c r="AK2400" s="17">
        <v>7.7329098560425247E-2</v>
      </c>
      <c r="AL2400" s="17">
        <v>0.12038232981370832</v>
      </c>
      <c r="AM2400" s="17">
        <v>0.1473925367903062</v>
      </c>
      <c r="AN2400" s="17">
        <v>0.22046306952426775</v>
      </c>
      <c r="AO2400" s="17">
        <v>4.0714589125597804</v>
      </c>
      <c r="AP2400" s="17">
        <v>6.113488387175237</v>
      </c>
      <c r="AQ2400" s="17">
        <v>37.557217962976061</v>
      </c>
      <c r="AR2400" s="17">
        <v>0.81495271364515176</v>
      </c>
      <c r="AS2400" s="17">
        <v>1.40430738032128</v>
      </c>
      <c r="AT2400" s="17">
        <v>-0.99999999999999989</v>
      </c>
      <c r="AU2400" s="17">
        <v>-0.99999999999999989</v>
      </c>
      <c r="AV2400" s="17">
        <v>-0.17557057464176071</v>
      </c>
      <c r="AW2400" s="17">
        <v>79.125807897872562</v>
      </c>
      <c r="AX2400" s="17">
        <v>87.373614726887837</v>
      </c>
      <c r="AY2400" s="17">
        <v>0.20038152437335643</v>
      </c>
      <c r="AZ2400" s="17">
        <v>11.270621319135314</v>
      </c>
      <c r="BA2400" s="22">
        <v>1459.1658829593673</v>
      </c>
      <c r="CU2400" t="e">
        <v>#N/A</v>
      </c>
      <c r="CV2400" t="e">
        <v>#N/A</v>
      </c>
    </row>
    <row r="2401" spans="1:100" x14ac:dyDescent="0.25">
      <c r="A2401">
        <v>5525</v>
      </c>
      <c r="B2401" t="s">
        <v>2692</v>
      </c>
      <c r="C2401" s="22">
        <v>3</v>
      </c>
      <c r="D2401" s="17">
        <v>4.1340634271920331</v>
      </c>
      <c r="E2401" s="17">
        <v>3.2877198077803232E-2</v>
      </c>
      <c r="F2401" s="17">
        <v>-1.223812379550146E-4</v>
      </c>
      <c r="G2401" s="17">
        <v>1.8478882690107747E-2</v>
      </c>
      <c r="H2401" s="17">
        <v>7.4576796443987584E-2</v>
      </c>
      <c r="I2401" s="17">
        <v>0</v>
      </c>
      <c r="J2401" s="17">
        <v>4.4746077866392469</v>
      </c>
      <c r="K2401" s="17">
        <v>7.4576796443987584E-2</v>
      </c>
      <c r="L2401" s="17">
        <v>-1</v>
      </c>
      <c r="M2401" s="17">
        <v>-1</v>
      </c>
      <c r="N2401" s="17">
        <v>1.4915359288797523</v>
      </c>
      <c r="O2401" s="17">
        <v>8.6271500965213885</v>
      </c>
      <c r="P2401" s="17">
        <v>0.24124550965378674</v>
      </c>
      <c r="Q2401" s="17">
        <v>-0.32505274723523425</v>
      </c>
      <c r="R2401" s="17">
        <v>-1.8380808022317341E-2</v>
      </c>
      <c r="S2401" s="17">
        <v>0.33333333333333337</v>
      </c>
      <c r="T2401" s="17">
        <v>0.35219814137518585</v>
      </c>
      <c r="U2401" s="17">
        <v>0.24555472264229056</v>
      </c>
      <c r="V2401" s="17">
        <v>2.2539985768186294E-2</v>
      </c>
      <c r="W2401" s="17">
        <v>35.161975467000325</v>
      </c>
      <c r="X2401" s="17">
        <v>1.747278291484663</v>
      </c>
      <c r="Y2401" s="17">
        <v>-1</v>
      </c>
      <c r="Z2401" s="17">
        <v>-1</v>
      </c>
      <c r="AA2401" s="17">
        <v>72.820083824086879</v>
      </c>
      <c r="AB2401" s="17">
        <v>0.20261343232283441</v>
      </c>
      <c r="AC2401" s="17">
        <v>0.23473655375170466</v>
      </c>
      <c r="AD2401" s="17">
        <v>0.31617979722763795</v>
      </c>
      <c r="AE2401" s="17">
        <v>37.676489165108833</v>
      </c>
      <c r="AF2401" s="17">
        <v>0.35714285714285715</v>
      </c>
      <c r="AG2401" s="17">
        <v>-1</v>
      </c>
      <c r="AH2401" s="17">
        <v>-1</v>
      </c>
      <c r="AI2401" s="17">
        <v>0</v>
      </c>
      <c r="AJ2401" s="17">
        <v>2.2539985768186294E-2</v>
      </c>
      <c r="AK2401" s="17">
        <v>-1.1194629119618636E-3</v>
      </c>
      <c r="AL2401" s="17">
        <v>-6.1716524844373573E-2</v>
      </c>
      <c r="AM2401" s="17">
        <v>0.12534534229155317</v>
      </c>
      <c r="AN2401" s="17">
        <v>1.5295685409349474E-2</v>
      </c>
      <c r="AO2401" s="17">
        <v>3.1280362427290203</v>
      </c>
      <c r="AP2401" s="17">
        <v>7.3809511011868778E-2</v>
      </c>
      <c r="AQ2401" s="17">
        <v>39.636583253639571</v>
      </c>
      <c r="AR2401" s="17">
        <v>0.95362618311899527</v>
      </c>
      <c r="AS2401" s="17">
        <v>1.8218550879286508</v>
      </c>
      <c r="AT2401" s="17">
        <v>-1</v>
      </c>
      <c r="AU2401" s="17">
        <v>-1</v>
      </c>
      <c r="AV2401" s="17">
        <v>9.8074667790436741E-5</v>
      </c>
      <c r="AW2401" s="17">
        <v>81.521043431620186</v>
      </c>
      <c r="AX2401" s="17">
        <v>83.775042008438803</v>
      </c>
      <c r="AY2401" s="17">
        <v>0.39264318504913587</v>
      </c>
      <c r="AZ2401" s="17">
        <v>34.417431705762297</v>
      </c>
      <c r="BA2401" s="22">
        <v>1401.2217643605957</v>
      </c>
      <c r="CU2401" t="e">
        <v>#N/A</v>
      </c>
      <c r="CV2401" t="e">
        <v>#N/A</v>
      </c>
    </row>
    <row r="2402" spans="1:100" x14ac:dyDescent="0.25">
      <c r="A2402">
        <v>5526</v>
      </c>
      <c r="B2402" t="s">
        <v>2693</v>
      </c>
      <c r="C2402" s="22">
        <v>3</v>
      </c>
      <c r="D2402" s="17">
        <v>5.0628604454750299</v>
      </c>
      <c r="E2402" s="17">
        <v>0.47770521447791775</v>
      </c>
      <c r="F2402" s="17">
        <v>-0.61209053520003509</v>
      </c>
      <c r="G2402" s="17">
        <v>-0.47219163949902954</v>
      </c>
      <c r="H2402" s="17">
        <v>0.60386709183297671</v>
      </c>
      <c r="I2402" s="17">
        <v>0</v>
      </c>
      <c r="J2402" s="17">
        <v>36.232025509978605</v>
      </c>
      <c r="K2402" s="17">
        <v>0.60386709183297671</v>
      </c>
      <c r="L2402" s="17">
        <v>-1.0000000000000002</v>
      </c>
      <c r="M2402" s="17">
        <v>-1.0000000000000002</v>
      </c>
      <c r="N2402" s="17">
        <v>12.077341836659535</v>
      </c>
      <c r="O2402" s="17">
        <v>40.8226943159546</v>
      </c>
      <c r="P2402" s="17">
        <v>-0.17758174797602647</v>
      </c>
      <c r="Q2402" s="17">
        <v>0.72937883012249205</v>
      </c>
      <c r="R2402" s="17">
        <v>0.24228548293887964</v>
      </c>
      <c r="S2402" s="17">
        <v>0.33333333333333331</v>
      </c>
      <c r="T2402" s="17">
        <v>0.37703167034370133</v>
      </c>
      <c r="U2402" s="17">
        <v>0.35746629704653565</v>
      </c>
      <c r="V2402" s="17">
        <v>0</v>
      </c>
      <c r="W2402" s="17">
        <v>18.558568355623748</v>
      </c>
      <c r="X2402" s="17">
        <v>1.5783368345699458</v>
      </c>
      <c r="Y2402" s="17">
        <v>-1.0000000000000002</v>
      </c>
      <c r="Z2402" s="17">
        <v>-1.0000000000000002</v>
      </c>
      <c r="AA2402" s="17">
        <v>65.168824408149035</v>
      </c>
      <c r="AB2402" s="17">
        <v>0.34375061293993769</v>
      </c>
      <c r="AC2402" s="17">
        <v>0.17948107258444293</v>
      </c>
      <c r="AD2402" s="17">
        <v>0.40412772586734735</v>
      </c>
      <c r="AE2402" s="17">
        <v>46.367970569586397</v>
      </c>
      <c r="AF2402" s="17">
        <v>0.6428571428571429</v>
      </c>
      <c r="AG2402" s="17">
        <v>-1.0000000000000002</v>
      </c>
      <c r="AH2402" s="17">
        <v>-1.0000000000000002</v>
      </c>
      <c r="AI2402" s="17">
        <v>7.909046849113352E-3</v>
      </c>
      <c r="AJ2402" s="17">
        <v>0</v>
      </c>
      <c r="AK2402" s="17">
        <v>0.11848970520967325</v>
      </c>
      <c r="AL2402" s="17">
        <v>0.10619679565042436</v>
      </c>
      <c r="AM2402" s="17">
        <v>-0.24571273795139065</v>
      </c>
      <c r="AN2402" s="17">
        <v>-4.5540448088801283E-2</v>
      </c>
      <c r="AO2402" s="17">
        <v>-5.550369922736401</v>
      </c>
      <c r="AP2402" s="17">
        <v>-0.60752722396791059</v>
      </c>
      <c r="AQ2402" s="17">
        <v>54.790593865602347</v>
      </c>
      <c r="AR2402" s="17">
        <v>1.0678313007235707</v>
      </c>
      <c r="AS2402" s="17">
        <v>2.1822039264029232</v>
      </c>
      <c r="AT2402" s="17">
        <v>-1.0000000000000002</v>
      </c>
      <c r="AU2402" s="17">
        <v>-1.0000000000000002</v>
      </c>
      <c r="AV2402" s="17">
        <v>-0.22990615656014929</v>
      </c>
      <c r="AW2402" s="17">
        <v>105.38399150013571</v>
      </c>
      <c r="AX2402" s="17">
        <v>105.542172437118</v>
      </c>
      <c r="AY2402" s="17">
        <v>0.46117972464458951</v>
      </c>
      <c r="AZ2402" s="17">
        <v>44.676903375628889</v>
      </c>
      <c r="BA2402" s="22">
        <v>1523.0107115436781</v>
      </c>
      <c r="CU2402" t="e">
        <v>#N/A</v>
      </c>
      <c r="CV2402" t="e">
        <v>#N/A</v>
      </c>
    </row>
    <row r="2403" spans="1:100" x14ac:dyDescent="0.25">
      <c r="A2403">
        <v>5527</v>
      </c>
      <c r="B2403" t="s">
        <v>2694</v>
      </c>
      <c r="C2403" s="22">
        <v>3</v>
      </c>
      <c r="D2403" s="17">
        <v>4.2198140604800978</v>
      </c>
      <c r="E2403" s="17">
        <v>2.6143917019449551E-3</v>
      </c>
      <c r="F2403" s="17">
        <v>0.69943151445296092</v>
      </c>
      <c r="G2403" s="17">
        <v>0.69943151445296092</v>
      </c>
      <c r="H2403" s="17">
        <v>0.13414654148517893</v>
      </c>
      <c r="I2403" s="17">
        <v>0</v>
      </c>
      <c r="J2403" s="17">
        <v>8.0487924891107347</v>
      </c>
      <c r="K2403" s="17">
        <v>0.13414654148517893</v>
      </c>
      <c r="L2403" s="17">
        <v>-1.0000000000000016</v>
      </c>
      <c r="M2403" s="17">
        <v>-1.0000000000000016</v>
      </c>
      <c r="N2403" s="17">
        <v>2.682930829703579</v>
      </c>
      <c r="O2403" s="17">
        <v>12.968038064043798</v>
      </c>
      <c r="P2403" s="17">
        <v>-2.9504957666520587E-2</v>
      </c>
      <c r="Q2403" s="17">
        <v>0.3202308004916109</v>
      </c>
      <c r="R2403" s="17">
        <v>5.2613863371537783E-2</v>
      </c>
      <c r="S2403" s="17">
        <v>0.33333333333333376</v>
      </c>
      <c r="T2403" s="17">
        <v>0.33333333333333376</v>
      </c>
      <c r="U2403" s="17">
        <v>0.1797112545791214</v>
      </c>
      <c r="V2403" s="17">
        <v>-7.9926047117443097E-2</v>
      </c>
      <c r="W2403" s="17">
        <v>25.292213305726655</v>
      </c>
      <c r="X2403" s="17">
        <v>0.77180886079331512</v>
      </c>
      <c r="Y2403" s="17">
        <v>-1.0000000000000016</v>
      </c>
      <c r="Z2403" s="17">
        <v>-1.0000000000000016</v>
      </c>
      <c r="AA2403" s="17">
        <v>49.882289498759867</v>
      </c>
      <c r="AB2403" s="17">
        <v>-7.9967365565112893E-3</v>
      </c>
      <c r="AC2403" s="17">
        <v>0.17750369755494483</v>
      </c>
      <c r="AD2403" s="17">
        <v>0.32124228559479984</v>
      </c>
      <c r="AE2403" s="17">
        <v>24.537462329661661</v>
      </c>
      <c r="AF2403" s="17">
        <v>0.75</v>
      </c>
      <c r="AG2403" s="17">
        <v>-1.0000000000000016</v>
      </c>
      <c r="AH2403" s="17">
        <v>-1.0000000000000016</v>
      </c>
      <c r="AI2403" s="17">
        <v>0</v>
      </c>
      <c r="AJ2403" s="17">
        <v>-7.9926047117443097E-2</v>
      </c>
      <c r="AK2403" s="17">
        <v>-0.11227355211020149</v>
      </c>
      <c r="AL2403" s="17">
        <v>1.9896607296293611E-4</v>
      </c>
      <c r="AM2403" s="17">
        <v>-0.13353646673808645</v>
      </c>
      <c r="AN2403" s="17">
        <v>5.1195906243397184E-2</v>
      </c>
      <c r="AO2403" s="17">
        <v>-3.8997794290031687</v>
      </c>
      <c r="AP2403" s="17">
        <v>1.2808924864497437</v>
      </c>
      <c r="AQ2403" s="17">
        <v>33.341005794837407</v>
      </c>
      <c r="AR2403" s="17">
        <v>0.76645187412834626</v>
      </c>
      <c r="AS2403" s="17">
        <v>0.90595540227849436</v>
      </c>
      <c r="AT2403" s="17">
        <v>-1.0000000000000016</v>
      </c>
      <c r="AU2403" s="17">
        <v>-1.0000000000000016</v>
      </c>
      <c r="AV2403" s="17">
        <v>0.75204537782449887</v>
      </c>
      <c r="AW2403" s="17">
        <v>64.131220049253443</v>
      </c>
      <c r="AX2403" s="17">
        <v>56.138615337509101</v>
      </c>
      <c r="AY2403" s="17">
        <v>3.0039200275388426E-2</v>
      </c>
      <c r="AZ2403" s="17">
        <v>-29.223724185426427</v>
      </c>
      <c r="BA2403" s="22">
        <v>1346.281467529567</v>
      </c>
      <c r="CU2403" t="e">
        <v>#N/A</v>
      </c>
      <c r="CV2403" t="e">
        <v>#N/A</v>
      </c>
    </row>
    <row r="2404" spans="1:100" x14ac:dyDescent="0.25">
      <c r="A2404">
        <v>5528</v>
      </c>
      <c r="B2404" t="s">
        <v>2695</v>
      </c>
      <c r="C2404" s="22">
        <v>3</v>
      </c>
      <c r="D2404" s="17">
        <v>4.2749368442759348</v>
      </c>
      <c r="E2404" s="17">
        <v>-2.8302363317908648E-2</v>
      </c>
      <c r="F2404" s="17">
        <v>3.7392612587378027</v>
      </c>
      <c r="G2404" s="17">
        <v>3.7345902023726723</v>
      </c>
      <c r="H2404" s="17">
        <v>-0.11731220931565911</v>
      </c>
      <c r="I2404" s="17">
        <v>0</v>
      </c>
      <c r="J2404" s="17">
        <v>-7.0387325589395449</v>
      </c>
      <c r="K2404" s="17">
        <v>-0.11731220931565911</v>
      </c>
      <c r="L2404" s="17">
        <v>-1.0000000000000007</v>
      </c>
      <c r="M2404" s="17">
        <v>-1.0000000000000007</v>
      </c>
      <c r="N2404" s="17">
        <v>-2.3462441863131831</v>
      </c>
      <c r="O2404" s="17">
        <v>0.97079448770906118</v>
      </c>
      <c r="P2404" s="17">
        <v>-0.56607020024623178</v>
      </c>
      <c r="Q2404" s="17">
        <v>-7.5578773862724375</v>
      </c>
      <c r="R2404" s="17">
        <v>-2.5975265997252572</v>
      </c>
      <c r="S2404" s="17">
        <v>0.33333333333333365</v>
      </c>
      <c r="T2404" s="17">
        <v>0.30059013745190133</v>
      </c>
      <c r="U2404" s="17">
        <v>0.24081002189844825</v>
      </c>
      <c r="V2404" s="17">
        <v>0</v>
      </c>
      <c r="W2404" s="17">
        <v>39.681828079973677</v>
      </c>
      <c r="X2404" s="17">
        <v>1.6212417307152334</v>
      </c>
      <c r="Y2404" s="17">
        <v>-1.0000000000000007</v>
      </c>
      <c r="Z2404" s="17">
        <v>-1.0000000000000007</v>
      </c>
      <c r="AA2404" s="17">
        <v>49.472777623303351</v>
      </c>
      <c r="AB2404" s="17">
        <v>9.0001093701677512E-2</v>
      </c>
      <c r="AC2404" s="17">
        <v>0.21455925892363958</v>
      </c>
      <c r="AD2404" s="17">
        <v>-5.6790829764218821E-2</v>
      </c>
      <c r="AE2404" s="17">
        <v>12.388476143054916</v>
      </c>
      <c r="AF2404" s="17">
        <v>0.53333333333333333</v>
      </c>
      <c r="AG2404" s="17">
        <v>-1.0000000000000007</v>
      </c>
      <c r="AH2404" s="17">
        <v>-1.0000000000000007</v>
      </c>
      <c r="AI2404" s="17">
        <v>-1.7164467429507481E-2</v>
      </c>
      <c r="AJ2404" s="17">
        <v>0</v>
      </c>
      <c r="AK2404" s="17">
        <v>1.7018733071366733E-2</v>
      </c>
      <c r="AL2404" s="17">
        <v>7.7178613617411254E-2</v>
      </c>
      <c r="AM2404" s="17">
        <v>0.81111982653597292</v>
      </c>
      <c r="AN2404" s="17">
        <v>0.39764993302496399</v>
      </c>
      <c r="AO2404" s="17">
        <v>20.363089328756153</v>
      </c>
      <c r="AP2404" s="17">
        <v>10.327141393711155</v>
      </c>
      <c r="AQ2404" s="17">
        <v>32.643095521034134</v>
      </c>
      <c r="AR2404" s="17">
        <v>0.87473349268368306</v>
      </c>
      <c r="AS2404" s="17">
        <v>1.503929521399574</v>
      </c>
      <c r="AT2404" s="17">
        <v>-1.0000000000000007</v>
      </c>
      <c r="AU2404" s="17">
        <v>-1.0000000000000007</v>
      </c>
      <c r="AV2404" s="17">
        <v>1.1370636026474155</v>
      </c>
      <c r="AW2404" s="17">
        <v>60.770713504723538</v>
      </c>
      <c r="AX2404" s="17">
        <v>60.427424156133391</v>
      </c>
      <c r="AY2404" s="17">
        <v>0.30243544040830095</v>
      </c>
      <c r="AZ2404" s="17">
        <v>-1.3946525032711103</v>
      </c>
      <c r="BA2404" s="22">
        <v>1547.7180813061914</v>
      </c>
      <c r="CU2404" t="e">
        <v>#N/A</v>
      </c>
      <c r="CV2404" t="e">
        <v>#N/A</v>
      </c>
    </row>
    <row r="2405" spans="1:100" x14ac:dyDescent="0.25">
      <c r="A2405">
        <v>5530</v>
      </c>
      <c r="B2405" t="s">
        <v>2696</v>
      </c>
      <c r="C2405" s="22">
        <v>3</v>
      </c>
      <c r="D2405" s="17">
        <v>4.7386379829944429</v>
      </c>
      <c r="E2405" s="17">
        <v>-0.13764785867148024</v>
      </c>
      <c r="F2405" s="17">
        <v>-0.67648301029733249</v>
      </c>
      <c r="G2405" s="17">
        <v>-0.7077892738989271</v>
      </c>
      <c r="H2405" s="17">
        <v>3.7620250036900692E-2</v>
      </c>
      <c r="I2405" s="17">
        <v>0</v>
      </c>
      <c r="J2405" s="17">
        <v>2.2572150022140405</v>
      </c>
      <c r="K2405" s="17">
        <v>3.7620250036900692E-2</v>
      </c>
      <c r="L2405" s="17">
        <v>-1.0000000000000009</v>
      </c>
      <c r="M2405" s="17">
        <v>-1.0000000000000009</v>
      </c>
      <c r="N2405" s="17">
        <v>0.7524050007380132</v>
      </c>
      <c r="O2405" s="17">
        <v>6.2880637113095501</v>
      </c>
      <c r="P2405" s="17">
        <v>-5.3435724892831001E-2</v>
      </c>
      <c r="Q2405" s="17">
        <v>-5.5910842472746181</v>
      </c>
      <c r="R2405" s="17">
        <v>-1.8200267489223036</v>
      </c>
      <c r="S2405" s="17">
        <v>0.33333333333333376</v>
      </c>
      <c r="T2405" s="17">
        <v>0.33333333333333376</v>
      </c>
      <c r="U2405" s="17">
        <v>0.33919773678619519</v>
      </c>
      <c r="V2405" s="17">
        <v>0.19049515012567383</v>
      </c>
      <c r="W2405" s="17">
        <v>46.349572141665412</v>
      </c>
      <c r="X2405" s="17">
        <v>3.1288082645285913</v>
      </c>
      <c r="Y2405" s="17">
        <v>-1.0000000000000009</v>
      </c>
      <c r="Z2405" s="17">
        <v>-1.0000000000000009</v>
      </c>
      <c r="AA2405" s="17">
        <v>87.128115533890863</v>
      </c>
      <c r="AB2405" s="17">
        <v>0.26731728047579767</v>
      </c>
      <c r="AC2405" s="17">
        <v>0.24006153095516961</v>
      </c>
      <c r="AD2405" s="17">
        <v>0.34459259139198789</v>
      </c>
      <c r="AE2405" s="17">
        <v>42.598570141147761</v>
      </c>
      <c r="AF2405" s="17">
        <v>0.58333333333333337</v>
      </c>
      <c r="AG2405" s="17">
        <v>-1.0000000000000009</v>
      </c>
      <c r="AH2405" s="17">
        <v>-1.0000000000000009</v>
      </c>
      <c r="AI2405" s="17">
        <v>-3.8199675327138465E-2</v>
      </c>
      <c r="AJ2405" s="17">
        <v>0.19049515012567383</v>
      </c>
      <c r="AK2405" s="17">
        <v>-5.2318924085937711E-2</v>
      </c>
      <c r="AL2405" s="17">
        <v>-1.1284464373784719E-3</v>
      </c>
      <c r="AM2405" s="17">
        <v>0.11722617688421939</v>
      </c>
      <c r="AN2405" s="17">
        <v>0.16549794802230403</v>
      </c>
      <c r="AO2405" s="17">
        <v>2.6690598016757958</v>
      </c>
      <c r="AP2405" s="17">
        <v>4.1318064683707085</v>
      </c>
      <c r="AQ2405" s="17">
        <v>48.60678714387948</v>
      </c>
      <c r="AR2405" s="17">
        <v>1.1963595535785359</v>
      </c>
      <c r="AS2405" s="17">
        <v>3.1664285145654896</v>
      </c>
      <c r="AT2405" s="17">
        <v>-1.0000000000000009</v>
      </c>
      <c r="AU2405" s="17">
        <v>-1.0000000000000009</v>
      </c>
      <c r="AV2405" s="17">
        <v>-2.5278160228212321</v>
      </c>
      <c r="AW2405" s="17">
        <v>97.547985713571109</v>
      </c>
      <c r="AX2405" s="17">
        <v>115.83350721959575</v>
      </c>
      <c r="AY2405" s="17">
        <v>4.1755302119789749E-2</v>
      </c>
      <c r="AZ2405" s="17">
        <v>-15.95614841094887</v>
      </c>
      <c r="BA2405" s="22">
        <v>1467.7275617825799</v>
      </c>
      <c r="CU2405" t="e">
        <v>#N/A</v>
      </c>
      <c r="CV2405" t="e">
        <v>#N/A</v>
      </c>
    </row>
    <row r="2406" spans="1:100" x14ac:dyDescent="0.25">
      <c r="A2406">
        <v>5531</v>
      </c>
      <c r="B2406" t="s">
        <v>1500</v>
      </c>
      <c r="C2406" s="22">
        <v>3</v>
      </c>
      <c r="D2406" s="17">
        <v>5.6434721839407418</v>
      </c>
      <c r="E2406" s="17">
        <v>-3.9007577675986449E-2</v>
      </c>
      <c r="F2406" s="17">
        <v>0.15924675569778055</v>
      </c>
      <c r="G2406" s="17">
        <v>0.14949486127878395</v>
      </c>
      <c r="H2406" s="17">
        <v>0.27476181633854413</v>
      </c>
      <c r="I2406" s="17">
        <v>0</v>
      </c>
      <c r="J2406" s="17">
        <v>16.485708980312641</v>
      </c>
      <c r="K2406" s="17">
        <v>0.27476181633854413</v>
      </c>
      <c r="L2406" s="17">
        <v>-1.0000000000000004</v>
      </c>
      <c r="M2406" s="17">
        <v>-1.0000000000000004</v>
      </c>
      <c r="N2406" s="17">
        <v>5.4952363267708852</v>
      </c>
      <c r="O2406" s="17">
        <v>22.278676025532175</v>
      </c>
      <c r="P2406" s="17">
        <v>-0.99972014338371695</v>
      </c>
      <c r="Q2406" s="17">
        <v>-0.6451806116246066</v>
      </c>
      <c r="R2406" s="17">
        <v>-0.24696554895826994</v>
      </c>
      <c r="S2406" s="17">
        <v>0.33333333333333304</v>
      </c>
      <c r="T2406" s="17">
        <v>0.29592781766432963</v>
      </c>
      <c r="U2406" s="17">
        <v>0.20211571326554439</v>
      </c>
      <c r="V2406" s="17">
        <v>-7.6719569374630809E-3</v>
      </c>
      <c r="W2406" s="17">
        <v>21.957723639488005</v>
      </c>
      <c r="X2406" s="17">
        <v>1.1575451971439321</v>
      </c>
      <c r="Y2406" s="17">
        <v>-1.0000000000000004</v>
      </c>
      <c r="Z2406" s="17">
        <v>-1.0000000000000004</v>
      </c>
      <c r="AA2406" s="17">
        <v>43.401136191345806</v>
      </c>
      <c r="AB2406" s="17">
        <v>0.29010950058344409</v>
      </c>
      <c r="AC2406" s="17">
        <v>-6.025780274430035E-2</v>
      </c>
      <c r="AD2406" s="17">
        <v>0.20395586417717751</v>
      </c>
      <c r="AE2406" s="17">
        <v>21.690378100816083</v>
      </c>
      <c r="AF2406" s="17">
        <v>0.5</v>
      </c>
      <c r="AG2406" s="17">
        <v>-1.0000000000000004</v>
      </c>
      <c r="AH2406" s="17">
        <v>-1.0000000000000004</v>
      </c>
      <c r="AI2406" s="17">
        <v>0</v>
      </c>
      <c r="AJ2406" s="17">
        <v>-7.6719569374630809E-3</v>
      </c>
      <c r="AK2406" s="17">
        <v>9.6666771953600308E-2</v>
      </c>
      <c r="AL2406" s="17">
        <v>0.451427242354484</v>
      </c>
      <c r="AM2406" s="17">
        <v>-5.754996804184228E-3</v>
      </c>
      <c r="AN2406" s="17">
        <v>6.5947649255307925E-2</v>
      </c>
      <c r="AO2406" s="17">
        <v>0.33945893966339569</v>
      </c>
      <c r="AP2406" s="17">
        <v>3.9058274431551192</v>
      </c>
      <c r="AQ2406" s="17">
        <v>38.44343261980066</v>
      </c>
      <c r="AR2406" s="17">
        <v>0.82370490732574442</v>
      </c>
      <c r="AS2406" s="17">
        <v>1.4323070134824769</v>
      </c>
      <c r="AT2406" s="17">
        <v>-1.0000000000000004</v>
      </c>
      <c r="AU2406" s="17">
        <v>-1.0000000000000004</v>
      </c>
      <c r="AV2406" s="17">
        <v>-9.7470687679486079E-2</v>
      </c>
      <c r="AW2406" s="17">
        <v>69.585639660033081</v>
      </c>
      <c r="AX2406" s="17">
        <v>68.818443966286793</v>
      </c>
      <c r="AY2406" s="17">
        <v>0.21466003423315916</v>
      </c>
      <c r="AZ2406" s="17">
        <v>7.3986079167005432</v>
      </c>
      <c r="BA2406" s="22">
        <v>1435.7137878060323</v>
      </c>
      <c r="CU2406" t="e">
        <v>#N/A</v>
      </c>
      <c r="CV2406" t="e">
        <v>#N/A</v>
      </c>
    </row>
    <row r="2407" spans="1:100" x14ac:dyDescent="0.25">
      <c r="A2407">
        <v>5532</v>
      </c>
      <c r="B2407" t="s">
        <v>2697</v>
      </c>
      <c r="C2407" s="22">
        <v>3</v>
      </c>
      <c r="D2407" s="17">
        <v>5.2729506294999515</v>
      </c>
      <c r="E2407" s="17">
        <v>0</v>
      </c>
      <c r="F2407" s="17">
        <v>-0.10602860411498066</v>
      </c>
      <c r="G2407" s="17">
        <v>-0.10602860411498066</v>
      </c>
      <c r="H2407" s="17">
        <v>0.11467704447127144</v>
      </c>
      <c r="I2407" s="17">
        <v>-1.6892592838581352E-2</v>
      </c>
      <c r="J2407" s="17">
        <v>5.8670670979614004</v>
      </c>
      <c r="K2407" s="17">
        <v>9.7784451632690075E-2</v>
      </c>
      <c r="L2407" s="17">
        <v>-0.99999999999999822</v>
      </c>
      <c r="M2407" s="17">
        <v>-0.99999999999999822</v>
      </c>
      <c r="N2407" s="17">
        <v>1.9556890326538015</v>
      </c>
      <c r="O2407" s="17">
        <v>11.033989123346373</v>
      </c>
      <c r="P2407" s="17">
        <v>8.462408902157982</v>
      </c>
      <c r="Q2407" s="17">
        <v>7.2521646889890851E-2</v>
      </c>
      <c r="R2407" s="17">
        <v>0.72306878153572529</v>
      </c>
      <c r="S2407" s="17">
        <v>0.33333333333333282</v>
      </c>
      <c r="T2407" s="17">
        <v>0.35964153308269531</v>
      </c>
      <c r="U2407" s="17">
        <v>-0.18603200376932785</v>
      </c>
      <c r="V2407" s="17">
        <v>6.9300162188720982E-3</v>
      </c>
      <c r="W2407" s="17">
        <v>16.643537089315295</v>
      </c>
      <c r="X2407" s="17">
        <v>-8.0416881126589235E-2</v>
      </c>
      <c r="Y2407" s="17">
        <v>-0.99999999999999822</v>
      </c>
      <c r="Z2407" s="17">
        <v>-0.99999999999999822</v>
      </c>
      <c r="AA2407" s="17">
        <v>27.459999838133374</v>
      </c>
      <c r="AB2407" s="17">
        <v>9.8506368150326581E-2</v>
      </c>
      <c r="AC2407" s="17">
        <v>8.2995367118791005E-2</v>
      </c>
      <c r="AD2407" s="17">
        <v>2.0366144076529577E-2</v>
      </c>
      <c r="AE2407" s="17">
        <v>10.093393967282354</v>
      </c>
      <c r="AF2407" s="17">
        <v>8.3333333333333329E-2</v>
      </c>
      <c r="AG2407" s="17">
        <v>-0.99999999999999822</v>
      </c>
      <c r="AH2407" s="17">
        <v>-0.99999999999999822</v>
      </c>
      <c r="AI2407" s="17">
        <v>0</v>
      </c>
      <c r="AJ2407" s="17">
        <v>6.9300162188720982E-3</v>
      </c>
      <c r="AK2407" s="17">
        <v>-6.5559043367465529E-3</v>
      </c>
      <c r="AL2407" s="17">
        <v>0.14938547628013196</v>
      </c>
      <c r="AM2407" s="17">
        <v>0.32975646362564842</v>
      </c>
      <c r="AN2407" s="17">
        <v>3.1497801240819703E-2</v>
      </c>
      <c r="AO2407" s="17">
        <v>8.2111320689574772</v>
      </c>
      <c r="AP2407" s="17">
        <v>1.534372412421152</v>
      </c>
      <c r="AQ2407" s="17">
        <v>22.510604187276694</v>
      </c>
      <c r="AR2407" s="17">
        <v>0.51387287886557309</v>
      </c>
      <c r="AS2407" s="17">
        <v>1.7367570506100598E-2</v>
      </c>
      <c r="AT2407" s="17">
        <v>-0.99999999999999822</v>
      </c>
      <c r="AU2407" s="17">
        <v>-0.99999999999999822</v>
      </c>
      <c r="AV2407" s="17">
        <v>0.61704017742074413</v>
      </c>
      <c r="AW2407" s="17">
        <v>40.028361373900886</v>
      </c>
      <c r="AX2407" s="17">
        <v>40.721362995788091</v>
      </c>
      <c r="AY2407" s="17">
        <v>-0.11999287293324978</v>
      </c>
      <c r="AZ2407" s="17">
        <v>-55.767698089498431</v>
      </c>
      <c r="BA2407" s="22">
        <v>1276.4797479920705</v>
      </c>
      <c r="CU2407" t="e">
        <v>#N/A</v>
      </c>
      <c r="CV2407" t="e">
        <v>#N/A</v>
      </c>
    </row>
    <row r="2408" spans="1:100" x14ac:dyDescent="0.25">
      <c r="A2408">
        <v>5533</v>
      </c>
      <c r="B2408" t="s">
        <v>2698</v>
      </c>
      <c r="C2408" s="22">
        <v>3</v>
      </c>
      <c r="D2408" s="17">
        <v>4.9425025557411084</v>
      </c>
      <c r="E2408" s="17">
        <v>0</v>
      </c>
      <c r="F2408" s="17">
        <v>0.26002450545017503</v>
      </c>
      <c r="G2408" s="17">
        <v>0.26002450545017503</v>
      </c>
      <c r="H2408" s="17">
        <v>0.63746709972980309</v>
      </c>
      <c r="I2408" s="17">
        <v>0</v>
      </c>
      <c r="J2408" s="17">
        <v>38.248025983788175</v>
      </c>
      <c r="K2408" s="17">
        <v>0.63746709972980309</v>
      </c>
      <c r="L2408" s="17">
        <v>-0.99999999999999978</v>
      </c>
      <c r="M2408" s="17">
        <v>-0.99999999999999978</v>
      </c>
      <c r="N2408" s="17">
        <v>12.749341994596051</v>
      </c>
      <c r="O2408" s="17">
        <v>43.450553044979458</v>
      </c>
      <c r="P2408" s="17">
        <v>-0.28034246236775234</v>
      </c>
      <c r="Q2408" s="17">
        <v>-0.41805779140204885</v>
      </c>
      <c r="R2408" s="17">
        <v>-0.18060901554207393</v>
      </c>
      <c r="S2408" s="17">
        <v>0.33333333333333331</v>
      </c>
      <c r="T2408" s="17">
        <v>0.33276792495736934</v>
      </c>
      <c r="U2408" s="17">
        <v>0.43696172334342204</v>
      </c>
      <c r="V2408" s="17">
        <v>5.7099856203085553E-3</v>
      </c>
      <c r="W2408" s="17">
        <v>18.852234700985218</v>
      </c>
      <c r="X2408" s="17">
        <v>1.8144831751539461</v>
      </c>
      <c r="Y2408" s="17">
        <v>-0.99999999999999978</v>
      </c>
      <c r="Z2408" s="17">
        <v>-0.99999999999999978</v>
      </c>
      <c r="AA2408" s="17">
        <v>52.323882421185004</v>
      </c>
      <c r="AB2408" s="17">
        <v>0.44980871199430411</v>
      </c>
      <c r="AC2408" s="17">
        <v>9.4921216695473917E-2</v>
      </c>
      <c r="AD2408" s="17">
        <v>0.12831520602505903</v>
      </c>
      <c r="AE2408" s="17">
        <v>33.652256735741851</v>
      </c>
      <c r="AF2408" s="17">
        <v>0.6428571428571429</v>
      </c>
      <c r="AG2408" s="17">
        <v>-0.99999999999999978</v>
      </c>
      <c r="AH2408" s="17">
        <v>-0.99999999999999978</v>
      </c>
      <c r="AI2408" s="17">
        <v>0</v>
      </c>
      <c r="AJ2408" s="17">
        <v>5.7099856203085553E-3</v>
      </c>
      <c r="AK2408" s="17">
        <v>2.7271421069144618E-2</v>
      </c>
      <c r="AL2408" s="17">
        <v>-4.8933559030265868E-2</v>
      </c>
      <c r="AM2408" s="17">
        <v>0.3411993912376568</v>
      </c>
      <c r="AN2408" s="17">
        <v>2.8437888473422275E-3</v>
      </c>
      <c r="AO2408" s="17">
        <v>8.6663418862871442</v>
      </c>
      <c r="AP2408" s="17">
        <v>-0.17357307396777366</v>
      </c>
      <c r="AQ2408" s="17">
        <v>57.100260684773374</v>
      </c>
      <c r="AR2408" s="17">
        <v>1.1087729672544338</v>
      </c>
      <c r="AS2408" s="17">
        <v>2.4519502748837487</v>
      </c>
      <c r="AT2408" s="17">
        <v>-0.99999999999999978</v>
      </c>
      <c r="AU2408" s="17">
        <v>-0.99999999999999978</v>
      </c>
      <c r="AV2408" s="17">
        <v>7.9415489908100975E-2</v>
      </c>
      <c r="AW2408" s="17">
        <v>95.600862392196689</v>
      </c>
      <c r="AX2408" s="17">
        <v>96.17186095422754</v>
      </c>
      <c r="AY2408" s="17">
        <v>0.32345377311620904</v>
      </c>
      <c r="AZ2408" s="17">
        <v>34.401130398994624</v>
      </c>
      <c r="BA2408" s="22">
        <v>1419.2118989436308</v>
      </c>
      <c r="CU2408" t="e">
        <v>#N/A</v>
      </c>
      <c r="CV2408" t="e">
        <v>#N/A</v>
      </c>
    </row>
    <row r="2409" spans="1:100" x14ac:dyDescent="0.25">
      <c r="A2409">
        <v>5534</v>
      </c>
      <c r="B2409" t="s">
        <v>2699</v>
      </c>
      <c r="C2409" s="22">
        <v>3</v>
      </c>
      <c r="D2409" s="17">
        <v>4.3539959345277968</v>
      </c>
      <c r="E2409" s="17">
        <v>-0.21281301408281972</v>
      </c>
      <c r="F2409" s="17">
        <v>-0.16207320707450548</v>
      </c>
      <c r="G2409" s="17">
        <v>-0.19885911033952172</v>
      </c>
      <c r="H2409" s="17">
        <v>0.16047228296045987</v>
      </c>
      <c r="I2409" s="17">
        <v>0</v>
      </c>
      <c r="J2409" s="17">
        <v>9.628336977627594</v>
      </c>
      <c r="K2409" s="17">
        <v>0.16047228296045987</v>
      </c>
      <c r="L2409" s="17">
        <v>-1.0000000000000002</v>
      </c>
      <c r="M2409" s="17">
        <v>-1.0000000000000002</v>
      </c>
      <c r="N2409" s="17">
        <v>3.209445659209198</v>
      </c>
      <c r="O2409" s="17">
        <v>13.783473801815868</v>
      </c>
      <c r="P2409" s="17">
        <v>0.18264982850158676</v>
      </c>
      <c r="Q2409" s="17">
        <v>0.7760412066897695</v>
      </c>
      <c r="R2409" s="17">
        <v>0.20830788769873845</v>
      </c>
      <c r="S2409" s="17">
        <v>0.33333333333333348</v>
      </c>
      <c r="T2409" s="17">
        <v>0.33937338589014532</v>
      </c>
      <c r="U2409" s="17">
        <v>0.46610464010822705</v>
      </c>
      <c r="V2409" s="17">
        <v>7.6263007400886651E-2</v>
      </c>
      <c r="W2409" s="17">
        <v>42.184083350885302</v>
      </c>
      <c r="X2409" s="17">
        <v>2.8402710936580591</v>
      </c>
      <c r="Y2409" s="17">
        <v>-1.0000000000000002</v>
      </c>
      <c r="Z2409" s="17">
        <v>-1.0000000000000002</v>
      </c>
      <c r="AA2409" s="17">
        <v>60.535751088769416</v>
      </c>
      <c r="AB2409" s="17">
        <v>0.10674329688897019</v>
      </c>
      <c r="AC2409" s="17">
        <v>2.5932382089327737E-2</v>
      </c>
      <c r="AD2409" s="17">
        <v>0.23019151802540957</v>
      </c>
      <c r="AE2409" s="17">
        <v>18.143359850185373</v>
      </c>
      <c r="AF2409" s="17">
        <v>0.46666666666666667</v>
      </c>
      <c r="AG2409" s="17">
        <v>-1.0000000000000002</v>
      </c>
      <c r="AH2409" s="17">
        <v>-1.0000000000000002</v>
      </c>
      <c r="AI2409" s="17">
        <v>0</v>
      </c>
      <c r="AJ2409" s="17">
        <v>7.6263007400886651E-2</v>
      </c>
      <c r="AK2409" s="17">
        <v>-9.3378447106277379E-2</v>
      </c>
      <c r="AL2409" s="17">
        <v>0.13289402996832056</v>
      </c>
      <c r="AM2409" s="17">
        <v>6.9581245629517941E-3</v>
      </c>
      <c r="AN2409" s="17">
        <v>0.22367545060019772</v>
      </c>
      <c r="AO2409" s="17">
        <v>-0.29293912145759193</v>
      </c>
      <c r="AP2409" s="17">
        <v>6.2563564148465458</v>
      </c>
      <c r="AQ2409" s="17">
        <v>51.812420328512921</v>
      </c>
      <c r="AR2409" s="17">
        <v>1.2150743667325927</v>
      </c>
      <c r="AS2409" s="17">
        <v>3.0007433766185185</v>
      </c>
      <c r="AT2409" s="17">
        <v>-1.0000000000000002</v>
      </c>
      <c r="AU2409" s="17">
        <v>-1.0000000000000002</v>
      </c>
      <c r="AV2409" s="17">
        <v>9.4487773592167382E-3</v>
      </c>
      <c r="AW2409" s="17">
        <v>80.575581305431825</v>
      </c>
      <c r="AX2409" s="17">
        <v>88.201882045520492</v>
      </c>
      <c r="AY2409" s="17">
        <v>-9.2057081527102888E-2</v>
      </c>
      <c r="AZ2409" s="17">
        <v>-20.398601467834908</v>
      </c>
      <c r="BA2409" s="22">
        <v>1368.0054082310194</v>
      </c>
      <c r="CU2409" t="e">
        <v>#N/A</v>
      </c>
      <c r="CV2409" t="e">
        <v>#N/A</v>
      </c>
    </row>
    <row r="2410" spans="1:100" x14ac:dyDescent="0.25">
      <c r="A2410">
        <v>5535</v>
      </c>
      <c r="B2410" t="s">
        <v>2700</v>
      </c>
      <c r="C2410" s="22">
        <v>3</v>
      </c>
      <c r="D2410" s="17">
        <v>5.1479709598828913</v>
      </c>
      <c r="E2410" s="17">
        <v>0</v>
      </c>
      <c r="F2410" s="17">
        <v>-3.0314554716677714E-3</v>
      </c>
      <c r="G2410" s="17">
        <v>-3.0314554716677714E-3</v>
      </c>
      <c r="H2410" s="17">
        <v>-0.10310866419038282</v>
      </c>
      <c r="I2410" s="17">
        <v>0</v>
      </c>
      <c r="J2410" s="17">
        <v>-6.1865198514229691</v>
      </c>
      <c r="K2410" s="17">
        <v>-0.10310866419038282</v>
      </c>
      <c r="L2410" s="17">
        <v>-0.99999999999999933</v>
      </c>
      <c r="M2410" s="17">
        <v>-0.99999999999999933</v>
      </c>
      <c r="N2410" s="17">
        <v>-2.0621732838076561</v>
      </c>
      <c r="O2410" s="17">
        <v>-1.0415803470117473</v>
      </c>
      <c r="P2410" s="17">
        <v>-8.9585766995300811E-2</v>
      </c>
      <c r="Q2410" s="17">
        <v>0.10037527976216953</v>
      </c>
      <c r="R2410" s="17">
        <v>-4.0514179739788735E-2</v>
      </c>
      <c r="S2410" s="17">
        <v>0.33333333333333348</v>
      </c>
      <c r="T2410" s="17">
        <v>0.34010195459681225</v>
      </c>
      <c r="U2410" s="17">
        <v>0.18632408782798962</v>
      </c>
      <c r="V2410" s="17">
        <v>-3.7684062614922469E-3</v>
      </c>
      <c r="W2410" s="17">
        <v>38.363985347481012</v>
      </c>
      <c r="X2410" s="17">
        <v>1.5059984871270131</v>
      </c>
      <c r="Y2410" s="17">
        <v>-0.99999999999999933</v>
      </c>
      <c r="Z2410" s="17">
        <v>-0.99999999999999933</v>
      </c>
      <c r="AA2410" s="17">
        <v>77.291148884879902</v>
      </c>
      <c r="AB2410" s="17">
        <v>0.17443556219184014</v>
      </c>
      <c r="AC2410" s="17">
        <v>0.24310565591730968</v>
      </c>
      <c r="AD2410" s="17">
        <v>0.36181233623362369</v>
      </c>
      <c r="AE2410" s="17">
        <v>38.967677717138685</v>
      </c>
      <c r="AF2410" s="17">
        <v>0.625</v>
      </c>
      <c r="AG2410" s="17">
        <v>-0.99999999999999933</v>
      </c>
      <c r="AH2410" s="17">
        <v>-0.99999999999999933</v>
      </c>
      <c r="AI2410" s="17">
        <v>0</v>
      </c>
      <c r="AJ2410" s="17">
        <v>-3.7684062614922469E-3</v>
      </c>
      <c r="AK2410" s="17">
        <v>0.12853971492995003</v>
      </c>
      <c r="AL2410" s="17">
        <v>0.44732057768753891</v>
      </c>
      <c r="AM2410" s="17">
        <v>-4.9907588765141161E-2</v>
      </c>
      <c r="AN2410" s="17">
        <v>0.14448452572819068</v>
      </c>
      <c r="AO2410" s="17">
        <v>-0.60499114447877844</v>
      </c>
      <c r="AP2410" s="17">
        <v>5.8487160316424607</v>
      </c>
      <c r="AQ2410" s="17">
        <v>32.177465496058048</v>
      </c>
      <c r="AR2410" s="17">
        <v>0.85599096949664311</v>
      </c>
      <c r="AS2410" s="17">
        <v>1.4028898229366293</v>
      </c>
      <c r="AT2410" s="17">
        <v>-0.99999999999999933</v>
      </c>
      <c r="AU2410" s="17">
        <v>-0.99999999999999933</v>
      </c>
      <c r="AV2410" s="17">
        <v>-4.3545635211456504E-2</v>
      </c>
      <c r="AW2410" s="17">
        <v>82.098284569510582</v>
      </c>
      <c r="AX2410" s="17">
        <v>81.721443943361351</v>
      </c>
      <c r="AY2410" s="17">
        <v>7.4388056900269423E-2</v>
      </c>
      <c r="AZ2410" s="17">
        <v>-4.7404393462238605</v>
      </c>
      <c r="BA2410" s="22">
        <v>1424.6536647550338</v>
      </c>
      <c r="CU2410" t="e">
        <v>#N/A</v>
      </c>
      <c r="CV2410" t="e">
        <v>#N/A</v>
      </c>
    </row>
    <row r="2411" spans="1:100" x14ac:dyDescent="0.25">
      <c r="A2411">
        <v>5536</v>
      </c>
      <c r="B2411" t="s">
        <v>2701</v>
      </c>
      <c r="C2411" s="22">
        <v>3</v>
      </c>
      <c r="D2411" s="17">
        <v>3.7423380638653758</v>
      </c>
      <c r="E2411" s="17">
        <v>7.0511804376087506E-2</v>
      </c>
      <c r="F2411" s="17">
        <v>-6.2344273541529487E-2</v>
      </c>
      <c r="G2411" s="17">
        <v>-4.4541064202155027E-2</v>
      </c>
      <c r="H2411" s="17">
        <v>0.20760574206032498</v>
      </c>
      <c r="I2411" s="17">
        <v>0</v>
      </c>
      <c r="J2411" s="17">
        <v>12.456344523619499</v>
      </c>
      <c r="K2411" s="17">
        <v>0.20760574206032498</v>
      </c>
      <c r="L2411" s="17">
        <v>-1</v>
      </c>
      <c r="M2411" s="17">
        <v>-1</v>
      </c>
      <c r="N2411" s="17">
        <v>4.1521148412065001</v>
      </c>
      <c r="O2411" s="17">
        <v>16.154141523282732</v>
      </c>
      <c r="P2411" s="17">
        <v>-0.13405418592087062</v>
      </c>
      <c r="Q2411" s="17">
        <v>-0.85402372728527753</v>
      </c>
      <c r="R2411" s="17">
        <v>-0.3002276345741316</v>
      </c>
      <c r="S2411" s="17">
        <v>0.33333333333333326</v>
      </c>
      <c r="T2411" s="17">
        <v>0.37950654850731308</v>
      </c>
      <c r="U2411" s="17">
        <v>4.2048357865360445E-2</v>
      </c>
      <c r="V2411" s="17">
        <v>-1.6960431720243921E-3</v>
      </c>
      <c r="W2411" s="17">
        <v>21.823458178946286</v>
      </c>
      <c r="X2411" s="17">
        <v>0.70942452738359707</v>
      </c>
      <c r="Y2411" s="17">
        <v>-1</v>
      </c>
      <c r="Z2411" s="17">
        <v>-1</v>
      </c>
      <c r="AA2411" s="17">
        <v>59.936609038397663</v>
      </c>
      <c r="AB2411" s="17">
        <v>0.3119517959087022</v>
      </c>
      <c r="AC2411" s="17">
        <v>0.14767936659200318</v>
      </c>
      <c r="AD2411" s="17">
        <v>0.30863640737980402</v>
      </c>
      <c r="AE2411" s="17">
        <v>38.413378494025473</v>
      </c>
      <c r="AF2411" s="17">
        <v>0.6428571428571429</v>
      </c>
      <c r="AG2411" s="17">
        <v>-1</v>
      </c>
      <c r="AH2411" s="17">
        <v>-1</v>
      </c>
      <c r="AI2411" s="17">
        <v>0</v>
      </c>
      <c r="AJ2411" s="17">
        <v>-1.6960431720243921E-3</v>
      </c>
      <c r="AK2411" s="17">
        <v>-0.14324832562902398</v>
      </c>
      <c r="AL2411" s="17">
        <v>0.12023607181351979</v>
      </c>
      <c r="AM2411" s="17">
        <v>4.7188879621021737E-2</v>
      </c>
      <c r="AN2411" s="17">
        <v>0.15596152185089601</v>
      </c>
      <c r="AO2411" s="17">
        <v>0.46348036238042378</v>
      </c>
      <c r="AP2411" s="17">
        <v>4.5002184053399992</v>
      </c>
      <c r="AQ2411" s="17">
        <v>34.27980270256581</v>
      </c>
      <c r="AR2411" s="17">
        <v>0.75319219653398228</v>
      </c>
      <c r="AS2411" s="17">
        <v>0.9170302694439223</v>
      </c>
      <c r="AT2411" s="17">
        <v>-1</v>
      </c>
      <c r="AU2411" s="17">
        <v>-1</v>
      </c>
      <c r="AV2411" s="17">
        <v>-0.34476869877628658</v>
      </c>
      <c r="AW2411" s="17">
        <v>80.590968967020316</v>
      </c>
      <c r="AX2411" s="17">
        <v>80.421364649817875</v>
      </c>
      <c r="AY2411" s="17">
        <v>0.29024603627377987</v>
      </c>
      <c r="AZ2411" s="17">
        <v>26.120800981307699</v>
      </c>
      <c r="BA2411" s="22">
        <v>1442.0503721654836</v>
      </c>
      <c r="CU2411" t="e">
        <v>#N/A</v>
      </c>
      <c r="CV2411" t="e">
        <v>#N/A</v>
      </c>
    </row>
    <row r="2412" spans="1:100" x14ac:dyDescent="0.25">
      <c r="A2412">
        <v>5538</v>
      </c>
      <c r="B2412" t="s">
        <v>2702</v>
      </c>
      <c r="C2412" s="22">
        <v>3</v>
      </c>
      <c r="D2412" s="17">
        <v>4.88286065428467</v>
      </c>
      <c r="E2412" s="17">
        <v>-5.5014810108751012E-2</v>
      </c>
      <c r="F2412" s="17">
        <v>0.96854865066310503</v>
      </c>
      <c r="G2412" s="17">
        <v>0.95943410038604904</v>
      </c>
      <c r="H2412" s="17">
        <v>4.3754141009461338E-2</v>
      </c>
      <c r="I2412" s="17">
        <v>0</v>
      </c>
      <c r="J2412" s="17">
        <v>2.6252484605676751</v>
      </c>
      <c r="K2412" s="17">
        <v>4.3754141009461338E-2</v>
      </c>
      <c r="L2412" s="17">
        <v>-1.0000000000000011</v>
      </c>
      <c r="M2412" s="17">
        <v>-1.0000000000000011</v>
      </c>
      <c r="N2412" s="17">
        <v>0.87508282018922567</v>
      </c>
      <c r="O2412" s="17">
        <v>8.4675432152383987</v>
      </c>
      <c r="P2412" s="17">
        <v>0.37226170516574125</v>
      </c>
      <c r="Q2412" s="17">
        <v>-1.1259779215336236</v>
      </c>
      <c r="R2412" s="17">
        <v>-0.31748546824000612</v>
      </c>
      <c r="S2412" s="17">
        <v>0.33333333333333387</v>
      </c>
      <c r="T2412" s="17">
        <v>0.32235162316140636</v>
      </c>
      <c r="U2412" s="17">
        <v>6.1305798707294981E-2</v>
      </c>
      <c r="V2412" s="17">
        <v>5.2287870973420698E-2</v>
      </c>
      <c r="W2412" s="17">
        <v>29.020979406639754</v>
      </c>
      <c r="X2412" s="17">
        <v>1.1598995259830551</v>
      </c>
      <c r="Y2412" s="17">
        <v>-1.0000000000000011</v>
      </c>
      <c r="Z2412" s="17">
        <v>-1.0000000000000011</v>
      </c>
      <c r="AA2412" s="17">
        <v>73.627230375799016</v>
      </c>
      <c r="AB2412" s="17">
        <v>0.2487785273764663</v>
      </c>
      <c r="AC2412" s="17">
        <v>0.26380301566397646</v>
      </c>
      <c r="AD2412" s="17">
        <v>0.38589318570754377</v>
      </c>
      <c r="AE2412" s="17">
        <v>44.923736437399313</v>
      </c>
      <c r="AF2412" s="17">
        <v>0.8571428571428571</v>
      </c>
      <c r="AG2412" s="17">
        <v>-1.0000000000000011</v>
      </c>
      <c r="AH2412" s="17">
        <v>-1.0000000000000011</v>
      </c>
      <c r="AI2412" s="17">
        <v>-2.1881193175435219E-2</v>
      </c>
      <c r="AJ2412" s="17">
        <v>5.2287870973420698E-2</v>
      </c>
      <c r="AK2412" s="17">
        <v>-0.11319900154858367</v>
      </c>
      <c r="AL2412" s="17">
        <v>0.33190890534049189</v>
      </c>
      <c r="AM2412" s="17">
        <v>3.9412436441520517E-2</v>
      </c>
      <c r="AN2412" s="17">
        <v>-1.9940800105490795E-2</v>
      </c>
      <c r="AO2412" s="17">
        <v>0.41931590329509427</v>
      </c>
      <c r="AP2412" s="17">
        <v>1.1610245240651902</v>
      </c>
      <c r="AQ2412" s="17">
        <v>31.646227867207458</v>
      </c>
      <c r="AR2412" s="17">
        <v>0.76927862617545539</v>
      </c>
      <c r="AS2412" s="17">
        <v>1.2036536669925162</v>
      </c>
      <c r="AT2412" s="17">
        <v>-1.0000000000000011</v>
      </c>
      <c r="AU2412" s="17">
        <v>-1.0000000000000011</v>
      </c>
      <c r="AV2412" s="17">
        <v>0.64194863214604236</v>
      </c>
      <c r="AW2412" s="17">
        <v>83.255798115102593</v>
      </c>
      <c r="AX2412" s="17">
        <v>88.046961348935952</v>
      </c>
      <c r="AY2412" s="17">
        <v>0.22006951947698372</v>
      </c>
      <c r="AZ2412" s="17">
        <v>14.160907982255232</v>
      </c>
      <c r="BA2412" s="22">
        <v>1372.5234136184229</v>
      </c>
      <c r="CU2412" t="e">
        <v>#N/A</v>
      </c>
      <c r="CV2412" t="e">
        <v>#N/A</v>
      </c>
    </row>
    <row r="2413" spans="1:100" x14ac:dyDescent="0.25">
      <c r="A2413">
        <v>5541</v>
      </c>
      <c r="B2413" t="s">
        <v>2703</v>
      </c>
      <c r="C2413" s="22">
        <v>3</v>
      </c>
      <c r="D2413" s="17">
        <v>6.3094711104036074</v>
      </c>
      <c r="E2413" s="17">
        <v>0</v>
      </c>
      <c r="F2413" s="17">
        <v>-0.35322834292489069</v>
      </c>
      <c r="G2413" s="17">
        <v>-0.35322834292489069</v>
      </c>
      <c r="H2413" s="17">
        <v>0.14946543175697402</v>
      </c>
      <c r="I2413" s="17">
        <v>0</v>
      </c>
      <c r="J2413" s="17">
        <v>8.9679259054184435</v>
      </c>
      <c r="K2413" s="17">
        <v>0.14946543175697402</v>
      </c>
      <c r="L2413" s="17">
        <v>-1.0000000000000009</v>
      </c>
      <c r="M2413" s="17">
        <v>-1.0000000000000009</v>
      </c>
      <c r="N2413" s="17">
        <v>2.9893086351394818</v>
      </c>
      <c r="O2413" s="17">
        <v>14.924168672897153</v>
      </c>
      <c r="P2413" s="17">
        <v>-9.4217693874222852E-3</v>
      </c>
      <c r="Q2413" s="17">
        <v>0.38189291133851966</v>
      </c>
      <c r="R2413" s="17">
        <v>0.12108803654695675</v>
      </c>
      <c r="S2413" s="17">
        <v>0.35801279984974627</v>
      </c>
      <c r="T2413" s="17">
        <v>0.35390839207024655</v>
      </c>
      <c r="U2413" s="17">
        <v>0.42430412899852682</v>
      </c>
      <c r="V2413" s="17">
        <v>-8.8760277419207521E-3</v>
      </c>
      <c r="W2413" s="17">
        <v>39.115354456784949</v>
      </c>
      <c r="X2413" s="17">
        <v>2.2269911684425128</v>
      </c>
      <c r="Y2413" s="17">
        <v>-1.0000000000000009</v>
      </c>
      <c r="Z2413" s="17">
        <v>-1.0000000000000009</v>
      </c>
      <c r="AA2413" s="17">
        <v>85.419739363163302</v>
      </c>
      <c r="AB2413" s="17">
        <v>0.18762744084226682</v>
      </c>
      <c r="AC2413" s="17">
        <v>-4.1326394617778539E-2</v>
      </c>
      <c r="AD2413" s="17">
        <v>0.7773648911721398</v>
      </c>
      <c r="AE2413" s="17">
        <v>46.183296869831416</v>
      </c>
      <c r="AF2413" s="17">
        <v>0.75</v>
      </c>
      <c r="AG2413" s="17">
        <v>-1.0000000000000009</v>
      </c>
      <c r="AH2413" s="17">
        <v>-1.0000000000000009</v>
      </c>
      <c r="AI2413" s="17">
        <v>0</v>
      </c>
      <c r="AJ2413" s="17">
        <v>-8.8760277419207521E-3</v>
      </c>
      <c r="AK2413" s="17">
        <v>-0.30010180489124749</v>
      </c>
      <c r="AL2413" s="17">
        <v>-2.0653091581870512E-2</v>
      </c>
      <c r="AM2413" s="17">
        <v>-0.17366298019380422</v>
      </c>
      <c r="AN2413" s="17">
        <v>2.8295226202093481E-2</v>
      </c>
      <c r="AO2413" s="17">
        <v>-5.8420835293013429</v>
      </c>
      <c r="AP2413" s="17">
        <v>0.60411519714298567</v>
      </c>
      <c r="AQ2413" s="17">
        <v>48.083280362203396</v>
      </c>
      <c r="AR2413" s="17">
        <v>1.1273492931765985</v>
      </c>
      <c r="AS2413" s="17">
        <v>2.3764566001994867</v>
      </c>
      <c r="AT2413" s="17">
        <v>-1.0000000000000009</v>
      </c>
      <c r="AU2413" s="17">
        <v>-1.0000000000000009</v>
      </c>
      <c r="AV2413" s="17">
        <v>-0.23214030637793398</v>
      </c>
      <c r="AW2413" s="17">
        <v>100.9480232332035</v>
      </c>
      <c r="AX2413" s="17">
        <v>100.06042045901144</v>
      </c>
      <c r="AY2413" s="17">
        <v>0.31841884272526344</v>
      </c>
      <c r="AZ2413" s="17">
        <v>35.363187830807107</v>
      </c>
      <c r="BA2413" s="22">
        <v>1469.6064647060957</v>
      </c>
      <c r="CU2413" t="e">
        <v>#N/A</v>
      </c>
      <c r="CV2413" t="e">
        <v>#N/A</v>
      </c>
    </row>
    <row r="2414" spans="1:100" x14ac:dyDescent="0.25">
      <c r="A2414">
        <v>5542</v>
      </c>
      <c r="B2414" t="s">
        <v>2704</v>
      </c>
      <c r="C2414" s="22">
        <v>3</v>
      </c>
      <c r="D2414" s="17">
        <v>4.2439238504230339</v>
      </c>
      <c r="E2414" s="17">
        <v>-0.79895475418854744</v>
      </c>
      <c r="F2414" s="17">
        <v>-0.57615679182264812</v>
      </c>
      <c r="G2414" s="17">
        <v>-0.81225242656073637</v>
      </c>
      <c r="H2414" s="17">
        <v>-0.11038351814200059</v>
      </c>
      <c r="I2414" s="17">
        <v>0</v>
      </c>
      <c r="J2414" s="17">
        <v>-6.6230110885200384</v>
      </c>
      <c r="K2414" s="17">
        <v>-0.11038351814200059</v>
      </c>
      <c r="L2414" s="17">
        <v>-0.99999999999999911</v>
      </c>
      <c r="M2414" s="17">
        <v>-0.99999999999999911</v>
      </c>
      <c r="N2414" s="17">
        <v>-2.2076703628400125</v>
      </c>
      <c r="O2414" s="17">
        <v>-3.1913396646577414</v>
      </c>
      <c r="P2414" s="17">
        <v>-0.56445644219605606</v>
      </c>
      <c r="Q2414" s="17">
        <v>-0.39196448719774435</v>
      </c>
      <c r="R2414" s="17">
        <v>-0.2535222087069357</v>
      </c>
      <c r="S2414" s="17">
        <v>0.33333333333333287</v>
      </c>
      <c r="T2414" s="17">
        <v>-1.2958305755149247E-2</v>
      </c>
      <c r="U2414" s="17">
        <v>-0.12671107451049415</v>
      </c>
      <c r="V2414" s="17">
        <v>2.473100116105326E-2</v>
      </c>
      <c r="W2414" s="17">
        <v>13.151138894829735</v>
      </c>
      <c r="X2414" s="17">
        <v>-0.1580760259305361</v>
      </c>
      <c r="Y2414" s="17">
        <v>-0.99999999999999911</v>
      </c>
      <c r="Z2414" s="17">
        <v>-0.99999999999999911</v>
      </c>
      <c r="AA2414" s="17">
        <v>26.263681459786341</v>
      </c>
      <c r="AB2414" s="17">
        <v>0.30854403964313876</v>
      </c>
      <c r="AC2414" s="17">
        <v>1.0963264265168117E-2</v>
      </c>
      <c r="AD2414" s="17">
        <v>-5.2186008435036305E-2</v>
      </c>
      <c r="AE2414" s="17">
        <v>13.366064773663535</v>
      </c>
      <c r="AF2414" s="17">
        <v>0.375</v>
      </c>
      <c r="AG2414" s="17">
        <v>-0.99999999999999911</v>
      </c>
      <c r="AH2414" s="17">
        <v>-0.99999999999999911</v>
      </c>
      <c r="AI2414" s="17">
        <v>0</v>
      </c>
      <c r="AJ2414" s="17">
        <v>2.473100116105326E-2</v>
      </c>
      <c r="AK2414" s="17">
        <v>-7.5691518994120743E-2</v>
      </c>
      <c r="AL2414" s="17">
        <v>-0.17801964119203587</v>
      </c>
      <c r="AM2414" s="17">
        <v>2.6603660208765766E-2</v>
      </c>
      <c r="AN2414" s="17">
        <v>2.4733637237206417E-3</v>
      </c>
      <c r="AO2414" s="17">
        <v>0.28663391024854212</v>
      </c>
      <c r="AP2414" s="17">
        <v>-0.82826411286716373</v>
      </c>
      <c r="AQ2414" s="17">
        <v>6.5281278063096941</v>
      </c>
      <c r="AR2414" s="17">
        <v>0.21839495422874275</v>
      </c>
      <c r="AS2414" s="17">
        <v>-0.26845954407253658</v>
      </c>
      <c r="AT2414" s="17">
        <v>-0.99999999999999911</v>
      </c>
      <c r="AU2414" s="17">
        <v>-0.99999999999999911</v>
      </c>
      <c r="AV2414" s="17">
        <v>-1.065774635267672</v>
      </c>
      <c r="AW2414" s="17">
        <v>22.24407768226143</v>
      </c>
      <c r="AX2414" s="17">
        <v>24.717177798366752</v>
      </c>
      <c r="AY2414" s="17">
        <v>-0.22547098686821912</v>
      </c>
      <c r="AZ2414" s="17">
        <v>-72.734782688497774</v>
      </c>
      <c r="BA2414" s="22">
        <v>1358.0250269481226</v>
      </c>
      <c r="CU2414" t="e">
        <v>#N/A</v>
      </c>
      <c r="CV2414" t="e">
        <v>#N/A</v>
      </c>
    </row>
    <row r="2415" spans="1:100" x14ac:dyDescent="0.25">
      <c r="A2415">
        <v>5544</v>
      </c>
      <c r="B2415" t="s">
        <v>2705</v>
      </c>
      <c r="C2415" s="22">
        <v>3</v>
      </c>
      <c r="D2415" s="17">
        <v>5.4079223805065118</v>
      </c>
      <c r="E2415" s="17">
        <v>-2.0582485826941155E-4</v>
      </c>
      <c r="F2415" s="17">
        <v>-0.10395053266951505</v>
      </c>
      <c r="G2415" s="17">
        <v>-0.10395053266951505</v>
      </c>
      <c r="H2415" s="17">
        <v>0.11762025686633776</v>
      </c>
      <c r="I2415" s="17">
        <v>0</v>
      </c>
      <c r="J2415" s="17">
        <v>7.0572154119802653</v>
      </c>
      <c r="K2415" s="17">
        <v>0.11762025686633776</v>
      </c>
      <c r="L2415" s="17">
        <v>-0.99999999999999956</v>
      </c>
      <c r="M2415" s="17">
        <v>-0.99999999999999956</v>
      </c>
      <c r="N2415" s="17">
        <v>2.352405137326754</v>
      </c>
      <c r="O2415" s="17">
        <v>12.36118725981726</v>
      </c>
      <c r="P2415" s="17">
        <v>-0.20426408716316075</v>
      </c>
      <c r="Q2415" s="17">
        <v>2.5272948366657202</v>
      </c>
      <c r="R2415" s="17">
        <v>0.87323492052969143</v>
      </c>
      <c r="S2415" s="17">
        <v>0.33333333333333343</v>
      </c>
      <c r="T2415" s="17">
        <v>0.33333333333333343</v>
      </c>
      <c r="U2415" s="17">
        <v>0.46954944476367666</v>
      </c>
      <c r="V2415" s="17">
        <v>6.6685609375167723E-2</v>
      </c>
      <c r="W2415" s="17">
        <v>43.411258557566924</v>
      </c>
      <c r="X2415" s="17">
        <v>2.8273578451060413</v>
      </c>
      <c r="Y2415" s="17">
        <v>-0.99999999999999956</v>
      </c>
      <c r="Z2415" s="17">
        <v>-0.99999999999999956</v>
      </c>
      <c r="AA2415" s="17">
        <v>74.318004201440985</v>
      </c>
      <c r="AB2415" s="17">
        <v>8.7327457286204016E-2</v>
      </c>
      <c r="AC2415" s="17">
        <v>0.21548092500392335</v>
      </c>
      <c r="AD2415" s="17">
        <v>0.29786183217675993</v>
      </c>
      <c r="AE2415" s="17">
        <v>30.033510723344357</v>
      </c>
      <c r="AF2415" s="17">
        <v>0.82352941176470584</v>
      </c>
      <c r="AG2415" s="17">
        <v>-0.99999999999999956</v>
      </c>
      <c r="AH2415" s="17">
        <v>-0.99999999999999956</v>
      </c>
      <c r="AI2415" s="17">
        <v>2.6824873958479652E-2</v>
      </c>
      <c r="AJ2415" s="17">
        <v>6.6685609375167723E-2</v>
      </c>
      <c r="AK2415" s="17">
        <v>0.28794904577111891</v>
      </c>
      <c r="AL2415" s="17">
        <v>-0.11948410551795018</v>
      </c>
      <c r="AM2415" s="17">
        <v>0.10483076716018581</v>
      </c>
      <c r="AN2415" s="17">
        <v>-0.1644325818569097</v>
      </c>
      <c r="AO2415" s="17">
        <v>4.0605144078602411</v>
      </c>
      <c r="AP2415" s="17">
        <v>-4.7082350740124932</v>
      </c>
      <c r="AQ2415" s="17">
        <v>50.468473969547198</v>
      </c>
      <c r="AR2415" s="17">
        <v>1.2029017208055104</v>
      </c>
      <c r="AS2415" s="17">
        <v>2.9449781019723797</v>
      </c>
      <c r="AT2415" s="17">
        <v>-0.99999999999999956</v>
      </c>
      <c r="AU2415" s="17">
        <v>-0.99999999999999956</v>
      </c>
      <c r="AV2415" s="17">
        <v>0.76928438786017661</v>
      </c>
      <c r="AW2415" s="17">
        <v>81.970956387245707</v>
      </c>
      <c r="AX2415" s="17">
        <v>89.176014803932105</v>
      </c>
      <c r="AY2415" s="17">
        <v>0.10940533143113818</v>
      </c>
      <c r="AZ2415" s="17">
        <v>-23.753718475053848</v>
      </c>
      <c r="BA2415" s="22">
        <v>1439.3287405364633</v>
      </c>
      <c r="CU2415" t="e">
        <v>#N/A</v>
      </c>
      <c r="CV2415" t="e">
        <v>#N/A</v>
      </c>
    </row>
    <row r="2416" spans="1:100" x14ac:dyDescent="0.25">
      <c r="A2416">
        <v>5546</v>
      </c>
      <c r="B2416" t="s">
        <v>2706</v>
      </c>
      <c r="C2416" s="22">
        <v>3</v>
      </c>
      <c r="D2416" s="17">
        <v>5.6178552501799919</v>
      </c>
      <c r="E2416" s="17">
        <v>-5.6918059152470807E-2</v>
      </c>
      <c r="F2416" s="17">
        <v>0.5067485118650521</v>
      </c>
      <c r="G2416" s="17">
        <v>0.5293348151307764</v>
      </c>
      <c r="H2416" s="17">
        <v>0.26775414789500923</v>
      </c>
      <c r="I2416" s="17">
        <v>0</v>
      </c>
      <c r="J2416" s="17">
        <v>16.065248873700554</v>
      </c>
      <c r="K2416" s="17">
        <v>0.26775414789500923</v>
      </c>
      <c r="L2416" s="17">
        <v>-0.99999999999999978</v>
      </c>
      <c r="M2416" s="17">
        <v>-0.99999999999999978</v>
      </c>
      <c r="N2416" s="17">
        <v>5.3550829579001853</v>
      </c>
      <c r="O2416" s="17">
        <v>22.212438939011314</v>
      </c>
      <c r="P2416" s="17">
        <v>-0.32690990436347156</v>
      </c>
      <c r="Q2416" s="17">
        <v>-0.25850714554786153</v>
      </c>
      <c r="R2416" s="17">
        <v>-0.31858052175045481</v>
      </c>
      <c r="S2416" s="17">
        <v>0.33333333333333298</v>
      </c>
      <c r="T2416" s="17">
        <v>0.34537062025120291</v>
      </c>
      <c r="U2416" s="17">
        <v>0.15983386482845585</v>
      </c>
      <c r="V2416" s="17">
        <v>5.7945454343172248E-2</v>
      </c>
      <c r="W2416" s="17">
        <v>25.14916499444621</v>
      </c>
      <c r="X2416" s="17">
        <v>1.4052043564442929</v>
      </c>
      <c r="Y2416" s="17">
        <v>-0.99999999999999978</v>
      </c>
      <c r="Z2416" s="17">
        <v>-0.99999999999999978</v>
      </c>
      <c r="AA2416" s="17">
        <v>74.057837502399536</v>
      </c>
      <c r="AB2416" s="17">
        <v>0.50875446623847009</v>
      </c>
      <c r="AC2416" s="17">
        <v>0.25210844487571427</v>
      </c>
      <c r="AD2416" s="17">
        <v>0.22368214947989135</v>
      </c>
      <c r="AE2416" s="17">
        <v>49.227253029703796</v>
      </c>
      <c r="AF2416" s="17">
        <v>0.9285714285714286</v>
      </c>
      <c r="AG2416" s="17">
        <v>-0.99999999999999978</v>
      </c>
      <c r="AH2416" s="17">
        <v>-0.99999999999999978</v>
      </c>
      <c r="AI2416" s="17">
        <v>0</v>
      </c>
      <c r="AJ2416" s="17">
        <v>5.7945454343172248E-2</v>
      </c>
      <c r="AK2416" s="17">
        <v>-4.6952313816614501E-3</v>
      </c>
      <c r="AL2416" s="17">
        <v>-4.407471312437708E-2</v>
      </c>
      <c r="AM2416" s="17">
        <v>-8.9280125040627628E-2</v>
      </c>
      <c r="AN2416" s="17">
        <v>-7.4073029884837577E-2</v>
      </c>
      <c r="AO2416" s="17">
        <v>-2.2554792829239982</v>
      </c>
      <c r="AP2416" s="17">
        <v>-2.0721993127428249</v>
      </c>
      <c r="AQ2416" s="17">
        <v>41.214413868146778</v>
      </c>
      <c r="AR2416" s="17">
        <v>0.89648327275616446</v>
      </c>
      <c r="AS2416" s="17">
        <v>1.6729585043393025</v>
      </c>
      <c r="AT2416" s="17">
        <v>-0.99999999999999978</v>
      </c>
      <c r="AU2416" s="17">
        <v>-0.99999999999999978</v>
      </c>
      <c r="AV2416" s="17">
        <v>0.21075429338032159</v>
      </c>
      <c r="AW2416" s="17">
        <v>94.198077128668103</v>
      </c>
      <c r="AX2416" s="17">
        <v>99.992622562985332</v>
      </c>
      <c r="AY2416" s="17">
        <v>0.14412774727846281</v>
      </c>
      <c r="AZ2416" s="17">
        <v>19.914061665046617</v>
      </c>
      <c r="BA2416" s="22">
        <v>1502.4963773392294</v>
      </c>
      <c r="CU2416" t="e">
        <v>#N/A</v>
      </c>
      <c r="CV2416" t="e">
        <v>#N/A</v>
      </c>
    </row>
    <row r="2417" spans="1:100" x14ac:dyDescent="0.25">
      <c r="A2417">
        <v>5547</v>
      </c>
      <c r="B2417" t="s">
        <v>2707</v>
      </c>
      <c r="C2417" s="22">
        <v>3</v>
      </c>
      <c r="D2417" s="17">
        <v>5.3008745913961475</v>
      </c>
      <c r="E2417" s="17">
        <v>0.44553401924981506</v>
      </c>
      <c r="F2417" s="17">
        <v>-0.67367616864864954</v>
      </c>
      <c r="G2417" s="17">
        <v>-0.5640805463464108</v>
      </c>
      <c r="H2417" s="17">
        <v>2.3827892910806336E-2</v>
      </c>
      <c r="I2417" s="17">
        <v>0</v>
      </c>
      <c r="J2417" s="17">
        <v>1.4296735746483789</v>
      </c>
      <c r="K2417" s="17">
        <v>2.3827892910806336E-2</v>
      </c>
      <c r="L2417" s="17">
        <v>-0.99999999999999989</v>
      </c>
      <c r="M2417" s="17">
        <v>-0.99999999999999989</v>
      </c>
      <c r="N2417" s="17">
        <v>0.47655785821612678</v>
      </c>
      <c r="O2417" s="17">
        <v>6.1664676196981105</v>
      </c>
      <c r="P2417" s="17">
        <v>-3.0639372230010995</v>
      </c>
      <c r="Q2417" s="17">
        <v>-1.8490577246343209</v>
      </c>
      <c r="R2417" s="17">
        <v>-0.87799963094706346</v>
      </c>
      <c r="S2417" s="17">
        <v>0.33333333333333343</v>
      </c>
      <c r="T2417" s="17">
        <v>0.33333333333333343</v>
      </c>
      <c r="U2417" s="17">
        <v>0.31969434147378145</v>
      </c>
      <c r="V2417" s="17">
        <v>0.23252141325693271</v>
      </c>
      <c r="W2417" s="17">
        <v>47.802181139462967</v>
      </c>
      <c r="X2417" s="17">
        <v>3.316744619192582</v>
      </c>
      <c r="Y2417" s="17">
        <v>-0.99999999999999989</v>
      </c>
      <c r="Z2417" s="17">
        <v>-0.99999999999999989</v>
      </c>
      <c r="AA2417" s="17">
        <v>92.260327235950513</v>
      </c>
      <c r="AB2417" s="17">
        <v>0.34551447013843245</v>
      </c>
      <c r="AC2417" s="17">
        <v>0.23936265359132253</v>
      </c>
      <c r="AD2417" s="17">
        <v>0.32184579081893677</v>
      </c>
      <c r="AE2417" s="17">
        <v>45.33614572743457</v>
      </c>
      <c r="AF2417" s="17">
        <v>0.75</v>
      </c>
      <c r="AG2417" s="17">
        <v>-0.99999999999999989</v>
      </c>
      <c r="AH2417" s="17">
        <v>-0.99999999999999989</v>
      </c>
      <c r="AI2417" s="17">
        <v>-1.9004930152693965E-2</v>
      </c>
      <c r="AJ2417" s="17">
        <v>0.23252141325693271</v>
      </c>
      <c r="AK2417" s="17">
        <v>0.17212153954674778</v>
      </c>
      <c r="AL2417" s="17">
        <v>4.7008852945041583E-2</v>
      </c>
      <c r="AM2417" s="17">
        <v>9.6703308645844727E-2</v>
      </c>
      <c r="AN2417" s="17">
        <v>0.20943726689573255</v>
      </c>
      <c r="AO2417" s="17">
        <v>3.2781904138798579</v>
      </c>
      <c r="AP2417" s="17">
        <v>5.4709759371185198</v>
      </c>
      <c r="AQ2417" s="17">
        <v>49.231854714111336</v>
      </c>
      <c r="AR2417" s="17">
        <v>1.2188824213973812</v>
      </c>
      <c r="AS2417" s="17">
        <v>3.3405725121033885</v>
      </c>
      <c r="AT2417" s="17">
        <v>-0.99999999999999989</v>
      </c>
      <c r="AU2417" s="17">
        <v>-0.99999999999999989</v>
      </c>
      <c r="AV2417" s="17">
        <v>-1.4420801772934742</v>
      </c>
      <c r="AW2417" s="17">
        <v>103.89777079276713</v>
      </c>
      <c r="AX2417" s="17">
        <v>126.76981351540655</v>
      </c>
      <c r="AY2417" s="17">
        <v>0.14127920470488745</v>
      </c>
      <c r="AZ2417" s="17">
        <v>-8.7652771531259432</v>
      </c>
      <c r="BA2417" s="22">
        <v>1478.5846486822209</v>
      </c>
      <c r="CU2417" t="e">
        <v>#N/A</v>
      </c>
      <c r="CV2417" t="e">
        <v>#N/A</v>
      </c>
    </row>
    <row r="2418" spans="1:100" x14ac:dyDescent="0.25">
      <c r="A2418">
        <v>5549</v>
      </c>
      <c r="B2418" t="s">
        <v>2708</v>
      </c>
      <c r="C2418" s="22">
        <v>3</v>
      </c>
      <c r="D2418" s="17">
        <v>4.7778805819564045</v>
      </c>
      <c r="E2418" s="17">
        <v>0.43317757072629082</v>
      </c>
      <c r="F2418" s="17">
        <v>-1.3375698244209196E-2</v>
      </c>
      <c r="G2418" s="17">
        <v>0.12258302366851108</v>
      </c>
      <c r="H2418" s="17">
        <v>6.3362905297544528E-2</v>
      </c>
      <c r="I2418" s="17">
        <v>0</v>
      </c>
      <c r="J2418" s="17">
        <v>3.8017743178526731</v>
      </c>
      <c r="K2418" s="17">
        <v>6.3362905297544528E-2</v>
      </c>
      <c r="L2418" s="17">
        <v>-1.0000000000000007</v>
      </c>
      <c r="M2418" s="17">
        <v>-1.0000000000000007</v>
      </c>
      <c r="N2418" s="17">
        <v>1.2672581059508903</v>
      </c>
      <c r="O2418" s="17">
        <v>8.7022379234775915</v>
      </c>
      <c r="P2418" s="17">
        <v>-0.12241947500539957</v>
      </c>
      <c r="Q2418" s="17">
        <v>-3.1666658334001611E-2</v>
      </c>
      <c r="R2418" s="17">
        <v>-1.2986697434781588E-2</v>
      </c>
      <c r="S2418" s="17">
        <v>0.33312025652224087</v>
      </c>
      <c r="T2418" s="17">
        <v>0.38318078811989187</v>
      </c>
      <c r="U2418" s="17">
        <v>0.33222887117704836</v>
      </c>
      <c r="V2418" s="17">
        <v>0</v>
      </c>
      <c r="W2418" s="17">
        <v>39.406680420865428</v>
      </c>
      <c r="X2418" s="17">
        <v>2.0197465105748895</v>
      </c>
      <c r="Y2418" s="17">
        <v>-1.0000000000000007</v>
      </c>
      <c r="Z2418" s="17">
        <v>-1.0000000000000007</v>
      </c>
      <c r="AA2418" s="17">
        <v>43.492843882748652</v>
      </c>
      <c r="AB2418" s="17">
        <v>-8.2219074285333135E-2</v>
      </c>
      <c r="AC2418" s="17">
        <v>1.2989578337263916E-2</v>
      </c>
      <c r="AD2418" s="17">
        <v>0.15121249913442858</v>
      </c>
      <c r="AE2418" s="17">
        <v>4.0991501593179782</v>
      </c>
      <c r="AF2418" s="17">
        <v>8.3333333333333329E-2</v>
      </c>
      <c r="AG2418" s="17">
        <v>-1.0000000000000007</v>
      </c>
      <c r="AH2418" s="17">
        <v>-1.0000000000000007</v>
      </c>
      <c r="AI2418" s="17">
        <v>0</v>
      </c>
      <c r="AJ2418" s="17">
        <v>0</v>
      </c>
      <c r="AK2418" s="17">
        <v>-6.5100622201141878E-2</v>
      </c>
      <c r="AL2418" s="17">
        <v>0.34909990897283388</v>
      </c>
      <c r="AM2418" s="17">
        <v>0.39802543582854122</v>
      </c>
      <c r="AN2418" s="17">
        <v>9.9231932156747214E-3</v>
      </c>
      <c r="AO2418" s="17">
        <v>9.625132784707823</v>
      </c>
      <c r="AP2418" s="17">
        <v>1.9935793752560382</v>
      </c>
      <c r="AQ2418" s="17">
        <v>43.20845473871811</v>
      </c>
      <c r="AR2418" s="17">
        <v>1.0485299158191808</v>
      </c>
      <c r="AS2418" s="17">
        <v>2.0831094158724341</v>
      </c>
      <c r="AT2418" s="17">
        <v>-1.0000000000000007</v>
      </c>
      <c r="AU2418" s="17">
        <v>-1.0000000000000007</v>
      </c>
      <c r="AV2418" s="17">
        <v>0.1095963262337295</v>
      </c>
      <c r="AW2418" s="17">
        <v>54.188661181482274</v>
      </c>
      <c r="AX2418" s="17">
        <v>54.188661181482274</v>
      </c>
      <c r="AY2418" s="17">
        <v>-0.11591144057663788</v>
      </c>
      <c r="AZ2418" s="17">
        <v>-32.689156461163456</v>
      </c>
      <c r="BA2418" s="22">
        <v>1362.3299849358859</v>
      </c>
      <c r="CU2418" t="e">
        <v>#N/A</v>
      </c>
      <c r="CV2418" t="e">
        <v>#N/A</v>
      </c>
    </row>
    <row r="2419" spans="1:100" x14ac:dyDescent="0.25">
      <c r="A2419">
        <v>5550</v>
      </c>
      <c r="B2419" t="s">
        <v>2709</v>
      </c>
      <c r="C2419" s="22">
        <v>3</v>
      </c>
      <c r="D2419" s="17">
        <v>4.5588170409154456</v>
      </c>
      <c r="E2419" s="17">
        <v>0</v>
      </c>
      <c r="F2419" s="17">
        <v>-0.1683924968981991</v>
      </c>
      <c r="G2419" s="17">
        <v>-0.1683924968981991</v>
      </c>
      <c r="H2419" s="17">
        <v>0.41106021585605618</v>
      </c>
      <c r="I2419" s="17">
        <v>0</v>
      </c>
      <c r="J2419" s="17">
        <v>24.663612951363387</v>
      </c>
      <c r="K2419" s="17">
        <v>0.41106021585605618</v>
      </c>
      <c r="L2419" s="17">
        <v>-0.99999999999999878</v>
      </c>
      <c r="M2419" s="17">
        <v>-0.99999999999999878</v>
      </c>
      <c r="N2419" s="17">
        <v>8.2212043171211278</v>
      </c>
      <c r="O2419" s="17">
        <v>29.054037495380648</v>
      </c>
      <c r="P2419" s="17">
        <v>0.64117084303262983</v>
      </c>
      <c r="Q2419" s="17">
        <v>0.21566305093148272</v>
      </c>
      <c r="R2419" s="17">
        <v>8.4941264780748871E-2</v>
      </c>
      <c r="S2419" s="17">
        <v>0.33333333333333282</v>
      </c>
      <c r="T2419" s="17">
        <v>0.3585947976188984</v>
      </c>
      <c r="U2419" s="17">
        <v>0.12264031298473385</v>
      </c>
      <c r="V2419" s="17">
        <v>0</v>
      </c>
      <c r="W2419" s="17">
        <v>16.140329123236352</v>
      </c>
      <c r="X2419" s="17">
        <v>0.77988928287841197</v>
      </c>
      <c r="Y2419" s="17">
        <v>-0.99999999999999878</v>
      </c>
      <c r="Z2419" s="17">
        <v>-0.99999999999999878</v>
      </c>
      <c r="AA2419" s="17">
        <v>54.847984736882971</v>
      </c>
      <c r="AB2419" s="17">
        <v>0.33958289098747863</v>
      </c>
      <c r="AC2419" s="17">
        <v>7.6240760909303359E-2</v>
      </c>
      <c r="AD2419" s="17">
        <v>0.35663063508053577</v>
      </c>
      <c r="AE2419" s="17">
        <v>38.622714348865919</v>
      </c>
      <c r="AF2419" s="17">
        <v>0.81818181818181823</v>
      </c>
      <c r="AG2419" s="17">
        <v>-0.99999999999999878</v>
      </c>
      <c r="AH2419" s="17">
        <v>-0.99999999999999878</v>
      </c>
      <c r="AI2419" s="17">
        <v>0</v>
      </c>
      <c r="AJ2419" s="17">
        <v>0</v>
      </c>
      <c r="AK2419" s="17">
        <v>0.34633554122415144</v>
      </c>
      <c r="AL2419" s="17">
        <v>0.61364728502329213</v>
      </c>
      <c r="AM2419" s="17">
        <v>-1.34198119521277E-2</v>
      </c>
      <c r="AN2419" s="17">
        <v>0.1706333376908673</v>
      </c>
      <c r="AO2419" s="17">
        <v>1.3961824073175659</v>
      </c>
      <c r="AP2419" s="17">
        <v>7.3340698673881359</v>
      </c>
      <c r="AQ2419" s="17">
        <v>40.803942074599718</v>
      </c>
      <c r="AR2419" s="17">
        <v>0.81456844393696504</v>
      </c>
      <c r="AS2419" s="17">
        <v>1.1909494987344684</v>
      </c>
      <c r="AT2419" s="17">
        <v>-0.99999999999999878</v>
      </c>
      <c r="AU2419" s="17">
        <v>-0.99999999999999878</v>
      </c>
      <c r="AV2419" s="17">
        <v>-8.3451232117450258E-2</v>
      </c>
      <c r="AW2419" s="17">
        <v>91.236092099651728</v>
      </c>
      <c r="AX2419" s="17">
        <v>91.236092099651728</v>
      </c>
      <c r="AY2419" s="17">
        <v>0.18553297356856835</v>
      </c>
      <c r="AZ2419" s="17">
        <v>16.728527448697193</v>
      </c>
      <c r="BA2419" s="22">
        <v>1492.379306169915</v>
      </c>
      <c r="CU2419" t="e">
        <v>#N/A</v>
      </c>
      <c r="CV2419" t="e">
        <v>#N/A</v>
      </c>
    </row>
    <row r="2420" spans="1:100" x14ac:dyDescent="0.25">
      <c r="A2420">
        <v>5551</v>
      </c>
      <c r="B2420" t="s">
        <v>2710</v>
      </c>
      <c r="C2420" s="22">
        <v>3</v>
      </c>
      <c r="D2420" s="17">
        <v>2.2804724735934832</v>
      </c>
      <c r="E2420" s="17">
        <v>-0.42903168393204383</v>
      </c>
      <c r="F2420" s="17">
        <v>-0.91172555504396502</v>
      </c>
      <c r="G2420" s="17">
        <v>-1.0231157283735131</v>
      </c>
      <c r="H2420" s="17">
        <v>0.10218153190486776</v>
      </c>
      <c r="I2420" s="17">
        <v>0</v>
      </c>
      <c r="J2420" s="17">
        <v>6.1308919142920644</v>
      </c>
      <c r="K2420" s="17">
        <v>0.10218153190486776</v>
      </c>
      <c r="L2420" s="17">
        <v>-0.99999999999999978</v>
      </c>
      <c r="M2420" s="17">
        <v>-0.99999999999999978</v>
      </c>
      <c r="N2420" s="17">
        <v>2.043630638097353</v>
      </c>
      <c r="O2420" s="17">
        <v>7.3882486595120289</v>
      </c>
      <c r="P2420" s="17">
        <v>0.12197637412420653</v>
      </c>
      <c r="Q2420" s="17">
        <v>1.8847671683111602</v>
      </c>
      <c r="R2420" s="17">
        <v>0.64695958308403878</v>
      </c>
      <c r="S2420" s="17">
        <v>0.33333333333333315</v>
      </c>
      <c r="T2420" s="17">
        <v>0.25075151390838257</v>
      </c>
      <c r="U2420" s="17">
        <v>2.3006841906497051E-2</v>
      </c>
      <c r="V2420" s="17">
        <v>-1.7016386099891524E-2</v>
      </c>
      <c r="W2420" s="17">
        <v>19.51575084573814</v>
      </c>
      <c r="X2420" s="17">
        <v>0.38925054693853606</v>
      </c>
      <c r="Y2420" s="17">
        <v>-0.99999999999999978</v>
      </c>
      <c r="Z2420" s="17">
        <v>-0.99999999999999978</v>
      </c>
      <c r="AA2420" s="17">
        <v>20.939657116508389</v>
      </c>
      <c r="AB2420" s="17">
        <v>0.19471101109267261</v>
      </c>
      <c r="AC2420" s="17">
        <v>-0.1918723923784203</v>
      </c>
      <c r="AD2420" s="17">
        <v>1.2700315039471987E-2</v>
      </c>
      <c r="AE2420" s="17">
        <v>0.77694668768621478</v>
      </c>
      <c r="AF2420" s="17">
        <v>0.2</v>
      </c>
      <c r="AG2420" s="17">
        <v>-0.99999999999999978</v>
      </c>
      <c r="AH2420" s="17">
        <v>-0.99999999999999978</v>
      </c>
      <c r="AI2420" s="17">
        <v>-5.5542007901854172E-2</v>
      </c>
      <c r="AJ2420" s="17">
        <v>-1.7016386099891524E-2</v>
      </c>
      <c r="AK2420" s="17">
        <v>0.13135751242954097</v>
      </c>
      <c r="AL2420" s="17">
        <v>-0.106058660382551</v>
      </c>
      <c r="AM2420" s="17">
        <v>-0.23730274804243562</v>
      </c>
      <c r="AN2420" s="17">
        <v>0.16425194731824555</v>
      </c>
      <c r="AO2420" s="17">
        <v>-5.2757811389131888</v>
      </c>
      <c r="AP2420" s="17">
        <v>3.5760053810433847</v>
      </c>
      <c r="AQ2420" s="17">
        <v>25.646642760030208</v>
      </c>
      <c r="AR2420" s="17">
        <v>0.59007530304832156</v>
      </c>
      <c r="AS2420" s="17">
        <v>0.49143207884340379</v>
      </c>
      <c r="AT2420" s="17">
        <v>-0.99999999999999978</v>
      </c>
      <c r="AU2420" s="17">
        <v>-0.99999999999999978</v>
      </c>
      <c r="AV2420" s="17">
        <v>-0.37615614528947544</v>
      </c>
      <c r="AW2420" s="17">
        <v>31.903911157063789</v>
      </c>
      <c r="AX2420" s="17">
        <v>29.091432389037539</v>
      </c>
      <c r="AY2420" s="17">
        <v>-3.899972998960969E-2</v>
      </c>
      <c r="AZ2420" s="17">
        <v>-16.37651381502176</v>
      </c>
      <c r="BA2420" s="22">
        <v>1352.1592553390412</v>
      </c>
      <c r="CU2420" t="e">
        <v>#N/A</v>
      </c>
      <c r="CV2420" t="e">
        <v>#N/A</v>
      </c>
    </row>
    <row r="2421" spans="1:100" x14ac:dyDescent="0.25">
      <c r="A2421">
        <v>5552</v>
      </c>
      <c r="B2421" t="s">
        <v>2711</v>
      </c>
      <c r="C2421" s="22">
        <v>3</v>
      </c>
      <c r="D2421" s="17">
        <v>-0.54946928873047973</v>
      </c>
      <c r="E2421" s="17">
        <v>-0.28174284526964094</v>
      </c>
      <c r="F2421" s="17">
        <v>0.19425051290878165</v>
      </c>
      <c r="G2421" s="17">
        <v>0.10429127371716837</v>
      </c>
      <c r="H2421" s="17">
        <v>-4.2337146252474124E-3</v>
      </c>
      <c r="I2421" s="17">
        <v>0</v>
      </c>
      <c r="J2421" s="17">
        <v>-0.25402287751484454</v>
      </c>
      <c r="K2421" s="17">
        <v>-4.2337146252474124E-3</v>
      </c>
      <c r="L2421" s="17">
        <v>-0.99999999999999856</v>
      </c>
      <c r="M2421" s="17">
        <v>-0.99999999999999856</v>
      </c>
      <c r="N2421" s="17">
        <v>-8.4674292504948068E-2</v>
      </c>
      <c r="O2421" s="17">
        <v>-0.69920089252815609</v>
      </c>
      <c r="P2421" s="17">
        <v>2.5295996965886296</v>
      </c>
      <c r="Q2421" s="17">
        <v>4.229477974820476</v>
      </c>
      <c r="R2421" s="17">
        <v>1.7229128031097445</v>
      </c>
      <c r="S2421" s="17">
        <v>0.33333333333333309</v>
      </c>
      <c r="T2421" s="17">
        <v>0.1443578011235272</v>
      </c>
      <c r="U2421" s="17">
        <v>-0.11667550942038793</v>
      </c>
      <c r="V2421" s="17">
        <v>-3.366243031549869E-2</v>
      </c>
      <c r="W2421" s="17">
        <v>13.263476373848832</v>
      </c>
      <c r="X2421" s="17">
        <v>-0.37572730270224192</v>
      </c>
      <c r="Y2421" s="17">
        <v>-0.99999999999999856</v>
      </c>
      <c r="Z2421" s="17">
        <v>-0.99999999999999856</v>
      </c>
      <c r="AA2421" s="17">
        <v>20.06314076110198</v>
      </c>
      <c r="AB2421" s="17">
        <v>9.5057737766718175E-3</v>
      </c>
      <c r="AC2421" s="17">
        <v>8.1673750362797684E-3</v>
      </c>
      <c r="AD2421" s="17">
        <v>8.3861882869916277E-2</v>
      </c>
      <c r="AE2421" s="17">
        <v>5.0767515841433939</v>
      </c>
      <c r="AF2421" s="17">
        <v>0.1</v>
      </c>
      <c r="AG2421" s="17">
        <v>-0.99999999999999856</v>
      </c>
      <c r="AH2421" s="17">
        <v>-0.99999999999999856</v>
      </c>
      <c r="AI2421" s="17">
        <v>0</v>
      </c>
      <c r="AJ2421" s="17">
        <v>-3.366243031549869E-2</v>
      </c>
      <c r="AK2421" s="17">
        <v>-3.9161867963432094E-2</v>
      </c>
      <c r="AL2421" s="17">
        <v>0.1677967133792308</v>
      </c>
      <c r="AM2421" s="17">
        <v>0.64063079020890656</v>
      </c>
      <c r="AN2421" s="17">
        <v>-0.14898657056949838</v>
      </c>
      <c r="AO2421" s="17">
        <v>15.819960415405504</v>
      </c>
      <c r="AP2421" s="17">
        <v>-2.8856806973413045</v>
      </c>
      <c r="AQ2421" s="17">
        <v>13.00945349633399</v>
      </c>
      <c r="AR2421" s="17">
        <v>0.32735319472097335</v>
      </c>
      <c r="AS2421" s="17">
        <v>-0.37996101732748944</v>
      </c>
      <c r="AT2421" s="17">
        <v>-0.99999999999999856</v>
      </c>
      <c r="AU2421" s="17">
        <v>-0.99999999999999856</v>
      </c>
      <c r="AV2421" s="17">
        <v>1.8272040768269131</v>
      </c>
      <c r="AW2421" s="17">
        <v>16.478259171232526</v>
      </c>
      <c r="AX2421" s="17">
        <v>13.112016139682641</v>
      </c>
      <c r="AY2421" s="17">
        <v>-0.19841096934991967</v>
      </c>
      <c r="AZ2421" s="17">
        <v>-95.209369920134435</v>
      </c>
      <c r="BA2421" s="22">
        <v>1222.563861750124</v>
      </c>
      <c r="CU2421" t="e">
        <v>#N/A</v>
      </c>
      <c r="CV2421" t="e">
        <v>#N/A</v>
      </c>
    </row>
    <row r="2422" spans="1:100" x14ac:dyDescent="0.25">
      <c r="A2422">
        <v>5553</v>
      </c>
      <c r="B2422" t="s">
        <v>2712</v>
      </c>
      <c r="C2422" s="22">
        <v>3</v>
      </c>
      <c r="D2422" s="17">
        <v>4.9359969978293812</v>
      </c>
      <c r="E2422" s="17">
        <v>-9.0773716283142014E-2</v>
      </c>
      <c r="F2422" s="17">
        <v>0.27274081352309715</v>
      </c>
      <c r="G2422" s="17">
        <v>0.24765201972972656</v>
      </c>
      <c r="H2422" s="17">
        <v>0.24965411823260644</v>
      </c>
      <c r="I2422" s="17">
        <v>0</v>
      </c>
      <c r="J2422" s="17">
        <v>14.979247093956385</v>
      </c>
      <c r="K2422" s="17">
        <v>0.24965411823260644</v>
      </c>
      <c r="L2422" s="17">
        <v>-1.0000000000000004</v>
      </c>
      <c r="M2422" s="17">
        <v>-1.0000000000000004</v>
      </c>
      <c r="N2422" s="17">
        <v>4.9930823646521292</v>
      </c>
      <c r="O2422" s="17">
        <v>20.162896111515487</v>
      </c>
      <c r="P2422" s="17">
        <v>-0.74830824916954009</v>
      </c>
      <c r="Q2422" s="17">
        <v>7.6981713811806278</v>
      </c>
      <c r="R2422" s="17">
        <v>2.4957417869003056</v>
      </c>
      <c r="S2422" s="17">
        <v>0.33333333333333337</v>
      </c>
      <c r="T2422" s="17">
        <v>0.33578041226856586</v>
      </c>
      <c r="U2422" s="17">
        <v>9.1799601907677719E-2</v>
      </c>
      <c r="V2422" s="17">
        <v>0</v>
      </c>
      <c r="W2422" s="17">
        <v>20.450369171078837</v>
      </c>
      <c r="X2422" s="17">
        <v>0.77986959427220759</v>
      </c>
      <c r="Y2422" s="17">
        <v>-1.0000000000000004</v>
      </c>
      <c r="Z2422" s="17">
        <v>-1.0000000000000004</v>
      </c>
      <c r="AA2422" s="17">
        <v>53.159613321088777</v>
      </c>
      <c r="AB2422" s="17">
        <v>0.2996989238688913</v>
      </c>
      <c r="AC2422" s="17">
        <v>0.18022610086582952</v>
      </c>
      <c r="AD2422" s="17">
        <v>0.12434502252747216</v>
      </c>
      <c r="AE2422" s="17">
        <v>30.213502363109647</v>
      </c>
      <c r="AF2422" s="17">
        <v>0.8</v>
      </c>
      <c r="AG2422" s="17">
        <v>-1.0000000000000004</v>
      </c>
      <c r="AH2422" s="17">
        <v>-1.0000000000000004</v>
      </c>
      <c r="AI2422" s="17">
        <v>0.10584722884713071</v>
      </c>
      <c r="AJ2422" s="17">
        <v>0</v>
      </c>
      <c r="AK2422" s="17">
        <v>-6.7134017916881047E-2</v>
      </c>
      <c r="AL2422" s="17">
        <v>-5.3644294669435585E-2</v>
      </c>
      <c r="AM2422" s="17">
        <v>3.8092598802373291E-2</v>
      </c>
      <c r="AN2422" s="17">
        <v>0.83325376415879848</v>
      </c>
      <c r="AO2422" s="17">
        <v>0.61664488047492649</v>
      </c>
      <c r="AP2422" s="17">
        <v>20.563122630622779</v>
      </c>
      <c r="AQ2422" s="17">
        <v>35.429616265035207</v>
      </c>
      <c r="AR2422" s="17">
        <v>0.7609133475095774</v>
      </c>
      <c r="AS2422" s="17">
        <v>1.0295237125048144</v>
      </c>
      <c r="AT2422" s="17">
        <v>-1.0000000000000004</v>
      </c>
      <c r="AU2422" s="17">
        <v>-1.0000000000000004</v>
      </c>
      <c r="AV2422" s="17">
        <v>2.7433938066300323</v>
      </c>
      <c r="AW2422" s="17">
        <v>93.885632063227035</v>
      </c>
      <c r="AX2422" s="17">
        <v>96.00257664016965</v>
      </c>
      <c r="AY2422" s="17">
        <v>0.39314491662805173</v>
      </c>
      <c r="AZ2422" s="17">
        <v>69.710930976200288</v>
      </c>
      <c r="BA2422" s="22">
        <v>1585.8881688269644</v>
      </c>
      <c r="CU2422" t="e">
        <v>#N/A</v>
      </c>
      <c r="CV2422" t="e">
        <v>#N/A</v>
      </c>
    </row>
    <row r="2423" spans="1:100" x14ac:dyDescent="0.25">
      <c r="A2423">
        <v>5554</v>
      </c>
      <c r="B2423" t="s">
        <v>2713</v>
      </c>
      <c r="C2423" s="22">
        <v>3</v>
      </c>
      <c r="D2423" s="17">
        <v>4.6039915086167174</v>
      </c>
      <c r="E2423" s="17">
        <v>-4.758228101236224E-3</v>
      </c>
      <c r="F2423" s="17">
        <v>0.14710674519908465</v>
      </c>
      <c r="G2423" s="17">
        <v>0.14710674519908465</v>
      </c>
      <c r="H2423" s="17">
        <v>0.28359935712440076</v>
      </c>
      <c r="I2423" s="17">
        <v>0</v>
      </c>
      <c r="J2423" s="17">
        <v>17.015961427464038</v>
      </c>
      <c r="K2423" s="17">
        <v>0.28359935712440076</v>
      </c>
      <c r="L2423" s="17">
        <v>-1.0000000000000002</v>
      </c>
      <c r="M2423" s="17">
        <v>-1.0000000000000002</v>
      </c>
      <c r="N2423" s="17">
        <v>5.6719871424880139</v>
      </c>
      <c r="O2423" s="17">
        <v>21.767059681279846</v>
      </c>
      <c r="P2423" s="17">
        <v>-8.0523031694844684E-3</v>
      </c>
      <c r="Q2423" s="17">
        <v>-0.38634225926390764</v>
      </c>
      <c r="R2423" s="17">
        <v>-0.23113667264373883</v>
      </c>
      <c r="S2423" s="17">
        <v>0.33333333333333315</v>
      </c>
      <c r="T2423" s="17">
        <v>0.33333333333333315</v>
      </c>
      <c r="U2423" s="17">
        <v>0.23740082857250339</v>
      </c>
      <c r="V2423" s="17">
        <v>-0.13984567717074045</v>
      </c>
      <c r="W2423" s="17">
        <v>19.224898437761134</v>
      </c>
      <c r="X2423" s="17">
        <v>0.49359656080783626</v>
      </c>
      <c r="Y2423" s="17">
        <v>-1.0000000000000002</v>
      </c>
      <c r="Z2423" s="17">
        <v>-1.0000000000000002</v>
      </c>
      <c r="AA2423" s="17">
        <v>23.300223283200403</v>
      </c>
      <c r="AB2423" s="17">
        <v>0.16854525782998839</v>
      </c>
      <c r="AC2423" s="17">
        <v>7.2645415164500904E-2</v>
      </c>
      <c r="AD2423" s="17">
        <v>-0.15506144263282912</v>
      </c>
      <c r="AE2423" s="17">
        <v>4.3064615180830188</v>
      </c>
      <c r="AF2423" s="17">
        <v>0.45454545454545453</v>
      </c>
      <c r="AG2423" s="17">
        <v>-1.0000000000000002</v>
      </c>
      <c r="AH2423" s="17">
        <v>-1.0000000000000002</v>
      </c>
      <c r="AI2423" s="17">
        <v>1.1460033510135612E-2</v>
      </c>
      <c r="AJ2423" s="17">
        <v>-0.13984567717074045</v>
      </c>
      <c r="AK2423" s="17">
        <v>0.58369856471969928</v>
      </c>
      <c r="AL2423" s="17">
        <v>0.28314778824439679</v>
      </c>
      <c r="AM2423" s="17">
        <v>0.17374468995444867</v>
      </c>
      <c r="AN2423" s="17">
        <v>0.17381377064318251</v>
      </c>
      <c r="AO2423" s="17">
        <v>7.2621100724597154</v>
      </c>
      <c r="AP2423" s="17">
        <v>5.7610832073015459</v>
      </c>
      <c r="AQ2423" s="17">
        <v>36.240859865225175</v>
      </c>
      <c r="AR2423" s="17">
        <v>0.76422181806842882</v>
      </c>
      <c r="AS2423" s="17">
        <v>0.77719591793223675</v>
      </c>
      <c r="AT2423" s="17">
        <v>-1.0000000000000002</v>
      </c>
      <c r="AU2423" s="17">
        <v>-1.0000000000000002</v>
      </c>
      <c r="AV2423" s="17">
        <v>-8.4029927444654207E-2</v>
      </c>
      <c r="AW2423" s="17">
        <v>50.828366171781809</v>
      </c>
      <c r="AX2423" s="17">
        <v>37.072999124910474</v>
      </c>
      <c r="AY2423" s="17">
        <v>-6.368761961791404E-2</v>
      </c>
      <c r="AZ2423" s="17">
        <v>-51.820304348113666</v>
      </c>
      <c r="BA2423" s="22">
        <v>1365.2289887690338</v>
      </c>
      <c r="CU2423" t="e">
        <v>#N/A</v>
      </c>
      <c r="CV2423" t="e">
        <v>#N/A</v>
      </c>
    </row>
    <row r="2424" spans="1:100" x14ac:dyDescent="0.25">
      <c r="A2424">
        <v>5555</v>
      </c>
      <c r="B2424" t="s">
        <v>1300</v>
      </c>
      <c r="C2424" s="22">
        <v>3</v>
      </c>
      <c r="D2424" s="17">
        <v>5.131225410544908</v>
      </c>
      <c r="E2424" s="17">
        <v>-0.11201315325522951</v>
      </c>
      <c r="F2424" s="17">
        <v>-1.2310942456210483</v>
      </c>
      <c r="G2424" s="17">
        <v>-1.2593454016806911</v>
      </c>
      <c r="H2424" s="17">
        <v>0.11669129458057323</v>
      </c>
      <c r="I2424" s="17">
        <v>0</v>
      </c>
      <c r="J2424" s="17">
        <v>7.0014776748343959</v>
      </c>
      <c r="K2424" s="17">
        <v>0.11669129458057323</v>
      </c>
      <c r="L2424" s="17">
        <v>-1.0000000000000022</v>
      </c>
      <c r="M2424" s="17">
        <v>-1.0000000000000022</v>
      </c>
      <c r="N2424" s="17">
        <v>2.3338258916114634</v>
      </c>
      <c r="O2424" s="17">
        <v>10.873357683698611</v>
      </c>
      <c r="P2424" s="17">
        <v>3.2516868164347517</v>
      </c>
      <c r="Q2424" s="17">
        <v>2.2468160282810983</v>
      </c>
      <c r="R2424" s="17">
        <v>1.0827245516753237</v>
      </c>
      <c r="S2424" s="17">
        <v>0.33917901951585538</v>
      </c>
      <c r="T2424" s="17">
        <v>0.28529185458629724</v>
      </c>
      <c r="U2424" s="17">
        <v>7.6202570837515332E-2</v>
      </c>
      <c r="V2424" s="17">
        <v>-4.8650128890116483E-3</v>
      </c>
      <c r="W2424" s="17">
        <v>23.164685498803316</v>
      </c>
      <c r="X2424" s="17">
        <v>0.73535830679053382</v>
      </c>
      <c r="Y2424" s="17">
        <v>-1.0000000000000022</v>
      </c>
      <c r="Z2424" s="17">
        <v>-1.0000000000000022</v>
      </c>
      <c r="AA2424" s="17">
        <v>46.810002973857571</v>
      </c>
      <c r="AB2424" s="17">
        <v>7.8096777485966606E-2</v>
      </c>
      <c r="AC2424" s="17">
        <v>0.20772404271465397</v>
      </c>
      <c r="AD2424" s="17">
        <v>0.16543103826695771</v>
      </c>
      <c r="AE2424" s="17">
        <v>22.562592923378919</v>
      </c>
      <c r="AF2424" s="17">
        <v>0.5</v>
      </c>
      <c r="AG2424" s="17">
        <v>-1.0000000000000022</v>
      </c>
      <c r="AH2424" s="17">
        <v>-1.0000000000000022</v>
      </c>
      <c r="AI2424" s="17">
        <v>-4.2171726128651964E-2</v>
      </c>
      <c r="AJ2424" s="17">
        <v>-4.8650128890116483E-3</v>
      </c>
      <c r="AK2424" s="17">
        <v>-4.3731234308314867E-2</v>
      </c>
      <c r="AL2424" s="17">
        <v>0.11979810973398285</v>
      </c>
      <c r="AM2424" s="17">
        <v>0.22996014199510742</v>
      </c>
      <c r="AN2424" s="17">
        <v>0.10798371457710089</v>
      </c>
      <c r="AO2424" s="17">
        <v>5.5303473783361135</v>
      </c>
      <c r="AP2424" s="17">
        <v>3.2985834130974356</v>
      </c>
      <c r="AQ2424" s="17">
        <v>30.16616317363772</v>
      </c>
      <c r="AR2424" s="17">
        <v>0.69580843205065634</v>
      </c>
      <c r="AS2424" s="17">
        <v>0.85204960137110697</v>
      </c>
      <c r="AT2424" s="17">
        <v>-1.0000000000000022</v>
      </c>
      <c r="AU2424" s="17">
        <v>-1.0000000000000022</v>
      </c>
      <c r="AV2424" s="17">
        <v>-0.17662085000536748</v>
      </c>
      <c r="AW2424" s="17">
        <v>60.981944070653604</v>
      </c>
      <c r="AX2424" s="17">
        <v>59.652008259179411</v>
      </c>
      <c r="AY2424" s="17">
        <v>3.5749673778862501E-3</v>
      </c>
      <c r="AZ2424" s="17">
        <v>-24.013489988187157</v>
      </c>
      <c r="BA2424" s="22">
        <v>1425.1246733024498</v>
      </c>
      <c r="CU2424" t="e">
        <v>#N/A</v>
      </c>
      <c r="CV2424" t="e">
        <v>#N/A</v>
      </c>
    </row>
    <row r="2425" spans="1:100" x14ac:dyDescent="0.25">
      <c r="A2425">
        <v>5556</v>
      </c>
      <c r="B2425" t="s">
        <v>2714</v>
      </c>
      <c r="C2425" s="22">
        <v>3</v>
      </c>
      <c r="D2425" s="17">
        <v>4.3844397308186309</v>
      </c>
      <c r="E2425" s="17">
        <v>0.40689953511884347</v>
      </c>
      <c r="F2425" s="17">
        <v>-1.0347262643961486</v>
      </c>
      <c r="G2425" s="17">
        <v>-0.89688897062349837</v>
      </c>
      <c r="H2425" s="17">
        <v>0.11232527984132415</v>
      </c>
      <c r="I2425" s="17">
        <v>0</v>
      </c>
      <c r="J2425" s="17">
        <v>6.73951679047945</v>
      </c>
      <c r="K2425" s="17">
        <v>0.11232527984132415</v>
      </c>
      <c r="L2425" s="17">
        <v>-0.99999999999999867</v>
      </c>
      <c r="M2425" s="17">
        <v>-0.99999999999999867</v>
      </c>
      <c r="N2425" s="17">
        <v>2.2465055968264829</v>
      </c>
      <c r="O2425" s="17">
        <v>10.227067550674585</v>
      </c>
      <c r="P2425" s="17">
        <v>0.4293270353930983</v>
      </c>
      <c r="Q2425" s="17">
        <v>1.5092728381890157</v>
      </c>
      <c r="R2425" s="17">
        <v>0.44568668939208855</v>
      </c>
      <c r="S2425" s="17">
        <v>0.33333333333333298</v>
      </c>
      <c r="T2425" s="17">
        <v>0.33333333333333298</v>
      </c>
      <c r="U2425" s="17">
        <v>0.41045767938102101</v>
      </c>
      <c r="V2425" s="17">
        <v>-8.704472245820094E-2</v>
      </c>
      <c r="W2425" s="17">
        <v>35.110173749926503</v>
      </c>
      <c r="X2425" s="17">
        <v>1.673903769600221</v>
      </c>
      <c r="Y2425" s="17">
        <v>-0.99999999999999867</v>
      </c>
      <c r="Z2425" s="17">
        <v>-0.99999999999999867</v>
      </c>
      <c r="AA2425" s="17">
        <v>48.622463918364879</v>
      </c>
      <c r="AB2425" s="17">
        <v>0.10435737213215979</v>
      </c>
      <c r="AC2425" s="17">
        <v>0.18004134383883424</v>
      </c>
      <c r="AD2425" s="17">
        <v>-2.3066646390068314E-2</v>
      </c>
      <c r="AE2425" s="17">
        <v>13.066603479046279</v>
      </c>
      <c r="AF2425" s="17">
        <v>0.58333333333333337</v>
      </c>
      <c r="AG2425" s="17">
        <v>-0.99999999999999867</v>
      </c>
      <c r="AH2425" s="17">
        <v>-0.99999999999999867</v>
      </c>
      <c r="AI2425" s="17">
        <v>-6.5795966668019568E-2</v>
      </c>
      <c r="AJ2425" s="17">
        <v>-8.704472245820094E-2</v>
      </c>
      <c r="AK2425" s="17">
        <v>-0.1151734584840574</v>
      </c>
      <c r="AL2425" s="17">
        <v>-1.3445246516576043E-2</v>
      </c>
      <c r="AM2425" s="17">
        <v>-2.0320047606786126E-3</v>
      </c>
      <c r="AN2425" s="17">
        <v>-9.0693505983259481E-2</v>
      </c>
      <c r="AO2425" s="17">
        <v>-0.62666741143725246</v>
      </c>
      <c r="AP2425" s="17">
        <v>-2.3345638821643679</v>
      </c>
      <c r="AQ2425" s="17">
        <v>41.849690540405973</v>
      </c>
      <c r="AR2425" s="17">
        <v>0.9900796235894862</v>
      </c>
      <c r="AS2425" s="17">
        <v>1.7862290494415449</v>
      </c>
      <c r="AT2425" s="17">
        <v>-0.99999999999999867</v>
      </c>
      <c r="AU2425" s="17">
        <v>-0.99999999999999867</v>
      </c>
      <c r="AV2425" s="17">
        <v>-0.4512022812314096</v>
      </c>
      <c r="AW2425" s="17">
        <v>56.514967586875095</v>
      </c>
      <c r="AX2425" s="17">
        <v>46.494576007694569</v>
      </c>
      <c r="AY2425" s="17">
        <v>-0.18555322106543293</v>
      </c>
      <c r="AZ2425" s="17">
        <v>-64.861470703002695</v>
      </c>
      <c r="BA2425" s="22">
        <v>1381.1970358510789</v>
      </c>
      <c r="CU2425" t="e">
        <v>#N/A</v>
      </c>
      <c r="CV2425" t="e">
        <v>#N/A</v>
      </c>
    </row>
    <row r="2426" spans="1:100" x14ac:dyDescent="0.25">
      <c r="A2426">
        <v>5557</v>
      </c>
      <c r="B2426" t="s">
        <v>2715</v>
      </c>
      <c r="C2426" s="22">
        <v>3</v>
      </c>
      <c r="D2426" s="17">
        <v>3.1810219350693569</v>
      </c>
      <c r="E2426" s="17">
        <v>0</v>
      </c>
      <c r="F2426" s="17">
        <v>-5.5678741754755026E-2</v>
      </c>
      <c r="G2426" s="17">
        <v>-5.5678741754755026E-2</v>
      </c>
      <c r="H2426" s="17">
        <v>-7.3629352179373567E-2</v>
      </c>
      <c r="I2426" s="17">
        <v>0</v>
      </c>
      <c r="J2426" s="17">
        <v>-4.4177611307624129</v>
      </c>
      <c r="K2426" s="17">
        <v>-7.3629352179373567E-2</v>
      </c>
      <c r="L2426" s="17">
        <v>-1.0000000000000007</v>
      </c>
      <c r="M2426" s="17">
        <v>-1.0000000000000007</v>
      </c>
      <c r="N2426" s="17">
        <v>-1.4725870435874713</v>
      </c>
      <c r="O2426" s="17">
        <v>-1.2924179374478146</v>
      </c>
      <c r="P2426" s="17">
        <v>-4.5001543601385516E-2</v>
      </c>
      <c r="Q2426" s="17">
        <v>2.1449186681169561</v>
      </c>
      <c r="R2426" s="17">
        <v>0.72720914218009525</v>
      </c>
      <c r="S2426" s="17">
        <v>0.24353013724629557</v>
      </c>
      <c r="T2426" s="17">
        <v>2.5370794465242732E-2</v>
      </c>
      <c r="U2426" s="17">
        <v>0.11650773834079488</v>
      </c>
      <c r="V2426" s="17">
        <v>0</v>
      </c>
      <c r="W2426" s="17">
        <v>18.361520889268277</v>
      </c>
      <c r="X2426" s="17">
        <v>0.50059869838600068</v>
      </c>
      <c r="Y2426" s="17">
        <v>-1.0000000000000007</v>
      </c>
      <c r="Z2426" s="17">
        <v>-1.0000000000000007</v>
      </c>
      <c r="AA2426" s="17">
        <v>26.291167277568864</v>
      </c>
      <c r="AB2426" s="17">
        <v>0.11933515301264255</v>
      </c>
      <c r="AC2426" s="17">
        <v>1.5307504558493168E-2</v>
      </c>
      <c r="AD2426" s="17">
        <v>9.4060873512740624E-3</v>
      </c>
      <c r="AE2426" s="17">
        <v>7.2024372461204917</v>
      </c>
      <c r="AF2426" s="17">
        <v>0</v>
      </c>
      <c r="AG2426" s="17">
        <v>-1.0000000000000007</v>
      </c>
      <c r="AH2426" s="17">
        <v>-1.0000000000000007</v>
      </c>
      <c r="AI2426" s="17">
        <v>0</v>
      </c>
      <c r="AJ2426" s="17">
        <v>0</v>
      </c>
      <c r="AK2426" s="17">
        <v>5.8611876008537026E-2</v>
      </c>
      <c r="AL2426" s="17">
        <v>-0.22144236231830053</v>
      </c>
      <c r="AM2426" s="17">
        <v>0.23581814253672242</v>
      </c>
      <c r="AN2426" s="17">
        <v>-0.3669897685445761</v>
      </c>
      <c r="AO2426" s="17">
        <v>6.1885129434607435</v>
      </c>
      <c r="AP2426" s="17">
        <v>-10.281956025205902</v>
      </c>
      <c r="AQ2426" s="17">
        <v>13.943759758505863</v>
      </c>
      <c r="AR2426" s="17">
        <v>0.38540867005233337</v>
      </c>
      <c r="AS2426" s="17">
        <v>0.42696934620662702</v>
      </c>
      <c r="AT2426" s="17">
        <v>-1.0000000000000007</v>
      </c>
      <c r="AU2426" s="17">
        <v>-1.0000000000000007</v>
      </c>
      <c r="AV2426" s="17">
        <v>0.67153040042534029</v>
      </c>
      <c r="AW2426" s="17">
        <v>14.716793314915137</v>
      </c>
      <c r="AX2426" s="17">
        <v>14.716793314915137</v>
      </c>
      <c r="AY2426" s="17">
        <v>-0.15663710951952586</v>
      </c>
      <c r="AZ2426" s="17">
        <v>-67.312437545955362</v>
      </c>
      <c r="BA2426" s="22">
        <v>1387.2475982747933</v>
      </c>
      <c r="CU2426" t="e">
        <v>#N/A</v>
      </c>
      <c r="CV2426" t="e">
        <v>#N/A</v>
      </c>
    </row>
    <row r="2427" spans="1:100" x14ac:dyDescent="0.25">
      <c r="A2427">
        <v>5558</v>
      </c>
      <c r="B2427" t="s">
        <v>2716</v>
      </c>
      <c r="C2427" s="22">
        <v>3</v>
      </c>
      <c r="D2427" s="17">
        <v>2.2502877804710439</v>
      </c>
      <c r="E2427" s="17">
        <v>0</v>
      </c>
      <c r="F2427" s="17">
        <v>5.5871394354511744E-2</v>
      </c>
      <c r="G2427" s="17">
        <v>5.5871394354511744E-2</v>
      </c>
      <c r="H2427" s="17">
        <v>2.8829745173772708E-2</v>
      </c>
      <c r="I2427" s="17">
        <v>0</v>
      </c>
      <c r="J2427" s="17">
        <v>1.7297847104263626</v>
      </c>
      <c r="K2427" s="17">
        <v>2.8829745173772708E-2</v>
      </c>
      <c r="L2427" s="17">
        <v>-0.99999999999999878</v>
      </c>
      <c r="M2427" s="17">
        <v>-0.99999999999999878</v>
      </c>
      <c r="N2427" s="17">
        <v>0.57659490347545383</v>
      </c>
      <c r="O2427" s="17">
        <v>4.0359438852519158</v>
      </c>
      <c r="P2427" s="17">
        <v>-0.12856691286581839</v>
      </c>
      <c r="Q2427" s="17">
        <v>1.398169762754689</v>
      </c>
      <c r="R2427" s="17">
        <v>0.38938410745763136</v>
      </c>
      <c r="S2427" s="17">
        <v>0.338951632781885</v>
      </c>
      <c r="T2427" s="17">
        <v>0.27619869154060761</v>
      </c>
      <c r="U2427" s="17">
        <v>7.7900735778974925E-2</v>
      </c>
      <c r="V2427" s="17">
        <v>0</v>
      </c>
      <c r="W2427" s="17">
        <v>26.568852597107774</v>
      </c>
      <c r="X2427" s="17">
        <v>0.84078888047189326</v>
      </c>
      <c r="Y2427" s="17">
        <v>-0.99999999999999878</v>
      </c>
      <c r="Z2427" s="17">
        <v>-0.99999999999999878</v>
      </c>
      <c r="AA2427" s="17">
        <v>58.999634377739234</v>
      </c>
      <c r="AB2427" s="17">
        <v>0.16962635385380345</v>
      </c>
      <c r="AC2427" s="17">
        <v>0.41114390586146421</v>
      </c>
      <c r="AD2427" s="17">
        <v>6.0057693748208546E-2</v>
      </c>
      <c r="AE2427" s="17">
        <v>32.041397673173812</v>
      </c>
      <c r="AF2427" s="17">
        <v>0.6</v>
      </c>
      <c r="AG2427" s="17">
        <v>-0.99999999999999878</v>
      </c>
      <c r="AH2427" s="17">
        <v>-0.99999999999999878</v>
      </c>
      <c r="AI2427" s="17">
        <v>0</v>
      </c>
      <c r="AJ2427" s="17">
        <v>0</v>
      </c>
      <c r="AK2427" s="17">
        <v>7.5797298030287633E-2</v>
      </c>
      <c r="AL2427" s="17">
        <v>0.11246744809294269</v>
      </c>
      <c r="AM2427" s="17">
        <v>0.27054153647319296</v>
      </c>
      <c r="AN2427" s="17">
        <v>-4.1943684895878741E-2</v>
      </c>
      <c r="AO2427" s="17">
        <v>7.142524901981262</v>
      </c>
      <c r="AP2427" s="17">
        <v>-0.48625488193225469</v>
      </c>
      <c r="AQ2427" s="17">
        <v>28.29863730753414</v>
      </c>
      <c r="AR2427" s="17">
        <v>0.693051060101467</v>
      </c>
      <c r="AS2427" s="17">
        <v>0.86961862564566617</v>
      </c>
      <c r="AT2427" s="17">
        <v>-0.99999999999999878</v>
      </c>
      <c r="AU2427" s="17">
        <v>-0.99999999999999878</v>
      </c>
      <c r="AV2427" s="17">
        <v>0.44525550181214318</v>
      </c>
      <c r="AW2427" s="17">
        <v>62.549323381058855</v>
      </c>
      <c r="AX2427" s="17">
        <v>62.549323381058855</v>
      </c>
      <c r="AY2427" s="17">
        <v>1.1793205875821645E-4</v>
      </c>
      <c r="AZ2427" s="17">
        <v>9.9625778662261926</v>
      </c>
      <c r="BA2427" s="22">
        <v>1394.7308201246381</v>
      </c>
      <c r="CU2427" t="e">
        <v>#N/A</v>
      </c>
      <c r="CV2427" t="e">
        <v>#N/A</v>
      </c>
    </row>
    <row r="2428" spans="1:100" x14ac:dyDescent="0.25">
      <c r="A2428">
        <v>5559</v>
      </c>
      <c r="B2428" t="s">
        <v>2717</v>
      </c>
      <c r="C2428" s="22">
        <v>3</v>
      </c>
      <c r="D2428" s="17">
        <v>5.1884959816697114</v>
      </c>
      <c r="E2428" s="17">
        <v>0</v>
      </c>
      <c r="F2428" s="17">
        <v>0.79906591775614022</v>
      </c>
      <c r="G2428" s="17">
        <v>0.79906591775614022</v>
      </c>
      <c r="H2428" s="17">
        <v>-0.12575001300100697</v>
      </c>
      <c r="I2428" s="17">
        <v>0</v>
      </c>
      <c r="J2428" s="17">
        <v>-7.545000780060418</v>
      </c>
      <c r="K2428" s="17">
        <v>-0.12575001300100697</v>
      </c>
      <c r="L2428" s="17">
        <v>-1.0000000000000002</v>
      </c>
      <c r="M2428" s="17">
        <v>-1.0000000000000002</v>
      </c>
      <c r="N2428" s="17">
        <v>-2.5150002600201389</v>
      </c>
      <c r="O2428" s="17">
        <v>-1.5574388806345638</v>
      </c>
      <c r="P2428" s="17">
        <v>-0.22856652555199236</v>
      </c>
      <c r="Q2428" s="17">
        <v>3.8979808063749233</v>
      </c>
      <c r="R2428" s="17">
        <v>1.1791863734523671</v>
      </c>
      <c r="S2428" s="17">
        <v>0.33333333333333365</v>
      </c>
      <c r="T2428" s="17">
        <v>0.28562893022898589</v>
      </c>
      <c r="U2428" s="17">
        <v>0.11119038717335285</v>
      </c>
      <c r="V2428" s="17">
        <v>0</v>
      </c>
      <c r="W2428" s="17">
        <v>34.236106549467173</v>
      </c>
      <c r="X2428" s="17">
        <v>1.1417694221523893</v>
      </c>
      <c r="Y2428" s="17">
        <v>-1.0000000000000002</v>
      </c>
      <c r="Z2428" s="17">
        <v>-1.0000000000000002</v>
      </c>
      <c r="AA2428" s="17">
        <v>47.608919742169462</v>
      </c>
      <c r="AB2428" s="17">
        <v>-0.12256267773296491</v>
      </c>
      <c r="AC2428" s="17">
        <v>8.5848231577692391E-2</v>
      </c>
      <c r="AD2428" s="17">
        <v>0.28058698254027126</v>
      </c>
      <c r="AE2428" s="17">
        <v>12.193626819249936</v>
      </c>
      <c r="AF2428" s="17">
        <v>0.46153846153846156</v>
      </c>
      <c r="AG2428" s="17">
        <v>-1.0000000000000002</v>
      </c>
      <c r="AH2428" s="17">
        <v>-1.0000000000000002</v>
      </c>
      <c r="AI2428" s="17">
        <v>0</v>
      </c>
      <c r="AJ2428" s="17">
        <v>0</v>
      </c>
      <c r="AK2428" s="17">
        <v>-8.5683209261615628E-2</v>
      </c>
      <c r="AL2428" s="17">
        <v>-3.4846078953640738E-2</v>
      </c>
      <c r="AM2428" s="17">
        <v>1.5072792208440265E-2</v>
      </c>
      <c r="AN2428" s="17">
        <v>-9.5541457005190469E-2</v>
      </c>
      <c r="AO2428" s="17">
        <v>-5.1596241097071761E-2</v>
      </c>
      <c r="AP2428" s="17">
        <v>-2.562766819897965</v>
      </c>
      <c r="AQ2428" s="17">
        <v>26.691105769406754</v>
      </c>
      <c r="AR2428" s="17">
        <v>0.73015265073567237</v>
      </c>
      <c r="AS2428" s="17">
        <v>1.016019409151383</v>
      </c>
      <c r="AT2428" s="17">
        <v>-1.0000000000000002</v>
      </c>
      <c r="AU2428" s="17">
        <v>-1.0000000000000002</v>
      </c>
      <c r="AV2428" s="17">
        <v>1.9782522912085079</v>
      </c>
      <c r="AW2428" s="17">
        <v>43.488714041636953</v>
      </c>
      <c r="AX2428" s="17">
        <v>43.488714041636953</v>
      </c>
      <c r="AY2428" s="17">
        <v>0.23625176992886274</v>
      </c>
      <c r="AZ2428" s="17">
        <v>14.24371921957782</v>
      </c>
      <c r="BA2428" s="22">
        <v>1487.7241062500495</v>
      </c>
      <c r="CU2428" t="e">
        <v>#N/A</v>
      </c>
      <c r="CV2428" t="e">
        <v>#N/A</v>
      </c>
    </row>
    <row r="2429" spans="1:100" x14ac:dyDescent="0.25">
      <c r="A2429">
        <v>5560</v>
      </c>
      <c r="B2429" t="s">
        <v>2718</v>
      </c>
      <c r="C2429" s="22">
        <v>3</v>
      </c>
      <c r="D2429" s="17">
        <v>5.1169210674985308</v>
      </c>
      <c r="E2429" s="17">
        <v>0.13504910734538308</v>
      </c>
      <c r="F2429" s="17">
        <v>2.611588111966176E-2</v>
      </c>
      <c r="G2429" s="17">
        <v>0.1005407418076415</v>
      </c>
      <c r="H2429" s="17">
        <v>-6.1658989081775285E-2</v>
      </c>
      <c r="I2429" s="17">
        <v>0</v>
      </c>
      <c r="J2429" s="17">
        <v>-3.6995393449065226</v>
      </c>
      <c r="K2429" s="17">
        <v>-6.1658989081775285E-2</v>
      </c>
      <c r="L2429" s="17">
        <v>-1.0000000000000009</v>
      </c>
      <c r="M2429" s="17">
        <v>-1.0000000000000009</v>
      </c>
      <c r="N2429" s="17">
        <v>-1.2331797816355061</v>
      </c>
      <c r="O2429" s="17">
        <v>1.5179224643996609</v>
      </c>
      <c r="P2429" s="17">
        <v>2.5938161328648505E-2</v>
      </c>
      <c r="Q2429" s="17">
        <v>-0.32234319845685422</v>
      </c>
      <c r="R2429" s="17">
        <v>-4.4993604133891203E-2</v>
      </c>
      <c r="S2429" s="17">
        <v>0.33333333333333348</v>
      </c>
      <c r="T2429" s="17">
        <v>0.3289878857190125</v>
      </c>
      <c r="U2429" s="17">
        <v>0.4533295504106698</v>
      </c>
      <c r="V2429" s="17">
        <v>-3.243096022393846E-2</v>
      </c>
      <c r="W2429" s="17">
        <v>45.795151932834145</v>
      </c>
      <c r="X2429" s="17">
        <v>2.3383672008188503</v>
      </c>
      <c r="Y2429" s="17">
        <v>-1.0000000000000009</v>
      </c>
      <c r="Z2429" s="17">
        <v>-1.0000000000000009</v>
      </c>
      <c r="AA2429" s="17">
        <v>84.350452201102769</v>
      </c>
      <c r="AB2429" s="17">
        <v>0.27140019576661989</v>
      </c>
      <c r="AC2429" s="17">
        <v>0.19708172493890413</v>
      </c>
      <c r="AD2429" s="17">
        <v>0.30352395674252747</v>
      </c>
      <c r="AE2429" s="17">
        <v>38.600293872402567</v>
      </c>
      <c r="AF2429" s="17">
        <v>0.8666666666666667</v>
      </c>
      <c r="AG2429" s="17">
        <v>-1.0000000000000009</v>
      </c>
      <c r="AH2429" s="17">
        <v>-1.0000000000000009</v>
      </c>
      <c r="AI2429" s="17">
        <v>0</v>
      </c>
      <c r="AJ2429" s="17">
        <v>-3.243096022393846E-2</v>
      </c>
      <c r="AK2429" s="17">
        <v>-0.1188306412436622</v>
      </c>
      <c r="AL2429" s="17">
        <v>-0.11506361223359768</v>
      </c>
      <c r="AM2429" s="17">
        <v>0.11901758251375771</v>
      </c>
      <c r="AN2429" s="17">
        <v>0.18949394984728202</v>
      </c>
      <c r="AO2429" s="17">
        <v>2.3812863566256319</v>
      </c>
      <c r="AP2429" s="17">
        <v>4.1620306850140629</v>
      </c>
      <c r="AQ2429" s="17">
        <v>42.095612587927604</v>
      </c>
      <c r="AR2429" s="17">
        <v>1.083219809239077</v>
      </c>
      <c r="AS2429" s="17">
        <v>2.2767082117370743</v>
      </c>
      <c r="AT2429" s="17">
        <v>-1.0000000000000009</v>
      </c>
      <c r="AU2429" s="17">
        <v>-1.0000000000000009</v>
      </c>
      <c r="AV2429" s="17">
        <v>5.5547137673750302E-2</v>
      </c>
      <c r="AW2429" s="17">
        <v>90.030405350516475</v>
      </c>
      <c r="AX2429" s="17">
        <v>86.787309328122632</v>
      </c>
      <c r="AY2429" s="17">
        <v>0.22310173786863827</v>
      </c>
      <c r="AZ2429" s="17">
        <v>35.480841869444511</v>
      </c>
      <c r="BA2429" s="22">
        <v>1511.5283861540995</v>
      </c>
      <c r="CU2429" t="e">
        <v>#N/A</v>
      </c>
      <c r="CV2429" t="e">
        <v>#N/A</v>
      </c>
    </row>
    <row r="2430" spans="1:100" x14ac:dyDescent="0.25">
      <c r="A2430">
        <v>5561</v>
      </c>
      <c r="B2430" t="s">
        <v>938</v>
      </c>
      <c r="C2430" s="22">
        <v>3</v>
      </c>
      <c r="D2430" s="17">
        <v>4.6859283889456869</v>
      </c>
      <c r="E2430" s="17">
        <v>1.2083656584169124E-4</v>
      </c>
      <c r="F2430" s="17">
        <v>1.6919981284103232</v>
      </c>
      <c r="G2430" s="17">
        <v>1.6920384072656036</v>
      </c>
      <c r="H2430" s="17">
        <v>4.065231675410326E-2</v>
      </c>
      <c r="I2430" s="17">
        <v>0</v>
      </c>
      <c r="J2430" s="17">
        <v>2.4391390052461954</v>
      </c>
      <c r="K2430" s="17">
        <v>4.065231675410326E-2</v>
      </c>
      <c r="L2430" s="17">
        <v>-0.99999999999999956</v>
      </c>
      <c r="M2430" s="17">
        <v>-0.99999999999999956</v>
      </c>
      <c r="N2430" s="17">
        <v>0.81304633508206547</v>
      </c>
      <c r="O2430" s="17">
        <v>8.8171058014574832</v>
      </c>
      <c r="P2430" s="17">
        <v>-0.66057610193435778</v>
      </c>
      <c r="Q2430" s="17">
        <v>-1.0718871391952896</v>
      </c>
      <c r="R2430" s="17">
        <v>-0.44110291146111674</v>
      </c>
      <c r="S2430" s="17">
        <v>0.3333333333333332</v>
      </c>
      <c r="T2430" s="17">
        <v>0.3333333333333332</v>
      </c>
      <c r="U2430" s="17">
        <v>0.20145956267311119</v>
      </c>
      <c r="V2430" s="17">
        <v>1.3224486789531784E-2</v>
      </c>
      <c r="W2430" s="17">
        <v>33.627935975008235</v>
      </c>
      <c r="X2430" s="17">
        <v>1.511199521342198</v>
      </c>
      <c r="Y2430" s="17">
        <v>-0.99999999999999956</v>
      </c>
      <c r="Z2430" s="17">
        <v>-0.99999999999999956</v>
      </c>
      <c r="AA2430" s="17">
        <v>84.592697104175471</v>
      </c>
      <c r="AB2430" s="17">
        <v>0.34501747194709237</v>
      </c>
      <c r="AC2430" s="17">
        <v>0.29738759622172622</v>
      </c>
      <c r="AD2430" s="17">
        <v>0.38571221264374894</v>
      </c>
      <c r="AE2430" s="17">
        <v>51.405864040628373</v>
      </c>
      <c r="AF2430" s="17">
        <v>0.85</v>
      </c>
      <c r="AG2430" s="17">
        <v>-0.99999999999999956</v>
      </c>
      <c r="AH2430" s="17">
        <v>-0.99999999999999956</v>
      </c>
      <c r="AI2430" s="17">
        <v>5.3243687260192667E-3</v>
      </c>
      <c r="AJ2430" s="17">
        <v>1.3224486789531784E-2</v>
      </c>
      <c r="AK2430" s="17">
        <v>-2.92315629143725E-2</v>
      </c>
      <c r="AL2430" s="17">
        <v>-9.510928748517869E-2</v>
      </c>
      <c r="AM2430" s="17">
        <v>-3.8816902335641966E-2</v>
      </c>
      <c r="AN2430" s="17">
        <v>-6.1656873443390922E-2</v>
      </c>
      <c r="AO2430" s="17">
        <v>-1.1165803729629111</v>
      </c>
      <c r="AP2430" s="17">
        <v>-2.0169682735106687</v>
      </c>
      <c r="AQ2430" s="17">
        <v>36.067074980254418</v>
      </c>
      <c r="AR2430" s="17">
        <v>0.88135071612930926</v>
      </c>
      <c r="AS2430" s="17">
        <v>1.5518518380963018</v>
      </c>
      <c r="AT2430" s="17">
        <v>-0.99999999999999956</v>
      </c>
      <c r="AU2430" s="17">
        <v>-0.99999999999999956</v>
      </c>
      <c r="AV2430" s="17">
        <v>1.2509354958044863</v>
      </c>
      <c r="AW2430" s="17">
        <v>91.392834632122302</v>
      </c>
      <c r="AX2430" s="17">
        <v>92.82177068559588</v>
      </c>
      <c r="AY2430" s="17">
        <v>7.8276365432506656E-2</v>
      </c>
      <c r="AZ2430" s="17">
        <v>-5.2810303642404746</v>
      </c>
      <c r="BA2430" s="22">
        <v>1504.0250937431554</v>
      </c>
      <c r="CU2430" t="e">
        <v>#N/A</v>
      </c>
      <c r="CV2430" t="e">
        <v>#N/A</v>
      </c>
    </row>
    <row r="2431" spans="1:100" x14ac:dyDescent="0.25">
      <c r="A2431">
        <v>5562</v>
      </c>
      <c r="B2431" t="s">
        <v>2719</v>
      </c>
      <c r="C2431" s="22">
        <v>3</v>
      </c>
      <c r="D2431" s="17">
        <v>4.1825254198496742</v>
      </c>
      <c r="E2431" s="17">
        <v>-1.708634532372838E-2</v>
      </c>
      <c r="F2431" s="17">
        <v>-0.49107393670859106</v>
      </c>
      <c r="G2431" s="17">
        <v>-0.51954891636466849</v>
      </c>
      <c r="H2431" s="17">
        <v>-0.12535825959140398</v>
      </c>
      <c r="I2431" s="17">
        <v>0</v>
      </c>
      <c r="J2431" s="17">
        <v>-7.5214955754842396</v>
      </c>
      <c r="K2431" s="17">
        <v>-0.12535825959140398</v>
      </c>
      <c r="L2431" s="17">
        <v>-0.99999999999999944</v>
      </c>
      <c r="M2431" s="17">
        <v>-0.99999999999999944</v>
      </c>
      <c r="N2431" s="17">
        <v>-2.5071651918280802</v>
      </c>
      <c r="O2431" s="17">
        <v>-3.8585190719992326</v>
      </c>
      <c r="P2431" s="17">
        <v>-0.46353587945410907</v>
      </c>
      <c r="Q2431" s="17">
        <v>-0.73979533119228413</v>
      </c>
      <c r="R2431" s="17">
        <v>-0.30541099614558276</v>
      </c>
      <c r="S2431" s="17">
        <v>0.33333333333333293</v>
      </c>
      <c r="T2431" s="17">
        <v>0.33491590964517393</v>
      </c>
      <c r="U2431" s="17">
        <v>-8.9305045011737902E-2</v>
      </c>
      <c r="V2431" s="17">
        <v>7.9769915386488227E-3</v>
      </c>
      <c r="W2431" s="17">
        <v>28.491177963872875</v>
      </c>
      <c r="X2431" s="17">
        <v>0.48583184806669355</v>
      </c>
      <c r="Y2431" s="17">
        <v>-0.99999999999999944</v>
      </c>
      <c r="Z2431" s="17">
        <v>-0.99999999999999944</v>
      </c>
      <c r="AA2431" s="17">
        <v>35.520981143265224</v>
      </c>
      <c r="AB2431" s="17">
        <v>-7.7335200164245346E-2</v>
      </c>
      <c r="AC2431" s="17">
        <v>0.16487462174877301</v>
      </c>
      <c r="AD2431" s="17">
        <v>5.9164861926231056E-2</v>
      </c>
      <c r="AE2431" s="17">
        <v>7.3352141755379421</v>
      </c>
      <c r="AF2431" s="17">
        <v>0.16666666666666666</v>
      </c>
      <c r="AG2431" s="17">
        <v>-0.99999999999999944</v>
      </c>
      <c r="AH2431" s="17">
        <v>-0.99999999999999944</v>
      </c>
      <c r="AI2431" s="17">
        <v>0</v>
      </c>
      <c r="AJ2431" s="17">
        <v>7.9769915386488227E-3</v>
      </c>
      <c r="AK2431" s="17">
        <v>0.18374339262602682</v>
      </c>
      <c r="AL2431" s="17">
        <v>0.16674664435820638</v>
      </c>
      <c r="AM2431" s="17">
        <v>4.8012638118607009E-2</v>
      </c>
      <c r="AN2431" s="17">
        <v>-9.0829561858649294E-2</v>
      </c>
      <c r="AO2431" s="17">
        <v>2.1190329160953092</v>
      </c>
      <c r="AP2431" s="17">
        <v>-1.4370058246752004</v>
      </c>
      <c r="AQ2431" s="17">
        <v>20.969682388388648</v>
      </c>
      <c r="AR2431" s="17">
        <v>0.58692118950541816</v>
      </c>
      <c r="AS2431" s="17">
        <v>0.36047358847528954</v>
      </c>
      <c r="AT2431" s="17">
        <v>-0.99999999999999944</v>
      </c>
      <c r="AU2431" s="17">
        <v>-0.99999999999999944</v>
      </c>
      <c r="AV2431" s="17">
        <v>-0.82495991251025147</v>
      </c>
      <c r="AW2431" s="17">
        <v>30.225456246590831</v>
      </c>
      <c r="AX2431" s="17">
        <v>31.02315540045571</v>
      </c>
      <c r="AY2431" s="17">
        <v>-0.1246731039451911</v>
      </c>
      <c r="AZ2431" s="17">
        <v>-34.046641868750051</v>
      </c>
      <c r="BA2431" s="22">
        <v>1300.1337915600516</v>
      </c>
      <c r="CU2431" t="e">
        <v>#N/A</v>
      </c>
      <c r="CV2431" t="e">
        <v>#N/A</v>
      </c>
    </row>
    <row r="2432" spans="1:100" x14ac:dyDescent="0.25">
      <c r="A2432">
        <v>5563</v>
      </c>
      <c r="B2432" t="s">
        <v>2720</v>
      </c>
      <c r="C2432" s="22">
        <v>3</v>
      </c>
      <c r="D2432" s="17">
        <v>5.4121871525584559</v>
      </c>
      <c r="E2432" s="17">
        <v>0.72286657114168418</v>
      </c>
      <c r="F2432" s="17">
        <v>-0.25268119099887937</v>
      </c>
      <c r="G2432" s="17">
        <v>-3.4565953462888536E-2</v>
      </c>
      <c r="H2432" s="17">
        <v>0.13527659034631967</v>
      </c>
      <c r="I2432" s="17">
        <v>0</v>
      </c>
      <c r="J2432" s="17">
        <v>8.1165954207791877</v>
      </c>
      <c r="K2432" s="17">
        <v>0.13527659034631967</v>
      </c>
      <c r="L2432" s="17">
        <v>-0.99999999999999956</v>
      </c>
      <c r="M2432" s="17">
        <v>-0.99999999999999956</v>
      </c>
      <c r="N2432" s="17">
        <v>2.7055318069263934</v>
      </c>
      <c r="O2432" s="17">
        <v>13.49421661987475</v>
      </c>
      <c r="P2432" s="17">
        <v>-0.89969806681092357</v>
      </c>
      <c r="Q2432" s="17">
        <v>6.8578692929130254</v>
      </c>
      <c r="R2432" s="17">
        <v>2.2491623570721653</v>
      </c>
      <c r="S2432" s="17">
        <v>0.33333333333333348</v>
      </c>
      <c r="T2432" s="17">
        <v>0.33333333333333348</v>
      </c>
      <c r="U2432" s="17">
        <v>0.35300539568440481</v>
      </c>
      <c r="V2432" s="17">
        <v>0.18894644896050347</v>
      </c>
      <c r="W2432" s="17">
        <v>42.933676838610197</v>
      </c>
      <c r="X2432" s="17">
        <v>3.0770903528209872</v>
      </c>
      <c r="Y2432" s="17">
        <v>-0.99999999999999956</v>
      </c>
      <c r="Z2432" s="17">
        <v>-0.99999999999999956</v>
      </c>
      <c r="AA2432" s="17">
        <v>79.588974292785466</v>
      </c>
      <c r="AB2432" s="17">
        <v>0.18107911288169501</v>
      </c>
      <c r="AC2432" s="17">
        <v>0.16993767387999537</v>
      </c>
      <c r="AD2432" s="17">
        <v>0.33710591518037225</v>
      </c>
      <c r="AE2432" s="17">
        <v>34.406135097103153</v>
      </c>
      <c r="AF2432" s="17">
        <v>0.91666666666666663</v>
      </c>
      <c r="AG2432" s="17">
        <v>-0.99999999999999956</v>
      </c>
      <c r="AH2432" s="17">
        <v>-0.99999999999999956</v>
      </c>
      <c r="AI2432" s="17">
        <v>7.2919901000902121E-2</v>
      </c>
      <c r="AJ2432" s="17">
        <v>0.18894644896050347</v>
      </c>
      <c r="AK2432" s="17">
        <v>0.28080708321502662</v>
      </c>
      <c r="AL2432" s="17">
        <v>5.2001088051244176E-2</v>
      </c>
      <c r="AM2432" s="17">
        <v>-6.050922142467955E-2</v>
      </c>
      <c r="AN2432" s="17">
        <v>2.8087381890949621E-2</v>
      </c>
      <c r="AO2432" s="17">
        <v>-0.10869511954185677</v>
      </c>
      <c r="AP2432" s="17">
        <v>0.96218998752996177</v>
      </c>
      <c r="AQ2432" s="17">
        <v>51.050272259389331</v>
      </c>
      <c r="AR2432" s="17">
        <v>1.2086185113115746</v>
      </c>
      <c r="AS2432" s="17">
        <v>3.2123669431673059</v>
      </c>
      <c r="AT2432" s="17">
        <v>-0.99999999999999956</v>
      </c>
      <c r="AU2432" s="17">
        <v>-0.99999999999999956</v>
      </c>
      <c r="AV2432" s="17">
        <v>2.2145964036092769</v>
      </c>
      <c r="AW2432" s="17">
        <v>94.045380900190224</v>
      </c>
      <c r="AX2432" s="17">
        <v>114.39842381625859</v>
      </c>
      <c r="AY2432" s="17">
        <v>0.28328642705538459</v>
      </c>
      <c r="AZ2432" s="17">
        <v>10.35093078685593</v>
      </c>
      <c r="BA2432" s="22">
        <v>1482.5322145171383</v>
      </c>
      <c r="CU2432" t="e">
        <v>#N/A</v>
      </c>
      <c r="CV2432" t="e">
        <v>#N/A</v>
      </c>
    </row>
    <row r="2433" spans="1:100" x14ac:dyDescent="0.25">
      <c r="A2433">
        <v>5564</v>
      </c>
      <c r="B2433" t="s">
        <v>2721</v>
      </c>
      <c r="C2433" s="22">
        <v>3</v>
      </c>
      <c r="D2433" s="17">
        <v>1.7117808429779151</v>
      </c>
      <c r="E2433" s="17">
        <v>1.8172429787636944E-3</v>
      </c>
      <c r="F2433" s="17">
        <v>-0.41987705427504834</v>
      </c>
      <c r="G2433" s="17">
        <v>-0.41987705427504834</v>
      </c>
      <c r="H2433" s="17">
        <v>-1.6669554134646589E-2</v>
      </c>
      <c r="I2433" s="17">
        <v>0</v>
      </c>
      <c r="J2433" s="17">
        <v>-1.0001732480787942</v>
      </c>
      <c r="K2433" s="17">
        <v>-1.6669554134646589E-2</v>
      </c>
      <c r="L2433" s="17">
        <v>-0.99999999999999656</v>
      </c>
      <c r="M2433" s="17">
        <v>-0.99999999999999656</v>
      </c>
      <c r="N2433" s="17">
        <v>-0.33339108269293172</v>
      </c>
      <c r="O2433" s="17">
        <v>0.291730540624074</v>
      </c>
      <c r="P2433" s="17">
        <v>0.15336163147444171</v>
      </c>
      <c r="Q2433" s="17">
        <v>0.15314049661625517</v>
      </c>
      <c r="R2433" s="17">
        <v>4.404025952860912E-2</v>
      </c>
      <c r="S2433" s="17">
        <v>0.33333333333333237</v>
      </c>
      <c r="T2433" s="17">
        <v>0.13548385169768798</v>
      </c>
      <c r="U2433" s="17">
        <v>-4.0412856303886663E-2</v>
      </c>
      <c r="V2433" s="17">
        <v>3.0778076721539112E-3</v>
      </c>
      <c r="W2433" s="17">
        <v>17.926067621357369</v>
      </c>
      <c r="X2433" s="17">
        <v>0.14015107509595728</v>
      </c>
      <c r="Y2433" s="17">
        <v>-0.99999999999999656</v>
      </c>
      <c r="Z2433" s="17">
        <v>-0.99999999999999656</v>
      </c>
      <c r="AA2433" s="17">
        <v>19.613328844675209</v>
      </c>
      <c r="AB2433" s="17">
        <v>5.72997785794142E-2</v>
      </c>
      <c r="AC2433" s="17">
        <v>-8.6762079984505996E-2</v>
      </c>
      <c r="AD2433" s="17">
        <v>6.232672068087676E-2</v>
      </c>
      <c r="AE2433" s="17">
        <v>1.643220963789235</v>
      </c>
      <c r="AF2433" s="17">
        <v>9.0909090909090912E-2</v>
      </c>
      <c r="AG2433" s="17">
        <v>-0.99999999999999656</v>
      </c>
      <c r="AH2433" s="17">
        <v>-0.99999999999999656</v>
      </c>
      <c r="AI2433" s="17">
        <v>-1.579916304720895E-3</v>
      </c>
      <c r="AJ2433" s="17">
        <v>3.0778076721539112E-3</v>
      </c>
      <c r="AK2433" s="17">
        <v>4.8423952051409626E-2</v>
      </c>
      <c r="AL2433" s="17">
        <v>-0.13522721519806774</v>
      </c>
      <c r="AM2433" s="17">
        <v>0.50049219828749947</v>
      </c>
      <c r="AN2433" s="17">
        <v>-6.7524978779657296E-2</v>
      </c>
      <c r="AO2433" s="17">
        <v>12.754424717444541</v>
      </c>
      <c r="AP2433" s="17">
        <v>-2.3642605454817711</v>
      </c>
      <c r="AQ2433" s="17">
        <v>16.925894373278581</v>
      </c>
      <c r="AR2433" s="17">
        <v>0.43148213639928756</v>
      </c>
      <c r="AS2433" s="17">
        <v>0.12348152096131097</v>
      </c>
      <c r="AT2433" s="17">
        <v>-0.99999999999999656</v>
      </c>
      <c r="AU2433" s="17">
        <v>-0.99999999999999656</v>
      </c>
      <c r="AV2433" s="17">
        <v>-0.37583679474643894</v>
      </c>
      <c r="AW2433" s="17">
        <v>17.540798839817519</v>
      </c>
      <c r="AX2433" s="17">
        <v>17.816981280938499</v>
      </c>
      <c r="AY2433" s="17">
        <v>2.6785178748617109E-3</v>
      </c>
      <c r="AZ2433" s="17">
        <v>-43.468035350624845</v>
      </c>
      <c r="BA2433" s="22">
        <v>1292.5702612689372</v>
      </c>
      <c r="CU2433" t="e">
        <v>#N/A</v>
      </c>
      <c r="CV2433" t="e">
        <v>#N/A</v>
      </c>
    </row>
    <row r="2434" spans="1:100" x14ac:dyDescent="0.25">
      <c r="A2434">
        <v>5565</v>
      </c>
      <c r="B2434" t="s">
        <v>2722</v>
      </c>
      <c r="C2434" s="22">
        <v>1</v>
      </c>
      <c r="D2434" s="17">
        <v>3.6780808625294901</v>
      </c>
      <c r="E2434" s="17">
        <v>2.1757476414710399E-2</v>
      </c>
      <c r="F2434" s="17">
        <v>5.7515663270048999E-2</v>
      </c>
      <c r="G2434" s="17">
        <v>6.3638324821297304E-2</v>
      </c>
      <c r="H2434" s="17">
        <v>4.4731895715573101E-2</v>
      </c>
      <c r="I2434" s="17">
        <v>0</v>
      </c>
      <c r="J2434" s="17">
        <v>2.6839137429343798</v>
      </c>
      <c r="K2434" s="17">
        <v>4.4731895715573101E-2</v>
      </c>
      <c r="L2434" s="17">
        <v>-1</v>
      </c>
      <c r="M2434" s="17">
        <v>-1</v>
      </c>
      <c r="N2434" s="17">
        <v>0.894637914311463</v>
      </c>
      <c r="O2434" s="17">
        <v>6.42563293028517</v>
      </c>
      <c r="P2434" s="17">
        <v>8.4867148022695807E-2</v>
      </c>
      <c r="Q2434" s="17">
        <v>0.153507344323627</v>
      </c>
      <c r="R2434" s="17">
        <v>5.0277871893111802E-2</v>
      </c>
      <c r="S2434" s="17">
        <v>0.32916601326620298</v>
      </c>
      <c r="T2434" s="17">
        <v>0.23975694309620599</v>
      </c>
      <c r="U2434" s="17">
        <v>4.00147922229208E-2</v>
      </c>
      <c r="V2434" s="17">
        <v>-3.2092616958779002E-3</v>
      </c>
      <c r="W2434" s="17">
        <v>22.4398636469551</v>
      </c>
      <c r="X2434" s="17">
        <v>0.57887640222380699</v>
      </c>
      <c r="Y2434" s="17">
        <v>-1</v>
      </c>
      <c r="Z2434" s="17">
        <v>-1</v>
      </c>
      <c r="AA2434" s="17">
        <v>33.0321732872819</v>
      </c>
      <c r="AB2434" s="17">
        <v>0.100272451404467</v>
      </c>
      <c r="AC2434" s="17">
        <v>4.1627991656747201E-2</v>
      </c>
      <c r="AD2434" s="17">
        <v>6.8940192307458195E-2</v>
      </c>
      <c r="AE2434" s="17">
        <v>10.542031768433599</v>
      </c>
      <c r="AF2434" s="17">
        <v>-1</v>
      </c>
      <c r="AG2434" s="17">
        <v>-1</v>
      </c>
      <c r="AH2434" s="17">
        <v>-1</v>
      </c>
      <c r="AI2434" s="17">
        <v>-6.4806894010443399E-4</v>
      </c>
      <c r="AJ2434" s="17">
        <v>-3.2092616958779002E-3</v>
      </c>
      <c r="AK2434" s="17">
        <v>0.108545496552842</v>
      </c>
      <c r="AL2434" s="17">
        <v>6.3541779719447203E-2</v>
      </c>
      <c r="AM2434" s="17">
        <v>0.14516971361987499</v>
      </c>
      <c r="AN2434" s="17">
        <v>6.2411759814733403E-2</v>
      </c>
      <c r="AO2434" s="17">
        <v>4.1719703232610899</v>
      </c>
      <c r="AP2434" s="17">
        <v>1.87800289396557</v>
      </c>
      <c r="AQ2434" s="17">
        <v>25.123777389889501</v>
      </c>
      <c r="AR2434" s="17">
        <v>0.60572848688945202</v>
      </c>
      <c r="AS2434" s="17">
        <v>0.62360829793938</v>
      </c>
      <c r="AT2434" s="17">
        <v>-1</v>
      </c>
      <c r="AU2434" s="17">
        <v>-1</v>
      </c>
      <c r="AV2434" s="17">
        <v>0.113916196714409</v>
      </c>
      <c r="AW2434" s="17">
        <v>41.335809111532598</v>
      </c>
      <c r="AX2434" s="17">
        <v>41.001921563142801</v>
      </c>
      <c r="AY2434" s="17">
        <v>9.6368259759583505E-2</v>
      </c>
      <c r="AZ2434" s="17">
        <v>-14.145392237927799</v>
      </c>
      <c r="BA2434" s="22">
        <v>1350</v>
      </c>
      <c r="CU2434" t="e">
        <v>#N/A</v>
      </c>
      <c r="CV2434" t="e">
        <v>#N/A</v>
      </c>
    </row>
    <row r="2435" spans="1:100" x14ac:dyDescent="0.25">
      <c r="A2435">
        <v>5567</v>
      </c>
      <c r="B2435" t="s">
        <v>2723</v>
      </c>
      <c r="C2435" s="22">
        <v>3</v>
      </c>
      <c r="D2435" s="17">
        <v>4.8962846892419352</v>
      </c>
      <c r="E2435" s="17">
        <v>-0.29776395341323636</v>
      </c>
      <c r="F2435" s="17">
        <v>-1.0002259454713718</v>
      </c>
      <c r="G2435" s="17">
        <v>-1.0844080954134756</v>
      </c>
      <c r="H2435" s="17">
        <v>0.35232143750365219</v>
      </c>
      <c r="I2435" s="17">
        <v>0</v>
      </c>
      <c r="J2435" s="17">
        <v>21.139286250219129</v>
      </c>
      <c r="K2435" s="17">
        <v>0.35232143750365219</v>
      </c>
      <c r="L2435" s="17">
        <v>-1.0000000000000011</v>
      </c>
      <c r="M2435" s="17">
        <v>-1.0000000000000011</v>
      </c>
      <c r="N2435" s="17">
        <v>7.0464287500730443</v>
      </c>
      <c r="O2435" s="17">
        <v>24.95116284404758</v>
      </c>
      <c r="P2435" s="17">
        <v>2.4387428749673181</v>
      </c>
      <c r="Q2435" s="17">
        <v>0.87649495025394675</v>
      </c>
      <c r="R2435" s="17">
        <v>0.5416244730766151</v>
      </c>
      <c r="S2435" s="17">
        <v>0.33333333333333376</v>
      </c>
      <c r="T2435" s="17">
        <v>0.33333333333333376</v>
      </c>
      <c r="U2435" s="17">
        <v>0.36013210702541931</v>
      </c>
      <c r="V2435" s="17">
        <v>0.16808321687069891</v>
      </c>
      <c r="W2435" s="17">
        <v>33.702422122365327</v>
      </c>
      <c r="X2435" s="17">
        <v>2.7633729584888851</v>
      </c>
      <c r="Y2435" s="17">
        <v>-1.0000000000000011</v>
      </c>
      <c r="Z2435" s="17">
        <v>-1.0000000000000011</v>
      </c>
      <c r="AA2435" s="17">
        <v>82.044993576789025</v>
      </c>
      <c r="AB2435" s="17">
        <v>0.35723980571639619</v>
      </c>
      <c r="AC2435" s="17">
        <v>0.23981877921245365</v>
      </c>
      <c r="AD2435" s="17">
        <v>0.35896035469809079</v>
      </c>
      <c r="AE2435" s="17">
        <v>47.800946981346996</v>
      </c>
      <c r="AF2435" s="17">
        <v>1</v>
      </c>
      <c r="AG2435" s="17">
        <v>-1.0000000000000011</v>
      </c>
      <c r="AH2435" s="17">
        <v>-1.0000000000000011</v>
      </c>
      <c r="AI2435" s="17">
        <v>3.5722157531205834E-3</v>
      </c>
      <c r="AJ2435" s="17">
        <v>0.16808321687069891</v>
      </c>
      <c r="AK2435" s="17">
        <v>0.16044531470078388</v>
      </c>
      <c r="AL2435" s="17">
        <v>-7.2030269820627366E-2</v>
      </c>
      <c r="AM2435" s="17">
        <v>-0.13035241454842941</v>
      </c>
      <c r="AN2435" s="17">
        <v>0.11539127971975155</v>
      </c>
      <c r="AO2435" s="17">
        <v>-2.4565837902068166</v>
      </c>
      <c r="AP2435" s="17">
        <v>2.5246306438906512</v>
      </c>
      <c r="AQ2435" s="17">
        <v>54.841708372584456</v>
      </c>
      <c r="AR2435" s="17">
        <v>1.1948819905627863</v>
      </c>
      <c r="AS2435" s="17">
        <v>3.1156943959925378</v>
      </c>
      <c r="AT2435" s="17">
        <v>-1.0000000000000011</v>
      </c>
      <c r="AU2435" s="17">
        <v>-1.0000000000000011</v>
      </c>
      <c r="AV2435" s="17">
        <v>-0.54278362233686006</v>
      </c>
      <c r="AW2435" s="17">
        <v>109.52078706472722</v>
      </c>
      <c r="AX2435" s="17">
        <v>126.40055306685963</v>
      </c>
      <c r="AY2435" s="17">
        <v>0.11148360199427905</v>
      </c>
      <c r="AZ2435" s="17">
        <v>-0.85263198090059722</v>
      </c>
      <c r="BA2435" s="22">
        <v>1543.6566380708307</v>
      </c>
      <c r="CU2435" t="e">
        <v>#N/A</v>
      </c>
      <c r="CV2435" t="e">
        <v>#N/A</v>
      </c>
    </row>
    <row r="2436" spans="1:100" x14ac:dyDescent="0.25">
      <c r="A2436">
        <v>5568</v>
      </c>
      <c r="B2436" t="s">
        <v>2724</v>
      </c>
      <c r="C2436" s="22">
        <v>3</v>
      </c>
      <c r="D2436" s="17">
        <v>4.9374194417929322</v>
      </c>
      <c r="E2436" s="17">
        <v>2.7491640178173415E-3</v>
      </c>
      <c r="F2436" s="17">
        <v>0.12352415301276531</v>
      </c>
      <c r="G2436" s="17">
        <v>0.12352415301276531</v>
      </c>
      <c r="H2436" s="17">
        <v>-0.22749785843305892</v>
      </c>
      <c r="I2436" s="17">
        <v>0</v>
      </c>
      <c r="J2436" s="17">
        <v>-13.649871505983533</v>
      </c>
      <c r="K2436" s="17">
        <v>-0.22749785843305892</v>
      </c>
      <c r="L2436" s="17">
        <v>-0.999999999999999</v>
      </c>
      <c r="M2436" s="17">
        <v>-0.999999999999999</v>
      </c>
      <c r="N2436" s="17">
        <v>-4.5499571686611784</v>
      </c>
      <c r="O2436" s="17">
        <v>-8.5889279111778425</v>
      </c>
      <c r="P2436" s="17">
        <v>-4.6468221646085717E-2</v>
      </c>
      <c r="Q2436" s="17">
        <v>4.5289486772407139</v>
      </c>
      <c r="R2436" s="17">
        <v>1.5032112241496061</v>
      </c>
      <c r="S2436" s="17">
        <v>0.3351780942229351</v>
      </c>
      <c r="T2436" s="17">
        <v>0.2684916477800402</v>
      </c>
      <c r="U2436" s="17">
        <v>-1.7661922512398742E-2</v>
      </c>
      <c r="V2436" s="17">
        <v>0</v>
      </c>
      <c r="W2436" s="17">
        <v>32.540227116945431</v>
      </c>
      <c r="X2436" s="17">
        <v>0.64080603668665714</v>
      </c>
      <c r="Y2436" s="17">
        <v>-0.999999999999999</v>
      </c>
      <c r="Z2436" s="17">
        <v>-0.999999999999999</v>
      </c>
      <c r="AA2436" s="17">
        <v>54.606917048816648</v>
      </c>
      <c r="AB2436" s="17">
        <v>0.45196979028314999</v>
      </c>
      <c r="AC2436" s="17">
        <v>1.1103820976127488E-2</v>
      </c>
      <c r="AD2436" s="17">
        <v>-5.1804037104844491E-2</v>
      </c>
      <c r="AE2436" s="17">
        <v>20.563478707721632</v>
      </c>
      <c r="AF2436" s="17">
        <v>0.55555555555555558</v>
      </c>
      <c r="AG2436" s="17">
        <v>-0.999999999999999</v>
      </c>
      <c r="AH2436" s="17">
        <v>-0.999999999999999</v>
      </c>
      <c r="AI2436" s="17">
        <v>0</v>
      </c>
      <c r="AJ2436" s="17">
        <v>0</v>
      </c>
      <c r="AK2436" s="17">
        <v>-0.12229972197398346</v>
      </c>
      <c r="AL2436" s="17">
        <v>-2.5907224317002452E-2</v>
      </c>
      <c r="AM2436" s="17">
        <v>0.51153078081941161</v>
      </c>
      <c r="AN2436" s="17">
        <v>-0.12424240254817345</v>
      </c>
      <c r="AO2436" s="17">
        <v>12.176770910615375</v>
      </c>
      <c r="AP2436" s="17">
        <v>-3.2355961852893476</v>
      </c>
      <c r="AQ2436" s="17">
        <v>18.890355610961869</v>
      </c>
      <c r="AR2436" s="17">
        <v>0.58600781949057679</v>
      </c>
      <c r="AS2436" s="17">
        <v>0.41330817825359834</v>
      </c>
      <c r="AT2436" s="17">
        <v>-0.999999999999999</v>
      </c>
      <c r="AU2436" s="17">
        <v>-0.999999999999999</v>
      </c>
      <c r="AV2436" s="17">
        <v>1.6267353771623718</v>
      </c>
      <c r="AW2436" s="17">
        <v>42.782392952349468</v>
      </c>
      <c r="AX2436" s="17">
        <v>42.782392952349468</v>
      </c>
      <c r="AY2436" s="17">
        <v>0.19441974919035884</v>
      </c>
      <c r="AZ2436" s="17">
        <v>-7.2620455805442408</v>
      </c>
      <c r="BA2436" s="22">
        <v>1440.4061209738379</v>
      </c>
      <c r="CU2436" t="e">
        <v>#N/A</v>
      </c>
      <c r="CV2436" t="e">
        <v>#N/A</v>
      </c>
    </row>
    <row r="2437" spans="1:100" x14ac:dyDescent="0.25">
      <c r="A2437">
        <v>5569</v>
      </c>
      <c r="B2437" t="s">
        <v>2229</v>
      </c>
      <c r="C2437" s="22">
        <v>3</v>
      </c>
      <c r="D2437" s="17">
        <v>3.5615335612843984</v>
      </c>
      <c r="E2437" s="17">
        <v>-1.6653119864010347E-2</v>
      </c>
      <c r="F2437" s="17">
        <v>5.3364584156474583E-2</v>
      </c>
      <c r="G2437" s="17">
        <v>5.3364584156474583E-2</v>
      </c>
      <c r="H2437" s="17">
        <v>-8.6791815368033973E-2</v>
      </c>
      <c r="I2437" s="17">
        <v>0</v>
      </c>
      <c r="J2437" s="17">
        <v>-5.2075089220820354</v>
      </c>
      <c r="K2437" s="17">
        <v>-8.6791815368033973E-2</v>
      </c>
      <c r="L2437" s="17">
        <v>-1.0000000000000009</v>
      </c>
      <c r="M2437" s="17">
        <v>-1.0000000000000009</v>
      </c>
      <c r="N2437" s="17">
        <v>-1.7358363073606786</v>
      </c>
      <c r="O2437" s="17">
        <v>-1.5926107766411639</v>
      </c>
      <c r="P2437" s="17">
        <v>-5.6207559866030932E-2</v>
      </c>
      <c r="Q2437" s="17">
        <v>7.4433224331660955E-2</v>
      </c>
      <c r="R2437" s="17">
        <v>-6.5893318199497421E-3</v>
      </c>
      <c r="S2437" s="17">
        <v>0.33333333333333365</v>
      </c>
      <c r="T2437" s="17">
        <v>0.1906357063983708</v>
      </c>
      <c r="U2437" s="17">
        <v>0.1128045498086416</v>
      </c>
      <c r="V2437" s="17">
        <v>-1.4814778291828236E-2</v>
      </c>
      <c r="W2437" s="17">
        <v>28.350025064662077</v>
      </c>
      <c r="X2437" s="17">
        <v>0.83039275764837261</v>
      </c>
      <c r="Y2437" s="17">
        <v>-1.0000000000000009</v>
      </c>
      <c r="Z2437" s="17">
        <v>-1.0000000000000009</v>
      </c>
      <c r="AA2437" s="17">
        <v>19.878023940076542</v>
      </c>
      <c r="AB2437" s="17">
        <v>-6.0003992435240905E-2</v>
      </c>
      <c r="AC2437" s="17">
        <v>8.1458116366850158E-2</v>
      </c>
      <c r="AD2437" s="17">
        <v>-0.19076235978692088</v>
      </c>
      <c r="AE2437" s="17">
        <v>-8.4654117927655825</v>
      </c>
      <c r="AF2437" s="17">
        <v>8.3333333333333329E-2</v>
      </c>
      <c r="AG2437" s="17">
        <v>-1.0000000000000009</v>
      </c>
      <c r="AH2437" s="17">
        <v>-1.0000000000000009</v>
      </c>
      <c r="AI2437" s="17">
        <v>0</v>
      </c>
      <c r="AJ2437" s="17">
        <v>-1.4814778291828236E-2</v>
      </c>
      <c r="AK2437" s="17">
        <v>0.32085416980937659</v>
      </c>
      <c r="AL2437" s="17">
        <v>0.16781215930244103</v>
      </c>
      <c r="AM2437" s="17">
        <v>0.72977226973531206</v>
      </c>
      <c r="AN2437" s="17">
        <v>0.49065668031975618</v>
      </c>
      <c r="AO2437" s="17">
        <v>19.848577592429685</v>
      </c>
      <c r="AP2437" s="17">
        <v>13.105477804506108</v>
      </c>
      <c r="AQ2437" s="17">
        <v>23.142516142580032</v>
      </c>
      <c r="AR2437" s="17">
        <v>0.6219588112485176</v>
      </c>
      <c r="AS2437" s="17">
        <v>0.74360094228033857</v>
      </c>
      <c r="AT2437" s="17">
        <v>-1.0000000000000009</v>
      </c>
      <c r="AU2437" s="17">
        <v>-1.0000000000000009</v>
      </c>
      <c r="AV2437" s="17">
        <v>4.6775252336524839E-2</v>
      </c>
      <c r="AW2437" s="17">
        <v>31.390890967941484</v>
      </c>
      <c r="AX2437" s="17">
        <v>29.909413138758662</v>
      </c>
      <c r="AY2437" s="17">
        <v>0.10172500213818132</v>
      </c>
      <c r="AZ2437" s="17">
        <v>-41.662116855476569</v>
      </c>
      <c r="BA2437" s="22">
        <v>1322.1851475041071</v>
      </c>
      <c r="CU2437" t="e">
        <v>#N/A</v>
      </c>
      <c r="CV2437" t="e">
        <v>#N/A</v>
      </c>
    </row>
    <row r="2438" spans="1:100" x14ac:dyDescent="0.25">
      <c r="A2438">
        <v>5570</v>
      </c>
      <c r="B2438" t="s">
        <v>2725</v>
      </c>
      <c r="C2438" s="22">
        <v>3</v>
      </c>
      <c r="D2438" s="17">
        <v>3.8200089168473914</v>
      </c>
      <c r="E2438" s="17">
        <v>-4.0027802349478628E-2</v>
      </c>
      <c r="F2438" s="17">
        <v>-0.10854210189527548</v>
      </c>
      <c r="G2438" s="17">
        <v>-0.11926608851308083</v>
      </c>
      <c r="H2438" s="17">
        <v>-9.8194336489644707E-2</v>
      </c>
      <c r="I2438" s="17">
        <v>0</v>
      </c>
      <c r="J2438" s="17">
        <v>-5.8916601893786815</v>
      </c>
      <c r="K2438" s="17">
        <v>-9.8194336489644707E-2</v>
      </c>
      <c r="L2438" s="17">
        <v>-1.0000000000000007</v>
      </c>
      <c r="M2438" s="17">
        <v>-1.0000000000000007</v>
      </c>
      <c r="N2438" s="17">
        <v>-1.9638867297928941</v>
      </c>
      <c r="O2438" s="17">
        <v>-2.1909173610443702</v>
      </c>
      <c r="P2438" s="17">
        <v>1.7032543472236892</v>
      </c>
      <c r="Q2438" s="17">
        <v>-1.098421257848005</v>
      </c>
      <c r="R2438" s="17">
        <v>-0.30379202992577331</v>
      </c>
      <c r="S2438" s="17">
        <v>0.3333333333333337</v>
      </c>
      <c r="T2438" s="17">
        <v>9.2999547805622723E-2</v>
      </c>
      <c r="U2438" s="17">
        <v>-0.13115464021626566</v>
      </c>
      <c r="V2438" s="17">
        <v>0</v>
      </c>
      <c r="W2438" s="17">
        <v>15.734903096493415</v>
      </c>
      <c r="X2438" s="17">
        <v>-0.25197304307277213</v>
      </c>
      <c r="Y2438" s="17">
        <v>-1.0000000000000007</v>
      </c>
      <c r="Z2438" s="17">
        <v>-1.0000000000000007</v>
      </c>
      <c r="AA2438" s="17">
        <v>28.002124335927963</v>
      </c>
      <c r="AB2438" s="17">
        <v>0.20596580359366223</v>
      </c>
      <c r="AC2438" s="17">
        <v>-0.19020565883761914</v>
      </c>
      <c r="AD2438" s="17">
        <v>0.23566012063116273</v>
      </c>
      <c r="AE2438" s="17">
        <v>12.571013269360302</v>
      </c>
      <c r="AF2438" s="17">
        <v>0.2</v>
      </c>
      <c r="AG2438" s="17">
        <v>-1.0000000000000007</v>
      </c>
      <c r="AH2438" s="17">
        <v>-1.0000000000000007</v>
      </c>
      <c r="AI2438" s="17">
        <v>-4.7774865177321549E-3</v>
      </c>
      <c r="AJ2438" s="17">
        <v>0</v>
      </c>
      <c r="AK2438" s="17">
        <v>-3.6064775196820425E-4</v>
      </c>
      <c r="AL2438" s="17">
        <v>0.48220705170377143</v>
      </c>
      <c r="AM2438" s="17">
        <v>-0.15784286050361152</v>
      </c>
      <c r="AN2438" s="17">
        <v>0.61837200184009322</v>
      </c>
      <c r="AO2438" s="17">
        <v>-3.9478747513501284</v>
      </c>
      <c r="AP2438" s="17">
        <v>17.870335304521181</v>
      </c>
      <c r="AQ2438" s="17">
        <v>9.8432429071147336</v>
      </c>
      <c r="AR2438" s="17">
        <v>0.29517824092269074</v>
      </c>
      <c r="AS2438" s="17">
        <v>-0.35016737956241722</v>
      </c>
      <c r="AT2438" s="17">
        <v>-1.0000000000000007</v>
      </c>
      <c r="AU2438" s="17">
        <v>-1.0000000000000007</v>
      </c>
      <c r="AV2438" s="17">
        <v>-0.42305811843885416</v>
      </c>
      <c r="AW2438" s="17">
        <v>43.681542279404773</v>
      </c>
      <c r="AX2438" s="17">
        <v>43.585992549050125</v>
      </c>
      <c r="AY2438" s="17">
        <v>-8.2358970474046399E-3</v>
      </c>
      <c r="AZ2438" s="17">
        <v>-11.632355146853895</v>
      </c>
      <c r="BA2438" s="22">
        <v>1375.5321857980537</v>
      </c>
      <c r="CU2438" t="e">
        <v>#N/A</v>
      </c>
      <c r="CV2438" t="e">
        <v>#N/A</v>
      </c>
    </row>
    <row r="2439" spans="1:100" x14ac:dyDescent="0.25">
      <c r="A2439">
        <v>5572</v>
      </c>
      <c r="B2439" t="s">
        <v>2726</v>
      </c>
      <c r="C2439" s="22">
        <v>3</v>
      </c>
      <c r="D2439" s="17">
        <v>5.5576955845779672</v>
      </c>
      <c r="E2439" s="17">
        <v>-5.967420083349214E-3</v>
      </c>
      <c r="F2439" s="17">
        <v>-6.1749235931285694E-2</v>
      </c>
      <c r="G2439" s="17">
        <v>-6.7354401360283825E-2</v>
      </c>
      <c r="H2439" s="17">
        <v>0.28054035002863198</v>
      </c>
      <c r="I2439" s="17">
        <v>0</v>
      </c>
      <c r="J2439" s="17">
        <v>16.832421001717922</v>
      </c>
      <c r="K2439" s="17">
        <v>0.28054035002863198</v>
      </c>
      <c r="L2439" s="17">
        <v>-1.0000000000000038</v>
      </c>
      <c r="M2439" s="17">
        <v>-1.0000000000000038</v>
      </c>
      <c r="N2439" s="17">
        <v>5.6108070005726383</v>
      </c>
      <c r="O2439" s="17">
        <v>22.322762184935581</v>
      </c>
      <c r="P2439" s="17">
        <v>-2.2426892540934311</v>
      </c>
      <c r="Q2439" s="17">
        <v>0.75606742250563919</v>
      </c>
      <c r="R2439" s="17">
        <v>-8.6755914952843738E-2</v>
      </c>
      <c r="S2439" s="17">
        <v>0.33333333333333415</v>
      </c>
      <c r="T2439" s="17">
        <v>0.33690361837389404</v>
      </c>
      <c r="U2439" s="17">
        <v>0.16120043803680059</v>
      </c>
      <c r="V2439" s="17">
        <v>0</v>
      </c>
      <c r="W2439" s="17">
        <v>22.035881588615876</v>
      </c>
      <c r="X2439" s="17">
        <v>1.0383787398781865</v>
      </c>
      <c r="Y2439" s="17">
        <v>-1.0000000000000038</v>
      </c>
      <c r="Z2439" s="17">
        <v>-1.0000000000000038</v>
      </c>
      <c r="AA2439" s="17">
        <v>56.362512219803904</v>
      </c>
      <c r="AB2439" s="17">
        <v>0.3315265990273214</v>
      </c>
      <c r="AC2439" s="17">
        <v>3.9235166560177809E-2</v>
      </c>
      <c r="AD2439" s="17">
        <v>0.31750596533531794</v>
      </c>
      <c r="AE2439" s="17">
        <v>34.413386546140863</v>
      </c>
      <c r="AF2439" s="17">
        <v>0.73684210526315785</v>
      </c>
      <c r="AG2439" s="17">
        <v>-1.0000000000000038</v>
      </c>
      <c r="AH2439" s="17">
        <v>-1.0000000000000038</v>
      </c>
      <c r="AI2439" s="17">
        <v>0</v>
      </c>
      <c r="AJ2439" s="17">
        <v>0</v>
      </c>
      <c r="AK2439" s="17">
        <v>-0.12574285196909121</v>
      </c>
      <c r="AL2439" s="17">
        <v>0.25811276499246633</v>
      </c>
      <c r="AM2439" s="17">
        <v>4.4931617416602398E-2</v>
      </c>
      <c r="AN2439" s="17">
        <v>0.49288514258791183</v>
      </c>
      <c r="AO2439" s="17">
        <v>0.49457617556960493</v>
      </c>
      <c r="AP2439" s="17">
        <v>13.612692389660129</v>
      </c>
      <c r="AQ2439" s="17">
        <v>38.868302590333798</v>
      </c>
      <c r="AR2439" s="17">
        <v>0.83143738974402925</v>
      </c>
      <c r="AS2439" s="17">
        <v>1.3189190899068191</v>
      </c>
      <c r="AT2439" s="17">
        <v>-1.0000000000000038</v>
      </c>
      <c r="AU2439" s="17">
        <v>-1.0000000000000038</v>
      </c>
      <c r="AV2439" s="17">
        <v>-0.15411031631312755</v>
      </c>
      <c r="AW2439" s="17">
        <v>92.297966794399628</v>
      </c>
      <c r="AX2439" s="17">
        <v>92.297966794399628</v>
      </c>
      <c r="AY2439" s="17">
        <v>0.57113462640478307</v>
      </c>
      <c r="AZ2439" s="17">
        <v>76.078513071484267</v>
      </c>
      <c r="BA2439" s="22">
        <v>1577.8427172632698</v>
      </c>
      <c r="CU2439" t="e">
        <v>#N/A</v>
      </c>
      <c r="CV2439" t="e">
        <v>#N/A</v>
      </c>
    </row>
    <row r="2440" spans="1:100" x14ac:dyDescent="0.25">
      <c r="A2440">
        <v>5573</v>
      </c>
      <c r="B2440" t="s">
        <v>2727</v>
      </c>
      <c r="C2440" s="22">
        <v>2</v>
      </c>
      <c r="D2440" s="17">
        <v>3.1511382974093025</v>
      </c>
      <c r="E2440" s="17">
        <v>-0.12900941255801662</v>
      </c>
      <c r="F2440" s="17">
        <v>-0.24431025195366166</v>
      </c>
      <c r="G2440" s="17">
        <v>-0.23775281818442945</v>
      </c>
      <c r="H2440" s="17">
        <v>3.0413314481714665E-3</v>
      </c>
      <c r="I2440" s="17">
        <v>0</v>
      </c>
      <c r="J2440" s="17">
        <v>0.18247988689028816</v>
      </c>
      <c r="K2440" s="17">
        <v>3.0413314481714665E-3</v>
      </c>
      <c r="L2440" s="17">
        <v>-1</v>
      </c>
      <c r="M2440" s="17">
        <v>-1</v>
      </c>
      <c r="N2440" s="17">
        <v>6.0826628963429163E-2</v>
      </c>
      <c r="O2440" s="17">
        <v>4.0344176905202573</v>
      </c>
      <c r="P2440" s="17">
        <v>-0.48558543354569234</v>
      </c>
      <c r="Q2440" s="17">
        <v>-0.84668020483334883</v>
      </c>
      <c r="R2440" s="17">
        <v>-0.27659831272702423</v>
      </c>
      <c r="S2440" s="17">
        <v>0.31542320415806496</v>
      </c>
      <c r="T2440" s="17">
        <v>0.22079838918797548</v>
      </c>
      <c r="U2440" s="17">
        <v>-8.6199865141294019E-4</v>
      </c>
      <c r="V2440" s="17">
        <v>-9.7449584115298082E-3</v>
      </c>
      <c r="W2440" s="17">
        <v>19.364415600212453</v>
      </c>
      <c r="X2440" s="17">
        <v>0.43930275388798817</v>
      </c>
      <c r="Y2440" s="17">
        <v>-1</v>
      </c>
      <c r="Z2440" s="17">
        <v>-1</v>
      </c>
      <c r="AA2440" s="17">
        <v>32.21613344988679</v>
      </c>
      <c r="AB2440" s="17">
        <v>2.9395485715779629E-2</v>
      </c>
      <c r="AC2440" s="17">
        <v>2.9575706414361733E-2</v>
      </c>
      <c r="AD2440" s="17">
        <v>2.5740578954685581E-2</v>
      </c>
      <c r="AE2440" s="17">
        <v>9.5116997482491339</v>
      </c>
      <c r="AF2440" s="17">
        <v>-1</v>
      </c>
      <c r="AG2440" s="17">
        <v>-1</v>
      </c>
      <c r="AH2440" s="17">
        <v>-1</v>
      </c>
      <c r="AI2440" s="17">
        <v>-5.6106109321656852E-3</v>
      </c>
      <c r="AJ2440" s="17">
        <v>-9.7449584115298082E-3</v>
      </c>
      <c r="AK2440" s="17">
        <v>0.1964940186221158</v>
      </c>
      <c r="AL2440" s="17">
        <v>-2.4666061632868455E-2</v>
      </c>
      <c r="AM2440" s="17">
        <v>0.22051558734301585</v>
      </c>
      <c r="AN2440" s="17">
        <v>-3.7074727127962101E-2</v>
      </c>
      <c r="AO2440" s="17">
        <v>6.0022098012215785</v>
      </c>
      <c r="AP2440" s="17">
        <v>-0.55704851089899732</v>
      </c>
      <c r="AQ2440" s="17">
        <v>24.237384923502759</v>
      </c>
      <c r="AR2440" s="17">
        <v>0.57897608016593627</v>
      </c>
      <c r="AS2440" s="17">
        <v>0.51378511825698103</v>
      </c>
      <c r="AT2440" s="17">
        <v>-1</v>
      </c>
      <c r="AU2440" s="17">
        <v>-1</v>
      </c>
      <c r="AV2440" s="17">
        <v>-0.31534075388819016</v>
      </c>
      <c r="AW2440" s="17">
        <v>42.57041530251923</v>
      </c>
      <c r="AX2440" s="17">
        <v>42.523860081010127</v>
      </c>
      <c r="AY2440" s="17">
        <v>7.2278884630402565E-2</v>
      </c>
      <c r="AZ2440" s="17">
        <v>-16.536033441862898</v>
      </c>
      <c r="BA2440" s="22">
        <v>1418.1290065882322</v>
      </c>
      <c r="CU2440" t="e">
        <v>#N/A</v>
      </c>
      <c r="CV2440" t="e">
        <v>#N/A</v>
      </c>
    </row>
    <row r="2441" spans="1:100" x14ac:dyDescent="0.25">
      <c r="A2441">
        <v>5576</v>
      </c>
      <c r="B2441" t="s">
        <v>2728</v>
      </c>
      <c r="C2441" s="22">
        <v>3</v>
      </c>
      <c r="D2441" s="17">
        <v>3.9242958200974312</v>
      </c>
      <c r="E2441" s="17">
        <v>0</v>
      </c>
      <c r="F2441" s="17">
        <v>1.1659841676567723E-3</v>
      </c>
      <c r="G2441" s="17">
        <v>1.1659841676567723E-3</v>
      </c>
      <c r="H2441" s="17">
        <v>0.26114041499990515</v>
      </c>
      <c r="I2441" s="17">
        <v>0</v>
      </c>
      <c r="J2441" s="17">
        <v>15.668424899994312</v>
      </c>
      <c r="K2441" s="17">
        <v>0.26114041499990515</v>
      </c>
      <c r="L2441" s="17">
        <v>-0.99999999999999989</v>
      </c>
      <c r="M2441" s="17">
        <v>-0.99999999999999989</v>
      </c>
      <c r="N2441" s="17">
        <v>5.2228082999981025</v>
      </c>
      <c r="O2441" s="17">
        <v>19.593886704259386</v>
      </c>
      <c r="P2441" s="17">
        <v>-0.73721647995008766</v>
      </c>
      <c r="Q2441" s="17">
        <v>2.2399393600671176</v>
      </c>
      <c r="R2441" s="17">
        <v>0.72747604186338299</v>
      </c>
      <c r="S2441" s="17">
        <v>0.32630399671335863</v>
      </c>
      <c r="T2441" s="17">
        <v>0.36688921704505562</v>
      </c>
      <c r="U2441" s="17">
        <v>0.18172941835059281</v>
      </c>
      <c r="V2441" s="17">
        <v>-6.2175967650779755E-2</v>
      </c>
      <c r="W2441" s="17">
        <v>22.064249978332896</v>
      </c>
      <c r="X2441" s="17">
        <v>0.81947054996792479</v>
      </c>
      <c r="Y2441" s="17">
        <v>-0.99999999999999989</v>
      </c>
      <c r="Z2441" s="17">
        <v>-0.99999999999999989</v>
      </c>
      <c r="AA2441" s="17">
        <v>62.26646767438632</v>
      </c>
      <c r="AB2441" s="17">
        <v>0.24104003040234159</v>
      </c>
      <c r="AC2441" s="17">
        <v>0.12245150583351638</v>
      </c>
      <c r="AD2441" s="17">
        <v>0.42600329684794291</v>
      </c>
      <c r="AE2441" s="17">
        <v>39.474741654190055</v>
      </c>
      <c r="AF2441" s="17">
        <v>0.625</v>
      </c>
      <c r="AG2441" s="17">
        <v>-0.99999999999999989</v>
      </c>
      <c r="AH2441" s="17">
        <v>-0.99999999999999989</v>
      </c>
      <c r="AI2441" s="17">
        <v>0</v>
      </c>
      <c r="AJ2441" s="17">
        <v>-6.2175967650779755E-2</v>
      </c>
      <c r="AK2441" s="17">
        <v>-0.16666400817540061</v>
      </c>
      <c r="AL2441" s="17">
        <v>0.14707329209553158</v>
      </c>
      <c r="AM2441" s="17">
        <v>6.8908747088182884E-2</v>
      </c>
      <c r="AN2441" s="17">
        <v>-9.1114653774236748E-2</v>
      </c>
      <c r="AO2441" s="17">
        <v>0.88939863632757199</v>
      </c>
      <c r="AP2441" s="17">
        <v>-1.54249988387826</v>
      </c>
      <c r="AQ2441" s="17">
        <v>37.732674878327238</v>
      </c>
      <c r="AR2441" s="17">
        <v>0.81274666445822752</v>
      </c>
      <c r="AS2441" s="17">
        <v>1.0806109649678306</v>
      </c>
      <c r="AT2441" s="17">
        <v>-0.99999999999999989</v>
      </c>
      <c r="AU2441" s="17">
        <v>-0.99999999999999989</v>
      </c>
      <c r="AV2441" s="17">
        <v>0.72864202603103922</v>
      </c>
      <c r="AW2441" s="17">
        <v>80.317854494767431</v>
      </c>
      <c r="AX2441" s="17">
        <v>74.100257729689446</v>
      </c>
      <c r="AY2441" s="17">
        <v>-1.5012927886293118E-2</v>
      </c>
      <c r="AZ2441" s="17">
        <v>-10.432946953695343</v>
      </c>
      <c r="BA2441" s="22">
        <v>1492.4383465341054</v>
      </c>
      <c r="CU2441" t="e">
        <v>#N/A</v>
      </c>
      <c r="CV2441" t="e">
        <v>#N/A</v>
      </c>
    </row>
    <row r="2442" spans="1:100" x14ac:dyDescent="0.25">
      <c r="A2442">
        <v>5577</v>
      </c>
      <c r="B2442" t="s">
        <v>2729</v>
      </c>
      <c r="C2442" s="22">
        <v>3</v>
      </c>
      <c r="D2442" s="17">
        <v>4.7066824051321259</v>
      </c>
      <c r="E2442" s="17">
        <v>-5.1575054173619905E-2</v>
      </c>
      <c r="F2442" s="17">
        <v>-1.5115693556868714E-2</v>
      </c>
      <c r="G2442" s="17">
        <v>-2.8840628108041218E-2</v>
      </c>
      <c r="H2442" s="17">
        <v>0.23611088717041456</v>
      </c>
      <c r="I2442" s="17">
        <v>0</v>
      </c>
      <c r="J2442" s="17">
        <v>14.166653230224872</v>
      </c>
      <c r="K2442" s="17">
        <v>0.23611088717041456</v>
      </c>
      <c r="L2442" s="17">
        <v>-0.99999999999999989</v>
      </c>
      <c r="M2442" s="17">
        <v>-0.99999999999999989</v>
      </c>
      <c r="N2442" s="17">
        <v>4.7222177434082919</v>
      </c>
      <c r="O2442" s="17">
        <v>18.844495007248941</v>
      </c>
      <c r="P2442" s="17">
        <v>1.0909194020441806</v>
      </c>
      <c r="Q2442" s="17">
        <v>-0.64376079951873111</v>
      </c>
      <c r="R2442" s="17">
        <v>-0.18534086212376122</v>
      </c>
      <c r="S2442" s="17">
        <v>0.33333333333333348</v>
      </c>
      <c r="T2442" s="17">
        <v>0.34123894048726955</v>
      </c>
      <c r="U2442" s="17">
        <v>0.13889237647314459</v>
      </c>
      <c r="V2442" s="17">
        <v>0</v>
      </c>
      <c r="W2442" s="17">
        <v>23.094150524933319</v>
      </c>
      <c r="X2442" s="17">
        <v>0.99284655817902079</v>
      </c>
      <c r="Y2442" s="17">
        <v>-0.99999999999999989</v>
      </c>
      <c r="Z2442" s="17">
        <v>-0.99999999999999989</v>
      </c>
      <c r="AA2442" s="17">
        <v>47.130957047326739</v>
      </c>
      <c r="AB2442" s="17">
        <v>0.11038518160907367</v>
      </c>
      <c r="AC2442" s="17">
        <v>0.20553339571693793</v>
      </c>
      <c r="AD2442" s="17">
        <v>0.16852437036433227</v>
      </c>
      <c r="AE2442" s="17">
        <v>24.222147384517193</v>
      </c>
      <c r="AF2442" s="17">
        <v>0.72222222222222221</v>
      </c>
      <c r="AG2442" s="17">
        <v>-0.99999999999999989</v>
      </c>
      <c r="AH2442" s="17">
        <v>-0.99999999999999989</v>
      </c>
      <c r="AI2442" s="17">
        <v>0</v>
      </c>
      <c r="AJ2442" s="17">
        <v>0</v>
      </c>
      <c r="AK2442" s="17">
        <v>-7.1781598519933362E-2</v>
      </c>
      <c r="AL2442" s="17">
        <v>2.5828574616631735E-2</v>
      </c>
      <c r="AM2442" s="17">
        <v>3.2445856022380037E-2</v>
      </c>
      <c r="AN2442" s="17">
        <v>0.31408391913970313</v>
      </c>
      <c r="AO2442" s="17">
        <v>0.45223840795983455</v>
      </c>
      <c r="AP2442" s="17">
        <v>7.9812408515757394</v>
      </c>
      <c r="AQ2442" s="17">
        <v>37.260803755158207</v>
      </c>
      <c r="AR2442" s="17">
        <v>0.81346465029374759</v>
      </c>
      <c r="AS2442" s="17">
        <v>1.2289574453494356</v>
      </c>
      <c r="AT2442" s="17">
        <v>-0.99999999999999989</v>
      </c>
      <c r="AU2442" s="17">
        <v>-0.99999999999999989</v>
      </c>
      <c r="AV2442" s="17">
        <v>-0.21418149023180238</v>
      </c>
      <c r="AW2442" s="17">
        <v>73.956692906151432</v>
      </c>
      <c r="AX2442" s="17">
        <v>73.956692906151432</v>
      </c>
      <c r="AY2442" s="17">
        <v>0.17898230945256211</v>
      </c>
      <c r="AZ2442" s="17">
        <v>0.81979309026586877</v>
      </c>
      <c r="BA2442" s="22">
        <v>1459.0285056900834</v>
      </c>
      <c r="CU2442" t="e">
        <v>#N/A</v>
      </c>
      <c r="CV2442" t="e">
        <v>#N/A</v>
      </c>
    </row>
    <row r="2443" spans="1:100" x14ac:dyDescent="0.25">
      <c r="A2443">
        <v>5578</v>
      </c>
      <c r="B2443" t="s">
        <v>2730</v>
      </c>
      <c r="C2443" s="22">
        <v>3</v>
      </c>
      <c r="D2443" s="17">
        <v>5.394797920574752</v>
      </c>
      <c r="E2443" s="17">
        <v>0</v>
      </c>
      <c r="F2443" s="17">
        <v>-1.1756518898754189</v>
      </c>
      <c r="G2443" s="17">
        <v>-1.1756518898754189</v>
      </c>
      <c r="H2443" s="17">
        <v>-1.4942703561394703E-2</v>
      </c>
      <c r="I2443" s="17">
        <v>0</v>
      </c>
      <c r="J2443" s="17">
        <v>-0.89656221368368172</v>
      </c>
      <c r="K2443" s="17">
        <v>-1.4942703561394703E-2</v>
      </c>
      <c r="L2443" s="17">
        <v>-1</v>
      </c>
      <c r="M2443" s="17">
        <v>-1</v>
      </c>
      <c r="N2443" s="17">
        <v>-0.29885407122789409</v>
      </c>
      <c r="O2443" s="17">
        <v>3.3225838170156496</v>
      </c>
      <c r="P2443" s="17">
        <v>-0.30131805499946024</v>
      </c>
      <c r="Q2443" s="17">
        <v>-0.1470762659418586</v>
      </c>
      <c r="R2443" s="17">
        <v>-2.3980698887395617E-2</v>
      </c>
      <c r="S2443" s="17">
        <v>0.33333333333333315</v>
      </c>
      <c r="T2443" s="17">
        <v>0.32316356566260218</v>
      </c>
      <c r="U2443" s="17">
        <v>0.36467722571165584</v>
      </c>
      <c r="V2443" s="17">
        <v>0</v>
      </c>
      <c r="W2443" s="17">
        <v>41.444673130759469</v>
      </c>
      <c r="X2443" s="17">
        <v>2.134426680235646</v>
      </c>
      <c r="Y2443" s="17">
        <v>-1</v>
      </c>
      <c r="Z2443" s="17">
        <v>-1</v>
      </c>
      <c r="AA2443" s="17">
        <v>55.839003769639056</v>
      </c>
      <c r="AB2443" s="17">
        <v>8.2022673360059584E-3</v>
      </c>
      <c r="AC2443" s="17">
        <v>0.22624821268712458</v>
      </c>
      <c r="AD2443" s="17">
        <v>5.3915746732208759E-2</v>
      </c>
      <c r="AE2443" s="17">
        <v>14.418311337766971</v>
      </c>
      <c r="AF2443" s="17">
        <v>0.375</v>
      </c>
      <c r="AG2443" s="17">
        <v>-1</v>
      </c>
      <c r="AH2443" s="17">
        <v>-1</v>
      </c>
      <c r="AI2443" s="17">
        <v>0</v>
      </c>
      <c r="AJ2443" s="17">
        <v>0</v>
      </c>
      <c r="AK2443" s="17">
        <v>-0.13486573495416987</v>
      </c>
      <c r="AL2443" s="17">
        <v>0.21325351606381981</v>
      </c>
      <c r="AM2443" s="17">
        <v>0.25190583692560342</v>
      </c>
      <c r="AN2443" s="17">
        <v>-5.3628336082475452E-3</v>
      </c>
      <c r="AO2443" s="17">
        <v>5.6233172483692373</v>
      </c>
      <c r="AP2443" s="17">
        <v>0.93219674011291076</v>
      </c>
      <c r="AQ2443" s="17">
        <v>40.548110917075775</v>
      </c>
      <c r="AR2443" s="17">
        <v>1.0211741247075916</v>
      </c>
      <c r="AS2443" s="17">
        <v>2.1194839766742506</v>
      </c>
      <c r="AT2443" s="17">
        <v>-1</v>
      </c>
      <c r="AU2443" s="17">
        <v>-1</v>
      </c>
      <c r="AV2443" s="17">
        <v>-1.1996325887628148</v>
      </c>
      <c r="AW2443" s="17">
        <v>60.093784326767612</v>
      </c>
      <c r="AX2443" s="17">
        <v>60.093784326767612</v>
      </c>
      <c r="AY2443" s="17">
        <v>0.20819443224614731</v>
      </c>
      <c r="AZ2443" s="17">
        <v>-29.136660287708754</v>
      </c>
      <c r="BA2443" s="22">
        <v>1373.5439845772482</v>
      </c>
      <c r="CU2443" t="e">
        <v>#N/A</v>
      </c>
      <c r="CV2443" t="e">
        <v>#N/A</v>
      </c>
    </row>
    <row r="2444" spans="1:100" x14ac:dyDescent="0.25">
      <c r="A2444">
        <v>5582</v>
      </c>
      <c r="B2444" t="s">
        <v>2731</v>
      </c>
      <c r="C2444" s="22">
        <v>3</v>
      </c>
      <c r="D2444" s="17">
        <v>5.9004170411769055</v>
      </c>
      <c r="E2444" s="17">
        <v>-0.83393535459036339</v>
      </c>
      <c r="F2444" s="17">
        <v>0.28141306146638584</v>
      </c>
      <c r="G2444" s="17">
        <v>7.8812713221926248E-2</v>
      </c>
      <c r="H2444" s="17">
        <v>2.9411504988720898E-2</v>
      </c>
      <c r="I2444" s="17">
        <v>0</v>
      </c>
      <c r="J2444" s="17">
        <v>1.7646902993232523</v>
      </c>
      <c r="K2444" s="17">
        <v>2.9411504988720898E-2</v>
      </c>
      <c r="L2444" s="17">
        <v>-1.0000000000000009</v>
      </c>
      <c r="M2444" s="17">
        <v>-1.0000000000000009</v>
      </c>
      <c r="N2444" s="17">
        <v>0.58823009977441798</v>
      </c>
      <c r="O2444" s="17">
        <v>7.7439200537220856</v>
      </c>
      <c r="P2444" s="17">
        <v>8.8406455049117854E-3</v>
      </c>
      <c r="Q2444" s="17">
        <v>5.9350887617917753E-3</v>
      </c>
      <c r="R2444" s="17">
        <v>-2.5730998708408327E-2</v>
      </c>
      <c r="S2444" s="17">
        <v>0.33333333333333376</v>
      </c>
      <c r="T2444" s="17">
        <v>0.34116698731572892</v>
      </c>
      <c r="U2444" s="17">
        <v>0.24835994216986748</v>
      </c>
      <c r="V2444" s="17">
        <v>-0.13064836365403551</v>
      </c>
      <c r="W2444" s="17">
        <v>30.512015767046943</v>
      </c>
      <c r="X2444" s="17">
        <v>0.86247205639799351</v>
      </c>
      <c r="Y2444" s="17">
        <v>-1.0000000000000009</v>
      </c>
      <c r="Z2444" s="17">
        <v>-1.0000000000000009</v>
      </c>
      <c r="AA2444" s="17">
        <v>52.933979326123165</v>
      </c>
      <c r="AB2444" s="17">
        <v>0.18497113074372151</v>
      </c>
      <c r="AC2444" s="17">
        <v>0.15941703177881175</v>
      </c>
      <c r="AD2444" s="17">
        <v>0.10456572863315973</v>
      </c>
      <c r="AE2444" s="17">
        <v>22.447694557784633</v>
      </c>
      <c r="AF2444" s="17">
        <v>0.41666666666666669</v>
      </c>
      <c r="AG2444" s="17">
        <v>-1.0000000000000009</v>
      </c>
      <c r="AH2444" s="17">
        <v>-1.0000000000000009</v>
      </c>
      <c r="AI2444" s="17">
        <v>0</v>
      </c>
      <c r="AJ2444" s="17">
        <v>-0.13064836365403551</v>
      </c>
      <c r="AK2444" s="17">
        <v>-8.386974735409275E-2</v>
      </c>
      <c r="AL2444" s="17">
        <v>-0.10444758705657739</v>
      </c>
      <c r="AM2444" s="17">
        <v>6.6608555917657374E-3</v>
      </c>
      <c r="AN2444" s="17">
        <v>-8.2050820670190004E-3</v>
      </c>
      <c r="AO2444" s="17">
        <v>-0.25282734697631953</v>
      </c>
      <c r="AP2444" s="17">
        <v>-0.7273649869583616</v>
      </c>
      <c r="AQ2444" s="17">
        <v>32.276706066370195</v>
      </c>
      <c r="AR2444" s="17">
        <v>0.79221189916489421</v>
      </c>
      <c r="AS2444" s="17">
        <v>0.89188356138671476</v>
      </c>
      <c r="AT2444" s="17">
        <v>-1.0000000000000009</v>
      </c>
      <c r="AU2444" s="17">
        <v>-1.0000000000000009</v>
      </c>
      <c r="AV2444" s="17">
        <v>5.3081714513517939E-2</v>
      </c>
      <c r="AW2444" s="17">
        <v>59.950534392886901</v>
      </c>
      <c r="AX2444" s="17">
        <v>46.88569802748335</v>
      </c>
      <c r="AY2444" s="17">
        <v>6.2742928803025774E-2</v>
      </c>
      <c r="AZ2444" s="17">
        <v>-18.872081000726759</v>
      </c>
      <c r="BA2444" s="22">
        <v>1455.0223945599025</v>
      </c>
      <c r="CU2444" t="e">
        <v>#N/A</v>
      </c>
      <c r="CV2444" t="e">
        <v>#N/A</v>
      </c>
    </row>
    <row r="2445" spans="1:100" x14ac:dyDescent="0.25">
      <c r="A2445">
        <v>5583</v>
      </c>
      <c r="B2445" t="s">
        <v>2732</v>
      </c>
      <c r="C2445" s="22">
        <v>3</v>
      </c>
      <c r="D2445" s="17">
        <v>4.8332151144045143</v>
      </c>
      <c r="E2445" s="17">
        <v>-2.9081341279421928E-4</v>
      </c>
      <c r="F2445" s="17">
        <v>5.4615942252546817E-2</v>
      </c>
      <c r="G2445" s="17">
        <v>5.4615942252546817E-2</v>
      </c>
      <c r="H2445" s="17">
        <v>-0.33063017345130763</v>
      </c>
      <c r="I2445" s="17">
        <v>0</v>
      </c>
      <c r="J2445" s="17">
        <v>-19.837810407078461</v>
      </c>
      <c r="K2445" s="17">
        <v>-0.33063017345130763</v>
      </c>
      <c r="L2445" s="17">
        <v>-1.0000000000000007</v>
      </c>
      <c r="M2445" s="17">
        <v>-1.0000000000000007</v>
      </c>
      <c r="N2445" s="17">
        <v>-6.6126034690261557</v>
      </c>
      <c r="O2445" s="17">
        <v>-14.949979350421396</v>
      </c>
      <c r="P2445" s="17">
        <v>0.50099101687616987</v>
      </c>
      <c r="Q2445" s="17">
        <v>2.3625976950670724</v>
      </c>
      <c r="R2445" s="17">
        <v>0.80685286620864349</v>
      </c>
      <c r="S2445" s="17">
        <v>0.33377298556352664</v>
      </c>
      <c r="T2445" s="17">
        <v>0.23088042502050743</v>
      </c>
      <c r="U2445" s="17">
        <v>4.5738138736497125E-2</v>
      </c>
      <c r="V2445" s="17">
        <v>-2.5989221680749609E-2</v>
      </c>
      <c r="W2445" s="17">
        <v>36.601300043643569</v>
      </c>
      <c r="X2445" s="17">
        <v>0.80456228870668545</v>
      </c>
      <c r="Y2445" s="17">
        <v>-1.0000000000000007</v>
      </c>
      <c r="Z2445" s="17">
        <v>-1.0000000000000007</v>
      </c>
      <c r="AA2445" s="17">
        <v>60.79591506552395</v>
      </c>
      <c r="AB2445" s="17">
        <v>0.31844867935178384</v>
      </c>
      <c r="AC2445" s="17">
        <v>9.6908328957036119E-2</v>
      </c>
      <c r="AD2445" s="17">
        <v>5.2398234804614439E-2</v>
      </c>
      <c r="AE2445" s="17">
        <v>23.387762155671709</v>
      </c>
      <c r="AF2445" s="17">
        <v>0.45454545454545453</v>
      </c>
      <c r="AG2445" s="17">
        <v>-1.0000000000000007</v>
      </c>
      <c r="AH2445" s="17">
        <v>-1.0000000000000007</v>
      </c>
      <c r="AI2445" s="17">
        <v>-5.8995917206930227E-3</v>
      </c>
      <c r="AJ2445" s="17">
        <v>-2.5989221680749609E-2</v>
      </c>
      <c r="AK2445" s="17">
        <v>-0.15864650499063648</v>
      </c>
      <c r="AL2445" s="17">
        <v>-6.7165375856838766E-2</v>
      </c>
      <c r="AM2445" s="17">
        <v>-3.1961032274039153E-2</v>
      </c>
      <c r="AN2445" s="17">
        <v>-4.6354817504320543E-2</v>
      </c>
      <c r="AO2445" s="17">
        <v>-1.5922583318041612</v>
      </c>
      <c r="AP2445" s="17">
        <v>-1.4946973168922075</v>
      </c>
      <c r="AQ2445" s="17">
        <v>16.763489636565112</v>
      </c>
      <c r="AR2445" s="17">
        <v>0.58440232763978162</v>
      </c>
      <c r="AS2445" s="17">
        <v>0.47393211525537782</v>
      </c>
      <c r="AT2445" s="17">
        <v>-1.0000000000000007</v>
      </c>
      <c r="AU2445" s="17">
        <v>-1.0000000000000007</v>
      </c>
      <c r="AV2445" s="17">
        <v>0.86146880846119056</v>
      </c>
      <c r="AW2445" s="17">
        <v>44.351238398210313</v>
      </c>
      <c r="AX2445" s="17">
        <v>41.634324395721499</v>
      </c>
      <c r="AY2445" s="17">
        <v>7.0274218284896758E-2</v>
      </c>
      <c r="AZ2445" s="17">
        <v>-16.779536474101487</v>
      </c>
      <c r="BA2445" s="22">
        <v>1445.9327734738004</v>
      </c>
      <c r="CU2445" t="e">
        <v>#N/A</v>
      </c>
      <c r="CV2445" t="e">
        <v>#N/A</v>
      </c>
    </row>
    <row r="2446" spans="1:100" x14ac:dyDescent="0.25">
      <c r="A2446">
        <v>5584</v>
      </c>
      <c r="B2446" t="s">
        <v>2733</v>
      </c>
      <c r="C2446" s="22">
        <v>3</v>
      </c>
      <c r="D2446" s="17">
        <v>4.7207815610242339</v>
      </c>
      <c r="E2446" s="17">
        <v>-1.2736973083857402E-2</v>
      </c>
      <c r="F2446" s="17">
        <v>-0.46609014013302885</v>
      </c>
      <c r="G2446" s="17">
        <v>-0.46609014013302885</v>
      </c>
      <c r="H2446" s="17">
        <v>2.7214856801268526E-2</v>
      </c>
      <c r="I2446" s="17">
        <v>0</v>
      </c>
      <c r="J2446" s="17">
        <v>1.632891408076111</v>
      </c>
      <c r="K2446" s="17">
        <v>2.7214856801268526E-2</v>
      </c>
      <c r="L2446" s="17">
        <v>-1.0000000000000004</v>
      </c>
      <c r="M2446" s="17">
        <v>-1.0000000000000004</v>
      </c>
      <c r="N2446" s="17">
        <v>0.54429713602537033</v>
      </c>
      <c r="O2446" s="17">
        <v>5.8875828289673162</v>
      </c>
      <c r="P2446" s="17">
        <v>-0.30013289881883692</v>
      </c>
      <c r="Q2446" s="17">
        <v>-2.2338720332254627</v>
      </c>
      <c r="R2446" s="17">
        <v>-0.86360582937829966</v>
      </c>
      <c r="S2446" s="17">
        <v>0.34163770285849548</v>
      </c>
      <c r="T2446" s="17">
        <v>0.2891093707427288</v>
      </c>
      <c r="U2446" s="17">
        <v>9.9949787813109855E-2</v>
      </c>
      <c r="V2446" s="17">
        <v>-1.2736973083857402E-2</v>
      </c>
      <c r="W2446" s="17">
        <v>27.629801261168314</v>
      </c>
      <c r="X2446" s="17">
        <v>0.88268556695864597</v>
      </c>
      <c r="Y2446" s="17">
        <v>-1.0000000000000004</v>
      </c>
      <c r="Z2446" s="17">
        <v>-1.0000000000000004</v>
      </c>
      <c r="AA2446" s="17">
        <v>33.594547360375103</v>
      </c>
      <c r="AB2446" s="17">
        <v>8.149338269415056E-2</v>
      </c>
      <c r="AC2446" s="17">
        <v>0.1698804560402204</v>
      </c>
      <c r="AD2446" s="17">
        <v>-0.1148068001626695</v>
      </c>
      <c r="AE2446" s="17">
        <v>6.828351928585068</v>
      </c>
      <c r="AF2446" s="17">
        <v>0.2857142857142857</v>
      </c>
      <c r="AG2446" s="17">
        <v>-1.0000000000000004</v>
      </c>
      <c r="AH2446" s="17">
        <v>-1.0000000000000004</v>
      </c>
      <c r="AI2446" s="17">
        <v>-5.0843019496365584E-2</v>
      </c>
      <c r="AJ2446" s="17">
        <v>-1.2736973083857402E-2</v>
      </c>
      <c r="AK2446" s="17">
        <v>0.31865567797047911</v>
      </c>
      <c r="AL2446" s="17">
        <v>2.0720152603535744E-2</v>
      </c>
      <c r="AM2446" s="17">
        <v>0.12390503283592741</v>
      </c>
      <c r="AN2446" s="17">
        <v>4.4803963102551164E-2</v>
      </c>
      <c r="AO2446" s="17">
        <v>4.6909042107505812</v>
      </c>
      <c r="AP2446" s="17">
        <v>1.2236998405814579</v>
      </c>
      <c r="AQ2446" s="17">
        <v>29.262692669244434</v>
      </c>
      <c r="AR2446" s="17">
        <v>0.71795988833047675</v>
      </c>
      <c r="AS2446" s="17">
        <v>0.90990042375991487</v>
      </c>
      <c r="AT2446" s="17">
        <v>-1.0000000000000004</v>
      </c>
      <c r="AU2446" s="17">
        <v>-1.0000000000000004</v>
      </c>
      <c r="AV2446" s="17">
        <v>-1.3296959695113284</v>
      </c>
      <c r="AW2446" s="17">
        <v>40.705830029923888</v>
      </c>
      <c r="AX2446" s="17">
        <v>38.415272331610822</v>
      </c>
      <c r="AY2446" s="17">
        <v>0.20036061823861873</v>
      </c>
      <c r="AZ2446" s="17">
        <v>8.8480250946676726</v>
      </c>
      <c r="BA2446" s="22">
        <v>1398.771264691532</v>
      </c>
      <c r="CU2446" t="e">
        <v>#N/A</v>
      </c>
      <c r="CV2446" t="e">
        <v>#N/A</v>
      </c>
    </row>
    <row r="2447" spans="1:100" x14ac:dyDescent="0.25">
      <c r="A2447">
        <v>5585</v>
      </c>
      <c r="B2447" t="s">
        <v>2734</v>
      </c>
      <c r="C2447" s="22">
        <v>3</v>
      </c>
      <c r="D2447" s="17">
        <v>4.3159191212834509</v>
      </c>
      <c r="E2447" s="17">
        <v>2.4682465217114547E-3</v>
      </c>
      <c r="F2447" s="17">
        <v>-8.7607174962613509E-3</v>
      </c>
      <c r="G2447" s="17">
        <v>-8.7607174962613509E-3</v>
      </c>
      <c r="H2447" s="17">
        <v>0.11677623428852504</v>
      </c>
      <c r="I2447" s="17">
        <v>0</v>
      </c>
      <c r="J2447" s="17">
        <v>7.006574057311501</v>
      </c>
      <c r="K2447" s="17">
        <v>0.11677623428852504</v>
      </c>
      <c r="L2447" s="17">
        <v>-0.999999999999999</v>
      </c>
      <c r="M2447" s="17">
        <v>-0.999999999999999</v>
      </c>
      <c r="N2447" s="17">
        <v>2.3355246857705017</v>
      </c>
      <c r="O2447" s="17">
        <v>11.313732461098692</v>
      </c>
      <c r="P2447" s="17">
        <v>-0.46185684802236887</v>
      </c>
      <c r="Q2447" s="17">
        <v>1.0777838889735485</v>
      </c>
      <c r="R2447" s="17">
        <v>0.35765736825003153</v>
      </c>
      <c r="S2447" s="17">
        <v>0.33333333333333304</v>
      </c>
      <c r="T2447" s="17">
        <v>0.33190692918038661</v>
      </c>
      <c r="U2447" s="17">
        <v>-6.0580492213457626E-2</v>
      </c>
      <c r="V2447" s="17">
        <v>-2.3557454588127021E-2</v>
      </c>
      <c r="W2447" s="17">
        <v>18.573043256944398</v>
      </c>
      <c r="X2447" s="17">
        <v>0.16337092768965555</v>
      </c>
      <c r="Y2447" s="17">
        <v>-0.999999999999999</v>
      </c>
      <c r="Z2447" s="17">
        <v>-0.999999999999999</v>
      </c>
      <c r="AA2447" s="17">
        <v>40.535544534053336</v>
      </c>
      <c r="AB2447" s="17">
        <v>-7.1986092207625585E-2</v>
      </c>
      <c r="AC2447" s="17">
        <v>0.24433194054656296</v>
      </c>
      <c r="AD2447" s="17">
        <v>0.25975102983824061</v>
      </c>
      <c r="AE2447" s="17">
        <v>21.6048439088589</v>
      </c>
      <c r="AF2447" s="17">
        <v>0.5</v>
      </c>
      <c r="AG2447" s="17">
        <v>-0.999999999999999</v>
      </c>
      <c r="AH2447" s="17">
        <v>-0.999999999999999</v>
      </c>
      <c r="AI2447" s="17">
        <v>1.844139472640771E-3</v>
      </c>
      <c r="AJ2447" s="17">
        <v>-2.3557454588127021E-2</v>
      </c>
      <c r="AK2447" s="17">
        <v>0.2377954522916837</v>
      </c>
      <c r="AL2447" s="17">
        <v>-0.17911639224516682</v>
      </c>
      <c r="AM2447" s="17">
        <v>-0.10557301064306049</v>
      </c>
      <c r="AN2447" s="17">
        <v>0.42859260316920472</v>
      </c>
      <c r="AO2447" s="17">
        <v>-1.4503480046180934</v>
      </c>
      <c r="AP2447" s="17">
        <v>9.8192331180042913</v>
      </c>
      <c r="AQ2447" s="17">
        <v>25.579617314255906</v>
      </c>
      <c r="AR2447" s="17">
        <v>0.58110231571213511</v>
      </c>
      <c r="AS2447" s="17">
        <v>0.28014716197818074</v>
      </c>
      <c r="AT2447" s="17">
        <v>-0.999999999999999</v>
      </c>
      <c r="AU2447" s="17">
        <v>-0.999999999999999</v>
      </c>
      <c r="AV2447" s="17">
        <v>0.34889665075377035</v>
      </c>
      <c r="AW2447" s="17">
        <v>61.668510113156302</v>
      </c>
      <c r="AX2447" s="17">
        <v>59.349647443796442</v>
      </c>
      <c r="AY2447" s="17">
        <v>0.11507954154506382</v>
      </c>
      <c r="AZ2447" s="17">
        <v>-23.231097010121804</v>
      </c>
      <c r="BA2447" s="22">
        <v>1386.0888572886547</v>
      </c>
      <c r="CU2447" t="e">
        <v>#N/A</v>
      </c>
      <c r="CV2447" t="e">
        <v>#N/A</v>
      </c>
    </row>
    <row r="2448" spans="1:100" x14ac:dyDescent="0.25">
      <c r="A2448">
        <v>5586</v>
      </c>
      <c r="B2448" t="s">
        <v>2735</v>
      </c>
      <c r="C2448" s="22">
        <v>3</v>
      </c>
      <c r="D2448" s="17">
        <v>3.654436638527002</v>
      </c>
      <c r="E2448" s="17">
        <v>0.18254540592964513</v>
      </c>
      <c r="F2448" s="17">
        <v>-0.25048975489923042</v>
      </c>
      <c r="G2448" s="17">
        <v>-0.20221290099052044</v>
      </c>
      <c r="H2448" s="17">
        <v>4.6283914435192045E-2</v>
      </c>
      <c r="I2448" s="17">
        <v>0</v>
      </c>
      <c r="J2448" s="17">
        <v>2.7770348661115221</v>
      </c>
      <c r="K2448" s="17">
        <v>4.6283914435192045E-2</v>
      </c>
      <c r="L2448" s="17">
        <v>-1.0000000000000009</v>
      </c>
      <c r="M2448" s="17">
        <v>-1.0000000000000009</v>
      </c>
      <c r="N2448" s="17">
        <v>0.9256782887038405</v>
      </c>
      <c r="O2448" s="17">
        <v>6.2292586036480033</v>
      </c>
      <c r="P2448" s="17">
        <v>0.43182742907992017</v>
      </c>
      <c r="Q2448" s="17">
        <v>2.8391161372785367</v>
      </c>
      <c r="R2448" s="17">
        <v>0.99438007544094875</v>
      </c>
      <c r="S2448" s="17">
        <v>0.33333333333333348</v>
      </c>
      <c r="T2448" s="17">
        <v>0.33333333333333348</v>
      </c>
      <c r="U2448" s="17">
        <v>0.38419569664751296</v>
      </c>
      <c r="V2448" s="17">
        <v>-0.10784175137869922</v>
      </c>
      <c r="W2448" s="17">
        <v>35.869467900011557</v>
      </c>
      <c r="X2448" s="17">
        <v>1.5101150305493312</v>
      </c>
      <c r="Y2448" s="17">
        <v>-1.0000000000000009</v>
      </c>
      <c r="Z2448" s="17">
        <v>-1.0000000000000009</v>
      </c>
      <c r="AA2448" s="17">
        <v>57.588660107426492</v>
      </c>
      <c r="AB2448" s="17">
        <v>0.21017070183562697</v>
      </c>
      <c r="AC2448" s="17">
        <v>0.19731392839031558</v>
      </c>
      <c r="AD2448" s="17">
        <v>7.0116124135377114E-3</v>
      </c>
      <c r="AE2448" s="17">
        <v>20.724812131974016</v>
      </c>
      <c r="AF2448" s="17">
        <v>0.3</v>
      </c>
      <c r="AG2448" s="17">
        <v>-1.0000000000000009</v>
      </c>
      <c r="AH2448" s="17">
        <v>-1.0000000000000009</v>
      </c>
      <c r="AI2448" s="17">
        <v>-1.9776308185849252E-2</v>
      </c>
      <c r="AJ2448" s="17">
        <v>-0.10784175137869922</v>
      </c>
      <c r="AK2448" s="17">
        <v>-3.4589733985606011E-2</v>
      </c>
      <c r="AL2448" s="17">
        <v>6.6977394714664795E-2</v>
      </c>
      <c r="AM2448" s="17">
        <v>-0.14352007353289406</v>
      </c>
      <c r="AN2448" s="17">
        <v>7.6702431025774398E-3</v>
      </c>
      <c r="AO2448" s="17">
        <v>-3.7609505082503816</v>
      </c>
      <c r="AP2448" s="17">
        <v>0.52664305113775967</v>
      </c>
      <c r="AQ2448" s="17">
        <v>38.646502766123085</v>
      </c>
      <c r="AR2448" s="17">
        <v>0.94302061193548103</v>
      </c>
      <c r="AS2448" s="17">
        <v>1.5563989449845237</v>
      </c>
      <c r="AT2448" s="17">
        <v>-1.0000000000000009</v>
      </c>
      <c r="AU2448" s="17">
        <v>-1.0000000000000009</v>
      </c>
      <c r="AV2448" s="17">
        <v>0.79216717445042883</v>
      </c>
      <c r="AW2448" s="17">
        <v>64.344561762212308</v>
      </c>
      <c r="AX2448" s="17">
        <v>53.164860460625384</v>
      </c>
      <c r="AY2448" s="17">
        <v>3.4794820890244355E-2</v>
      </c>
      <c r="AZ2448" s="17">
        <v>-29.756845511622782</v>
      </c>
      <c r="BA2448" s="22">
        <v>1316.5394417792043</v>
      </c>
      <c r="CU2448" t="e">
        <v>#N/A</v>
      </c>
      <c r="CV2448" t="e">
        <v>#N/A</v>
      </c>
    </row>
    <row r="2449" spans="1:100" x14ac:dyDescent="0.25">
      <c r="A2449">
        <v>5587</v>
      </c>
      <c r="B2449" t="s">
        <v>659</v>
      </c>
      <c r="C2449" s="22">
        <v>3</v>
      </c>
      <c r="D2449" s="17">
        <v>4.3999937687425046</v>
      </c>
      <c r="E2449" s="17">
        <v>1.1956105839470279</v>
      </c>
      <c r="F2449" s="17">
        <v>0.40387956390321378</v>
      </c>
      <c r="G2449" s="17">
        <v>0.67006582078114829</v>
      </c>
      <c r="H2449" s="17">
        <v>0.40148683531429169</v>
      </c>
      <c r="I2449" s="17">
        <v>-9.7792093643766457E-3</v>
      </c>
      <c r="J2449" s="17">
        <v>23.502457556994898</v>
      </c>
      <c r="K2449" s="17">
        <v>0.39170762594991504</v>
      </c>
      <c r="L2449" s="17">
        <v>-1.0000000000000016</v>
      </c>
      <c r="M2449" s="17">
        <v>-1.0000000000000016</v>
      </c>
      <c r="N2449" s="17">
        <v>7.834152518998299</v>
      </c>
      <c r="O2449" s="17">
        <v>28.572517146518532</v>
      </c>
      <c r="P2449" s="17">
        <v>0.87750092742721031</v>
      </c>
      <c r="Q2449" s="17">
        <v>1.9413654025964264</v>
      </c>
      <c r="R2449" s="17">
        <v>0.74371175499980202</v>
      </c>
      <c r="S2449" s="17">
        <v>0.33333333333333376</v>
      </c>
      <c r="T2449" s="17">
        <v>0.33333333333333376</v>
      </c>
      <c r="U2449" s="17">
        <v>0.37014866413341058</v>
      </c>
      <c r="V2449" s="17">
        <v>0.18005334980435064</v>
      </c>
      <c r="W2449" s="17">
        <v>33.00644218618055</v>
      </c>
      <c r="X2449" s="17">
        <v>2.8358737960764993</v>
      </c>
      <c r="Y2449" s="17">
        <v>-1.0000000000000016</v>
      </c>
      <c r="Z2449" s="17">
        <v>-1.0000000000000016</v>
      </c>
      <c r="AA2449" s="17">
        <v>70.479922335890834</v>
      </c>
      <c r="AB2449" s="17">
        <v>0.20661047501881924</v>
      </c>
      <c r="AC2449" s="17">
        <v>0.25521814485729649</v>
      </c>
      <c r="AD2449" s="17">
        <v>0.27276674801809514</v>
      </c>
      <c r="AE2449" s="17">
        <v>36.729768394710518</v>
      </c>
      <c r="AF2449" s="17">
        <v>0.75</v>
      </c>
      <c r="AG2449" s="17">
        <v>-1.0000000000000016</v>
      </c>
      <c r="AH2449" s="17">
        <v>-1.0000000000000016</v>
      </c>
      <c r="AI2449" s="17">
        <v>1.2553885469482832E-2</v>
      </c>
      <c r="AJ2449" s="17">
        <v>0.18005334980435064</v>
      </c>
      <c r="AK2449" s="17">
        <v>-0.10164970805109773</v>
      </c>
      <c r="AL2449" s="17">
        <v>0.22014620339576149</v>
      </c>
      <c r="AM2449" s="17">
        <v>0.18145219806282736</v>
      </c>
      <c r="AN2449" s="17">
        <v>0.10770724794476189</v>
      </c>
      <c r="AO2449" s="17">
        <v>4.0280564113151938</v>
      </c>
      <c r="AP2449" s="17">
        <v>3.7934122155978556</v>
      </c>
      <c r="AQ2449" s="17">
        <v>56.508899743175526</v>
      </c>
      <c r="AR2449" s="17">
        <v>1.2168686806044293</v>
      </c>
      <c r="AS2449" s="17">
        <v>3.2275814220264141</v>
      </c>
      <c r="AT2449" s="17">
        <v>-1.0000000000000016</v>
      </c>
      <c r="AU2449" s="17">
        <v>-1.0000000000000016</v>
      </c>
      <c r="AV2449" s="17">
        <v>1.4137775757809492</v>
      </c>
      <c r="AW2449" s="17">
        <v>102.84585169800732</v>
      </c>
      <c r="AX2449" s="17">
        <v>121.10226438783205</v>
      </c>
      <c r="AY2449" s="17">
        <v>0.13629858845593223</v>
      </c>
      <c r="AZ2449" s="17">
        <v>0.33829150192747265</v>
      </c>
      <c r="BA2449" s="22">
        <v>1522.1709433641954</v>
      </c>
      <c r="CU2449" t="e">
        <v>#N/A</v>
      </c>
      <c r="CV2449" t="e">
        <v>#N/A</v>
      </c>
    </row>
    <row r="2450" spans="1:100" x14ac:dyDescent="0.25">
      <c r="A2450">
        <v>5588</v>
      </c>
      <c r="B2450" t="s">
        <v>2736</v>
      </c>
      <c r="C2450" s="22">
        <v>3</v>
      </c>
      <c r="D2450" s="17">
        <v>3.3986140457173364</v>
      </c>
      <c r="E2450" s="17">
        <v>-5.0424578138550764E-3</v>
      </c>
      <c r="F2450" s="17">
        <v>3.1748296139239338E-2</v>
      </c>
      <c r="G2450" s="17">
        <v>3.1748296139239338E-2</v>
      </c>
      <c r="H2450" s="17">
        <v>0.29029637888204129</v>
      </c>
      <c r="I2450" s="17">
        <v>0</v>
      </c>
      <c r="J2450" s="17">
        <v>17.417782732922475</v>
      </c>
      <c r="K2450" s="17">
        <v>0.29029637888204129</v>
      </c>
      <c r="L2450" s="17">
        <v>-1.0000000000000007</v>
      </c>
      <c r="M2450" s="17">
        <v>-1.0000000000000007</v>
      </c>
      <c r="N2450" s="17">
        <v>5.8059275776408255</v>
      </c>
      <c r="O2450" s="17">
        <v>20.848145074779051</v>
      </c>
      <c r="P2450" s="17">
        <v>-8.4707311364068283E-2</v>
      </c>
      <c r="Q2450" s="17">
        <v>-2.9153152788209917</v>
      </c>
      <c r="R2450" s="17">
        <v>-0.9620240229252186</v>
      </c>
      <c r="S2450" s="17">
        <v>0.33333333333333348</v>
      </c>
      <c r="T2450" s="17">
        <v>0.32871634266259803</v>
      </c>
      <c r="U2450" s="17">
        <v>0.37509786571952891</v>
      </c>
      <c r="V2450" s="17">
        <v>2.9739400800877506E-2</v>
      </c>
      <c r="W2450" s="17">
        <v>31.063622545371846</v>
      </c>
      <c r="X2450" s="17">
        <v>2.0459641741265346</v>
      </c>
      <c r="Y2450" s="17">
        <v>-1.0000000000000007</v>
      </c>
      <c r="Z2450" s="17">
        <v>-1.0000000000000007</v>
      </c>
      <c r="AA2450" s="17">
        <v>87.195693183262122</v>
      </c>
      <c r="AB2450" s="17">
        <v>0.2783699447323339</v>
      </c>
      <c r="AC2450" s="17">
        <v>0.38272868593906512</v>
      </c>
      <c r="AD2450" s="17">
        <v>0.48078326254491038</v>
      </c>
      <c r="AE2450" s="17">
        <v>57.094094660815443</v>
      </c>
      <c r="AF2450" s="17">
        <v>1</v>
      </c>
      <c r="AG2450" s="17">
        <v>-1.0000000000000007</v>
      </c>
      <c r="AH2450" s="17">
        <v>-1.0000000000000007</v>
      </c>
      <c r="AI2450" s="17">
        <v>-1.3837374965411535E-2</v>
      </c>
      <c r="AJ2450" s="17">
        <v>2.9739400800877506E-2</v>
      </c>
      <c r="AK2450" s="17">
        <v>-8.5717544628977613E-2</v>
      </c>
      <c r="AL2450" s="17">
        <v>6.4207682951850184E-2</v>
      </c>
      <c r="AM2450" s="17">
        <v>2.6723289323860699E-2</v>
      </c>
      <c r="AN2450" s="17">
        <v>0.42184670660930229</v>
      </c>
      <c r="AO2450" s="17">
        <v>0.23949450995162913</v>
      </c>
      <c r="AP2450" s="17">
        <v>10.86720607999181</v>
      </c>
      <c r="AQ2450" s="17">
        <v>48.481405278294353</v>
      </c>
      <c r="AR2450" s="17">
        <v>1.0668869425163385</v>
      </c>
      <c r="AS2450" s="17">
        <v>2.3362605530085796</v>
      </c>
      <c r="AT2450" s="17">
        <v>-1.0000000000000007</v>
      </c>
      <c r="AU2450" s="17">
        <v>-1.0000000000000007</v>
      </c>
      <c r="AV2450" s="17">
        <v>-0.93027572678597803</v>
      </c>
      <c r="AW2450" s="17">
        <v>118.91104433803301</v>
      </c>
      <c r="AX2450" s="17">
        <v>121.60823691881254</v>
      </c>
      <c r="AY2450" s="17">
        <v>0.35397943496154416</v>
      </c>
      <c r="AZ2450" s="17">
        <v>29.405791879602027</v>
      </c>
      <c r="BA2450" s="22">
        <v>1599.7350852871109</v>
      </c>
      <c r="CU2450" t="e">
        <v>#N/A</v>
      </c>
      <c r="CV2450" t="e">
        <v>#N/A</v>
      </c>
    </row>
    <row r="2451" spans="1:100" x14ac:dyDescent="0.25">
      <c r="A2451">
        <v>5589</v>
      </c>
      <c r="B2451" t="s">
        <v>477</v>
      </c>
      <c r="C2451" s="22">
        <v>3</v>
      </c>
      <c r="D2451" s="17">
        <v>3.2679346005704377</v>
      </c>
      <c r="E2451" s="17">
        <v>0</v>
      </c>
      <c r="F2451" s="17">
        <v>0.84654364605661814</v>
      </c>
      <c r="G2451" s="17">
        <v>0.84654364605661814</v>
      </c>
      <c r="H2451" s="17">
        <v>4.5710167171103488E-2</v>
      </c>
      <c r="I2451" s="17">
        <v>0</v>
      </c>
      <c r="J2451" s="17">
        <v>2.7426100302662046</v>
      </c>
      <c r="K2451" s="17">
        <v>4.5710167171103488E-2</v>
      </c>
      <c r="L2451" s="17">
        <v>-0.99999999999999778</v>
      </c>
      <c r="M2451" s="17">
        <v>-0.99999999999999778</v>
      </c>
      <c r="N2451" s="17">
        <v>0.91420334342207166</v>
      </c>
      <c r="O2451" s="17">
        <v>6.8570882768932604</v>
      </c>
      <c r="P2451" s="17">
        <v>0.22713377943755761</v>
      </c>
      <c r="Q2451" s="17">
        <v>-0.22388569655464033</v>
      </c>
      <c r="R2451" s="17">
        <v>-7.9067176547390289E-2</v>
      </c>
      <c r="S2451" s="17">
        <v>0.3333333333333327</v>
      </c>
      <c r="T2451" s="17">
        <v>0.33952247832595567</v>
      </c>
      <c r="U2451" s="17">
        <v>0.19399911740830786</v>
      </c>
      <c r="V2451" s="17">
        <v>-4.1557144053949516E-2</v>
      </c>
      <c r="W2451" s="17">
        <v>31.183504713701751</v>
      </c>
      <c r="X2451" s="17">
        <v>1.1599883947903418</v>
      </c>
      <c r="Y2451" s="17">
        <v>-0.99999999999999778</v>
      </c>
      <c r="Z2451" s="17">
        <v>-0.99999999999999778</v>
      </c>
      <c r="AA2451" s="17">
        <v>54.868186670334985</v>
      </c>
      <c r="AB2451" s="17">
        <v>5.1927376605509334E-2</v>
      </c>
      <c r="AC2451" s="17">
        <v>0.17942099199357125</v>
      </c>
      <c r="AD2451" s="17">
        <v>0.24392661406453237</v>
      </c>
      <c r="AE2451" s="17">
        <v>23.763749133180646</v>
      </c>
      <c r="AF2451" s="17">
        <v>0.25</v>
      </c>
      <c r="AG2451" s="17">
        <v>-0.99999999999999778</v>
      </c>
      <c r="AH2451" s="17">
        <v>-0.99999999999999778</v>
      </c>
      <c r="AI2451" s="17">
        <v>0</v>
      </c>
      <c r="AJ2451" s="17">
        <v>-4.1557144053949516E-2</v>
      </c>
      <c r="AK2451" s="17">
        <v>0.30305247725017193</v>
      </c>
      <c r="AL2451" s="17">
        <v>-2.2105902665342719E-2</v>
      </c>
      <c r="AM2451" s="17">
        <v>0.30192294656609869</v>
      </c>
      <c r="AN2451" s="17">
        <v>-8.414250431001695E-2</v>
      </c>
      <c r="AO2451" s="17">
        <v>9.0633360504033256</v>
      </c>
      <c r="AP2451" s="17">
        <v>-2.2140921210771367</v>
      </c>
      <c r="AQ2451" s="17">
        <v>33.926114743967936</v>
      </c>
      <c r="AR2451" s="17">
        <v>0.82529778501364703</v>
      </c>
      <c r="AS2451" s="17">
        <v>1.205698561961446</v>
      </c>
      <c r="AT2451" s="17">
        <v>-0.99999999999999778</v>
      </c>
      <c r="AU2451" s="17">
        <v>-0.99999999999999778</v>
      </c>
      <c r="AV2451" s="17">
        <v>0.76747646950922843</v>
      </c>
      <c r="AW2451" s="17">
        <v>59.511182826151177</v>
      </c>
      <c r="AX2451" s="17">
        <v>55.355468420756218</v>
      </c>
      <c r="AY2451" s="17">
        <v>0.15543218180098489</v>
      </c>
      <c r="AZ2451" s="17">
        <v>-16.172185022703218</v>
      </c>
      <c r="BA2451" s="22">
        <v>1385.0352872827596</v>
      </c>
      <c r="CU2451" t="e">
        <v>#N/A</v>
      </c>
      <c r="CV2451" t="e">
        <v>#N/A</v>
      </c>
    </row>
    <row r="2452" spans="1:100" x14ac:dyDescent="0.25">
      <c r="A2452">
        <v>5590</v>
      </c>
      <c r="B2452" t="s">
        <v>2737</v>
      </c>
      <c r="C2452" s="22">
        <v>3</v>
      </c>
      <c r="D2452" s="17">
        <v>4.6146106816790962</v>
      </c>
      <c r="E2452" s="17">
        <v>1.8515565437166159E-2</v>
      </c>
      <c r="F2452" s="17">
        <v>1.321744641478714</v>
      </c>
      <c r="G2452" s="17">
        <v>1.321744641478714</v>
      </c>
      <c r="H2452" s="17">
        <v>-6.7878535755837216E-2</v>
      </c>
      <c r="I2452" s="17">
        <v>0</v>
      </c>
      <c r="J2452" s="17">
        <v>-4.0727121453502386</v>
      </c>
      <c r="K2452" s="17">
        <v>-6.7878535755837216E-2</v>
      </c>
      <c r="L2452" s="17">
        <v>-0.99999999999999967</v>
      </c>
      <c r="M2452" s="17">
        <v>-0.99999999999999967</v>
      </c>
      <c r="N2452" s="17">
        <v>-1.3575707151167469</v>
      </c>
      <c r="O2452" s="17">
        <v>1.8636431778075693</v>
      </c>
      <c r="P2452" s="17">
        <v>-0.46405463270298858</v>
      </c>
      <c r="Q2452" s="17">
        <v>-1.3096637808425531</v>
      </c>
      <c r="R2452" s="17">
        <v>-0.37114946500510448</v>
      </c>
      <c r="S2452" s="17">
        <v>0.33333333333333309</v>
      </c>
      <c r="T2452" s="17">
        <v>0.3318013526849915</v>
      </c>
      <c r="U2452" s="17">
        <v>1.5485988390054023E-2</v>
      </c>
      <c r="V2452" s="17">
        <v>9.95902016198945E-2</v>
      </c>
      <c r="W2452" s="17">
        <v>33.92357647136442</v>
      </c>
      <c r="X2452" s="17">
        <v>1.379838838102122</v>
      </c>
      <c r="Y2452" s="17">
        <v>-0.99999999999999967</v>
      </c>
      <c r="Z2452" s="17">
        <v>-0.99999999999999967</v>
      </c>
      <c r="AA2452" s="17">
        <v>57.202020755575404</v>
      </c>
      <c r="AB2452" s="17">
        <v>0.29304870673316469</v>
      </c>
      <c r="AC2452" s="17">
        <v>0.18263522624269182</v>
      </c>
      <c r="AD2452" s="17">
        <v>-2.692057991534956E-3</v>
      </c>
      <c r="AE2452" s="17">
        <v>23.649593749216081</v>
      </c>
      <c r="AF2452" s="17">
        <v>0.5</v>
      </c>
      <c r="AG2452" s="17">
        <v>-0.99999999999999967</v>
      </c>
      <c r="AH2452" s="17">
        <v>-0.99999999999999967</v>
      </c>
      <c r="AI2452" s="17">
        <v>7.5391391938003892E-3</v>
      </c>
      <c r="AJ2452" s="17">
        <v>9.95902016198945E-2</v>
      </c>
      <c r="AK2452" s="17">
        <v>1.8091648137231104E-3</v>
      </c>
      <c r="AL2452" s="17">
        <v>6.9199970510773076E-2</v>
      </c>
      <c r="AM2452" s="17">
        <v>0.20678069544589009</v>
      </c>
      <c r="AN2452" s="17">
        <v>9.8413264339121287E-2</v>
      </c>
      <c r="AO2452" s="17">
        <v>5.1785632102158683</v>
      </c>
      <c r="AP2452" s="17">
        <v>2.8063314610318981</v>
      </c>
      <c r="AQ2452" s="17">
        <v>29.850864326014172</v>
      </c>
      <c r="AR2452" s="17">
        <v>0.78021087602827299</v>
      </c>
      <c r="AS2452" s="17">
        <v>1.3119603023462851</v>
      </c>
      <c r="AT2452" s="17">
        <v>-0.99999999999999967</v>
      </c>
      <c r="AU2452" s="17">
        <v>-0.99999999999999967</v>
      </c>
      <c r="AV2452" s="17">
        <v>0.95059517647360925</v>
      </c>
      <c r="AW2452" s="17">
        <v>61.871995394414839</v>
      </c>
      <c r="AX2452" s="17">
        <v>71.981798340280307</v>
      </c>
      <c r="AY2452" s="17">
        <v>0.21535195646525773</v>
      </c>
      <c r="AZ2452" s="17">
        <v>3.2910315468102929</v>
      </c>
      <c r="BA2452" s="22">
        <v>1422.3396313156975</v>
      </c>
      <c r="CU2452" t="e">
        <v>#N/A</v>
      </c>
      <c r="CV2452" t="e">
        <v>#N/A</v>
      </c>
    </row>
    <row r="2453" spans="1:100" x14ac:dyDescent="0.25">
      <c r="A2453">
        <v>5593</v>
      </c>
      <c r="B2453" t="s">
        <v>2738</v>
      </c>
      <c r="C2453" s="22">
        <v>3</v>
      </c>
      <c r="D2453" s="17">
        <v>4.7779202837851322</v>
      </c>
      <c r="E2453" s="17">
        <v>-9.2727939978142875E-3</v>
      </c>
      <c r="F2453" s="17">
        <v>-1.0636212164726262</v>
      </c>
      <c r="G2453" s="17">
        <v>-1.0636212164726262</v>
      </c>
      <c r="H2453" s="17">
        <v>6.2922994461189902E-2</v>
      </c>
      <c r="I2453" s="17">
        <v>0</v>
      </c>
      <c r="J2453" s="17">
        <v>3.7753796676713955</v>
      </c>
      <c r="K2453" s="17">
        <v>6.2922994461189902E-2</v>
      </c>
      <c r="L2453" s="17">
        <v>-1.000000000000002</v>
      </c>
      <c r="M2453" s="17">
        <v>-1.000000000000002</v>
      </c>
      <c r="N2453" s="17">
        <v>1.2584598892237981</v>
      </c>
      <c r="O2453" s="17">
        <v>7.4896787349839</v>
      </c>
      <c r="P2453" s="17">
        <v>-0.16611219010224293</v>
      </c>
      <c r="Q2453" s="17">
        <v>3.7136890355381773</v>
      </c>
      <c r="R2453" s="17">
        <v>1.2851467864602943</v>
      </c>
      <c r="S2453" s="17">
        <v>0.34540643221984169</v>
      </c>
      <c r="T2453" s="17">
        <v>0.20669779125907434</v>
      </c>
      <c r="U2453" s="17">
        <v>0.26961882383263663</v>
      </c>
      <c r="V2453" s="17">
        <v>-9.2727939978142875E-3</v>
      </c>
      <c r="W2453" s="17">
        <v>29.981090354101937</v>
      </c>
      <c r="X2453" s="17">
        <v>1.385384218287127</v>
      </c>
      <c r="Y2453" s="17">
        <v>-1.000000000000002</v>
      </c>
      <c r="Z2453" s="17">
        <v>-1.000000000000002</v>
      </c>
      <c r="AA2453" s="17">
        <v>63.486327185056957</v>
      </c>
      <c r="AB2453" s="17">
        <v>0.14339948026059074</v>
      </c>
      <c r="AC2453" s="17">
        <v>0.22546649346127692</v>
      </c>
      <c r="AD2453" s="17">
        <v>0.27553582716802621</v>
      </c>
      <c r="AE2453" s="17">
        <v>32.220090044494697</v>
      </c>
      <c r="AF2453" s="17">
        <v>0.42857142857142855</v>
      </c>
      <c r="AG2453" s="17">
        <v>-1.000000000000002</v>
      </c>
      <c r="AH2453" s="17">
        <v>-1.000000000000002</v>
      </c>
      <c r="AI2453" s="17">
        <v>2.7539027427304276E-2</v>
      </c>
      <c r="AJ2453" s="17">
        <v>-9.2727939978142875E-3</v>
      </c>
      <c r="AK2453" s="17">
        <v>-0.12076503188620312</v>
      </c>
      <c r="AL2453" s="17">
        <v>6.9331324211251474E-2</v>
      </c>
      <c r="AM2453" s="17">
        <v>0.6553472494324265</v>
      </c>
      <c r="AN2453" s="17">
        <v>-0.15694477026673481</v>
      </c>
      <c r="AO2453" s="17">
        <v>15.779856076379643</v>
      </c>
      <c r="AP2453" s="17">
        <v>-3.5769626356121114</v>
      </c>
      <c r="AQ2453" s="17">
        <v>33.756470021773339</v>
      </c>
      <c r="AR2453" s="17">
        <v>0.81245025331373855</v>
      </c>
      <c r="AS2453" s="17">
        <v>1.4483072127483172</v>
      </c>
      <c r="AT2453" s="17">
        <v>-1.000000000000002</v>
      </c>
      <c r="AU2453" s="17">
        <v>-1.000000000000002</v>
      </c>
      <c r="AV2453" s="17">
        <v>0.22152556998766809</v>
      </c>
      <c r="AW2453" s="17">
        <v>67.399043284428728</v>
      </c>
      <c r="AX2453" s="17">
        <v>67.022544433193389</v>
      </c>
      <c r="AY2453" s="17">
        <v>-8.972592442362437E-2</v>
      </c>
      <c r="AZ2453" s="17">
        <v>-21.261113334149734</v>
      </c>
      <c r="BA2453" s="22">
        <v>1434.5745808772783</v>
      </c>
      <c r="CU2453" t="e">
        <v>#N/A</v>
      </c>
      <c r="CV2453" t="e">
        <v>#N/A</v>
      </c>
    </row>
    <row r="2454" spans="1:100" x14ac:dyDescent="0.25">
      <c r="A2454">
        <v>5595</v>
      </c>
      <c r="B2454" t="s">
        <v>2739</v>
      </c>
      <c r="C2454" s="22">
        <v>3</v>
      </c>
      <c r="D2454" s="17">
        <v>0.30862991319085076</v>
      </c>
      <c r="E2454" s="17">
        <v>0</v>
      </c>
      <c r="F2454" s="17">
        <v>0.24288348104939977</v>
      </c>
      <c r="G2454" s="17">
        <v>0.24288348104939977</v>
      </c>
      <c r="H2454" s="17">
        <v>0.13955006125006406</v>
      </c>
      <c r="I2454" s="17">
        <v>0</v>
      </c>
      <c r="J2454" s="17">
        <v>8.3730036750038472</v>
      </c>
      <c r="K2454" s="17">
        <v>0.13955006125006406</v>
      </c>
      <c r="L2454" s="17">
        <v>-1.0000000000000018</v>
      </c>
      <c r="M2454" s="17">
        <v>-1.0000000000000018</v>
      </c>
      <c r="N2454" s="17">
        <v>2.7910012250012799</v>
      </c>
      <c r="O2454" s="17">
        <v>8.9245170692440929</v>
      </c>
      <c r="P2454" s="17">
        <v>-1.5615139922668522</v>
      </c>
      <c r="Q2454" s="17">
        <v>-1.1617212166164208</v>
      </c>
      <c r="R2454" s="17">
        <v>-0.49136461033690837</v>
      </c>
      <c r="S2454" s="17">
        <v>0.33333333333333404</v>
      </c>
      <c r="T2454" s="17">
        <v>0.14805645100752798</v>
      </c>
      <c r="U2454" s="17">
        <v>3.0598468181390177E-2</v>
      </c>
      <c r="V2454" s="17">
        <v>-3.4612153644088626E-3</v>
      </c>
      <c r="W2454" s="17">
        <v>14.759079036311167</v>
      </c>
      <c r="X2454" s="17">
        <v>0.25857749529745361</v>
      </c>
      <c r="Y2454" s="17">
        <v>-1.0000000000000018</v>
      </c>
      <c r="Z2454" s="17">
        <v>-1.0000000000000018</v>
      </c>
      <c r="AA2454" s="17">
        <v>17.587671081950866</v>
      </c>
      <c r="AB2454" s="17">
        <v>-5.5526303005669742E-2</v>
      </c>
      <c r="AC2454" s="17">
        <v>7.0920176563214143E-2</v>
      </c>
      <c r="AD2454" s="17">
        <v>5.1005259561988009E-2</v>
      </c>
      <c r="AE2454" s="17">
        <v>3.3199566559766254</v>
      </c>
      <c r="AF2454" s="17">
        <v>0</v>
      </c>
      <c r="AG2454" s="17">
        <v>-1.0000000000000018</v>
      </c>
      <c r="AH2454" s="17">
        <v>-1.0000000000000018</v>
      </c>
      <c r="AI2454" s="17">
        <v>0</v>
      </c>
      <c r="AJ2454" s="17">
        <v>-3.4612153644088626E-3</v>
      </c>
      <c r="AK2454" s="17">
        <v>-0.14301764576209541</v>
      </c>
      <c r="AL2454" s="17">
        <v>3.9931564114024432E-2</v>
      </c>
      <c r="AM2454" s="17">
        <v>1.9332489762566248E-2</v>
      </c>
      <c r="AN2454" s="17">
        <v>6.4267892026947965E-2</v>
      </c>
      <c r="AO2454" s="17">
        <v>-0.23177598474632133</v>
      </c>
      <c r="AP2454" s="17">
        <v>1.8063551212438227</v>
      </c>
      <c r="AQ2454" s="17">
        <v>23.132082711315</v>
      </c>
      <c r="AR2454" s="17">
        <v>0.50852703715784309</v>
      </c>
      <c r="AS2454" s="17">
        <v>0.39812755654751752</v>
      </c>
      <c r="AT2454" s="17">
        <v>-1.0000000000000018</v>
      </c>
      <c r="AU2454" s="17">
        <v>-1.0000000000000018</v>
      </c>
      <c r="AV2454" s="17">
        <v>-0.24848112928750854</v>
      </c>
      <c r="AW2454" s="17">
        <v>28.318543272438802</v>
      </c>
      <c r="AX2454" s="17">
        <v>27.972421735997919</v>
      </c>
      <c r="AY2454" s="17">
        <v>-0.13758944413593982</v>
      </c>
      <c r="AZ2454" s="17">
        <v>-28.059366188884255</v>
      </c>
      <c r="BA2454" s="22">
        <v>1331.2497718071884</v>
      </c>
      <c r="CU2454" t="e">
        <v>#N/A</v>
      </c>
      <c r="CV2454" t="e">
        <v>#N/A</v>
      </c>
    </row>
    <row r="2455" spans="1:100" x14ac:dyDescent="0.25">
      <c r="A2455">
        <v>5596</v>
      </c>
      <c r="B2455" t="s">
        <v>1042</v>
      </c>
      <c r="C2455" s="22">
        <v>3</v>
      </c>
      <c r="D2455" s="17">
        <v>5.0770157764326598</v>
      </c>
      <c r="E2455" s="17">
        <v>0.88828555913829754</v>
      </c>
      <c r="F2455" s="17">
        <v>-2.4628672157662854</v>
      </c>
      <c r="G2455" s="17">
        <v>-2.2347791789409466</v>
      </c>
      <c r="H2455" s="17">
        <v>0.32684044284192021</v>
      </c>
      <c r="I2455" s="17">
        <v>-2.6964700518429151E-2</v>
      </c>
      <c r="J2455" s="17">
        <v>17.992544539409487</v>
      </c>
      <c r="K2455" s="17">
        <v>0.29987574232349107</v>
      </c>
      <c r="L2455" s="17">
        <v>-0.999999999999999</v>
      </c>
      <c r="M2455" s="17">
        <v>-0.999999999999999</v>
      </c>
      <c r="N2455" s="17">
        <v>5.9975148464698291</v>
      </c>
      <c r="O2455" s="17">
        <v>20.834781136901206</v>
      </c>
      <c r="P2455" s="17">
        <v>-1.5079644030283073</v>
      </c>
      <c r="Q2455" s="17">
        <v>-7.3514912093016411</v>
      </c>
      <c r="R2455" s="17">
        <v>-2.6777961841511364</v>
      </c>
      <c r="S2455" s="17">
        <v>0.3333333333333332</v>
      </c>
      <c r="T2455" s="17">
        <v>0.3371593256637751</v>
      </c>
      <c r="U2455" s="17">
        <v>0.33398308962608897</v>
      </c>
      <c r="V2455" s="17">
        <v>0.24081862141832214</v>
      </c>
      <c r="W2455" s="17">
        <v>37.816745108721122</v>
      </c>
      <c r="X2455" s="17">
        <v>3.1552869960183472</v>
      </c>
      <c r="Y2455" s="17">
        <v>-0.999999999999999</v>
      </c>
      <c r="Z2455" s="17">
        <v>-0.999999999999999</v>
      </c>
      <c r="AA2455" s="17">
        <v>56.239011486417361</v>
      </c>
      <c r="AB2455" s="17">
        <v>0.26543636160198764</v>
      </c>
      <c r="AC2455" s="17">
        <v>4.7686429005050684E-2</v>
      </c>
      <c r="AD2455" s="17">
        <v>0.10887846062990929</v>
      </c>
      <c r="AE2455" s="17">
        <v>21.10006256184738</v>
      </c>
      <c r="AF2455" s="17">
        <v>0.45454545454545453</v>
      </c>
      <c r="AG2455" s="17">
        <v>-0.999999999999999</v>
      </c>
      <c r="AH2455" s="17">
        <v>-0.999999999999999</v>
      </c>
      <c r="AI2455" s="17">
        <v>-9.843699839957569E-2</v>
      </c>
      <c r="AJ2455" s="17">
        <v>0.24081862141832214</v>
      </c>
      <c r="AK2455" s="17">
        <v>0.1428114421183487</v>
      </c>
      <c r="AL2455" s="17">
        <v>-0.1395250012448753</v>
      </c>
      <c r="AM2455" s="17">
        <v>6.158256933896545E-2</v>
      </c>
      <c r="AN2455" s="17">
        <v>3.9239265027211236E-2</v>
      </c>
      <c r="AO2455" s="17">
        <v>2.2536214440658791</v>
      </c>
      <c r="AP2455" s="17">
        <v>0.28335661945590451</v>
      </c>
      <c r="AQ2455" s="17">
        <v>55.809289648130587</v>
      </c>
      <c r="AR2455" s="17">
        <v>1.2452943700415191</v>
      </c>
      <c r="AS2455" s="17">
        <v>3.455162738341838</v>
      </c>
      <c r="AT2455" s="17">
        <v>-0.999999999999999</v>
      </c>
      <c r="AU2455" s="17">
        <v>-0.999999999999999</v>
      </c>
      <c r="AV2455" s="17">
        <v>-4.912575363092083</v>
      </c>
      <c r="AW2455" s="17">
        <v>77.357149242774454</v>
      </c>
      <c r="AX2455" s="17">
        <v>99.470271416615191</v>
      </c>
      <c r="AY2455" s="17">
        <v>-1.0051204465139005E-3</v>
      </c>
      <c r="AZ2455" s="17">
        <v>-43.938655053873234</v>
      </c>
      <c r="BA2455" s="22">
        <v>1395.0805908059449</v>
      </c>
      <c r="CU2455" t="e">
        <v>#N/A</v>
      </c>
      <c r="CV2455" t="e">
        <v>#N/A</v>
      </c>
    </row>
    <row r="2456" spans="1:100" x14ac:dyDescent="0.25">
      <c r="A2456">
        <v>5597</v>
      </c>
      <c r="B2456" t="s">
        <v>2740</v>
      </c>
      <c r="C2456" s="22">
        <v>3</v>
      </c>
      <c r="D2456" s="17">
        <v>0.1636713266067758</v>
      </c>
      <c r="E2456" s="17">
        <v>-0.23190634544519517</v>
      </c>
      <c r="F2456" s="17">
        <v>0.35815927077582554</v>
      </c>
      <c r="G2456" s="17">
        <v>0.28554468417683709</v>
      </c>
      <c r="H2456" s="17">
        <v>8.3315398635388005E-2</v>
      </c>
      <c r="I2456" s="17">
        <v>0</v>
      </c>
      <c r="J2456" s="17">
        <v>4.9989239181232792</v>
      </c>
      <c r="K2456" s="17">
        <v>8.3315398635388005E-2</v>
      </c>
      <c r="L2456" s="17">
        <v>-1.0000000000000004</v>
      </c>
      <c r="M2456" s="17">
        <v>-1.0000000000000004</v>
      </c>
      <c r="N2456" s="17">
        <v>1.6663079727077599</v>
      </c>
      <c r="O2456" s="17">
        <v>5.4481399289068957</v>
      </c>
      <c r="P2456" s="17">
        <v>-1.6544464492690383</v>
      </c>
      <c r="Q2456" s="17">
        <v>-0.86854357834725016</v>
      </c>
      <c r="R2456" s="17">
        <v>-0.53408902971362726</v>
      </c>
      <c r="S2456" s="17">
        <v>0.33333333333333343</v>
      </c>
      <c r="T2456" s="17">
        <v>7.83163714489577E-2</v>
      </c>
      <c r="U2456" s="17">
        <v>-0.17387265505292857</v>
      </c>
      <c r="V2456" s="17">
        <v>-7.1866779421336322E-3</v>
      </c>
      <c r="W2456" s="17">
        <v>5.8909989260736451</v>
      </c>
      <c r="X2456" s="17">
        <v>-0.66529334360198844</v>
      </c>
      <c r="Y2456" s="17">
        <v>-1.0000000000000004</v>
      </c>
      <c r="Z2456" s="17">
        <v>-1.0000000000000004</v>
      </c>
      <c r="AA2456" s="17">
        <v>11.929323958180584</v>
      </c>
      <c r="AB2456" s="17">
        <v>-0.14060604298612919</v>
      </c>
      <c r="AC2456" s="17">
        <v>1.9112843084035658E-3</v>
      </c>
      <c r="AD2456" s="17">
        <v>0.27014303991413724</v>
      </c>
      <c r="AE2456" s="17">
        <v>6.5724140618205729</v>
      </c>
      <c r="AF2456" s="17">
        <v>0</v>
      </c>
      <c r="AG2456" s="17">
        <v>-1.0000000000000004</v>
      </c>
      <c r="AH2456" s="17">
        <v>-1.0000000000000004</v>
      </c>
      <c r="AI2456" s="17">
        <v>1.0138797835511306E-2</v>
      </c>
      <c r="AJ2456" s="17">
        <v>-7.1866779421336322E-3</v>
      </c>
      <c r="AK2456" s="17">
        <v>0.10052683326910683</v>
      </c>
      <c r="AL2456" s="17">
        <v>-2.8951272266723862E-2</v>
      </c>
      <c r="AM2456" s="17">
        <v>0.54324917873854561</v>
      </c>
      <c r="AN2456" s="17">
        <v>-2.7106814574828757E-2</v>
      </c>
      <c r="AO2456" s="17">
        <v>14.083863634809177</v>
      </c>
      <c r="AP2456" s="17">
        <v>-0.82242672570433784</v>
      </c>
      <c r="AQ2456" s="17">
        <v>10.889922844196921</v>
      </c>
      <c r="AR2456" s="17">
        <v>0.23059037178722891</v>
      </c>
      <c r="AS2456" s="17">
        <v>-0.58197794496660049</v>
      </c>
      <c r="AT2456" s="17">
        <v>-1.0000000000000004</v>
      </c>
      <c r="AU2456" s="17">
        <v>-1.0000000000000004</v>
      </c>
      <c r="AV2456" s="17">
        <v>-0.24854434553679025</v>
      </c>
      <c r="AW2456" s="17">
        <v>16.555037161383126</v>
      </c>
      <c r="AX2456" s="17">
        <v>16.03914532388</v>
      </c>
      <c r="AY2456" s="17">
        <v>-0.12932162759295332</v>
      </c>
      <c r="AZ2456" s="17">
        <v>-69.286089287116539</v>
      </c>
      <c r="BA2456" s="22">
        <v>1277.8639751449159</v>
      </c>
      <c r="CU2456" t="e">
        <v>#N/A</v>
      </c>
      <c r="CV2456" t="e">
        <v>#N/A</v>
      </c>
    </row>
    <row r="2457" spans="1:100" x14ac:dyDescent="0.25">
      <c r="A2457">
        <v>5599</v>
      </c>
      <c r="B2457" t="s">
        <v>2741</v>
      </c>
      <c r="C2457" s="22">
        <v>3</v>
      </c>
      <c r="D2457" s="17">
        <v>4.2837586733048383</v>
      </c>
      <c r="E2457" s="17">
        <v>-2.5799459410277968E-2</v>
      </c>
      <c r="F2457" s="17">
        <v>-0.43187783581487349</v>
      </c>
      <c r="G2457" s="17">
        <v>-0.43187783581487349</v>
      </c>
      <c r="H2457" s="17">
        <v>0.24487115875223289</v>
      </c>
      <c r="I2457" s="17">
        <v>0</v>
      </c>
      <c r="J2457" s="17">
        <v>14.692269525133973</v>
      </c>
      <c r="K2457" s="17">
        <v>0.24487115875223289</v>
      </c>
      <c r="L2457" s="17">
        <v>-0.99999999999999867</v>
      </c>
      <c r="M2457" s="17">
        <v>-0.99999999999999867</v>
      </c>
      <c r="N2457" s="17">
        <v>4.8974231750446586</v>
      </c>
      <c r="O2457" s="17">
        <v>18.544150362623945</v>
      </c>
      <c r="P2457" s="17">
        <v>-0.13535763158862624</v>
      </c>
      <c r="Q2457" s="17">
        <v>-2.9182601055353588</v>
      </c>
      <c r="R2457" s="17">
        <v>-1.0191243486086508</v>
      </c>
      <c r="S2457" s="17">
        <v>0.33333333333333259</v>
      </c>
      <c r="T2457" s="17">
        <v>0.36498557732924697</v>
      </c>
      <c r="U2457" s="17">
        <v>6.5785170416898131E-2</v>
      </c>
      <c r="V2457" s="17">
        <v>8.2837279754280797E-3</v>
      </c>
      <c r="W2457" s="17">
        <v>21.100666012106938</v>
      </c>
      <c r="X2457" s="17">
        <v>0.83346331881197355</v>
      </c>
      <c r="Y2457" s="17">
        <v>-0.99999999999999867</v>
      </c>
      <c r="Z2457" s="17">
        <v>-0.99999999999999867</v>
      </c>
      <c r="AA2457" s="17">
        <v>37.95140226466372</v>
      </c>
      <c r="AB2457" s="17">
        <v>0.13186853823201819</v>
      </c>
      <c r="AC2457" s="17">
        <v>-0.15391270221408421</v>
      </c>
      <c r="AD2457" s="17">
        <v>0.37944137600537486</v>
      </c>
      <c r="AE2457" s="17">
        <v>17.869860601165446</v>
      </c>
      <c r="AF2457" s="17">
        <v>0.5</v>
      </c>
      <c r="AG2457" s="17">
        <v>-0.99999999999999867</v>
      </c>
      <c r="AH2457" s="17">
        <v>-0.99999999999999867</v>
      </c>
      <c r="AI2457" s="17">
        <v>-2.922591511314647E-2</v>
      </c>
      <c r="AJ2457" s="17">
        <v>8.2837279754280797E-3</v>
      </c>
      <c r="AK2457" s="17">
        <v>0.54732013340510732</v>
      </c>
      <c r="AL2457" s="17">
        <v>-1.9333215201148533E-2</v>
      </c>
      <c r="AM2457" s="17">
        <v>0.28083764692305374</v>
      </c>
      <c r="AN2457" s="17">
        <v>-5.1001475041894818E-2</v>
      </c>
      <c r="AO2457" s="17">
        <v>9.7575418401018794</v>
      </c>
      <c r="AP2457" s="17">
        <v>-1.3717029520531125</v>
      </c>
      <c r="AQ2457" s="17">
        <v>35.792935537240908</v>
      </c>
      <c r="AR2457" s="17">
        <v>0.77238780905490556</v>
      </c>
      <c r="AS2457" s="17">
        <v>1.0783344775642061</v>
      </c>
      <c r="AT2457" s="17">
        <v>-0.99999999999999867</v>
      </c>
      <c r="AU2457" s="17">
        <v>-0.99999999999999867</v>
      </c>
      <c r="AV2457" s="17">
        <v>-1.4510021844235237</v>
      </c>
      <c r="AW2457" s="17">
        <v>55.123849675234553</v>
      </c>
      <c r="AX2457" s="17">
        <v>55.367704170514429</v>
      </c>
      <c r="AY2457" s="17">
        <v>-0.227687027429435</v>
      </c>
      <c r="AZ2457" s="17">
        <v>-51.910470104692031</v>
      </c>
      <c r="BA2457" s="22">
        <v>1288.4737048893771</v>
      </c>
      <c r="CU2457" t="e">
        <v>#N/A</v>
      </c>
      <c r="CV2457" t="e">
        <v>#N/A</v>
      </c>
    </row>
    <row r="2458" spans="1:100" x14ac:dyDescent="0.25">
      <c r="A2458">
        <v>5603</v>
      </c>
      <c r="B2458" t="s">
        <v>2742</v>
      </c>
      <c r="C2458" s="22">
        <v>3</v>
      </c>
      <c r="D2458" s="17">
        <v>4.3578721829375517</v>
      </c>
      <c r="E2458" s="17">
        <v>-8.2808212160965594E-2</v>
      </c>
      <c r="F2458" s="17">
        <v>0.64109210666318805</v>
      </c>
      <c r="G2458" s="17">
        <v>0.62796440060772185</v>
      </c>
      <c r="H2458" s="17">
        <v>0.31433371647325753</v>
      </c>
      <c r="I2458" s="17">
        <v>0</v>
      </c>
      <c r="J2458" s="17">
        <v>18.86002298839546</v>
      </c>
      <c r="K2458" s="17">
        <v>0.31433371647325753</v>
      </c>
      <c r="L2458" s="17">
        <v>-1.0000000000000011</v>
      </c>
      <c r="M2458" s="17">
        <v>-1.0000000000000011</v>
      </c>
      <c r="N2458" s="17">
        <v>6.2866743294651544</v>
      </c>
      <c r="O2458" s="17">
        <v>23.845859571940736</v>
      </c>
      <c r="P2458" s="17">
        <v>-3.1123247290525572E-2</v>
      </c>
      <c r="Q2458" s="17">
        <v>-0.62530177440902757</v>
      </c>
      <c r="R2458" s="17">
        <v>-0.35539174922691874</v>
      </c>
      <c r="S2458" s="17">
        <v>0.33333333333333337</v>
      </c>
      <c r="T2458" s="17">
        <v>0.33333333333333337</v>
      </c>
      <c r="U2458" s="17">
        <v>0.33153336001514999</v>
      </c>
      <c r="V2458" s="17">
        <v>0.1586904855752358</v>
      </c>
      <c r="W2458" s="17">
        <v>33.702271831351815</v>
      </c>
      <c r="X2458" s="17">
        <v>2.630609303705425</v>
      </c>
      <c r="Y2458" s="17">
        <v>-1.0000000000000011</v>
      </c>
      <c r="Z2458" s="17">
        <v>-1.0000000000000011</v>
      </c>
      <c r="AA2458" s="17">
        <v>65.146226726963107</v>
      </c>
      <c r="AB2458" s="17">
        <v>0.31054421290652107</v>
      </c>
      <c r="AC2458" s="17">
        <v>0.31335570195479229</v>
      </c>
      <c r="AD2458" s="17">
        <v>1.2087018035450429E-2</v>
      </c>
      <c r="AE2458" s="17">
        <v>31.799346644838199</v>
      </c>
      <c r="AF2458" s="17">
        <v>0.75</v>
      </c>
      <c r="AG2458" s="17">
        <v>-1.0000000000000011</v>
      </c>
      <c r="AH2458" s="17">
        <v>-1.0000000000000011</v>
      </c>
      <c r="AI2458" s="17">
        <v>-3.4646086073464186E-2</v>
      </c>
      <c r="AJ2458" s="17">
        <v>0.1586904855752358</v>
      </c>
      <c r="AK2458" s="17">
        <v>0.10767852400819029</v>
      </c>
      <c r="AL2458" s="17">
        <v>-0.12426055505609797</v>
      </c>
      <c r="AM2458" s="17">
        <v>4.4520503632643961E-2</v>
      </c>
      <c r="AN2458" s="17">
        <v>0.44270163543699204</v>
      </c>
      <c r="AO2458" s="17">
        <v>1.6514052108570509</v>
      </c>
      <c r="AP2458" s="17">
        <v>10.446238110644305</v>
      </c>
      <c r="AQ2458" s="17">
        <v>52.562294819747251</v>
      </c>
      <c r="AR2458" s="17">
        <v>1.156890512257053</v>
      </c>
      <c r="AS2458" s="17">
        <v>2.9449430201786826</v>
      </c>
      <c r="AT2458" s="17">
        <v>-1.0000000000000011</v>
      </c>
      <c r="AU2458" s="17">
        <v>-1.0000000000000011</v>
      </c>
      <c r="AV2458" s="17">
        <v>0.27257265138080228</v>
      </c>
      <c r="AW2458" s="17">
        <v>99.438324409548144</v>
      </c>
      <c r="AX2458" s="17">
        <v>114.6144512456024</v>
      </c>
      <c r="AY2458" s="17">
        <v>1.5399407114074549E-2</v>
      </c>
      <c r="AZ2458" s="17">
        <v>-11.71558702600189</v>
      </c>
      <c r="BA2458" s="22">
        <v>1500.1403179296403</v>
      </c>
      <c r="CU2458" t="e">
        <v>#N/A</v>
      </c>
      <c r="CV2458" t="e">
        <v>#N/A</v>
      </c>
    </row>
    <row r="2459" spans="1:100" x14ac:dyDescent="0.25">
      <c r="A2459">
        <v>5605</v>
      </c>
      <c r="B2459" t="s">
        <v>2743</v>
      </c>
      <c r="C2459" s="22">
        <v>3</v>
      </c>
      <c r="D2459" s="17">
        <v>4.5089143039254846</v>
      </c>
      <c r="E2459" s="17">
        <v>0</v>
      </c>
      <c r="F2459" s="17">
        <v>-0.36634444032179558</v>
      </c>
      <c r="G2459" s="17">
        <v>-0.36634444032179558</v>
      </c>
      <c r="H2459" s="17">
        <v>0.11029735805787329</v>
      </c>
      <c r="I2459" s="17">
        <v>0</v>
      </c>
      <c r="J2459" s="17">
        <v>6.6178414834723975</v>
      </c>
      <c r="K2459" s="17">
        <v>0.11029735805787329</v>
      </c>
      <c r="L2459" s="17">
        <v>-0.99999999999999978</v>
      </c>
      <c r="M2459" s="17">
        <v>-0.99999999999999978</v>
      </c>
      <c r="N2459" s="17">
        <v>2.2059471611574653</v>
      </c>
      <c r="O2459" s="17">
        <v>10.760411347076086</v>
      </c>
      <c r="P2459" s="17">
        <v>-5.5911462700378202E-2</v>
      </c>
      <c r="Q2459" s="17">
        <v>-1.2467290655877821</v>
      </c>
      <c r="R2459" s="17">
        <v>-0.4258505218609705</v>
      </c>
      <c r="S2459" s="17">
        <v>0.33091147803232251</v>
      </c>
      <c r="T2459" s="17">
        <v>0.19936547113801625</v>
      </c>
      <c r="U2459" s="17">
        <v>-7.252590009627792E-2</v>
      </c>
      <c r="V2459" s="17">
        <v>-1.9830372874559299E-2</v>
      </c>
      <c r="W2459" s="17">
        <v>13.104932725665135</v>
      </c>
      <c r="X2459" s="17">
        <v>-0.1230741087153191</v>
      </c>
      <c r="Y2459" s="17">
        <v>-0.99999999999999978</v>
      </c>
      <c r="Z2459" s="17">
        <v>-0.99999999999999978</v>
      </c>
      <c r="AA2459" s="17">
        <v>19.463330280525206</v>
      </c>
      <c r="AB2459" s="17">
        <v>-7.7663322741027704E-2</v>
      </c>
      <c r="AC2459" s="17">
        <v>2.44779120060844E-3</v>
      </c>
      <c r="AD2459" s="17">
        <v>0.21090049307484018</v>
      </c>
      <c r="AE2459" s="17">
        <v>6.7842480767210454</v>
      </c>
      <c r="AF2459" s="17">
        <v>0.36363636363636365</v>
      </c>
      <c r="AG2459" s="17">
        <v>-0.99999999999999978</v>
      </c>
      <c r="AH2459" s="17">
        <v>-0.99999999999999978</v>
      </c>
      <c r="AI2459" s="17">
        <v>-2.8077509043741799E-2</v>
      </c>
      <c r="AJ2459" s="17">
        <v>-1.9830372874559299E-2</v>
      </c>
      <c r="AK2459" s="17">
        <v>-0.25399815286623306</v>
      </c>
      <c r="AL2459" s="17">
        <v>-0.15268994979396155</v>
      </c>
      <c r="AM2459" s="17">
        <v>-1.0321158102562705E-2</v>
      </c>
      <c r="AN2459" s="17">
        <v>6.8079838552507321E-2</v>
      </c>
      <c r="AO2459" s="17">
        <v>-1.5280197168952332</v>
      </c>
      <c r="AP2459" s="17">
        <v>0.93854621484287404</v>
      </c>
      <c r="AQ2459" s="17">
        <v>19.722774209137526</v>
      </c>
      <c r="AR2459" s="17">
        <v>0.43792067619950142</v>
      </c>
      <c r="AS2459" s="17">
        <v>-1.277675065744599E-2</v>
      </c>
      <c r="AT2459" s="17">
        <v>-0.99999999999999978</v>
      </c>
      <c r="AU2459" s="17">
        <v>-0.99999999999999978</v>
      </c>
      <c r="AV2459" s="17">
        <v>-0.79219496218276575</v>
      </c>
      <c r="AW2459" s="17">
        <v>31.162287842444169</v>
      </c>
      <c r="AX2459" s="17">
        <v>28.617700374113394</v>
      </c>
      <c r="AY2459" s="17">
        <v>0.1112231760550406</v>
      </c>
      <c r="AZ2459" s="17">
        <v>-34.199287042092848</v>
      </c>
      <c r="BA2459" s="22">
        <v>1348.2404523560272</v>
      </c>
      <c r="CU2459" t="e">
        <v>#N/A</v>
      </c>
      <c r="CV2459" t="e">
        <v>#N/A</v>
      </c>
    </row>
    <row r="2460" spans="1:100" x14ac:dyDescent="0.25">
      <c r="A2460">
        <v>5606</v>
      </c>
      <c r="B2460" t="s">
        <v>2744</v>
      </c>
      <c r="C2460" s="22">
        <v>3</v>
      </c>
      <c r="D2460" s="17">
        <v>5.6171827307420426</v>
      </c>
      <c r="E2460" s="17">
        <v>-1.5320559479041995E-2</v>
      </c>
      <c r="F2460" s="17">
        <v>-0.11972924640021643</v>
      </c>
      <c r="G2460" s="17">
        <v>-0.11972924640021643</v>
      </c>
      <c r="H2460" s="17">
        <v>0.40640141696305149</v>
      </c>
      <c r="I2460" s="17">
        <v>0</v>
      </c>
      <c r="J2460" s="17">
        <v>24.384085017783086</v>
      </c>
      <c r="K2460" s="17">
        <v>0.40640141696305149</v>
      </c>
      <c r="L2460" s="17">
        <v>-1.0000000000000016</v>
      </c>
      <c r="M2460" s="17">
        <v>-1.0000000000000016</v>
      </c>
      <c r="N2460" s="17">
        <v>8.1280283392610322</v>
      </c>
      <c r="O2460" s="17">
        <v>29.881538502124918</v>
      </c>
      <c r="P2460" s="17">
        <v>0.24552873329958558</v>
      </c>
      <c r="Q2460" s="17">
        <v>-0.48730153268102083</v>
      </c>
      <c r="R2460" s="17">
        <v>-0.18276632522725753</v>
      </c>
      <c r="S2460" s="17">
        <v>0.33333333333333365</v>
      </c>
      <c r="T2460" s="17">
        <v>0.41405919640206057</v>
      </c>
      <c r="U2460" s="17">
        <v>0.2735851916054875</v>
      </c>
      <c r="V2460" s="17">
        <v>2.8645468711816831E-3</v>
      </c>
      <c r="W2460" s="17">
        <v>24.697634049960467</v>
      </c>
      <c r="X2460" s="17">
        <v>1.5227426769066137</v>
      </c>
      <c r="Y2460" s="17">
        <v>-1.0000000000000016</v>
      </c>
      <c r="Z2460" s="17">
        <v>-1.0000000000000016</v>
      </c>
      <c r="AA2460" s="17">
        <v>75.807105179261924</v>
      </c>
      <c r="AB2460" s="17">
        <v>0.28071301248808356</v>
      </c>
      <c r="AC2460" s="17">
        <v>0.49037969769198353</v>
      </c>
      <c r="AD2460" s="17">
        <v>0.25475203891050691</v>
      </c>
      <c r="AE2460" s="17">
        <v>51.292237454528689</v>
      </c>
      <c r="AF2460" s="17">
        <v>0.84615384615384615</v>
      </c>
      <c r="AG2460" s="17">
        <v>-1.0000000000000016</v>
      </c>
      <c r="AH2460" s="17">
        <v>-1.0000000000000016</v>
      </c>
      <c r="AI2460" s="17">
        <v>9.8073608796542949E-3</v>
      </c>
      <c r="AJ2460" s="17">
        <v>2.8645468711816831E-3</v>
      </c>
      <c r="AK2460" s="17">
        <v>0.1006315714722105</v>
      </c>
      <c r="AL2460" s="17">
        <v>-8.8335189776422379E-2</v>
      </c>
      <c r="AM2460" s="17">
        <v>0.18565158984944383</v>
      </c>
      <c r="AN2460" s="17">
        <v>0.40753923588442303</v>
      </c>
      <c r="AO2460" s="17">
        <v>5.1444476035971469</v>
      </c>
      <c r="AP2460" s="17">
        <v>9.7468049482284638</v>
      </c>
      <c r="AQ2460" s="17">
        <v>49.081719067743578</v>
      </c>
      <c r="AR2460" s="17">
        <v>1.0238422682120638</v>
      </c>
      <c r="AS2460" s="17">
        <v>1.929144093869666</v>
      </c>
      <c r="AT2460" s="17">
        <v>-1.0000000000000016</v>
      </c>
      <c r="AU2460" s="17">
        <v>-1.0000000000000016</v>
      </c>
      <c r="AV2460" s="17">
        <v>-0.30249557162747331</v>
      </c>
      <c r="AW2460" s="17">
        <v>115.43544862961527</v>
      </c>
      <c r="AX2460" s="17">
        <v>115.91805053432651</v>
      </c>
      <c r="AY2460" s="17">
        <v>0.55813638088551631</v>
      </c>
      <c r="AZ2460" s="17">
        <v>74.493762174287127</v>
      </c>
      <c r="BA2460" s="22">
        <v>1500.993924832472</v>
      </c>
      <c r="CU2460" t="e">
        <v>#N/A</v>
      </c>
      <c r="CV2460" t="e">
        <v>#N/A</v>
      </c>
    </row>
    <row r="2461" spans="1:100" x14ac:dyDescent="0.25">
      <c r="A2461">
        <v>5607</v>
      </c>
      <c r="B2461" t="s">
        <v>2745</v>
      </c>
      <c r="C2461" s="22">
        <v>3</v>
      </c>
      <c r="D2461" s="17">
        <v>2.063304732663378</v>
      </c>
      <c r="E2461" s="17">
        <v>-8.468417013495648E-3</v>
      </c>
      <c r="F2461" s="17">
        <v>-8.0530828102908826E-3</v>
      </c>
      <c r="G2461" s="17">
        <v>-8.0530828102908826E-3</v>
      </c>
      <c r="H2461" s="17">
        <v>2.4546748816976081E-2</v>
      </c>
      <c r="I2461" s="17">
        <v>0</v>
      </c>
      <c r="J2461" s="17">
        <v>1.472804929018565</v>
      </c>
      <c r="K2461" s="17">
        <v>2.4546748816976081E-2</v>
      </c>
      <c r="L2461" s="17">
        <v>-0.99999999999999967</v>
      </c>
      <c r="M2461" s="17">
        <v>-0.99999999999999967</v>
      </c>
      <c r="N2461" s="17">
        <v>0.49093497633952182</v>
      </c>
      <c r="O2461" s="17">
        <v>3.5280565788716527</v>
      </c>
      <c r="P2461" s="17">
        <v>-0.66611663765945828</v>
      </c>
      <c r="Q2461" s="17">
        <v>-0.12556004323239559</v>
      </c>
      <c r="R2461" s="17">
        <v>-6.5127954426335524E-2</v>
      </c>
      <c r="S2461" s="17">
        <v>0.33333333333333331</v>
      </c>
      <c r="T2461" s="17">
        <v>0.33333333333333331</v>
      </c>
      <c r="U2461" s="17">
        <v>5.3648127063155832E-2</v>
      </c>
      <c r="V2461" s="17">
        <v>4.2179597517132073E-2</v>
      </c>
      <c r="W2461" s="17">
        <v>29.517905697199126</v>
      </c>
      <c r="X2461" s="17">
        <v>1.1097900112051056</v>
      </c>
      <c r="Y2461" s="17">
        <v>-0.99999999999999967</v>
      </c>
      <c r="Z2461" s="17">
        <v>-0.99999999999999967</v>
      </c>
      <c r="AA2461" s="17">
        <v>51.116504471707323</v>
      </c>
      <c r="AB2461" s="17">
        <v>6.5648463577905505E-2</v>
      </c>
      <c r="AC2461" s="17">
        <v>0.17122718889909108</v>
      </c>
      <c r="AD2461" s="17">
        <v>0.19639888210169396</v>
      </c>
      <c r="AE2461" s="17">
        <v>21.663726728934524</v>
      </c>
      <c r="AF2461" s="17">
        <v>0.35714285714285715</v>
      </c>
      <c r="AG2461" s="17">
        <v>-0.99999999999999967</v>
      </c>
      <c r="AH2461" s="17">
        <v>-0.99999999999999967</v>
      </c>
      <c r="AI2461" s="17">
        <v>0</v>
      </c>
      <c r="AJ2461" s="17">
        <v>4.2179597517132073E-2</v>
      </c>
      <c r="AK2461" s="17">
        <v>-4.6323115604221518E-2</v>
      </c>
      <c r="AL2461" s="17">
        <v>-2.9262320662910971E-2</v>
      </c>
      <c r="AM2461" s="17">
        <v>0.78125685043444848</v>
      </c>
      <c r="AN2461" s="17">
        <v>-0.1831710254157406</v>
      </c>
      <c r="AO2461" s="17">
        <v>19.299805682840105</v>
      </c>
      <c r="AP2461" s="17">
        <v>-4.7255872387080711</v>
      </c>
      <c r="AQ2461" s="17">
        <v>30.990710626217698</v>
      </c>
      <c r="AR2461" s="17">
        <v>0.76249439124695417</v>
      </c>
      <c r="AS2461" s="17">
        <v>1.1343367600220822</v>
      </c>
      <c r="AT2461" s="17">
        <v>-0.99999999999999967</v>
      </c>
      <c r="AU2461" s="17">
        <v>-0.99999999999999967</v>
      </c>
      <c r="AV2461" s="17">
        <v>-7.3181037236626403E-2</v>
      </c>
      <c r="AW2461" s="17">
        <v>49.918973811870899</v>
      </c>
      <c r="AX2461" s="17">
        <v>54.136933563584122</v>
      </c>
      <c r="AY2461" s="17">
        <v>-1.0728014730133855E-2</v>
      </c>
      <c r="AZ2461" s="17">
        <v>-6.5006031044912174</v>
      </c>
      <c r="BA2461" s="22">
        <v>1337.2853806219125</v>
      </c>
      <c r="CU2461" t="e">
        <v>#N/A</v>
      </c>
      <c r="CV2461" t="e">
        <v>#N/A</v>
      </c>
    </row>
    <row r="2462" spans="1:100" x14ac:dyDescent="0.25">
      <c r="A2462">
        <v>5608</v>
      </c>
      <c r="B2462" t="s">
        <v>2746</v>
      </c>
      <c r="C2462" s="22">
        <v>3</v>
      </c>
      <c r="D2462" s="17">
        <v>5.2424586936529654</v>
      </c>
      <c r="E2462" s="17">
        <v>0.63976764734507408</v>
      </c>
      <c r="F2462" s="17">
        <v>-0.18457855299955531</v>
      </c>
      <c r="G2462" s="17">
        <v>6.4579019369275237E-3</v>
      </c>
      <c r="H2462" s="17">
        <v>0.48847015269695171</v>
      </c>
      <c r="I2462" s="17">
        <v>0</v>
      </c>
      <c r="J2462" s="17">
        <v>29.308209161817118</v>
      </c>
      <c r="K2462" s="17">
        <v>0.48847015269695171</v>
      </c>
      <c r="L2462" s="17">
        <v>-0.99999999999999889</v>
      </c>
      <c r="M2462" s="17">
        <v>-0.99999999999999889</v>
      </c>
      <c r="N2462" s="17">
        <v>9.7694030539390351</v>
      </c>
      <c r="O2462" s="17">
        <v>34.557125757407015</v>
      </c>
      <c r="P2462" s="17">
        <v>-5.1863551757122373E-2</v>
      </c>
      <c r="Q2462" s="17">
        <v>-0.41900477434789685</v>
      </c>
      <c r="R2462" s="17">
        <v>-0.19553045521277729</v>
      </c>
      <c r="S2462" s="17">
        <v>0.33333333333333298</v>
      </c>
      <c r="T2462" s="17">
        <v>0.32336035021068327</v>
      </c>
      <c r="U2462" s="17">
        <v>0.22689430784613712</v>
      </c>
      <c r="V2462" s="17">
        <v>-0.11583913628729686</v>
      </c>
      <c r="W2462" s="17">
        <v>11.171148096236184</v>
      </c>
      <c r="X2462" s="17">
        <v>0.37079296138518147</v>
      </c>
      <c r="Y2462" s="17">
        <v>-0.99999999999999889</v>
      </c>
      <c r="Z2462" s="17">
        <v>-0.99999999999999889</v>
      </c>
      <c r="AA2462" s="17">
        <v>42.32061964286904</v>
      </c>
      <c r="AB2462" s="17">
        <v>0.25476546392602734</v>
      </c>
      <c r="AC2462" s="17">
        <v>-1.394046262296024E-2</v>
      </c>
      <c r="AD2462" s="17">
        <v>0.38607503873384619</v>
      </c>
      <c r="AE2462" s="17">
        <v>31.345002001845668</v>
      </c>
      <c r="AF2462" s="17">
        <v>0.75</v>
      </c>
      <c r="AG2462" s="17">
        <v>-0.99999999999999889</v>
      </c>
      <c r="AH2462" s="17">
        <v>-0.99999999999999889</v>
      </c>
      <c r="AI2462" s="17">
        <v>0</v>
      </c>
      <c r="AJ2462" s="17">
        <v>-0.11583913628729686</v>
      </c>
      <c r="AK2462" s="17">
        <v>0.37853888178969974</v>
      </c>
      <c r="AL2462" s="17">
        <v>1.1545468458347481E-2</v>
      </c>
      <c r="AM2462" s="17">
        <v>0.1446707056764969</v>
      </c>
      <c r="AN2462" s="17">
        <v>-8.482267180437205E-4</v>
      </c>
      <c r="AO2462" s="17">
        <v>5.5094620508609191</v>
      </c>
      <c r="AP2462" s="17">
        <v>3.6521674340644628E-2</v>
      </c>
      <c r="AQ2462" s="17">
        <v>40.47935725805327</v>
      </c>
      <c r="AR2462" s="17">
        <v>0.76774885510285595</v>
      </c>
      <c r="AS2462" s="17">
        <v>0.85926311408213363</v>
      </c>
      <c r="AT2462" s="17">
        <v>-0.99999999999999889</v>
      </c>
      <c r="AU2462" s="17">
        <v>-0.99999999999999889</v>
      </c>
      <c r="AV2462" s="17">
        <v>-0.18907255327584979</v>
      </c>
      <c r="AW2462" s="17">
        <v>76.914267074616731</v>
      </c>
      <c r="AX2462" s="17">
        <v>65.330353445887042</v>
      </c>
      <c r="AY2462" s="17">
        <v>0.12188984250953992</v>
      </c>
      <c r="AZ2462" s="17">
        <v>-12.494769122114047</v>
      </c>
      <c r="BA2462" s="22">
        <v>1463.1643978665015</v>
      </c>
      <c r="CU2462" t="e">
        <v>#N/A</v>
      </c>
      <c r="CV2462" t="e">
        <v>#N/A</v>
      </c>
    </row>
    <row r="2463" spans="1:100" x14ac:dyDescent="0.25">
      <c r="A2463">
        <v>5610</v>
      </c>
      <c r="B2463" t="s">
        <v>2747</v>
      </c>
      <c r="C2463" s="22">
        <v>3</v>
      </c>
      <c r="D2463" s="17">
        <v>4.2850799688955394</v>
      </c>
      <c r="E2463" s="17">
        <v>-7.9749173182851775E-3</v>
      </c>
      <c r="F2463" s="17">
        <v>0.2536518689174912</v>
      </c>
      <c r="G2463" s="17">
        <v>0.2536518689174912</v>
      </c>
      <c r="H2463" s="17">
        <v>0.20133837922986428</v>
      </c>
      <c r="I2463" s="17">
        <v>0</v>
      </c>
      <c r="J2463" s="17">
        <v>12.080302753791864</v>
      </c>
      <c r="K2463" s="17">
        <v>0.20133837922986428</v>
      </c>
      <c r="L2463" s="17">
        <v>-1.0000000000000007</v>
      </c>
      <c r="M2463" s="17">
        <v>-1.0000000000000007</v>
      </c>
      <c r="N2463" s="17">
        <v>4.0267675845972857</v>
      </c>
      <c r="O2463" s="17">
        <v>16.619034591604887</v>
      </c>
      <c r="P2463" s="17">
        <v>1.3601271831690975</v>
      </c>
      <c r="Q2463" s="17">
        <v>6.3007627344852768E-2</v>
      </c>
      <c r="R2463" s="17">
        <v>0.1661690813501521</v>
      </c>
      <c r="S2463" s="17">
        <v>0.33333333333333365</v>
      </c>
      <c r="T2463" s="17">
        <v>0.35655889623779879</v>
      </c>
      <c r="U2463" s="17">
        <v>0.2365515748208229</v>
      </c>
      <c r="V2463" s="17">
        <v>-1.3946822168800822E-2</v>
      </c>
      <c r="W2463" s="17">
        <v>28.446344119731613</v>
      </c>
      <c r="X2463" s="17">
        <v>1.3844264356519902</v>
      </c>
      <c r="Y2463" s="17">
        <v>-1.0000000000000007</v>
      </c>
      <c r="Z2463" s="17">
        <v>-1.0000000000000007</v>
      </c>
      <c r="AA2463" s="17">
        <v>56.308270979677488</v>
      </c>
      <c r="AB2463" s="17">
        <v>-3.3475209082469114E-2</v>
      </c>
      <c r="AC2463" s="17">
        <v>0.24738124744251247</v>
      </c>
      <c r="AD2463" s="17">
        <v>0.34000911721187072</v>
      </c>
      <c r="AE2463" s="17">
        <v>27.695757778595706</v>
      </c>
      <c r="AF2463" s="17">
        <v>0.6470588235294118</v>
      </c>
      <c r="AG2463" s="17">
        <v>-1.0000000000000007</v>
      </c>
      <c r="AH2463" s="17">
        <v>-1.0000000000000007</v>
      </c>
      <c r="AI2463" s="17">
        <v>0</v>
      </c>
      <c r="AJ2463" s="17">
        <v>-1.3946822168800822E-2</v>
      </c>
      <c r="AK2463" s="17">
        <v>-4.6632691995015726E-2</v>
      </c>
      <c r="AL2463" s="17">
        <v>0.19095310094232046</v>
      </c>
      <c r="AM2463" s="17">
        <v>-0.20074275409134329</v>
      </c>
      <c r="AN2463" s="17">
        <v>0.21902691771827926</v>
      </c>
      <c r="AO2463" s="17">
        <v>-5.2517323122586621</v>
      </c>
      <c r="AP2463" s="17">
        <v>6.4304384476685836</v>
      </c>
      <c r="AQ2463" s="17">
        <v>40.526646873523454</v>
      </c>
      <c r="AR2463" s="17">
        <v>0.91249698222315412</v>
      </c>
      <c r="AS2463" s="17">
        <v>1.5857648148818539</v>
      </c>
      <c r="AT2463" s="17">
        <v>-1.0000000000000007</v>
      </c>
      <c r="AU2463" s="17">
        <v>-1.0000000000000007</v>
      </c>
      <c r="AV2463" s="17">
        <v>0.41982095026764316</v>
      </c>
      <c r="AW2463" s="17">
        <v>79.357744018950939</v>
      </c>
      <c r="AX2463" s="17">
        <v>77.963061802070882</v>
      </c>
      <c r="AY2463" s="17">
        <v>0.1754325292434058</v>
      </c>
      <c r="AZ2463" s="17">
        <v>45.58517171279108</v>
      </c>
      <c r="BA2463" s="22">
        <v>1527.9788530425874</v>
      </c>
      <c r="CU2463" t="e">
        <v>#N/A</v>
      </c>
      <c r="CV2463" t="e">
        <v>#N/A</v>
      </c>
    </row>
    <row r="2464" spans="1:100" x14ac:dyDescent="0.25">
      <c r="A2464">
        <v>5611</v>
      </c>
      <c r="B2464" t="s">
        <v>2748</v>
      </c>
      <c r="C2464" s="22">
        <v>3</v>
      </c>
      <c r="D2464" s="17">
        <v>3.6357606806309852</v>
      </c>
      <c r="E2464" s="17">
        <v>0</v>
      </c>
      <c r="F2464" s="17">
        <v>1.0739563408361308</v>
      </c>
      <c r="G2464" s="17">
        <v>1.0739563408361308</v>
      </c>
      <c r="H2464" s="17">
        <v>-1.3190222262965245E-2</v>
      </c>
      <c r="I2464" s="17">
        <v>0</v>
      </c>
      <c r="J2464" s="17">
        <v>-0.79141333577791317</v>
      </c>
      <c r="K2464" s="17">
        <v>-1.3190222262965245E-2</v>
      </c>
      <c r="L2464" s="17">
        <v>-0.99999999999999867</v>
      </c>
      <c r="M2464" s="17">
        <v>-0.99999999999999867</v>
      </c>
      <c r="N2464" s="17">
        <v>-0.26380444525930336</v>
      </c>
      <c r="O2464" s="17">
        <v>3.9183036856892062</v>
      </c>
      <c r="P2464" s="17">
        <v>0.31004935900830355</v>
      </c>
      <c r="Q2464" s="17">
        <v>-0.16208865943152959</v>
      </c>
      <c r="R2464" s="17">
        <v>5.908080730038897E-3</v>
      </c>
      <c r="S2464" s="17">
        <v>0.3333333333333327</v>
      </c>
      <c r="T2464" s="17">
        <v>0.35374229118429223</v>
      </c>
      <c r="U2464" s="17">
        <v>3.6931077205246167E-2</v>
      </c>
      <c r="V2464" s="17">
        <v>0</v>
      </c>
      <c r="W2464" s="17">
        <v>29.487876959433443</v>
      </c>
      <c r="X2464" s="17">
        <v>0.85959005530269006</v>
      </c>
      <c r="Y2464" s="17">
        <v>-0.99999999999999867</v>
      </c>
      <c r="Z2464" s="17">
        <v>-0.99999999999999867</v>
      </c>
      <c r="AA2464" s="17">
        <v>43.619134463861229</v>
      </c>
      <c r="AB2464" s="17">
        <v>7.2529318816677429E-2</v>
      </c>
      <c r="AC2464" s="17">
        <v>0.33968919884156601</v>
      </c>
      <c r="AD2464" s="17">
        <v>-0.12971152918428841</v>
      </c>
      <c r="AE2464" s="17">
        <v>14.125349423697751</v>
      </c>
      <c r="AF2464" s="17">
        <v>0.375</v>
      </c>
      <c r="AG2464" s="17">
        <v>-0.99999999999999867</v>
      </c>
      <c r="AH2464" s="17">
        <v>-0.99999999999999867</v>
      </c>
      <c r="AI2464" s="17">
        <v>0</v>
      </c>
      <c r="AJ2464" s="17">
        <v>0</v>
      </c>
      <c r="AK2464" s="17">
        <v>-0.39842458692341404</v>
      </c>
      <c r="AL2464" s="17">
        <v>-0.51702037582655336</v>
      </c>
      <c r="AM2464" s="17">
        <v>0.45727315334702046</v>
      </c>
      <c r="AN2464" s="17">
        <v>9.9055205167396521E-2</v>
      </c>
      <c r="AO2464" s="17">
        <v>9.4397058990584419</v>
      </c>
      <c r="AP2464" s="17">
        <v>-0.10872174994785411</v>
      </c>
      <c r="AQ2464" s="17">
        <v>28.696463623655525</v>
      </c>
      <c r="AR2464" s="17">
        <v>0.72400670172287129</v>
      </c>
      <c r="AS2464" s="17">
        <v>0.84639983303972444</v>
      </c>
      <c r="AT2464" s="17">
        <v>-0.99999999999999867</v>
      </c>
      <c r="AU2464" s="17">
        <v>-0.99999999999999867</v>
      </c>
      <c r="AV2464" s="17">
        <v>1.0798644215661697</v>
      </c>
      <c r="AW2464" s="17">
        <v>47.428716399602578</v>
      </c>
      <c r="AX2464" s="17">
        <v>47.428716399602578</v>
      </c>
      <c r="AY2464" s="17">
        <v>9.4250879067085985E-2</v>
      </c>
      <c r="AZ2464" s="17">
        <v>-15.816923775301463</v>
      </c>
      <c r="BA2464" s="22">
        <v>1387.5405725672956</v>
      </c>
      <c r="CU2464" t="e">
        <v>#N/A</v>
      </c>
      <c r="CV2464" t="e">
        <v>#N/A</v>
      </c>
    </row>
    <row r="2465" spans="1:100" x14ac:dyDescent="0.25">
      <c r="A2465">
        <v>5612</v>
      </c>
      <c r="B2465" t="s">
        <v>1790</v>
      </c>
      <c r="C2465" s="22">
        <v>3</v>
      </c>
      <c r="D2465" s="17">
        <v>4.7439791163574112</v>
      </c>
      <c r="E2465" s="17">
        <v>-1.1208079879254977E-2</v>
      </c>
      <c r="F2465" s="17">
        <v>-5.9355607049959895E-2</v>
      </c>
      <c r="G2465" s="17">
        <v>-5.9355607049959895E-2</v>
      </c>
      <c r="H2465" s="17">
        <v>-5.1279260916095797E-2</v>
      </c>
      <c r="I2465" s="17">
        <v>0</v>
      </c>
      <c r="J2465" s="17">
        <v>-3.0767556549657398</v>
      </c>
      <c r="K2465" s="17">
        <v>-5.1279260916095797E-2</v>
      </c>
      <c r="L2465" s="17">
        <v>-0.99999999999999922</v>
      </c>
      <c r="M2465" s="17">
        <v>-0.99999999999999922</v>
      </c>
      <c r="N2465" s="17">
        <v>-1.0255852183219136</v>
      </c>
      <c r="O2465" s="17">
        <v>1.6078678543417078</v>
      </c>
      <c r="P2465" s="17">
        <v>-6.4342547704864486E-2</v>
      </c>
      <c r="Q2465" s="17">
        <v>0.61549206213135965</v>
      </c>
      <c r="R2465" s="17">
        <v>0.26148160032708695</v>
      </c>
      <c r="S2465" s="17">
        <v>0.33333333333333315</v>
      </c>
      <c r="T2465" s="17">
        <v>0.33333333333333315</v>
      </c>
      <c r="U2465" s="17">
        <v>0.36021982132006136</v>
      </c>
      <c r="V2465" s="17">
        <v>5.7290752904243493E-2</v>
      </c>
      <c r="W2465" s="17">
        <v>45.418260072282663</v>
      </c>
      <c r="X2465" s="17">
        <v>2.5025697302884677</v>
      </c>
      <c r="Y2465" s="17">
        <v>-0.99999999999999922</v>
      </c>
      <c r="Z2465" s="17">
        <v>-0.99999999999999922</v>
      </c>
      <c r="AA2465" s="17">
        <v>88.896163445528074</v>
      </c>
      <c r="AB2465" s="17">
        <v>0.37490091956492561</v>
      </c>
      <c r="AC2465" s="17">
        <v>0.29593061338578247</v>
      </c>
      <c r="AD2465" s="17">
        <v>0.19349690250765972</v>
      </c>
      <c r="AE2465" s="17">
        <v>43.21642177291838</v>
      </c>
      <c r="AF2465" s="17">
        <v>0.9285714285714286</v>
      </c>
      <c r="AG2465" s="17">
        <v>-0.99999999999999922</v>
      </c>
      <c r="AH2465" s="17">
        <v>-0.99999999999999922</v>
      </c>
      <c r="AI2465" s="17">
        <v>0</v>
      </c>
      <c r="AJ2465" s="17">
        <v>5.7290752904243493E-2</v>
      </c>
      <c r="AK2465" s="17">
        <v>-9.5480337773754489E-2</v>
      </c>
      <c r="AL2465" s="17">
        <v>0.36760887604426196</v>
      </c>
      <c r="AM2465" s="17">
        <v>-7.1532034732128436E-2</v>
      </c>
      <c r="AN2465" s="17">
        <v>-6.4362367003678672E-2</v>
      </c>
      <c r="AO2465" s="17">
        <v>-2.2657025571719833</v>
      </c>
      <c r="AP2465" s="17">
        <v>0.228985205129344</v>
      </c>
      <c r="AQ2465" s="17">
        <v>42.341504417316912</v>
      </c>
      <c r="AR2465" s="17">
        <v>1.0841772408909707</v>
      </c>
      <c r="AS2465" s="17">
        <v>2.4512904693723714</v>
      </c>
      <c r="AT2465" s="17">
        <v>-0.99999999999999922</v>
      </c>
      <c r="AU2465" s="17">
        <v>-0.99999999999999922</v>
      </c>
      <c r="AV2465" s="17">
        <v>0.20212599327712713</v>
      </c>
      <c r="AW2465" s="17">
        <v>90.733016504999142</v>
      </c>
      <c r="AX2465" s="17">
        <v>96.462091795423518</v>
      </c>
      <c r="AY2465" s="17">
        <v>0.21135437522032693</v>
      </c>
      <c r="AZ2465" s="17">
        <v>17.926029491048698</v>
      </c>
      <c r="BA2465" s="22">
        <v>1469.6490612725354</v>
      </c>
      <c r="CU2465" t="e">
        <v>#N/A</v>
      </c>
      <c r="CV2465" t="e">
        <v>#N/A</v>
      </c>
    </row>
    <row r="2466" spans="1:100" x14ac:dyDescent="0.25">
      <c r="A2466">
        <v>5613</v>
      </c>
      <c r="B2466" t="s">
        <v>2749</v>
      </c>
      <c r="C2466" s="22">
        <v>3</v>
      </c>
      <c r="D2466" s="17">
        <v>4.8127298158423208</v>
      </c>
      <c r="E2466" s="17">
        <v>-0.13526060637557116</v>
      </c>
      <c r="F2466" s="17">
        <v>0.80827883222598818</v>
      </c>
      <c r="G2466" s="17">
        <v>0.76908542043376549</v>
      </c>
      <c r="H2466" s="17">
        <v>0.15565111755244407</v>
      </c>
      <c r="I2466" s="17">
        <v>0</v>
      </c>
      <c r="J2466" s="17">
        <v>9.3390670531466444</v>
      </c>
      <c r="K2466" s="17">
        <v>0.15565111755244407</v>
      </c>
      <c r="L2466" s="17">
        <v>-1.0000000000000002</v>
      </c>
      <c r="M2466" s="17">
        <v>-1.0000000000000002</v>
      </c>
      <c r="N2466" s="17">
        <v>3.1130223510488824</v>
      </c>
      <c r="O2466" s="17">
        <v>14.920882289422728</v>
      </c>
      <c r="P2466" s="17">
        <v>-0.32686714910972398</v>
      </c>
      <c r="Q2466" s="17">
        <v>0.39040494731373904</v>
      </c>
      <c r="R2466" s="17">
        <v>6.7071397867657964E-2</v>
      </c>
      <c r="S2466" s="17">
        <v>0.33333333333333331</v>
      </c>
      <c r="T2466" s="17">
        <v>0.24319317252392894</v>
      </c>
      <c r="U2466" s="17">
        <v>-2.7344448135064682E-2</v>
      </c>
      <c r="V2466" s="17">
        <v>-1.3583719970633065E-2</v>
      </c>
      <c r="W2466" s="17">
        <v>15.197888807964809</v>
      </c>
      <c r="X2466" s="17">
        <v>0.15396316654580733</v>
      </c>
      <c r="Y2466" s="17">
        <v>-1.0000000000000002</v>
      </c>
      <c r="Z2466" s="17">
        <v>-1.0000000000000002</v>
      </c>
      <c r="AA2466" s="17">
        <v>31.286781253964147</v>
      </c>
      <c r="AB2466" s="17">
        <v>0.11010490350456474</v>
      </c>
      <c r="AC2466" s="17">
        <v>5.9745700084069098E-2</v>
      </c>
      <c r="AD2466" s="17">
        <v>0.15058581737399984</v>
      </c>
      <c r="AE2466" s="17">
        <v>16.021821048131685</v>
      </c>
      <c r="AF2466" s="17">
        <v>0.36363636363636365</v>
      </c>
      <c r="AG2466" s="17">
        <v>-1.0000000000000002</v>
      </c>
      <c r="AH2466" s="17">
        <v>-1.0000000000000002</v>
      </c>
      <c r="AI2466" s="17">
        <v>2.0921454748497909E-2</v>
      </c>
      <c r="AJ2466" s="17">
        <v>-1.3583719970633065E-2</v>
      </c>
      <c r="AK2466" s="17">
        <v>-0.30069486380006255</v>
      </c>
      <c r="AL2466" s="17">
        <v>-1.7272587035802766E-2</v>
      </c>
      <c r="AM2466" s="17">
        <v>0.48107061294565162</v>
      </c>
      <c r="AN2466" s="17">
        <v>0.10006823462997842</v>
      </c>
      <c r="AO2466" s="17">
        <v>10.523291004640976</v>
      </c>
      <c r="AP2466" s="17">
        <v>2.4153429305704468</v>
      </c>
      <c r="AQ2466" s="17">
        <v>24.536955861111455</v>
      </c>
      <c r="AR2466" s="17">
        <v>0.5355983377515644</v>
      </c>
      <c r="AS2466" s="17">
        <v>0.30961428409825092</v>
      </c>
      <c r="AT2466" s="17">
        <v>-1.0000000000000002</v>
      </c>
      <c r="AU2466" s="17">
        <v>-1.0000000000000002</v>
      </c>
      <c r="AV2466" s="17">
        <v>0.83615681830142419</v>
      </c>
      <c r="AW2466" s="17">
        <v>48.623006473957304</v>
      </c>
      <c r="AX2466" s="17">
        <v>47.68306357186394</v>
      </c>
      <c r="AY2466" s="17">
        <v>8.7260501651865705E-2</v>
      </c>
      <c r="AZ2466" s="17">
        <v>-23.937986192771177</v>
      </c>
      <c r="BA2466" s="22">
        <v>1416.4081156252989</v>
      </c>
      <c r="CU2466" t="e">
        <v>#N/A</v>
      </c>
      <c r="CV2466" t="e">
        <v>#N/A</v>
      </c>
    </row>
    <row r="2467" spans="1:100" x14ac:dyDescent="0.25">
      <c r="A2467">
        <v>5614</v>
      </c>
      <c r="B2467" t="s">
        <v>2750</v>
      </c>
      <c r="C2467" s="22">
        <v>3</v>
      </c>
      <c r="D2467" s="17">
        <v>5.5089100375001046</v>
      </c>
      <c r="E2467" s="17">
        <v>-2.100042650487615E-2</v>
      </c>
      <c r="F2467" s="17">
        <v>1.4897713076028807</v>
      </c>
      <c r="G2467" s="17">
        <v>1.4897713076028807</v>
      </c>
      <c r="H2467" s="17">
        <v>0.33074926250417747</v>
      </c>
      <c r="I2467" s="17">
        <v>0</v>
      </c>
      <c r="J2467" s="17">
        <v>19.844955750250637</v>
      </c>
      <c r="K2467" s="17">
        <v>0.33074926250417747</v>
      </c>
      <c r="L2467" s="17">
        <v>-0.99999999999999956</v>
      </c>
      <c r="M2467" s="17">
        <v>-0.99999999999999956</v>
      </c>
      <c r="N2467" s="17">
        <v>6.6149852500835493</v>
      </c>
      <c r="O2467" s="17">
        <v>26.843637095353632</v>
      </c>
      <c r="P2467" s="17">
        <v>5.1697142618870326E-3</v>
      </c>
      <c r="Q2467" s="17">
        <v>-4.1466897486279093</v>
      </c>
      <c r="R2467" s="17">
        <v>-1.3695801031546928</v>
      </c>
      <c r="S2467" s="17">
        <v>0.3333333333333332</v>
      </c>
      <c r="T2467" s="17">
        <v>0.3333333333333332</v>
      </c>
      <c r="U2467" s="17">
        <v>0.40194603391283784</v>
      </c>
      <c r="V2467" s="17">
        <v>0.20040077090322839</v>
      </c>
      <c r="W2467" s="17">
        <v>37.530568359142215</v>
      </c>
      <c r="X2467" s="17">
        <v>3.1461061652332099</v>
      </c>
      <c r="Y2467" s="17">
        <v>-0.99999999999999956</v>
      </c>
      <c r="Z2467" s="17">
        <v>-0.99999999999999956</v>
      </c>
      <c r="AA2467" s="17">
        <v>67.429526309772157</v>
      </c>
      <c r="AB2467" s="17">
        <v>0.37511317443809211</v>
      </c>
      <c r="AC2467" s="17">
        <v>0.15354811904021731</v>
      </c>
      <c r="AD2467" s="17">
        <v>9.6709467597382859E-2</v>
      </c>
      <c r="AE2467" s="17">
        <v>31.26853805378461</v>
      </c>
      <c r="AF2467" s="17">
        <v>0.6428571428571429</v>
      </c>
      <c r="AG2467" s="17">
        <v>-0.99999999999999956</v>
      </c>
      <c r="AH2467" s="17">
        <v>-0.99999999999999956</v>
      </c>
      <c r="AI2467" s="17">
        <v>3.1220317589714389E-2</v>
      </c>
      <c r="AJ2467" s="17">
        <v>0.20040077090322839</v>
      </c>
      <c r="AK2467" s="17">
        <v>7.9911587228314582E-2</v>
      </c>
      <c r="AL2467" s="17">
        <v>0.400248569938225</v>
      </c>
      <c r="AM2467" s="17">
        <v>0.3622980924078153</v>
      </c>
      <c r="AN2467" s="17">
        <v>0.37895854859289518</v>
      </c>
      <c r="AO2467" s="17">
        <v>9.4570102463369548</v>
      </c>
      <c r="AP2467" s="17">
        <v>11.475206564513503</v>
      </c>
      <c r="AQ2467" s="17">
        <v>57.375524109392849</v>
      </c>
      <c r="AR2467" s="17">
        <v>1.2690134714827324</v>
      </c>
      <c r="AS2467" s="17">
        <v>3.4768554277373882</v>
      </c>
      <c r="AT2467" s="17">
        <v>-0.99999999999999956</v>
      </c>
      <c r="AU2467" s="17">
        <v>-0.99999999999999956</v>
      </c>
      <c r="AV2467" s="17">
        <v>0.12019120444818579</v>
      </c>
      <c r="AW2467" s="17">
        <v>105.74836996963933</v>
      </c>
      <c r="AX2467" s="17">
        <v>126.41285341175639</v>
      </c>
      <c r="AY2467" s="17">
        <v>0.25524138239856919</v>
      </c>
      <c r="AZ2467" s="17">
        <v>4.0959953346766209</v>
      </c>
      <c r="BA2467" s="22">
        <v>1507.3761332793943</v>
      </c>
      <c r="CU2467" t="e">
        <v>#N/A</v>
      </c>
      <c r="CV2467" t="e">
        <v>#N/A</v>
      </c>
    </row>
    <row r="2468" spans="1:100" x14ac:dyDescent="0.25">
      <c r="A2468">
        <v>5616</v>
      </c>
      <c r="B2468" t="s">
        <v>2751</v>
      </c>
      <c r="C2468" s="22">
        <v>3</v>
      </c>
      <c r="D2468" s="17">
        <v>4.7993530776036764</v>
      </c>
      <c r="E2468" s="17">
        <v>-0.42616739399577225</v>
      </c>
      <c r="F2468" s="17">
        <v>-0.53028345437547142</v>
      </c>
      <c r="G2468" s="17">
        <v>-0.63252490184828936</v>
      </c>
      <c r="H2468" s="17">
        <v>-8.8077536450693203E-2</v>
      </c>
      <c r="I2468" s="17">
        <v>0</v>
      </c>
      <c r="J2468" s="17">
        <v>-5.2846521870415906</v>
      </c>
      <c r="K2468" s="17">
        <v>-8.8077536450693203E-2</v>
      </c>
      <c r="L2468" s="17">
        <v>-0.99999999999999845</v>
      </c>
      <c r="M2468" s="17">
        <v>-0.99999999999999845</v>
      </c>
      <c r="N2468" s="17">
        <v>-1.761550729013863</v>
      </c>
      <c r="O2468" s="17">
        <v>-1.1178240112861999</v>
      </c>
      <c r="P2468" s="17">
        <v>-8.7808562611556304</v>
      </c>
      <c r="Q2468" s="17">
        <v>-0.26294399362925908</v>
      </c>
      <c r="R2468" s="17">
        <v>-1.0250703126795873</v>
      </c>
      <c r="S2468" s="17">
        <v>0.33333333333333293</v>
      </c>
      <c r="T2468" s="17">
        <v>7.5567504555359016E-2</v>
      </c>
      <c r="U2468" s="17">
        <v>1.5801836250498257E-2</v>
      </c>
      <c r="V2468" s="17">
        <v>1.4630990347113335E-2</v>
      </c>
      <c r="W2468" s="17">
        <v>21.096448037479863</v>
      </c>
      <c r="X2468" s="17">
        <v>0.39020583264608388</v>
      </c>
      <c r="Y2468" s="17">
        <v>-0.99999999999999845</v>
      </c>
      <c r="Z2468" s="17">
        <v>-0.99999999999999845</v>
      </c>
      <c r="AA2468" s="17">
        <v>49.74922759986611</v>
      </c>
      <c r="AB2468" s="17">
        <v>0.23489891229282805</v>
      </c>
      <c r="AC2468" s="17">
        <v>-7.0483311342197097E-2</v>
      </c>
      <c r="AD2468" s="17">
        <v>0.42914139655068567</v>
      </c>
      <c r="AE2468" s="17">
        <v>29.677849875065803</v>
      </c>
      <c r="AF2468" s="17">
        <v>0.4</v>
      </c>
      <c r="AG2468" s="17">
        <v>-0.99999999999999845</v>
      </c>
      <c r="AH2468" s="17">
        <v>-0.99999999999999845</v>
      </c>
      <c r="AI2468" s="17">
        <v>6.2824187052674934E-3</v>
      </c>
      <c r="AJ2468" s="17">
        <v>1.4630990347113335E-2</v>
      </c>
      <c r="AK2468" s="17">
        <v>-0.17855255250321997</v>
      </c>
      <c r="AL2468" s="17">
        <v>-1.7938023050254336E-2</v>
      </c>
      <c r="AM2468" s="17">
        <v>4.9976994751478501E-2</v>
      </c>
      <c r="AN2468" s="17">
        <v>0.2834392244781917</v>
      </c>
      <c r="AO2468" s="17">
        <v>0.35666210627086375</v>
      </c>
      <c r="AP2468" s="17">
        <v>6.9962904967035184</v>
      </c>
      <c r="AQ2468" s="17">
        <v>15.811795850438283</v>
      </c>
      <c r="AR2468" s="17">
        <v>0.43933366448630357</v>
      </c>
      <c r="AS2468" s="17">
        <v>0.30212829619539067</v>
      </c>
      <c r="AT2468" s="17">
        <v>-0.99999999999999845</v>
      </c>
      <c r="AU2468" s="17">
        <v>-0.99999999999999845</v>
      </c>
      <c r="AV2468" s="17">
        <v>-1.6575952145278769</v>
      </c>
      <c r="AW2468" s="17">
        <v>55.627694085283437</v>
      </c>
      <c r="AX2468" s="17">
        <v>57.216441494100124</v>
      </c>
      <c r="AY2468" s="17">
        <v>0.18106860272354641</v>
      </c>
      <c r="AZ2468" s="17">
        <v>-17.593057127885054</v>
      </c>
      <c r="BA2468" s="22">
        <v>1402.6182458514982</v>
      </c>
      <c r="CU2468" t="e">
        <v>#N/A</v>
      </c>
      <c r="CV2468" t="e">
        <v>#N/A</v>
      </c>
    </row>
    <row r="2469" spans="1:100" x14ac:dyDescent="0.25">
      <c r="A2469">
        <v>5618</v>
      </c>
      <c r="B2469" t="s">
        <v>2752</v>
      </c>
      <c r="C2469" s="22">
        <v>3</v>
      </c>
      <c r="D2469" s="17">
        <v>5.0605361499421431</v>
      </c>
      <c r="E2469" s="17">
        <v>0.23506819112379754</v>
      </c>
      <c r="F2469" s="17">
        <v>0.94614774730546158</v>
      </c>
      <c r="G2469" s="17">
        <v>1.0205114272367015</v>
      </c>
      <c r="H2469" s="17">
        <v>0.40343613078682883</v>
      </c>
      <c r="I2469" s="17">
        <v>0</v>
      </c>
      <c r="J2469" s="17">
        <v>24.206167847209731</v>
      </c>
      <c r="K2469" s="17">
        <v>0.40343613078682883</v>
      </c>
      <c r="L2469" s="17">
        <v>-0.99999999999999845</v>
      </c>
      <c r="M2469" s="17">
        <v>-0.99999999999999845</v>
      </c>
      <c r="N2469" s="17">
        <v>8.0687226157365775</v>
      </c>
      <c r="O2469" s="17">
        <v>30.287215424388577</v>
      </c>
      <c r="P2469" s="17">
        <v>-0.10540743463003951</v>
      </c>
      <c r="Q2469" s="17">
        <v>9.1845468010326012</v>
      </c>
      <c r="R2469" s="17">
        <v>2.8421884706093157</v>
      </c>
      <c r="S2469" s="17">
        <v>0.33333333333333287</v>
      </c>
      <c r="T2469" s="17">
        <v>0.30565699029579119</v>
      </c>
      <c r="U2469" s="17">
        <v>0.21826613126183425</v>
      </c>
      <c r="V2469" s="17">
        <v>0</v>
      </c>
      <c r="W2469" s="17">
        <v>18.152812964165179</v>
      </c>
      <c r="X2469" s="17">
        <v>1.1654345007337348</v>
      </c>
      <c r="Y2469" s="17">
        <v>-0.99999999999999845</v>
      </c>
      <c r="Z2469" s="17">
        <v>-0.99999999999999845</v>
      </c>
      <c r="AA2469" s="17">
        <v>62.659911681893817</v>
      </c>
      <c r="AB2469" s="17">
        <v>0.21906821705190752</v>
      </c>
      <c r="AC2469" s="17">
        <v>0.27177191759551333</v>
      </c>
      <c r="AD2469" s="17">
        <v>0.34245807029496589</v>
      </c>
      <c r="AE2469" s="17">
        <v>41.664910247119323</v>
      </c>
      <c r="AF2469" s="17">
        <v>0.66666666666666663</v>
      </c>
      <c r="AG2469" s="17">
        <v>-0.99999999999999845</v>
      </c>
      <c r="AH2469" s="17">
        <v>-0.99999999999999845</v>
      </c>
      <c r="AI2469" s="17">
        <v>1.8913061297417315E-2</v>
      </c>
      <c r="AJ2469" s="17">
        <v>0</v>
      </c>
      <c r="AK2469" s="17">
        <v>-0.24143170975553832</v>
      </c>
      <c r="AL2469" s="17">
        <v>0.53727001219619286</v>
      </c>
      <c r="AM2469" s="17">
        <v>-2.5071003101120936E-2</v>
      </c>
      <c r="AN2469" s="17">
        <v>-0.21048755648434939</v>
      </c>
      <c r="AO2469" s="17">
        <v>-1.8339336263057155</v>
      </c>
      <c r="AP2469" s="17">
        <v>-2.5758388511277706</v>
      </c>
      <c r="AQ2469" s="17">
        <v>42.358980811374906</v>
      </c>
      <c r="AR2469" s="17">
        <v>0.85725645489095803</v>
      </c>
      <c r="AS2469" s="17">
        <v>1.5688706315205638</v>
      </c>
      <c r="AT2469" s="17">
        <v>-0.99999999999999845</v>
      </c>
      <c r="AU2469" s="17">
        <v>-0.99999999999999845</v>
      </c>
      <c r="AV2469" s="17">
        <v>3.8626998978460185</v>
      </c>
      <c r="AW2469" s="17">
        <v>90.371288255154639</v>
      </c>
      <c r="AX2469" s="17">
        <v>90.749549481102974</v>
      </c>
      <c r="AY2469" s="17">
        <v>0.17038870314680835</v>
      </c>
      <c r="AZ2469" s="17">
        <v>19.566869028042905</v>
      </c>
      <c r="BA2469" s="22">
        <v>1511.1432558142872</v>
      </c>
      <c r="CU2469" t="e">
        <v>#N/A</v>
      </c>
      <c r="CV2469" t="e">
        <v>#N/A</v>
      </c>
    </row>
    <row r="2470" spans="1:100" x14ac:dyDescent="0.25">
      <c r="A2470">
        <v>5619</v>
      </c>
      <c r="B2470" t="s">
        <v>2753</v>
      </c>
      <c r="C2470" s="22">
        <v>3</v>
      </c>
      <c r="D2470" s="17">
        <v>5.925180639530355</v>
      </c>
      <c r="E2470" s="17">
        <v>3.7439218688328835E-2</v>
      </c>
      <c r="F2470" s="17">
        <v>-0.35435105368971309</v>
      </c>
      <c r="G2470" s="17">
        <v>-0.3449912490176309</v>
      </c>
      <c r="H2470" s="17">
        <v>6.1466387149623984E-2</v>
      </c>
      <c r="I2470" s="17">
        <v>0</v>
      </c>
      <c r="J2470" s="17">
        <v>3.6879832289774366</v>
      </c>
      <c r="K2470" s="17">
        <v>6.1466387149623984E-2</v>
      </c>
      <c r="L2470" s="17">
        <v>-1.0000000000000011</v>
      </c>
      <c r="M2470" s="17">
        <v>-1.0000000000000011</v>
      </c>
      <c r="N2470" s="17">
        <v>1.22932774299248</v>
      </c>
      <c r="O2470" s="17">
        <v>9.2681726194901675</v>
      </c>
      <c r="P2470" s="17">
        <v>-0.83566510989622889</v>
      </c>
      <c r="Q2470" s="17">
        <v>-0.42565378594114617</v>
      </c>
      <c r="R2470" s="17">
        <v>-0.24548369829559255</v>
      </c>
      <c r="S2470" s="17">
        <v>0.33333333333333376</v>
      </c>
      <c r="T2470" s="17">
        <v>0.29606442050844245</v>
      </c>
      <c r="U2470" s="17">
        <v>0.26372951249474663</v>
      </c>
      <c r="V2470" s="17">
        <v>-6.3179549646069835E-3</v>
      </c>
      <c r="W2470" s="17">
        <v>33.013716968891671</v>
      </c>
      <c r="X2470" s="17">
        <v>1.5205485492756907</v>
      </c>
      <c r="Y2470" s="17">
        <v>-1.0000000000000011</v>
      </c>
      <c r="Z2470" s="17">
        <v>-1.0000000000000011</v>
      </c>
      <c r="AA2470" s="17">
        <v>36.437696229813547</v>
      </c>
      <c r="AB2470" s="17">
        <v>-4.364202960405561E-2</v>
      </c>
      <c r="AC2470" s="17">
        <v>7.6361271174825412E-2</v>
      </c>
      <c r="AD2470" s="17">
        <v>4.0670017613579641E-2</v>
      </c>
      <c r="AE2470" s="17">
        <v>3.6694629592174763</v>
      </c>
      <c r="AF2470" s="17">
        <v>0.16666666666666666</v>
      </c>
      <c r="AG2470" s="17">
        <v>-1.0000000000000011</v>
      </c>
      <c r="AH2470" s="17">
        <v>-1.0000000000000011</v>
      </c>
      <c r="AI2470" s="17">
        <v>0</v>
      </c>
      <c r="AJ2470" s="17">
        <v>-6.3179549646069835E-3</v>
      </c>
      <c r="AK2470" s="17">
        <v>-8.6189627869473873E-2</v>
      </c>
      <c r="AL2470" s="17">
        <v>-0.11565969936672155</v>
      </c>
      <c r="AM2470" s="17">
        <v>0.13089548918634014</v>
      </c>
      <c r="AN2470" s="17">
        <v>-0.14093536051863717</v>
      </c>
      <c r="AO2470" s="17">
        <v>2.8414390903111335</v>
      </c>
      <c r="AP2470" s="17">
        <v>-4.1016825097995362</v>
      </c>
      <c r="AQ2470" s="17">
        <v>36.701700197869123</v>
      </c>
      <c r="AR2470" s="17">
        <v>0.88680931137191599</v>
      </c>
      <c r="AS2470" s="17">
        <v>1.5820149364253151</v>
      </c>
      <c r="AT2470" s="17">
        <v>-1.0000000000000011</v>
      </c>
      <c r="AU2470" s="17">
        <v>-1.0000000000000011</v>
      </c>
      <c r="AV2470" s="17">
        <v>-0.59047494731322347</v>
      </c>
      <c r="AW2470" s="17">
        <v>41.604186339504182</v>
      </c>
      <c r="AX2470" s="17">
        <v>40.972390843043485</v>
      </c>
      <c r="AY2470" s="17">
        <v>0.15855480142916392</v>
      </c>
      <c r="AZ2470" s="17">
        <v>-37.1569691744008</v>
      </c>
      <c r="BA2470" s="22">
        <v>1300.0982916006785</v>
      </c>
      <c r="CU2470" t="e">
        <v>#N/A</v>
      </c>
      <c r="CV2470" t="e">
        <v>#N/A</v>
      </c>
    </row>
    <row r="2471" spans="1:100" x14ac:dyDescent="0.25">
      <c r="A2471">
        <v>5621</v>
      </c>
      <c r="B2471" t="s">
        <v>2754</v>
      </c>
      <c r="C2471" s="22">
        <v>3</v>
      </c>
      <c r="D2471" s="17">
        <v>1.6946085748852213</v>
      </c>
      <c r="E2471" s="17">
        <v>0</v>
      </c>
      <c r="F2471" s="17">
        <v>6.8637978186827486E-2</v>
      </c>
      <c r="G2471" s="17">
        <v>6.8637978186827486E-2</v>
      </c>
      <c r="H2471" s="17">
        <v>0.17666418943905318</v>
      </c>
      <c r="I2471" s="17">
        <v>0</v>
      </c>
      <c r="J2471" s="17">
        <v>10.599851366343191</v>
      </c>
      <c r="K2471" s="17">
        <v>0.17666418943905318</v>
      </c>
      <c r="L2471" s="17">
        <v>-1.0000000000000004</v>
      </c>
      <c r="M2471" s="17">
        <v>-1.0000000000000004</v>
      </c>
      <c r="N2471" s="17">
        <v>3.533283788781064</v>
      </c>
      <c r="O2471" s="17">
        <v>12.363097919415239</v>
      </c>
      <c r="P2471" s="17">
        <v>-7.2781002928770683E-2</v>
      </c>
      <c r="Q2471" s="17">
        <v>0.10157780248805293</v>
      </c>
      <c r="R2471" s="17">
        <v>9.5312028536305056E-3</v>
      </c>
      <c r="S2471" s="17">
        <v>0.33333333333333348</v>
      </c>
      <c r="T2471" s="17">
        <v>0.33927064494536019</v>
      </c>
      <c r="U2471" s="17">
        <v>4.6706081094442894E-2</v>
      </c>
      <c r="V2471" s="17">
        <v>0</v>
      </c>
      <c r="W2471" s="17">
        <v>21.705834797363359</v>
      </c>
      <c r="X2471" s="17">
        <v>0.6942047236439276</v>
      </c>
      <c r="Y2471" s="17">
        <v>-1.0000000000000004</v>
      </c>
      <c r="Z2471" s="17">
        <v>-1.0000000000000004</v>
      </c>
      <c r="AA2471" s="17">
        <v>30.534140290318948</v>
      </c>
      <c r="AB2471" s="17">
        <v>0.14867167836070222</v>
      </c>
      <c r="AC2471" s="17">
        <v>-0.15211025081257104</v>
      </c>
      <c r="AD2471" s="17">
        <v>0.17981405825390837</v>
      </c>
      <c r="AE2471" s="17">
        <v>8.8187742901019774</v>
      </c>
      <c r="AF2471" s="17">
        <v>0.125</v>
      </c>
      <c r="AG2471" s="17">
        <v>-1.0000000000000004</v>
      </c>
      <c r="AH2471" s="17">
        <v>-1.0000000000000004</v>
      </c>
      <c r="AI2471" s="17">
        <v>0</v>
      </c>
      <c r="AJ2471" s="17">
        <v>0</v>
      </c>
      <c r="AK2471" s="17">
        <v>0.4487232892181901</v>
      </c>
      <c r="AL2471" s="17">
        <v>-0.29678664535250981</v>
      </c>
      <c r="AM2471" s="17">
        <v>0.45640462986608327</v>
      </c>
      <c r="AN2471" s="17">
        <v>-0.43864753128237738</v>
      </c>
      <c r="AO2471" s="17">
        <v>13.653732192743032</v>
      </c>
      <c r="AP2471" s="17">
        <v>-12.450121508821983</v>
      </c>
      <c r="AQ2471" s="17">
        <v>32.30568616370654</v>
      </c>
      <c r="AR2471" s="17">
        <v>0.71931005937313708</v>
      </c>
      <c r="AS2471" s="17">
        <v>0.87086891308298042</v>
      </c>
      <c r="AT2471" s="17">
        <v>-1.0000000000000004</v>
      </c>
      <c r="AU2471" s="17">
        <v>-1.0000000000000004</v>
      </c>
      <c r="AV2471" s="17">
        <v>7.8169181040458002E-2</v>
      </c>
      <c r="AW2471" s="17">
        <v>30.447116700912201</v>
      </c>
      <c r="AX2471" s="17">
        <v>30.447116700912201</v>
      </c>
      <c r="AY2471" s="17">
        <v>-0.28426707868808831</v>
      </c>
      <c r="AZ2471" s="17">
        <v>-93.526791540981392</v>
      </c>
      <c r="BA2471" s="22">
        <v>1314.2446157218096</v>
      </c>
      <c r="CU2471" t="e">
        <v>#N/A</v>
      </c>
      <c r="CV2471" t="e">
        <v>#N/A</v>
      </c>
    </row>
    <row r="2472" spans="1:100" x14ac:dyDescent="0.25">
      <c r="A2472">
        <v>5622</v>
      </c>
      <c r="B2472" t="s">
        <v>2755</v>
      </c>
      <c r="C2472" s="22">
        <v>3</v>
      </c>
      <c r="D2472" s="17">
        <v>5.2762757639999478</v>
      </c>
      <c r="E2472" s="17">
        <v>0.48743146717658825</v>
      </c>
      <c r="F2472" s="17">
        <v>-1.357748100050123</v>
      </c>
      <c r="G2472" s="17">
        <v>-1.2809710566459898</v>
      </c>
      <c r="H2472" s="17">
        <v>0.23974831227105362</v>
      </c>
      <c r="I2472" s="17">
        <v>0</v>
      </c>
      <c r="J2472" s="17">
        <v>14.384898736263212</v>
      </c>
      <c r="K2472" s="17">
        <v>0.23974831227105362</v>
      </c>
      <c r="L2472" s="17">
        <v>-1.0000000000000011</v>
      </c>
      <c r="M2472" s="17">
        <v>-1.0000000000000011</v>
      </c>
      <c r="N2472" s="17">
        <v>4.7949662454210724</v>
      </c>
      <c r="O2472" s="17">
        <v>18.380203443617177</v>
      </c>
      <c r="P2472" s="17">
        <v>-8.9296735061387106E-2</v>
      </c>
      <c r="Q2472" s="17">
        <v>6.0255360216144318</v>
      </c>
      <c r="R2472" s="17">
        <v>2.0468648715097588</v>
      </c>
      <c r="S2472" s="17">
        <v>0.33333333333333359</v>
      </c>
      <c r="T2472" s="17">
        <v>0.33938932559415058</v>
      </c>
      <c r="U2472" s="17">
        <v>6.8621935622973251E-2</v>
      </c>
      <c r="V2472" s="17">
        <v>3.3193257456834081E-2</v>
      </c>
      <c r="W2472" s="17">
        <v>21.391581589449515</v>
      </c>
      <c r="X2472" s="17">
        <v>0.91267762615014458</v>
      </c>
      <c r="Y2472" s="17">
        <v>-1.0000000000000011</v>
      </c>
      <c r="Z2472" s="17">
        <v>-1.0000000000000011</v>
      </c>
      <c r="AA2472" s="17">
        <v>56.778714074214939</v>
      </c>
      <c r="AB2472" s="17">
        <v>0.45505940135261691</v>
      </c>
      <c r="AC2472" s="17">
        <v>0.14071876417893706</v>
      </c>
      <c r="AD2472" s="17">
        <v>7.1027186733559247E-2</v>
      </c>
      <c r="AE2472" s="17">
        <v>33.340267613255648</v>
      </c>
      <c r="AF2472" s="17">
        <v>0.75</v>
      </c>
      <c r="AG2472" s="17">
        <v>-1.0000000000000011</v>
      </c>
      <c r="AH2472" s="17">
        <v>-1.0000000000000011</v>
      </c>
      <c r="AI2472" s="17">
        <v>-4.0582381225790824E-2</v>
      </c>
      <c r="AJ2472" s="17">
        <v>3.3193257456834081E-2</v>
      </c>
      <c r="AK2472" s="17">
        <v>9.6600687966377219E-2</v>
      </c>
      <c r="AL2472" s="17">
        <v>0.30558970011283548</v>
      </c>
      <c r="AM2472" s="17">
        <v>-0.13457084789560977</v>
      </c>
      <c r="AN2472" s="17">
        <v>-8.3291742710294603E-2</v>
      </c>
      <c r="AO2472" s="17">
        <v>-2.8812677575583594</v>
      </c>
      <c r="AP2472" s="17">
        <v>-0.55434506719318832</v>
      </c>
      <c r="AQ2472" s="17">
        <v>35.776480325712733</v>
      </c>
      <c r="AR2472" s="17">
        <v>0.77453785200729175</v>
      </c>
      <c r="AS2472" s="17">
        <v>1.1524259384211981</v>
      </c>
      <c r="AT2472" s="17">
        <v>-1.0000000000000011</v>
      </c>
      <c r="AU2472" s="17">
        <v>-1.0000000000000011</v>
      </c>
      <c r="AV2472" s="17">
        <v>0.7658938148637694</v>
      </c>
      <c r="AW2472" s="17">
        <v>74.604572450638912</v>
      </c>
      <c r="AX2472" s="17">
        <v>77.112250571806484</v>
      </c>
      <c r="AY2472" s="17">
        <v>2.444984402035813E-2</v>
      </c>
      <c r="AZ2472" s="17">
        <v>-19.084467226091007</v>
      </c>
      <c r="BA2472" s="22">
        <v>1395.6029132595941</v>
      </c>
      <c r="CU2472" t="e">
        <v>#N/A</v>
      </c>
      <c r="CV2472" t="e">
        <v>#N/A</v>
      </c>
    </row>
    <row r="2473" spans="1:100" x14ac:dyDescent="0.25">
      <c r="A2473">
        <v>5623</v>
      </c>
      <c r="B2473" t="s">
        <v>2756</v>
      </c>
      <c r="C2473" s="22">
        <v>3</v>
      </c>
      <c r="D2473" s="17">
        <v>4.8012192003379699</v>
      </c>
      <c r="E2473" s="17">
        <v>3.4776003881259614E-2</v>
      </c>
      <c r="F2473" s="17">
        <v>0.81869759718550883</v>
      </c>
      <c r="G2473" s="17">
        <v>0.82897568929672394</v>
      </c>
      <c r="H2473" s="17">
        <v>-7.2620143711452072E-3</v>
      </c>
      <c r="I2473" s="17">
        <v>0</v>
      </c>
      <c r="J2473" s="17">
        <v>-0.43572086226871187</v>
      </c>
      <c r="K2473" s="17">
        <v>-7.2620143711452072E-3</v>
      </c>
      <c r="L2473" s="17">
        <v>-0.99999999999999989</v>
      </c>
      <c r="M2473" s="17">
        <v>-0.99999999999999989</v>
      </c>
      <c r="N2473" s="17">
        <v>-0.14524028742290437</v>
      </c>
      <c r="O2473" s="17">
        <v>5.1944740273659775</v>
      </c>
      <c r="P2473" s="17">
        <v>-1.9139582558072289E-2</v>
      </c>
      <c r="Q2473" s="17">
        <v>3.9402626350881818</v>
      </c>
      <c r="R2473" s="17">
        <v>1.2668736725724719</v>
      </c>
      <c r="S2473" s="17">
        <v>0.3333333333333332</v>
      </c>
      <c r="T2473" s="17">
        <v>0.3333333333333332</v>
      </c>
      <c r="U2473" s="17">
        <v>0.33787857120124126</v>
      </c>
      <c r="V2473" s="17">
        <v>0.23257110228629052</v>
      </c>
      <c r="W2473" s="17">
        <v>49.775134181013719</v>
      </c>
      <c r="X2473" s="17">
        <v>3.4208695795605184</v>
      </c>
      <c r="Y2473" s="17">
        <v>-0.99999999999999989</v>
      </c>
      <c r="Z2473" s="17">
        <v>-0.99999999999999989</v>
      </c>
      <c r="AA2473" s="17">
        <v>68.431959591122279</v>
      </c>
      <c r="AB2473" s="17">
        <v>0.10673611068886468</v>
      </c>
      <c r="AC2473" s="17">
        <v>3.4953827732001147E-2</v>
      </c>
      <c r="AD2473" s="17">
        <v>0.20610909632985513</v>
      </c>
      <c r="AE2473" s="17">
        <v>17.389951737536066</v>
      </c>
      <c r="AF2473" s="17">
        <v>0.66666666666666663</v>
      </c>
      <c r="AG2473" s="17">
        <v>-0.99999999999999989</v>
      </c>
      <c r="AH2473" s="17">
        <v>-0.99999999999999989</v>
      </c>
      <c r="AI2473" s="17">
        <v>9.3244590408759903E-3</v>
      </c>
      <c r="AJ2473" s="17">
        <v>0.23257110228629052</v>
      </c>
      <c r="AK2473" s="17">
        <v>-0.13044009843931431</v>
      </c>
      <c r="AL2473" s="17">
        <v>-0.12131002439494679</v>
      </c>
      <c r="AM2473" s="17">
        <v>2.6998389964434124E-2</v>
      </c>
      <c r="AN2473" s="17">
        <v>-0.18394463548358239</v>
      </c>
      <c r="AO2473" s="17">
        <v>2.2759256914281878E-2</v>
      </c>
      <c r="AP2473" s="17">
        <v>-5.2051660090642944</v>
      </c>
      <c r="AQ2473" s="17">
        <v>49.339413318745038</v>
      </c>
      <c r="AR2473" s="17">
        <v>1.2371163401541976</v>
      </c>
      <c r="AS2473" s="17">
        <v>3.4136075651893747</v>
      </c>
      <c r="AT2473" s="17">
        <v>-0.99999999999999989</v>
      </c>
      <c r="AU2473" s="17">
        <v>-0.99999999999999989</v>
      </c>
      <c r="AV2473" s="17">
        <v>2.0958493618691953</v>
      </c>
      <c r="AW2473" s="17">
        <v>68.421267609423936</v>
      </c>
      <c r="AX2473" s="17">
        <v>91.864867018870527</v>
      </c>
      <c r="AY2473" s="17">
        <v>-5.3847227948126603E-2</v>
      </c>
      <c r="AZ2473" s="17">
        <v>-45.762745288733264</v>
      </c>
      <c r="BA2473" s="22">
        <v>1421.8906880763891</v>
      </c>
      <c r="CU2473" t="e">
        <v>#N/A</v>
      </c>
      <c r="CV2473" t="e">
        <v>#N/A</v>
      </c>
    </row>
    <row r="2474" spans="1:100" x14ac:dyDescent="0.25">
      <c r="A2474">
        <v>5624</v>
      </c>
      <c r="B2474" t="s">
        <v>2757</v>
      </c>
      <c r="C2474" s="22">
        <v>3</v>
      </c>
      <c r="D2474" s="17">
        <v>3.5680247001854881</v>
      </c>
      <c r="E2474" s="17">
        <v>-8.4088821004722116E-3</v>
      </c>
      <c r="F2474" s="17">
        <v>0.31529006386030523</v>
      </c>
      <c r="G2474" s="17">
        <v>0.32422633506518073</v>
      </c>
      <c r="H2474" s="17">
        <v>0.13678378412635547</v>
      </c>
      <c r="I2474" s="17">
        <v>0</v>
      </c>
      <c r="J2474" s="17">
        <v>8.2070270475813238</v>
      </c>
      <c r="K2474" s="17">
        <v>0.13678378412635547</v>
      </c>
      <c r="L2474" s="17">
        <v>-1</v>
      </c>
      <c r="M2474" s="17">
        <v>-1</v>
      </c>
      <c r="N2474" s="17">
        <v>2.7356756825271091</v>
      </c>
      <c r="O2474" s="17">
        <v>12.09927808283199</v>
      </c>
      <c r="P2474" s="17">
        <v>5.4196245531829494E-2</v>
      </c>
      <c r="Q2474" s="17">
        <v>-3.3587730067801314</v>
      </c>
      <c r="R2474" s="17">
        <v>-1.1303637252115843</v>
      </c>
      <c r="S2474" s="17">
        <v>0.33333333333333326</v>
      </c>
      <c r="T2474" s="17">
        <v>0.33207183835243348</v>
      </c>
      <c r="U2474" s="17">
        <v>0.17381064230295351</v>
      </c>
      <c r="V2474" s="17">
        <v>-5.9039848512538823E-2</v>
      </c>
      <c r="W2474" s="17">
        <v>25.735687253993049</v>
      </c>
      <c r="X2474" s="17">
        <v>0.86836337071509306</v>
      </c>
      <c r="Y2474" s="17">
        <v>-1</v>
      </c>
      <c r="Z2474" s="17">
        <v>-1</v>
      </c>
      <c r="AA2474" s="17">
        <v>69.562665550237483</v>
      </c>
      <c r="AB2474" s="17">
        <v>0.30292000038531486</v>
      </c>
      <c r="AC2474" s="17">
        <v>0.28947456233513374</v>
      </c>
      <c r="AD2474" s="17">
        <v>0.30675227770867219</v>
      </c>
      <c r="AE2474" s="17">
        <v>44.95734202145605</v>
      </c>
      <c r="AF2474" s="17">
        <v>0.83333333333333337</v>
      </c>
      <c r="AG2474" s="17">
        <v>-1</v>
      </c>
      <c r="AH2474" s="17">
        <v>-1</v>
      </c>
      <c r="AI2474" s="17">
        <v>-2.0359426313042869E-2</v>
      </c>
      <c r="AJ2474" s="17">
        <v>-5.9039848512538823E-2</v>
      </c>
      <c r="AK2474" s="17">
        <v>1.8482022032086931E-3</v>
      </c>
      <c r="AL2474" s="17">
        <v>-5.4950833855532233E-2</v>
      </c>
      <c r="AM2474" s="17">
        <v>0.40753960528504052</v>
      </c>
      <c r="AN2474" s="17">
        <v>0.20304556447585814</v>
      </c>
      <c r="AO2474" s="17">
        <v>10.197731143142052</v>
      </c>
      <c r="AP2474" s="17">
        <v>4.8013849426187916</v>
      </c>
      <c r="AQ2474" s="17">
        <v>33.942714301574348</v>
      </c>
      <c r="AR2474" s="17">
        <v>0.78017596547618184</v>
      </c>
      <c r="AS2474" s="17">
        <v>1.0051471548414479</v>
      </c>
      <c r="AT2474" s="17">
        <v>-1</v>
      </c>
      <c r="AU2474" s="17">
        <v>-1</v>
      </c>
      <c r="AV2474" s="17">
        <v>-0.80613739014640351</v>
      </c>
      <c r="AW2474" s="17">
        <v>86.46332857568828</v>
      </c>
      <c r="AX2474" s="17">
        <v>80.15215519817356</v>
      </c>
      <c r="AY2474" s="17">
        <v>0.12733551786630473</v>
      </c>
      <c r="AZ2474" s="17">
        <v>3.4072383407234783</v>
      </c>
      <c r="BA2474" s="22">
        <v>1458.5537415994102</v>
      </c>
      <c r="CU2474" t="e">
        <v>#N/A</v>
      </c>
      <c r="CV2474" t="e">
        <v>#N/A</v>
      </c>
    </row>
    <row r="2475" spans="1:100" x14ac:dyDescent="0.25">
      <c r="A2475">
        <v>5625</v>
      </c>
      <c r="B2475" t="s">
        <v>2758</v>
      </c>
      <c r="C2475" s="22">
        <v>3</v>
      </c>
      <c r="D2475" s="17">
        <v>-0.11421387654275036</v>
      </c>
      <c r="E2475" s="17">
        <v>0</v>
      </c>
      <c r="F2475" s="17">
        <v>0.68624036461310733</v>
      </c>
      <c r="G2475" s="17">
        <v>0.68624036461310733</v>
      </c>
      <c r="H2475" s="17">
        <v>1.9820418083532146E-3</v>
      </c>
      <c r="I2475" s="17">
        <v>0</v>
      </c>
      <c r="J2475" s="17">
        <v>0.11892250850119268</v>
      </c>
      <c r="K2475" s="17">
        <v>1.9820418083532146E-3</v>
      </c>
      <c r="L2475" s="17">
        <v>-1.0000000000000009</v>
      </c>
      <c r="M2475" s="17">
        <v>-1.0000000000000009</v>
      </c>
      <c r="N2475" s="17">
        <v>3.9640836167064458E-2</v>
      </c>
      <c r="O2475" s="17">
        <v>0.69094899657154873</v>
      </c>
      <c r="P2475" s="17">
        <v>3.8263356143277001</v>
      </c>
      <c r="Q2475" s="17">
        <v>-8.7904054725191845</v>
      </c>
      <c r="R2475" s="17">
        <v>-2.7092040742151959</v>
      </c>
      <c r="S2475" s="17">
        <v>0.34400733927310612</v>
      </c>
      <c r="T2475" s="17">
        <v>0.23609840387726011</v>
      </c>
      <c r="U2475" s="17">
        <v>-9.6182459382268756E-3</v>
      </c>
      <c r="V2475" s="17">
        <v>2.9197070010075418E-4</v>
      </c>
      <c r="W2475" s="17">
        <v>22.751897044155477</v>
      </c>
      <c r="X2475" s="17">
        <v>0.4441676123336365</v>
      </c>
      <c r="Y2475" s="17">
        <v>-1.0000000000000009</v>
      </c>
      <c r="Z2475" s="17">
        <v>-1.0000000000000009</v>
      </c>
      <c r="AA2475" s="17">
        <v>30.745059363575706</v>
      </c>
      <c r="AB2475" s="17">
        <v>0.13358026935295808</v>
      </c>
      <c r="AC2475" s="17">
        <v>4.987583108025942E-2</v>
      </c>
      <c r="AD2475" s="17">
        <v>3.0591227439491161E-2</v>
      </c>
      <c r="AE2475" s="17">
        <v>10.702366393635426</v>
      </c>
      <c r="AF2475" s="17">
        <v>0.27272727272727271</v>
      </c>
      <c r="AG2475" s="17">
        <v>-1.0000000000000009</v>
      </c>
      <c r="AH2475" s="17">
        <v>-1.0000000000000009</v>
      </c>
      <c r="AI2475" s="17">
        <v>-5.0584293090828611E-2</v>
      </c>
      <c r="AJ2475" s="17">
        <v>2.9197070010075418E-4</v>
      </c>
      <c r="AK2475" s="17">
        <v>3.0299248896655216E-2</v>
      </c>
      <c r="AL2475" s="17">
        <v>0.54764705245173828</v>
      </c>
      <c r="AM2475" s="17">
        <v>-1.6012794479921495E-2</v>
      </c>
      <c r="AN2475" s="17">
        <v>5.7783824869375638E-2</v>
      </c>
      <c r="AO2475" s="17">
        <v>-0.24882361751476159</v>
      </c>
      <c r="AP2475" s="17">
        <v>4.1828308839930815</v>
      </c>
      <c r="AQ2475" s="17">
        <v>22.870819552656659</v>
      </c>
      <c r="AR2475" s="17">
        <v>0.57077946791223999</v>
      </c>
      <c r="AS2475" s="17">
        <v>0.44614965414199015</v>
      </c>
      <c r="AT2475" s="17">
        <v>-1.0000000000000009</v>
      </c>
      <c r="AU2475" s="17">
        <v>-1.0000000000000009</v>
      </c>
      <c r="AV2475" s="17">
        <v>-2.022963709602088</v>
      </c>
      <c r="AW2475" s="17">
        <v>35.618839244140325</v>
      </c>
      <c r="AX2475" s="17">
        <v>34.636350452333822</v>
      </c>
      <c r="AY2475" s="17">
        <v>0.1102882957820138</v>
      </c>
      <c r="AZ2475" s="17">
        <v>-47.35689980714686</v>
      </c>
      <c r="BA2475" s="22">
        <v>1320.2410427861726</v>
      </c>
      <c r="CU2475" t="e">
        <v>#N/A</v>
      </c>
      <c r="CV2475" t="e">
        <v>#N/A</v>
      </c>
    </row>
    <row r="2476" spans="1:100" x14ac:dyDescent="0.25">
      <c r="A2476">
        <v>5626</v>
      </c>
      <c r="B2476" t="s">
        <v>2759</v>
      </c>
      <c r="C2476" s="22">
        <v>3</v>
      </c>
      <c r="D2476" s="17">
        <v>4.4481076218931417</v>
      </c>
      <c r="E2476" s="17">
        <v>0</v>
      </c>
      <c r="F2476" s="17">
        <v>-2.9545670375167588E-3</v>
      </c>
      <c r="G2476" s="17">
        <v>-2.9545670375167588E-3</v>
      </c>
      <c r="H2476" s="17">
        <v>-2.9556465446229904E-2</v>
      </c>
      <c r="I2476" s="17">
        <v>0</v>
      </c>
      <c r="J2476" s="17">
        <v>-1.7733879267737966</v>
      </c>
      <c r="K2476" s="17">
        <v>-2.9556465446229904E-2</v>
      </c>
      <c r="L2476" s="17">
        <v>-1</v>
      </c>
      <c r="M2476" s="17">
        <v>-1</v>
      </c>
      <c r="N2476" s="17">
        <v>-0.59112930892459814</v>
      </c>
      <c r="O2476" s="17">
        <v>2.6717651280818306</v>
      </c>
      <c r="P2476" s="17">
        <v>-0.44304297983431706</v>
      </c>
      <c r="Q2476" s="17">
        <v>0.67286444521796562</v>
      </c>
      <c r="R2476" s="17">
        <v>0.23031101425149469</v>
      </c>
      <c r="S2476" s="17">
        <v>0.3359875413373935</v>
      </c>
      <c r="T2476" s="17">
        <v>0.23966888573007825</v>
      </c>
      <c r="U2476" s="17">
        <v>9.0778102010992234E-2</v>
      </c>
      <c r="V2476" s="17">
        <v>-3.2292122668127317E-2</v>
      </c>
      <c r="W2476" s="17">
        <v>26.547954874262665</v>
      </c>
      <c r="X2476" s="17">
        <v>0.68090811694565168</v>
      </c>
      <c r="Y2476" s="17">
        <v>-1</v>
      </c>
      <c r="Z2476" s="17">
        <v>-1</v>
      </c>
      <c r="AA2476" s="17">
        <v>38.603336471755327</v>
      </c>
      <c r="AB2476" s="17">
        <v>0.22958314393516691</v>
      </c>
      <c r="AC2476" s="17">
        <v>2.3624298740674739E-2</v>
      </c>
      <c r="AD2476" s="17">
        <v>-1.6706031011018491E-2</v>
      </c>
      <c r="AE2476" s="17">
        <v>11.825070583241175</v>
      </c>
      <c r="AF2476" s="17">
        <v>0.125</v>
      </c>
      <c r="AG2476" s="17">
        <v>-1</v>
      </c>
      <c r="AH2476" s="17">
        <v>-1</v>
      </c>
      <c r="AI2476" s="17">
        <v>0</v>
      </c>
      <c r="AJ2476" s="17">
        <v>-3.2292122668127317E-2</v>
      </c>
      <c r="AK2476" s="17">
        <v>0.21123854238551074</v>
      </c>
      <c r="AL2476" s="17">
        <v>-0.13507253680535267</v>
      </c>
      <c r="AM2476" s="17">
        <v>0.20213524692180213</v>
      </c>
      <c r="AN2476" s="17">
        <v>-1.7398826768616798E-2</v>
      </c>
      <c r="AO2476" s="17">
        <v>6.1095738849726082</v>
      </c>
      <c r="AP2476" s="17">
        <v>-1.1103333532421824</v>
      </c>
      <c r="AQ2476" s="17">
        <v>24.774566947488893</v>
      </c>
      <c r="AR2476" s="17">
        <v>0.63414240641033648</v>
      </c>
      <c r="AS2476" s="17">
        <v>0.65135165149942154</v>
      </c>
      <c r="AT2476" s="17">
        <v>-1</v>
      </c>
      <c r="AU2476" s="17">
        <v>-1</v>
      </c>
      <c r="AV2476" s="17">
        <v>0.22735644721397774</v>
      </c>
      <c r="AW2476" s="17">
        <v>40.164768246594946</v>
      </c>
      <c r="AX2476" s="17">
        <v>36.935555979782215</v>
      </c>
      <c r="AY2476" s="17">
        <v>6.1534238244933766E-2</v>
      </c>
      <c r="AZ2476" s="17">
        <v>-67.54222607225914</v>
      </c>
      <c r="BA2476" s="22">
        <v>1352.2029370328466</v>
      </c>
      <c r="CU2476" t="e">
        <v>#N/A</v>
      </c>
      <c r="CV2476" t="e">
        <v>#N/A</v>
      </c>
    </row>
    <row r="2477" spans="1:100" x14ac:dyDescent="0.25">
      <c r="A2477">
        <v>5627</v>
      </c>
      <c r="B2477" t="s">
        <v>2760</v>
      </c>
      <c r="C2477" s="22">
        <v>3</v>
      </c>
      <c r="D2477" s="17">
        <v>7.5081885226552165</v>
      </c>
      <c r="E2477" s="17">
        <v>-0.18813719956819019</v>
      </c>
      <c r="F2477" s="17">
        <v>-0.12092928777918795</v>
      </c>
      <c r="G2477" s="17">
        <v>-0.18818503548760132</v>
      </c>
      <c r="H2477" s="17">
        <v>-5.6353063204656842E-2</v>
      </c>
      <c r="I2477" s="17">
        <v>0</v>
      </c>
      <c r="J2477" s="17">
        <v>-3.381183792279411</v>
      </c>
      <c r="K2477" s="17">
        <v>-5.6353063204656842E-2</v>
      </c>
      <c r="L2477" s="17">
        <v>-0.99999999999999944</v>
      </c>
      <c r="M2477" s="17">
        <v>-0.99999999999999944</v>
      </c>
      <c r="N2477" s="17">
        <v>-1.1270612640931363</v>
      </c>
      <c r="O2477" s="17">
        <v>3.938819694888207</v>
      </c>
      <c r="P2477" s="17">
        <v>-0.26936580688511896</v>
      </c>
      <c r="Q2477" s="17">
        <v>-0.20444251628139726</v>
      </c>
      <c r="R2477" s="17">
        <v>-0.10605233489774288</v>
      </c>
      <c r="S2477" s="17">
        <v>0.3333333333333332</v>
      </c>
      <c r="T2477" s="17">
        <v>0.45104644705361613</v>
      </c>
      <c r="U2477" s="17">
        <v>7.1728899012837188E-2</v>
      </c>
      <c r="V2477" s="17">
        <v>0</v>
      </c>
      <c r="W2477" s="17">
        <v>36.49846970417773</v>
      </c>
      <c r="X2477" s="17">
        <v>1.2360905205121833</v>
      </c>
      <c r="Y2477" s="17">
        <v>-0.99999999999999944</v>
      </c>
      <c r="Z2477" s="17">
        <v>-0.99999999999999944</v>
      </c>
      <c r="AA2477" s="17">
        <v>82.280251131942606</v>
      </c>
      <c r="AB2477" s="17">
        <v>0.171011899766357</v>
      </c>
      <c r="AC2477" s="17">
        <v>0.38262292600474429</v>
      </c>
      <c r="AD2477" s="17">
        <v>0.36412184948215154</v>
      </c>
      <c r="AE2477" s="17">
        <v>45.887833762662666</v>
      </c>
      <c r="AF2477" s="17">
        <v>0.625</v>
      </c>
      <c r="AG2477" s="17">
        <v>-0.99999999999999944</v>
      </c>
      <c r="AH2477" s="17">
        <v>-0.99999999999999944</v>
      </c>
      <c r="AI2477" s="17">
        <v>0</v>
      </c>
      <c r="AJ2477" s="17">
        <v>0</v>
      </c>
      <c r="AK2477" s="17">
        <v>0.25029377303867945</v>
      </c>
      <c r="AL2477" s="17">
        <v>-7.2939005619433147E-3</v>
      </c>
      <c r="AM2477" s="17">
        <v>0.19297862335078828</v>
      </c>
      <c r="AN2477" s="17">
        <v>0.20478287321888353</v>
      </c>
      <c r="AO2477" s="17">
        <v>6.0759344489631042</v>
      </c>
      <c r="AP2477" s="17">
        <v>5.0831023276623704</v>
      </c>
      <c r="AQ2477" s="17">
        <v>33.117285911898335</v>
      </c>
      <c r="AR2477" s="17">
        <v>0.8561086793997863</v>
      </c>
      <c r="AS2477" s="17">
        <v>1.1797374573075259</v>
      </c>
      <c r="AT2477" s="17">
        <v>-0.99999999999999944</v>
      </c>
      <c r="AU2477" s="17">
        <v>-0.99999999999999944</v>
      </c>
      <c r="AV2477" s="17">
        <v>-0.2942373703853442</v>
      </c>
      <c r="AW2477" s="17">
        <v>91.302173154493246</v>
      </c>
      <c r="AX2477" s="17">
        <v>91.302173154493246</v>
      </c>
      <c r="AY2477" s="17">
        <v>0.23839542019697565</v>
      </c>
      <c r="AZ2477" s="17">
        <v>29.762795165202849</v>
      </c>
      <c r="BA2477" s="22">
        <v>1514.7832533962885</v>
      </c>
      <c r="CU2477" t="e">
        <v>#N/A</v>
      </c>
      <c r="CV2477" t="e">
        <v>#N/A</v>
      </c>
    </row>
    <row r="2478" spans="1:100" x14ac:dyDescent="0.25">
      <c r="A2478">
        <v>5630</v>
      </c>
      <c r="B2478" t="s">
        <v>2761</v>
      </c>
      <c r="C2478" s="22">
        <v>3</v>
      </c>
      <c r="D2478" s="17">
        <v>6.0847481953300404</v>
      </c>
      <c r="E2478" s="17">
        <v>0.73032598474055299</v>
      </c>
      <c r="F2478" s="17">
        <v>-0.21197108537235199</v>
      </c>
      <c r="G2478" s="17">
        <v>3.6564446091283301E-2</v>
      </c>
      <c r="H2478" s="17">
        <v>-4.1772932955359054E-2</v>
      </c>
      <c r="I2478" s="17">
        <v>0</v>
      </c>
      <c r="J2478" s="17">
        <v>-2.5063759773215426</v>
      </c>
      <c r="K2478" s="17">
        <v>-4.1772932955359054E-2</v>
      </c>
      <c r="L2478" s="17">
        <v>-1.0000000000000002</v>
      </c>
      <c r="M2478" s="17">
        <v>-1.0000000000000002</v>
      </c>
      <c r="N2478" s="17">
        <v>-0.83545865910718131</v>
      </c>
      <c r="O2478" s="17">
        <v>3.6149366640997775</v>
      </c>
      <c r="P2478" s="17">
        <v>-0.88414198858538917</v>
      </c>
      <c r="Q2478" s="17">
        <v>-0.20212718698490628</v>
      </c>
      <c r="R2478" s="17">
        <v>-0.23172087402178454</v>
      </c>
      <c r="S2478" s="17">
        <v>0.33333333333333359</v>
      </c>
      <c r="T2478" s="17">
        <v>0.20752326663742804</v>
      </c>
      <c r="U2478" s="17">
        <v>-5.5673112785239343E-2</v>
      </c>
      <c r="V2478" s="17">
        <v>-5.4559272018429437E-2</v>
      </c>
      <c r="W2478" s="17">
        <v>18.895885924898064</v>
      </c>
      <c r="X2478" s="17">
        <v>-9.3228617021319446E-2</v>
      </c>
      <c r="Y2478" s="17">
        <v>-1.0000000000000002</v>
      </c>
      <c r="Z2478" s="17">
        <v>-1.0000000000000002</v>
      </c>
      <c r="AA2478" s="17">
        <v>56.890604450746324</v>
      </c>
      <c r="AB2478" s="17">
        <v>9.2640217332296354E-2</v>
      </c>
      <c r="AC2478" s="17">
        <v>0.1720006551680367</v>
      </c>
      <c r="AD2478" s="17">
        <v>0.49988791549706785</v>
      </c>
      <c r="AE2478" s="17">
        <v>38.22643939987006</v>
      </c>
      <c r="AF2478" s="17">
        <v>0.2857142857142857</v>
      </c>
      <c r="AG2478" s="17">
        <v>-1.0000000000000002</v>
      </c>
      <c r="AH2478" s="17">
        <v>-1.0000000000000002</v>
      </c>
      <c r="AI2478" s="17">
        <v>-1.0205693338914903E-2</v>
      </c>
      <c r="AJ2478" s="17">
        <v>-5.4559272018429437E-2</v>
      </c>
      <c r="AK2478" s="17">
        <v>-0.17512943009716453</v>
      </c>
      <c r="AL2478" s="17">
        <v>0.13725920853584223</v>
      </c>
      <c r="AM2478" s="17">
        <v>0.42677452979560981</v>
      </c>
      <c r="AN2478" s="17">
        <v>6.4361061884940757E-2</v>
      </c>
      <c r="AO2478" s="17">
        <v>9.7937160944044237</v>
      </c>
      <c r="AP2478" s="17">
        <v>2.2953225898027299</v>
      </c>
      <c r="AQ2478" s="17">
        <v>16.389509947576521</v>
      </c>
      <c r="AR2478" s="17">
        <v>0.43062421516709254</v>
      </c>
      <c r="AS2478" s="17">
        <v>-0.13500154997667863</v>
      </c>
      <c r="AT2478" s="17">
        <v>-1.0000000000000002</v>
      </c>
      <c r="AU2478" s="17">
        <v>-1.0000000000000002</v>
      </c>
      <c r="AV2478" s="17">
        <v>-0.1951564279305012</v>
      </c>
      <c r="AW2478" s="17">
        <v>62.80086370464884</v>
      </c>
      <c r="AX2478" s="17">
        <v>57.1408226360276</v>
      </c>
      <c r="AY2478" s="17">
        <v>1.8993164154832029E-2</v>
      </c>
      <c r="AZ2478" s="17">
        <v>-28.178246688679423</v>
      </c>
      <c r="BA2478" s="22">
        <v>1400.5785490679664</v>
      </c>
      <c r="CU2478" t="e">
        <v>#N/A</v>
      </c>
      <c r="CV2478" t="e">
        <v>#N/A</v>
      </c>
    </row>
    <row r="2479" spans="1:100" x14ac:dyDescent="0.25">
      <c r="A2479">
        <v>5632</v>
      </c>
      <c r="B2479" t="s">
        <v>2762</v>
      </c>
      <c r="C2479" s="22">
        <v>3</v>
      </c>
      <c r="D2479" s="17">
        <v>4.8818875147788088</v>
      </c>
      <c r="E2479" s="17">
        <v>-0.9604585300418258</v>
      </c>
      <c r="F2479" s="17">
        <v>2.8011772810703439E-2</v>
      </c>
      <c r="G2479" s="17">
        <v>-0.28855466916378669</v>
      </c>
      <c r="H2479" s="17">
        <v>0.11605284745434138</v>
      </c>
      <c r="I2479" s="17">
        <v>0</v>
      </c>
      <c r="J2479" s="17">
        <v>6.9631708472604839</v>
      </c>
      <c r="K2479" s="17">
        <v>0.11605284745434138</v>
      </c>
      <c r="L2479" s="17">
        <v>-0.999999999999999</v>
      </c>
      <c r="M2479" s="17">
        <v>-0.999999999999999</v>
      </c>
      <c r="N2479" s="17">
        <v>2.3210569490868287</v>
      </c>
      <c r="O2479" s="17">
        <v>11.556503692875506</v>
      </c>
      <c r="P2479" s="17">
        <v>3.2136386367414421E-3</v>
      </c>
      <c r="Q2479" s="17">
        <v>-0.45111697922727817</v>
      </c>
      <c r="R2479" s="17">
        <v>-0.13151418880615445</v>
      </c>
      <c r="S2479" s="17">
        <v>0.33333333333333287</v>
      </c>
      <c r="T2479" s="17">
        <v>0.33216895536898156</v>
      </c>
      <c r="U2479" s="17">
        <v>0.29395730197246184</v>
      </c>
      <c r="V2479" s="17">
        <v>2.0169265122275661E-2</v>
      </c>
      <c r="W2479" s="17">
        <v>34.54304033370844</v>
      </c>
      <c r="X2479" s="17">
        <v>1.8451298619071248</v>
      </c>
      <c r="Y2479" s="17">
        <v>-0.999999999999999</v>
      </c>
      <c r="Z2479" s="17">
        <v>-0.999999999999999</v>
      </c>
      <c r="AA2479" s="17">
        <v>88.273623889202582</v>
      </c>
      <c r="AB2479" s="17">
        <v>0.33879680836983039</v>
      </c>
      <c r="AC2479" s="17">
        <v>0.49544287287663963</v>
      </c>
      <c r="AD2479" s="17">
        <v>0.24300227363953589</v>
      </c>
      <c r="AE2479" s="17">
        <v>53.862097744300314</v>
      </c>
      <c r="AF2479" s="17">
        <v>0.91666666666666663</v>
      </c>
      <c r="AG2479" s="17">
        <v>-0.999999999999999</v>
      </c>
      <c r="AH2479" s="17">
        <v>-0.999999999999999</v>
      </c>
      <c r="AI2479" s="17">
        <v>0</v>
      </c>
      <c r="AJ2479" s="17">
        <v>2.0169265122275661E-2</v>
      </c>
      <c r="AK2479" s="17">
        <v>5.207251329826381E-3</v>
      </c>
      <c r="AL2479" s="17">
        <v>-9.1058437627779737E-2</v>
      </c>
      <c r="AM2479" s="17">
        <v>0.4286016824983544</v>
      </c>
      <c r="AN2479" s="17">
        <v>-2.6992428019266951E-2</v>
      </c>
      <c r="AO2479" s="17">
        <v>10.741078319107995</v>
      </c>
      <c r="AP2479" s="17">
        <v>-1.1301028886205708</v>
      </c>
      <c r="AQ2479" s="17">
        <v>41.506211180968918</v>
      </c>
      <c r="AR2479" s="17">
        <v>0.97962885579705239</v>
      </c>
      <c r="AS2479" s="17">
        <v>1.961182709361466</v>
      </c>
      <c r="AT2479" s="17">
        <v>-0.999999999999999</v>
      </c>
      <c r="AU2479" s="17">
        <v>-0.999999999999999</v>
      </c>
      <c r="AV2479" s="17">
        <v>-0.42006885796994098</v>
      </c>
      <c r="AW2479" s="17">
        <v>98.700024693457522</v>
      </c>
      <c r="AX2479" s="17">
        <v>100.71695120568505</v>
      </c>
      <c r="AY2479" s="17">
        <v>2.3450647619065991E-2</v>
      </c>
      <c r="AZ2479" s="17">
        <v>-33.681799765429915</v>
      </c>
      <c r="BA2479" s="22">
        <v>1391.5761164471546</v>
      </c>
      <c r="CU2479" t="e">
        <v>#N/A</v>
      </c>
      <c r="CV2479" t="e">
        <v>#N/A</v>
      </c>
    </row>
    <row r="2480" spans="1:100" x14ac:dyDescent="0.25">
      <c r="A2480">
        <v>5633</v>
      </c>
      <c r="B2480" t="s">
        <v>2763</v>
      </c>
      <c r="C2480" s="22">
        <v>3</v>
      </c>
      <c r="D2480" s="17">
        <v>4.9759830994741066</v>
      </c>
      <c r="E2480" s="17">
        <v>-3.4174781475664655E-2</v>
      </c>
      <c r="F2480" s="17">
        <v>0.85083734427607582</v>
      </c>
      <c r="G2480" s="17">
        <v>0.8409854632233642</v>
      </c>
      <c r="H2480" s="17">
        <v>0.19743107004433597</v>
      </c>
      <c r="I2480" s="17">
        <v>0</v>
      </c>
      <c r="J2480" s="17">
        <v>11.845864202660154</v>
      </c>
      <c r="K2480" s="17">
        <v>0.19743107004433597</v>
      </c>
      <c r="L2480" s="17">
        <v>-1.0000000000000004</v>
      </c>
      <c r="M2480" s="17">
        <v>-1.0000000000000004</v>
      </c>
      <c r="N2480" s="17">
        <v>3.9486214008867186</v>
      </c>
      <c r="O2480" s="17">
        <v>17.662832765357635</v>
      </c>
      <c r="P2480" s="17">
        <v>-0.29535614629612961</v>
      </c>
      <c r="Q2480" s="17">
        <v>-2.601577271886371</v>
      </c>
      <c r="R2480" s="17">
        <v>-0.93061099920558199</v>
      </c>
      <c r="S2480" s="17">
        <v>0.31981950698639228</v>
      </c>
      <c r="T2480" s="17">
        <v>0.31568670461768211</v>
      </c>
      <c r="U2480" s="17">
        <v>0.17566628227792291</v>
      </c>
      <c r="V2480" s="17">
        <v>2.0230192087231195E-2</v>
      </c>
      <c r="W2480" s="17">
        <v>25.358864636995694</v>
      </c>
      <c r="X2480" s="17">
        <v>1.2471260181066608</v>
      </c>
      <c r="Y2480" s="17">
        <v>-1.0000000000000004</v>
      </c>
      <c r="Z2480" s="17">
        <v>-1.0000000000000004</v>
      </c>
      <c r="AA2480" s="17">
        <v>58.840298472930264</v>
      </c>
      <c r="AB2480" s="17">
        <v>0.36667858588283475</v>
      </c>
      <c r="AC2480" s="17">
        <v>0.2362341494523664</v>
      </c>
      <c r="AD2480" s="17">
        <v>8.5328161367601157E-2</v>
      </c>
      <c r="AE2480" s="17">
        <v>34.412044835140129</v>
      </c>
      <c r="AF2480" s="17">
        <v>0.75</v>
      </c>
      <c r="AG2480" s="17">
        <v>-1.0000000000000004</v>
      </c>
      <c r="AH2480" s="17">
        <v>-1.0000000000000004</v>
      </c>
      <c r="AI2480" s="17">
        <v>5.6071503791407858E-2</v>
      </c>
      <c r="AJ2480" s="17">
        <v>2.0230192087231195E-2</v>
      </c>
      <c r="AK2480" s="17">
        <v>-3.1155482256317125E-2</v>
      </c>
      <c r="AL2480" s="17">
        <v>4.8666765069810006E-2</v>
      </c>
      <c r="AM2480" s="17">
        <v>4.4707321593152105E-2</v>
      </c>
      <c r="AN2480" s="17">
        <v>7.6083627516880276E-2</v>
      </c>
      <c r="AO2480" s="17">
        <v>0.96190562854721695</v>
      </c>
      <c r="AP2480" s="17">
        <v>2.1454245132710565</v>
      </c>
      <c r="AQ2480" s="17">
        <v>37.20472883965585</v>
      </c>
      <c r="AR2480" s="17">
        <v>0.83140268596922839</v>
      </c>
      <c r="AS2480" s="17">
        <v>1.4445570881509964</v>
      </c>
      <c r="AT2480" s="17">
        <v>-1.0000000000000004</v>
      </c>
      <c r="AU2480" s="17">
        <v>-1.0000000000000004</v>
      </c>
      <c r="AV2480" s="17">
        <v>-8.962553598221755E-2</v>
      </c>
      <c r="AW2480" s="17">
        <v>78.648555751558888</v>
      </c>
      <c r="AX2480" s="17">
        <v>81.793005036110159</v>
      </c>
      <c r="AY2480" s="17">
        <v>6.0788683396484397E-2</v>
      </c>
      <c r="AZ2480" s="17">
        <v>-12.098254520060689</v>
      </c>
      <c r="BA2480" s="22">
        <v>1420.1413092547123</v>
      </c>
      <c r="CU2480" t="e">
        <v>#N/A</v>
      </c>
      <c r="CV2480" t="e">
        <v>#N/A</v>
      </c>
    </row>
    <row r="2481" spans="1:100" x14ac:dyDescent="0.25">
      <c r="A2481">
        <v>5634</v>
      </c>
      <c r="B2481" t="s">
        <v>2764</v>
      </c>
      <c r="C2481" s="22">
        <v>3</v>
      </c>
      <c r="D2481" s="17">
        <v>1.6540969818404243</v>
      </c>
      <c r="E2481" s="17">
        <v>0</v>
      </c>
      <c r="F2481" s="17">
        <v>0.18168345247786172</v>
      </c>
      <c r="G2481" s="17">
        <v>0.18168345247786172</v>
      </c>
      <c r="H2481" s="17">
        <v>5.4575126303547758E-2</v>
      </c>
      <c r="I2481" s="17">
        <v>0</v>
      </c>
      <c r="J2481" s="17">
        <v>3.2745075782128659</v>
      </c>
      <c r="K2481" s="17">
        <v>5.4575126303547758E-2</v>
      </c>
      <c r="L2481" s="17">
        <v>-0.99999999999999822</v>
      </c>
      <c r="M2481" s="17">
        <v>-0.99999999999999822</v>
      </c>
      <c r="N2481" s="17">
        <v>1.0915025260709561</v>
      </c>
      <c r="O2481" s="17">
        <v>5.1102880125311483</v>
      </c>
      <c r="P2481" s="17">
        <v>1.4180610003745624</v>
      </c>
      <c r="Q2481" s="17">
        <v>6.6171069865040435</v>
      </c>
      <c r="R2481" s="17">
        <v>2.1957889739942256</v>
      </c>
      <c r="S2481" s="17">
        <v>0.33333333333333259</v>
      </c>
      <c r="T2481" s="17">
        <v>0.24075629951641259</v>
      </c>
      <c r="U2481" s="17">
        <v>7.28172413400415E-2</v>
      </c>
      <c r="V2481" s="17">
        <v>9.1865479391142011E-3</v>
      </c>
      <c r="W2481" s="17">
        <v>24.060731833014156</v>
      </c>
      <c r="X2481" s="17">
        <v>0.77332572572412794</v>
      </c>
      <c r="Y2481" s="17">
        <v>-0.99999999999999822</v>
      </c>
      <c r="Z2481" s="17">
        <v>-0.99999999999999822</v>
      </c>
      <c r="AA2481" s="17">
        <v>19.758032494560055</v>
      </c>
      <c r="AB2481" s="17">
        <v>-0.13552908322883334</v>
      </c>
      <c r="AC2481" s="17">
        <v>-0.213854073685393</v>
      </c>
      <c r="AD2481" s="17">
        <v>0.21941339066525972</v>
      </c>
      <c r="AE2481" s="17">
        <v>-6.4984883124483215</v>
      </c>
      <c r="AF2481" s="17">
        <v>0.4</v>
      </c>
      <c r="AG2481" s="17">
        <v>-0.99999999999999822</v>
      </c>
      <c r="AH2481" s="17">
        <v>-0.99999999999999822</v>
      </c>
      <c r="AI2481" s="17">
        <v>-5.1320388488375335E-4</v>
      </c>
      <c r="AJ2481" s="17">
        <v>9.1865479391142011E-3</v>
      </c>
      <c r="AK2481" s="17">
        <v>0.37742135012044986</v>
      </c>
      <c r="AL2481" s="17">
        <v>0.35802565352792709</v>
      </c>
      <c r="AM2481" s="17">
        <v>7.1951780550010364E-2</v>
      </c>
      <c r="AN2481" s="17">
        <v>-2.0254479273175231E-2</v>
      </c>
      <c r="AO2481" s="17">
        <v>3.6859012643525118</v>
      </c>
      <c r="AP2481" s="17">
        <v>1.283766285810255</v>
      </c>
      <c r="AQ2481" s="17">
        <v>27.335239411227008</v>
      </c>
      <c r="AR2481" s="17">
        <v>0.65609342212890132</v>
      </c>
      <c r="AS2481" s="17">
        <v>0.82790085202767649</v>
      </c>
      <c r="AT2481" s="17">
        <v>-0.99999999999999822</v>
      </c>
      <c r="AU2481" s="17">
        <v>-0.99999999999999822</v>
      </c>
      <c r="AV2481" s="17">
        <v>2.377472426472087</v>
      </c>
      <c r="AW2481" s="17">
        <v>26.152086792901468</v>
      </c>
      <c r="AX2481" s="17">
        <v>27.060477509115213</v>
      </c>
      <c r="AY2481" s="17">
        <v>-0.19845807094240203</v>
      </c>
      <c r="AZ2481" s="17">
        <v>-68.62546352943238</v>
      </c>
      <c r="BA2481" s="22">
        <v>1327.2292928766558</v>
      </c>
      <c r="CU2481" t="e">
        <v>#N/A</v>
      </c>
      <c r="CV2481" t="e">
        <v>#N/A</v>
      </c>
    </row>
    <row r="2482" spans="1:100" x14ac:dyDescent="0.25">
      <c r="A2482">
        <v>5635</v>
      </c>
      <c r="B2482" t="s">
        <v>2765</v>
      </c>
      <c r="C2482" s="22">
        <v>3</v>
      </c>
      <c r="D2482" s="17">
        <v>5.3258881843129426</v>
      </c>
      <c r="E2482" s="17">
        <v>2.9644339354066114E-3</v>
      </c>
      <c r="F2482" s="17">
        <v>-1.7865159918453186</v>
      </c>
      <c r="G2482" s="17">
        <v>-1.7865159918453186</v>
      </c>
      <c r="H2482" s="17">
        <v>0.27606187047922404</v>
      </c>
      <c r="I2482" s="17">
        <v>0</v>
      </c>
      <c r="J2482" s="17">
        <v>16.563712228753435</v>
      </c>
      <c r="K2482" s="17">
        <v>0.27606187047922404</v>
      </c>
      <c r="L2482" s="17">
        <v>-1.0000000000000016</v>
      </c>
      <c r="M2482" s="17">
        <v>-1.0000000000000016</v>
      </c>
      <c r="N2482" s="17">
        <v>5.5212374095844794</v>
      </c>
      <c r="O2482" s="17">
        <v>20.103084421221066</v>
      </c>
      <c r="P2482" s="17">
        <v>7.6224606276347837E-3</v>
      </c>
      <c r="Q2482" s="17">
        <v>4.7583836026835247E-2</v>
      </c>
      <c r="R2482" s="17">
        <v>9.1404158655315149E-2</v>
      </c>
      <c r="S2482" s="17">
        <v>0.3333333333333337</v>
      </c>
      <c r="T2482" s="17">
        <v>0.3333333333333337</v>
      </c>
      <c r="U2482" s="17">
        <v>0.25419781357774734</v>
      </c>
      <c r="V2482" s="17">
        <v>4.943466416512235E-2</v>
      </c>
      <c r="W2482" s="17">
        <v>27.769490957212529</v>
      </c>
      <c r="X2482" s="17">
        <v>1.704004035489167</v>
      </c>
      <c r="Y2482" s="17">
        <v>-1.0000000000000016</v>
      </c>
      <c r="Z2482" s="17">
        <v>-1.0000000000000016</v>
      </c>
      <c r="AA2482" s="17">
        <v>79.656459613813851</v>
      </c>
      <c r="AB2482" s="17">
        <v>0.15302069375283331</v>
      </c>
      <c r="AC2482" s="17">
        <v>0.54447063853808719</v>
      </c>
      <c r="AD2482" s="17">
        <v>0.33841995766800059</v>
      </c>
      <c r="AE2482" s="17">
        <v>51.795564497946074</v>
      </c>
      <c r="AF2482" s="17">
        <v>1</v>
      </c>
      <c r="AG2482" s="17">
        <v>-1.0000000000000016</v>
      </c>
      <c r="AH2482" s="17">
        <v>-1.0000000000000016</v>
      </c>
      <c r="AI2482" s="17">
        <v>-8.0698605104021673E-2</v>
      </c>
      <c r="AJ2482" s="17">
        <v>4.943466416512235E-2</v>
      </c>
      <c r="AK2482" s="17">
        <v>3.7901667779646014E-2</v>
      </c>
      <c r="AL2482" s="17">
        <v>-2.520793910325184E-2</v>
      </c>
      <c r="AM2482" s="17">
        <v>-1.5165591377185783E-2</v>
      </c>
      <c r="AN2482" s="17">
        <v>-5.3972443484721411E-2</v>
      </c>
      <c r="AO2482" s="17">
        <v>-0.18963144553141364</v>
      </c>
      <c r="AP2482" s="17">
        <v>-1.4753507826342944</v>
      </c>
      <c r="AQ2482" s="17">
        <v>44.333203185965957</v>
      </c>
      <c r="AR2482" s="17">
        <v>0.97029914440953713</v>
      </c>
      <c r="AS2482" s="17">
        <v>1.9800659059683923</v>
      </c>
      <c r="AT2482" s="17">
        <v>-1.0000000000000016</v>
      </c>
      <c r="AU2482" s="17">
        <v>-1.0000000000000016</v>
      </c>
      <c r="AV2482" s="17">
        <v>-1.6951118331900039</v>
      </c>
      <c r="AW2482" s="17">
        <v>98.284193252400684</v>
      </c>
      <c r="AX2482" s="17">
        <v>101.6136875668325</v>
      </c>
      <c r="AY2482" s="17">
        <v>0.34841529671280358</v>
      </c>
      <c r="AZ2482" s="17">
        <v>37.43720494746686</v>
      </c>
      <c r="BA2482" s="22">
        <v>1569.0473278325887</v>
      </c>
      <c r="CU2482" t="e">
        <v>#N/A</v>
      </c>
      <c r="CV2482" t="e">
        <v>#N/A</v>
      </c>
    </row>
    <row r="2483" spans="1:100" x14ac:dyDescent="0.25">
      <c r="A2483">
        <v>5636</v>
      </c>
      <c r="B2483" t="s">
        <v>2766</v>
      </c>
      <c r="C2483" s="22">
        <v>3</v>
      </c>
      <c r="D2483" s="17">
        <v>2.5709171676422553</v>
      </c>
      <c r="E2483" s="17">
        <v>-1.9389228144706366E-2</v>
      </c>
      <c r="F2483" s="17">
        <v>-0.17177455301546615</v>
      </c>
      <c r="G2483" s="17">
        <v>-0.17177455301546615</v>
      </c>
      <c r="H2483" s="17">
        <v>9.4697090127210448E-2</v>
      </c>
      <c r="I2483" s="17">
        <v>0</v>
      </c>
      <c r="J2483" s="17">
        <v>5.6818254076326262</v>
      </c>
      <c r="K2483" s="17">
        <v>9.4697090127210448E-2</v>
      </c>
      <c r="L2483" s="17">
        <v>-1.0000000000000004</v>
      </c>
      <c r="M2483" s="17">
        <v>-1.0000000000000004</v>
      </c>
      <c r="N2483" s="17">
        <v>1.8939418025442087</v>
      </c>
      <c r="O2483" s="17">
        <v>8.080968022259416</v>
      </c>
      <c r="P2483" s="17">
        <v>-1.8505991827017471E-2</v>
      </c>
      <c r="Q2483" s="17">
        <v>0.21479025439784843</v>
      </c>
      <c r="R2483" s="17">
        <v>5.4334663291770439E-2</v>
      </c>
      <c r="S2483" s="17">
        <v>0.33333333333333359</v>
      </c>
      <c r="T2483" s="17">
        <v>0.34173150336024904</v>
      </c>
      <c r="U2483" s="17">
        <v>0.27242567426176412</v>
      </c>
      <c r="V2483" s="17">
        <v>0</v>
      </c>
      <c r="W2483" s="17">
        <v>34.111736833125441</v>
      </c>
      <c r="X2483" s="17">
        <v>1.6747255831264856</v>
      </c>
      <c r="Y2483" s="17">
        <v>-1.0000000000000004</v>
      </c>
      <c r="Z2483" s="17">
        <v>-1.0000000000000004</v>
      </c>
      <c r="AA2483" s="17">
        <v>19.071360062113321</v>
      </c>
      <c r="AB2483" s="17">
        <v>-7.1474505293828872E-2</v>
      </c>
      <c r="AC2483" s="17">
        <v>-0.17751362447465327</v>
      </c>
      <c r="AD2483" s="17">
        <v>-5.2906098917595686E-2</v>
      </c>
      <c r="AE2483" s="17">
        <v>-15.094711434303887</v>
      </c>
      <c r="AF2483" s="17">
        <v>0.2</v>
      </c>
      <c r="AG2483" s="17">
        <v>-1.0000000000000004</v>
      </c>
      <c r="AH2483" s="17">
        <v>-1.0000000000000004</v>
      </c>
      <c r="AI2483" s="17">
        <v>2.6511280241269673E-2</v>
      </c>
      <c r="AJ2483" s="17">
        <v>0</v>
      </c>
      <c r="AK2483" s="17">
        <v>0.31736873553347555</v>
      </c>
      <c r="AL2483" s="17">
        <v>0.48388442464303966</v>
      </c>
      <c r="AM2483" s="17">
        <v>0.13778035035750588</v>
      </c>
      <c r="AN2483" s="17">
        <v>-9.9756241395239226E-2</v>
      </c>
      <c r="AO2483" s="17">
        <v>5.0313524366050224</v>
      </c>
      <c r="AP2483" s="17">
        <v>-7.4483911665781499E-2</v>
      </c>
      <c r="AQ2483" s="17">
        <v>39.793562240758078</v>
      </c>
      <c r="AR2483" s="17">
        <v>0.94749051095534675</v>
      </c>
      <c r="AS2483" s="17">
        <v>1.7694226732536962</v>
      </c>
      <c r="AT2483" s="17">
        <v>-1.0000000000000004</v>
      </c>
      <c r="AU2483" s="17">
        <v>-1.0000000000000004</v>
      </c>
      <c r="AV2483" s="17">
        <v>-0.11743988972369585</v>
      </c>
      <c r="AW2483" s="17">
        <v>27.077844172706961</v>
      </c>
      <c r="AX2483" s="17">
        <v>27.60806977753235</v>
      </c>
      <c r="AY2483" s="17">
        <v>9.9932878002690739E-2</v>
      </c>
      <c r="AZ2483" s="17">
        <v>-43.437435348826845</v>
      </c>
      <c r="BA2483" s="22">
        <v>1315.4301750069942</v>
      </c>
      <c r="CU2483" t="e">
        <v>#N/A</v>
      </c>
      <c r="CV2483" t="e">
        <v>#N/A</v>
      </c>
    </row>
    <row r="2484" spans="1:100" x14ac:dyDescent="0.25">
      <c r="A2484">
        <v>5637</v>
      </c>
      <c r="B2484" t="s">
        <v>2767</v>
      </c>
      <c r="C2484" s="22">
        <v>3</v>
      </c>
      <c r="D2484" s="17">
        <v>3.9075523977032263</v>
      </c>
      <c r="E2484" s="17">
        <v>-3.0818009316536703E-2</v>
      </c>
      <c r="F2484" s="17">
        <v>-0.42238816698508341</v>
      </c>
      <c r="G2484" s="17">
        <v>-0.42238816698508341</v>
      </c>
      <c r="H2484" s="17">
        <v>0.20757940243406822</v>
      </c>
      <c r="I2484" s="17">
        <v>0</v>
      </c>
      <c r="J2484" s="17">
        <v>12.454764146044093</v>
      </c>
      <c r="K2484" s="17">
        <v>0.20757940243406822</v>
      </c>
      <c r="L2484" s="17">
        <v>-1.0000000000000002</v>
      </c>
      <c r="M2484" s="17">
        <v>-1.0000000000000002</v>
      </c>
      <c r="N2484" s="17">
        <v>4.1515880486813659</v>
      </c>
      <c r="O2484" s="17">
        <v>15.939928376762234</v>
      </c>
      <c r="P2484" s="17">
        <v>-1.2869990458329925</v>
      </c>
      <c r="Q2484" s="17">
        <v>0.68564036265724515</v>
      </c>
      <c r="R2484" s="17">
        <v>0.10282156042733599</v>
      </c>
      <c r="S2484" s="17">
        <v>0.33333333333333326</v>
      </c>
      <c r="T2484" s="17">
        <v>0.39419890848848899</v>
      </c>
      <c r="U2484" s="17">
        <v>2.8105609391186316E-2</v>
      </c>
      <c r="V2484" s="17">
        <v>4.1358085999712753E-2</v>
      </c>
      <c r="W2484" s="17">
        <v>23.576661391146128</v>
      </c>
      <c r="X2484" s="17">
        <v>0.93012353381320489</v>
      </c>
      <c r="Y2484" s="17">
        <v>-1.0000000000000002</v>
      </c>
      <c r="Z2484" s="17">
        <v>-1.0000000000000002</v>
      </c>
      <c r="AA2484" s="17">
        <v>21.403209920798815</v>
      </c>
      <c r="AB2484" s="17">
        <v>-0.22639640345206791</v>
      </c>
      <c r="AC2484" s="17">
        <v>7.2963022255208357E-2</v>
      </c>
      <c r="AD2484" s="17">
        <v>0.10790792058136678</v>
      </c>
      <c r="AE2484" s="17">
        <v>-2.2762730307746364</v>
      </c>
      <c r="AF2484" s="17">
        <v>0.25</v>
      </c>
      <c r="AG2484" s="17">
        <v>-1.0000000000000002</v>
      </c>
      <c r="AH2484" s="17">
        <v>-1.0000000000000002</v>
      </c>
      <c r="AI2484" s="17">
        <v>9.7322997921913176E-3</v>
      </c>
      <c r="AJ2484" s="17">
        <v>4.1358085999712753E-2</v>
      </c>
      <c r="AK2484" s="17">
        <v>7.7922758520012889E-2</v>
      </c>
      <c r="AL2484" s="17">
        <v>0.22715674254600271</v>
      </c>
      <c r="AM2484" s="17">
        <v>1.5429805502181714E-2</v>
      </c>
      <c r="AN2484" s="17">
        <v>6.2336005580774609E-2</v>
      </c>
      <c r="AO2484" s="17">
        <v>0.77535893015460966</v>
      </c>
      <c r="AP2484" s="17">
        <v>2.6941838522493784</v>
      </c>
      <c r="AQ2484" s="17">
        <v>36.031425537190209</v>
      </c>
      <c r="AR2484" s="17">
        <v>0.79699593721272088</v>
      </c>
      <c r="AS2484" s="17">
        <v>1.137702936247273</v>
      </c>
      <c r="AT2484" s="17">
        <v>-1.0000000000000002</v>
      </c>
      <c r="AU2484" s="17">
        <v>-1.0000000000000002</v>
      </c>
      <c r="AV2484" s="17">
        <v>-0.31956660655774738</v>
      </c>
      <c r="AW2484" s="17">
        <v>40.037322149810471</v>
      </c>
      <c r="AX2484" s="17">
        <v>44.367776745625555</v>
      </c>
      <c r="AY2484" s="17">
        <v>6.7106392725018241E-2</v>
      </c>
      <c r="AZ2484" s="17">
        <v>-69.696836880489826</v>
      </c>
      <c r="BA2484" s="22">
        <v>1316.258252066609</v>
      </c>
      <c r="CU2484" t="e">
        <v>#N/A</v>
      </c>
      <c r="CV2484" t="e">
        <v>#N/A</v>
      </c>
    </row>
    <row r="2485" spans="1:100" x14ac:dyDescent="0.25">
      <c r="A2485">
        <v>5638</v>
      </c>
      <c r="B2485" t="s">
        <v>2768</v>
      </c>
      <c r="C2485" s="22">
        <v>3</v>
      </c>
      <c r="D2485" s="17">
        <v>5.0776897409059449</v>
      </c>
      <c r="E2485" s="17">
        <v>0.10736675303189934</v>
      </c>
      <c r="F2485" s="17">
        <v>0.41435954668432773</v>
      </c>
      <c r="G2485" s="17">
        <v>0.41435954668432773</v>
      </c>
      <c r="H2485" s="17">
        <v>0.42600263103568198</v>
      </c>
      <c r="I2485" s="17">
        <v>0</v>
      </c>
      <c r="J2485" s="17">
        <v>25.56015786214093</v>
      </c>
      <c r="K2485" s="17">
        <v>0.42600263103568198</v>
      </c>
      <c r="L2485" s="17">
        <v>-0.99999999999999989</v>
      </c>
      <c r="M2485" s="17">
        <v>-0.99999999999999989</v>
      </c>
      <c r="N2485" s="17">
        <v>8.5200526207136384</v>
      </c>
      <c r="O2485" s="17">
        <v>31.052207149731185</v>
      </c>
      <c r="P2485" s="17">
        <v>1.9020679388156496</v>
      </c>
      <c r="Q2485" s="17">
        <v>-4.6781345605958709E-2</v>
      </c>
      <c r="R2485" s="17">
        <v>0.18946596560062207</v>
      </c>
      <c r="S2485" s="17">
        <v>0.33333333333333343</v>
      </c>
      <c r="T2485" s="17">
        <v>0.37653639370770414</v>
      </c>
      <c r="U2485" s="17">
        <v>0.59069750170809598</v>
      </c>
      <c r="V2485" s="17">
        <v>0.10595440895087095</v>
      </c>
      <c r="W2485" s="17">
        <v>39.220760266572903</v>
      </c>
      <c r="X2485" s="17">
        <v>3.3296970651017581</v>
      </c>
      <c r="Y2485" s="17">
        <v>-0.99999999999999989</v>
      </c>
      <c r="Z2485" s="17">
        <v>-0.99999999999999989</v>
      </c>
      <c r="AA2485" s="17">
        <v>65.293565721651945</v>
      </c>
      <c r="AB2485" s="17">
        <v>0.1232191919862112</v>
      </c>
      <c r="AC2485" s="17">
        <v>0.39715481493561894</v>
      </c>
      <c r="AD2485" s="17">
        <v>-2.7072171322611929E-3</v>
      </c>
      <c r="AE2485" s="17">
        <v>25.883339489478445</v>
      </c>
      <c r="AF2485" s="17">
        <v>0.61538461538461542</v>
      </c>
      <c r="AG2485" s="17">
        <v>-0.99999999999999989</v>
      </c>
      <c r="AH2485" s="17">
        <v>-0.99999999999999989</v>
      </c>
      <c r="AI2485" s="17">
        <v>0</v>
      </c>
      <c r="AJ2485" s="17">
        <v>0.10595440895087095</v>
      </c>
      <c r="AK2485" s="17">
        <v>-0.14479415194587913</v>
      </c>
      <c r="AL2485" s="17">
        <v>3.7574607680214422E-2</v>
      </c>
      <c r="AM2485" s="17">
        <v>-0.17861085030951634</v>
      </c>
      <c r="AN2485" s="17">
        <v>-4.8319184234203741E-2</v>
      </c>
      <c r="AO2485" s="17">
        <v>-5.1892420174673042</v>
      </c>
      <c r="AP2485" s="17">
        <v>-1.0201065674540222</v>
      </c>
      <c r="AQ2485" s="17">
        <v>64.780918128713836</v>
      </c>
      <c r="AR2485" s="17">
        <v>1.4065216377000049</v>
      </c>
      <c r="AS2485" s="17">
        <v>3.7556996961374387</v>
      </c>
      <c r="AT2485" s="17">
        <v>-0.99999999999999989</v>
      </c>
      <c r="AU2485" s="17">
        <v>-0.99999999999999989</v>
      </c>
      <c r="AV2485" s="17">
        <v>0.60382551228495007</v>
      </c>
      <c r="AW2485" s="17">
        <v>95.325666303929111</v>
      </c>
      <c r="AX2485" s="17">
        <v>105.92110719901623</v>
      </c>
      <c r="AY2485" s="17">
        <v>0.25672905555935921</v>
      </c>
      <c r="AZ2485" s="17">
        <v>38.79457141119012</v>
      </c>
      <c r="BA2485" s="22">
        <v>1485.413394828309</v>
      </c>
      <c r="CU2485" t="e">
        <v>#N/A</v>
      </c>
      <c r="CV2485" t="e">
        <v>#N/A</v>
      </c>
    </row>
    <row r="2486" spans="1:100" x14ac:dyDescent="0.25">
      <c r="A2486">
        <v>5639</v>
      </c>
      <c r="B2486" t="s">
        <v>2769</v>
      </c>
      <c r="C2486" s="22">
        <v>3</v>
      </c>
      <c r="D2486" s="17">
        <v>2.8399388477758771</v>
      </c>
      <c r="E2486" s="17">
        <v>0</v>
      </c>
      <c r="F2486" s="17">
        <v>1.116081852181941E-2</v>
      </c>
      <c r="G2486" s="17">
        <v>1.116081852181941E-2</v>
      </c>
      <c r="H2486" s="17">
        <v>0.25361589621686265</v>
      </c>
      <c r="I2486" s="17">
        <v>0</v>
      </c>
      <c r="J2486" s="17">
        <v>15.21695377301176</v>
      </c>
      <c r="K2486" s="17">
        <v>0.25361589621686265</v>
      </c>
      <c r="L2486" s="17">
        <v>-0.99999999999999822</v>
      </c>
      <c r="M2486" s="17">
        <v>-0.99999999999999822</v>
      </c>
      <c r="N2486" s="17">
        <v>5.0723179243372529</v>
      </c>
      <c r="O2486" s="17">
        <v>18.068053439309459</v>
      </c>
      <c r="P2486" s="17">
        <v>-0.38477019933332723</v>
      </c>
      <c r="Q2486" s="17">
        <v>-6.0504315678558712E-2</v>
      </c>
      <c r="R2486" s="17">
        <v>-4.7971733792550549E-2</v>
      </c>
      <c r="S2486" s="17">
        <v>0.33333333333333282</v>
      </c>
      <c r="T2486" s="17">
        <v>0.32461593154088664</v>
      </c>
      <c r="U2486" s="17">
        <v>5.2717361984200607E-2</v>
      </c>
      <c r="V2486" s="17">
        <v>0</v>
      </c>
      <c r="W2486" s="17">
        <v>18.28202922566231</v>
      </c>
      <c r="X2486" s="17">
        <v>0.60648541480171314</v>
      </c>
      <c r="Y2486" s="17">
        <v>-0.99999999999999822</v>
      </c>
      <c r="Z2486" s="17">
        <v>-0.99999999999999822</v>
      </c>
      <c r="AA2486" s="17">
        <v>22.732643258673001</v>
      </c>
      <c r="AB2486" s="17">
        <v>-0.10221063144419035</v>
      </c>
      <c r="AC2486" s="17">
        <v>0.41887005549243039</v>
      </c>
      <c r="AD2486" s="17">
        <v>-0.22668770871217536</v>
      </c>
      <c r="AE2486" s="17">
        <v>4.4985857668032425</v>
      </c>
      <c r="AF2486" s="17">
        <v>0.25</v>
      </c>
      <c r="AG2486" s="17">
        <v>-0.99999999999999822</v>
      </c>
      <c r="AH2486" s="17">
        <v>-0.99999999999999822</v>
      </c>
      <c r="AI2486" s="17">
        <v>0</v>
      </c>
      <c r="AJ2486" s="17">
        <v>0</v>
      </c>
      <c r="AK2486" s="17">
        <v>3.6796429939870215E-3</v>
      </c>
      <c r="AL2486" s="17">
        <v>-0.23075176974306383</v>
      </c>
      <c r="AM2486" s="17">
        <v>0.62723407265987807</v>
      </c>
      <c r="AN2486" s="17">
        <v>2.5319187886830505E-2</v>
      </c>
      <c r="AO2486" s="17">
        <v>15.699250031466894</v>
      </c>
      <c r="AP2486" s="17">
        <v>-0.52077915154455612</v>
      </c>
      <c r="AQ2486" s="17">
        <v>33.498982998674052</v>
      </c>
      <c r="AR2486" s="17">
        <v>0.7106666268584203</v>
      </c>
      <c r="AS2486" s="17">
        <v>0.86010131101857601</v>
      </c>
      <c r="AT2486" s="17">
        <v>-0.99999999999999822</v>
      </c>
      <c r="AU2486" s="17">
        <v>-0.99999999999999822</v>
      </c>
      <c r="AV2486" s="17">
        <v>-3.6810915270731139E-2</v>
      </c>
      <c r="AW2486" s="17">
        <v>40.279917546437886</v>
      </c>
      <c r="AX2486" s="17">
        <v>40.279917546437886</v>
      </c>
      <c r="AY2486" s="17">
        <v>7.0141209181915048E-2</v>
      </c>
      <c r="AZ2486" s="17">
        <v>-27.489088350486622</v>
      </c>
      <c r="BA2486" s="22">
        <v>1393.3815683346982</v>
      </c>
      <c r="CU2486" t="e">
        <v>#N/A</v>
      </c>
      <c r="CV2486" t="e">
        <v>#N/A</v>
      </c>
    </row>
    <row r="2487" spans="1:100" x14ac:dyDescent="0.25">
      <c r="A2487">
        <v>5641</v>
      </c>
      <c r="B2487" t="s">
        <v>2770</v>
      </c>
      <c r="C2487" s="22">
        <v>3</v>
      </c>
      <c r="D2487" s="17">
        <v>4.8931765757132295</v>
      </c>
      <c r="E2487" s="17">
        <v>0</v>
      </c>
      <c r="F2487" s="17">
        <v>0.15866446813381152</v>
      </c>
      <c r="G2487" s="17">
        <v>0.15866446813381152</v>
      </c>
      <c r="H2487" s="17">
        <v>9.4620218365855213E-2</v>
      </c>
      <c r="I2487" s="17">
        <v>0</v>
      </c>
      <c r="J2487" s="17">
        <v>5.677213101951315</v>
      </c>
      <c r="K2487" s="17">
        <v>9.4620218365855213E-2</v>
      </c>
      <c r="L2487" s="17">
        <v>-0.99999999999999956</v>
      </c>
      <c r="M2487" s="17">
        <v>-0.99999999999999956</v>
      </c>
      <c r="N2487" s="17">
        <v>1.8924043673171043</v>
      </c>
      <c r="O2487" s="17">
        <v>10.729054145798354</v>
      </c>
      <c r="P2487" s="17">
        <v>0.39549372740130462</v>
      </c>
      <c r="Q2487" s="17">
        <v>-1.1209112714335117</v>
      </c>
      <c r="R2487" s="17">
        <v>-0.24523086763155807</v>
      </c>
      <c r="S2487" s="17">
        <v>0.33333333333333326</v>
      </c>
      <c r="T2487" s="17">
        <v>0.33157437209012264</v>
      </c>
      <c r="U2487" s="17">
        <v>7.6946070262014277E-2</v>
      </c>
      <c r="V2487" s="17">
        <v>-2.6996556100736188E-2</v>
      </c>
      <c r="W2487" s="17">
        <v>24.809480048755162</v>
      </c>
      <c r="X2487" s="17">
        <v>0.71433347025803029</v>
      </c>
      <c r="Y2487" s="17">
        <v>-0.99999999999999956</v>
      </c>
      <c r="Z2487" s="17">
        <v>-0.99999999999999956</v>
      </c>
      <c r="AA2487" s="17">
        <v>55.301063087796194</v>
      </c>
      <c r="AB2487" s="17">
        <v>0.16378541803361174</v>
      </c>
      <c r="AC2487" s="17">
        <v>0.259776768042147</v>
      </c>
      <c r="AD2487" s="17">
        <v>0.19117409205769337</v>
      </c>
      <c r="AE2487" s="17">
        <v>30.736813906672591</v>
      </c>
      <c r="AF2487" s="17">
        <v>0.8571428571428571</v>
      </c>
      <c r="AG2487" s="17">
        <v>-0.99999999999999956</v>
      </c>
      <c r="AH2487" s="17">
        <v>-0.99999999999999956</v>
      </c>
      <c r="AI2487" s="17">
        <v>0</v>
      </c>
      <c r="AJ2487" s="17">
        <v>-2.6996556100736188E-2</v>
      </c>
      <c r="AK2487" s="17">
        <v>-0.22006032010819021</v>
      </c>
      <c r="AL2487" s="17">
        <v>-9.0063753721389611E-2</v>
      </c>
      <c r="AM2487" s="17">
        <v>-0.1080669758319424</v>
      </c>
      <c r="AN2487" s="17">
        <v>0.4890352582351658</v>
      </c>
      <c r="AO2487" s="17">
        <v>-3.801975996339511</v>
      </c>
      <c r="AP2487" s="17">
        <v>11.775562687272195</v>
      </c>
      <c r="AQ2487" s="17">
        <v>30.486693150706458</v>
      </c>
      <c r="AR2487" s="17">
        <v>0.71485721958473381</v>
      </c>
      <c r="AS2487" s="17">
        <v>0.80895368862388517</v>
      </c>
      <c r="AT2487" s="17">
        <v>-0.99999999999999956</v>
      </c>
      <c r="AU2487" s="17">
        <v>-0.99999999999999956</v>
      </c>
      <c r="AV2487" s="17">
        <v>-8.656639949774661E-2</v>
      </c>
      <c r="AW2487" s="17">
        <v>77.805679920866737</v>
      </c>
      <c r="AX2487" s="17">
        <v>75.106024310793089</v>
      </c>
      <c r="AY2487" s="17">
        <v>0.15158281115844738</v>
      </c>
      <c r="AZ2487" s="17">
        <v>0.30860488225373461</v>
      </c>
      <c r="BA2487" s="22">
        <v>1383.4854078445346</v>
      </c>
      <c r="CU2487" t="e">
        <v>#N/A</v>
      </c>
      <c r="CV2487" t="e">
        <v>#N/A</v>
      </c>
    </row>
    <row r="2488" spans="1:100" x14ac:dyDescent="0.25">
      <c r="A2488">
        <v>5642</v>
      </c>
      <c r="B2488" t="s">
        <v>2771</v>
      </c>
      <c r="C2488" s="22">
        <v>3</v>
      </c>
      <c r="D2488" s="17">
        <v>4.1384596283964461</v>
      </c>
      <c r="E2488" s="17">
        <v>-8.8277747588862324E-2</v>
      </c>
      <c r="F2488" s="17">
        <v>0.76194401097012654</v>
      </c>
      <c r="G2488" s="17">
        <v>0.74280669992317705</v>
      </c>
      <c r="H2488" s="17">
        <v>1.2501347460881829E-2</v>
      </c>
      <c r="I2488" s="17">
        <v>0</v>
      </c>
      <c r="J2488" s="17">
        <v>0.75008084765290661</v>
      </c>
      <c r="K2488" s="17">
        <v>1.2501347460881829E-2</v>
      </c>
      <c r="L2488" s="17">
        <v>-0.99999999999999989</v>
      </c>
      <c r="M2488" s="17">
        <v>-0.99999999999999989</v>
      </c>
      <c r="N2488" s="17">
        <v>0.2500269492176348</v>
      </c>
      <c r="O2488" s="17">
        <v>5.6313471759725271</v>
      </c>
      <c r="P2488" s="17">
        <v>3.3102061587480027</v>
      </c>
      <c r="Q2488" s="17">
        <v>5.4133179658811814</v>
      </c>
      <c r="R2488" s="17">
        <v>2.2361276356659041</v>
      </c>
      <c r="S2488" s="17">
        <v>0.33886825103572682</v>
      </c>
      <c r="T2488" s="17">
        <v>0.3118077337162643</v>
      </c>
      <c r="U2488" s="17">
        <v>-1.5818646373093811E-2</v>
      </c>
      <c r="V2488" s="17">
        <v>-6.3326311026830227E-3</v>
      </c>
      <c r="W2488" s="17">
        <v>24.64093439261331</v>
      </c>
      <c r="X2488" s="17">
        <v>0.51537866556556688</v>
      </c>
      <c r="Y2488" s="17">
        <v>-0.99999999999999989</v>
      </c>
      <c r="Z2488" s="17">
        <v>-0.99999999999999989</v>
      </c>
      <c r="AA2488" s="17">
        <v>35.105618360718466</v>
      </c>
      <c r="AB2488" s="17">
        <v>-3.8148496846963947E-2</v>
      </c>
      <c r="AC2488" s="17">
        <v>0.34319980992872029</v>
      </c>
      <c r="AD2488" s="17">
        <v>-0.14048018643297128</v>
      </c>
      <c r="AE2488" s="17">
        <v>8.2285563324392577</v>
      </c>
      <c r="AF2488" s="17">
        <v>8.3333333333333329E-2</v>
      </c>
      <c r="AG2488" s="17">
        <v>-0.99999999999999989</v>
      </c>
      <c r="AH2488" s="17">
        <v>-0.99999999999999989</v>
      </c>
      <c r="AI2488" s="17">
        <v>6.2345595625056267E-2</v>
      </c>
      <c r="AJ2488" s="17">
        <v>-6.3326311026830227E-3</v>
      </c>
      <c r="AK2488" s="17">
        <v>3.6933055301907027E-2</v>
      </c>
      <c r="AL2488" s="17">
        <v>-3.8974357487215533E-2</v>
      </c>
      <c r="AM2488" s="17">
        <v>-3.1682404310755363E-2</v>
      </c>
      <c r="AN2488" s="17">
        <v>0.62346480004796345</v>
      </c>
      <c r="AO2488" s="17">
        <v>-0.60739483125934779</v>
      </c>
      <c r="AP2488" s="17">
        <v>15.391748213763</v>
      </c>
      <c r="AQ2488" s="17">
        <v>25.391015240266206</v>
      </c>
      <c r="AR2488" s="17">
        <v>0.62852470727621446</v>
      </c>
      <c r="AS2488" s="17">
        <v>0.52788001302644849</v>
      </c>
      <c r="AT2488" s="17">
        <v>-0.99999999999999989</v>
      </c>
      <c r="AU2488" s="17">
        <v>-0.99999999999999989</v>
      </c>
      <c r="AV2488" s="17">
        <v>2.9789343355890803</v>
      </c>
      <c r="AW2488" s="17">
        <v>56.128713750453969</v>
      </c>
      <c r="AX2488" s="17">
        <v>56.742362552686785</v>
      </c>
      <c r="AY2488" s="17">
        <v>0.13226917152553372</v>
      </c>
      <c r="AZ2488" s="17">
        <v>-12.908006402886757</v>
      </c>
      <c r="BA2488" s="22">
        <v>1344.4318566046659</v>
      </c>
      <c r="CU2488" t="e">
        <v>#N/A</v>
      </c>
      <c r="CV2488" t="e">
        <v>#N/A</v>
      </c>
    </row>
    <row r="2489" spans="1:100" x14ac:dyDescent="0.25">
      <c r="A2489">
        <v>5648</v>
      </c>
      <c r="B2489" t="s">
        <v>2772</v>
      </c>
      <c r="C2489" s="22">
        <v>3</v>
      </c>
      <c r="D2489" s="17">
        <v>4.6858116236113441</v>
      </c>
      <c r="E2489" s="17">
        <v>7.5337125075874544E-3</v>
      </c>
      <c r="F2489" s="17">
        <v>0.40612537830616408</v>
      </c>
      <c r="G2489" s="17">
        <v>0.40612537830616408</v>
      </c>
      <c r="H2489" s="17">
        <v>0.50068892111208529</v>
      </c>
      <c r="I2489" s="17">
        <v>0</v>
      </c>
      <c r="J2489" s="17">
        <v>30.041335266725113</v>
      </c>
      <c r="K2489" s="17">
        <v>0.50068892111208529</v>
      </c>
      <c r="L2489" s="17">
        <v>-1.0000000000000004</v>
      </c>
      <c r="M2489" s="17">
        <v>-1.0000000000000004</v>
      </c>
      <c r="N2489" s="17">
        <v>10.013778422241703</v>
      </c>
      <c r="O2489" s="17">
        <v>35.1332722686426</v>
      </c>
      <c r="P2489" s="17">
        <v>-0.10637669925471874</v>
      </c>
      <c r="Q2489" s="17">
        <v>-2.1077344459995642</v>
      </c>
      <c r="R2489" s="17">
        <v>-0.73936871681297756</v>
      </c>
      <c r="S2489" s="17">
        <v>0.33333333333333343</v>
      </c>
      <c r="T2489" s="17">
        <v>0.40216947940268755</v>
      </c>
      <c r="U2489" s="17">
        <v>6.8430476656332173E-2</v>
      </c>
      <c r="V2489" s="17">
        <v>1.1944532357187187E-3</v>
      </c>
      <c r="W2489" s="17">
        <v>12.177552860639482</v>
      </c>
      <c r="X2489" s="17">
        <v>0.56770203132133756</v>
      </c>
      <c r="Y2489" s="17">
        <v>-1.0000000000000004</v>
      </c>
      <c r="Z2489" s="17">
        <v>-1.0000000000000004</v>
      </c>
      <c r="AA2489" s="17">
        <v>36.202538570753426</v>
      </c>
      <c r="AB2489" s="17">
        <v>0.25921220646920889</v>
      </c>
      <c r="AC2489" s="17">
        <v>0.13696404839109058</v>
      </c>
      <c r="AD2489" s="17">
        <v>9.9110833678238988E-2</v>
      </c>
      <c r="AE2489" s="17">
        <v>24.764354426926932</v>
      </c>
      <c r="AF2489" s="17">
        <v>0.27777777777777779</v>
      </c>
      <c r="AG2489" s="17">
        <v>-1.0000000000000004</v>
      </c>
      <c r="AH2489" s="17">
        <v>-1.0000000000000004</v>
      </c>
      <c r="AI2489" s="17">
        <v>-8.3370112726239599E-4</v>
      </c>
      <c r="AJ2489" s="17">
        <v>1.1944532357187187E-3</v>
      </c>
      <c r="AK2489" s="17">
        <v>7.8806019192160626E-2</v>
      </c>
      <c r="AL2489" s="17">
        <v>-7.345483209279878E-2</v>
      </c>
      <c r="AM2489" s="17">
        <v>0.22326888408868575</v>
      </c>
      <c r="AN2489" s="17">
        <v>6.5928255989842227E-2</v>
      </c>
      <c r="AO2489" s="17">
        <v>5.9757521981779496</v>
      </c>
      <c r="AP2489" s="17">
        <v>1.2809322392820606</v>
      </c>
      <c r="AQ2489" s="17">
        <v>42.218888127364579</v>
      </c>
      <c r="AR2489" s="17">
        <v>0.80512774262807163</v>
      </c>
      <c r="AS2489" s="17">
        <v>1.0683909524334225</v>
      </c>
      <c r="AT2489" s="17">
        <v>-1.0000000000000004</v>
      </c>
      <c r="AU2489" s="17">
        <v>-1.0000000000000004</v>
      </c>
      <c r="AV2489" s="17">
        <v>-0.33324333850681381</v>
      </c>
      <c r="AW2489" s="17">
        <v>72.616743078678113</v>
      </c>
      <c r="AX2489" s="17">
        <v>72.719514379704748</v>
      </c>
      <c r="AY2489" s="17">
        <v>0.15227922715342804</v>
      </c>
      <c r="AZ2489" s="17">
        <v>21.411019014643031</v>
      </c>
      <c r="BA2489" s="22">
        <v>1411.4959085161681</v>
      </c>
      <c r="CU2489" t="e">
        <v>#N/A</v>
      </c>
      <c r="CV2489" t="e">
        <v>#N/A</v>
      </c>
    </row>
    <row r="2490" spans="1:100" x14ac:dyDescent="0.25">
      <c r="A2490">
        <v>5651</v>
      </c>
      <c r="B2490" t="s">
        <v>2773</v>
      </c>
      <c r="C2490" s="22">
        <v>3</v>
      </c>
      <c r="D2490" s="17">
        <v>4.721554877187816</v>
      </c>
      <c r="E2490" s="17">
        <v>7.8895221077916078E-2</v>
      </c>
      <c r="F2490" s="17">
        <v>-8.1620449423884696E-3</v>
      </c>
      <c r="G2490" s="17">
        <v>7.153923952053904E-3</v>
      </c>
      <c r="H2490" s="17">
        <v>4.8025105021305609E-2</v>
      </c>
      <c r="I2490" s="17">
        <v>0</v>
      </c>
      <c r="J2490" s="17">
        <v>2.8815063012783364</v>
      </c>
      <c r="K2490" s="17">
        <v>4.8025105021305609E-2</v>
      </c>
      <c r="L2490" s="17">
        <v>-1.0000000000000004</v>
      </c>
      <c r="M2490" s="17">
        <v>-1.0000000000000004</v>
      </c>
      <c r="N2490" s="17">
        <v>0.96050210042611195</v>
      </c>
      <c r="O2490" s="17">
        <v>7.6102151024182056</v>
      </c>
      <c r="P2490" s="17">
        <v>0.45388233417532831</v>
      </c>
      <c r="Q2490" s="17">
        <v>0.10933636322123808</v>
      </c>
      <c r="R2490" s="17">
        <v>1.0525168556053838E-2</v>
      </c>
      <c r="S2490" s="17">
        <v>0.33333333333333326</v>
      </c>
      <c r="T2490" s="17">
        <v>0.3319497786043748</v>
      </c>
      <c r="U2490" s="17">
        <v>-7.6792437109305584E-2</v>
      </c>
      <c r="V2490" s="17">
        <v>-1.2652761814912691E-3</v>
      </c>
      <c r="W2490" s="17">
        <v>21.568011745024236</v>
      </c>
      <c r="X2490" s="17">
        <v>0.30111304666127425</v>
      </c>
      <c r="Y2490" s="17">
        <v>-1.0000000000000004</v>
      </c>
      <c r="Z2490" s="17">
        <v>-1.0000000000000004</v>
      </c>
      <c r="AA2490" s="17">
        <v>19.036428289493006</v>
      </c>
      <c r="AB2490" s="17">
        <v>-8.4584387441983322E-2</v>
      </c>
      <c r="AC2490" s="17">
        <v>-1.8732691158254558E-2</v>
      </c>
      <c r="AD2490" s="17">
        <v>5.2474906118492468E-2</v>
      </c>
      <c r="AE2490" s="17">
        <v>-2.5421086240872732</v>
      </c>
      <c r="AF2490" s="17">
        <v>8.3333333333333329E-2</v>
      </c>
      <c r="AG2490" s="17">
        <v>-1.0000000000000004</v>
      </c>
      <c r="AH2490" s="17">
        <v>-1.0000000000000004</v>
      </c>
      <c r="AI2490" s="17">
        <v>0</v>
      </c>
      <c r="AJ2490" s="17">
        <v>-1.2652761814912691E-3</v>
      </c>
      <c r="AK2490" s="17">
        <v>-0.20135988834622678</v>
      </c>
      <c r="AL2490" s="17">
        <v>-5.738093483028929E-3</v>
      </c>
      <c r="AM2490" s="17">
        <v>-9.8928838999889301E-2</v>
      </c>
      <c r="AN2490" s="17">
        <v>3.8222413748359468E-2</v>
      </c>
      <c r="AO2490" s="17">
        <v>-3.4800204167283662</v>
      </c>
      <c r="AP2490" s="17">
        <v>0.92686987629384088</v>
      </c>
      <c r="AQ2490" s="17">
        <v>24.449518046302558</v>
      </c>
      <c r="AR2490" s="17">
        <v>0.58722539864691137</v>
      </c>
      <c r="AS2490" s="17">
        <v>0.34913815168257978</v>
      </c>
      <c r="AT2490" s="17">
        <v>-1.0000000000000004</v>
      </c>
      <c r="AU2490" s="17">
        <v>-1.0000000000000004</v>
      </c>
      <c r="AV2490" s="17">
        <v>1.767909250810773E-2</v>
      </c>
      <c r="AW2490" s="17">
        <v>27.573513268205069</v>
      </c>
      <c r="AX2490" s="17">
        <v>27.446985650055936</v>
      </c>
      <c r="AY2490" s="17">
        <v>-0.11766551923493493</v>
      </c>
      <c r="AZ2490" s="17">
        <v>-61.408172037455707</v>
      </c>
      <c r="BA2490" s="22">
        <v>1303.4280967684442</v>
      </c>
      <c r="CU2490" t="e">
        <v>#N/A</v>
      </c>
      <c r="CV2490" t="e">
        <v>#N/A</v>
      </c>
    </row>
    <row r="2491" spans="1:100" x14ac:dyDescent="0.25">
      <c r="A2491">
        <v>5652</v>
      </c>
      <c r="B2491" t="s">
        <v>2770</v>
      </c>
      <c r="C2491" s="22">
        <v>3</v>
      </c>
      <c r="D2491" s="17">
        <v>5.002733723626628</v>
      </c>
      <c r="E2491" s="17">
        <v>-2.4800477786405612E-2</v>
      </c>
      <c r="F2491" s="17">
        <v>0.31887217146269647</v>
      </c>
      <c r="G2491" s="17">
        <v>0.31887217146269647</v>
      </c>
      <c r="H2491" s="17">
        <v>0.1846928080823583</v>
      </c>
      <c r="I2491" s="17">
        <v>0</v>
      </c>
      <c r="J2491" s="17">
        <v>11.081568484941496</v>
      </c>
      <c r="K2491" s="17">
        <v>0.1846928080823583</v>
      </c>
      <c r="L2491" s="17">
        <v>-0.99999999999999978</v>
      </c>
      <c r="M2491" s="17">
        <v>-0.99999999999999978</v>
      </c>
      <c r="N2491" s="17">
        <v>3.6938561616471661</v>
      </c>
      <c r="O2491" s="17">
        <v>16.403174380030816</v>
      </c>
      <c r="P2491" s="17">
        <v>0.78632351682695556</v>
      </c>
      <c r="Q2491" s="17">
        <v>1.9761593504949317</v>
      </c>
      <c r="R2491" s="17">
        <v>0.70104743933345093</v>
      </c>
      <c r="S2491" s="17">
        <v>0.33333333333333315</v>
      </c>
      <c r="T2491" s="17">
        <v>0.23428801779060113</v>
      </c>
      <c r="U2491" s="17">
        <v>-2.1456271819747644E-2</v>
      </c>
      <c r="V2491" s="17">
        <v>-3.0170299994163353E-2</v>
      </c>
      <c r="W2491" s="17">
        <v>13.252078849106613</v>
      </c>
      <c r="X2491" s="17">
        <v>3.3301467151134245E-2</v>
      </c>
      <c r="Y2491" s="17">
        <v>-0.99999999999999978</v>
      </c>
      <c r="Z2491" s="17">
        <v>-0.99999999999999978</v>
      </c>
      <c r="AA2491" s="17">
        <v>26.713055763388816</v>
      </c>
      <c r="AB2491" s="17">
        <v>0.22240005205838903</v>
      </c>
      <c r="AC2491" s="17">
        <v>5.2360936185299585E-2</v>
      </c>
      <c r="AD2491" s="17">
        <v>-1.9562398744713182E-2</v>
      </c>
      <c r="AE2491" s="17">
        <v>12.759929474948766</v>
      </c>
      <c r="AF2491" s="17">
        <v>0.73333333333333328</v>
      </c>
      <c r="AG2491" s="17">
        <v>-0.99999999999999978</v>
      </c>
      <c r="AH2491" s="17">
        <v>-0.99999999999999978</v>
      </c>
      <c r="AI2491" s="17">
        <v>0</v>
      </c>
      <c r="AJ2491" s="17">
        <v>-3.0170299994163353E-2</v>
      </c>
      <c r="AK2491" s="17">
        <v>-6.1714984079691542E-3</v>
      </c>
      <c r="AL2491" s="17">
        <v>0.1471934643328357</v>
      </c>
      <c r="AM2491" s="17">
        <v>3.6836035163526432E-2</v>
      </c>
      <c r="AN2491" s="17">
        <v>0.18713423903990065</v>
      </c>
      <c r="AO2491" s="17">
        <v>0.8900433870483152</v>
      </c>
      <c r="AP2491" s="17">
        <v>5.4143232976616931</v>
      </c>
      <c r="AQ2491" s="17">
        <v>24.333647334048099</v>
      </c>
      <c r="AR2491" s="17">
        <v>0.51599477931002358</v>
      </c>
      <c r="AS2491" s="17">
        <v>0.21799427523349213</v>
      </c>
      <c r="AT2491" s="17">
        <v>-0.99999999999999978</v>
      </c>
      <c r="AU2491" s="17">
        <v>-0.99999999999999978</v>
      </c>
      <c r="AV2491" s="17">
        <v>1.0199196107961475</v>
      </c>
      <c r="AW2491" s="17">
        <v>48.530553441081345</v>
      </c>
      <c r="AX2491" s="17">
        <v>45.513523441665015</v>
      </c>
      <c r="AY2491" s="17">
        <v>-0.2227863756029656</v>
      </c>
      <c r="AZ2491" s="17">
        <v>-42.788361735317608</v>
      </c>
      <c r="BA2491" s="22">
        <v>1308.2433754581143</v>
      </c>
      <c r="CU2491" t="e">
        <v>#N/A</v>
      </c>
      <c r="CV2491" t="e">
        <v>#N/A</v>
      </c>
    </row>
    <row r="2492" spans="1:100" x14ac:dyDescent="0.25">
      <c r="A2492">
        <v>5653</v>
      </c>
      <c r="B2492" t="s">
        <v>2774</v>
      </c>
      <c r="C2492" s="22">
        <v>3</v>
      </c>
      <c r="D2492" s="17">
        <v>5.0770528760600682</v>
      </c>
      <c r="E2492" s="17">
        <v>0</v>
      </c>
      <c r="F2492" s="17">
        <v>-8.5533659008324894E-2</v>
      </c>
      <c r="G2492" s="17">
        <v>-8.5533659008324894E-2</v>
      </c>
      <c r="H2492" s="17">
        <v>-3.5801522625100092E-2</v>
      </c>
      <c r="I2492" s="17">
        <v>0</v>
      </c>
      <c r="J2492" s="17">
        <v>-2.1480913575060052</v>
      </c>
      <c r="K2492" s="17">
        <v>-3.5801522625100092E-2</v>
      </c>
      <c r="L2492" s="17">
        <v>-1.0000000000000004</v>
      </c>
      <c r="M2492" s="17">
        <v>-1.0000000000000004</v>
      </c>
      <c r="N2492" s="17">
        <v>-0.71603045250200181</v>
      </c>
      <c r="O2492" s="17">
        <v>2.8434278595457321</v>
      </c>
      <c r="P2492" s="17">
        <v>0.46974234130555592</v>
      </c>
      <c r="Q2492" s="17">
        <v>-3.4185999569121215</v>
      </c>
      <c r="R2492" s="17">
        <v>-1.2287502187500516</v>
      </c>
      <c r="S2492" s="17">
        <v>0.33333333333333337</v>
      </c>
      <c r="T2492" s="17">
        <v>0.31569704450026526</v>
      </c>
      <c r="U2492" s="17">
        <v>-6.5634309887432615E-2</v>
      </c>
      <c r="V2492" s="17">
        <v>-1.8524788147265759E-2</v>
      </c>
      <c r="W2492" s="17">
        <v>24.026912096960007</v>
      </c>
      <c r="X2492" s="17">
        <v>0.31803978287459495</v>
      </c>
      <c r="Y2492" s="17">
        <v>-1.0000000000000004</v>
      </c>
      <c r="Z2492" s="17">
        <v>-1.0000000000000004</v>
      </c>
      <c r="AA2492" s="17">
        <v>46.825060937920242</v>
      </c>
      <c r="AB2492" s="17">
        <v>-1.5117524095912445E-2</v>
      </c>
      <c r="AC2492" s="17">
        <v>0.15851890098093169</v>
      </c>
      <c r="AD2492" s="17">
        <v>0.33713660430918696</v>
      </c>
      <c r="AE2492" s="17">
        <v>24.02689905971031</v>
      </c>
      <c r="AF2492" s="17">
        <v>0.75</v>
      </c>
      <c r="AG2492" s="17">
        <v>-1.0000000000000004</v>
      </c>
      <c r="AH2492" s="17">
        <v>-1.0000000000000004</v>
      </c>
      <c r="AI2492" s="17">
        <v>0</v>
      </c>
      <c r="AJ2492" s="17">
        <v>-1.8524788147265759E-2</v>
      </c>
      <c r="AK2492" s="17">
        <v>0.20925383575299794</v>
      </c>
      <c r="AL2492" s="17">
        <v>-7.005583247570317E-2</v>
      </c>
      <c r="AM2492" s="17">
        <v>0.38559261259289018</v>
      </c>
      <c r="AN2492" s="17">
        <v>0.69925037325533679</v>
      </c>
      <c r="AO2492" s="17">
        <v>10.686084493587243</v>
      </c>
      <c r="AP2492" s="17">
        <v>17.130980169004907</v>
      </c>
      <c r="AQ2492" s="17">
        <v>21.878820739454</v>
      </c>
      <c r="AR2492" s="17">
        <v>0.56487127979890006</v>
      </c>
      <c r="AS2492" s="17">
        <v>0.28223826024949483</v>
      </c>
      <c r="AT2492" s="17">
        <v>-1.0000000000000004</v>
      </c>
      <c r="AU2492" s="17">
        <v>-1.0000000000000004</v>
      </c>
      <c r="AV2492" s="17">
        <v>-1.3142838777583763</v>
      </c>
      <c r="AW2492" s="17">
        <v>66.799468966470926</v>
      </c>
      <c r="AX2492" s="17">
        <v>64.94699015174433</v>
      </c>
      <c r="AY2492" s="17">
        <v>0.21282401702222087</v>
      </c>
      <c r="AZ2492" s="17">
        <v>13.687783843074858</v>
      </c>
      <c r="BA2492" s="22">
        <v>1444.213315041429</v>
      </c>
      <c r="CU2492" t="e">
        <v>#N/A</v>
      </c>
      <c r="CV2492" t="e">
        <v>#N/A</v>
      </c>
    </row>
    <row r="2493" spans="1:100" x14ac:dyDescent="0.25">
      <c r="A2493">
        <v>5654</v>
      </c>
      <c r="B2493" t="s">
        <v>1064</v>
      </c>
      <c r="C2493" s="22">
        <v>3</v>
      </c>
      <c r="D2493" s="17">
        <v>4.6573608490736156</v>
      </c>
      <c r="E2493" s="17">
        <v>-1.7980597701450232E-2</v>
      </c>
      <c r="F2493" s="17">
        <v>0.37243664840213414</v>
      </c>
      <c r="G2493" s="17">
        <v>0.37243664840213414</v>
      </c>
      <c r="H2493" s="17">
        <v>0.30621357263243376</v>
      </c>
      <c r="I2493" s="17">
        <v>0</v>
      </c>
      <c r="J2493" s="17">
        <v>18.372814357946019</v>
      </c>
      <c r="K2493" s="17">
        <v>0.30621357263243376</v>
      </c>
      <c r="L2493" s="17">
        <v>-0.99999999999999922</v>
      </c>
      <c r="M2493" s="17">
        <v>-0.99999999999999922</v>
      </c>
      <c r="N2493" s="17">
        <v>6.124271452648677</v>
      </c>
      <c r="O2493" s="17">
        <v>23.402611855421785</v>
      </c>
      <c r="P2493" s="17">
        <v>-1.2196078094207224E-2</v>
      </c>
      <c r="Q2493" s="17">
        <v>2.9697870111366265</v>
      </c>
      <c r="R2493" s="17">
        <v>1.0017696868878982</v>
      </c>
      <c r="S2493" s="17">
        <v>0.33333333333333298</v>
      </c>
      <c r="T2493" s="17">
        <v>0.33333333333333298</v>
      </c>
      <c r="U2493" s="17">
        <v>0.20267039097962763</v>
      </c>
      <c r="V2493" s="17">
        <v>0.28092387901693427</v>
      </c>
      <c r="W2493" s="17">
        <v>33.761894561231792</v>
      </c>
      <c r="X2493" s="17">
        <v>2.8566779320543478</v>
      </c>
      <c r="Y2493" s="17">
        <v>-0.99999999999999922</v>
      </c>
      <c r="Z2493" s="17">
        <v>-0.99999999999999922</v>
      </c>
      <c r="AA2493" s="17">
        <v>73.819735633955162</v>
      </c>
      <c r="AB2493" s="17">
        <v>0.23238564745929646</v>
      </c>
      <c r="AC2493" s="17">
        <v>0.27429528588214491</v>
      </c>
      <c r="AD2493" s="17">
        <v>0.27444049437526963</v>
      </c>
      <c r="AE2493" s="17">
        <v>39.056071385835558</v>
      </c>
      <c r="AF2493" s="17">
        <v>0.84210526315789469</v>
      </c>
      <c r="AG2493" s="17">
        <v>-0.99999999999999922</v>
      </c>
      <c r="AH2493" s="17">
        <v>-0.99999999999999922</v>
      </c>
      <c r="AI2493" s="17">
        <v>4.5453174189822552E-2</v>
      </c>
      <c r="AJ2493" s="17">
        <v>0.28092387901693427</v>
      </c>
      <c r="AK2493" s="17">
        <v>0.17403053426938733</v>
      </c>
      <c r="AL2493" s="17">
        <v>-7.1520998627002771E-2</v>
      </c>
      <c r="AM2493" s="17">
        <v>4.0560619149726661E-2</v>
      </c>
      <c r="AN2493" s="17">
        <v>-2.3986033689069458E-2</v>
      </c>
      <c r="AO2493" s="17">
        <v>1.8841681500901011</v>
      </c>
      <c r="AP2493" s="17">
        <v>-0.95725583536174963</v>
      </c>
      <c r="AQ2493" s="17">
        <v>52.134708919177804</v>
      </c>
      <c r="AR2493" s="17">
        <v>1.1502609366632284</v>
      </c>
      <c r="AS2493" s="17">
        <v>3.1628915046867845</v>
      </c>
      <c r="AT2493" s="17">
        <v>-0.99999999999999922</v>
      </c>
      <c r="AU2493" s="17">
        <v>-0.99999999999999922</v>
      </c>
      <c r="AV2493" s="17">
        <v>1.374206335290034</v>
      </c>
      <c r="AW2493" s="17">
        <v>96.265091654015265</v>
      </c>
      <c r="AX2493" s="17">
        <v>125.26654303950512</v>
      </c>
      <c r="AY2493" s="17">
        <v>8.4360154593014963E-2</v>
      </c>
      <c r="AZ2493" s="17">
        <v>12.013557701259352</v>
      </c>
      <c r="BA2493" s="22">
        <v>1496.8576393901553</v>
      </c>
      <c r="CU2493" t="e">
        <v>#N/A</v>
      </c>
      <c r="CV2493" t="e">
        <v>#N/A</v>
      </c>
    </row>
    <row r="2494" spans="1:100" x14ac:dyDescent="0.25">
      <c r="A2494">
        <v>5657</v>
      </c>
      <c r="B2494" t="s">
        <v>2775</v>
      </c>
      <c r="C2494" s="22">
        <v>3</v>
      </c>
      <c r="D2494" s="17">
        <v>4.1739239916118223</v>
      </c>
      <c r="E2494" s="17">
        <v>-0.32662901764386687</v>
      </c>
      <c r="F2494" s="17">
        <v>-0.57381891697897891</v>
      </c>
      <c r="G2494" s="17">
        <v>-0.68077687507515783</v>
      </c>
      <c r="H2494" s="17">
        <v>-0.10677997993922675</v>
      </c>
      <c r="I2494" s="17">
        <v>0</v>
      </c>
      <c r="J2494" s="17">
        <v>-6.4067987963535975</v>
      </c>
      <c r="K2494" s="17">
        <v>-0.10677997993922675</v>
      </c>
      <c r="L2494" s="17">
        <v>-1.0000000000000013</v>
      </c>
      <c r="M2494" s="17">
        <v>-1.0000000000000013</v>
      </c>
      <c r="N2494" s="17">
        <v>-2.1355995987845349</v>
      </c>
      <c r="O2494" s="17">
        <v>-2.9136516798169385</v>
      </c>
      <c r="P2494" s="17">
        <v>-2.3144140086462812</v>
      </c>
      <c r="Q2494" s="17">
        <v>0.42034610092477098</v>
      </c>
      <c r="R2494" s="17">
        <v>-0.12440206838112312</v>
      </c>
      <c r="S2494" s="17">
        <v>0.33333333333333359</v>
      </c>
      <c r="T2494" s="17">
        <v>0.24639675983907383</v>
      </c>
      <c r="U2494" s="17">
        <v>0.41051309859447804</v>
      </c>
      <c r="V2494" s="17">
        <v>-1.3952803150917965E-2</v>
      </c>
      <c r="W2494" s="17">
        <v>43.322814742207775</v>
      </c>
      <c r="X2494" s="17">
        <v>2.1538525971626092</v>
      </c>
      <c r="Y2494" s="17">
        <v>-1.0000000000000013</v>
      </c>
      <c r="Z2494" s="17">
        <v>-1.0000000000000013</v>
      </c>
      <c r="AA2494" s="17">
        <v>78.732947262626851</v>
      </c>
      <c r="AB2494" s="17">
        <v>0.17477018907544936</v>
      </c>
      <c r="AC2494" s="17">
        <v>0.26964293479228624</v>
      </c>
      <c r="AD2494" s="17">
        <v>0.26627756790826823</v>
      </c>
      <c r="AE2494" s="17">
        <v>35.534534588800213</v>
      </c>
      <c r="AF2494" s="17">
        <v>0.38461538461538464</v>
      </c>
      <c r="AG2494" s="17">
        <v>-1.0000000000000013</v>
      </c>
      <c r="AH2494" s="17">
        <v>-1.0000000000000013</v>
      </c>
      <c r="AI2494" s="17">
        <v>-3.1753196182412796E-4</v>
      </c>
      <c r="AJ2494" s="17">
        <v>-1.3952803150917965E-2</v>
      </c>
      <c r="AK2494" s="17">
        <v>-7.4713318164409764E-2</v>
      </c>
      <c r="AL2494" s="17">
        <v>0.15938831074645621</v>
      </c>
      <c r="AM2494" s="17">
        <v>-5.4420332843699286E-2</v>
      </c>
      <c r="AN2494" s="17">
        <v>4.6408995668899403E-2</v>
      </c>
      <c r="AO2494" s="17">
        <v>-1.7340749119145324</v>
      </c>
      <c r="AP2494" s="17">
        <v>1.9571664454547664</v>
      </c>
      <c r="AQ2494" s="17">
        <v>36.916015945854191</v>
      </c>
      <c r="AR2494" s="17">
        <v>0.97629038861596806</v>
      </c>
      <c r="AS2494" s="17">
        <v>2.0470726172233835</v>
      </c>
      <c r="AT2494" s="17">
        <v>-1.0000000000000013</v>
      </c>
      <c r="AU2494" s="17">
        <v>-1.0000000000000013</v>
      </c>
      <c r="AV2494" s="17">
        <v>-0.80517894345628116</v>
      </c>
      <c r="AW2494" s="17">
        <v>77.776462028264689</v>
      </c>
      <c r="AX2494" s="17">
        <v>76.374831073936392</v>
      </c>
      <c r="AY2494" s="17">
        <v>0.41998048766599305</v>
      </c>
      <c r="AZ2494" s="17">
        <v>5.5101911603216411</v>
      </c>
      <c r="BA2494" s="22">
        <v>1443.9365364964328</v>
      </c>
      <c r="CU2494" t="e">
        <v>#N/A</v>
      </c>
      <c r="CV2494" t="e">
        <v>#N/A</v>
      </c>
    </row>
    <row r="2495" spans="1:100" x14ac:dyDescent="0.25">
      <c r="A2495">
        <v>5658</v>
      </c>
      <c r="B2495" t="s">
        <v>2776</v>
      </c>
      <c r="C2495" s="22">
        <v>3</v>
      </c>
      <c r="D2495" s="17">
        <v>4.9312741921206076</v>
      </c>
      <c r="E2495" s="17">
        <v>-0.19811796568018739</v>
      </c>
      <c r="F2495" s="17">
        <v>9.964291763898428E-2</v>
      </c>
      <c r="G2495" s="17">
        <v>4.7241214525449465E-2</v>
      </c>
      <c r="H2495" s="17">
        <v>5.1797908028585166E-2</v>
      </c>
      <c r="I2495" s="17">
        <v>0</v>
      </c>
      <c r="J2495" s="17">
        <v>3.1078744817151089</v>
      </c>
      <c r="K2495" s="17">
        <v>5.1797908028585166E-2</v>
      </c>
      <c r="L2495" s="17">
        <v>-1.000000000000002</v>
      </c>
      <c r="M2495" s="17">
        <v>-1.000000000000002</v>
      </c>
      <c r="N2495" s="17">
        <v>1.0359581605717025</v>
      </c>
      <c r="O2495" s="17">
        <v>8.0863898883611629</v>
      </c>
      <c r="P2495" s="17">
        <v>0.22292178381379932</v>
      </c>
      <c r="Q2495" s="17">
        <v>1.1345411371021756</v>
      </c>
      <c r="R2495" s="17">
        <v>0.41155052492809707</v>
      </c>
      <c r="S2495" s="17">
        <v>0.33333333333333376</v>
      </c>
      <c r="T2495" s="17">
        <v>0.53499438172144387</v>
      </c>
      <c r="U2495" s="17">
        <v>0.21237038541812719</v>
      </c>
      <c r="V2495" s="17">
        <v>-1.8096446208798335E-2</v>
      </c>
      <c r="W2495" s="17">
        <v>40.432149849420838</v>
      </c>
      <c r="X2495" s="17">
        <v>1.7281320445201922</v>
      </c>
      <c r="Y2495" s="17">
        <v>-1.000000000000002</v>
      </c>
      <c r="Z2495" s="17">
        <v>-1.000000000000002</v>
      </c>
      <c r="AA2495" s="17">
        <v>68.094278450496802</v>
      </c>
      <c r="AB2495" s="17">
        <v>7.8868072267724978E-2</v>
      </c>
      <c r="AC2495" s="17">
        <v>0.39823173649722537</v>
      </c>
      <c r="AD2495" s="17">
        <v>6.7911752758006969E-2</v>
      </c>
      <c r="AE2495" s="17">
        <v>27.250578076147864</v>
      </c>
      <c r="AF2495" s="17">
        <v>0.375</v>
      </c>
      <c r="AG2495" s="17">
        <v>-1.000000000000002</v>
      </c>
      <c r="AH2495" s="17">
        <v>-1.000000000000002</v>
      </c>
      <c r="AI2495" s="17">
        <v>0</v>
      </c>
      <c r="AJ2495" s="17">
        <v>-1.8096446208798335E-2</v>
      </c>
      <c r="AK2495" s="17">
        <v>0.22241433659176835</v>
      </c>
      <c r="AL2495" s="17">
        <v>1.2394026352418687E-2</v>
      </c>
      <c r="AM2495" s="17">
        <v>0.28593128180405369</v>
      </c>
      <c r="AN2495" s="17">
        <v>1.9337759322557699E-2</v>
      </c>
      <c r="AO2495" s="17">
        <v>8.2603537280601831</v>
      </c>
      <c r="AP2495" s="17">
        <v>0.54541411482603586</v>
      </c>
      <c r="AQ2495" s="17">
        <v>43.54002433113596</v>
      </c>
      <c r="AR2495" s="17">
        <v>1.0626016542641072</v>
      </c>
      <c r="AS2495" s="17">
        <v>1.7799299525487784</v>
      </c>
      <c r="AT2495" s="17">
        <v>-1.000000000000002</v>
      </c>
      <c r="AU2495" s="17">
        <v>-1.000000000000002</v>
      </c>
      <c r="AV2495" s="17">
        <v>0.45879173945354679</v>
      </c>
      <c r="AW2495" s="17">
        <v>76.726082453684043</v>
      </c>
      <c r="AX2495" s="17">
        <v>74.916437832804206</v>
      </c>
      <c r="AY2495" s="17">
        <v>0.16553296506267662</v>
      </c>
      <c r="AZ2495" s="17">
        <v>4.0987456560829223</v>
      </c>
      <c r="BA2495" s="22">
        <v>1459.2321538370991</v>
      </c>
      <c r="CU2495" t="e">
        <v>#N/A</v>
      </c>
      <c r="CV2495" t="e">
        <v>#N/A</v>
      </c>
    </row>
    <row r="2496" spans="1:100" x14ac:dyDescent="0.25">
      <c r="A2496">
        <v>5659</v>
      </c>
      <c r="B2496" t="s">
        <v>2777</v>
      </c>
      <c r="C2496" s="22">
        <v>3</v>
      </c>
      <c r="D2496" s="17">
        <v>5.9030128653015366</v>
      </c>
      <c r="E2496" s="17">
        <v>-0.15880033269935628</v>
      </c>
      <c r="F2496" s="17">
        <v>0.7933579242058344</v>
      </c>
      <c r="G2496" s="17">
        <v>0.65605753007755974</v>
      </c>
      <c r="H2496" s="17">
        <v>6.412865369668766E-2</v>
      </c>
      <c r="I2496" s="17">
        <v>-3.6346921184404329E-3</v>
      </c>
      <c r="J2496" s="17">
        <v>3.6296376946948303</v>
      </c>
      <c r="K2496" s="17">
        <v>6.0493961578247164E-2</v>
      </c>
      <c r="L2496" s="17">
        <v>-0.99999999999999845</v>
      </c>
      <c r="M2496" s="17">
        <v>-0.99999999999999845</v>
      </c>
      <c r="N2496" s="17">
        <v>1.2098792315649431</v>
      </c>
      <c r="O2496" s="17">
        <v>10.188708090073924</v>
      </c>
      <c r="P2496" s="17">
        <v>0.28763390674624967</v>
      </c>
      <c r="Q2496" s="17">
        <v>0.40335525639802933</v>
      </c>
      <c r="R2496" s="17">
        <v>0.1379225892930607</v>
      </c>
      <c r="S2496" s="17">
        <v>0.3333333333333327</v>
      </c>
      <c r="T2496" s="17">
        <v>0.35245194884581493</v>
      </c>
      <c r="U2496" s="17">
        <v>0.25988063675533063</v>
      </c>
      <c r="V2496" s="17">
        <v>-6.8303252676127413E-2</v>
      </c>
      <c r="W2496" s="17">
        <v>32.674748187204166</v>
      </c>
      <c r="X2496" s="17">
        <v>1.2741129670779412</v>
      </c>
      <c r="Y2496" s="17">
        <v>-0.99999999999999845</v>
      </c>
      <c r="Z2496" s="17">
        <v>-0.99999999999999845</v>
      </c>
      <c r="AA2496" s="17">
        <v>75.566003254431195</v>
      </c>
      <c r="AB2496" s="17">
        <v>0.24451686792880231</v>
      </c>
      <c r="AC2496" s="17">
        <v>0.43858233257389156</v>
      </c>
      <c r="AD2496" s="17">
        <v>0.17196744905598496</v>
      </c>
      <c r="AE2496" s="17">
        <v>42.753332477933967</v>
      </c>
      <c r="AF2496" s="17">
        <v>0.6</v>
      </c>
      <c r="AG2496" s="17">
        <v>-0.99999999999999845</v>
      </c>
      <c r="AH2496" s="17">
        <v>-0.99999999999999845</v>
      </c>
      <c r="AI2496" s="17">
        <v>0</v>
      </c>
      <c r="AJ2496" s="17">
        <v>-6.8303252676127413E-2</v>
      </c>
      <c r="AK2496" s="17">
        <v>-0.25967735054367597</v>
      </c>
      <c r="AL2496" s="17">
        <v>0.34151677895802479</v>
      </c>
      <c r="AM2496" s="17">
        <v>9.1196496757236026E-2</v>
      </c>
      <c r="AN2496" s="17">
        <v>-0.14230676913836393</v>
      </c>
      <c r="AO2496" s="17">
        <v>0.9815256662125218</v>
      </c>
      <c r="AP2496" s="17">
        <v>-1.8500853336689789</v>
      </c>
      <c r="AQ2496" s="17">
        <v>36.304385881898995</v>
      </c>
      <c r="AR2496" s="17">
        <v>0.87736266625835135</v>
      </c>
      <c r="AS2496" s="17">
        <v>1.3346069286561881</v>
      </c>
      <c r="AT2496" s="17">
        <v>-0.99999999999999845</v>
      </c>
      <c r="AU2496" s="17">
        <v>-0.99999999999999845</v>
      </c>
      <c r="AV2496" s="17">
        <v>0.79398011937062041</v>
      </c>
      <c r="AW2496" s="17">
        <v>83.904626010836097</v>
      </c>
      <c r="AX2496" s="17">
        <v>77.074300743223347</v>
      </c>
      <c r="AY2496" s="17">
        <v>9.3179057040448765E-2</v>
      </c>
      <c r="AZ2496" s="17">
        <v>-2.8412603130712646</v>
      </c>
      <c r="BA2496" s="22">
        <v>1477.7784726857094</v>
      </c>
      <c r="CU2496" t="e">
        <v>#N/A</v>
      </c>
      <c r="CV2496" t="e">
        <v>#N/A</v>
      </c>
    </row>
    <row r="2497" spans="1:100" x14ac:dyDescent="0.25">
      <c r="A2497">
        <v>5660</v>
      </c>
      <c r="B2497" t="s">
        <v>2778</v>
      </c>
      <c r="C2497" s="22">
        <v>3</v>
      </c>
      <c r="D2497" s="17">
        <v>5.677102535425341</v>
      </c>
      <c r="E2497" s="17">
        <v>0</v>
      </c>
      <c r="F2497" s="17">
        <v>-9.8937074400607505E-2</v>
      </c>
      <c r="G2497" s="17">
        <v>-9.8937074400607505E-2</v>
      </c>
      <c r="H2497" s="17">
        <v>4.0383014110421243E-2</v>
      </c>
      <c r="I2497" s="17">
        <v>0</v>
      </c>
      <c r="J2497" s="17">
        <v>2.4229808466252769</v>
      </c>
      <c r="K2497" s="17">
        <v>4.0383014110421243E-2</v>
      </c>
      <c r="L2497" s="17">
        <v>-1.0000000000000007</v>
      </c>
      <c r="M2497" s="17">
        <v>-1.0000000000000007</v>
      </c>
      <c r="N2497" s="17">
        <v>0.80766028220842556</v>
      </c>
      <c r="O2497" s="17">
        <v>8.0011463076500018</v>
      </c>
      <c r="P2497" s="17">
        <v>0.15080193683135268</v>
      </c>
      <c r="Q2497" s="17">
        <v>-0.33971522432025647</v>
      </c>
      <c r="R2497" s="17">
        <v>-5.0981121515887851E-2</v>
      </c>
      <c r="S2497" s="17">
        <v>0.33333333333333365</v>
      </c>
      <c r="T2497" s="17">
        <v>0.33333333333333365</v>
      </c>
      <c r="U2497" s="17">
        <v>0.28060979007494063</v>
      </c>
      <c r="V2497" s="17">
        <v>8.3347595804526706E-2</v>
      </c>
      <c r="W2497" s="17">
        <v>39.609641537428516</v>
      </c>
      <c r="X2497" s="17">
        <v>2.2488083876831673</v>
      </c>
      <c r="Y2497" s="17">
        <v>-1.0000000000000007</v>
      </c>
      <c r="Z2497" s="17">
        <v>-1.0000000000000007</v>
      </c>
      <c r="AA2497" s="17">
        <v>67.298275909277834</v>
      </c>
      <c r="AB2497" s="17">
        <v>0.13432817144198123</v>
      </c>
      <c r="AC2497" s="17">
        <v>3.1801169906030824E-2</v>
      </c>
      <c r="AD2497" s="17">
        <v>0.38866296851929238</v>
      </c>
      <c r="AE2497" s="17">
        <v>27.739615493365218</v>
      </c>
      <c r="AF2497" s="17">
        <v>0.63157894736842102</v>
      </c>
      <c r="AG2497" s="17">
        <v>-1.0000000000000007</v>
      </c>
      <c r="AH2497" s="17">
        <v>-1.0000000000000007</v>
      </c>
      <c r="AI2497" s="17">
        <v>0</v>
      </c>
      <c r="AJ2497" s="17">
        <v>8.3347595804526706E-2</v>
      </c>
      <c r="AK2497" s="17">
        <v>-0.1151159659862151</v>
      </c>
      <c r="AL2497" s="17">
        <v>-2.5543797473935224E-2</v>
      </c>
      <c r="AM2497" s="17">
        <v>0.40000505679385079</v>
      </c>
      <c r="AN2497" s="17">
        <v>-0.18822128361491611</v>
      </c>
      <c r="AO2497" s="17">
        <v>9.4245465899151935</v>
      </c>
      <c r="AP2497" s="17">
        <v>-4.8332510777425783</v>
      </c>
      <c r="AQ2497" s="17">
        <v>42.032622384053788</v>
      </c>
      <c r="AR2497" s="17">
        <v>1.0306240525461345</v>
      </c>
      <c r="AS2497" s="17">
        <v>2.2891914017935897</v>
      </c>
      <c r="AT2497" s="17">
        <v>-1.0000000000000007</v>
      </c>
      <c r="AU2497" s="17">
        <v>-1.0000000000000007</v>
      </c>
      <c r="AV2497" s="17">
        <v>-0.1499181959164953</v>
      </c>
      <c r="AW2497" s="17">
        <v>70.466171139185306</v>
      </c>
      <c r="AX2497" s="17">
        <v>78.800930719637947</v>
      </c>
      <c r="AY2497" s="17">
        <v>0.10823824710791885</v>
      </c>
      <c r="AZ2497" s="17">
        <v>-16.477015140056615</v>
      </c>
      <c r="BA2497" s="22">
        <v>1376.2826433001178</v>
      </c>
      <c r="CU2497" t="e">
        <v>#N/A</v>
      </c>
      <c r="CV2497" t="e">
        <v>#N/A</v>
      </c>
    </row>
    <row r="2498" spans="1:100" x14ac:dyDescent="0.25">
      <c r="A2498">
        <v>5661</v>
      </c>
      <c r="B2498" t="s">
        <v>2453</v>
      </c>
      <c r="C2498" s="22">
        <v>3</v>
      </c>
      <c r="D2498" s="17">
        <v>5.8732675341748131</v>
      </c>
      <c r="E2498" s="17">
        <v>-8.248572941203465E-3</v>
      </c>
      <c r="F2498" s="17">
        <v>-0.2012651342476563</v>
      </c>
      <c r="G2498" s="17">
        <v>-0.2012651342476563</v>
      </c>
      <c r="H2498" s="17">
        <v>-0.17036151822191145</v>
      </c>
      <c r="I2498" s="17">
        <v>0</v>
      </c>
      <c r="J2498" s="17">
        <v>-10.221691093314687</v>
      </c>
      <c r="K2498" s="17">
        <v>-0.17036151822191145</v>
      </c>
      <c r="L2498" s="17">
        <v>-0.99999999999999956</v>
      </c>
      <c r="M2498" s="17">
        <v>-0.99999999999999956</v>
      </c>
      <c r="N2498" s="17">
        <v>-3.4072303644382296</v>
      </c>
      <c r="O2498" s="17">
        <v>-4.5496886933875329</v>
      </c>
      <c r="P2498" s="17">
        <v>-0.3076216743352066</v>
      </c>
      <c r="Q2498" s="17">
        <v>-0.56832191014686062</v>
      </c>
      <c r="R2498" s="17">
        <v>-0.16828457782459549</v>
      </c>
      <c r="S2498" s="17">
        <v>0.33333333333333326</v>
      </c>
      <c r="T2498" s="17">
        <v>0.35647751972025554</v>
      </c>
      <c r="U2498" s="17">
        <v>-3.1526084372128463E-2</v>
      </c>
      <c r="V2498" s="17">
        <v>6.8483912189590962E-3</v>
      </c>
      <c r="W2498" s="17">
        <v>33.419787124893247</v>
      </c>
      <c r="X2498" s="17">
        <v>0.8018231367708728</v>
      </c>
      <c r="Y2498" s="17">
        <v>-0.99999999999999956</v>
      </c>
      <c r="Z2498" s="17">
        <v>-0.99999999999999956</v>
      </c>
      <c r="AA2498" s="17">
        <v>40.768256726867982</v>
      </c>
      <c r="AB2498" s="17">
        <v>0.26918165960072893</v>
      </c>
      <c r="AC2498" s="17">
        <v>0.2206926389593632</v>
      </c>
      <c r="AD2498" s="17">
        <v>-0.33953921496410511</v>
      </c>
      <c r="AE2498" s="17">
        <v>7.5167541797993529</v>
      </c>
      <c r="AF2498" s="17">
        <v>0.57894736842105265</v>
      </c>
      <c r="AG2498" s="17">
        <v>-0.99999999999999956</v>
      </c>
      <c r="AH2498" s="17">
        <v>-0.99999999999999956</v>
      </c>
      <c r="AI2498" s="17">
        <v>0</v>
      </c>
      <c r="AJ2498" s="17">
        <v>6.8483912189590962E-3</v>
      </c>
      <c r="AK2498" s="17">
        <v>0.75347962197860985</v>
      </c>
      <c r="AL2498" s="17">
        <v>8.6073047624161084E-2</v>
      </c>
      <c r="AM2498" s="17">
        <v>7.0710481805073659E-4</v>
      </c>
      <c r="AN2498" s="17">
        <v>0.15671606364689925</v>
      </c>
      <c r="AO2498" s="17">
        <v>3.7850757303443161</v>
      </c>
      <c r="AP2498" s="17">
        <v>4.3482668292932845</v>
      </c>
      <c r="AQ2498" s="17">
        <v>23.198096031578569</v>
      </c>
      <c r="AR2498" s="17">
        <v>0.66513315990041944</v>
      </c>
      <c r="AS2498" s="17">
        <v>0.63146161854896155</v>
      </c>
      <c r="AT2498" s="17">
        <v>-0.99999999999999956</v>
      </c>
      <c r="AU2498" s="17">
        <v>-0.99999999999999956</v>
      </c>
      <c r="AV2498" s="17">
        <v>-0.36954971207225173</v>
      </c>
      <c r="AW2498" s="17">
        <v>40.566834862773739</v>
      </c>
      <c r="AX2498" s="17">
        <v>41.251673984669658</v>
      </c>
      <c r="AY2498" s="17">
        <v>-4.2878624777181296E-2</v>
      </c>
      <c r="AZ2498" s="17">
        <v>-44.838546044557177</v>
      </c>
      <c r="BA2498" s="22">
        <v>1355.6606857995682</v>
      </c>
      <c r="CU2498" t="e">
        <v>#N/A</v>
      </c>
      <c r="CV2498" t="e">
        <v>#N/A</v>
      </c>
    </row>
    <row r="2499" spans="1:100" x14ac:dyDescent="0.25">
      <c r="A2499">
        <v>5662</v>
      </c>
      <c r="B2499" t="s">
        <v>2779</v>
      </c>
      <c r="C2499" s="22">
        <v>3</v>
      </c>
      <c r="D2499" s="17">
        <v>4.7057458224476552</v>
      </c>
      <c r="E2499" s="17">
        <v>-0.14349984186932083</v>
      </c>
      <c r="F2499" s="17">
        <v>1.0030359300244021</v>
      </c>
      <c r="G2499" s="17">
        <v>0.97148181317691218</v>
      </c>
      <c r="H2499" s="17">
        <v>0.18526545726298663</v>
      </c>
      <c r="I2499" s="17">
        <v>0</v>
      </c>
      <c r="J2499" s="17">
        <v>11.115927435779199</v>
      </c>
      <c r="K2499" s="17">
        <v>0.18526545726298663</v>
      </c>
      <c r="L2499" s="17">
        <v>-1.0000000000000007</v>
      </c>
      <c r="M2499" s="17">
        <v>-1.0000000000000007</v>
      </c>
      <c r="N2499" s="17">
        <v>3.7053091452597307</v>
      </c>
      <c r="O2499" s="17">
        <v>16.793155071403767</v>
      </c>
      <c r="P2499" s="17">
        <v>3.3421844051991529</v>
      </c>
      <c r="Q2499" s="17">
        <v>-0.74130146902620953</v>
      </c>
      <c r="R2499" s="17">
        <v>6.4238077182084893E-2</v>
      </c>
      <c r="S2499" s="17">
        <v>0.33033536744835251</v>
      </c>
      <c r="T2499" s="17">
        <v>0.23169596423027139</v>
      </c>
      <c r="U2499" s="17">
        <v>9.6296331062902196E-2</v>
      </c>
      <c r="V2499" s="17">
        <v>-2.0650918044159972E-4</v>
      </c>
      <c r="W2499" s="17">
        <v>18.914227851923911</v>
      </c>
      <c r="X2499" s="17">
        <v>0.65907477448153384</v>
      </c>
      <c r="Y2499" s="17">
        <v>-1.0000000000000007</v>
      </c>
      <c r="Z2499" s="17">
        <v>-1.0000000000000007</v>
      </c>
      <c r="AA2499" s="17">
        <v>32.806701815668838</v>
      </c>
      <c r="AB2499" s="17">
        <v>-0.1009914090178895</v>
      </c>
      <c r="AC2499" s="17">
        <v>5.2626755135174293E-2</v>
      </c>
      <c r="AD2499" s="17">
        <v>0.32492937161397178</v>
      </c>
      <c r="AE2499" s="17">
        <v>13.828235886562828</v>
      </c>
      <c r="AF2499" s="17">
        <v>8.3333333333333329E-2</v>
      </c>
      <c r="AG2499" s="17">
        <v>-1.0000000000000007</v>
      </c>
      <c r="AH2499" s="17">
        <v>-1.0000000000000007</v>
      </c>
      <c r="AI2499" s="17">
        <v>1.3028222892467408E-2</v>
      </c>
      <c r="AJ2499" s="17">
        <v>-2.0650918044159972E-4</v>
      </c>
      <c r="AK2499" s="17">
        <v>0.29071011552742732</v>
      </c>
      <c r="AL2499" s="17">
        <v>0.35566284941464571</v>
      </c>
      <c r="AM2499" s="17">
        <v>0.19224324963193612</v>
      </c>
      <c r="AN2499" s="17">
        <v>0.13891864197340989</v>
      </c>
      <c r="AO2499" s="17">
        <v>6.2596318184355395</v>
      </c>
      <c r="AP2499" s="17">
        <v>5.2512802964084777</v>
      </c>
      <c r="AQ2499" s="17">
        <v>30.03015528770311</v>
      </c>
      <c r="AR2499" s="17">
        <v>0.65812115356108458</v>
      </c>
      <c r="AS2499" s="17">
        <v>0.84434023174452077</v>
      </c>
      <c r="AT2499" s="17">
        <v>-1.0000000000000007</v>
      </c>
      <c r="AU2499" s="17">
        <v>-1.0000000000000007</v>
      </c>
      <c r="AV2499" s="17">
        <v>1.035719890358997</v>
      </c>
      <c r="AW2499" s="17">
        <v>54.851137183481079</v>
      </c>
      <c r="AX2499" s="17">
        <v>55.09105072328628</v>
      </c>
      <c r="AY2499" s="17">
        <v>6.5282147878657102E-3</v>
      </c>
      <c r="AZ2499" s="17">
        <v>-28.469760533430666</v>
      </c>
      <c r="BA2499" s="22">
        <v>1321.6833644577505</v>
      </c>
      <c r="CU2499" t="e">
        <v>#N/A</v>
      </c>
      <c r="CV2499" t="e">
        <v>#N/A</v>
      </c>
    </row>
    <row r="2500" spans="1:100" x14ac:dyDescent="0.25">
      <c r="A2500">
        <v>5663</v>
      </c>
      <c r="B2500" t="s">
        <v>2780</v>
      </c>
      <c r="C2500" s="22">
        <v>3</v>
      </c>
      <c r="D2500" s="17">
        <v>3.7008365426631933</v>
      </c>
      <c r="E2500" s="17">
        <v>-5.0507448429662569E-4</v>
      </c>
      <c r="F2500" s="17">
        <v>-4.2894613883425858E-2</v>
      </c>
      <c r="G2500" s="17">
        <v>-4.2894613883425858E-2</v>
      </c>
      <c r="H2500" s="17">
        <v>0.14163622599807335</v>
      </c>
      <c r="I2500" s="17">
        <v>0</v>
      </c>
      <c r="J2500" s="17">
        <v>8.4981735598843944</v>
      </c>
      <c r="K2500" s="17">
        <v>0.14163622599807335</v>
      </c>
      <c r="L2500" s="17">
        <v>-1.0000000000000002</v>
      </c>
      <c r="M2500" s="17">
        <v>-1.0000000000000002</v>
      </c>
      <c r="N2500" s="17">
        <v>2.8327245199614639</v>
      </c>
      <c r="O2500" s="17">
        <v>12.156115488664168</v>
      </c>
      <c r="P2500" s="17">
        <v>0.43296976543461607</v>
      </c>
      <c r="Q2500" s="17">
        <v>2.1834533918822547</v>
      </c>
      <c r="R2500" s="17">
        <v>0.62602245866239514</v>
      </c>
      <c r="S2500" s="17">
        <v>0.33333333333333331</v>
      </c>
      <c r="T2500" s="17">
        <v>0.39612695251808344</v>
      </c>
      <c r="U2500" s="17">
        <v>0.23044709793170651</v>
      </c>
      <c r="V2500" s="17">
        <v>-8.3110194565861606E-3</v>
      </c>
      <c r="W2500" s="17">
        <v>32.398405533138558</v>
      </c>
      <c r="X2500" s="17">
        <v>1.5331381842453322</v>
      </c>
      <c r="Y2500" s="17">
        <v>-1.0000000000000002</v>
      </c>
      <c r="Z2500" s="17">
        <v>-1.0000000000000002</v>
      </c>
      <c r="AA2500" s="17">
        <v>70.064453997138543</v>
      </c>
      <c r="AB2500" s="17">
        <v>0.43053720847777183</v>
      </c>
      <c r="AC2500" s="17">
        <v>5.0453925069596034E-2</v>
      </c>
      <c r="AD2500" s="17">
        <v>0.25980938655938401</v>
      </c>
      <c r="AE2500" s="17">
        <v>37.040026005337594</v>
      </c>
      <c r="AF2500" s="17">
        <v>0.52941176470588236</v>
      </c>
      <c r="AG2500" s="17">
        <v>-1.0000000000000002</v>
      </c>
      <c r="AH2500" s="17">
        <v>-1.0000000000000002</v>
      </c>
      <c r="AI2500" s="17">
        <v>8.665695375005035E-5</v>
      </c>
      <c r="AJ2500" s="17">
        <v>-8.3110194565861606E-3</v>
      </c>
      <c r="AK2500" s="17">
        <v>-6.6611723894894032E-2</v>
      </c>
      <c r="AL2500" s="17">
        <v>0.12054749263616732</v>
      </c>
      <c r="AM2500" s="17">
        <v>7.5722441468225932E-2</v>
      </c>
      <c r="AN2500" s="17">
        <v>6.9933037645643695E-2</v>
      </c>
      <c r="AO2500" s="17">
        <v>1.5600024172311788</v>
      </c>
      <c r="AP2500" s="17">
        <v>2.3510634043219287</v>
      </c>
      <c r="AQ2500" s="17">
        <v>40.896579093022957</v>
      </c>
      <c r="AR2500" s="17">
        <v>0.9515963643265376</v>
      </c>
      <c r="AS2500" s="17">
        <v>1.6747744102434059</v>
      </c>
      <c r="AT2500" s="17">
        <v>-1.0000000000000002</v>
      </c>
      <c r="AU2500" s="17">
        <v>-1.0000000000000002</v>
      </c>
      <c r="AV2500" s="17">
        <v>0.58312784477896951</v>
      </c>
      <c r="AW2500" s="17">
        <v>84.571632890124562</v>
      </c>
      <c r="AX2500" s="17">
        <v>83.742264083540974</v>
      </c>
      <c r="AY2500" s="17">
        <v>0.30346924022540789</v>
      </c>
      <c r="AZ2500" s="17">
        <v>39.247856721780536</v>
      </c>
      <c r="BA2500" s="22">
        <v>1508.6353928364535</v>
      </c>
      <c r="CU2500" t="e">
        <v>#N/A</v>
      </c>
      <c r="CV2500" t="e">
        <v>#N/A</v>
      </c>
    </row>
    <row r="2501" spans="1:100" x14ac:dyDescent="0.25">
      <c r="A2501">
        <v>5664</v>
      </c>
      <c r="B2501" t="s">
        <v>2781</v>
      </c>
      <c r="C2501" s="22">
        <v>3</v>
      </c>
      <c r="D2501" s="17">
        <v>5.0613955198871503</v>
      </c>
      <c r="E2501" s="17">
        <v>-7.1978039560186696E-3</v>
      </c>
      <c r="F2501" s="17">
        <v>-0.10806538801505389</v>
      </c>
      <c r="G2501" s="17">
        <v>-0.11853360337593405</v>
      </c>
      <c r="H2501" s="17">
        <v>6.7905158863463905E-2</v>
      </c>
      <c r="I2501" s="17">
        <v>0</v>
      </c>
      <c r="J2501" s="17">
        <v>4.0743095318078364</v>
      </c>
      <c r="K2501" s="17">
        <v>6.7905158863463905E-2</v>
      </c>
      <c r="L2501" s="17">
        <v>-1.0000000000000016</v>
      </c>
      <c r="M2501" s="17">
        <v>-1.0000000000000016</v>
      </c>
      <c r="N2501" s="17">
        <v>1.3581031772692762</v>
      </c>
      <c r="O2501" s="17">
        <v>9.017171448319047</v>
      </c>
      <c r="P2501" s="17">
        <v>-0.67997059748565869</v>
      </c>
      <c r="Q2501" s="17">
        <v>-1.9415602077263241</v>
      </c>
      <c r="R2501" s="17">
        <v>-0.6958806229743042</v>
      </c>
      <c r="S2501" s="17">
        <v>0.33333333333333398</v>
      </c>
      <c r="T2501" s="17">
        <v>0.33268879988213845</v>
      </c>
      <c r="U2501" s="17">
        <v>-2.7039579258291743E-2</v>
      </c>
      <c r="V2501" s="17">
        <v>-7.1040400095132754E-3</v>
      </c>
      <c r="W2501" s="17">
        <v>22.558934203368135</v>
      </c>
      <c r="X2501" s="17">
        <v>0.44668988381056612</v>
      </c>
      <c r="Y2501" s="17">
        <v>-1.0000000000000016</v>
      </c>
      <c r="Z2501" s="17">
        <v>-1.0000000000000016</v>
      </c>
      <c r="AA2501" s="17">
        <v>31.660464068079023</v>
      </c>
      <c r="AB2501" s="17">
        <v>0.20364873535743117</v>
      </c>
      <c r="AC2501" s="17">
        <v>-0.10597376758745605</v>
      </c>
      <c r="AD2501" s="17">
        <v>9.8273241983729026E-2</v>
      </c>
      <c r="AE2501" s="17">
        <v>9.7974104876852177</v>
      </c>
      <c r="AF2501" s="17">
        <v>0</v>
      </c>
      <c r="AG2501" s="17">
        <v>-1.0000000000000016</v>
      </c>
      <c r="AH2501" s="17">
        <v>-1.0000000000000016</v>
      </c>
      <c r="AI2501" s="17">
        <v>-3.4199085068279365E-3</v>
      </c>
      <c r="AJ2501" s="17">
        <v>-7.1040400095132754E-3</v>
      </c>
      <c r="AK2501" s="17">
        <v>1.420782571345579E-2</v>
      </c>
      <c r="AL2501" s="17">
        <v>-0.11450690005153302</v>
      </c>
      <c r="AM2501" s="17">
        <v>-7.8664270123394969E-2</v>
      </c>
      <c r="AN2501" s="17">
        <v>0.2658307192961713</v>
      </c>
      <c r="AO2501" s="17">
        <v>-1.8955676245175941</v>
      </c>
      <c r="AP2501" s="17">
        <v>6.0732334821466143</v>
      </c>
      <c r="AQ2501" s="17">
        <v>26.633243735175974</v>
      </c>
      <c r="AR2501" s="17">
        <v>0.63187851394766725</v>
      </c>
      <c r="AS2501" s="17">
        <v>0.51459504267403011</v>
      </c>
      <c r="AT2501" s="17">
        <v>-1.0000000000000016</v>
      </c>
      <c r="AU2501" s="17">
        <v>-1.0000000000000016</v>
      </c>
      <c r="AV2501" s="17">
        <v>-0.81441422635023852</v>
      </c>
      <c r="AW2501" s="17">
        <v>46.750868998544711</v>
      </c>
      <c r="AX2501" s="17">
        <v>45.9720668274568</v>
      </c>
      <c r="AY2501" s="17">
        <v>-0.17045016201686641</v>
      </c>
      <c r="AZ2501" s="17">
        <v>-52.766485498730638</v>
      </c>
      <c r="BA2501" s="22">
        <v>1227.4673774692146</v>
      </c>
      <c r="CU2501" t="e">
        <v>#N/A</v>
      </c>
      <c r="CV2501" t="e">
        <v>#N/A</v>
      </c>
    </row>
    <row r="2502" spans="1:100" x14ac:dyDescent="0.25">
      <c r="A2502">
        <v>5665</v>
      </c>
      <c r="B2502" t="s">
        <v>2782</v>
      </c>
      <c r="C2502" s="22">
        <v>3</v>
      </c>
      <c r="D2502" s="17">
        <v>3.2426261872301834</v>
      </c>
      <c r="E2502" s="17">
        <v>0</v>
      </c>
      <c r="F2502" s="17">
        <v>0.19208553131034273</v>
      </c>
      <c r="G2502" s="17">
        <v>0.19208553131034273</v>
      </c>
      <c r="H2502" s="17">
        <v>1.6660678370587108E-2</v>
      </c>
      <c r="I2502" s="17">
        <v>0</v>
      </c>
      <c r="J2502" s="17">
        <v>0.99964070223522317</v>
      </c>
      <c r="K2502" s="17">
        <v>1.6660678370587108E-2</v>
      </c>
      <c r="L2502" s="17">
        <v>-0.99999999999999833</v>
      </c>
      <c r="M2502" s="17">
        <v>-0.99999999999999833</v>
      </c>
      <c r="N2502" s="17">
        <v>0.33321356741173913</v>
      </c>
      <c r="O2502" s="17">
        <v>4.4343524207757481</v>
      </c>
      <c r="P2502" s="17">
        <v>0.28968449363607496</v>
      </c>
      <c r="Q2502" s="17">
        <v>-1.8052512957452989</v>
      </c>
      <c r="R2502" s="17">
        <v>-0.5862565138579815</v>
      </c>
      <c r="S2502" s="17">
        <v>0.33333333333333293</v>
      </c>
      <c r="T2502" s="17">
        <v>0.31671932658870527</v>
      </c>
      <c r="U2502" s="17">
        <v>0.11038688675805479</v>
      </c>
      <c r="V2502" s="17">
        <v>7.0380006348602933E-2</v>
      </c>
      <c r="W2502" s="17">
        <v>32.566354986324328</v>
      </c>
      <c r="X2502" s="17">
        <v>1.4806055599306596</v>
      </c>
      <c r="Y2502" s="17">
        <v>-0.99999999999999833</v>
      </c>
      <c r="Z2502" s="17">
        <v>-0.99999999999999833</v>
      </c>
      <c r="AA2502" s="17">
        <v>60.247521616286967</v>
      </c>
      <c r="AB2502" s="17">
        <v>0.10404249121843391</v>
      </c>
      <c r="AC2502" s="17">
        <v>0.27526906168155757</v>
      </c>
      <c r="AD2502" s="17">
        <v>0.18603690997642017</v>
      </c>
      <c r="AE2502" s="17">
        <v>28.267423143820608</v>
      </c>
      <c r="AF2502" s="17">
        <v>0.9</v>
      </c>
      <c r="AG2502" s="17">
        <v>-0.99999999999999833</v>
      </c>
      <c r="AH2502" s="17">
        <v>-0.99999999999999833</v>
      </c>
      <c r="AI2502" s="17">
        <v>-2.3720472022940496E-2</v>
      </c>
      <c r="AJ2502" s="17">
        <v>7.0380006348602933E-2</v>
      </c>
      <c r="AK2502" s="17">
        <v>-2.872029507972336E-2</v>
      </c>
      <c r="AL2502" s="17">
        <v>-6.2762873209979364E-2</v>
      </c>
      <c r="AM2502" s="17">
        <v>0.1377730760462117</v>
      </c>
      <c r="AN2502" s="17">
        <v>-0.17256476374295066</v>
      </c>
      <c r="AO2502" s="17">
        <v>3.3007254257566752</v>
      </c>
      <c r="AP2502" s="17">
        <v>-4.6279334596236641</v>
      </c>
      <c r="AQ2502" s="17">
        <v>33.565995688559582</v>
      </c>
      <c r="AR2502" s="17">
        <v>0.83081955302869603</v>
      </c>
      <c r="AS2502" s="17">
        <v>1.4972662383012472</v>
      </c>
      <c r="AT2502" s="17">
        <v>-0.99999999999999833</v>
      </c>
      <c r="AU2502" s="17">
        <v>-0.99999999999999833</v>
      </c>
      <c r="AV2502" s="17">
        <v>-0.39417098254763905</v>
      </c>
      <c r="AW2502" s="17">
        <v>60.053940577439036</v>
      </c>
      <c r="AX2502" s="17">
        <v>66.617531771840504</v>
      </c>
      <c r="AY2502" s="17">
        <v>-5.8724810202972197E-2</v>
      </c>
      <c r="AZ2502" s="17">
        <v>-30.66204944321322</v>
      </c>
      <c r="BA2502" s="22">
        <v>1376.0300718745277</v>
      </c>
      <c r="CU2502" t="e">
        <v>#N/A</v>
      </c>
      <c r="CV2502" t="e">
        <v>#N/A</v>
      </c>
    </row>
    <row r="2503" spans="1:100" x14ac:dyDescent="0.25">
      <c r="A2503">
        <v>5666</v>
      </c>
      <c r="B2503" t="s">
        <v>2783</v>
      </c>
      <c r="C2503" s="22">
        <v>3</v>
      </c>
      <c r="D2503" s="17">
        <v>5.056963370544862</v>
      </c>
      <c r="E2503" s="17">
        <v>-9.261872130999485E-2</v>
      </c>
      <c r="F2503" s="17">
        <v>0.1422351613219974</v>
      </c>
      <c r="G2503" s="17">
        <v>0.11218018147536929</v>
      </c>
      <c r="H2503" s="17">
        <v>5.3259168938954229E-3</v>
      </c>
      <c r="I2503" s="17">
        <v>0</v>
      </c>
      <c r="J2503" s="17">
        <v>0.31955501363372685</v>
      </c>
      <c r="K2503" s="17">
        <v>5.3259168938954229E-3</v>
      </c>
      <c r="L2503" s="17">
        <v>-0.99999999999999956</v>
      </c>
      <c r="M2503" s="17">
        <v>-0.99999999999999956</v>
      </c>
      <c r="N2503" s="17">
        <v>0.10651833787790876</v>
      </c>
      <c r="O2503" s="17">
        <v>5.4886985656539569</v>
      </c>
      <c r="P2503" s="17">
        <v>-3.7752325430968514E-2</v>
      </c>
      <c r="Q2503" s="17">
        <v>-0.83654898515742726</v>
      </c>
      <c r="R2503" s="17">
        <v>-0.35203461852105161</v>
      </c>
      <c r="S2503" s="17">
        <v>0.33333333333333326</v>
      </c>
      <c r="T2503" s="17">
        <v>0.32288795143439963</v>
      </c>
      <c r="U2503" s="17">
        <v>0.20066763752401623</v>
      </c>
      <c r="V2503" s="17">
        <v>-4.1127770003081085E-2</v>
      </c>
      <c r="W2503" s="17">
        <v>32.4174094157909</v>
      </c>
      <c r="X2503" s="17">
        <v>1.1963539160524825</v>
      </c>
      <c r="Y2503" s="17">
        <v>-0.99999999999999956</v>
      </c>
      <c r="Z2503" s="17">
        <v>-0.99999999999999956</v>
      </c>
      <c r="AA2503" s="17">
        <v>50.482950532444754</v>
      </c>
      <c r="AB2503" s="17">
        <v>-6.8785648115335565E-2</v>
      </c>
      <c r="AC2503" s="17">
        <v>0.16608644707101197</v>
      </c>
      <c r="AD2503" s="17">
        <v>0.27105071574782164</v>
      </c>
      <c r="AE2503" s="17">
        <v>18.417575735174914</v>
      </c>
      <c r="AF2503" s="17">
        <v>0.33333333333333331</v>
      </c>
      <c r="AG2503" s="17">
        <v>-0.99999999999999956</v>
      </c>
      <c r="AH2503" s="17">
        <v>-0.99999999999999956</v>
      </c>
      <c r="AI2503" s="17">
        <v>7.0629850929843831E-3</v>
      </c>
      <c r="AJ2503" s="17">
        <v>-4.1127770003081085E-2</v>
      </c>
      <c r="AK2503" s="17">
        <v>-1.2627721345316921E-2</v>
      </c>
      <c r="AL2503" s="17">
        <v>5.6606349602857375E-2</v>
      </c>
      <c r="AM2503" s="17">
        <v>0.13063488982489357</v>
      </c>
      <c r="AN2503" s="17">
        <v>0.35425188081099312</v>
      </c>
      <c r="AO2503" s="17">
        <v>3.2027336388957552</v>
      </c>
      <c r="AP2503" s="17">
        <v>9.1393287682891167</v>
      </c>
      <c r="AQ2503" s="17">
        <v>32.73696442942461</v>
      </c>
      <c r="AR2503" s="17">
        <v>0.81576115228866797</v>
      </c>
      <c r="AS2503" s="17">
        <v>1.2016798329463783</v>
      </c>
      <c r="AT2503" s="17">
        <v>-0.99999999999999956</v>
      </c>
      <c r="AU2503" s="17">
        <v>-0.99999999999999956</v>
      </c>
      <c r="AV2503" s="17">
        <v>-0.23985443704568241</v>
      </c>
      <c r="AW2503" s="17">
        <v>65.110977866387799</v>
      </c>
      <c r="AX2503" s="17">
        <v>61.139460567939373</v>
      </c>
      <c r="AY2503" s="17">
        <v>8.8162434367959133E-3</v>
      </c>
      <c r="AZ2503" s="17">
        <v>-29.948798665435149</v>
      </c>
      <c r="BA2503" s="22">
        <v>1330.0187040897306</v>
      </c>
      <c r="CU2503" t="e">
        <v>#N/A</v>
      </c>
      <c r="CV2503" t="e">
        <v>#N/A</v>
      </c>
    </row>
    <row r="2504" spans="1:100" x14ac:dyDescent="0.25">
      <c r="A2504">
        <v>5667</v>
      </c>
      <c r="B2504" t="s">
        <v>2784</v>
      </c>
      <c r="C2504" s="22">
        <v>3</v>
      </c>
      <c r="D2504" s="17">
        <v>4.2770653144124893</v>
      </c>
      <c r="E2504" s="17">
        <v>0.7250419504151121</v>
      </c>
      <c r="F2504" s="17">
        <v>0.41427333301849184</v>
      </c>
      <c r="G2504" s="17">
        <v>0.63883792005997653</v>
      </c>
      <c r="H2504" s="17">
        <v>-2.954221280536579E-2</v>
      </c>
      <c r="I2504" s="17">
        <v>0</v>
      </c>
      <c r="J2504" s="17">
        <v>-1.7725327683219458</v>
      </c>
      <c r="K2504" s="17">
        <v>-2.954221280536579E-2</v>
      </c>
      <c r="L2504" s="17">
        <v>-1.0000000000000016</v>
      </c>
      <c r="M2504" s="17">
        <v>-1.0000000000000016</v>
      </c>
      <c r="N2504" s="17">
        <v>-0.59084425610731628</v>
      </c>
      <c r="O2504" s="17">
        <v>3.1433704661505151</v>
      </c>
      <c r="P2504" s="17">
        <v>0.11279440038271807</v>
      </c>
      <c r="Q2504" s="17">
        <v>4.2478616302109895</v>
      </c>
      <c r="R2504" s="17">
        <v>1.3126184307686357</v>
      </c>
      <c r="S2504" s="17">
        <v>0.33333333333333365</v>
      </c>
      <c r="T2504" s="17">
        <v>0.33618263265770626</v>
      </c>
      <c r="U2504" s="17">
        <v>0.16490834584842606</v>
      </c>
      <c r="V2504" s="17">
        <v>-9.8355638067290543E-2</v>
      </c>
      <c r="W2504" s="17">
        <v>30.624435463101658</v>
      </c>
      <c r="X2504" s="17">
        <v>0.77140703311073944</v>
      </c>
      <c r="Y2504" s="17">
        <v>-1.0000000000000016</v>
      </c>
      <c r="Z2504" s="17">
        <v>-1.0000000000000016</v>
      </c>
      <c r="AA2504" s="17">
        <v>82.632846989949513</v>
      </c>
      <c r="AB2504" s="17">
        <v>0.37197373993884625</v>
      </c>
      <c r="AC2504" s="17">
        <v>0.51016766460283736</v>
      </c>
      <c r="AD2504" s="17">
        <v>0.13177445737990107</v>
      </c>
      <c r="AE2504" s="17">
        <v>50.695793096079242</v>
      </c>
      <c r="AF2504" s="17">
        <v>0.88888888888888884</v>
      </c>
      <c r="AG2504" s="17">
        <v>-1.0000000000000016</v>
      </c>
      <c r="AH2504" s="17">
        <v>-1.0000000000000016</v>
      </c>
      <c r="AI2504" s="17">
        <v>7.9169200869523115E-2</v>
      </c>
      <c r="AJ2504" s="17">
        <v>-9.8355638067290543E-2</v>
      </c>
      <c r="AK2504" s="17">
        <v>-5.6704137566417921E-2</v>
      </c>
      <c r="AL2504" s="17">
        <v>8.9428450334364792E-2</v>
      </c>
      <c r="AM2504" s="17">
        <v>0.11385955700154636</v>
      </c>
      <c r="AN2504" s="17">
        <v>-0.18761549674031414</v>
      </c>
      <c r="AO2504" s="17">
        <v>2.5629682372065683</v>
      </c>
      <c r="AP2504" s="17">
        <v>-4.2432451668360294</v>
      </c>
      <c r="AQ2504" s="17">
        <v>28.851902694779717</v>
      </c>
      <c r="AR2504" s="17">
        <v>0.73606867377217544</v>
      </c>
      <c r="AS2504" s="17">
        <v>0.7418648203053736</v>
      </c>
      <c r="AT2504" s="17">
        <v>-1.0000000000000016</v>
      </c>
      <c r="AU2504" s="17">
        <v>-1.0000000000000016</v>
      </c>
      <c r="AV2504" s="17">
        <v>1.951456350828614</v>
      </c>
      <c r="AW2504" s="17">
        <v>81.532972289264023</v>
      </c>
      <c r="AX2504" s="17">
        <v>73.280792499925411</v>
      </c>
      <c r="AY2504" s="17">
        <v>9.895856435470185E-2</v>
      </c>
      <c r="AZ2504" s="17">
        <v>-37.175730160717237</v>
      </c>
      <c r="BA2504" s="22">
        <v>1412.9473671711676</v>
      </c>
      <c r="CU2504" t="e">
        <v>#N/A</v>
      </c>
      <c r="CV2504" t="e">
        <v>#N/A</v>
      </c>
    </row>
    <row r="2505" spans="1:100" x14ac:dyDescent="0.25">
      <c r="A2505">
        <v>5669</v>
      </c>
      <c r="B2505" t="s">
        <v>2785</v>
      </c>
      <c r="C2505" s="22">
        <v>3</v>
      </c>
      <c r="D2505" s="17">
        <v>2.8127603091740649</v>
      </c>
      <c r="E2505" s="17">
        <v>6.5257837025868876E-2</v>
      </c>
      <c r="F2505" s="17">
        <v>0.26110913279856335</v>
      </c>
      <c r="G2505" s="17">
        <v>0.28286174514051993</v>
      </c>
      <c r="H2505" s="17">
        <v>-1.571089869494475E-3</v>
      </c>
      <c r="I2505" s="17">
        <v>0</v>
      </c>
      <c r="J2505" s="17">
        <v>-9.4265392169670226E-2</v>
      </c>
      <c r="K2505" s="17">
        <v>-1.571089869494475E-3</v>
      </c>
      <c r="L2505" s="17">
        <v>-0.99999999999999922</v>
      </c>
      <c r="M2505" s="17">
        <v>-0.99999999999999922</v>
      </c>
      <c r="N2505" s="17">
        <v>-3.1421797389889594E-2</v>
      </c>
      <c r="O2505" s="17">
        <v>3.0013566621449188</v>
      </c>
      <c r="P2505" s="17">
        <v>1.0803537035179813</v>
      </c>
      <c r="Q2505" s="17">
        <v>0.18287364642228132</v>
      </c>
      <c r="R2505" s="17">
        <v>8.381451124726487E-2</v>
      </c>
      <c r="S2505" s="17">
        <v>0.33333333333333298</v>
      </c>
      <c r="T2505" s="17">
        <v>0.18157849293086831</v>
      </c>
      <c r="U2505" s="17">
        <v>0.18682010603068927</v>
      </c>
      <c r="V2505" s="17">
        <v>1.0495550014335997E-2</v>
      </c>
      <c r="W2505" s="17">
        <v>28.551942887148847</v>
      </c>
      <c r="X2505" s="17">
        <v>1.1813244631321902</v>
      </c>
      <c r="Y2505" s="17">
        <v>-0.99999999999999922</v>
      </c>
      <c r="Z2505" s="17">
        <v>-0.99999999999999922</v>
      </c>
      <c r="AA2505" s="17">
        <v>52.981776405801938</v>
      </c>
      <c r="AB2505" s="17">
        <v>0.32501628296788915</v>
      </c>
      <c r="AC2505" s="17">
        <v>0.12607644691184106</v>
      </c>
      <c r="AD2505" s="17">
        <v>3.5827650268386177E-2</v>
      </c>
      <c r="AE2505" s="17">
        <v>24.346019007405818</v>
      </c>
      <c r="AF2505" s="17">
        <v>0</v>
      </c>
      <c r="AG2505" s="17">
        <v>-0.99999999999999922</v>
      </c>
      <c r="AH2505" s="17">
        <v>-0.99999999999999922</v>
      </c>
      <c r="AI2505" s="17">
        <v>-4.8164500138357463E-2</v>
      </c>
      <c r="AJ2505" s="17">
        <v>1.0495550014335997E-2</v>
      </c>
      <c r="AK2505" s="17">
        <v>0.52440720991086243</v>
      </c>
      <c r="AL2505" s="17">
        <v>5.1234797837768159E-2</v>
      </c>
      <c r="AM2505" s="17">
        <v>-4.3928829145453027E-2</v>
      </c>
      <c r="AN2505" s="17">
        <v>-0.16721419957107259</v>
      </c>
      <c r="AO2505" s="17">
        <v>1.5238153209179854</v>
      </c>
      <c r="AP2505" s="17">
        <v>-3.9241810000879722</v>
      </c>
      <c r="AQ2505" s="17">
        <v>28.457677494979158</v>
      </c>
      <c r="AR2505" s="17">
        <v>0.71222748230922628</v>
      </c>
      <c r="AS2505" s="17">
        <v>1.1797533732626966</v>
      </c>
      <c r="AT2505" s="17">
        <v>-0.99999999999999922</v>
      </c>
      <c r="AU2505" s="17">
        <v>-0.99999999999999922</v>
      </c>
      <c r="AV2505" s="17">
        <v>0.36667625638778434</v>
      </c>
      <c r="AW2505" s="17">
        <v>52.058952067858876</v>
      </c>
      <c r="AX2505" s="17">
        <v>52.145217066525326</v>
      </c>
      <c r="AY2505" s="17">
        <v>-4.4225766636140841E-2</v>
      </c>
      <c r="AZ2505" s="17">
        <v>-28.643690300555708</v>
      </c>
      <c r="BA2505" s="22">
        <v>1365.0278874410053</v>
      </c>
      <c r="CU2505" t="e">
        <v>#N/A</v>
      </c>
      <c r="CV2505" t="e">
        <v>#N/A</v>
      </c>
    </row>
    <row r="2506" spans="1:100" x14ac:dyDescent="0.25">
      <c r="A2506">
        <v>5672</v>
      </c>
      <c r="B2506" t="s">
        <v>2786</v>
      </c>
      <c r="C2506" s="22">
        <v>3</v>
      </c>
      <c r="D2506" s="17">
        <v>4.1987384524071532</v>
      </c>
      <c r="E2506" s="17">
        <v>-6.1525982736740127E-3</v>
      </c>
      <c r="F2506" s="17">
        <v>-9.8491630387469151E-2</v>
      </c>
      <c r="G2506" s="17">
        <v>-9.8491630387469151E-2</v>
      </c>
      <c r="H2506" s="17">
        <v>0.16194709172140068</v>
      </c>
      <c r="I2506" s="17">
        <v>0</v>
      </c>
      <c r="J2506" s="17">
        <v>9.7168255032840456</v>
      </c>
      <c r="K2506" s="17">
        <v>0.16194709172140068</v>
      </c>
      <c r="L2506" s="17">
        <v>-0.99999999999999944</v>
      </c>
      <c r="M2506" s="17">
        <v>-0.99999999999999944</v>
      </c>
      <c r="N2506" s="17">
        <v>3.2389418344280161</v>
      </c>
      <c r="O2506" s="17">
        <v>13.817072325303725</v>
      </c>
      <c r="P2506" s="17">
        <v>3.4462314875923572</v>
      </c>
      <c r="Q2506" s="17">
        <v>5.4659742371237843E-2</v>
      </c>
      <c r="R2506" s="17">
        <v>0.19049634555158904</v>
      </c>
      <c r="S2506" s="17">
        <v>0.33333333333333326</v>
      </c>
      <c r="T2506" s="17">
        <v>0.35885312998649949</v>
      </c>
      <c r="U2506" s="17">
        <v>2.7225075051111214E-2</v>
      </c>
      <c r="V2506" s="17">
        <v>1.2376391368576801E-3</v>
      </c>
      <c r="W2506" s="17">
        <v>22.348083431456033</v>
      </c>
      <c r="X2506" s="17">
        <v>0.67239781423389366</v>
      </c>
      <c r="Y2506" s="17">
        <v>-0.99999999999999944</v>
      </c>
      <c r="Z2506" s="17">
        <v>-0.99999999999999944</v>
      </c>
      <c r="AA2506" s="17">
        <v>66.926245636262166</v>
      </c>
      <c r="AB2506" s="17">
        <v>0.42874612979694626</v>
      </c>
      <c r="AC2506" s="17">
        <v>0.38378049774384376</v>
      </c>
      <c r="AD2506" s="17">
        <v>7.5226689644300515E-2</v>
      </c>
      <c r="AE2506" s="17">
        <v>44.387665859254518</v>
      </c>
      <c r="AF2506" s="17">
        <v>0.7142857142857143</v>
      </c>
      <c r="AG2506" s="17">
        <v>-0.99999999999999944</v>
      </c>
      <c r="AH2506" s="17">
        <v>-0.99999999999999944</v>
      </c>
      <c r="AI2506" s="17">
        <v>0</v>
      </c>
      <c r="AJ2506" s="17">
        <v>1.2376391368576801E-3</v>
      </c>
      <c r="AK2506" s="17">
        <v>-3.6631452486916245E-2</v>
      </c>
      <c r="AL2506" s="17">
        <v>0.14425030355631674</v>
      </c>
      <c r="AM2506" s="17">
        <v>-9.4443669586450452E-2</v>
      </c>
      <c r="AN2506" s="17">
        <v>0.16142034350704243</v>
      </c>
      <c r="AO2506" s="17">
        <v>-2.5442490020958428</v>
      </c>
      <c r="AP2506" s="17">
        <v>4.7567601054576443</v>
      </c>
      <c r="AQ2506" s="17">
        <v>32.064908934740068</v>
      </c>
      <c r="AR2506" s="17">
        <v>0.72064917750780166</v>
      </c>
      <c r="AS2506" s="17">
        <v>0.83434490595529431</v>
      </c>
      <c r="AT2506" s="17">
        <v>-0.99999999999999944</v>
      </c>
      <c r="AU2506" s="17">
        <v>-0.99999999999999944</v>
      </c>
      <c r="AV2506" s="17">
        <v>9.200471516411976E-2</v>
      </c>
      <c r="AW2506" s="17">
        <v>85.500078067023523</v>
      </c>
      <c r="AX2506" s="17">
        <v>85.623841980709287</v>
      </c>
      <c r="AY2506" s="17">
        <v>0.24466274230438795</v>
      </c>
      <c r="AZ2506" s="17">
        <v>27.606220812699309</v>
      </c>
      <c r="BA2506" s="22">
        <v>1428.2761748160021</v>
      </c>
      <c r="CU2506" t="e">
        <v>#N/A</v>
      </c>
      <c r="CV2506" t="e">
        <v>#N/A</v>
      </c>
    </row>
    <row r="2507" spans="1:100" x14ac:dyDescent="0.25">
      <c r="A2507">
        <v>5674</v>
      </c>
      <c r="B2507" t="s">
        <v>2787</v>
      </c>
      <c r="C2507" s="22">
        <v>3</v>
      </c>
      <c r="D2507" s="17">
        <v>4.334868065488056</v>
      </c>
      <c r="E2507" s="17">
        <v>0</v>
      </c>
      <c r="F2507" s="17">
        <v>0.22552946870279061</v>
      </c>
      <c r="G2507" s="17">
        <v>0.22552946870279061</v>
      </c>
      <c r="H2507" s="17">
        <v>1.7464829595084219E-2</v>
      </c>
      <c r="I2507" s="17">
        <v>0</v>
      </c>
      <c r="J2507" s="17">
        <v>1.04788977570505</v>
      </c>
      <c r="K2507" s="17">
        <v>1.7464829595084219E-2</v>
      </c>
      <c r="L2507" s="17">
        <v>-1.0000000000000007</v>
      </c>
      <c r="M2507" s="17">
        <v>-1.0000000000000007</v>
      </c>
      <c r="N2507" s="17">
        <v>0.34929659190168127</v>
      </c>
      <c r="O2507" s="17">
        <v>5.6082873098958954</v>
      </c>
      <c r="P2507" s="17">
        <v>-0.56978623089735558</v>
      </c>
      <c r="Q2507" s="17">
        <v>2.3295615487236372</v>
      </c>
      <c r="R2507" s="17">
        <v>0.76708598417991025</v>
      </c>
      <c r="S2507" s="17">
        <v>0.33333333333333376</v>
      </c>
      <c r="T2507" s="17">
        <v>0.33226558254214</v>
      </c>
      <c r="U2507" s="17">
        <v>0.41595831273777045</v>
      </c>
      <c r="V2507" s="17">
        <v>2.0703532617012327E-2</v>
      </c>
      <c r="W2507" s="17">
        <v>43.391837265406842</v>
      </c>
      <c r="X2507" s="17">
        <v>2.4351207821423499</v>
      </c>
      <c r="Y2507" s="17">
        <v>-1.0000000000000007</v>
      </c>
      <c r="Z2507" s="17">
        <v>-1.0000000000000007</v>
      </c>
      <c r="AA2507" s="17">
        <v>87.628880704058645</v>
      </c>
      <c r="AB2507" s="17">
        <v>0.50102603857771266</v>
      </c>
      <c r="AC2507" s="17">
        <v>0.115453809480783</v>
      </c>
      <c r="AD2507" s="17">
        <v>0.25291930103094257</v>
      </c>
      <c r="AE2507" s="17">
        <v>43.46995745447191</v>
      </c>
      <c r="AF2507" s="17">
        <v>0.8571428571428571</v>
      </c>
      <c r="AG2507" s="17">
        <v>-1.0000000000000007</v>
      </c>
      <c r="AH2507" s="17">
        <v>-1.0000000000000007</v>
      </c>
      <c r="AI2507" s="17">
        <v>0</v>
      </c>
      <c r="AJ2507" s="17">
        <v>2.0703532617012327E-2</v>
      </c>
      <c r="AK2507" s="17">
        <v>0.50062902079988469</v>
      </c>
      <c r="AL2507" s="17">
        <v>3.52405753950693E-2</v>
      </c>
      <c r="AM2507" s="17">
        <v>-5.0943558321464022E-2</v>
      </c>
      <c r="AN2507" s="17">
        <v>0.36464234101443166</v>
      </c>
      <c r="AO2507" s="17">
        <v>1.229556145962823</v>
      </c>
      <c r="AP2507" s="17">
        <v>9.2922614023361394</v>
      </c>
      <c r="AQ2507" s="17">
        <v>44.439727041111915</v>
      </c>
      <c r="AR2507" s="17">
        <v>1.1022607612302555</v>
      </c>
      <c r="AS2507" s="17">
        <v>2.4525856117374341</v>
      </c>
      <c r="AT2507" s="17">
        <v>-1.0000000000000007</v>
      </c>
      <c r="AU2507" s="17">
        <v>-1.0000000000000007</v>
      </c>
      <c r="AV2507" s="17">
        <v>0.99261545288270081</v>
      </c>
      <c r="AW2507" s="17">
        <v>102.52942941629065</v>
      </c>
      <c r="AX2507" s="17">
        <v>104.59978267799194</v>
      </c>
      <c r="AY2507" s="17">
        <v>0.31360770855964792</v>
      </c>
      <c r="AZ2507" s="17">
        <v>29.973170907784834</v>
      </c>
      <c r="BA2507" s="22">
        <v>1476.9486641539538</v>
      </c>
      <c r="CU2507" t="e">
        <v>#N/A</v>
      </c>
      <c r="CV2507" t="e">
        <v>#N/A</v>
      </c>
    </row>
    <row r="2508" spans="1:100" x14ac:dyDescent="0.25">
      <c r="A2508">
        <v>5675</v>
      </c>
      <c r="B2508" t="s">
        <v>1251</v>
      </c>
      <c r="C2508" s="22">
        <v>3</v>
      </c>
      <c r="D2508" s="17">
        <v>4.8287394916816275</v>
      </c>
      <c r="E2508" s="17">
        <v>-3.7084611878230714E-2</v>
      </c>
      <c r="F2508" s="17">
        <v>0.50396670964009105</v>
      </c>
      <c r="G2508" s="17">
        <v>0.49160517234734757</v>
      </c>
      <c r="H2508" s="17">
        <v>0.20857047563066172</v>
      </c>
      <c r="I2508" s="17">
        <v>0</v>
      </c>
      <c r="J2508" s="17">
        <v>12.51422853783969</v>
      </c>
      <c r="K2508" s="17">
        <v>0.20857047563066172</v>
      </c>
      <c r="L2508" s="17">
        <v>-0.99999999999999989</v>
      </c>
      <c r="M2508" s="17">
        <v>-0.99999999999999989</v>
      </c>
      <c r="N2508" s="17">
        <v>4.1714095126132378</v>
      </c>
      <c r="O2508" s="17">
        <v>17.834573201868682</v>
      </c>
      <c r="P2508" s="17">
        <v>-6.740618502918147E-2</v>
      </c>
      <c r="Q2508" s="17">
        <v>1.1512799277290582</v>
      </c>
      <c r="R2508" s="17">
        <v>0.37745463018115427</v>
      </c>
      <c r="S2508" s="17">
        <v>0.33333333333333309</v>
      </c>
      <c r="T2508" s="17">
        <v>0.33333333333333309</v>
      </c>
      <c r="U2508" s="17">
        <v>0.33881019582239885</v>
      </c>
      <c r="V2508" s="17">
        <v>1.4646934516442287E-2</v>
      </c>
      <c r="W2508" s="17">
        <v>32.462132854993833</v>
      </c>
      <c r="X2508" s="17">
        <v>1.9012185814242542</v>
      </c>
      <c r="Y2508" s="17">
        <v>-0.99999999999999989</v>
      </c>
      <c r="Z2508" s="17">
        <v>-0.99999999999999989</v>
      </c>
      <c r="AA2508" s="17">
        <v>84.193150630951592</v>
      </c>
      <c r="AB2508" s="17">
        <v>0.32465699028735834</v>
      </c>
      <c r="AC2508" s="17">
        <v>0.29560536495445644</v>
      </c>
      <c r="AD2508" s="17">
        <v>0.40680890767371725</v>
      </c>
      <c r="AE2508" s="17">
        <v>51.353563145776626</v>
      </c>
      <c r="AF2508" s="17">
        <v>0.8125</v>
      </c>
      <c r="AG2508" s="17">
        <v>-0.99999999999999989</v>
      </c>
      <c r="AH2508" s="17">
        <v>-0.99999999999999989</v>
      </c>
      <c r="AI2508" s="17">
        <v>1.4825756496817661E-2</v>
      </c>
      <c r="AJ2508" s="17">
        <v>1.4646934516442287E-2</v>
      </c>
      <c r="AK2508" s="17">
        <v>-3.2885400614223237E-2</v>
      </c>
      <c r="AL2508" s="17">
        <v>0.22398515770237007</v>
      </c>
      <c r="AM2508" s="17">
        <v>7.3128951027501388E-2</v>
      </c>
      <c r="AN2508" s="17">
        <v>6.4994563740464903E-2</v>
      </c>
      <c r="AO2508" s="17">
        <v>1.6637967726164173</v>
      </c>
      <c r="AP2508" s="17">
        <v>2.7447898820234715</v>
      </c>
      <c r="AQ2508" s="17">
        <v>44.976361392833539</v>
      </c>
      <c r="AR2508" s="17">
        <v>1.0201237970055075</v>
      </c>
      <c r="AS2508" s="17">
        <v>2.109789057054916</v>
      </c>
      <c r="AT2508" s="17">
        <v>-0.99999999999999989</v>
      </c>
      <c r="AU2508" s="17">
        <v>-0.99999999999999989</v>
      </c>
      <c r="AV2508" s="17">
        <v>0.86905980252850057</v>
      </c>
      <c r="AW2508" s="17">
        <v>104.77251371484373</v>
      </c>
      <c r="AX2508" s="17">
        <v>106.53372229642429</v>
      </c>
      <c r="AY2508" s="17">
        <v>0.10149667996275817</v>
      </c>
      <c r="AZ2508" s="17">
        <v>1.5972454306630786</v>
      </c>
      <c r="BA2508" s="22">
        <v>1542.4876752309826</v>
      </c>
      <c r="CU2508" t="e">
        <v>#N/A</v>
      </c>
      <c r="CV2508" t="e">
        <v>#N/A</v>
      </c>
    </row>
    <row r="2509" spans="1:100" x14ac:dyDescent="0.25">
      <c r="A2509">
        <v>5676</v>
      </c>
      <c r="B2509" t="s">
        <v>2788</v>
      </c>
      <c r="C2509" s="22">
        <v>3</v>
      </c>
      <c r="D2509" s="17">
        <v>4.7830939072931598</v>
      </c>
      <c r="E2509" s="17">
        <v>0</v>
      </c>
      <c r="F2509" s="17">
        <v>0.56262701540601401</v>
      </c>
      <c r="G2509" s="17">
        <v>0.56262701540601401</v>
      </c>
      <c r="H2509" s="17">
        <v>4.7597990734100738E-2</v>
      </c>
      <c r="I2509" s="17">
        <v>0</v>
      </c>
      <c r="J2509" s="17">
        <v>2.8558794440460455</v>
      </c>
      <c r="K2509" s="17">
        <v>4.7597990734100738E-2</v>
      </c>
      <c r="L2509" s="17">
        <v>-1.0000000000000013</v>
      </c>
      <c r="M2509" s="17">
        <v>-1.0000000000000013</v>
      </c>
      <c r="N2509" s="17">
        <v>0.9519598146820144</v>
      </c>
      <c r="O2509" s="17">
        <v>8.2016003667452235</v>
      </c>
      <c r="P2509" s="17">
        <v>-0.44303959493233963</v>
      </c>
      <c r="Q2509" s="17">
        <v>0.40098682335886043</v>
      </c>
      <c r="R2509" s="17">
        <v>6.0643116259433194E-2</v>
      </c>
      <c r="S2509" s="17">
        <v>0.33333333333333365</v>
      </c>
      <c r="T2509" s="17">
        <v>0.33269312002702761</v>
      </c>
      <c r="U2509" s="17">
        <v>0.12919857714313557</v>
      </c>
      <c r="V2509" s="17">
        <v>5.253034932264361E-2</v>
      </c>
      <c r="W2509" s="17">
        <v>32.006295563681576</v>
      </c>
      <c r="X2509" s="17">
        <v>1.4497646538283582</v>
      </c>
      <c r="Y2509" s="17">
        <v>-1.0000000000000013</v>
      </c>
      <c r="Z2509" s="17">
        <v>-1.0000000000000013</v>
      </c>
      <c r="AA2509" s="17">
        <v>75.148854719720347</v>
      </c>
      <c r="AB2509" s="17">
        <v>9.7251197899000053E-2</v>
      </c>
      <c r="AC2509" s="17">
        <v>0.30339034313473545</v>
      </c>
      <c r="AD2509" s="17">
        <v>0.46099677976185155</v>
      </c>
      <c r="AE2509" s="17">
        <v>43.08191603977933</v>
      </c>
      <c r="AF2509" s="17">
        <v>0.7857142857142857</v>
      </c>
      <c r="AG2509" s="17">
        <v>-1.0000000000000013</v>
      </c>
      <c r="AH2509" s="17">
        <v>-1.0000000000000013</v>
      </c>
      <c r="AI2509" s="17">
        <v>0</v>
      </c>
      <c r="AJ2509" s="17">
        <v>5.253034932264361E-2</v>
      </c>
      <c r="AK2509" s="17">
        <v>0.31901490569410479</v>
      </c>
      <c r="AL2509" s="17">
        <v>0.12931945766950384</v>
      </c>
      <c r="AM2509" s="17">
        <v>0.16937427607046934</v>
      </c>
      <c r="AN2509" s="17">
        <v>0.62735219080561755</v>
      </c>
      <c r="AO2509" s="17">
        <v>5.8294314302322583</v>
      </c>
      <c r="AP2509" s="17">
        <v>16.330402058487955</v>
      </c>
      <c r="AQ2509" s="17">
        <v>34.862175007727643</v>
      </c>
      <c r="AR2509" s="17">
        <v>0.84775537982614046</v>
      </c>
      <c r="AS2509" s="17">
        <v>1.4973626445624593</v>
      </c>
      <c r="AT2509" s="17">
        <v>-1.0000000000000013</v>
      </c>
      <c r="AU2509" s="17">
        <v>-1.0000000000000013</v>
      </c>
      <c r="AV2509" s="17">
        <v>0.62327013166544709</v>
      </c>
      <c r="AW2509" s="17">
        <v>99.680857144953535</v>
      </c>
      <c r="AX2509" s="17">
        <v>104.93389207721788</v>
      </c>
      <c r="AY2509" s="17">
        <v>0.27337732821315402</v>
      </c>
      <c r="AZ2509" s="17">
        <v>6.4751151549082495</v>
      </c>
      <c r="BA2509" s="22">
        <v>1454.8512271080945</v>
      </c>
      <c r="CU2509" t="e">
        <v>#N/A</v>
      </c>
      <c r="CV2509" t="e">
        <v>#N/A</v>
      </c>
    </row>
    <row r="2510" spans="1:100" x14ac:dyDescent="0.25">
      <c r="A2510">
        <v>5677</v>
      </c>
      <c r="B2510" t="s">
        <v>2789</v>
      </c>
      <c r="C2510" s="22">
        <v>3</v>
      </c>
      <c r="D2510" s="17">
        <v>4.509220177536899</v>
      </c>
      <c r="E2510" s="17">
        <v>0.29893593443191441</v>
      </c>
      <c r="F2510" s="17">
        <v>0.14676764466432118</v>
      </c>
      <c r="G2510" s="17">
        <v>0.24166661432207354</v>
      </c>
      <c r="H2510" s="17">
        <v>0.15253943725053032</v>
      </c>
      <c r="I2510" s="17">
        <v>-3.6697193366338615E-2</v>
      </c>
      <c r="J2510" s="17">
        <v>6.9505346330515012</v>
      </c>
      <c r="K2510" s="17">
        <v>0.11584224388419173</v>
      </c>
      <c r="L2510" s="17">
        <v>-1</v>
      </c>
      <c r="M2510" s="17">
        <v>-1</v>
      </c>
      <c r="N2510" s="17">
        <v>2.3168448776838328</v>
      </c>
      <c r="O2510" s="17">
        <v>11.701421424910468</v>
      </c>
      <c r="P2510" s="17">
        <v>0.21930749720809292</v>
      </c>
      <c r="Q2510" s="17">
        <v>6.1468802559120492</v>
      </c>
      <c r="R2510" s="17">
        <v>2.005203431725751</v>
      </c>
      <c r="S2510" s="17">
        <v>0.33333333333333337</v>
      </c>
      <c r="T2510" s="17">
        <v>0.33333333333333337</v>
      </c>
      <c r="U2510" s="17">
        <v>4.2302975795708839E-2</v>
      </c>
      <c r="V2510" s="17">
        <v>-9.7113773820456356E-2</v>
      </c>
      <c r="W2510" s="17">
        <v>19.840544990309088</v>
      </c>
      <c r="X2510" s="17">
        <v>0.13735368304257206</v>
      </c>
      <c r="Y2510" s="17">
        <v>-1</v>
      </c>
      <c r="Z2510" s="17">
        <v>-1</v>
      </c>
      <c r="AA2510" s="17">
        <v>58.793882815781885</v>
      </c>
      <c r="AB2510" s="17">
        <v>0.15053329825734874</v>
      </c>
      <c r="AC2510" s="17">
        <v>0.32418246411266488</v>
      </c>
      <c r="AD2510" s="17">
        <v>0.2642469255049269</v>
      </c>
      <c r="AE2510" s="17">
        <v>36.948134393747026</v>
      </c>
      <c r="AF2510" s="17">
        <v>0.77777777777777779</v>
      </c>
      <c r="AG2510" s="17">
        <v>-1</v>
      </c>
      <c r="AH2510" s="17">
        <v>-1</v>
      </c>
      <c r="AI2510" s="17">
        <v>2.0850042688698688E-2</v>
      </c>
      <c r="AJ2510" s="17">
        <v>-9.7113773820456356E-2</v>
      </c>
      <c r="AK2510" s="17">
        <v>2.3862539070767057E-2</v>
      </c>
      <c r="AL2510" s="17">
        <v>-5.6899438529979106E-2</v>
      </c>
      <c r="AM2510" s="17">
        <v>-7.6892228346837052E-2</v>
      </c>
      <c r="AN2510" s="17">
        <v>3.5138054597393567E-2</v>
      </c>
      <c r="AO2510" s="17">
        <v>-1.8029930133170913</v>
      </c>
      <c r="AP2510" s="17">
        <v>0.59395417228494385</v>
      </c>
      <c r="AQ2510" s="17">
        <v>26.791079623360609</v>
      </c>
      <c r="AR2510" s="17">
        <v>0.61185586864191932</v>
      </c>
      <c r="AS2510" s="17">
        <v>0.25319592692676346</v>
      </c>
      <c r="AT2510" s="17">
        <v>-1</v>
      </c>
      <c r="AU2510" s="17">
        <v>-1</v>
      </c>
      <c r="AV2510" s="17">
        <v>2.2468700460478237</v>
      </c>
      <c r="AW2510" s="17">
        <v>71.089258412977316</v>
      </c>
      <c r="AX2510" s="17">
        <v>61.794881884705639</v>
      </c>
      <c r="AY2510" s="17">
        <v>6.8949402787184019E-2</v>
      </c>
      <c r="AZ2510" s="17">
        <v>5.4079599273604941</v>
      </c>
      <c r="BA2510" s="22">
        <v>1512.2812542660965</v>
      </c>
      <c r="CU2510" t="e">
        <v>#N/A</v>
      </c>
      <c r="CV2510" t="e">
        <v>#N/A</v>
      </c>
    </row>
    <row r="2511" spans="1:100" x14ac:dyDescent="0.25">
      <c r="A2511">
        <v>5678</v>
      </c>
      <c r="B2511" t="s">
        <v>2790</v>
      </c>
      <c r="C2511" s="22">
        <v>3</v>
      </c>
      <c r="D2511" s="17">
        <v>1.3014211216503362</v>
      </c>
      <c r="E2511" s="17">
        <v>8.44402105570243E-3</v>
      </c>
      <c r="F2511" s="17">
        <v>-1.6412107835971392E-2</v>
      </c>
      <c r="G2511" s="17">
        <v>-1.6412107835971392E-2</v>
      </c>
      <c r="H2511" s="17">
        <v>0.48417076284417704</v>
      </c>
      <c r="I2511" s="17">
        <v>0</v>
      </c>
      <c r="J2511" s="17">
        <v>29.050245770650633</v>
      </c>
      <c r="K2511" s="17">
        <v>0.48417076284417704</v>
      </c>
      <c r="L2511" s="17">
        <v>-1.0000000000000009</v>
      </c>
      <c r="M2511" s="17">
        <v>-1.0000000000000009</v>
      </c>
      <c r="N2511" s="17">
        <v>9.6834152568835457</v>
      </c>
      <c r="O2511" s="17">
        <v>30.335254784465</v>
      </c>
      <c r="P2511" s="17">
        <v>-0.24724444478285273</v>
      </c>
      <c r="Q2511" s="17">
        <v>9.8742702377128178E-2</v>
      </c>
      <c r="R2511" s="17">
        <v>5.4189555669505569E-2</v>
      </c>
      <c r="S2511" s="17">
        <v>0.33333333333333354</v>
      </c>
      <c r="T2511" s="17">
        <v>0.40765211594897394</v>
      </c>
      <c r="U2511" s="17">
        <v>0.19535072395321404</v>
      </c>
      <c r="V2511" s="17">
        <v>2.4515945450787648E-3</v>
      </c>
      <c r="W2511" s="17">
        <v>18.18468019745692</v>
      </c>
      <c r="X2511" s="17">
        <v>1.1272459321371</v>
      </c>
      <c r="Y2511" s="17">
        <v>-1.0000000000000009</v>
      </c>
      <c r="Z2511" s="17">
        <v>-1.0000000000000009</v>
      </c>
      <c r="AA2511" s="17">
        <v>27.378586471490287</v>
      </c>
      <c r="AB2511" s="17">
        <v>2.1724586064476151E-2</v>
      </c>
      <c r="AC2511" s="17">
        <v>0.10905372687054646</v>
      </c>
      <c r="AD2511" s="17">
        <v>5.2016021432254582E-2</v>
      </c>
      <c r="AE2511" s="17">
        <v>9.139716718363859</v>
      </c>
      <c r="AF2511" s="17">
        <v>9.0909090909090912E-2</v>
      </c>
      <c r="AG2511" s="17">
        <v>-1.0000000000000009</v>
      </c>
      <c r="AH2511" s="17">
        <v>-1.0000000000000009</v>
      </c>
      <c r="AI2511" s="17">
        <v>0</v>
      </c>
      <c r="AJ2511" s="17">
        <v>2.4515945450787648E-3</v>
      </c>
      <c r="AK2511" s="17">
        <v>-4.6020303875728991E-3</v>
      </c>
      <c r="AL2511" s="17">
        <v>2.6879663534377964E-2</v>
      </c>
      <c r="AM2511" s="17">
        <v>0.693987840200744</v>
      </c>
      <c r="AN2511" s="17">
        <v>8.1314878605768456E-2</v>
      </c>
      <c r="AO2511" s="17">
        <v>17.326685853080736</v>
      </c>
      <c r="AP2511" s="17">
        <v>2.1672702828161019</v>
      </c>
      <c r="AQ2511" s="17">
        <v>47.234925968107582</v>
      </c>
      <c r="AR2511" s="17">
        <v>0.93878776778060069</v>
      </c>
      <c r="AS2511" s="17">
        <v>1.6114166949812778</v>
      </c>
      <c r="AT2511" s="17">
        <v>-1.0000000000000009</v>
      </c>
      <c r="AU2511" s="17">
        <v>-1.0000000000000009</v>
      </c>
      <c r="AV2511" s="17">
        <v>3.7777447833534226E-2</v>
      </c>
      <c r="AW2511" s="17">
        <v>59.881111538771364</v>
      </c>
      <c r="AX2511" s="17">
        <v>60.126270993279235</v>
      </c>
      <c r="AY2511" s="17">
        <v>0.10509621660056095</v>
      </c>
      <c r="AZ2511" s="17">
        <v>-24.627424063866894</v>
      </c>
      <c r="BA2511" s="22">
        <v>1365.0538638377986</v>
      </c>
      <c r="CU2511" t="e">
        <v>#N/A</v>
      </c>
      <c r="CV2511" t="e">
        <v>#N/A</v>
      </c>
    </row>
    <row r="2512" spans="1:100" x14ac:dyDescent="0.25">
      <c r="A2512">
        <v>5679</v>
      </c>
      <c r="B2512" t="s">
        <v>2791</v>
      </c>
      <c r="C2512" s="22">
        <v>3</v>
      </c>
      <c r="D2512" s="17">
        <v>5.5173601520388074</v>
      </c>
      <c r="E2512" s="17">
        <v>-1.2407779032093095E-2</v>
      </c>
      <c r="F2512" s="17">
        <v>0.54514191422900227</v>
      </c>
      <c r="G2512" s="17">
        <v>0.54514191422900227</v>
      </c>
      <c r="H2512" s="17">
        <v>1.651568168508203E-2</v>
      </c>
      <c r="I2512" s="17">
        <v>0</v>
      </c>
      <c r="J2512" s="17">
        <v>0.99094090110491639</v>
      </c>
      <c r="K2512" s="17">
        <v>1.651568168508203E-2</v>
      </c>
      <c r="L2512" s="17">
        <v>-0.99999999999999922</v>
      </c>
      <c r="M2512" s="17">
        <v>-0.99999999999999922</v>
      </c>
      <c r="N2512" s="17">
        <v>0.33031363370163835</v>
      </c>
      <c r="O2512" s="17">
        <v>7.0534429673727308</v>
      </c>
      <c r="P2512" s="17">
        <v>3.5789904229550466E-2</v>
      </c>
      <c r="Q2512" s="17">
        <v>-0.97243078802800609</v>
      </c>
      <c r="R2512" s="17">
        <v>-0.27796418059551709</v>
      </c>
      <c r="S2512" s="17">
        <v>0.33333333333333309</v>
      </c>
      <c r="T2512" s="17">
        <v>0.33333333333333309</v>
      </c>
      <c r="U2512" s="17">
        <v>-0.16876184959525781</v>
      </c>
      <c r="V2512" s="17">
        <v>-5.0434440975956035E-2</v>
      </c>
      <c r="W2512" s="17">
        <v>17.238187776414822</v>
      </c>
      <c r="X2512" s="17">
        <v>-0.32750305925518319</v>
      </c>
      <c r="Y2512" s="17">
        <v>-0.99999999999999922</v>
      </c>
      <c r="Z2512" s="17">
        <v>-0.99999999999999922</v>
      </c>
      <c r="AA2512" s="17">
        <v>53.218146671478614</v>
      </c>
      <c r="AB2512" s="17">
        <v>0.34102142713769318</v>
      </c>
      <c r="AC2512" s="17">
        <v>0.17927269315581887</v>
      </c>
      <c r="AD2512" s="17">
        <v>0.20486434121967426</v>
      </c>
      <c r="AE2512" s="17">
        <v>36.257923075659299</v>
      </c>
      <c r="AF2512" s="17">
        <v>0.66666666666666663</v>
      </c>
      <c r="AG2512" s="17">
        <v>-0.99999999999999922</v>
      </c>
      <c r="AH2512" s="17">
        <v>-0.99999999999999922</v>
      </c>
      <c r="AI2512" s="17">
        <v>3.8654854182015599E-2</v>
      </c>
      <c r="AJ2512" s="17">
        <v>-5.0434440975956035E-2</v>
      </c>
      <c r="AK2512" s="17">
        <v>-7.5998640720998836E-2</v>
      </c>
      <c r="AL2512" s="17">
        <v>0.11216992080118261</v>
      </c>
      <c r="AM2512" s="17">
        <v>0.24409350950958658</v>
      </c>
      <c r="AN2512" s="17">
        <v>-1.0405612313593939E-2</v>
      </c>
      <c r="AO2512" s="17">
        <v>5.7223445341346721</v>
      </c>
      <c r="AP2512" s="17">
        <v>0.30070929616606407</v>
      </c>
      <c r="AQ2512" s="17">
        <v>18.229128677519746</v>
      </c>
      <c r="AR2512" s="17">
        <v>0.44747037609545237</v>
      </c>
      <c r="AS2512" s="17">
        <v>-0.31098737757010114</v>
      </c>
      <c r="AT2512" s="17">
        <v>-0.99999999999999922</v>
      </c>
      <c r="AU2512" s="17">
        <v>-0.99999999999999922</v>
      </c>
      <c r="AV2512" s="17">
        <v>0.26717773363348507</v>
      </c>
      <c r="AW2512" s="17">
        <v>60.5722989350174</v>
      </c>
      <c r="AX2512" s="17">
        <v>56.301951921062106</v>
      </c>
      <c r="AY2512" s="17">
        <v>1.2444135411095651E-2</v>
      </c>
      <c r="AZ2512" s="17">
        <v>-33.022722090076009</v>
      </c>
      <c r="BA2512" s="22">
        <v>1403.7485048781853</v>
      </c>
      <c r="CU2512" t="e">
        <v>#N/A</v>
      </c>
      <c r="CV2512" t="e">
        <v>#N/A</v>
      </c>
    </row>
    <row r="2513" spans="1:100" x14ac:dyDescent="0.25">
      <c r="A2513">
        <v>5680</v>
      </c>
      <c r="B2513" t="s">
        <v>2792</v>
      </c>
      <c r="C2513" s="22">
        <v>3</v>
      </c>
      <c r="D2513" s="17">
        <v>-2.0670592016626443</v>
      </c>
      <c r="E2513" s="17">
        <v>0</v>
      </c>
      <c r="F2513" s="17">
        <v>-0.58741791666167908</v>
      </c>
      <c r="G2513" s="17">
        <v>-0.58741791666167908</v>
      </c>
      <c r="H2513" s="17">
        <v>0.26090501787018128</v>
      </c>
      <c r="I2513" s="17">
        <v>0</v>
      </c>
      <c r="J2513" s="17">
        <v>15.654301072210883</v>
      </c>
      <c r="K2513" s="17">
        <v>0.26090501787018128</v>
      </c>
      <c r="L2513" s="17">
        <v>-1</v>
      </c>
      <c r="M2513" s="17">
        <v>-1</v>
      </c>
      <c r="N2513" s="17">
        <v>5.2181003574036273</v>
      </c>
      <c r="O2513" s="17">
        <v>12.999823953886557</v>
      </c>
      <c r="P2513" s="17">
        <v>2.9356835140000386</v>
      </c>
      <c r="Q2513" s="17">
        <v>-0.97676881033458096</v>
      </c>
      <c r="R2513" s="17">
        <v>4.2623469447255091E-2</v>
      </c>
      <c r="S2513" s="17">
        <v>0.3333333333333332</v>
      </c>
      <c r="T2513" s="17">
        <v>0.37286124465696463</v>
      </c>
      <c r="U2513" s="17">
        <v>6.6913310208805629E-3</v>
      </c>
      <c r="V2513" s="17">
        <v>-1.5230739480130651E-2</v>
      </c>
      <c r="W2513" s="17">
        <v>17.470006066434671</v>
      </c>
      <c r="X2513" s="17">
        <v>0.42329977082893888</v>
      </c>
      <c r="Y2513" s="17">
        <v>-1</v>
      </c>
      <c r="Z2513" s="17">
        <v>-1</v>
      </c>
      <c r="AA2513" s="17">
        <v>25.990309218441681</v>
      </c>
      <c r="AB2513" s="17">
        <v>0.22186417015147053</v>
      </c>
      <c r="AC2513" s="17">
        <v>-8.2232753565511879E-2</v>
      </c>
      <c r="AD2513" s="17">
        <v>2.9922177065236817E-2</v>
      </c>
      <c r="AE2513" s="17">
        <v>8.4776796825597707</v>
      </c>
      <c r="AF2513" s="17">
        <v>0.16666666666666666</v>
      </c>
      <c r="AG2513" s="17">
        <v>-1</v>
      </c>
      <c r="AH2513" s="17">
        <v>-1</v>
      </c>
      <c r="AI2513" s="17">
        <v>0</v>
      </c>
      <c r="AJ2513" s="17">
        <v>-1.5230739480130651E-2</v>
      </c>
      <c r="AK2513" s="17">
        <v>0.18253176412212468</v>
      </c>
      <c r="AL2513" s="17">
        <v>-0.1379072896822387</v>
      </c>
      <c r="AM2513" s="17">
        <v>0.88740008921360725</v>
      </c>
      <c r="AN2513" s="17">
        <v>-4.134231576212137E-2</v>
      </c>
      <c r="AO2513" s="17">
        <v>23.097661050950805</v>
      </c>
      <c r="AP2513" s="17">
        <v>-1.7230943424642258</v>
      </c>
      <c r="AQ2513" s="17">
        <v>33.124307138645563</v>
      </c>
      <c r="AR2513" s="17">
        <v>0.69765516953104811</v>
      </c>
      <c r="AS2513" s="17">
        <v>0.6842047886991206</v>
      </c>
      <c r="AT2513" s="17">
        <v>-1</v>
      </c>
      <c r="AU2513" s="17">
        <v>-1</v>
      </c>
      <c r="AV2513" s="17">
        <v>-0.54479444721442416</v>
      </c>
      <c r="AW2513" s="17">
        <v>37.267038829864035</v>
      </c>
      <c r="AX2513" s="17">
        <v>35.743964881850971</v>
      </c>
      <c r="AY2513" s="17">
        <v>-0.25255163334103659</v>
      </c>
      <c r="AZ2513" s="17">
        <v>-58.659329338787103</v>
      </c>
      <c r="BA2513" s="22">
        <v>1309.1620166932003</v>
      </c>
      <c r="CU2513" t="e">
        <v>#N/A</v>
      </c>
      <c r="CV2513" t="e">
        <v>#N/A</v>
      </c>
    </row>
    <row r="2514" spans="1:100" x14ac:dyDescent="0.25">
      <c r="A2514">
        <v>5681</v>
      </c>
      <c r="B2514" t="s">
        <v>2793</v>
      </c>
      <c r="C2514" s="22">
        <v>3</v>
      </c>
      <c r="D2514" s="17">
        <v>2.872375957456045</v>
      </c>
      <c r="E2514" s="17">
        <v>0.69088606436589561</v>
      </c>
      <c r="F2514" s="17">
        <v>-0.15728556062386692</v>
      </c>
      <c r="G2514" s="17">
        <v>4.6935556789198966E-2</v>
      </c>
      <c r="H2514" s="17">
        <v>0.27222661982543256</v>
      </c>
      <c r="I2514" s="17">
        <v>0</v>
      </c>
      <c r="J2514" s="17">
        <v>16.333597189525943</v>
      </c>
      <c r="K2514" s="17">
        <v>0.27222661982543256</v>
      </c>
      <c r="L2514" s="17">
        <v>-1.0000000000000002</v>
      </c>
      <c r="M2514" s="17">
        <v>-1.0000000000000002</v>
      </c>
      <c r="N2514" s="17">
        <v>5.4445323965086514</v>
      </c>
      <c r="O2514" s="17">
        <v>19.25290870377119</v>
      </c>
      <c r="P2514" s="17">
        <v>-1.5340594253654014</v>
      </c>
      <c r="Q2514" s="17">
        <v>-9.9157612359501379E-2</v>
      </c>
      <c r="R2514" s="17">
        <v>-0.16434002245340751</v>
      </c>
      <c r="S2514" s="17">
        <v>0.3333333333333332</v>
      </c>
      <c r="T2514" s="17">
        <v>0.27378646952652608</v>
      </c>
      <c r="U2514" s="17">
        <v>7.0896393022511467E-2</v>
      </c>
      <c r="V2514" s="17">
        <v>0</v>
      </c>
      <c r="W2514" s="17">
        <v>16.231583042277528</v>
      </c>
      <c r="X2514" s="17">
        <v>0.65955536883526422</v>
      </c>
      <c r="Y2514" s="17">
        <v>-1.0000000000000002</v>
      </c>
      <c r="Z2514" s="17">
        <v>-1.0000000000000002</v>
      </c>
      <c r="AA2514" s="17">
        <v>39.353059423990054</v>
      </c>
      <c r="AB2514" s="17">
        <v>9.231534705012033E-2</v>
      </c>
      <c r="AC2514" s="17">
        <v>0.2642051899468969</v>
      </c>
      <c r="AD2514" s="17">
        <v>0.10919579108630145</v>
      </c>
      <c r="AE2514" s="17">
        <v>23.285816404165924</v>
      </c>
      <c r="AF2514" s="17">
        <v>0.4</v>
      </c>
      <c r="AG2514" s="17">
        <v>-1.0000000000000002</v>
      </c>
      <c r="AH2514" s="17">
        <v>-1.0000000000000002</v>
      </c>
      <c r="AI2514" s="17">
        <v>0</v>
      </c>
      <c r="AJ2514" s="17">
        <v>0</v>
      </c>
      <c r="AK2514" s="17">
        <v>0.14597806141402159</v>
      </c>
      <c r="AL2514" s="17">
        <v>0.28004642919716505</v>
      </c>
      <c r="AM2514" s="17">
        <v>-0.38097305353669075</v>
      </c>
      <c r="AN2514" s="17">
        <v>8.4688324840973897E-2</v>
      </c>
      <c r="AO2514" s="17">
        <v>-8.7944360313471606</v>
      </c>
      <c r="AP2514" s="17">
        <v>3.5174402670101728</v>
      </c>
      <c r="AQ2514" s="17">
        <v>32.565180231803488</v>
      </c>
      <c r="AR2514" s="17">
        <v>0.67801619588237105</v>
      </c>
      <c r="AS2514" s="17">
        <v>0.93178198866069684</v>
      </c>
      <c r="AT2514" s="17">
        <v>-1.0000000000000002</v>
      </c>
      <c r="AU2514" s="17">
        <v>-1.0000000000000002</v>
      </c>
      <c r="AV2514" s="17">
        <v>-0.11740446566420856</v>
      </c>
      <c r="AW2514" s="17">
        <v>62.123408394771424</v>
      </c>
      <c r="AX2514" s="17">
        <v>62.123408394771424</v>
      </c>
      <c r="AY2514" s="17">
        <v>0.26840925547519895</v>
      </c>
      <c r="AZ2514" s="17">
        <v>9.928013871351169</v>
      </c>
      <c r="BA2514" s="22">
        <v>1460.4294886738662</v>
      </c>
      <c r="CU2514" t="e">
        <v>#N/A</v>
      </c>
      <c r="CV2514" t="e">
        <v>#N/A</v>
      </c>
    </row>
    <row r="2515" spans="1:100" x14ac:dyDescent="0.25">
      <c r="A2515">
        <v>5682</v>
      </c>
      <c r="B2515" t="s">
        <v>2794</v>
      </c>
      <c r="C2515" s="22">
        <v>3</v>
      </c>
      <c r="D2515" s="17">
        <v>2.0144425462885476</v>
      </c>
      <c r="E2515" s="17">
        <v>0</v>
      </c>
      <c r="F2515" s="17">
        <v>1.6709528650485535E-3</v>
      </c>
      <c r="G2515" s="17">
        <v>1.6709528650485535E-3</v>
      </c>
      <c r="H2515" s="17">
        <v>-9.3957276104826293E-3</v>
      </c>
      <c r="I2515" s="17">
        <v>0</v>
      </c>
      <c r="J2515" s="17">
        <v>-0.56374365662895976</v>
      </c>
      <c r="K2515" s="17">
        <v>-9.3957276104826293E-3</v>
      </c>
      <c r="L2515" s="17">
        <v>-1.0000000000000004</v>
      </c>
      <c r="M2515" s="17">
        <v>-1.0000000000000004</v>
      </c>
      <c r="N2515" s="17">
        <v>-0.1879145522096537</v>
      </c>
      <c r="O2515" s="17">
        <v>1.4523698425246394</v>
      </c>
      <c r="P2515" s="17">
        <v>-6.777999077862841E-2</v>
      </c>
      <c r="Q2515" s="17">
        <v>-0.14713570159358211</v>
      </c>
      <c r="R2515" s="17">
        <v>-6.4051063415446294E-2</v>
      </c>
      <c r="S2515" s="17">
        <v>0.33333333333333359</v>
      </c>
      <c r="T2515" s="17">
        <v>0.33854056299985702</v>
      </c>
      <c r="U2515" s="17">
        <v>0.15296218581614879</v>
      </c>
      <c r="V2515" s="17">
        <v>0</v>
      </c>
      <c r="W2515" s="17">
        <v>33.369272390392865</v>
      </c>
      <c r="X2515" s="17">
        <v>1.298325596874792</v>
      </c>
      <c r="Y2515" s="17">
        <v>-1.0000000000000004</v>
      </c>
      <c r="Z2515" s="17">
        <v>-1.0000000000000004</v>
      </c>
      <c r="AA2515" s="17">
        <v>40.134950591860623</v>
      </c>
      <c r="AB2515" s="17">
        <v>0.14825450447198049</v>
      </c>
      <c r="AC2515" s="17">
        <v>0.11860348441924023</v>
      </c>
      <c r="AD2515" s="17">
        <v>-0.13026340359355773</v>
      </c>
      <c r="AE2515" s="17">
        <v>6.8297292648831585</v>
      </c>
      <c r="AF2515" s="17">
        <v>0.125</v>
      </c>
      <c r="AG2515" s="17">
        <v>-1.0000000000000004</v>
      </c>
      <c r="AH2515" s="17">
        <v>-1.0000000000000004</v>
      </c>
      <c r="AI2515" s="17">
        <v>0</v>
      </c>
      <c r="AJ2515" s="17">
        <v>0</v>
      </c>
      <c r="AK2515" s="17">
        <v>-0.18293704959419102</v>
      </c>
      <c r="AL2515" s="17">
        <v>4.1400380126523882E-2</v>
      </c>
      <c r="AM2515" s="17">
        <v>0.34936153682246252</v>
      </c>
      <c r="AN2515" s="17">
        <v>0.19935631804725196</v>
      </c>
      <c r="AO2515" s="17">
        <v>7.8193531725906054</v>
      </c>
      <c r="AP2515" s="17">
        <v>5.1909098518139185</v>
      </c>
      <c r="AQ2515" s="17">
        <v>32.805528733763921</v>
      </c>
      <c r="AR2515" s="17">
        <v>0.82483608214933934</v>
      </c>
      <c r="AS2515" s="17">
        <v>1.2889298692643096</v>
      </c>
      <c r="AT2515" s="17">
        <v>-1.0000000000000004</v>
      </c>
      <c r="AU2515" s="17">
        <v>-1.0000000000000004</v>
      </c>
      <c r="AV2515" s="17">
        <v>-6.2380110550397751E-2</v>
      </c>
      <c r="AW2515" s="17">
        <v>46.778230286199133</v>
      </c>
      <c r="AX2515" s="17">
        <v>46.778230286199133</v>
      </c>
      <c r="AY2515" s="17">
        <v>1.4988845701674018E-3</v>
      </c>
      <c r="AZ2515" s="17">
        <v>-24.333170036325122</v>
      </c>
      <c r="BA2515" s="22">
        <v>1435.5344758926988</v>
      </c>
      <c r="CU2515" t="e">
        <v>#N/A</v>
      </c>
      <c r="CV2515" t="e">
        <v>#N/A</v>
      </c>
    </row>
    <row r="2516" spans="1:100" x14ac:dyDescent="0.25">
      <c r="A2516">
        <v>5683</v>
      </c>
      <c r="B2516" t="s">
        <v>2795</v>
      </c>
      <c r="C2516" s="22">
        <v>3</v>
      </c>
      <c r="D2516" s="17">
        <v>4.2283377883372415</v>
      </c>
      <c r="E2516" s="17">
        <v>-4.9235689690812476E-2</v>
      </c>
      <c r="F2516" s="17">
        <v>-0.24213648962711359</v>
      </c>
      <c r="G2516" s="17">
        <v>-0.24213648962711359</v>
      </c>
      <c r="H2516" s="17">
        <v>0.10939189775785449</v>
      </c>
      <c r="I2516" s="17">
        <v>0</v>
      </c>
      <c r="J2516" s="17">
        <v>6.5635138654712675</v>
      </c>
      <c r="K2516" s="17">
        <v>0.10939189775785449</v>
      </c>
      <c r="L2516" s="17">
        <v>-1.0000000000000013</v>
      </c>
      <c r="M2516" s="17">
        <v>-1.0000000000000013</v>
      </c>
      <c r="N2516" s="17">
        <v>2.1878379551570886</v>
      </c>
      <c r="O2516" s="17">
        <v>10.549715164181405</v>
      </c>
      <c r="P2516" s="17">
        <v>0.1659162746422409</v>
      </c>
      <c r="Q2516" s="17">
        <v>-1.9056083527437939</v>
      </c>
      <c r="R2516" s="17">
        <v>-0.70510879571796037</v>
      </c>
      <c r="S2516" s="17">
        <v>0.25031471591421911</v>
      </c>
      <c r="T2516" s="17">
        <v>0.26893466975122565</v>
      </c>
      <c r="U2516" s="17">
        <v>-1.6985260223006407E-2</v>
      </c>
      <c r="V2516" s="17">
        <v>-5.2392938580202414E-2</v>
      </c>
      <c r="W2516" s="17">
        <v>13.619171564175257</v>
      </c>
      <c r="X2516" s="17">
        <v>-3.6839848047758396E-2</v>
      </c>
      <c r="Y2516" s="17">
        <v>-1.0000000000000013</v>
      </c>
      <c r="Z2516" s="17">
        <v>-1.0000000000000013</v>
      </c>
      <c r="AA2516" s="17">
        <v>18.806413964712846</v>
      </c>
      <c r="AB2516" s="17">
        <v>0.12311519392604858</v>
      </c>
      <c r="AC2516" s="17">
        <v>-4.1413280015854738E-2</v>
      </c>
      <c r="AD2516" s="17">
        <v>3.6145110014917138E-2</v>
      </c>
      <c r="AE2516" s="17">
        <v>5.8923511962555475</v>
      </c>
      <c r="AF2516" s="17">
        <v>0.41666666666666669</v>
      </c>
      <c r="AG2516" s="17">
        <v>-1.0000000000000013</v>
      </c>
      <c r="AH2516" s="17">
        <v>-1.0000000000000013</v>
      </c>
      <c r="AI2516" s="17">
        <v>0</v>
      </c>
      <c r="AJ2516" s="17">
        <v>-5.2392938580202414E-2</v>
      </c>
      <c r="AK2516" s="17">
        <v>-3.5455107407821713E-3</v>
      </c>
      <c r="AL2516" s="17">
        <v>6.5030640432924294E-2</v>
      </c>
      <c r="AM2516" s="17">
        <v>-0.11504637988126851</v>
      </c>
      <c r="AN2516" s="17">
        <v>0.14145515380942209</v>
      </c>
      <c r="AO2516" s="17">
        <v>-2.8938870507356245</v>
      </c>
      <c r="AP2516" s="17">
        <v>3.8615320474001709</v>
      </c>
      <c r="AQ2516" s="17">
        <v>20.182685429646519</v>
      </c>
      <c r="AR2516" s="17">
        <v>0.44987118686223548</v>
      </c>
      <c r="AS2516" s="17">
        <v>7.2552049710096267E-2</v>
      </c>
      <c r="AT2516" s="17">
        <v>-1.0000000000000013</v>
      </c>
      <c r="AU2516" s="17">
        <v>-1.0000000000000013</v>
      </c>
      <c r="AV2516" s="17">
        <v>-0.94724528534507424</v>
      </c>
      <c r="AW2516" s="17">
        <v>33.217661176294428</v>
      </c>
      <c r="AX2516" s="17">
        <v>27.978367318274163</v>
      </c>
      <c r="AY2516" s="17">
        <v>-7.3505463781116274E-3</v>
      </c>
      <c r="AZ2516" s="17">
        <v>-21.951404988719986</v>
      </c>
      <c r="BA2516" s="22">
        <v>1432.5346281728719</v>
      </c>
      <c r="CU2516" t="e">
        <v>#N/A</v>
      </c>
      <c r="CV2516" t="e">
        <v>#N/A</v>
      </c>
    </row>
    <row r="2517" spans="1:100" x14ac:dyDescent="0.25">
      <c r="A2517">
        <v>5684</v>
      </c>
      <c r="B2517" t="s">
        <v>2796</v>
      </c>
      <c r="C2517" s="22">
        <v>3</v>
      </c>
      <c r="D2517" s="17">
        <v>5.0123463749226174</v>
      </c>
      <c r="E2517" s="17">
        <v>3.823109644274944E-3</v>
      </c>
      <c r="F2517" s="17">
        <v>0.16077995207254395</v>
      </c>
      <c r="G2517" s="17">
        <v>0.16602567254408032</v>
      </c>
      <c r="H2517" s="17">
        <v>0.42526832903907402</v>
      </c>
      <c r="I2517" s="17">
        <v>0</v>
      </c>
      <c r="J2517" s="17">
        <v>25.516099742344469</v>
      </c>
      <c r="K2517" s="17">
        <v>0.42526832903907402</v>
      </c>
      <c r="L2517" s="17">
        <v>-0.99999999999999867</v>
      </c>
      <c r="M2517" s="17">
        <v>-0.99999999999999867</v>
      </c>
      <c r="N2517" s="17">
        <v>8.5053665807814891</v>
      </c>
      <c r="O2517" s="17">
        <v>30.694471789811153</v>
      </c>
      <c r="P2517" s="17">
        <v>0.76367735574975359</v>
      </c>
      <c r="Q2517" s="17">
        <v>2.6530241636910903</v>
      </c>
      <c r="R2517" s="17">
        <v>0.89100230847353601</v>
      </c>
      <c r="S2517" s="17">
        <v>0.33333333333333293</v>
      </c>
      <c r="T2517" s="17">
        <v>0.3323079957601206</v>
      </c>
      <c r="U2517" s="17">
        <v>0.39722629463918363</v>
      </c>
      <c r="V2517" s="17">
        <v>-1.8456875860521478E-2</v>
      </c>
      <c r="W2517" s="17">
        <v>24.765696753321656</v>
      </c>
      <c r="X2517" s="17">
        <v>1.7175115858747732</v>
      </c>
      <c r="Y2517" s="17">
        <v>-0.99999999999999867</v>
      </c>
      <c r="Z2517" s="17">
        <v>-0.99999999999999867</v>
      </c>
      <c r="AA2517" s="17">
        <v>37.069274253860925</v>
      </c>
      <c r="AB2517" s="17">
        <v>0.26592766188178951</v>
      </c>
      <c r="AC2517" s="17">
        <v>-0.19775931516702425</v>
      </c>
      <c r="AD2517" s="17">
        <v>0.16008315712654861</v>
      </c>
      <c r="AE2517" s="17">
        <v>11.412575192065704</v>
      </c>
      <c r="AF2517" s="17">
        <v>0.66666666666666663</v>
      </c>
      <c r="AG2517" s="17">
        <v>-0.99999999999999867</v>
      </c>
      <c r="AH2517" s="17">
        <v>-0.99999999999999867</v>
      </c>
      <c r="AI2517" s="17">
        <v>0</v>
      </c>
      <c r="AJ2517" s="17">
        <v>-1.8456875860521478E-2</v>
      </c>
      <c r="AK2517" s="17">
        <v>2.2425226614532053E-2</v>
      </c>
      <c r="AL2517" s="17">
        <v>0.10662092440310808</v>
      </c>
      <c r="AM2517" s="17">
        <v>0.52789621242314166</v>
      </c>
      <c r="AN2517" s="17">
        <v>-7.1330511114429354E-2</v>
      </c>
      <c r="AO2517" s="17">
        <v>13.309531443651203</v>
      </c>
      <c r="AP2517" s="17">
        <v>-1.2501581558451929</v>
      </c>
      <c r="AQ2517" s="17">
        <v>50.281796495666143</v>
      </c>
      <c r="AR2517" s="17">
        <v>1.0444107478721156</v>
      </c>
      <c r="AS2517" s="17">
        <v>2.1427799149138465</v>
      </c>
      <c r="AT2517" s="17">
        <v>-0.99999999999999867</v>
      </c>
      <c r="AU2517" s="17">
        <v>-0.99999999999999867</v>
      </c>
      <c r="AV2517" s="17">
        <v>1.0570279810176169</v>
      </c>
      <c r="AW2517" s="17">
        <v>66.513587887826858</v>
      </c>
      <c r="AX2517" s="17">
        <v>64.667900301774708</v>
      </c>
      <c r="AY2517" s="17">
        <v>-0.18863094436967034</v>
      </c>
      <c r="AZ2517" s="17">
        <v>-43.801227457611581</v>
      </c>
      <c r="BA2517" s="22">
        <v>1439.9028005995101</v>
      </c>
      <c r="CU2517" t="e">
        <v>#N/A</v>
      </c>
      <c r="CV2517" t="e">
        <v>#N/A</v>
      </c>
    </row>
    <row r="2518" spans="1:100" x14ac:dyDescent="0.25">
      <c r="A2518">
        <v>5685</v>
      </c>
      <c r="B2518" t="s">
        <v>2797</v>
      </c>
      <c r="C2518" s="22">
        <v>3</v>
      </c>
      <c r="D2518" s="17">
        <v>5.186431455306967</v>
      </c>
      <c r="E2518" s="17">
        <v>0</v>
      </c>
      <c r="F2518" s="17">
        <v>-4.4437218964510508E-3</v>
      </c>
      <c r="G2518" s="17">
        <v>-4.4437218964510508E-3</v>
      </c>
      <c r="H2518" s="17">
        <v>0.11054997159694371</v>
      </c>
      <c r="I2518" s="17">
        <v>0</v>
      </c>
      <c r="J2518" s="17">
        <v>6.6329982958166172</v>
      </c>
      <c r="K2518" s="17">
        <v>0.11054997159694371</v>
      </c>
      <c r="L2518" s="17">
        <v>-1.0000000000000007</v>
      </c>
      <c r="M2518" s="17">
        <v>-1.0000000000000007</v>
      </c>
      <c r="N2518" s="17">
        <v>2.2109994319388737</v>
      </c>
      <c r="O2518" s="17">
        <v>11.81498602922715</v>
      </c>
      <c r="P2518" s="17">
        <v>0.29462448688467791</v>
      </c>
      <c r="Q2518" s="17">
        <v>-0.32742866886965022</v>
      </c>
      <c r="R2518" s="17">
        <v>-0.14510549392796104</v>
      </c>
      <c r="S2518" s="17">
        <v>0.33333333333333359</v>
      </c>
      <c r="T2518" s="17">
        <v>0.34706581851319473</v>
      </c>
      <c r="U2518" s="17">
        <v>-8.0541799176805234E-2</v>
      </c>
      <c r="V2518" s="17">
        <v>-1.1324419569077905E-2</v>
      </c>
      <c r="W2518" s="17">
        <v>19.119318460148044</v>
      </c>
      <c r="X2518" s="17">
        <v>0.19346795130775676</v>
      </c>
      <c r="Y2518" s="17">
        <v>-1.0000000000000007</v>
      </c>
      <c r="Z2518" s="17">
        <v>-1.0000000000000007</v>
      </c>
      <c r="AA2518" s="17">
        <v>35.22751394008732</v>
      </c>
      <c r="AB2518" s="17">
        <v>-3.5280959670761051E-2</v>
      </c>
      <c r="AC2518" s="17">
        <v>0.21469648948775225</v>
      </c>
      <c r="AD2518" s="17">
        <v>0.14565048966035374</v>
      </c>
      <c r="AE2518" s="17">
        <v>16.253300973867251</v>
      </c>
      <c r="AF2518" s="17">
        <v>0.33333333333333331</v>
      </c>
      <c r="AG2518" s="17">
        <v>-1.0000000000000007</v>
      </c>
      <c r="AH2518" s="17">
        <v>-1.0000000000000007</v>
      </c>
      <c r="AI2518" s="17">
        <v>0</v>
      </c>
      <c r="AJ2518" s="17">
        <v>-1.1324419569077905E-2</v>
      </c>
      <c r="AK2518" s="17">
        <v>-1.9010286103787691E-3</v>
      </c>
      <c r="AL2518" s="17">
        <v>0.15185927629281099</v>
      </c>
      <c r="AM2518" s="17">
        <v>0.30726541916834732</v>
      </c>
      <c r="AN2518" s="17">
        <v>6.3044351047603267E-2</v>
      </c>
      <c r="AO2518" s="17">
        <v>7.6721303361567879</v>
      </c>
      <c r="AP2518" s="17">
        <v>2.3354051576541361</v>
      </c>
      <c r="AQ2518" s="17">
        <v>25.752316755964678</v>
      </c>
      <c r="AR2518" s="17">
        <v>0.58853293310064458</v>
      </c>
      <c r="AS2518" s="17">
        <v>0.30401792290470064</v>
      </c>
      <c r="AT2518" s="17">
        <v>-1.0000000000000007</v>
      </c>
      <c r="AU2518" s="17">
        <v>-1.0000000000000007</v>
      </c>
      <c r="AV2518" s="17">
        <v>-0.14954921582441208</v>
      </c>
      <c r="AW2518" s="17">
        <v>49.377905126968599</v>
      </c>
      <c r="AX2518" s="17">
        <v>48.245463170060816</v>
      </c>
      <c r="AY2518" s="17">
        <v>-0.13218713969707274</v>
      </c>
      <c r="AZ2518" s="17">
        <v>-25.85883172751673</v>
      </c>
      <c r="BA2518" s="22">
        <v>1389.359044168601</v>
      </c>
      <c r="CU2518" t="e">
        <v>#N/A</v>
      </c>
      <c r="CV2518" t="e">
        <v>#N/A</v>
      </c>
    </row>
    <row r="2519" spans="1:100" x14ac:dyDescent="0.25">
      <c r="A2519">
        <v>5686</v>
      </c>
      <c r="B2519" t="s">
        <v>2798</v>
      </c>
      <c r="C2519" s="22">
        <v>3</v>
      </c>
      <c r="D2519" s="17">
        <v>3.2682150616045895</v>
      </c>
      <c r="E2519" s="17">
        <v>-0.17950087179360069</v>
      </c>
      <c r="F2519" s="17">
        <v>-2.1140021188918379</v>
      </c>
      <c r="G2519" s="17">
        <v>-2.1714263942887788</v>
      </c>
      <c r="H2519" s="17">
        <v>-0.19071169917450509</v>
      </c>
      <c r="I2519" s="17">
        <v>0</v>
      </c>
      <c r="J2519" s="17">
        <v>-11.442701950470312</v>
      </c>
      <c r="K2519" s="17">
        <v>-0.19071169917450509</v>
      </c>
      <c r="L2519" s="17">
        <v>-0.99999999999999989</v>
      </c>
      <c r="M2519" s="17">
        <v>-0.99999999999999989</v>
      </c>
      <c r="N2519" s="17">
        <v>-3.8142339834901025</v>
      </c>
      <c r="O2519" s="17">
        <v>-10.3459132831545</v>
      </c>
      <c r="P2519" s="17">
        <v>-0.3110040249865143</v>
      </c>
      <c r="Q2519" s="17">
        <v>2.3385939695501952</v>
      </c>
      <c r="R2519" s="17">
        <v>0.77158085453933445</v>
      </c>
      <c r="S2519" s="17">
        <v>0.33333333333333331</v>
      </c>
      <c r="T2519" s="17">
        <v>0.33333333333333331</v>
      </c>
      <c r="U2519" s="17">
        <v>-0.17083884844100314</v>
      </c>
      <c r="V2519" s="17">
        <v>-9.198308195426521E-3</v>
      </c>
      <c r="W2519" s="17">
        <v>27.093648368189669</v>
      </c>
      <c r="X2519" s="17">
        <v>0.11883312290459988</v>
      </c>
      <c r="Y2519" s="17">
        <v>-0.99999999999999989</v>
      </c>
      <c r="Z2519" s="17">
        <v>-0.99999999999999989</v>
      </c>
      <c r="AA2519" s="17">
        <v>42.195135671038173</v>
      </c>
      <c r="AB2519" s="17">
        <v>8.0952340389698008E-2</v>
      </c>
      <c r="AC2519" s="17">
        <v>0.11545165916000935</v>
      </c>
      <c r="AD2519" s="17">
        <v>9.0194129416475949E-2</v>
      </c>
      <c r="AE2519" s="17">
        <v>14.329906448309172</v>
      </c>
      <c r="AF2519" s="17">
        <v>0</v>
      </c>
      <c r="AG2519" s="17">
        <v>-0.99999999999999989</v>
      </c>
      <c r="AH2519" s="17">
        <v>-0.99999999999999989</v>
      </c>
      <c r="AI2519" s="17">
        <v>-8.3672239962474304E-2</v>
      </c>
      <c r="AJ2519" s="17">
        <v>-9.198308195426521E-3</v>
      </c>
      <c r="AK2519" s="17">
        <v>0.4763776513298893</v>
      </c>
      <c r="AL2519" s="17">
        <v>0.30996444211647506</v>
      </c>
      <c r="AM2519" s="17">
        <v>0.1408060405169862</v>
      </c>
      <c r="AN2519" s="17">
        <v>-8.197578184694107E-2</v>
      </c>
      <c r="AO2519" s="17">
        <v>5.9020392695741029</v>
      </c>
      <c r="AP2519" s="17">
        <v>-0.49957233559115194</v>
      </c>
      <c r="AQ2519" s="17">
        <v>15.650946417719371</v>
      </c>
      <c r="AR2519" s="17">
        <v>0.48662951003023719</v>
      </c>
      <c r="AS2519" s="17">
        <v>-7.1878576269905792E-2</v>
      </c>
      <c r="AT2519" s="17">
        <v>-0.99999999999999989</v>
      </c>
      <c r="AU2519" s="17">
        <v>-0.99999999999999989</v>
      </c>
      <c r="AV2519" s="17">
        <v>-1.3998455397494447</v>
      </c>
      <c r="AW2519" s="17">
        <v>31.349650052292546</v>
      </c>
      <c r="AX2519" s="17">
        <v>28.756374433500397</v>
      </c>
      <c r="AY2519" s="17">
        <v>-0.19010766032342016</v>
      </c>
      <c r="AZ2519" s="17">
        <v>-73.070556801780697</v>
      </c>
      <c r="BA2519" s="22">
        <v>1273.3361497014921</v>
      </c>
      <c r="CU2519" t="e">
        <v>#N/A</v>
      </c>
      <c r="CV2519" t="e">
        <v>#N/A</v>
      </c>
    </row>
    <row r="2520" spans="1:100" x14ac:dyDescent="0.25">
      <c r="A2520">
        <v>5687</v>
      </c>
      <c r="B2520" t="s">
        <v>2799</v>
      </c>
      <c r="C2520" s="22">
        <v>3</v>
      </c>
      <c r="D2520" s="17">
        <v>5.4797454809271589</v>
      </c>
      <c r="E2520" s="17">
        <v>-5.7505893805749525E-2</v>
      </c>
      <c r="F2520" s="17">
        <v>-8.0367889640705209E-2</v>
      </c>
      <c r="G2520" s="17">
        <v>-9.9455513726461359E-2</v>
      </c>
      <c r="H2520" s="17">
        <v>0.3486726019571974</v>
      </c>
      <c r="I2520" s="17">
        <v>0</v>
      </c>
      <c r="J2520" s="17">
        <v>20.92035611743184</v>
      </c>
      <c r="K2520" s="17">
        <v>0.3486726019571974</v>
      </c>
      <c r="L2520" s="17">
        <v>-0.99999999999999967</v>
      </c>
      <c r="M2520" s="17">
        <v>-0.99999999999999967</v>
      </c>
      <c r="N2520" s="17">
        <v>6.9734520391439441</v>
      </c>
      <c r="O2520" s="17">
        <v>26.300646084632547</v>
      </c>
      <c r="P2520" s="17">
        <v>-0.10278173359300327</v>
      </c>
      <c r="Q2520" s="17">
        <v>2.839728519760274</v>
      </c>
      <c r="R2520" s="17">
        <v>0.87755265156436069</v>
      </c>
      <c r="S2520" s="17">
        <v>0.33333333333333337</v>
      </c>
      <c r="T2520" s="17">
        <v>0.33333333333333337</v>
      </c>
      <c r="U2520" s="17">
        <v>0.41899863689605599</v>
      </c>
      <c r="V2520" s="17">
        <v>0.49310987696677355</v>
      </c>
      <c r="W2520" s="17">
        <v>49.204103142891981</v>
      </c>
      <c r="X2520" s="17">
        <v>4.9526478740943309</v>
      </c>
      <c r="Y2520" s="17">
        <v>-0.99999999999999967</v>
      </c>
      <c r="Z2520" s="17">
        <v>-0.99999999999999967</v>
      </c>
      <c r="AA2520" s="17">
        <v>94.299587017727404</v>
      </c>
      <c r="AB2520" s="17">
        <v>0.47034181504622385</v>
      </c>
      <c r="AC2520" s="17">
        <v>0.21453596164299235</v>
      </c>
      <c r="AD2520" s="17">
        <v>0.19948084777620567</v>
      </c>
      <c r="AE2520" s="17">
        <v>44.217931223271144</v>
      </c>
      <c r="AF2520" s="17">
        <v>0.77777777777777779</v>
      </c>
      <c r="AG2520" s="17">
        <v>-0.99999999999999967</v>
      </c>
      <c r="AH2520" s="17">
        <v>-0.99999999999999967</v>
      </c>
      <c r="AI2520" s="17">
        <v>8.1634933121053466E-2</v>
      </c>
      <c r="AJ2520" s="17">
        <v>0.49310987696677355</v>
      </c>
      <c r="AK2520" s="17">
        <v>0.15633169776123534</v>
      </c>
      <c r="AL2520" s="17">
        <v>0.17173551808364529</v>
      </c>
      <c r="AM2520" s="17">
        <v>-4.3248269604700275E-2</v>
      </c>
      <c r="AN2520" s="17">
        <v>8.7870082280655792E-2</v>
      </c>
      <c r="AO2520" s="17">
        <v>-0.29954825131133267</v>
      </c>
      <c r="AP2520" s="17">
        <v>3.055429647434623</v>
      </c>
      <c r="AQ2520" s="17">
        <v>70.124459260323832</v>
      </c>
      <c r="AR2520" s="17">
        <v>1.5787751805294965</v>
      </c>
      <c r="AS2520" s="17">
        <v>5.3013204760515302</v>
      </c>
      <c r="AT2520" s="17">
        <v>-0.99999999999999967</v>
      </c>
      <c r="AU2520" s="17">
        <v>-0.99999999999999967</v>
      </c>
      <c r="AV2520" s="17">
        <v>0.7780971378378958</v>
      </c>
      <c r="AW2520" s="17">
        <v>123.65566274979459</v>
      </c>
      <c r="AX2520" s="17">
        <v>174.59934910889294</v>
      </c>
      <c r="AY2520" s="17">
        <v>0.25643876616043065</v>
      </c>
      <c r="AZ2520" s="17">
        <v>31.625940204027764</v>
      </c>
      <c r="BA2520" s="22">
        <v>1572.7725271310217</v>
      </c>
      <c r="CU2520" t="e">
        <v>#N/A</v>
      </c>
      <c r="CV2520" t="e">
        <v>#N/A</v>
      </c>
    </row>
    <row r="2521" spans="1:100" x14ac:dyDescent="0.25">
      <c r="A2521">
        <v>5688</v>
      </c>
      <c r="B2521" t="s">
        <v>2800</v>
      </c>
      <c r="C2521" s="22">
        <v>3</v>
      </c>
      <c r="D2521" s="17">
        <v>5.3246481310174367</v>
      </c>
      <c r="E2521" s="17">
        <v>6.1194818015154175E-2</v>
      </c>
      <c r="F2521" s="17">
        <v>-0.86561211513798431</v>
      </c>
      <c r="G2521" s="17">
        <v>-0.84616755195830307</v>
      </c>
      <c r="H2521" s="17">
        <v>0.204751361474315</v>
      </c>
      <c r="I2521" s="17">
        <v>0</v>
      </c>
      <c r="J2521" s="17">
        <v>12.285081688458902</v>
      </c>
      <c r="K2521" s="17">
        <v>0.204751361474315</v>
      </c>
      <c r="L2521" s="17">
        <v>-0.99999999999999956</v>
      </c>
      <c r="M2521" s="17">
        <v>-0.99999999999999956</v>
      </c>
      <c r="N2521" s="17">
        <v>4.095027229486301</v>
      </c>
      <c r="O2521" s="17">
        <v>16.76356226751804</v>
      </c>
      <c r="P2521" s="17">
        <v>-0.20685962962881754</v>
      </c>
      <c r="Q2521" s="17">
        <v>1.3473511524988533</v>
      </c>
      <c r="R2521" s="17">
        <v>0.4228487247071841</v>
      </c>
      <c r="S2521" s="17">
        <v>0.33333333333333309</v>
      </c>
      <c r="T2521" s="17">
        <v>0.3521254034519008</v>
      </c>
      <c r="U2521" s="17">
        <v>0.30556815488682565</v>
      </c>
      <c r="V2521" s="17">
        <v>2.9131549169041258E-3</v>
      </c>
      <c r="W2521" s="17">
        <v>31.567547404585937</v>
      </c>
      <c r="X2521" s="17">
        <v>1.7392509944782146</v>
      </c>
      <c r="Y2521" s="17">
        <v>-0.99999999999999956</v>
      </c>
      <c r="Z2521" s="17">
        <v>-0.99999999999999956</v>
      </c>
      <c r="AA2521" s="17">
        <v>75.369616314853815</v>
      </c>
      <c r="AB2521" s="17">
        <v>0.29461158051836206</v>
      </c>
      <c r="AC2521" s="17">
        <v>0.19220229621534479</v>
      </c>
      <c r="AD2521" s="17">
        <v>0.38077052697750596</v>
      </c>
      <c r="AE2521" s="17">
        <v>43.379220185560669</v>
      </c>
      <c r="AF2521" s="17">
        <v>0.75</v>
      </c>
      <c r="AG2521" s="17">
        <v>-0.99999999999999956</v>
      </c>
      <c r="AH2521" s="17">
        <v>-0.99999999999999956</v>
      </c>
      <c r="AI2521" s="17">
        <v>0</v>
      </c>
      <c r="AJ2521" s="17">
        <v>2.9131549169041258E-3</v>
      </c>
      <c r="AK2521" s="17">
        <v>-3.4387424030594867E-2</v>
      </c>
      <c r="AL2521" s="17">
        <v>-0.10135598361500232</v>
      </c>
      <c r="AM2521" s="17">
        <v>0.16063806575519751</v>
      </c>
      <c r="AN2521" s="17">
        <v>1.2047348861801933E-2</v>
      </c>
      <c r="AO2521" s="17">
        <v>3.8440145237269623</v>
      </c>
      <c r="AP2521" s="17">
        <v>-0.20559619652996286</v>
      </c>
      <c r="AQ2521" s="17">
        <v>43.852629093044854</v>
      </c>
      <c r="AR2521" s="17">
        <v>0.99394004658896407</v>
      </c>
      <c r="AS2521" s="17">
        <v>1.9440023559525295</v>
      </c>
      <c r="AT2521" s="17">
        <v>-0.99999999999999956</v>
      </c>
      <c r="AU2521" s="17">
        <v>-0.99999999999999956</v>
      </c>
      <c r="AV2521" s="17">
        <v>-0.42331882725111886</v>
      </c>
      <c r="AW2521" s="17">
        <v>91.927582385841902</v>
      </c>
      <c r="AX2521" s="17">
        <v>92.218897877532299</v>
      </c>
      <c r="AY2521" s="17">
        <v>0.29979532347432719</v>
      </c>
      <c r="AZ2521" s="17">
        <v>23.626625604527533</v>
      </c>
      <c r="BA2521" s="22">
        <v>1435.0556968322264</v>
      </c>
      <c r="CU2521" t="e">
        <v>#N/A</v>
      </c>
      <c r="CV2521" t="e">
        <v>#N/A</v>
      </c>
    </row>
    <row r="2522" spans="1:100" x14ac:dyDescent="0.25">
      <c r="A2522">
        <v>5689</v>
      </c>
      <c r="B2522" t="s">
        <v>2801</v>
      </c>
      <c r="C2522" s="22">
        <v>3</v>
      </c>
      <c r="D2522" s="17">
        <v>4.7180509937928443</v>
      </c>
      <c r="E2522" s="17">
        <v>-3.2402376614046179E-2</v>
      </c>
      <c r="F2522" s="17">
        <v>0.10814734494391635</v>
      </c>
      <c r="G2522" s="17">
        <v>9.9826746013983711E-2</v>
      </c>
      <c r="H2522" s="17">
        <v>0.30395753366544193</v>
      </c>
      <c r="I2522" s="17">
        <v>8.3548253115675441E-3</v>
      </c>
      <c r="J2522" s="17">
        <v>18.73874153862058</v>
      </c>
      <c r="K2522" s="17">
        <v>0.31231235897700949</v>
      </c>
      <c r="L2522" s="17">
        <v>-0.99999999999999911</v>
      </c>
      <c r="M2522" s="17">
        <v>-0.99999999999999911</v>
      </c>
      <c r="N2522" s="17">
        <v>6.246247179540191</v>
      </c>
      <c r="O2522" s="17">
        <v>23.556619278427405</v>
      </c>
      <c r="P2522" s="17">
        <v>-0.3198673961747493</v>
      </c>
      <c r="Q2522" s="17">
        <v>-0.1859796050499764</v>
      </c>
      <c r="R2522" s="17">
        <v>-0.12542705713296137</v>
      </c>
      <c r="S2522" s="17">
        <v>0.33333333333333304</v>
      </c>
      <c r="T2522" s="17">
        <v>0.36377736267493155</v>
      </c>
      <c r="U2522" s="17">
        <v>0.39824235900860239</v>
      </c>
      <c r="V2522" s="17">
        <v>6.667960910230411E-2</v>
      </c>
      <c r="W2522" s="17">
        <v>33.988812205686479</v>
      </c>
      <c r="X2522" s="17">
        <v>2.408289457021088</v>
      </c>
      <c r="Y2522" s="17">
        <v>-0.99999999999999911</v>
      </c>
      <c r="Z2522" s="17">
        <v>-0.99999999999999911</v>
      </c>
      <c r="AA2522" s="17">
        <v>68.217186731117877</v>
      </c>
      <c r="AB2522" s="17">
        <v>0.21936552439623627</v>
      </c>
      <c r="AC2522" s="17">
        <v>0.21855846464819656</v>
      </c>
      <c r="AD2522" s="17">
        <v>0.24915204260685497</v>
      </c>
      <c r="AE2522" s="17">
        <v>34.353801582564401</v>
      </c>
      <c r="AF2522" s="17">
        <v>0.8</v>
      </c>
      <c r="AG2522" s="17">
        <v>-0.99999999999999911</v>
      </c>
      <c r="AH2522" s="17">
        <v>-0.99999999999999911</v>
      </c>
      <c r="AI2522" s="17">
        <v>1.7940400300315622E-2</v>
      </c>
      <c r="AJ2522" s="17">
        <v>6.667960910230411E-2</v>
      </c>
      <c r="AK2522" s="17">
        <v>9.0712908917540483E-2</v>
      </c>
      <c r="AL2522" s="17">
        <v>0.18065720262248539</v>
      </c>
      <c r="AM2522" s="17">
        <v>0.10404363861241953</v>
      </c>
      <c r="AN2522" s="17">
        <v>-0.17699084377956498</v>
      </c>
      <c r="AO2522" s="17">
        <v>3.0546555098981907</v>
      </c>
      <c r="AP2522" s="17">
        <v>-3.5214850813766962</v>
      </c>
      <c r="AQ2522" s="17">
        <v>52.727553744307073</v>
      </c>
      <c r="AR2522" s="17">
        <v>1.1620326641191714</v>
      </c>
      <c r="AS2522" s="17">
        <v>2.7206018159980978</v>
      </c>
      <c r="AT2522" s="17">
        <v>-0.99999999999999911</v>
      </c>
      <c r="AU2522" s="17">
        <v>-0.99999999999999911</v>
      </c>
      <c r="AV2522" s="17">
        <v>-2.5600311118977669E-2</v>
      </c>
      <c r="AW2522" s="17">
        <v>88.252320928168587</v>
      </c>
      <c r="AX2522" s="17">
        <v>95.279089844405334</v>
      </c>
      <c r="AY2522" s="17">
        <v>0.23885680664720391</v>
      </c>
      <c r="AZ2522" s="17">
        <v>4.7148732634273642</v>
      </c>
      <c r="BA2522" s="22">
        <v>1441.7845578957924</v>
      </c>
      <c r="CU2522" t="e">
        <v>#N/A</v>
      </c>
      <c r="CV2522" t="e">
        <v>#N/A</v>
      </c>
    </row>
    <row r="2523" spans="1:100" x14ac:dyDescent="0.25">
      <c r="A2523">
        <v>5690</v>
      </c>
      <c r="B2523" t="s">
        <v>2802</v>
      </c>
      <c r="C2523" s="22">
        <v>3</v>
      </c>
      <c r="D2523" s="17">
        <v>6.1050885227619363</v>
      </c>
      <c r="E2523" s="17">
        <v>-5.9013592773805856E-4</v>
      </c>
      <c r="F2523" s="17">
        <v>1.3788951704002688</v>
      </c>
      <c r="G2523" s="17">
        <v>1.3788951704002688</v>
      </c>
      <c r="H2523" s="17">
        <v>0.14443354038370831</v>
      </c>
      <c r="I2523" s="17">
        <v>0</v>
      </c>
      <c r="J2523" s="17">
        <v>8.666012423022492</v>
      </c>
      <c r="K2523" s="17">
        <v>0.14443354038370831</v>
      </c>
      <c r="L2523" s="17">
        <v>-0.99999999999999878</v>
      </c>
      <c r="M2523" s="17">
        <v>-0.99999999999999878</v>
      </c>
      <c r="N2523" s="17">
        <v>2.8886708076741661</v>
      </c>
      <c r="O2523" s="17">
        <v>16.149996116184703</v>
      </c>
      <c r="P2523" s="17">
        <v>-0.25503332652609989</v>
      </c>
      <c r="Q2523" s="17">
        <v>0.66093671400403076</v>
      </c>
      <c r="R2523" s="17">
        <v>0.15145625090988799</v>
      </c>
      <c r="S2523" s="17">
        <v>0.33333333333333304</v>
      </c>
      <c r="T2523" s="17">
        <v>0.36571865444505786</v>
      </c>
      <c r="U2523" s="17">
        <v>0.43655562446698254</v>
      </c>
      <c r="V2523" s="17">
        <v>8.1408576865190457E-2</v>
      </c>
      <c r="W2523" s="17">
        <v>42.903305949074216</v>
      </c>
      <c r="X2523" s="17">
        <v>2.8337580434552212</v>
      </c>
      <c r="Y2523" s="17">
        <v>-0.99999999999999878</v>
      </c>
      <c r="Z2523" s="17">
        <v>-0.99999999999999878</v>
      </c>
      <c r="AA2523" s="17">
        <v>80.156353042252505</v>
      </c>
      <c r="AB2523" s="17">
        <v>0.41838466277324671</v>
      </c>
      <c r="AC2523" s="17">
        <v>7.7102420878757558E-2</v>
      </c>
      <c r="AD2523" s="17">
        <v>0.24654473319336478</v>
      </c>
      <c r="AE2523" s="17">
        <v>37.101590842268443</v>
      </c>
      <c r="AF2523" s="17">
        <v>0.8</v>
      </c>
      <c r="AG2523" s="17">
        <v>-0.99999999999999878</v>
      </c>
      <c r="AH2523" s="17">
        <v>-0.99999999999999878</v>
      </c>
      <c r="AI2523" s="17">
        <v>0</v>
      </c>
      <c r="AJ2523" s="17">
        <v>8.1408576865190457E-2</v>
      </c>
      <c r="AK2523" s="17">
        <v>-4.7675579765268615E-3</v>
      </c>
      <c r="AL2523" s="17">
        <v>-7.8176010845126098E-2</v>
      </c>
      <c r="AM2523" s="17">
        <v>0.16616335293822682</v>
      </c>
      <c r="AN2523" s="17">
        <v>0.73310777249538095</v>
      </c>
      <c r="AO2523" s="17">
        <v>4.1302460335730355</v>
      </c>
      <c r="AP2523" s="17">
        <v>17.93681425815889</v>
      </c>
      <c r="AQ2523" s="17">
        <v>51.56931837209671</v>
      </c>
      <c r="AR2523" s="17">
        <v>1.2170161891105644</v>
      </c>
      <c r="AS2523" s="17">
        <v>2.9781915838389281</v>
      </c>
      <c r="AT2523" s="17">
        <v>-0.99999999999999878</v>
      </c>
      <c r="AU2523" s="17">
        <v>-0.99999999999999878</v>
      </c>
      <c r="AV2523" s="17">
        <v>1.530351421310157</v>
      </c>
      <c r="AW2523" s="17">
        <v>114.24316341659613</v>
      </c>
      <c r="AX2523" s="17">
        <v>122.38402110311519</v>
      </c>
      <c r="AY2523" s="17">
        <v>0.38851976540015176</v>
      </c>
      <c r="AZ2523" s="17">
        <v>50.766762682420911</v>
      </c>
      <c r="BA2523" s="22">
        <v>1545.8317385483988</v>
      </c>
      <c r="CU2523" t="e">
        <v>#N/A</v>
      </c>
      <c r="CV2523" t="e">
        <v>#N/A</v>
      </c>
    </row>
    <row r="2524" spans="1:100" x14ac:dyDescent="0.25">
      <c r="A2524">
        <v>5694</v>
      </c>
      <c r="B2524" t="s">
        <v>2803</v>
      </c>
      <c r="C2524" s="22">
        <v>2</v>
      </c>
      <c r="D2524" s="17">
        <v>2.4506131904784842</v>
      </c>
      <c r="E2524" s="17">
        <v>-0.28461570941760683</v>
      </c>
      <c r="F2524" s="17">
        <v>-0.63178692890126298</v>
      </c>
      <c r="G2524" s="17">
        <v>-0.62698906305973101</v>
      </c>
      <c r="H2524" s="17">
        <v>-7.7483693240300841E-2</v>
      </c>
      <c r="I2524" s="17">
        <v>0</v>
      </c>
      <c r="J2524" s="17">
        <v>-4.6490215944180493</v>
      </c>
      <c r="K2524" s="17">
        <v>-7.7483693240300841E-2</v>
      </c>
      <c r="L2524" s="17">
        <v>-1</v>
      </c>
      <c r="M2524" s="17">
        <v>-1</v>
      </c>
      <c r="N2524" s="17">
        <v>-1.5496738648060164</v>
      </c>
      <c r="O2524" s="17">
        <v>-0.98424911042120122</v>
      </c>
      <c r="P2524" s="17">
        <v>-1.2736481521690768</v>
      </c>
      <c r="Q2524" s="17">
        <v>-2.6885873734555785</v>
      </c>
      <c r="R2524" s="17">
        <v>-0.88156978082268056</v>
      </c>
      <c r="S2524" s="17">
        <v>0.30037077597766576</v>
      </c>
      <c r="T2524" s="17">
        <v>0.15724673519816793</v>
      </c>
      <c r="U2524" s="17">
        <v>-7.9556811126886368E-2</v>
      </c>
      <c r="V2524" s="17">
        <v>-2.0150658669164389E-2</v>
      </c>
      <c r="W2524" s="17">
        <v>14.397657347254546</v>
      </c>
      <c r="X2524" s="17">
        <v>7.474127462802671E-2</v>
      </c>
      <c r="Y2524" s="17">
        <v>-1</v>
      </c>
      <c r="Z2524" s="17">
        <v>-1</v>
      </c>
      <c r="AA2524" s="17">
        <v>21.990378175650868</v>
      </c>
      <c r="AB2524" s="17">
        <v>-5.8875417930570009E-2</v>
      </c>
      <c r="AC2524" s="17">
        <v>-5.8728695829042582E-2</v>
      </c>
      <c r="AD2524" s="17">
        <v>-6.1805503655809654E-2</v>
      </c>
      <c r="AE2524" s="17">
        <v>1.3796117147733611</v>
      </c>
      <c r="AF2524" s="17">
        <v>-1</v>
      </c>
      <c r="AG2524" s="17">
        <v>-1</v>
      </c>
      <c r="AH2524" s="17">
        <v>-1</v>
      </c>
      <c r="AI2524" s="17">
        <v>-1.1316499710622478E-2</v>
      </c>
      <c r="AJ2524" s="17">
        <v>-2.0150658669164389E-2</v>
      </c>
      <c r="AK2524" s="17">
        <v>0.3028376958591516</v>
      </c>
      <c r="AL2524" s="17">
        <v>-0.13100973886990425</v>
      </c>
      <c r="AM2524" s="17">
        <v>0.34437655370686254</v>
      </c>
      <c r="AN2524" s="17">
        <v>-0.16093569349180875</v>
      </c>
      <c r="AO2524" s="17">
        <v>9.1561951319118116</v>
      </c>
      <c r="AP2524" s="17">
        <v>-3.7110338415892299</v>
      </c>
      <c r="AQ2524" s="17">
        <v>18.949920212761178</v>
      </c>
      <c r="AR2524" s="17">
        <v>0.46258863217843238</v>
      </c>
      <c r="AS2524" s="17">
        <v>0.13740271441244511</v>
      </c>
      <c r="AT2524" s="17">
        <v>-1</v>
      </c>
      <c r="AU2524" s="17">
        <v>-1</v>
      </c>
      <c r="AV2524" s="17">
        <v>-1.1181622521626937</v>
      </c>
      <c r="AW2524" s="17">
        <v>30.785980498422898</v>
      </c>
      <c r="AX2524" s="17">
        <v>30.585041667770572</v>
      </c>
      <c r="AY2524" s="17">
        <v>-1.8492866007519704E-2</v>
      </c>
      <c r="AZ2524" s="17">
        <v>-32.438565228746413</v>
      </c>
      <c r="BA2524" s="22">
        <v>1330.6523434270387</v>
      </c>
      <c r="CU2524" t="e">
        <v>#N/A</v>
      </c>
      <c r="CV2524" t="e">
        <v>#N/A</v>
      </c>
    </row>
    <row r="2525" spans="1:100" x14ac:dyDescent="0.25">
      <c r="A2525">
        <v>5695</v>
      </c>
      <c r="B2525" t="s">
        <v>2804</v>
      </c>
      <c r="C2525" s="22">
        <v>3</v>
      </c>
      <c r="D2525" s="17">
        <v>5.7010004267908778</v>
      </c>
      <c r="E2525" s="17">
        <v>6.1884341991864773E-2</v>
      </c>
      <c r="F2525" s="17">
        <v>-0.11873498026100611</v>
      </c>
      <c r="G2525" s="17">
        <v>-0.10326389476304003</v>
      </c>
      <c r="H2525" s="17">
        <v>0.2513569974890007</v>
      </c>
      <c r="I2525" s="17">
        <v>0</v>
      </c>
      <c r="J2525" s="17">
        <v>15.081419849340048</v>
      </c>
      <c r="K2525" s="17">
        <v>0.2513569974890007</v>
      </c>
      <c r="L2525" s="17">
        <v>-1.0000000000000002</v>
      </c>
      <c r="M2525" s="17">
        <v>-1.0000000000000002</v>
      </c>
      <c r="N2525" s="17">
        <v>5.0271399497800147</v>
      </c>
      <c r="O2525" s="17">
        <v>20.679156381367878</v>
      </c>
      <c r="P2525" s="17">
        <v>5.5666647258607656</v>
      </c>
      <c r="Q2525" s="17">
        <v>0.38938505498909859</v>
      </c>
      <c r="R2525" s="17">
        <v>0.47558415552227939</v>
      </c>
      <c r="S2525" s="17">
        <v>0.33333333333333343</v>
      </c>
      <c r="T2525" s="17">
        <v>0.37161052063578398</v>
      </c>
      <c r="U2525" s="17">
        <v>0.20937860259831048</v>
      </c>
      <c r="V2525" s="17">
        <v>-4.9163410115359574E-3</v>
      </c>
      <c r="W2525" s="17">
        <v>26.321964722675659</v>
      </c>
      <c r="X2525" s="17">
        <v>1.2750325022689062</v>
      </c>
      <c r="Y2525" s="17">
        <v>-1.0000000000000002</v>
      </c>
      <c r="Z2525" s="17">
        <v>-1.0000000000000002</v>
      </c>
      <c r="AA2525" s="17">
        <v>65.165632351788346</v>
      </c>
      <c r="AB2525" s="17">
        <v>-1.1748794508665955E-2</v>
      </c>
      <c r="AC2525" s="17">
        <v>0.46380075748741389</v>
      </c>
      <c r="AD2525" s="17">
        <v>0.31530970649306023</v>
      </c>
      <c r="AE2525" s="17">
        <v>38.36808347359041</v>
      </c>
      <c r="AF2525" s="17">
        <v>0.5714285714285714</v>
      </c>
      <c r="AG2525" s="17">
        <v>-1.0000000000000002</v>
      </c>
      <c r="AH2525" s="17">
        <v>-1.0000000000000002</v>
      </c>
      <c r="AI2525" s="17">
        <v>0</v>
      </c>
      <c r="AJ2525" s="17">
        <v>-4.9163410115359574E-3</v>
      </c>
      <c r="AK2525" s="17">
        <v>3.2495795543360087E-2</v>
      </c>
      <c r="AL2525" s="17">
        <v>5.0303348342724524E-3</v>
      </c>
      <c r="AM2525" s="17">
        <v>3.829496980436483E-2</v>
      </c>
      <c r="AN2525" s="17">
        <v>-4.5632250982650613E-2</v>
      </c>
      <c r="AO2525" s="17">
        <v>1.1198532228259213</v>
      </c>
      <c r="AP2525" s="17">
        <v>-1.1156546003949031</v>
      </c>
      <c r="AQ2525" s="17">
        <v>41.403384572015703</v>
      </c>
      <c r="AR2525" s="17">
        <v>0.90940611555589157</v>
      </c>
      <c r="AS2525" s="17">
        <v>1.5263894997579068</v>
      </c>
      <c r="AT2525" s="17">
        <v>-1.0000000000000002</v>
      </c>
      <c r="AU2525" s="17">
        <v>-1.0000000000000002</v>
      </c>
      <c r="AV2525" s="17">
        <v>0.37232026075923969</v>
      </c>
      <c r="AW2525" s="17">
        <v>84.729134132761345</v>
      </c>
      <c r="AX2525" s="17">
        <v>84.237500031607766</v>
      </c>
      <c r="AY2525" s="17">
        <v>0.41098912616968275</v>
      </c>
      <c r="AZ2525" s="17">
        <v>55.438726274675425</v>
      </c>
      <c r="BA2525" s="22">
        <v>1490.0424707920315</v>
      </c>
      <c r="CU2525" t="e">
        <v>#N/A</v>
      </c>
      <c r="CV2525" t="e">
        <v>#N/A</v>
      </c>
    </row>
    <row r="2526" spans="1:100" x14ac:dyDescent="0.25">
      <c r="A2526">
        <v>5696</v>
      </c>
      <c r="B2526" t="s">
        <v>2805</v>
      </c>
      <c r="C2526" s="22">
        <v>3</v>
      </c>
      <c r="D2526" s="17">
        <v>1.4760055153312948</v>
      </c>
      <c r="E2526" s="17">
        <v>-2.571135949379217E-2</v>
      </c>
      <c r="F2526" s="17">
        <v>9.1086773813945282E-2</v>
      </c>
      <c r="G2526" s="17">
        <v>8.0878077809550197E-2</v>
      </c>
      <c r="H2526" s="17">
        <v>-0.1155363282559336</v>
      </c>
      <c r="I2526" s="17">
        <v>0</v>
      </c>
      <c r="J2526" s="17">
        <v>-6.9321796953560177</v>
      </c>
      <c r="K2526" s="17">
        <v>-0.1155363282559336</v>
      </c>
      <c r="L2526" s="17">
        <v>-0.99999999999999833</v>
      </c>
      <c r="M2526" s="17">
        <v>-0.99999999999999833</v>
      </c>
      <c r="N2526" s="17">
        <v>-2.3107265651186721</v>
      </c>
      <c r="O2526" s="17">
        <v>-5.375296102215172</v>
      </c>
      <c r="P2526" s="17">
        <v>-0.15789440957002371</v>
      </c>
      <c r="Q2526" s="17">
        <v>0.25334531795297105</v>
      </c>
      <c r="R2526" s="17">
        <v>5.293208486603744E-2</v>
      </c>
      <c r="S2526" s="17">
        <v>0.35129965407248542</v>
      </c>
      <c r="T2526" s="17">
        <v>0.37657045217108237</v>
      </c>
      <c r="U2526" s="17">
        <v>-1.1183127663225878E-2</v>
      </c>
      <c r="V2526" s="17">
        <v>0</v>
      </c>
      <c r="W2526" s="17">
        <v>33.288932273451017</v>
      </c>
      <c r="X2526" s="17">
        <v>0.84208771676295147</v>
      </c>
      <c r="Y2526" s="17">
        <v>-0.99999999999999833</v>
      </c>
      <c r="Z2526" s="17">
        <v>-0.99999999999999833</v>
      </c>
      <c r="AA2526" s="17">
        <v>66.587417919005787</v>
      </c>
      <c r="AB2526" s="17">
        <v>0.24453252204449891</v>
      </c>
      <c r="AC2526" s="17">
        <v>0.27586497545218647</v>
      </c>
      <c r="AD2526" s="17">
        <v>0.14451357371708889</v>
      </c>
      <c r="AE2526" s="17">
        <v>33.24555356068872</v>
      </c>
      <c r="AF2526" s="17">
        <v>0.625</v>
      </c>
      <c r="AG2526" s="17">
        <v>-0.99999999999999833</v>
      </c>
      <c r="AH2526" s="17">
        <v>-0.99999999999999833</v>
      </c>
      <c r="AI2526" s="17">
        <v>0</v>
      </c>
      <c r="AJ2526" s="17">
        <v>0</v>
      </c>
      <c r="AK2526" s="17">
        <v>-0.2063218240143127</v>
      </c>
      <c r="AL2526" s="17">
        <v>8.4197865133262606E-2</v>
      </c>
      <c r="AM2526" s="17">
        <v>0.54114324155084881</v>
      </c>
      <c r="AN2526" s="17">
        <v>0.55828766420794795</v>
      </c>
      <c r="AO2526" s="17">
        <v>12.496971918699664</v>
      </c>
      <c r="AP2526" s="17">
        <v>14.378180930865014</v>
      </c>
      <c r="AQ2526" s="17">
        <v>26.356752578095005</v>
      </c>
      <c r="AR2526" s="17">
        <v>0.7166869785803418</v>
      </c>
      <c r="AS2526" s="17">
        <v>0.72655138850701784</v>
      </c>
      <c r="AT2526" s="17">
        <v>-0.99999999999999833</v>
      </c>
      <c r="AU2526" s="17">
        <v>-0.99999999999999833</v>
      </c>
      <c r="AV2526" s="17">
        <v>0.13381016267558757</v>
      </c>
      <c r="AW2526" s="17">
        <v>75.590302747655599</v>
      </c>
      <c r="AX2526" s="17">
        <v>75.590302747655599</v>
      </c>
      <c r="AY2526" s="17">
        <v>0.23685408412506417</v>
      </c>
      <c r="AZ2526" s="17">
        <v>18.974389142028102</v>
      </c>
      <c r="BA2526" s="22">
        <v>1431.370733250903</v>
      </c>
      <c r="CU2526" t="e">
        <v>#N/A</v>
      </c>
      <c r="CV2526" t="e">
        <v>#N/A</v>
      </c>
    </row>
    <row r="2527" spans="1:100" x14ac:dyDescent="0.25">
      <c r="A2527">
        <v>5697</v>
      </c>
      <c r="B2527" t="s">
        <v>2503</v>
      </c>
      <c r="C2527" s="22">
        <v>3</v>
      </c>
      <c r="D2527" s="17">
        <v>5.2160364298318349</v>
      </c>
      <c r="E2527" s="17">
        <v>-1.4020566486742015E-2</v>
      </c>
      <c r="F2527" s="17">
        <v>-0.64236099643874134</v>
      </c>
      <c r="G2527" s="17">
        <v>-0.645387183427102</v>
      </c>
      <c r="H2527" s="17">
        <v>7.2517680155774113E-3</v>
      </c>
      <c r="I2527" s="17">
        <v>0</v>
      </c>
      <c r="J2527" s="17">
        <v>0.43510608093464692</v>
      </c>
      <c r="K2527" s="17">
        <v>7.2517680155774113E-3</v>
      </c>
      <c r="L2527" s="17">
        <v>-1.0000000000000009</v>
      </c>
      <c r="M2527" s="17">
        <v>-1.0000000000000009</v>
      </c>
      <c r="N2527" s="17">
        <v>0.14503536031154868</v>
      </c>
      <c r="O2527" s="17">
        <v>5.0057553273393784</v>
      </c>
      <c r="P2527" s="17">
        <v>-0.32738437893318867</v>
      </c>
      <c r="Q2527" s="17">
        <v>-0.3350409371232243</v>
      </c>
      <c r="R2527" s="17">
        <v>-0.15751302358331454</v>
      </c>
      <c r="S2527" s="17">
        <v>0.3333333333333337</v>
      </c>
      <c r="T2527" s="17">
        <v>0.25210288444455753</v>
      </c>
      <c r="U2527" s="17">
        <v>7.1023837995278769E-2</v>
      </c>
      <c r="V2527" s="17">
        <v>1.0800494094724803E-3</v>
      </c>
      <c r="W2527" s="17">
        <v>26.011533486682616</v>
      </c>
      <c r="X2527" s="17">
        <v>0.78752964931148772</v>
      </c>
      <c r="Y2527" s="17">
        <v>-1.0000000000000009</v>
      </c>
      <c r="Z2527" s="17">
        <v>-1.0000000000000009</v>
      </c>
      <c r="AA2527" s="17">
        <v>57.540335758627272</v>
      </c>
      <c r="AB2527" s="17">
        <v>0.21255875122396151</v>
      </c>
      <c r="AC2527" s="17">
        <v>0.12364966880280231</v>
      </c>
      <c r="AD2527" s="17">
        <v>0.29751788588379618</v>
      </c>
      <c r="AE2527" s="17">
        <v>31.686315295528011</v>
      </c>
      <c r="AF2527" s="17">
        <v>0.75</v>
      </c>
      <c r="AG2527" s="17">
        <v>-1.0000000000000009</v>
      </c>
      <c r="AH2527" s="17">
        <v>-1.0000000000000009</v>
      </c>
      <c r="AI2527" s="17">
        <v>0</v>
      </c>
      <c r="AJ2527" s="17">
        <v>1.0800494094724803E-3</v>
      </c>
      <c r="AK2527" s="17">
        <v>-0.12957105878376995</v>
      </c>
      <c r="AL2527" s="17">
        <v>-9.9333039205475343E-2</v>
      </c>
      <c r="AM2527" s="17">
        <v>0.15912528035016568</v>
      </c>
      <c r="AN2527" s="17">
        <v>-0.13818361908533489</v>
      </c>
      <c r="AO2527" s="17">
        <v>3.3302767148352932</v>
      </c>
      <c r="AP2527" s="17">
        <v>-3.9512556731607491</v>
      </c>
      <c r="AQ2527" s="17">
        <v>26.44663956761725</v>
      </c>
      <c r="AR2527" s="17">
        <v>0.65754010518264228</v>
      </c>
      <c r="AS2527" s="17">
        <v>0.79478141732706553</v>
      </c>
      <c r="AT2527" s="17">
        <v>-1.0000000000000009</v>
      </c>
      <c r="AU2527" s="17">
        <v>-1.0000000000000009</v>
      </c>
      <c r="AV2527" s="17">
        <v>-0.80290020701041664</v>
      </c>
      <c r="AW2527" s="17">
        <v>58.594835412805907</v>
      </c>
      <c r="AX2527" s="17">
        <v>58.70284035375316</v>
      </c>
      <c r="AY2527" s="17">
        <v>-5.9924519372312607E-2</v>
      </c>
      <c r="AZ2527" s="17">
        <v>-43.113076856461987</v>
      </c>
      <c r="BA2527" s="22">
        <v>1327.2462477520978</v>
      </c>
      <c r="CU2527" t="e">
        <v>#N/A</v>
      </c>
      <c r="CV2527" t="e">
        <v>#N/A</v>
      </c>
    </row>
    <row r="2528" spans="1:100" x14ac:dyDescent="0.25">
      <c r="A2528">
        <v>5700</v>
      </c>
      <c r="B2528" t="s">
        <v>2806</v>
      </c>
      <c r="C2528" s="22">
        <v>3</v>
      </c>
      <c r="D2528" s="17">
        <v>5.9229258862540934</v>
      </c>
      <c r="E2528" s="17">
        <v>-8.8060864486081344E-3</v>
      </c>
      <c r="F2528" s="17">
        <v>-0.60089076234305006</v>
      </c>
      <c r="G2528" s="17">
        <v>-0.60089076234305006</v>
      </c>
      <c r="H2528" s="17">
        <v>0.11321121829457881</v>
      </c>
      <c r="I2528" s="17">
        <v>0</v>
      </c>
      <c r="J2528" s="17">
        <v>6.792673097674732</v>
      </c>
      <c r="K2528" s="17">
        <v>0.11321121829457881</v>
      </c>
      <c r="L2528" s="17">
        <v>-0.99999999999999867</v>
      </c>
      <c r="M2528" s="17">
        <v>-0.99999999999999867</v>
      </c>
      <c r="N2528" s="17">
        <v>2.2642243658915779</v>
      </c>
      <c r="O2528" s="17">
        <v>12.114708221585772</v>
      </c>
      <c r="P2528" s="17">
        <v>-5.2955865429056934E-2</v>
      </c>
      <c r="Q2528" s="17">
        <v>-3.2596329314015491</v>
      </c>
      <c r="R2528" s="17">
        <v>-1.1257462049526672</v>
      </c>
      <c r="S2528" s="17">
        <v>0.30374484165998722</v>
      </c>
      <c r="T2528" s="17">
        <v>0.34464818479246401</v>
      </c>
      <c r="U2528" s="17">
        <v>5.2278465265604389E-4</v>
      </c>
      <c r="V2528" s="17">
        <v>0</v>
      </c>
      <c r="W2528" s="17">
        <v>21.428183712421124</v>
      </c>
      <c r="X2528" s="17">
        <v>0.54858779822762782</v>
      </c>
      <c r="Y2528" s="17">
        <v>-0.99999999999999867</v>
      </c>
      <c r="Z2528" s="17">
        <v>-0.99999999999999867</v>
      </c>
      <c r="AA2528" s="17">
        <v>48.101832483515381</v>
      </c>
      <c r="AB2528" s="17">
        <v>0.19920218365713963</v>
      </c>
      <c r="AC2528" s="17">
        <v>0.30501821675510538</v>
      </c>
      <c r="AD2528" s="17">
        <v>5.1767499108692279E-2</v>
      </c>
      <c r="AE2528" s="17">
        <v>27.79939497604688</v>
      </c>
      <c r="AF2528" s="17">
        <v>0.5</v>
      </c>
      <c r="AG2528" s="17">
        <v>-0.99999999999999867</v>
      </c>
      <c r="AH2528" s="17">
        <v>-0.99999999999999867</v>
      </c>
      <c r="AI2528" s="17">
        <v>-8.4869460959186876E-2</v>
      </c>
      <c r="AJ2528" s="17">
        <v>0</v>
      </c>
      <c r="AK2528" s="17">
        <v>-6.3537500001460828E-2</v>
      </c>
      <c r="AL2528" s="17">
        <v>2.9842562370841104E-2</v>
      </c>
      <c r="AM2528" s="17">
        <v>-2.8231893198638655E-2</v>
      </c>
      <c r="AN2528" s="17">
        <v>8.7729380952180802E-2</v>
      </c>
      <c r="AO2528" s="17">
        <v>-1.0234848299732711</v>
      </c>
      <c r="AP2528" s="17">
        <v>2.3424473356587261</v>
      </c>
      <c r="AQ2528" s="17">
        <v>28.220856810095881</v>
      </c>
      <c r="AR2528" s="17">
        <v>0.64891581110510776</v>
      </c>
      <c r="AS2528" s="17">
        <v>0.66179901652220674</v>
      </c>
      <c r="AT2528" s="17">
        <v>-0.99999999999999867</v>
      </c>
      <c r="AU2528" s="17">
        <v>-0.99999999999999867</v>
      </c>
      <c r="AV2528" s="17">
        <v>-1.7266369672957171</v>
      </c>
      <c r="AW2528" s="17">
        <v>62.558988040759864</v>
      </c>
      <c r="AX2528" s="17">
        <v>60.861598821576123</v>
      </c>
      <c r="AY2528" s="17">
        <v>2.792268927453162E-2</v>
      </c>
      <c r="AZ2528" s="17">
        <v>-24.60786142366641</v>
      </c>
      <c r="BA2528" s="22">
        <v>1396.9762682031287</v>
      </c>
      <c r="CU2528" t="e">
        <v>#N/A</v>
      </c>
      <c r="CV2528" t="e">
        <v>#N/A</v>
      </c>
    </row>
    <row r="2529" spans="1:100" x14ac:dyDescent="0.25">
      <c r="A2529">
        <v>5701</v>
      </c>
      <c r="B2529" t="s">
        <v>2807</v>
      </c>
      <c r="C2529" s="22">
        <v>3</v>
      </c>
      <c r="D2529" s="17">
        <v>5.1862457572906449</v>
      </c>
      <c r="E2529" s="17">
        <v>0</v>
      </c>
      <c r="F2529" s="17">
        <v>0.98434587908620785</v>
      </c>
      <c r="G2529" s="17">
        <v>0.98434587908620785</v>
      </c>
      <c r="H2529" s="17">
        <v>-4.3032723170058955E-2</v>
      </c>
      <c r="I2529" s="17">
        <v>0</v>
      </c>
      <c r="J2529" s="17">
        <v>-2.5819633902035388</v>
      </c>
      <c r="K2529" s="17">
        <v>-4.3032723170058955E-2</v>
      </c>
      <c r="L2529" s="17">
        <v>-1</v>
      </c>
      <c r="M2529" s="17">
        <v>-1</v>
      </c>
      <c r="N2529" s="17">
        <v>-0.86065446340117902</v>
      </c>
      <c r="O2529" s="17">
        <v>3.5886282461733159</v>
      </c>
      <c r="P2529" s="17">
        <v>6.4530734835090753E-2</v>
      </c>
      <c r="Q2529" s="17">
        <v>3.9250702169737104</v>
      </c>
      <c r="R2529" s="17">
        <v>1.275834962991802</v>
      </c>
      <c r="S2529" s="17">
        <v>0.34171070969191869</v>
      </c>
      <c r="T2529" s="17">
        <v>0.40026750092542002</v>
      </c>
      <c r="U2529" s="17">
        <v>2.4018492251811456E-2</v>
      </c>
      <c r="V2529" s="17">
        <v>-1.9646853973444778E-2</v>
      </c>
      <c r="W2529" s="17">
        <v>31.57530288263057</v>
      </c>
      <c r="X2529" s="17">
        <v>0.83013794654606132</v>
      </c>
      <c r="Y2529" s="17">
        <v>-1</v>
      </c>
      <c r="Z2529" s="17">
        <v>-1</v>
      </c>
      <c r="AA2529" s="17">
        <v>39.713224063921267</v>
      </c>
      <c r="AB2529" s="17">
        <v>0.10834495300932508</v>
      </c>
      <c r="AC2529" s="17">
        <v>-4.6782160141785559E-2</v>
      </c>
      <c r="AD2529" s="17">
        <v>7.5678931498438171E-2</v>
      </c>
      <c r="AE2529" s="17">
        <v>6.8620862182988889</v>
      </c>
      <c r="AF2529" s="17">
        <v>0.36363636363636365</v>
      </c>
      <c r="AG2529" s="17">
        <v>-1</v>
      </c>
      <c r="AH2529" s="17">
        <v>-1</v>
      </c>
      <c r="AI2529" s="17">
        <v>5.482190156154295E-2</v>
      </c>
      <c r="AJ2529" s="17">
        <v>-1.9646853973444778E-2</v>
      </c>
      <c r="AK2529" s="17">
        <v>0.14205993825275959</v>
      </c>
      <c r="AL2529" s="17">
        <v>0.39552759897578726</v>
      </c>
      <c r="AM2529" s="17">
        <v>-0.20190928021177809</v>
      </c>
      <c r="AN2529" s="17">
        <v>0.11877185508552786</v>
      </c>
      <c r="AO2529" s="17">
        <v>-4.3374323140306528</v>
      </c>
      <c r="AP2529" s="17">
        <v>4.9469343720171333</v>
      </c>
      <c r="AQ2529" s="17">
        <v>28.993339492427037</v>
      </c>
      <c r="AR2529" s="17">
        <v>0.74634984889570555</v>
      </c>
      <c r="AS2529" s="17">
        <v>0.78710522337600242</v>
      </c>
      <c r="AT2529" s="17">
        <v>-1</v>
      </c>
      <c r="AU2529" s="17">
        <v>-1</v>
      </c>
      <c r="AV2529" s="17">
        <v>2.2601808420780101</v>
      </c>
      <c r="AW2529" s="17">
        <v>48.248786682111742</v>
      </c>
      <c r="AX2529" s="17">
        <v>47.380539315998107</v>
      </c>
      <c r="AY2529" s="17">
        <v>-0.12044798772227577</v>
      </c>
      <c r="AZ2529" s="17">
        <v>-38.915390627359393</v>
      </c>
      <c r="BA2529" s="22">
        <v>1352.106652614734</v>
      </c>
      <c r="CU2529" t="e">
        <v>#N/A</v>
      </c>
      <c r="CV2529" t="e">
        <v>#N/A</v>
      </c>
    </row>
    <row r="2530" spans="1:100" x14ac:dyDescent="0.25">
      <c r="A2530">
        <v>5702</v>
      </c>
      <c r="B2530" t="s">
        <v>2808</v>
      </c>
      <c r="C2530" s="22">
        <v>3</v>
      </c>
      <c r="D2530" s="17">
        <v>5.0652477933975222</v>
      </c>
      <c r="E2530" s="17">
        <v>0</v>
      </c>
      <c r="F2530" s="17">
        <v>-7.3432784321044997E-2</v>
      </c>
      <c r="G2530" s="17">
        <v>-7.3432784321044997E-2</v>
      </c>
      <c r="H2530" s="17">
        <v>0.13549376065212429</v>
      </c>
      <c r="I2530" s="17">
        <v>0</v>
      </c>
      <c r="J2530" s="17">
        <v>8.1296256391274611</v>
      </c>
      <c r="K2530" s="17">
        <v>0.13549376065212429</v>
      </c>
      <c r="L2530" s="17">
        <v>-0.99999999999999978</v>
      </c>
      <c r="M2530" s="17">
        <v>-0.99999999999999978</v>
      </c>
      <c r="N2530" s="17">
        <v>2.7098752130424861</v>
      </c>
      <c r="O2530" s="17">
        <v>13.12144064820394</v>
      </c>
      <c r="P2530" s="17">
        <v>-0.14506685083543702</v>
      </c>
      <c r="Q2530" s="17">
        <v>0.35122908088019961</v>
      </c>
      <c r="R2530" s="17">
        <v>7.6481858620908089E-2</v>
      </c>
      <c r="S2530" s="17">
        <v>0.33333333333333309</v>
      </c>
      <c r="T2530" s="17">
        <v>0.33333333333333309</v>
      </c>
      <c r="U2530" s="17">
        <v>8.2240899988130209E-2</v>
      </c>
      <c r="V2530" s="17">
        <v>9.4063899695643369E-2</v>
      </c>
      <c r="W2530" s="17">
        <v>28.299108227932624</v>
      </c>
      <c r="X2530" s="17">
        <v>1.4245199041409236</v>
      </c>
      <c r="Y2530" s="17">
        <v>-0.99999999999999978</v>
      </c>
      <c r="Z2530" s="17">
        <v>-0.99999999999999978</v>
      </c>
      <c r="AA2530" s="17">
        <v>34.659773741052042</v>
      </c>
      <c r="AB2530" s="17">
        <v>-1.4184760612454841E-2</v>
      </c>
      <c r="AC2530" s="17">
        <v>0.10641772568565817</v>
      </c>
      <c r="AD2530" s="17">
        <v>3.3450708016766514E-2</v>
      </c>
      <c r="AE2530" s="17">
        <v>6.284183654498487</v>
      </c>
      <c r="AF2530" s="17">
        <v>0.16666666666666666</v>
      </c>
      <c r="AG2530" s="17">
        <v>-0.99999999999999978</v>
      </c>
      <c r="AH2530" s="17">
        <v>-0.99999999999999978</v>
      </c>
      <c r="AI2530" s="17">
        <v>0</v>
      </c>
      <c r="AJ2530" s="17">
        <v>9.4063899695643369E-2</v>
      </c>
      <c r="AK2530" s="17">
        <v>0.29479060813644359</v>
      </c>
      <c r="AL2530" s="17">
        <v>3.8528737145164367E-2</v>
      </c>
      <c r="AM2530" s="17">
        <v>0.35153533016432853</v>
      </c>
      <c r="AN2530" s="17">
        <v>-3.1603544513162371E-2</v>
      </c>
      <c r="AO2530" s="17">
        <v>10.262336294790428</v>
      </c>
      <c r="AP2530" s="17">
        <v>-0.5974449271032376</v>
      </c>
      <c r="AQ2530" s="17">
        <v>36.428733867060082</v>
      </c>
      <c r="AR2530" s="17">
        <v>0.84297146635043996</v>
      </c>
      <c r="AS2530" s="17">
        <v>1.5600136647930476</v>
      </c>
      <c r="AT2530" s="17">
        <v>-0.99999999999999978</v>
      </c>
      <c r="AU2530" s="17">
        <v>-0.99999999999999978</v>
      </c>
      <c r="AV2530" s="17">
        <v>3.0490742998630603E-3</v>
      </c>
      <c r="AW2530" s="17">
        <v>47.183769462152711</v>
      </c>
      <c r="AX2530" s="17">
        <v>56.590159431717041</v>
      </c>
      <c r="AY2530" s="17">
        <v>4.6892818104706781E-2</v>
      </c>
      <c r="AZ2530" s="17">
        <v>-40.491741725440249</v>
      </c>
      <c r="BA2530" s="22">
        <v>1325.9283838462743</v>
      </c>
      <c r="CU2530" t="e">
        <v>#N/A</v>
      </c>
      <c r="CV2530" t="e">
        <v>#N/A</v>
      </c>
    </row>
    <row r="2531" spans="1:100" x14ac:dyDescent="0.25">
      <c r="A2531">
        <v>5703</v>
      </c>
      <c r="B2531" t="s">
        <v>2809</v>
      </c>
      <c r="C2531" s="22">
        <v>3</v>
      </c>
      <c r="D2531" s="17">
        <v>5.7152759985171837</v>
      </c>
      <c r="E2531" s="17">
        <v>-0.15852973416541724</v>
      </c>
      <c r="F2531" s="17">
        <v>0.13177251752522171</v>
      </c>
      <c r="G2531" s="17">
        <v>6.7489954322131743E-2</v>
      </c>
      <c r="H2531" s="17">
        <v>4.7472598651817965E-2</v>
      </c>
      <c r="I2531" s="17">
        <v>0</v>
      </c>
      <c r="J2531" s="17">
        <v>2.848355919109077</v>
      </c>
      <c r="K2531" s="17">
        <v>4.7472598651817965E-2</v>
      </c>
      <c r="L2531" s="17">
        <v>-1</v>
      </c>
      <c r="M2531" s="17">
        <v>-1</v>
      </c>
      <c r="N2531" s="17">
        <v>0.94945197303635909</v>
      </c>
      <c r="O2531" s="17">
        <v>8.6311218719483911</v>
      </c>
      <c r="P2531" s="17">
        <v>6.8003712585758949E-2</v>
      </c>
      <c r="Q2531" s="17">
        <v>2.9777109250160381</v>
      </c>
      <c r="R2531" s="17">
        <v>0.8660477480826142</v>
      </c>
      <c r="S2531" s="17">
        <v>0.33333333333333343</v>
      </c>
      <c r="T2531" s="17">
        <v>0.35017008811171335</v>
      </c>
      <c r="U2531" s="17">
        <v>1.2648948756752099E-2</v>
      </c>
      <c r="V2531" s="17">
        <v>4.804083045932145E-3</v>
      </c>
      <c r="W2531" s="17">
        <v>26.13935418383652</v>
      </c>
      <c r="X2531" s="17">
        <v>0.73228787087420999</v>
      </c>
      <c r="Y2531" s="17">
        <v>-1</v>
      </c>
      <c r="Z2531" s="17">
        <v>-1</v>
      </c>
      <c r="AA2531" s="17">
        <v>50.434116943851208</v>
      </c>
      <c r="AB2531" s="17">
        <v>6.8765003409722233E-2</v>
      </c>
      <c r="AC2531" s="17">
        <v>0.22419977405492225</v>
      </c>
      <c r="AD2531" s="17">
        <v>0.17560952277399688</v>
      </c>
      <c r="AE2531" s="17">
        <v>23.428715011932077</v>
      </c>
      <c r="AF2531" s="17">
        <v>0.58333333333333337</v>
      </c>
      <c r="AG2531" s="17">
        <v>-1</v>
      </c>
      <c r="AH2531" s="17">
        <v>-1</v>
      </c>
      <c r="AI2531" s="17">
        <v>0</v>
      </c>
      <c r="AJ2531" s="17">
        <v>4.804083045932145E-3</v>
      </c>
      <c r="AK2531" s="17">
        <v>-6.3276130938826808E-2</v>
      </c>
      <c r="AL2531" s="17">
        <v>-0.13652115965988104</v>
      </c>
      <c r="AM2531" s="17">
        <v>7.8414719826062906E-2</v>
      </c>
      <c r="AN2531" s="17">
        <v>0.19332971181506958</v>
      </c>
      <c r="AO2531" s="17">
        <v>1.6439873409574377</v>
      </c>
      <c r="AP2531" s="17">
        <v>4.1506369970773349</v>
      </c>
      <c r="AQ2531" s="17">
        <v>28.987710102945591</v>
      </c>
      <c r="AR2531" s="17">
        <v>0.70095645324773148</v>
      </c>
      <c r="AS2531" s="17">
        <v>0.77976046952602796</v>
      </c>
      <c r="AT2531" s="17">
        <v>-1</v>
      </c>
      <c r="AU2531" s="17">
        <v>-1</v>
      </c>
      <c r="AV2531" s="17">
        <v>0.93353770240474621</v>
      </c>
      <c r="AW2531" s="17">
        <v>63.215875812876938</v>
      </c>
      <c r="AX2531" s="17">
        <v>63.69628411747015</v>
      </c>
      <c r="AY2531" s="17">
        <v>-4.6671424442952955E-2</v>
      </c>
      <c r="AZ2531" s="17">
        <v>-13.342754313342189</v>
      </c>
      <c r="BA2531" s="22">
        <v>1436.8670336041234</v>
      </c>
      <c r="CU2531" t="e">
        <v>#N/A</v>
      </c>
      <c r="CV2531" t="e">
        <v>#N/A</v>
      </c>
    </row>
    <row r="2532" spans="1:100" x14ac:dyDescent="0.25">
      <c r="A2532">
        <v>5704</v>
      </c>
      <c r="B2532" t="s">
        <v>2810</v>
      </c>
      <c r="C2532" s="22">
        <v>3</v>
      </c>
      <c r="D2532" s="17">
        <v>5.0656710243461749</v>
      </c>
      <c r="E2532" s="17">
        <v>-0.24559014525718037</v>
      </c>
      <c r="F2532" s="17">
        <v>0.57148121448727618</v>
      </c>
      <c r="G2532" s="17">
        <v>0.50068650940572068</v>
      </c>
      <c r="H2532" s="17">
        <v>5.3419329984710225E-2</v>
      </c>
      <c r="I2532" s="17">
        <v>0</v>
      </c>
      <c r="J2532" s="17">
        <v>3.2051597990826144</v>
      </c>
      <c r="K2532" s="17">
        <v>5.3419329984710225E-2</v>
      </c>
      <c r="L2532" s="17">
        <v>-0.99999999999999889</v>
      </c>
      <c r="M2532" s="17">
        <v>-0.99999999999999889</v>
      </c>
      <c r="N2532" s="17">
        <v>1.0683865996942046</v>
      </c>
      <c r="O2532" s="17">
        <v>8.7715173328345077</v>
      </c>
      <c r="P2532" s="17">
        <v>0.12446271080659282</v>
      </c>
      <c r="Q2532" s="17">
        <v>4.5831474241991943</v>
      </c>
      <c r="R2532" s="17">
        <v>1.4665250670735732</v>
      </c>
      <c r="S2532" s="17">
        <v>0.33333333333333304</v>
      </c>
      <c r="T2532" s="17">
        <v>0.26251836520717214</v>
      </c>
      <c r="U2532" s="17">
        <v>-7.2659940188642705E-2</v>
      </c>
      <c r="V2532" s="17">
        <v>2.7052054546173733E-3</v>
      </c>
      <c r="W2532" s="17">
        <v>18.899105352870784</v>
      </c>
      <c r="X2532" s="17">
        <v>0.19720887240276735</v>
      </c>
      <c r="Y2532" s="17">
        <v>-0.99999999999999889</v>
      </c>
      <c r="Z2532" s="17">
        <v>-0.99999999999999889</v>
      </c>
      <c r="AA2532" s="17">
        <v>18.156891810998001</v>
      </c>
      <c r="AB2532" s="17">
        <v>-0.18059797244754042</v>
      </c>
      <c r="AC2532" s="17">
        <v>3.360213491238722E-2</v>
      </c>
      <c r="AD2532" s="17">
        <v>0.10282106535622605</v>
      </c>
      <c r="AE2532" s="17">
        <v>-2.2087386089463581</v>
      </c>
      <c r="AF2532" s="17">
        <v>0.16666666666666666</v>
      </c>
      <c r="AG2532" s="17">
        <v>-0.99999999999999889</v>
      </c>
      <c r="AH2532" s="17">
        <v>-0.99999999999999889</v>
      </c>
      <c r="AI2532" s="17">
        <v>0</v>
      </c>
      <c r="AJ2532" s="17">
        <v>2.7052054546173733E-3</v>
      </c>
      <c r="AK2532" s="17">
        <v>-5.430861192860368E-2</v>
      </c>
      <c r="AL2532" s="17">
        <v>9.445808630580016E-2</v>
      </c>
      <c r="AM2532" s="17">
        <v>0.12207819849359805</v>
      </c>
      <c r="AN2532" s="17">
        <v>-3.4536276552065807E-2</v>
      </c>
      <c r="AO2532" s="17">
        <v>2.7804119026969345</v>
      </c>
      <c r="AP2532" s="17">
        <v>-0.39111648227264395</v>
      </c>
      <c r="AQ2532" s="17">
        <v>22.104265151953399</v>
      </c>
      <c r="AR2532" s="17">
        <v>0.52589696380647966</v>
      </c>
      <c r="AS2532" s="17">
        <v>0.25062820238747768</v>
      </c>
      <c r="AT2532" s="17">
        <v>-0.99999999999999889</v>
      </c>
      <c r="AU2532" s="17">
        <v>-0.99999999999999889</v>
      </c>
      <c r="AV2532" s="17">
        <v>1.9672115764792926</v>
      </c>
      <c r="AW2532" s="17">
        <v>26.537292661559857</v>
      </c>
      <c r="AX2532" s="17">
        <v>26.807813207021592</v>
      </c>
      <c r="AY2532" s="17">
        <v>-0.23459892079911121</v>
      </c>
      <c r="AZ2532" s="17">
        <v>-57.218499231038592</v>
      </c>
      <c r="BA2532" s="22">
        <v>1268.3293902211042</v>
      </c>
      <c r="CU2532" t="e">
        <v>#N/A</v>
      </c>
      <c r="CV2532" t="e">
        <v>#N/A</v>
      </c>
    </row>
    <row r="2533" spans="1:100" x14ac:dyDescent="0.25">
      <c r="A2533">
        <v>5705</v>
      </c>
      <c r="B2533" t="s">
        <v>2811</v>
      </c>
      <c r="C2533" s="22">
        <v>3</v>
      </c>
      <c r="D2533" s="17">
        <v>4.5720268864061495</v>
      </c>
      <c r="E2533" s="17">
        <v>-0.47825556577197254</v>
      </c>
      <c r="F2533" s="17">
        <v>-0.22857862861901163</v>
      </c>
      <c r="G2533" s="17">
        <v>-0.37452547502116507</v>
      </c>
      <c r="H2533" s="17">
        <v>9.6155072087460672E-2</v>
      </c>
      <c r="I2533" s="17">
        <v>0</v>
      </c>
      <c r="J2533" s="17">
        <v>5.7693043252476421</v>
      </c>
      <c r="K2533" s="17">
        <v>9.6155072087460672E-2</v>
      </c>
      <c r="L2533" s="17">
        <v>-1</v>
      </c>
      <c r="M2533" s="17">
        <v>-1</v>
      </c>
      <c r="N2533" s="17">
        <v>1.9231014417492136</v>
      </c>
      <c r="O2533" s="17">
        <v>9.9668057366326295</v>
      </c>
      <c r="P2533" s="17">
        <v>0.71447039433870108</v>
      </c>
      <c r="Q2533" s="17">
        <v>3.481628004900335</v>
      </c>
      <c r="R2533" s="17">
        <v>1.2122300835285087</v>
      </c>
      <c r="S2533" s="17">
        <v>0.33333333333333354</v>
      </c>
      <c r="T2533" s="17">
        <v>0.1959440681858155</v>
      </c>
      <c r="U2533" s="17">
        <v>3.5472225781764607E-2</v>
      </c>
      <c r="V2533" s="17">
        <v>0</v>
      </c>
      <c r="W2533" s="17">
        <v>18.743782208538114</v>
      </c>
      <c r="X2533" s="17">
        <v>0.52710361183375887</v>
      </c>
      <c r="Y2533" s="17">
        <v>-1</v>
      </c>
      <c r="Z2533" s="17">
        <v>-1</v>
      </c>
      <c r="AA2533" s="17">
        <v>35.464303932152127</v>
      </c>
      <c r="AB2533" s="17">
        <v>-1.1810174983802081E-3</v>
      </c>
      <c r="AC2533" s="17">
        <v>0.14209964934860445</v>
      </c>
      <c r="AD2533" s="17">
        <v>0.16924720095148582</v>
      </c>
      <c r="AE2533" s="17">
        <v>15.50829164008549</v>
      </c>
      <c r="AF2533" s="17">
        <v>0.52941176470588236</v>
      </c>
      <c r="AG2533" s="17">
        <v>-1</v>
      </c>
      <c r="AH2533" s="17">
        <v>-1</v>
      </c>
      <c r="AI2533" s="17">
        <v>3.0223446759397483E-2</v>
      </c>
      <c r="AJ2533" s="17">
        <v>0</v>
      </c>
      <c r="AK2533" s="17">
        <v>0.49263629213644605</v>
      </c>
      <c r="AL2533" s="17">
        <v>-0.14168195530869113</v>
      </c>
      <c r="AM2533" s="17">
        <v>0.23279576638294353</v>
      </c>
      <c r="AN2533" s="17">
        <v>-5.8655049288984414E-2</v>
      </c>
      <c r="AO2533" s="17">
        <v>8.2830756202558149</v>
      </c>
      <c r="AP2533" s="17">
        <v>-2.1747860087680659</v>
      </c>
      <c r="AQ2533" s="17">
        <v>24.513086533785749</v>
      </c>
      <c r="AR2533" s="17">
        <v>0.56474962730091338</v>
      </c>
      <c r="AS2533" s="17">
        <v>0.62325868392121953</v>
      </c>
      <c r="AT2533" s="17">
        <v>-1</v>
      </c>
      <c r="AU2533" s="17">
        <v>-1</v>
      </c>
      <c r="AV2533" s="17">
        <v>0.83770460850734318</v>
      </c>
      <c r="AW2533" s="17">
        <v>43.256323660016669</v>
      </c>
      <c r="AX2533" s="17">
        <v>43.860792595204607</v>
      </c>
      <c r="AY2533" s="17">
        <v>-0.15202310532042806</v>
      </c>
      <c r="AZ2533" s="17">
        <v>-51.441827596530899</v>
      </c>
      <c r="BA2533" s="22">
        <v>1321.6305926043106</v>
      </c>
      <c r="CU2533" t="e">
        <v>#N/A</v>
      </c>
      <c r="CV2533" t="e">
        <v>#N/A</v>
      </c>
    </row>
    <row r="2534" spans="1:100" x14ac:dyDescent="0.25">
      <c r="A2534">
        <v>5706</v>
      </c>
      <c r="B2534" t="s">
        <v>2812</v>
      </c>
      <c r="C2534" s="22">
        <v>3</v>
      </c>
      <c r="D2534" s="17">
        <v>4.483153291531834</v>
      </c>
      <c r="E2534" s="17">
        <v>0</v>
      </c>
      <c r="F2534" s="17">
        <v>-0.13689231155957837</v>
      </c>
      <c r="G2534" s="17">
        <v>-0.13689231155957837</v>
      </c>
      <c r="H2534" s="17">
        <v>-4.2482495655487451E-2</v>
      </c>
      <c r="I2534" s="17">
        <v>0</v>
      </c>
      <c r="J2534" s="17">
        <v>-2.5489497393292475</v>
      </c>
      <c r="K2534" s="17">
        <v>-4.2482495655487451E-2</v>
      </c>
      <c r="L2534" s="17">
        <v>-0.99999999999999911</v>
      </c>
      <c r="M2534" s="17">
        <v>-0.99999999999999911</v>
      </c>
      <c r="N2534" s="17">
        <v>-0.84964991310974858</v>
      </c>
      <c r="O2534" s="17">
        <v>1.7973112406430116</v>
      </c>
      <c r="P2534" s="17">
        <v>-0.13786793688932905</v>
      </c>
      <c r="Q2534" s="17">
        <v>-0.16390115046948101</v>
      </c>
      <c r="R2534" s="17">
        <v>-4.9975185474900992E-2</v>
      </c>
      <c r="S2534" s="17">
        <v>0.33333333333333337</v>
      </c>
      <c r="T2534" s="17">
        <v>0.33333333333333337</v>
      </c>
      <c r="U2534" s="17">
        <v>-1.6641112538193035E-2</v>
      </c>
      <c r="V2534" s="17">
        <v>-6.8045028297230428E-2</v>
      </c>
      <c r="W2534" s="17">
        <v>24.978520859469221</v>
      </c>
      <c r="X2534" s="17">
        <v>0.23431454238599903</v>
      </c>
      <c r="Y2534" s="17">
        <v>-0.99999999999999911</v>
      </c>
      <c r="Z2534" s="17">
        <v>-0.99999999999999911</v>
      </c>
      <c r="AA2534" s="17">
        <v>35.518049722564804</v>
      </c>
      <c r="AB2534" s="17">
        <v>-0.17394756301588415</v>
      </c>
      <c r="AC2534" s="17">
        <v>8.9093913004297573E-2</v>
      </c>
      <c r="AD2534" s="17">
        <v>0.29664373098299618</v>
      </c>
      <c r="AE2534" s="17">
        <v>10.589504048570479</v>
      </c>
      <c r="AF2534" s="17">
        <v>0.16666666666666666</v>
      </c>
      <c r="AG2534" s="17">
        <v>-0.99999999999999911</v>
      </c>
      <c r="AH2534" s="17">
        <v>-0.99999999999999911</v>
      </c>
      <c r="AI2534" s="17">
        <v>0</v>
      </c>
      <c r="AJ2534" s="17">
        <v>-6.8045028297230428E-2</v>
      </c>
      <c r="AK2534" s="17">
        <v>-3.7347502060071341E-2</v>
      </c>
      <c r="AL2534" s="17">
        <v>9.1961902481839525E-2</v>
      </c>
      <c r="AM2534" s="17">
        <v>0.50659084585082037</v>
      </c>
      <c r="AN2534" s="17">
        <v>8.3259144804439272E-2</v>
      </c>
      <c r="AO2534" s="17">
        <v>12.478033635970155</v>
      </c>
      <c r="AP2534" s="17">
        <v>2.5412881325201799</v>
      </c>
      <c r="AQ2534" s="17">
        <v>22.429571120139986</v>
      </c>
      <c r="AR2534" s="17">
        <v>0.58198052583124282</v>
      </c>
      <c r="AS2534" s="17">
        <v>0.19183204673051155</v>
      </c>
      <c r="AT2534" s="17">
        <v>-0.99999999999999911</v>
      </c>
      <c r="AU2534" s="17">
        <v>-0.99999999999999911</v>
      </c>
      <c r="AV2534" s="17">
        <v>-0.18686749703447939</v>
      </c>
      <c r="AW2534" s="17">
        <v>39.856649095728002</v>
      </c>
      <c r="AX2534" s="17">
        <v>33.052146266004947</v>
      </c>
      <c r="AY2534" s="17">
        <v>-0.13109070644597098</v>
      </c>
      <c r="AZ2534" s="17">
        <v>-43.410266250729954</v>
      </c>
      <c r="BA2534" s="22">
        <v>1320.3805248563235</v>
      </c>
      <c r="CU2534" t="e">
        <v>#N/A</v>
      </c>
      <c r="CV2534" t="e">
        <v>#N/A</v>
      </c>
    </row>
    <row r="2535" spans="1:100" x14ac:dyDescent="0.25">
      <c r="A2535">
        <v>5708</v>
      </c>
      <c r="B2535" t="s">
        <v>2813</v>
      </c>
      <c r="C2535" s="22">
        <v>3</v>
      </c>
      <c r="D2535" s="17">
        <v>4.3448791564067877</v>
      </c>
      <c r="E2535" s="17">
        <v>0</v>
      </c>
      <c r="F2535" s="17">
        <v>-1.6164048998325981E-2</v>
      </c>
      <c r="G2535" s="17">
        <v>-1.6164048998325981E-2</v>
      </c>
      <c r="H2535" s="17">
        <v>0.23409109501782105</v>
      </c>
      <c r="I2535" s="17">
        <v>0</v>
      </c>
      <c r="J2535" s="17">
        <v>14.045465701069251</v>
      </c>
      <c r="K2535" s="17">
        <v>0.23409109501782105</v>
      </c>
      <c r="L2535" s="17">
        <v>-0.99999999999999867</v>
      </c>
      <c r="M2535" s="17">
        <v>-0.99999999999999867</v>
      </c>
      <c r="N2535" s="17">
        <v>4.681821900356419</v>
      </c>
      <c r="O2535" s="17">
        <v>18.374180808477714</v>
      </c>
      <c r="P2535" s="17">
        <v>0.16862015114601275</v>
      </c>
      <c r="Q2535" s="17">
        <v>-0.22232779371186961</v>
      </c>
      <c r="R2535" s="17">
        <v>-0.13523286951774963</v>
      </c>
      <c r="S2535" s="17">
        <v>0.33333333333333293</v>
      </c>
      <c r="T2535" s="17">
        <v>0.33104229147820563</v>
      </c>
      <c r="U2535" s="17">
        <v>5.3945873120455082E-2</v>
      </c>
      <c r="V2535" s="17">
        <v>4.4584891903322738E-3</v>
      </c>
      <c r="W2535" s="17">
        <v>19.547555684180182</v>
      </c>
      <c r="X2535" s="17">
        <v>0.67456476698961942</v>
      </c>
      <c r="Y2535" s="17">
        <v>-0.99999999999999867</v>
      </c>
      <c r="Z2535" s="17">
        <v>-0.99999999999999867</v>
      </c>
      <c r="AA2535" s="17">
        <v>46.341401957891719</v>
      </c>
      <c r="AB2535" s="17">
        <v>0.29774336343902219</v>
      </c>
      <c r="AC2535" s="17">
        <v>8.1864574331175111E-2</v>
      </c>
      <c r="AD2535" s="17">
        <v>0.15897364509438858</v>
      </c>
      <c r="AE2535" s="17">
        <v>26.929079143229295</v>
      </c>
      <c r="AF2535" s="17">
        <v>0.6428571428571429</v>
      </c>
      <c r="AG2535" s="17">
        <v>-0.99999999999999867</v>
      </c>
      <c r="AH2535" s="17">
        <v>-0.99999999999999867</v>
      </c>
      <c r="AI2535" s="17">
        <v>0</v>
      </c>
      <c r="AJ2535" s="17">
        <v>4.4584891903322738E-3</v>
      </c>
      <c r="AK2535" s="17">
        <v>-3.4859908121865263E-2</v>
      </c>
      <c r="AL2535" s="17">
        <v>-3.464891773035271E-2</v>
      </c>
      <c r="AM2535" s="17">
        <v>0.20954621582377608</v>
      </c>
      <c r="AN2535" s="17">
        <v>0.29485360454678028</v>
      </c>
      <c r="AO2535" s="17">
        <v>5.0643558549850773</v>
      </c>
      <c r="AP2535" s="17">
        <v>7.1980955250177461</v>
      </c>
      <c r="AQ2535" s="17">
        <v>33.59302138524945</v>
      </c>
      <c r="AR2535" s="17">
        <v>0.72277998712232594</v>
      </c>
      <c r="AS2535" s="17">
        <v>0.90865586200744064</v>
      </c>
      <c r="AT2535" s="17">
        <v>-0.99999999999999867</v>
      </c>
      <c r="AU2535" s="17">
        <v>-0.99999999999999867</v>
      </c>
      <c r="AV2535" s="17">
        <v>-0.15139691851607559</v>
      </c>
      <c r="AW2535" s="17">
        <v>71.913678291387185</v>
      </c>
      <c r="AX2535" s="17">
        <v>72.359527210420424</v>
      </c>
      <c r="AY2535" s="17">
        <v>0.23409049076324612</v>
      </c>
      <c r="AZ2535" s="17">
        <v>35.440788141917125</v>
      </c>
      <c r="BA2535" s="22">
        <v>1451.3022782335181</v>
      </c>
      <c r="CU2535" t="e">
        <v>#N/A</v>
      </c>
      <c r="CV2535" t="e">
        <v>#N/A</v>
      </c>
    </row>
    <row r="2536" spans="1:100" x14ac:dyDescent="0.25">
      <c r="A2536">
        <v>5709</v>
      </c>
      <c r="B2536" t="s">
        <v>2814</v>
      </c>
      <c r="C2536" s="22">
        <v>3</v>
      </c>
      <c r="D2536" s="17">
        <v>5.2577799399346015</v>
      </c>
      <c r="E2536" s="17">
        <v>-0.25413923729221777</v>
      </c>
      <c r="F2536" s="17">
        <v>8.9750801556736121E-2</v>
      </c>
      <c r="G2536" s="17">
        <v>2.0575429789531891E-2</v>
      </c>
      <c r="H2536" s="17">
        <v>0.40364246757848737</v>
      </c>
      <c r="I2536" s="17">
        <v>0</v>
      </c>
      <c r="J2536" s="17">
        <v>24.218548054709256</v>
      </c>
      <c r="K2536" s="17">
        <v>0.40364246757848737</v>
      </c>
      <c r="L2536" s="17">
        <v>-0.99999999999999878</v>
      </c>
      <c r="M2536" s="17">
        <v>-0.99999999999999878</v>
      </c>
      <c r="N2536" s="17">
        <v>8.0728493515697526</v>
      </c>
      <c r="O2536" s="17">
        <v>29.496903424433381</v>
      </c>
      <c r="P2536" s="17">
        <v>-2.5132400167280848</v>
      </c>
      <c r="Q2536" s="17">
        <v>2.6358945345017166</v>
      </c>
      <c r="R2536" s="17">
        <v>0.58651726193601239</v>
      </c>
      <c r="S2536" s="17">
        <v>0.33333333333333265</v>
      </c>
      <c r="T2536" s="17">
        <v>0.33333333333333265</v>
      </c>
      <c r="U2536" s="17">
        <v>0.34477168731698754</v>
      </c>
      <c r="V2536" s="17">
        <v>0.14759792566345462</v>
      </c>
      <c r="W2536" s="17">
        <v>30.215752482744833</v>
      </c>
      <c r="X2536" s="17">
        <v>2.5276985023368579</v>
      </c>
      <c r="Y2536" s="17">
        <v>-0.99999999999999878</v>
      </c>
      <c r="Z2536" s="17">
        <v>-0.99999999999999878</v>
      </c>
      <c r="AA2536" s="17">
        <v>79.651119457701853</v>
      </c>
      <c r="AB2536" s="17">
        <v>0.32854209779267002</v>
      </c>
      <c r="AC2536" s="17">
        <v>0.19438807701109245</v>
      </c>
      <c r="AD2536" s="17">
        <v>0.45404681945665798</v>
      </c>
      <c r="AE2536" s="17">
        <v>48.848849713021018</v>
      </c>
      <c r="AF2536" s="17">
        <v>0.9285714285714286</v>
      </c>
      <c r="AG2536" s="17">
        <v>-0.99999999999999878</v>
      </c>
      <c r="AH2536" s="17">
        <v>-0.99999999999999878</v>
      </c>
      <c r="AI2536" s="17">
        <v>-2.3801533895439148E-3</v>
      </c>
      <c r="AJ2536" s="17">
        <v>0.14759792566345462</v>
      </c>
      <c r="AK2536" s="17">
        <v>9.0520013137621855E-2</v>
      </c>
      <c r="AL2536" s="17">
        <v>-9.047210162996501E-2</v>
      </c>
      <c r="AM2536" s="17">
        <v>5.0118719012530816E-2</v>
      </c>
      <c r="AN2536" s="17">
        <v>-1.4802433796324906E-2</v>
      </c>
      <c r="AO2536" s="17">
        <v>1.7055680410013803</v>
      </c>
      <c r="AP2536" s="17">
        <v>-0.82242135305794761</v>
      </c>
      <c r="AQ2536" s="17">
        <v>54.434300537454106</v>
      </c>
      <c r="AR2536" s="17">
        <v>1.1590362796471076</v>
      </c>
      <c r="AS2536" s="17">
        <v>2.9313409699153454</v>
      </c>
      <c r="AT2536" s="17">
        <v>-0.99999999999999878</v>
      </c>
      <c r="AU2536" s="17">
        <v>-0.99999999999999878</v>
      </c>
      <c r="AV2536" s="17">
        <v>0.60709269172554436</v>
      </c>
      <c r="AW2536" s="17">
        <v>108.32560152907729</v>
      </c>
      <c r="AX2536" s="17">
        <v>123.03779102763191</v>
      </c>
      <c r="AY2536" s="17">
        <v>0.36805726868245919</v>
      </c>
      <c r="AZ2536" s="17">
        <v>-3.315696451964536</v>
      </c>
      <c r="BA2536" s="22">
        <v>1472.8385941780091</v>
      </c>
      <c r="CU2536" t="e">
        <v>#N/A</v>
      </c>
      <c r="CV2536" t="e">
        <v>#N/A</v>
      </c>
    </row>
    <row r="2537" spans="1:100" x14ac:dyDescent="0.25">
      <c r="A2537">
        <v>5710</v>
      </c>
      <c r="B2537" t="s">
        <v>2815</v>
      </c>
      <c r="C2537" s="22">
        <v>3</v>
      </c>
      <c r="D2537" s="17">
        <v>4.6188465668813254</v>
      </c>
      <c r="E2537" s="17">
        <v>0</v>
      </c>
      <c r="F2537" s="17">
        <v>-1.9568647410683725E-2</v>
      </c>
      <c r="G2537" s="17">
        <v>-1.9568647410683725E-2</v>
      </c>
      <c r="H2537" s="17">
        <v>0.34197681718301925</v>
      </c>
      <c r="I2537" s="17">
        <v>0</v>
      </c>
      <c r="J2537" s="17">
        <v>20.518609030981153</v>
      </c>
      <c r="K2537" s="17">
        <v>0.34197681718301925</v>
      </c>
      <c r="L2537" s="17">
        <v>-0.99999999999999989</v>
      </c>
      <c r="M2537" s="17">
        <v>-0.99999999999999989</v>
      </c>
      <c r="N2537" s="17">
        <v>6.8395363436603844</v>
      </c>
      <c r="O2537" s="17">
        <v>25.117886950451815</v>
      </c>
      <c r="P2537" s="17">
        <v>1.45572203444708</v>
      </c>
      <c r="Q2537" s="17">
        <v>-0.66317393108085687</v>
      </c>
      <c r="R2537" s="17">
        <v>-0.19095015033977386</v>
      </c>
      <c r="S2537" s="17">
        <v>0.33333333333333354</v>
      </c>
      <c r="T2537" s="17">
        <v>0.32618824230551241</v>
      </c>
      <c r="U2537" s="17">
        <v>0.3929902630418512</v>
      </c>
      <c r="V2537" s="17">
        <v>-4.1071830769153312E-3</v>
      </c>
      <c r="W2537" s="17">
        <v>28.257113536830474</v>
      </c>
      <c r="X2537" s="17">
        <v>1.8577176211339168</v>
      </c>
      <c r="Y2537" s="17">
        <v>-0.99999999999999989</v>
      </c>
      <c r="Z2537" s="17">
        <v>-0.99999999999999989</v>
      </c>
      <c r="AA2537" s="17">
        <v>54.401075223187902</v>
      </c>
      <c r="AB2537" s="17">
        <v>0.11231247058164773</v>
      </c>
      <c r="AC2537" s="17">
        <v>0.13804584500042766</v>
      </c>
      <c r="AD2537" s="17">
        <v>0.27633992115186867</v>
      </c>
      <c r="AE2537" s="17">
        <v>26.334911836697199</v>
      </c>
      <c r="AF2537" s="17">
        <v>0.42857142857142855</v>
      </c>
      <c r="AG2537" s="17">
        <v>-0.99999999999999989</v>
      </c>
      <c r="AH2537" s="17">
        <v>-0.99999999999999989</v>
      </c>
      <c r="AI2537" s="17">
        <v>0</v>
      </c>
      <c r="AJ2537" s="17">
        <v>-4.1071830769153312E-3</v>
      </c>
      <c r="AK2537" s="17">
        <v>4.7085967195009883E-2</v>
      </c>
      <c r="AL2537" s="17">
        <v>-7.5217240328222898E-2</v>
      </c>
      <c r="AM2537" s="17">
        <v>-6.3407775032275878E-3</v>
      </c>
      <c r="AN2537" s="17">
        <v>8.0940350003034123E-2</v>
      </c>
      <c r="AO2537" s="17">
        <v>7.6910398394359952E-2</v>
      </c>
      <c r="AP2537" s="17">
        <v>1.6474225484347391</v>
      </c>
      <c r="AQ2537" s="17">
        <v>48.775722567811655</v>
      </c>
      <c r="AR2537" s="17">
        <v>1.0484046556037814</v>
      </c>
      <c r="AS2537" s="17">
        <v>2.1996944383169361</v>
      </c>
      <c r="AT2537" s="17">
        <v>-0.99999999999999989</v>
      </c>
      <c r="AU2537" s="17">
        <v>-0.99999999999999989</v>
      </c>
      <c r="AV2537" s="17">
        <v>-0.21051879775045762</v>
      </c>
      <c r="AW2537" s="17">
        <v>81.166384722074412</v>
      </c>
      <c r="AX2537" s="17">
        <v>80.755666414382887</v>
      </c>
      <c r="AY2537" s="17">
        <v>0.35382280239438435</v>
      </c>
      <c r="AZ2537" s="17">
        <v>7.1994127151415768</v>
      </c>
      <c r="BA2537" s="22">
        <v>1437.5822257622699</v>
      </c>
      <c r="CU2537" t="e">
        <v>#N/A</v>
      </c>
      <c r="CV2537" t="e">
        <v>#N/A</v>
      </c>
    </row>
    <row r="2538" spans="1:100" x14ac:dyDescent="0.25">
      <c r="A2538">
        <v>5712</v>
      </c>
      <c r="B2538" t="s">
        <v>2816</v>
      </c>
      <c r="C2538" s="22">
        <v>3</v>
      </c>
      <c r="D2538" s="17">
        <v>5.3294514762049099</v>
      </c>
      <c r="E2538" s="17">
        <v>-1.7083612559676553E-3</v>
      </c>
      <c r="F2538" s="17">
        <v>1.1452668321461297</v>
      </c>
      <c r="G2538" s="17">
        <v>1.1293108438951225</v>
      </c>
      <c r="H2538" s="17">
        <v>0.34229364513592769</v>
      </c>
      <c r="I2538" s="17">
        <v>0</v>
      </c>
      <c r="J2538" s="17">
        <v>20.537618708155662</v>
      </c>
      <c r="K2538" s="17">
        <v>0.34229364513592769</v>
      </c>
      <c r="L2538" s="17">
        <v>-1.0000000000000002</v>
      </c>
      <c r="M2538" s="17">
        <v>-1.0000000000000002</v>
      </c>
      <c r="N2538" s="17">
        <v>6.8458729027185568</v>
      </c>
      <c r="O2538" s="17">
        <v>26.996381028255694</v>
      </c>
      <c r="P2538" s="17">
        <v>-5.6095981751219132E-2</v>
      </c>
      <c r="Q2538" s="17">
        <v>2.3414053139180471</v>
      </c>
      <c r="R2538" s="17">
        <v>0.68855870514326722</v>
      </c>
      <c r="S2538" s="17">
        <v>0.33333333333333298</v>
      </c>
      <c r="T2538" s="17">
        <v>0.33014235312044332</v>
      </c>
      <c r="U2538" s="17">
        <v>0.23234007699456213</v>
      </c>
      <c r="V2538" s="17">
        <v>4.2626993210746866E-2</v>
      </c>
      <c r="W2538" s="17">
        <v>23.845964460926336</v>
      </c>
      <c r="X2538" s="17">
        <v>1.5031133283476896</v>
      </c>
      <c r="Y2538" s="17">
        <v>-1.0000000000000002</v>
      </c>
      <c r="Z2538" s="17">
        <v>-1.0000000000000002</v>
      </c>
      <c r="AA2538" s="17">
        <v>39.418082992271472</v>
      </c>
      <c r="AB2538" s="17">
        <v>0.13256969385093764</v>
      </c>
      <c r="AC2538" s="17">
        <v>5.4345580231802304E-2</v>
      </c>
      <c r="AD2538" s="17">
        <v>0.11075592244129809</v>
      </c>
      <c r="AE2538" s="17">
        <v>14.8835598262019</v>
      </c>
      <c r="AF2538" s="17">
        <v>0.6</v>
      </c>
      <c r="AG2538" s="17">
        <v>-1.0000000000000002</v>
      </c>
      <c r="AH2538" s="17">
        <v>-1.0000000000000002</v>
      </c>
      <c r="AI2538" s="17">
        <v>1.6505508035903584E-2</v>
      </c>
      <c r="AJ2538" s="17">
        <v>4.2626993210746866E-2</v>
      </c>
      <c r="AK2538" s="17">
        <v>-5.6981160556011989E-2</v>
      </c>
      <c r="AL2538" s="17">
        <v>0.15870939473966411</v>
      </c>
      <c r="AM2538" s="17">
        <v>0.10599631147380736</v>
      </c>
      <c r="AN2538" s="17">
        <v>3.7470583177804433E-2</v>
      </c>
      <c r="AO2538" s="17">
        <v>2.3650019840651253</v>
      </c>
      <c r="AP2538" s="17">
        <v>1.7303115531434319</v>
      </c>
      <c r="AQ2538" s="17">
        <v>44.383583169081987</v>
      </c>
      <c r="AR2538" s="17">
        <v>0.93844275665908594</v>
      </c>
      <c r="AS2538" s="17">
        <v>1.8454069734836178</v>
      </c>
      <c r="AT2538" s="17">
        <v>-1.0000000000000002</v>
      </c>
      <c r="AU2538" s="17">
        <v>-1.0000000000000002</v>
      </c>
      <c r="AV2538" s="17">
        <v>1.8178695490383898</v>
      </c>
      <c r="AW2538" s="17">
        <v>68.144775573670614</v>
      </c>
      <c r="AX2538" s="17">
        <v>72.737585055463398</v>
      </c>
      <c r="AY2538" s="17">
        <v>9.9225995391886562E-2</v>
      </c>
      <c r="AZ2538" s="17">
        <v>-13.486557462758158</v>
      </c>
      <c r="BA2538" s="22">
        <v>1364.8301764705652</v>
      </c>
      <c r="CU2538" t="e">
        <v>#N/A</v>
      </c>
      <c r="CV2538" t="e">
        <v>#N/A</v>
      </c>
    </row>
    <row r="2539" spans="1:100" x14ac:dyDescent="0.25">
      <c r="A2539">
        <v>5713</v>
      </c>
      <c r="B2539" t="s">
        <v>2817</v>
      </c>
      <c r="C2539" s="22">
        <v>3</v>
      </c>
      <c r="D2539" s="17">
        <v>3.5744868721350702</v>
      </c>
      <c r="E2539" s="17">
        <v>-4.7884574799431347E-2</v>
      </c>
      <c r="F2539" s="17">
        <v>1.2911334106250538E-2</v>
      </c>
      <c r="G2539" s="17">
        <v>-7.0529601204041316E-4</v>
      </c>
      <c r="H2539" s="17">
        <v>0.19013982225923967</v>
      </c>
      <c r="I2539" s="17">
        <v>0</v>
      </c>
      <c r="J2539" s="17">
        <v>11.408389335554377</v>
      </c>
      <c r="K2539" s="17">
        <v>0.19013982225923967</v>
      </c>
      <c r="L2539" s="17">
        <v>-1.0000000000000011</v>
      </c>
      <c r="M2539" s="17">
        <v>-1.0000000000000011</v>
      </c>
      <c r="N2539" s="17">
        <v>3.8027964451847933</v>
      </c>
      <c r="O2539" s="17">
        <v>14.982170911677407</v>
      </c>
      <c r="P2539" s="17">
        <v>-1.2602168819790611</v>
      </c>
      <c r="Q2539" s="17">
        <v>0.36759024015178648</v>
      </c>
      <c r="R2539" s="17">
        <v>0.11307863255984554</v>
      </c>
      <c r="S2539" s="17">
        <v>0.33333333333333343</v>
      </c>
      <c r="T2539" s="17">
        <v>0.3765308186581357</v>
      </c>
      <c r="U2539" s="17">
        <v>0.16737026552602155</v>
      </c>
      <c r="V2539" s="17">
        <v>0</v>
      </c>
      <c r="W2539" s="17">
        <v>27.483783810330038</v>
      </c>
      <c r="X2539" s="17">
        <v>1.2353416952830454</v>
      </c>
      <c r="Y2539" s="17">
        <v>-1.0000000000000011</v>
      </c>
      <c r="Z2539" s="17">
        <v>-1.0000000000000011</v>
      </c>
      <c r="AA2539" s="17">
        <v>62.419567294877872</v>
      </c>
      <c r="AB2539" s="17">
        <v>0.13543326165585504</v>
      </c>
      <c r="AC2539" s="17">
        <v>0.24963247888098972</v>
      </c>
      <c r="AD2539" s="17">
        <v>0.31138835650291541</v>
      </c>
      <c r="AE2539" s="17">
        <v>34.822704851988021</v>
      </c>
      <c r="AF2539" s="17">
        <v>0.6428571428571429</v>
      </c>
      <c r="AG2539" s="17">
        <v>-1.0000000000000011</v>
      </c>
      <c r="AH2539" s="17">
        <v>-1.0000000000000011</v>
      </c>
      <c r="AI2539" s="17">
        <v>-1.988615500340787E-2</v>
      </c>
      <c r="AJ2539" s="17">
        <v>0</v>
      </c>
      <c r="AK2539" s="17">
        <v>0.18606874882709065</v>
      </c>
      <c r="AL2539" s="17">
        <v>-0.11306825079839568</v>
      </c>
      <c r="AM2539" s="17">
        <v>9.5091996382010269E-2</v>
      </c>
      <c r="AN2539" s="17">
        <v>0.23279588952481298</v>
      </c>
      <c r="AO2539" s="17">
        <v>3.3076436536857106</v>
      </c>
      <c r="AP2539" s="17">
        <v>5.2545559841283449</v>
      </c>
      <c r="AQ2539" s="17">
        <v>38.892173145884435</v>
      </c>
      <c r="AR2539" s="17">
        <v>0.87723441751749109</v>
      </c>
      <c r="AS2539" s="17">
        <v>1.4254815175422852</v>
      </c>
      <c r="AT2539" s="17">
        <v>-1.0000000000000011</v>
      </c>
      <c r="AU2539" s="17">
        <v>-1.0000000000000011</v>
      </c>
      <c r="AV2539" s="17">
        <v>0.11237333654780499</v>
      </c>
      <c r="AW2539" s="17">
        <v>82.656294190683653</v>
      </c>
      <c r="AX2539" s="17">
        <v>82.25857109061549</v>
      </c>
      <c r="AY2539" s="17">
        <v>0.3315048956093829</v>
      </c>
      <c r="AZ2539" s="17">
        <v>61.577828703199771</v>
      </c>
      <c r="BA2539" s="22">
        <v>1482.0780915624612</v>
      </c>
      <c r="CU2539" t="e">
        <v>#N/A</v>
      </c>
      <c r="CV2539" t="e">
        <v>#N/A</v>
      </c>
    </row>
    <row r="2540" spans="1:100" x14ac:dyDescent="0.25">
      <c r="A2540">
        <v>5714</v>
      </c>
      <c r="B2540" t="s">
        <v>2818</v>
      </c>
      <c r="C2540" s="22">
        <v>3</v>
      </c>
      <c r="D2540" s="17">
        <v>4.4049941426933632</v>
      </c>
      <c r="E2540" s="17">
        <v>-2.2094378807603683E-2</v>
      </c>
      <c r="F2540" s="17">
        <v>-0.61308737509366007</v>
      </c>
      <c r="G2540" s="17">
        <v>-0.61393522774788079</v>
      </c>
      <c r="H2540" s="17">
        <v>2.4857998434671149E-2</v>
      </c>
      <c r="I2540" s="17">
        <v>0</v>
      </c>
      <c r="J2540" s="17">
        <v>1.4914799060802757</v>
      </c>
      <c r="K2540" s="17">
        <v>2.4857998434671149E-2</v>
      </c>
      <c r="L2540" s="17">
        <v>-1</v>
      </c>
      <c r="M2540" s="17">
        <v>-1</v>
      </c>
      <c r="N2540" s="17">
        <v>0.49715996869342377</v>
      </c>
      <c r="O2540" s="17">
        <v>5.2825388210257529</v>
      </c>
      <c r="P2540" s="17">
        <v>0.41529332628837068</v>
      </c>
      <c r="Q2540" s="17">
        <v>0.99047907605542473</v>
      </c>
      <c r="R2540" s="17">
        <v>0.21740674353318057</v>
      </c>
      <c r="S2540" s="17">
        <v>0.33333333333333331</v>
      </c>
      <c r="T2540" s="17">
        <v>0.33781084366191155</v>
      </c>
      <c r="U2540" s="17">
        <v>-0.11269309689004246</v>
      </c>
      <c r="V2540" s="17">
        <v>-1.5105331939533125E-2</v>
      </c>
      <c r="W2540" s="17">
        <v>20.739509989239941</v>
      </c>
      <c r="X2540" s="17">
        <v>0.10935930969178362</v>
      </c>
      <c r="Y2540" s="17">
        <v>-1</v>
      </c>
      <c r="Z2540" s="17">
        <v>-1</v>
      </c>
      <c r="AA2540" s="17">
        <v>45.679415174740853</v>
      </c>
      <c r="AB2540" s="17">
        <v>3.6564456025611931E-3</v>
      </c>
      <c r="AC2540" s="17">
        <v>0.22044126718675555</v>
      </c>
      <c r="AD2540" s="17">
        <v>0.27035225605003788</v>
      </c>
      <c r="AE2540" s="17">
        <v>24.722498441967733</v>
      </c>
      <c r="AF2540" s="17">
        <v>0.75</v>
      </c>
      <c r="AG2540" s="17">
        <v>-1</v>
      </c>
      <c r="AH2540" s="17">
        <v>-1</v>
      </c>
      <c r="AI2540" s="17">
        <v>-1.2860599423468337E-2</v>
      </c>
      <c r="AJ2540" s="17">
        <v>-1.5105331939533125E-2</v>
      </c>
      <c r="AK2540" s="17">
        <v>-5.0152628256270398E-2</v>
      </c>
      <c r="AL2540" s="17">
        <v>3.9616489542506017E-2</v>
      </c>
      <c r="AM2540" s="17">
        <v>0.18418568751590919</v>
      </c>
      <c r="AN2540" s="17">
        <v>4.6626497681650399E-2</v>
      </c>
      <c r="AO2540" s="17">
        <v>4.3538790466163775</v>
      </c>
      <c r="AP2540" s="17">
        <v>1.3637448897537896</v>
      </c>
      <c r="AQ2540" s="17">
        <v>22.230989895320217</v>
      </c>
      <c r="AR2540" s="17">
        <v>0.54334574816566972</v>
      </c>
      <c r="AS2540" s="17">
        <v>0.13421730812645455</v>
      </c>
      <c r="AT2540" s="17">
        <v>-1</v>
      </c>
      <c r="AU2540" s="17">
        <v>-1</v>
      </c>
      <c r="AV2540" s="17">
        <v>-0.39652848421470044</v>
      </c>
      <c r="AW2540" s="17">
        <v>52.32569888552036</v>
      </c>
      <c r="AX2540" s="17">
        <v>50.557953703097681</v>
      </c>
      <c r="AY2540" s="17">
        <v>0.23224509625937925</v>
      </c>
      <c r="AZ2540" s="17">
        <v>-20.671479798485286</v>
      </c>
      <c r="BA2540" s="22">
        <v>1307.1838286862703</v>
      </c>
      <c r="CU2540" t="e">
        <v>#N/A</v>
      </c>
      <c r="CV2540" t="e">
        <v>#N/A</v>
      </c>
    </row>
    <row r="2541" spans="1:100" x14ac:dyDescent="0.25">
      <c r="A2541">
        <v>5715</v>
      </c>
      <c r="B2541" t="s">
        <v>2819</v>
      </c>
      <c r="C2541" s="22">
        <v>3</v>
      </c>
      <c r="D2541" s="17">
        <v>5.4077397369612825</v>
      </c>
      <c r="E2541" s="17">
        <v>-5.7067876711288951E-3</v>
      </c>
      <c r="F2541" s="17">
        <v>-0.11162424666589306</v>
      </c>
      <c r="G2541" s="17">
        <v>-0.11162424666589306</v>
      </c>
      <c r="H2541" s="17">
        <v>0.25155003241179091</v>
      </c>
      <c r="I2541" s="17">
        <v>0</v>
      </c>
      <c r="J2541" s="17">
        <v>15.093001944707451</v>
      </c>
      <c r="K2541" s="17">
        <v>0.25155003241179091</v>
      </c>
      <c r="L2541" s="17">
        <v>-0.99999999999999856</v>
      </c>
      <c r="M2541" s="17">
        <v>-0.99999999999999856</v>
      </c>
      <c r="N2541" s="17">
        <v>5.0310006482358194</v>
      </c>
      <c r="O2541" s="17">
        <v>20.389117435002841</v>
      </c>
      <c r="P2541" s="17">
        <v>1.7898922696122253E-3</v>
      </c>
      <c r="Q2541" s="17">
        <v>-1.0036390252384999</v>
      </c>
      <c r="R2541" s="17">
        <v>-0.36724200868086143</v>
      </c>
      <c r="S2541" s="17">
        <v>0.33333333333333298</v>
      </c>
      <c r="T2541" s="17">
        <v>0.33333333333333298</v>
      </c>
      <c r="U2541" s="17">
        <v>0.33619262451742055</v>
      </c>
      <c r="V2541" s="17">
        <v>-6.5921840432418721E-2</v>
      </c>
      <c r="W2541" s="17">
        <v>27.415496733595049</v>
      </c>
      <c r="X2541" s="17">
        <v>1.3643560897300444</v>
      </c>
      <c r="Y2541" s="17">
        <v>-0.99999999999999856</v>
      </c>
      <c r="Z2541" s="17">
        <v>-0.99999999999999856</v>
      </c>
      <c r="AA2541" s="17">
        <v>92.811440845676998</v>
      </c>
      <c r="AB2541" s="17">
        <v>0.49298220296332174</v>
      </c>
      <c r="AC2541" s="17">
        <v>0.34048674040693566</v>
      </c>
      <c r="AD2541" s="17">
        <v>0.48179477904499812</v>
      </c>
      <c r="AE2541" s="17">
        <v>65.763186120762754</v>
      </c>
      <c r="AF2541" s="17">
        <v>0.90909090909090906</v>
      </c>
      <c r="AG2541" s="17">
        <v>-0.99999999999999856</v>
      </c>
      <c r="AH2541" s="17">
        <v>-0.99999999999999856</v>
      </c>
      <c r="AI2541" s="17">
        <v>1.5890958867994746E-3</v>
      </c>
      <c r="AJ2541" s="17">
        <v>-6.5921840432418721E-2</v>
      </c>
      <c r="AK2541" s="17">
        <v>7.2343232309578911E-2</v>
      </c>
      <c r="AL2541" s="17">
        <v>0.17758751973503079</v>
      </c>
      <c r="AM2541" s="17">
        <v>0.25499071739870821</v>
      </c>
      <c r="AN2541" s="17">
        <v>0.15370599658103637</v>
      </c>
      <c r="AO2541" s="17">
        <v>6.736484096515599</v>
      </c>
      <c r="AP2541" s="17">
        <v>4.7305875132010611</v>
      </c>
      <c r="AQ2541" s="17">
        <v>42.508498678302487</v>
      </c>
      <c r="AR2541" s="17">
        <v>0.93693745075166801</v>
      </c>
      <c r="AS2541" s="17">
        <v>1.6159061221418358</v>
      </c>
      <c r="AT2541" s="17">
        <v>-0.99999999999999856</v>
      </c>
      <c r="AU2541" s="17">
        <v>-0.99999999999999856</v>
      </c>
      <c r="AV2541" s="17">
        <v>-0.47886625534675442</v>
      </c>
      <c r="AW2541" s="17">
        <v>117.93114579388089</v>
      </c>
      <c r="AX2541" s="17">
        <v>111.37074366837507</v>
      </c>
      <c r="AY2541" s="17">
        <v>0.26833740234998243</v>
      </c>
      <c r="AZ2541" s="17">
        <v>35.562720141920735</v>
      </c>
      <c r="BA2541" s="22">
        <v>1492.4178605637353</v>
      </c>
      <c r="CU2541" t="e">
        <v>#N/A</v>
      </c>
      <c r="CV2541" t="e">
        <v>#N/A</v>
      </c>
    </row>
    <row r="2542" spans="1:100" x14ac:dyDescent="0.25">
      <c r="A2542">
        <v>5716</v>
      </c>
      <c r="B2542" t="s">
        <v>2820</v>
      </c>
      <c r="C2542" s="22">
        <v>3</v>
      </c>
      <c r="D2542" s="17">
        <v>4.2318715712390507</v>
      </c>
      <c r="E2542" s="17">
        <v>-0.31026785078483354</v>
      </c>
      <c r="F2542" s="17">
        <v>0.34239302936947502</v>
      </c>
      <c r="G2542" s="17">
        <v>0.2798333864060305</v>
      </c>
      <c r="H2542" s="17">
        <v>0.37848661590474125</v>
      </c>
      <c r="I2542" s="17">
        <v>0</v>
      </c>
      <c r="J2542" s="17">
        <v>22.709196954284479</v>
      </c>
      <c r="K2542" s="17">
        <v>0.37848661590474125</v>
      </c>
      <c r="L2542" s="17">
        <v>-0.99999999999999833</v>
      </c>
      <c r="M2542" s="17">
        <v>-0.99999999999999833</v>
      </c>
      <c r="N2542" s="17">
        <v>7.5697323180948253</v>
      </c>
      <c r="O2542" s="17">
        <v>27.220901911929555</v>
      </c>
      <c r="P2542" s="17">
        <v>7.2404259445711661E-2</v>
      </c>
      <c r="Q2542" s="17">
        <v>0.92002087975208913</v>
      </c>
      <c r="R2542" s="17">
        <v>0.29017767974303871</v>
      </c>
      <c r="S2542" s="17">
        <v>0.36100050722470034</v>
      </c>
      <c r="T2542" s="17">
        <v>0.18488967591701078</v>
      </c>
      <c r="U2542" s="17">
        <v>1.9200650178323314E-3</v>
      </c>
      <c r="V2542" s="17">
        <v>0</v>
      </c>
      <c r="W2542" s="17">
        <v>6.7729452901920917</v>
      </c>
      <c r="X2542" s="17">
        <v>0.23055843335965998</v>
      </c>
      <c r="Y2542" s="17">
        <v>-0.99999999999999833</v>
      </c>
      <c r="Z2542" s="17">
        <v>-0.99999999999999833</v>
      </c>
      <c r="AA2542" s="17">
        <v>24.098641063522734</v>
      </c>
      <c r="AB2542" s="17">
        <v>5.0314492775840297E-2</v>
      </c>
      <c r="AC2542" s="17">
        <v>0.15095306462617225</v>
      </c>
      <c r="AD2542" s="17">
        <v>0.13944280446973942</v>
      </c>
      <c r="AE2542" s="17">
        <v>17.035518093587601</v>
      </c>
      <c r="AF2542" s="17">
        <v>0.38461538461538464</v>
      </c>
      <c r="AG2542" s="17">
        <v>-0.99999999999999833</v>
      </c>
      <c r="AH2542" s="17">
        <v>-0.99999999999999833</v>
      </c>
      <c r="AI2542" s="17">
        <v>0</v>
      </c>
      <c r="AJ2542" s="17">
        <v>0</v>
      </c>
      <c r="AK2542" s="17">
        <v>0.67423370230466129</v>
      </c>
      <c r="AL2542" s="17">
        <v>-0.10301346174075235</v>
      </c>
      <c r="AM2542" s="17">
        <v>0.15860712911703642</v>
      </c>
      <c r="AN2542" s="17">
        <v>0.34965242065297336</v>
      </c>
      <c r="AO2542" s="17">
        <v>7.336346739449211</v>
      </c>
      <c r="AP2542" s="17">
        <v>8.2262432076205734</v>
      </c>
      <c r="AQ2542" s="17">
        <v>29.482142244476577</v>
      </c>
      <c r="AR2542" s="17">
        <v>0.54781024815954382</v>
      </c>
      <c r="AS2542" s="17">
        <v>0.60904504926440128</v>
      </c>
      <c r="AT2542" s="17">
        <v>-0.99999999999999833</v>
      </c>
      <c r="AU2542" s="17">
        <v>-0.99999999999999833</v>
      </c>
      <c r="AV2542" s="17">
        <v>0.57001106614906916</v>
      </c>
      <c r="AW2542" s="17">
        <v>59.545786183072821</v>
      </c>
      <c r="AX2542" s="17">
        <v>59.545786183072821</v>
      </c>
      <c r="AY2542" s="17">
        <v>0.41112646233210076</v>
      </c>
      <c r="AZ2542" s="17">
        <v>26.998446940595851</v>
      </c>
      <c r="BA2542" s="22">
        <v>1488.3601743365609</v>
      </c>
      <c r="CU2542" t="e">
        <v>#N/A</v>
      </c>
      <c r="CV2542" t="e">
        <v>#N/A</v>
      </c>
    </row>
    <row r="2543" spans="1:100" x14ac:dyDescent="0.25">
      <c r="A2543">
        <v>5719</v>
      </c>
      <c r="B2543" t="s">
        <v>2821</v>
      </c>
      <c r="C2543" s="22">
        <v>3</v>
      </c>
      <c r="D2543" s="17">
        <v>4.866592386343509</v>
      </c>
      <c r="E2543" s="17">
        <v>0.45106906175259409</v>
      </c>
      <c r="F2543" s="17">
        <v>0.83244210201134461</v>
      </c>
      <c r="G2543" s="17">
        <v>1.0062638315614536</v>
      </c>
      <c r="H2543" s="17">
        <v>0.12189468326471826</v>
      </c>
      <c r="I2543" s="17">
        <v>-1.447400000557977E-2</v>
      </c>
      <c r="J2543" s="17">
        <v>6.4452409955483185</v>
      </c>
      <c r="K2543" s="17">
        <v>0.10742068325913857</v>
      </c>
      <c r="L2543" s="17">
        <v>-1.0000000000000009</v>
      </c>
      <c r="M2543" s="17">
        <v>-1.0000000000000009</v>
      </c>
      <c r="N2543" s="17">
        <v>2.1484136651827739</v>
      </c>
      <c r="O2543" s="17">
        <v>12.31809721345329</v>
      </c>
      <c r="P2543" s="17">
        <v>0.81946310397477462</v>
      </c>
      <c r="Q2543" s="17">
        <v>8.9198791599401872</v>
      </c>
      <c r="R2543" s="17">
        <v>2.9417493383379143</v>
      </c>
      <c r="S2543" s="17">
        <v>0.33333333333333381</v>
      </c>
      <c r="T2543" s="17">
        <v>0.3357458215304972</v>
      </c>
      <c r="U2543" s="17">
        <v>0.34270734314281659</v>
      </c>
      <c r="V2543" s="17">
        <v>-2.0238740630743643E-2</v>
      </c>
      <c r="W2543" s="17">
        <v>35.365082964670577</v>
      </c>
      <c r="X2543" s="17">
        <v>1.8134678885886601</v>
      </c>
      <c r="Y2543" s="17">
        <v>-1.0000000000000009</v>
      </c>
      <c r="Z2543" s="17">
        <v>-1.0000000000000009</v>
      </c>
      <c r="AA2543" s="17">
        <v>58.694670641793977</v>
      </c>
      <c r="AB2543" s="17">
        <v>7.1195064387019849E-2</v>
      </c>
      <c r="AC2543" s="17">
        <v>9.3835295964436793E-2</v>
      </c>
      <c r="AD2543" s="17">
        <v>0.24272640642425319</v>
      </c>
      <c r="AE2543" s="17">
        <v>20.387838338785503</v>
      </c>
      <c r="AF2543" s="17">
        <v>0.72727272727272729</v>
      </c>
      <c r="AG2543" s="17">
        <v>-1.0000000000000009</v>
      </c>
      <c r="AH2543" s="17">
        <v>-1.0000000000000009</v>
      </c>
      <c r="AI2543" s="17">
        <v>0.10274704229902487</v>
      </c>
      <c r="AJ2543" s="17">
        <v>-2.0238740630743643E-2</v>
      </c>
      <c r="AK2543" s="17">
        <v>2.8229927759762685E-2</v>
      </c>
      <c r="AL2543" s="17">
        <v>-0.16041089228795516</v>
      </c>
      <c r="AM2543" s="17">
        <v>0.35901526544155721</v>
      </c>
      <c r="AN2543" s="17">
        <v>2.4349710001418209E-2</v>
      </c>
      <c r="AO2543" s="17">
        <v>9.1165312748377456</v>
      </c>
      <c r="AP2543" s="17">
        <v>-0.19331171140432007</v>
      </c>
      <c r="AQ2543" s="17">
        <v>41.810323960218923</v>
      </c>
      <c r="AR2543" s="17">
        <v>0.99154775737590339</v>
      </c>
      <c r="AS2543" s="17">
        <v>1.9208885718477993</v>
      </c>
      <c r="AT2543" s="17">
        <v>-1.0000000000000009</v>
      </c>
      <c r="AU2543" s="17">
        <v>-1.0000000000000009</v>
      </c>
      <c r="AV2543" s="17">
        <v>3.9480131698993683</v>
      </c>
      <c r="AW2543" s="17">
        <v>70.819456143843013</v>
      </c>
      <c r="AX2543" s="17">
        <v>70.850522926749164</v>
      </c>
      <c r="AY2543" s="17">
        <v>1.375193082086773E-2</v>
      </c>
      <c r="AZ2543" s="17">
        <v>-60.46964738231248</v>
      </c>
      <c r="BA2543" s="22">
        <v>1356.2374794525733</v>
      </c>
      <c r="CU2543" t="e">
        <v>#N/A</v>
      </c>
      <c r="CV2543" t="e">
        <v>#N/A</v>
      </c>
    </row>
    <row r="2544" spans="1:100" x14ac:dyDescent="0.25">
      <c r="A2544">
        <v>5720</v>
      </c>
      <c r="B2544" t="s">
        <v>2822</v>
      </c>
      <c r="C2544" s="22">
        <v>3</v>
      </c>
      <c r="D2544" s="17">
        <v>3.5602930213274382</v>
      </c>
      <c r="E2544" s="17">
        <v>0</v>
      </c>
      <c r="F2544" s="17">
        <v>-0.31252641287452726</v>
      </c>
      <c r="G2544" s="17">
        <v>-0.31252641287452726</v>
      </c>
      <c r="H2544" s="17">
        <v>0.30193151515958583</v>
      </c>
      <c r="I2544" s="17">
        <v>0</v>
      </c>
      <c r="J2544" s="17">
        <v>18.115890909575143</v>
      </c>
      <c r="K2544" s="17">
        <v>0.30193151515958583</v>
      </c>
      <c r="L2544" s="17">
        <v>-0.99999999999999833</v>
      </c>
      <c r="M2544" s="17">
        <v>-0.99999999999999833</v>
      </c>
      <c r="N2544" s="17">
        <v>6.0386303031917166</v>
      </c>
      <c r="O2544" s="17">
        <v>21.363657518028056</v>
      </c>
      <c r="P2544" s="17">
        <v>3.0281549857442056</v>
      </c>
      <c r="Q2544" s="17">
        <v>3.561646188280871</v>
      </c>
      <c r="R2544" s="17">
        <v>1.326364972639996</v>
      </c>
      <c r="S2544" s="17">
        <v>0.33333333333333287</v>
      </c>
      <c r="T2544" s="17">
        <v>0.10875258122907978</v>
      </c>
      <c r="U2544" s="17">
        <v>4.096145531968165E-2</v>
      </c>
      <c r="V2544" s="17">
        <v>9.9014322600858087E-3</v>
      </c>
      <c r="W2544" s="17">
        <v>7.6406914793037801</v>
      </c>
      <c r="X2544" s="17">
        <v>0.15697211629821226</v>
      </c>
      <c r="Y2544" s="17">
        <v>-0.99999999999999833</v>
      </c>
      <c r="Z2544" s="17">
        <v>-0.99999999999999833</v>
      </c>
      <c r="AA2544" s="17">
        <v>-11.914740188365556</v>
      </c>
      <c r="AB2544" s="17">
        <v>-5.140402919491012E-2</v>
      </c>
      <c r="AC2544" s="17">
        <v>-0.10090478000975876</v>
      </c>
      <c r="AD2544" s="17">
        <v>-0.26532712360151778</v>
      </c>
      <c r="AE2544" s="17">
        <v>-20.881796640309329</v>
      </c>
      <c r="AF2544" s="17">
        <v>0</v>
      </c>
      <c r="AG2544" s="17">
        <v>-0.99999999999999833</v>
      </c>
      <c r="AH2544" s="17">
        <v>-0.99999999999999833</v>
      </c>
      <c r="AI2544" s="17">
        <v>0</v>
      </c>
      <c r="AJ2544" s="17">
        <v>9.9014322600858087E-3</v>
      </c>
      <c r="AK2544" s="17">
        <v>-1.3974095459800745E-2</v>
      </c>
      <c r="AL2544" s="17">
        <v>-0.17956172570846121</v>
      </c>
      <c r="AM2544" s="17">
        <v>0.5056288349549326</v>
      </c>
      <c r="AN2544" s="17">
        <v>0.34068187226751506</v>
      </c>
      <c r="AO2544" s="17">
        <v>12.570850396574315</v>
      </c>
      <c r="AP2544" s="17">
        <v>7.6192381781455758</v>
      </c>
      <c r="AQ2544" s="17">
        <v>25.756582388878918</v>
      </c>
      <c r="AR2544" s="17">
        <v>0.49294880214218045</v>
      </c>
      <c r="AS2544" s="17">
        <v>0.45890363145779828</v>
      </c>
      <c r="AT2544" s="17">
        <v>-0.99999999999999833</v>
      </c>
      <c r="AU2544" s="17">
        <v>-0.99999999999999833</v>
      </c>
      <c r="AV2544" s="17">
        <v>1.0138385597654689</v>
      </c>
      <c r="AW2544" s="17">
        <v>17.068155507808054</v>
      </c>
      <c r="AX2544" s="17">
        <v>18.058298733816638</v>
      </c>
      <c r="AY2544" s="17">
        <v>-7.4582969207819136E-2</v>
      </c>
      <c r="AZ2544" s="17">
        <v>-26.586160622075042</v>
      </c>
      <c r="BA2544" s="22">
        <v>1409.2013666252392</v>
      </c>
      <c r="CU2544" t="e">
        <v>#N/A</v>
      </c>
      <c r="CV2544" t="e">
        <v>#N/A</v>
      </c>
    </row>
    <row r="2545" spans="1:100" x14ac:dyDescent="0.25">
      <c r="A2545">
        <v>5721</v>
      </c>
      <c r="B2545" t="s">
        <v>2823</v>
      </c>
      <c r="C2545" s="22">
        <v>3</v>
      </c>
      <c r="D2545" s="17">
        <v>5.4118499769370523</v>
      </c>
      <c r="E2545" s="17">
        <v>-0.50637202368118783</v>
      </c>
      <c r="F2545" s="17">
        <v>-1.9363174289860605</v>
      </c>
      <c r="G2545" s="17">
        <v>-2.1134891440371861</v>
      </c>
      <c r="H2545" s="17">
        <v>0.23523000917191386</v>
      </c>
      <c r="I2545" s="17">
        <v>0</v>
      </c>
      <c r="J2545" s="17">
        <v>14.113800550314826</v>
      </c>
      <c r="K2545" s="17">
        <v>0.23523000917191386</v>
      </c>
      <c r="L2545" s="17">
        <v>-1</v>
      </c>
      <c r="M2545" s="17">
        <v>-1</v>
      </c>
      <c r="N2545" s="17">
        <v>4.7046001834382762</v>
      </c>
      <c r="O2545" s="17">
        <v>17.412161383214691</v>
      </c>
      <c r="P2545" s="17">
        <v>-0.51257204854939742</v>
      </c>
      <c r="Q2545" s="17">
        <v>6.3499800335271814</v>
      </c>
      <c r="R2545" s="17">
        <v>2.0025720315609852</v>
      </c>
      <c r="S2545" s="17">
        <v>0.33333333333333337</v>
      </c>
      <c r="T2545" s="17">
        <v>0.40100272569352496</v>
      </c>
      <c r="U2545" s="17">
        <v>-1.3637390736946607E-3</v>
      </c>
      <c r="V2545" s="17">
        <v>-7.4362572659821147E-3</v>
      </c>
      <c r="W2545" s="17">
        <v>19.612242140610686</v>
      </c>
      <c r="X2545" s="17">
        <v>0.5167029423244649</v>
      </c>
      <c r="Y2545" s="17">
        <v>-1</v>
      </c>
      <c r="Z2545" s="17">
        <v>-1</v>
      </c>
      <c r="AA2545" s="17">
        <v>49.992556114134374</v>
      </c>
      <c r="AB2545" s="17">
        <v>0.23226933874591438</v>
      </c>
      <c r="AC2545" s="17">
        <v>0.16099108006797985</v>
      </c>
      <c r="AD2545" s="17">
        <v>0.17429442002535925</v>
      </c>
      <c r="AE2545" s="17">
        <v>28.377741941962668</v>
      </c>
      <c r="AF2545" s="17">
        <v>0.6</v>
      </c>
      <c r="AG2545" s="17">
        <v>-1</v>
      </c>
      <c r="AH2545" s="17">
        <v>-1</v>
      </c>
      <c r="AI2545" s="17">
        <v>-7.3807094774398549E-2</v>
      </c>
      <c r="AJ2545" s="17">
        <v>-7.4362572659821147E-3</v>
      </c>
      <c r="AK2545" s="17">
        <v>6.8771874378854667E-2</v>
      </c>
      <c r="AL2545" s="17">
        <v>3.0212197126713618E-2</v>
      </c>
      <c r="AM2545" s="17">
        <v>-0.1160855294712254</v>
      </c>
      <c r="AN2545" s="17">
        <v>0.21660204988402743</v>
      </c>
      <c r="AO2545" s="17">
        <v>-2.5582788648863635</v>
      </c>
      <c r="AP2545" s="17">
        <v>5.5661122327342545</v>
      </c>
      <c r="AQ2545" s="17">
        <v>33.72604269092551</v>
      </c>
      <c r="AR2545" s="17">
        <v>0.7255360626871814</v>
      </c>
      <c r="AS2545" s="17">
        <v>0.7519329514963784</v>
      </c>
      <c r="AT2545" s="17">
        <v>-1</v>
      </c>
      <c r="AU2545" s="17">
        <v>-1</v>
      </c>
      <c r="AV2545" s="17">
        <v>-0.11091711247619956</v>
      </c>
      <c r="AW2545" s="17">
        <v>72.970829730083295</v>
      </c>
      <c r="AX2545" s="17">
        <v>70.751062107997114</v>
      </c>
      <c r="AY2545" s="17">
        <v>-7.3995019638524936E-3</v>
      </c>
      <c r="AZ2545" s="17">
        <v>2.0283321946395336</v>
      </c>
      <c r="BA2545" s="22">
        <v>1373.2162213574454</v>
      </c>
      <c r="CU2545" t="e">
        <v>#N/A</v>
      </c>
      <c r="CV2545" t="e">
        <v>#N/A</v>
      </c>
    </row>
    <row r="2546" spans="1:100" x14ac:dyDescent="0.25">
      <c r="A2546">
        <v>5722</v>
      </c>
      <c r="B2546" t="s">
        <v>2824</v>
      </c>
      <c r="C2546" s="22">
        <v>3</v>
      </c>
      <c r="D2546" s="17">
        <v>2.736064151657553</v>
      </c>
      <c r="E2546" s="17">
        <v>0.15670237611745214</v>
      </c>
      <c r="F2546" s="17">
        <v>0.52290075762699439</v>
      </c>
      <c r="G2546" s="17">
        <v>0.56993747188296107</v>
      </c>
      <c r="H2546" s="17">
        <v>-0.2466517631318508</v>
      </c>
      <c r="I2546" s="17">
        <v>0</v>
      </c>
      <c r="J2546" s="17">
        <v>-14.79910578791104</v>
      </c>
      <c r="K2546" s="17">
        <v>-0.2466517631318508</v>
      </c>
      <c r="L2546" s="17">
        <v>-1.0000000000000007</v>
      </c>
      <c r="M2546" s="17">
        <v>-1.0000000000000007</v>
      </c>
      <c r="N2546" s="17">
        <v>-4.9330352626370146</v>
      </c>
      <c r="O2546" s="17">
        <v>-11.493104164370532</v>
      </c>
      <c r="P2546" s="17">
        <v>-0.86849336024476753</v>
      </c>
      <c r="Q2546" s="17">
        <v>2.0324226622566526</v>
      </c>
      <c r="R2546" s="17">
        <v>0.35918280631928556</v>
      </c>
      <c r="S2546" s="17">
        <v>0.33333333333333326</v>
      </c>
      <c r="T2546" s="17">
        <v>0.10390616304641642</v>
      </c>
      <c r="U2546" s="17">
        <v>-0.39645134274988991</v>
      </c>
      <c r="V2546" s="17">
        <v>-1.9504192914355411E-2</v>
      </c>
      <c r="W2546" s="17">
        <v>10.717428953894204</v>
      </c>
      <c r="X2546" s="17">
        <v>-1.2355250612627253</v>
      </c>
      <c r="Y2546" s="17">
        <v>-1.0000000000000007</v>
      </c>
      <c r="Z2546" s="17">
        <v>-1.0000000000000007</v>
      </c>
      <c r="AA2546" s="17">
        <v>-3.1395937839773218</v>
      </c>
      <c r="AB2546" s="17">
        <v>0.14687919329708973</v>
      </c>
      <c r="AC2546" s="17">
        <v>-0.20434104222000943</v>
      </c>
      <c r="AD2546" s="17">
        <v>-0.22686226196089671</v>
      </c>
      <c r="AE2546" s="17">
        <v>-14.216205544190821</v>
      </c>
      <c r="AF2546" s="17">
        <v>0</v>
      </c>
      <c r="AG2546" s="17">
        <v>-1.0000000000000007</v>
      </c>
      <c r="AH2546" s="17">
        <v>-1.0000000000000007</v>
      </c>
      <c r="AI2546" s="17">
        <v>0</v>
      </c>
      <c r="AJ2546" s="17">
        <v>-1.9504192914355411E-2</v>
      </c>
      <c r="AK2546" s="17">
        <v>-8.5965712326641477E-2</v>
      </c>
      <c r="AL2546" s="17">
        <v>0.41071114021950239</v>
      </c>
      <c r="AM2546" s="17">
        <v>-0.10389978866450109</v>
      </c>
      <c r="AN2546" s="17">
        <v>-0.3210741943381884</v>
      </c>
      <c r="AO2546" s="17">
        <v>-3.0273232782457349</v>
      </c>
      <c r="AP2546" s="17">
        <v>-5.9732991573571992</v>
      </c>
      <c r="AQ2546" s="17">
        <v>-4.0816768340168421</v>
      </c>
      <c r="AR2546" s="17">
        <v>2.1283960715504473E-2</v>
      </c>
      <c r="AS2546" s="17">
        <v>-1.4821768243945761</v>
      </c>
      <c r="AT2546" s="17">
        <v>-1.0000000000000007</v>
      </c>
      <c r="AU2546" s="17">
        <v>-1.0000000000000007</v>
      </c>
      <c r="AV2546" s="17">
        <v>0.92912027820224707</v>
      </c>
      <c r="AW2546" s="17">
        <v>-20.605997105705061</v>
      </c>
      <c r="AX2546" s="17">
        <v>-22.556416397140609</v>
      </c>
      <c r="AY2546" s="17">
        <v>-0.23113651585804401</v>
      </c>
      <c r="AZ2546" s="17">
        <v>-80.558995517443535</v>
      </c>
      <c r="BA2546" s="22">
        <v>1346.1216459632383</v>
      </c>
      <c r="CU2546" t="e">
        <v>#N/A</v>
      </c>
      <c r="CV2546" t="e">
        <v>#N/A</v>
      </c>
    </row>
    <row r="2547" spans="1:100" x14ac:dyDescent="0.25">
      <c r="A2547">
        <v>5724</v>
      </c>
      <c r="B2547" t="s">
        <v>787</v>
      </c>
      <c r="C2547" s="22">
        <v>3</v>
      </c>
      <c r="D2547" s="17">
        <v>4.095957411358448</v>
      </c>
      <c r="E2547" s="17">
        <v>0.24183194123468602</v>
      </c>
      <c r="F2547" s="17">
        <v>-0.14646121321215044</v>
      </c>
      <c r="G2547" s="17">
        <v>-0.11580014185513274</v>
      </c>
      <c r="H2547" s="17">
        <v>0.19157303886623431</v>
      </c>
      <c r="I2547" s="17">
        <v>0</v>
      </c>
      <c r="J2547" s="17">
        <v>11.494382331974062</v>
      </c>
      <c r="K2547" s="17">
        <v>0.19157303886623431</v>
      </c>
      <c r="L2547" s="17">
        <v>-1.0000000000000009</v>
      </c>
      <c r="M2547" s="17">
        <v>-1.0000000000000009</v>
      </c>
      <c r="N2547" s="17">
        <v>3.8314607773246876</v>
      </c>
      <c r="O2547" s="17">
        <v>15.474539601477378</v>
      </c>
      <c r="P2547" s="17">
        <v>1.4888792965952236</v>
      </c>
      <c r="Q2547" s="17">
        <v>-3.0184446866454802</v>
      </c>
      <c r="R2547" s="17">
        <v>-0.84145942281290365</v>
      </c>
      <c r="S2547" s="17">
        <v>0.33333333333333387</v>
      </c>
      <c r="T2547" s="17">
        <v>0.35566214901352577</v>
      </c>
      <c r="U2547" s="17">
        <v>0.25260873784147825</v>
      </c>
      <c r="V2547" s="17">
        <v>0.14777597973050657</v>
      </c>
      <c r="W2547" s="17">
        <v>35.912286442104389</v>
      </c>
      <c r="X2547" s="17">
        <v>2.4096543413841269</v>
      </c>
      <c r="Y2547" s="17">
        <v>-1.0000000000000009</v>
      </c>
      <c r="Z2547" s="17">
        <v>-1.0000000000000009</v>
      </c>
      <c r="AA2547" s="17">
        <v>53.231686638382527</v>
      </c>
      <c r="AB2547" s="17">
        <v>-2.1701213256170297E-2</v>
      </c>
      <c r="AC2547" s="17">
        <v>0.39785523310696236</v>
      </c>
      <c r="AD2547" s="17">
        <v>-1.2936827468970423E-2</v>
      </c>
      <c r="AE2547" s="17">
        <v>18.160859619091074</v>
      </c>
      <c r="AF2547" s="17">
        <v>0.5</v>
      </c>
      <c r="AG2547" s="17">
        <v>-1.0000000000000009</v>
      </c>
      <c r="AH2547" s="17">
        <v>-1.0000000000000009</v>
      </c>
      <c r="AI2547" s="17">
        <v>0</v>
      </c>
      <c r="AJ2547" s="17">
        <v>0.14777597973050657</v>
      </c>
      <c r="AK2547" s="17">
        <v>0.24888962955165669</v>
      </c>
      <c r="AL2547" s="17">
        <v>0.24964310610895643</v>
      </c>
      <c r="AM2547" s="17">
        <v>0.19778183249468184</v>
      </c>
      <c r="AN2547" s="17">
        <v>0.37177211259627013</v>
      </c>
      <c r="AO2547" s="17">
        <v>6.1889939601253259</v>
      </c>
      <c r="AP2547" s="17">
        <v>10.542518345451537</v>
      </c>
      <c r="AQ2547" s="17">
        <v>47.406668774078433</v>
      </c>
      <c r="AR2547" s="17">
        <v>1.0893801999188446</v>
      </c>
      <c r="AS2547" s="17">
        <v>2.6012273802503603</v>
      </c>
      <c r="AT2547" s="17">
        <v>-1.0000000000000009</v>
      </c>
      <c r="AU2547" s="17">
        <v>-1.0000000000000009</v>
      </c>
      <c r="AV2547" s="17">
        <v>-0.9572595646680363</v>
      </c>
      <c r="AW2547" s="17">
        <v>79.248744585311442</v>
      </c>
      <c r="AX2547" s="17">
        <v>94.026342558362103</v>
      </c>
      <c r="AY2547" s="17">
        <v>0.23585748385487895</v>
      </c>
      <c r="AZ2547" s="17">
        <v>2.9596321784958883</v>
      </c>
      <c r="BA2547" s="22">
        <v>1427.7021977301392</v>
      </c>
      <c r="CU2547" t="e">
        <v>#N/A</v>
      </c>
      <c r="CV2547" t="e">
        <v>#N/A</v>
      </c>
    </row>
    <row r="2548" spans="1:100" x14ac:dyDescent="0.25">
      <c r="A2548">
        <v>5725</v>
      </c>
      <c r="B2548" t="s">
        <v>2825</v>
      </c>
      <c r="C2548" s="22">
        <v>3</v>
      </c>
      <c r="D2548" s="17">
        <v>3.5303207606818452</v>
      </c>
      <c r="E2548" s="17">
        <v>-4.5945527659314117E-2</v>
      </c>
      <c r="F2548" s="17">
        <v>0.23010188447624449</v>
      </c>
      <c r="G2548" s="17">
        <v>0.22283089448096058</v>
      </c>
      <c r="H2548" s="17">
        <v>6.0368408537929297E-2</v>
      </c>
      <c r="I2548" s="17">
        <v>0</v>
      </c>
      <c r="J2548" s="17">
        <v>3.6221045122757576</v>
      </c>
      <c r="K2548" s="17">
        <v>6.0368408537929297E-2</v>
      </c>
      <c r="L2548" s="17">
        <v>-1.0000000000000007</v>
      </c>
      <c r="M2548" s="17">
        <v>-1.0000000000000007</v>
      </c>
      <c r="N2548" s="17">
        <v>1.2073681707585864</v>
      </c>
      <c r="O2548" s="17">
        <v>7.3752561674385602</v>
      </c>
      <c r="P2548" s="17">
        <v>-1.9390973628070771</v>
      </c>
      <c r="Q2548" s="17">
        <v>0.43425813501424626</v>
      </c>
      <c r="R2548" s="17">
        <v>-0.19298926454152232</v>
      </c>
      <c r="S2548" s="17">
        <v>0.33333333333333343</v>
      </c>
      <c r="T2548" s="17">
        <v>0.27308041813426215</v>
      </c>
      <c r="U2548" s="17">
        <v>2.0926798397336681E-2</v>
      </c>
      <c r="V2548" s="17">
        <v>-4.0947795296310437E-3</v>
      </c>
      <c r="W2548" s="17">
        <v>22.515094471894905</v>
      </c>
      <c r="X2548" s="17">
        <v>0.54493094414215537</v>
      </c>
      <c r="Y2548" s="17">
        <v>-1.0000000000000007</v>
      </c>
      <c r="Z2548" s="17">
        <v>-1.0000000000000007</v>
      </c>
      <c r="AA2548" s="17">
        <v>70.64913315325964</v>
      </c>
      <c r="AB2548" s="17">
        <v>0.28179497299731443</v>
      </c>
      <c r="AC2548" s="17">
        <v>0.4892442644733303</v>
      </c>
      <c r="AD2548" s="17">
        <v>0.19550132144748164</v>
      </c>
      <c r="AE2548" s="17">
        <v>48.327027945906323</v>
      </c>
      <c r="AF2548" s="17">
        <v>0.77777777777777779</v>
      </c>
      <c r="AG2548" s="17">
        <v>-1.0000000000000007</v>
      </c>
      <c r="AH2548" s="17">
        <v>-1.0000000000000007</v>
      </c>
      <c r="AI2548" s="17">
        <v>2.2335450069012906E-2</v>
      </c>
      <c r="AJ2548" s="17">
        <v>-4.0947795296310437E-3</v>
      </c>
      <c r="AK2548" s="17">
        <v>0.14186627870607876</v>
      </c>
      <c r="AL2548" s="17">
        <v>0.30080055638973602</v>
      </c>
      <c r="AM2548" s="17">
        <v>0.63945903157242556</v>
      </c>
      <c r="AN2548" s="17">
        <v>-7.811681362580282E-2</v>
      </c>
      <c r="AO2548" s="17">
        <v>16.695807182841026</v>
      </c>
      <c r="AP2548" s="17">
        <v>-0.44891755869639149</v>
      </c>
      <c r="AQ2548" s="17">
        <v>26.137198984170677</v>
      </c>
      <c r="AR2548" s="17">
        <v>0.62324577033530171</v>
      </c>
      <c r="AS2548" s="17">
        <v>0.60529935268008472</v>
      </c>
      <c r="AT2548" s="17">
        <v>-1.0000000000000007</v>
      </c>
      <c r="AU2548" s="17">
        <v>-1.0000000000000007</v>
      </c>
      <c r="AV2548" s="17">
        <v>2.9841629939438345E-2</v>
      </c>
      <c r="AW2548" s="17">
        <v>77.57547176200184</v>
      </c>
      <c r="AX2548" s="17">
        <v>77.612702810419023</v>
      </c>
      <c r="AY2548" s="17">
        <v>4.7116845198852675E-2</v>
      </c>
      <c r="AZ2548" s="17">
        <v>-16.693115938882702</v>
      </c>
      <c r="BA2548" s="22">
        <v>1398.1005924704</v>
      </c>
      <c r="CU2548" t="e">
        <v>#N/A</v>
      </c>
      <c r="CV2548" t="e">
        <v>#N/A</v>
      </c>
    </row>
    <row r="2549" spans="1:100" x14ac:dyDescent="0.25">
      <c r="A2549">
        <v>5726</v>
      </c>
      <c r="B2549" t="s">
        <v>2826</v>
      </c>
      <c r="C2549" s="22">
        <v>3</v>
      </c>
      <c r="D2549" s="17">
        <v>3.7504928692722772</v>
      </c>
      <c r="E2549" s="17">
        <v>6.4848817541223319E-2</v>
      </c>
      <c r="F2549" s="17">
        <v>-0.13217119753466186</v>
      </c>
      <c r="G2549" s="17">
        <v>-0.11346499638448665</v>
      </c>
      <c r="H2549" s="17">
        <v>0.10774445349696173</v>
      </c>
      <c r="I2549" s="17">
        <v>0</v>
      </c>
      <c r="J2549" s="17">
        <v>6.4646672098177049</v>
      </c>
      <c r="K2549" s="17">
        <v>0.10774445349696173</v>
      </c>
      <c r="L2549" s="17">
        <v>-0.99999999999999922</v>
      </c>
      <c r="M2549" s="17">
        <v>-0.99999999999999922</v>
      </c>
      <c r="N2549" s="17">
        <v>2.1548890699392351</v>
      </c>
      <c r="O2549" s="17">
        <v>10.101695082705495</v>
      </c>
      <c r="P2549" s="17">
        <v>-1.9844648799700324</v>
      </c>
      <c r="Q2549" s="17">
        <v>-0.33112700123826488</v>
      </c>
      <c r="R2549" s="17">
        <v>-0.3035735996967126</v>
      </c>
      <c r="S2549" s="17">
        <v>0.3333333333333332</v>
      </c>
      <c r="T2549" s="17">
        <v>0.38623376912987284</v>
      </c>
      <c r="U2549" s="17">
        <v>0.28540612696173961</v>
      </c>
      <c r="V2549" s="17">
        <v>0</v>
      </c>
      <c r="W2549" s="17">
        <v>35.889151037119355</v>
      </c>
      <c r="X2549" s="17">
        <v>1.8209030532117794</v>
      </c>
      <c r="Y2549" s="17">
        <v>-0.99999999999999922</v>
      </c>
      <c r="Z2549" s="17">
        <v>-0.99999999999999922</v>
      </c>
      <c r="AA2549" s="17">
        <v>28.193140088989622</v>
      </c>
      <c r="AB2549" s="17">
        <v>4.3179856416565389E-2</v>
      </c>
      <c r="AC2549" s="17">
        <v>-4.1275710662026718E-2</v>
      </c>
      <c r="AD2549" s="17">
        <v>-0.14975289272319919</v>
      </c>
      <c r="AE2549" s="17">
        <v>-7.3924373484330275</v>
      </c>
      <c r="AF2549" s="17">
        <v>0</v>
      </c>
      <c r="AG2549" s="17">
        <v>-0.99999999999999922</v>
      </c>
      <c r="AH2549" s="17">
        <v>-0.99999999999999922</v>
      </c>
      <c r="AI2549" s="17">
        <v>0</v>
      </c>
      <c r="AJ2549" s="17">
        <v>0</v>
      </c>
      <c r="AK2549" s="17">
        <v>0.42273234397136633</v>
      </c>
      <c r="AL2549" s="17">
        <v>-0.12801397014918886</v>
      </c>
      <c r="AM2549" s="17">
        <v>-0.10282278802370956</v>
      </c>
      <c r="AN2549" s="17">
        <v>0.22091490042912557</v>
      </c>
      <c r="AO2549" s="17">
        <v>-0.45690798073590894</v>
      </c>
      <c r="AP2549" s="17">
        <v>4.8828026599821959</v>
      </c>
      <c r="AQ2549" s="17">
        <v>42.353818246937074</v>
      </c>
      <c r="AR2549" s="17">
        <v>1.0049732294249454</v>
      </c>
      <c r="AS2549" s="17">
        <v>1.9286475067087407</v>
      </c>
      <c r="AT2549" s="17">
        <v>-0.99999999999999922</v>
      </c>
      <c r="AU2549" s="17">
        <v>-0.99999999999999922</v>
      </c>
      <c r="AV2549" s="17">
        <v>-0.41703859608119931</v>
      </c>
      <c r="AW2549" s="17">
        <v>43.177637831677302</v>
      </c>
      <c r="AX2549" s="17">
        <v>43.177637831677302</v>
      </c>
      <c r="AY2549" s="17">
        <v>8.0043332681730112E-2</v>
      </c>
      <c r="AZ2549" s="17">
        <v>-14.946582952840563</v>
      </c>
      <c r="BA2549" s="22">
        <v>1379.4819556886473</v>
      </c>
      <c r="CU2549" t="e">
        <v>#N/A</v>
      </c>
      <c r="CV2549" t="e">
        <v>#N/A</v>
      </c>
    </row>
    <row r="2550" spans="1:100" x14ac:dyDescent="0.25">
      <c r="A2550">
        <v>5727</v>
      </c>
      <c r="B2550" t="s">
        <v>2827</v>
      </c>
      <c r="C2550" s="22">
        <v>3</v>
      </c>
      <c r="D2550" s="17">
        <v>4.5819449231306066</v>
      </c>
      <c r="E2550" s="17">
        <v>7.1260584156353744E-3</v>
      </c>
      <c r="F2550" s="17">
        <v>-8.7343538811719117E-3</v>
      </c>
      <c r="G2550" s="17">
        <v>-8.7343538811719117E-3</v>
      </c>
      <c r="H2550" s="17">
        <v>1.3412712723787825E-3</v>
      </c>
      <c r="I2550" s="17">
        <v>0</v>
      </c>
      <c r="J2550" s="17">
        <v>8.0476276342725694E-2</v>
      </c>
      <c r="K2550" s="17">
        <v>1.3412712723787825E-3</v>
      </c>
      <c r="L2550" s="17">
        <v>-1.0000000000000002</v>
      </c>
      <c r="M2550" s="17">
        <v>-1.0000000000000002</v>
      </c>
      <c r="N2550" s="17">
        <v>2.6825425447576517E-2</v>
      </c>
      <c r="O2550" s="17">
        <v>4.6536868455921603</v>
      </c>
      <c r="P2550" s="17">
        <v>-0.16417601511331625</v>
      </c>
      <c r="Q2550" s="17">
        <v>0.26994751522246241</v>
      </c>
      <c r="R2550" s="17">
        <v>0.10172822701337819</v>
      </c>
      <c r="S2550" s="17">
        <v>0.33333333333333337</v>
      </c>
      <c r="T2550" s="17">
        <v>0.33333333333333337</v>
      </c>
      <c r="U2550" s="17">
        <v>0.1340718609074118</v>
      </c>
      <c r="V2550" s="17">
        <v>-5.2616146214980869E-2</v>
      </c>
      <c r="W2550" s="17">
        <v>29.871244403468729</v>
      </c>
      <c r="X2550" s="17">
        <v>0.88591596173405007</v>
      </c>
      <c r="Y2550" s="17">
        <v>-1.0000000000000002</v>
      </c>
      <c r="Z2550" s="17">
        <v>-1.0000000000000002</v>
      </c>
      <c r="AA2550" s="17">
        <v>42.795168935771727</v>
      </c>
      <c r="AB2550" s="17">
        <v>-1.4382407151432661E-3</v>
      </c>
      <c r="AC2550" s="17">
        <v>0.10522954822080392</v>
      </c>
      <c r="AD2550" s="17">
        <v>0.15265261860013096</v>
      </c>
      <c r="AE2550" s="17">
        <v>12.822196305289587</v>
      </c>
      <c r="AF2550" s="17">
        <v>6.6666666666666666E-2</v>
      </c>
      <c r="AG2550" s="17">
        <v>-1.0000000000000002</v>
      </c>
      <c r="AH2550" s="17">
        <v>-1.0000000000000002</v>
      </c>
      <c r="AI2550" s="17">
        <v>0</v>
      </c>
      <c r="AJ2550" s="17">
        <v>-5.2616146214980869E-2</v>
      </c>
      <c r="AK2550" s="17">
        <v>0.19134774772779675</v>
      </c>
      <c r="AL2550" s="17">
        <v>-0.10776427726992582</v>
      </c>
      <c r="AM2550" s="17">
        <v>1.1269994978242037</v>
      </c>
      <c r="AN2550" s="17">
        <v>-0.21746595114084144</v>
      </c>
      <c r="AO2550" s="17">
        <v>29.131726184244062</v>
      </c>
      <c r="AP2550" s="17">
        <v>-5.9754701648706661</v>
      </c>
      <c r="AQ2550" s="17">
        <v>29.951720679811473</v>
      </c>
      <c r="AR2550" s="17">
        <v>0.74812238135909792</v>
      </c>
      <c r="AS2550" s="17">
        <v>0.887257233006429</v>
      </c>
      <c r="AT2550" s="17">
        <v>-1.0000000000000002</v>
      </c>
      <c r="AU2550" s="17">
        <v>-1.0000000000000002</v>
      </c>
      <c r="AV2550" s="17">
        <v>9.2993873132206278E-2</v>
      </c>
      <c r="AW2550" s="17">
        <v>41.473385616493211</v>
      </c>
      <c r="AX2550" s="17">
        <v>36.211770994995128</v>
      </c>
      <c r="AY2550" s="17">
        <v>8.4507205680641267E-2</v>
      </c>
      <c r="AZ2550" s="17">
        <v>-63.321314387937115</v>
      </c>
      <c r="BA2550" s="22">
        <v>1313.7545160468385</v>
      </c>
      <c r="CU2550" t="e">
        <v>#N/A</v>
      </c>
      <c r="CV2550" t="e">
        <v>#N/A</v>
      </c>
    </row>
    <row r="2551" spans="1:100" x14ac:dyDescent="0.25">
      <c r="A2551">
        <v>5728</v>
      </c>
      <c r="B2551" t="s">
        <v>2828</v>
      </c>
      <c r="C2551" s="22">
        <v>3</v>
      </c>
      <c r="D2551" s="17">
        <v>4.2424227974856521</v>
      </c>
      <c r="E2551" s="17">
        <v>0.41968267602688253</v>
      </c>
      <c r="F2551" s="17">
        <v>0.35314128961004654</v>
      </c>
      <c r="G2551" s="17">
        <v>0.48473289039046819</v>
      </c>
      <c r="H2551" s="17">
        <v>-5.9142932064575778E-3</v>
      </c>
      <c r="I2551" s="17">
        <v>0</v>
      </c>
      <c r="J2551" s="17">
        <v>-0.35485759238745529</v>
      </c>
      <c r="K2551" s="17">
        <v>-5.9142932064575778E-3</v>
      </c>
      <c r="L2551" s="17">
        <v>-0.999999999999999</v>
      </c>
      <c r="M2551" s="17">
        <v>-0.999999999999999</v>
      </c>
      <c r="N2551" s="17">
        <v>-0.11828586412915215</v>
      </c>
      <c r="O2551" s="17">
        <v>4.3722980954886683</v>
      </c>
      <c r="P2551" s="17">
        <v>-1.2417847322243936</v>
      </c>
      <c r="Q2551" s="17">
        <v>0.87621329492621847</v>
      </c>
      <c r="R2551" s="17">
        <v>9.9395730323323495E-2</v>
      </c>
      <c r="S2551" s="17">
        <v>0.34901174033291654</v>
      </c>
      <c r="T2551" s="17">
        <v>0.35618365272286073</v>
      </c>
      <c r="U2551" s="17">
        <v>0.11617441460318256</v>
      </c>
      <c r="V2551" s="17">
        <v>-1.179292510762114E-2</v>
      </c>
      <c r="W2551" s="17">
        <v>32.619647030311853</v>
      </c>
      <c r="X2551" s="17">
        <v>1.1279001134187663</v>
      </c>
      <c r="Y2551" s="17">
        <v>-0.999999999999999</v>
      </c>
      <c r="Z2551" s="17">
        <v>-0.999999999999999</v>
      </c>
      <c r="AA2551" s="17">
        <v>46.001525301678186</v>
      </c>
      <c r="AB2551" s="17">
        <v>0.17334877825044986</v>
      </c>
      <c r="AC2551" s="17">
        <v>-7.2018862848038406E-2</v>
      </c>
      <c r="AD2551" s="17">
        <v>0.16431973541844874</v>
      </c>
      <c r="AE2551" s="17">
        <v>13.282482541043018</v>
      </c>
      <c r="AF2551" s="17">
        <v>0.44444444444444442</v>
      </c>
      <c r="AG2551" s="17">
        <v>-0.999999999999999</v>
      </c>
      <c r="AH2551" s="17">
        <v>-0.999999999999999</v>
      </c>
      <c r="AI2551" s="17">
        <v>-1.3770063154283363E-3</v>
      </c>
      <c r="AJ2551" s="17">
        <v>-1.179292510762114E-2</v>
      </c>
      <c r="AK2551" s="17">
        <v>-0.10216066320720016</v>
      </c>
      <c r="AL2551" s="17">
        <v>0.29438135096138351</v>
      </c>
      <c r="AM2551" s="17">
        <v>0.40582093698689842</v>
      </c>
      <c r="AN2551" s="17">
        <v>-0.29200735759141866</v>
      </c>
      <c r="AO2551" s="17">
        <v>9.6347201086364542</v>
      </c>
      <c r="AP2551" s="17">
        <v>-5.828277184978548</v>
      </c>
      <c r="AQ2551" s="17">
        <v>32.264789437924392</v>
      </c>
      <c r="AR2551" s="17">
        <v>0.80957688255133875</v>
      </c>
      <c r="AS2551" s="17">
        <v>1.1219858202123087</v>
      </c>
      <c r="AT2551" s="17">
        <v>-0.999999999999999</v>
      </c>
      <c r="AU2551" s="17">
        <v>-0.999999999999999</v>
      </c>
      <c r="AV2551" s="17">
        <v>0.58412862071379035</v>
      </c>
      <c r="AW2551" s="17">
        <v>44.545546212188306</v>
      </c>
      <c r="AX2551" s="17">
        <v>43.338713575117623</v>
      </c>
      <c r="AY2551" s="17">
        <v>-8.7612567247110376E-2</v>
      </c>
      <c r="AZ2551" s="17">
        <v>-39.649294258558129</v>
      </c>
      <c r="BA2551" s="22">
        <v>1386.3627017119634</v>
      </c>
      <c r="CU2551" t="e">
        <v>#N/A</v>
      </c>
      <c r="CV2551" t="e">
        <v>#N/A</v>
      </c>
    </row>
    <row r="2552" spans="1:100" x14ac:dyDescent="0.25">
      <c r="A2552">
        <v>5729</v>
      </c>
      <c r="B2552" t="s">
        <v>2829</v>
      </c>
      <c r="C2552" s="22">
        <v>3</v>
      </c>
      <c r="D2552" s="17">
        <v>5.8375687663983502</v>
      </c>
      <c r="E2552" s="17">
        <v>1.1635053383500521E-2</v>
      </c>
      <c r="F2552" s="17">
        <v>-0.43564925518413544</v>
      </c>
      <c r="G2552" s="17">
        <v>-0.43564925518413544</v>
      </c>
      <c r="H2552" s="17">
        <v>8.0937992565097955E-2</v>
      </c>
      <c r="I2552" s="17">
        <v>0</v>
      </c>
      <c r="J2552" s="17">
        <v>4.8562795539058783</v>
      </c>
      <c r="K2552" s="17">
        <v>8.0937992565097955E-2</v>
      </c>
      <c r="L2552" s="17">
        <v>-0.99999999999999922</v>
      </c>
      <c r="M2552" s="17">
        <v>-0.99999999999999922</v>
      </c>
      <c r="N2552" s="17">
        <v>1.6187598513019585</v>
      </c>
      <c r="O2552" s="17">
        <v>10.258199065120094</v>
      </c>
      <c r="P2552" s="17">
        <v>6.9716985789954844</v>
      </c>
      <c r="Q2552" s="17">
        <v>-0.78704878292756186</v>
      </c>
      <c r="R2552" s="17">
        <v>0.34331571149294154</v>
      </c>
      <c r="S2552" s="17">
        <v>0.37205426397154517</v>
      </c>
      <c r="T2552" s="17">
        <v>0.30864158474226239</v>
      </c>
      <c r="U2552" s="17">
        <v>-3.6500495018615985E-2</v>
      </c>
      <c r="V2552" s="17">
        <v>0</v>
      </c>
      <c r="W2552" s="17">
        <v>22.53029444520374</v>
      </c>
      <c r="X2552" s="17">
        <v>0.45643260945242137</v>
      </c>
      <c r="Y2552" s="17">
        <v>-0.99999999999999922</v>
      </c>
      <c r="Z2552" s="17">
        <v>-0.99999999999999922</v>
      </c>
      <c r="AA2552" s="17">
        <v>28.08688497330991</v>
      </c>
      <c r="AB2552" s="17">
        <v>3.6856951767848978E-2</v>
      </c>
      <c r="AC2552" s="17">
        <v>-7.2411346311616887E-3</v>
      </c>
      <c r="AD2552" s="17">
        <v>7.464967919557744E-2</v>
      </c>
      <c r="AE2552" s="17">
        <v>5.213274816613235</v>
      </c>
      <c r="AF2552" s="17">
        <v>0.1111111111111111</v>
      </c>
      <c r="AG2552" s="17">
        <v>-0.99999999999999922</v>
      </c>
      <c r="AH2552" s="17">
        <v>-0.99999999999999922</v>
      </c>
      <c r="AI2552" s="17">
        <v>0</v>
      </c>
      <c r="AJ2552" s="17">
        <v>0</v>
      </c>
      <c r="AK2552" s="17">
        <v>-0.1064778899400787</v>
      </c>
      <c r="AL2552" s="17">
        <v>0.17447437394289025</v>
      </c>
      <c r="AM2552" s="17">
        <v>-0.15091156021062838</v>
      </c>
      <c r="AN2552" s="17">
        <v>0.17197047015653585</v>
      </c>
      <c r="AO2552" s="17">
        <v>-4.3051784549661036</v>
      </c>
      <c r="AP2552" s="17">
        <v>5.1716336236278471</v>
      </c>
      <c r="AQ2552" s="17">
        <v>27.386573999109615</v>
      </c>
      <c r="AR2552" s="17">
        <v>0.64419535369519132</v>
      </c>
      <c r="AS2552" s="17">
        <v>0.53737060201751918</v>
      </c>
      <c r="AT2552" s="17">
        <v>-0.99999999999999922</v>
      </c>
      <c r="AU2552" s="17">
        <v>-0.99999999999999922</v>
      </c>
      <c r="AV2552" s="17">
        <v>-9.2333543691193828E-2</v>
      </c>
      <c r="AW2552" s="17">
        <v>43.516717662057864</v>
      </c>
      <c r="AX2552" s="17">
        <v>43.516717662057864</v>
      </c>
      <c r="AY2552" s="17">
        <v>-8.8330650167252507E-3</v>
      </c>
      <c r="AZ2552" s="17">
        <v>-12.803585214576049</v>
      </c>
      <c r="BA2552" s="22">
        <v>1411.5965481314827</v>
      </c>
      <c r="CU2552" t="e">
        <v>#N/A</v>
      </c>
      <c r="CV2552" t="e">
        <v>#N/A</v>
      </c>
    </row>
    <row r="2553" spans="1:100" x14ac:dyDescent="0.25">
      <c r="A2553">
        <v>5730</v>
      </c>
      <c r="B2553" t="s">
        <v>2830</v>
      </c>
      <c r="C2553" s="22">
        <v>3</v>
      </c>
      <c r="D2553" s="17">
        <v>5.4966402856171408</v>
      </c>
      <c r="E2553" s="17">
        <v>0</v>
      </c>
      <c r="F2553" s="17">
        <v>0.97003128780852999</v>
      </c>
      <c r="G2553" s="17">
        <v>0.97003128780852999</v>
      </c>
      <c r="H2553" s="17">
        <v>1.8838008431749056E-2</v>
      </c>
      <c r="I2553" s="17">
        <v>0</v>
      </c>
      <c r="J2553" s="17">
        <v>1.130280505904941</v>
      </c>
      <c r="K2553" s="17">
        <v>1.8838008431749056E-2</v>
      </c>
      <c r="L2553" s="17">
        <v>-1.0000000000000002</v>
      </c>
      <c r="M2553" s="17">
        <v>-1.0000000000000002</v>
      </c>
      <c r="N2553" s="17">
        <v>0.37676016863498019</v>
      </c>
      <c r="O2553" s="17">
        <v>7.5969520793306113</v>
      </c>
      <c r="P2553" s="17">
        <v>-0.24650747825322611</v>
      </c>
      <c r="Q2553" s="17">
        <v>0.15382236000925903</v>
      </c>
      <c r="R2553" s="17">
        <v>-1.8791473431052388E-2</v>
      </c>
      <c r="S2553" s="17">
        <v>0.33333333333333337</v>
      </c>
      <c r="T2553" s="17">
        <v>0.35164515190125445</v>
      </c>
      <c r="U2553" s="17">
        <v>0.31733360636252739</v>
      </c>
      <c r="V2553" s="17">
        <v>0</v>
      </c>
      <c r="W2553" s="17">
        <v>39.338963326614632</v>
      </c>
      <c r="X2553" s="17">
        <v>1.9425506025411849</v>
      </c>
      <c r="Y2553" s="17">
        <v>-1.0000000000000002</v>
      </c>
      <c r="Z2553" s="17">
        <v>-1.0000000000000002</v>
      </c>
      <c r="AA2553" s="17">
        <v>55.65793833633488</v>
      </c>
      <c r="AB2553" s="17">
        <v>0.2338962924407578</v>
      </c>
      <c r="AC2553" s="17">
        <v>-3.2482390918418036E-2</v>
      </c>
      <c r="AD2553" s="17">
        <v>0.12534142814068699</v>
      </c>
      <c r="AE2553" s="17">
        <v>16.337766483151348</v>
      </c>
      <c r="AF2553" s="17">
        <v>0.625</v>
      </c>
      <c r="AG2553" s="17">
        <v>-1.0000000000000002</v>
      </c>
      <c r="AH2553" s="17">
        <v>-1.0000000000000002</v>
      </c>
      <c r="AI2553" s="17">
        <v>0</v>
      </c>
      <c r="AJ2553" s="17">
        <v>0</v>
      </c>
      <c r="AK2553" s="17">
        <v>-0.21525098694872105</v>
      </c>
      <c r="AL2553" s="17">
        <v>0.73458412000492967</v>
      </c>
      <c r="AM2553" s="17">
        <v>-0.27180667666235608</v>
      </c>
      <c r="AN2553" s="17">
        <v>-0.20840906384098984</v>
      </c>
      <c r="AO2553" s="17">
        <v>-7.8714218513025118</v>
      </c>
      <c r="AP2553" s="17">
        <v>-1.537305996000097</v>
      </c>
      <c r="AQ2553" s="17">
        <v>40.469243832519567</v>
      </c>
      <c r="AR2553" s="17">
        <v>1.0023120915971147</v>
      </c>
      <c r="AS2553" s="17">
        <v>1.9613886109729344</v>
      </c>
      <c r="AT2553" s="17">
        <v>-1.0000000000000002</v>
      </c>
      <c r="AU2553" s="17">
        <v>-1.0000000000000002</v>
      </c>
      <c r="AV2553" s="17">
        <v>0.95123981437747762</v>
      </c>
      <c r="AW2553" s="17">
        <v>61.717584419665506</v>
      </c>
      <c r="AX2553" s="17">
        <v>61.717584419665506</v>
      </c>
      <c r="AY2553" s="17">
        <v>1.4139710310637137E-2</v>
      </c>
      <c r="AZ2553" s="17">
        <v>-23.151082736638827</v>
      </c>
      <c r="BA2553" s="22">
        <v>1422.028338308068</v>
      </c>
      <c r="CU2553" t="e">
        <v>#N/A</v>
      </c>
      <c r="CV2553" t="e">
        <v>#N/A</v>
      </c>
    </row>
    <row r="2554" spans="1:100" x14ac:dyDescent="0.25">
      <c r="A2554">
        <v>5732</v>
      </c>
      <c r="B2554" t="s">
        <v>2831</v>
      </c>
      <c r="C2554" s="22">
        <v>3</v>
      </c>
      <c r="D2554" s="17">
        <v>-0.23405105051278755</v>
      </c>
      <c r="E2554" s="17">
        <v>0</v>
      </c>
      <c r="F2554" s="17">
        <v>0.69355726144538499</v>
      </c>
      <c r="G2554" s="17">
        <v>0.69355726144538499</v>
      </c>
      <c r="H2554" s="17">
        <v>-7.6305901685697189E-2</v>
      </c>
      <c r="I2554" s="17">
        <v>0</v>
      </c>
      <c r="J2554" s="17">
        <v>-4.5783541011418345</v>
      </c>
      <c r="K2554" s="17">
        <v>-7.6305901685697189E-2</v>
      </c>
      <c r="L2554" s="17">
        <v>-0.99999999999999967</v>
      </c>
      <c r="M2554" s="17">
        <v>-0.99999999999999967</v>
      </c>
      <c r="N2554" s="17">
        <v>-1.5261180337139446</v>
      </c>
      <c r="O2554" s="17">
        <v>-4.1188478902092376</v>
      </c>
      <c r="P2554" s="17">
        <v>-6.0528267060057275E-2</v>
      </c>
      <c r="Q2554" s="17">
        <v>0.58229198970200535</v>
      </c>
      <c r="R2554" s="17">
        <v>0.18656721232232237</v>
      </c>
      <c r="S2554" s="17">
        <v>0.33333333333333315</v>
      </c>
      <c r="T2554" s="17">
        <v>0.37716780593606825</v>
      </c>
      <c r="U2554" s="17">
        <v>-4.0708624851157393E-2</v>
      </c>
      <c r="V2554" s="17">
        <v>0</v>
      </c>
      <c r="W2554" s="17">
        <v>29.843936644157658</v>
      </c>
      <c r="X2554" s="17">
        <v>0.66780701415320431</v>
      </c>
      <c r="Y2554" s="17">
        <v>-0.99999999999999967</v>
      </c>
      <c r="Z2554" s="17">
        <v>-0.99999999999999967</v>
      </c>
      <c r="AA2554" s="17">
        <v>28.835813525824481</v>
      </c>
      <c r="AB2554" s="17">
        <v>-8.5501883592769029E-2</v>
      </c>
      <c r="AC2554" s="17">
        <v>4.572161402421053E-2</v>
      </c>
      <c r="AD2554" s="17">
        <v>1.5886462955448391E-2</v>
      </c>
      <c r="AE2554" s="17">
        <v>-1.1946903306555048</v>
      </c>
      <c r="AF2554" s="17">
        <v>0</v>
      </c>
      <c r="AG2554" s="17">
        <v>-0.99999999999999967</v>
      </c>
      <c r="AH2554" s="17">
        <v>-0.99999999999999967</v>
      </c>
      <c r="AI2554" s="17">
        <v>0</v>
      </c>
      <c r="AJ2554" s="17">
        <v>0</v>
      </c>
      <c r="AK2554" s="17">
        <v>5.819066440574315E-2</v>
      </c>
      <c r="AL2554" s="17">
        <v>2.7792556966189701E-2</v>
      </c>
      <c r="AM2554" s="17">
        <v>0.14320077843089052</v>
      </c>
      <c r="AN2554" s="17">
        <v>0.45696552023513315</v>
      </c>
      <c r="AO2554" s="17">
        <v>3.8709727828009788</v>
      </c>
      <c r="AP2554" s="17">
        <v>11.563100790709269</v>
      </c>
      <c r="AQ2554" s="17">
        <v>25.265582543015839</v>
      </c>
      <c r="AR2554" s="17">
        <v>0.66979251441824406</v>
      </c>
      <c r="AS2554" s="17">
        <v>0.5915011124675067</v>
      </c>
      <c r="AT2554" s="17">
        <v>-0.99999999999999967</v>
      </c>
      <c r="AU2554" s="17">
        <v>-0.99999999999999967</v>
      </c>
      <c r="AV2554" s="17">
        <v>0.8801244737677073</v>
      </c>
      <c r="AW2554" s="17">
        <v>36.280066426324488</v>
      </c>
      <c r="AX2554" s="17">
        <v>36.280066426324488</v>
      </c>
      <c r="AY2554" s="17">
        <v>-0.12164589575885454</v>
      </c>
      <c r="AZ2554" s="17">
        <v>-27.890741922687088</v>
      </c>
      <c r="BA2554" s="22">
        <v>1340.5068670457913</v>
      </c>
      <c r="CU2554" t="e">
        <v>#N/A</v>
      </c>
      <c r="CV2554" t="e">
        <v>#N/A</v>
      </c>
    </row>
    <row r="2555" spans="1:100" x14ac:dyDescent="0.25">
      <c r="A2555">
        <v>5734</v>
      </c>
      <c r="B2555" t="s">
        <v>2832</v>
      </c>
      <c r="C2555" s="22">
        <v>3</v>
      </c>
      <c r="D2555" s="17">
        <v>5.0238622285132033</v>
      </c>
      <c r="E2555" s="17">
        <v>0.34204903942419823</v>
      </c>
      <c r="F2555" s="17">
        <v>-0.10772952127492717</v>
      </c>
      <c r="G2555" s="17">
        <v>-3.7702416999541716E-2</v>
      </c>
      <c r="H2555" s="17">
        <v>0.31611640692152077</v>
      </c>
      <c r="I2555" s="17">
        <v>0</v>
      </c>
      <c r="J2555" s="17">
        <v>18.966984415291243</v>
      </c>
      <c r="K2555" s="17">
        <v>0.31611640692152077</v>
      </c>
      <c r="L2555" s="17">
        <v>-1.0000000000000004</v>
      </c>
      <c r="M2555" s="17">
        <v>-1.0000000000000004</v>
      </c>
      <c r="N2555" s="17">
        <v>6.322328138430418</v>
      </c>
      <c r="O2555" s="17">
        <v>23.953144226804898</v>
      </c>
      <c r="P2555" s="17">
        <v>-0.1763393361686148</v>
      </c>
      <c r="Q2555" s="17">
        <v>-0.13522995450075614</v>
      </c>
      <c r="R2555" s="17">
        <v>-6.6216229245013497E-2</v>
      </c>
      <c r="S2555" s="17">
        <v>0.33333333333333343</v>
      </c>
      <c r="T2555" s="17">
        <v>0.33706168435231948</v>
      </c>
      <c r="U2555" s="17">
        <v>0.40565752542567829</v>
      </c>
      <c r="V2555" s="17">
        <v>-5.3440561456866383E-2</v>
      </c>
      <c r="W2555" s="17">
        <v>28.259822989317762</v>
      </c>
      <c r="X2555" s="17">
        <v>1.6599936947446332</v>
      </c>
      <c r="Y2555" s="17">
        <v>-1.0000000000000004</v>
      </c>
      <c r="Z2555" s="17">
        <v>-1.0000000000000004</v>
      </c>
      <c r="AA2555" s="17">
        <v>20.465922660432721</v>
      </c>
      <c r="AB2555" s="17">
        <v>6.4260184148980257E-2</v>
      </c>
      <c r="AC2555" s="17">
        <v>-0.26301259498511065</v>
      </c>
      <c r="AD2555" s="17">
        <v>4.4198728843329871E-2</v>
      </c>
      <c r="AE2555" s="17">
        <v>-7.7276840996400198</v>
      </c>
      <c r="AF2555" s="17">
        <v>8.3333333333333329E-2</v>
      </c>
      <c r="AG2555" s="17">
        <v>-1.0000000000000004</v>
      </c>
      <c r="AH2555" s="17">
        <v>-1.0000000000000004</v>
      </c>
      <c r="AI2555" s="17">
        <v>0</v>
      </c>
      <c r="AJ2555" s="17">
        <v>-5.3440561456866383E-2</v>
      </c>
      <c r="AK2555" s="17">
        <v>6.9236995629004981E-3</v>
      </c>
      <c r="AL2555" s="17">
        <v>-0.13635690149759958</v>
      </c>
      <c r="AM2555" s="17">
        <v>7.7480336575215664E-2</v>
      </c>
      <c r="AN2555" s="17">
        <v>-1.1525902382595599E-3</v>
      </c>
      <c r="AO2555" s="17">
        <v>1.9716269121948948</v>
      </c>
      <c r="AP2555" s="17">
        <v>-0.71059926344448721</v>
      </c>
      <c r="AQ2555" s="17">
        <v>47.226807404608998</v>
      </c>
      <c r="AR2555" s="17">
        <v>1.0226119816544645</v>
      </c>
      <c r="AS2555" s="17">
        <v>1.976110101666154</v>
      </c>
      <c r="AT2555" s="17">
        <v>-1.0000000000000004</v>
      </c>
      <c r="AU2555" s="17">
        <v>-1.0000000000000004</v>
      </c>
      <c r="AV2555" s="17">
        <v>-0.10391864624455523</v>
      </c>
      <c r="AW2555" s="17">
        <v>43.708467623793162</v>
      </c>
      <c r="AX2555" s="17">
        <v>38.364411478106504</v>
      </c>
      <c r="AY2555" s="17">
        <v>-0.17245755669599466</v>
      </c>
      <c r="AZ2555" s="17">
        <v>-53.548472658328556</v>
      </c>
      <c r="BA2555" s="22">
        <v>1321.088410488067</v>
      </c>
      <c r="CU2555" t="e">
        <v>#N/A</v>
      </c>
      <c r="CV2555" t="e">
        <v>#N/A</v>
      </c>
    </row>
    <row r="2556" spans="1:100" x14ac:dyDescent="0.25">
      <c r="A2556">
        <v>5735</v>
      </c>
      <c r="B2556" t="s">
        <v>2833</v>
      </c>
      <c r="C2556" s="22">
        <v>3</v>
      </c>
      <c r="D2556" s="17">
        <v>5.3382395631840316</v>
      </c>
      <c r="E2556" s="17">
        <v>-0.2506880679302711</v>
      </c>
      <c r="F2556" s="17">
        <v>1.5249431146313002</v>
      </c>
      <c r="G2556" s="17">
        <v>1.4393975898456397</v>
      </c>
      <c r="H2556" s="17">
        <v>0.33338618301645834</v>
      </c>
      <c r="I2556" s="17">
        <v>0</v>
      </c>
      <c r="J2556" s="17">
        <v>20.003170980987505</v>
      </c>
      <c r="K2556" s="17">
        <v>0.33338618301645834</v>
      </c>
      <c r="L2556" s="17">
        <v>-1.0000000000000004</v>
      </c>
      <c r="M2556" s="17">
        <v>-1.0000000000000004</v>
      </c>
      <c r="N2556" s="17">
        <v>6.6677236603291661</v>
      </c>
      <c r="O2556" s="17">
        <v>26.780808134017164</v>
      </c>
      <c r="P2556" s="17">
        <v>-0.18058421477743386</v>
      </c>
      <c r="Q2556" s="17">
        <v>-3.4673062968661097</v>
      </c>
      <c r="R2556" s="17">
        <v>-1.232650962649579</v>
      </c>
      <c r="S2556" s="17">
        <v>0.33333333333333354</v>
      </c>
      <c r="T2556" s="17">
        <v>0.33333333333333354</v>
      </c>
      <c r="U2556" s="17">
        <v>0.26501869038684334</v>
      </c>
      <c r="V2556" s="17">
        <v>7.103502834269812E-2</v>
      </c>
      <c r="W2556" s="17">
        <v>26.77336809519003</v>
      </c>
      <c r="X2556" s="17">
        <v>1.8195654152537724</v>
      </c>
      <c r="Y2556" s="17">
        <v>-1.0000000000000004</v>
      </c>
      <c r="Z2556" s="17">
        <v>-1.0000000000000004</v>
      </c>
      <c r="AA2556" s="17">
        <v>54.085618324763402</v>
      </c>
      <c r="AB2556" s="17">
        <v>0.16721515305831836</v>
      </c>
      <c r="AC2556" s="17">
        <v>0.15271013436774841</v>
      </c>
      <c r="AD2556" s="17">
        <v>0.25097273641839274</v>
      </c>
      <c r="AE2556" s="17">
        <v>28.544901192222969</v>
      </c>
      <c r="AF2556" s="17">
        <v>1</v>
      </c>
      <c r="AG2556" s="17">
        <v>-1.0000000000000004</v>
      </c>
      <c r="AH2556" s="17">
        <v>-1.0000000000000004</v>
      </c>
      <c r="AI2556" s="17">
        <v>4.0184286889893188E-3</v>
      </c>
      <c r="AJ2556" s="17">
        <v>7.103502834269812E-2</v>
      </c>
      <c r="AK2556" s="17">
        <v>-9.1005175207688152E-2</v>
      </c>
      <c r="AL2556" s="17">
        <v>-0.11783981677220939</v>
      </c>
      <c r="AM2556" s="17">
        <v>0.27718115605543558</v>
      </c>
      <c r="AN2556" s="17">
        <v>9.1216273198789222E-2</v>
      </c>
      <c r="AO2556" s="17">
        <v>6.4745030253474471</v>
      </c>
      <c r="AP2556" s="17">
        <v>1.6912077461086825</v>
      </c>
      <c r="AQ2556" s="17">
        <v>46.776539076177514</v>
      </c>
      <c r="AR2556" s="17">
        <v>1.0027203853962092</v>
      </c>
      <c r="AS2556" s="17">
        <v>2.152951598270231</v>
      </c>
      <c r="AT2556" s="17">
        <v>-1.0000000000000004</v>
      </c>
      <c r="AU2556" s="17">
        <v>-1.0000000000000004</v>
      </c>
      <c r="AV2556" s="17">
        <v>0.20674662719606235</v>
      </c>
      <c r="AW2556" s="17">
        <v>82.557634204889311</v>
      </c>
      <c r="AX2556" s="17">
        <v>89.74150561293888</v>
      </c>
      <c r="AY2556" s="17">
        <v>0.10926894344137228</v>
      </c>
      <c r="AZ2556" s="17">
        <v>-10.834401881546892</v>
      </c>
      <c r="BA2556" s="22">
        <v>1518.991024008827</v>
      </c>
      <c r="CU2556" t="e">
        <v>#N/A</v>
      </c>
      <c r="CV2556" t="e">
        <v>#N/A</v>
      </c>
    </row>
    <row r="2557" spans="1:100" x14ac:dyDescent="0.25">
      <c r="A2557">
        <v>5736</v>
      </c>
      <c r="B2557" t="s">
        <v>2834</v>
      </c>
      <c r="C2557" s="22">
        <v>3</v>
      </c>
      <c r="D2557" s="17">
        <v>4.9810998160392668</v>
      </c>
      <c r="E2557" s="17">
        <v>-6.2111750451490533E-2</v>
      </c>
      <c r="F2557" s="17">
        <v>-1.838330840512041E-3</v>
      </c>
      <c r="G2557" s="17">
        <v>2.4705784265037448E-2</v>
      </c>
      <c r="H2557" s="17">
        <v>0.28075011077542461</v>
      </c>
      <c r="I2557" s="17">
        <v>-1.3358889290037012E-2</v>
      </c>
      <c r="J2557" s="17">
        <v>16.043473289123263</v>
      </c>
      <c r="K2557" s="17">
        <v>0.26739122148538758</v>
      </c>
      <c r="L2557" s="17">
        <v>-1</v>
      </c>
      <c r="M2557" s="17">
        <v>-1</v>
      </c>
      <c r="N2557" s="17">
        <v>5.3478244297077522</v>
      </c>
      <c r="O2557" s="17">
        <v>21.049278889427569</v>
      </c>
      <c r="P2557" s="17">
        <v>1.9596302526206906</v>
      </c>
      <c r="Q2557" s="17">
        <v>-1.0593081026080395</v>
      </c>
      <c r="R2557" s="17">
        <v>-0.19620434787802052</v>
      </c>
      <c r="S2557" s="17">
        <v>0.33333333333333304</v>
      </c>
      <c r="T2557" s="17">
        <v>0.37844149947489614</v>
      </c>
      <c r="U2557" s="17">
        <v>0.29570952448476878</v>
      </c>
      <c r="V2557" s="17">
        <v>-2.3889475471411273E-3</v>
      </c>
      <c r="W2557" s="17">
        <v>29.508167530418781</v>
      </c>
      <c r="X2557" s="17">
        <v>1.6579961901206333</v>
      </c>
      <c r="Y2557" s="17">
        <v>-1</v>
      </c>
      <c r="Z2557" s="17">
        <v>-1</v>
      </c>
      <c r="AA2557" s="17">
        <v>83.768778300042669</v>
      </c>
      <c r="AB2557" s="17">
        <v>0.297438698463733</v>
      </c>
      <c r="AC2557" s="17">
        <v>0.26408466866877656</v>
      </c>
      <c r="AD2557" s="17">
        <v>0.52761293521752872</v>
      </c>
      <c r="AE2557" s="17">
        <v>54.456815117501911</v>
      </c>
      <c r="AF2557" s="17">
        <v>0.94117647058823528</v>
      </c>
      <c r="AG2557" s="17">
        <v>-1</v>
      </c>
      <c r="AH2557" s="17">
        <v>-1</v>
      </c>
      <c r="AI2557" s="17">
        <v>0</v>
      </c>
      <c r="AJ2557" s="17">
        <v>-2.3889475471411273E-3</v>
      </c>
      <c r="AK2557" s="17">
        <v>4.4789105550325867E-3</v>
      </c>
      <c r="AL2557" s="17">
        <v>0.35224249508102728</v>
      </c>
      <c r="AM2557" s="17">
        <v>0.20624216581991753</v>
      </c>
      <c r="AN2557" s="17">
        <v>9.9054725528232981E-2</v>
      </c>
      <c r="AO2557" s="17">
        <v>5.1784486982731019</v>
      </c>
      <c r="AP2557" s="17">
        <v>4.2375806136109597</v>
      </c>
      <c r="AQ2557" s="17">
        <v>45.551640819542058</v>
      </c>
      <c r="AR2557" s="17">
        <v>1.0050954097458582</v>
      </c>
      <c r="AS2557" s="17">
        <v>1.9253874116060221</v>
      </c>
      <c r="AT2557" s="17">
        <v>-1</v>
      </c>
      <c r="AU2557" s="17">
        <v>-1</v>
      </c>
      <c r="AV2557" s="17">
        <v>-0.1714985636129831</v>
      </c>
      <c r="AW2557" s="17">
        <v>109.0556378030812</v>
      </c>
      <c r="AX2557" s="17">
        <v>108.81674304836707</v>
      </c>
      <c r="AY2557" s="17">
        <v>0.33810480835141821</v>
      </c>
      <c r="AZ2557" s="17">
        <v>35.375415446312338</v>
      </c>
      <c r="BA2557" s="22">
        <v>1534.3205389101868</v>
      </c>
      <c r="CU2557" t="e">
        <v>#N/A</v>
      </c>
      <c r="CV2557" t="e">
        <v>#N/A</v>
      </c>
    </row>
    <row r="2558" spans="1:100" x14ac:dyDescent="0.25">
      <c r="A2558">
        <v>5737</v>
      </c>
      <c r="B2558" t="s">
        <v>2835</v>
      </c>
      <c r="C2558" s="22">
        <v>3</v>
      </c>
      <c r="D2558" s="17">
        <v>5.0729520075734404</v>
      </c>
      <c r="E2558" s="17">
        <v>0.59510861173061669</v>
      </c>
      <c r="F2558" s="17">
        <v>0.97589706822333466</v>
      </c>
      <c r="G2558" s="17">
        <v>1.1647971585245147</v>
      </c>
      <c r="H2558" s="17">
        <v>0.10335550780953098</v>
      </c>
      <c r="I2558" s="17">
        <v>0</v>
      </c>
      <c r="J2558" s="17">
        <v>6.2013304685718591</v>
      </c>
      <c r="K2558" s="17">
        <v>0.10335550780953098</v>
      </c>
      <c r="L2558" s="17">
        <v>-0.99999999999999889</v>
      </c>
      <c r="M2558" s="17">
        <v>-0.99999999999999889</v>
      </c>
      <c r="N2558" s="17">
        <v>2.06711015619062</v>
      </c>
      <c r="O2558" s="17">
        <v>12.439079634669817</v>
      </c>
      <c r="P2558" s="17">
        <v>-1.2856201769004738</v>
      </c>
      <c r="Q2558" s="17">
        <v>2.1941541809176295</v>
      </c>
      <c r="R2558" s="17">
        <v>0.62771472815291707</v>
      </c>
      <c r="S2558" s="17">
        <v>0.21670064776377082</v>
      </c>
      <c r="T2558" s="17">
        <v>0.22419184262314792</v>
      </c>
      <c r="U2558" s="17">
        <v>7.382156686310401E-2</v>
      </c>
      <c r="V2558" s="17">
        <v>6.3245991913312302E-2</v>
      </c>
      <c r="W2558" s="17">
        <v>18.98418165415217</v>
      </c>
      <c r="X2558" s="17">
        <v>0.90315771079949236</v>
      </c>
      <c r="Y2558" s="17">
        <v>-0.99999999999999889</v>
      </c>
      <c r="Z2558" s="17">
        <v>-0.99999999999999889</v>
      </c>
      <c r="AA2558" s="17">
        <v>39.457409434981479</v>
      </c>
      <c r="AB2558" s="17">
        <v>7.6902782344368689E-2</v>
      </c>
      <c r="AC2558" s="17">
        <v>6.2134988817239487E-2</v>
      </c>
      <c r="AD2558" s="17">
        <v>0.25787248989192013</v>
      </c>
      <c r="AE2558" s="17">
        <v>19.845513052676431</v>
      </c>
      <c r="AF2558" s="17">
        <v>0.66666666666666663</v>
      </c>
      <c r="AG2558" s="17">
        <v>-0.99999999999999889</v>
      </c>
      <c r="AH2558" s="17">
        <v>-0.99999999999999889</v>
      </c>
      <c r="AI2558" s="17">
        <v>1.9450978963805203E-2</v>
      </c>
      <c r="AJ2558" s="17">
        <v>6.3245991913312302E-2</v>
      </c>
      <c r="AK2558" s="17">
        <v>4.0619163908850064E-2</v>
      </c>
      <c r="AL2558" s="17">
        <v>-0.17840373423407169</v>
      </c>
      <c r="AM2558" s="17">
        <v>0.25521661990339184</v>
      </c>
      <c r="AN2558" s="17">
        <v>-0.29130567706092364</v>
      </c>
      <c r="AO2558" s="17">
        <v>6.5835113171290498</v>
      </c>
      <c r="AP2558" s="17">
        <v>-8.1746605976934514</v>
      </c>
      <c r="AQ2558" s="17">
        <v>25.185512122724031</v>
      </c>
      <c r="AR2558" s="17">
        <v>0.5779600491633351</v>
      </c>
      <c r="AS2558" s="17">
        <v>1.0065132186090229</v>
      </c>
      <c r="AT2558" s="17">
        <v>-0.99999999999999889</v>
      </c>
      <c r="AU2558" s="17">
        <v>-0.99999999999999889</v>
      </c>
      <c r="AV2558" s="17">
        <v>1.7925118866774323</v>
      </c>
      <c r="AW2558" s="17">
        <v>43.721828471957842</v>
      </c>
      <c r="AX2558" s="17">
        <v>50.435447242565196</v>
      </c>
      <c r="AY2558" s="17">
        <v>-1.9574245078893132E-2</v>
      </c>
      <c r="AZ2558" s="17">
        <v>-47.485963630698251</v>
      </c>
      <c r="BA2558" s="22">
        <v>1334.4757690602332</v>
      </c>
      <c r="CU2558" t="e">
        <v>#N/A</v>
      </c>
      <c r="CV2558" t="e">
        <v>#N/A</v>
      </c>
    </row>
    <row r="2559" spans="1:100" x14ac:dyDescent="0.25">
      <c r="A2559">
        <v>5740</v>
      </c>
      <c r="B2559" t="s">
        <v>2836</v>
      </c>
      <c r="C2559" s="22">
        <v>3</v>
      </c>
      <c r="D2559" s="17">
        <v>4.9080512757034231</v>
      </c>
      <c r="E2559" s="17">
        <v>4.25136670759826E-2</v>
      </c>
      <c r="F2559" s="17">
        <v>-0.14294839049840682</v>
      </c>
      <c r="G2559" s="17">
        <v>-0.13018866769251211</v>
      </c>
      <c r="H2559" s="17">
        <v>7.6300048921914818E-2</v>
      </c>
      <c r="I2559" s="17">
        <v>0</v>
      </c>
      <c r="J2559" s="17">
        <v>4.5780029353148901</v>
      </c>
      <c r="K2559" s="17">
        <v>7.6300048921914818E-2</v>
      </c>
      <c r="L2559" s="17">
        <v>-1</v>
      </c>
      <c r="M2559" s="17">
        <v>-1</v>
      </c>
      <c r="N2559" s="17">
        <v>1.5260009784382964</v>
      </c>
      <c r="O2559" s="17">
        <v>9.3558655433258018</v>
      </c>
      <c r="P2559" s="17">
        <v>-0.40227729318983207</v>
      </c>
      <c r="Q2559" s="17">
        <v>0.78806704504002523</v>
      </c>
      <c r="R2559" s="17">
        <v>0.19613730751368413</v>
      </c>
      <c r="S2559" s="17">
        <v>0.33333333333333326</v>
      </c>
      <c r="T2559" s="17">
        <v>0.34671431300665601</v>
      </c>
      <c r="U2559" s="17">
        <v>0.23188851442742833</v>
      </c>
      <c r="V2559" s="17">
        <v>-2.8836308916970803E-2</v>
      </c>
      <c r="W2559" s="17">
        <v>32.271992117141259</v>
      </c>
      <c r="X2559" s="17">
        <v>1.3716647812992853</v>
      </c>
      <c r="Y2559" s="17">
        <v>-1</v>
      </c>
      <c r="Z2559" s="17">
        <v>-1</v>
      </c>
      <c r="AA2559" s="17">
        <v>66.915574408456337</v>
      </c>
      <c r="AB2559" s="17">
        <v>0.14146999110333652</v>
      </c>
      <c r="AC2559" s="17">
        <v>0.25823748658871493</v>
      </c>
      <c r="AD2559" s="17">
        <v>0.28924142198397523</v>
      </c>
      <c r="AE2559" s="17">
        <v>34.44744498380134</v>
      </c>
      <c r="AF2559" s="17">
        <v>0.63636363636363635</v>
      </c>
      <c r="AG2559" s="17">
        <v>-1</v>
      </c>
      <c r="AH2559" s="17">
        <v>-1</v>
      </c>
      <c r="AI2559" s="17">
        <v>0</v>
      </c>
      <c r="AJ2559" s="17">
        <v>-2.8836308916970803E-2</v>
      </c>
      <c r="AK2559" s="17">
        <v>-6.0036558676399621E-2</v>
      </c>
      <c r="AL2559" s="17">
        <v>8.1675209094511703E-2</v>
      </c>
      <c r="AM2559" s="17">
        <v>1.5051208725590433E-2</v>
      </c>
      <c r="AN2559" s="17">
        <v>6.7057684809846488E-2</v>
      </c>
      <c r="AO2559" s="17">
        <v>7.60974247577626E-2</v>
      </c>
      <c r="AP2559" s="17">
        <v>2.0848181657187217</v>
      </c>
      <c r="AQ2559" s="17">
        <v>36.849995052456165</v>
      </c>
      <c r="AR2559" s="17">
        <v>0.88309985185044615</v>
      </c>
      <c r="AS2559" s="17">
        <v>1.4479648302211994</v>
      </c>
      <c r="AT2559" s="17">
        <v>-1</v>
      </c>
      <c r="AU2559" s="17">
        <v>-1</v>
      </c>
      <c r="AV2559" s="17">
        <v>6.5948639821172106E-2</v>
      </c>
      <c r="AW2559" s="17">
        <v>78.356258117500872</v>
      </c>
      <c r="AX2559" s="17">
        <v>75.472627225803791</v>
      </c>
      <c r="AY2559" s="17">
        <v>8.8490657105285697E-2</v>
      </c>
      <c r="AZ2559" s="17">
        <v>1.1402488781710014</v>
      </c>
      <c r="BA2559" s="22">
        <v>1473.8107165398997</v>
      </c>
      <c r="CU2559" t="e">
        <v>#N/A</v>
      </c>
      <c r="CV2559" t="e">
        <v>#N/A</v>
      </c>
    </row>
    <row r="2560" spans="1:100" x14ac:dyDescent="0.25">
      <c r="A2560">
        <v>5744</v>
      </c>
      <c r="B2560" t="s">
        <v>2837</v>
      </c>
      <c r="C2560" s="22">
        <v>3</v>
      </c>
      <c r="D2560" s="17">
        <v>3.601493110390209</v>
      </c>
      <c r="E2560" s="17">
        <v>-0.29826158293796284</v>
      </c>
      <c r="F2560" s="17">
        <v>-0.11179245422257669</v>
      </c>
      <c r="G2560" s="17">
        <v>-0.2081229872521308</v>
      </c>
      <c r="H2560" s="17">
        <v>0.25738721177468205</v>
      </c>
      <c r="I2560" s="17">
        <v>-9.0718535648327304E-3</v>
      </c>
      <c r="J2560" s="17">
        <v>14.898921492590954</v>
      </c>
      <c r="K2560" s="17">
        <v>0.24831535820984929</v>
      </c>
      <c r="L2560" s="17">
        <v>-0.99999999999999978</v>
      </c>
      <c r="M2560" s="17">
        <v>-0.99999999999999978</v>
      </c>
      <c r="N2560" s="17">
        <v>4.9663071641969854</v>
      </c>
      <c r="O2560" s="17">
        <v>18.292291615729045</v>
      </c>
      <c r="P2560" s="17">
        <v>-3.4166204966536884E-2</v>
      </c>
      <c r="Q2560" s="17">
        <v>2.6864796715171142</v>
      </c>
      <c r="R2560" s="17">
        <v>0.94285626202521555</v>
      </c>
      <c r="S2560" s="17">
        <v>0.23516451261885862</v>
      </c>
      <c r="T2560" s="17">
        <v>0.308166238235759</v>
      </c>
      <c r="U2560" s="17">
        <v>0.2787863540731309</v>
      </c>
      <c r="V2560" s="17">
        <v>-2.7771528958665442E-2</v>
      </c>
      <c r="W2560" s="17">
        <v>21.84120871036933</v>
      </c>
      <c r="X2560" s="17">
        <v>1.2183645400877237</v>
      </c>
      <c r="Y2560" s="17">
        <v>-0.99999999999999978</v>
      </c>
      <c r="Z2560" s="17">
        <v>-0.99999999999999978</v>
      </c>
      <c r="AA2560" s="17">
        <v>17.92224894490548</v>
      </c>
      <c r="AB2560" s="17">
        <v>-0.21581151597239251</v>
      </c>
      <c r="AC2560" s="17">
        <v>-0.19316250094679313</v>
      </c>
      <c r="AD2560" s="17">
        <v>0.31173769636940396</v>
      </c>
      <c r="AE2560" s="17">
        <v>-4.8618160274890911</v>
      </c>
      <c r="AF2560" s="17">
        <v>0</v>
      </c>
      <c r="AG2560" s="17">
        <v>-0.99999999999999978</v>
      </c>
      <c r="AH2560" s="17">
        <v>-0.99999999999999978</v>
      </c>
      <c r="AI2560" s="17">
        <v>0</v>
      </c>
      <c r="AJ2560" s="17">
        <v>-2.7771528958665442E-2</v>
      </c>
      <c r="AK2560" s="17">
        <v>0.34036052943821382</v>
      </c>
      <c r="AL2560" s="17">
        <v>-1.5563217329705588E-2</v>
      </c>
      <c r="AM2560" s="17">
        <v>0.13130365044440992</v>
      </c>
      <c r="AN2560" s="17">
        <v>0.25157092413876342</v>
      </c>
      <c r="AO2560" s="17">
        <v>4.9843939083013158</v>
      </c>
      <c r="AP2560" s="17">
        <v>6.2114570168205567</v>
      </c>
      <c r="AQ2560" s="17">
        <v>36.740130202960295</v>
      </c>
      <c r="AR2560" s="17">
        <v>0.79434557596908284</v>
      </c>
      <c r="AS2560" s="17">
        <v>1.4666798982975733</v>
      </c>
      <c r="AT2560" s="17">
        <v>-0.99999999999999978</v>
      </c>
      <c r="AU2560" s="17">
        <v>-0.99999999999999978</v>
      </c>
      <c r="AV2560" s="17">
        <v>0.73473327477308481</v>
      </c>
      <c r="AW2560" s="17">
        <v>42.425997577455036</v>
      </c>
      <c r="AX2560" s="17">
        <v>39.648844681588486</v>
      </c>
      <c r="AY2560" s="17">
        <v>7.9765650051810619E-2</v>
      </c>
      <c r="AZ2560" s="17">
        <v>-36.656113157200771</v>
      </c>
      <c r="BA2560" s="22">
        <v>1344.511608131113</v>
      </c>
      <c r="CU2560" t="e">
        <v>#N/A</v>
      </c>
      <c r="CV2560" t="e">
        <v>#N/A</v>
      </c>
    </row>
    <row r="2561" spans="1:100" x14ac:dyDescent="0.25">
      <c r="A2561">
        <v>5746</v>
      </c>
      <c r="B2561" t="s">
        <v>2838</v>
      </c>
      <c r="C2561" s="22">
        <v>3</v>
      </c>
      <c r="D2561" s="17">
        <v>5.2750929622041411</v>
      </c>
      <c r="E2561" s="17">
        <v>4.3203965877141697E-3</v>
      </c>
      <c r="F2561" s="17">
        <v>0.69260065801307047</v>
      </c>
      <c r="G2561" s="17">
        <v>0.68877375507047556</v>
      </c>
      <c r="H2561" s="17">
        <v>-9.8371714009003908E-2</v>
      </c>
      <c r="I2561" s="17">
        <v>0</v>
      </c>
      <c r="J2561" s="17">
        <v>-5.9023028405402425</v>
      </c>
      <c r="K2561" s="17">
        <v>-9.8371714009003908E-2</v>
      </c>
      <c r="L2561" s="17">
        <v>-0.99999999999999878</v>
      </c>
      <c r="M2561" s="17">
        <v>-0.99999999999999878</v>
      </c>
      <c r="N2561" s="17">
        <v>-1.9674342801800784</v>
      </c>
      <c r="O2561" s="17">
        <v>6.1563876734374023E-2</v>
      </c>
      <c r="P2561" s="17">
        <v>5.4191822045786084E-2</v>
      </c>
      <c r="Q2561" s="17">
        <v>0.7701336256223712</v>
      </c>
      <c r="R2561" s="17">
        <v>0.26854669943915133</v>
      </c>
      <c r="S2561" s="17">
        <v>0.33333333333333309</v>
      </c>
      <c r="T2561" s="17">
        <v>0.33333333333333309</v>
      </c>
      <c r="U2561" s="17">
        <v>-0.15109013359867671</v>
      </c>
      <c r="V2561" s="17">
        <v>-1.7896201124329649E-3</v>
      </c>
      <c r="W2561" s="17">
        <v>24.486345078582378</v>
      </c>
      <c r="X2561" s="17">
        <v>0.14994012560636497</v>
      </c>
      <c r="Y2561" s="17">
        <v>-0.99999999999999878</v>
      </c>
      <c r="Z2561" s="17">
        <v>-0.99999999999999878</v>
      </c>
      <c r="AA2561" s="17">
        <v>65.832292998791999</v>
      </c>
      <c r="AB2561" s="17">
        <v>0.31036706864429919</v>
      </c>
      <c r="AC2561" s="17">
        <v>0.2968566675543825</v>
      </c>
      <c r="AD2561" s="17">
        <v>0.2143242882167275</v>
      </c>
      <c r="AE2561" s="17">
        <v>41.077401220770433</v>
      </c>
      <c r="AF2561" s="17">
        <v>0.66666666666666663</v>
      </c>
      <c r="AG2561" s="17">
        <v>-0.99999999999999878</v>
      </c>
      <c r="AH2561" s="17">
        <v>-0.99999999999999878</v>
      </c>
      <c r="AI2561" s="17">
        <v>7.6967451633497552E-3</v>
      </c>
      <c r="AJ2561" s="17">
        <v>-1.7896201124329649E-3</v>
      </c>
      <c r="AK2561" s="17">
        <v>-8.5876618461720788E-2</v>
      </c>
      <c r="AL2561" s="17">
        <v>-9.7493826311391418E-4</v>
      </c>
      <c r="AM2561" s="17">
        <v>-4.8143911521547164E-2</v>
      </c>
      <c r="AN2561" s="17">
        <v>-7.9444654660263229E-3</v>
      </c>
      <c r="AO2561" s="17">
        <v>-1.6329808803472832</v>
      </c>
      <c r="AP2561" s="17">
        <v>-0.20348632796622815</v>
      </c>
      <c r="AQ2561" s="17">
        <v>18.584042238042166</v>
      </c>
      <c r="AR2561" s="17">
        <v>0.51378691295555612</v>
      </c>
      <c r="AS2561" s="17">
        <v>5.1568411597361183E-2</v>
      </c>
      <c r="AT2561" s="17">
        <v>-0.99999999999999878</v>
      </c>
      <c r="AU2561" s="17">
        <v>-0.99999999999999878</v>
      </c>
      <c r="AV2561" s="17">
        <v>0.95732045450962733</v>
      </c>
      <c r="AW2561" s="17">
        <v>65.69037054756015</v>
      </c>
      <c r="AX2561" s="17">
        <v>65.66534343958385</v>
      </c>
      <c r="AY2561" s="17">
        <v>3.5623975390651257E-2</v>
      </c>
      <c r="AZ2561" s="17">
        <v>-50.390702654069301</v>
      </c>
      <c r="BA2561" s="22">
        <v>1357.9639926371424</v>
      </c>
      <c r="CU2561" t="e">
        <v>#N/A</v>
      </c>
      <c r="CV2561" t="e">
        <v>#N/A</v>
      </c>
    </row>
    <row r="2562" spans="1:100" x14ac:dyDescent="0.25">
      <c r="A2562">
        <v>5747</v>
      </c>
      <c r="B2562" t="s">
        <v>2839</v>
      </c>
      <c r="C2562" s="22">
        <v>3</v>
      </c>
      <c r="D2562" s="17">
        <v>5.1030269860581878</v>
      </c>
      <c r="E2562" s="17">
        <v>0.1804976880966403</v>
      </c>
      <c r="F2562" s="17">
        <v>1.8405045723013245</v>
      </c>
      <c r="G2562" s="17">
        <v>1.8405045723013245</v>
      </c>
      <c r="H2562" s="17">
        <v>-4.0733135648287545E-2</v>
      </c>
      <c r="I2562" s="17">
        <v>0</v>
      </c>
      <c r="J2562" s="17">
        <v>-2.4439881388972524</v>
      </c>
      <c r="K2562" s="17">
        <v>-4.0733135648287545E-2</v>
      </c>
      <c r="L2562" s="17">
        <v>-0.99999999999999933</v>
      </c>
      <c r="M2562" s="17">
        <v>-0.99999999999999933</v>
      </c>
      <c r="N2562" s="17">
        <v>-0.81466271296575066</v>
      </c>
      <c r="O2562" s="17">
        <v>4.4995434194622623</v>
      </c>
      <c r="P2562" s="17">
        <v>2.7930341684591449E-3</v>
      </c>
      <c r="Q2562" s="17">
        <v>-2.5845852743550961</v>
      </c>
      <c r="R2562" s="17">
        <v>-0.86289384294988514</v>
      </c>
      <c r="S2562" s="17">
        <v>0.33333333333333354</v>
      </c>
      <c r="T2562" s="17">
        <v>0.33333333333333354</v>
      </c>
      <c r="U2562" s="17">
        <v>-3.1659221329534771E-3</v>
      </c>
      <c r="V2562" s="17">
        <v>9.967320056367418E-2</v>
      </c>
      <c r="W2562" s="17">
        <v>32.156283229826983</v>
      </c>
      <c r="X2562" s="17">
        <v>1.292775317165185</v>
      </c>
      <c r="Y2562" s="17">
        <v>-0.99999999999999933</v>
      </c>
      <c r="Z2562" s="17">
        <v>-0.99999999999999933</v>
      </c>
      <c r="AA2562" s="17">
        <v>58.862776954570258</v>
      </c>
      <c r="AB2562" s="17">
        <v>0.23961037920033301</v>
      </c>
      <c r="AC2562" s="17">
        <v>0.12699955075459854</v>
      </c>
      <c r="AD2562" s="17">
        <v>0.18477782139893115</v>
      </c>
      <c r="AE2562" s="17">
        <v>27.569387567693127</v>
      </c>
      <c r="AF2562" s="17">
        <v>0.81818181818181823</v>
      </c>
      <c r="AG2562" s="17">
        <v>-0.99999999999999933</v>
      </c>
      <c r="AH2562" s="17">
        <v>-0.99999999999999933</v>
      </c>
      <c r="AI2562" s="17">
        <v>3.5058787494740506E-2</v>
      </c>
      <c r="AJ2562" s="17">
        <v>9.967320056367418E-2</v>
      </c>
      <c r="AK2562" s="17">
        <v>1.7757837899905975E-2</v>
      </c>
      <c r="AL2562" s="17">
        <v>0.52289089377315268</v>
      </c>
      <c r="AM2562" s="17">
        <v>2.5622230585246188E-2</v>
      </c>
      <c r="AN2562" s="17">
        <v>-0.13255630231815202</v>
      </c>
      <c r="AO2562" s="17">
        <v>0.72934495413068323</v>
      </c>
      <c r="AP2562" s="17">
        <v>-0.69945308908803794</v>
      </c>
      <c r="AQ2562" s="17">
        <v>29.712295090929739</v>
      </c>
      <c r="AR2562" s="17">
        <v>0.76317394509738812</v>
      </c>
      <c r="AS2562" s="17">
        <v>1.2520421815168987</v>
      </c>
      <c r="AT2562" s="17">
        <v>-0.99999999999999933</v>
      </c>
      <c r="AU2562" s="17">
        <v>-0.99999999999999933</v>
      </c>
      <c r="AV2562" s="17">
        <v>0.97761072935144189</v>
      </c>
      <c r="AW2562" s="17">
        <v>62.662867284944483</v>
      </c>
      <c r="AX2562" s="17">
        <v>73.331363091206697</v>
      </c>
      <c r="AY2562" s="17">
        <v>3.9372450812202781E-2</v>
      </c>
      <c r="AZ2562" s="17">
        <v>-35.594038681514085</v>
      </c>
      <c r="BA2562" s="22">
        <v>1380.9918823525131</v>
      </c>
      <c r="CU2562" t="e">
        <v>#N/A</v>
      </c>
      <c r="CV2562" t="e">
        <v>#N/A</v>
      </c>
    </row>
    <row r="2563" spans="1:100" x14ac:dyDescent="0.25">
      <c r="A2563">
        <v>5748</v>
      </c>
      <c r="B2563" t="s">
        <v>2840</v>
      </c>
      <c r="C2563" s="22">
        <v>3</v>
      </c>
      <c r="D2563" s="17">
        <v>5.2269185047928683</v>
      </c>
      <c r="E2563" s="17">
        <v>-2.0709490312834397E-3</v>
      </c>
      <c r="F2563" s="17">
        <v>-0.6107028833955912</v>
      </c>
      <c r="G2563" s="17">
        <v>-0.6107028833955912</v>
      </c>
      <c r="H2563" s="17">
        <v>0.41480284072440743</v>
      </c>
      <c r="I2563" s="17">
        <v>0</v>
      </c>
      <c r="J2563" s="17">
        <v>24.888170443464453</v>
      </c>
      <c r="K2563" s="17">
        <v>0.41480284072440743</v>
      </c>
      <c r="L2563" s="17">
        <v>-0.99999999999999978</v>
      </c>
      <c r="M2563" s="17">
        <v>-0.99999999999999978</v>
      </c>
      <c r="N2563" s="17">
        <v>8.2960568144881517</v>
      </c>
      <c r="O2563" s="17">
        <v>29.504386064861727</v>
      </c>
      <c r="P2563" s="17">
        <v>0.12695024481371564</v>
      </c>
      <c r="Q2563" s="17">
        <v>5.7248201026513019</v>
      </c>
      <c r="R2563" s="17">
        <v>1.7709760114441364</v>
      </c>
      <c r="S2563" s="17">
        <v>0.3333333333333332</v>
      </c>
      <c r="T2563" s="17">
        <v>0.33037656896122292</v>
      </c>
      <c r="U2563" s="17">
        <v>0.26137287262396131</v>
      </c>
      <c r="V2563" s="17">
        <v>0.29804647970649767</v>
      </c>
      <c r="W2563" s="17">
        <v>32.33305655602431</v>
      </c>
      <c r="X2563" s="17">
        <v>3.0797206659328706</v>
      </c>
      <c r="Y2563" s="17">
        <v>-0.99999999999999978</v>
      </c>
      <c r="Z2563" s="17">
        <v>-0.99999999999999978</v>
      </c>
      <c r="AA2563" s="17">
        <v>71.210753329555772</v>
      </c>
      <c r="AB2563" s="17">
        <v>0.36483426576430794</v>
      </c>
      <c r="AC2563" s="17">
        <v>0.27412938526053293</v>
      </c>
      <c r="AD2563" s="17">
        <v>0.10317076421690589</v>
      </c>
      <c r="AE2563" s="17">
        <v>37.106720762087342</v>
      </c>
      <c r="AF2563" s="17">
        <v>0.7857142857142857</v>
      </c>
      <c r="AG2563" s="17">
        <v>-0.99999999999999978</v>
      </c>
      <c r="AH2563" s="17">
        <v>-0.99999999999999978</v>
      </c>
      <c r="AI2563" s="17">
        <v>2.102022203504696E-3</v>
      </c>
      <c r="AJ2563" s="17">
        <v>0.29804647970649767</v>
      </c>
      <c r="AK2563" s="17">
        <v>-0.10347009914160316</v>
      </c>
      <c r="AL2563" s="17">
        <v>5.2306484549989998E-2</v>
      </c>
      <c r="AM2563" s="17">
        <v>0.16290204121574337</v>
      </c>
      <c r="AN2563" s="17">
        <v>-0.13214097588390797</v>
      </c>
      <c r="AO2563" s="17">
        <v>3.5552005346855688</v>
      </c>
      <c r="AP2563" s="17">
        <v>-3.0419919743477495</v>
      </c>
      <c r="AQ2563" s="17">
        <v>57.221226999488742</v>
      </c>
      <c r="AR2563" s="17">
        <v>1.2231292546250154</v>
      </c>
      <c r="AS2563" s="17">
        <v>3.4945235066572766</v>
      </c>
      <c r="AT2563" s="17">
        <v>-0.99999999999999978</v>
      </c>
      <c r="AU2563" s="17">
        <v>-0.99999999999999978</v>
      </c>
      <c r="AV2563" s="17">
        <v>1.1602731280485457</v>
      </c>
      <c r="AW2563" s="17">
        <v>97.673147420069739</v>
      </c>
      <c r="AX2563" s="17">
        <v>127.51983583478957</v>
      </c>
      <c r="AY2563" s="17">
        <v>0.32385691735128819</v>
      </c>
      <c r="AZ2563" s="17">
        <v>49.023525251298231</v>
      </c>
      <c r="BA2563" s="22">
        <v>1507.4404736313452</v>
      </c>
      <c r="CU2563" t="e">
        <v>#N/A</v>
      </c>
      <c r="CV2563" t="e">
        <v>#N/A</v>
      </c>
    </row>
    <row r="2564" spans="1:100" x14ac:dyDescent="0.25">
      <c r="A2564">
        <v>5750</v>
      </c>
      <c r="B2564" t="s">
        <v>2841</v>
      </c>
      <c r="C2564" s="22">
        <v>3</v>
      </c>
      <c r="D2564" s="17">
        <v>2.1372623840798015</v>
      </c>
      <c r="E2564" s="17">
        <v>0.1838128948654813</v>
      </c>
      <c r="F2564" s="17">
        <v>-9.256359907441879E-3</v>
      </c>
      <c r="G2564" s="17">
        <v>4.0380846011476831E-2</v>
      </c>
      <c r="H2564" s="17">
        <v>1.72217960807808E-2</v>
      </c>
      <c r="I2564" s="17">
        <v>0</v>
      </c>
      <c r="J2564" s="17">
        <v>1.0333077648468483</v>
      </c>
      <c r="K2564" s="17">
        <v>1.72217960807808E-2</v>
      </c>
      <c r="L2564" s="17">
        <v>-0.99999999999999878</v>
      </c>
      <c r="M2564" s="17">
        <v>-0.99999999999999878</v>
      </c>
      <c r="N2564" s="17">
        <v>0.34443592161561609</v>
      </c>
      <c r="O2564" s="17">
        <v>3.210950994938127</v>
      </c>
      <c r="P2564" s="17">
        <v>-0.45441180119935076</v>
      </c>
      <c r="Q2564" s="17">
        <v>-0.8063543127996492</v>
      </c>
      <c r="R2564" s="17">
        <v>-0.32514436418503356</v>
      </c>
      <c r="S2564" s="17">
        <v>0.36246022503870312</v>
      </c>
      <c r="T2564" s="17">
        <v>0.18856401236415268</v>
      </c>
      <c r="U2564" s="17">
        <v>-1.4249592929899458E-2</v>
      </c>
      <c r="V2564" s="17">
        <v>0</v>
      </c>
      <c r="W2564" s="17">
        <v>20.78211393568705</v>
      </c>
      <c r="X2564" s="17">
        <v>0.32077850861281532</v>
      </c>
      <c r="Y2564" s="17">
        <v>-0.99999999999999878</v>
      </c>
      <c r="Z2564" s="17">
        <v>-0.99999999999999878</v>
      </c>
      <c r="AA2564" s="17">
        <v>18.865529140345433</v>
      </c>
      <c r="AB2564" s="17">
        <v>4.3736910703770206E-2</v>
      </c>
      <c r="AC2564" s="17">
        <v>-0.13983367857441231</v>
      </c>
      <c r="AD2564" s="17">
        <v>6.4267959247510567E-2</v>
      </c>
      <c r="AE2564" s="17">
        <v>-1.5914404311565766</v>
      </c>
      <c r="AF2564" s="17">
        <v>0</v>
      </c>
      <c r="AG2564" s="17">
        <v>-0.99999999999999878</v>
      </c>
      <c r="AH2564" s="17">
        <v>-0.99999999999999878</v>
      </c>
      <c r="AI2564" s="17">
        <v>0</v>
      </c>
      <c r="AJ2564" s="17">
        <v>0</v>
      </c>
      <c r="AK2564" s="17">
        <v>-8.3864307624777947E-3</v>
      </c>
      <c r="AL2564" s="17">
        <v>3.6744927936881715E-2</v>
      </c>
      <c r="AM2564" s="17">
        <v>4.0905349050229259E-2</v>
      </c>
      <c r="AN2564" s="17">
        <v>0.10694232490949712</v>
      </c>
      <c r="AO2564" s="17">
        <v>0.98070157244334266</v>
      </c>
      <c r="AP2564" s="17">
        <v>2.8572827624218364</v>
      </c>
      <c r="AQ2564" s="17">
        <v>21.815421700533889</v>
      </c>
      <c r="AR2564" s="17">
        <v>0.53677464447295653</v>
      </c>
      <c r="AS2564" s="17">
        <v>0.33800030469359654</v>
      </c>
      <c r="AT2564" s="17">
        <v>-0.99999999999999878</v>
      </c>
      <c r="AU2564" s="17">
        <v>-0.99999999999999878</v>
      </c>
      <c r="AV2564" s="17">
        <v>-0.28476351817355661</v>
      </c>
      <c r="AW2564" s="17">
        <v>24.933762897705385</v>
      </c>
      <c r="AX2564" s="17">
        <v>24.933762897705385</v>
      </c>
      <c r="AY2564" s="17">
        <v>4.14396554770484E-2</v>
      </c>
      <c r="AZ2564" s="17">
        <v>-5.123244555900536</v>
      </c>
      <c r="BA2564" s="22">
        <v>1354.9599450721416</v>
      </c>
      <c r="CU2564" t="e">
        <v>#N/A</v>
      </c>
      <c r="CV2564" t="e">
        <v>#N/A</v>
      </c>
    </row>
    <row r="2565" spans="1:100" x14ac:dyDescent="0.25">
      <c r="A2565">
        <v>5752</v>
      </c>
      <c r="B2565" t="s">
        <v>2842</v>
      </c>
      <c r="C2565" s="22">
        <v>3</v>
      </c>
      <c r="D2565" s="17">
        <v>5.1544091665424308</v>
      </c>
      <c r="E2565" s="17">
        <v>2.1778557393402898E-2</v>
      </c>
      <c r="F2565" s="17">
        <v>0.74222548039328784</v>
      </c>
      <c r="G2565" s="17">
        <v>0.74857246438306957</v>
      </c>
      <c r="H2565" s="17">
        <v>0.23485214148014158</v>
      </c>
      <c r="I2565" s="17">
        <v>0</v>
      </c>
      <c r="J2565" s="17">
        <v>14.091128488808497</v>
      </c>
      <c r="K2565" s="17">
        <v>0.23485214148014158</v>
      </c>
      <c r="L2565" s="17">
        <v>-1.0000000000000007</v>
      </c>
      <c r="M2565" s="17">
        <v>-1.0000000000000007</v>
      </c>
      <c r="N2565" s="17">
        <v>4.6970428296028315</v>
      </c>
      <c r="O2565" s="17">
        <v>19.994110119733989</v>
      </c>
      <c r="P2565" s="17">
        <v>-1.6697019483228999</v>
      </c>
      <c r="Q2565" s="17">
        <v>3.6426735309632967</v>
      </c>
      <c r="R2565" s="17">
        <v>0.99876554870878187</v>
      </c>
      <c r="S2565" s="17">
        <v>0.33333333333333359</v>
      </c>
      <c r="T2565" s="17">
        <v>0.32446453604399345</v>
      </c>
      <c r="U2565" s="17">
        <v>0.21387359467551981</v>
      </c>
      <c r="V2565" s="17">
        <v>-2.3338334517776765E-4</v>
      </c>
      <c r="W2565" s="17">
        <v>25.463437569101092</v>
      </c>
      <c r="X2565" s="17">
        <v>1.2632960971527161</v>
      </c>
      <c r="Y2565" s="17">
        <v>-1.0000000000000007</v>
      </c>
      <c r="Z2565" s="17">
        <v>-1.0000000000000007</v>
      </c>
      <c r="AA2565" s="17">
        <v>83.512648850905947</v>
      </c>
      <c r="AB2565" s="17">
        <v>0.39579204344132546</v>
      </c>
      <c r="AC2565" s="17">
        <v>0.33312661684158795</v>
      </c>
      <c r="AD2565" s="17">
        <v>0.41209025437900926</v>
      </c>
      <c r="AE2565" s="17">
        <v>57.05044573309614</v>
      </c>
      <c r="AF2565" s="17">
        <v>1</v>
      </c>
      <c r="AG2565" s="17">
        <v>-1.0000000000000007</v>
      </c>
      <c r="AH2565" s="17">
        <v>-1.0000000000000007</v>
      </c>
      <c r="AI2565" s="17">
        <v>-1.260344914458082E-2</v>
      </c>
      <c r="AJ2565" s="17">
        <v>-2.3338334517776765E-4</v>
      </c>
      <c r="AK2565" s="17">
        <v>3.2778869188576108E-2</v>
      </c>
      <c r="AL2565" s="17">
        <v>-8.2095064055662442E-2</v>
      </c>
      <c r="AM2565" s="17">
        <v>-0.25564451103808666</v>
      </c>
      <c r="AN2565" s="17">
        <v>-5.9533060792200951E-3</v>
      </c>
      <c r="AO2565" s="17">
        <v>-6.2272184300092883</v>
      </c>
      <c r="AP2565" s="17">
        <v>-0.55930797225881523</v>
      </c>
      <c r="AQ2565" s="17">
        <v>39.554566057909597</v>
      </c>
      <c r="AR2565" s="17">
        <v>0.87143808070766882</v>
      </c>
      <c r="AS2565" s="17">
        <v>1.4981482386328571</v>
      </c>
      <c r="AT2565" s="17">
        <v>-1.0000000000000007</v>
      </c>
      <c r="AU2565" s="17">
        <v>-1.0000000000000007</v>
      </c>
      <c r="AV2565" s="17">
        <v>1.7473380130918508</v>
      </c>
      <c r="AW2565" s="17">
        <v>102.94745099838123</v>
      </c>
      <c r="AX2565" s="17">
        <v>102.67204368097184</v>
      </c>
      <c r="AY2565" s="17">
        <v>0.31547732548307678</v>
      </c>
      <c r="AZ2565" s="17">
        <v>52.518324827328442</v>
      </c>
      <c r="BA2565" s="22">
        <v>1527.2786497591035</v>
      </c>
      <c r="CU2565" t="e">
        <v>#N/A</v>
      </c>
      <c r="CV2565" t="e">
        <v>#N/A</v>
      </c>
    </row>
    <row r="2566" spans="1:100" x14ac:dyDescent="0.25">
      <c r="A2566">
        <v>5753</v>
      </c>
      <c r="B2566" t="s">
        <v>2843</v>
      </c>
      <c r="C2566" s="22">
        <v>3</v>
      </c>
      <c r="D2566" s="17">
        <v>4.4854618507029898</v>
      </c>
      <c r="E2566" s="17">
        <v>-0.4288169671911235</v>
      </c>
      <c r="F2566" s="17">
        <v>0.23739970970140684</v>
      </c>
      <c r="G2566" s="17">
        <v>0.1127655295006349</v>
      </c>
      <c r="H2566" s="17">
        <v>0.10247669111469201</v>
      </c>
      <c r="I2566" s="17">
        <v>0</v>
      </c>
      <c r="J2566" s="17">
        <v>6.1486014668815185</v>
      </c>
      <c r="K2566" s="17">
        <v>0.10247669111469201</v>
      </c>
      <c r="L2566" s="17">
        <v>-1.0000000000000009</v>
      </c>
      <c r="M2566" s="17">
        <v>-1.0000000000000009</v>
      </c>
      <c r="N2566" s="17">
        <v>2.0495338222938408</v>
      </c>
      <c r="O2566" s="17">
        <v>10.746828847085149</v>
      </c>
      <c r="P2566" s="17">
        <v>5.1006154363433582</v>
      </c>
      <c r="Q2566" s="17">
        <v>-1.5676126166572286</v>
      </c>
      <c r="R2566" s="17">
        <v>-0.40269835225465889</v>
      </c>
      <c r="S2566" s="17">
        <v>0.3333333333333337</v>
      </c>
      <c r="T2566" s="17">
        <v>0.35681923436081647</v>
      </c>
      <c r="U2566" s="17">
        <v>-9.1587973869517947E-2</v>
      </c>
      <c r="V2566" s="17">
        <v>-3.9579199651851556E-3</v>
      </c>
      <c r="W2566" s="17">
        <v>19.685199309790196</v>
      </c>
      <c r="X2566" s="17">
        <v>0.29688025366392107</v>
      </c>
      <c r="Y2566" s="17">
        <v>-1.0000000000000009</v>
      </c>
      <c r="Z2566" s="17">
        <v>-1.0000000000000009</v>
      </c>
      <c r="AA2566" s="17">
        <v>21.837788486644385</v>
      </c>
      <c r="AB2566" s="17">
        <v>7.4630743683172324E-2</v>
      </c>
      <c r="AC2566" s="17">
        <v>-8.0302242288962197E-2</v>
      </c>
      <c r="AD2566" s="17">
        <v>5.6777249187966811E-2</v>
      </c>
      <c r="AE2566" s="17">
        <v>2.5552875291088455</v>
      </c>
      <c r="AF2566" s="17">
        <v>0.125</v>
      </c>
      <c r="AG2566" s="17">
        <v>-1.0000000000000009</v>
      </c>
      <c r="AH2566" s="17">
        <v>-1.0000000000000009</v>
      </c>
      <c r="AI2566" s="17">
        <v>0</v>
      </c>
      <c r="AJ2566" s="17">
        <v>-3.9579199651851556E-3</v>
      </c>
      <c r="AK2566" s="17">
        <v>-0.17453369453778733</v>
      </c>
      <c r="AL2566" s="17">
        <v>-0.12292934864163793</v>
      </c>
      <c r="AM2566" s="17">
        <v>8.8688827949482102E-2</v>
      </c>
      <c r="AN2566" s="17">
        <v>0.23601152478353776</v>
      </c>
      <c r="AO2566" s="17">
        <v>1.3445522260481149</v>
      </c>
      <c r="AP2566" s="17">
        <v>5.2856413763802506</v>
      </c>
      <c r="AQ2566" s="17">
        <v>25.833800776671708</v>
      </c>
      <c r="AR2566" s="17">
        <v>0.5946066738594471</v>
      </c>
      <c r="AS2566" s="17">
        <v>0.39935694477861317</v>
      </c>
      <c r="AT2566" s="17">
        <v>-1.0000000000000009</v>
      </c>
      <c r="AU2566" s="17">
        <v>-1.0000000000000009</v>
      </c>
      <c r="AV2566" s="17">
        <v>-0.28993282275402388</v>
      </c>
      <c r="AW2566" s="17">
        <v>37.870258710109788</v>
      </c>
      <c r="AX2566" s="17">
        <v>37.474466713591262</v>
      </c>
      <c r="AY2566" s="17">
        <v>0.17316040100105948</v>
      </c>
      <c r="AZ2566" s="17">
        <v>-21.315574062806764</v>
      </c>
      <c r="BA2566" s="22">
        <v>1426.3807915199236</v>
      </c>
      <c r="CU2566" t="e">
        <v>#N/A</v>
      </c>
      <c r="CV2566" t="e">
        <v>#N/A</v>
      </c>
    </row>
    <row r="2567" spans="1:100" x14ac:dyDescent="0.25">
      <c r="A2567">
        <v>5754</v>
      </c>
      <c r="B2567" t="s">
        <v>2844</v>
      </c>
      <c r="C2567" s="22">
        <v>3</v>
      </c>
      <c r="D2567" s="17">
        <v>5.6568742310639397</v>
      </c>
      <c r="E2567" s="17">
        <v>-0.23645731164189784</v>
      </c>
      <c r="F2567" s="17">
        <v>0.17505014393415824</v>
      </c>
      <c r="G2567" s="17">
        <v>7.7999063721419182E-2</v>
      </c>
      <c r="H2567" s="17">
        <v>-3.1542450414857572E-2</v>
      </c>
      <c r="I2567" s="17">
        <v>0</v>
      </c>
      <c r="J2567" s="17">
        <v>-1.8925470248914535</v>
      </c>
      <c r="K2567" s="17">
        <v>-3.1542450414857572E-2</v>
      </c>
      <c r="L2567" s="17">
        <v>-1.0000000000000004</v>
      </c>
      <c r="M2567" s="17">
        <v>-1.0000000000000004</v>
      </c>
      <c r="N2567" s="17">
        <v>-0.63084900829715085</v>
      </c>
      <c r="O2567" s="17">
        <v>3.8423262698939027</v>
      </c>
      <c r="P2567" s="17">
        <v>0.36938823137237758</v>
      </c>
      <c r="Q2567" s="17">
        <v>-1.0838959157048302</v>
      </c>
      <c r="R2567" s="17">
        <v>-0.28855795814976881</v>
      </c>
      <c r="S2567" s="17">
        <v>0.33333333333333331</v>
      </c>
      <c r="T2567" s="17">
        <v>0.36229189959476121</v>
      </c>
      <c r="U2567" s="17">
        <v>0.22426831303711342</v>
      </c>
      <c r="V2567" s="17">
        <v>0</v>
      </c>
      <c r="W2567" s="17">
        <v>38.057439855202624</v>
      </c>
      <c r="X2567" s="17">
        <v>1.6535984487969755</v>
      </c>
      <c r="Y2567" s="17">
        <v>-1.0000000000000004</v>
      </c>
      <c r="Z2567" s="17">
        <v>-1.0000000000000004</v>
      </c>
      <c r="AA2567" s="17">
        <v>47.183938157544603</v>
      </c>
      <c r="AB2567" s="17">
        <v>-4.55621939648507E-2</v>
      </c>
      <c r="AC2567" s="17">
        <v>0.15470710472722024</v>
      </c>
      <c r="AD2567" s="17">
        <v>7.9156214447465637E-2</v>
      </c>
      <c r="AE2567" s="17">
        <v>9.4150562604917667</v>
      </c>
      <c r="AF2567" s="17">
        <v>0.1</v>
      </c>
      <c r="AG2567" s="17">
        <v>-1.0000000000000004</v>
      </c>
      <c r="AH2567" s="17">
        <v>-1.0000000000000004</v>
      </c>
      <c r="AI2567" s="17">
        <v>0</v>
      </c>
      <c r="AJ2567" s="17">
        <v>0</v>
      </c>
      <c r="AK2567" s="17">
        <v>-0.104521241409032</v>
      </c>
      <c r="AL2567" s="17">
        <v>-0.36765083536672372</v>
      </c>
      <c r="AM2567" s="17">
        <v>0.27870731200089904</v>
      </c>
      <c r="AN2567" s="17">
        <v>0.2170914032721227</v>
      </c>
      <c r="AO2567" s="17">
        <v>6.4450765929773182</v>
      </c>
      <c r="AP2567" s="17">
        <v>3.5890309049694493</v>
      </c>
      <c r="AQ2567" s="17">
        <v>36.164892830311146</v>
      </c>
      <c r="AR2567" s="17">
        <v>0.919893545965208</v>
      </c>
      <c r="AS2567" s="17">
        <v>1.6220559983821177</v>
      </c>
      <c r="AT2567" s="17">
        <v>-1.0000000000000004</v>
      </c>
      <c r="AU2567" s="17">
        <v>-1.0000000000000004</v>
      </c>
      <c r="AV2567" s="17">
        <v>-0.21055889442834963</v>
      </c>
      <c r="AW2567" s="17">
        <v>54.615295332407946</v>
      </c>
      <c r="AX2567" s="17">
        <v>54.615295332407946</v>
      </c>
      <c r="AY2567" s="17">
        <v>0.24891023601593992</v>
      </c>
      <c r="AZ2567" s="17">
        <v>11.619283885144236</v>
      </c>
      <c r="BA2567" s="22">
        <v>1471.2495908686474</v>
      </c>
      <c r="CU2567" t="e">
        <v>#N/A</v>
      </c>
      <c r="CV2567" t="e">
        <v>#N/A</v>
      </c>
    </row>
    <row r="2568" spans="1:100" x14ac:dyDescent="0.25">
      <c r="A2568">
        <v>5756</v>
      </c>
      <c r="B2568" t="s">
        <v>2845</v>
      </c>
      <c r="C2568" s="22">
        <v>3</v>
      </c>
      <c r="D2568" s="17">
        <v>3.1949253373209801</v>
      </c>
      <c r="E2568" s="17">
        <v>-2.1074586283810412E-2</v>
      </c>
      <c r="F2568" s="17">
        <v>0.80951947688394366</v>
      </c>
      <c r="G2568" s="17">
        <v>0.80249461478934003</v>
      </c>
      <c r="H2568" s="17">
        <v>0.30486628031875201</v>
      </c>
      <c r="I2568" s="17">
        <v>0</v>
      </c>
      <c r="J2568" s="17">
        <v>18.291976819125139</v>
      </c>
      <c r="K2568" s="17">
        <v>0.30486628031875201</v>
      </c>
      <c r="L2568" s="17">
        <v>-1.0000000000000011</v>
      </c>
      <c r="M2568" s="17">
        <v>-1.0000000000000011</v>
      </c>
      <c r="N2568" s="17">
        <v>6.0973256063750414</v>
      </c>
      <c r="O2568" s="17">
        <v>22.289396771235459</v>
      </c>
      <c r="P2568" s="17">
        <v>5.9971885722424872E-2</v>
      </c>
      <c r="Q2568" s="17">
        <v>3.6113656121643301</v>
      </c>
      <c r="R2568" s="17">
        <v>1.1782545878864126</v>
      </c>
      <c r="S2568" s="17">
        <v>0.33333333333333331</v>
      </c>
      <c r="T2568" s="17">
        <v>0.33333333333333331</v>
      </c>
      <c r="U2568" s="17">
        <v>0.34876381410834395</v>
      </c>
      <c r="V2568" s="17">
        <v>6.1104554245362708E-2</v>
      </c>
      <c r="W2568" s="17">
        <v>30.866750188064866</v>
      </c>
      <c r="X2568" s="17">
        <v>2.1234829682534686</v>
      </c>
      <c r="Y2568" s="17">
        <v>-1.0000000000000011</v>
      </c>
      <c r="Z2568" s="17">
        <v>-1.0000000000000011</v>
      </c>
      <c r="AA2568" s="17">
        <v>52.37400509013127</v>
      </c>
      <c r="AB2568" s="17">
        <v>3.9051748217748997E-2</v>
      </c>
      <c r="AC2568" s="17">
        <v>0.12525967015115755</v>
      </c>
      <c r="AD2568" s="17">
        <v>0.2422685879146925</v>
      </c>
      <c r="AE2568" s="17">
        <v>20.329000314179961</v>
      </c>
      <c r="AF2568" s="17">
        <v>0.41666666666666669</v>
      </c>
      <c r="AG2568" s="17">
        <v>-1.0000000000000011</v>
      </c>
      <c r="AH2568" s="17">
        <v>-1.0000000000000011</v>
      </c>
      <c r="AI2568" s="17">
        <v>8.4221613934270419E-3</v>
      </c>
      <c r="AJ2568" s="17">
        <v>6.1104554245362708E-2</v>
      </c>
      <c r="AK2568" s="17">
        <v>-5.1094083134694311E-3</v>
      </c>
      <c r="AL2568" s="17">
        <v>2.6044314640540763E-3</v>
      </c>
      <c r="AM2568" s="17">
        <v>0.72540471487293356</v>
      </c>
      <c r="AN2568" s="17">
        <v>4.8655418199558639E-2</v>
      </c>
      <c r="AO2568" s="17">
        <v>18.109570830255983</v>
      </c>
      <c r="AP2568" s="17">
        <v>1.2294076123092366</v>
      </c>
      <c r="AQ2568" s="17">
        <v>49.158727007190016</v>
      </c>
      <c r="AR2568" s="17">
        <v>1.0765350350203742</v>
      </c>
      <c r="AS2568" s="17">
        <v>2.42834924857222</v>
      </c>
      <c r="AT2568" s="17">
        <v>-1.0000000000000011</v>
      </c>
      <c r="AU2568" s="17">
        <v>-1.0000000000000011</v>
      </c>
      <c r="AV2568" s="17">
        <v>1.9807492026757529</v>
      </c>
      <c r="AW2568" s="17">
        <v>75.892809473675968</v>
      </c>
      <c r="AX2568" s="17">
        <v>82.171708126080787</v>
      </c>
      <c r="AY2568" s="17">
        <v>3.9715392016751117E-2</v>
      </c>
      <c r="AZ2568" s="17">
        <v>-41.66234869821605</v>
      </c>
      <c r="BA2568" s="22">
        <v>1395.2402684545343</v>
      </c>
      <c r="CU2568" t="e">
        <v>#N/A</v>
      </c>
      <c r="CV2568" t="e">
        <v>#N/A</v>
      </c>
    </row>
    <row r="2569" spans="1:100" x14ac:dyDescent="0.25">
      <c r="A2569">
        <v>5758</v>
      </c>
      <c r="B2569" t="s">
        <v>2846</v>
      </c>
      <c r="C2569" s="22">
        <v>3</v>
      </c>
      <c r="D2569" s="17">
        <v>5.7687712708496246</v>
      </c>
      <c r="E2569" s="17">
        <v>-4.4935091508467445E-3</v>
      </c>
      <c r="F2569" s="17">
        <v>-0.45656653926690077</v>
      </c>
      <c r="G2569" s="17">
        <v>-0.45656653926690077</v>
      </c>
      <c r="H2569" s="17">
        <v>0.12640365300202377</v>
      </c>
      <c r="I2569" s="17">
        <v>0</v>
      </c>
      <c r="J2569" s="17">
        <v>7.5842191801214245</v>
      </c>
      <c r="K2569" s="17">
        <v>0.12640365300202377</v>
      </c>
      <c r="L2569" s="17">
        <v>-1.0000000000000002</v>
      </c>
      <c r="M2569" s="17">
        <v>-1.0000000000000002</v>
      </c>
      <c r="N2569" s="17">
        <v>2.5280730600404744</v>
      </c>
      <c r="O2569" s="17">
        <v>12.896423911704147</v>
      </c>
      <c r="P2569" s="17">
        <v>3.0859800765619041</v>
      </c>
      <c r="Q2569" s="17">
        <v>-2.2608503601998535</v>
      </c>
      <c r="R2569" s="17">
        <v>-0.38966667428667723</v>
      </c>
      <c r="S2569" s="17">
        <v>0.34705982046345857</v>
      </c>
      <c r="T2569" s="17">
        <v>0.41489643267020593</v>
      </c>
      <c r="U2569" s="17">
        <v>-0.1665474180510276</v>
      </c>
      <c r="V2569" s="17">
        <v>3.5917006112482115E-3</v>
      </c>
      <c r="W2569" s="17">
        <v>18.903875307674426</v>
      </c>
      <c r="X2569" s="17">
        <v>5.4607616639647E-2</v>
      </c>
      <c r="Y2569" s="17">
        <v>-1.0000000000000002</v>
      </c>
      <c r="Z2569" s="17">
        <v>-1.0000000000000002</v>
      </c>
      <c r="AA2569" s="17">
        <v>35.810019391608321</v>
      </c>
      <c r="AB2569" s="17">
        <v>0.26975762895324451</v>
      </c>
      <c r="AC2569" s="17">
        <v>-2.6283718504937006E-4</v>
      </c>
      <c r="AD2569" s="17">
        <v>7.6421423396216409E-2</v>
      </c>
      <c r="AE2569" s="17">
        <v>17.295810758220558</v>
      </c>
      <c r="AF2569" s="17">
        <v>0.2</v>
      </c>
      <c r="AG2569" s="17">
        <v>-1.0000000000000002</v>
      </c>
      <c r="AH2569" s="17">
        <v>-1.0000000000000002</v>
      </c>
      <c r="AI2569" s="17">
        <v>-2.8215431575983035E-3</v>
      </c>
      <c r="AJ2569" s="17">
        <v>3.5917006112482115E-3</v>
      </c>
      <c r="AK2569" s="17">
        <v>-5.0600604679572388E-3</v>
      </c>
      <c r="AL2569" s="17">
        <v>-2.9379590864353766E-3</v>
      </c>
      <c r="AM2569" s="17">
        <v>3.9832170119943285E-2</v>
      </c>
      <c r="AN2569" s="17">
        <v>-0.17171502465259031</v>
      </c>
      <c r="AO2569" s="17">
        <v>0.9705039506587968</v>
      </c>
      <c r="AP2569" s="17">
        <v>-4.3075654117469355</v>
      </c>
      <c r="AQ2569" s="17">
        <v>26.488094487795856</v>
      </c>
      <c r="AR2569" s="17">
        <v>0.59900053569388489</v>
      </c>
      <c r="AS2569" s="17">
        <v>0.18101126964167083</v>
      </c>
      <c r="AT2569" s="17">
        <v>-1.0000000000000002</v>
      </c>
      <c r="AU2569" s="17">
        <v>-1.0000000000000002</v>
      </c>
      <c r="AV2569" s="17">
        <v>-0.84623321355357817</v>
      </c>
      <c r="AW2569" s="17">
        <v>44.398877891565554</v>
      </c>
      <c r="AX2569" s="17">
        <v>44.701617089538416</v>
      </c>
      <c r="AY2569" s="17">
        <v>0.19107948990036197</v>
      </c>
      <c r="AZ2569" s="17">
        <v>-19.651999031182584</v>
      </c>
      <c r="BA2569" s="22">
        <v>1336.516854284411</v>
      </c>
      <c r="CU2569" t="e">
        <v>#N/A</v>
      </c>
      <c r="CV2569" t="e">
        <v>#N/A</v>
      </c>
    </row>
    <row r="2570" spans="1:100" x14ac:dyDescent="0.25">
      <c r="A2570">
        <v>5762</v>
      </c>
      <c r="B2570" t="s">
        <v>2847</v>
      </c>
      <c r="C2570" s="22">
        <v>3</v>
      </c>
      <c r="D2570" s="17">
        <v>5.3206341022440489</v>
      </c>
      <c r="E2570" s="17">
        <v>0</v>
      </c>
      <c r="F2570" s="17">
        <v>1.0982587618873292</v>
      </c>
      <c r="G2570" s="17">
        <v>1.0982587618873292</v>
      </c>
      <c r="H2570" s="17">
        <v>0.14245171972805257</v>
      </c>
      <c r="I2570" s="17">
        <v>0</v>
      </c>
      <c r="J2570" s="17">
        <v>8.5471031836831592</v>
      </c>
      <c r="K2570" s="17">
        <v>0.14245171972805257</v>
      </c>
      <c r="L2570" s="17">
        <v>-1.0000000000000029</v>
      </c>
      <c r="M2570" s="17">
        <v>-1.0000000000000029</v>
      </c>
      <c r="N2570" s="17">
        <v>2.849034394561051</v>
      </c>
      <c r="O2570" s="17">
        <v>14.965996047814537</v>
      </c>
      <c r="P2570" s="17">
        <v>-9.1339094433088991E-2</v>
      </c>
      <c r="Q2570" s="17">
        <v>2.5948461021147571</v>
      </c>
      <c r="R2570" s="17">
        <v>0.90893307708024607</v>
      </c>
      <c r="S2570" s="17">
        <v>0.33333333333333404</v>
      </c>
      <c r="T2570" s="17">
        <v>0.26827857107856479</v>
      </c>
      <c r="U2570" s="17">
        <v>-4.4318240008993648E-2</v>
      </c>
      <c r="V2570" s="17">
        <v>-4.650598797761394E-4</v>
      </c>
      <c r="W2570" s="17">
        <v>16.575075391803065</v>
      </c>
      <c r="X2570" s="17">
        <v>0.21404210311444594</v>
      </c>
      <c r="Y2570" s="17">
        <v>-1.0000000000000029</v>
      </c>
      <c r="Z2570" s="17">
        <v>-1.0000000000000029</v>
      </c>
      <c r="AA2570" s="17">
        <v>-3.9718303429023356</v>
      </c>
      <c r="AB2570" s="17">
        <v>-0.25624331982883114</v>
      </c>
      <c r="AC2570" s="17">
        <v>-9.6465700781266164E-2</v>
      </c>
      <c r="AD2570" s="17">
        <v>-7.6407755625615387E-2</v>
      </c>
      <c r="AE2570" s="17">
        <v>-21.45583881178564</v>
      </c>
      <c r="AF2570" s="17">
        <v>0</v>
      </c>
      <c r="AG2570" s="17">
        <v>-1.0000000000000029</v>
      </c>
      <c r="AH2570" s="17">
        <v>-1.0000000000000029</v>
      </c>
      <c r="AI2570" s="17">
        <v>8.270171028346511E-2</v>
      </c>
      <c r="AJ2570" s="17">
        <v>-4.650598797761394E-4</v>
      </c>
      <c r="AK2570" s="17">
        <v>-3.1230048846845396E-2</v>
      </c>
      <c r="AL2570" s="17">
        <v>6.3385494274346796E-2</v>
      </c>
      <c r="AM2570" s="17">
        <v>-6.9473093332514016E-2</v>
      </c>
      <c r="AN2570" s="17">
        <v>0.65853505694051773</v>
      </c>
      <c r="AO2570" s="17">
        <v>-1.8929775775470776</v>
      </c>
      <c r="AP2570" s="17">
        <v>16.780303894884675</v>
      </c>
      <c r="AQ2570" s="17">
        <v>25.122178575486199</v>
      </c>
      <c r="AR2570" s="17">
        <v>0.55682860452312877</v>
      </c>
      <c r="AS2570" s="17">
        <v>0.35649382284249814</v>
      </c>
      <c r="AT2570" s="17">
        <v>-1.0000000000000029</v>
      </c>
      <c r="AU2570" s="17">
        <v>-1.0000000000000029</v>
      </c>
      <c r="AV2570" s="17">
        <v>2.0071918389675751</v>
      </c>
      <c r="AW2570" s="17">
        <v>27.774469599796909</v>
      </c>
      <c r="AX2570" s="17">
        <v>29.3819978174886</v>
      </c>
      <c r="AY2570" s="17">
        <v>-9.8018499355679953E-2</v>
      </c>
      <c r="AZ2570" s="17">
        <v>-34.084987520595874</v>
      </c>
      <c r="BA2570" s="22">
        <v>1277.6707997327899</v>
      </c>
      <c r="CU2570" t="e">
        <v>#N/A</v>
      </c>
      <c r="CV2570" t="e">
        <v>#N/A</v>
      </c>
    </row>
    <row r="2571" spans="1:100" x14ac:dyDescent="0.25">
      <c r="A2571">
        <v>5763</v>
      </c>
      <c r="B2571" t="s">
        <v>757</v>
      </c>
      <c r="C2571" s="22">
        <v>3</v>
      </c>
      <c r="D2571" s="17">
        <v>4.5979851648085619</v>
      </c>
      <c r="E2571" s="17">
        <v>-0.38473767977243067</v>
      </c>
      <c r="F2571" s="17">
        <v>-3.0337226594372324E-2</v>
      </c>
      <c r="G2571" s="17">
        <v>-0.1440843900526155</v>
      </c>
      <c r="H2571" s="17">
        <v>0.47273714098143615</v>
      </c>
      <c r="I2571" s="17">
        <v>0</v>
      </c>
      <c r="J2571" s="17">
        <v>28.364228458886181</v>
      </c>
      <c r="K2571" s="17">
        <v>0.47273714098143615</v>
      </c>
      <c r="L2571" s="17">
        <v>-0.99999999999999911</v>
      </c>
      <c r="M2571" s="17">
        <v>-0.99999999999999911</v>
      </c>
      <c r="N2571" s="17">
        <v>9.4547428196287271</v>
      </c>
      <c r="O2571" s="17">
        <v>32.818129233642139</v>
      </c>
      <c r="P2571" s="17">
        <v>-0.25037255672220043</v>
      </c>
      <c r="Q2571" s="17">
        <v>-0.16774105421812766</v>
      </c>
      <c r="R2571" s="17">
        <v>-0.10792996165014968</v>
      </c>
      <c r="S2571" s="17">
        <v>0.33333333333333298</v>
      </c>
      <c r="T2571" s="17">
        <v>0.31254088542423142</v>
      </c>
      <c r="U2571" s="17">
        <v>0.39341571387188656</v>
      </c>
      <c r="V2571" s="17">
        <v>-1.3738199588760233E-2</v>
      </c>
      <c r="W2571" s="17">
        <v>22.112583682370182</v>
      </c>
      <c r="X2571" s="17">
        <v>1.6593689050136722</v>
      </c>
      <c r="Y2571" s="17">
        <v>-0.99999999999999911</v>
      </c>
      <c r="Z2571" s="17">
        <v>-0.99999999999999911</v>
      </c>
      <c r="AA2571" s="17">
        <v>36.415205992654997</v>
      </c>
      <c r="AB2571" s="17">
        <v>-9.1422671749023382E-3</v>
      </c>
      <c r="AC2571" s="17">
        <v>0.18822708755283082</v>
      </c>
      <c r="AD2571" s="17">
        <v>0.10912622506077033</v>
      </c>
      <c r="AE2571" s="17">
        <v>14.410552271934939</v>
      </c>
      <c r="AF2571" s="17">
        <v>0.45454545454545453</v>
      </c>
      <c r="AG2571" s="17">
        <v>-0.99999999999999911</v>
      </c>
      <c r="AH2571" s="17">
        <v>-0.99999999999999911</v>
      </c>
      <c r="AI2571" s="17">
        <v>6.5372094878609439E-3</v>
      </c>
      <c r="AJ2571" s="17">
        <v>-1.3738199588760233E-2</v>
      </c>
      <c r="AK2571" s="17">
        <v>-1.4310690839305477E-2</v>
      </c>
      <c r="AL2571" s="17">
        <v>-0.13440910017475766</v>
      </c>
      <c r="AM2571" s="17">
        <v>-0.20733119032921832</v>
      </c>
      <c r="AN2571" s="17">
        <v>-0.11512670534313488</v>
      </c>
      <c r="AO2571" s="17">
        <v>-5.2548332124269876</v>
      </c>
      <c r="AP2571" s="17">
        <v>-3.5502131344521604</v>
      </c>
      <c r="AQ2571" s="17">
        <v>50.476812141256367</v>
      </c>
      <c r="AR2571" s="17">
        <v>1.0255517330406905</v>
      </c>
      <c r="AS2571" s="17">
        <v>2.1321060459951076</v>
      </c>
      <c r="AT2571" s="17">
        <v>-0.99999999999999911</v>
      </c>
      <c r="AU2571" s="17">
        <v>-0.99999999999999911</v>
      </c>
      <c r="AV2571" s="17">
        <v>-0.25201435170276509</v>
      </c>
      <c r="AW2571" s="17">
        <v>65.683122091844936</v>
      </c>
      <c r="AX2571" s="17">
        <v>64.440046322726118</v>
      </c>
      <c r="AY2571" s="17">
        <v>0.1952338625401531</v>
      </c>
      <c r="AZ2571" s="17">
        <v>9.3439204191757472</v>
      </c>
      <c r="BA2571" s="22">
        <v>1411.0722512354066</v>
      </c>
      <c r="CU2571" t="e">
        <v>#N/A</v>
      </c>
      <c r="CV2571" t="e">
        <v>#N/A</v>
      </c>
    </row>
    <row r="2572" spans="1:100" x14ac:dyDescent="0.25">
      <c r="A2572">
        <v>5765</v>
      </c>
      <c r="B2572" t="s">
        <v>2848</v>
      </c>
      <c r="C2572" s="22">
        <v>3</v>
      </c>
      <c r="D2572" s="17">
        <v>3.6906402751807339</v>
      </c>
      <c r="E2572" s="17">
        <v>7.6361316817531444E-3</v>
      </c>
      <c r="F2572" s="17">
        <v>0.69426353878853952</v>
      </c>
      <c r="G2572" s="17">
        <v>0.69680891601579054</v>
      </c>
      <c r="H2572" s="17">
        <v>0.12837772093947467</v>
      </c>
      <c r="I2572" s="17">
        <v>0</v>
      </c>
      <c r="J2572" s="17">
        <v>7.7026632563684805</v>
      </c>
      <c r="K2572" s="17">
        <v>0.12837772093947467</v>
      </c>
      <c r="L2572" s="17">
        <v>-0.99999999999999856</v>
      </c>
      <c r="M2572" s="17">
        <v>-0.99999999999999856</v>
      </c>
      <c r="N2572" s="17">
        <v>2.5675544187894945</v>
      </c>
      <c r="O2572" s="17">
        <v>12.090112447565007</v>
      </c>
      <c r="P2572" s="17">
        <v>-1.2125903176550861</v>
      </c>
      <c r="Q2572" s="17">
        <v>7.8538102917042529</v>
      </c>
      <c r="R2572" s="17">
        <v>2.4502330821519873</v>
      </c>
      <c r="S2572" s="17">
        <v>0.33333333333333315</v>
      </c>
      <c r="T2572" s="17">
        <v>0.30094229812822532</v>
      </c>
      <c r="U2572" s="17">
        <v>0.13066277570047757</v>
      </c>
      <c r="V2572" s="17">
        <v>-1.3751047950271241E-2</v>
      </c>
      <c r="W2572" s="17">
        <v>24.912385530891587</v>
      </c>
      <c r="X2572" s="17">
        <v>0.88021517615910383</v>
      </c>
      <c r="Y2572" s="17">
        <v>-0.99999999999999856</v>
      </c>
      <c r="Z2572" s="17">
        <v>-0.99999999999999856</v>
      </c>
      <c r="AA2572" s="17">
        <v>44.888528626472123</v>
      </c>
      <c r="AB2572" s="17">
        <v>0.10697405983868841</v>
      </c>
      <c r="AC2572" s="17">
        <v>-0.11787085724575494</v>
      </c>
      <c r="AD2572" s="17">
        <v>0.36141499767563784</v>
      </c>
      <c r="AE2572" s="17">
        <v>17.525910013428557</v>
      </c>
      <c r="AF2572" s="17">
        <v>0.33333333333333331</v>
      </c>
      <c r="AG2572" s="17">
        <v>-0.99999999999999856</v>
      </c>
      <c r="AH2572" s="17">
        <v>-0.99999999999999856</v>
      </c>
      <c r="AI2572" s="17">
        <v>0.12434927724257284</v>
      </c>
      <c r="AJ2572" s="17">
        <v>-1.3751047950271241E-2</v>
      </c>
      <c r="AK2572" s="17">
        <v>0.10656217230019789</v>
      </c>
      <c r="AL2572" s="17">
        <v>5.2037603771431511E-2</v>
      </c>
      <c r="AM2572" s="17">
        <v>-0.12888115823590901</v>
      </c>
      <c r="AN2572" s="17">
        <v>-1.2434373771660229E-2</v>
      </c>
      <c r="AO2572" s="17">
        <v>-2.6892180943967352</v>
      </c>
      <c r="AP2572" s="17">
        <v>-5.0671325434348435E-2</v>
      </c>
      <c r="AQ2572" s="17">
        <v>32.615048787260072</v>
      </c>
      <c r="AR2572" s="17">
        <v>0.75118735921176438</v>
      </c>
      <c r="AS2572" s="17">
        <v>1.0085928970985785</v>
      </c>
      <c r="AT2572" s="17">
        <v>-0.99999999999999856</v>
      </c>
      <c r="AU2572" s="17">
        <v>-0.99999999999999856</v>
      </c>
      <c r="AV2572" s="17">
        <v>3.1470419981677762</v>
      </c>
      <c r="AW2572" s="17">
        <v>56.927969748602784</v>
      </c>
      <c r="AX2572" s="17">
        <v>58.039850498427107</v>
      </c>
      <c r="AY2572" s="17">
        <v>0.3917029683973417</v>
      </c>
      <c r="AZ2572" s="17">
        <v>9.8547248972289196</v>
      </c>
      <c r="BA2572" s="22">
        <v>1416.9735432646919</v>
      </c>
      <c r="CU2572" t="e">
        <v>#N/A</v>
      </c>
      <c r="CV2572" t="e">
        <v>#N/A</v>
      </c>
    </row>
    <row r="2573" spans="1:100" x14ac:dyDescent="0.25">
      <c r="A2573">
        <v>5771</v>
      </c>
      <c r="B2573" t="s">
        <v>2849</v>
      </c>
      <c r="C2573" s="22">
        <v>3</v>
      </c>
      <c r="D2573" s="17">
        <v>4.2902684001472036</v>
      </c>
      <c r="E2573" s="17">
        <v>0</v>
      </c>
      <c r="F2573" s="17">
        <v>1.2302185568058324</v>
      </c>
      <c r="G2573" s="17">
        <v>1.2302185568058324</v>
      </c>
      <c r="H2573" s="17">
        <v>-6.9101023381288068E-2</v>
      </c>
      <c r="I2573" s="17">
        <v>0</v>
      </c>
      <c r="J2573" s="17">
        <v>-4.1460614028772849</v>
      </c>
      <c r="K2573" s="17">
        <v>-6.9101023381288068E-2</v>
      </c>
      <c r="L2573" s="17">
        <v>-1.0000000000000004</v>
      </c>
      <c r="M2573" s="17">
        <v>-1.0000000000000004</v>
      </c>
      <c r="N2573" s="17">
        <v>-1.382020467625761</v>
      </c>
      <c r="O2573" s="17">
        <v>1.3744255540757491</v>
      </c>
      <c r="P2573" s="17">
        <v>-9.9997381737589916E-2</v>
      </c>
      <c r="Q2573" s="17">
        <v>0.69020575472530421</v>
      </c>
      <c r="R2573" s="17">
        <v>0.19113866264055654</v>
      </c>
      <c r="S2573" s="17">
        <v>0.34587887460542038</v>
      </c>
      <c r="T2573" s="17">
        <v>0.37187342127627138</v>
      </c>
      <c r="U2573" s="17">
        <v>-7.6625827429724097E-2</v>
      </c>
      <c r="V2573" s="17">
        <v>0</v>
      </c>
      <c r="W2573" s="17">
        <v>28.409099673330211</v>
      </c>
      <c r="X2573" s="17">
        <v>0.53311859879380608</v>
      </c>
      <c r="Y2573" s="17">
        <v>-1.0000000000000004</v>
      </c>
      <c r="Z2573" s="17">
        <v>-1.0000000000000004</v>
      </c>
      <c r="AA2573" s="17">
        <v>15.983390287709561</v>
      </c>
      <c r="AB2573" s="17">
        <v>-0.13905209811272981</v>
      </c>
      <c r="AC2573" s="17">
        <v>-6.8923303895164614E-2</v>
      </c>
      <c r="AD2573" s="17">
        <v>-4.436155895732978E-2</v>
      </c>
      <c r="AE2573" s="17">
        <v>-12.616848048261204</v>
      </c>
      <c r="AF2573" s="17">
        <v>0.27272727272727271</v>
      </c>
      <c r="AG2573" s="17">
        <v>-1.0000000000000004</v>
      </c>
      <c r="AH2573" s="17">
        <v>-1.0000000000000004</v>
      </c>
      <c r="AI2573" s="17">
        <v>6.1708476626316164E-3</v>
      </c>
      <c r="AJ2573" s="17">
        <v>0</v>
      </c>
      <c r="AK2573" s="17">
        <v>0.26286601313046787</v>
      </c>
      <c r="AL2573" s="17">
        <v>-5.2302655942874018E-2</v>
      </c>
      <c r="AM2573" s="17">
        <v>-0.11855267461595369</v>
      </c>
      <c r="AN2573" s="17">
        <v>-6.350294471622539E-2</v>
      </c>
      <c r="AO2573" s="17">
        <v>-1.6494867997465026</v>
      </c>
      <c r="AP2573" s="17">
        <v>-1.8490868976200057</v>
      </c>
      <c r="AQ2573" s="17">
        <v>24.263038270452927</v>
      </c>
      <c r="AR2573" s="17">
        <v>0.6411264684519673</v>
      </c>
      <c r="AS2573" s="17">
        <v>0.4640175754125182</v>
      </c>
      <c r="AT2573" s="17">
        <v>-1.0000000000000004</v>
      </c>
      <c r="AU2573" s="17">
        <v>-1.0000000000000004</v>
      </c>
      <c r="AV2573" s="17">
        <v>1.4213572194463888</v>
      </c>
      <c r="AW2573" s="17">
        <v>15.508728944165307</v>
      </c>
      <c r="AX2573" s="17">
        <v>15.63214589741794</v>
      </c>
      <c r="AY2573" s="17">
        <v>-6.794182996197945E-2</v>
      </c>
      <c r="AZ2573" s="17">
        <v>-52.426624912469606</v>
      </c>
      <c r="BA2573" s="22">
        <v>1353.9202488487761</v>
      </c>
      <c r="CU2573" t="e">
        <v>#N/A</v>
      </c>
      <c r="CV2573" t="e">
        <v>#N/A</v>
      </c>
    </row>
    <row r="2574" spans="1:100" x14ac:dyDescent="0.25">
      <c r="A2574">
        <v>5773</v>
      </c>
      <c r="B2574" t="s">
        <v>2850</v>
      </c>
      <c r="C2574" s="22">
        <v>3</v>
      </c>
      <c r="D2574" s="17">
        <v>4.6919266103040131</v>
      </c>
      <c r="E2574" s="17">
        <v>0.69810528175726627</v>
      </c>
      <c r="F2574" s="17">
        <v>0.17610518126563612</v>
      </c>
      <c r="G2574" s="17">
        <v>0.37908662704252039</v>
      </c>
      <c r="H2574" s="17">
        <v>-5.236121269397203E-2</v>
      </c>
      <c r="I2574" s="17">
        <v>0</v>
      </c>
      <c r="J2574" s="17">
        <v>-3.1416727616383273</v>
      </c>
      <c r="K2574" s="17">
        <v>-5.236121269397203E-2</v>
      </c>
      <c r="L2574" s="17">
        <v>-1.0000000000000018</v>
      </c>
      <c r="M2574" s="17">
        <v>-1.0000000000000018</v>
      </c>
      <c r="N2574" s="17">
        <v>-1.0472242538794414</v>
      </c>
      <c r="O2574" s="17">
        <v>1.9293404757082087</v>
      </c>
      <c r="P2574" s="17">
        <v>0.28896204343190185</v>
      </c>
      <c r="Q2574" s="17">
        <v>-1.6927341260053814</v>
      </c>
      <c r="R2574" s="17">
        <v>-0.55832572682713799</v>
      </c>
      <c r="S2574" s="17">
        <v>0.33652194813282882</v>
      </c>
      <c r="T2574" s="17">
        <v>0.34184583811241404</v>
      </c>
      <c r="U2574" s="17">
        <v>7.2685878086141242E-2</v>
      </c>
      <c r="V2574" s="17">
        <v>-1.8130867108909241E-2</v>
      </c>
      <c r="W2574" s="17">
        <v>31.411360396657887</v>
      </c>
      <c r="X2574" s="17">
        <v>0.92119981340940493</v>
      </c>
      <c r="Y2574" s="17">
        <v>-1.0000000000000018</v>
      </c>
      <c r="Z2574" s="17">
        <v>-1.0000000000000018</v>
      </c>
      <c r="AA2574" s="17">
        <v>27.51378354741712</v>
      </c>
      <c r="AB2574" s="17">
        <v>-0.25326044675166953</v>
      </c>
      <c r="AC2574" s="17">
        <v>0.13022493300197241</v>
      </c>
      <c r="AD2574" s="17">
        <v>5.6250491301424607E-2</v>
      </c>
      <c r="AE2574" s="17">
        <v>-3.3392511224136197</v>
      </c>
      <c r="AF2574" s="17">
        <v>0.1111111111111111</v>
      </c>
      <c r="AG2574" s="17">
        <v>-1.0000000000000018</v>
      </c>
      <c r="AH2574" s="17">
        <v>-1.0000000000000018</v>
      </c>
      <c r="AI2574" s="17">
        <v>9.0028064189679406E-3</v>
      </c>
      <c r="AJ2574" s="17">
        <v>-1.8130867108909241E-2</v>
      </c>
      <c r="AK2574" s="17">
        <v>0.16509225886138051</v>
      </c>
      <c r="AL2574" s="17">
        <v>0.3343725338301306</v>
      </c>
      <c r="AM2574" s="17">
        <v>0.28144936587545599</v>
      </c>
      <c r="AN2574" s="17">
        <v>0.12612509850417167</v>
      </c>
      <c r="AO2574" s="17">
        <v>7.8616954411933113</v>
      </c>
      <c r="AP2574" s="17">
        <v>4.824990131754948</v>
      </c>
      <c r="AQ2574" s="17">
        <v>28.269687635019547</v>
      </c>
      <c r="AR2574" s="17">
        <v>0.732922797222475</v>
      </c>
      <c r="AS2574" s="17">
        <v>0.86883860071543284</v>
      </c>
      <c r="AT2574" s="17">
        <v>-1.0000000000000018</v>
      </c>
      <c r="AU2574" s="17">
        <v>-1.0000000000000018</v>
      </c>
      <c r="AV2574" s="17">
        <v>-0.1792390997846165</v>
      </c>
      <c r="AW2574" s="17">
        <v>34.268114154880273</v>
      </c>
      <c r="AX2574" s="17">
        <v>32.6350835723687</v>
      </c>
      <c r="AY2574" s="17">
        <v>-2.4586922368015018E-2</v>
      </c>
      <c r="AZ2574" s="17">
        <v>-36.505623888938395</v>
      </c>
      <c r="BA2574" s="22">
        <v>1346.3034626960116</v>
      </c>
      <c r="CU2574" t="e">
        <v>#N/A</v>
      </c>
      <c r="CV2574" t="e">
        <v>#N/A</v>
      </c>
    </row>
    <row r="2575" spans="1:100" x14ac:dyDescent="0.25">
      <c r="A2575">
        <v>5774</v>
      </c>
      <c r="B2575" t="s">
        <v>2851</v>
      </c>
      <c r="C2575" s="22">
        <v>3</v>
      </c>
      <c r="D2575" s="17">
        <v>5.1708118088710391</v>
      </c>
      <c r="E2575" s="17">
        <v>-5.0670165632655924E-2</v>
      </c>
      <c r="F2575" s="17">
        <v>0.74428797633576749</v>
      </c>
      <c r="G2575" s="17">
        <v>0.73162043492760342</v>
      </c>
      <c r="H2575" s="17">
        <v>8.8148165362555639E-2</v>
      </c>
      <c r="I2575" s="17">
        <v>0</v>
      </c>
      <c r="J2575" s="17">
        <v>5.2888899217533369</v>
      </c>
      <c r="K2575" s="17">
        <v>8.8148165362555639E-2</v>
      </c>
      <c r="L2575" s="17">
        <v>-1.000000000000002</v>
      </c>
      <c r="M2575" s="17">
        <v>-1.000000000000002</v>
      </c>
      <c r="N2575" s="17">
        <v>1.7629633072511133</v>
      </c>
      <c r="O2575" s="17">
        <v>11.191322165551982</v>
      </c>
      <c r="P2575" s="17">
        <v>0.73745113449088462</v>
      </c>
      <c r="Q2575" s="17">
        <v>1.7802928442203878</v>
      </c>
      <c r="R2575" s="17">
        <v>0.70258653348191158</v>
      </c>
      <c r="S2575" s="17">
        <v>0.33333333333333398</v>
      </c>
      <c r="T2575" s="17">
        <v>0.34643623697687559</v>
      </c>
      <c r="U2575" s="17">
        <v>0.23867502460396467</v>
      </c>
      <c r="V2575" s="17">
        <v>1.210638596554723E-2</v>
      </c>
      <c r="W2575" s="17">
        <v>33.696112620686613</v>
      </c>
      <c r="X2575" s="17">
        <v>1.6260614508059938</v>
      </c>
      <c r="Y2575" s="17">
        <v>-1.000000000000002</v>
      </c>
      <c r="Z2575" s="17">
        <v>-1.000000000000002</v>
      </c>
      <c r="AA2575" s="17">
        <v>23.553493016525419</v>
      </c>
      <c r="AB2575" s="17">
        <v>-5.1214465580753918E-2</v>
      </c>
      <c r="AC2575" s="17">
        <v>-0.10873314120988707</v>
      </c>
      <c r="AD2575" s="17">
        <v>-5.6956515962221121E-2</v>
      </c>
      <c r="AE2575" s="17">
        <v>-10.845206137643109</v>
      </c>
      <c r="AF2575" s="17">
        <v>0.25</v>
      </c>
      <c r="AG2575" s="17">
        <v>-1.000000000000002</v>
      </c>
      <c r="AH2575" s="17">
        <v>-1.000000000000002</v>
      </c>
      <c r="AI2575" s="17">
        <v>0</v>
      </c>
      <c r="AJ2575" s="17">
        <v>1.210638596554723E-2</v>
      </c>
      <c r="AK2575" s="17">
        <v>0.10410024322384666</v>
      </c>
      <c r="AL2575" s="17">
        <v>-4.9218552988616007E-2</v>
      </c>
      <c r="AM2575" s="17">
        <v>-2.1776800252433774E-2</v>
      </c>
      <c r="AN2575" s="17">
        <v>0.32131027888429631</v>
      </c>
      <c r="AO2575" s="17">
        <v>-2.3918790191610639E-2</v>
      </c>
      <c r="AP2575" s="17">
        <v>7.7866642071643248</v>
      </c>
      <c r="AQ2575" s="17">
        <v>38.985002542439958</v>
      </c>
      <c r="AR2575" s="17">
        <v>0.93055098087972132</v>
      </c>
      <c r="AS2575" s="17">
        <v>1.7142096161685505</v>
      </c>
      <c r="AT2575" s="17">
        <v>-1.000000000000002</v>
      </c>
      <c r="AU2575" s="17">
        <v>-1.000000000000002</v>
      </c>
      <c r="AV2575" s="17">
        <v>1.4342069684095151</v>
      </c>
      <c r="AW2575" s="17">
        <v>42.531479389241738</v>
      </c>
      <c r="AX2575" s="17">
        <v>43.742117985796455</v>
      </c>
      <c r="AY2575" s="17">
        <v>3.2327321186027401E-2</v>
      </c>
      <c r="AZ2575" s="17">
        <v>-33.73932370884814</v>
      </c>
      <c r="BA2575" s="22">
        <v>1362.7218720380511</v>
      </c>
      <c r="CU2575" t="e">
        <v>#N/A</v>
      </c>
      <c r="CV2575" t="e">
        <v>#N/A</v>
      </c>
    </row>
    <row r="2576" spans="1:100" x14ac:dyDescent="0.25">
      <c r="A2576">
        <v>5775</v>
      </c>
      <c r="B2576" t="s">
        <v>2852</v>
      </c>
      <c r="C2576" s="22">
        <v>3</v>
      </c>
      <c r="D2576" s="17">
        <v>5.7398617878376577</v>
      </c>
      <c r="E2576" s="17">
        <v>0</v>
      </c>
      <c r="F2576" s="17">
        <v>-1.012676857282885E-2</v>
      </c>
      <c r="G2576" s="17">
        <v>-1.012676857282885E-2</v>
      </c>
      <c r="H2576" s="17">
        <v>5.5197778814465276E-2</v>
      </c>
      <c r="I2576" s="17">
        <v>0</v>
      </c>
      <c r="J2576" s="17">
        <v>3.31186672886792</v>
      </c>
      <c r="K2576" s="17">
        <v>5.5197778814465276E-2</v>
      </c>
      <c r="L2576" s="17">
        <v>-0.99999999999999889</v>
      </c>
      <c r="M2576" s="17">
        <v>-0.99999999999999889</v>
      </c>
      <c r="N2576" s="17">
        <v>1.1039555762893059</v>
      </c>
      <c r="O2576" s="17">
        <v>9.0416017481327486</v>
      </c>
      <c r="P2576" s="17">
        <v>0.22747687618705997</v>
      </c>
      <c r="Q2576" s="17">
        <v>-0.47307299652653984</v>
      </c>
      <c r="R2576" s="17">
        <v>-0.15612281837397493</v>
      </c>
      <c r="S2576" s="17">
        <v>0.33333333333333304</v>
      </c>
      <c r="T2576" s="17">
        <v>0.1912634486571565</v>
      </c>
      <c r="U2576" s="17">
        <v>0.11686031837587953</v>
      </c>
      <c r="V2576" s="17">
        <v>0</v>
      </c>
      <c r="W2576" s="17">
        <v>23.450372862076144</v>
      </c>
      <c r="X2576" s="17">
        <v>0.79477039200336586</v>
      </c>
      <c r="Y2576" s="17">
        <v>-0.99999999999999889</v>
      </c>
      <c r="Z2576" s="17">
        <v>-0.99999999999999889</v>
      </c>
      <c r="AA2576" s="17">
        <v>34.55802460054371</v>
      </c>
      <c r="AB2576" s="17">
        <v>5.0074356077599108E-2</v>
      </c>
      <c r="AC2576" s="17">
        <v>-0.10033188878131157</v>
      </c>
      <c r="AD2576" s="17">
        <v>0.27553302384054351</v>
      </c>
      <c r="AE2576" s="17">
        <v>11.263774556841554</v>
      </c>
      <c r="AF2576" s="17">
        <v>0.25</v>
      </c>
      <c r="AG2576" s="17">
        <v>-0.99999999999999889</v>
      </c>
      <c r="AH2576" s="17">
        <v>-0.99999999999999889</v>
      </c>
      <c r="AI2576" s="17">
        <v>0</v>
      </c>
      <c r="AJ2576" s="17">
        <v>0</v>
      </c>
      <c r="AK2576" s="17">
        <v>0.32555697738823325</v>
      </c>
      <c r="AL2576" s="17">
        <v>0.2320999531092659</v>
      </c>
      <c r="AM2576" s="17">
        <v>0.21432171865333527</v>
      </c>
      <c r="AN2576" s="17">
        <v>2.194612926162201E-2</v>
      </c>
      <c r="AO2576" s="17">
        <v>6.9858278532745421</v>
      </c>
      <c r="AP2576" s="17">
        <v>1.7091529970868802</v>
      </c>
      <c r="AQ2576" s="17">
        <v>26.762239590944045</v>
      </c>
      <c r="AR2576" s="17">
        <v>0.64145710036636927</v>
      </c>
      <c r="AS2576" s="17">
        <v>0.84996817081783083</v>
      </c>
      <c r="AT2576" s="17">
        <v>-0.99999999999999889</v>
      </c>
      <c r="AU2576" s="17">
        <v>-0.99999999999999889</v>
      </c>
      <c r="AV2576" s="17">
        <v>-0.16624958694680378</v>
      </c>
      <c r="AW2576" s="17">
        <v>45.308779345763334</v>
      </c>
      <c r="AX2576" s="17">
        <v>45.308779345763334</v>
      </c>
      <c r="AY2576" s="17">
        <v>5.0658079179179555E-2</v>
      </c>
      <c r="AZ2576" s="17">
        <v>-14.902950648093826</v>
      </c>
      <c r="BA2576" s="22">
        <v>1427.769506183291</v>
      </c>
      <c r="CU2576" t="e">
        <v>#N/A</v>
      </c>
      <c r="CV2576" t="e">
        <v>#N/A</v>
      </c>
    </row>
    <row r="2577" spans="1:100" x14ac:dyDescent="0.25">
      <c r="A2577">
        <v>5776</v>
      </c>
      <c r="B2577" t="s">
        <v>1064</v>
      </c>
      <c r="C2577" s="22">
        <v>3</v>
      </c>
      <c r="D2577" s="17">
        <v>4.9780742795673554</v>
      </c>
      <c r="E2577" s="17">
        <v>0</v>
      </c>
      <c r="F2577" s="17">
        <v>-0.11092064252908833</v>
      </c>
      <c r="G2577" s="17">
        <v>-0.11092064252908833</v>
      </c>
      <c r="H2577" s="17">
        <v>-7.6310539699117885E-3</v>
      </c>
      <c r="I2577" s="17">
        <v>0</v>
      </c>
      <c r="J2577" s="17">
        <v>-0.45786323819470642</v>
      </c>
      <c r="K2577" s="17">
        <v>-7.6310539699117885E-3</v>
      </c>
      <c r="L2577" s="17">
        <v>-1.0000000000000004</v>
      </c>
      <c r="M2577" s="17">
        <v>-1.0000000000000004</v>
      </c>
      <c r="N2577" s="17">
        <v>-0.1526210793982363</v>
      </c>
      <c r="O2577" s="17">
        <v>4.4092903988435594</v>
      </c>
      <c r="P2577" s="17">
        <v>-2.6029189776433662E-2</v>
      </c>
      <c r="Q2577" s="17">
        <v>0.73810758829571288</v>
      </c>
      <c r="R2577" s="17">
        <v>0.20781819566936133</v>
      </c>
      <c r="S2577" s="17">
        <v>0.33333333333333365</v>
      </c>
      <c r="T2577" s="17">
        <v>0.34415756243556272</v>
      </c>
      <c r="U2577" s="17">
        <v>0.17913337973466043</v>
      </c>
      <c r="V2577" s="17">
        <v>3.4379913541776079E-3</v>
      </c>
      <c r="W2577" s="17">
        <v>34.707732833105837</v>
      </c>
      <c r="X2577" s="17">
        <v>1.4331076459047443</v>
      </c>
      <c r="Y2577" s="17">
        <v>-1.0000000000000004</v>
      </c>
      <c r="Z2577" s="17">
        <v>-1.0000000000000004</v>
      </c>
      <c r="AA2577" s="17">
        <v>58.313568266714249</v>
      </c>
      <c r="AB2577" s="17">
        <v>0.11699370597251361</v>
      </c>
      <c r="AC2577" s="17">
        <v>0.25296292244931584</v>
      </c>
      <c r="AD2577" s="17">
        <v>9.8003716336952013E-2</v>
      </c>
      <c r="AE2577" s="17">
        <v>23.398017237939086</v>
      </c>
      <c r="AF2577" s="17">
        <v>0.6</v>
      </c>
      <c r="AG2577" s="17">
        <v>-1.0000000000000004</v>
      </c>
      <c r="AH2577" s="17">
        <v>-1.0000000000000004</v>
      </c>
      <c r="AI2577" s="17">
        <v>0</v>
      </c>
      <c r="AJ2577" s="17">
        <v>3.4379913541776079E-3</v>
      </c>
      <c r="AK2577" s="17">
        <v>-6.574667438336719E-2</v>
      </c>
      <c r="AL2577" s="17">
        <v>-0.21922280657074208</v>
      </c>
      <c r="AM2577" s="17">
        <v>-0.21464437967121008</v>
      </c>
      <c r="AN2577" s="17">
        <v>2.5988658571208814E-2</v>
      </c>
      <c r="AO2577" s="17">
        <v>-5.6948428636970876</v>
      </c>
      <c r="AP2577" s="17">
        <v>-0.4463975685734905</v>
      </c>
      <c r="AQ2577" s="17">
        <v>34.249869594911132</v>
      </c>
      <c r="AR2577" s="17">
        <v>0.86006226685773413</v>
      </c>
      <c r="AS2577" s="17">
        <v>1.4254765919348324</v>
      </c>
      <c r="AT2577" s="17">
        <v>-1.0000000000000004</v>
      </c>
      <c r="AU2577" s="17">
        <v>-1.0000000000000004</v>
      </c>
      <c r="AV2577" s="17">
        <v>9.6897553140273041E-2</v>
      </c>
      <c r="AW2577" s="17">
        <v>62.276461096984342</v>
      </c>
      <c r="AX2577" s="17">
        <v>62.620260232402096</v>
      </c>
      <c r="AY2577" s="17">
        <v>0.21433079692044715</v>
      </c>
      <c r="AZ2577" s="17">
        <v>27.689658277130746</v>
      </c>
      <c r="BA2577" s="22">
        <v>1363.5391372613251</v>
      </c>
      <c r="CU2577" t="e">
        <v>#N/A</v>
      </c>
      <c r="CV2577" t="e">
        <v>#N/A</v>
      </c>
    </row>
    <row r="2578" spans="1:100" x14ac:dyDescent="0.25">
      <c r="A2578">
        <v>5777</v>
      </c>
      <c r="B2578" t="s">
        <v>2853</v>
      </c>
      <c r="C2578" s="22">
        <v>3</v>
      </c>
      <c r="D2578" s="17">
        <v>2.8513436274609729</v>
      </c>
      <c r="E2578" s="17">
        <v>0</v>
      </c>
      <c r="F2578" s="17">
        <v>-0.53941132946137926</v>
      </c>
      <c r="G2578" s="17">
        <v>-0.53941132946137926</v>
      </c>
      <c r="H2578" s="17">
        <v>3.4625713542725936E-2</v>
      </c>
      <c r="I2578" s="17">
        <v>0</v>
      </c>
      <c r="J2578" s="17">
        <v>2.0775428125635549</v>
      </c>
      <c r="K2578" s="17">
        <v>3.4625713542725936E-2</v>
      </c>
      <c r="L2578" s="17">
        <v>-0.99999999999999911</v>
      </c>
      <c r="M2578" s="17">
        <v>-0.99999999999999911</v>
      </c>
      <c r="N2578" s="17">
        <v>0.69251427085451889</v>
      </c>
      <c r="O2578" s="17">
        <v>4.3894751105631453</v>
      </c>
      <c r="P2578" s="17">
        <v>-8.087344625255255E-2</v>
      </c>
      <c r="Q2578" s="17">
        <v>1.3455163754958879</v>
      </c>
      <c r="R2578" s="17">
        <v>0.48575729159942993</v>
      </c>
      <c r="S2578" s="17">
        <v>0.33333333333333309</v>
      </c>
      <c r="T2578" s="17">
        <v>0.11020599519678868</v>
      </c>
      <c r="U2578" s="17">
        <v>-0.17034317335794644</v>
      </c>
      <c r="V2578" s="17">
        <v>0</v>
      </c>
      <c r="W2578" s="17">
        <v>9.5428176651779779</v>
      </c>
      <c r="X2578" s="17">
        <v>-0.48524280240267587</v>
      </c>
      <c r="Y2578" s="17">
        <v>-0.99999999999999911</v>
      </c>
      <c r="Z2578" s="17">
        <v>-0.99999999999999911</v>
      </c>
      <c r="AA2578" s="17">
        <v>8.2851624866371836</v>
      </c>
      <c r="AB2578" s="17">
        <v>-0.2605727914148272</v>
      </c>
      <c r="AC2578" s="17">
        <v>0.16640656734359066</v>
      </c>
      <c r="AD2578" s="17">
        <v>5.929797466843232E-2</v>
      </c>
      <c r="AE2578" s="17">
        <v>-1.7434124701402161</v>
      </c>
      <c r="AF2578" s="17">
        <v>0.1</v>
      </c>
      <c r="AG2578" s="17">
        <v>-0.99999999999999911</v>
      </c>
      <c r="AH2578" s="17">
        <v>-0.99999999999999911</v>
      </c>
      <c r="AI2578" s="17">
        <v>0</v>
      </c>
      <c r="AJ2578" s="17">
        <v>0</v>
      </c>
      <c r="AK2578" s="17">
        <v>1.6681420359769994E-2</v>
      </c>
      <c r="AL2578" s="17">
        <v>6.0035587373184124E-2</v>
      </c>
      <c r="AM2578" s="17">
        <v>-1.9660488358269727E-2</v>
      </c>
      <c r="AN2578" s="17">
        <v>0.15373014822777881</v>
      </c>
      <c r="AO2578" s="17">
        <v>-0.408105107157893</v>
      </c>
      <c r="AP2578" s="17">
        <v>4.1434316425603912</v>
      </c>
      <c r="AQ2578" s="17">
        <v>11.620360477741528</v>
      </c>
      <c r="AR2578" s="17">
        <v>0.27319615517217533</v>
      </c>
      <c r="AS2578" s="17">
        <v>-0.45061708885995044</v>
      </c>
      <c r="AT2578" s="17">
        <v>-0.99999999999999911</v>
      </c>
      <c r="AU2578" s="17">
        <v>-0.99999999999999911</v>
      </c>
      <c r="AV2578" s="17">
        <v>-5.3654037861949243E-2</v>
      </c>
      <c r="AW2578" s="17">
        <v>16.818069239760721</v>
      </c>
      <c r="AX2578" s="17">
        <v>16.818069239760721</v>
      </c>
      <c r="AY2578" s="17">
        <v>0.28797490825789857</v>
      </c>
      <c r="AZ2578" s="17">
        <v>-14.075485551322817</v>
      </c>
      <c r="BA2578" s="22">
        <v>1383.6595564551378</v>
      </c>
      <c r="CU2578" t="e">
        <v>#N/A</v>
      </c>
      <c r="CV2578" t="e">
        <v>#N/A</v>
      </c>
    </row>
    <row r="2579" spans="1:100" x14ac:dyDescent="0.25">
      <c r="A2579">
        <v>5781</v>
      </c>
      <c r="B2579" t="s">
        <v>2854</v>
      </c>
      <c r="C2579" s="22">
        <v>3</v>
      </c>
      <c r="D2579" s="17">
        <v>3.2951856763950143</v>
      </c>
      <c r="E2579" s="17">
        <v>-0.40388871251737551</v>
      </c>
      <c r="F2579" s="17">
        <v>3.7706537404265272E-2</v>
      </c>
      <c r="G2579" s="17">
        <v>-6.5524120872526903E-2</v>
      </c>
      <c r="H2579" s="17">
        <v>0.186891073274223</v>
      </c>
      <c r="I2579" s="17">
        <v>0</v>
      </c>
      <c r="J2579" s="17">
        <v>11.213464396453375</v>
      </c>
      <c r="K2579" s="17">
        <v>0.186891073274223</v>
      </c>
      <c r="L2579" s="17">
        <v>-1.0000000000000004</v>
      </c>
      <c r="M2579" s="17">
        <v>-1.0000000000000004</v>
      </c>
      <c r="N2579" s="17">
        <v>3.737821465484461</v>
      </c>
      <c r="O2579" s="17">
        <v>14.443125951975867</v>
      </c>
      <c r="P2579" s="17">
        <v>-1.7138204207025725</v>
      </c>
      <c r="Q2579" s="17">
        <v>0.80685620087803378</v>
      </c>
      <c r="R2579" s="17">
        <v>0.13324089144356904</v>
      </c>
      <c r="S2579" s="17">
        <v>0.33929583459936685</v>
      </c>
      <c r="T2579" s="17">
        <v>0.3473218936545579</v>
      </c>
      <c r="U2579" s="17">
        <v>0.18856209756814085</v>
      </c>
      <c r="V2579" s="17">
        <v>2.7877473585576323E-2</v>
      </c>
      <c r="W2579" s="17">
        <v>28.646649045336755</v>
      </c>
      <c r="X2579" s="17">
        <v>1.4352955993700067</v>
      </c>
      <c r="Y2579" s="17">
        <v>-1.0000000000000004</v>
      </c>
      <c r="Z2579" s="17">
        <v>-1.0000000000000004</v>
      </c>
      <c r="AA2579" s="17">
        <v>27.354366890926759</v>
      </c>
      <c r="AB2579" s="17">
        <v>0.14896203494474611</v>
      </c>
      <c r="AC2579" s="17">
        <v>-0.12150046055601457</v>
      </c>
      <c r="AD2579" s="17">
        <v>-5.597203530580299E-2</v>
      </c>
      <c r="AE2579" s="17">
        <v>-1.4255230458535664</v>
      </c>
      <c r="AF2579" s="17">
        <v>0.2</v>
      </c>
      <c r="AG2579" s="17">
        <v>-1.0000000000000004</v>
      </c>
      <c r="AH2579" s="17">
        <v>-1.0000000000000004</v>
      </c>
      <c r="AI2579" s="17">
        <v>0</v>
      </c>
      <c r="AJ2579" s="17">
        <v>2.7877473585576323E-2</v>
      </c>
      <c r="AK2579" s="17">
        <v>9.2790939383425017E-2</v>
      </c>
      <c r="AL2579" s="17">
        <v>0.1597639639605197</v>
      </c>
      <c r="AM2579" s="17">
        <v>-0.19709802080296293</v>
      </c>
      <c r="AN2579" s="17">
        <v>2.6289925336133675E-2</v>
      </c>
      <c r="AO2579" s="17">
        <v>-4.4634958231569479</v>
      </c>
      <c r="AP2579" s="17">
        <v>1.4560679532059422</v>
      </c>
      <c r="AQ2579" s="17">
        <v>39.860113441790162</v>
      </c>
      <c r="AR2579" s="17">
        <v>0.90305729940764201</v>
      </c>
      <c r="AS2579" s="17">
        <v>1.6221866726442289</v>
      </c>
      <c r="AT2579" s="17">
        <v>-1.0000000000000004</v>
      </c>
      <c r="AU2579" s="17">
        <v>-1.0000000000000004</v>
      </c>
      <c r="AV2579" s="17">
        <v>6.7716770571042112E-2</v>
      </c>
      <c r="AW2579" s="17">
        <v>43.253560796108566</v>
      </c>
      <c r="AX2579" s="17">
        <v>46.041308154666204</v>
      </c>
      <c r="AY2579" s="17">
        <v>-5.5011928157940031E-2</v>
      </c>
      <c r="AZ2579" s="17">
        <v>-51.095028228654485</v>
      </c>
      <c r="BA2579" s="22">
        <v>1396.9381222490078</v>
      </c>
      <c r="CU2579" t="e">
        <v>#N/A</v>
      </c>
      <c r="CV2579" t="e">
        <v>#N/A</v>
      </c>
    </row>
    <row r="2580" spans="1:100" x14ac:dyDescent="0.25">
      <c r="A2580">
        <v>5783</v>
      </c>
      <c r="B2580" t="s">
        <v>2855</v>
      </c>
      <c r="C2580" s="22">
        <v>3</v>
      </c>
      <c r="D2580" s="17">
        <v>4.8365994736589606</v>
      </c>
      <c r="E2580" s="17">
        <v>0</v>
      </c>
      <c r="F2580" s="17">
        <v>1.2500503903422922</v>
      </c>
      <c r="G2580" s="17">
        <v>1.2500503903422922</v>
      </c>
      <c r="H2580" s="17">
        <v>-4.2511139345400385E-2</v>
      </c>
      <c r="I2580" s="17">
        <v>0</v>
      </c>
      <c r="J2580" s="17">
        <v>-2.550668360724023</v>
      </c>
      <c r="K2580" s="17">
        <v>-4.2511139345400385E-2</v>
      </c>
      <c r="L2580" s="17">
        <v>-1.0000000000000007</v>
      </c>
      <c r="M2580" s="17">
        <v>-1.0000000000000007</v>
      </c>
      <c r="N2580" s="17">
        <v>-0.8502227869080079</v>
      </c>
      <c r="O2580" s="17">
        <v>3.5359815032772284</v>
      </c>
      <c r="P2580" s="17">
        <v>-0.15638321870479507</v>
      </c>
      <c r="Q2580" s="17">
        <v>1.4359009306288493</v>
      </c>
      <c r="R2580" s="17">
        <v>0.4478912367363807</v>
      </c>
      <c r="S2580" s="17">
        <v>0.32866091916943824</v>
      </c>
      <c r="T2580" s="17">
        <v>0.11940220456628298</v>
      </c>
      <c r="U2580" s="17">
        <v>3.6890871083103641E-2</v>
      </c>
      <c r="V2580" s="17">
        <v>0</v>
      </c>
      <c r="W2580" s="17">
        <v>21.098605366569018</v>
      </c>
      <c r="X2580" s="17">
        <v>0.42199010688053284</v>
      </c>
      <c r="Y2580" s="17">
        <v>-1.0000000000000007</v>
      </c>
      <c r="Z2580" s="17">
        <v>-1.0000000000000007</v>
      </c>
      <c r="AA2580" s="17">
        <v>9.493636563109952</v>
      </c>
      <c r="AB2580" s="17">
        <v>0.11860693057310169</v>
      </c>
      <c r="AC2580" s="17">
        <v>-0.17790061972732152</v>
      </c>
      <c r="AD2580" s="17">
        <v>-0.18176351164968871</v>
      </c>
      <c r="AE2580" s="17">
        <v>-12.052860040195432</v>
      </c>
      <c r="AF2580" s="17">
        <v>0</v>
      </c>
      <c r="AG2580" s="17">
        <v>-1.0000000000000007</v>
      </c>
      <c r="AH2580" s="17">
        <v>-1.0000000000000007</v>
      </c>
      <c r="AI2580" s="17">
        <v>9.3308605713375251E-2</v>
      </c>
      <c r="AJ2580" s="17">
        <v>0</v>
      </c>
      <c r="AK2580" s="17">
        <v>0.39005858994598774</v>
      </c>
      <c r="AL2580" s="17">
        <v>-4.5478996514464187E-2</v>
      </c>
      <c r="AM2580" s="17">
        <v>-0.25722805336756471</v>
      </c>
      <c r="AN2580" s="17">
        <v>-0.19818406371274708</v>
      </c>
      <c r="AO2580" s="17">
        <v>-4.4804083844591824</v>
      </c>
      <c r="AP2580" s="17">
        <v>-5.1819965753909996</v>
      </c>
      <c r="AQ2580" s="17">
        <v>18.547937005844986</v>
      </c>
      <c r="AR2580" s="17">
        <v>0.48495399481882479</v>
      </c>
      <c r="AS2580" s="17">
        <v>0.37947896753513288</v>
      </c>
      <c r="AT2580" s="17">
        <v>-1.0000000000000007</v>
      </c>
      <c r="AU2580" s="17">
        <v>-1.0000000000000007</v>
      </c>
      <c r="AV2580" s="17">
        <v>1.6979416270786736</v>
      </c>
      <c r="AW2580" s="17">
        <v>7.8476214909961932</v>
      </c>
      <c r="AX2580" s="17">
        <v>9.7137936052637013</v>
      </c>
      <c r="AY2580" s="17">
        <v>8.1587545941632547E-2</v>
      </c>
      <c r="AZ2580" s="17">
        <v>-64.777221655654827</v>
      </c>
      <c r="BA2580" s="22">
        <v>1317.3525467083853</v>
      </c>
      <c r="CU2580" t="e">
        <v>#N/A</v>
      </c>
      <c r="CV2580" t="e">
        <v>#N/A</v>
      </c>
    </row>
    <row r="2581" spans="1:100" x14ac:dyDescent="0.25">
      <c r="A2581">
        <v>5785</v>
      </c>
      <c r="B2581" t="s">
        <v>2856</v>
      </c>
      <c r="C2581" s="22">
        <v>3</v>
      </c>
      <c r="D2581" s="17">
        <v>2.1863602296628262</v>
      </c>
      <c r="E2581" s="17">
        <v>-4.9667583809587662E-2</v>
      </c>
      <c r="F2581" s="17">
        <v>0.87661784645246965</v>
      </c>
      <c r="G2581" s="17">
        <v>0.87661784645246965</v>
      </c>
      <c r="H2581" s="17">
        <v>-9.7972001218945642E-2</v>
      </c>
      <c r="I2581" s="17">
        <v>0</v>
      </c>
      <c r="J2581" s="17">
        <v>-5.878320073136738</v>
      </c>
      <c r="K2581" s="17">
        <v>-9.7972001218945642E-2</v>
      </c>
      <c r="L2581" s="17">
        <v>-1.0000000000000002</v>
      </c>
      <c r="M2581" s="17">
        <v>-1.0000000000000002</v>
      </c>
      <c r="N2581" s="17">
        <v>-1.959440024378913</v>
      </c>
      <c r="O2581" s="17">
        <v>-2.8153419970214424</v>
      </c>
      <c r="P2581" s="17">
        <v>0.35471827667057604</v>
      </c>
      <c r="Q2581" s="17">
        <v>-0.70466963601558552</v>
      </c>
      <c r="R2581" s="17">
        <v>-0.25681822679844113</v>
      </c>
      <c r="S2581" s="17">
        <v>0.33333333333333304</v>
      </c>
      <c r="T2581" s="17">
        <v>0.33560889307714536</v>
      </c>
      <c r="U2581" s="17">
        <v>1.0961535870124064E-2</v>
      </c>
      <c r="V2581" s="17">
        <v>-3.7210248416453776E-2</v>
      </c>
      <c r="W2581" s="17">
        <v>29.626620603323779</v>
      </c>
      <c r="X2581" s="17">
        <v>0.58977444035501081</v>
      </c>
      <c r="Y2581" s="17">
        <v>-1.0000000000000002</v>
      </c>
      <c r="Z2581" s="17">
        <v>-1.0000000000000002</v>
      </c>
      <c r="AA2581" s="17">
        <v>42.893560217994903</v>
      </c>
      <c r="AB2581" s="17">
        <v>5.5521068657087606E-2</v>
      </c>
      <c r="AC2581" s="17">
        <v>7.1503973752104245E-3</v>
      </c>
      <c r="AD2581" s="17">
        <v>0.20780369079709274</v>
      </c>
      <c r="AE2581" s="17">
        <v>13.523757841469543</v>
      </c>
      <c r="AF2581" s="17">
        <v>0</v>
      </c>
      <c r="AG2581" s="17">
        <v>-1.0000000000000002</v>
      </c>
      <c r="AH2581" s="17">
        <v>-1.0000000000000002</v>
      </c>
      <c r="AI2581" s="17">
        <v>0</v>
      </c>
      <c r="AJ2581" s="17">
        <v>-3.7210248416453776E-2</v>
      </c>
      <c r="AK2581" s="17">
        <v>0.17889229112952582</v>
      </c>
      <c r="AL2581" s="17">
        <v>0.45742317190069237</v>
      </c>
      <c r="AM2581" s="17">
        <v>-0.23647351917873377</v>
      </c>
      <c r="AN2581" s="17">
        <v>0.42369059680835197</v>
      </c>
      <c r="AO2581" s="17">
        <v>-5.0173765238207135</v>
      </c>
      <c r="AP2581" s="17">
        <v>12.879380779712259</v>
      </c>
      <c r="AQ2581" s="17">
        <v>23.748300530187045</v>
      </c>
      <c r="AR2581" s="17">
        <v>0.6426935138641493</v>
      </c>
      <c r="AS2581" s="17">
        <v>0.49180243913606453</v>
      </c>
      <c r="AT2581" s="17">
        <v>-1.0000000000000002</v>
      </c>
      <c r="AU2581" s="17">
        <v>-1.0000000000000002</v>
      </c>
      <c r="AV2581" s="17">
        <v>0.61979961965402852</v>
      </c>
      <c r="AW2581" s="17">
        <v>52.957599000685718</v>
      </c>
      <c r="AX2581" s="17">
        <v>49.236574159040345</v>
      </c>
      <c r="AY2581" s="17">
        <v>0.23418257712595578</v>
      </c>
      <c r="AZ2581" s="17">
        <v>-19.421039972897976</v>
      </c>
      <c r="BA2581" s="22">
        <v>1381.9440431372614</v>
      </c>
      <c r="CU2581" t="e">
        <v>#N/A</v>
      </c>
      <c r="CV2581" t="e">
        <v>#N/A</v>
      </c>
    </row>
    <row r="2582" spans="1:100" x14ac:dyDescent="0.25">
      <c r="A2582">
        <v>5800</v>
      </c>
      <c r="B2582" t="s">
        <v>2857</v>
      </c>
      <c r="C2582" s="22">
        <v>3</v>
      </c>
      <c r="D2582" s="17">
        <v>4.4009419110739731</v>
      </c>
      <c r="E2582" s="17">
        <v>-0.22433403921626058</v>
      </c>
      <c r="F2582" s="17">
        <v>-0.76682984325270664</v>
      </c>
      <c r="G2582" s="17">
        <v>-0.83341915630703489</v>
      </c>
      <c r="H2582" s="17">
        <v>0.27191074337831117</v>
      </c>
      <c r="I2582" s="17">
        <v>0</v>
      </c>
      <c r="J2582" s="17">
        <v>16.314644602698667</v>
      </c>
      <c r="K2582" s="17">
        <v>0.27191074337831117</v>
      </c>
      <c r="L2582" s="17">
        <v>-1.0000000000000009</v>
      </c>
      <c r="M2582" s="17">
        <v>-1.0000000000000009</v>
      </c>
      <c r="N2582" s="17">
        <v>5.4382148675662236</v>
      </c>
      <c r="O2582" s="17">
        <v>19.882167357465608</v>
      </c>
      <c r="P2582" s="17">
        <v>-0.66168602838612256</v>
      </c>
      <c r="Q2582" s="17">
        <v>-2.4133260507038803</v>
      </c>
      <c r="R2582" s="17">
        <v>-0.75675886248378788</v>
      </c>
      <c r="S2582" s="17">
        <v>0.33333333333333348</v>
      </c>
      <c r="T2582" s="17">
        <v>0.48955436791769913</v>
      </c>
      <c r="U2582" s="17">
        <v>0.16867164371043672</v>
      </c>
      <c r="V2582" s="17">
        <v>-2.7352030090819664E-2</v>
      </c>
      <c r="W2582" s="17">
        <v>27.691862859693565</v>
      </c>
      <c r="X2582" s="17">
        <v>1.204108887365968</v>
      </c>
      <c r="Y2582" s="17">
        <v>-1.0000000000000009</v>
      </c>
      <c r="Z2582" s="17">
        <v>-1.0000000000000009</v>
      </c>
      <c r="AA2582" s="17">
        <v>37.800141618178507</v>
      </c>
      <c r="AB2582" s="17">
        <v>-8.5958307090208116E-2</v>
      </c>
      <c r="AC2582" s="17">
        <v>5.3982782685846678E-2</v>
      </c>
      <c r="AD2582" s="17">
        <v>0.2492762768237366</v>
      </c>
      <c r="AE2582" s="17">
        <v>10.86503762096876</v>
      </c>
      <c r="AF2582" s="17">
        <v>0.25</v>
      </c>
      <c r="AG2582" s="17">
        <v>-1.0000000000000009</v>
      </c>
      <c r="AH2582" s="17">
        <v>-1.0000000000000009</v>
      </c>
      <c r="AI2582" s="17">
        <v>0</v>
      </c>
      <c r="AJ2582" s="17">
        <v>-2.7352030090819664E-2</v>
      </c>
      <c r="AK2582" s="17">
        <v>0.21540957518561712</v>
      </c>
      <c r="AL2582" s="17">
        <v>0.17767696537840794</v>
      </c>
      <c r="AM2582" s="17">
        <v>0.26323119396722705</v>
      </c>
      <c r="AN2582" s="17">
        <v>-0.15328610082164829</v>
      </c>
      <c r="AO2582" s="17">
        <v>7.6578277251087599</v>
      </c>
      <c r="AP2582" s="17">
        <v>-2.9437676936491668</v>
      </c>
      <c r="AQ2582" s="17">
        <v>44.006507462392229</v>
      </c>
      <c r="AR2582" s="17">
        <v>0.96420731487065003</v>
      </c>
      <c r="AS2582" s="17">
        <v>1.4760196307442797</v>
      </c>
      <c r="AT2582" s="17">
        <v>-1.0000000000000009</v>
      </c>
      <c r="AU2582" s="17">
        <v>-1.0000000000000009</v>
      </c>
      <c r="AV2582" s="17">
        <v>-1.5901780187908234</v>
      </c>
      <c r="AW2582" s="17">
        <v>54.738541281994969</v>
      </c>
      <c r="AX2582" s="17">
        <v>52.003338272912998</v>
      </c>
      <c r="AY2582" s="17">
        <v>-0.30765928559204792</v>
      </c>
      <c r="AZ2582" s="17">
        <v>-67.194163893302971</v>
      </c>
      <c r="BA2582" s="22">
        <v>1338.2499436435505</v>
      </c>
      <c r="CU2582" t="e">
        <v>#N/A</v>
      </c>
      <c r="CV2582" t="e">
        <v>#N/A</v>
      </c>
    </row>
    <row r="2583" spans="1:100" x14ac:dyDescent="0.25">
      <c r="A2583">
        <v>5801</v>
      </c>
      <c r="B2583" t="s">
        <v>2858</v>
      </c>
      <c r="C2583" s="22">
        <v>3</v>
      </c>
      <c r="D2583" s="17">
        <v>5.9375189922422065</v>
      </c>
      <c r="E2583" s="17">
        <v>0</v>
      </c>
      <c r="F2583" s="17">
        <v>0.24484267310348035</v>
      </c>
      <c r="G2583" s="17">
        <v>0.24484267310348035</v>
      </c>
      <c r="H2583" s="17">
        <v>0.28299143998561443</v>
      </c>
      <c r="I2583" s="17">
        <v>0</v>
      </c>
      <c r="J2583" s="17">
        <v>16.979486399136864</v>
      </c>
      <c r="K2583" s="17">
        <v>0.28299143998561443</v>
      </c>
      <c r="L2583" s="17">
        <v>-0.99999999999999822</v>
      </c>
      <c r="M2583" s="17">
        <v>-0.99999999999999822</v>
      </c>
      <c r="N2583" s="17">
        <v>5.6598287997122876</v>
      </c>
      <c r="O2583" s="17">
        <v>23.161848064482559</v>
      </c>
      <c r="P2583" s="17">
        <v>3.6394463751147271E-2</v>
      </c>
      <c r="Q2583" s="17">
        <v>4.8648723289989597</v>
      </c>
      <c r="R2583" s="17">
        <v>1.6155367054048955</v>
      </c>
      <c r="S2583" s="17">
        <v>0.33636326706366593</v>
      </c>
      <c r="T2583" s="17">
        <v>0.31613693087147565</v>
      </c>
      <c r="U2583" s="17">
        <v>0.44189971681024592</v>
      </c>
      <c r="V2583" s="17">
        <v>9.2648575745674311E-2</v>
      </c>
      <c r="W2583" s="17">
        <v>36.162282020217908</v>
      </c>
      <c r="X2583" s="17">
        <v>2.6758026772026984</v>
      </c>
      <c r="Y2583" s="17">
        <v>-0.99999999999999822</v>
      </c>
      <c r="Z2583" s="17">
        <v>-0.99999999999999822</v>
      </c>
      <c r="AA2583" s="17">
        <v>71.794769468809122</v>
      </c>
      <c r="AB2583" s="17">
        <v>0.28100542990904365</v>
      </c>
      <c r="AC2583" s="17">
        <v>0.20780856385422405</v>
      </c>
      <c r="AD2583" s="17">
        <v>0.19152502110045969</v>
      </c>
      <c r="AE2583" s="17">
        <v>34.016950743186314</v>
      </c>
      <c r="AF2583" s="17">
        <v>0.81818181818181823</v>
      </c>
      <c r="AG2583" s="17">
        <v>-0.99999999999999822</v>
      </c>
      <c r="AH2583" s="17">
        <v>-0.99999999999999822</v>
      </c>
      <c r="AI2583" s="17">
        <v>0</v>
      </c>
      <c r="AJ2583" s="17">
        <v>9.2648575745674311E-2</v>
      </c>
      <c r="AK2583" s="17">
        <v>8.1401792147636404E-2</v>
      </c>
      <c r="AL2583" s="17">
        <v>-4.0505406429239874E-2</v>
      </c>
      <c r="AM2583" s="17">
        <v>-0.1090165101922001</v>
      </c>
      <c r="AN2583" s="17">
        <v>1.2312562227561159</v>
      </c>
      <c r="AO2583" s="17">
        <v>-2.318403794066823</v>
      </c>
      <c r="AP2583" s="17">
        <v>30.578878536756697</v>
      </c>
      <c r="AQ2583" s="17">
        <v>53.141768419354747</v>
      </c>
      <c r="AR2583" s="17">
        <v>1.1870484904910608</v>
      </c>
      <c r="AS2583" s="17">
        <v>2.9587941171883116</v>
      </c>
      <c r="AT2583" s="17">
        <v>-0.99999999999999822</v>
      </c>
      <c r="AU2583" s="17">
        <v>-0.99999999999999822</v>
      </c>
      <c r="AV2583" s="17">
        <v>1.8603793785083766</v>
      </c>
      <c r="AW2583" s="17">
        <v>125.53549607004834</v>
      </c>
      <c r="AX2583" s="17">
        <v>134.80035364461577</v>
      </c>
      <c r="AY2583" s="17">
        <v>0.45275214289459259</v>
      </c>
      <c r="AZ2583" s="17">
        <v>71.452080289191102</v>
      </c>
      <c r="BA2583" s="22">
        <v>1543.4320427624518</v>
      </c>
      <c r="CU2583" t="e">
        <v>#N/A</v>
      </c>
      <c r="CV2583" t="e">
        <v>#N/A</v>
      </c>
    </row>
    <row r="2584" spans="1:100" x14ac:dyDescent="0.25">
      <c r="A2584">
        <v>5802</v>
      </c>
      <c r="B2584" t="s">
        <v>2859</v>
      </c>
      <c r="C2584" s="22">
        <v>3</v>
      </c>
      <c r="D2584" s="17">
        <v>4.0461672192089777</v>
      </c>
      <c r="E2584" s="17">
        <v>0</v>
      </c>
      <c r="F2584" s="17">
        <v>-2.5482356072138806E-2</v>
      </c>
      <c r="G2584" s="17">
        <v>-2.5482356072138806E-2</v>
      </c>
      <c r="H2584" s="17">
        <v>0.34722628846513193</v>
      </c>
      <c r="I2584" s="17">
        <v>0</v>
      </c>
      <c r="J2584" s="17">
        <v>20.833577307907916</v>
      </c>
      <c r="K2584" s="17">
        <v>0.34722628846513193</v>
      </c>
      <c r="L2584" s="17">
        <v>-1.0000000000000009</v>
      </c>
      <c r="M2584" s="17">
        <v>-1.0000000000000009</v>
      </c>
      <c r="N2584" s="17">
        <v>6.9445257693026399</v>
      </c>
      <c r="O2584" s="17">
        <v>24.854262171044766</v>
      </c>
      <c r="P2584" s="17">
        <v>0.37443657369448841</v>
      </c>
      <c r="Q2584" s="17">
        <v>-0.39046419080631767</v>
      </c>
      <c r="R2584" s="17">
        <v>-0.1658465498649945</v>
      </c>
      <c r="S2584" s="17">
        <v>0.33333333333333331</v>
      </c>
      <c r="T2584" s="17">
        <v>0.32228134441996004</v>
      </c>
      <c r="U2584" s="17">
        <v>0.37587559861506131</v>
      </c>
      <c r="V2584" s="17">
        <v>-3.3125266974332608E-2</v>
      </c>
      <c r="W2584" s="17">
        <v>26.045548837155618</v>
      </c>
      <c r="X2584" s="17">
        <v>1.6020871929890386</v>
      </c>
      <c r="Y2584" s="17">
        <v>-1.0000000000000009</v>
      </c>
      <c r="Z2584" s="17">
        <v>-1.0000000000000009</v>
      </c>
      <c r="AA2584" s="17">
        <v>86.041879884964814</v>
      </c>
      <c r="AB2584" s="17">
        <v>0.53894006932545446</v>
      </c>
      <c r="AC2584" s="17">
        <v>0.23759690565668548</v>
      </c>
      <c r="AD2584" s="17">
        <v>0.42670657697134401</v>
      </c>
      <c r="AE2584" s="17">
        <v>60.162177597674201</v>
      </c>
      <c r="AF2584" s="17">
        <v>0.69230769230769229</v>
      </c>
      <c r="AG2584" s="17">
        <v>-1.0000000000000009</v>
      </c>
      <c r="AH2584" s="17">
        <v>-1.0000000000000009</v>
      </c>
      <c r="AI2584" s="17">
        <v>1.3237794253027034E-3</v>
      </c>
      <c r="AJ2584" s="17">
        <v>-3.3125266974332608E-2</v>
      </c>
      <c r="AK2584" s="17">
        <v>-4.039812383111939E-2</v>
      </c>
      <c r="AL2584" s="17">
        <v>0.17071581674304634</v>
      </c>
      <c r="AM2584" s="17">
        <v>1.8461840775177849E-2</v>
      </c>
      <c r="AN2584" s="17">
        <v>0.32209828987365713</v>
      </c>
      <c r="AO2584" s="17">
        <v>0.25955540022384915</v>
      </c>
      <c r="AP2584" s="17">
        <v>8.9060363305566614</v>
      </c>
      <c r="AQ2584" s="17">
        <v>46.879126145063545</v>
      </c>
      <c r="AR2584" s="17">
        <v>0.99836500939402228</v>
      </c>
      <c r="AS2584" s="17">
        <v>1.949313481454171</v>
      </c>
      <c r="AT2584" s="17">
        <v>-1.0000000000000009</v>
      </c>
      <c r="AU2584" s="17">
        <v>-1.0000000000000009</v>
      </c>
      <c r="AV2584" s="17">
        <v>-0.19132890593713334</v>
      </c>
      <c r="AW2584" s="17">
        <v>119.80217838656625</v>
      </c>
      <c r="AX2584" s="17">
        <v>116.51612727763901</v>
      </c>
      <c r="AY2584" s="17">
        <v>0.41560028220857342</v>
      </c>
      <c r="AZ2584" s="17">
        <v>65.793543008527351</v>
      </c>
      <c r="BA2584" s="22">
        <v>1570.7520142201574</v>
      </c>
      <c r="CU2584" t="e">
        <v>#N/A</v>
      </c>
      <c r="CV2584" t="e">
        <v>#N/A</v>
      </c>
    </row>
    <row r="2585" spans="1:100" x14ac:dyDescent="0.25">
      <c r="A2585">
        <v>5803</v>
      </c>
      <c r="B2585" t="s">
        <v>2860</v>
      </c>
      <c r="C2585" s="22">
        <v>3</v>
      </c>
      <c r="D2585" s="17">
        <v>3.1354663761007813</v>
      </c>
      <c r="E2585" s="17">
        <v>-8.4281937883287552E-3</v>
      </c>
      <c r="F2585" s="17">
        <v>1.4924001149420849</v>
      </c>
      <c r="G2585" s="17">
        <v>1.4924001149420849</v>
      </c>
      <c r="H2585" s="17">
        <v>0.15917617019336497</v>
      </c>
      <c r="I2585" s="17">
        <v>0</v>
      </c>
      <c r="J2585" s="17">
        <v>9.550570211601892</v>
      </c>
      <c r="K2585" s="17">
        <v>0.15917617019336497</v>
      </c>
      <c r="L2585" s="17">
        <v>-1.0000000000000004</v>
      </c>
      <c r="M2585" s="17">
        <v>-1.0000000000000004</v>
      </c>
      <c r="N2585" s="17">
        <v>3.1835234038672979</v>
      </c>
      <c r="O2585" s="17">
        <v>14.178436702644763</v>
      </c>
      <c r="P2585" s="17">
        <v>8.6027277006920394E-2</v>
      </c>
      <c r="Q2585" s="17">
        <v>-6.0398021128843933</v>
      </c>
      <c r="R2585" s="17">
        <v>-2.0376706885109037</v>
      </c>
      <c r="S2585" s="17">
        <v>0.33333333333333287</v>
      </c>
      <c r="T2585" s="17">
        <v>0.34650686240349754</v>
      </c>
      <c r="U2585" s="17">
        <v>0.20420774635486999</v>
      </c>
      <c r="V2585" s="17">
        <v>0.1679149799388617</v>
      </c>
      <c r="W2585" s="17">
        <v>35.711470073487874</v>
      </c>
      <c r="X2585" s="17">
        <v>2.3581584196662781</v>
      </c>
      <c r="Y2585" s="17">
        <v>-1.0000000000000004</v>
      </c>
      <c r="Z2585" s="17">
        <v>-1.0000000000000004</v>
      </c>
      <c r="AA2585" s="17">
        <v>63.175703680218973</v>
      </c>
      <c r="AB2585" s="17">
        <v>7.2817783436850497E-2</v>
      </c>
      <c r="AC2585" s="17">
        <v>0.21083862183422275</v>
      </c>
      <c r="AD2585" s="17">
        <v>0.30638168063376597</v>
      </c>
      <c r="AE2585" s="17">
        <v>29.501904295241971</v>
      </c>
      <c r="AF2585" s="17">
        <v>0.77777777777777779</v>
      </c>
      <c r="AG2585" s="17">
        <v>-1.0000000000000004</v>
      </c>
      <c r="AH2585" s="17">
        <v>-1.0000000000000004</v>
      </c>
      <c r="AI2585" s="17">
        <v>-2.8887482042854844E-2</v>
      </c>
      <c r="AJ2585" s="17">
        <v>0.1679149799388617</v>
      </c>
      <c r="AK2585" s="17">
        <v>-5.4684420267188498E-2</v>
      </c>
      <c r="AL2585" s="17">
        <v>-8.8579083602503515E-3</v>
      </c>
      <c r="AM2585" s="17">
        <v>5.3868116494810124E-2</v>
      </c>
      <c r="AN2585" s="17">
        <v>0.29104528996097756</v>
      </c>
      <c r="AO2585" s="17">
        <v>1.0732808110343122</v>
      </c>
      <c r="AP2585" s="17">
        <v>7.2318427072231906</v>
      </c>
      <c r="AQ2585" s="17">
        <v>45.262040285089796</v>
      </c>
      <c r="AR2585" s="17">
        <v>1.0519629220305631</v>
      </c>
      <c r="AS2585" s="17">
        <v>2.5173345898596438</v>
      </c>
      <c r="AT2585" s="17">
        <v>-1.0000000000000004</v>
      </c>
      <c r="AU2585" s="17">
        <v>-1.0000000000000004</v>
      </c>
      <c r="AV2585" s="17">
        <v>-0.54527057356881792</v>
      </c>
      <c r="AW2585" s="17">
        <v>84.585983090086941</v>
      </c>
      <c r="AX2585" s="17">
        <v>100.79973144311604</v>
      </c>
      <c r="AY2585" s="17">
        <v>0.39323169840916683</v>
      </c>
      <c r="AZ2585" s="17">
        <v>8.8403792108249775</v>
      </c>
      <c r="BA2585" s="22">
        <v>1587.5275344963252</v>
      </c>
      <c r="CU2585" t="e">
        <v>#N/A</v>
      </c>
      <c r="CV2585" t="e">
        <v>#N/A</v>
      </c>
    </row>
    <row r="2586" spans="1:100" x14ac:dyDescent="0.25">
      <c r="A2586">
        <v>5804</v>
      </c>
      <c r="B2586" t="s">
        <v>2861</v>
      </c>
      <c r="C2586" s="22">
        <v>3</v>
      </c>
      <c r="D2586" s="17">
        <v>4.6926744422883973</v>
      </c>
      <c r="E2586" s="17">
        <v>0.4873908529352452</v>
      </c>
      <c r="F2586" s="17">
        <v>0.40117488543089019</v>
      </c>
      <c r="G2586" s="17">
        <v>0.5158558132785539</v>
      </c>
      <c r="H2586" s="17">
        <v>5.8296436625515785E-2</v>
      </c>
      <c r="I2586" s="17">
        <v>0</v>
      </c>
      <c r="J2586" s="17">
        <v>3.4977861975309468</v>
      </c>
      <c r="K2586" s="17">
        <v>5.8296436625515785E-2</v>
      </c>
      <c r="L2586" s="17">
        <v>-1.0000000000000009</v>
      </c>
      <c r="M2586" s="17">
        <v>-1.0000000000000009</v>
      </c>
      <c r="N2586" s="17">
        <v>1.1659287325103158</v>
      </c>
      <c r="O2586" s="17">
        <v>8.7063164530978963</v>
      </c>
      <c r="P2586" s="17">
        <v>0.5378914017651143</v>
      </c>
      <c r="Q2586" s="17">
        <v>2.8828307796206651</v>
      </c>
      <c r="R2586" s="17">
        <v>1.0409573037930864</v>
      </c>
      <c r="S2586" s="17">
        <v>0.33333333333333365</v>
      </c>
      <c r="T2586" s="17">
        <v>0.28832231554762466</v>
      </c>
      <c r="U2586" s="17">
        <v>0.11328305816361144</v>
      </c>
      <c r="V2586" s="17">
        <v>-1.9193039729866867E-3</v>
      </c>
      <c r="W2586" s="17">
        <v>26.988918657842689</v>
      </c>
      <c r="X2586" s="17">
        <v>0.93999987884409897</v>
      </c>
      <c r="Y2586" s="17">
        <v>-1.0000000000000009</v>
      </c>
      <c r="Z2586" s="17">
        <v>-1.0000000000000009</v>
      </c>
      <c r="AA2586" s="17">
        <v>87.232090903549121</v>
      </c>
      <c r="AB2586" s="17">
        <v>0.30350196369772564</v>
      </c>
      <c r="AC2586" s="17">
        <v>0.45803553458833529</v>
      </c>
      <c r="AD2586" s="17">
        <v>0.42250680055220563</v>
      </c>
      <c r="AE2586" s="17">
        <v>59.202214941913326</v>
      </c>
      <c r="AF2586" s="17">
        <v>0.93333333333333335</v>
      </c>
      <c r="AG2586" s="17">
        <v>-1.0000000000000009</v>
      </c>
      <c r="AH2586" s="17">
        <v>-1.0000000000000009</v>
      </c>
      <c r="AI2586" s="17">
        <v>0</v>
      </c>
      <c r="AJ2586" s="17">
        <v>-1.9193039729866867E-3</v>
      </c>
      <c r="AK2586" s="17">
        <v>0.21982329226907546</v>
      </c>
      <c r="AL2586" s="17">
        <v>0.12174304334756589</v>
      </c>
      <c r="AM2586" s="17">
        <v>-8.1530926266527193E-2</v>
      </c>
      <c r="AN2586" s="17">
        <v>0.22828159206408447</v>
      </c>
      <c r="AO2586" s="17">
        <v>-0.93915669531780266</v>
      </c>
      <c r="AP2586" s="17">
        <v>6.3157550183399405</v>
      </c>
      <c r="AQ2586" s="17">
        <v>30.486704855373638</v>
      </c>
      <c r="AR2586" s="17">
        <v>0.73301940307158309</v>
      </c>
      <c r="AS2586" s="17">
        <v>0.99829631546961528</v>
      </c>
      <c r="AT2586" s="17">
        <v>-1.0000000000000009</v>
      </c>
      <c r="AU2586" s="17">
        <v>-1.0000000000000009</v>
      </c>
      <c r="AV2586" s="17">
        <v>1.5568131170716402</v>
      </c>
      <c r="AW2586" s="17">
        <v>102.25416237498688</v>
      </c>
      <c r="AX2586" s="17">
        <v>102.06223197768821</v>
      </c>
      <c r="AY2586" s="17">
        <v>0.23702306359985525</v>
      </c>
      <c r="AZ2586" s="17">
        <v>19.10973556268733</v>
      </c>
      <c r="BA2586" s="22">
        <v>1485.5392727107944</v>
      </c>
      <c r="CU2586" t="e">
        <v>#N/A</v>
      </c>
      <c r="CV2586" t="e">
        <v>#N/A</v>
      </c>
    </row>
    <row r="2587" spans="1:100" x14ac:dyDescent="0.25">
      <c r="A2587">
        <v>5805</v>
      </c>
      <c r="B2587" t="s">
        <v>2862</v>
      </c>
      <c r="C2587" s="22">
        <v>3</v>
      </c>
      <c r="D2587" s="17">
        <v>4.712084816526902</v>
      </c>
      <c r="E2587" s="17">
        <v>0</v>
      </c>
      <c r="F2587" s="17">
        <v>1.8353844971553706</v>
      </c>
      <c r="G2587" s="17">
        <v>1.8353844971553706</v>
      </c>
      <c r="H2587" s="17">
        <v>0.42447052175494432</v>
      </c>
      <c r="I2587" s="17">
        <v>0</v>
      </c>
      <c r="J2587" s="17">
        <v>25.468231305296648</v>
      </c>
      <c r="K2587" s="17">
        <v>0.42447052175494432</v>
      </c>
      <c r="L2587" s="17">
        <v>-0.99999999999999911</v>
      </c>
      <c r="M2587" s="17">
        <v>-0.99999999999999911</v>
      </c>
      <c r="N2587" s="17">
        <v>8.4894104350988844</v>
      </c>
      <c r="O2587" s="17">
        <v>32.015700618978933</v>
      </c>
      <c r="P2587" s="17">
        <v>-0.1156931500687261</v>
      </c>
      <c r="Q2587" s="17">
        <v>-2.0517009637805526</v>
      </c>
      <c r="R2587" s="17">
        <v>-0.68673100826028466</v>
      </c>
      <c r="S2587" s="17">
        <v>0.33333333333333315</v>
      </c>
      <c r="T2587" s="17">
        <v>0.36099140474552455</v>
      </c>
      <c r="U2587" s="17">
        <v>0.46482926398235946</v>
      </c>
      <c r="V2587" s="17">
        <v>-2.3693401634386786E-2</v>
      </c>
      <c r="W2587" s="17">
        <v>28.439603146875474</v>
      </c>
      <c r="X2587" s="17">
        <v>2.0146689338592223</v>
      </c>
      <c r="Y2587" s="17">
        <v>-0.99999999999999911</v>
      </c>
      <c r="Z2587" s="17">
        <v>-0.99999999999999911</v>
      </c>
      <c r="AA2587" s="17">
        <v>74.450755827666683</v>
      </c>
      <c r="AB2587" s="17">
        <v>5.3242981762058841E-2</v>
      </c>
      <c r="AC2587" s="17">
        <v>0.20711265093935399</v>
      </c>
      <c r="AD2587" s="17">
        <v>0.67360204107961741</v>
      </c>
      <c r="AE2587" s="17">
        <v>46.697883689051487</v>
      </c>
      <c r="AF2587" s="17">
        <v>0.66666666666666663</v>
      </c>
      <c r="AG2587" s="17">
        <v>-0.99999999999999911</v>
      </c>
      <c r="AH2587" s="17">
        <v>-0.99999999999999911</v>
      </c>
      <c r="AI2587" s="17">
        <v>-9.45982317919878E-3</v>
      </c>
      <c r="AJ2587" s="17">
        <v>-2.3693401634386786E-2</v>
      </c>
      <c r="AK2587" s="17">
        <v>0.20102892404178935</v>
      </c>
      <c r="AL2587" s="17">
        <v>-0.19569230660119225</v>
      </c>
      <c r="AM2587" s="17">
        <v>0.19510654409164316</v>
      </c>
      <c r="AN2587" s="17">
        <v>0.15792132330067071</v>
      </c>
      <c r="AO2587" s="17">
        <v>5.8828082225000253</v>
      </c>
      <c r="AP2587" s="17">
        <v>2.9695715495108046</v>
      </c>
      <c r="AQ2587" s="17">
        <v>53.907834452172089</v>
      </c>
      <c r="AR2587" s="17">
        <v>1.1354606004268311</v>
      </c>
      <c r="AS2587" s="17">
        <v>2.4391394556141672</v>
      </c>
      <c r="AT2587" s="17">
        <v>-0.99999999999999911</v>
      </c>
      <c r="AU2587" s="17">
        <v>-0.99999999999999911</v>
      </c>
      <c r="AV2587" s="17">
        <v>1.1486534888950859</v>
      </c>
      <c r="AW2587" s="17">
        <v>109.43602799615635</v>
      </c>
      <c r="AX2587" s="17">
        <v>106.87749136913368</v>
      </c>
      <c r="AY2587" s="17">
        <v>0.28274726972016823</v>
      </c>
      <c r="AZ2587" s="17">
        <v>15.954720284849659</v>
      </c>
      <c r="BA2587" s="22">
        <v>1492.5572579458324</v>
      </c>
      <c r="CU2587" t="e">
        <v>#N/A</v>
      </c>
      <c r="CV2587" t="e">
        <v>#N/A</v>
      </c>
    </row>
    <row r="2588" spans="1:100" x14ac:dyDescent="0.25">
      <c r="A2588">
        <v>5806</v>
      </c>
      <c r="B2588" t="s">
        <v>2863</v>
      </c>
      <c r="C2588" s="22">
        <v>3</v>
      </c>
      <c r="D2588" s="17">
        <v>5.327553139940596</v>
      </c>
      <c r="E2588" s="17">
        <v>0.11203631771276827</v>
      </c>
      <c r="F2588" s="17">
        <v>0.32911576654770736</v>
      </c>
      <c r="G2588" s="17">
        <v>0.32911576654770736</v>
      </c>
      <c r="H2588" s="17">
        <v>0.18901281379840948</v>
      </c>
      <c r="I2588" s="17">
        <v>0</v>
      </c>
      <c r="J2588" s="17">
        <v>11.34076882790457</v>
      </c>
      <c r="K2588" s="17">
        <v>0.18901281379840948</v>
      </c>
      <c r="L2588" s="17">
        <v>-1.0000000000000009</v>
      </c>
      <c r="M2588" s="17">
        <v>-1.0000000000000009</v>
      </c>
      <c r="N2588" s="17">
        <v>3.7802562759681901</v>
      </c>
      <c r="O2588" s="17">
        <v>16.997437734392868</v>
      </c>
      <c r="P2588" s="17">
        <v>-5.0107814330349651E-2</v>
      </c>
      <c r="Q2588" s="17">
        <v>2.1034623814367266</v>
      </c>
      <c r="R2588" s="17">
        <v>0.6499483128404554</v>
      </c>
      <c r="S2588" s="17">
        <v>0.33333333333333359</v>
      </c>
      <c r="T2588" s="17">
        <v>0.24991855013190745</v>
      </c>
      <c r="U2588" s="17">
        <v>-0.32462358850892503</v>
      </c>
      <c r="V2588" s="17">
        <v>5.6604857269678885E-3</v>
      </c>
      <c r="W2588" s="17">
        <v>3.0110386753949738</v>
      </c>
      <c r="X2588" s="17">
        <v>-0.95341412344915599</v>
      </c>
      <c r="Y2588" s="17">
        <v>-1.0000000000000009</v>
      </c>
      <c r="Z2588" s="17">
        <v>-1.0000000000000009</v>
      </c>
      <c r="AA2588" s="17">
        <v>46.165248924019693</v>
      </c>
      <c r="AB2588" s="17">
        <v>0.36484360294718932</v>
      </c>
      <c r="AC2588" s="17">
        <v>0.33953452275466534</v>
      </c>
      <c r="AD2588" s="17">
        <v>0.14570711301383046</v>
      </c>
      <c r="AE2588" s="17">
        <v>42.504261935784257</v>
      </c>
      <c r="AF2588" s="17">
        <v>0.6</v>
      </c>
      <c r="AG2588" s="17">
        <v>-1.0000000000000009</v>
      </c>
      <c r="AH2588" s="17">
        <v>-1.0000000000000009</v>
      </c>
      <c r="AI2588" s="17">
        <v>9.6167581755520273E-4</v>
      </c>
      <c r="AJ2588" s="17">
        <v>5.6604857269678885E-3</v>
      </c>
      <c r="AK2588" s="17">
        <v>0.43609393942098179</v>
      </c>
      <c r="AL2588" s="17">
        <v>0.20484442751139942</v>
      </c>
      <c r="AM2588" s="17">
        <v>-0.30202055275078754</v>
      </c>
      <c r="AN2588" s="17">
        <v>-0.22940004025919972</v>
      </c>
      <c r="AO2588" s="17">
        <v>-5.3700441216647716</v>
      </c>
      <c r="AP2588" s="17">
        <v>-4.7107788689229944</v>
      </c>
      <c r="AQ2588" s="17">
        <v>14.351807503299545</v>
      </c>
      <c r="AR2588" s="17">
        <v>0.26428878068328387</v>
      </c>
      <c r="AS2588" s="17">
        <v>-0.76440130965074626</v>
      </c>
      <c r="AT2588" s="17">
        <v>-1.0000000000000009</v>
      </c>
      <c r="AU2588" s="17">
        <v>-1.0000000000000009</v>
      </c>
      <c r="AV2588" s="17">
        <v>0.97906407938816276</v>
      </c>
      <c r="AW2588" s="17">
        <v>58.451907789489567</v>
      </c>
      <c r="AX2588" s="17">
        <v>59.037189878537454</v>
      </c>
      <c r="AY2588" s="17">
        <v>0.18386328897403406</v>
      </c>
      <c r="AZ2588" s="17">
        <v>11.930629904283576</v>
      </c>
      <c r="BA2588" s="22">
        <v>1443.4672329880898</v>
      </c>
      <c r="CU2588" t="e">
        <v>#N/A</v>
      </c>
      <c r="CV2588" t="e">
        <v>#N/A</v>
      </c>
    </row>
    <row r="2589" spans="1:100" x14ac:dyDescent="0.25">
      <c r="A2589">
        <v>5809</v>
      </c>
      <c r="B2589" t="s">
        <v>2864</v>
      </c>
      <c r="C2589" s="22">
        <v>3</v>
      </c>
      <c r="D2589" s="17">
        <v>4.6867627190039887</v>
      </c>
      <c r="E2589" s="17">
        <v>-1.8422721385163252E-2</v>
      </c>
      <c r="F2589" s="17">
        <v>0.31572972397890542</v>
      </c>
      <c r="G2589" s="17">
        <v>0.31572972397890542</v>
      </c>
      <c r="H2589" s="17">
        <v>0.11569824363458854</v>
      </c>
      <c r="I2589" s="17">
        <v>0</v>
      </c>
      <c r="J2589" s="17">
        <v>6.9418946180753096</v>
      </c>
      <c r="K2589" s="17">
        <v>0.11569824363458854</v>
      </c>
      <c r="L2589" s="17">
        <v>-0.99999999999999811</v>
      </c>
      <c r="M2589" s="17">
        <v>-0.99999999999999811</v>
      </c>
      <c r="N2589" s="17">
        <v>2.313964872691769</v>
      </c>
      <c r="O2589" s="17">
        <v>11.944387061058203</v>
      </c>
      <c r="P2589" s="17">
        <v>0.84248960128991301</v>
      </c>
      <c r="Q2589" s="17">
        <v>-0.14062377132611964</v>
      </c>
      <c r="R2589" s="17">
        <v>6.694982381282083E-2</v>
      </c>
      <c r="S2589" s="17">
        <v>0.3333333333333327</v>
      </c>
      <c r="T2589" s="17">
        <v>0.26441352856970957</v>
      </c>
      <c r="U2589" s="17">
        <v>-8.6468593467142613E-2</v>
      </c>
      <c r="V2589" s="17">
        <v>-4.1301075860545912E-3</v>
      </c>
      <c r="W2589" s="17">
        <v>15.657996688610275</v>
      </c>
      <c r="X2589" s="17">
        <v>5.544402358481984E-3</v>
      </c>
      <c r="Y2589" s="17">
        <v>-0.99999999999999811</v>
      </c>
      <c r="Z2589" s="17">
        <v>-0.99999999999999811</v>
      </c>
      <c r="AA2589" s="17">
        <v>46.949726284265004</v>
      </c>
      <c r="AB2589" s="17">
        <v>0.44433664064287204</v>
      </c>
      <c r="AC2589" s="17">
        <v>0.19830295564267258</v>
      </c>
      <c r="AD2589" s="17">
        <v>-1.8144000848706016E-2</v>
      </c>
      <c r="AE2589" s="17">
        <v>31.224779771841941</v>
      </c>
      <c r="AF2589" s="17">
        <v>0.88235294117647056</v>
      </c>
      <c r="AG2589" s="17">
        <v>-0.99999999999999811</v>
      </c>
      <c r="AH2589" s="17">
        <v>-0.99999999999999811</v>
      </c>
      <c r="AI2589" s="17">
        <v>0</v>
      </c>
      <c r="AJ2589" s="17">
        <v>-4.1301075860545912E-3</v>
      </c>
      <c r="AK2589" s="17">
        <v>0.13750365638911305</v>
      </c>
      <c r="AL2589" s="17">
        <v>0.41621756949107669</v>
      </c>
      <c r="AM2589" s="17">
        <v>-0.20794140365679911</v>
      </c>
      <c r="AN2589" s="17">
        <v>-3.5465110462150562E-2</v>
      </c>
      <c r="AO2589" s="17">
        <v>-4.511016809474409</v>
      </c>
      <c r="AP2589" s="17">
        <v>1.1944600859016201</v>
      </c>
      <c r="AQ2589" s="17">
        <v>22.599891306685585</v>
      </c>
      <c r="AR2589" s="17">
        <v>0.50714816084984493</v>
      </c>
      <c r="AS2589" s="17">
        <v>0.12124264599307046</v>
      </c>
      <c r="AT2589" s="17">
        <v>-0.99999999999999811</v>
      </c>
      <c r="AU2589" s="17">
        <v>-0.99999999999999811</v>
      </c>
      <c r="AV2589" s="17">
        <v>0.3826795477917263</v>
      </c>
      <c r="AW2589" s="17">
        <v>60.088573431224837</v>
      </c>
      <c r="AX2589" s="17">
        <v>59.675562672619343</v>
      </c>
      <c r="AY2589" s="17">
        <v>-8.4844706953171492E-2</v>
      </c>
      <c r="AZ2589" s="17">
        <v>-7.6455115463343084</v>
      </c>
      <c r="BA2589" s="22">
        <v>1434.2902426328353</v>
      </c>
      <c r="CU2589" t="e">
        <v>#N/A</v>
      </c>
      <c r="CV2589" t="e">
        <v>#N/A</v>
      </c>
    </row>
    <row r="2590" spans="1:100" x14ac:dyDescent="0.25">
      <c r="A2590">
        <v>5810</v>
      </c>
      <c r="B2590" t="s">
        <v>2865</v>
      </c>
      <c r="C2590" s="22">
        <v>3</v>
      </c>
      <c r="D2590" s="17">
        <v>2.7153526538121939</v>
      </c>
      <c r="E2590" s="17">
        <v>0</v>
      </c>
      <c r="F2590" s="17">
        <v>0.1021210901884764</v>
      </c>
      <c r="G2590" s="17">
        <v>0.1021210901884764</v>
      </c>
      <c r="H2590" s="17">
        <v>-7.1170082293607162E-2</v>
      </c>
      <c r="I2590" s="17">
        <v>0</v>
      </c>
      <c r="J2590" s="17">
        <v>-4.2702049376164304</v>
      </c>
      <c r="K2590" s="17">
        <v>-7.1170082293607162E-2</v>
      </c>
      <c r="L2590" s="17">
        <v>-0.99999999999999767</v>
      </c>
      <c r="M2590" s="17">
        <v>-0.99999999999999767</v>
      </c>
      <c r="N2590" s="17">
        <v>-1.4234016458721428</v>
      </c>
      <c r="O2590" s="17">
        <v>-1.4527311936157623</v>
      </c>
      <c r="P2590" s="17">
        <v>0.28956687202207876</v>
      </c>
      <c r="Q2590" s="17">
        <v>-5.0008663052998408</v>
      </c>
      <c r="R2590" s="17">
        <v>-1.7848441787066962</v>
      </c>
      <c r="S2590" s="17">
        <v>0.33333333333333293</v>
      </c>
      <c r="T2590" s="17">
        <v>0.36152614875594447</v>
      </c>
      <c r="U2590" s="17">
        <v>5.465168966372231E-2</v>
      </c>
      <c r="V2590" s="17">
        <v>9.1974543775402637E-3</v>
      </c>
      <c r="W2590" s="17">
        <v>33.195148336965879</v>
      </c>
      <c r="X2590" s="17">
        <v>1.0680138647256263</v>
      </c>
      <c r="Y2590" s="17">
        <v>-0.99999999999999767</v>
      </c>
      <c r="Z2590" s="17">
        <v>-0.99999999999999767</v>
      </c>
      <c r="AA2590" s="17">
        <v>46.258002316979869</v>
      </c>
      <c r="AB2590" s="17">
        <v>0.17840316258762984</v>
      </c>
      <c r="AC2590" s="17">
        <v>4.8767143752890901E-2</v>
      </c>
      <c r="AD2590" s="17">
        <v>6.9783656833893093E-2</v>
      </c>
      <c r="AE2590" s="17">
        <v>14.8476981587207</v>
      </c>
      <c r="AF2590" s="17">
        <v>0.7</v>
      </c>
      <c r="AG2590" s="17">
        <v>-0.99999999999999767</v>
      </c>
      <c r="AH2590" s="17">
        <v>-0.99999999999999767</v>
      </c>
      <c r="AI2590" s="17">
        <v>-6.0792757374015023E-2</v>
      </c>
      <c r="AJ2590" s="17">
        <v>9.1974543775402637E-3</v>
      </c>
      <c r="AK2590" s="17">
        <v>1.1863335369049488E-2</v>
      </c>
      <c r="AL2590" s="17">
        <v>0.13703691529198017</v>
      </c>
      <c r="AM2590" s="17">
        <v>1.0228431631656927</v>
      </c>
      <c r="AN2590" s="17">
        <v>0.44403625261881996</v>
      </c>
      <c r="AO2590" s="17">
        <v>25.630395755987557</v>
      </c>
      <c r="AP2590" s="17">
        <v>11.786090891930398</v>
      </c>
      <c r="AQ2590" s="17">
        <v>28.924943399349438</v>
      </c>
      <c r="AR2590" s="17">
        <v>0.75870862613053913</v>
      </c>
      <c r="AS2590" s="17">
        <v>0.9968437824320191</v>
      </c>
      <c r="AT2590" s="17">
        <v>-0.99999999999999767</v>
      </c>
      <c r="AU2590" s="17">
        <v>-0.99999999999999767</v>
      </c>
      <c r="AV2590" s="17">
        <v>-1.6827230885182203</v>
      </c>
      <c r="AW2590" s="17">
        <v>56.591362015294479</v>
      </c>
      <c r="AX2590" s="17">
        <v>56.295252305568226</v>
      </c>
      <c r="AY2590" s="17">
        <v>-7.3100910269425667E-2</v>
      </c>
      <c r="AZ2590" s="17">
        <v>-45.431550800794703</v>
      </c>
      <c r="BA2590" s="22">
        <v>1378.9752065401995</v>
      </c>
      <c r="CU2590" t="e">
        <v>#N/A</v>
      </c>
      <c r="CV2590" t="e">
        <v>#N/A</v>
      </c>
    </row>
    <row r="2591" spans="1:100" x14ac:dyDescent="0.25">
      <c r="A2591">
        <v>5811</v>
      </c>
      <c r="B2591" t="s">
        <v>2866</v>
      </c>
      <c r="C2591" s="22">
        <v>3</v>
      </c>
      <c r="D2591" s="17">
        <v>4.7666507075225635</v>
      </c>
      <c r="E2591" s="17">
        <v>-0.35158777056350943</v>
      </c>
      <c r="F2591" s="17">
        <v>0.13696350719262304</v>
      </c>
      <c r="G2591" s="17">
        <v>2.9847837443745799E-2</v>
      </c>
      <c r="H2591" s="17">
        <v>0.32998399818954133</v>
      </c>
      <c r="I2591" s="17">
        <v>0</v>
      </c>
      <c r="J2591" s="17">
        <v>19.799039891372498</v>
      </c>
      <c r="K2591" s="17">
        <v>0.32998399818954133</v>
      </c>
      <c r="L2591" s="17">
        <v>-0.99999999999999911</v>
      </c>
      <c r="M2591" s="17">
        <v>-0.99999999999999911</v>
      </c>
      <c r="N2591" s="17">
        <v>6.5996799637908277</v>
      </c>
      <c r="O2591" s="17">
        <v>24.595538436338821</v>
      </c>
      <c r="P2591" s="17">
        <v>0.47633733321117583</v>
      </c>
      <c r="Q2591" s="17">
        <v>-3.5777860897622702</v>
      </c>
      <c r="R2591" s="17">
        <v>-1.1209145929652491</v>
      </c>
      <c r="S2591" s="17">
        <v>0.33333333333333309</v>
      </c>
      <c r="T2591" s="17">
        <v>0.33333333333333309</v>
      </c>
      <c r="U2591" s="17">
        <v>0.17408362402446984</v>
      </c>
      <c r="V2591" s="17">
        <v>-3.4049743440727406E-2</v>
      </c>
      <c r="W2591" s="17">
        <v>19.068661962434692</v>
      </c>
      <c r="X2591" s="17">
        <v>0.82871870393063951</v>
      </c>
      <c r="Y2591" s="17">
        <v>-0.99999999999999911</v>
      </c>
      <c r="Z2591" s="17">
        <v>-0.99999999999999911</v>
      </c>
      <c r="AA2591" s="17">
        <v>36.491315895589985</v>
      </c>
      <c r="AB2591" s="17">
        <v>0.41334876550492033</v>
      </c>
      <c r="AC2591" s="17">
        <v>-0.16404774618081197</v>
      </c>
      <c r="AD2591" s="17">
        <v>0.12157035119830152</v>
      </c>
      <c r="AE2591" s="17">
        <v>18.543568526120509</v>
      </c>
      <c r="AF2591" s="17">
        <v>0.1111111111111111</v>
      </c>
      <c r="AG2591" s="17">
        <v>-0.99999999999999911</v>
      </c>
      <c r="AH2591" s="17">
        <v>-0.99999999999999911</v>
      </c>
      <c r="AI2591" s="17">
        <v>-1.2627324860179829E-2</v>
      </c>
      <c r="AJ2591" s="17">
        <v>-3.4049743440727406E-2</v>
      </c>
      <c r="AK2591" s="17">
        <v>7.5015760977506271E-2</v>
      </c>
      <c r="AL2591" s="17">
        <v>4.4121823510329693E-2</v>
      </c>
      <c r="AM2591" s="17">
        <v>0.46483196724114545</v>
      </c>
      <c r="AN2591" s="17">
        <v>2.1876639980821719E-2</v>
      </c>
      <c r="AO2591" s="17">
        <v>11.995877985916172</v>
      </c>
      <c r="AP2591" s="17">
        <v>0.76752511707219151</v>
      </c>
      <c r="AQ2591" s="17">
        <v>38.867701853807183</v>
      </c>
      <c r="AR2591" s="17">
        <v>0.80670054725040896</v>
      </c>
      <c r="AS2591" s="17">
        <v>1.1587027021201819</v>
      </c>
      <c r="AT2591" s="17">
        <v>-0.99999999999999911</v>
      </c>
      <c r="AU2591" s="17">
        <v>-0.99999999999999911</v>
      </c>
      <c r="AV2591" s="17">
        <v>-1.0910667555215039</v>
      </c>
      <c r="AW2591" s="17">
        <v>61.854379449000881</v>
      </c>
      <c r="AX2591" s="17">
        <v>58.196858607724529</v>
      </c>
      <c r="AY2591" s="17">
        <v>0.28514583796521392</v>
      </c>
      <c r="AZ2591" s="17">
        <v>-9.5269038171952953</v>
      </c>
      <c r="BA2591" s="22">
        <v>1436.989067295277</v>
      </c>
      <c r="CU2591" t="e">
        <v>#N/A</v>
      </c>
      <c r="CV2591" t="e">
        <v>#N/A</v>
      </c>
    </row>
    <row r="2592" spans="1:100" x14ac:dyDescent="0.25">
      <c r="A2592">
        <v>5813</v>
      </c>
      <c r="B2592" t="s">
        <v>2867</v>
      </c>
      <c r="C2592" s="22">
        <v>3</v>
      </c>
      <c r="D2592" s="17">
        <v>4.7241967558069202</v>
      </c>
      <c r="E2592" s="17">
        <v>-0.13985733200066011</v>
      </c>
      <c r="F2592" s="17">
        <v>-1.4920237414167037</v>
      </c>
      <c r="G2592" s="17">
        <v>-1.5399615926240822</v>
      </c>
      <c r="H2592" s="17">
        <v>0.17685684609029162</v>
      </c>
      <c r="I2592" s="17">
        <v>0</v>
      </c>
      <c r="J2592" s="17">
        <v>10.611410765417503</v>
      </c>
      <c r="K2592" s="17">
        <v>0.17685684609029162</v>
      </c>
      <c r="L2592" s="17">
        <v>-1.0000000000000002</v>
      </c>
      <c r="M2592" s="17">
        <v>-1.0000000000000002</v>
      </c>
      <c r="N2592" s="17">
        <v>3.5371369218058346</v>
      </c>
      <c r="O2592" s="17">
        <v>13.795645928600349</v>
      </c>
      <c r="P2592" s="17">
        <v>0.21211022409037469</v>
      </c>
      <c r="Q2592" s="17">
        <v>5.451941985203316</v>
      </c>
      <c r="R2592" s="17">
        <v>1.803527868643799</v>
      </c>
      <c r="S2592" s="17">
        <v>0.3333333333333337</v>
      </c>
      <c r="T2592" s="17">
        <v>0.3333333333333337</v>
      </c>
      <c r="U2592" s="17">
        <v>0.39787427173261108</v>
      </c>
      <c r="V2592" s="17">
        <v>0.32565151107607132</v>
      </c>
      <c r="W2592" s="17">
        <v>48.533424135402264</v>
      </c>
      <c r="X2592" s="17">
        <v>4.0352159739632478</v>
      </c>
      <c r="Y2592" s="17">
        <v>-1.0000000000000002</v>
      </c>
      <c r="Z2592" s="17">
        <v>-1.0000000000000002</v>
      </c>
      <c r="AA2592" s="17">
        <v>85.793795673119078</v>
      </c>
      <c r="AB2592" s="17">
        <v>0.3667448133451458</v>
      </c>
      <c r="AC2592" s="17">
        <v>-2.4576431652816077E-3</v>
      </c>
      <c r="AD2592" s="17">
        <v>0.34484970320159652</v>
      </c>
      <c r="AE2592" s="17">
        <v>35.45684366907301</v>
      </c>
      <c r="AF2592" s="17">
        <v>0.9</v>
      </c>
      <c r="AG2592" s="17">
        <v>-1.0000000000000002</v>
      </c>
      <c r="AH2592" s="17">
        <v>-1.0000000000000002</v>
      </c>
      <c r="AI2592" s="17">
        <v>-4.7309627404832473E-2</v>
      </c>
      <c r="AJ2592" s="17">
        <v>0.32565151107607132</v>
      </c>
      <c r="AK2592" s="17">
        <v>4.4101374168768394E-2</v>
      </c>
      <c r="AL2592" s="17">
        <v>0.1737189976462758</v>
      </c>
      <c r="AM2592" s="17">
        <v>-4.3317087516770859E-2</v>
      </c>
      <c r="AN2592" s="17">
        <v>-9.6766132209520267E-2</v>
      </c>
      <c r="AO2592" s="17">
        <v>-0.8624203170754301</v>
      </c>
      <c r="AP2592" s="17">
        <v>-1.5505583170066282</v>
      </c>
      <c r="AQ2592" s="17">
        <v>59.144834900819774</v>
      </c>
      <c r="AR2592" s="17">
        <v>1.3901924494753495</v>
      </c>
      <c r="AS2592" s="17">
        <v>4.2120728200535371</v>
      </c>
      <c r="AT2592" s="17">
        <v>-1.0000000000000002</v>
      </c>
      <c r="AU2592" s="17">
        <v>-1.0000000000000002</v>
      </c>
      <c r="AV2592" s="17">
        <v>0.26356627601971666</v>
      </c>
      <c r="AW2592" s="17">
        <v>98.03888328471281</v>
      </c>
      <c r="AX2592" s="17">
        <v>129.65784184422324</v>
      </c>
      <c r="AY2592" s="17">
        <v>0.20256088389781021</v>
      </c>
      <c r="AZ2592" s="17">
        <v>-0.19320894964367888</v>
      </c>
      <c r="BA2592" s="22">
        <v>1536.0132631640274</v>
      </c>
      <c r="CU2592" t="e">
        <v>#N/A</v>
      </c>
      <c r="CV2592" t="e">
        <v>#N/A</v>
      </c>
    </row>
    <row r="2593" spans="1:100" x14ac:dyDescent="0.25">
      <c r="A2593">
        <v>5814</v>
      </c>
      <c r="B2593" t="s">
        <v>2868</v>
      </c>
      <c r="C2593" s="22">
        <v>3</v>
      </c>
      <c r="D2593" s="17">
        <v>4.5423241637032596</v>
      </c>
      <c r="E2593" s="17">
        <v>-1.5495417129331654E-3</v>
      </c>
      <c r="F2593" s="17">
        <v>-2.7254884908790439E-3</v>
      </c>
      <c r="G2593" s="17">
        <v>-1.1821775532037592E-2</v>
      </c>
      <c r="H2593" s="17">
        <v>-4.4723031739507299E-2</v>
      </c>
      <c r="I2593" s="17">
        <v>0</v>
      </c>
      <c r="J2593" s="17">
        <v>-2.6833819043704388</v>
      </c>
      <c r="K2593" s="17">
        <v>-4.4723031739507299E-2</v>
      </c>
      <c r="L2593" s="17">
        <v>-0.99999999999999867</v>
      </c>
      <c r="M2593" s="17">
        <v>-0.99999999999999867</v>
      </c>
      <c r="N2593" s="17">
        <v>-0.8944606347901467</v>
      </c>
      <c r="O2593" s="17">
        <v>1.8471204838007729</v>
      </c>
      <c r="P2593" s="17">
        <v>-0.89672591600768192</v>
      </c>
      <c r="Q2593" s="17">
        <v>-0.2190052316060174</v>
      </c>
      <c r="R2593" s="17">
        <v>-0.1672211574416948</v>
      </c>
      <c r="S2593" s="17">
        <v>0.23410057765348069</v>
      </c>
      <c r="T2593" s="17">
        <v>0.1881141239774288</v>
      </c>
      <c r="U2593" s="17">
        <v>6.4915218802632013E-2</v>
      </c>
      <c r="V2593" s="17">
        <v>3.3929067379221231E-2</v>
      </c>
      <c r="W2593" s="17">
        <v>22.631280782090787</v>
      </c>
      <c r="X2593" s="17">
        <v>0.78576541727265004</v>
      </c>
      <c r="Y2593" s="17">
        <v>-0.99999999999999867</v>
      </c>
      <c r="Z2593" s="17">
        <v>-0.99999999999999867</v>
      </c>
      <c r="AA2593" s="17">
        <v>18.28067247172272</v>
      </c>
      <c r="AB2593" s="17">
        <v>4.0431599804015256E-2</v>
      </c>
      <c r="AC2593" s="17">
        <v>-0.16899278252390029</v>
      </c>
      <c r="AD2593" s="17">
        <v>4.4893439661357309E-2</v>
      </c>
      <c r="AE2593" s="17">
        <v>-4.1833871529263904</v>
      </c>
      <c r="AF2593" s="17">
        <v>0.2</v>
      </c>
      <c r="AG2593" s="17">
        <v>-0.99999999999999867</v>
      </c>
      <c r="AH2593" s="17">
        <v>-0.99999999999999867</v>
      </c>
      <c r="AI2593" s="17">
        <v>0</v>
      </c>
      <c r="AJ2593" s="17">
        <v>3.3929067379221231E-2</v>
      </c>
      <c r="AK2593" s="17">
        <v>8.4074698431762553E-3</v>
      </c>
      <c r="AL2593" s="17">
        <v>0.36035393658044851</v>
      </c>
      <c r="AM2593" s="17">
        <v>0.54395293251026799</v>
      </c>
      <c r="AN2593" s="17">
        <v>-0.10641869374970039</v>
      </c>
      <c r="AO2593" s="17">
        <v>13.640860661972582</v>
      </c>
      <c r="AP2593" s="17">
        <v>-0.85869766084026755</v>
      </c>
      <c r="AQ2593" s="17">
        <v>19.947898877720363</v>
      </c>
      <c r="AR2593" s="17">
        <v>0.52105898781276228</v>
      </c>
      <c r="AS2593" s="17">
        <v>0.74104238553314261</v>
      </c>
      <c r="AT2593" s="17">
        <v>-0.99999999999999867</v>
      </c>
      <c r="AU2593" s="17">
        <v>-0.99999999999999867</v>
      </c>
      <c r="AV2593" s="17">
        <v>-0.17904293297373236</v>
      </c>
      <c r="AW2593" s="17">
        <v>19.269095294683233</v>
      </c>
      <c r="AX2593" s="17">
        <v>22.662002032605344</v>
      </c>
      <c r="AY2593" s="17">
        <v>-0.1400382655487831</v>
      </c>
      <c r="AZ2593" s="17">
        <v>-54.110659647889413</v>
      </c>
      <c r="BA2593" s="22">
        <v>1336.3760774054165</v>
      </c>
      <c r="CU2593" t="e">
        <v>#N/A</v>
      </c>
      <c r="CV2593" t="e">
        <v>#N/A</v>
      </c>
    </row>
    <row r="2594" spans="1:100" x14ac:dyDescent="0.25">
      <c r="A2594">
        <v>5816</v>
      </c>
      <c r="B2594" t="s">
        <v>2869</v>
      </c>
      <c r="C2594" s="22">
        <v>3</v>
      </c>
      <c r="D2594" s="17">
        <v>5.1083932719622256</v>
      </c>
      <c r="E2594" s="17">
        <v>0.37877276122608744</v>
      </c>
      <c r="F2594" s="17">
        <v>0.15916584708953066</v>
      </c>
      <c r="G2594" s="17">
        <v>0.30357336671358576</v>
      </c>
      <c r="H2594" s="17">
        <v>0.40152215655062423</v>
      </c>
      <c r="I2594" s="17">
        <v>1.1802739255687686E-2</v>
      </c>
      <c r="J2594" s="17">
        <v>24.799493748378719</v>
      </c>
      <c r="K2594" s="17">
        <v>0.41332489580631188</v>
      </c>
      <c r="L2594" s="17">
        <v>-1.0000000000000004</v>
      </c>
      <c r="M2594" s="17">
        <v>-1.0000000000000004</v>
      </c>
      <c r="N2594" s="17">
        <v>8.2664979161262373</v>
      </c>
      <c r="O2594" s="17">
        <v>30.211460387054537</v>
      </c>
      <c r="P2594" s="17">
        <v>0.81157678684637968</v>
      </c>
      <c r="Q2594" s="17">
        <v>-0.24922451045769137</v>
      </c>
      <c r="R2594" s="17">
        <v>-7.0512938456311347E-2</v>
      </c>
      <c r="S2594" s="17">
        <v>0.3433112546711572</v>
      </c>
      <c r="T2594" s="17">
        <v>0.29267325104735537</v>
      </c>
      <c r="U2594" s="17">
        <v>0.36122422892689016</v>
      </c>
      <c r="V2594" s="17">
        <v>-1.2910207373466945E-3</v>
      </c>
      <c r="W2594" s="17">
        <v>23.303712724069747</v>
      </c>
      <c r="X2594" s="17">
        <v>1.619150318909703</v>
      </c>
      <c r="Y2594" s="17">
        <v>-1.0000000000000004</v>
      </c>
      <c r="Z2594" s="17">
        <v>-1.0000000000000004</v>
      </c>
      <c r="AA2594" s="17">
        <v>20.51053279398274</v>
      </c>
      <c r="AB2594" s="17">
        <v>-0.12015779278647037</v>
      </c>
      <c r="AC2594" s="17">
        <v>0.27320198822747066</v>
      </c>
      <c r="AD2594" s="17">
        <v>-0.20749753527361484</v>
      </c>
      <c r="AE2594" s="17">
        <v>-2.7226669916307253</v>
      </c>
      <c r="AF2594" s="17">
        <v>0.16666666666666666</v>
      </c>
      <c r="AG2594" s="17">
        <v>-1.0000000000000004</v>
      </c>
      <c r="AH2594" s="17">
        <v>-1.0000000000000004</v>
      </c>
      <c r="AI2594" s="17">
        <v>0</v>
      </c>
      <c r="AJ2594" s="17">
        <v>-1.2910207373466945E-3</v>
      </c>
      <c r="AK2594" s="17">
        <v>0.46101505477803084</v>
      </c>
      <c r="AL2594" s="17">
        <v>0.2093854063792982</v>
      </c>
      <c r="AM2594" s="17">
        <v>0.13300368086944703</v>
      </c>
      <c r="AN2594" s="17">
        <v>0.4571590508716864</v>
      </c>
      <c r="AO2594" s="17">
        <v>5.6301672956263298</v>
      </c>
      <c r="AP2594" s="17">
        <v>12.475903303688655</v>
      </c>
      <c r="AQ2594" s="17">
        <v>48.103206472448491</v>
      </c>
      <c r="AR2594" s="17">
        <v>0.9959177139080565</v>
      </c>
      <c r="AS2594" s="17">
        <v>2.0324752147160163</v>
      </c>
      <c r="AT2594" s="17">
        <v>-1.0000000000000004</v>
      </c>
      <c r="AU2594" s="17">
        <v>-1.0000000000000004</v>
      </c>
      <c r="AV2594" s="17">
        <v>0.23306042825727435</v>
      </c>
      <c r="AW2594" s="17">
        <v>63.197896484725959</v>
      </c>
      <c r="AX2594" s="17">
        <v>63.068794410991288</v>
      </c>
      <c r="AY2594" s="17">
        <v>0.30525479649875886</v>
      </c>
      <c r="AZ2594" s="17">
        <v>21.64509553893021</v>
      </c>
      <c r="BA2594" s="22">
        <v>1474.2748036438109</v>
      </c>
      <c r="CU2594" t="e">
        <v>#N/A</v>
      </c>
      <c r="CV2594" t="e">
        <v>#N/A</v>
      </c>
    </row>
    <row r="2595" spans="1:100" x14ac:dyDescent="0.25">
      <c r="A2595">
        <v>5817</v>
      </c>
      <c r="B2595" t="s">
        <v>2870</v>
      </c>
      <c r="C2595" s="22">
        <v>3</v>
      </c>
      <c r="D2595" s="17">
        <v>4.2860586597341994</v>
      </c>
      <c r="E2595" s="17">
        <v>0</v>
      </c>
      <c r="F2595" s="17">
        <v>0.22509803686768023</v>
      </c>
      <c r="G2595" s="17">
        <v>0.22509803686768023</v>
      </c>
      <c r="H2595" s="17">
        <v>0.43728333650483447</v>
      </c>
      <c r="I2595" s="17">
        <v>0</v>
      </c>
      <c r="J2595" s="17">
        <v>26.237000190290082</v>
      </c>
      <c r="K2595" s="17">
        <v>0.43728333650483447</v>
      </c>
      <c r="L2595" s="17">
        <v>-0.99999999999999911</v>
      </c>
      <c r="M2595" s="17">
        <v>-0.99999999999999911</v>
      </c>
      <c r="N2595" s="17">
        <v>8.7456667300966906</v>
      </c>
      <c r="O2595" s="17">
        <v>30.748156886891923</v>
      </c>
      <c r="P2595" s="17">
        <v>-0.2276215529795062</v>
      </c>
      <c r="Q2595" s="17">
        <v>4.0833672088210875</v>
      </c>
      <c r="R2595" s="17">
        <v>1.3612264849530233</v>
      </c>
      <c r="S2595" s="17">
        <v>0.33333333333333326</v>
      </c>
      <c r="T2595" s="17">
        <v>0.35551830776140492</v>
      </c>
      <c r="U2595" s="17">
        <v>0.30045325565254855</v>
      </c>
      <c r="V2595" s="17">
        <v>1.7158363402170709E-2</v>
      </c>
      <c r="W2595" s="17">
        <v>22.767196945784907</v>
      </c>
      <c r="X2595" s="17">
        <v>1.5785164820411932</v>
      </c>
      <c r="Y2595" s="17">
        <v>-0.99999999999999911</v>
      </c>
      <c r="Z2595" s="17">
        <v>-0.99999999999999911</v>
      </c>
      <c r="AA2595" s="17">
        <v>33.281962014066934</v>
      </c>
      <c r="AB2595" s="17">
        <v>0.11469826887544268</v>
      </c>
      <c r="AC2595" s="17">
        <v>0.27937375712212559</v>
      </c>
      <c r="AD2595" s="17">
        <v>-0.21100125433098846</v>
      </c>
      <c r="AE2595" s="17">
        <v>9.1535385833289951</v>
      </c>
      <c r="AF2595" s="17">
        <v>0.33333333333333331</v>
      </c>
      <c r="AG2595" s="17">
        <v>-0.99999999999999911</v>
      </c>
      <c r="AH2595" s="17">
        <v>-0.99999999999999911</v>
      </c>
      <c r="AI2595" s="17">
        <v>-2.7756206450670843E-3</v>
      </c>
      <c r="AJ2595" s="17">
        <v>1.7158363402170709E-2</v>
      </c>
      <c r="AK2595" s="17">
        <v>-1.4733760351498586E-2</v>
      </c>
      <c r="AL2595" s="17">
        <v>-7.5430928674494344E-2</v>
      </c>
      <c r="AM2595" s="17">
        <v>-3.9047829476847713E-2</v>
      </c>
      <c r="AN2595" s="17">
        <v>-4.3997066380567593E-2</v>
      </c>
      <c r="AO2595" s="17">
        <v>-1.0498645386786851</v>
      </c>
      <c r="AP2595" s="17">
        <v>-1.477081302886661</v>
      </c>
      <c r="AQ2595" s="17">
        <v>49.004197136074943</v>
      </c>
      <c r="AR2595" s="17">
        <v>1.0064632601494565</v>
      </c>
      <c r="AS2595" s="17">
        <v>2.015799818546026</v>
      </c>
      <c r="AT2595" s="17">
        <v>-0.99999999999999911</v>
      </c>
      <c r="AU2595" s="17">
        <v>-0.99999999999999911</v>
      </c>
      <c r="AV2595" s="17">
        <v>1.5863245218207038</v>
      </c>
      <c r="AW2595" s="17">
        <v>62.553037598072223</v>
      </c>
      <c r="AX2595" s="17">
        <v>64.213361525387953</v>
      </c>
      <c r="AY2595" s="17">
        <v>4.9659086925642103E-2</v>
      </c>
      <c r="AZ2595" s="17">
        <v>-5.9989991369440316</v>
      </c>
      <c r="BA2595" s="22">
        <v>1421.0696286552122</v>
      </c>
      <c r="CU2595" t="e">
        <v>#N/A</v>
      </c>
      <c r="CV2595" t="e">
        <v>#N/A</v>
      </c>
    </row>
    <row r="2596" spans="1:100" x14ac:dyDescent="0.25">
      <c r="A2596">
        <v>5818</v>
      </c>
      <c r="B2596" t="s">
        <v>2871</v>
      </c>
      <c r="C2596" s="22">
        <v>3</v>
      </c>
      <c r="D2596" s="17">
        <v>4.3083319427382367</v>
      </c>
      <c r="E2596" s="17">
        <v>-3.0966699477041324E-3</v>
      </c>
      <c r="F2596" s="17">
        <v>0.497906850488679</v>
      </c>
      <c r="G2596" s="17">
        <v>0.497906850488679</v>
      </c>
      <c r="H2596" s="17">
        <v>0.31951913692420003</v>
      </c>
      <c r="I2596" s="17">
        <v>0</v>
      </c>
      <c r="J2596" s="17">
        <v>19.171148215452007</v>
      </c>
      <c r="K2596" s="17">
        <v>0.31951913692420003</v>
      </c>
      <c r="L2596" s="17">
        <v>-1</v>
      </c>
      <c r="M2596" s="17">
        <v>-1</v>
      </c>
      <c r="N2596" s="17">
        <v>6.3903827384840062</v>
      </c>
      <c r="O2596" s="17">
        <v>23.977387008678921</v>
      </c>
      <c r="P2596" s="17">
        <v>-0.15127099408945702</v>
      </c>
      <c r="Q2596" s="17">
        <v>0.4510079831597158</v>
      </c>
      <c r="R2596" s="17">
        <v>0.13789229859514474</v>
      </c>
      <c r="S2596" s="17">
        <v>0.33333333333333337</v>
      </c>
      <c r="T2596" s="17">
        <v>0.32865622044928977</v>
      </c>
      <c r="U2596" s="17">
        <v>0.29074138843473285</v>
      </c>
      <c r="V2596" s="17">
        <v>8.8765721724044289E-2</v>
      </c>
      <c r="W2596" s="17">
        <v>28.879101080688031</v>
      </c>
      <c r="X2596" s="17">
        <v>2.0333531880575779</v>
      </c>
      <c r="Y2596" s="17">
        <v>-1</v>
      </c>
      <c r="Z2596" s="17">
        <v>-1</v>
      </c>
      <c r="AA2596" s="17">
        <v>54.145590953088671</v>
      </c>
      <c r="AB2596" s="17">
        <v>0.31602511716534221</v>
      </c>
      <c r="AC2596" s="17">
        <v>-1.5499685148461038E-2</v>
      </c>
      <c r="AD2596" s="17">
        <v>0.20204651945922894</v>
      </c>
      <c r="AE2596" s="17">
        <v>25.128597573805521</v>
      </c>
      <c r="AF2596" s="17">
        <v>0.78947368421052633</v>
      </c>
      <c r="AG2596" s="17">
        <v>-1</v>
      </c>
      <c r="AH2596" s="17">
        <v>-1</v>
      </c>
      <c r="AI2596" s="17">
        <v>0</v>
      </c>
      <c r="AJ2596" s="17">
        <v>8.8765721724044289E-2</v>
      </c>
      <c r="AK2596" s="17">
        <v>0.25172478561940848</v>
      </c>
      <c r="AL2596" s="17">
        <v>0.13544996473953172</v>
      </c>
      <c r="AM2596" s="17">
        <v>0.52790813269088033</v>
      </c>
      <c r="AN2596" s="17">
        <v>0.92332691152315882</v>
      </c>
      <c r="AO2596" s="17">
        <v>14.456327245369048</v>
      </c>
      <c r="AP2596" s="17">
        <v>23.760422611776633</v>
      </c>
      <c r="AQ2596" s="17">
        <v>48.050249296139995</v>
      </c>
      <c r="AR2596" s="17">
        <v>1.0414966639414005</v>
      </c>
      <c r="AS2596" s="17">
        <v>2.3528723249817785</v>
      </c>
      <c r="AT2596" s="17">
        <v>-1</v>
      </c>
      <c r="AU2596" s="17">
        <v>-1</v>
      </c>
      <c r="AV2596" s="17">
        <v>0.63579914908382396</v>
      </c>
      <c r="AW2596" s="17">
        <v>101.88340057354418</v>
      </c>
      <c r="AX2596" s="17">
        <v>110.75997274594863</v>
      </c>
      <c r="AY2596" s="17">
        <v>7.4789606505695425E-2</v>
      </c>
      <c r="AZ2596" s="17">
        <v>32.500834168795244</v>
      </c>
      <c r="BA2596" s="22">
        <v>1525.1363324721156</v>
      </c>
      <c r="CU2596" t="e">
        <v>#N/A</v>
      </c>
      <c r="CV2596" t="e">
        <v>#N/A</v>
      </c>
    </row>
    <row r="2597" spans="1:100" x14ac:dyDescent="0.25">
      <c r="A2597">
        <v>5819</v>
      </c>
      <c r="B2597" t="s">
        <v>2872</v>
      </c>
      <c r="C2597" s="22">
        <v>3</v>
      </c>
      <c r="D2597" s="17">
        <v>3.8394735564649696</v>
      </c>
      <c r="E2597" s="17">
        <v>1.1092107542616378E-3</v>
      </c>
      <c r="F2597" s="17">
        <v>-0.76530447399568347</v>
      </c>
      <c r="G2597" s="17">
        <v>-0.76530447399568347</v>
      </c>
      <c r="H2597" s="17">
        <v>-6.6502471432080448E-2</v>
      </c>
      <c r="I2597" s="17">
        <v>0</v>
      </c>
      <c r="J2597" s="17">
        <v>-3.9901482859248234</v>
      </c>
      <c r="K2597" s="17">
        <v>-6.6502471432080448E-2</v>
      </c>
      <c r="L2597" s="17">
        <v>-1.0000000000000004</v>
      </c>
      <c r="M2597" s="17">
        <v>-1.0000000000000004</v>
      </c>
      <c r="N2597" s="17">
        <v>-1.3300494286416082</v>
      </c>
      <c r="O2597" s="17">
        <v>-0.91597920345553852</v>
      </c>
      <c r="P2597" s="17">
        <v>-7.279296750131678E-2</v>
      </c>
      <c r="Q2597" s="17">
        <v>-0.36474376173192802</v>
      </c>
      <c r="R2597" s="17">
        <v>-0.14324465889189447</v>
      </c>
      <c r="S2597" s="17">
        <v>0.33333333333333354</v>
      </c>
      <c r="T2597" s="17">
        <v>0.37332118555729288</v>
      </c>
      <c r="U2597" s="17">
        <v>0.58856269962637853</v>
      </c>
      <c r="V2597" s="17">
        <v>-1.4398993204139125E-2</v>
      </c>
      <c r="W2597" s="17">
        <v>53.892827869797856</v>
      </c>
      <c r="X2597" s="17">
        <v>3.0810016818273458</v>
      </c>
      <c r="Y2597" s="17">
        <v>-1.0000000000000004</v>
      </c>
      <c r="Z2597" s="17">
        <v>-1.0000000000000004</v>
      </c>
      <c r="AA2597" s="17">
        <v>81.446799711645511</v>
      </c>
      <c r="AB2597" s="17">
        <v>-0.27042313290188291</v>
      </c>
      <c r="AC2597" s="17">
        <v>0.29083272888181183</v>
      </c>
      <c r="AD2597" s="17">
        <v>0.53353473403486296</v>
      </c>
      <c r="AE2597" s="17">
        <v>27.697216500739589</v>
      </c>
      <c r="AF2597" s="17">
        <v>0.84615384615384615</v>
      </c>
      <c r="AG2597" s="17">
        <v>-1.0000000000000004</v>
      </c>
      <c r="AH2597" s="17">
        <v>-1.0000000000000004</v>
      </c>
      <c r="AI2597" s="17">
        <v>0</v>
      </c>
      <c r="AJ2597" s="17">
        <v>-1.4398993204139125E-2</v>
      </c>
      <c r="AK2597" s="17">
        <v>-0.17852218259420294</v>
      </c>
      <c r="AL2597" s="17">
        <v>0.37126225206002678</v>
      </c>
      <c r="AM2597" s="17">
        <v>-1.9456765911774237E-2</v>
      </c>
      <c r="AN2597" s="17">
        <v>0.39590874707442297</v>
      </c>
      <c r="AO2597" s="17">
        <v>-1.3790300607653714</v>
      </c>
      <c r="AP2597" s="17">
        <v>11.754029937160709</v>
      </c>
      <c r="AQ2597" s="17">
        <v>49.902679583873059</v>
      </c>
      <c r="AR2597" s="17">
        <v>1.2808182253128659</v>
      </c>
      <c r="AS2597" s="17">
        <v>3.014499210395265</v>
      </c>
      <c r="AT2597" s="17">
        <v>-1.0000000000000004</v>
      </c>
      <c r="AU2597" s="17">
        <v>-1.0000000000000004</v>
      </c>
      <c r="AV2597" s="17">
        <v>-0.90854913288757788</v>
      </c>
      <c r="AW2597" s="17">
        <v>92.284850445350784</v>
      </c>
      <c r="AX2597" s="17">
        <v>90.844951124936856</v>
      </c>
      <c r="AY2597" s="17">
        <v>0.39364702123125084</v>
      </c>
      <c r="AZ2597" s="17">
        <v>30.127451358943048</v>
      </c>
      <c r="BA2597" s="22">
        <v>1497.7432147358566</v>
      </c>
      <c r="CU2597" t="e">
        <v>#N/A</v>
      </c>
      <c r="CV2597" t="e">
        <v>#N/A</v>
      </c>
    </row>
    <row r="2598" spans="1:100" x14ac:dyDescent="0.25">
      <c r="A2598">
        <v>5820</v>
      </c>
      <c r="B2598" t="s">
        <v>2873</v>
      </c>
      <c r="C2598" s="22">
        <v>3</v>
      </c>
      <c r="D2598" s="17">
        <v>0.74716782670982695</v>
      </c>
      <c r="E2598" s="17">
        <v>-4.6656795026411541E-2</v>
      </c>
      <c r="F2598" s="17">
        <v>-1.1372182554628627</v>
      </c>
      <c r="G2598" s="17">
        <v>-1.1372182554628627</v>
      </c>
      <c r="H2598" s="17">
        <v>6.7852026313215699E-2</v>
      </c>
      <c r="I2598" s="17">
        <v>0</v>
      </c>
      <c r="J2598" s="17">
        <v>4.0711215787929405</v>
      </c>
      <c r="K2598" s="17">
        <v>6.7852026313215699E-2</v>
      </c>
      <c r="L2598" s="17">
        <v>-1.0000000000000007</v>
      </c>
      <c r="M2598" s="17">
        <v>-1.0000000000000007</v>
      </c>
      <c r="N2598" s="17">
        <v>1.3570405262643142</v>
      </c>
      <c r="O2598" s="17">
        <v>3.6810711500399109</v>
      </c>
      <c r="P2598" s="17">
        <v>-3.5089406626708383E-2</v>
      </c>
      <c r="Q2598" s="17">
        <v>-4.3462744064322987</v>
      </c>
      <c r="R2598" s="17">
        <v>-1.4655842011990523</v>
      </c>
      <c r="S2598" s="17">
        <v>0.33333333333333348</v>
      </c>
      <c r="T2598" s="17">
        <v>0.18959397663895411</v>
      </c>
      <c r="U2598" s="17">
        <v>5.0853549627288039E-2</v>
      </c>
      <c r="V2598" s="17">
        <v>0</v>
      </c>
      <c r="W2598" s="17">
        <v>20.237153331454405</v>
      </c>
      <c r="X2598" s="17">
        <v>0.61579895940917839</v>
      </c>
      <c r="Y2598" s="17">
        <v>-1.0000000000000007</v>
      </c>
      <c r="Z2598" s="17">
        <v>-1.0000000000000007</v>
      </c>
      <c r="AA2598" s="17">
        <v>18.522861944185433</v>
      </c>
      <c r="AB2598" s="17">
        <v>-7.6549387123496612E-2</v>
      </c>
      <c r="AC2598" s="17">
        <v>7.9756807757033241E-2</v>
      </c>
      <c r="AD2598" s="17">
        <v>-8.1815643549352675E-3</v>
      </c>
      <c r="AE2598" s="17">
        <v>-0.24870718606993217</v>
      </c>
      <c r="AF2598" s="17">
        <v>0</v>
      </c>
      <c r="AG2598" s="17">
        <v>-1.0000000000000007</v>
      </c>
      <c r="AH2598" s="17">
        <v>-1.0000000000000007</v>
      </c>
      <c r="AI2598" s="17">
        <v>-2.2878592728299153E-2</v>
      </c>
      <c r="AJ2598" s="17">
        <v>0</v>
      </c>
      <c r="AK2598" s="17">
        <v>0.16930201894720412</v>
      </c>
      <c r="AL2598" s="17">
        <v>-0.35838860473698042</v>
      </c>
      <c r="AM2598" s="17">
        <v>0.4676948148955552</v>
      </c>
      <c r="AN2598" s="17">
        <v>-8.1250215667287962E-2</v>
      </c>
      <c r="AO2598" s="17">
        <v>12.538880467124899</v>
      </c>
      <c r="AP2598" s="17">
        <v>-3.8231984153671017</v>
      </c>
      <c r="AQ2598" s="17">
        <v>24.308274910247352</v>
      </c>
      <c r="AR2598" s="17">
        <v>0.57378085959957625</v>
      </c>
      <c r="AS2598" s="17">
        <v>0.68365098572239391</v>
      </c>
      <c r="AT2598" s="17">
        <v>-1.0000000000000007</v>
      </c>
      <c r="AU2598" s="17">
        <v>-1.0000000000000007</v>
      </c>
      <c r="AV2598" s="17">
        <v>-2.6028024566619155</v>
      </c>
      <c r="AW2598" s="17">
        <v>18.380734678858222</v>
      </c>
      <c r="AX2598" s="17">
        <v>17.923162824292241</v>
      </c>
      <c r="AY2598" s="17">
        <v>-0.10354412128445883</v>
      </c>
      <c r="AZ2598" s="17">
        <v>-57.285389343131229</v>
      </c>
      <c r="BA2598" s="22">
        <v>1288.3857351957311</v>
      </c>
      <c r="CU2598" t="e">
        <v>#N/A</v>
      </c>
      <c r="CV2598" t="e">
        <v>#N/A</v>
      </c>
    </row>
    <row r="2599" spans="1:100" x14ac:dyDescent="0.25">
      <c r="A2599">
        <v>5821</v>
      </c>
      <c r="B2599" t="s">
        <v>2874</v>
      </c>
      <c r="C2599" s="22">
        <v>3</v>
      </c>
      <c r="D2599" s="17">
        <v>5.1681274685614129</v>
      </c>
      <c r="E2599" s="17">
        <v>0</v>
      </c>
      <c r="F2599" s="17">
        <v>0.34492895974745319</v>
      </c>
      <c r="G2599" s="17">
        <v>0.34492895974745319</v>
      </c>
      <c r="H2599" s="17">
        <v>0.31562740745410522</v>
      </c>
      <c r="I2599" s="17">
        <v>0</v>
      </c>
      <c r="J2599" s="17">
        <v>18.937644447246321</v>
      </c>
      <c r="K2599" s="17">
        <v>0.31562740745410522</v>
      </c>
      <c r="L2599" s="17">
        <v>-1.0000000000000002</v>
      </c>
      <c r="M2599" s="17">
        <v>-1.0000000000000002</v>
      </c>
      <c r="N2599" s="17">
        <v>6.3125481490821054</v>
      </c>
      <c r="O2599" s="17">
        <v>24.450700875555171</v>
      </c>
      <c r="P2599" s="17">
        <v>-9.0382015917460992E-3</v>
      </c>
      <c r="Q2599" s="17">
        <v>-1.0119028853820511</v>
      </c>
      <c r="R2599" s="17">
        <v>-0.3689207381595257</v>
      </c>
      <c r="S2599" s="17">
        <v>0.33333333333333337</v>
      </c>
      <c r="T2599" s="17">
        <v>0.34329832174267572</v>
      </c>
      <c r="U2599" s="17">
        <v>0.22114093800630136</v>
      </c>
      <c r="V2599" s="17">
        <v>-1.7800099266863129E-2</v>
      </c>
      <c r="W2599" s="17">
        <v>22.573803454453696</v>
      </c>
      <c r="X2599" s="17">
        <v>1.1487323924552733</v>
      </c>
      <c r="Y2599" s="17">
        <v>-1.0000000000000002</v>
      </c>
      <c r="Z2599" s="17">
        <v>-1.0000000000000002</v>
      </c>
      <c r="AA2599" s="17">
        <v>34.906506474875897</v>
      </c>
      <c r="AB2599" s="17">
        <v>-0.16826107883163546</v>
      </c>
      <c r="AC2599" s="17">
        <v>0.16896245710869565</v>
      </c>
      <c r="AD2599" s="17">
        <v>0.25333109689457467</v>
      </c>
      <c r="AE2599" s="17">
        <v>12.701623758581739</v>
      </c>
      <c r="AF2599" s="17">
        <v>0.41666666666666669</v>
      </c>
      <c r="AG2599" s="17">
        <v>-1.0000000000000002</v>
      </c>
      <c r="AH2599" s="17">
        <v>-1.0000000000000002</v>
      </c>
      <c r="AI2599" s="17">
        <v>0</v>
      </c>
      <c r="AJ2599" s="17">
        <v>-1.7800099266863129E-2</v>
      </c>
      <c r="AK2599" s="17">
        <v>-8.1989804963333857E-4</v>
      </c>
      <c r="AL2599" s="17">
        <v>8.0984081438799468E-2</v>
      </c>
      <c r="AM2599" s="17">
        <v>0.13718976408617103</v>
      </c>
      <c r="AN2599" s="17">
        <v>-0.22692709514162104</v>
      </c>
      <c r="AO2599" s="17">
        <v>3.425644611906109</v>
      </c>
      <c r="AP2599" s="17">
        <v>-5.2682569713465295</v>
      </c>
      <c r="AQ2599" s="17">
        <v>41.511447901699988</v>
      </c>
      <c r="AR2599" s="17">
        <v>0.8799724938154474</v>
      </c>
      <c r="AS2599" s="17">
        <v>1.4643597999093785</v>
      </c>
      <c r="AT2599" s="17">
        <v>-1.0000000000000002</v>
      </c>
      <c r="AU2599" s="17">
        <v>-1.0000000000000002</v>
      </c>
      <c r="AV2599" s="17">
        <v>-2.3991778412072593E-2</v>
      </c>
      <c r="AW2599" s="17">
        <v>54.088950379084586</v>
      </c>
      <c r="AX2599" s="17">
        <v>52.308940452398268</v>
      </c>
      <c r="AY2599" s="17">
        <v>0.10294269965741958</v>
      </c>
      <c r="AZ2599" s="17">
        <v>-3.1137448413123869</v>
      </c>
      <c r="BA2599" s="22">
        <v>1380.537092159745</v>
      </c>
      <c r="CU2599" t="e">
        <v>#N/A</v>
      </c>
      <c r="CV2599" t="e">
        <v>#N/A</v>
      </c>
    </row>
    <row r="2600" spans="1:100" x14ac:dyDescent="0.25">
      <c r="A2600">
        <v>5822</v>
      </c>
      <c r="B2600" t="s">
        <v>2875</v>
      </c>
      <c r="C2600" s="22">
        <v>3</v>
      </c>
      <c r="D2600" s="17">
        <v>4.6464504846873496</v>
      </c>
      <c r="E2600" s="17">
        <v>0.22718050460765019</v>
      </c>
      <c r="F2600" s="17">
        <v>-0.25233953127379394</v>
      </c>
      <c r="G2600" s="17">
        <v>-0.1887212856349334</v>
      </c>
      <c r="H2600" s="17">
        <v>-4.1509626984263324E-2</v>
      </c>
      <c r="I2600" s="17">
        <v>0</v>
      </c>
      <c r="J2600" s="17">
        <v>-2.4905776190558031</v>
      </c>
      <c r="K2600" s="17">
        <v>-4.1509626984263324E-2</v>
      </c>
      <c r="L2600" s="17">
        <v>-0.99999999999999933</v>
      </c>
      <c r="M2600" s="17">
        <v>-0.99999999999999933</v>
      </c>
      <c r="N2600" s="17">
        <v>-0.83019253968526696</v>
      </c>
      <c r="O2600" s="17">
        <v>1.9671515799966155</v>
      </c>
      <c r="P2600" s="17">
        <v>-1.1242161330356299</v>
      </c>
      <c r="Q2600" s="17">
        <v>2.6978599581508944</v>
      </c>
      <c r="R2600" s="17">
        <v>0.81095728544388512</v>
      </c>
      <c r="S2600" s="17">
        <v>0.33333333333333326</v>
      </c>
      <c r="T2600" s="17">
        <v>0.33333333333333326</v>
      </c>
      <c r="U2600" s="17">
        <v>0.29855789987143005</v>
      </c>
      <c r="V2600" s="17">
        <v>6.4169502471705664E-2</v>
      </c>
      <c r="W2600" s="17">
        <v>42.836147839762617</v>
      </c>
      <c r="X2600" s="17">
        <v>2.2874249079668831</v>
      </c>
      <c r="Y2600" s="17">
        <v>-0.99999999999999933</v>
      </c>
      <c r="Z2600" s="17">
        <v>-0.99999999999999933</v>
      </c>
      <c r="AA2600" s="17">
        <v>68.730826609533381</v>
      </c>
      <c r="AB2600" s="17">
        <v>-3.9922919325846552E-2</v>
      </c>
      <c r="AC2600" s="17">
        <v>0.28669900180499064</v>
      </c>
      <c r="AD2600" s="17">
        <v>0.25489834720739424</v>
      </c>
      <c r="AE2600" s="17">
        <v>25.083721484326912</v>
      </c>
      <c r="AF2600" s="17">
        <v>0.9285714285714286</v>
      </c>
      <c r="AG2600" s="17">
        <v>-0.99999999999999933</v>
      </c>
      <c r="AH2600" s="17">
        <v>-0.99999999999999933</v>
      </c>
      <c r="AI2600" s="17">
        <v>2.171230071338898E-3</v>
      </c>
      <c r="AJ2600" s="17">
        <v>6.4169502471705664E-2</v>
      </c>
      <c r="AK2600" s="17">
        <v>0.20388674718448935</v>
      </c>
      <c r="AL2600" s="17">
        <v>-6.7090856949045527E-2</v>
      </c>
      <c r="AM2600" s="17">
        <v>-6.0347532121229633E-2</v>
      </c>
      <c r="AN2600" s="17">
        <v>0.70065831987870941</v>
      </c>
      <c r="AO2600" s="17">
        <v>-0.48925456710829307</v>
      </c>
      <c r="AP2600" s="17">
        <v>17.181003712222505</v>
      </c>
      <c r="AQ2600" s="17">
        <v>40.345570220706804</v>
      </c>
      <c r="AR2600" s="17">
        <v>1.0293940690098025</v>
      </c>
      <c r="AS2600" s="17">
        <v>2.2459152809826199</v>
      </c>
      <c r="AT2600" s="17">
        <v>-0.99999999999999933</v>
      </c>
      <c r="AU2600" s="17">
        <v>-0.99999999999999933</v>
      </c>
      <c r="AV2600" s="17">
        <v>0.6222359998089515</v>
      </c>
      <c r="AW2600" s="17">
        <v>87.878981901752553</v>
      </c>
      <c r="AX2600" s="17">
        <v>94.339356750349893</v>
      </c>
      <c r="AY2600" s="17">
        <v>0.24894593935815926</v>
      </c>
      <c r="AZ2600" s="17">
        <v>29.748553509111094</v>
      </c>
      <c r="BA2600" s="22">
        <v>1497.1992282138515</v>
      </c>
      <c r="CU2600" t="e">
        <v>#N/A</v>
      </c>
      <c r="CV2600" t="e">
        <v>#N/A</v>
      </c>
    </row>
    <row r="2601" spans="1:100" x14ac:dyDescent="0.25">
      <c r="A2601">
        <v>5823</v>
      </c>
      <c r="B2601" t="s">
        <v>2876</v>
      </c>
      <c r="C2601" s="22">
        <v>3</v>
      </c>
      <c r="D2601" s="17">
        <v>3.0772927749283219</v>
      </c>
      <c r="E2601" s="17">
        <v>-0.16176711379245465</v>
      </c>
      <c r="F2601" s="17">
        <v>1.1243030014263711</v>
      </c>
      <c r="G2601" s="17">
        <v>1.0740137389192921</v>
      </c>
      <c r="H2601" s="17">
        <v>0.19529528748439998</v>
      </c>
      <c r="I2601" s="17">
        <v>1.7548184027239483E-2</v>
      </c>
      <c r="J2601" s="17">
        <v>12.770608290698373</v>
      </c>
      <c r="K2601" s="17">
        <v>0.21284347151163954</v>
      </c>
      <c r="L2601" s="17">
        <v>-1.0000000000000002</v>
      </c>
      <c r="M2601" s="17">
        <v>-1.0000000000000002</v>
      </c>
      <c r="N2601" s="17">
        <v>4.2568694302327907</v>
      </c>
      <c r="O2601" s="17">
        <v>16.921914804545995</v>
      </c>
      <c r="P2601" s="17">
        <v>7.8698815203075506E-2</v>
      </c>
      <c r="Q2601" s="17">
        <v>-0.72449870298132413</v>
      </c>
      <c r="R2601" s="17">
        <v>-0.21682861541143092</v>
      </c>
      <c r="S2601" s="17">
        <v>0.33333333333333348</v>
      </c>
      <c r="T2601" s="17">
        <v>0.33333333333333348</v>
      </c>
      <c r="U2601" s="17">
        <v>0.44792157892761303</v>
      </c>
      <c r="V2601" s="17">
        <v>-1.5666753310553505E-2</v>
      </c>
      <c r="W2601" s="17">
        <v>35.44312083088348</v>
      </c>
      <c r="X2601" s="17">
        <v>2.1515089910021592</v>
      </c>
      <c r="Y2601" s="17">
        <v>-1.0000000000000002</v>
      </c>
      <c r="Z2601" s="17">
        <v>-1.0000000000000002</v>
      </c>
      <c r="AA2601" s="17">
        <v>96.517638750928526</v>
      </c>
      <c r="AB2601" s="17">
        <v>0.50332764747819736</v>
      </c>
      <c r="AC2601" s="17">
        <v>0.39536756925708111</v>
      </c>
      <c r="AD2601" s="17">
        <v>0.32713171397385155</v>
      </c>
      <c r="AE2601" s="17">
        <v>61.291346535456512</v>
      </c>
      <c r="AF2601" s="17">
        <v>1</v>
      </c>
      <c r="AG2601" s="17">
        <v>-1.0000000000000002</v>
      </c>
      <c r="AH2601" s="17">
        <v>-1.0000000000000002</v>
      </c>
      <c r="AI2601" s="17">
        <v>6.6300964730934109E-2</v>
      </c>
      <c r="AJ2601" s="17">
        <v>-1.5666753310553505E-2</v>
      </c>
      <c r="AK2601" s="17">
        <v>0.18982015880727068</v>
      </c>
      <c r="AL2601" s="17">
        <v>0.23423932337339501</v>
      </c>
      <c r="AM2601" s="17">
        <v>-0.10725875711452139</v>
      </c>
      <c r="AN2601" s="17">
        <v>-3.3787516150034572E-4</v>
      </c>
      <c r="AO2601" s="17">
        <v>-1.7323681338266805</v>
      </c>
      <c r="AP2601" s="17">
        <v>1.1627497378294662</v>
      </c>
      <c r="AQ2601" s="17">
        <v>48.213729121581842</v>
      </c>
      <c r="AR2601" s="17">
        <v>1.0989214922837272</v>
      </c>
      <c r="AS2601" s="17">
        <v>2.3643524625137968</v>
      </c>
      <c r="AT2601" s="17">
        <v>-1.0000000000000002</v>
      </c>
      <c r="AU2601" s="17">
        <v>-1.0000000000000002</v>
      </c>
      <c r="AV2601" s="17">
        <v>0.85718512350786147</v>
      </c>
      <c r="AW2601" s="17">
        <v>114.60230329330396</v>
      </c>
      <c r="AX2601" s="17">
        <v>114.36164725686729</v>
      </c>
      <c r="AY2601" s="17">
        <v>0.3534802546040296</v>
      </c>
      <c r="AZ2601" s="17">
        <v>18.584944034176228</v>
      </c>
      <c r="BA2601" s="22">
        <v>1519.9465205730842</v>
      </c>
      <c r="CU2601" t="e">
        <v>#N/A</v>
      </c>
      <c r="CV2601" t="e">
        <v>#N/A</v>
      </c>
    </row>
    <row r="2602" spans="1:100" x14ac:dyDescent="0.25">
      <c r="A2602">
        <v>5826</v>
      </c>
      <c r="B2602" t="s">
        <v>2877</v>
      </c>
      <c r="C2602" s="22">
        <v>3</v>
      </c>
      <c r="D2602" s="17">
        <v>3.8926485011777028</v>
      </c>
      <c r="E2602" s="17">
        <v>-0.31251089410925159</v>
      </c>
      <c r="F2602" s="17">
        <v>0.78618453647299114</v>
      </c>
      <c r="G2602" s="17">
        <v>0.69220324095392871</v>
      </c>
      <c r="H2602" s="17">
        <v>0.44360607928846163</v>
      </c>
      <c r="I2602" s="17">
        <v>0</v>
      </c>
      <c r="J2602" s="17">
        <v>26.616364757307704</v>
      </c>
      <c r="K2602" s="17">
        <v>0.44360607928846163</v>
      </c>
      <c r="L2602" s="17">
        <v>-0.99999999999999956</v>
      </c>
      <c r="M2602" s="17">
        <v>-0.99999999999999956</v>
      </c>
      <c r="N2602" s="17">
        <v>8.8721215857692339</v>
      </c>
      <c r="O2602" s="17">
        <v>31.201216499439326</v>
      </c>
      <c r="P2602" s="17">
        <v>0.83976077639033286</v>
      </c>
      <c r="Q2602" s="17">
        <v>1.277802203208267</v>
      </c>
      <c r="R2602" s="17">
        <v>0.47720253085984732</v>
      </c>
      <c r="S2602" s="17">
        <v>0.33333333333333326</v>
      </c>
      <c r="T2602" s="17">
        <v>0.33333333333333326</v>
      </c>
      <c r="U2602" s="17">
        <v>0.13995537240154654</v>
      </c>
      <c r="V2602" s="17">
        <v>-8.3771814526516747E-2</v>
      </c>
      <c r="W2602" s="17">
        <v>11.169765810129391</v>
      </c>
      <c r="X2602" s="17">
        <v>0.28025118982529074</v>
      </c>
      <c r="Y2602" s="17">
        <v>-0.99999999999999956</v>
      </c>
      <c r="Z2602" s="17">
        <v>-0.99999999999999956</v>
      </c>
      <c r="AA2602" s="17">
        <v>42.947985335207207</v>
      </c>
      <c r="AB2602" s="17">
        <v>1.0962990095648051E-2</v>
      </c>
      <c r="AC2602" s="17">
        <v>0.37788977810269087</v>
      </c>
      <c r="AD2602" s="17">
        <v>0.23716757168602082</v>
      </c>
      <c r="AE2602" s="17">
        <v>31.301016994217999</v>
      </c>
      <c r="AF2602" s="17">
        <v>0.7</v>
      </c>
      <c r="AG2602" s="17">
        <v>-0.99999999999999956</v>
      </c>
      <c r="AH2602" s="17">
        <v>-0.99999999999999956</v>
      </c>
      <c r="AI2602" s="17">
        <v>-1.5927870565608749E-3</v>
      </c>
      <c r="AJ2602" s="17">
        <v>-8.3771814526516747E-2</v>
      </c>
      <c r="AK2602" s="17">
        <v>-4.2324906831459043E-2</v>
      </c>
      <c r="AL2602" s="17">
        <v>-5.5282876067640235E-2</v>
      </c>
      <c r="AM2602" s="17">
        <v>0.21396291596594844</v>
      </c>
      <c r="AN2602" s="17">
        <v>4.6605088540793337E-2</v>
      </c>
      <c r="AO2602" s="17">
        <v>5.1374483649914158</v>
      </c>
      <c r="AP2602" s="17">
        <v>0.88871283318163208</v>
      </c>
      <c r="AQ2602" s="17">
        <v>37.786130567437091</v>
      </c>
      <c r="AR2602" s="17">
        <v>0.72285022454169623</v>
      </c>
      <c r="AS2602" s="17">
        <v>0.72385726911375259</v>
      </c>
      <c r="AT2602" s="17">
        <v>-0.99999999999999956</v>
      </c>
      <c r="AU2602" s="17">
        <v>-0.99999999999999956</v>
      </c>
      <c r="AV2602" s="17">
        <v>1.169405771813776</v>
      </c>
      <c r="AW2602" s="17">
        <v>75.037914667828204</v>
      </c>
      <c r="AX2602" s="17">
        <v>66.628877474045311</v>
      </c>
      <c r="AY2602" s="17">
        <v>8.3227891808642152E-2</v>
      </c>
      <c r="AZ2602" s="17">
        <v>-24.973232186659047</v>
      </c>
      <c r="BA2602" s="22">
        <v>1434.0752974098345</v>
      </c>
      <c r="CU2602" t="e">
        <v>#N/A</v>
      </c>
      <c r="CV2602" t="e">
        <v>#N/A</v>
      </c>
    </row>
    <row r="2603" spans="1:100" x14ac:dyDescent="0.25">
      <c r="A2603">
        <v>5827</v>
      </c>
      <c r="B2603" t="s">
        <v>2878</v>
      </c>
      <c r="C2603" s="22">
        <v>3</v>
      </c>
      <c r="D2603" s="17">
        <v>5.6416439812500725</v>
      </c>
      <c r="E2603" s="17">
        <v>3.1774838572402797E-3</v>
      </c>
      <c r="F2603" s="17">
        <v>-0.16868237106382908</v>
      </c>
      <c r="G2603" s="17">
        <v>-0.16868237106382908</v>
      </c>
      <c r="H2603" s="17">
        <v>0.31845752707810226</v>
      </c>
      <c r="I2603" s="17">
        <v>0</v>
      </c>
      <c r="J2603" s="17">
        <v>19.107451624686153</v>
      </c>
      <c r="K2603" s="17">
        <v>0.31845752707810226</v>
      </c>
      <c r="L2603" s="17">
        <v>-1.0000000000000009</v>
      </c>
      <c r="M2603" s="17">
        <v>-1.0000000000000009</v>
      </c>
      <c r="N2603" s="17">
        <v>6.3691505415620524</v>
      </c>
      <c r="O2603" s="17">
        <v>24.580413234872385</v>
      </c>
      <c r="P2603" s="17">
        <v>0.20596348308331514</v>
      </c>
      <c r="Q2603" s="17">
        <v>-7.1100235287490481</v>
      </c>
      <c r="R2603" s="17">
        <v>-2.2970041798096021</v>
      </c>
      <c r="S2603" s="17">
        <v>0.33333333333333348</v>
      </c>
      <c r="T2603" s="17">
        <v>0.34253372813483479</v>
      </c>
      <c r="U2603" s="17">
        <v>0.38391638184428434</v>
      </c>
      <c r="V2603" s="17">
        <v>0.13716495084400376</v>
      </c>
      <c r="W2603" s="17">
        <v>35.139634683134176</v>
      </c>
      <c r="X2603" s="17">
        <v>2.725265161632727</v>
      </c>
      <c r="Y2603" s="17">
        <v>-1.0000000000000009</v>
      </c>
      <c r="Z2603" s="17">
        <v>-1.0000000000000009</v>
      </c>
      <c r="AA2603" s="17">
        <v>71.431926301717681</v>
      </c>
      <c r="AB2603" s="17">
        <v>0.23540027517756495</v>
      </c>
      <c r="AC2603" s="17">
        <v>0.28798485558138048</v>
      </c>
      <c r="AD2603" s="17">
        <v>0.24840078520891606</v>
      </c>
      <c r="AE2603" s="17">
        <v>38.589295798393124</v>
      </c>
      <c r="AF2603" s="17">
        <v>0.75</v>
      </c>
      <c r="AG2603" s="17">
        <v>-1.0000000000000009</v>
      </c>
      <c r="AH2603" s="17">
        <v>-1.0000000000000009</v>
      </c>
      <c r="AI2603" s="17">
        <v>-5.8572131625406601E-2</v>
      </c>
      <c r="AJ2603" s="17">
        <v>0.13716495084400376</v>
      </c>
      <c r="AK2603" s="17">
        <v>0.1853902233137775</v>
      </c>
      <c r="AL2603" s="17">
        <v>-5.7609511556233735E-2</v>
      </c>
      <c r="AM2603" s="17">
        <v>-8.1397459574028899E-2</v>
      </c>
      <c r="AN2603" s="17">
        <v>2.0658189760712937E-2</v>
      </c>
      <c r="AO2603" s="17">
        <v>-1.1079853727818354</v>
      </c>
      <c r="AP2603" s="17">
        <v>0.22840718623665471</v>
      </c>
      <c r="AQ2603" s="17">
        <v>54.247086307820297</v>
      </c>
      <c r="AR2603" s="17">
        <v>1.196948394156456</v>
      </c>
      <c r="AS2603" s="17">
        <v>3.0437226887108282</v>
      </c>
      <c r="AT2603" s="17">
        <v>-1.0000000000000009</v>
      </c>
      <c r="AU2603" s="17">
        <v>-1.0000000000000009</v>
      </c>
      <c r="AV2603" s="17">
        <v>-2.465686550873432</v>
      </c>
      <c r="AW2603" s="17">
        <v>96.240746722826628</v>
      </c>
      <c r="AX2603" s="17">
        <v>108.78579917471897</v>
      </c>
      <c r="AY2603" s="17">
        <v>0.11807636549096401</v>
      </c>
      <c r="AZ2603" s="17">
        <v>-15.773846605021941</v>
      </c>
      <c r="BA2603" s="22">
        <v>1484.9488780883605</v>
      </c>
      <c r="CU2603" t="e">
        <v>#N/A</v>
      </c>
      <c r="CV2603" t="e">
        <v>#N/A</v>
      </c>
    </row>
    <row r="2604" spans="1:100" x14ac:dyDescent="0.25">
      <c r="A2604">
        <v>5828</v>
      </c>
      <c r="B2604" t="s">
        <v>2879</v>
      </c>
      <c r="C2604" s="22">
        <v>3</v>
      </c>
      <c r="D2604" s="17">
        <v>4.2325441873722474</v>
      </c>
      <c r="E2604" s="17">
        <v>0.32086600226881234</v>
      </c>
      <c r="F2604" s="17">
        <v>-0.31318118918355836</v>
      </c>
      <c r="G2604" s="17">
        <v>-0.25516944126330032</v>
      </c>
      <c r="H2604" s="17">
        <v>0.26143148522492177</v>
      </c>
      <c r="I2604" s="17">
        <v>0</v>
      </c>
      <c r="J2604" s="17">
        <v>15.6858891134953</v>
      </c>
      <c r="K2604" s="17">
        <v>0.26143148522492177</v>
      </c>
      <c r="L2604" s="17">
        <v>-1.0000000000000004</v>
      </c>
      <c r="M2604" s="17">
        <v>-1.0000000000000004</v>
      </c>
      <c r="N2604" s="17">
        <v>5.2286297044984309</v>
      </c>
      <c r="O2604" s="17">
        <v>19.663263859604239</v>
      </c>
      <c r="P2604" s="17">
        <v>-6.1396813995435298E-2</v>
      </c>
      <c r="Q2604" s="17">
        <v>-0.17211889194970476</v>
      </c>
      <c r="R2604" s="17">
        <v>-1.4440400824469407E-2</v>
      </c>
      <c r="S2604" s="17">
        <v>0.33333333333333326</v>
      </c>
      <c r="T2604" s="17">
        <v>0.33886594368054535</v>
      </c>
      <c r="U2604" s="17">
        <v>0.20571127875022657</v>
      </c>
      <c r="V2604" s="17">
        <v>-6.4954264233111111E-2</v>
      </c>
      <c r="W2604" s="17">
        <v>22.060992252242897</v>
      </c>
      <c r="X2604" s="17">
        <v>0.84941993173840846</v>
      </c>
      <c r="Y2604" s="17">
        <v>-1.0000000000000004</v>
      </c>
      <c r="Z2604" s="17">
        <v>-1.0000000000000004</v>
      </c>
      <c r="AA2604" s="17">
        <v>36.954279440548291</v>
      </c>
      <c r="AB2604" s="17">
        <v>-2.0465363923919538E-2</v>
      </c>
      <c r="AC2604" s="17">
        <v>9.1842937235121255E-2</v>
      </c>
      <c r="AD2604" s="17">
        <v>0.22677697847139594</v>
      </c>
      <c r="AE2604" s="17">
        <v>14.907727589129875</v>
      </c>
      <c r="AF2604" s="17">
        <v>0.41666666666666669</v>
      </c>
      <c r="AG2604" s="17">
        <v>-1.0000000000000004</v>
      </c>
      <c r="AH2604" s="17">
        <v>-1.0000000000000004</v>
      </c>
      <c r="AI2604" s="17">
        <v>0</v>
      </c>
      <c r="AJ2604" s="17">
        <v>-6.4954264233111111E-2</v>
      </c>
      <c r="AK2604" s="17">
        <v>-3.011110092317601E-2</v>
      </c>
      <c r="AL2604" s="17">
        <v>-5.2530522198490956E-2</v>
      </c>
      <c r="AM2604" s="17">
        <v>0.35934903491304582</v>
      </c>
      <c r="AN2604" s="17">
        <v>-3.8443211868065923E-2</v>
      </c>
      <c r="AO2604" s="17">
        <v>8.8331703682102631</v>
      </c>
      <c r="AP2604" s="17">
        <v>-1.223732907694103</v>
      </c>
      <c r="AQ2604" s="17">
        <v>37.746881365738204</v>
      </c>
      <c r="AR2604" s="17">
        <v>0.81295629153099447</v>
      </c>
      <c r="AS2604" s="17">
        <v>1.1108514169633303</v>
      </c>
      <c r="AT2604" s="17">
        <v>-1.0000000000000004</v>
      </c>
      <c r="AU2604" s="17">
        <v>-1.0000000000000004</v>
      </c>
      <c r="AV2604" s="17">
        <v>-0.26960984208776984</v>
      </c>
      <c r="AW2604" s="17">
        <v>55.393810392458427</v>
      </c>
      <c r="AX2604" s="17">
        <v>48.898383969147339</v>
      </c>
      <c r="AY2604" s="17">
        <v>8.4670198165572905E-2</v>
      </c>
      <c r="AZ2604" s="17">
        <v>-27.824357548881569</v>
      </c>
      <c r="BA2604" s="22">
        <v>1287.9491382880649</v>
      </c>
      <c r="CU2604" t="e">
        <v>#N/A</v>
      </c>
      <c r="CV2604" t="e">
        <v>#N/A</v>
      </c>
    </row>
    <row r="2605" spans="1:100" x14ac:dyDescent="0.25">
      <c r="A2605">
        <v>5829</v>
      </c>
      <c r="B2605" t="s">
        <v>2880</v>
      </c>
      <c r="C2605" s="22">
        <v>3</v>
      </c>
      <c r="D2605" s="17">
        <v>4.6883150672513265</v>
      </c>
      <c r="E2605" s="17">
        <v>0</v>
      </c>
      <c r="F2605" s="17">
        <v>2.0240317142074575</v>
      </c>
      <c r="G2605" s="17">
        <v>2.0240317142074575</v>
      </c>
      <c r="H2605" s="17">
        <v>0.10230247311142611</v>
      </c>
      <c r="I2605" s="17">
        <v>0</v>
      </c>
      <c r="J2605" s="17">
        <v>6.1381483866855682</v>
      </c>
      <c r="K2605" s="17">
        <v>0.10230247311142611</v>
      </c>
      <c r="L2605" s="17">
        <v>-0.99999999999999867</v>
      </c>
      <c r="M2605" s="17">
        <v>-0.99999999999999867</v>
      </c>
      <c r="N2605" s="17">
        <v>2.0460494622285221</v>
      </c>
      <c r="O2605" s="17">
        <v>12.85049516814435</v>
      </c>
      <c r="P2605" s="17">
        <v>-1.7678973193881141E-2</v>
      </c>
      <c r="Q2605" s="17">
        <v>1.7143568599166763</v>
      </c>
      <c r="R2605" s="17">
        <v>0.52193021300245179</v>
      </c>
      <c r="S2605" s="17">
        <v>0.33333333333333276</v>
      </c>
      <c r="T2605" s="17">
        <v>0.33333333333333276</v>
      </c>
      <c r="U2605" s="17">
        <v>0.21415872040058179</v>
      </c>
      <c r="V2605" s="17">
        <v>6.9768642591087643E-2</v>
      </c>
      <c r="W2605" s="17">
        <v>33.931662261876355</v>
      </c>
      <c r="X2605" s="17">
        <v>1.8396109307040927</v>
      </c>
      <c r="Y2605" s="17">
        <v>-0.99999999999999867</v>
      </c>
      <c r="Z2605" s="17">
        <v>-0.99999999999999867</v>
      </c>
      <c r="AA2605" s="17">
        <v>63.944690917068662</v>
      </c>
      <c r="AB2605" s="17">
        <v>0.19825336306595664</v>
      </c>
      <c r="AC2605" s="17">
        <v>0.21998786140333706</v>
      </c>
      <c r="AD2605" s="17">
        <v>0.17158074437450324</v>
      </c>
      <c r="AE2605" s="17">
        <v>29.491098442189838</v>
      </c>
      <c r="AF2605" s="17">
        <v>0.5</v>
      </c>
      <c r="AG2605" s="17">
        <v>-0.99999999999999867</v>
      </c>
      <c r="AH2605" s="17">
        <v>-0.99999999999999867</v>
      </c>
      <c r="AI2605" s="17">
        <v>8.7994987636521249E-2</v>
      </c>
      <c r="AJ2605" s="17">
        <v>6.9768642591087643E-2</v>
      </c>
      <c r="AK2605" s="17">
        <v>-0.20496130075646818</v>
      </c>
      <c r="AL2605" s="17">
        <v>-1.2421976483579815E-2</v>
      </c>
      <c r="AM2605" s="17">
        <v>7.6074283745725821E-2</v>
      </c>
      <c r="AN2605" s="17">
        <v>0.27322779327734026</v>
      </c>
      <c r="AO2605" s="17">
        <v>0.87705058986080675</v>
      </c>
      <c r="AP2605" s="17">
        <v>6.768584949515609</v>
      </c>
      <c r="AQ2605" s="17">
        <v>40.069810648561933</v>
      </c>
      <c r="AR2605" s="17">
        <v>0.9505940296583355</v>
      </c>
      <c r="AS2605" s="17">
        <v>1.9419134038155186</v>
      </c>
      <c r="AT2605" s="17">
        <v>-0.99999999999999867</v>
      </c>
      <c r="AU2605" s="17">
        <v>-0.99999999999999867</v>
      </c>
      <c r="AV2605" s="17">
        <v>2.5459619272099108</v>
      </c>
      <c r="AW2605" s="17">
        <v>83.563771034728603</v>
      </c>
      <c r="AX2605" s="17">
        <v>92.30053504656783</v>
      </c>
      <c r="AY2605" s="17">
        <v>0.13600764836855361</v>
      </c>
      <c r="AZ2605" s="17">
        <v>-9.7834123548649394</v>
      </c>
      <c r="BA2605" s="22">
        <v>1482.6644292912777</v>
      </c>
      <c r="CU2605" t="e">
        <v>#N/A</v>
      </c>
      <c r="CV2605" t="e">
        <v>#N/A</v>
      </c>
    </row>
    <row r="2606" spans="1:100" x14ac:dyDescent="0.25">
      <c r="A2606">
        <v>5830</v>
      </c>
      <c r="B2606" t="s">
        <v>2881</v>
      </c>
      <c r="C2606" s="22">
        <v>3</v>
      </c>
      <c r="D2606" s="17">
        <v>4.2446044046756777</v>
      </c>
      <c r="E2606" s="17">
        <v>-0.13043531566338668</v>
      </c>
      <c r="F2606" s="17">
        <v>4.0686521752153057E-3</v>
      </c>
      <c r="G2606" s="17">
        <v>-4.6616302671520657E-2</v>
      </c>
      <c r="H2606" s="17">
        <v>-8.2176163653254558E-2</v>
      </c>
      <c r="I2606" s="17">
        <v>0</v>
      </c>
      <c r="J2606" s="17">
        <v>-4.9305698191952745</v>
      </c>
      <c r="K2606" s="17">
        <v>-8.2176163653254558E-2</v>
      </c>
      <c r="L2606" s="17">
        <v>-0.99999999999999944</v>
      </c>
      <c r="M2606" s="17">
        <v>-0.99999999999999944</v>
      </c>
      <c r="N2606" s="17">
        <v>-1.6435232730650902</v>
      </c>
      <c r="O2606" s="17">
        <v>-0.73258171719111997</v>
      </c>
      <c r="P2606" s="17">
        <v>-0.36962714645750977</v>
      </c>
      <c r="Q2606" s="17">
        <v>-3.2824898433827514E-2</v>
      </c>
      <c r="R2606" s="17">
        <v>-3.6647619911531912E-2</v>
      </c>
      <c r="S2606" s="17">
        <v>0.33239835816733143</v>
      </c>
      <c r="T2606" s="17">
        <v>0.24548522841970455</v>
      </c>
      <c r="U2606" s="17">
        <v>-0.1282251758417384</v>
      </c>
      <c r="V2606" s="17">
        <v>0</v>
      </c>
      <c r="W2606" s="17">
        <v>21.273382975942088</v>
      </c>
      <c r="X2606" s="17">
        <v>7.0887403830941109E-2</v>
      </c>
      <c r="Y2606" s="17">
        <v>-0.99999999999999944</v>
      </c>
      <c r="Z2606" s="17">
        <v>-0.99999999999999944</v>
      </c>
      <c r="AA2606" s="17">
        <v>39.81881298663135</v>
      </c>
      <c r="AB2606" s="17">
        <v>7.1474965656766171E-2</v>
      </c>
      <c r="AC2606" s="17">
        <v>0.27778778740499732</v>
      </c>
      <c r="AD2606" s="17">
        <v>2.2378799550251523E-2</v>
      </c>
      <c r="AE2606" s="17">
        <v>18.582077630600747</v>
      </c>
      <c r="AF2606" s="17">
        <v>0.66666666666666663</v>
      </c>
      <c r="AG2606" s="17">
        <v>-0.99999999999999944</v>
      </c>
      <c r="AH2606" s="17">
        <v>-0.99999999999999944</v>
      </c>
      <c r="AI2606" s="17">
        <v>0</v>
      </c>
      <c r="AJ2606" s="17">
        <v>0</v>
      </c>
      <c r="AK2606" s="17">
        <v>-0.12348586336078776</v>
      </c>
      <c r="AL2606" s="17">
        <v>0.25434199007814606</v>
      </c>
      <c r="AM2606" s="17">
        <v>-0.15390580704517395</v>
      </c>
      <c r="AN2606" s="17">
        <v>5.9770296086272594E-2</v>
      </c>
      <c r="AO2606" s="17">
        <v>-4.4650744929332893</v>
      </c>
      <c r="AP2606" s="17">
        <v>2.7659673525475448</v>
      </c>
      <c r="AQ2606" s="17">
        <v>16.342813156746811</v>
      </c>
      <c r="AR2606" s="17">
        <v>0.44965841074529772</v>
      </c>
      <c r="AS2606" s="17">
        <v>-1.1288759822313343E-2</v>
      </c>
      <c r="AT2606" s="17">
        <v>-0.99999999999999944</v>
      </c>
      <c r="AU2606" s="17">
        <v>-0.99999999999999944</v>
      </c>
      <c r="AV2606" s="17">
        <v>-8.3263922583052555E-2</v>
      </c>
      <c r="AW2606" s="17">
        <v>41.852198621987746</v>
      </c>
      <c r="AX2606" s="17">
        <v>41.852198621987746</v>
      </c>
      <c r="AY2606" s="17">
        <v>0.12125291979854258</v>
      </c>
      <c r="AZ2606" s="17">
        <v>-13.764959767245525</v>
      </c>
      <c r="BA2606" s="22">
        <v>1323.9533050059417</v>
      </c>
      <c r="CU2606" t="e">
        <v>#N/A</v>
      </c>
      <c r="CV2606" t="e">
        <v>#N/A</v>
      </c>
    </row>
    <row r="2607" spans="1:100" x14ac:dyDescent="0.25">
      <c r="A2607">
        <v>5831</v>
      </c>
      <c r="B2607" t="s">
        <v>2882</v>
      </c>
      <c r="C2607" s="22">
        <v>3</v>
      </c>
      <c r="D2607" s="17">
        <v>1.7543815418532434</v>
      </c>
      <c r="E2607" s="17">
        <v>0</v>
      </c>
      <c r="F2607" s="17">
        <v>-1.7799872883523138</v>
      </c>
      <c r="G2607" s="17">
        <v>-1.7799872883523138</v>
      </c>
      <c r="H2607" s="17">
        <v>1.3609515479044119E-3</v>
      </c>
      <c r="I2607" s="17">
        <v>0</v>
      </c>
      <c r="J2607" s="17">
        <v>8.1657092874265924E-2</v>
      </c>
      <c r="K2607" s="17">
        <v>1.3609515479044119E-3</v>
      </c>
      <c r="L2607" s="17">
        <v>-1.0000000000000007</v>
      </c>
      <c r="M2607" s="17">
        <v>-1.0000000000000007</v>
      </c>
      <c r="N2607" s="17">
        <v>2.7219030958088003E-2</v>
      </c>
      <c r="O2607" s="17">
        <v>5.6051346375195932E-2</v>
      </c>
      <c r="P2607" s="17">
        <v>0.114942441685914</v>
      </c>
      <c r="Q2607" s="17">
        <v>-0.88440364949025196</v>
      </c>
      <c r="R2607" s="17">
        <v>-0.44884120234871583</v>
      </c>
      <c r="S2607" s="17">
        <v>0.34801494409408257</v>
      </c>
      <c r="T2607" s="17">
        <v>0.31254519438216771</v>
      </c>
      <c r="U2607" s="17">
        <v>7.7740765061112382E-2</v>
      </c>
      <c r="V2607" s="17">
        <v>7.363536175722489E-4</v>
      </c>
      <c r="W2607" s="17">
        <v>29.507052224281217</v>
      </c>
      <c r="X2607" s="17">
        <v>0.95379222992706392</v>
      </c>
      <c r="Y2607" s="17">
        <v>-1.0000000000000007</v>
      </c>
      <c r="Z2607" s="17">
        <v>-1.0000000000000007</v>
      </c>
      <c r="AA2607" s="17">
        <v>37.67515003151285</v>
      </c>
      <c r="AB2607" s="17">
        <v>-8.2735070017909487E-3</v>
      </c>
      <c r="AC2607" s="17">
        <v>0.17838190196619635</v>
      </c>
      <c r="AD2607" s="17">
        <v>2.2303852272013806E-3</v>
      </c>
      <c r="AE2607" s="17">
        <v>8.6169390095803475</v>
      </c>
      <c r="AF2607" s="17">
        <v>0.18181818181818182</v>
      </c>
      <c r="AG2607" s="17">
        <v>-1.0000000000000007</v>
      </c>
      <c r="AH2607" s="17">
        <v>-1.0000000000000007</v>
      </c>
      <c r="AI2607" s="17">
        <v>-1.8289379262399048E-2</v>
      </c>
      <c r="AJ2607" s="17">
        <v>7.363536175722489E-4</v>
      </c>
      <c r="AK2607" s="17">
        <v>0.49414473658735442</v>
      </c>
      <c r="AL2607" s="17">
        <v>0.21556484389546504</v>
      </c>
      <c r="AM2607" s="17">
        <v>0.62227806876459091</v>
      </c>
      <c r="AN2607" s="17">
        <v>-0.12098209529888265</v>
      </c>
      <c r="AO2607" s="17">
        <v>18.027675402051553</v>
      </c>
      <c r="AP2607" s="17">
        <v>-1.9467281629947413</v>
      </c>
      <c r="AQ2607" s="17">
        <v>29.588709317155502</v>
      </c>
      <c r="AR2607" s="17">
        <v>0.73903725715493496</v>
      </c>
      <c r="AS2607" s="17">
        <v>0.95515318147496775</v>
      </c>
      <c r="AT2607" s="17">
        <v>-1.0000000000000007</v>
      </c>
      <c r="AU2607" s="17">
        <v>-1.0000000000000007</v>
      </c>
      <c r="AV2607" s="17">
        <v>-2.2288284907010296</v>
      </c>
      <c r="AW2607" s="17">
        <v>35.784473214893318</v>
      </c>
      <c r="AX2607" s="17">
        <v>35.492320991402551</v>
      </c>
      <c r="AY2607" s="17">
        <v>-2.3416228450014179E-2</v>
      </c>
      <c r="AZ2607" s="17">
        <v>-62.776870021648229</v>
      </c>
      <c r="BA2607" s="22">
        <v>1317.5647233320099</v>
      </c>
      <c r="CU2607" t="e">
        <v>#N/A</v>
      </c>
      <c r="CV2607" t="e">
        <v>#N/A</v>
      </c>
    </row>
    <row r="2608" spans="1:100" x14ac:dyDescent="0.25">
      <c r="A2608">
        <v>5834</v>
      </c>
      <c r="B2608" t="s">
        <v>2883</v>
      </c>
      <c r="C2608" s="22">
        <v>3</v>
      </c>
      <c r="D2608" s="17">
        <v>0.46458872201691559</v>
      </c>
      <c r="E2608" s="17">
        <v>-1.6002341323740794E-2</v>
      </c>
      <c r="F2608" s="17">
        <v>-0.22622465522894139</v>
      </c>
      <c r="G2608" s="17">
        <v>-0.22622465522894139</v>
      </c>
      <c r="H2608" s="17">
        <v>-4.673503145296804E-3</v>
      </c>
      <c r="I2608" s="17">
        <v>0</v>
      </c>
      <c r="J2608" s="17">
        <v>-0.28041018871780793</v>
      </c>
      <c r="K2608" s="17">
        <v>-4.673503145296804E-3</v>
      </c>
      <c r="L2608" s="17">
        <v>-1.0000000000000007</v>
      </c>
      <c r="M2608" s="17">
        <v>-1.0000000000000007</v>
      </c>
      <c r="N2608" s="17">
        <v>-9.3470062905936332E-2</v>
      </c>
      <c r="O2608" s="17">
        <v>-4.2046121929835978E-2</v>
      </c>
      <c r="P2608" s="17">
        <v>0.5757774358490132</v>
      </c>
      <c r="Q2608" s="17">
        <v>-2.6534706618423565</v>
      </c>
      <c r="R2608" s="17">
        <v>-0.8198907943152649</v>
      </c>
      <c r="S2608" s="17">
        <v>0.33333333333333331</v>
      </c>
      <c r="T2608" s="17">
        <v>0.34019394465365077</v>
      </c>
      <c r="U2608" s="17">
        <v>-9.5598058461794588E-2</v>
      </c>
      <c r="V2608" s="17">
        <v>-1.3935639257050859E-2</v>
      </c>
      <c r="W2608" s="17">
        <v>22.746683336537433</v>
      </c>
      <c r="X2608" s="17">
        <v>0.21760046840427846</v>
      </c>
      <c r="Y2608" s="17">
        <v>-1.0000000000000007</v>
      </c>
      <c r="Z2608" s="17">
        <v>-1.0000000000000007</v>
      </c>
      <c r="AA2608" s="17">
        <v>33.604938334308542</v>
      </c>
      <c r="AB2608" s="17">
        <v>-5.5787750898414187E-2</v>
      </c>
      <c r="AC2608" s="17">
        <v>0.16308134771190197</v>
      </c>
      <c r="AD2608" s="17">
        <v>0.12626931902823965</v>
      </c>
      <c r="AE2608" s="17">
        <v>11.678145792086376</v>
      </c>
      <c r="AF2608" s="17">
        <v>0.35294117647058826</v>
      </c>
      <c r="AG2608" s="17">
        <v>-1.0000000000000007</v>
      </c>
      <c r="AH2608" s="17">
        <v>-1.0000000000000007</v>
      </c>
      <c r="AI2608" s="17">
        <v>0</v>
      </c>
      <c r="AJ2608" s="17">
        <v>-1.3935639257050859E-2</v>
      </c>
      <c r="AK2608" s="17">
        <v>2.6942415569652812E-2</v>
      </c>
      <c r="AL2608" s="17">
        <v>-2.6752652335100303E-2</v>
      </c>
      <c r="AM2608" s="17">
        <v>7.6114766282724927E-2</v>
      </c>
      <c r="AN2608" s="17">
        <v>-2.5516858733588294E-3</v>
      </c>
      <c r="AO2608" s="17">
        <v>2.0375812349163862</v>
      </c>
      <c r="AP2608" s="17">
        <v>-0.19755540850947242</v>
      </c>
      <c r="AQ2608" s="17">
        <v>22.466273147819617</v>
      </c>
      <c r="AR2608" s="17">
        <v>0.56399358026813939</v>
      </c>
      <c r="AS2608" s="17">
        <v>0.21292696525898136</v>
      </c>
      <c r="AT2608" s="17">
        <v>-1.0000000000000007</v>
      </c>
      <c r="AU2608" s="17">
        <v>-1.0000000000000007</v>
      </c>
      <c r="AV2608" s="17">
        <v>-1.0461154495442062</v>
      </c>
      <c r="AW2608" s="17">
        <v>33.365336803869226</v>
      </c>
      <c r="AX2608" s="17">
        <v>31.971772878164153</v>
      </c>
      <c r="AY2608" s="17">
        <v>-0.20502538018919897</v>
      </c>
      <c r="AZ2608" s="17">
        <v>-98.016030998521202</v>
      </c>
      <c r="BA2608" s="22">
        <v>1263.5769812061319</v>
      </c>
      <c r="CU2608" t="e">
        <v>#N/A</v>
      </c>
      <c r="CV2608" t="e">
        <v>#N/A</v>
      </c>
    </row>
    <row r="2609" spans="1:100" x14ac:dyDescent="0.25">
      <c r="A2609">
        <v>5835</v>
      </c>
      <c r="B2609" t="s">
        <v>2884</v>
      </c>
      <c r="C2609" s="22">
        <v>3</v>
      </c>
      <c r="D2609" s="17">
        <v>4.7200337746934649</v>
      </c>
      <c r="E2609" s="17">
        <v>0</v>
      </c>
      <c r="F2609" s="17">
        <v>-0.2257780687522305</v>
      </c>
      <c r="G2609" s="17">
        <v>-0.2257780687522305</v>
      </c>
      <c r="H2609" s="17">
        <v>-0.13140519808757445</v>
      </c>
      <c r="I2609" s="17">
        <v>0</v>
      </c>
      <c r="J2609" s="17">
        <v>-7.8843118852544682</v>
      </c>
      <c r="K2609" s="17">
        <v>-0.13140519808757445</v>
      </c>
      <c r="L2609" s="17">
        <v>-1.0000000000000009</v>
      </c>
      <c r="M2609" s="17">
        <v>-1.0000000000000009</v>
      </c>
      <c r="N2609" s="17">
        <v>-2.6281039617514916</v>
      </c>
      <c r="O2609" s="17">
        <v>-3.3900561793132375</v>
      </c>
      <c r="P2609" s="17">
        <v>-0.20185742052417102</v>
      </c>
      <c r="Q2609" s="17">
        <v>-0.7468932370986201</v>
      </c>
      <c r="R2609" s="17">
        <v>-0.25847096056039137</v>
      </c>
      <c r="S2609" s="17">
        <v>0.33333333333333354</v>
      </c>
      <c r="T2609" s="17">
        <v>0.22497610474876145</v>
      </c>
      <c r="U2609" s="17">
        <v>0.18034099820062996</v>
      </c>
      <c r="V2609" s="17">
        <v>-4.9174226964907773E-2</v>
      </c>
      <c r="W2609" s="17">
        <v>32.835256296215682</v>
      </c>
      <c r="X2609" s="17">
        <v>1.00767603859817</v>
      </c>
      <c r="Y2609" s="17">
        <v>-1.0000000000000009</v>
      </c>
      <c r="Z2609" s="17">
        <v>-1.0000000000000009</v>
      </c>
      <c r="AA2609" s="17">
        <v>32.990680497851919</v>
      </c>
      <c r="AB2609" s="17">
        <v>3.4459987697454897E-2</v>
      </c>
      <c r="AC2609" s="17">
        <v>-0.12199509393656621</v>
      </c>
      <c r="AD2609" s="17">
        <v>9.5813009483044234E-2</v>
      </c>
      <c r="AE2609" s="17">
        <v>0.41389516219664124</v>
      </c>
      <c r="AF2609" s="17">
        <v>0.5</v>
      </c>
      <c r="AG2609" s="17">
        <v>-1.0000000000000009</v>
      </c>
      <c r="AH2609" s="17">
        <v>-1.0000000000000009</v>
      </c>
      <c r="AI2609" s="17">
        <v>-2.0427262194839146E-2</v>
      </c>
      <c r="AJ2609" s="17">
        <v>-4.9174226964907773E-2</v>
      </c>
      <c r="AK2609" s="17">
        <v>-5.6933655817952261E-2</v>
      </c>
      <c r="AL2609" s="17">
        <v>1.1640608320016926E-2</v>
      </c>
      <c r="AM2609" s="17">
        <v>6.2592005135116979E-2</v>
      </c>
      <c r="AN2609" s="17">
        <v>0.38994960881057167</v>
      </c>
      <c r="AO2609" s="17">
        <v>1.2801318492881626</v>
      </c>
      <c r="AP2609" s="17">
        <v>9.8069432618643742</v>
      </c>
      <c r="AQ2609" s="17">
        <v>24.950944410961203</v>
      </c>
      <c r="AR2609" s="17">
        <v>0.68947620931781706</v>
      </c>
      <c r="AS2609" s="17">
        <v>0.87627084051059467</v>
      </c>
      <c r="AT2609" s="17">
        <v>-1.0000000000000009</v>
      </c>
      <c r="AU2609" s="17">
        <v>-1.0000000000000009</v>
      </c>
      <c r="AV2609" s="17">
        <v>-0.48424902931262176</v>
      </c>
      <c r="AW2609" s="17">
        <v>39.407567580403033</v>
      </c>
      <c r="AX2609" s="17">
        <v>34.081599640015476</v>
      </c>
      <c r="AY2609" s="17">
        <v>0.12555374261728655</v>
      </c>
      <c r="AZ2609" s="17">
        <v>-29.714051326994817</v>
      </c>
      <c r="BA2609" s="22">
        <v>1388.5509209955987</v>
      </c>
      <c r="CU2609" t="e">
        <v>#N/A</v>
      </c>
      <c r="CV2609" t="e">
        <v>#N/A</v>
      </c>
    </row>
    <row r="2610" spans="1:100" x14ac:dyDescent="0.25">
      <c r="A2610">
        <v>5836</v>
      </c>
      <c r="B2610" t="s">
        <v>2885</v>
      </c>
      <c r="C2610" s="22">
        <v>3</v>
      </c>
      <c r="D2610" s="17">
        <v>0.41303426861606446</v>
      </c>
      <c r="E2610" s="17">
        <v>5.5066933560760584E-3</v>
      </c>
      <c r="F2610" s="17">
        <v>-0.20532427245683457</v>
      </c>
      <c r="G2610" s="17">
        <v>-0.20532427245683457</v>
      </c>
      <c r="H2610" s="17">
        <v>-9.1794838944015231E-2</v>
      </c>
      <c r="I2610" s="17">
        <v>0</v>
      </c>
      <c r="J2610" s="17">
        <v>-5.5076903366409145</v>
      </c>
      <c r="K2610" s="17">
        <v>-9.1794838944015231E-2</v>
      </c>
      <c r="L2610" s="17">
        <v>-0.99999999999999989</v>
      </c>
      <c r="M2610" s="17">
        <v>-0.99999999999999989</v>
      </c>
      <c r="N2610" s="17">
        <v>-1.8358967788803056</v>
      </c>
      <c r="O2610" s="17">
        <v>-5.2999803404816843</v>
      </c>
      <c r="P2610" s="17">
        <v>-1.7718953230313104</v>
      </c>
      <c r="Q2610" s="17">
        <v>-0.20795041858729962</v>
      </c>
      <c r="R2610" s="17">
        <v>-0.24174850382283491</v>
      </c>
      <c r="S2610" s="17">
        <v>0.32403047381544281</v>
      </c>
      <c r="T2610" s="17">
        <v>0.25094098559605549</v>
      </c>
      <c r="U2610" s="17">
        <v>-9.6661009985822444E-2</v>
      </c>
      <c r="V2610" s="17">
        <v>-1.4435990214670857E-2</v>
      </c>
      <c r="W2610" s="17">
        <v>22.226771926200826</v>
      </c>
      <c r="X2610" s="17">
        <v>0.10730800151372503</v>
      </c>
      <c r="Y2610" s="17">
        <v>-0.99999999999999989</v>
      </c>
      <c r="Z2610" s="17">
        <v>-0.99999999999999989</v>
      </c>
      <c r="AA2610" s="17">
        <v>39.817394688398217</v>
      </c>
      <c r="AB2610" s="17">
        <v>5.1538999958015752E-2</v>
      </c>
      <c r="AC2610" s="17">
        <v>0.13200785904544818</v>
      </c>
      <c r="AD2610" s="17">
        <v>0.17310056631694101</v>
      </c>
      <c r="AE2610" s="17">
        <v>17.832371266020232</v>
      </c>
      <c r="AF2610" s="17">
        <v>0.4</v>
      </c>
      <c r="AG2610" s="17">
        <v>-0.99999999999999989</v>
      </c>
      <c r="AH2610" s="17">
        <v>-0.99999999999999989</v>
      </c>
      <c r="AI2610" s="17">
        <v>-2.2313649826420132E-2</v>
      </c>
      <c r="AJ2610" s="17">
        <v>-1.4435990214670857E-2</v>
      </c>
      <c r="AK2610" s="17">
        <v>-3.362272698846927E-2</v>
      </c>
      <c r="AL2610" s="17">
        <v>7.0014936923984833E-2</v>
      </c>
      <c r="AM2610" s="17">
        <v>-0.30200475400145466</v>
      </c>
      <c r="AN2610" s="17">
        <v>-3.9322187495375804E-2</v>
      </c>
      <c r="AO2610" s="17">
        <v>-7.7182324849787163</v>
      </c>
      <c r="AP2610" s="17">
        <v>-0.63298000276447086</v>
      </c>
      <c r="AQ2610" s="17">
        <v>16.719081589559902</v>
      </c>
      <c r="AR2610" s="17">
        <v>0.46387445921100512</v>
      </c>
      <c r="AS2610" s="17">
        <v>1.5513162569709433E-2</v>
      </c>
      <c r="AT2610" s="17">
        <v>-0.99999999999999989</v>
      </c>
      <c r="AU2610" s="17">
        <v>-0.99999999999999989</v>
      </c>
      <c r="AV2610" s="17">
        <v>-0.44707277627966968</v>
      </c>
      <c r="AW2610" s="17">
        <v>33.884434345152073</v>
      </c>
      <c r="AX2610" s="17">
        <v>31.994562327156579</v>
      </c>
      <c r="AY2610" s="17">
        <v>-1.6203698935510255E-2</v>
      </c>
      <c r="AZ2610" s="17">
        <v>-36.565499602642959</v>
      </c>
      <c r="BA2610" s="22">
        <v>1389.8474516696358</v>
      </c>
      <c r="CU2610" t="e">
        <v>#N/A</v>
      </c>
      <c r="CV2610" t="e">
        <v>#N/A</v>
      </c>
    </row>
    <row r="2611" spans="1:100" x14ac:dyDescent="0.25">
      <c r="A2611">
        <v>5837</v>
      </c>
      <c r="B2611" t="s">
        <v>2886</v>
      </c>
      <c r="C2611" s="22">
        <v>3</v>
      </c>
      <c r="D2611" s="17">
        <v>4.417422196983896</v>
      </c>
      <c r="E2611" s="17">
        <v>-2.2140506314153761E-3</v>
      </c>
      <c r="F2611" s="17">
        <v>-0.35645985614358588</v>
      </c>
      <c r="G2611" s="17">
        <v>-0.35645985614358588</v>
      </c>
      <c r="H2611" s="17">
        <v>0.17999810840685382</v>
      </c>
      <c r="I2611" s="17">
        <v>0</v>
      </c>
      <c r="J2611" s="17">
        <v>10.79988650441123</v>
      </c>
      <c r="K2611" s="17">
        <v>0.17999810840685382</v>
      </c>
      <c r="L2611" s="17">
        <v>-0.99999999999999978</v>
      </c>
      <c r="M2611" s="17">
        <v>-0.99999999999999978</v>
      </c>
      <c r="N2611" s="17">
        <v>3.5999621681370795</v>
      </c>
      <c r="O2611" s="17">
        <v>14.860848845251541</v>
      </c>
      <c r="P2611" s="17">
        <v>28.797520279243649</v>
      </c>
      <c r="Q2611" s="17">
        <v>-0.12059983130582783</v>
      </c>
      <c r="R2611" s="17">
        <v>2.7662301819333384</v>
      </c>
      <c r="S2611" s="17">
        <v>0.33333333333333337</v>
      </c>
      <c r="T2611" s="17">
        <v>0.33972043338748786</v>
      </c>
      <c r="U2611" s="17">
        <v>-0.34008789268087852</v>
      </c>
      <c r="V2611" s="17">
        <v>-3.2033784048221346E-2</v>
      </c>
      <c r="W2611" s="17">
        <v>4.837359263394708</v>
      </c>
      <c r="X2611" s="17">
        <v>-1.04518427931299</v>
      </c>
      <c r="Y2611" s="17">
        <v>-0.99999999999999978</v>
      </c>
      <c r="Z2611" s="17">
        <v>-0.99999999999999978</v>
      </c>
      <c r="AA2611" s="17">
        <v>17.499732848710291</v>
      </c>
      <c r="AB2611" s="17">
        <v>0.2061032635987102</v>
      </c>
      <c r="AC2611" s="17">
        <v>0.18942937018833358</v>
      </c>
      <c r="AD2611" s="17">
        <v>-0.19760976571939881</v>
      </c>
      <c r="AE2611" s="17">
        <v>9.8961434033822471</v>
      </c>
      <c r="AF2611" s="17">
        <v>0.33333333333333331</v>
      </c>
      <c r="AG2611" s="17">
        <v>-0.99999999999999978</v>
      </c>
      <c r="AH2611" s="17">
        <v>-0.99999999999999978</v>
      </c>
      <c r="AI2611" s="17">
        <v>0</v>
      </c>
      <c r="AJ2611" s="17">
        <v>-3.2033784048221346E-2</v>
      </c>
      <c r="AK2611" s="17">
        <v>0.16209962031697742</v>
      </c>
      <c r="AL2611" s="17">
        <v>-0.13038406657690385</v>
      </c>
      <c r="AM2611" s="17">
        <v>0.78040844572368073</v>
      </c>
      <c r="AN2611" s="17">
        <v>0.23363422770912148</v>
      </c>
      <c r="AO2611" s="17">
        <v>20.320709244676909</v>
      </c>
      <c r="AP2611" s="17">
        <v>5.1889353598435184</v>
      </c>
      <c r="AQ2611" s="17">
        <v>15.637245767805929</v>
      </c>
      <c r="AR2611" s="17">
        <v>0.30093208999172144</v>
      </c>
      <c r="AS2611" s="17">
        <v>-0.86518617090613592</v>
      </c>
      <c r="AT2611" s="17">
        <v>-0.99999999999999978</v>
      </c>
      <c r="AU2611" s="17">
        <v>-0.99999999999999978</v>
      </c>
      <c r="AV2611" s="17">
        <v>2.4097703257897525</v>
      </c>
      <c r="AW2611" s="17">
        <v>37.54951705380536</v>
      </c>
      <c r="AX2611" s="17">
        <v>34.346138648983228</v>
      </c>
      <c r="AY2611" s="17">
        <v>-5.9389777423025248E-3</v>
      </c>
      <c r="AZ2611" s="17">
        <v>-41.777509888879734</v>
      </c>
      <c r="BA2611" s="22">
        <v>1419.1378069903967</v>
      </c>
      <c r="CU2611" t="e">
        <v>#N/A</v>
      </c>
      <c r="CV2611" t="e">
        <v>#N/A</v>
      </c>
    </row>
    <row r="2612" spans="1:100" x14ac:dyDescent="0.25">
      <c r="A2612">
        <v>5839</v>
      </c>
      <c r="B2612" t="s">
        <v>2887</v>
      </c>
      <c r="C2612" s="22">
        <v>3</v>
      </c>
      <c r="D2612" s="17">
        <v>5.1664164227577007</v>
      </c>
      <c r="E2612" s="17">
        <v>-5.5973470153293497E-3</v>
      </c>
      <c r="F2612" s="17">
        <v>-0.15637630230586419</v>
      </c>
      <c r="G2612" s="17">
        <v>-0.15637630230586419</v>
      </c>
      <c r="H2612" s="17">
        <v>0.13953626000921876</v>
      </c>
      <c r="I2612" s="17">
        <v>0</v>
      </c>
      <c r="J2612" s="17">
        <v>8.3721756005531205</v>
      </c>
      <c r="K2612" s="17">
        <v>0.13953626000921876</v>
      </c>
      <c r="L2612" s="17">
        <v>-0.99999999999999856</v>
      </c>
      <c r="M2612" s="17">
        <v>-0.99999999999999856</v>
      </c>
      <c r="N2612" s="17">
        <v>2.7907252001843736</v>
      </c>
      <c r="O2612" s="17">
        <v>13.382215721004952</v>
      </c>
      <c r="P2612" s="17">
        <v>-1.723189039330191E-3</v>
      </c>
      <c r="Q2612" s="17">
        <v>0.37016094848767134</v>
      </c>
      <c r="R2612" s="17">
        <v>7.7803479885176219E-2</v>
      </c>
      <c r="S2612" s="17">
        <v>0.33333333333333282</v>
      </c>
      <c r="T2612" s="17">
        <v>0.3541236923917962</v>
      </c>
      <c r="U2612" s="17">
        <v>0.44091738516733753</v>
      </c>
      <c r="V2612" s="17">
        <v>0</v>
      </c>
      <c r="W2612" s="17">
        <v>39.553526035329909</v>
      </c>
      <c r="X2612" s="17">
        <v>2.3386573448501062</v>
      </c>
      <c r="Y2612" s="17">
        <v>-0.99999999999999856</v>
      </c>
      <c r="Z2612" s="17">
        <v>-0.99999999999999856</v>
      </c>
      <c r="AA2612" s="17">
        <v>71.931919799170004</v>
      </c>
      <c r="AB2612" s="17">
        <v>0.45745603570735166</v>
      </c>
      <c r="AC2612" s="17">
        <v>-1.8557986245143602E-2</v>
      </c>
      <c r="AD2612" s="17">
        <v>0.20711375621688999</v>
      </c>
      <c r="AE2612" s="17">
        <v>32.300590283954904</v>
      </c>
      <c r="AF2612" s="17">
        <v>0.66666666666666663</v>
      </c>
      <c r="AG2612" s="17">
        <v>-0.99999999999999856</v>
      </c>
      <c r="AH2612" s="17">
        <v>-0.99999999999999856</v>
      </c>
      <c r="AI2612" s="17">
        <v>1.3521935208714746E-2</v>
      </c>
      <c r="AJ2612" s="17">
        <v>0</v>
      </c>
      <c r="AK2612" s="17">
        <v>-0.15122220364662226</v>
      </c>
      <c r="AL2612" s="17">
        <v>0.17802056270322825</v>
      </c>
      <c r="AM2612" s="17">
        <v>0.15532725289654631</v>
      </c>
      <c r="AN2612" s="17">
        <v>0.19823192407971824</v>
      </c>
      <c r="AO2612" s="17">
        <v>3.1270703041805463</v>
      </c>
      <c r="AP2612" s="17">
        <v>5.8459009155090929</v>
      </c>
      <c r="AQ2612" s="17">
        <v>47.925701635883009</v>
      </c>
      <c r="AR2612" s="17">
        <v>1.1283744108924667</v>
      </c>
      <c r="AS2612" s="17">
        <v>2.4781936048593249</v>
      </c>
      <c r="AT2612" s="17">
        <v>-0.99999999999999856</v>
      </c>
      <c r="AU2612" s="17">
        <v>-0.99999999999999856</v>
      </c>
      <c r="AV2612" s="17">
        <v>-7.8572822420687971E-2</v>
      </c>
      <c r="AW2612" s="17">
        <v>91.160036435684034</v>
      </c>
      <c r="AX2612" s="17">
        <v>91.430475139858331</v>
      </c>
      <c r="AY2612" s="17">
        <v>0.46720814079014322</v>
      </c>
      <c r="AZ2612" s="17">
        <v>47.408363821451601</v>
      </c>
      <c r="BA2612" s="22">
        <v>1544.4310458594641</v>
      </c>
      <c r="CU2612" t="e">
        <v>#N/A</v>
      </c>
      <c r="CV2612" t="e">
        <v>#N/A</v>
      </c>
    </row>
    <row r="2613" spans="1:100" x14ac:dyDescent="0.25">
      <c r="A2613">
        <v>5840</v>
      </c>
      <c r="B2613" t="s">
        <v>2888</v>
      </c>
      <c r="C2613" s="22">
        <v>3</v>
      </c>
      <c r="D2613" s="17">
        <v>0.10880485953350066</v>
      </c>
      <c r="E2613" s="17">
        <v>-0.88073992116854938</v>
      </c>
      <c r="F2613" s="17">
        <v>-1.5891184160059416E-2</v>
      </c>
      <c r="G2613" s="17">
        <v>-0.29140315114253484</v>
      </c>
      <c r="H2613" s="17">
        <v>-0.17774260526835658</v>
      </c>
      <c r="I2613" s="17">
        <v>0</v>
      </c>
      <c r="J2613" s="17">
        <v>-10.664556316101393</v>
      </c>
      <c r="K2613" s="17">
        <v>-0.17774260526835658</v>
      </c>
      <c r="L2613" s="17">
        <v>-1.0000000000000013</v>
      </c>
      <c r="M2613" s="17">
        <v>-1.0000000000000013</v>
      </c>
      <c r="N2613" s="17">
        <v>-3.5548521053671314</v>
      </c>
      <c r="O2613" s="17">
        <v>-10.847154607710433</v>
      </c>
      <c r="P2613" s="17">
        <v>0.45306720043031695</v>
      </c>
      <c r="Q2613" s="17">
        <v>-3.8400585210650803E-2</v>
      </c>
      <c r="R2613" s="17">
        <v>-3.7615593851736545E-2</v>
      </c>
      <c r="S2613" s="17">
        <v>0.33333333333333365</v>
      </c>
      <c r="T2613" s="17">
        <v>1.3247004650603401E-2</v>
      </c>
      <c r="U2613" s="17">
        <v>-0.17900416363461255</v>
      </c>
      <c r="V2613" s="17">
        <v>-4.286066324003507E-3</v>
      </c>
      <c r="W2613" s="17">
        <v>13.641308531747107</v>
      </c>
      <c r="X2613" s="17">
        <v>-0.53749643791290813</v>
      </c>
      <c r="Y2613" s="17">
        <v>-1.0000000000000013</v>
      </c>
      <c r="Z2613" s="17">
        <v>-1.0000000000000013</v>
      </c>
      <c r="AA2613" s="17">
        <v>28.03818663922263</v>
      </c>
      <c r="AB2613" s="17">
        <v>-0.2069584452981533</v>
      </c>
      <c r="AC2613" s="17">
        <v>0.28167954866483819</v>
      </c>
      <c r="AD2613" s="17">
        <v>0.2139687706598605</v>
      </c>
      <c r="AE2613" s="17">
        <v>14.43449370132727</v>
      </c>
      <c r="AF2613" s="17">
        <v>0.25</v>
      </c>
      <c r="AG2613" s="17">
        <v>-1.0000000000000013</v>
      </c>
      <c r="AH2613" s="17">
        <v>-1.0000000000000013</v>
      </c>
      <c r="AI2613" s="17">
        <v>0</v>
      </c>
      <c r="AJ2613" s="17">
        <v>-4.286066324003507E-3</v>
      </c>
      <c r="AK2613" s="17">
        <v>4.9173692338090637E-2</v>
      </c>
      <c r="AL2613" s="17">
        <v>-3.5835233179531176E-2</v>
      </c>
      <c r="AM2613" s="17">
        <v>5.8850421912415324E-2</v>
      </c>
      <c r="AN2613" s="17">
        <v>-0.13913180158738048</v>
      </c>
      <c r="AO2613" s="17">
        <v>1.7171290095008362</v>
      </c>
      <c r="AP2613" s="17">
        <v>-3.6574712055821674</v>
      </c>
      <c r="AQ2613" s="17">
        <v>2.9767522156457078</v>
      </c>
      <c r="AR2613" s="17">
        <v>0.16329010802532101</v>
      </c>
      <c r="AS2613" s="17">
        <v>-0.71523904318126463</v>
      </c>
      <c r="AT2613" s="17">
        <v>-1.0000000000000013</v>
      </c>
      <c r="AU2613" s="17">
        <v>-1.0000000000000013</v>
      </c>
      <c r="AV2613" s="17">
        <v>-0.32901874499427136</v>
      </c>
      <c r="AW2613" s="17">
        <v>13.533560825930035</v>
      </c>
      <c r="AX2613" s="17">
        <v>13.104954193529682</v>
      </c>
      <c r="AY2613" s="17">
        <v>-0.16404472400764608</v>
      </c>
      <c r="AZ2613" s="17">
        <v>-54.856881882050452</v>
      </c>
      <c r="BA2613" s="22">
        <v>1241.613882770245</v>
      </c>
      <c r="CU2613" t="e">
        <v>#N/A</v>
      </c>
      <c r="CV2613" t="e">
        <v>#N/A</v>
      </c>
    </row>
    <row r="2614" spans="1:100" x14ac:dyDescent="0.25">
      <c r="A2614">
        <v>5841</v>
      </c>
      <c r="B2614" t="s">
        <v>2889</v>
      </c>
      <c r="C2614" s="22">
        <v>3</v>
      </c>
      <c r="D2614" s="17">
        <v>4.5281526849025182</v>
      </c>
      <c r="E2614" s="17">
        <v>0.34117877787527062</v>
      </c>
      <c r="F2614" s="17">
        <v>7.0691602535333112E-4</v>
      </c>
      <c r="G2614" s="17">
        <v>0.12033350549521137</v>
      </c>
      <c r="H2614" s="17">
        <v>4.6863533504417007E-2</v>
      </c>
      <c r="I2614" s="17">
        <v>0</v>
      </c>
      <c r="J2614" s="17">
        <v>2.811812010265021</v>
      </c>
      <c r="K2614" s="17">
        <v>4.6863533504417007E-2</v>
      </c>
      <c r="L2614" s="17">
        <v>-0.99999999999999878</v>
      </c>
      <c r="M2614" s="17">
        <v>-0.99999999999999878</v>
      </c>
      <c r="N2614" s="17">
        <v>0.93727067008833953</v>
      </c>
      <c r="O2614" s="17">
        <v>7.4602982006627432</v>
      </c>
      <c r="P2614" s="17">
        <v>-0.26919790585396125</v>
      </c>
      <c r="Q2614" s="17">
        <v>-7.9297642709423327E-2</v>
      </c>
      <c r="R2614" s="17">
        <v>-4.7102073138256026E-2</v>
      </c>
      <c r="S2614" s="17">
        <v>0.24973516611879279</v>
      </c>
      <c r="T2614" s="17">
        <v>0.29255784666772139</v>
      </c>
      <c r="U2614" s="17">
        <v>-0.13214987212889828</v>
      </c>
      <c r="V2614" s="17">
        <v>0</v>
      </c>
      <c r="W2614" s="17">
        <v>14.531184286127941</v>
      </c>
      <c r="X2614" s="17">
        <v>-7.0833579205868941E-2</v>
      </c>
      <c r="Y2614" s="17">
        <v>-0.99999999999999878</v>
      </c>
      <c r="Z2614" s="17">
        <v>-0.99999999999999878</v>
      </c>
      <c r="AA2614" s="17">
        <v>26.549875467555943</v>
      </c>
      <c r="AB2614" s="17">
        <v>0.22223616010704556</v>
      </c>
      <c r="AC2614" s="17">
        <v>-6.0167838982022312E-2</v>
      </c>
      <c r="AD2614" s="17">
        <v>7.9247543966301667E-2</v>
      </c>
      <c r="AE2614" s="17">
        <v>12.065793254566239</v>
      </c>
      <c r="AF2614" s="17">
        <v>0.33333333333333331</v>
      </c>
      <c r="AG2614" s="17">
        <v>-0.99999999999999878</v>
      </c>
      <c r="AH2614" s="17">
        <v>-0.99999999999999878</v>
      </c>
      <c r="AI2614" s="17">
        <v>0</v>
      </c>
      <c r="AJ2614" s="17">
        <v>0</v>
      </c>
      <c r="AK2614" s="17">
        <v>-1.8652128655210411E-2</v>
      </c>
      <c r="AL2614" s="17">
        <v>0.34270465397643984</v>
      </c>
      <c r="AM2614" s="17">
        <v>-5.4733935244156026E-2</v>
      </c>
      <c r="AN2614" s="17">
        <v>0.20515623151638632</v>
      </c>
      <c r="AO2614" s="17">
        <v>-1.4616090243799522</v>
      </c>
      <c r="AP2614" s="17">
        <v>6.8424290577918576</v>
      </c>
      <c r="AQ2614" s="17">
        <v>17.342996296392975</v>
      </c>
      <c r="AR2614" s="17">
        <v>0.4101431406576157</v>
      </c>
      <c r="AS2614" s="17">
        <v>-2.3970045701451493E-2</v>
      </c>
      <c r="AT2614" s="17">
        <v>-0.99999999999999878</v>
      </c>
      <c r="AU2614" s="17">
        <v>-0.99999999999999878</v>
      </c>
      <c r="AV2614" s="17">
        <v>7.3231432356955339E-2</v>
      </c>
      <c r="AW2614" s="17">
        <v>40.852602726010545</v>
      </c>
      <c r="AX2614" s="17">
        <v>40.852602726010545</v>
      </c>
      <c r="AY2614" s="17">
        <v>2.0025132912969978E-2</v>
      </c>
      <c r="AZ2614" s="17">
        <v>-25.550249699885249</v>
      </c>
      <c r="BA2614" s="22">
        <v>1387.8621586766924</v>
      </c>
      <c r="CU2614" t="e">
        <v>#N/A</v>
      </c>
      <c r="CV2614" t="e">
        <v>#N/A</v>
      </c>
    </row>
    <row r="2615" spans="1:100" x14ac:dyDescent="0.25">
      <c r="A2615">
        <v>5842</v>
      </c>
      <c r="B2615" t="s">
        <v>1302</v>
      </c>
      <c r="C2615" s="22">
        <v>3</v>
      </c>
      <c r="D2615" s="17">
        <v>5.0510961561729273</v>
      </c>
      <c r="E2615" s="17">
        <v>0</v>
      </c>
      <c r="F2615" s="17">
        <v>5.3435337866589219</v>
      </c>
      <c r="G2615" s="17">
        <v>5.3435337866589219</v>
      </c>
      <c r="H2615" s="17">
        <v>0.30140722303811135</v>
      </c>
      <c r="I2615" s="17">
        <v>0</v>
      </c>
      <c r="J2615" s="17">
        <v>18.084433382286676</v>
      </c>
      <c r="K2615" s="17">
        <v>0.30140722303811135</v>
      </c>
      <c r="L2615" s="17">
        <v>-1.0000000000000007</v>
      </c>
      <c r="M2615" s="17">
        <v>-1.0000000000000007</v>
      </c>
      <c r="N2615" s="17">
        <v>6.0281444607622259</v>
      </c>
      <c r="O2615" s="17">
        <v>28.479063325118528</v>
      </c>
      <c r="P2615" s="17">
        <v>-7.513437816370077E-3</v>
      </c>
      <c r="Q2615" s="17">
        <v>19.040709559574079</v>
      </c>
      <c r="R2615" s="17">
        <v>6.1914744858765944</v>
      </c>
      <c r="S2615" s="17">
        <v>0.33333333333333343</v>
      </c>
      <c r="T2615" s="17">
        <v>0.33333333333333343</v>
      </c>
      <c r="U2615" s="17">
        <v>0.23705558428517073</v>
      </c>
      <c r="V2615" s="17">
        <v>0.1979111336637297</v>
      </c>
      <c r="W2615" s="17">
        <v>32.009046463098215</v>
      </c>
      <c r="X2615" s="17">
        <v>2.5009485827516165</v>
      </c>
      <c r="Y2615" s="17">
        <v>-1.0000000000000007</v>
      </c>
      <c r="Z2615" s="17">
        <v>-1.0000000000000007</v>
      </c>
      <c r="AA2615" s="17">
        <v>69.958118985958748</v>
      </c>
      <c r="AB2615" s="17">
        <v>3.224677647654639E-2</v>
      </c>
      <c r="AC2615" s="17">
        <v>6.8309383198919368E-2</v>
      </c>
      <c r="AD2615" s="17">
        <v>0.53459580106421301</v>
      </c>
      <c r="AE2615" s="17">
        <v>31.75759803698395</v>
      </c>
      <c r="AF2615" s="17">
        <v>0.66666666666666663</v>
      </c>
      <c r="AG2615" s="17">
        <v>-1.0000000000000007</v>
      </c>
      <c r="AH2615" s="17">
        <v>-1.0000000000000007</v>
      </c>
      <c r="AI2615" s="17">
        <v>1.7674201322514325E-3</v>
      </c>
      <c r="AJ2615" s="17">
        <v>0.1979111336637297</v>
      </c>
      <c r="AK2615" s="17">
        <v>-8.6267872725281566E-2</v>
      </c>
      <c r="AL2615" s="17">
        <v>-8.1317064726664334E-2</v>
      </c>
      <c r="AM2615" s="17">
        <v>-4.8668515889587378E-2</v>
      </c>
      <c r="AN2615" s="17">
        <v>0.17926138074758827</v>
      </c>
      <c r="AO2615" s="17">
        <v>-1.6480522608660926</v>
      </c>
      <c r="AP2615" s="17">
        <v>4.0749491950563845</v>
      </c>
      <c r="AQ2615" s="17">
        <v>50.093479845384955</v>
      </c>
      <c r="AR2615" s="17">
        <v>1.101633384615567</v>
      </c>
      <c r="AS2615" s="17">
        <v>2.8023558057897291</v>
      </c>
      <c r="AT2615" s="17">
        <v>-1.0000000000000007</v>
      </c>
      <c r="AU2615" s="17">
        <v>-1.0000000000000007</v>
      </c>
      <c r="AV2615" s="17">
        <v>11.535008272535512</v>
      </c>
      <c r="AW2615" s="17">
        <v>102.51213150613376</v>
      </c>
      <c r="AX2615" s="17">
        <v>122.33859327515177</v>
      </c>
      <c r="AY2615" s="17">
        <v>0.30464413576272326</v>
      </c>
      <c r="AZ2615" s="17">
        <v>36.423082726843532</v>
      </c>
      <c r="BA2615" s="22">
        <v>1583.0153231796492</v>
      </c>
      <c r="CU2615" t="e">
        <v>#N/A</v>
      </c>
      <c r="CV2615" t="e">
        <v>#N/A</v>
      </c>
    </row>
    <row r="2616" spans="1:100" x14ac:dyDescent="0.25">
      <c r="A2616">
        <v>5843</v>
      </c>
      <c r="B2616" t="s">
        <v>2890</v>
      </c>
      <c r="C2616" s="22">
        <v>3</v>
      </c>
      <c r="D2616" s="17">
        <v>4.9425038972701731</v>
      </c>
      <c r="E2616" s="17">
        <v>8.491794527390932E-2</v>
      </c>
      <c r="F2616" s="17">
        <v>0.2486353742270537</v>
      </c>
      <c r="G2616" s="17">
        <v>0.2486353742270537</v>
      </c>
      <c r="H2616" s="17">
        <v>0.25627154330419394</v>
      </c>
      <c r="I2616" s="17">
        <v>0</v>
      </c>
      <c r="J2616" s="17">
        <v>15.376292598251649</v>
      </c>
      <c r="K2616" s="17">
        <v>0.25627154330419394</v>
      </c>
      <c r="L2616" s="17">
        <v>-0.99999999999999944</v>
      </c>
      <c r="M2616" s="17">
        <v>-0.99999999999999944</v>
      </c>
      <c r="N2616" s="17">
        <v>5.1254308660838817</v>
      </c>
      <c r="O2616" s="17">
        <v>20.567431869748884</v>
      </c>
      <c r="P2616" s="17">
        <v>-5.2158481381368138E-2</v>
      </c>
      <c r="Q2616" s="17">
        <v>1.3916287851458873</v>
      </c>
      <c r="R2616" s="17">
        <v>0.39108262187955134</v>
      </c>
      <c r="S2616" s="17">
        <v>0.33333333333333287</v>
      </c>
      <c r="T2616" s="17">
        <v>0.33333333333333287</v>
      </c>
      <c r="U2616" s="17">
        <v>0.36452333077296939</v>
      </c>
      <c r="V2616" s="17">
        <v>-4.3786566332231054E-2</v>
      </c>
      <c r="W2616" s="17">
        <v>29.245275512128437</v>
      </c>
      <c r="X2616" s="17">
        <v>1.6057690484609639</v>
      </c>
      <c r="Y2616" s="17">
        <v>-0.99999999999999944</v>
      </c>
      <c r="Z2616" s="17">
        <v>-0.99999999999999944</v>
      </c>
      <c r="AA2616" s="17">
        <v>52.77741795702218</v>
      </c>
      <c r="AB2616" s="17">
        <v>0.22838319629785553</v>
      </c>
      <c r="AC2616" s="17">
        <v>0.19676589126705168</v>
      </c>
      <c r="AD2616" s="17">
        <v>3.7672108895377115E-2</v>
      </c>
      <c r="AE2616" s="17">
        <v>23.141059823014221</v>
      </c>
      <c r="AF2616" s="17">
        <v>0.75</v>
      </c>
      <c r="AG2616" s="17">
        <v>-0.99999999999999944</v>
      </c>
      <c r="AH2616" s="17">
        <v>-0.99999999999999944</v>
      </c>
      <c r="AI2616" s="17">
        <v>0</v>
      </c>
      <c r="AJ2616" s="17">
        <v>-4.3786566332231054E-2</v>
      </c>
      <c r="AK2616" s="17">
        <v>-2.8562617573086431E-2</v>
      </c>
      <c r="AL2616" s="17">
        <v>0.24444804214206045</v>
      </c>
      <c r="AM2616" s="17">
        <v>3.774844323066244E-2</v>
      </c>
      <c r="AN2616" s="17">
        <v>-5.7223187502413366E-3</v>
      </c>
      <c r="AO2616" s="17">
        <v>0.80089799290112917</v>
      </c>
      <c r="AP2616" s="17">
        <v>1.0791822419542689</v>
      </c>
      <c r="AQ2616" s="17">
        <v>44.621568110380061</v>
      </c>
      <c r="AR2616" s="17">
        <v>0.98740343110740503</v>
      </c>
      <c r="AS2616" s="17">
        <v>1.8620405917651588</v>
      </c>
      <c r="AT2616" s="17">
        <v>-0.99999999999999944</v>
      </c>
      <c r="AU2616" s="17">
        <v>-0.99999999999999944</v>
      </c>
      <c r="AV2616" s="17">
        <v>0.63971799610660474</v>
      </c>
      <c r="AW2616" s="17">
        <v>74.424032068725353</v>
      </c>
      <c r="AX2616" s="17">
        <v>70.04537543550228</v>
      </c>
      <c r="AY2616" s="17">
        <v>0.19466130624985459</v>
      </c>
      <c r="AZ2616" s="17">
        <v>-1.0952293371800979</v>
      </c>
      <c r="BA2616" s="22">
        <v>1485.2050324514491</v>
      </c>
      <c r="CU2616" t="e">
        <v>#N/A</v>
      </c>
      <c r="CV2616" t="e">
        <v>#N/A</v>
      </c>
    </row>
    <row r="2617" spans="1:100" x14ac:dyDescent="0.25">
      <c r="A2617">
        <v>5844</v>
      </c>
      <c r="B2617" t="s">
        <v>2891</v>
      </c>
      <c r="C2617" s="22">
        <v>3</v>
      </c>
      <c r="D2617" s="17">
        <v>5.3046860583861868</v>
      </c>
      <c r="E2617" s="17">
        <v>-0.16693292825391043</v>
      </c>
      <c r="F2617" s="17">
        <v>0.11813998788928354</v>
      </c>
      <c r="G2617" s="17">
        <v>7.968765334083841E-2</v>
      </c>
      <c r="H2617" s="17">
        <v>0.24471403427503777</v>
      </c>
      <c r="I2617" s="17">
        <v>0</v>
      </c>
      <c r="J2617" s="17">
        <v>14.682842056502269</v>
      </c>
      <c r="K2617" s="17">
        <v>0.24471403427503777</v>
      </c>
      <c r="L2617" s="17">
        <v>-0.99999999999999978</v>
      </c>
      <c r="M2617" s="17">
        <v>-0.99999999999999978</v>
      </c>
      <c r="N2617" s="17">
        <v>4.8942806855007559</v>
      </c>
      <c r="O2617" s="17">
        <v>20.067215768229282</v>
      </c>
      <c r="P2617" s="17">
        <v>-0.47950702704536474</v>
      </c>
      <c r="Q2617" s="17">
        <v>-7.4729856365966588E-2</v>
      </c>
      <c r="R2617" s="17">
        <v>-7.5359804243640013E-2</v>
      </c>
      <c r="S2617" s="17">
        <v>0.33333333333333343</v>
      </c>
      <c r="T2617" s="17">
        <v>0.37930012588135448</v>
      </c>
      <c r="U2617" s="17">
        <v>-0.19802018092232773</v>
      </c>
      <c r="V2617" s="17">
        <v>-1.1030752586488673E-3</v>
      </c>
      <c r="W2617" s="17">
        <v>10.751846750346942</v>
      </c>
      <c r="X2617" s="17">
        <v>-0.28481295775353321</v>
      </c>
      <c r="Y2617" s="17">
        <v>-0.99999999999999978</v>
      </c>
      <c r="Z2617" s="17">
        <v>-0.99999999999999978</v>
      </c>
      <c r="AA2617" s="17">
        <v>22.341855033414607</v>
      </c>
      <c r="AB2617" s="17">
        <v>4.5590312711762421E-2</v>
      </c>
      <c r="AC2617" s="17">
        <v>6.3262970526231019E-2</v>
      </c>
      <c r="AD2617" s="17">
        <v>0.12445407850823288</v>
      </c>
      <c r="AE2617" s="17">
        <v>11.665368087311311</v>
      </c>
      <c r="AF2617" s="17">
        <v>0.41666666666666669</v>
      </c>
      <c r="AG2617" s="17">
        <v>-0.99999999999999978</v>
      </c>
      <c r="AH2617" s="17">
        <v>-0.99999999999999978</v>
      </c>
      <c r="AI2617" s="17">
        <v>-6.795965812262815E-2</v>
      </c>
      <c r="AJ2617" s="17">
        <v>-1.1030752586488673E-3</v>
      </c>
      <c r="AK2617" s="17">
        <v>-0.10852938903337708</v>
      </c>
      <c r="AL2617" s="17">
        <v>0.16278123094493946</v>
      </c>
      <c r="AM2617" s="17">
        <v>-0.2028345337870843</v>
      </c>
      <c r="AN2617" s="17">
        <v>0.31981514535486977</v>
      </c>
      <c r="AO2617" s="17">
        <v>-5.6135102898439939</v>
      </c>
      <c r="AP2617" s="17">
        <v>8.8092847885964414</v>
      </c>
      <c r="AQ2617" s="17">
        <v>25.434688806849206</v>
      </c>
      <c r="AR2617" s="17">
        <v>0.51351020303371131</v>
      </c>
      <c r="AS2617" s="17">
        <v>-4.0098923478495141E-2</v>
      </c>
      <c r="AT2617" s="17">
        <v>-0.99999999999999978</v>
      </c>
      <c r="AU2617" s="17">
        <v>-0.99999999999999978</v>
      </c>
      <c r="AV2617" s="17">
        <v>4.3278490971977827E-3</v>
      </c>
      <c r="AW2617" s="17">
        <v>51.218355590240357</v>
      </c>
      <c r="AX2617" s="17">
        <v>49.748854901922918</v>
      </c>
      <c r="AY2617" s="17">
        <v>0.15191651181217111</v>
      </c>
      <c r="AZ2617" s="17">
        <v>6.077119610272363</v>
      </c>
      <c r="BA2617" s="22">
        <v>1337.2902154391852</v>
      </c>
      <c r="CU2617" t="e">
        <v>#N/A</v>
      </c>
      <c r="CV2617" t="e">
        <v>#N/A</v>
      </c>
    </row>
    <row r="2618" spans="1:100" x14ac:dyDescent="0.25">
      <c r="A2618">
        <v>5845</v>
      </c>
      <c r="B2618" t="s">
        <v>2892</v>
      </c>
      <c r="C2618" s="22">
        <v>3</v>
      </c>
      <c r="D2618" s="17">
        <v>4.967497940677883</v>
      </c>
      <c r="E2618" s="17">
        <v>-8.316778832994054E-2</v>
      </c>
      <c r="F2618" s="17">
        <v>-0.93385689140898398</v>
      </c>
      <c r="G2618" s="17">
        <v>-0.93109715624468037</v>
      </c>
      <c r="H2618" s="17">
        <v>1.5711568768948983E-2</v>
      </c>
      <c r="I2618" s="17">
        <v>0</v>
      </c>
      <c r="J2618" s="17">
        <v>0.94269412613693959</v>
      </c>
      <c r="K2618" s="17">
        <v>1.5711568768948983E-2</v>
      </c>
      <c r="L2618" s="17">
        <v>-1.0000000000000007</v>
      </c>
      <c r="M2618" s="17">
        <v>-1.0000000000000007</v>
      </c>
      <c r="N2618" s="17">
        <v>0.31423137537897955</v>
      </c>
      <c r="O2618" s="17">
        <v>4.9790949105701392</v>
      </c>
      <c r="P2618" s="17">
        <v>-0.28970878027985758</v>
      </c>
      <c r="Q2618" s="17">
        <v>2.9153822879159232</v>
      </c>
      <c r="R2618" s="17">
        <v>0.94072332505487566</v>
      </c>
      <c r="S2618" s="17">
        <v>0.33333333333333337</v>
      </c>
      <c r="T2618" s="17">
        <v>0.34986816596840697</v>
      </c>
      <c r="U2618" s="17">
        <v>0.13069048822752644</v>
      </c>
      <c r="V2618" s="17">
        <v>9.6219403597927924E-2</v>
      </c>
      <c r="W2618" s="17">
        <v>35.775992894329839</v>
      </c>
      <c r="X2618" s="17">
        <v>1.7841031376655387</v>
      </c>
      <c r="Y2618" s="17">
        <v>-1.0000000000000007</v>
      </c>
      <c r="Z2618" s="17">
        <v>-1.0000000000000007</v>
      </c>
      <c r="AA2618" s="17">
        <v>55.151826374899564</v>
      </c>
      <c r="AB2618" s="17">
        <v>0.42965023838337829</v>
      </c>
      <c r="AC2618" s="17">
        <v>-4.9231811126122973E-2</v>
      </c>
      <c r="AD2618" s="17">
        <v>-1.1716224146958019E-2</v>
      </c>
      <c r="AE2618" s="17">
        <v>18.435110155514877</v>
      </c>
      <c r="AF2618" s="17">
        <v>0.2</v>
      </c>
      <c r="AG2618" s="17">
        <v>-1.0000000000000007</v>
      </c>
      <c r="AH2618" s="17">
        <v>-1.0000000000000007</v>
      </c>
      <c r="AI2618" s="17">
        <v>-2.7135336405932561E-3</v>
      </c>
      <c r="AJ2618" s="17">
        <v>9.6219403597927924E-2</v>
      </c>
      <c r="AK2618" s="17">
        <v>-0.1736978259985639</v>
      </c>
      <c r="AL2618" s="17">
        <v>-6.9435753826581265E-2</v>
      </c>
      <c r="AM2618" s="17">
        <v>0.34024753938945268</v>
      </c>
      <c r="AN2618" s="17">
        <v>-0.100189208154307</v>
      </c>
      <c r="AO2618" s="17">
        <v>7.637699354743499</v>
      </c>
      <c r="AP2618" s="17">
        <v>-2.8519089729905795</v>
      </c>
      <c r="AQ2618" s="17">
        <v>36.718687020466795</v>
      </c>
      <c r="AR2618" s="17">
        <v>0.91011139112719497</v>
      </c>
      <c r="AS2618" s="17">
        <v>1.799814706434488</v>
      </c>
      <c r="AT2618" s="17">
        <v>-1.0000000000000007</v>
      </c>
      <c r="AU2618" s="17">
        <v>-1.0000000000000007</v>
      </c>
      <c r="AV2618" s="17">
        <v>9.6261688101952347E-3</v>
      </c>
      <c r="AW2618" s="17">
        <v>57.279012312479161</v>
      </c>
      <c r="AX2618" s="17">
        <v>66.846681999460074</v>
      </c>
      <c r="AY2618" s="17">
        <v>2.3416247425936152E-2</v>
      </c>
      <c r="AZ2618" s="17">
        <v>-25.914234035298819</v>
      </c>
      <c r="BA2618" s="22">
        <v>1358.2186544215701</v>
      </c>
      <c r="CU2618" t="e">
        <v>#N/A</v>
      </c>
      <c r="CV2618" t="e">
        <v>#N/A</v>
      </c>
    </row>
    <row r="2619" spans="1:100" x14ac:dyDescent="0.25">
      <c r="A2619">
        <v>5846</v>
      </c>
      <c r="B2619" t="s">
        <v>2893</v>
      </c>
      <c r="C2619" s="22">
        <v>3</v>
      </c>
      <c r="D2619" s="17">
        <v>4.0658143309863011</v>
      </c>
      <c r="E2619" s="17">
        <v>-9.5280634686420534E-2</v>
      </c>
      <c r="F2619" s="17">
        <v>1.7770683845772368</v>
      </c>
      <c r="G2619" s="17">
        <v>1.7477533811817374</v>
      </c>
      <c r="H2619" s="17">
        <v>0.3935399959473298</v>
      </c>
      <c r="I2619" s="17">
        <v>0</v>
      </c>
      <c r="J2619" s="17">
        <v>23.612399756839782</v>
      </c>
      <c r="K2619" s="17">
        <v>0.3935399959473298</v>
      </c>
      <c r="L2619" s="17">
        <v>-0.99999999999999933</v>
      </c>
      <c r="M2619" s="17">
        <v>-0.99999999999999933</v>
      </c>
      <c r="N2619" s="17">
        <v>7.8707999189465925</v>
      </c>
      <c r="O2619" s="17">
        <v>29.425967469007833</v>
      </c>
      <c r="P2619" s="17">
        <v>0.17755064693203942</v>
      </c>
      <c r="Q2619" s="17">
        <v>-1.7356374927491156</v>
      </c>
      <c r="R2619" s="17">
        <v>-0.50601822712947775</v>
      </c>
      <c r="S2619" s="17">
        <v>0.3333333333333337</v>
      </c>
      <c r="T2619" s="17">
        <v>0.3333333333333337</v>
      </c>
      <c r="U2619" s="17">
        <v>0.28534956893430646</v>
      </c>
      <c r="V2619" s="17">
        <v>4.4348433621826784E-2</v>
      </c>
      <c r="W2619" s="17">
        <v>24.112986931018824</v>
      </c>
      <c r="X2619" s="17">
        <v>1.6806155481875238</v>
      </c>
      <c r="Y2619" s="17">
        <v>-0.99999999999999933</v>
      </c>
      <c r="Z2619" s="17">
        <v>-0.99999999999999933</v>
      </c>
      <c r="AA2619" s="17">
        <v>75.620214622033458</v>
      </c>
      <c r="AB2619" s="17">
        <v>0.40025661612987834</v>
      </c>
      <c r="AC2619" s="17">
        <v>0.23732305001477344</v>
      </c>
      <c r="AD2619" s="17">
        <v>0.40268525221823182</v>
      </c>
      <c r="AE2619" s="17">
        <v>52.013245918144158</v>
      </c>
      <c r="AF2619" s="17">
        <v>0.91666666666666663</v>
      </c>
      <c r="AG2619" s="17">
        <v>-0.99999999999999933</v>
      </c>
      <c r="AH2619" s="17">
        <v>-0.99999999999999933</v>
      </c>
      <c r="AI2619" s="17">
        <v>1.343921828011963E-2</v>
      </c>
      <c r="AJ2619" s="17">
        <v>4.4348433621826784E-2</v>
      </c>
      <c r="AK2619" s="17">
        <v>-0.1604640338275134</v>
      </c>
      <c r="AL2619" s="17">
        <v>-7.6887037797223154E-2</v>
      </c>
      <c r="AM2619" s="17">
        <v>0.20228930362245312</v>
      </c>
      <c r="AN2619" s="17">
        <v>0.13332085852175385</v>
      </c>
      <c r="AO2619" s="17">
        <v>4.2549124214237608</v>
      </c>
      <c r="AP2619" s="17">
        <v>2.94858627405773</v>
      </c>
      <c r="AQ2619" s="17">
        <v>47.725386687858581</v>
      </c>
      <c r="AR2619" s="17">
        <v>0.99636466922280009</v>
      </c>
      <c r="AS2619" s="17">
        <v>2.0741555441348534</v>
      </c>
      <c r="AT2619" s="17">
        <v>-0.99999999999999933</v>
      </c>
      <c r="AU2619" s="17">
        <v>-0.99999999999999933</v>
      </c>
      <c r="AV2619" s="17">
        <v>1.2417351540522601</v>
      </c>
      <c r="AW2619" s="17">
        <v>107.99476836509908</v>
      </c>
      <c r="AX2619" s="17">
        <v>112.69839609288417</v>
      </c>
      <c r="AY2619" s="17">
        <v>0.33749793978872039</v>
      </c>
      <c r="AZ2619" s="17">
        <v>31.820945868675523</v>
      </c>
      <c r="BA2619" s="22">
        <v>1586.8521666640131</v>
      </c>
      <c r="CU2619" t="e">
        <v>#N/A</v>
      </c>
      <c r="CV2619" t="e">
        <v>#N/A</v>
      </c>
    </row>
    <row r="2620" spans="1:100" x14ac:dyDescent="0.25">
      <c r="A2620">
        <v>5847</v>
      </c>
      <c r="B2620" t="s">
        <v>2894</v>
      </c>
      <c r="C2620" s="22">
        <v>3</v>
      </c>
      <c r="D2620" s="17">
        <v>4.2941892877443228</v>
      </c>
      <c r="E2620" s="17">
        <v>1.2135707233615993</v>
      </c>
      <c r="F2620" s="17">
        <v>0.87847425177103555</v>
      </c>
      <c r="G2620" s="17">
        <v>1.2331328339384076</v>
      </c>
      <c r="H2620" s="17">
        <v>0.38198718020461997</v>
      </c>
      <c r="I2620" s="17">
        <v>0</v>
      </c>
      <c r="J2620" s="17">
        <v>22.919230812277195</v>
      </c>
      <c r="K2620" s="17">
        <v>0.38198718020461997</v>
      </c>
      <c r="L2620" s="17">
        <v>-1.0000000000000013</v>
      </c>
      <c r="M2620" s="17">
        <v>-1.0000000000000013</v>
      </c>
      <c r="N2620" s="17">
        <v>7.6397436040924012</v>
      </c>
      <c r="O2620" s="17">
        <v>28.446552933959921</v>
      </c>
      <c r="P2620" s="17">
        <v>-1.4900421417255862</v>
      </c>
      <c r="Q2620" s="17">
        <v>3.0938113737025956</v>
      </c>
      <c r="R2620" s="17">
        <v>0.84554461995458841</v>
      </c>
      <c r="S2620" s="17">
        <v>0.3333333333333337</v>
      </c>
      <c r="T2620" s="17">
        <v>0.3333333333333337</v>
      </c>
      <c r="U2620" s="17">
        <v>0.52246854995885028</v>
      </c>
      <c r="V2620" s="17">
        <v>-1.4594851428823922E-2</v>
      </c>
      <c r="W2620" s="17">
        <v>31.702127399682951</v>
      </c>
      <c r="X2620" s="17">
        <v>2.2869845777245046</v>
      </c>
      <c r="Y2620" s="17">
        <v>-1.0000000000000013</v>
      </c>
      <c r="Z2620" s="17">
        <v>-1.0000000000000013</v>
      </c>
      <c r="AA2620" s="17">
        <v>53.012940100985681</v>
      </c>
      <c r="AB2620" s="17">
        <v>0.24922023594093035</v>
      </c>
      <c r="AC2620" s="17">
        <v>6.4506556413061758E-2</v>
      </c>
      <c r="AD2620" s="17">
        <v>9.5578569272971051E-2</v>
      </c>
      <c r="AE2620" s="17">
        <v>20.465268081348153</v>
      </c>
      <c r="AF2620" s="17">
        <v>0.625</v>
      </c>
      <c r="AG2620" s="17">
        <v>-1.0000000000000013</v>
      </c>
      <c r="AH2620" s="17">
        <v>-1.0000000000000013</v>
      </c>
      <c r="AI2620" s="17">
        <v>6.877625852671071E-3</v>
      </c>
      <c r="AJ2620" s="17">
        <v>-1.4594851428823922E-2</v>
      </c>
      <c r="AK2620" s="17">
        <v>0.15975266579812347</v>
      </c>
      <c r="AL2620" s="17">
        <v>3.2632077411280172E-2</v>
      </c>
      <c r="AM2620" s="17">
        <v>-0.37063224722863064</v>
      </c>
      <c r="AN2620" s="17">
        <v>0.26290166819363714</v>
      </c>
      <c r="AO2620" s="17">
        <v>-8.4670428517251501</v>
      </c>
      <c r="AP2620" s="17">
        <v>6.7357020918973287</v>
      </c>
      <c r="AQ2620" s="17">
        <v>54.621358211960157</v>
      </c>
      <c r="AR2620" s="17">
        <v>1.1745403651966935</v>
      </c>
      <c r="AS2620" s="17">
        <v>2.668971757929123</v>
      </c>
      <c r="AT2620" s="17">
        <v>-1.0000000000000013</v>
      </c>
      <c r="AU2620" s="17">
        <v>-1.0000000000000013</v>
      </c>
      <c r="AV2620" s="17">
        <v>2.0786774538929955</v>
      </c>
      <c r="AW2620" s="17">
        <v>88.195195126842989</v>
      </c>
      <c r="AX2620" s="17">
        <v>86.873262501014025</v>
      </c>
      <c r="AY2620" s="17">
        <v>0.17605165616601293</v>
      </c>
      <c r="AZ2620" s="17">
        <v>11.881533959984631</v>
      </c>
      <c r="BA2620" s="22">
        <v>1515.8134351505628</v>
      </c>
      <c r="CU2620" t="e">
        <v>#N/A</v>
      </c>
      <c r="CV2620" t="e">
        <v>#N/A</v>
      </c>
    </row>
    <row r="2621" spans="1:100" x14ac:dyDescent="0.25">
      <c r="A2621">
        <v>5848</v>
      </c>
      <c r="B2621" t="s">
        <v>2895</v>
      </c>
      <c r="C2621" s="22">
        <v>3</v>
      </c>
      <c r="D2621" s="17">
        <v>0.27858153039782807</v>
      </c>
      <c r="E2621" s="17">
        <v>7.726203855264388E-2</v>
      </c>
      <c r="F2621" s="17">
        <v>-3.7519942795416483E-2</v>
      </c>
      <c r="G2621" s="17">
        <v>6.7595752815200263E-3</v>
      </c>
      <c r="H2621" s="17">
        <v>0.19723245082871721</v>
      </c>
      <c r="I2621" s="17">
        <v>0</v>
      </c>
      <c r="J2621" s="17">
        <v>11.833947049723031</v>
      </c>
      <c r="K2621" s="17">
        <v>0.19723245082871721</v>
      </c>
      <c r="L2621" s="17">
        <v>-1.0000000000000004</v>
      </c>
      <c r="M2621" s="17">
        <v>-1.0000000000000004</v>
      </c>
      <c r="N2621" s="17">
        <v>3.9446490165743451</v>
      </c>
      <c r="O2621" s="17">
        <v>12.119288155402376</v>
      </c>
      <c r="P2621" s="17">
        <v>-0.25029120829690554</v>
      </c>
      <c r="Q2621" s="17">
        <v>0.5129081634316468</v>
      </c>
      <c r="R2621" s="17">
        <v>0.12139904766876125</v>
      </c>
      <c r="S2621" s="17">
        <v>0.33333333333333359</v>
      </c>
      <c r="T2621" s="17">
        <v>0.22808233956408852</v>
      </c>
      <c r="U2621" s="17">
        <v>2.0707491629669179E-2</v>
      </c>
      <c r="V2621" s="17">
        <v>8.3396195133761453E-2</v>
      </c>
      <c r="W2621" s="17">
        <v>18.731476353285423</v>
      </c>
      <c r="X2621" s="17">
        <v>0.84213936562070557</v>
      </c>
      <c r="Y2621" s="17">
        <v>-1.0000000000000004</v>
      </c>
      <c r="Z2621" s="17">
        <v>-1.0000000000000004</v>
      </c>
      <c r="AA2621" s="17">
        <v>16.554763875064662</v>
      </c>
      <c r="AB2621" s="17">
        <v>-4.9234641583750072E-2</v>
      </c>
      <c r="AC2621" s="17">
        <v>4.0545811885308321E-2</v>
      </c>
      <c r="AD2621" s="17">
        <v>-3.727340081934892E-2</v>
      </c>
      <c r="AE2621" s="17">
        <v>-2.2981115258895288</v>
      </c>
      <c r="AF2621" s="17">
        <v>0</v>
      </c>
      <c r="AG2621" s="17">
        <v>-1.0000000000000004</v>
      </c>
      <c r="AH2621" s="17">
        <v>-1.0000000000000004</v>
      </c>
      <c r="AI2621" s="17">
        <v>0</v>
      </c>
      <c r="AJ2621" s="17">
        <v>8.3396195133761453E-2</v>
      </c>
      <c r="AK2621" s="17">
        <v>1.9678457230287435E-2</v>
      </c>
      <c r="AL2621" s="17">
        <v>-8.6368314101983618E-2</v>
      </c>
      <c r="AM2621" s="17">
        <v>-7.4440051988097819E-2</v>
      </c>
      <c r="AN2621" s="17">
        <v>-9.3310765006116861E-2</v>
      </c>
      <c r="AO2621" s="17">
        <v>-1.7626090135510091</v>
      </c>
      <c r="AP2621" s="17">
        <v>-2.76461069566284</v>
      </c>
      <c r="AQ2621" s="17">
        <v>30.565423403008452</v>
      </c>
      <c r="AR2621" s="17">
        <v>0.66551935966085318</v>
      </c>
      <c r="AS2621" s="17">
        <v>1.039371816449423</v>
      </c>
      <c r="AT2621" s="17">
        <v>-1.0000000000000004</v>
      </c>
      <c r="AU2621" s="17">
        <v>-1.0000000000000004</v>
      </c>
      <c r="AV2621" s="17">
        <v>0.12815862295028124</v>
      </c>
      <c r="AW2621" s="17">
        <v>25.909441334804189</v>
      </c>
      <c r="AX2621" s="17">
        <v>34.249060848180349</v>
      </c>
      <c r="AY2621" s="17">
        <v>-8.4124765796693077E-3</v>
      </c>
      <c r="AZ2621" s="17">
        <v>-15.698179240966654</v>
      </c>
      <c r="BA2621" s="22">
        <v>1345.9903302468069</v>
      </c>
      <c r="CU2621" t="e">
        <v>#N/A</v>
      </c>
      <c r="CV2621" t="e">
        <v>#N/A</v>
      </c>
    </row>
    <row r="2622" spans="1:100" x14ac:dyDescent="0.25">
      <c r="A2622">
        <v>5849</v>
      </c>
      <c r="B2622" t="s">
        <v>2896</v>
      </c>
      <c r="C2622" s="22">
        <v>3</v>
      </c>
      <c r="D2622" s="17">
        <v>1.683980073010543</v>
      </c>
      <c r="E2622" s="17">
        <v>-2.9311665024683892E-3</v>
      </c>
      <c r="F2622" s="17">
        <v>3.383986347887491E-2</v>
      </c>
      <c r="G2622" s="17">
        <v>3.383986347887491E-2</v>
      </c>
      <c r="H2622" s="17">
        <v>-2.5235561861468997E-3</v>
      </c>
      <c r="I2622" s="17">
        <v>0</v>
      </c>
      <c r="J2622" s="17">
        <v>-0.15141337116881576</v>
      </c>
      <c r="K2622" s="17">
        <v>-2.5235561861468997E-3</v>
      </c>
      <c r="L2622" s="17">
        <v>-1.0000000000000002</v>
      </c>
      <c r="M2622" s="17">
        <v>-1.0000000000000002</v>
      </c>
      <c r="N2622" s="17">
        <v>-5.0471123722938716E-2</v>
      </c>
      <c r="O2622" s="17">
        <v>1.566406565320603</v>
      </c>
      <c r="P2622" s="17">
        <v>2.4960183044739443E-3</v>
      </c>
      <c r="Q2622" s="17">
        <v>0.55269204335039568</v>
      </c>
      <c r="R2622" s="17">
        <v>0.23061416276416408</v>
      </c>
      <c r="S2622" s="17">
        <v>0.33333333333333376</v>
      </c>
      <c r="T2622" s="17">
        <v>0.4524863931300091</v>
      </c>
      <c r="U2622" s="17">
        <v>-7.3705502832453154E-2</v>
      </c>
      <c r="V2622" s="17">
        <v>0</v>
      </c>
      <c r="W2622" s="17">
        <v>28.585511192681452</v>
      </c>
      <c r="X2622" s="17">
        <v>0.61292292725111863</v>
      </c>
      <c r="Y2622" s="17">
        <v>-1.0000000000000002</v>
      </c>
      <c r="Z2622" s="17">
        <v>-1.0000000000000002</v>
      </c>
      <c r="AA2622" s="17">
        <v>65.762927930605457</v>
      </c>
      <c r="AB2622" s="17">
        <v>0.2664325409637201</v>
      </c>
      <c r="AC2622" s="17">
        <v>6.5834438476786244E-2</v>
      </c>
      <c r="AD2622" s="17">
        <v>0.40666907206269021</v>
      </c>
      <c r="AE2622" s="17">
        <v>36.946802575159829</v>
      </c>
      <c r="AF2622" s="17">
        <v>0.41666666666666669</v>
      </c>
      <c r="AG2622" s="17">
        <v>-1.0000000000000002</v>
      </c>
      <c r="AH2622" s="17">
        <v>-1.0000000000000002</v>
      </c>
      <c r="AI2622" s="17">
        <v>1.3277440647099374E-2</v>
      </c>
      <c r="AJ2622" s="17">
        <v>0</v>
      </c>
      <c r="AK2622" s="17">
        <v>0.70462587266000953</v>
      </c>
      <c r="AL2622" s="17">
        <v>0.36466758407667421</v>
      </c>
      <c r="AM2622" s="17">
        <v>6.3662493228269945E-2</v>
      </c>
      <c r="AN2622" s="17">
        <v>0.52691536399595362</v>
      </c>
      <c r="AO2622" s="17">
        <v>5.1146916940067957</v>
      </c>
      <c r="AP2622" s="17">
        <v>14.99622202028222</v>
      </c>
      <c r="AQ2622" s="17">
        <v>28.434097821512644</v>
      </c>
      <c r="AR2622" s="17">
        <v>0.71211422363088916</v>
      </c>
      <c r="AS2622" s="17">
        <v>0.61039937106497166</v>
      </c>
      <c r="AT2622" s="17">
        <v>-1.0000000000000002</v>
      </c>
      <c r="AU2622" s="17">
        <v>-1.0000000000000002</v>
      </c>
      <c r="AV2622" s="17">
        <v>0.26445402624303893</v>
      </c>
      <c r="AW2622" s="17">
        <v>82.325556516208252</v>
      </c>
      <c r="AX2622" s="17">
        <v>82.591105329150253</v>
      </c>
      <c r="AY2622" s="17">
        <v>0.11668775171102268</v>
      </c>
      <c r="AZ2622" s="17">
        <v>9.6135165922766497</v>
      </c>
      <c r="BA2622" s="22">
        <v>1358.4257765562679</v>
      </c>
      <c r="CU2622" t="e">
        <v>#N/A</v>
      </c>
      <c r="CV2622" t="e">
        <v>#N/A</v>
      </c>
    </row>
    <row r="2623" spans="1:100" x14ac:dyDescent="0.25">
      <c r="A2623">
        <v>5851</v>
      </c>
      <c r="B2623" t="s">
        <v>2897</v>
      </c>
      <c r="C2623" s="22">
        <v>3</v>
      </c>
      <c r="D2623" s="17">
        <v>4.8999139908958318</v>
      </c>
      <c r="E2623" s="17">
        <v>0.32700526695777682</v>
      </c>
      <c r="F2623" s="17">
        <v>-1.2618798368862318</v>
      </c>
      <c r="G2623" s="17">
        <v>-1.1693109052422939</v>
      </c>
      <c r="H2623" s="17">
        <v>0.53270407147576626</v>
      </c>
      <c r="I2623" s="17">
        <v>-1.290107446466883E-3</v>
      </c>
      <c r="J2623" s="17">
        <v>31.884837841757957</v>
      </c>
      <c r="K2623" s="17">
        <v>0.53141396402929941</v>
      </c>
      <c r="L2623" s="17">
        <v>-1.0000000000000004</v>
      </c>
      <c r="M2623" s="17">
        <v>-1.0000000000000004</v>
      </c>
      <c r="N2623" s="17">
        <v>10.628279280585986</v>
      </c>
      <c r="O2623" s="17">
        <v>35.615440927411498</v>
      </c>
      <c r="P2623" s="17">
        <v>0.18173383171850446</v>
      </c>
      <c r="Q2623" s="17">
        <v>0.16439017696115577</v>
      </c>
      <c r="R2623" s="17">
        <v>-8.3711800806500897E-3</v>
      </c>
      <c r="S2623" s="17">
        <v>0.33333333333333354</v>
      </c>
      <c r="T2623" s="17">
        <v>0.33333333333333354</v>
      </c>
      <c r="U2623" s="17">
        <v>0.37480837713343379</v>
      </c>
      <c r="V2623" s="17">
        <v>3.4326659626284645E-2</v>
      </c>
      <c r="W2623" s="17">
        <v>21.775509575883454</v>
      </c>
      <c r="X2623" s="17">
        <v>1.8404461689288105</v>
      </c>
      <c r="Y2623" s="17">
        <v>-1.0000000000000004</v>
      </c>
      <c r="Z2623" s="17">
        <v>-1.0000000000000004</v>
      </c>
      <c r="AA2623" s="17">
        <v>45.211537819183263</v>
      </c>
      <c r="AB2623" s="17">
        <v>0.32547676000260334</v>
      </c>
      <c r="AC2623" s="17">
        <v>0.10198968317531178</v>
      </c>
      <c r="AD2623" s="17">
        <v>4.1421545289694592E-2</v>
      </c>
      <c r="AE2623" s="17">
        <v>23.444399423380489</v>
      </c>
      <c r="AF2623" s="17">
        <v>0.63636363636363635</v>
      </c>
      <c r="AG2623" s="17">
        <v>-1.0000000000000004</v>
      </c>
      <c r="AH2623" s="17">
        <v>-1.0000000000000004</v>
      </c>
      <c r="AI2623" s="17">
        <v>-1.4467108333226801E-2</v>
      </c>
      <c r="AJ2623" s="17">
        <v>3.4326659626284645E-2</v>
      </c>
      <c r="AK2623" s="17">
        <v>7.0183318691501087E-2</v>
      </c>
      <c r="AL2623" s="17">
        <v>7.7849766638300635E-2</v>
      </c>
      <c r="AM2623" s="17">
        <v>4.6029671687044339E-2</v>
      </c>
      <c r="AN2623" s="17">
        <v>8.0520524488634754E-2</v>
      </c>
      <c r="AO2623" s="17">
        <v>1.5016583856336136</v>
      </c>
      <c r="AP2623" s="17">
        <v>2.4022619454073708</v>
      </c>
      <c r="AQ2623" s="17">
        <v>53.66034741764139</v>
      </c>
      <c r="AR2623" s="17">
        <v>1.0758017034263854</v>
      </c>
      <c r="AS2623" s="17">
        <v>2.3718601329581093</v>
      </c>
      <c r="AT2623" s="17">
        <v>-1.0000000000000004</v>
      </c>
      <c r="AU2623" s="17">
        <v>-1.0000000000000004</v>
      </c>
      <c r="AV2623" s="17">
        <v>-1.1776820853229419</v>
      </c>
      <c r="AW2623" s="17">
        <v>83.229240692002151</v>
      </c>
      <c r="AX2623" s="17">
        <v>86.372564487966059</v>
      </c>
      <c r="AY2623" s="17">
        <v>6.5426333137732384E-2</v>
      </c>
      <c r="AZ2623" s="17">
        <v>-22.344949001151523</v>
      </c>
      <c r="BA2623" s="22">
        <v>1460.7618146115551</v>
      </c>
      <c r="CU2623" t="e">
        <v>#N/A</v>
      </c>
      <c r="CV2623" t="e">
        <v>#N/A</v>
      </c>
    </row>
    <row r="2624" spans="1:100" x14ac:dyDescent="0.25">
      <c r="A2624">
        <v>5852</v>
      </c>
      <c r="B2624" t="s">
        <v>2898</v>
      </c>
      <c r="C2624" s="22">
        <v>3</v>
      </c>
      <c r="D2624" s="17">
        <v>3.6698894274913472</v>
      </c>
      <c r="E2624" s="17">
        <v>0</v>
      </c>
      <c r="F2624" s="17">
        <v>1.7464735266489391</v>
      </c>
      <c r="G2624" s="17">
        <v>1.7464735266489391</v>
      </c>
      <c r="H2624" s="17">
        <v>-0.10419496291290073</v>
      </c>
      <c r="I2624" s="17">
        <v>0</v>
      </c>
      <c r="J2624" s="17">
        <v>-6.2516977747740441</v>
      </c>
      <c r="K2624" s="17">
        <v>-0.10419496291290073</v>
      </c>
      <c r="L2624" s="17">
        <v>-0.99999999999999911</v>
      </c>
      <c r="M2624" s="17">
        <v>-0.99999999999999911</v>
      </c>
      <c r="N2624" s="17">
        <v>-2.0838992582580147</v>
      </c>
      <c r="O2624" s="17">
        <v>-0.8353348206337593</v>
      </c>
      <c r="P2624" s="17">
        <v>-8.0897464389548535E-3</v>
      </c>
      <c r="Q2624" s="17">
        <v>-0.74172748944295275</v>
      </c>
      <c r="R2624" s="17">
        <v>-0.28299450123017628</v>
      </c>
      <c r="S2624" s="17">
        <v>0.32187490863128537</v>
      </c>
      <c r="T2624" s="17">
        <v>0.18448587379165657</v>
      </c>
      <c r="U2624" s="17">
        <v>-5.5884353758003658E-2</v>
      </c>
      <c r="V2624" s="17">
        <v>0</v>
      </c>
      <c r="W2624" s="17">
        <v>22.186855663113562</v>
      </c>
      <c r="X2624" s="17">
        <v>0.23817087076215143</v>
      </c>
      <c r="Y2624" s="17">
        <v>-0.99999999999999911</v>
      </c>
      <c r="Z2624" s="17">
        <v>-0.99999999999999911</v>
      </c>
      <c r="AA2624" s="17">
        <v>69.896562647726796</v>
      </c>
      <c r="AB2624" s="17">
        <v>0.21921136752605958</v>
      </c>
      <c r="AC2624" s="17">
        <v>0.37348663410676491</v>
      </c>
      <c r="AD2624" s="17">
        <v>0.3671560280840433</v>
      </c>
      <c r="AE2624" s="17">
        <v>47.992701485843376</v>
      </c>
      <c r="AF2624" s="17">
        <v>0.66666666666666663</v>
      </c>
      <c r="AG2624" s="17">
        <v>-0.99999999999999911</v>
      </c>
      <c r="AH2624" s="17">
        <v>-0.99999999999999911</v>
      </c>
      <c r="AI2624" s="17">
        <v>-1.8009561449873108E-2</v>
      </c>
      <c r="AJ2624" s="17">
        <v>0</v>
      </c>
      <c r="AK2624" s="17">
        <v>0.22775881951328403</v>
      </c>
      <c r="AL2624" s="17">
        <v>0.19736987543901313</v>
      </c>
      <c r="AM2624" s="17">
        <v>-0.19293760059419535</v>
      </c>
      <c r="AN2624" s="17">
        <v>6.6775634923974911E-2</v>
      </c>
      <c r="AO2624" s="17">
        <v>-3.6846459172884614</v>
      </c>
      <c r="AP2624" s="17">
        <v>2.6562402502944389</v>
      </c>
      <c r="AQ2624" s="17">
        <v>15.935157888339505</v>
      </c>
      <c r="AR2624" s="17">
        <v>0.45047642866493831</v>
      </c>
      <c r="AS2624" s="17">
        <v>0.13397590784925059</v>
      </c>
      <c r="AT2624" s="17">
        <v>-0.99999999999999911</v>
      </c>
      <c r="AU2624" s="17">
        <v>-0.99999999999999911</v>
      </c>
      <c r="AV2624" s="17">
        <v>1.4634790254187617</v>
      </c>
      <c r="AW2624" s="17">
        <v>71.717468077387466</v>
      </c>
      <c r="AX2624" s="17">
        <v>71.357276848390001</v>
      </c>
      <c r="AY2624" s="17">
        <v>0.44336447773755894</v>
      </c>
      <c r="AZ2624" s="17">
        <v>53.968300529755417</v>
      </c>
      <c r="BA2624" s="22">
        <v>1486.6445697842894</v>
      </c>
      <c r="CU2624" t="e">
        <v>#N/A</v>
      </c>
      <c r="CV2624" t="e">
        <v>#N/A</v>
      </c>
    </row>
    <row r="2625" spans="1:100" x14ac:dyDescent="0.25">
      <c r="A2625">
        <v>5853</v>
      </c>
      <c r="B2625" t="s">
        <v>2899</v>
      </c>
      <c r="C2625" s="22">
        <v>3</v>
      </c>
      <c r="D2625" s="17">
        <v>4.3234809913517553</v>
      </c>
      <c r="E2625" s="17">
        <v>-1.8233309292605061E-2</v>
      </c>
      <c r="F2625" s="17">
        <v>0.21648753715478775</v>
      </c>
      <c r="G2625" s="17">
        <v>0.21192920983163643</v>
      </c>
      <c r="H2625" s="17">
        <v>0.53200430203200533</v>
      </c>
      <c r="I2625" s="17">
        <v>0</v>
      </c>
      <c r="J2625" s="17">
        <v>31.920258121920327</v>
      </c>
      <c r="K2625" s="17">
        <v>0.53200430203200533</v>
      </c>
      <c r="L2625" s="17">
        <v>-1.0000000000000024</v>
      </c>
      <c r="M2625" s="17">
        <v>-1.0000000000000024</v>
      </c>
      <c r="N2625" s="17">
        <v>10.640086040640107</v>
      </c>
      <c r="O2625" s="17">
        <v>36.455668323103723</v>
      </c>
      <c r="P2625" s="17">
        <v>0.83790542661347733</v>
      </c>
      <c r="Q2625" s="17">
        <v>1.0905347265901089</v>
      </c>
      <c r="R2625" s="17">
        <v>0.42112905481195273</v>
      </c>
      <c r="S2625" s="17">
        <v>0.33333333333333398</v>
      </c>
      <c r="T2625" s="17">
        <v>0.19276475954239977</v>
      </c>
      <c r="U2625" s="17">
        <v>0.29551196331579799</v>
      </c>
      <c r="V2625" s="17">
        <v>8.2277626830265932E-2</v>
      </c>
      <c r="W2625" s="17">
        <v>14.875335239591694</v>
      </c>
      <c r="X2625" s="17">
        <v>1.5908902960979594</v>
      </c>
      <c r="Y2625" s="17">
        <v>-1.0000000000000024</v>
      </c>
      <c r="Z2625" s="17">
        <v>-1.0000000000000024</v>
      </c>
      <c r="AA2625" s="17">
        <v>42.904705165028297</v>
      </c>
      <c r="AB2625" s="17">
        <v>0.19946924830920057</v>
      </c>
      <c r="AC2625" s="17">
        <v>-2.3479131859306817E-2</v>
      </c>
      <c r="AD2625" s="17">
        <v>0.37617470096259936</v>
      </c>
      <c r="AE2625" s="17">
        <v>27.608240870624645</v>
      </c>
      <c r="AF2625" s="17">
        <v>0.35714285714285715</v>
      </c>
      <c r="AG2625" s="17">
        <v>-1.0000000000000024</v>
      </c>
      <c r="AH2625" s="17">
        <v>-1.0000000000000024</v>
      </c>
      <c r="AI2625" s="17">
        <v>0</v>
      </c>
      <c r="AJ2625" s="17">
        <v>8.2277626830265932E-2</v>
      </c>
      <c r="AK2625" s="17">
        <v>-0.20019007103254857</v>
      </c>
      <c r="AL2625" s="17">
        <v>0.26662701204391076</v>
      </c>
      <c r="AM2625" s="17">
        <v>0.3056889758399936</v>
      </c>
      <c r="AN2625" s="17">
        <v>0.27486789309637516</v>
      </c>
      <c r="AO2625" s="17">
        <v>6.6412740408370983</v>
      </c>
      <c r="AP2625" s="17">
        <v>8.2048323876289331</v>
      </c>
      <c r="AQ2625" s="17">
        <v>46.795593361512019</v>
      </c>
      <c r="AR2625" s="17">
        <v>0.90388768302179801</v>
      </c>
      <c r="AS2625" s="17">
        <v>2.1228945981299647</v>
      </c>
      <c r="AT2625" s="17">
        <v>-1.0000000000000024</v>
      </c>
      <c r="AU2625" s="17">
        <v>-1.0000000000000024</v>
      </c>
      <c r="AV2625" s="17">
        <v>0.63305826464358927</v>
      </c>
      <c r="AW2625" s="17">
        <v>87.565205875760952</v>
      </c>
      <c r="AX2625" s="17">
        <v>95.79296855878755</v>
      </c>
      <c r="AY2625" s="17">
        <v>8.291819183971022E-2</v>
      </c>
      <c r="AZ2625" s="17">
        <v>0.13834840545553811</v>
      </c>
      <c r="BA2625" s="22">
        <v>1367.7253838721658</v>
      </c>
      <c r="CU2625" t="e">
        <v>#N/A</v>
      </c>
      <c r="CV2625" t="e">
        <v>#N/A</v>
      </c>
    </row>
    <row r="2626" spans="1:100" x14ac:dyDescent="0.25">
      <c r="A2626">
        <v>5854</v>
      </c>
      <c r="B2626" t="s">
        <v>2900</v>
      </c>
      <c r="C2626" s="22">
        <v>3</v>
      </c>
      <c r="D2626" s="17">
        <v>4.2712425859779417</v>
      </c>
      <c r="E2626" s="17">
        <v>-3.4297672336374527E-2</v>
      </c>
      <c r="F2626" s="17">
        <v>0.54870252026536459</v>
      </c>
      <c r="G2626" s="17">
        <v>0.54870252026536459</v>
      </c>
      <c r="H2626" s="17">
        <v>0.15788948871987254</v>
      </c>
      <c r="I2626" s="17">
        <v>0</v>
      </c>
      <c r="J2626" s="17">
        <v>9.473369323192351</v>
      </c>
      <c r="K2626" s="17">
        <v>0.15788948871987254</v>
      </c>
      <c r="L2626" s="17">
        <v>-1.0000000000000004</v>
      </c>
      <c r="M2626" s="17">
        <v>-1.0000000000000004</v>
      </c>
      <c r="N2626" s="17">
        <v>3.1577897743974495</v>
      </c>
      <c r="O2626" s="17">
        <v>14.293314429435654</v>
      </c>
      <c r="P2626" s="17">
        <v>-0.26547688868126146</v>
      </c>
      <c r="Q2626" s="17">
        <v>10.175081019610447</v>
      </c>
      <c r="R2626" s="17">
        <v>3.1123375467684919</v>
      </c>
      <c r="S2626" s="17">
        <v>0.33333333333333354</v>
      </c>
      <c r="T2626" s="17">
        <v>0.33333333333333354</v>
      </c>
      <c r="U2626" s="17">
        <v>0.36464708548622443</v>
      </c>
      <c r="V2626" s="17">
        <v>-2.8618915260566345E-2</v>
      </c>
      <c r="W2626" s="17">
        <v>33.792213926898128</v>
      </c>
      <c r="X2626" s="17">
        <v>1.7956520283282944</v>
      </c>
      <c r="Y2626" s="17">
        <v>-1.0000000000000004</v>
      </c>
      <c r="Z2626" s="17">
        <v>-1.0000000000000004</v>
      </c>
      <c r="AA2626" s="17">
        <v>94.691719948401783</v>
      </c>
      <c r="AB2626" s="17">
        <v>0.44633646829822277</v>
      </c>
      <c r="AC2626" s="17">
        <v>0.34527903903407603</v>
      </c>
      <c r="AD2626" s="17">
        <v>0.36412786216240406</v>
      </c>
      <c r="AE2626" s="17">
        <v>57.787168474735132</v>
      </c>
      <c r="AF2626" s="17">
        <v>1</v>
      </c>
      <c r="AG2626" s="17">
        <v>-1.0000000000000004</v>
      </c>
      <c r="AH2626" s="17">
        <v>-1.0000000000000004</v>
      </c>
      <c r="AI2626" s="17">
        <v>-1.3604846002465032E-2</v>
      </c>
      <c r="AJ2626" s="17">
        <v>-2.8618915260566345E-2</v>
      </c>
      <c r="AK2626" s="17">
        <v>-4.9040329370936414E-2</v>
      </c>
      <c r="AL2626" s="17">
        <v>-7.7477690211177369E-2</v>
      </c>
      <c r="AM2626" s="17">
        <v>-0.18996162733916522</v>
      </c>
      <c r="AN2626" s="17">
        <v>-0.13048881731262177</v>
      </c>
      <c r="AO2626" s="17">
        <v>-4.9942423303338108</v>
      </c>
      <c r="AP2626" s="17">
        <v>-3.6496088838714305</v>
      </c>
      <c r="AQ2626" s="17">
        <v>43.265583250090465</v>
      </c>
      <c r="AR2626" s="17">
        <v>1.0026948368923254</v>
      </c>
      <c r="AS2626" s="17">
        <v>1.9535415170481667</v>
      </c>
      <c r="AT2626" s="17">
        <v>-1.0000000000000004</v>
      </c>
      <c r="AU2626" s="17">
        <v>-1.0000000000000004</v>
      </c>
      <c r="AV2626" s="17">
        <v>3.6610400670338583</v>
      </c>
      <c r="AW2626" s="17">
        <v>105.33542549396594</v>
      </c>
      <c r="AX2626" s="17">
        <v>102.20143704786003</v>
      </c>
      <c r="AY2626" s="17">
        <v>3.4822145964667837E-2</v>
      </c>
      <c r="AZ2626" s="17">
        <v>-15.110843170693848</v>
      </c>
      <c r="BA2626" s="22">
        <v>1451.926257586714</v>
      </c>
      <c r="CU2626" t="e">
        <v>#N/A</v>
      </c>
      <c r="CV2626" t="e">
        <v>#N/A</v>
      </c>
    </row>
    <row r="2627" spans="1:100" x14ac:dyDescent="0.25">
      <c r="A2627">
        <v>5855</v>
      </c>
      <c r="B2627" t="s">
        <v>2901</v>
      </c>
      <c r="C2627" s="22">
        <v>3</v>
      </c>
      <c r="D2627" s="17">
        <v>4.4856994944413771</v>
      </c>
      <c r="E2627" s="17">
        <v>0.6304245152745922</v>
      </c>
      <c r="F2627" s="17">
        <v>0.46404184462358822</v>
      </c>
      <c r="G2627" s="17">
        <v>0.67118448619169713</v>
      </c>
      <c r="H2627" s="17">
        <v>0.27994775704920338</v>
      </c>
      <c r="I2627" s="17">
        <v>0</v>
      </c>
      <c r="J2627" s="17">
        <v>16.796865422952195</v>
      </c>
      <c r="K2627" s="17">
        <v>0.27994775704920338</v>
      </c>
      <c r="L2627" s="17">
        <v>-0.99999999999999978</v>
      </c>
      <c r="M2627" s="17">
        <v>-0.99999999999999978</v>
      </c>
      <c r="N2627" s="17">
        <v>5.5989551409840637</v>
      </c>
      <c r="O2627" s="17">
        <v>21.953749403585277</v>
      </c>
      <c r="P2627" s="17">
        <v>1.5360439786139433</v>
      </c>
      <c r="Q2627" s="17">
        <v>-1.883982248992772</v>
      </c>
      <c r="R2627" s="17">
        <v>-0.44344718666484428</v>
      </c>
      <c r="S2627" s="17">
        <v>0.33333333333333309</v>
      </c>
      <c r="T2627" s="17">
        <v>0.37959126264000664</v>
      </c>
      <c r="U2627" s="17">
        <v>0.40701101761728831</v>
      </c>
      <c r="V2627" s="17">
        <v>0.11935203774280138</v>
      </c>
      <c r="W2627" s="17">
        <v>38.373595771369054</v>
      </c>
      <c r="X2627" s="17">
        <v>2.823391065156772</v>
      </c>
      <c r="Y2627" s="17">
        <v>-0.99999999999999978</v>
      </c>
      <c r="Z2627" s="17">
        <v>-0.99999999999999978</v>
      </c>
      <c r="AA2627" s="17">
        <v>62.361516807479688</v>
      </c>
      <c r="AB2627" s="17">
        <v>0.11278767334560083</v>
      </c>
      <c r="AC2627" s="17">
        <v>8.3368325025646672E-2</v>
      </c>
      <c r="AD2627" s="17">
        <v>0.29247136608426261</v>
      </c>
      <c r="AE2627" s="17">
        <v>24.431368222775525</v>
      </c>
      <c r="AF2627" s="17">
        <v>0.7</v>
      </c>
      <c r="AG2627" s="17">
        <v>-0.99999999999999978</v>
      </c>
      <c r="AH2627" s="17">
        <v>-0.99999999999999978</v>
      </c>
      <c r="AI2627" s="17">
        <v>0</v>
      </c>
      <c r="AJ2627" s="17">
        <v>0.11935203774280138</v>
      </c>
      <c r="AK2627" s="17">
        <v>1.8260345027139711E-2</v>
      </c>
      <c r="AL2627" s="17">
        <v>-0.10904776450032355</v>
      </c>
      <c r="AM2627" s="17">
        <v>1.3506205284338577E-3</v>
      </c>
      <c r="AN2627" s="17">
        <v>-0.18053870061259075</v>
      </c>
      <c r="AO2627" s="17">
        <v>0.1250672383465434</v>
      </c>
      <c r="AP2627" s="17">
        <v>-5.0587063378163855</v>
      </c>
      <c r="AQ2627" s="17">
        <v>55.170461194321213</v>
      </c>
      <c r="AR2627" s="17">
        <v>1.2392876513334294</v>
      </c>
      <c r="AS2627" s="17">
        <v>3.1033388222059761</v>
      </c>
      <c r="AT2627" s="17">
        <v>-0.99999999999999978</v>
      </c>
      <c r="AU2627" s="17">
        <v>-0.99999999999999978</v>
      </c>
      <c r="AV2627" s="17">
        <v>0.22773729952685301</v>
      </c>
      <c r="AW2627" s="17">
        <v>79.256559873248591</v>
      </c>
      <c r="AX2627" s="17">
        <v>91.191763647528774</v>
      </c>
      <c r="AY2627" s="17">
        <v>0.26215447653889123</v>
      </c>
      <c r="AZ2627" s="17">
        <v>14.278520793637954</v>
      </c>
      <c r="BA2627" s="22">
        <v>1459.3520063012813</v>
      </c>
      <c r="CU2627" t="e">
        <v>#N/A</v>
      </c>
      <c r="CV2627" t="e">
        <v>#N/A</v>
      </c>
    </row>
    <row r="2628" spans="1:100" x14ac:dyDescent="0.25">
      <c r="A2628">
        <v>5856</v>
      </c>
      <c r="B2628" t="s">
        <v>1088</v>
      </c>
      <c r="C2628" s="22">
        <v>3</v>
      </c>
      <c r="D2628" s="17">
        <v>5.2323096627436305</v>
      </c>
      <c r="E2628" s="17">
        <v>3.8544273913987981</v>
      </c>
      <c r="F2628" s="17">
        <v>0.49975485798090902</v>
      </c>
      <c r="G2628" s="17">
        <v>1.5887198454981677</v>
      </c>
      <c r="H2628" s="17">
        <v>5.1262856976282474E-2</v>
      </c>
      <c r="I2628" s="17">
        <v>0</v>
      </c>
      <c r="J2628" s="17">
        <v>3.0757714185769514</v>
      </c>
      <c r="K2628" s="17">
        <v>5.1262856976282474E-2</v>
      </c>
      <c r="L2628" s="17">
        <v>-1.0000000000000002</v>
      </c>
      <c r="M2628" s="17">
        <v>-1.0000000000000002</v>
      </c>
      <c r="N2628" s="17">
        <v>1.0252571395256511</v>
      </c>
      <c r="O2628" s="17">
        <v>9.8968009268187451</v>
      </c>
      <c r="P2628" s="17">
        <v>0.4033830538369273</v>
      </c>
      <c r="Q2628" s="17">
        <v>4.1712582612403759</v>
      </c>
      <c r="R2628" s="17">
        <v>1.472005350542867</v>
      </c>
      <c r="S2628" s="17">
        <v>0.33333333333333348</v>
      </c>
      <c r="T2628" s="17">
        <v>0.34765324853190249</v>
      </c>
      <c r="U2628" s="17">
        <v>0.18979737571429714</v>
      </c>
      <c r="V2628" s="17">
        <v>-8.0910183196639777E-3</v>
      </c>
      <c r="W2628" s="17">
        <v>32.457203291343461</v>
      </c>
      <c r="X2628" s="17">
        <v>1.340367117828158</v>
      </c>
      <c r="Y2628" s="17">
        <v>-1.0000000000000002</v>
      </c>
      <c r="Z2628" s="17">
        <v>-1.0000000000000002</v>
      </c>
      <c r="AA2628" s="17">
        <v>63.396272687207592</v>
      </c>
      <c r="AB2628" s="17">
        <v>0.25337575143652008</v>
      </c>
      <c r="AC2628" s="17">
        <v>0.27030299625493881</v>
      </c>
      <c r="AD2628" s="17">
        <v>6.5662533214966429E-2</v>
      </c>
      <c r="AE2628" s="17">
        <v>29.467064045321269</v>
      </c>
      <c r="AF2628" s="17">
        <v>0.66666666666666663</v>
      </c>
      <c r="AG2628" s="17">
        <v>-1.0000000000000002</v>
      </c>
      <c r="AH2628" s="17">
        <v>-1.0000000000000002</v>
      </c>
      <c r="AI2628" s="17">
        <v>5.8440671237878411E-2</v>
      </c>
      <c r="AJ2628" s="17">
        <v>-8.0910183196639777E-3</v>
      </c>
      <c r="AK2628" s="17">
        <v>-2.286505636602857E-2</v>
      </c>
      <c r="AL2628" s="17">
        <v>-8.2307358510929018E-2</v>
      </c>
      <c r="AM2628" s="17">
        <v>-3.1243604409148952E-2</v>
      </c>
      <c r="AN2628" s="17">
        <v>-9.47001786231918E-2</v>
      </c>
      <c r="AO2628" s="17">
        <v>-0.89541539205886733</v>
      </c>
      <c r="AP2628" s="17">
        <v>-2.7790412581344404</v>
      </c>
      <c r="AQ2628" s="17">
        <v>35.532974709920445</v>
      </c>
      <c r="AR2628" s="17">
        <v>0.86269293925986901</v>
      </c>
      <c r="AS2628" s="17">
        <v>1.3916299748044401</v>
      </c>
      <c r="AT2628" s="17">
        <v>-1.0000000000000002</v>
      </c>
      <c r="AU2628" s="17">
        <v>-1.0000000000000002</v>
      </c>
      <c r="AV2628" s="17">
        <v>3.0607251960410347</v>
      </c>
      <c r="AW2628" s="17">
        <v>70.514032355891942</v>
      </c>
      <c r="AX2628" s="17">
        <v>70.873743948683099</v>
      </c>
      <c r="AY2628" s="17">
        <v>-4.8216104727016899E-3</v>
      </c>
      <c r="AZ2628" s="17">
        <v>-10.393689736834357</v>
      </c>
      <c r="BA2628" s="22">
        <v>1441.4957244990496</v>
      </c>
      <c r="CU2628" t="e">
        <v>#N/A</v>
      </c>
      <c r="CV2628" t="e">
        <v>#N/A</v>
      </c>
    </row>
    <row r="2629" spans="1:100" x14ac:dyDescent="0.25">
      <c r="A2629">
        <v>5857</v>
      </c>
      <c r="B2629" t="s">
        <v>2902</v>
      </c>
      <c r="C2629" s="22">
        <v>3</v>
      </c>
      <c r="D2629" s="17">
        <v>4.138118787320761</v>
      </c>
      <c r="E2629" s="17">
        <v>0</v>
      </c>
      <c r="F2629" s="17">
        <v>-0.11631418814627251</v>
      </c>
      <c r="G2629" s="17">
        <v>-0.11631418814627251</v>
      </c>
      <c r="H2629" s="17">
        <v>0.22622077191824813</v>
      </c>
      <c r="I2629" s="17">
        <v>0</v>
      </c>
      <c r="J2629" s="17">
        <v>13.573246315094879</v>
      </c>
      <c r="K2629" s="17">
        <v>0.22622077191824813</v>
      </c>
      <c r="L2629" s="17">
        <v>-0.99999999999999811</v>
      </c>
      <c r="M2629" s="17">
        <v>-0.99999999999999811</v>
      </c>
      <c r="N2629" s="17">
        <v>4.5244154383649606</v>
      </c>
      <c r="O2629" s="17">
        <v>17.595050914269386</v>
      </c>
      <c r="P2629" s="17">
        <v>-0.31600794974887869</v>
      </c>
      <c r="Q2629" s="17">
        <v>-0.19980757236345648</v>
      </c>
      <c r="R2629" s="17">
        <v>-0.111234996493104</v>
      </c>
      <c r="S2629" s="17">
        <v>0.33333333333333265</v>
      </c>
      <c r="T2629" s="17">
        <v>0.25475180494273336</v>
      </c>
      <c r="U2629" s="17">
        <v>-6.1578837179991691E-3</v>
      </c>
      <c r="V2629" s="17">
        <v>-2.1817698023026855E-2</v>
      </c>
      <c r="W2629" s="17">
        <v>13.355551384671669</v>
      </c>
      <c r="X2629" s="17">
        <v>0.12774511495706059</v>
      </c>
      <c r="Y2629" s="17">
        <v>-0.99999999999999811</v>
      </c>
      <c r="Z2629" s="17">
        <v>-0.99999999999999811</v>
      </c>
      <c r="AA2629" s="17">
        <v>36.342259526100356</v>
      </c>
      <c r="AB2629" s="17">
        <v>0.17662003641646226</v>
      </c>
      <c r="AC2629" s="17">
        <v>-2.6704327353675561E-2</v>
      </c>
      <c r="AD2629" s="17">
        <v>0.31204315369564894</v>
      </c>
      <c r="AE2629" s="17">
        <v>23.097943137921789</v>
      </c>
      <c r="AF2629" s="17">
        <v>0.6</v>
      </c>
      <c r="AG2629" s="17">
        <v>-0.99999999999999811</v>
      </c>
      <c r="AH2629" s="17">
        <v>-0.99999999999999811</v>
      </c>
      <c r="AI2629" s="17">
        <v>2.5761748062787544E-2</v>
      </c>
      <c r="AJ2629" s="17">
        <v>-2.1817698023026855E-2</v>
      </c>
      <c r="AK2629" s="17">
        <v>-7.9056460211426649E-2</v>
      </c>
      <c r="AL2629" s="17">
        <v>0.15494602033936211</v>
      </c>
      <c r="AM2629" s="17">
        <v>2.7164067695353594E-2</v>
      </c>
      <c r="AN2629" s="17">
        <v>-2.6540773968333933E-3</v>
      </c>
      <c r="AO2629" s="17">
        <v>0.28381939132670508</v>
      </c>
      <c r="AP2629" s="17">
        <v>0.70837816677597532</v>
      </c>
      <c r="AQ2629" s="17">
        <v>26.928797699766548</v>
      </c>
      <c r="AR2629" s="17">
        <v>0.56010955653503969</v>
      </c>
      <c r="AS2629" s="17">
        <v>0.35396588687530833</v>
      </c>
      <c r="AT2629" s="17">
        <v>-0.99999999999999811</v>
      </c>
      <c r="AU2629" s="17">
        <v>-0.99999999999999811</v>
      </c>
      <c r="AV2629" s="17">
        <v>-0.2275491846393769</v>
      </c>
      <c r="AW2629" s="17">
        <v>54.645688607145729</v>
      </c>
      <c r="AX2629" s="17">
        <v>52.979153766098776</v>
      </c>
      <c r="AY2629" s="17">
        <v>7.4242583136815574E-2</v>
      </c>
      <c r="AZ2629" s="17">
        <v>-6.0715397424854256</v>
      </c>
      <c r="BA2629" s="22">
        <v>1383.7129442897758</v>
      </c>
      <c r="CU2629" t="e">
        <v>#N/A</v>
      </c>
      <c r="CV2629" t="e">
        <v>#N/A</v>
      </c>
    </row>
    <row r="2630" spans="1:100" x14ac:dyDescent="0.25">
      <c r="A2630">
        <v>5858</v>
      </c>
      <c r="B2630" t="s">
        <v>2903</v>
      </c>
      <c r="C2630" s="22">
        <v>3</v>
      </c>
      <c r="D2630" s="17">
        <v>4.1255873650093919</v>
      </c>
      <c r="E2630" s="17">
        <v>0.39997332059698731</v>
      </c>
      <c r="F2630" s="17">
        <v>-7.5252951402377533E-2</v>
      </c>
      <c r="G2630" s="17">
        <v>3.0821761565829622E-2</v>
      </c>
      <c r="H2630" s="17">
        <v>0.22989178037353566</v>
      </c>
      <c r="I2630" s="17">
        <v>0</v>
      </c>
      <c r="J2630" s="17">
        <v>13.793506822412146</v>
      </c>
      <c r="K2630" s="17">
        <v>0.22989178037353566</v>
      </c>
      <c r="L2630" s="17">
        <v>-0.99999999999999889</v>
      </c>
      <c r="M2630" s="17">
        <v>-0.99999999999999889</v>
      </c>
      <c r="N2630" s="17">
        <v>4.5978356074707154</v>
      </c>
      <c r="O2630" s="17">
        <v>17.949915948987371</v>
      </c>
      <c r="P2630" s="17">
        <v>0.96385065937189374</v>
      </c>
      <c r="Q2630" s="17">
        <v>0.20852637452791464</v>
      </c>
      <c r="R2630" s="17">
        <v>0.15091081999828385</v>
      </c>
      <c r="S2630" s="17">
        <v>0.33333333333333276</v>
      </c>
      <c r="T2630" s="17">
        <v>0.30081801596464269</v>
      </c>
      <c r="U2630" s="17">
        <v>-0.13303300204357305</v>
      </c>
      <c r="V2630" s="17">
        <v>-3.6644342359870116E-2</v>
      </c>
      <c r="W2630" s="17">
        <v>9.3832889808398665</v>
      </c>
      <c r="X2630" s="17">
        <v>-0.38025381077776393</v>
      </c>
      <c r="Y2630" s="17">
        <v>-0.99999999999999889</v>
      </c>
      <c r="Z2630" s="17">
        <v>-0.99999999999999889</v>
      </c>
      <c r="AA2630" s="17">
        <v>42.248326084539336</v>
      </c>
      <c r="AB2630" s="17">
        <v>1.9178230636081144E-4</v>
      </c>
      <c r="AC2630" s="17">
        <v>0.20615223981659905</v>
      </c>
      <c r="AD2630" s="17">
        <v>0.44793850355106352</v>
      </c>
      <c r="AE2630" s="17">
        <v>32.714126283701141</v>
      </c>
      <c r="AF2630" s="17">
        <v>0.6</v>
      </c>
      <c r="AG2630" s="17">
        <v>-0.99999999999999889</v>
      </c>
      <c r="AH2630" s="17">
        <v>-0.99999999999999889</v>
      </c>
      <c r="AI2630" s="17">
        <v>1.2326175981131567E-2</v>
      </c>
      <c r="AJ2630" s="17">
        <v>-3.6644342359870116E-2</v>
      </c>
      <c r="AK2630" s="17">
        <v>0.1545461901039899</v>
      </c>
      <c r="AL2630" s="17">
        <v>-2.852742106568474E-2</v>
      </c>
      <c r="AM2630" s="17">
        <v>0.49874556688756966</v>
      </c>
      <c r="AN2630" s="17">
        <v>-0.11411588649901394</v>
      </c>
      <c r="AO2630" s="17">
        <v>13.241370122709197</v>
      </c>
      <c r="AP2630" s="17">
        <v>-2.9955342678037726</v>
      </c>
      <c r="AQ2630" s="17">
        <v>23.176795803252009</v>
      </c>
      <c r="AR2630" s="17">
        <v>0.46447400489453233</v>
      </c>
      <c r="AS2630" s="17">
        <v>-0.15036203040422755</v>
      </c>
      <c r="AT2630" s="17">
        <v>-0.99999999999999889</v>
      </c>
      <c r="AU2630" s="17">
        <v>-0.99999999999999889</v>
      </c>
      <c r="AV2630" s="17">
        <v>0.18173258156411357</v>
      </c>
      <c r="AW2630" s="17">
        <v>57.20270776572287</v>
      </c>
      <c r="AX2630" s="17">
        <v>53.784797049358502</v>
      </c>
      <c r="AY2630" s="17">
        <v>-1.7105819573673105E-3</v>
      </c>
      <c r="AZ2630" s="17">
        <v>-26.032998971008883</v>
      </c>
      <c r="BA2630" s="22">
        <v>1406.5448347081842</v>
      </c>
      <c r="CU2630" t="e">
        <v>#N/A</v>
      </c>
      <c r="CV2630" t="e">
        <v>#N/A</v>
      </c>
    </row>
    <row r="2631" spans="1:100" x14ac:dyDescent="0.25">
      <c r="A2631">
        <v>5859</v>
      </c>
      <c r="B2631" t="s">
        <v>2904</v>
      </c>
      <c r="C2631" s="22">
        <v>3</v>
      </c>
      <c r="D2631" s="17">
        <v>3.9644278427029471</v>
      </c>
      <c r="E2631" s="17">
        <v>2.25615948248898E-4</v>
      </c>
      <c r="F2631" s="17">
        <v>9.6598900923170236E-2</v>
      </c>
      <c r="G2631" s="17">
        <v>9.859006922700235E-2</v>
      </c>
      <c r="H2631" s="17">
        <v>0.10412607629166933</v>
      </c>
      <c r="I2631" s="17">
        <v>0</v>
      </c>
      <c r="J2631" s="17">
        <v>6.2475645775001629</v>
      </c>
      <c r="K2631" s="17">
        <v>0.10412607629166933</v>
      </c>
      <c r="L2631" s="17">
        <v>-1.0000000000000016</v>
      </c>
      <c r="M2631" s="17">
        <v>-1.0000000000000016</v>
      </c>
      <c r="N2631" s="17">
        <v>2.0825215258333873</v>
      </c>
      <c r="O2631" s="17">
        <v>10.310582489430111</v>
      </c>
      <c r="P2631" s="17">
        <v>0.42567730660984271</v>
      </c>
      <c r="Q2631" s="17">
        <v>-0.4899706017375236</v>
      </c>
      <c r="R2631" s="17">
        <v>-0.17490340985104902</v>
      </c>
      <c r="S2631" s="17">
        <v>0.33333333333333381</v>
      </c>
      <c r="T2631" s="17">
        <v>0.2779339543383626</v>
      </c>
      <c r="U2631" s="17">
        <v>0.12755712009903583</v>
      </c>
      <c r="V2631" s="17">
        <v>0</v>
      </c>
      <c r="W2631" s="17">
        <v>25.387933259162505</v>
      </c>
      <c r="X2631" s="17">
        <v>0.94746323080810047</v>
      </c>
      <c r="Y2631" s="17">
        <v>-1.0000000000000016</v>
      </c>
      <c r="Z2631" s="17">
        <v>-1.0000000000000016</v>
      </c>
      <c r="AA2631" s="17">
        <v>50.321582523927752</v>
      </c>
      <c r="AB2631" s="17">
        <v>-0.24582185618758298</v>
      </c>
      <c r="AC2631" s="17">
        <v>0.49041826667929178</v>
      </c>
      <c r="AD2631" s="17">
        <v>0.25757464300061694</v>
      </c>
      <c r="AE2631" s="17">
        <v>25.108552674616313</v>
      </c>
      <c r="AF2631" s="17">
        <v>0.30769230769230771</v>
      </c>
      <c r="AG2631" s="17">
        <v>-1.0000000000000016</v>
      </c>
      <c r="AH2631" s="17">
        <v>-1.0000000000000016</v>
      </c>
      <c r="AI2631" s="17">
        <v>-1.7933066112633955E-3</v>
      </c>
      <c r="AJ2631" s="17">
        <v>0</v>
      </c>
      <c r="AK2631" s="17">
        <v>2.4181897407149766E-2</v>
      </c>
      <c r="AL2631" s="17">
        <v>4.7592311834755319E-2</v>
      </c>
      <c r="AM2631" s="17">
        <v>-4.454052084450813E-2</v>
      </c>
      <c r="AN2631" s="17">
        <v>0.40265242333334139</v>
      </c>
      <c r="AO2631" s="17">
        <v>-0.99260353407695656</v>
      </c>
      <c r="AP2631" s="17">
        <v>10.304272142507312</v>
      </c>
      <c r="AQ2631" s="17">
        <v>31.635497836662669</v>
      </c>
      <c r="AR2631" s="17">
        <v>0.73882440777073233</v>
      </c>
      <c r="AS2631" s="17">
        <v>1.0515893070997702</v>
      </c>
      <c r="AT2631" s="17">
        <v>-1.0000000000000016</v>
      </c>
      <c r="AU2631" s="17">
        <v>-1.0000000000000016</v>
      </c>
      <c r="AV2631" s="17">
        <v>-7.6313340624046641E-2</v>
      </c>
      <c r="AW2631" s="17">
        <v>70.936437155865221</v>
      </c>
      <c r="AX2631" s="17">
        <v>70.900571023639955</v>
      </c>
      <c r="AY2631" s="17">
        <v>0.21403141872938652</v>
      </c>
      <c r="AZ2631" s="17">
        <v>30.161155481475035</v>
      </c>
      <c r="BA2631" s="22">
        <v>1444.2140359572807</v>
      </c>
      <c r="CU2631" t="e">
        <v>#N/A</v>
      </c>
      <c r="CV2631" t="e">
        <v>#N/A</v>
      </c>
    </row>
    <row r="2632" spans="1:100" x14ac:dyDescent="0.25">
      <c r="A2632">
        <v>5860</v>
      </c>
      <c r="B2632" t="s">
        <v>2905</v>
      </c>
      <c r="C2632" s="22">
        <v>3</v>
      </c>
      <c r="D2632" s="17">
        <v>4.6192203928733528</v>
      </c>
      <c r="E2632" s="17">
        <v>8.0726771502854344E-2</v>
      </c>
      <c r="F2632" s="17">
        <v>7.6032083308504361E-2</v>
      </c>
      <c r="G2632" s="17">
        <v>7.6032083308504361E-2</v>
      </c>
      <c r="H2632" s="17">
        <v>8.1639415523620001E-2</v>
      </c>
      <c r="I2632" s="17">
        <v>0</v>
      </c>
      <c r="J2632" s="17">
        <v>4.8983649314171975</v>
      </c>
      <c r="K2632" s="17">
        <v>8.1639415523620001E-2</v>
      </c>
      <c r="L2632" s="17">
        <v>-1.0000000000000009</v>
      </c>
      <c r="M2632" s="17">
        <v>-1.0000000000000009</v>
      </c>
      <c r="N2632" s="17">
        <v>1.6327883104724006</v>
      </c>
      <c r="O2632" s="17">
        <v>9.5936174075990586</v>
      </c>
      <c r="P2632" s="17">
        <v>-1.4057357605538737E-2</v>
      </c>
      <c r="Q2632" s="17">
        <v>-0.2905567558356198</v>
      </c>
      <c r="R2632" s="17">
        <v>-0.1560938964149543</v>
      </c>
      <c r="S2632" s="17">
        <v>0.3333333333333337</v>
      </c>
      <c r="T2632" s="17">
        <v>0.3333333333333337</v>
      </c>
      <c r="U2632" s="17">
        <v>0.17407646681636527</v>
      </c>
      <c r="V2632" s="17">
        <v>4.8133712027758062E-2</v>
      </c>
      <c r="W2632" s="17">
        <v>32.289497199486846</v>
      </c>
      <c r="X2632" s="17">
        <v>1.570135390575057</v>
      </c>
      <c r="Y2632" s="17">
        <v>-1.0000000000000009</v>
      </c>
      <c r="Z2632" s="17">
        <v>-1.0000000000000009</v>
      </c>
      <c r="AA2632" s="17">
        <v>70.542995632827854</v>
      </c>
      <c r="AB2632" s="17">
        <v>0.4341748636587841</v>
      </c>
      <c r="AC2632" s="17">
        <v>8.2086206570998674E-2</v>
      </c>
      <c r="AD2632" s="17">
        <v>0.25193077636533778</v>
      </c>
      <c r="AE2632" s="17">
        <v>38.409592329756009</v>
      </c>
      <c r="AF2632" s="17">
        <v>0.8571428571428571</v>
      </c>
      <c r="AG2632" s="17">
        <v>-1.0000000000000009</v>
      </c>
      <c r="AH2632" s="17">
        <v>-1.0000000000000009</v>
      </c>
      <c r="AI2632" s="17">
        <v>0</v>
      </c>
      <c r="AJ2632" s="17">
        <v>4.8133712027758062E-2</v>
      </c>
      <c r="AK2632" s="17">
        <v>8.9318417303320755E-2</v>
      </c>
      <c r="AL2632" s="17">
        <v>2.6902114513350069E-2</v>
      </c>
      <c r="AM2632" s="17">
        <v>5.9404932048380432E-2</v>
      </c>
      <c r="AN2632" s="17">
        <v>0.45300416906287455</v>
      </c>
      <c r="AO2632" s="17">
        <v>1.9317153877261151</v>
      </c>
      <c r="AP2632" s="17">
        <v>11.459614799138615</v>
      </c>
      <c r="AQ2632" s="17">
        <v>37.187862130904008</v>
      </c>
      <c r="AR2632" s="17">
        <v>0.88887684551079049</v>
      </c>
      <c r="AS2632" s="17">
        <v>1.6517748060986772</v>
      </c>
      <c r="AT2632" s="17">
        <v>-1.0000000000000009</v>
      </c>
      <c r="AU2632" s="17">
        <v>-1.0000000000000009</v>
      </c>
      <c r="AV2632" s="17">
        <v>-8.0061813106450053E-2</v>
      </c>
      <c r="AW2632" s="17">
        <v>91.596227839565586</v>
      </c>
      <c r="AX2632" s="17">
        <v>96.409599042341384</v>
      </c>
      <c r="AY2632" s="17">
        <v>0.15429643469491749</v>
      </c>
      <c r="AZ2632" s="17">
        <v>19.497022215113383</v>
      </c>
      <c r="BA2632" s="22">
        <v>1478.8155464681147</v>
      </c>
      <c r="CU2632" t="e">
        <v>#N/A</v>
      </c>
      <c r="CV2632" t="e">
        <v>#N/A</v>
      </c>
    </row>
    <row r="2633" spans="1:100" x14ac:dyDescent="0.25">
      <c r="A2633">
        <v>5863</v>
      </c>
      <c r="B2633" t="s">
        <v>2906</v>
      </c>
      <c r="C2633" s="22">
        <v>3</v>
      </c>
      <c r="D2633" s="17">
        <v>5.1243554318577411</v>
      </c>
      <c r="E2633" s="17">
        <v>-2.0630695152408715E-2</v>
      </c>
      <c r="F2633" s="17">
        <v>-0.59636063281963847</v>
      </c>
      <c r="G2633" s="17">
        <v>-0.59636063281963847</v>
      </c>
      <c r="H2633" s="17">
        <v>0.21384396113594278</v>
      </c>
      <c r="I2633" s="17">
        <v>0</v>
      </c>
      <c r="J2633" s="17">
        <v>12.830637668156564</v>
      </c>
      <c r="K2633" s="17">
        <v>0.21384396113594278</v>
      </c>
      <c r="L2633" s="17">
        <v>-1.0000000000000036</v>
      </c>
      <c r="M2633" s="17">
        <v>-1.0000000000000036</v>
      </c>
      <c r="N2633" s="17">
        <v>4.2768792227188568</v>
      </c>
      <c r="O2633" s="17">
        <v>17.358632467194671</v>
      </c>
      <c r="P2633" s="17">
        <v>0.47812420947554957</v>
      </c>
      <c r="Q2633" s="17">
        <v>0.93322222589986326</v>
      </c>
      <c r="R2633" s="17">
        <v>0.4008103056242282</v>
      </c>
      <c r="S2633" s="17">
        <v>0.3333333333333347</v>
      </c>
      <c r="T2633" s="17">
        <v>0.24160150665927257</v>
      </c>
      <c r="U2633" s="17">
        <v>3.5946677347170226E-2</v>
      </c>
      <c r="V2633" s="17">
        <v>-4.5770238035989563E-2</v>
      </c>
      <c r="W2633" s="17">
        <v>14.050692726713802</v>
      </c>
      <c r="X2633" s="17">
        <v>0.13852433335534553</v>
      </c>
      <c r="Y2633" s="17">
        <v>-1.0000000000000036</v>
      </c>
      <c r="Z2633" s="17">
        <v>-1.0000000000000036</v>
      </c>
      <c r="AA2633" s="17">
        <v>10.727299795560519</v>
      </c>
      <c r="AB2633" s="17">
        <v>9.8740467928477016E-2</v>
      </c>
      <c r="AC2633" s="17">
        <v>-0.1053718144168794</v>
      </c>
      <c r="AD2633" s="17">
        <v>-6.7852718247147614E-2</v>
      </c>
      <c r="AE2633" s="17">
        <v>-3.7242032367774978</v>
      </c>
      <c r="AF2633" s="17">
        <v>0.375</v>
      </c>
      <c r="AG2633" s="17">
        <v>-1.0000000000000036</v>
      </c>
      <c r="AH2633" s="17">
        <v>-1.0000000000000036</v>
      </c>
      <c r="AI2633" s="17">
        <v>0</v>
      </c>
      <c r="AJ2633" s="17">
        <v>-4.5770238035989563E-2</v>
      </c>
      <c r="AK2633" s="17">
        <v>-8.5142717466975007E-2</v>
      </c>
      <c r="AL2633" s="17">
        <v>0.19051949742290505</v>
      </c>
      <c r="AM2633" s="17">
        <v>4.2233428269138368E-2</v>
      </c>
      <c r="AN2633" s="17">
        <v>-1.1447808931622283E-2</v>
      </c>
      <c r="AO2633" s="17">
        <v>0.63012211939358409</v>
      </c>
      <c r="AP2633" s="17">
        <v>0.6664022638239675</v>
      </c>
      <c r="AQ2633" s="17">
        <v>26.881330394870371</v>
      </c>
      <c r="AR2633" s="17">
        <v>0.56511127930378779</v>
      </c>
      <c r="AS2633" s="17">
        <v>0.35236829449128865</v>
      </c>
      <c r="AT2633" s="17">
        <v>-1.0000000000000036</v>
      </c>
      <c r="AU2633" s="17">
        <v>-1.0000000000000036</v>
      </c>
      <c r="AV2633" s="17">
        <v>-0.19555032719541077</v>
      </c>
      <c r="AW2633" s="17">
        <v>28.75233452657913</v>
      </c>
      <c r="AX2633" s="17">
        <v>24.175310722980171</v>
      </c>
      <c r="AY2633" s="17">
        <v>7.86267935619549E-2</v>
      </c>
      <c r="AZ2633" s="17">
        <v>-19.742389260883744</v>
      </c>
      <c r="BA2633" s="22">
        <v>1406.8995159538913</v>
      </c>
      <c r="CU2633" t="e">
        <v>#N/A</v>
      </c>
      <c r="CV2633" t="e">
        <v>#N/A</v>
      </c>
    </row>
    <row r="2634" spans="1:100" x14ac:dyDescent="0.25">
      <c r="A2634">
        <v>5864</v>
      </c>
      <c r="B2634" t="s">
        <v>2907</v>
      </c>
      <c r="C2634" s="22">
        <v>3</v>
      </c>
      <c r="D2634" s="17">
        <v>3.0555558773957339</v>
      </c>
      <c r="E2634" s="17">
        <v>-7.5478112542002769E-3</v>
      </c>
      <c r="F2634" s="17">
        <v>0.75425870788886451</v>
      </c>
      <c r="G2634" s="17">
        <v>0.75425870788886451</v>
      </c>
      <c r="H2634" s="17">
        <v>3.2190349838253328E-2</v>
      </c>
      <c r="I2634" s="17">
        <v>0</v>
      </c>
      <c r="J2634" s="17">
        <v>1.9314209902952033</v>
      </c>
      <c r="K2634" s="17">
        <v>3.2190349838253328E-2</v>
      </c>
      <c r="L2634" s="17">
        <v>-0.99999999999999944</v>
      </c>
      <c r="M2634" s="17">
        <v>-0.99999999999999944</v>
      </c>
      <c r="N2634" s="17">
        <v>0.64380699676506803</v>
      </c>
      <c r="O2634" s="17">
        <v>5.7412355755797968</v>
      </c>
      <c r="P2634" s="17">
        <v>-0.34169276742798355</v>
      </c>
      <c r="Q2634" s="17">
        <v>3.2721838150642313</v>
      </c>
      <c r="R2634" s="17">
        <v>1.0864954843182766</v>
      </c>
      <c r="S2634" s="17">
        <v>0.33333333333333331</v>
      </c>
      <c r="T2634" s="17">
        <v>0.27601564671355461</v>
      </c>
      <c r="U2634" s="17">
        <v>-0.12791117238258401</v>
      </c>
      <c r="V2634" s="17">
        <v>-9.7064902735002692E-3</v>
      </c>
      <c r="W2634" s="17">
        <v>17.581638702102026</v>
      </c>
      <c r="X2634" s="17">
        <v>-5.0042687582481676E-2</v>
      </c>
      <c r="Y2634" s="17">
        <v>-0.99999999999999944</v>
      </c>
      <c r="Z2634" s="17">
        <v>-0.99999999999999944</v>
      </c>
      <c r="AA2634" s="17">
        <v>58.675887703316661</v>
      </c>
      <c r="AB2634" s="17">
        <v>0.54740595636229272</v>
      </c>
      <c r="AC2634" s="17">
        <v>0.39964951402896959</v>
      </c>
      <c r="AD2634" s="17">
        <v>-0.14690040005333427</v>
      </c>
      <c r="AE2634" s="17">
        <v>40.007753516896358</v>
      </c>
      <c r="AF2634" s="17">
        <v>0.25</v>
      </c>
      <c r="AG2634" s="17">
        <v>-0.99999999999999944</v>
      </c>
      <c r="AH2634" s="17">
        <v>-0.99999999999999944</v>
      </c>
      <c r="AI2634" s="17">
        <v>0</v>
      </c>
      <c r="AJ2634" s="17">
        <v>-9.7064902735002692E-3</v>
      </c>
      <c r="AK2634" s="17">
        <v>3.8253806232935457E-2</v>
      </c>
      <c r="AL2634" s="17">
        <v>0.16472684656001049</v>
      </c>
      <c r="AM2634" s="17">
        <v>-6.8609605939206036E-2</v>
      </c>
      <c r="AN2634" s="17">
        <v>-0.18963678058856698</v>
      </c>
      <c r="AO2634" s="17">
        <v>-1.5239711173154733</v>
      </c>
      <c r="AP2634" s="17">
        <v>-3.9172852819141224</v>
      </c>
      <c r="AQ2634" s="17">
        <v>19.51305969239721</v>
      </c>
      <c r="AR2634" s="17">
        <v>0.47173131739080343</v>
      </c>
      <c r="AS2634" s="17">
        <v>-1.7852337744228036E-2</v>
      </c>
      <c r="AT2634" s="17">
        <v>-0.99999999999999944</v>
      </c>
      <c r="AU2634" s="17">
        <v>-0.99999999999999944</v>
      </c>
      <c r="AV2634" s="17">
        <v>1.8407541922071413</v>
      </c>
      <c r="AW2634" s="17">
        <v>60.499837996982379</v>
      </c>
      <c r="AX2634" s="17">
        <v>59.52918896963233</v>
      </c>
      <c r="AY2634" s="17">
        <v>9.8434489351870602E-2</v>
      </c>
      <c r="AZ2634" s="17">
        <v>4.0400000146639989</v>
      </c>
      <c r="BA2634" s="22">
        <v>1464.48822141848</v>
      </c>
      <c r="CU2634" t="e">
        <v>#N/A</v>
      </c>
      <c r="CV2634" t="e">
        <v>#N/A</v>
      </c>
    </row>
    <row r="2635" spans="1:100" x14ac:dyDescent="0.25">
      <c r="A2635">
        <v>5865</v>
      </c>
      <c r="B2635" t="s">
        <v>2908</v>
      </c>
      <c r="C2635" s="22">
        <v>3</v>
      </c>
      <c r="D2635" s="17">
        <v>5.6858473165726782</v>
      </c>
      <c r="E2635" s="17">
        <v>3.9347357327184626E-2</v>
      </c>
      <c r="F2635" s="17">
        <v>0.77502130129711222</v>
      </c>
      <c r="G2635" s="17">
        <v>0.7911563457717492</v>
      </c>
      <c r="H2635" s="17">
        <v>0.18674631324709659</v>
      </c>
      <c r="I2635" s="17">
        <v>0</v>
      </c>
      <c r="J2635" s="17">
        <v>11.204778794825797</v>
      </c>
      <c r="K2635" s="17">
        <v>0.18674631324709659</v>
      </c>
      <c r="L2635" s="17">
        <v>-1.0000000000000004</v>
      </c>
      <c r="M2635" s="17">
        <v>-1.0000000000000004</v>
      </c>
      <c r="N2635" s="17">
        <v>3.7349262649419317</v>
      </c>
      <c r="O2635" s="17">
        <v>17.681782457170225</v>
      </c>
      <c r="P2635" s="17">
        <v>-0.29374625864354748</v>
      </c>
      <c r="Q2635" s="17">
        <v>-2.6166689164262649</v>
      </c>
      <c r="R2635" s="17">
        <v>-0.91582266160373726</v>
      </c>
      <c r="S2635" s="17">
        <v>0.33333333333333331</v>
      </c>
      <c r="T2635" s="17">
        <v>0.40109226711708118</v>
      </c>
      <c r="U2635" s="17">
        <v>0.41322251759986323</v>
      </c>
      <c r="V2635" s="17">
        <v>0</v>
      </c>
      <c r="W2635" s="17">
        <v>38.436072192127241</v>
      </c>
      <c r="X2635" s="17">
        <v>2.2759520638718294</v>
      </c>
      <c r="Y2635" s="17">
        <v>-1.0000000000000004</v>
      </c>
      <c r="Z2635" s="17">
        <v>-1.0000000000000004</v>
      </c>
      <c r="AA2635" s="17">
        <v>90.318477116272589</v>
      </c>
      <c r="AB2635" s="17">
        <v>0.56090236181391828</v>
      </c>
      <c r="AC2635" s="17">
        <v>2.4169319985587454E-2</v>
      </c>
      <c r="AD2635" s="17">
        <v>0.47089286991547558</v>
      </c>
      <c r="AE2635" s="17">
        <v>52.798227585749082</v>
      </c>
      <c r="AF2635" s="17">
        <v>0.7142857142857143</v>
      </c>
      <c r="AG2635" s="17">
        <v>-1.0000000000000004</v>
      </c>
      <c r="AH2635" s="17">
        <v>-1.0000000000000004</v>
      </c>
      <c r="AI2635" s="17">
        <v>-3.9828308258480112E-4</v>
      </c>
      <c r="AJ2635" s="17">
        <v>0</v>
      </c>
      <c r="AK2635" s="17">
        <v>8.5529147630507812E-2</v>
      </c>
      <c r="AL2635" s="17">
        <v>-2.4277645211973703E-2</v>
      </c>
      <c r="AM2635" s="17">
        <v>0.47526956601704079</v>
      </c>
      <c r="AN2635" s="17">
        <v>0.60197229144384901</v>
      </c>
      <c r="AO2635" s="17">
        <v>12.309384888578563</v>
      </c>
      <c r="AP2635" s="17">
        <v>14.927919060036357</v>
      </c>
      <c r="AQ2635" s="17">
        <v>49.640850986953041</v>
      </c>
      <c r="AR2635" s="17">
        <v>1.147648118050278</v>
      </c>
      <c r="AS2635" s="17">
        <v>2.4626983771189264</v>
      </c>
      <c r="AT2635" s="17">
        <v>-1.0000000000000004</v>
      </c>
      <c r="AU2635" s="17">
        <v>-1.0000000000000004</v>
      </c>
      <c r="AV2635" s="17">
        <v>-0.1246663158319883</v>
      </c>
      <c r="AW2635" s="17">
        <v>122.92817863347915</v>
      </c>
      <c r="AX2635" s="17">
        <v>122.92021297182745</v>
      </c>
      <c r="AY2635" s="17">
        <v>0.48892720362401693</v>
      </c>
      <c r="AZ2635" s="17">
        <v>45.900132647075573</v>
      </c>
      <c r="BA2635" s="22">
        <v>1489.3148115181352</v>
      </c>
      <c r="CU2635" t="e">
        <v>#N/A</v>
      </c>
      <c r="CV2635" t="e">
        <v>#N/A</v>
      </c>
    </row>
    <row r="2636" spans="1:100" x14ac:dyDescent="0.25">
      <c r="A2636">
        <v>5866</v>
      </c>
      <c r="B2636" t="s">
        <v>2909</v>
      </c>
      <c r="C2636" s="22">
        <v>3</v>
      </c>
      <c r="D2636" s="17">
        <v>4.4240299103674641</v>
      </c>
      <c r="E2636" s="17">
        <v>0</v>
      </c>
      <c r="F2636" s="17">
        <v>-0.57668763173357207</v>
      </c>
      <c r="G2636" s="17">
        <v>-0.57668763173357207</v>
      </c>
      <c r="H2636" s="17">
        <v>0.45192703212264373</v>
      </c>
      <c r="I2636" s="17">
        <v>0</v>
      </c>
      <c r="J2636" s="17">
        <v>27.115621927358625</v>
      </c>
      <c r="K2636" s="17">
        <v>0.45192703212264373</v>
      </c>
      <c r="L2636" s="17">
        <v>-1.0000000000000004</v>
      </c>
      <c r="M2636" s="17">
        <v>-1.0000000000000004</v>
      </c>
      <c r="N2636" s="17">
        <v>9.0385406424528725</v>
      </c>
      <c r="O2636" s="17">
        <v>30.962964205992492</v>
      </c>
      <c r="P2636" s="17">
        <v>-0.12531976245705628</v>
      </c>
      <c r="Q2636" s="17">
        <v>-0.96169255523829156</v>
      </c>
      <c r="R2636" s="17">
        <v>-0.3340049776328487</v>
      </c>
      <c r="S2636" s="17">
        <v>0.33333333333333354</v>
      </c>
      <c r="T2636" s="17">
        <v>0.27413165588613397</v>
      </c>
      <c r="U2636" s="17">
        <v>-2.5045925880983991E-2</v>
      </c>
      <c r="V2636" s="17">
        <v>2.8934900848096225E-2</v>
      </c>
      <c r="W2636" s="17">
        <v>6.377077282557452</v>
      </c>
      <c r="X2636" s="17">
        <v>0.25942091700926373</v>
      </c>
      <c r="Y2636" s="17">
        <v>-1.0000000000000004</v>
      </c>
      <c r="Z2636" s="17">
        <v>-1.0000000000000004</v>
      </c>
      <c r="AA2636" s="17">
        <v>40.928990367975011</v>
      </c>
      <c r="AB2636" s="17">
        <v>0.43483018908342169</v>
      </c>
      <c r="AC2636" s="17">
        <v>0.10249873878691618</v>
      </c>
      <c r="AD2636" s="17">
        <v>0.16038943339067027</v>
      </c>
      <c r="AE2636" s="17">
        <v>34.885918063050411</v>
      </c>
      <c r="AF2636" s="17">
        <v>0.63157894736842102</v>
      </c>
      <c r="AG2636" s="17">
        <v>-1.0000000000000004</v>
      </c>
      <c r="AH2636" s="17">
        <v>-1.0000000000000004</v>
      </c>
      <c r="AI2636" s="17">
        <v>0</v>
      </c>
      <c r="AJ2636" s="17">
        <v>2.8934900848096225E-2</v>
      </c>
      <c r="AK2636" s="17">
        <v>-9.3941728865014507E-2</v>
      </c>
      <c r="AL2636" s="17">
        <v>-7.5066929487030976E-3</v>
      </c>
      <c r="AM2636" s="17">
        <v>-0.17654488016975617</v>
      </c>
      <c r="AN2636" s="17">
        <v>0.71535227206768925</v>
      </c>
      <c r="AO2636" s="17">
        <v>-4.8833306485689807</v>
      </c>
      <c r="AP2636" s="17">
        <v>17.846273336948716</v>
      </c>
      <c r="AQ2636" s="17">
        <v>33.492699209916076</v>
      </c>
      <c r="AR2636" s="17">
        <v>0.61135396418657995</v>
      </c>
      <c r="AS2636" s="17">
        <v>0.71134794913190746</v>
      </c>
      <c r="AT2636" s="17">
        <v>-1.0000000000000004</v>
      </c>
      <c r="AU2636" s="17">
        <v>-1.0000000000000004</v>
      </c>
      <c r="AV2636" s="17">
        <v>-0.91069260936642071</v>
      </c>
      <c r="AW2636" s="17">
        <v>89.738227910916237</v>
      </c>
      <c r="AX2636" s="17">
        <v>92.631717995725865</v>
      </c>
      <c r="AY2636" s="17">
        <v>0.37149629873928691</v>
      </c>
      <c r="AZ2636" s="17">
        <v>4.1130240499569029</v>
      </c>
      <c r="BA2636" s="22">
        <v>1419.6375199200961</v>
      </c>
      <c r="CU2636" t="e">
        <v>#N/A</v>
      </c>
      <c r="CV2636" t="e">
        <v>#N/A</v>
      </c>
    </row>
    <row r="2637" spans="1:100" x14ac:dyDescent="0.25">
      <c r="A2637">
        <v>5869</v>
      </c>
      <c r="B2637" t="s">
        <v>2910</v>
      </c>
      <c r="C2637" s="22">
        <v>3</v>
      </c>
      <c r="D2637" s="17">
        <v>3.5411433294609829</v>
      </c>
      <c r="E2637" s="17">
        <v>1.0198991325637706E-3</v>
      </c>
      <c r="F2637" s="17">
        <v>-0.34818190692082462</v>
      </c>
      <c r="G2637" s="17">
        <v>-0.34818190692082462</v>
      </c>
      <c r="H2637" s="17">
        <v>-0.2654855424413029</v>
      </c>
      <c r="I2637" s="17">
        <v>0</v>
      </c>
      <c r="J2637" s="17">
        <v>-15.929132546478172</v>
      </c>
      <c r="K2637" s="17">
        <v>-0.2654855424413029</v>
      </c>
      <c r="L2637" s="17">
        <v>-1.0000000000000009</v>
      </c>
      <c r="M2637" s="17">
        <v>-1.0000000000000009</v>
      </c>
      <c r="N2637" s="17">
        <v>-5.3097108488260556</v>
      </c>
      <c r="O2637" s="17">
        <v>-12.736171123938014</v>
      </c>
      <c r="P2637" s="17">
        <v>0.14660597696767458</v>
      </c>
      <c r="Q2637" s="17">
        <v>2.213377817958202</v>
      </c>
      <c r="R2637" s="17">
        <v>0.571938095878467</v>
      </c>
      <c r="S2637" s="17">
        <v>0.33333333333333343</v>
      </c>
      <c r="T2637" s="17">
        <v>0.29976959295827482</v>
      </c>
      <c r="U2637" s="17">
        <v>0.29692862065518422</v>
      </c>
      <c r="V2637" s="17">
        <v>-4.718948820134506E-3</v>
      </c>
      <c r="W2637" s="17">
        <v>47.631925622718491</v>
      </c>
      <c r="X2637" s="17">
        <v>2.0244255180577824</v>
      </c>
      <c r="Y2637" s="17">
        <v>-1.0000000000000009</v>
      </c>
      <c r="Z2637" s="17">
        <v>-1.0000000000000009</v>
      </c>
      <c r="AA2637" s="17">
        <v>68.906432076554296</v>
      </c>
      <c r="AB2637" s="17">
        <v>0.14662037747665271</v>
      </c>
      <c r="AC2637" s="17">
        <v>-1.5138082699897616E-2</v>
      </c>
      <c r="AD2637" s="17">
        <v>0.28256907238239298</v>
      </c>
      <c r="AE2637" s="17">
        <v>20.702568357957414</v>
      </c>
      <c r="AF2637" s="17">
        <v>9.0909090909090912E-2</v>
      </c>
      <c r="AG2637" s="17">
        <v>-1.0000000000000009</v>
      </c>
      <c r="AH2637" s="17">
        <v>-1.0000000000000009</v>
      </c>
      <c r="AI2637" s="17">
        <v>0</v>
      </c>
      <c r="AJ2637" s="17">
        <v>-4.718948820134506E-3</v>
      </c>
      <c r="AK2637" s="17">
        <v>-9.1574395139320017E-2</v>
      </c>
      <c r="AL2637" s="17">
        <v>9.667102209672096E-3</v>
      </c>
      <c r="AM2637" s="17">
        <v>-3.0707221333137583E-2</v>
      </c>
      <c r="AN2637" s="17">
        <v>-6.1179272609528795E-2</v>
      </c>
      <c r="AO2637" s="17">
        <v>-1.2255525090250388</v>
      </c>
      <c r="AP2637" s="17">
        <v>-1.48114630418986</v>
      </c>
      <c r="AQ2637" s="17">
        <v>31.702793076240276</v>
      </c>
      <c r="AR2637" s="17">
        <v>0.92531259812665834</v>
      </c>
      <c r="AS2637" s="17">
        <v>1.7589399756164794</v>
      </c>
      <c r="AT2637" s="17">
        <v>-1.0000000000000009</v>
      </c>
      <c r="AU2637" s="17">
        <v>-1.0000000000000009</v>
      </c>
      <c r="AV2637" s="17">
        <v>0.22375618895764238</v>
      </c>
      <c r="AW2637" s="17">
        <v>54.689114648426404</v>
      </c>
      <c r="AX2637" s="17">
        <v>54.21721976641296</v>
      </c>
      <c r="AY2637" s="17">
        <v>0.22894800012555885</v>
      </c>
      <c r="AZ2637" s="17">
        <v>-9.8341195426183869</v>
      </c>
      <c r="BA2637" s="22">
        <v>1414.9155528577817</v>
      </c>
      <c r="CU2637" t="e">
        <v>#N/A</v>
      </c>
      <c r="CV2637" t="e">
        <v>#N/A</v>
      </c>
    </row>
    <row r="2638" spans="1:100" x14ac:dyDescent="0.25">
      <c r="A2638">
        <v>5870</v>
      </c>
      <c r="B2638" t="s">
        <v>2911</v>
      </c>
      <c r="C2638" s="22">
        <v>3</v>
      </c>
      <c r="D2638" s="17">
        <v>4.0046383749574623</v>
      </c>
      <c r="E2638" s="17">
        <v>0</v>
      </c>
      <c r="F2638" s="17">
        <v>-0.17784502708800259</v>
      </c>
      <c r="G2638" s="17">
        <v>-0.17784502708800259</v>
      </c>
      <c r="H2638" s="17">
        <v>-0.14975627493447666</v>
      </c>
      <c r="I2638" s="17">
        <v>0</v>
      </c>
      <c r="J2638" s="17">
        <v>-8.9853764960686018</v>
      </c>
      <c r="K2638" s="17">
        <v>-0.14975627493447666</v>
      </c>
      <c r="L2638" s="17">
        <v>-1.0000000000000002</v>
      </c>
      <c r="M2638" s="17">
        <v>-1.0000000000000002</v>
      </c>
      <c r="N2638" s="17">
        <v>-2.9951254986895326</v>
      </c>
      <c r="O2638" s="17">
        <v>-5.1585831481991402</v>
      </c>
      <c r="P2638" s="17">
        <v>3.1329443086624449E-3</v>
      </c>
      <c r="Q2638" s="17">
        <v>0.35551296089389972</v>
      </c>
      <c r="R2638" s="17">
        <v>0.16819945220079796</v>
      </c>
      <c r="S2638" s="17">
        <v>0.33333333333333359</v>
      </c>
      <c r="T2638" s="17">
        <v>0.33599242172631322</v>
      </c>
      <c r="U2638" s="17">
        <v>0.31071406756060738</v>
      </c>
      <c r="V2638" s="17">
        <v>-1.955246857300403E-2</v>
      </c>
      <c r="W2638" s="17">
        <v>44.409745159269072</v>
      </c>
      <c r="X2638" s="17">
        <v>1.9472825771915077</v>
      </c>
      <c r="Y2638" s="17">
        <v>-1.0000000000000002</v>
      </c>
      <c r="Z2638" s="17">
        <v>-1.0000000000000002</v>
      </c>
      <c r="AA2638" s="17">
        <v>51.091316144063988</v>
      </c>
      <c r="AB2638" s="17">
        <v>7.4458966917069783E-2</v>
      </c>
      <c r="AC2638" s="17">
        <v>1.204804864205597E-2</v>
      </c>
      <c r="AD2638" s="17">
        <v>4.3760415092757368E-2</v>
      </c>
      <c r="AE2638" s="17">
        <v>6.5133715325941557</v>
      </c>
      <c r="AF2638" s="17">
        <v>0</v>
      </c>
      <c r="AG2638" s="17">
        <v>-1.0000000000000002</v>
      </c>
      <c r="AH2638" s="17">
        <v>-1.0000000000000002</v>
      </c>
      <c r="AI2638" s="17">
        <v>0</v>
      </c>
      <c r="AJ2638" s="17">
        <v>-1.955246857300403E-2</v>
      </c>
      <c r="AK2638" s="17">
        <v>0.5043003676933191</v>
      </c>
      <c r="AL2638" s="17">
        <v>0.42626979089896527</v>
      </c>
      <c r="AM2638" s="17">
        <v>0.3668769635114188</v>
      </c>
      <c r="AN2638" s="17">
        <v>-0.32945669284560319</v>
      </c>
      <c r="AO2638" s="17">
        <v>11.693425926252065</v>
      </c>
      <c r="AP2638" s="17">
        <v>-6.1050683666452548</v>
      </c>
      <c r="AQ2638" s="17">
        <v>35.424368663200454</v>
      </c>
      <c r="AR2638" s="17">
        <v>0.96048735404724961</v>
      </c>
      <c r="AS2638" s="17">
        <v>1.7975263022570314</v>
      </c>
      <c r="AT2638" s="17">
        <v>-1.0000000000000002</v>
      </c>
      <c r="AU2638" s="17">
        <v>-1.0000000000000002</v>
      </c>
      <c r="AV2638" s="17">
        <v>-9.6455748872048067E-3</v>
      </c>
      <c r="AW2638" s="17">
        <v>39.827664629219619</v>
      </c>
      <c r="AX2638" s="17">
        <v>37.872417771919217</v>
      </c>
      <c r="AY2638" s="17">
        <v>0.11574999623104694</v>
      </c>
      <c r="AZ2638" s="17">
        <v>-34.625835639391596</v>
      </c>
      <c r="BA2638" s="22">
        <v>1328.3660892456533</v>
      </c>
      <c r="CU2638" t="e">
        <v>#N/A</v>
      </c>
      <c r="CV2638" t="e">
        <v>#N/A</v>
      </c>
    </row>
    <row r="2639" spans="1:100" x14ac:dyDescent="0.25">
      <c r="A2639">
        <v>5871</v>
      </c>
      <c r="B2639" t="s">
        <v>2912</v>
      </c>
      <c r="C2639" s="22">
        <v>3</v>
      </c>
      <c r="D2639" s="17">
        <v>5.1458188218138572</v>
      </c>
      <c r="E2639" s="17">
        <v>-4.1808242921404101E-2</v>
      </c>
      <c r="F2639" s="17">
        <v>1.2754922378321309</v>
      </c>
      <c r="G2639" s="17">
        <v>1.2637348273695517</v>
      </c>
      <c r="H2639" s="17">
        <v>2.4615947835691036E-2</v>
      </c>
      <c r="I2639" s="17">
        <v>1.6131950155993377E-2</v>
      </c>
      <c r="J2639" s="17">
        <v>2.4448738795010647</v>
      </c>
      <c r="K2639" s="17">
        <v>4.0747897991684406E-2</v>
      </c>
      <c r="L2639" s="17">
        <v>-0.99999999999999911</v>
      </c>
      <c r="M2639" s="17">
        <v>-0.99999999999999911</v>
      </c>
      <c r="N2639" s="17">
        <v>0.81495795983368913</v>
      </c>
      <c r="O2639" s="17">
        <v>8.8544275286844734</v>
      </c>
      <c r="P2639" s="17">
        <v>-1.0466562519114828</v>
      </c>
      <c r="Q2639" s="17">
        <v>-1.1223323393281803</v>
      </c>
      <c r="R2639" s="17">
        <v>-0.53866539747367292</v>
      </c>
      <c r="S2639" s="17">
        <v>0.3333333333333332</v>
      </c>
      <c r="T2639" s="17">
        <v>0.3333333333333332</v>
      </c>
      <c r="U2639" s="17">
        <v>-0.11431745482501866</v>
      </c>
      <c r="V2639" s="17">
        <v>-2.5629650860164326E-2</v>
      </c>
      <c r="W2639" s="17">
        <v>19.438866519591954</v>
      </c>
      <c r="X2639" s="17">
        <v>1.487104421392043E-2</v>
      </c>
      <c r="Y2639" s="17">
        <v>-0.99999999999999911</v>
      </c>
      <c r="Z2639" s="17">
        <v>-0.99999999999999911</v>
      </c>
      <c r="AA2639" s="17">
        <v>55.200065212640041</v>
      </c>
      <c r="AB2639" s="17">
        <v>0.304360625656029</v>
      </c>
      <c r="AC2639" s="17">
        <v>0.36547015211485218</v>
      </c>
      <c r="AD2639" s="17">
        <v>5.6166504039554109E-2</v>
      </c>
      <c r="AE2639" s="17">
        <v>36.299864090521766</v>
      </c>
      <c r="AF2639" s="17">
        <v>0.63636363636363635</v>
      </c>
      <c r="AG2639" s="17">
        <v>-0.99999999999999911</v>
      </c>
      <c r="AH2639" s="17">
        <v>-0.99999999999999911</v>
      </c>
      <c r="AI2639" s="17">
        <v>3.7608966346565388E-2</v>
      </c>
      <c r="AJ2639" s="17">
        <v>-2.5629650860164326E-2</v>
      </c>
      <c r="AK2639" s="17">
        <v>0.23932729805929659</v>
      </c>
      <c r="AL2639" s="17">
        <v>1.5822112432811297E-2</v>
      </c>
      <c r="AM2639" s="17">
        <v>5.0483707851111309E-2</v>
      </c>
      <c r="AN2639" s="17">
        <v>0.15563458591764731</v>
      </c>
      <c r="AO2639" s="17">
        <v>2.4587291865742671</v>
      </c>
      <c r="AP2639" s="17">
        <v>3.9699752101052379</v>
      </c>
      <c r="AQ2639" s="17">
        <v>21.883740399093028</v>
      </c>
      <c r="AR2639" s="17">
        <v>0.52671956098148309</v>
      </c>
      <c r="AS2639" s="17">
        <v>5.5618942205604795E-2</v>
      </c>
      <c r="AT2639" s="17">
        <v>-0.99999999999999911</v>
      </c>
      <c r="AU2639" s="17">
        <v>-0.99999999999999911</v>
      </c>
      <c r="AV2639" s="17">
        <v>0.72506942989587919</v>
      </c>
      <c r="AW2639" s="17">
        <v>68.024467951429742</v>
      </c>
      <c r="AX2639" s="17">
        <v>66.213682192344621</v>
      </c>
      <c r="AY2639" s="17">
        <v>0.17052502502026284</v>
      </c>
      <c r="AZ2639" s="17">
        <v>-8.7577988042269972</v>
      </c>
      <c r="BA2639" s="22">
        <v>1387.4755326390928</v>
      </c>
      <c r="CU2639" t="e">
        <v>#N/A</v>
      </c>
      <c r="CV2639" t="e">
        <v>#N/A</v>
      </c>
    </row>
    <row r="2640" spans="1:100" x14ac:dyDescent="0.25">
      <c r="A2640">
        <v>5872</v>
      </c>
      <c r="B2640" t="s">
        <v>1251</v>
      </c>
      <c r="C2640" s="22">
        <v>3</v>
      </c>
      <c r="D2640" s="17">
        <v>5.8122779920073135</v>
      </c>
      <c r="E2640" s="17">
        <v>0.27884349314301243</v>
      </c>
      <c r="F2640" s="17">
        <v>-0.76394638693318662</v>
      </c>
      <c r="G2640" s="17">
        <v>-0.68497145823757477</v>
      </c>
      <c r="H2640" s="17">
        <v>3.6522689994536624E-3</v>
      </c>
      <c r="I2640" s="17">
        <v>0</v>
      </c>
      <c r="J2640" s="17">
        <v>0.21913613996721537</v>
      </c>
      <c r="K2640" s="17">
        <v>3.6522689994536624E-3</v>
      </c>
      <c r="L2640" s="17">
        <v>-0.99999999999999944</v>
      </c>
      <c r="M2640" s="17">
        <v>-0.99999999999999944</v>
      </c>
      <c r="N2640" s="17">
        <v>7.3045379989073372E-2</v>
      </c>
      <c r="O2640" s="17">
        <v>5.3464426737369566</v>
      </c>
      <c r="P2640" s="17">
        <v>-0.26708335352710905</v>
      </c>
      <c r="Q2640" s="17">
        <v>3.9016761883804079</v>
      </c>
      <c r="R2640" s="17">
        <v>1.1005847729242115</v>
      </c>
      <c r="S2640" s="17">
        <v>0.33333333333333304</v>
      </c>
      <c r="T2640" s="17">
        <v>0.20487483842605486</v>
      </c>
      <c r="U2640" s="17">
        <v>0.28374209801530292</v>
      </c>
      <c r="V2640" s="17">
        <v>3.5278690665435731E-3</v>
      </c>
      <c r="W2640" s="17">
        <v>32.873034793671252</v>
      </c>
      <c r="X2640" s="17">
        <v>1.57381518523999</v>
      </c>
      <c r="Y2640" s="17">
        <v>-0.99999999999999944</v>
      </c>
      <c r="Z2640" s="17">
        <v>-0.99999999999999944</v>
      </c>
      <c r="AA2640" s="17">
        <v>83.645958629296217</v>
      </c>
      <c r="AB2640" s="17">
        <v>0.1785595262928365</v>
      </c>
      <c r="AC2640" s="17">
        <v>0.33837842696113563</v>
      </c>
      <c r="AD2640" s="17">
        <v>0.47650882800004279</v>
      </c>
      <c r="AE2640" s="17">
        <v>49.672339062700722</v>
      </c>
      <c r="AF2640" s="17">
        <v>0.81818181818181823</v>
      </c>
      <c r="AG2640" s="17">
        <v>-0.99999999999999944</v>
      </c>
      <c r="AH2640" s="17">
        <v>-0.99999999999999944</v>
      </c>
      <c r="AI2640" s="17">
        <v>0</v>
      </c>
      <c r="AJ2640" s="17">
        <v>3.5278690665435731E-3</v>
      </c>
      <c r="AK2640" s="17">
        <v>-0.11916604116263904</v>
      </c>
      <c r="AL2640" s="17">
        <v>1.850602899367838E-2</v>
      </c>
      <c r="AM2640" s="17">
        <v>7.9326623553956477E-2</v>
      </c>
      <c r="AN2640" s="17">
        <v>0.24798896072520984</v>
      </c>
      <c r="AO2640" s="17">
        <v>1.3873353830357176</v>
      </c>
      <c r="AP2640" s="17">
        <v>6.2922541630986366</v>
      </c>
      <c r="AQ2640" s="17">
        <v>33.092170933638471</v>
      </c>
      <c r="AR2640" s="17">
        <v>0.82547813884123433</v>
      </c>
      <c r="AS2640" s="17">
        <v>1.5774674542394436</v>
      </c>
      <c r="AT2640" s="17">
        <v>-0.99999999999999944</v>
      </c>
      <c r="AU2640" s="17">
        <v>-0.99999999999999944</v>
      </c>
      <c r="AV2640" s="17">
        <v>0.41561331468663687</v>
      </c>
      <c r="AW2640" s="17">
        <v>95.284655466131824</v>
      </c>
      <c r="AX2640" s="17">
        <v>95.637442372786197</v>
      </c>
      <c r="AY2640" s="17">
        <v>0.41438324356134981</v>
      </c>
      <c r="AZ2640" s="17">
        <v>26.311927162839911</v>
      </c>
      <c r="BA2640" s="22">
        <v>1427.4093802336947</v>
      </c>
      <c r="CU2640" t="e">
        <v>#N/A</v>
      </c>
      <c r="CV2640" t="e">
        <v>#N/A</v>
      </c>
    </row>
    <row r="2641" spans="1:100" x14ac:dyDescent="0.25">
      <c r="A2641">
        <v>5874</v>
      </c>
      <c r="B2641" t="s">
        <v>2913</v>
      </c>
      <c r="C2641" s="22">
        <v>3</v>
      </c>
      <c r="D2641" s="17">
        <v>0.40095331374155774</v>
      </c>
      <c r="E2641" s="17">
        <v>5.059657751630605E-2</v>
      </c>
      <c r="F2641" s="17">
        <v>0.27439097704208304</v>
      </c>
      <c r="G2641" s="17">
        <v>0.28710235798827333</v>
      </c>
      <c r="H2641" s="17">
        <v>7.8806705548834441E-2</v>
      </c>
      <c r="I2641" s="17">
        <v>0</v>
      </c>
      <c r="J2641" s="17">
        <v>4.728402332930064</v>
      </c>
      <c r="K2641" s="17">
        <v>7.8806705548834441E-2</v>
      </c>
      <c r="L2641" s="17">
        <v>-1.0000000000000011</v>
      </c>
      <c r="M2641" s="17">
        <v>-1.0000000000000011</v>
      </c>
      <c r="N2641" s="17">
        <v>1.576134110976688</v>
      </c>
      <c r="O2641" s="17">
        <v>5.4164580046598925</v>
      </c>
      <c r="P2641" s="17">
        <v>7.2197844895090513E-2</v>
      </c>
      <c r="Q2641" s="17">
        <v>1.620627398769761</v>
      </c>
      <c r="R2641" s="17">
        <v>0.56884371507579889</v>
      </c>
      <c r="S2641" s="17">
        <v>0.33333333333333365</v>
      </c>
      <c r="T2641" s="17">
        <v>0.39146135931103082</v>
      </c>
      <c r="U2641" s="17">
        <v>0.16322053135980955</v>
      </c>
      <c r="V2641" s="17">
        <v>0</v>
      </c>
      <c r="W2641" s="17">
        <v>32.368340738213604</v>
      </c>
      <c r="X2641" s="17">
        <v>1.3606733078575677</v>
      </c>
      <c r="Y2641" s="17">
        <v>-1.0000000000000011</v>
      </c>
      <c r="Z2641" s="17">
        <v>-1.0000000000000011</v>
      </c>
      <c r="AA2641" s="17">
        <v>24.429772076988172</v>
      </c>
      <c r="AB2641" s="17">
        <v>-0.20907000742380616</v>
      </c>
      <c r="AC2641" s="17">
        <v>6.0337158126977604E-2</v>
      </c>
      <c r="AD2641" s="17">
        <v>-2.1415398229196067E-2</v>
      </c>
      <c r="AE2641" s="17">
        <v>-8.5074123763012324</v>
      </c>
      <c r="AF2641" s="17">
        <v>0.18181818181818182</v>
      </c>
      <c r="AG2641" s="17">
        <v>-1.0000000000000011</v>
      </c>
      <c r="AH2641" s="17">
        <v>-1.0000000000000011</v>
      </c>
      <c r="AI2641" s="17">
        <v>3.1070318583095793E-2</v>
      </c>
      <c r="AJ2641" s="17">
        <v>0</v>
      </c>
      <c r="AK2641" s="17">
        <v>8.9741547491474727E-2</v>
      </c>
      <c r="AL2641" s="17">
        <v>-0.10914093493847661</v>
      </c>
      <c r="AM2641" s="17">
        <v>4.4585993139166211E-2</v>
      </c>
      <c r="AN2641" s="17">
        <v>0.44710961036058283</v>
      </c>
      <c r="AO2641" s="17">
        <v>1.5633575659365262</v>
      </c>
      <c r="AP2641" s="17">
        <v>10.632035584322184</v>
      </c>
      <c r="AQ2641" s="17">
        <v>37.096743071143671</v>
      </c>
      <c r="AR2641" s="17">
        <v>0.8880152240041741</v>
      </c>
      <c r="AS2641" s="17">
        <v>1.4394800134064023</v>
      </c>
      <c r="AT2641" s="17">
        <v>-1.0000000000000011</v>
      </c>
      <c r="AU2641" s="17">
        <v>-1.0000000000000011</v>
      </c>
      <c r="AV2641" s="17">
        <v>0.855946073064073</v>
      </c>
      <c r="AW2641" s="17">
        <v>40.478265665970234</v>
      </c>
      <c r="AX2641" s="17">
        <v>41.099672037632146</v>
      </c>
      <c r="AY2641" s="17">
        <v>-1.1352778043951815E-2</v>
      </c>
      <c r="AZ2641" s="17">
        <v>-30.994079464975833</v>
      </c>
      <c r="BA2641" s="22">
        <v>1357.2897675787272</v>
      </c>
      <c r="CU2641" t="e">
        <v>#N/A</v>
      </c>
      <c r="CV2641" t="e">
        <v>#N/A</v>
      </c>
    </row>
    <row r="2642" spans="1:100" x14ac:dyDescent="0.25">
      <c r="A2642">
        <v>5875</v>
      </c>
      <c r="B2642" t="s">
        <v>1507</v>
      </c>
      <c r="C2642" s="22">
        <v>3</v>
      </c>
      <c r="D2642" s="17">
        <v>0.32525306167073909</v>
      </c>
      <c r="E2642" s="17">
        <v>2.2823262978245551E-2</v>
      </c>
      <c r="F2642" s="17">
        <v>-2.1982670673031892</v>
      </c>
      <c r="G2642" s="17">
        <v>-2.1842076005453048</v>
      </c>
      <c r="H2642" s="17">
        <v>-0.18148395798466446</v>
      </c>
      <c r="I2642" s="17">
        <v>0</v>
      </c>
      <c r="J2642" s="17">
        <v>-10.889037479079862</v>
      </c>
      <c r="K2642" s="17">
        <v>-0.18148395798466446</v>
      </c>
      <c r="L2642" s="17">
        <v>-1.0000000000000016</v>
      </c>
      <c r="M2642" s="17">
        <v>-1.0000000000000016</v>
      </c>
      <c r="N2642" s="17">
        <v>-3.6296791596932909</v>
      </c>
      <c r="O2642" s="17">
        <v>-12.747992017954427</v>
      </c>
      <c r="P2642" s="17">
        <v>0.17953801020334226</v>
      </c>
      <c r="Q2642" s="17">
        <v>6.1032381328001071</v>
      </c>
      <c r="R2642" s="17">
        <v>2.0313197100008775</v>
      </c>
      <c r="S2642" s="17">
        <v>0.3333333333333337</v>
      </c>
      <c r="T2642" s="17">
        <v>0.22073597335061529</v>
      </c>
      <c r="U2642" s="17">
        <v>0.22301316604000965</v>
      </c>
      <c r="V2642" s="17">
        <v>0</v>
      </c>
      <c r="W2642" s="17">
        <v>38.34265722834494</v>
      </c>
      <c r="X2642" s="17">
        <v>1.5243107948872794</v>
      </c>
      <c r="Y2642" s="17">
        <v>-1.0000000000000016</v>
      </c>
      <c r="Z2642" s="17">
        <v>-1.0000000000000016</v>
      </c>
      <c r="AA2642" s="17">
        <v>71.72174179670786</v>
      </c>
      <c r="AB2642" s="17">
        <v>0.13340062388286653</v>
      </c>
      <c r="AC2642" s="17">
        <v>0.25796114310864127</v>
      </c>
      <c r="AD2642" s="17">
        <v>0.23559353017573326</v>
      </c>
      <c r="AE2642" s="17">
        <v>31.347764858362062</v>
      </c>
      <c r="AF2642" s="17">
        <v>0.22222222222222221</v>
      </c>
      <c r="AG2642" s="17">
        <v>-1.0000000000000016</v>
      </c>
      <c r="AH2642" s="17">
        <v>-1.0000000000000016</v>
      </c>
      <c r="AI2642" s="17">
        <v>2.253806736015234E-2</v>
      </c>
      <c r="AJ2642" s="17">
        <v>0</v>
      </c>
      <c r="AK2642" s="17">
        <v>-5.4451739496440152E-2</v>
      </c>
      <c r="AL2642" s="17">
        <v>-0.2246984691345113</v>
      </c>
      <c r="AM2642" s="17">
        <v>-4.4880691694635599E-2</v>
      </c>
      <c r="AN2642" s="17">
        <v>0.11526646533021925</v>
      </c>
      <c r="AO2642" s="17">
        <v>-1.3942759898480934</v>
      </c>
      <c r="AP2642" s="17">
        <v>1.758169287582928</v>
      </c>
      <c r="AQ2642" s="17">
        <v>27.453619749265044</v>
      </c>
      <c r="AR2642" s="17">
        <v>0.77708247272395814</v>
      </c>
      <c r="AS2642" s="17">
        <v>1.3428268369026148</v>
      </c>
      <c r="AT2642" s="17">
        <v>-1.0000000000000016</v>
      </c>
      <c r="AU2642" s="17">
        <v>-1.0000000000000016</v>
      </c>
      <c r="AV2642" s="17">
        <v>-0.15288789054442736</v>
      </c>
      <c r="AW2642" s="17">
        <v>60.731919066336353</v>
      </c>
      <c r="AX2642" s="17">
        <v>61.18268041353943</v>
      </c>
      <c r="AY2642" s="17">
        <v>0.18217503627995804</v>
      </c>
      <c r="AZ2642" s="17">
        <v>20.544921769238481</v>
      </c>
      <c r="BA2642" s="22">
        <v>1426.5340751681908</v>
      </c>
      <c r="CU2642" t="e">
        <v>#N/A</v>
      </c>
      <c r="CV2642" t="e">
        <v>#N/A</v>
      </c>
    </row>
    <row r="2643" spans="1:100" x14ac:dyDescent="0.25">
      <c r="A2643">
        <v>5876</v>
      </c>
      <c r="B2643" t="s">
        <v>2914</v>
      </c>
      <c r="C2643" s="22">
        <v>3</v>
      </c>
      <c r="D2643" s="17">
        <v>5.7980648316600449</v>
      </c>
      <c r="E2643" s="17">
        <v>-8.4435276963033337E-3</v>
      </c>
      <c r="F2643" s="17">
        <v>-0.40386694766337172</v>
      </c>
      <c r="G2643" s="17">
        <v>-0.40386694766337172</v>
      </c>
      <c r="H2643" s="17">
        <v>0.14566820747316028</v>
      </c>
      <c r="I2643" s="17">
        <v>0</v>
      </c>
      <c r="J2643" s="17">
        <v>8.7400924483896159</v>
      </c>
      <c r="K2643" s="17">
        <v>0.14566820747316028</v>
      </c>
      <c r="L2643" s="17">
        <v>-1.0000000000000009</v>
      </c>
      <c r="M2643" s="17">
        <v>-1.0000000000000009</v>
      </c>
      <c r="N2643" s="17">
        <v>2.9133641494632037</v>
      </c>
      <c r="O2643" s="17">
        <v>14.134290332386289</v>
      </c>
      <c r="P2643" s="17">
        <v>0.18979023796140634</v>
      </c>
      <c r="Q2643" s="17">
        <v>-0.61685644968408093</v>
      </c>
      <c r="R2643" s="17">
        <v>-0.16372464381180674</v>
      </c>
      <c r="S2643" s="17">
        <v>0.3333333333333337</v>
      </c>
      <c r="T2643" s="17">
        <v>0.21471053492113121</v>
      </c>
      <c r="U2643" s="17">
        <v>-3.5893217674846475E-2</v>
      </c>
      <c r="V2643" s="17">
        <v>-1.4644578404750955E-3</v>
      </c>
      <c r="W2643" s="17">
        <v>14.600719410639321</v>
      </c>
      <c r="X2643" s="17">
        <v>0.12577501133871602</v>
      </c>
      <c r="Y2643" s="17">
        <v>-1.0000000000000009</v>
      </c>
      <c r="Z2643" s="17">
        <v>-1.0000000000000009</v>
      </c>
      <c r="AA2643" s="17">
        <v>43.607105074775504</v>
      </c>
      <c r="AB2643" s="17">
        <v>0.19793932141688819</v>
      </c>
      <c r="AC2643" s="17">
        <v>0.19217896644066262</v>
      </c>
      <c r="AD2643" s="17">
        <v>0.19328391830140876</v>
      </c>
      <c r="AE2643" s="17">
        <v>29.170110307947976</v>
      </c>
      <c r="AF2643" s="17">
        <v>0.45454545454545453</v>
      </c>
      <c r="AG2643" s="17">
        <v>-1.0000000000000009</v>
      </c>
      <c r="AH2643" s="17">
        <v>-1.0000000000000009</v>
      </c>
      <c r="AI2643" s="17">
        <v>-9.1094866241546765E-2</v>
      </c>
      <c r="AJ2643" s="17">
        <v>-1.4644578404750955E-3</v>
      </c>
      <c r="AK2643" s="17">
        <v>-0.21689373359189623</v>
      </c>
      <c r="AL2643" s="17">
        <v>2.2223437761924843E-3</v>
      </c>
      <c r="AM2643" s="17">
        <v>3.0272630568587491E-2</v>
      </c>
      <c r="AN2643" s="17">
        <v>-0.11218187844962242</v>
      </c>
      <c r="AO2643" s="17">
        <v>-0.32765290374479417</v>
      </c>
      <c r="AP2643" s="17">
        <v>-2.7934352423595969</v>
      </c>
      <c r="AQ2643" s="17">
        <v>23.340811859028939</v>
      </c>
      <c r="AR2643" s="17">
        <v>0.51068619273914317</v>
      </c>
      <c r="AS2643" s="17">
        <v>0.27144321881187639</v>
      </c>
      <c r="AT2643" s="17">
        <v>-1.0000000000000009</v>
      </c>
      <c r="AU2643" s="17">
        <v>-1.0000000000000009</v>
      </c>
      <c r="AV2643" s="17">
        <v>-0.56759159147517824</v>
      </c>
      <c r="AW2643" s="17">
        <v>54.947960164802211</v>
      </c>
      <c r="AX2643" s="17">
        <v>52.979617055923754</v>
      </c>
      <c r="AY2643" s="17">
        <v>-2.4294860303558964E-2</v>
      </c>
      <c r="AZ2643" s="17">
        <v>-19.691315580205778</v>
      </c>
      <c r="BA2643" s="22">
        <v>1381.387033659722</v>
      </c>
      <c r="CU2643" t="e">
        <v>#N/A</v>
      </c>
      <c r="CV2643" t="e">
        <v>#N/A</v>
      </c>
    </row>
    <row r="2644" spans="1:100" x14ac:dyDescent="0.25">
      <c r="A2644">
        <v>5877</v>
      </c>
      <c r="B2644" t="s">
        <v>2915</v>
      </c>
      <c r="C2644" s="22">
        <v>3</v>
      </c>
      <c r="D2644" s="17">
        <v>3.1976645098436336</v>
      </c>
      <c r="E2644" s="17">
        <v>0</v>
      </c>
      <c r="F2644" s="17">
        <v>-0.36114417724277792</v>
      </c>
      <c r="G2644" s="17">
        <v>-0.36114417724277792</v>
      </c>
      <c r="H2644" s="17">
        <v>-0.10468779270464763</v>
      </c>
      <c r="I2644" s="17">
        <v>0</v>
      </c>
      <c r="J2644" s="17">
        <v>-6.2812675622788481</v>
      </c>
      <c r="K2644" s="17">
        <v>-0.10468779270464763</v>
      </c>
      <c r="L2644" s="17">
        <v>-1.0000000000000002</v>
      </c>
      <c r="M2644" s="17">
        <v>-1.0000000000000002</v>
      </c>
      <c r="N2644" s="17">
        <v>-2.0937558540929504</v>
      </c>
      <c r="O2644" s="17">
        <v>-3.4447472296779971</v>
      </c>
      <c r="P2644" s="17">
        <v>1.4583151686345246</v>
      </c>
      <c r="Q2644" s="17">
        <v>-1.6196406597904089</v>
      </c>
      <c r="R2644" s="17">
        <v>-0.32272480743218696</v>
      </c>
      <c r="S2644" s="17">
        <v>0.33333333333333343</v>
      </c>
      <c r="T2644" s="17">
        <v>0.35028536320537712</v>
      </c>
      <c r="U2644" s="17">
        <v>0.17939627668095795</v>
      </c>
      <c r="V2644" s="17">
        <v>-9.3184043472572253E-3</v>
      </c>
      <c r="W2644" s="17">
        <v>38.335374463082353</v>
      </c>
      <c r="X2644" s="17">
        <v>1.4669331997556905</v>
      </c>
      <c r="Y2644" s="17">
        <v>-1.0000000000000002</v>
      </c>
      <c r="Z2644" s="17">
        <v>-1.0000000000000002</v>
      </c>
      <c r="AA2644" s="17">
        <v>33.736907906658089</v>
      </c>
      <c r="AB2644" s="17">
        <v>4.5470093552538664E-2</v>
      </c>
      <c r="AC2644" s="17">
        <v>-0.16988293920235514</v>
      </c>
      <c r="AD2644" s="17">
        <v>3.8898010669974746E-2</v>
      </c>
      <c r="AE2644" s="17">
        <v>-4.2757417489920826</v>
      </c>
      <c r="AF2644" s="17">
        <v>0.2</v>
      </c>
      <c r="AG2644" s="17">
        <v>-1.0000000000000002</v>
      </c>
      <c r="AH2644" s="17">
        <v>-1.0000000000000002</v>
      </c>
      <c r="AI2644" s="17">
        <v>-9.5848358711547229E-3</v>
      </c>
      <c r="AJ2644" s="17">
        <v>-9.3184043472572253E-3</v>
      </c>
      <c r="AK2644" s="17">
        <v>-2.1792802086727139E-2</v>
      </c>
      <c r="AL2644" s="17">
        <v>-8.1299391058417173E-2</v>
      </c>
      <c r="AM2644" s="17">
        <v>0.5364731177297476</v>
      </c>
      <c r="AN2644" s="17">
        <v>5.6290007436037917E-3</v>
      </c>
      <c r="AO2644" s="17">
        <v>13.302863932810057</v>
      </c>
      <c r="AP2644" s="17">
        <v>-0.26577193670199045</v>
      </c>
      <c r="AQ2644" s="17">
        <v>32.05410690080349</v>
      </c>
      <c r="AR2644" s="17">
        <v>0.85369656887241097</v>
      </c>
      <c r="AS2644" s="17">
        <v>1.3622454070510419</v>
      </c>
      <c r="AT2644" s="17">
        <v>-1.0000000000000002</v>
      </c>
      <c r="AU2644" s="17">
        <v>-1.0000000000000002</v>
      </c>
      <c r="AV2644" s="17">
        <v>-0.68386898467496515</v>
      </c>
      <c r="AW2644" s="17">
        <v>30.026388740278101</v>
      </c>
      <c r="AX2644" s="17">
        <v>28.902851588129288</v>
      </c>
      <c r="AY2644" s="17">
        <v>-3.1211761184168022E-2</v>
      </c>
      <c r="AZ2644" s="17">
        <v>-54.381994973631002</v>
      </c>
      <c r="BA2644" s="22">
        <v>1291.2449108685989</v>
      </c>
      <c r="CU2644" t="e">
        <v>#N/A</v>
      </c>
      <c r="CV2644" t="e">
        <v>#N/A</v>
      </c>
    </row>
    <row r="2645" spans="1:100" x14ac:dyDescent="0.25">
      <c r="A2645">
        <v>5878</v>
      </c>
      <c r="B2645" t="s">
        <v>2916</v>
      </c>
      <c r="C2645" s="22">
        <v>3</v>
      </c>
      <c r="D2645" s="17">
        <v>5.2525901254927412</v>
      </c>
      <c r="E2645" s="17">
        <v>0.41458094667162687</v>
      </c>
      <c r="F2645" s="17">
        <v>0.38049230644726495</v>
      </c>
      <c r="G2645" s="17">
        <v>0.5305023247599524</v>
      </c>
      <c r="H2645" s="17">
        <v>3.489333991532096E-2</v>
      </c>
      <c r="I2645" s="17">
        <v>0</v>
      </c>
      <c r="J2645" s="17">
        <v>2.093600394919255</v>
      </c>
      <c r="K2645" s="17">
        <v>3.489333991532096E-2</v>
      </c>
      <c r="L2645" s="17">
        <v>-0.99999999999999911</v>
      </c>
      <c r="M2645" s="17">
        <v>-0.99999999999999911</v>
      </c>
      <c r="N2645" s="17">
        <v>0.69786679830641885</v>
      </c>
      <c r="O2645" s="17">
        <v>7.8766928451719522</v>
      </c>
      <c r="P2645" s="17">
        <v>0.17780646370538211</v>
      </c>
      <c r="Q2645" s="17">
        <v>0.64726173337268111</v>
      </c>
      <c r="R2645" s="17">
        <v>0.2452344631825476</v>
      </c>
      <c r="S2645" s="17">
        <v>0.33333333333333287</v>
      </c>
      <c r="T2645" s="17">
        <v>0.34775681113697271</v>
      </c>
      <c r="U2645" s="17">
        <v>0.16492608951102483</v>
      </c>
      <c r="V2645" s="17">
        <v>2.6246810447321356E-2</v>
      </c>
      <c r="W2645" s="17">
        <v>33.49478818053322</v>
      </c>
      <c r="X2645" s="17">
        <v>1.4778055030866526</v>
      </c>
      <c r="Y2645" s="17">
        <v>-0.99999999999999911</v>
      </c>
      <c r="Z2645" s="17">
        <v>-0.99999999999999911</v>
      </c>
      <c r="AA2645" s="17">
        <v>43.128839779469899</v>
      </c>
      <c r="AB2645" s="17">
        <v>7.3596906270126425E-2</v>
      </c>
      <c r="AC2645" s="17">
        <v>8.0349413074997877E-2</v>
      </c>
      <c r="AD2645" s="17">
        <v>3.3830023369958585E-2</v>
      </c>
      <c r="AE2645" s="17">
        <v>9.3888171357541381</v>
      </c>
      <c r="AF2645" s="17">
        <v>0.33333333333333331</v>
      </c>
      <c r="AG2645" s="17">
        <v>-0.99999999999999911</v>
      </c>
      <c r="AH2645" s="17">
        <v>-0.99999999999999911</v>
      </c>
      <c r="AI2645" s="17">
        <v>5.3474885696673302E-2</v>
      </c>
      <c r="AJ2645" s="17">
        <v>2.6246810447321356E-2</v>
      </c>
      <c r="AK2645" s="17">
        <v>3.5954929357607766E-3</v>
      </c>
      <c r="AL2645" s="17">
        <v>6.7271732085628921E-2</v>
      </c>
      <c r="AM2645" s="17">
        <v>3.0438321667216911E-2</v>
      </c>
      <c r="AN2645" s="17">
        <v>-5.5027330157458851E-2</v>
      </c>
      <c r="AO2645" s="17">
        <v>0.77893550635922626</v>
      </c>
      <c r="AP2645" s="17">
        <v>-1.0393245935083266</v>
      </c>
      <c r="AQ2645" s="17">
        <v>35.588388575452484</v>
      </c>
      <c r="AR2645" s="17">
        <v>0.87226304442865188</v>
      </c>
      <c r="AS2645" s="17">
        <v>1.512698843001973</v>
      </c>
      <c r="AT2645" s="17">
        <v>-0.99999999999999911</v>
      </c>
      <c r="AU2645" s="17">
        <v>-0.99999999999999911</v>
      </c>
      <c r="AV2645" s="17">
        <v>0.77573678794249945</v>
      </c>
      <c r="AW2645" s="17">
        <v>49.96620803113354</v>
      </c>
      <c r="AX2645" s="17">
        <v>53.660386789799134</v>
      </c>
      <c r="AY2645" s="17">
        <v>-8.4714244387524285E-2</v>
      </c>
      <c r="AZ2645" s="17">
        <v>-35.212147833131908</v>
      </c>
      <c r="BA2645" s="22">
        <v>1330.2172134444575</v>
      </c>
      <c r="CU2645" t="e">
        <v>#N/A</v>
      </c>
      <c r="CV2645" t="e">
        <v>#N/A</v>
      </c>
    </row>
    <row r="2646" spans="1:100" x14ac:dyDescent="0.25">
      <c r="A2646">
        <v>5881</v>
      </c>
      <c r="B2646" t="s">
        <v>2917</v>
      </c>
      <c r="C2646" s="22">
        <v>3</v>
      </c>
      <c r="D2646" s="17">
        <v>5.1441470229108255</v>
      </c>
      <c r="E2646" s="17">
        <v>1.0195427842416081E-2</v>
      </c>
      <c r="F2646" s="17">
        <v>-0.19479560736898624</v>
      </c>
      <c r="G2646" s="17">
        <v>-0.19479560736898624</v>
      </c>
      <c r="H2646" s="17">
        <v>0.28937437006028255</v>
      </c>
      <c r="I2646" s="17">
        <v>0</v>
      </c>
      <c r="J2646" s="17">
        <v>17.36246220361696</v>
      </c>
      <c r="K2646" s="17">
        <v>0.28937437006028255</v>
      </c>
      <c r="L2646" s="17">
        <v>-1.0000000000000016</v>
      </c>
      <c r="M2646" s="17">
        <v>-1.0000000000000016</v>
      </c>
      <c r="N2646" s="17">
        <v>5.7874874012056532</v>
      </c>
      <c r="O2646" s="17">
        <v>22.311813619158791</v>
      </c>
      <c r="P2646" s="17">
        <v>-0.71160237319700348</v>
      </c>
      <c r="Q2646" s="17">
        <v>-0.73359371899658998</v>
      </c>
      <c r="R2646" s="17">
        <v>-0.25228139460866378</v>
      </c>
      <c r="S2646" s="17">
        <v>0.3333333333333337</v>
      </c>
      <c r="T2646" s="17">
        <v>0.26422629625208943</v>
      </c>
      <c r="U2646" s="17">
        <v>0.32227153270776498</v>
      </c>
      <c r="V2646" s="17">
        <v>6.3080964301885076E-2</v>
      </c>
      <c r="W2646" s="17">
        <v>27.741510261391653</v>
      </c>
      <c r="X2646" s="17">
        <v>1.9066501390862671</v>
      </c>
      <c r="Y2646" s="17">
        <v>-1.0000000000000016</v>
      </c>
      <c r="Z2646" s="17">
        <v>-1.0000000000000016</v>
      </c>
      <c r="AA2646" s="17">
        <v>63.514148005246838</v>
      </c>
      <c r="AB2646" s="17">
        <v>0.10926328259852208</v>
      </c>
      <c r="AC2646" s="17">
        <v>0.48409488413136881</v>
      </c>
      <c r="AD2646" s="17">
        <v>0.12714021603938633</v>
      </c>
      <c r="AE2646" s="17">
        <v>36.024919138463858</v>
      </c>
      <c r="AF2646" s="17">
        <v>0.73333333333333328</v>
      </c>
      <c r="AG2646" s="17">
        <v>-1.0000000000000016</v>
      </c>
      <c r="AH2646" s="17">
        <v>-1.0000000000000016</v>
      </c>
      <c r="AI2646" s="17">
        <v>-3.0436473268334423E-4</v>
      </c>
      <c r="AJ2646" s="17">
        <v>6.3080964301885076E-2</v>
      </c>
      <c r="AK2646" s="17">
        <v>0.14453659782279943</v>
      </c>
      <c r="AL2646" s="17">
        <v>0.11173522874622543</v>
      </c>
      <c r="AM2646" s="17">
        <v>4.8884855224353367E-2</v>
      </c>
      <c r="AN2646" s="17">
        <v>-4.3423384881761951E-2</v>
      </c>
      <c r="AO2646" s="17">
        <v>1.9448043697228312</v>
      </c>
      <c r="AP2646" s="17">
        <v>-0.52690847831292098</v>
      </c>
      <c r="AQ2646" s="17">
        <v>45.103972465008617</v>
      </c>
      <c r="AR2646" s="17">
        <v>0.98291212659507399</v>
      </c>
      <c r="AS2646" s="17">
        <v>2.1960245091465485</v>
      </c>
      <c r="AT2646" s="17">
        <v>-1.0000000000000016</v>
      </c>
      <c r="AU2646" s="17">
        <v>-1.0000000000000016</v>
      </c>
      <c r="AV2646" s="17">
        <v>-0.44707700197765005</v>
      </c>
      <c r="AW2646" s="17">
        <v>85.299053146092717</v>
      </c>
      <c r="AX2646" s="17">
        <v>91.601062281627577</v>
      </c>
      <c r="AY2646" s="17">
        <v>0.16783410716041799</v>
      </c>
      <c r="AZ2646" s="17">
        <v>1.9930724592818656</v>
      </c>
      <c r="BA2646" s="22">
        <v>1437.7289537833215</v>
      </c>
      <c r="CU2646" t="e">
        <v>#N/A</v>
      </c>
      <c r="CV2646" t="e">
        <v>#N/A</v>
      </c>
    </row>
    <row r="2647" spans="1:100" x14ac:dyDescent="0.25">
      <c r="A2647">
        <v>5882</v>
      </c>
      <c r="B2647" t="s">
        <v>659</v>
      </c>
      <c r="C2647" s="22">
        <v>3</v>
      </c>
      <c r="D2647" s="17">
        <v>-0.84070702891186333</v>
      </c>
      <c r="E2647" s="17">
        <v>0</v>
      </c>
      <c r="F2647" s="17">
        <v>6.2044226120440117E-2</v>
      </c>
      <c r="G2647" s="17">
        <v>6.2044226120440117E-2</v>
      </c>
      <c r="H2647" s="17">
        <v>0.10503869486714199</v>
      </c>
      <c r="I2647" s="17">
        <v>0</v>
      </c>
      <c r="J2647" s="17">
        <v>6.302321692028519</v>
      </c>
      <c r="K2647" s="17">
        <v>0.10503869486714199</v>
      </c>
      <c r="L2647" s="17">
        <v>-1.0000000000000016</v>
      </c>
      <c r="M2647" s="17">
        <v>-1.0000000000000016</v>
      </c>
      <c r="N2647" s="17">
        <v>2.1007738973428407</v>
      </c>
      <c r="O2647" s="17">
        <v>5.5236588892370975</v>
      </c>
      <c r="P2647" s="17">
        <v>7.9273524935079021</v>
      </c>
      <c r="Q2647" s="17">
        <v>-0.63477044843358799</v>
      </c>
      <c r="R2647" s="17">
        <v>0.33621201512949866</v>
      </c>
      <c r="S2647" s="17">
        <v>0.33333333333333331</v>
      </c>
      <c r="T2647" s="17">
        <v>6.9944564451975527E-2</v>
      </c>
      <c r="U2647" s="17">
        <v>0.12882490486765427</v>
      </c>
      <c r="V2647" s="17">
        <v>1.3318850521974995E-2</v>
      </c>
      <c r="W2647" s="17">
        <v>17.615318332311844</v>
      </c>
      <c r="X2647" s="17">
        <v>0.63510873375685817</v>
      </c>
      <c r="Y2647" s="17">
        <v>-1.0000000000000016</v>
      </c>
      <c r="Z2647" s="17">
        <v>-1.0000000000000016</v>
      </c>
      <c r="AA2647" s="17">
        <v>40.192221247787479</v>
      </c>
      <c r="AB2647" s="17">
        <v>0.1722731630331768</v>
      </c>
      <c r="AC2647" s="17">
        <v>0.15064926610521318</v>
      </c>
      <c r="AD2647" s="17">
        <v>0.12189138886853307</v>
      </c>
      <c r="AE2647" s="17">
        <v>22.240690900346145</v>
      </c>
      <c r="AF2647" s="17">
        <v>0</v>
      </c>
      <c r="AG2647" s="17">
        <v>-1.0000000000000016</v>
      </c>
      <c r="AH2647" s="17">
        <v>-1.0000000000000016</v>
      </c>
      <c r="AI2647" s="17">
        <v>0</v>
      </c>
      <c r="AJ2647" s="17">
        <v>1.3318850521974995E-2</v>
      </c>
      <c r="AK2647" s="17">
        <v>4.6716646219916141E-2</v>
      </c>
      <c r="AL2647" s="17">
        <v>0.15163052546893716</v>
      </c>
      <c r="AM2647" s="17">
        <v>3.4763313819155019E-3</v>
      </c>
      <c r="AN2647" s="17">
        <v>-4.4382381502762192E-3</v>
      </c>
      <c r="AO2647" s="17">
        <v>0.32049151564746847</v>
      </c>
      <c r="AP2647" s="17">
        <v>0.64719667358777988</v>
      </c>
      <c r="AQ2647" s="17">
        <v>23.917640024340386</v>
      </c>
      <c r="AR2647" s="17">
        <v>0.54542165317493807</v>
      </c>
      <c r="AS2647" s="17">
        <v>0.74014742862399996</v>
      </c>
      <c r="AT2647" s="17">
        <v>-1.0000000000000016</v>
      </c>
      <c r="AU2647" s="17">
        <v>-1.0000000000000016</v>
      </c>
      <c r="AV2647" s="17">
        <v>0.39825624124993864</v>
      </c>
      <c r="AW2647" s="17">
        <v>46.363076810612355</v>
      </c>
      <c r="AX2647" s="17">
        <v>47.694961862809848</v>
      </c>
      <c r="AY2647" s="17">
        <v>0.15679268083852857</v>
      </c>
      <c r="AZ2647" s="17">
        <v>-39.042392174050129</v>
      </c>
      <c r="BA2647" s="22">
        <v>1365.590187339149</v>
      </c>
      <c r="CU2647" t="e">
        <v>#N/A</v>
      </c>
      <c r="CV2647" t="e">
        <v>#N/A</v>
      </c>
    </row>
    <row r="2648" spans="1:100" x14ac:dyDescent="0.25">
      <c r="A2648">
        <v>5883</v>
      </c>
      <c r="B2648" t="s">
        <v>2918</v>
      </c>
      <c r="C2648" s="22">
        <v>3</v>
      </c>
      <c r="D2648" s="17">
        <v>1.7305135713736581</v>
      </c>
      <c r="E2648" s="17">
        <v>0.25337898915635571</v>
      </c>
      <c r="F2648" s="17">
        <v>1.0613143583391236</v>
      </c>
      <c r="G2648" s="17">
        <v>1.1481780965285218</v>
      </c>
      <c r="H2648" s="17">
        <v>8.0002603542895762E-2</v>
      </c>
      <c r="I2648" s="17">
        <v>0</v>
      </c>
      <c r="J2648" s="17">
        <v>4.8001562125737465</v>
      </c>
      <c r="K2648" s="17">
        <v>8.0002603542895762E-2</v>
      </c>
      <c r="L2648" s="17">
        <v>-0.99999999999999867</v>
      </c>
      <c r="M2648" s="17">
        <v>-0.99999999999999867</v>
      </c>
      <c r="N2648" s="17">
        <v>1.6000520708579165</v>
      </c>
      <c r="O2648" s="17">
        <v>7.6788478804759261</v>
      </c>
      <c r="P2648" s="17">
        <v>1.3923593391484985</v>
      </c>
      <c r="Q2648" s="17">
        <v>-2.182555708007925</v>
      </c>
      <c r="R2648" s="17">
        <v>-0.55305735681321289</v>
      </c>
      <c r="S2648" s="17">
        <v>0.33333333333333282</v>
      </c>
      <c r="T2648" s="17">
        <v>0.36870079071726974</v>
      </c>
      <c r="U2648" s="17">
        <v>-0.14005698756396459</v>
      </c>
      <c r="V2648" s="17">
        <v>-3.3795673726873199E-2</v>
      </c>
      <c r="W2648" s="17">
        <v>17.927154368674753</v>
      </c>
      <c r="X2648" s="17">
        <v>-0.10560301472545397</v>
      </c>
      <c r="Y2648" s="17">
        <v>-0.99999999999999867</v>
      </c>
      <c r="Z2648" s="17">
        <v>-0.99999999999999867</v>
      </c>
      <c r="AA2648" s="17">
        <v>28.996423226504703</v>
      </c>
      <c r="AB2648" s="17">
        <v>0.33891849207154695</v>
      </c>
      <c r="AC2648" s="17">
        <v>0.32627998910038342</v>
      </c>
      <c r="AD2648" s="17">
        <v>-0.43275195687906665</v>
      </c>
      <c r="AE2648" s="17">
        <v>11.622326214643172</v>
      </c>
      <c r="AF2648" s="17">
        <v>0.22222222222222221</v>
      </c>
      <c r="AG2648" s="17">
        <v>-0.99999999999999867</v>
      </c>
      <c r="AH2648" s="17">
        <v>-0.99999999999999867</v>
      </c>
      <c r="AI2648" s="17">
        <v>2.7143913516880259E-2</v>
      </c>
      <c r="AJ2648" s="17">
        <v>-3.3795673726873199E-2</v>
      </c>
      <c r="AK2648" s="17">
        <v>-4.7604270303396548E-2</v>
      </c>
      <c r="AL2648" s="17">
        <v>-0.27919016280244585</v>
      </c>
      <c r="AM2648" s="17">
        <v>0.38471447978789991</v>
      </c>
      <c r="AN2648" s="17">
        <v>9.8329182273153126E-2</v>
      </c>
      <c r="AO2648" s="17">
        <v>9.3798406431805148</v>
      </c>
      <c r="AP2648" s="17">
        <v>1.0622787428165994</v>
      </c>
      <c r="AQ2648" s="17">
        <v>22.727310581248496</v>
      </c>
      <c r="AR2648" s="17">
        <v>0.52818146275976463</v>
      </c>
      <c r="AS2648" s="17">
        <v>-2.5600411182558576E-2</v>
      </c>
      <c r="AT2648" s="17">
        <v>-0.99999999999999867</v>
      </c>
      <c r="AU2648" s="17">
        <v>-0.99999999999999867</v>
      </c>
      <c r="AV2648" s="17">
        <v>0.59512073971530877</v>
      </c>
      <c r="AW2648" s="17">
        <v>37.737549849797254</v>
      </c>
      <c r="AX2648" s="17">
        <v>34.900860747447538</v>
      </c>
      <c r="AY2648" s="17">
        <v>-5.7291952051179706E-2</v>
      </c>
      <c r="AZ2648" s="17">
        <v>-33.44052890187254</v>
      </c>
      <c r="BA2648" s="22">
        <v>1344.8950223319728</v>
      </c>
      <c r="CU2648" t="e">
        <v>#N/A</v>
      </c>
      <c r="CV2648" t="e">
        <v>#N/A</v>
      </c>
    </row>
    <row r="2649" spans="1:100" x14ac:dyDescent="0.25">
      <c r="A2649">
        <v>5885</v>
      </c>
      <c r="B2649" t="s">
        <v>2919</v>
      </c>
      <c r="C2649" s="22">
        <v>3</v>
      </c>
      <c r="D2649" s="17">
        <v>5.2770949830689409</v>
      </c>
      <c r="E2649" s="17">
        <v>-9.9588292487606603E-2</v>
      </c>
      <c r="F2649" s="17">
        <v>-0.2236347537731706</v>
      </c>
      <c r="G2649" s="17">
        <v>-0.2814110674008003</v>
      </c>
      <c r="H2649" s="17">
        <v>0.17320441926834548</v>
      </c>
      <c r="I2649" s="17">
        <v>1.8069055685429547E-2</v>
      </c>
      <c r="J2649" s="17">
        <v>11.476408497226501</v>
      </c>
      <c r="K2649" s="17">
        <v>0.19127347495377503</v>
      </c>
      <c r="L2649" s="17">
        <v>-1.0000000000000004</v>
      </c>
      <c r="M2649" s="17">
        <v>-1.0000000000000004</v>
      </c>
      <c r="N2649" s="17">
        <v>3.8254694990754987</v>
      </c>
      <c r="O2649" s="17">
        <v>16.472092412894629</v>
      </c>
      <c r="P2649" s="17">
        <v>-2.2070597462385373</v>
      </c>
      <c r="Q2649" s="17">
        <v>-2.607940997380497</v>
      </c>
      <c r="R2649" s="17">
        <v>-1.1140597630016567</v>
      </c>
      <c r="S2649" s="17">
        <v>0.33333333333333331</v>
      </c>
      <c r="T2649" s="17">
        <v>0.31861113416330084</v>
      </c>
      <c r="U2649" s="17">
        <v>0.33302298641030642</v>
      </c>
      <c r="V2649" s="17">
        <v>0.23572379573798957</v>
      </c>
      <c r="W2649" s="17">
        <v>41.17671098764621</v>
      </c>
      <c r="X2649" s="17">
        <v>3.1923835134419902</v>
      </c>
      <c r="Y2649" s="17">
        <v>-1.0000000000000004</v>
      </c>
      <c r="Z2649" s="17">
        <v>-1.0000000000000004</v>
      </c>
      <c r="AA2649" s="17">
        <v>92.111265980656512</v>
      </c>
      <c r="AB2649" s="17">
        <v>0.40545708386067097</v>
      </c>
      <c r="AC2649" s="17">
        <v>0.27830456307738238</v>
      </c>
      <c r="AD2649" s="17">
        <v>0.35721064818218617</v>
      </c>
      <c r="AE2649" s="17">
        <v>52.048614756011951</v>
      </c>
      <c r="AF2649" s="17">
        <v>0.83333333333333337</v>
      </c>
      <c r="AG2649" s="17">
        <v>-1.0000000000000004</v>
      </c>
      <c r="AH2649" s="17">
        <v>-1.0000000000000004</v>
      </c>
      <c r="AI2649" s="17">
        <v>-7.0557261292340558E-3</v>
      </c>
      <c r="AJ2649" s="17">
        <v>0.23572379573798957</v>
      </c>
      <c r="AK2649" s="17">
        <v>0.2457449197762234</v>
      </c>
      <c r="AL2649" s="17">
        <v>-0.19578536880592945</v>
      </c>
      <c r="AM2649" s="17">
        <v>-0.20325836453695925</v>
      </c>
      <c r="AN2649" s="17">
        <v>-6.6956608787277105E-2</v>
      </c>
      <c r="AO2649" s="17">
        <v>-3.8527345145428638</v>
      </c>
      <c r="AP2649" s="17">
        <v>-2.6528420637115757</v>
      </c>
      <c r="AQ2649" s="17">
        <v>52.65311948487274</v>
      </c>
      <c r="AR2649" s="17">
        <v>1.22069124964493</v>
      </c>
      <c r="AS2649" s="17">
        <v>3.3836569883957646</v>
      </c>
      <c r="AT2649" s="17">
        <v>-1.0000000000000004</v>
      </c>
      <c r="AU2649" s="17">
        <v>-1.0000000000000004</v>
      </c>
      <c r="AV2649" s="17">
        <v>-1.3954708304024555</v>
      </c>
      <c r="AW2649" s="17">
        <v>105.93051632983961</v>
      </c>
      <c r="AX2649" s="17">
        <v>129.3617813810539</v>
      </c>
      <c r="AY2649" s="17">
        <v>0.25046141906476449</v>
      </c>
      <c r="AZ2649" s="17">
        <v>16.618660012055805</v>
      </c>
      <c r="BA2649" s="22">
        <v>1553.4513189306454</v>
      </c>
      <c r="CU2649" t="e">
        <v>#N/A</v>
      </c>
      <c r="CV2649" t="e">
        <v>#N/A</v>
      </c>
    </row>
    <row r="2650" spans="1:100" x14ac:dyDescent="0.25">
      <c r="A2650">
        <v>5887</v>
      </c>
      <c r="B2650" t="s">
        <v>2920</v>
      </c>
      <c r="C2650" s="22">
        <v>3</v>
      </c>
      <c r="D2650" s="17">
        <v>4.0510140984589631</v>
      </c>
      <c r="E2650" s="17">
        <v>-9.9388413624152683E-2</v>
      </c>
      <c r="F2650" s="17">
        <v>0.46545060328051724</v>
      </c>
      <c r="G2650" s="17">
        <v>0.43426490779777704</v>
      </c>
      <c r="H2650" s="17">
        <v>8.693087465516669E-3</v>
      </c>
      <c r="I2650" s="17">
        <v>0</v>
      </c>
      <c r="J2650" s="17">
        <v>0.52158524793100014</v>
      </c>
      <c r="K2650" s="17">
        <v>8.693087465516669E-3</v>
      </c>
      <c r="L2650" s="17">
        <v>-0.99999999999999822</v>
      </c>
      <c r="M2650" s="17">
        <v>-0.99999999999999822</v>
      </c>
      <c r="N2650" s="17">
        <v>0.17386174931033316</v>
      </c>
      <c r="O2650" s="17">
        <v>5.0068642541877413</v>
      </c>
      <c r="P2650" s="17">
        <v>2.6284105718757194</v>
      </c>
      <c r="Q2650" s="17">
        <v>2.162631444465565</v>
      </c>
      <c r="R2650" s="17">
        <v>0.96951570718352131</v>
      </c>
      <c r="S2650" s="17">
        <v>0.24153306990908946</v>
      </c>
      <c r="T2650" s="17">
        <v>0.11287395430256178</v>
      </c>
      <c r="U2650" s="17">
        <v>9.946904410963972E-2</v>
      </c>
      <c r="V2650" s="17">
        <v>0</v>
      </c>
      <c r="W2650" s="17">
        <v>17.80731923423097</v>
      </c>
      <c r="X2650" s="17">
        <v>0.52516629566817496</v>
      </c>
      <c r="Y2650" s="17">
        <v>-0.99999999999999822</v>
      </c>
      <c r="Z2650" s="17">
        <v>-0.99999999999999822</v>
      </c>
      <c r="AA2650" s="17">
        <v>32.592740472887122</v>
      </c>
      <c r="AB2650" s="17">
        <v>0.19457252316452578</v>
      </c>
      <c r="AC2650" s="17">
        <v>4.8794845838849729E-2</v>
      </c>
      <c r="AD2650" s="17">
        <v>3.2950741626076883E-2</v>
      </c>
      <c r="AE2650" s="17">
        <v>13.815905531472616</v>
      </c>
      <c r="AF2650" s="17">
        <v>0.44444444444444442</v>
      </c>
      <c r="AG2650" s="17">
        <v>-0.99999999999999822</v>
      </c>
      <c r="AH2650" s="17">
        <v>-0.99999999999999822</v>
      </c>
      <c r="AI2650" s="17">
        <v>0</v>
      </c>
      <c r="AJ2650" s="17">
        <v>0</v>
      </c>
      <c r="AK2650" s="17">
        <v>-1.6251695446203793E-2</v>
      </c>
      <c r="AL2650" s="17">
        <v>0.16828730730583247</v>
      </c>
      <c r="AM2650" s="17">
        <v>-2.9607826853481636E-2</v>
      </c>
      <c r="AN2650" s="17">
        <v>0.38549136426446701</v>
      </c>
      <c r="AO2650" s="17">
        <v>-0.82145414856806009</v>
      </c>
      <c r="AP2650" s="17">
        <v>10.478720643140838</v>
      </c>
      <c r="AQ2650" s="17">
        <v>18.328904482161974</v>
      </c>
      <c r="AR2650" s="17">
        <v>0.45387606832129085</v>
      </c>
      <c r="AS2650" s="17">
        <v>0.53385938313369163</v>
      </c>
      <c r="AT2650" s="17">
        <v>-0.99999999999999822</v>
      </c>
      <c r="AU2650" s="17">
        <v>-0.99999999999999822</v>
      </c>
      <c r="AV2650" s="17">
        <v>1.4037806149812979</v>
      </c>
      <c r="AW2650" s="17">
        <v>48.07832537021568</v>
      </c>
      <c r="AX2650" s="17">
        <v>48.07832537021568</v>
      </c>
      <c r="AY2650" s="17">
        <v>0.44822502274899412</v>
      </c>
      <c r="AZ2650" s="17">
        <v>15.56277538512102</v>
      </c>
      <c r="BA2650" s="22">
        <v>1416.5905437514637</v>
      </c>
      <c r="CU2650" t="e">
        <v>#N/A</v>
      </c>
      <c r="CV2650" t="e">
        <v>#N/A</v>
      </c>
    </row>
    <row r="2651" spans="1:100" x14ac:dyDescent="0.25">
      <c r="A2651">
        <v>5888</v>
      </c>
      <c r="B2651" t="s">
        <v>2921</v>
      </c>
      <c r="C2651" s="22">
        <v>3</v>
      </c>
      <c r="D2651" s="17">
        <v>-0.3544898917254512</v>
      </c>
      <c r="E2651" s="17">
        <v>0</v>
      </c>
      <c r="F2651" s="17">
        <v>1.0378040972850093</v>
      </c>
      <c r="G2651" s="17">
        <v>1.0378040972850093</v>
      </c>
      <c r="H2651" s="17">
        <v>6.2074154804679267E-2</v>
      </c>
      <c r="I2651" s="17">
        <v>0</v>
      </c>
      <c r="J2651" s="17">
        <v>3.7244492882807543</v>
      </c>
      <c r="K2651" s="17">
        <v>6.2074154804679267E-2</v>
      </c>
      <c r="L2651" s="17">
        <v>-0.99999999999999967</v>
      </c>
      <c r="M2651" s="17">
        <v>-0.99999999999999967</v>
      </c>
      <c r="N2651" s="17">
        <v>1.2414830960935848</v>
      </c>
      <c r="O2651" s="17">
        <v>4.4077634938403101</v>
      </c>
      <c r="P2651" s="17">
        <v>1.4737133235277584</v>
      </c>
      <c r="Q2651" s="17">
        <v>-1.9550929472876919</v>
      </c>
      <c r="R2651" s="17">
        <v>-0.45926787586682294</v>
      </c>
      <c r="S2651" s="17">
        <v>0.33333333333333337</v>
      </c>
      <c r="T2651" s="17">
        <v>0.34934786001234397</v>
      </c>
      <c r="U2651" s="17">
        <v>-1.8906683019106356E-2</v>
      </c>
      <c r="V2651" s="17">
        <v>-8.1357600459364326E-2</v>
      </c>
      <c r="W2651" s="17">
        <v>20.813710202501099</v>
      </c>
      <c r="X2651" s="17">
        <v>7.8842877930462296E-2</v>
      </c>
      <c r="Y2651" s="17">
        <v>-0.99999999999999967</v>
      </c>
      <c r="Z2651" s="17">
        <v>-0.99999999999999967</v>
      </c>
      <c r="AA2651" s="17">
        <v>25.030942998087635</v>
      </c>
      <c r="AB2651" s="17">
        <v>-0.11660331809967037</v>
      </c>
      <c r="AC2651" s="17">
        <v>3.9792097113930294E-2</v>
      </c>
      <c r="AD2651" s="17">
        <v>0.17034123441480722</v>
      </c>
      <c r="AE2651" s="17">
        <v>4.6765006714533612</v>
      </c>
      <c r="AF2651" s="17">
        <v>8.3333333333333329E-2</v>
      </c>
      <c r="AG2651" s="17">
        <v>-0.99999999999999967</v>
      </c>
      <c r="AH2651" s="17">
        <v>-0.99999999999999967</v>
      </c>
      <c r="AI2651" s="17">
        <v>0</v>
      </c>
      <c r="AJ2651" s="17">
        <v>-8.1357600459364326E-2</v>
      </c>
      <c r="AK2651" s="17">
        <v>6.661719299072949E-2</v>
      </c>
      <c r="AL2651" s="17">
        <v>0.48570357415959731</v>
      </c>
      <c r="AM2651" s="17">
        <v>0.66223374736340723</v>
      </c>
      <c r="AN2651" s="17">
        <v>0.15428582120277115</v>
      </c>
      <c r="AO2651" s="17">
        <v>16.888929649038829</v>
      </c>
      <c r="AP2651" s="17">
        <v>6.2856634008672652</v>
      </c>
      <c r="AQ2651" s="17">
        <v>24.53815949078184</v>
      </c>
      <c r="AR2651" s="17">
        <v>0.58241690986720662</v>
      </c>
      <c r="AS2651" s="17">
        <v>0.14091703273514164</v>
      </c>
      <c r="AT2651" s="17">
        <v>-0.99999999999999967</v>
      </c>
      <c r="AU2651" s="17">
        <v>-0.99999999999999967</v>
      </c>
      <c r="AV2651" s="17">
        <v>0.57853622141818617</v>
      </c>
      <c r="AW2651" s="17">
        <v>35.724369892795224</v>
      </c>
      <c r="AX2651" s="17">
        <v>27.58860984685877</v>
      </c>
      <c r="AY2651" s="17">
        <v>-9.1886006395747233E-2</v>
      </c>
      <c r="AZ2651" s="17">
        <v>-73.530162744886596</v>
      </c>
      <c r="BA2651" s="22">
        <v>1286.3115056101742</v>
      </c>
      <c r="CU2651" t="e">
        <v>#N/A</v>
      </c>
      <c r="CV2651" t="e">
        <v>#N/A</v>
      </c>
    </row>
    <row r="2652" spans="1:100" x14ac:dyDescent="0.25">
      <c r="A2652">
        <v>5889</v>
      </c>
      <c r="B2652" t="s">
        <v>2922</v>
      </c>
      <c r="C2652" s="22">
        <v>3</v>
      </c>
      <c r="D2652" s="17">
        <v>5.8693759951554831</v>
      </c>
      <c r="E2652" s="17">
        <v>0</v>
      </c>
      <c r="F2652" s="17">
        <v>0.14805058707595842</v>
      </c>
      <c r="G2652" s="17">
        <v>0.14805058707595842</v>
      </c>
      <c r="H2652" s="17">
        <v>0.17137730065632259</v>
      </c>
      <c r="I2652" s="17">
        <v>0</v>
      </c>
      <c r="J2652" s="17">
        <v>10.282638039379354</v>
      </c>
      <c r="K2652" s="17">
        <v>0.17137730065632259</v>
      </c>
      <c r="L2652" s="17">
        <v>-0.99999999999999889</v>
      </c>
      <c r="M2652" s="17">
        <v>-0.99999999999999889</v>
      </c>
      <c r="N2652" s="17">
        <v>3.4275460131264488</v>
      </c>
      <c r="O2652" s="17">
        <v>16.300064621610783</v>
      </c>
      <c r="P2652" s="17">
        <v>0.33318773433456855</v>
      </c>
      <c r="Q2652" s="17">
        <v>8.3909474300471312E-2</v>
      </c>
      <c r="R2652" s="17">
        <v>2.5102479805193426E-2</v>
      </c>
      <c r="S2652" s="17">
        <v>0.33333333333333276</v>
      </c>
      <c r="T2652" s="17">
        <v>0.31019019740697612</v>
      </c>
      <c r="U2652" s="17">
        <v>0.32355389276197455</v>
      </c>
      <c r="V2652" s="17">
        <v>0</v>
      </c>
      <c r="W2652" s="17">
        <v>31.828004913838434</v>
      </c>
      <c r="X2652" s="17">
        <v>1.7601751537268064</v>
      </c>
      <c r="Y2652" s="17">
        <v>-0.99999999999999889</v>
      </c>
      <c r="Z2652" s="17">
        <v>-0.99999999999999889</v>
      </c>
      <c r="AA2652" s="17">
        <v>49.509187039820844</v>
      </c>
      <c r="AB2652" s="17">
        <v>9.6050305507109829E-2</v>
      </c>
      <c r="AC2652" s="17">
        <v>4.9410797410361432E-2</v>
      </c>
      <c r="AD2652" s="17">
        <v>0.20766049000607259</v>
      </c>
      <c r="AE2652" s="17">
        <v>17.656079646177211</v>
      </c>
      <c r="AF2652" s="17">
        <v>0.625</v>
      </c>
      <c r="AG2652" s="17">
        <v>-0.99999999999999889</v>
      </c>
      <c r="AH2652" s="17">
        <v>-0.99999999999999889</v>
      </c>
      <c r="AI2652" s="17">
        <v>0</v>
      </c>
      <c r="AJ2652" s="17">
        <v>0</v>
      </c>
      <c r="AK2652" s="17">
        <v>0.81203758555671479</v>
      </c>
      <c r="AL2652" s="17">
        <v>0.46488400227656435</v>
      </c>
      <c r="AM2652" s="17">
        <v>0.65649996031527391</v>
      </c>
      <c r="AN2652" s="17">
        <v>0.31286032612082082</v>
      </c>
      <c r="AO2652" s="17">
        <v>20.472686935665422</v>
      </c>
      <c r="AP2652" s="17">
        <v>10.145928164403344</v>
      </c>
      <c r="AQ2652" s="17">
        <v>42.110642953217791</v>
      </c>
      <c r="AR2652" s="17">
        <v>0.96707742350228365</v>
      </c>
      <c r="AS2652" s="17">
        <v>1.9315524543831297</v>
      </c>
      <c r="AT2652" s="17">
        <v>-0.99999999999999889</v>
      </c>
      <c r="AU2652" s="17">
        <v>-0.99999999999999889</v>
      </c>
      <c r="AV2652" s="17">
        <v>0.17315306688115167</v>
      </c>
      <c r="AW2652" s="17">
        <v>75.955179825834918</v>
      </c>
      <c r="AX2652" s="17">
        <v>75.955179825834918</v>
      </c>
      <c r="AY2652" s="17">
        <v>-6.1878414907594742E-2</v>
      </c>
      <c r="AZ2652" s="17">
        <v>-35.286530668518154</v>
      </c>
      <c r="BA2652" s="22">
        <v>1400.7527497050521</v>
      </c>
      <c r="CU2652" t="e">
        <v>#N/A</v>
      </c>
      <c r="CV2652" t="e">
        <v>#N/A</v>
      </c>
    </row>
    <row r="2653" spans="1:100" x14ac:dyDescent="0.25">
      <c r="A2653">
        <v>5891</v>
      </c>
      <c r="B2653" t="s">
        <v>2923</v>
      </c>
      <c r="C2653" s="22">
        <v>3</v>
      </c>
      <c r="D2653" s="17">
        <v>2.587311222674896</v>
      </c>
      <c r="E2653" s="17">
        <v>9.3176854776614679E-2</v>
      </c>
      <c r="F2653" s="17">
        <v>0.27988271801720382</v>
      </c>
      <c r="G2653" s="17">
        <v>0.27988271801720382</v>
      </c>
      <c r="H2653" s="17">
        <v>-5.493917015194319E-3</v>
      </c>
      <c r="I2653" s="17">
        <v>0</v>
      </c>
      <c r="J2653" s="17">
        <v>-0.3296350209116552</v>
      </c>
      <c r="K2653" s="17">
        <v>-5.493917015194319E-3</v>
      </c>
      <c r="L2653" s="17">
        <v>-0.99999999999999867</v>
      </c>
      <c r="M2653" s="17">
        <v>-0.99999999999999867</v>
      </c>
      <c r="N2653" s="17">
        <v>-0.10987834030388532</v>
      </c>
      <c r="O2653" s="17">
        <v>2.5375589197804413</v>
      </c>
      <c r="P2653" s="17">
        <v>2.3668617440882223E-2</v>
      </c>
      <c r="Q2653" s="17">
        <v>4.9933978624237128</v>
      </c>
      <c r="R2653" s="17">
        <v>1.7406534087239258</v>
      </c>
      <c r="S2653" s="17">
        <v>0.33333333333333309</v>
      </c>
      <c r="T2653" s="17">
        <v>0.42079883084550179</v>
      </c>
      <c r="U2653" s="17">
        <v>0.1031105855600303</v>
      </c>
      <c r="V2653" s="17">
        <v>-2.3620321768892959E-2</v>
      </c>
      <c r="W2653" s="17">
        <v>33.564653799406678</v>
      </c>
      <c r="X2653" s="17">
        <v>1.1222429362830366</v>
      </c>
      <c r="Y2653" s="17">
        <v>-0.99999999999999867</v>
      </c>
      <c r="Z2653" s="17">
        <v>-0.99999999999999867</v>
      </c>
      <c r="AA2653" s="17">
        <v>87.925406985277334</v>
      </c>
      <c r="AB2653" s="17">
        <v>0.64401675714861883</v>
      </c>
      <c r="AC2653" s="17">
        <v>0.4509349776386799</v>
      </c>
      <c r="AD2653" s="17">
        <v>-4.2549739244363678E-2</v>
      </c>
      <c r="AE2653" s="17">
        <v>52.620099777146741</v>
      </c>
      <c r="AF2653" s="17">
        <v>0.58823529411764708</v>
      </c>
      <c r="AG2653" s="17">
        <v>-0.99999999999999867</v>
      </c>
      <c r="AH2653" s="17">
        <v>-0.99999999999999867</v>
      </c>
      <c r="AI2653" s="17">
        <v>-8.1322533830329585E-4</v>
      </c>
      <c r="AJ2653" s="17">
        <v>-2.3620321768892959E-2</v>
      </c>
      <c r="AK2653" s="17">
        <v>0.42368318594048149</v>
      </c>
      <c r="AL2653" s="17">
        <v>6.575878198158483E-3</v>
      </c>
      <c r="AM2653" s="17">
        <v>8.5495385114399622E-2</v>
      </c>
      <c r="AN2653" s="17">
        <v>0.2269561069967044</v>
      </c>
      <c r="AO2653" s="17">
        <v>4.2558005575624023</v>
      </c>
      <c r="AP2653" s="17">
        <v>5.7067820659084045</v>
      </c>
      <c r="AQ2653" s="17">
        <v>33.23501877849499</v>
      </c>
      <c r="AR2653" s="17">
        <v>0.83362242796997266</v>
      </c>
      <c r="AS2653" s="17">
        <v>1.1167490192678422</v>
      </c>
      <c r="AT2653" s="17">
        <v>-0.99999999999999867</v>
      </c>
      <c r="AU2653" s="17">
        <v>-0.99999999999999867</v>
      </c>
      <c r="AV2653" s="17">
        <v>2.0205361267411295</v>
      </c>
      <c r="AW2653" s="17">
        <v>96.169747970966142</v>
      </c>
      <c r="AX2653" s="17">
        <v>93.791451287310764</v>
      </c>
      <c r="AY2653" s="17">
        <v>4.6388161596142424E-2</v>
      </c>
      <c r="AZ2653" s="17">
        <v>10.841104724406133</v>
      </c>
      <c r="BA2653" s="22">
        <v>1462.2019311391123</v>
      </c>
      <c r="CU2653" t="e">
        <v>#N/A</v>
      </c>
      <c r="CV2653" t="e">
        <v>#N/A</v>
      </c>
    </row>
    <row r="2654" spans="1:100" x14ac:dyDescent="0.25">
      <c r="A2654">
        <v>5892</v>
      </c>
      <c r="B2654" t="s">
        <v>2924</v>
      </c>
      <c r="C2654" s="22">
        <v>3</v>
      </c>
      <c r="D2654" s="17">
        <v>5.5956950956421831</v>
      </c>
      <c r="E2654" s="17">
        <v>0</v>
      </c>
      <c r="F2654" s="17">
        <v>-0.11191609409214778</v>
      </c>
      <c r="G2654" s="17">
        <v>-0.11191609409214778</v>
      </c>
      <c r="H2654" s="17">
        <v>0.29092971750152213</v>
      </c>
      <c r="I2654" s="17">
        <v>0</v>
      </c>
      <c r="J2654" s="17">
        <v>17.455783050091334</v>
      </c>
      <c r="K2654" s="17">
        <v>0.29092971750152213</v>
      </c>
      <c r="L2654" s="17">
        <v>-0.99999999999999978</v>
      </c>
      <c r="M2654" s="17">
        <v>-0.99999999999999978</v>
      </c>
      <c r="N2654" s="17">
        <v>5.8185943500304438</v>
      </c>
      <c r="O2654" s="17">
        <v>22.939562051641364</v>
      </c>
      <c r="P2654" s="17">
        <v>9.2995988111598996E-2</v>
      </c>
      <c r="Q2654" s="17">
        <v>-3.3931988762153513</v>
      </c>
      <c r="R2654" s="17">
        <v>-1.269552360143944</v>
      </c>
      <c r="S2654" s="17">
        <v>0.33333333333333331</v>
      </c>
      <c r="T2654" s="17">
        <v>0.33333333333333331</v>
      </c>
      <c r="U2654" s="17">
        <v>0.52284375067347777</v>
      </c>
      <c r="V2654" s="17">
        <v>0.18411975063759317</v>
      </c>
      <c r="W2654" s="17">
        <v>43.308018019048646</v>
      </c>
      <c r="X2654" s="17">
        <v>3.5718304556846157</v>
      </c>
      <c r="Y2654" s="17">
        <v>-0.99999999999999978</v>
      </c>
      <c r="Z2654" s="17">
        <v>-0.99999999999999978</v>
      </c>
      <c r="AA2654" s="17">
        <v>88.215118497555608</v>
      </c>
      <c r="AB2654" s="17">
        <v>0.35758627979645502</v>
      </c>
      <c r="AC2654" s="17">
        <v>0.1492173256534664</v>
      </c>
      <c r="AD2654" s="17">
        <v>0.41672945132309691</v>
      </c>
      <c r="AE2654" s="17">
        <v>46.176652838650931</v>
      </c>
      <c r="AF2654" s="17">
        <v>0.7142857142857143</v>
      </c>
      <c r="AG2654" s="17">
        <v>-0.99999999999999978</v>
      </c>
      <c r="AH2654" s="17">
        <v>-0.99999999999999978</v>
      </c>
      <c r="AI2654" s="17">
        <v>-4.1644369190589163E-3</v>
      </c>
      <c r="AJ2654" s="17">
        <v>0.18411975063759317</v>
      </c>
      <c r="AK2654" s="17">
        <v>3.3802837853299052E-2</v>
      </c>
      <c r="AL2654" s="17">
        <v>8.0730295718505443E-2</v>
      </c>
      <c r="AM2654" s="17">
        <v>0.14120529004094826</v>
      </c>
      <c r="AN2654" s="17">
        <v>0.38902832090477701</v>
      </c>
      <c r="AO2654" s="17">
        <v>3.6991464402902015</v>
      </c>
      <c r="AP2654" s="17">
        <v>10.129359501211953</v>
      </c>
      <c r="AQ2654" s="17">
        <v>60.763801069139959</v>
      </c>
      <c r="AR2654" s="17">
        <v>1.3736301679777381</v>
      </c>
      <c r="AS2654" s="17">
        <v>3.8627601731861372</v>
      </c>
      <c r="AT2654" s="17">
        <v>-0.99999999999999978</v>
      </c>
      <c r="AU2654" s="17">
        <v>-0.99999999999999978</v>
      </c>
      <c r="AV2654" s="17">
        <v>-1.3814684542360924</v>
      </c>
      <c r="AW2654" s="17">
        <v>121.2840400504089</v>
      </c>
      <c r="AX2654" s="17">
        <v>139.61272637578696</v>
      </c>
      <c r="AY2654" s="17">
        <v>0.24465827428375841</v>
      </c>
      <c r="AZ2654" s="17">
        <v>27.381131603169305</v>
      </c>
      <c r="BA2654" s="22">
        <v>1515.447104212855</v>
      </c>
      <c r="CU2654" t="e">
        <v>#N/A</v>
      </c>
      <c r="CV2654" t="e">
        <v>#N/A</v>
      </c>
    </row>
    <row r="2655" spans="1:100" x14ac:dyDescent="0.25">
      <c r="A2655">
        <v>5893</v>
      </c>
      <c r="B2655" t="s">
        <v>2925</v>
      </c>
      <c r="C2655" s="22">
        <v>3</v>
      </c>
      <c r="D2655" s="17">
        <v>3.1144695039712342</v>
      </c>
      <c r="E2655" s="17">
        <v>-1.0117568640911689E-2</v>
      </c>
      <c r="F2655" s="17">
        <v>-1.0650474008804225</v>
      </c>
      <c r="G2655" s="17">
        <v>-1.0650474008804225</v>
      </c>
      <c r="H2655" s="17">
        <v>8.57464446276196E-2</v>
      </c>
      <c r="I2655" s="17">
        <v>0</v>
      </c>
      <c r="J2655" s="17">
        <v>5.1447866776571747</v>
      </c>
      <c r="K2655" s="17">
        <v>8.57464446276196E-2</v>
      </c>
      <c r="L2655" s="17">
        <v>-1.0000000000000007</v>
      </c>
      <c r="M2655" s="17">
        <v>-1.0000000000000007</v>
      </c>
      <c r="N2655" s="17">
        <v>1.7149288925523916</v>
      </c>
      <c r="O2655" s="17">
        <v>7.1942087807479869</v>
      </c>
      <c r="P2655" s="17">
        <v>0.13611105188992456</v>
      </c>
      <c r="Q2655" s="17">
        <v>4.7420497031546542</v>
      </c>
      <c r="R2655" s="17">
        <v>1.5161975593329766</v>
      </c>
      <c r="S2655" s="17">
        <v>0.33272353363856239</v>
      </c>
      <c r="T2655" s="17">
        <v>0.29410975749010254</v>
      </c>
      <c r="U2655" s="17">
        <v>0.20388897839396708</v>
      </c>
      <c r="V2655" s="17">
        <v>-1.0117568640911689E-2</v>
      </c>
      <c r="W2655" s="17">
        <v>29.394330250164039</v>
      </c>
      <c r="X2655" s="17">
        <v>1.2567137723882125</v>
      </c>
      <c r="Y2655" s="17">
        <v>-1.0000000000000007</v>
      </c>
      <c r="Z2655" s="17">
        <v>-1.0000000000000007</v>
      </c>
      <c r="AA2655" s="17">
        <v>41.632447762221609</v>
      </c>
      <c r="AB2655" s="17">
        <v>1.1414261526009838E-2</v>
      </c>
      <c r="AC2655" s="17">
        <v>0.24994741042763211</v>
      </c>
      <c r="AD2655" s="17">
        <v>-4.6923272899149979E-2</v>
      </c>
      <c r="AE2655" s="17">
        <v>10.721919952724598</v>
      </c>
      <c r="AF2655" s="17">
        <v>0.14285714285714285</v>
      </c>
      <c r="AG2655" s="17">
        <v>-1.0000000000000007</v>
      </c>
      <c r="AH2655" s="17">
        <v>-1.0000000000000007</v>
      </c>
      <c r="AI2655" s="17">
        <v>3.3733841339996629E-2</v>
      </c>
      <c r="AJ2655" s="17">
        <v>-1.0117568640911689E-2</v>
      </c>
      <c r="AK2655" s="17">
        <v>-0.1492516601085617</v>
      </c>
      <c r="AL2655" s="17">
        <v>0.17123857646803367</v>
      </c>
      <c r="AM2655" s="17">
        <v>2.4008174171205252E-2</v>
      </c>
      <c r="AN2655" s="17">
        <v>-0.28138795468947464</v>
      </c>
      <c r="AO2655" s="17">
        <v>-0.14605394626267701</v>
      </c>
      <c r="AP2655" s="17">
        <v>-6.1785059848966979</v>
      </c>
      <c r="AQ2655" s="17">
        <v>34.539116927821219</v>
      </c>
      <c r="AR2655" s="17">
        <v>0.82060470088172044</v>
      </c>
      <c r="AS2655" s="17">
        <v>1.3424602170158315</v>
      </c>
      <c r="AT2655" s="17">
        <v>-1.0000000000000007</v>
      </c>
      <c r="AU2655" s="17">
        <v>-1.0000000000000007</v>
      </c>
      <c r="AV2655" s="17">
        <v>0.45115015845255407</v>
      </c>
      <c r="AW2655" s="17">
        <v>42.648150558072892</v>
      </c>
      <c r="AX2655" s="17">
        <v>42.311070520781655</v>
      </c>
      <c r="AY2655" s="17">
        <v>-1.1654798736292549E-2</v>
      </c>
      <c r="AZ2655" s="17">
        <v>-29.330705794911964</v>
      </c>
      <c r="BA2655" s="22">
        <v>1359.1562866850252</v>
      </c>
      <c r="CU2655" t="e">
        <v>#N/A</v>
      </c>
      <c r="CV2655" t="e">
        <v>#N/A</v>
      </c>
    </row>
    <row r="2656" spans="1:100" x14ac:dyDescent="0.25">
      <c r="A2656">
        <v>5894</v>
      </c>
      <c r="B2656" t="s">
        <v>2926</v>
      </c>
      <c r="C2656" s="22">
        <v>3</v>
      </c>
      <c r="D2656" s="17">
        <v>5.5298247390554423</v>
      </c>
      <c r="E2656" s="17">
        <v>0</v>
      </c>
      <c r="F2656" s="17">
        <v>1.136933316504183E-2</v>
      </c>
      <c r="G2656" s="17">
        <v>1.136933316504183E-2</v>
      </c>
      <c r="H2656" s="17">
        <v>0.1151964689029123</v>
      </c>
      <c r="I2656" s="17">
        <v>0</v>
      </c>
      <c r="J2656" s="17">
        <v>6.9117881341747323</v>
      </c>
      <c r="K2656" s="17">
        <v>0.1151964689029123</v>
      </c>
      <c r="L2656" s="17">
        <v>-0.999999999999998</v>
      </c>
      <c r="M2656" s="17">
        <v>-0.999999999999998</v>
      </c>
      <c r="N2656" s="17">
        <v>2.3039293780582439</v>
      </c>
      <c r="O2656" s="17">
        <v>12.452982206395227</v>
      </c>
      <c r="P2656" s="17">
        <v>-0.18224999862120639</v>
      </c>
      <c r="Q2656" s="17">
        <v>-0.14575063600775651</v>
      </c>
      <c r="R2656" s="17">
        <v>-4.5738305546917581E-2</v>
      </c>
      <c r="S2656" s="17">
        <v>0.33333333333333265</v>
      </c>
      <c r="T2656" s="17">
        <v>0.3669195081456898</v>
      </c>
      <c r="U2656" s="17">
        <v>-0.17437648521084567</v>
      </c>
      <c r="V2656" s="17">
        <v>0</v>
      </c>
      <c r="W2656" s="17">
        <v>16.427195494610586</v>
      </c>
      <c r="X2656" s="17">
        <v>-7.886339345491547E-2</v>
      </c>
      <c r="Y2656" s="17">
        <v>-0.999999999999998</v>
      </c>
      <c r="Z2656" s="17">
        <v>-0.999999999999998</v>
      </c>
      <c r="AA2656" s="17">
        <v>-8.6378426879103607</v>
      </c>
      <c r="AB2656" s="17">
        <v>-0.20907821417125141</v>
      </c>
      <c r="AC2656" s="17">
        <v>-0.16379495324931581</v>
      </c>
      <c r="AD2656" s="17">
        <v>-0.12751283011891321</v>
      </c>
      <c r="AE2656" s="17">
        <v>-25.019299876974021</v>
      </c>
      <c r="AF2656" s="17">
        <v>0</v>
      </c>
      <c r="AG2656" s="17">
        <v>-0.999999999999998</v>
      </c>
      <c r="AH2656" s="17">
        <v>-0.999999999999998</v>
      </c>
      <c r="AI2656" s="17">
        <v>0</v>
      </c>
      <c r="AJ2656" s="17">
        <v>0</v>
      </c>
      <c r="AK2656" s="17">
        <v>-4.428052340129543E-2</v>
      </c>
      <c r="AL2656" s="17">
        <v>0.38356235326316279</v>
      </c>
      <c r="AM2656" s="17">
        <v>-0.14323825375802107</v>
      </c>
      <c r="AN2656" s="17">
        <v>0.44228173288980288</v>
      </c>
      <c r="AO2656" s="17">
        <v>-3.8023589609570045</v>
      </c>
      <c r="AP2656" s="17">
        <v>12.974855088560888</v>
      </c>
      <c r="AQ2656" s="17">
        <v>23.338983628785311</v>
      </c>
      <c r="AR2656" s="17">
        <v>0.52587635626817686</v>
      </c>
      <c r="AS2656" s="17">
        <v>3.6333075447996771E-2</v>
      </c>
      <c r="AT2656" s="17">
        <v>-0.999999999999998</v>
      </c>
      <c r="AU2656" s="17">
        <v>-0.999999999999998</v>
      </c>
      <c r="AV2656" s="17">
        <v>-3.4368972381875751E-2</v>
      </c>
      <c r="AW2656" s="17">
        <v>16.789994607045742</v>
      </c>
      <c r="AX2656" s="17">
        <v>16.789994607045742</v>
      </c>
      <c r="AY2656" s="17">
        <v>0.22524882983009659</v>
      </c>
      <c r="AZ2656" s="17">
        <v>-7.6209678490863091</v>
      </c>
      <c r="BA2656" s="22">
        <v>1367.7457675379853</v>
      </c>
      <c r="CU2656" t="e">
        <v>#N/A</v>
      </c>
      <c r="CV2656" t="e">
        <v>#N/A</v>
      </c>
    </row>
    <row r="2657" spans="1:100" x14ac:dyDescent="0.25">
      <c r="A2657">
        <v>5895</v>
      </c>
      <c r="B2657" t="s">
        <v>2927</v>
      </c>
      <c r="C2657" s="22">
        <v>3</v>
      </c>
      <c r="D2657" s="17">
        <v>4.7474479782000127</v>
      </c>
      <c r="E2657" s="17">
        <v>0</v>
      </c>
      <c r="F2657" s="17">
        <v>7.4361690062585204</v>
      </c>
      <c r="G2657" s="17">
        <v>7.4361690062585204</v>
      </c>
      <c r="H2657" s="17">
        <v>0.32944342394415421</v>
      </c>
      <c r="I2657" s="17">
        <v>9.3643602676546332E-3</v>
      </c>
      <c r="J2657" s="17">
        <v>20.328467052708525</v>
      </c>
      <c r="K2657" s="17">
        <v>0.33880778421180868</v>
      </c>
      <c r="L2657" s="17">
        <v>-1.0000000000000011</v>
      </c>
      <c r="M2657" s="17">
        <v>-1.0000000000000011</v>
      </c>
      <c r="N2657" s="17">
        <v>6.7761556842361736</v>
      </c>
      <c r="O2657" s="17">
        <v>32.512084037167071</v>
      </c>
      <c r="P2657" s="17">
        <v>-0.13951438065187557</v>
      </c>
      <c r="Q2657" s="17">
        <v>6.1822892932162983</v>
      </c>
      <c r="R2657" s="17">
        <v>1.959454881187588</v>
      </c>
      <c r="S2657" s="17">
        <v>0.33333333333333359</v>
      </c>
      <c r="T2657" s="17">
        <v>0.33333333333333359</v>
      </c>
      <c r="U2657" s="17">
        <v>0.37263222084878306</v>
      </c>
      <c r="V2657" s="17">
        <v>-2.1084382049289838E-2</v>
      </c>
      <c r="W2657" s="17">
        <v>27.176268850174051</v>
      </c>
      <c r="X2657" s="17">
        <v>1.6918814735542509</v>
      </c>
      <c r="Y2657" s="17">
        <v>-1.0000000000000011</v>
      </c>
      <c r="Z2657" s="17">
        <v>-1.0000000000000011</v>
      </c>
      <c r="AA2657" s="17">
        <v>60.483171315412264</v>
      </c>
      <c r="AB2657" s="17">
        <v>0.2412312184572202</v>
      </c>
      <c r="AC2657" s="17">
        <v>0.20963452898820631</v>
      </c>
      <c r="AD2657" s="17">
        <v>0.17608320423558679</v>
      </c>
      <c r="AE2657" s="17">
        <v>31.347447584050659</v>
      </c>
      <c r="AF2657" s="17">
        <v>0.8666666666666667</v>
      </c>
      <c r="AG2657" s="17">
        <v>-1.0000000000000011</v>
      </c>
      <c r="AH2657" s="17">
        <v>-1.0000000000000011</v>
      </c>
      <c r="AI2657" s="17">
        <v>2.2961870204936025E-2</v>
      </c>
      <c r="AJ2657" s="17">
        <v>-2.1084382049289838E-2</v>
      </c>
      <c r="AK2657" s="17">
        <v>-3.8990301264097818E-2</v>
      </c>
      <c r="AL2657" s="17">
        <v>8.2842163523758075E-2</v>
      </c>
      <c r="AM2657" s="17">
        <v>2.540718537478065E-2</v>
      </c>
      <c r="AN2657" s="17">
        <v>-0.1111035793597544</v>
      </c>
      <c r="AO2657" s="17">
        <v>0.44022812804902711</v>
      </c>
      <c r="AP2657" s="17">
        <v>-2.3633786663750684</v>
      </c>
      <c r="AQ2657" s="17">
        <v>47.504735902882601</v>
      </c>
      <c r="AR2657" s="17">
        <v>1.0182145054661613</v>
      </c>
      <c r="AS2657" s="17">
        <v>2.030689257766062</v>
      </c>
      <c r="AT2657" s="17">
        <v>-1.0000000000000011</v>
      </c>
      <c r="AU2657" s="17">
        <v>-1.0000000000000011</v>
      </c>
      <c r="AV2657" s="17">
        <v>9.39562388744611</v>
      </c>
      <c r="AW2657" s="17">
        <v>90.631876686204293</v>
      </c>
      <c r="AX2657" s="17">
        <v>88.982675885374036</v>
      </c>
      <c r="AY2657" s="17">
        <v>0.39199539546623796</v>
      </c>
      <c r="AZ2657" s="17">
        <v>7.6417248344163475</v>
      </c>
      <c r="BA2657" s="22">
        <v>1557.878014695875</v>
      </c>
      <c r="CU2657" t="e">
        <v>#N/A</v>
      </c>
      <c r="CV2657" t="e">
        <v>#N/A</v>
      </c>
    </row>
    <row r="2658" spans="1:100" x14ac:dyDescent="0.25">
      <c r="A2658">
        <v>5897</v>
      </c>
      <c r="B2658" t="s">
        <v>2928</v>
      </c>
      <c r="C2658" s="22">
        <v>3</v>
      </c>
      <c r="D2658" s="17">
        <v>2.9355634575772003</v>
      </c>
      <c r="E2658" s="17">
        <v>-7.9154573842113801E-2</v>
      </c>
      <c r="F2658" s="17">
        <v>0.83642526640609538</v>
      </c>
      <c r="G2658" s="17">
        <v>0.79416642276860339</v>
      </c>
      <c r="H2658" s="17">
        <v>0.53163439425377812</v>
      </c>
      <c r="I2658" s="17">
        <v>0</v>
      </c>
      <c r="J2658" s="17">
        <v>31.898063655226686</v>
      </c>
      <c r="K2658" s="17">
        <v>0.53163439425377812</v>
      </c>
      <c r="L2658" s="17">
        <v>-1.000000000000002</v>
      </c>
      <c r="M2658" s="17">
        <v>-1.000000000000002</v>
      </c>
      <c r="N2658" s="17">
        <v>10.63268788507556</v>
      </c>
      <c r="O2658" s="17">
        <v>35.627793535572494</v>
      </c>
      <c r="P2658" s="17">
        <v>-9.4651359701448978</v>
      </c>
      <c r="Q2658" s="17">
        <v>0.25002195290678525</v>
      </c>
      <c r="R2658" s="17">
        <v>-1.0018206420203866</v>
      </c>
      <c r="S2658" s="17">
        <v>0.33333333333333393</v>
      </c>
      <c r="T2658" s="17">
        <v>0.40918226175769479</v>
      </c>
      <c r="U2658" s="17">
        <v>0.52053975693972698</v>
      </c>
      <c r="V2658" s="17">
        <v>0.14029899127764292</v>
      </c>
      <c r="W2658" s="17">
        <v>34.868797962184836</v>
      </c>
      <c r="X2658" s="17">
        <v>3.2106831046863764</v>
      </c>
      <c r="Y2658" s="17">
        <v>-1.000000000000002</v>
      </c>
      <c r="Z2658" s="17">
        <v>-1.000000000000002</v>
      </c>
      <c r="AA2658" s="17">
        <v>64.479070669960194</v>
      </c>
      <c r="AB2658" s="17">
        <v>0.11389316223454365</v>
      </c>
      <c r="AC2658" s="17">
        <v>0.52047585258343287</v>
      </c>
      <c r="AD2658" s="17">
        <v>-2.2127147822061315E-2</v>
      </c>
      <c r="AE2658" s="17">
        <v>30.612093349795771</v>
      </c>
      <c r="AF2658" s="17">
        <v>0.7142857142857143</v>
      </c>
      <c r="AG2658" s="17">
        <v>-1.000000000000002</v>
      </c>
      <c r="AH2658" s="17">
        <v>-1.000000000000002</v>
      </c>
      <c r="AI2658" s="17">
        <v>3.2907125045783039E-2</v>
      </c>
      <c r="AJ2658" s="17">
        <v>0.14029899127764292</v>
      </c>
      <c r="AK2658" s="17">
        <v>-8.0331194418493457E-2</v>
      </c>
      <c r="AL2658" s="17">
        <v>5.3711593457575216E-2</v>
      </c>
      <c r="AM2658" s="17">
        <v>0.38280184300512721</v>
      </c>
      <c r="AN2658" s="17">
        <v>0.50530138040992123</v>
      </c>
      <c r="AO2658" s="17">
        <v>9.1683901030357102</v>
      </c>
      <c r="AP2658" s="17">
        <v>12.901092477535908</v>
      </c>
      <c r="AQ2658" s="17">
        <v>66.766861617411536</v>
      </c>
      <c r="AR2658" s="17">
        <v>1.4033543433083986</v>
      </c>
      <c r="AS2658" s="17">
        <v>3.742317498940154</v>
      </c>
      <c r="AT2658" s="17">
        <v>-1.000000000000002</v>
      </c>
      <c r="AU2658" s="17">
        <v>-1.000000000000002</v>
      </c>
      <c r="AV2658" s="17">
        <v>-0.20765421925178301</v>
      </c>
      <c r="AW2658" s="17">
        <v>113.0079566830686</v>
      </c>
      <c r="AX2658" s="17">
        <v>127.69599831174855</v>
      </c>
      <c r="AY2658" s="17">
        <v>0.40418015123054407</v>
      </c>
      <c r="AZ2658" s="17">
        <v>60.826505140717451</v>
      </c>
      <c r="BA2658" s="22">
        <v>1456.4419797062551</v>
      </c>
      <c r="CU2658" t="e">
        <v>#N/A</v>
      </c>
      <c r="CV2658" t="e">
        <v>#N/A</v>
      </c>
    </row>
    <row r="2659" spans="1:100" x14ac:dyDescent="0.25">
      <c r="A2659">
        <v>5898</v>
      </c>
      <c r="B2659" t="s">
        <v>2929</v>
      </c>
      <c r="C2659" s="22">
        <v>3</v>
      </c>
      <c r="D2659" s="17">
        <v>-0.66167842886403094</v>
      </c>
      <c r="E2659" s="17">
        <v>0</v>
      </c>
      <c r="F2659" s="17">
        <v>0.35531022479368951</v>
      </c>
      <c r="G2659" s="17">
        <v>0.35531022479368951</v>
      </c>
      <c r="H2659" s="17">
        <v>-6.655092599565364E-3</v>
      </c>
      <c r="I2659" s="17">
        <v>0</v>
      </c>
      <c r="J2659" s="17">
        <v>-0.39930555597392003</v>
      </c>
      <c r="K2659" s="17">
        <v>-6.655092599565364E-3</v>
      </c>
      <c r="L2659" s="17">
        <v>-1</v>
      </c>
      <c r="M2659" s="17">
        <v>-1</v>
      </c>
      <c r="N2659" s="17">
        <v>-0.13310185199130636</v>
      </c>
      <c r="O2659" s="17">
        <v>-0.7056737600442613</v>
      </c>
      <c r="P2659" s="17">
        <v>1.1924661536696328</v>
      </c>
      <c r="Q2659" s="17">
        <v>2.4668263909528532E-2</v>
      </c>
      <c r="R2659" s="17">
        <v>8.0741960624060083E-2</v>
      </c>
      <c r="S2659" s="17">
        <v>0.33333333333333304</v>
      </c>
      <c r="T2659" s="17">
        <v>2.822890570810355E-2</v>
      </c>
      <c r="U2659" s="17">
        <v>-0.18258388218035185</v>
      </c>
      <c r="V2659" s="17">
        <v>0</v>
      </c>
      <c r="W2659" s="17">
        <v>7.4253379784260076</v>
      </c>
      <c r="X2659" s="17">
        <v>-0.68583444049223652</v>
      </c>
      <c r="Y2659" s="17">
        <v>-1</v>
      </c>
      <c r="Z2659" s="17">
        <v>-1</v>
      </c>
      <c r="AA2659" s="17">
        <v>0.42571216052431415</v>
      </c>
      <c r="AB2659" s="17">
        <v>-0.14135273152273306</v>
      </c>
      <c r="AC2659" s="17">
        <v>-0.16102379580557308</v>
      </c>
      <c r="AD2659" s="17">
        <v>0.16076917175779087</v>
      </c>
      <c r="AE2659" s="17">
        <v>-7.0803677785257602</v>
      </c>
      <c r="AF2659" s="17">
        <v>0.125</v>
      </c>
      <c r="AG2659" s="17">
        <v>-1</v>
      </c>
      <c r="AH2659" s="17">
        <v>-1</v>
      </c>
      <c r="AI2659" s="17">
        <v>0</v>
      </c>
      <c r="AJ2659" s="17">
        <v>0</v>
      </c>
      <c r="AK2659" s="17">
        <v>-6.6857096447982892E-2</v>
      </c>
      <c r="AL2659" s="17">
        <v>-6.2921068176540959E-2</v>
      </c>
      <c r="AM2659" s="17">
        <v>-0.15099222333265269</v>
      </c>
      <c r="AN2659" s="17">
        <v>-7.0209570382529063E-2</v>
      </c>
      <c r="AO2659" s="17">
        <v>-4.1090910655562309</v>
      </c>
      <c r="AP2659" s="17">
        <v>-2.069844600445931</v>
      </c>
      <c r="AQ2659" s="17">
        <v>7.0260324224520847</v>
      </c>
      <c r="AR2659" s="17">
        <v>0.17897835686108482</v>
      </c>
      <c r="AS2659" s="17">
        <v>-0.69248953309180217</v>
      </c>
      <c r="AT2659" s="17">
        <v>-1</v>
      </c>
      <c r="AU2659" s="17">
        <v>-1</v>
      </c>
      <c r="AV2659" s="17">
        <v>0.43605218541774959</v>
      </c>
      <c r="AW2659" s="17">
        <v>-2.3498061999658821</v>
      </c>
      <c r="AX2659" s="17">
        <v>-2.3498061999658821</v>
      </c>
      <c r="AY2659" s="17">
        <v>-1.244477146130034E-2</v>
      </c>
      <c r="AZ2659" s="17">
        <v>-47.081804826792791</v>
      </c>
      <c r="BA2659" s="22">
        <v>1351.8697305989181</v>
      </c>
      <c r="CU2659" t="e">
        <v>#N/A</v>
      </c>
      <c r="CV2659" t="e">
        <v>#N/A</v>
      </c>
    </row>
    <row r="2660" spans="1:100" x14ac:dyDescent="0.25">
      <c r="A2660">
        <v>5899</v>
      </c>
      <c r="B2660" t="s">
        <v>2930</v>
      </c>
      <c r="C2660" s="22">
        <v>3</v>
      </c>
      <c r="D2660" s="17">
        <v>3.8149161945038981</v>
      </c>
      <c r="E2660" s="17">
        <v>0.62174296060937229</v>
      </c>
      <c r="F2660" s="17">
        <v>-0.14493349136180322</v>
      </c>
      <c r="G2660" s="17">
        <v>6.704236333301547E-2</v>
      </c>
      <c r="H2660" s="17">
        <v>-4.1643428616375253E-2</v>
      </c>
      <c r="I2660" s="17">
        <v>0</v>
      </c>
      <c r="J2660" s="17">
        <v>-2.4986057169825151</v>
      </c>
      <c r="K2660" s="17">
        <v>-4.1643428616375253E-2</v>
      </c>
      <c r="L2660" s="17">
        <v>-1.0000000000000004</v>
      </c>
      <c r="M2660" s="17">
        <v>-1.0000000000000004</v>
      </c>
      <c r="N2660" s="17">
        <v>-0.832868572327505</v>
      </c>
      <c r="O2660" s="17">
        <v>1.3833528408543958</v>
      </c>
      <c r="P2660" s="17">
        <v>-2.3831930429504711</v>
      </c>
      <c r="Q2660" s="17">
        <v>1.0371445575039202</v>
      </c>
      <c r="R2660" s="17">
        <v>7.6845898321604614E-2</v>
      </c>
      <c r="S2660" s="17">
        <v>0.33333333333333365</v>
      </c>
      <c r="T2660" s="17">
        <v>0.42411400445283559</v>
      </c>
      <c r="U2660" s="17">
        <v>-8.1436970260980717E-3</v>
      </c>
      <c r="V2660" s="17">
        <v>3.3350126085697511E-3</v>
      </c>
      <c r="W2660" s="17">
        <v>31.771283279400638</v>
      </c>
      <c r="X2660" s="17">
        <v>0.86535556670012148</v>
      </c>
      <c r="Y2660" s="17">
        <v>-1.0000000000000004</v>
      </c>
      <c r="Z2660" s="17">
        <v>-1.0000000000000004</v>
      </c>
      <c r="AA2660" s="17">
        <v>53.316236257403688</v>
      </c>
      <c r="AB2660" s="17">
        <v>8.7911956499240107E-2</v>
      </c>
      <c r="AC2660" s="17">
        <v>0.26849550141672013</v>
      </c>
      <c r="AD2660" s="17">
        <v>7.2954683677668844E-2</v>
      </c>
      <c r="AE2660" s="17">
        <v>21.468107079681442</v>
      </c>
      <c r="AF2660" s="17">
        <v>0.36363636363636365</v>
      </c>
      <c r="AG2660" s="17">
        <v>-1.0000000000000004</v>
      </c>
      <c r="AH2660" s="17">
        <v>-1.0000000000000004</v>
      </c>
      <c r="AI2660" s="17">
        <v>-1.0812717745676253E-3</v>
      </c>
      <c r="AJ2660" s="17">
        <v>3.3350126085697511E-3</v>
      </c>
      <c r="AK2660" s="17">
        <v>-8.5636056882003722E-2</v>
      </c>
      <c r="AL2660" s="17">
        <v>0.17601585679260703</v>
      </c>
      <c r="AM2660" s="17">
        <v>7.0198492511881871E-2</v>
      </c>
      <c r="AN2660" s="17">
        <v>-5.0557639578700367E-2</v>
      </c>
      <c r="AO2660" s="17">
        <v>1.3267820283870275</v>
      </c>
      <c r="AP2660" s="17">
        <v>-0.38386170550447402</v>
      </c>
      <c r="AQ2660" s="17">
        <v>29.27267756241811</v>
      </c>
      <c r="AR2660" s="17">
        <v>0.75263865336864044</v>
      </c>
      <c r="AS2660" s="17">
        <v>0.82371213808374655</v>
      </c>
      <c r="AT2660" s="17">
        <v>-1.0000000000000004</v>
      </c>
      <c r="AU2660" s="17">
        <v>-1.0000000000000004</v>
      </c>
      <c r="AV2660" s="17">
        <v>0.14388826165462032</v>
      </c>
      <c r="AW2660" s="17">
        <v>54.315727392753587</v>
      </c>
      <c r="AX2660" s="17">
        <v>54.627603218119233</v>
      </c>
      <c r="AY2660" s="17">
        <v>1.5127344842557457E-2</v>
      </c>
      <c r="AZ2660" s="17">
        <v>-34.530347188124345</v>
      </c>
      <c r="BA2660" s="22">
        <v>1361.6128844426285</v>
      </c>
      <c r="CU2660" t="e">
        <v>#N/A</v>
      </c>
      <c r="CV2660" t="e">
        <v>#N/A</v>
      </c>
    </row>
    <row r="2661" spans="1:100" x14ac:dyDescent="0.25">
      <c r="A2661">
        <v>5900</v>
      </c>
      <c r="B2661" t="s">
        <v>2931</v>
      </c>
      <c r="C2661" s="22">
        <v>3</v>
      </c>
      <c r="D2661" s="17">
        <v>5.1869859279467887</v>
      </c>
      <c r="E2661" s="17">
        <v>0.18300555782114403</v>
      </c>
      <c r="F2661" s="17">
        <v>0.15425759413684756</v>
      </c>
      <c r="G2661" s="17">
        <v>0.19577142327133107</v>
      </c>
      <c r="H2661" s="17">
        <v>9.5180116990483427E-2</v>
      </c>
      <c r="I2661" s="17">
        <v>0</v>
      </c>
      <c r="J2661" s="17">
        <v>5.7108070194290015</v>
      </c>
      <c r="K2661" s="17">
        <v>9.5180116990483427E-2</v>
      </c>
      <c r="L2661" s="17">
        <v>-1.0000000000000007</v>
      </c>
      <c r="M2661" s="17">
        <v>-1.0000000000000007</v>
      </c>
      <c r="N2661" s="17">
        <v>1.9036023398096684</v>
      </c>
      <c r="O2661" s="17">
        <v>11.093564370647119</v>
      </c>
      <c r="P2661" s="17">
        <v>7.0259436009168091E-2</v>
      </c>
      <c r="Q2661" s="17">
        <v>-0.35516317705213585</v>
      </c>
      <c r="R2661" s="17">
        <v>-8.3132472382629635E-2</v>
      </c>
      <c r="S2661" s="17">
        <v>0.3333333333333332</v>
      </c>
      <c r="T2661" s="17">
        <v>0.24853037710106288</v>
      </c>
      <c r="U2661" s="17">
        <v>0.14257644828032043</v>
      </c>
      <c r="V2661" s="17">
        <v>-0.11979083032421417</v>
      </c>
      <c r="W2661" s="17">
        <v>20.378768456000763</v>
      </c>
      <c r="X2661" s="17">
        <v>0.25344144838763821</v>
      </c>
      <c r="Y2661" s="17">
        <v>-1.0000000000000007</v>
      </c>
      <c r="Z2661" s="17">
        <v>-1.0000000000000007</v>
      </c>
      <c r="AA2661" s="17">
        <v>40.074977138666682</v>
      </c>
      <c r="AB2661" s="17">
        <v>-4.0342531874200074E-2</v>
      </c>
      <c r="AC2661" s="17">
        <v>0.15259651803835914</v>
      </c>
      <c r="AD2661" s="17">
        <v>0.28333283693681161</v>
      </c>
      <c r="AE2661" s="17">
        <v>19.779341155048542</v>
      </c>
      <c r="AF2661" s="17">
        <v>0.58333333333333337</v>
      </c>
      <c r="AG2661" s="17">
        <v>-1.0000000000000007</v>
      </c>
      <c r="AH2661" s="17">
        <v>-1.0000000000000007</v>
      </c>
      <c r="AI2661" s="17">
        <v>0</v>
      </c>
      <c r="AJ2661" s="17">
        <v>-0.11979083032421417</v>
      </c>
      <c r="AK2661" s="17">
        <v>-7.4618056939289121E-2</v>
      </c>
      <c r="AL2661" s="17">
        <v>-8.4450992737360286E-2</v>
      </c>
      <c r="AM2661" s="17">
        <v>-0.17047379251508535</v>
      </c>
      <c r="AN2661" s="17">
        <v>-0.11903731544608165</v>
      </c>
      <c r="AO2661" s="17">
        <v>-4.634935097573579</v>
      </c>
      <c r="AP2661" s="17">
        <v>-3.398187849838842</v>
      </c>
      <c r="AQ2661" s="17">
        <v>26.089575475429761</v>
      </c>
      <c r="AR2661" s="17">
        <v>0.60464932839050256</v>
      </c>
      <c r="AS2661" s="17">
        <v>0.34862156537812206</v>
      </c>
      <c r="AT2661" s="17">
        <v>-1.0000000000000007</v>
      </c>
      <c r="AU2661" s="17">
        <v>-1.0000000000000007</v>
      </c>
      <c r="AV2661" s="17">
        <v>0.11263895088870141</v>
      </c>
      <c r="AW2661" s="17">
        <v>47.770353659474971</v>
      </c>
      <c r="AX2661" s="17">
        <v>35.791270627053535</v>
      </c>
      <c r="AY2661" s="17">
        <v>0.10280668166688985</v>
      </c>
      <c r="AZ2661" s="17">
        <v>-19.497455456607458</v>
      </c>
      <c r="BA2661" s="22">
        <v>1451.2786498088401</v>
      </c>
      <c r="CU2661" t="e">
        <v>#N/A</v>
      </c>
      <c r="CV2661" t="e">
        <v>#N/A</v>
      </c>
    </row>
    <row r="2662" spans="1:100" x14ac:dyDescent="0.25">
      <c r="A2662">
        <v>5901</v>
      </c>
      <c r="B2662" t="s">
        <v>1296</v>
      </c>
      <c r="C2662" s="22">
        <v>3</v>
      </c>
      <c r="D2662" s="17">
        <v>5.5352459332553847</v>
      </c>
      <c r="E2662" s="17">
        <v>1.7607229234330515E-2</v>
      </c>
      <c r="F2662" s="17">
        <v>-8.4582451465294084E-2</v>
      </c>
      <c r="G2662" s="17">
        <v>-7.7885005173605831E-2</v>
      </c>
      <c r="H2662" s="17">
        <v>4.2334032453294673E-2</v>
      </c>
      <c r="I2662" s="17">
        <v>0</v>
      </c>
      <c r="J2662" s="17">
        <v>2.5400419471976807</v>
      </c>
      <c r="K2662" s="17">
        <v>4.2334032453294673E-2</v>
      </c>
      <c r="L2662" s="17">
        <v>-0.99999999999999989</v>
      </c>
      <c r="M2662" s="17">
        <v>-0.99999999999999989</v>
      </c>
      <c r="N2662" s="17">
        <v>0.84668064906589346</v>
      </c>
      <c r="O2662" s="17">
        <v>7.997402875279457</v>
      </c>
      <c r="P2662" s="17">
        <v>-0.89504469545666954</v>
      </c>
      <c r="Q2662" s="17">
        <v>-0.84302474696668761</v>
      </c>
      <c r="R2662" s="17">
        <v>-0.30690498010477446</v>
      </c>
      <c r="S2662" s="17">
        <v>0.33333333333333326</v>
      </c>
      <c r="T2662" s="17">
        <v>0.35089148105151902</v>
      </c>
      <c r="U2662" s="17">
        <v>-0.16434549848532304</v>
      </c>
      <c r="V2662" s="17">
        <v>0</v>
      </c>
      <c r="W2662" s="17">
        <v>19.101811337849384</v>
      </c>
      <c r="X2662" s="17">
        <v>8.4711865520254309E-3</v>
      </c>
      <c r="Y2662" s="17">
        <v>-0.99999999999999989</v>
      </c>
      <c r="Z2662" s="17">
        <v>-0.99999999999999989</v>
      </c>
      <c r="AA2662" s="17">
        <v>52.868241330378318</v>
      </c>
      <c r="AB2662" s="17">
        <v>0.25759085557478184</v>
      </c>
      <c r="AC2662" s="17">
        <v>0.26563688343587133</v>
      </c>
      <c r="AD2662" s="17">
        <v>0.15823896044202113</v>
      </c>
      <c r="AE2662" s="17">
        <v>34.073334972633695</v>
      </c>
      <c r="AF2662" s="17">
        <v>0.58823529411764708</v>
      </c>
      <c r="AG2662" s="17">
        <v>-0.99999999999999989</v>
      </c>
      <c r="AH2662" s="17">
        <v>-0.99999999999999989</v>
      </c>
      <c r="AI2662" s="17">
        <v>0</v>
      </c>
      <c r="AJ2662" s="17">
        <v>0</v>
      </c>
      <c r="AK2662" s="17">
        <v>6.5688213400393561E-2</v>
      </c>
      <c r="AL2662" s="17">
        <v>0.13090368883632958</v>
      </c>
      <c r="AM2662" s="17">
        <v>0.14249073608503274</v>
      </c>
      <c r="AN2662" s="17">
        <v>0.19662836410657508</v>
      </c>
      <c r="AO2662" s="17">
        <v>3.8907094691277879</v>
      </c>
      <c r="AP2662" s="17">
        <v>5.5702275468460272</v>
      </c>
      <c r="AQ2662" s="17">
        <v>21.641853285047056</v>
      </c>
      <c r="AR2662" s="17">
        <v>0.51987931589952896</v>
      </c>
      <c r="AS2662" s="17">
        <v>5.0805219005319882E-2</v>
      </c>
      <c r="AT2662" s="17">
        <v>-0.99999999999999989</v>
      </c>
      <c r="AU2662" s="17">
        <v>-0.99999999999999989</v>
      </c>
      <c r="AV2662" s="17">
        <v>-0.38478998527838015</v>
      </c>
      <c r="AW2662" s="17">
        <v>66.435871752503786</v>
      </c>
      <c r="AX2662" s="17">
        <v>66.435871752503786</v>
      </c>
      <c r="AY2662" s="17">
        <v>0.42475720172259718</v>
      </c>
      <c r="AZ2662" s="17">
        <v>17.084572007456718</v>
      </c>
      <c r="BA2662" s="22">
        <v>1425.0948692323975</v>
      </c>
      <c r="CU2662" t="e">
        <v>#N/A</v>
      </c>
      <c r="CV2662" t="e">
        <v>#N/A</v>
      </c>
    </row>
    <row r="2663" spans="1:100" x14ac:dyDescent="0.25">
      <c r="A2663">
        <v>5902</v>
      </c>
      <c r="B2663" t="s">
        <v>2932</v>
      </c>
      <c r="C2663" s="22">
        <v>3</v>
      </c>
      <c r="D2663" s="17">
        <v>5.369388779839591</v>
      </c>
      <c r="E2663" s="17">
        <v>0.29241956400186558</v>
      </c>
      <c r="F2663" s="17">
        <v>-0.15476022531751679</v>
      </c>
      <c r="G2663" s="17">
        <v>-0.13693511038638392</v>
      </c>
      <c r="H2663" s="17">
        <v>2.2665458716333967E-2</v>
      </c>
      <c r="I2663" s="17">
        <v>0</v>
      </c>
      <c r="J2663" s="17">
        <v>1.3599275229800396</v>
      </c>
      <c r="K2663" s="17">
        <v>2.2665458716333967E-2</v>
      </c>
      <c r="L2663" s="17">
        <v>-1.0000000000000002</v>
      </c>
      <c r="M2663" s="17">
        <v>-1.0000000000000002</v>
      </c>
      <c r="N2663" s="17">
        <v>0.45330917432668072</v>
      </c>
      <c r="O2663" s="17">
        <v>6.5923811924332547</v>
      </c>
      <c r="P2663" s="17">
        <v>8.4193442047827083E-2</v>
      </c>
      <c r="Q2663" s="17">
        <v>-0.58833159693242232</v>
      </c>
      <c r="R2663" s="17">
        <v>-5.5795949467228725E-2</v>
      </c>
      <c r="S2663" s="17">
        <v>0.33333333333333337</v>
      </c>
      <c r="T2663" s="17">
        <v>0.34069606900158445</v>
      </c>
      <c r="U2663" s="17">
        <v>0.24093132462754646</v>
      </c>
      <c r="V2663" s="17">
        <v>-3.1172869755214608E-2</v>
      </c>
      <c r="W2663" s="17">
        <v>34.444895939636659</v>
      </c>
      <c r="X2663" s="17">
        <v>1.4354147592657331</v>
      </c>
      <c r="Y2663" s="17">
        <v>-1.0000000000000002</v>
      </c>
      <c r="Z2663" s="17">
        <v>-1.0000000000000002</v>
      </c>
      <c r="AA2663" s="17">
        <v>24.25621700383693</v>
      </c>
      <c r="AB2663" s="17">
        <v>-8.4881359613660973E-2</v>
      </c>
      <c r="AC2663" s="17">
        <v>-0.23090573100686318</v>
      </c>
      <c r="AD2663" s="17">
        <v>0.11312943089387424</v>
      </c>
      <c r="AE2663" s="17">
        <v>-10.132882986332499</v>
      </c>
      <c r="AF2663" s="17">
        <v>8.3333333333333329E-2</v>
      </c>
      <c r="AG2663" s="17">
        <v>-1.0000000000000002</v>
      </c>
      <c r="AH2663" s="17">
        <v>-1.0000000000000002</v>
      </c>
      <c r="AI2663" s="17">
        <v>0</v>
      </c>
      <c r="AJ2663" s="17">
        <v>-3.1172869755214608E-2</v>
      </c>
      <c r="AK2663" s="17">
        <v>0.1030194998839995</v>
      </c>
      <c r="AL2663" s="17">
        <v>0.28153471129298013</v>
      </c>
      <c r="AM2663" s="17">
        <v>0.53414215492143791</v>
      </c>
      <c r="AN2663" s="17">
        <v>-0.16571184392829086</v>
      </c>
      <c r="AO2663" s="17">
        <v>13.868651372455947</v>
      </c>
      <c r="AP2663" s="17">
        <v>-2.7351225417423719</v>
      </c>
      <c r="AQ2663" s="17">
        <v>35.804823462616703</v>
      </c>
      <c r="AR2663" s="17">
        <v>0.88378785720725006</v>
      </c>
      <c r="AS2663" s="17">
        <v>1.4580802179820667</v>
      </c>
      <c r="AT2663" s="17">
        <v>-1.0000000000000002</v>
      </c>
      <c r="AU2663" s="17">
        <v>-1.0000000000000002</v>
      </c>
      <c r="AV2663" s="17">
        <v>-0.19273105985361305</v>
      </c>
      <c r="AW2663" s="17">
        <v>28.113475654527754</v>
      </c>
      <c r="AX2663" s="17">
        <v>24.996188679006302</v>
      </c>
      <c r="AY2663" s="17">
        <v>5.360480939720981E-2</v>
      </c>
      <c r="AZ2663" s="17">
        <v>-56.357727737801866</v>
      </c>
      <c r="BA2663" s="22">
        <v>1306.9068193545263</v>
      </c>
      <c r="CU2663" t="e">
        <v>#N/A</v>
      </c>
      <c r="CV2663" t="e">
        <v>#N/A</v>
      </c>
    </row>
    <row r="2664" spans="1:100" x14ac:dyDescent="0.25">
      <c r="A2664">
        <v>5903</v>
      </c>
      <c r="B2664" t="s">
        <v>2933</v>
      </c>
      <c r="C2664" s="22">
        <v>3</v>
      </c>
      <c r="D2664" s="17">
        <v>4.7300061819774237</v>
      </c>
      <c r="E2664" s="17">
        <v>0.19839078436540303</v>
      </c>
      <c r="F2664" s="17">
        <v>-0.51855711737476451</v>
      </c>
      <c r="G2664" s="17">
        <v>-0.44024768914352014</v>
      </c>
      <c r="H2664" s="17">
        <v>6.852279900505423E-2</v>
      </c>
      <c r="I2664" s="17">
        <v>0</v>
      </c>
      <c r="J2664" s="17">
        <v>4.1113679403032535</v>
      </c>
      <c r="K2664" s="17">
        <v>6.852279900505423E-2</v>
      </c>
      <c r="L2664" s="17">
        <v>-1.0000000000000004</v>
      </c>
      <c r="M2664" s="17">
        <v>-1.0000000000000004</v>
      </c>
      <c r="N2664" s="17">
        <v>1.3704559801010829</v>
      </c>
      <c r="O2664" s="17">
        <v>8.4011264331371507</v>
      </c>
      <c r="P2664" s="17">
        <v>7.1581087029457109</v>
      </c>
      <c r="Q2664" s="17">
        <v>4.290916601425418E-2</v>
      </c>
      <c r="R2664" s="17">
        <v>0.54381357826097165</v>
      </c>
      <c r="S2664" s="17">
        <v>0.33333333333333365</v>
      </c>
      <c r="T2664" s="17">
        <v>0.33333333333333365</v>
      </c>
      <c r="U2664" s="17">
        <v>6.9921200856387006E-2</v>
      </c>
      <c r="V2664" s="17">
        <v>7.7100874023278351E-3</v>
      </c>
      <c r="W2664" s="17">
        <v>27.031006236813099</v>
      </c>
      <c r="X2664" s="17">
        <v>0.92408919550112723</v>
      </c>
      <c r="Y2664" s="17">
        <v>-1.0000000000000004</v>
      </c>
      <c r="Z2664" s="17">
        <v>-1.0000000000000004</v>
      </c>
      <c r="AA2664" s="17">
        <v>47.593589104626552</v>
      </c>
      <c r="AB2664" s="17">
        <v>0.21837264703981174</v>
      </c>
      <c r="AC2664" s="17">
        <v>3.6139448020953306E-2</v>
      </c>
      <c r="AD2664" s="17">
        <v>0.1458632907302847</v>
      </c>
      <c r="AE2664" s="17">
        <v>20.018769289552488</v>
      </c>
      <c r="AF2664" s="17">
        <v>0.6</v>
      </c>
      <c r="AG2664" s="17">
        <v>-1.0000000000000004</v>
      </c>
      <c r="AH2664" s="17">
        <v>-1.0000000000000004</v>
      </c>
      <c r="AI2664" s="17">
        <v>1.8258696530052677E-2</v>
      </c>
      <c r="AJ2664" s="17">
        <v>7.7100874023278351E-3</v>
      </c>
      <c r="AK2664" s="17">
        <v>-9.2608058170413704E-2</v>
      </c>
      <c r="AL2664" s="17">
        <v>-0.16376573410669187</v>
      </c>
      <c r="AM2664" s="17">
        <v>0.13014158485129496</v>
      </c>
      <c r="AN2664" s="17">
        <v>-9.8695332023230886E-3</v>
      </c>
      <c r="AO2664" s="17">
        <v>2.7904993304303058</v>
      </c>
      <c r="AP2664" s="17">
        <v>-1.0655670005915365</v>
      </c>
      <c r="AQ2664" s="17">
        <v>31.142374177116356</v>
      </c>
      <c r="AR2664" s="17">
        <v>0.74429795492538198</v>
      </c>
      <c r="AS2664" s="17">
        <v>0.99261199450618198</v>
      </c>
      <c r="AT2664" s="17">
        <v>-1.0000000000000004</v>
      </c>
      <c r="AU2664" s="17">
        <v>-1.0000000000000004</v>
      </c>
      <c r="AV2664" s="17">
        <v>0.10356588911745104</v>
      </c>
      <c r="AW2664" s="17">
        <v>54.929148537172168</v>
      </c>
      <c r="AX2664" s="17">
        <v>56.065331208006</v>
      </c>
      <c r="AY2664" s="17">
        <v>0.12476484374767316</v>
      </c>
      <c r="AZ2664" s="17">
        <v>-7.1335882880703538</v>
      </c>
      <c r="BA2664" s="22">
        <v>1416.0806296345693</v>
      </c>
      <c r="CU2664" t="e">
        <v>#N/A</v>
      </c>
      <c r="CV2664" t="e">
        <v>#N/A</v>
      </c>
    </row>
    <row r="2665" spans="1:100" x14ac:dyDescent="0.25">
      <c r="A2665">
        <v>5905</v>
      </c>
      <c r="B2665" t="s">
        <v>2934</v>
      </c>
      <c r="C2665" s="22">
        <v>3</v>
      </c>
      <c r="D2665" s="17">
        <v>5.6340040004606733</v>
      </c>
      <c r="E2665" s="17">
        <v>0.87712067556461204</v>
      </c>
      <c r="F2665" s="17">
        <v>0.28318652585019521</v>
      </c>
      <c r="G2665" s="17">
        <v>0.53807366364998466</v>
      </c>
      <c r="H2665" s="17">
        <v>0.32011310133875848</v>
      </c>
      <c r="I2665" s="17">
        <v>0</v>
      </c>
      <c r="J2665" s="17">
        <v>19.206786080325507</v>
      </c>
      <c r="K2665" s="17">
        <v>0.32011310133875848</v>
      </c>
      <c r="L2665" s="17">
        <v>-1</v>
      </c>
      <c r="M2665" s="17">
        <v>-1</v>
      </c>
      <c r="N2665" s="17">
        <v>6.40226202677517</v>
      </c>
      <c r="O2665" s="17">
        <v>25.378863744436163</v>
      </c>
      <c r="P2665" s="17">
        <v>-1.6238034241078581</v>
      </c>
      <c r="Q2665" s="17">
        <v>3.7449227904374482</v>
      </c>
      <c r="R2665" s="17">
        <v>1.1333542821092524</v>
      </c>
      <c r="S2665" s="17">
        <v>0.33634456770303445</v>
      </c>
      <c r="T2665" s="17">
        <v>0.35008276562710616</v>
      </c>
      <c r="U2665" s="17">
        <v>5.9145195973358877E-2</v>
      </c>
      <c r="V2665" s="17">
        <v>0.12286110911377109</v>
      </c>
      <c r="W2665" s="17">
        <v>21.932821483140479</v>
      </c>
      <c r="X2665" s="17">
        <v>1.3568111028612175</v>
      </c>
      <c r="Y2665" s="17">
        <v>-1</v>
      </c>
      <c r="Z2665" s="17">
        <v>-1</v>
      </c>
      <c r="AA2665" s="17">
        <v>41.292747559110886</v>
      </c>
      <c r="AB2665" s="17">
        <v>0.29182919899948861</v>
      </c>
      <c r="AC2665" s="17">
        <v>0.20044318781796128</v>
      </c>
      <c r="AD2665" s="17">
        <v>-0.12774095094022703</v>
      </c>
      <c r="AE2665" s="17">
        <v>18.226571793861137</v>
      </c>
      <c r="AF2665" s="17">
        <v>0.22222222222222221</v>
      </c>
      <c r="AG2665" s="17">
        <v>-1</v>
      </c>
      <c r="AH2665" s="17">
        <v>-1</v>
      </c>
      <c r="AI2665" s="17">
        <v>5.7017651936561616E-3</v>
      </c>
      <c r="AJ2665" s="17">
        <v>0.12286110911377109</v>
      </c>
      <c r="AK2665" s="17">
        <v>-2.5804813926010264E-2</v>
      </c>
      <c r="AL2665" s="17">
        <v>0.52406393695080533</v>
      </c>
      <c r="AM2665" s="17">
        <v>0.15935078680235149</v>
      </c>
      <c r="AN2665" s="17">
        <v>-0.13344550105374639</v>
      </c>
      <c r="AO2665" s="17">
        <v>3.854745600428735</v>
      </c>
      <c r="AP2665" s="17">
        <v>-0.71581784158963147</v>
      </c>
      <c r="AQ2665" s="17">
        <v>41.139607563465994</v>
      </c>
      <c r="AR2665" s="17">
        <v>0.86843363841727061</v>
      </c>
      <c r="AS2665" s="17">
        <v>1.6769242041999761</v>
      </c>
      <c r="AT2665" s="17">
        <v>-1</v>
      </c>
      <c r="AU2665" s="17">
        <v>-1</v>
      </c>
      <c r="AV2665" s="17">
        <v>1.6714279457592349</v>
      </c>
      <c r="AW2665" s="17">
        <v>65.955793461957398</v>
      </c>
      <c r="AX2665" s="17">
        <v>78.35593967720763</v>
      </c>
      <c r="AY2665" s="17">
        <v>-3.2819836128272592E-2</v>
      </c>
      <c r="AZ2665" s="17">
        <v>-26.305502186102963</v>
      </c>
      <c r="BA2665" s="22">
        <v>1388.2747392197407</v>
      </c>
      <c r="CU2665" t="e">
        <v>#N/A</v>
      </c>
      <c r="CV2665" t="e">
        <v>#N/A</v>
      </c>
    </row>
    <row r="2666" spans="1:100" x14ac:dyDescent="0.25">
      <c r="A2666">
        <v>5906</v>
      </c>
      <c r="B2666" t="s">
        <v>2935</v>
      </c>
      <c r="C2666" s="22">
        <v>3</v>
      </c>
      <c r="D2666" s="17">
        <v>5.1110738951406649</v>
      </c>
      <c r="E2666" s="17">
        <v>-6.8274040052986942E-3</v>
      </c>
      <c r="F2666" s="17">
        <v>7.9066832108241752E-2</v>
      </c>
      <c r="G2666" s="17">
        <v>7.9066832108241752E-2</v>
      </c>
      <c r="H2666" s="17">
        <v>-0.14443165926433793</v>
      </c>
      <c r="I2666" s="17">
        <v>0</v>
      </c>
      <c r="J2666" s="17">
        <v>-8.6658995558602729</v>
      </c>
      <c r="K2666" s="17">
        <v>-0.14443165926433793</v>
      </c>
      <c r="L2666" s="17">
        <v>-0.99999999999999911</v>
      </c>
      <c r="M2666" s="17">
        <v>-0.99999999999999911</v>
      </c>
      <c r="N2666" s="17">
        <v>-2.8886331852867566</v>
      </c>
      <c r="O2666" s="17">
        <v>-3.4757588286113674</v>
      </c>
      <c r="P2666" s="17">
        <v>-0.22762487241323404</v>
      </c>
      <c r="Q2666" s="17">
        <v>0.30659274710456486</v>
      </c>
      <c r="R2666" s="17">
        <v>7.4279719957222101E-2</v>
      </c>
      <c r="S2666" s="17">
        <v>0.33333333333333343</v>
      </c>
      <c r="T2666" s="17">
        <v>0.36429085231225999</v>
      </c>
      <c r="U2666" s="17">
        <v>-0.1218851185682323</v>
      </c>
      <c r="V2666" s="17">
        <v>2.7252835357391876E-2</v>
      </c>
      <c r="W2666" s="17">
        <v>29.896942467963612</v>
      </c>
      <c r="X2666" s="17">
        <v>0.53290660442557325</v>
      </c>
      <c r="Y2666" s="17">
        <v>-0.99999999999999911</v>
      </c>
      <c r="Z2666" s="17">
        <v>-0.99999999999999911</v>
      </c>
      <c r="AA2666" s="17">
        <v>26.93599510450418</v>
      </c>
      <c r="AB2666" s="17">
        <v>0.11802289272220425</v>
      </c>
      <c r="AC2666" s="17">
        <v>-0.26330309257328627</v>
      </c>
      <c r="AD2666" s="17">
        <v>8.457565818274887E-2</v>
      </c>
      <c r="AE2666" s="17">
        <v>-3.0352270834166659</v>
      </c>
      <c r="AF2666" s="17">
        <v>0</v>
      </c>
      <c r="AG2666" s="17">
        <v>-0.99999999999999911</v>
      </c>
      <c r="AH2666" s="17">
        <v>-0.99999999999999911</v>
      </c>
      <c r="AI2666" s="17">
        <v>0</v>
      </c>
      <c r="AJ2666" s="17">
        <v>2.7252835357391876E-2</v>
      </c>
      <c r="AK2666" s="17">
        <v>0.29374917921766802</v>
      </c>
      <c r="AL2666" s="17">
        <v>9.5263458112485405E-2</v>
      </c>
      <c r="AM2666" s="17">
        <v>0.30462910962758921</v>
      </c>
      <c r="AN2666" s="17">
        <v>-0.16282848602922179</v>
      </c>
      <c r="AO2666" s="17">
        <v>9.0844736367780659</v>
      </c>
      <c r="AP2666" s="17">
        <v>-3.5943948601681193</v>
      </c>
      <c r="AQ2666" s="17">
        <v>21.231042912103362</v>
      </c>
      <c r="AR2666" s="17">
        <v>0.60299190243475298</v>
      </c>
      <c r="AS2666" s="17">
        <v>0.38847494516123571</v>
      </c>
      <c r="AT2666" s="17">
        <v>-0.99999999999999911</v>
      </c>
      <c r="AU2666" s="17">
        <v>-0.99999999999999911</v>
      </c>
      <c r="AV2666" s="17">
        <v>0.15334655206546399</v>
      </c>
      <c r="AW2666" s="17">
        <v>19.865841415724695</v>
      </c>
      <c r="AX2666" s="17">
        <v>22.591124951463879</v>
      </c>
      <c r="AY2666" s="17">
        <v>-4.9380767957911513E-3</v>
      </c>
      <c r="AZ2666" s="17">
        <v>-79.708399280294714</v>
      </c>
      <c r="BA2666" s="22">
        <v>1275.1210170514498</v>
      </c>
      <c r="CU2666" t="e">
        <v>#N/A</v>
      </c>
      <c r="CV2666" t="e">
        <v>#N/A</v>
      </c>
    </row>
    <row r="2667" spans="1:100" x14ac:dyDescent="0.25">
      <c r="A2667">
        <v>5907</v>
      </c>
      <c r="B2667" t="s">
        <v>2936</v>
      </c>
      <c r="C2667" s="22">
        <v>3</v>
      </c>
      <c r="D2667" s="17">
        <v>5.12934264867729</v>
      </c>
      <c r="E2667" s="17">
        <v>2.815433174095839E-2</v>
      </c>
      <c r="F2667" s="17">
        <v>3.8143851429712949</v>
      </c>
      <c r="G2667" s="17">
        <v>3.8234617447907731</v>
      </c>
      <c r="H2667" s="17">
        <v>0.25116602517501901</v>
      </c>
      <c r="I2667" s="17">
        <v>0</v>
      </c>
      <c r="J2667" s="17">
        <v>15.069961510501139</v>
      </c>
      <c r="K2667" s="17">
        <v>0.25116602517501901</v>
      </c>
      <c r="L2667" s="17">
        <v>-1.0000000000000004</v>
      </c>
      <c r="M2667" s="17">
        <v>-1.0000000000000004</v>
      </c>
      <c r="N2667" s="17">
        <v>5.0233205035003738</v>
      </c>
      <c r="O2667" s="17">
        <v>24.022765903969191</v>
      </c>
      <c r="P2667" s="17">
        <v>-6.3354312023439913E-2</v>
      </c>
      <c r="Q2667" s="17">
        <v>-0.94057444367655385</v>
      </c>
      <c r="R2667" s="17">
        <v>-0.37252131368930602</v>
      </c>
      <c r="S2667" s="17">
        <v>0.33333333333333348</v>
      </c>
      <c r="T2667" s="17">
        <v>0.33333333333333348</v>
      </c>
      <c r="U2667" s="17">
        <v>0.33776910777794444</v>
      </c>
      <c r="V2667" s="17">
        <v>-0.14948106239205169</v>
      </c>
      <c r="W2667" s="17">
        <v>24.151547475101619</v>
      </c>
      <c r="X2667" s="17">
        <v>0.86969069825111522</v>
      </c>
      <c r="Y2667" s="17">
        <v>-1.0000000000000004</v>
      </c>
      <c r="Z2667" s="17">
        <v>-1.0000000000000004</v>
      </c>
      <c r="AA2667" s="17">
        <v>58.360918565909344</v>
      </c>
      <c r="AB2667" s="17">
        <v>0.21138335909264819</v>
      </c>
      <c r="AC2667" s="17">
        <v>0.32535883790785863</v>
      </c>
      <c r="AD2667" s="17">
        <v>0.15489565108943379</v>
      </c>
      <c r="AE2667" s="17">
        <v>34.581892404497005</v>
      </c>
      <c r="AF2667" s="17">
        <v>0.8</v>
      </c>
      <c r="AG2667" s="17">
        <v>-1.0000000000000004</v>
      </c>
      <c r="AH2667" s="17">
        <v>-1.0000000000000004</v>
      </c>
      <c r="AI2667" s="17">
        <v>-1.3539717329340105E-2</v>
      </c>
      <c r="AJ2667" s="17">
        <v>-0.14948106239205169</v>
      </c>
      <c r="AK2667" s="17">
        <v>-8.5208487303490121E-2</v>
      </c>
      <c r="AL2667" s="17">
        <v>0.10038335244250809</v>
      </c>
      <c r="AM2667" s="17">
        <v>4.0381496600468567E-2</v>
      </c>
      <c r="AN2667" s="17">
        <v>0.31624276193506951</v>
      </c>
      <c r="AO2667" s="17">
        <v>0.58349497849426335</v>
      </c>
      <c r="AP2667" s="17">
        <v>8.4079858105892775</v>
      </c>
      <c r="AQ2667" s="17">
        <v>39.221508985602775</v>
      </c>
      <c r="AR2667" s="17">
        <v>0.85495471205256002</v>
      </c>
      <c r="AS2667" s="17">
        <v>1.1208567234261346</v>
      </c>
      <c r="AT2667" s="17">
        <v>-1.0000000000000004</v>
      </c>
      <c r="AU2667" s="17">
        <v>-1.0000000000000004</v>
      </c>
      <c r="AV2667" s="17">
        <v>3.4509404311014662</v>
      </c>
      <c r="AW2667" s="17">
        <v>90.791670280467827</v>
      </c>
      <c r="AX2667" s="17">
        <v>75.572769694675841</v>
      </c>
      <c r="AY2667" s="17">
        <v>0.30193469254611804</v>
      </c>
      <c r="AZ2667" s="17">
        <v>4.9527982548081093</v>
      </c>
      <c r="BA2667" s="22">
        <v>1510.1903757018338</v>
      </c>
      <c r="CU2667" t="e">
        <v>#N/A</v>
      </c>
      <c r="CV2667" t="e">
        <v>#N/A</v>
      </c>
    </row>
    <row r="2668" spans="1:100" x14ac:dyDescent="0.25">
      <c r="A2668">
        <v>5908</v>
      </c>
      <c r="B2668" t="s">
        <v>1300</v>
      </c>
      <c r="C2668" s="22">
        <v>3</v>
      </c>
      <c r="D2668" s="17">
        <v>5.8079287835662594</v>
      </c>
      <c r="E2668" s="17">
        <v>-8.5970191030169452E-2</v>
      </c>
      <c r="F2668" s="17">
        <v>-3.2666270251999627E-2</v>
      </c>
      <c r="G2668" s="17">
        <v>-5.9967441590083173E-2</v>
      </c>
      <c r="H2668" s="17">
        <v>-2.7436984058559283E-2</v>
      </c>
      <c r="I2668" s="17">
        <v>0</v>
      </c>
      <c r="J2668" s="17">
        <v>-1.6462190435135613</v>
      </c>
      <c r="K2668" s="17">
        <v>-2.7436984058559283E-2</v>
      </c>
      <c r="L2668" s="17">
        <v>-1.0000000000000004</v>
      </c>
      <c r="M2668" s="17">
        <v>-1.0000000000000004</v>
      </c>
      <c r="N2668" s="17">
        <v>-0.54873968117118666</v>
      </c>
      <c r="O2668" s="17">
        <v>4.1017422984626117</v>
      </c>
      <c r="P2668" s="17">
        <v>-0.1693904845833725</v>
      </c>
      <c r="Q2668" s="17">
        <v>0.91952140676303651</v>
      </c>
      <c r="R2668" s="17">
        <v>0.27929992033114542</v>
      </c>
      <c r="S2668" s="17">
        <v>0.33333333333333365</v>
      </c>
      <c r="T2668" s="17">
        <v>0.398465518806432</v>
      </c>
      <c r="U2668" s="17">
        <v>0.35619979090751974</v>
      </c>
      <c r="V2668" s="17">
        <v>0</v>
      </c>
      <c r="W2668" s="17">
        <v>44.617425084233787</v>
      </c>
      <c r="X2668" s="17">
        <v>2.2461620758603482</v>
      </c>
      <c r="Y2668" s="17">
        <v>-1.0000000000000004</v>
      </c>
      <c r="Z2668" s="17">
        <v>-1.0000000000000004</v>
      </c>
      <c r="AA2668" s="17">
        <v>85.755360248120724</v>
      </c>
      <c r="AB2668" s="17">
        <v>0.22786911942703164</v>
      </c>
      <c r="AC2668" s="17">
        <v>0.34080477077629534</v>
      </c>
      <c r="AD2668" s="17">
        <v>0.24849881466778947</v>
      </c>
      <c r="AE2668" s="17">
        <v>40.858635243555824</v>
      </c>
      <c r="AF2668" s="17">
        <v>0.77777777777777779</v>
      </c>
      <c r="AG2668" s="17">
        <v>-1.0000000000000004</v>
      </c>
      <c r="AH2668" s="17">
        <v>-1.0000000000000004</v>
      </c>
      <c r="AI2668" s="17">
        <v>0</v>
      </c>
      <c r="AJ2668" s="17">
        <v>0</v>
      </c>
      <c r="AK2668" s="17">
        <v>-0.10969796646336222</v>
      </c>
      <c r="AL2668" s="17">
        <v>-2.043055833513845E-2</v>
      </c>
      <c r="AM2668" s="17">
        <v>-0.14151661442039509</v>
      </c>
      <c r="AN2668" s="17">
        <v>-0.14762135523121606</v>
      </c>
      <c r="AO2668" s="17">
        <v>-4.0864051928266898</v>
      </c>
      <c r="AP2668" s="17">
        <v>-3.7926866724560933</v>
      </c>
      <c r="AQ2668" s="17">
        <v>42.971206040720205</v>
      </c>
      <c r="AR2668" s="17">
        <v>1.0879986430472852</v>
      </c>
      <c r="AS2668" s="17">
        <v>2.2187250918017871</v>
      </c>
      <c r="AT2668" s="17">
        <v>-1.0000000000000004</v>
      </c>
      <c r="AU2668" s="17">
        <v>-1.0000000000000004</v>
      </c>
      <c r="AV2668" s="17">
        <v>0.21933247874106221</v>
      </c>
      <c r="AW2668" s="17">
        <v>86.064415874127278</v>
      </c>
      <c r="AX2668" s="17">
        <v>86.064415874127278</v>
      </c>
      <c r="AY2668" s="17">
        <v>0.18628592279590417</v>
      </c>
      <c r="AZ2668" s="17">
        <v>56.017220898283696</v>
      </c>
      <c r="BA2668" s="22">
        <v>1476.7618134665433</v>
      </c>
      <c r="CU2668" t="e">
        <v>#N/A</v>
      </c>
      <c r="CV2668" t="e">
        <v>#N/A</v>
      </c>
    </row>
    <row r="2669" spans="1:100" x14ac:dyDescent="0.25">
      <c r="A2669">
        <v>5910</v>
      </c>
      <c r="B2669" t="s">
        <v>2937</v>
      </c>
      <c r="C2669" s="22">
        <v>3</v>
      </c>
      <c r="D2669" s="17">
        <v>4.7832361398045835</v>
      </c>
      <c r="E2669" s="17">
        <v>1.317822590117862E-2</v>
      </c>
      <c r="F2669" s="17">
        <v>0.32736698523325425</v>
      </c>
      <c r="G2669" s="17">
        <v>0.33369334901366732</v>
      </c>
      <c r="H2669" s="17">
        <v>2.7385198469736902E-2</v>
      </c>
      <c r="I2669" s="17">
        <v>0</v>
      </c>
      <c r="J2669" s="17">
        <v>1.6431119081842178</v>
      </c>
      <c r="K2669" s="17">
        <v>2.7385198469736902E-2</v>
      </c>
      <c r="L2669" s="17">
        <v>-0.99999999999999944</v>
      </c>
      <c r="M2669" s="17">
        <v>-0.99999999999999944</v>
      </c>
      <c r="N2669" s="17">
        <v>0.54770396939473953</v>
      </c>
      <c r="O2669" s="17">
        <v>6.760041397002464</v>
      </c>
      <c r="P2669" s="17">
        <v>-0.50574730890208186</v>
      </c>
      <c r="Q2669" s="17">
        <v>1.6358640337848165</v>
      </c>
      <c r="R2669" s="17">
        <v>0.40825963803520315</v>
      </c>
      <c r="S2669" s="17">
        <v>0.33333333333333298</v>
      </c>
      <c r="T2669" s="17">
        <v>0.21544719341287169</v>
      </c>
      <c r="U2669" s="17">
        <v>-1.0349886568988371E-3</v>
      </c>
      <c r="V2669" s="17">
        <v>0</v>
      </c>
      <c r="W2669" s="17">
        <v>20.814413584782766</v>
      </c>
      <c r="X2669" s="17">
        <v>0.37488994122298502</v>
      </c>
      <c r="Y2669" s="17">
        <v>-0.99999999999999944</v>
      </c>
      <c r="Z2669" s="17">
        <v>-0.99999999999999944</v>
      </c>
      <c r="AA2669" s="17">
        <v>56.17039771140653</v>
      </c>
      <c r="AB2669" s="17">
        <v>0.28149443831027721</v>
      </c>
      <c r="AC2669" s="17">
        <v>0.33460279773668128</v>
      </c>
      <c r="AD2669" s="17">
        <v>8.2857253724812424E-2</v>
      </c>
      <c r="AE2669" s="17">
        <v>34.947724488588534</v>
      </c>
      <c r="AF2669" s="17">
        <v>0.54545454545454541</v>
      </c>
      <c r="AG2669" s="17">
        <v>-0.99999999999999944</v>
      </c>
      <c r="AH2669" s="17">
        <v>-0.99999999999999944</v>
      </c>
      <c r="AI2669" s="17">
        <v>-3.8057359256988238E-3</v>
      </c>
      <c r="AJ2669" s="17">
        <v>0</v>
      </c>
      <c r="AK2669" s="17">
        <v>-9.4614146125762813E-2</v>
      </c>
      <c r="AL2669" s="17">
        <v>2.0495181495031739E-4</v>
      </c>
      <c r="AM2669" s="17">
        <v>0.51593337682295792</v>
      </c>
      <c r="AN2669" s="17">
        <v>-0.21392104748240592</v>
      </c>
      <c r="AO2669" s="17">
        <v>12.425263689945139</v>
      </c>
      <c r="AP2669" s="17">
        <v>-5.347001427985397</v>
      </c>
      <c r="AQ2669" s="17">
        <v>22.457525492967005</v>
      </c>
      <c r="AR2669" s="17">
        <v>0.54774553808930571</v>
      </c>
      <c r="AS2669" s="17">
        <v>0.40227513969272172</v>
      </c>
      <c r="AT2669" s="17">
        <v>-0.99999999999999944</v>
      </c>
      <c r="AU2669" s="17">
        <v>-0.99999999999999944</v>
      </c>
      <c r="AV2669" s="17">
        <v>0.74195298704887047</v>
      </c>
      <c r="AW2669" s="17">
        <v>57.583437680423579</v>
      </c>
      <c r="AX2669" s="17">
        <v>57.507322961909601</v>
      </c>
      <c r="AY2669" s="17">
        <v>9.1352463800863662E-2</v>
      </c>
      <c r="AZ2669" s="17">
        <v>-39.066150752892995</v>
      </c>
      <c r="BA2669" s="22">
        <v>1411.6686082946321</v>
      </c>
      <c r="CU2669" t="e">
        <v>#N/A</v>
      </c>
      <c r="CV2669" t="e">
        <v>#N/A</v>
      </c>
    </row>
    <row r="2670" spans="1:100" x14ac:dyDescent="0.25">
      <c r="A2670">
        <v>5911</v>
      </c>
      <c r="B2670" t="s">
        <v>2938</v>
      </c>
      <c r="C2670" s="22">
        <v>3</v>
      </c>
      <c r="D2670" s="17">
        <v>5.809762484646452</v>
      </c>
      <c r="E2670" s="17">
        <v>0</v>
      </c>
      <c r="F2670" s="17">
        <v>-0.10497203006811157</v>
      </c>
      <c r="G2670" s="17">
        <v>-0.10497203006811157</v>
      </c>
      <c r="H2670" s="17">
        <v>0.20314940065025711</v>
      </c>
      <c r="I2670" s="17">
        <v>0</v>
      </c>
      <c r="J2670" s="17">
        <v>12.188964039015426</v>
      </c>
      <c r="K2670" s="17">
        <v>0.20314940065025711</v>
      </c>
      <c r="L2670" s="17">
        <v>-1.0000000000000004</v>
      </c>
      <c r="M2670" s="17">
        <v>-1.0000000000000004</v>
      </c>
      <c r="N2670" s="17">
        <v>4.0629880130051435</v>
      </c>
      <c r="O2670" s="17">
        <v>17.893754493593768</v>
      </c>
      <c r="P2670" s="17">
        <v>-0.25860771548907197</v>
      </c>
      <c r="Q2670" s="17">
        <v>-0.27265766667991315</v>
      </c>
      <c r="R2670" s="17">
        <v>-2.6974429478255652E-2</v>
      </c>
      <c r="S2670" s="17">
        <v>0.33333333333333337</v>
      </c>
      <c r="T2670" s="17">
        <v>0.20608581565315995</v>
      </c>
      <c r="U2670" s="17">
        <v>0.16645673522881194</v>
      </c>
      <c r="V2670" s="17">
        <v>0</v>
      </c>
      <c r="W2670" s="17">
        <v>20.109059342601924</v>
      </c>
      <c r="X2670" s="17">
        <v>0.87484917157131092</v>
      </c>
      <c r="Y2670" s="17">
        <v>-1.0000000000000004</v>
      </c>
      <c r="Z2670" s="17">
        <v>-1.0000000000000004</v>
      </c>
      <c r="AA2670" s="17">
        <v>16.485464878449655</v>
      </c>
      <c r="AB2670" s="17">
        <v>-0.12147322160679537</v>
      </c>
      <c r="AC2670" s="17">
        <v>-7.1708169652698231E-2</v>
      </c>
      <c r="AD2670" s="17">
        <v>0.12124899056601322</v>
      </c>
      <c r="AE2670" s="17">
        <v>-3.5966200346740207</v>
      </c>
      <c r="AF2670" s="17">
        <v>0.21052631578947367</v>
      </c>
      <c r="AG2670" s="17">
        <v>-1.0000000000000004</v>
      </c>
      <c r="AH2670" s="17">
        <v>-1.0000000000000004</v>
      </c>
      <c r="AI2670" s="17">
        <v>0</v>
      </c>
      <c r="AJ2670" s="17">
        <v>0</v>
      </c>
      <c r="AK2670" s="17">
        <v>0.60993880858331762</v>
      </c>
      <c r="AL2670" s="17">
        <v>0.68470108805848373</v>
      </c>
      <c r="AM2670" s="17">
        <v>8.6500384758225968E-2</v>
      </c>
      <c r="AN2670" s="17">
        <v>-0.11585321774923274</v>
      </c>
      <c r="AO2670" s="17">
        <v>5.2122036618722376</v>
      </c>
      <c r="AP2670" s="17">
        <v>0.52717499656159883</v>
      </c>
      <c r="AQ2670" s="17">
        <v>32.298023381617355</v>
      </c>
      <c r="AR2670" s="17">
        <v>0.70587588421530556</v>
      </c>
      <c r="AS2670" s="17">
        <v>1.0779985722215679</v>
      </c>
      <c r="AT2670" s="17">
        <v>-1.0000000000000004</v>
      </c>
      <c r="AU2670" s="17">
        <v>-1.0000000000000004</v>
      </c>
      <c r="AV2670" s="17">
        <v>-0.13194645954636725</v>
      </c>
      <c r="AW2670" s="17">
        <v>34.906394368605028</v>
      </c>
      <c r="AX2670" s="17">
        <v>34.906394368605028</v>
      </c>
      <c r="AY2670" s="17">
        <v>-8.0360021430373949E-2</v>
      </c>
      <c r="AZ2670" s="17">
        <v>-67.945786034995109</v>
      </c>
      <c r="BA2670" s="22">
        <v>1279.4218288952934</v>
      </c>
      <c r="CU2670" t="e">
        <v>#N/A</v>
      </c>
      <c r="CV2670" t="e">
        <v>#N/A</v>
      </c>
    </row>
    <row r="2671" spans="1:100" x14ac:dyDescent="0.25">
      <c r="A2671">
        <v>5912</v>
      </c>
      <c r="B2671" t="s">
        <v>2939</v>
      </c>
      <c r="C2671" s="22">
        <v>3</v>
      </c>
      <c r="D2671" s="17">
        <v>5.1366885860819407</v>
      </c>
      <c r="E2671" s="17">
        <v>0.1834457414395072</v>
      </c>
      <c r="F2671" s="17">
        <v>0.36077503272454226</v>
      </c>
      <c r="G2671" s="17">
        <v>0.42819777617101185</v>
      </c>
      <c r="H2671" s="17">
        <v>0.26781243083650424</v>
      </c>
      <c r="I2671" s="17">
        <v>8.767968358667623E-2</v>
      </c>
      <c r="J2671" s="17">
        <v>21.329526865390829</v>
      </c>
      <c r="K2671" s="17">
        <v>0.35549211442318068</v>
      </c>
      <c r="L2671" s="17">
        <v>-0.99999999999999967</v>
      </c>
      <c r="M2671" s="17">
        <v>-0.99999999999999967</v>
      </c>
      <c r="N2671" s="17">
        <v>7.1098422884636099</v>
      </c>
      <c r="O2671" s="17">
        <v>26.894413227643785</v>
      </c>
      <c r="P2671" s="17">
        <v>-0.55236856329711692</v>
      </c>
      <c r="Q2671" s="17">
        <v>2.030097867109844</v>
      </c>
      <c r="R2671" s="17">
        <v>0.58869460583934852</v>
      </c>
      <c r="S2671" s="17">
        <v>0.33333333333333331</v>
      </c>
      <c r="T2671" s="17">
        <v>0.36282851987243597</v>
      </c>
      <c r="U2671" s="17">
        <v>7.0884490649505222E-2</v>
      </c>
      <c r="V2671" s="17">
        <v>-9.2889424702944125E-3</v>
      </c>
      <c r="W2671" s="17">
        <v>16.090611478471981</v>
      </c>
      <c r="X2671" s="17">
        <v>0.5979692330979457</v>
      </c>
      <c r="Y2671" s="17">
        <v>-0.99999999999999967</v>
      </c>
      <c r="Z2671" s="17">
        <v>-0.99999999999999967</v>
      </c>
      <c r="AA2671" s="17">
        <v>40.500896535130998</v>
      </c>
      <c r="AB2671" s="17">
        <v>6.3803937729328422E-2</v>
      </c>
      <c r="AC2671" s="17">
        <v>0.10128689818315792</v>
      </c>
      <c r="AD2671" s="17">
        <v>0.3113409731039069</v>
      </c>
      <c r="AE2671" s="17">
        <v>23.82159045081967</v>
      </c>
      <c r="AF2671" s="17">
        <v>0.6</v>
      </c>
      <c r="AG2671" s="17">
        <v>-0.99999999999999967</v>
      </c>
      <c r="AH2671" s="17">
        <v>-0.99999999999999967</v>
      </c>
      <c r="AI2671" s="17">
        <v>4.2133146405537274E-4</v>
      </c>
      <c r="AJ2671" s="17">
        <v>-9.2889424702944125E-3</v>
      </c>
      <c r="AK2671" s="17">
        <v>6.8876635504571168E-2</v>
      </c>
      <c r="AL2671" s="17">
        <v>-7.1179494150223538E-2</v>
      </c>
      <c r="AM2671" s="17">
        <v>0.13942344413680854</v>
      </c>
      <c r="AN2671" s="17">
        <v>0.27535701029164938</v>
      </c>
      <c r="AO2671" s="17">
        <v>3.829969280943069</v>
      </c>
      <c r="AP2671" s="17">
        <v>6.5280277865401182</v>
      </c>
      <c r="AQ2671" s="17">
        <v>37.420138343862796</v>
      </c>
      <c r="AR2671" s="17">
        <v>0.75775740138497982</v>
      </c>
      <c r="AS2671" s="17">
        <v>0.95346134752112588</v>
      </c>
      <c r="AT2671" s="17">
        <v>-0.99999999999999967</v>
      </c>
      <c r="AU2671" s="17">
        <v>-0.99999999999999967</v>
      </c>
      <c r="AV2671" s="17">
        <v>1.0168923820103601</v>
      </c>
      <c r="AW2671" s="17">
        <v>73.923337549314937</v>
      </c>
      <c r="AX2671" s="17">
        <v>73.002869931566593</v>
      </c>
      <c r="AY2671" s="17">
        <v>0.21816553505203054</v>
      </c>
      <c r="AZ2671" s="17">
        <v>3.9804371835501109</v>
      </c>
      <c r="BA2671" s="22">
        <v>1460.4844640438193</v>
      </c>
      <c r="CU2671" t="e">
        <v>#N/A</v>
      </c>
      <c r="CV2671" t="e">
        <v>#N/A</v>
      </c>
    </row>
    <row r="2672" spans="1:100" x14ac:dyDescent="0.25">
      <c r="A2672">
        <v>5913</v>
      </c>
      <c r="B2672" t="s">
        <v>2940</v>
      </c>
      <c r="C2672" s="22">
        <v>3</v>
      </c>
      <c r="D2672" s="17">
        <v>3.2646037419677585</v>
      </c>
      <c r="E2672" s="17">
        <v>0.28263916007264667</v>
      </c>
      <c r="F2672" s="17">
        <v>1.2722146521745166</v>
      </c>
      <c r="G2672" s="17">
        <v>1.3172537426864088</v>
      </c>
      <c r="H2672" s="17">
        <v>4.7070276877829345E-2</v>
      </c>
      <c r="I2672" s="17">
        <v>0</v>
      </c>
      <c r="J2672" s="17">
        <v>2.8242166126697597</v>
      </c>
      <c r="K2672" s="17">
        <v>4.7070276877829345E-2</v>
      </c>
      <c r="L2672" s="17">
        <v>-0.99999999999999967</v>
      </c>
      <c r="M2672" s="17">
        <v>-0.99999999999999967</v>
      </c>
      <c r="N2672" s="17">
        <v>0.94140553755658729</v>
      </c>
      <c r="O2672" s="17">
        <v>7.4060740973239305</v>
      </c>
      <c r="P2672" s="17">
        <v>8.6817880048340873E-2</v>
      </c>
      <c r="Q2672" s="17">
        <v>33.122263200813009</v>
      </c>
      <c r="R2672" s="17">
        <v>11.025572433862465</v>
      </c>
      <c r="S2672" s="17">
        <v>0.33333333333333331</v>
      </c>
      <c r="T2672" s="17">
        <v>0.37149552724005491</v>
      </c>
      <c r="U2672" s="17">
        <v>-7.5408289912196433E-2</v>
      </c>
      <c r="V2672" s="17">
        <v>-9.9280060743457878E-3</v>
      </c>
      <c r="W2672" s="17">
        <v>22.896891508360664</v>
      </c>
      <c r="X2672" s="17">
        <v>0.31692327336773202</v>
      </c>
      <c r="Y2672" s="17">
        <v>-0.99999999999999967</v>
      </c>
      <c r="Z2672" s="17">
        <v>-0.99999999999999967</v>
      </c>
      <c r="AA2672" s="17">
        <v>95.417743412297625</v>
      </c>
      <c r="AB2672" s="17">
        <v>0.29313401792008731</v>
      </c>
      <c r="AC2672" s="17">
        <v>0.64740687725898982</v>
      </c>
      <c r="AD2672" s="17">
        <v>0.28936469422241334</v>
      </c>
      <c r="AE2672" s="17">
        <v>61.495279470074543</v>
      </c>
      <c r="AF2672" s="17">
        <v>0.83333333333333337</v>
      </c>
      <c r="AG2672" s="17">
        <v>-0.99999999999999967</v>
      </c>
      <c r="AH2672" s="17">
        <v>-0.99999999999999967</v>
      </c>
      <c r="AI2672" s="17">
        <v>0</v>
      </c>
      <c r="AJ2672" s="17">
        <v>-9.9280060743457878E-3</v>
      </c>
      <c r="AK2672" s="17">
        <v>-4.5979682480409137E-2</v>
      </c>
      <c r="AL2672" s="17">
        <v>0.23908680783786332</v>
      </c>
      <c r="AM2672" s="17">
        <v>0.33168286768843058</v>
      </c>
      <c r="AN2672" s="17">
        <v>1.8531207838017469E-2</v>
      </c>
      <c r="AO2672" s="17">
        <v>8.0621732798087198</v>
      </c>
      <c r="AP2672" s="17">
        <v>1.6587142351397532</v>
      </c>
      <c r="AQ2672" s="17">
        <v>25.721108121030415</v>
      </c>
      <c r="AR2672" s="17">
        <v>0.6194925645868461</v>
      </c>
      <c r="AS2672" s="17">
        <v>0.36399355024556146</v>
      </c>
      <c r="AT2672" s="17">
        <v>-0.99999999999999967</v>
      </c>
      <c r="AU2672" s="17">
        <v>-0.99999999999999967</v>
      </c>
      <c r="AV2672" s="17">
        <v>12.342826176548877</v>
      </c>
      <c r="AW2672" s="17">
        <v>104.48253174476133</v>
      </c>
      <c r="AX2672" s="17">
        <v>103.48973113732676</v>
      </c>
      <c r="AY2672" s="17">
        <v>0.18327348960327944</v>
      </c>
      <c r="AZ2672" s="17">
        <v>5.4951951318057155</v>
      </c>
      <c r="BA2672" s="22">
        <v>1442.9275318483044</v>
      </c>
      <c r="CU2672" t="e">
        <v>#N/A</v>
      </c>
      <c r="CV2672" t="e">
        <v>#N/A</v>
      </c>
    </row>
    <row r="2673" spans="1:100" x14ac:dyDescent="0.25">
      <c r="A2673">
        <v>5914</v>
      </c>
      <c r="B2673" t="s">
        <v>2941</v>
      </c>
      <c r="C2673" s="22">
        <v>3</v>
      </c>
      <c r="D2673" s="17">
        <v>4.0877400590187563</v>
      </c>
      <c r="E2673" s="17">
        <v>-0.15300823310618078</v>
      </c>
      <c r="F2673" s="17">
        <v>-0.47118885735330895</v>
      </c>
      <c r="G2673" s="17">
        <v>-0.50570220350983353</v>
      </c>
      <c r="H2673" s="17">
        <v>0.42698282937547122</v>
      </c>
      <c r="I2673" s="17">
        <v>0</v>
      </c>
      <c r="J2673" s="17">
        <v>25.618969762528263</v>
      </c>
      <c r="K2673" s="17">
        <v>0.42698282937547122</v>
      </c>
      <c r="L2673" s="17">
        <v>-0.99999999999999978</v>
      </c>
      <c r="M2673" s="17">
        <v>-0.99999999999999978</v>
      </c>
      <c r="N2673" s="17">
        <v>8.539656587509425</v>
      </c>
      <c r="O2673" s="17">
        <v>29.201007618037178</v>
      </c>
      <c r="P2673" s="17">
        <v>-0.98976477355815451</v>
      </c>
      <c r="Q2673" s="17">
        <v>7.1914634378482196</v>
      </c>
      <c r="R2673" s="17">
        <v>2.323953909772257</v>
      </c>
      <c r="S2673" s="17">
        <v>0.33333333333333309</v>
      </c>
      <c r="T2673" s="17">
        <v>0.33333333333333309</v>
      </c>
      <c r="U2673" s="17">
        <v>0.40794425138711271</v>
      </c>
      <c r="V2673" s="17">
        <v>-3.975053372958446E-2</v>
      </c>
      <c r="W2673" s="17">
        <v>24.315102197948946</v>
      </c>
      <c r="X2673" s="17">
        <v>1.6329576404621395</v>
      </c>
      <c r="Y2673" s="17">
        <v>-0.99999999999999978</v>
      </c>
      <c r="Z2673" s="17">
        <v>-0.99999999999999978</v>
      </c>
      <c r="AA2673" s="17">
        <v>90.341879217449389</v>
      </c>
      <c r="AB2673" s="17">
        <v>0.33709296644980669</v>
      </c>
      <c r="AC2673" s="17">
        <v>0.53003742133068033</v>
      </c>
      <c r="AD2673" s="17">
        <v>0.40692607441407647</v>
      </c>
      <c r="AE2673" s="17">
        <v>63.702823109728193</v>
      </c>
      <c r="AF2673" s="17">
        <v>1</v>
      </c>
      <c r="AG2673" s="17">
        <v>-0.99999999999999978</v>
      </c>
      <c r="AH2673" s="17">
        <v>-0.99999999999999978</v>
      </c>
      <c r="AI2673" s="17">
        <v>-6.1651505455530678E-2</v>
      </c>
      <c r="AJ2673" s="17">
        <v>-3.975053372958446E-2</v>
      </c>
      <c r="AK2673" s="17">
        <v>2.3955180510343604E-2</v>
      </c>
      <c r="AL2673" s="17">
        <v>8.6559090728752217E-2</v>
      </c>
      <c r="AM2673" s="17">
        <v>6.1437765985954775E-2</v>
      </c>
      <c r="AN2673" s="17">
        <v>4.2721989661401165E-2</v>
      </c>
      <c r="AO2673" s="17">
        <v>1.6557200522005884</v>
      </c>
      <c r="AP2673" s="17">
        <v>1.5008451951787893</v>
      </c>
      <c r="AQ2673" s="17">
        <v>49.934071960477219</v>
      </c>
      <c r="AR2673" s="17">
        <v>1.0348603843241955</v>
      </c>
      <c r="AS2673" s="17">
        <v>2.0599404698376111</v>
      </c>
      <c r="AT2673" s="17">
        <v>-0.99999999999999978</v>
      </c>
      <c r="AU2673" s="17">
        <v>-0.99999999999999978</v>
      </c>
      <c r="AV2673" s="17">
        <v>1.8182517062624233</v>
      </c>
      <c r="AW2673" s="17">
        <v>121.04373203066537</v>
      </c>
      <c r="AX2673" s="17">
        <v>115.83564854859631</v>
      </c>
      <c r="AY2673" s="17">
        <v>0.12565912118487388</v>
      </c>
      <c r="AZ2673" s="17">
        <v>22.577955771757416</v>
      </c>
      <c r="BA2673" s="22">
        <v>1431.5872125961687</v>
      </c>
      <c r="CU2673" t="e">
        <v>#N/A</v>
      </c>
      <c r="CV2673" t="e">
        <v>#N/A</v>
      </c>
    </row>
    <row r="2674" spans="1:100" x14ac:dyDescent="0.25">
      <c r="A2674">
        <v>5915</v>
      </c>
      <c r="B2674" t="s">
        <v>2942</v>
      </c>
      <c r="C2674" s="22">
        <v>3</v>
      </c>
      <c r="D2674" s="17">
        <v>4.9088131523393344</v>
      </c>
      <c r="E2674" s="17">
        <v>-0.14873900144095412</v>
      </c>
      <c r="F2674" s="17">
        <v>-2.9179302709785375</v>
      </c>
      <c r="G2674" s="17">
        <v>-2.9563101338115825</v>
      </c>
      <c r="H2674" s="17">
        <v>0.11048152590980866</v>
      </c>
      <c r="I2674" s="17">
        <v>0</v>
      </c>
      <c r="J2674" s="17">
        <v>6.6288915545885203</v>
      </c>
      <c r="K2674" s="17">
        <v>0.11048152590980866</v>
      </c>
      <c r="L2674" s="17">
        <v>-1.0000000000000009</v>
      </c>
      <c r="M2674" s="17">
        <v>-1.0000000000000009</v>
      </c>
      <c r="N2674" s="17">
        <v>2.2096305181961742</v>
      </c>
      <c r="O2674" s="17">
        <v>8.5813945731162704</v>
      </c>
      <c r="P2674" s="17">
        <v>2.3261887928037335</v>
      </c>
      <c r="Q2674" s="17">
        <v>-3.3462547712096287</v>
      </c>
      <c r="R2674" s="17">
        <v>-0.81577366954068042</v>
      </c>
      <c r="S2674" s="17">
        <v>0.33333333333333354</v>
      </c>
      <c r="T2674" s="17">
        <v>0.33333333333333354</v>
      </c>
      <c r="U2674" s="17">
        <v>0.34363781190767984</v>
      </c>
      <c r="V2674" s="17">
        <v>-0.13894068195869169</v>
      </c>
      <c r="W2674" s="17">
        <v>30.435290828233864</v>
      </c>
      <c r="X2674" s="17">
        <v>1.0970922966354286</v>
      </c>
      <c r="Y2674" s="17">
        <v>-1.0000000000000009</v>
      </c>
      <c r="Z2674" s="17">
        <v>-1.0000000000000009</v>
      </c>
      <c r="AA2674" s="17">
        <v>64.774252089303985</v>
      </c>
      <c r="AB2674" s="17">
        <v>0.15702346839520159</v>
      </c>
      <c r="AC2674" s="17">
        <v>0.2923848308924672</v>
      </c>
      <c r="AD2674" s="17">
        <v>0.25368639932454751</v>
      </c>
      <c r="AE2674" s="17">
        <v>35.154734930610829</v>
      </c>
      <c r="AF2674" s="17">
        <v>0.83333333333333337</v>
      </c>
      <c r="AG2674" s="17">
        <v>-1.0000000000000009</v>
      </c>
      <c r="AH2674" s="17">
        <v>-1.0000000000000009</v>
      </c>
      <c r="AI2674" s="17">
        <v>-7.0784313919434988E-2</v>
      </c>
      <c r="AJ2674" s="17">
        <v>-0.13894068195869169</v>
      </c>
      <c r="AK2674" s="17">
        <v>-0.13224489480410309</v>
      </c>
      <c r="AL2674" s="17">
        <v>0.24796413974199996</v>
      </c>
      <c r="AM2674" s="17">
        <v>0.40204273629318715</v>
      </c>
      <c r="AN2674" s="17">
        <v>-7.9277732024880684E-2</v>
      </c>
      <c r="AO2674" s="17">
        <v>9.3898439333091677</v>
      </c>
      <c r="AP2674" s="17">
        <v>-0.74212260191201795</v>
      </c>
      <c r="AQ2674" s="17">
        <v>37.064182382822395</v>
      </c>
      <c r="AR2674" s="17">
        <v>0.87136379661565577</v>
      </c>
      <c r="AS2674" s="17">
        <v>1.2075738225452364</v>
      </c>
      <c r="AT2674" s="17">
        <v>-1.0000000000000009</v>
      </c>
      <c r="AU2674" s="17">
        <v>-1.0000000000000009</v>
      </c>
      <c r="AV2674" s="17">
        <v>-3.7720838033522628</v>
      </c>
      <c r="AW2674" s="17">
        <v>72.613524060508297</v>
      </c>
      <c r="AX2674" s="17">
        <v>57.303769586250418</v>
      </c>
      <c r="AY2674" s="17">
        <v>-6.7741334306908776E-2</v>
      </c>
      <c r="AZ2674" s="17">
        <v>-52.2100159361839</v>
      </c>
      <c r="BA2674" s="22">
        <v>1375.0800452574067</v>
      </c>
      <c r="CU2674" t="e">
        <v>#N/A</v>
      </c>
      <c r="CV2674" t="e">
        <v>#N/A</v>
      </c>
    </row>
    <row r="2675" spans="1:100" x14ac:dyDescent="0.25">
      <c r="A2675">
        <v>5918</v>
      </c>
      <c r="B2675" t="s">
        <v>2943</v>
      </c>
      <c r="C2675" s="22">
        <v>3</v>
      </c>
      <c r="D2675" s="17">
        <v>3.8191510173076488</v>
      </c>
      <c r="E2675" s="17">
        <v>0</v>
      </c>
      <c r="F2675" s="17">
        <v>-0.25543391790723913</v>
      </c>
      <c r="G2675" s="17">
        <v>-0.25543391790723913</v>
      </c>
      <c r="H2675" s="17">
        <v>0.28774513994328998</v>
      </c>
      <c r="I2675" s="17">
        <v>0</v>
      </c>
      <c r="J2675" s="17">
        <v>17.264708396597406</v>
      </c>
      <c r="K2675" s="17">
        <v>0.28774513994328998</v>
      </c>
      <c r="L2675" s="17">
        <v>-0.99999999999999956</v>
      </c>
      <c r="M2675" s="17">
        <v>-0.99999999999999956</v>
      </c>
      <c r="N2675" s="17">
        <v>5.7549027988657944</v>
      </c>
      <c r="O2675" s="17">
        <v>20.828425495997809</v>
      </c>
      <c r="P2675" s="17">
        <v>-0.97109452098699178</v>
      </c>
      <c r="Q2675" s="17">
        <v>-0.46512491633921016</v>
      </c>
      <c r="R2675" s="17">
        <v>-0.29031054619009738</v>
      </c>
      <c r="S2675" s="17">
        <v>0.33333333333333343</v>
      </c>
      <c r="T2675" s="17">
        <v>0.37132695372228652</v>
      </c>
      <c r="U2675" s="17">
        <v>0.21922381841843724</v>
      </c>
      <c r="V2675" s="17">
        <v>-5.9519569626980467E-3</v>
      </c>
      <c r="W2675" s="17">
        <v>25.20748034272275</v>
      </c>
      <c r="X2675" s="17">
        <v>1.2960922993988431</v>
      </c>
      <c r="Y2675" s="17">
        <v>-0.99999999999999956</v>
      </c>
      <c r="Z2675" s="17">
        <v>-0.99999999999999956</v>
      </c>
      <c r="AA2675" s="17">
        <v>37.011501764414028</v>
      </c>
      <c r="AB2675" s="17">
        <v>0.20001223053353423</v>
      </c>
      <c r="AC2675" s="17">
        <v>-0.16110764020574173</v>
      </c>
      <c r="AD2675" s="17">
        <v>0.20298204902983463</v>
      </c>
      <c r="AE2675" s="17">
        <v>12.094331967881377</v>
      </c>
      <c r="AF2675" s="17">
        <v>0.33333333333333331</v>
      </c>
      <c r="AG2675" s="17">
        <v>-0.99999999999999956</v>
      </c>
      <c r="AH2675" s="17">
        <v>-0.99999999999999956</v>
      </c>
      <c r="AI2675" s="17">
        <v>-1.0828966781793264E-2</v>
      </c>
      <c r="AJ2675" s="17">
        <v>-5.9519569626980467E-3</v>
      </c>
      <c r="AK2675" s="17">
        <v>7.7796349669329162E-3</v>
      </c>
      <c r="AL2675" s="17">
        <v>0.67332329977024941</v>
      </c>
      <c r="AM2675" s="17">
        <v>-0.11014311538370999</v>
      </c>
      <c r="AN2675" s="17">
        <v>0.19438512176871017</v>
      </c>
      <c r="AO2675" s="17">
        <v>-2.7146797097580859</v>
      </c>
      <c r="AP2675" s="17">
        <v>8.2262445430690025</v>
      </c>
      <c r="AQ2675" s="17">
        <v>42.472188739320153</v>
      </c>
      <c r="AR2675" s="17">
        <v>0.91793214851135907</v>
      </c>
      <c r="AS2675" s="17">
        <v>1.5838374393421322</v>
      </c>
      <c r="AT2675" s="17">
        <v>-0.99999999999999956</v>
      </c>
      <c r="AU2675" s="17">
        <v>-0.99999999999999956</v>
      </c>
      <c r="AV2675" s="17">
        <v>-0.54574446409733623</v>
      </c>
      <c r="AW2675" s="17">
        <v>66.066171803480813</v>
      </c>
      <c r="AX2675" s="17">
        <v>65.254396771575159</v>
      </c>
      <c r="AY2675" s="17">
        <v>0.10164536949734521</v>
      </c>
      <c r="AZ2675" s="17">
        <v>2.3928317704326609</v>
      </c>
      <c r="BA2675" s="22">
        <v>1387.9858813877574</v>
      </c>
      <c r="CU2675" t="e">
        <v>#N/A</v>
      </c>
      <c r="CV2675" t="e">
        <v>#N/A</v>
      </c>
    </row>
    <row r="2676" spans="1:100" x14ac:dyDescent="0.25">
      <c r="A2676">
        <v>5919</v>
      </c>
      <c r="B2676" t="s">
        <v>2944</v>
      </c>
      <c r="C2676" s="22">
        <v>3</v>
      </c>
      <c r="D2676" s="17">
        <v>0.38849009893129199</v>
      </c>
      <c r="E2676" s="17">
        <v>0</v>
      </c>
      <c r="F2676" s="17">
        <v>-3.0111931794669453E-2</v>
      </c>
      <c r="G2676" s="17">
        <v>-3.0111931794669453E-2</v>
      </c>
      <c r="H2676" s="17">
        <v>-8.4578860917720822E-2</v>
      </c>
      <c r="I2676" s="17">
        <v>0</v>
      </c>
      <c r="J2676" s="17">
        <v>-5.0747316550632489</v>
      </c>
      <c r="K2676" s="17">
        <v>-8.4578860917720822E-2</v>
      </c>
      <c r="L2676" s="17">
        <v>-0.99999999999999911</v>
      </c>
      <c r="M2676" s="17">
        <v>-0.99999999999999911</v>
      </c>
      <c r="N2676" s="17">
        <v>-1.6915772183544171</v>
      </c>
      <c r="O2676" s="17">
        <v>-4.7163534879266296</v>
      </c>
      <c r="P2676" s="17">
        <v>0.12153206687653087</v>
      </c>
      <c r="Q2676" s="17">
        <v>-3.5059821656968988</v>
      </c>
      <c r="R2676" s="17">
        <v>-1.3038875134737544</v>
      </c>
      <c r="S2676" s="17">
        <v>0.3333333333333332</v>
      </c>
      <c r="T2676" s="17">
        <v>0.37675323832257007</v>
      </c>
      <c r="U2676" s="17">
        <v>4.6589494435032783E-2</v>
      </c>
      <c r="V2676" s="17">
        <v>-1.1500582349261506E-2</v>
      </c>
      <c r="W2676" s="17">
        <v>33.190173786375816</v>
      </c>
      <c r="X2676" s="17">
        <v>0.9554398212074221</v>
      </c>
      <c r="Y2676" s="17">
        <v>-0.99999999999999911</v>
      </c>
      <c r="Z2676" s="17">
        <v>-0.99999999999999911</v>
      </c>
      <c r="AA2676" s="17">
        <v>41.851208964974234</v>
      </c>
      <c r="AB2676" s="17">
        <v>-1.2815251919557621E-2</v>
      </c>
      <c r="AC2676" s="17">
        <v>0.11220435082571246</v>
      </c>
      <c r="AD2676" s="17">
        <v>9.9909354935288769E-2</v>
      </c>
      <c r="AE2676" s="17">
        <v>9.9649226920721752</v>
      </c>
      <c r="AF2676" s="17">
        <v>0.25</v>
      </c>
      <c r="AG2676" s="17">
        <v>-0.99999999999999911</v>
      </c>
      <c r="AH2676" s="17">
        <v>-0.99999999999999911</v>
      </c>
      <c r="AI2676" s="17">
        <v>-1.1813910025940916E-2</v>
      </c>
      <c r="AJ2676" s="17">
        <v>-1.1500582349261506E-2</v>
      </c>
      <c r="AK2676" s="17">
        <v>4.6714318729363144E-2</v>
      </c>
      <c r="AL2676" s="17">
        <v>2.1627820527099929E-3</v>
      </c>
      <c r="AM2676" s="17">
        <v>-0.13574672791783743</v>
      </c>
      <c r="AN2676" s="17">
        <v>-0.26684424020516012</v>
      </c>
      <c r="AO2676" s="17">
        <v>-3.1600966042991194</v>
      </c>
      <c r="AP2676" s="17">
        <v>-6.6602920948654525</v>
      </c>
      <c r="AQ2676" s="17">
        <v>28.115442131312566</v>
      </c>
      <c r="AR2676" s="17">
        <v>0.74517548374167397</v>
      </c>
      <c r="AS2676" s="17">
        <v>0.8708609602897015</v>
      </c>
      <c r="AT2676" s="17">
        <v>-0.99999999999999911</v>
      </c>
      <c r="AU2676" s="17">
        <v>-0.99999999999999911</v>
      </c>
      <c r="AV2676" s="17">
        <v>-1.3339994452684241</v>
      </c>
      <c r="AW2676" s="17">
        <v>30.474563382182136</v>
      </c>
      <c r="AX2676" s="17">
        <v>29.088226946737176</v>
      </c>
      <c r="AY2676" s="17">
        <v>-1.6847892586643549E-2</v>
      </c>
      <c r="AZ2676" s="17">
        <v>-33.276650656524758</v>
      </c>
      <c r="BA2676" s="22">
        <v>1324.836688977676</v>
      </c>
      <c r="CU2676" t="e">
        <v>#N/A</v>
      </c>
      <c r="CV2676" t="e">
        <v>#N/A</v>
      </c>
    </row>
    <row r="2677" spans="1:100" x14ac:dyDescent="0.25">
      <c r="A2677">
        <v>5920</v>
      </c>
      <c r="B2677" t="s">
        <v>2945</v>
      </c>
      <c r="C2677" s="22">
        <v>3</v>
      </c>
      <c r="D2677" s="17">
        <v>4.6975853928603124</v>
      </c>
      <c r="E2677" s="17">
        <v>-3.5658080038267321E-3</v>
      </c>
      <c r="F2677" s="17">
        <v>-0.23082169454342233</v>
      </c>
      <c r="G2677" s="17">
        <v>-0.23082169454342233</v>
      </c>
      <c r="H2677" s="17">
        <v>0.28479215144363651</v>
      </c>
      <c r="I2677" s="17">
        <v>0</v>
      </c>
      <c r="J2677" s="17">
        <v>17.08752908661819</v>
      </c>
      <c r="K2677" s="17">
        <v>0.28479215144363651</v>
      </c>
      <c r="L2677" s="17">
        <v>-0.999999999999999</v>
      </c>
      <c r="M2677" s="17">
        <v>-0.999999999999999</v>
      </c>
      <c r="N2677" s="17">
        <v>5.6958430288727318</v>
      </c>
      <c r="O2677" s="17">
        <v>21.55429278493509</v>
      </c>
      <c r="P2677" s="17">
        <v>0.49501284225126113</v>
      </c>
      <c r="Q2677" s="17">
        <v>-2.0264809509082458</v>
      </c>
      <c r="R2677" s="17">
        <v>-0.53293957312828877</v>
      </c>
      <c r="S2677" s="17">
        <v>0.33333333333333315</v>
      </c>
      <c r="T2677" s="17">
        <v>0.33676781512559972</v>
      </c>
      <c r="U2677" s="17">
        <v>0.39193484320078331</v>
      </c>
      <c r="V2677" s="17">
        <v>0.26888813953225515</v>
      </c>
      <c r="W2677" s="17">
        <v>41.845279189933358</v>
      </c>
      <c r="X2677" s="17">
        <v>3.5698116888042262</v>
      </c>
      <c r="Y2677" s="17">
        <v>-0.999999999999999</v>
      </c>
      <c r="Z2677" s="17">
        <v>-0.999999999999999</v>
      </c>
      <c r="AA2677" s="17">
        <v>49.931877753020707</v>
      </c>
      <c r="AB2677" s="17">
        <v>7.0191251237033472E-2</v>
      </c>
      <c r="AC2677" s="17">
        <v>-0.13576971006551616</v>
      </c>
      <c r="AD2677" s="17">
        <v>0.23796922155279446</v>
      </c>
      <c r="AE2677" s="17">
        <v>8.6195381362155885</v>
      </c>
      <c r="AF2677" s="17">
        <v>0.83333333333333337</v>
      </c>
      <c r="AG2677" s="17">
        <v>-0.999999999999999</v>
      </c>
      <c r="AH2677" s="17">
        <v>-0.999999999999999</v>
      </c>
      <c r="AI2677" s="17">
        <v>2.8416998798397966E-3</v>
      </c>
      <c r="AJ2677" s="17">
        <v>0.26888813953225515</v>
      </c>
      <c r="AK2677" s="17">
        <v>0.1886908066702673</v>
      </c>
      <c r="AL2677" s="17">
        <v>-0.10370709734829363</v>
      </c>
      <c r="AM2677" s="17">
        <v>4.547351036525718E-3</v>
      </c>
      <c r="AN2677" s="17">
        <v>6.721109373826209E-2</v>
      </c>
      <c r="AO2677" s="17">
        <v>1.0571378092644788</v>
      </c>
      <c r="AP2677" s="17">
        <v>1.1617418567150857</v>
      </c>
      <c r="AQ2677" s="17">
        <v>58.932808276551562</v>
      </c>
      <c r="AR2677" s="17">
        <v>1.3309241311919719</v>
      </c>
      <c r="AS2677" s="17">
        <v>3.8546038402478651</v>
      </c>
      <c r="AT2677" s="17">
        <v>-0.999999999999999</v>
      </c>
      <c r="AU2677" s="17">
        <v>-0.999999999999999</v>
      </c>
      <c r="AV2677" s="17">
        <v>-0.76376126767171104</v>
      </c>
      <c r="AW2677" s="17">
        <v>72.647912394670897</v>
      </c>
      <c r="AX2677" s="17">
        <v>99.593560345493202</v>
      </c>
      <c r="AY2677" s="17">
        <v>4.3105831173350088E-2</v>
      </c>
      <c r="AZ2677" s="17">
        <v>-27.902202445962271</v>
      </c>
      <c r="BA2677" s="22">
        <v>1471.8068442006527</v>
      </c>
      <c r="CU2677" t="e">
        <v>#N/A</v>
      </c>
      <c r="CV2677" t="e">
        <v>#N/A</v>
      </c>
    </row>
    <row r="2678" spans="1:100" x14ac:dyDescent="0.25">
      <c r="A2678">
        <v>5921</v>
      </c>
      <c r="B2678" t="s">
        <v>2946</v>
      </c>
      <c r="C2678" s="22">
        <v>3</v>
      </c>
      <c r="D2678" s="17">
        <v>4.9126481113973304</v>
      </c>
      <c r="E2678" s="17">
        <v>0</v>
      </c>
      <c r="F2678" s="17">
        <v>-0.12186164591452536</v>
      </c>
      <c r="G2678" s="17">
        <v>-0.12186164591452536</v>
      </c>
      <c r="H2678" s="17">
        <v>0.18005797463978407</v>
      </c>
      <c r="I2678" s="17">
        <v>0</v>
      </c>
      <c r="J2678" s="17">
        <v>10.803478478387046</v>
      </c>
      <c r="K2678" s="17">
        <v>0.18005797463978407</v>
      </c>
      <c r="L2678" s="17">
        <v>-1.0000000000000009</v>
      </c>
      <c r="M2678" s="17">
        <v>-1.0000000000000009</v>
      </c>
      <c r="N2678" s="17">
        <v>3.6011594927956798</v>
      </c>
      <c r="O2678" s="17">
        <v>15.594264943869847</v>
      </c>
      <c r="P2678" s="17">
        <v>-0.54854120806081053</v>
      </c>
      <c r="Q2678" s="17">
        <v>-0.733433746454351</v>
      </c>
      <c r="R2678" s="17">
        <v>-0.26396447273234536</v>
      </c>
      <c r="S2678" s="17">
        <v>0.33333333333333343</v>
      </c>
      <c r="T2678" s="17">
        <v>0.36365930805439678</v>
      </c>
      <c r="U2678" s="17">
        <v>0.1881724525922534</v>
      </c>
      <c r="V2678" s="17">
        <v>0</v>
      </c>
      <c r="W2678" s="17">
        <v>28.204284773607977</v>
      </c>
      <c r="X2678" s="17">
        <v>1.299950451838022</v>
      </c>
      <c r="Y2678" s="17">
        <v>-1.0000000000000009</v>
      </c>
      <c r="Z2678" s="17">
        <v>-1.0000000000000009</v>
      </c>
      <c r="AA2678" s="17">
        <v>21.560583112511353</v>
      </c>
      <c r="AB2678" s="17">
        <v>0.18334865405504136</v>
      </c>
      <c r="AC2678" s="17">
        <v>-0.13909539285449929</v>
      </c>
      <c r="AD2678" s="17">
        <v>-0.17184800496782734</v>
      </c>
      <c r="AE2678" s="17">
        <v>-6.3797371883642668</v>
      </c>
      <c r="AF2678" s="17">
        <v>6.6666666666666666E-2</v>
      </c>
      <c r="AG2678" s="17">
        <v>-1.0000000000000009</v>
      </c>
      <c r="AH2678" s="17">
        <v>-1.0000000000000009</v>
      </c>
      <c r="AI2678" s="17">
        <v>0</v>
      </c>
      <c r="AJ2678" s="17">
        <v>0</v>
      </c>
      <c r="AK2678" s="17">
        <v>0.77003237149979742</v>
      </c>
      <c r="AL2678" s="17">
        <v>9.8887930145805936E-2</v>
      </c>
      <c r="AM2678" s="17">
        <v>9.6853691471661285E-2</v>
      </c>
      <c r="AN2678" s="17">
        <v>0.40133616495684798</v>
      </c>
      <c r="AO2678" s="17">
        <v>6.2715041442905193</v>
      </c>
      <c r="AP2678" s="17">
        <v>10.527843774650234</v>
      </c>
      <c r="AQ2678" s="17">
        <v>39.007763251995001</v>
      </c>
      <c r="AR2678" s="17">
        <v>0.88516509397998333</v>
      </c>
      <c r="AS2678" s="17">
        <v>1.4800084264778057</v>
      </c>
      <c r="AT2678" s="17">
        <v>-1.0000000000000009</v>
      </c>
      <c r="AU2678" s="17">
        <v>-1.0000000000000009</v>
      </c>
      <c r="AV2678" s="17">
        <v>-0.38582611864687066</v>
      </c>
      <c r="AW2678" s="17">
        <v>47.682691831031441</v>
      </c>
      <c r="AX2678" s="17">
        <v>47.682691831031441</v>
      </c>
      <c r="AY2678" s="17">
        <v>0.19104226615512448</v>
      </c>
      <c r="AZ2678" s="17">
        <v>-24.781687052933808</v>
      </c>
      <c r="BA2678" s="22">
        <v>1338.3055468633816</v>
      </c>
      <c r="CU2678" t="e">
        <v>#N/A</v>
      </c>
      <c r="CV2678" t="e">
        <v>#N/A</v>
      </c>
    </row>
    <row r="2679" spans="1:100" x14ac:dyDescent="0.25">
      <c r="A2679">
        <v>5923</v>
      </c>
      <c r="B2679" t="s">
        <v>2947</v>
      </c>
      <c r="C2679" s="22">
        <v>3</v>
      </c>
      <c r="D2679" s="17">
        <v>3.0586835032797404</v>
      </c>
      <c r="E2679" s="17">
        <v>0</v>
      </c>
      <c r="F2679" s="17">
        <v>0.39886222234161428</v>
      </c>
      <c r="G2679" s="17">
        <v>0.39886222234161428</v>
      </c>
      <c r="H2679" s="17">
        <v>0.13917074044401617</v>
      </c>
      <c r="I2679" s="17">
        <v>0</v>
      </c>
      <c r="J2679" s="17">
        <v>8.3502444266409697</v>
      </c>
      <c r="K2679" s="17">
        <v>0.13917074044401617</v>
      </c>
      <c r="L2679" s="17">
        <v>-0.99999999999999967</v>
      </c>
      <c r="M2679" s="17">
        <v>-0.99999999999999967</v>
      </c>
      <c r="N2679" s="17">
        <v>2.7834148088803232</v>
      </c>
      <c r="O2679" s="17">
        <v>11.807790152262321</v>
      </c>
      <c r="P2679" s="17">
        <v>-2.4231671462247432E-3</v>
      </c>
      <c r="Q2679" s="17">
        <v>-1.2553328654732292</v>
      </c>
      <c r="R2679" s="17">
        <v>-0.37035802159750975</v>
      </c>
      <c r="S2679" s="17">
        <v>0.3333333333333332</v>
      </c>
      <c r="T2679" s="17">
        <v>0.3333333333333332</v>
      </c>
      <c r="U2679" s="17">
        <v>4.5009634200975271E-2</v>
      </c>
      <c r="V2679" s="17">
        <v>-0.10767928616116733</v>
      </c>
      <c r="W2679" s="17">
        <v>18.593050970498332</v>
      </c>
      <c r="X2679" s="17">
        <v>6.1458746059547258E-2</v>
      </c>
      <c r="Y2679" s="17">
        <v>-0.99999999999999967</v>
      </c>
      <c r="Z2679" s="17">
        <v>-0.99999999999999967</v>
      </c>
      <c r="AA2679" s="17">
        <v>24.337534243665608</v>
      </c>
      <c r="AB2679" s="17">
        <v>-0.20124020630620904</v>
      </c>
      <c r="AC2679" s="17">
        <v>0.12967369106494178</v>
      </c>
      <c r="AD2679" s="17">
        <v>0.1938633411365632</v>
      </c>
      <c r="AE2679" s="17">
        <v>6.1148412947647985</v>
      </c>
      <c r="AF2679" s="17">
        <v>0.27272727272727271</v>
      </c>
      <c r="AG2679" s="17">
        <v>-0.99999999999999967</v>
      </c>
      <c r="AH2679" s="17">
        <v>-0.99999999999999967</v>
      </c>
      <c r="AI2679" s="17">
        <v>-8.5340568553721879E-3</v>
      </c>
      <c r="AJ2679" s="17">
        <v>-0.10767928616116733</v>
      </c>
      <c r="AK2679" s="17">
        <v>0.4702290749139747</v>
      </c>
      <c r="AL2679" s="17">
        <v>0.56409313796606775</v>
      </c>
      <c r="AM2679" s="17">
        <v>-8.0520113317783373E-2</v>
      </c>
      <c r="AN2679" s="17">
        <v>0.11919522313186583</v>
      </c>
      <c r="AO2679" s="17">
        <v>0.33814254162528867</v>
      </c>
      <c r="AP2679" s="17">
        <v>5.8003462681269813</v>
      </c>
      <c r="AQ2679" s="17">
        <v>26.943295397139305</v>
      </c>
      <c r="AR2679" s="17">
        <v>0.60399701470647449</v>
      </c>
      <c r="AS2679" s="17">
        <v>0.2006294865035638</v>
      </c>
      <c r="AT2679" s="17">
        <v>-0.99999999999999967</v>
      </c>
      <c r="AU2679" s="17">
        <v>-0.99999999999999967</v>
      </c>
      <c r="AV2679" s="17">
        <v>2.8504200744104573E-2</v>
      </c>
      <c r="AW2679" s="17">
        <v>41.945670664054937</v>
      </c>
      <c r="AX2679" s="17">
        <v>31.007060910830759</v>
      </c>
      <c r="AY2679" s="17">
        <v>3.6787197268359204E-2</v>
      </c>
      <c r="AZ2679" s="17">
        <v>-28.707181713771565</v>
      </c>
      <c r="BA2679" s="22">
        <v>1405.3080921735516</v>
      </c>
      <c r="CU2679" t="e">
        <v>#N/A</v>
      </c>
      <c r="CV2679" t="e">
        <v>#N/A</v>
      </c>
    </row>
    <row r="2680" spans="1:100" x14ac:dyDescent="0.25">
      <c r="A2680">
        <v>5924</v>
      </c>
      <c r="B2680" t="s">
        <v>2948</v>
      </c>
      <c r="C2680" s="22">
        <v>3</v>
      </c>
      <c r="D2680" s="17">
        <v>3.4899186836507505</v>
      </c>
      <c r="E2680" s="17">
        <v>5.9392833903187128E-2</v>
      </c>
      <c r="F2680" s="17">
        <v>-0.10686335424003823</v>
      </c>
      <c r="G2680" s="17">
        <v>-7.5297238749017073E-2</v>
      </c>
      <c r="H2680" s="17">
        <v>0.21399669273941635</v>
      </c>
      <c r="I2680" s="17">
        <v>0</v>
      </c>
      <c r="J2680" s="17">
        <v>12.839801564364977</v>
      </c>
      <c r="K2680" s="17">
        <v>0.21399669273941635</v>
      </c>
      <c r="L2680" s="17">
        <v>-1.0000000000000029</v>
      </c>
      <c r="M2680" s="17">
        <v>-1.0000000000000029</v>
      </c>
      <c r="N2680" s="17">
        <v>4.2799338547883252</v>
      </c>
      <c r="O2680" s="17">
        <v>16.254423009266713</v>
      </c>
      <c r="P2680" s="17">
        <v>1.0855069390912991E-2</v>
      </c>
      <c r="Q2680" s="17">
        <v>0.37805763882486593</v>
      </c>
      <c r="R2680" s="17">
        <v>9.6665003472411304E-2</v>
      </c>
      <c r="S2680" s="17">
        <v>0.33113040283270084</v>
      </c>
      <c r="T2680" s="17">
        <v>0.32817983782776788</v>
      </c>
      <c r="U2680" s="17">
        <v>0.44900530137106048</v>
      </c>
      <c r="V2680" s="17">
        <v>0.27167167971429068</v>
      </c>
      <c r="W2680" s="17">
        <v>46.639621160256148</v>
      </c>
      <c r="X2680" s="17">
        <v>3.8662113361854709</v>
      </c>
      <c r="Y2680" s="17">
        <v>-1.0000000000000029</v>
      </c>
      <c r="Z2680" s="17">
        <v>-1.0000000000000029</v>
      </c>
      <c r="AA2680" s="17">
        <v>59.041280218227264</v>
      </c>
      <c r="AB2680" s="17">
        <v>4.0998547733353832E-2</v>
      </c>
      <c r="AC2680" s="17">
        <v>-8.1895087670256439E-2</v>
      </c>
      <c r="AD2680" s="17">
        <v>0.28699642102687645</v>
      </c>
      <c r="AE2680" s="17">
        <v>12.304994054498701</v>
      </c>
      <c r="AF2680" s="17">
        <v>0.58333333333333337</v>
      </c>
      <c r="AG2680" s="17">
        <v>-1.0000000000000029</v>
      </c>
      <c r="AH2680" s="17">
        <v>-1.0000000000000029</v>
      </c>
      <c r="AI2680" s="17">
        <v>-1.5802305312506478E-3</v>
      </c>
      <c r="AJ2680" s="17">
        <v>0.27167167971429068</v>
      </c>
      <c r="AK2680" s="17">
        <v>5.3599517769269328E-2</v>
      </c>
      <c r="AL2680" s="17">
        <v>0.33314567125897465</v>
      </c>
      <c r="AM2680" s="17">
        <v>1.2330167692026509E-2</v>
      </c>
      <c r="AN2680" s="17">
        <v>0.18351289364369516</v>
      </c>
      <c r="AO2680" s="17">
        <v>0.57625178114700693</v>
      </c>
      <c r="AP2680" s="17">
        <v>6.2535506973872526</v>
      </c>
      <c r="AQ2680" s="17">
        <v>59.479422724621109</v>
      </c>
      <c r="AR2680" s="17">
        <v>1.3799872217458193</v>
      </c>
      <c r="AS2680" s="17">
        <v>4.0802080289248863</v>
      </c>
      <c r="AT2680" s="17">
        <v>-1.0000000000000029</v>
      </c>
      <c r="AU2680" s="17">
        <v>-1.0000000000000029</v>
      </c>
      <c r="AV2680" s="17">
        <v>2.1367764723393731E-2</v>
      </c>
      <c r="AW2680" s="17">
        <v>81.549253924881199</v>
      </c>
      <c r="AX2680" s="17">
        <v>108.6848172856853</v>
      </c>
      <c r="AY2680" s="17">
        <v>0.17260822086998531</v>
      </c>
      <c r="AZ2680" s="17">
        <v>-19.293917935045638</v>
      </c>
      <c r="BA2680" s="22">
        <v>1409.6687561340191</v>
      </c>
      <c r="CU2680" t="e">
        <v>#N/A</v>
      </c>
      <c r="CV2680" t="e">
        <v>#N/A</v>
      </c>
    </row>
    <row r="2681" spans="1:100" x14ac:dyDescent="0.25">
      <c r="A2681">
        <v>5926</v>
      </c>
      <c r="B2681" t="s">
        <v>2949</v>
      </c>
      <c r="C2681" s="22">
        <v>3</v>
      </c>
      <c r="D2681" s="17">
        <v>5.0072815916736051</v>
      </c>
      <c r="E2681" s="17">
        <v>3.0321475948333924E-3</v>
      </c>
      <c r="F2681" s="17">
        <v>0.1926276357591522</v>
      </c>
      <c r="G2681" s="17">
        <v>0.1926276357591522</v>
      </c>
      <c r="H2681" s="17">
        <v>6.8658133882527894E-2</v>
      </c>
      <c r="I2681" s="17">
        <v>0</v>
      </c>
      <c r="J2681" s="17">
        <v>4.119488032951673</v>
      </c>
      <c r="K2681" s="17">
        <v>6.8658133882527894E-2</v>
      </c>
      <c r="L2681" s="17">
        <v>-0.99999999999999867</v>
      </c>
      <c r="M2681" s="17">
        <v>-0.99999999999999867</v>
      </c>
      <c r="N2681" s="17">
        <v>1.3731626776505581</v>
      </c>
      <c r="O2681" s="17">
        <v>9.3193972603844273</v>
      </c>
      <c r="P2681" s="17">
        <v>-5.312366741373218E-2</v>
      </c>
      <c r="Q2681" s="17">
        <v>-9.5765001191032192E-2</v>
      </c>
      <c r="R2681" s="17">
        <v>-0.11495208322219094</v>
      </c>
      <c r="S2681" s="17">
        <v>0.33333333333333315</v>
      </c>
      <c r="T2681" s="17">
        <v>0.33333333333333315</v>
      </c>
      <c r="U2681" s="17">
        <v>0.36463126493029779</v>
      </c>
      <c r="V2681" s="17">
        <v>-3.64933977269295E-2</v>
      </c>
      <c r="W2681" s="17">
        <v>37.045855999500255</v>
      </c>
      <c r="X2681" s="17">
        <v>1.8375732061437522</v>
      </c>
      <c r="Y2681" s="17">
        <v>-0.99999999999999867</v>
      </c>
      <c r="Z2681" s="17">
        <v>-0.99999999999999867</v>
      </c>
      <c r="AA2681" s="17">
        <v>72.840959465250634</v>
      </c>
      <c r="AB2681" s="17">
        <v>0.22332711292290025</v>
      </c>
      <c r="AC2681" s="17">
        <v>0.20606164458854398</v>
      </c>
      <c r="AD2681" s="17">
        <v>0.2888123534680071</v>
      </c>
      <c r="AE2681" s="17">
        <v>35.910055548972565</v>
      </c>
      <c r="AF2681" s="17">
        <v>0.7857142857142857</v>
      </c>
      <c r="AG2681" s="17">
        <v>-0.99999999999999867</v>
      </c>
      <c r="AH2681" s="17">
        <v>-0.99999999999999867</v>
      </c>
      <c r="AI2681" s="17">
        <v>0</v>
      </c>
      <c r="AJ2681" s="17">
        <v>-3.64933977269295E-2</v>
      </c>
      <c r="AK2681" s="17">
        <v>-0.11148991847565316</v>
      </c>
      <c r="AL2681" s="17">
        <v>-2.7462851985029402E-2</v>
      </c>
      <c r="AM2681" s="17">
        <v>0.28126902881058929</v>
      </c>
      <c r="AN2681" s="17">
        <v>-3.4770336097572123E-2</v>
      </c>
      <c r="AO2681" s="17">
        <v>6.4742761278864656</v>
      </c>
      <c r="AP2681" s="17">
        <v>-1.0065726623644502</v>
      </c>
      <c r="AQ2681" s="17">
        <v>41.165344032451941</v>
      </c>
      <c r="AR2681" s="17">
        <v>0.99480453387003398</v>
      </c>
      <c r="AS2681" s="17">
        <v>1.9062313400262796</v>
      </c>
      <c r="AT2681" s="17">
        <v>-0.99999999999999867</v>
      </c>
      <c r="AU2681" s="17">
        <v>-0.99999999999999867</v>
      </c>
      <c r="AV2681" s="17">
        <v>7.7675552536961207E-2</v>
      </c>
      <c r="AW2681" s="17">
        <v>81.153784063270621</v>
      </c>
      <c r="AX2681" s="17">
        <v>77.504444290577609</v>
      </c>
      <c r="AY2681" s="17">
        <v>0.19335502310383501</v>
      </c>
      <c r="AZ2681" s="17">
        <v>20.325900395904881</v>
      </c>
      <c r="BA2681" s="22">
        <v>1447.2724844310894</v>
      </c>
      <c r="CU2681" t="e">
        <v>#N/A</v>
      </c>
      <c r="CV2681" t="e">
        <v>#N/A</v>
      </c>
    </row>
    <row r="2682" spans="1:100" x14ac:dyDescent="0.25">
      <c r="A2682">
        <v>5927</v>
      </c>
      <c r="B2682" t="s">
        <v>2950</v>
      </c>
      <c r="C2682" s="22">
        <v>3</v>
      </c>
      <c r="D2682" s="17">
        <v>2.8162470420637962</v>
      </c>
      <c r="E2682" s="17">
        <v>8.2093681363486631E-3</v>
      </c>
      <c r="F2682" s="17">
        <v>0.23687135138283966</v>
      </c>
      <c r="G2682" s="17">
        <v>0.23687135138283966</v>
      </c>
      <c r="H2682" s="17">
        <v>0.3397164010417732</v>
      </c>
      <c r="I2682" s="17">
        <v>0</v>
      </c>
      <c r="J2682" s="17">
        <v>20.382984062506385</v>
      </c>
      <c r="K2682" s="17">
        <v>0.3397164010417732</v>
      </c>
      <c r="L2682" s="17">
        <v>-1</v>
      </c>
      <c r="M2682" s="17">
        <v>-1</v>
      </c>
      <c r="N2682" s="17">
        <v>6.7943280208354571</v>
      </c>
      <c r="O2682" s="17">
        <v>23.436102455953009</v>
      </c>
      <c r="P2682" s="17">
        <v>1.1478851521785927</v>
      </c>
      <c r="Q2682" s="17">
        <v>-0.42712195447440404</v>
      </c>
      <c r="R2682" s="17">
        <v>-6.9983034772616859E-2</v>
      </c>
      <c r="S2682" s="17">
        <v>0.33333333333333365</v>
      </c>
      <c r="T2682" s="17">
        <v>0.37715672502629055</v>
      </c>
      <c r="U2682" s="17">
        <v>0.52112494891077443</v>
      </c>
      <c r="V2682" s="17">
        <v>9.3974259536413973E-2</v>
      </c>
      <c r="W2682" s="17">
        <v>39.434914630601561</v>
      </c>
      <c r="X2682" s="17">
        <v>3.0556771055601879</v>
      </c>
      <c r="Y2682" s="17">
        <v>-1</v>
      </c>
      <c r="Z2682" s="17">
        <v>-1</v>
      </c>
      <c r="AA2682" s="17">
        <v>103.52189358868883</v>
      </c>
      <c r="AB2682" s="17">
        <v>0.39085091316521625</v>
      </c>
      <c r="AC2682" s="17">
        <v>0.44365342929325008</v>
      </c>
      <c r="AD2682" s="17">
        <v>0.44863489739873019</v>
      </c>
      <c r="AE2682" s="17">
        <v>64.156961992859848</v>
      </c>
      <c r="AF2682" s="17">
        <v>0.77777777777777779</v>
      </c>
      <c r="AG2682" s="17">
        <v>-1</v>
      </c>
      <c r="AH2682" s="17">
        <v>-1</v>
      </c>
      <c r="AI2682" s="17">
        <v>0</v>
      </c>
      <c r="AJ2682" s="17">
        <v>9.3974259536413973E-2</v>
      </c>
      <c r="AK2682" s="17">
        <v>-0.13001495390660903</v>
      </c>
      <c r="AL2682" s="17">
        <v>-1.069462224157189E-2</v>
      </c>
      <c r="AM2682" s="17">
        <v>-3.5183962811919621E-3</v>
      </c>
      <c r="AN2682" s="17">
        <v>0.48693364233674813</v>
      </c>
      <c r="AO2682" s="17">
        <v>-0.73803467656284227</v>
      </c>
      <c r="AP2682" s="17">
        <v>12.119867947210839</v>
      </c>
      <c r="AQ2682" s="17">
        <v>59.817898693107978</v>
      </c>
      <c r="AR2682" s="17">
        <v>1.3255892668068119</v>
      </c>
      <c r="AS2682" s="17">
        <v>3.3953935066019629</v>
      </c>
      <c r="AT2682" s="17">
        <v>-1</v>
      </c>
      <c r="AU2682" s="17">
        <v>-1</v>
      </c>
      <c r="AV2682" s="17">
        <v>0.16688831661022285</v>
      </c>
      <c r="AW2682" s="17">
        <v>139.07786399185264</v>
      </c>
      <c r="AX2682" s="17">
        <v>148.47528994549398</v>
      </c>
      <c r="AY2682" s="17">
        <v>0.40420226857571462</v>
      </c>
      <c r="AZ2682" s="17">
        <v>79.29987713682354</v>
      </c>
      <c r="BA2682" s="22">
        <v>1609.049260646472</v>
      </c>
      <c r="CU2682" t="e">
        <v>#N/A</v>
      </c>
      <c r="CV2682" t="e">
        <v>#N/A</v>
      </c>
    </row>
    <row r="2683" spans="1:100" x14ac:dyDescent="0.25">
      <c r="A2683">
        <v>5928</v>
      </c>
      <c r="B2683" t="s">
        <v>2951</v>
      </c>
      <c r="C2683" s="22">
        <v>3</v>
      </c>
      <c r="D2683" s="17">
        <v>4.5764298668335757</v>
      </c>
      <c r="E2683" s="17">
        <v>-1.621748214127677E-2</v>
      </c>
      <c r="F2683" s="17">
        <v>0.27864788214091657</v>
      </c>
      <c r="G2683" s="17">
        <v>0.27864788214091657</v>
      </c>
      <c r="H2683" s="17">
        <v>-3.3788380096982901E-2</v>
      </c>
      <c r="I2683" s="17">
        <v>0</v>
      </c>
      <c r="J2683" s="17">
        <v>-2.0273028058189659</v>
      </c>
      <c r="K2683" s="17">
        <v>-3.3788380096982901E-2</v>
      </c>
      <c r="L2683" s="17">
        <v>-1</v>
      </c>
      <c r="M2683" s="17">
        <v>-1</v>
      </c>
      <c r="N2683" s="17">
        <v>-0.67576760193965579</v>
      </c>
      <c r="O2683" s="17">
        <v>2.8277749431555206</v>
      </c>
      <c r="P2683" s="17">
        <v>-1.7343961063622619E-3</v>
      </c>
      <c r="Q2683" s="17">
        <v>-1.1125377690363532</v>
      </c>
      <c r="R2683" s="17">
        <v>-0.43169419827750399</v>
      </c>
      <c r="S2683" s="17">
        <v>0.33333333333333309</v>
      </c>
      <c r="T2683" s="17">
        <v>0.33333333333333309</v>
      </c>
      <c r="U2683" s="17">
        <v>0.18642981460141819</v>
      </c>
      <c r="V2683" s="17">
        <v>-6.044709642226026E-2</v>
      </c>
      <c r="W2683" s="17">
        <v>33.057510597712294</v>
      </c>
      <c r="X2683" s="17">
        <v>1.08349172663576</v>
      </c>
      <c r="Y2683" s="17">
        <v>-1</v>
      </c>
      <c r="Z2683" s="17">
        <v>-1</v>
      </c>
      <c r="AA2683" s="17">
        <v>90.964659962161079</v>
      </c>
      <c r="AB2683" s="17">
        <v>0.44411254087743118</v>
      </c>
      <c r="AC2683" s="17">
        <v>0.4177069338753554</v>
      </c>
      <c r="AD2683" s="17">
        <v>0.30495739650173931</v>
      </c>
      <c r="AE2683" s="17">
        <v>58.338843562726261</v>
      </c>
      <c r="AF2683" s="17">
        <v>1</v>
      </c>
      <c r="AG2683" s="17">
        <v>-1</v>
      </c>
      <c r="AH2683" s="17">
        <v>-1</v>
      </c>
      <c r="AI2683" s="17">
        <v>1.3416240673794037E-4</v>
      </c>
      <c r="AJ2683" s="17">
        <v>-6.044709642226026E-2</v>
      </c>
      <c r="AK2683" s="17">
        <v>0.55932501824833292</v>
      </c>
      <c r="AL2683" s="17">
        <v>0.31038419995648592</v>
      </c>
      <c r="AM2683" s="17">
        <v>-4.6637712164987667E-2</v>
      </c>
      <c r="AN2683" s="17">
        <v>0.10209779796443699</v>
      </c>
      <c r="AO2683" s="17">
        <v>1.6306822871169744</v>
      </c>
      <c r="AP2683" s="17">
        <v>4.1043659488933537</v>
      </c>
      <c r="AQ2683" s="17">
        <v>31.030207791893325</v>
      </c>
      <c r="AR2683" s="17">
        <v>0.79264938484582437</v>
      </c>
      <c r="AS2683" s="17">
        <v>1.0497033465387768</v>
      </c>
      <c r="AT2683" s="17">
        <v>-1</v>
      </c>
      <c r="AU2683" s="17">
        <v>-1</v>
      </c>
      <c r="AV2683" s="17">
        <v>-0.15304631613658767</v>
      </c>
      <c r="AW2683" s="17">
        <v>97.896800854209985</v>
      </c>
      <c r="AX2683" s="17">
        <v>91.854774460118676</v>
      </c>
      <c r="AY2683" s="17">
        <v>0.22561498868208893</v>
      </c>
      <c r="AZ2683" s="17">
        <v>2.052222865825728</v>
      </c>
      <c r="BA2683" s="22">
        <v>1459.1325867639207</v>
      </c>
      <c r="CU2683" t="e">
        <v>#N/A</v>
      </c>
      <c r="CV2683" t="e">
        <v>#N/A</v>
      </c>
    </row>
    <row r="2684" spans="1:100" x14ac:dyDescent="0.25">
      <c r="A2684">
        <v>5929</v>
      </c>
      <c r="B2684" t="s">
        <v>2952</v>
      </c>
      <c r="C2684" s="22">
        <v>3</v>
      </c>
      <c r="D2684" s="17">
        <v>5.0204365593802969</v>
      </c>
      <c r="E2684" s="17">
        <v>0</v>
      </c>
      <c r="F2684" s="17">
        <v>-0.17621363574530541</v>
      </c>
      <c r="G2684" s="17">
        <v>-0.17621363574530541</v>
      </c>
      <c r="H2684" s="17">
        <v>-0.1908078253979974</v>
      </c>
      <c r="I2684" s="17">
        <v>0</v>
      </c>
      <c r="J2684" s="17">
        <v>-11.448469523879849</v>
      </c>
      <c r="K2684" s="17">
        <v>-0.1908078253979974</v>
      </c>
      <c r="L2684" s="17">
        <v>-0.99999999999999878</v>
      </c>
      <c r="M2684" s="17">
        <v>-0.99999999999999878</v>
      </c>
      <c r="N2684" s="17">
        <v>-3.8161565079599491</v>
      </c>
      <c r="O2684" s="17">
        <v>-6.6042466002448554</v>
      </c>
      <c r="P2684" s="17">
        <v>0.34157182262707952</v>
      </c>
      <c r="Q2684" s="17">
        <v>0.62798917289386347</v>
      </c>
      <c r="R2684" s="17">
        <v>0.18260414815611092</v>
      </c>
      <c r="S2684" s="17">
        <v>0.33333333333333304</v>
      </c>
      <c r="T2684" s="17">
        <v>0.28569763333539933</v>
      </c>
      <c r="U2684" s="17">
        <v>-6.1056176307263434E-3</v>
      </c>
      <c r="V2684" s="17">
        <v>1.348872957656443E-2</v>
      </c>
      <c r="W2684" s="17">
        <v>32.688876160502709</v>
      </c>
      <c r="X2684" s="17">
        <v>0.81209319159099369</v>
      </c>
      <c r="Y2684" s="17">
        <v>-0.99999999999999878</v>
      </c>
      <c r="Z2684" s="17">
        <v>-0.99999999999999878</v>
      </c>
      <c r="AA2684" s="17">
        <v>29.866259278771125</v>
      </c>
      <c r="AB2684" s="17">
        <v>6.1398123412963052E-2</v>
      </c>
      <c r="AC2684" s="17">
        <v>0.15950455825147347</v>
      </c>
      <c r="AD2684" s="17">
        <v>-0.28100710226218995</v>
      </c>
      <c r="AE2684" s="17">
        <v>-3.0052210298876743</v>
      </c>
      <c r="AF2684" s="17">
        <v>0.125</v>
      </c>
      <c r="AG2684" s="17">
        <v>-0.99999999999999878</v>
      </c>
      <c r="AH2684" s="17">
        <v>-0.99999999999999878</v>
      </c>
      <c r="AI2684" s="17">
        <v>0</v>
      </c>
      <c r="AJ2684" s="17">
        <v>1.348872957656443E-2</v>
      </c>
      <c r="AK2684" s="17">
        <v>-0.1578107709859429</v>
      </c>
      <c r="AL2684" s="17">
        <v>-2.3638215381709512E-2</v>
      </c>
      <c r="AM2684" s="17">
        <v>-4.4712846742703316E-2</v>
      </c>
      <c r="AN2684" s="17">
        <v>0.16061895557867625</v>
      </c>
      <c r="AO2684" s="17">
        <v>-1.9068750234972962</v>
      </c>
      <c r="AP2684" s="17">
        <v>3.8972828125583594</v>
      </c>
      <c r="AQ2684" s="17">
        <v>21.240406636622858</v>
      </c>
      <c r="AR2684" s="17">
        <v>0.62641407861457032</v>
      </c>
      <c r="AS2684" s="17">
        <v>0.62128536619299657</v>
      </c>
      <c r="AT2684" s="17">
        <v>-0.99999999999999878</v>
      </c>
      <c r="AU2684" s="17">
        <v>-0.99999999999999878</v>
      </c>
      <c r="AV2684" s="17">
        <v>6.3905124108055503E-3</v>
      </c>
      <c r="AW2684" s="17">
        <v>27.159295491084649</v>
      </c>
      <c r="AX2684" s="17">
        <v>28.508168448741088</v>
      </c>
      <c r="AY2684" s="17">
        <v>3.2126183283894216E-2</v>
      </c>
      <c r="AZ2684" s="17">
        <v>-24.410014089033819</v>
      </c>
      <c r="BA2684" s="22">
        <v>1435.3138337884584</v>
      </c>
      <c r="CU2684" t="e">
        <v>#N/A</v>
      </c>
      <c r="CV2684" t="e">
        <v>#N/A</v>
      </c>
    </row>
    <row r="2685" spans="1:100" x14ac:dyDescent="0.25">
      <c r="A2685">
        <v>5930</v>
      </c>
      <c r="B2685" t="s">
        <v>2953</v>
      </c>
      <c r="C2685" s="22">
        <v>3</v>
      </c>
      <c r="D2685" s="17">
        <v>2.9206992715044868</v>
      </c>
      <c r="E2685" s="17">
        <v>-0.16752399072288593</v>
      </c>
      <c r="F2685" s="17">
        <v>0.49645630323361767</v>
      </c>
      <c r="G2685" s="17">
        <v>0.44892784734166247</v>
      </c>
      <c r="H2685" s="17">
        <v>0.10124511126510832</v>
      </c>
      <c r="I2685" s="17">
        <v>0</v>
      </c>
      <c r="J2685" s="17">
        <v>6.0747066759064978</v>
      </c>
      <c r="K2685" s="17">
        <v>0.10124511126510832</v>
      </c>
      <c r="L2685" s="17">
        <v>-1</v>
      </c>
      <c r="M2685" s="17">
        <v>-1</v>
      </c>
      <c r="N2685" s="17">
        <v>2.0249022253021662</v>
      </c>
      <c r="O2685" s="17">
        <v>9.4443337947526551</v>
      </c>
      <c r="P2685" s="17">
        <v>9.8261481183817986E-2</v>
      </c>
      <c r="Q2685" s="17">
        <v>0.36072718330208897</v>
      </c>
      <c r="R2685" s="17">
        <v>0.11512821633568761</v>
      </c>
      <c r="S2685" s="17">
        <v>0.33333333333333354</v>
      </c>
      <c r="T2685" s="17">
        <v>0.39573600550395993</v>
      </c>
      <c r="U2685" s="17">
        <v>0.40668517456325021</v>
      </c>
      <c r="V2685" s="17">
        <v>0</v>
      </c>
      <c r="W2685" s="17">
        <v>41.380376085417439</v>
      </c>
      <c r="X2685" s="17">
        <v>2.3196796967545352</v>
      </c>
      <c r="Y2685" s="17">
        <v>-1</v>
      </c>
      <c r="Z2685" s="17">
        <v>-1</v>
      </c>
      <c r="AA2685" s="17">
        <v>44.323454430300295</v>
      </c>
      <c r="AB2685" s="17">
        <v>5.2440638535583624E-2</v>
      </c>
      <c r="AC2685" s="17">
        <v>-0.11685101186655952</v>
      </c>
      <c r="AD2685" s="17">
        <v>0.12096937590191967</v>
      </c>
      <c r="AE2685" s="17">
        <v>2.8279501285471826</v>
      </c>
      <c r="AF2685" s="17">
        <v>0.1</v>
      </c>
      <c r="AG2685" s="17">
        <v>-1</v>
      </c>
      <c r="AH2685" s="17">
        <v>-1</v>
      </c>
      <c r="AI2685" s="17">
        <v>0</v>
      </c>
      <c r="AJ2685" s="17">
        <v>0</v>
      </c>
      <c r="AK2685" s="17">
        <v>0.25479143922342129</v>
      </c>
      <c r="AL2685" s="17">
        <v>0.43454615987207251</v>
      </c>
      <c r="AM2685" s="17">
        <v>2.4161421929939305E-2</v>
      </c>
      <c r="AN2685" s="17">
        <v>5.7313578500731641E-3</v>
      </c>
      <c r="AO2685" s="17">
        <v>1.8779927443655891</v>
      </c>
      <c r="AP2685" s="17">
        <v>2.3160147456121924</v>
      </c>
      <c r="AQ2685" s="17">
        <v>47.455082761323908</v>
      </c>
      <c r="AR2685" s="17">
        <v>1.1357545134005433</v>
      </c>
      <c r="AS2685" s="17">
        <v>2.4209248080196439</v>
      </c>
      <c r="AT2685" s="17">
        <v>-1</v>
      </c>
      <c r="AU2685" s="17">
        <v>-1</v>
      </c>
      <c r="AV2685" s="17">
        <v>0.56405606367734995</v>
      </c>
      <c r="AW2685" s="17">
        <v>56.083802970665104</v>
      </c>
      <c r="AX2685" s="17">
        <v>56.083802970665104</v>
      </c>
      <c r="AY2685" s="17">
        <v>-0.16454734235395599</v>
      </c>
      <c r="AZ2685" s="17">
        <v>-33.096548050082312</v>
      </c>
      <c r="BA2685" s="22">
        <v>1388.6992394791241</v>
      </c>
      <c r="CU2685" t="e">
        <v>#N/A</v>
      </c>
      <c r="CV2685" t="e">
        <v>#N/A</v>
      </c>
    </row>
    <row r="2686" spans="1:100" x14ac:dyDescent="0.25">
      <c r="A2686">
        <v>5932</v>
      </c>
      <c r="B2686" t="s">
        <v>2954</v>
      </c>
      <c r="C2686" s="22">
        <v>3</v>
      </c>
      <c r="D2686" s="17">
        <v>1.9467246146173689</v>
      </c>
      <c r="E2686" s="17">
        <v>0.29314225375148045</v>
      </c>
      <c r="F2686" s="17">
        <v>-0.23727386625120947</v>
      </c>
      <c r="G2686" s="17">
        <v>-0.14961141585028659</v>
      </c>
      <c r="H2686" s="17">
        <v>0.14085653520227348</v>
      </c>
      <c r="I2686" s="17">
        <v>0</v>
      </c>
      <c r="J2686" s="17">
        <v>8.4513921121364106</v>
      </c>
      <c r="K2686" s="17">
        <v>0.14085653520227348</v>
      </c>
      <c r="L2686" s="17">
        <v>-1.0000000000000016</v>
      </c>
      <c r="M2686" s="17">
        <v>-1.0000000000000016</v>
      </c>
      <c r="N2686" s="17">
        <v>2.8171307040454696</v>
      </c>
      <c r="O2686" s="17">
        <v>10.248505310903495</v>
      </c>
      <c r="P2686" s="17">
        <v>0.57953681037643723</v>
      </c>
      <c r="Q2686" s="17">
        <v>-0.44977354931169411</v>
      </c>
      <c r="R2686" s="17">
        <v>-0.17261222559956574</v>
      </c>
      <c r="S2686" s="17">
        <v>0.3410791308507648</v>
      </c>
      <c r="T2686" s="17">
        <v>5.4833909564719591E-2</v>
      </c>
      <c r="U2686" s="17">
        <v>-1.16639056000579E-2</v>
      </c>
      <c r="V2686" s="17">
        <v>0</v>
      </c>
      <c r="W2686" s="17">
        <v>9.7357039845261362</v>
      </c>
      <c r="X2686" s="17">
        <v>6.9541238239637787E-3</v>
      </c>
      <c r="Y2686" s="17">
        <v>-1.0000000000000016</v>
      </c>
      <c r="Z2686" s="17">
        <v>-1.0000000000000016</v>
      </c>
      <c r="AA2686" s="17">
        <v>19.753348230566395</v>
      </c>
      <c r="AB2686" s="17">
        <v>-0.2079384797659907</v>
      </c>
      <c r="AC2686" s="17">
        <v>0.17500151934553768</v>
      </c>
      <c r="AD2686" s="17">
        <v>0.23674208985324988</v>
      </c>
      <c r="AE2686" s="17">
        <v>10.190256471639842</v>
      </c>
      <c r="AF2686" s="17">
        <v>0.2</v>
      </c>
      <c r="AG2686" s="17">
        <v>-1.0000000000000016</v>
      </c>
      <c r="AH2686" s="17">
        <v>-1.0000000000000016</v>
      </c>
      <c r="AI2686" s="17">
        <v>0</v>
      </c>
      <c r="AJ2686" s="17">
        <v>0</v>
      </c>
      <c r="AK2686" s="17">
        <v>0.74020819949986638</v>
      </c>
      <c r="AL2686" s="17">
        <v>0.1149726512201549</v>
      </c>
      <c r="AM2686" s="17">
        <v>-0.21156065866991178</v>
      </c>
      <c r="AN2686" s="17">
        <v>0.17218595693067651</v>
      </c>
      <c r="AO2686" s="17">
        <v>-1.5879754692484618</v>
      </c>
      <c r="AP2686" s="17">
        <v>4.879512179367687</v>
      </c>
      <c r="AQ2686" s="17">
        <v>18.18709609666254</v>
      </c>
      <c r="AR2686" s="17">
        <v>0.38424913481542683</v>
      </c>
      <c r="AS2686" s="17">
        <v>0.1478106590262373</v>
      </c>
      <c r="AT2686" s="17">
        <v>-1.0000000000000016</v>
      </c>
      <c r="AU2686" s="17">
        <v>-1.0000000000000016</v>
      </c>
      <c r="AV2686" s="17">
        <v>-0.32222364144985238</v>
      </c>
      <c r="AW2686" s="17">
        <v>34.881365720837593</v>
      </c>
      <c r="AX2686" s="17">
        <v>34.881365720837593</v>
      </c>
      <c r="AY2686" s="17">
        <v>6.5374948131934285E-2</v>
      </c>
      <c r="AZ2686" s="17">
        <v>-13.891078277252639</v>
      </c>
      <c r="BA2686" s="22">
        <v>1392.2386767180508</v>
      </c>
      <c r="CU2686" t="e">
        <v>#N/A</v>
      </c>
      <c r="CV2686" t="e">
        <v>#N/A</v>
      </c>
    </row>
    <row r="2687" spans="1:100" x14ac:dyDescent="0.25">
      <c r="A2687">
        <v>5933</v>
      </c>
      <c r="B2687" t="s">
        <v>2955</v>
      </c>
      <c r="C2687" s="22">
        <v>3</v>
      </c>
      <c r="D2687" s="17">
        <v>4.7659524483562317</v>
      </c>
      <c r="E2687" s="17">
        <v>1.2027661422168864E-2</v>
      </c>
      <c r="F2687" s="17">
        <v>-1.0817061778684405</v>
      </c>
      <c r="G2687" s="17">
        <v>-1.0795396034578284</v>
      </c>
      <c r="H2687" s="17">
        <v>0.49273575320628427</v>
      </c>
      <c r="I2687" s="17">
        <v>1.4748263816825872E-2</v>
      </c>
      <c r="J2687" s="17">
        <v>30.449041021386623</v>
      </c>
      <c r="K2687" s="17">
        <v>0.50748401702311019</v>
      </c>
      <c r="L2687" s="17">
        <v>-0.99999999999999944</v>
      </c>
      <c r="M2687" s="17">
        <v>-0.99999999999999944</v>
      </c>
      <c r="N2687" s="17">
        <v>10.149680340462204</v>
      </c>
      <c r="O2687" s="17">
        <v>34.135453866285019</v>
      </c>
      <c r="P2687" s="17">
        <v>1.7241745927783729</v>
      </c>
      <c r="Q2687" s="17">
        <v>-3.7354725565366298</v>
      </c>
      <c r="R2687" s="17">
        <v>-0.98187202891471648</v>
      </c>
      <c r="S2687" s="17">
        <v>0.33333333333333304</v>
      </c>
      <c r="T2687" s="17">
        <v>0.33333333333333304</v>
      </c>
      <c r="U2687" s="17">
        <v>0.50121747147714457</v>
      </c>
      <c r="V2687" s="17">
        <v>-5.9965239258034262E-3</v>
      </c>
      <c r="W2687" s="17">
        <v>26.176143887795867</v>
      </c>
      <c r="X2687" s="17">
        <v>2.1280733919973138</v>
      </c>
      <c r="Y2687" s="17">
        <v>-0.99999999999999944</v>
      </c>
      <c r="Z2687" s="17">
        <v>-0.99999999999999944</v>
      </c>
      <c r="AA2687" s="17">
        <v>59.316624257885096</v>
      </c>
      <c r="AB2687" s="17">
        <v>-5.4383153345116744E-3</v>
      </c>
      <c r="AC2687" s="17">
        <v>0.38604051512170406</v>
      </c>
      <c r="AD2687" s="17">
        <v>0.3018448481928856</v>
      </c>
      <c r="AE2687" s="17">
        <v>34.122352399003923</v>
      </c>
      <c r="AF2687" s="17">
        <v>0.83333333333333337</v>
      </c>
      <c r="AG2687" s="17">
        <v>-0.99999999999999944</v>
      </c>
      <c r="AH2687" s="17">
        <v>-0.99999999999999944</v>
      </c>
      <c r="AI2687" s="17">
        <v>-7.6427089004352633E-2</v>
      </c>
      <c r="AJ2687" s="17">
        <v>-5.9965239258034262E-3</v>
      </c>
      <c r="AK2687" s="17">
        <v>2.8318938760602055E-3</v>
      </c>
      <c r="AL2687" s="17">
        <v>3.4642980420322392E-2</v>
      </c>
      <c r="AM2687" s="17">
        <v>-0.14388605144759262</v>
      </c>
      <c r="AN2687" s="17">
        <v>-5.3583862492706705E-2</v>
      </c>
      <c r="AO2687" s="17">
        <v>-3.5829918168095141</v>
      </c>
      <c r="AP2687" s="17">
        <v>-1.1663816602160566</v>
      </c>
      <c r="AQ2687" s="17">
        <v>56.625184909182515</v>
      </c>
      <c r="AR2687" s="17">
        <v>1.161887614218007</v>
      </c>
      <c r="AS2687" s="17">
        <v>2.6355574090204246</v>
      </c>
      <c r="AT2687" s="17">
        <v>-0.99999999999999944</v>
      </c>
      <c r="AU2687" s="17">
        <v>-0.99999999999999944</v>
      </c>
      <c r="AV2687" s="17">
        <v>-2.0614116323725451</v>
      </c>
      <c r="AW2687" s="17">
        <v>92.285696463954054</v>
      </c>
      <c r="AX2687" s="17">
        <v>90.157502291286647</v>
      </c>
      <c r="AY2687" s="17">
        <v>-4.8199702098892946E-2</v>
      </c>
      <c r="AZ2687" s="17">
        <v>-4.5541259497924429</v>
      </c>
      <c r="BA2687" s="22">
        <v>1445.7588038347662</v>
      </c>
      <c r="CU2687" t="e">
        <v>#N/A</v>
      </c>
      <c r="CV2687" t="e">
        <v>#N/A</v>
      </c>
    </row>
    <row r="2688" spans="1:100" x14ac:dyDescent="0.25">
      <c r="A2688">
        <v>5934</v>
      </c>
      <c r="B2688" t="s">
        <v>2956</v>
      </c>
      <c r="C2688" s="22">
        <v>3</v>
      </c>
      <c r="D2688" s="17">
        <v>4.1819455302202897</v>
      </c>
      <c r="E2688" s="17">
        <v>-0.27282182139654321</v>
      </c>
      <c r="F2688" s="17">
        <v>-0.91168313417548141</v>
      </c>
      <c r="G2688" s="17">
        <v>-0.9951982940831462</v>
      </c>
      <c r="H2688" s="17">
        <v>0.34008059627210241</v>
      </c>
      <c r="I2688" s="17">
        <v>0</v>
      </c>
      <c r="J2688" s="17">
        <v>20.404835776326141</v>
      </c>
      <c r="K2688" s="17">
        <v>0.34008059627210241</v>
      </c>
      <c r="L2688" s="17">
        <v>-0.99999999999999956</v>
      </c>
      <c r="M2688" s="17">
        <v>-0.99999999999999956</v>
      </c>
      <c r="N2688" s="17">
        <v>6.8016119254420477</v>
      </c>
      <c r="O2688" s="17">
        <v>23.591583012463293</v>
      </c>
      <c r="P2688" s="17">
        <v>0.61813474230321974</v>
      </c>
      <c r="Q2688" s="17">
        <v>1.9849247755561183</v>
      </c>
      <c r="R2688" s="17">
        <v>0.67026190535393615</v>
      </c>
      <c r="S2688" s="17">
        <v>0.33333333333333298</v>
      </c>
      <c r="T2688" s="17">
        <v>0.33333333333333298</v>
      </c>
      <c r="U2688" s="17">
        <v>-0.15455480836123631</v>
      </c>
      <c r="V2688" s="17">
        <v>-1.0660222299868854E-2</v>
      </c>
      <c r="W2688" s="17">
        <v>6.4548415893383453</v>
      </c>
      <c r="X2688" s="17">
        <v>-0.35559449684959432</v>
      </c>
      <c r="Y2688" s="17">
        <v>-0.99999999999999956</v>
      </c>
      <c r="Z2688" s="17">
        <v>-0.99999999999999956</v>
      </c>
      <c r="AA2688" s="17">
        <v>28.004293650837852</v>
      </c>
      <c r="AB2688" s="17">
        <v>3.9743121885770463E-2</v>
      </c>
      <c r="AC2688" s="17">
        <v>0.2112549409060831</v>
      </c>
      <c r="AD2688" s="17">
        <v>0.16658574033105755</v>
      </c>
      <c r="AE2688" s="17">
        <v>20.879190156145562</v>
      </c>
      <c r="AF2688" s="17">
        <v>0.44444444444444442</v>
      </c>
      <c r="AG2688" s="17">
        <v>-0.99999999999999956</v>
      </c>
      <c r="AH2688" s="17">
        <v>-0.99999999999999956</v>
      </c>
      <c r="AI2688" s="17">
        <v>1.3587292098083646E-3</v>
      </c>
      <c r="AJ2688" s="17">
        <v>-1.0660222299868854E-2</v>
      </c>
      <c r="AK2688" s="17">
        <v>0.12308277377891511</v>
      </c>
      <c r="AL2688" s="17">
        <v>7.7209829279012224E-2</v>
      </c>
      <c r="AM2688" s="17">
        <v>0.28215953950716854</v>
      </c>
      <c r="AN2688" s="17">
        <v>-2.8590936591962181E-2</v>
      </c>
      <c r="AO2688" s="17">
        <v>7.6694023565737872</v>
      </c>
      <c r="AP2688" s="17">
        <v>-0.32872426840399188</v>
      </c>
      <c r="AQ2688" s="17">
        <v>26.859677365664478</v>
      </c>
      <c r="AR2688" s="17">
        <v>0.50145163600556097</v>
      </c>
      <c r="AS2688" s="17">
        <v>-1.5513900577491677E-2</v>
      </c>
      <c r="AT2688" s="17">
        <v>-0.99999999999999956</v>
      </c>
      <c r="AU2688" s="17">
        <v>-0.99999999999999956</v>
      </c>
      <c r="AV2688" s="17">
        <v>-0.32493638872920982</v>
      </c>
      <c r="AW2688" s="17">
        <v>51.267152394897145</v>
      </c>
      <c r="AX2688" s="17">
        <v>50.228304749106414</v>
      </c>
      <c r="AY2688" s="17">
        <v>4.6936185425419316E-2</v>
      </c>
      <c r="AZ2688" s="17">
        <v>-25.096366486515716</v>
      </c>
      <c r="BA2688" s="22">
        <v>1392.9394954909956</v>
      </c>
      <c r="CU2688" t="e">
        <v>#N/A</v>
      </c>
      <c r="CV2688" t="e">
        <v>#N/A</v>
      </c>
    </row>
    <row r="2689" spans="1:100" x14ac:dyDescent="0.25">
      <c r="A2689">
        <v>5935</v>
      </c>
      <c r="B2689" t="s">
        <v>2957</v>
      </c>
      <c r="C2689" s="22">
        <v>3</v>
      </c>
      <c r="D2689" s="17">
        <v>2.3391771376045076</v>
      </c>
      <c r="E2689" s="17">
        <v>2.7846203893019429E-2</v>
      </c>
      <c r="F2689" s="17">
        <v>-4.5146905727925762E-2</v>
      </c>
      <c r="G2689" s="17">
        <v>-4.5146905727925762E-2</v>
      </c>
      <c r="H2689" s="17">
        <v>0.19166130996055897</v>
      </c>
      <c r="I2689" s="17">
        <v>0</v>
      </c>
      <c r="J2689" s="17">
        <v>11.49967859763354</v>
      </c>
      <c r="K2689" s="17">
        <v>0.19166130996055897</v>
      </c>
      <c r="L2689" s="17">
        <v>-1.000000000000002</v>
      </c>
      <c r="M2689" s="17">
        <v>-1.000000000000002</v>
      </c>
      <c r="N2689" s="17">
        <v>3.8332261992111807</v>
      </c>
      <c r="O2689" s="17">
        <v>13.793708829510127</v>
      </c>
      <c r="P2689" s="17">
        <v>-0.28294613606608454</v>
      </c>
      <c r="Q2689" s="17">
        <v>0.10908425646925221</v>
      </c>
      <c r="R2689" s="17">
        <v>-1.9010870822992826E-2</v>
      </c>
      <c r="S2689" s="17">
        <v>0.33333333333333398</v>
      </c>
      <c r="T2689" s="17">
        <v>0.1289188778365479</v>
      </c>
      <c r="U2689" s="17">
        <v>-0.20467975524583046</v>
      </c>
      <c r="V2689" s="17">
        <v>5.5381796785750281E-2</v>
      </c>
      <c r="W2689" s="17">
        <v>4.8517177099697077</v>
      </c>
      <c r="X2689" s="17">
        <v>-0.39614541865747183</v>
      </c>
      <c r="Y2689" s="17">
        <v>-1.000000000000002</v>
      </c>
      <c r="Z2689" s="17">
        <v>-1.000000000000002</v>
      </c>
      <c r="AA2689" s="17">
        <v>-7.6250083318703918</v>
      </c>
      <c r="AB2689" s="17">
        <v>-0.18835655291992787</v>
      </c>
      <c r="AC2689" s="17">
        <v>0.21658049923273257</v>
      </c>
      <c r="AD2689" s="17">
        <v>-0.27737824973314679</v>
      </c>
      <c r="AE2689" s="17">
        <v>-12.457715171017098</v>
      </c>
      <c r="AF2689" s="17">
        <v>0</v>
      </c>
      <c r="AG2689" s="17">
        <v>-1.000000000000002</v>
      </c>
      <c r="AH2689" s="17">
        <v>-1.000000000000002</v>
      </c>
      <c r="AI2689" s="17">
        <v>0</v>
      </c>
      <c r="AJ2689" s="17">
        <v>5.5381796785750281E-2</v>
      </c>
      <c r="AK2689" s="17">
        <v>0.33092179694078627</v>
      </c>
      <c r="AL2689" s="17">
        <v>-0.14230673480179637</v>
      </c>
      <c r="AM2689" s="17">
        <v>0.30835091301578371</v>
      </c>
      <c r="AN2689" s="17">
        <v>0.19888492980022374</v>
      </c>
      <c r="AO2689" s="17">
        <v>9.3633818100985273</v>
      </c>
      <c r="AP2689" s="17">
        <v>4.2605895709966113</v>
      </c>
      <c r="AQ2689" s="17">
        <v>16.351396307603242</v>
      </c>
      <c r="AR2689" s="17">
        <v>0.31295425270980148</v>
      </c>
      <c r="AS2689" s="17">
        <v>-0.20448410869691294</v>
      </c>
      <c r="AT2689" s="17">
        <v>-1.000000000000002</v>
      </c>
      <c r="AU2689" s="17">
        <v>-1.000000000000002</v>
      </c>
      <c r="AV2689" s="17">
        <v>-6.415777655091856E-2</v>
      </c>
      <c r="AW2689" s="17">
        <v>10.429290068636352</v>
      </c>
      <c r="AX2689" s="17">
        <v>15.967469747211368</v>
      </c>
      <c r="AY2689" s="17">
        <v>-6.9658921456190112E-2</v>
      </c>
      <c r="AZ2689" s="17">
        <v>-45.630898899054827</v>
      </c>
      <c r="BA2689" s="22">
        <v>1331.9280899264443</v>
      </c>
      <c r="CU2689" t="e">
        <v>#N/A</v>
      </c>
      <c r="CV2689" t="e">
        <v>#N/A</v>
      </c>
    </row>
    <row r="2690" spans="1:100" x14ac:dyDescent="0.25">
      <c r="A2690">
        <v>5937</v>
      </c>
      <c r="B2690" t="s">
        <v>2958</v>
      </c>
      <c r="C2690" s="22">
        <v>3</v>
      </c>
      <c r="D2690" s="17">
        <v>5.7165793732341594</v>
      </c>
      <c r="E2690" s="17">
        <v>-3.3848799933395343E-3</v>
      </c>
      <c r="F2690" s="17">
        <v>-0.18898812826819594</v>
      </c>
      <c r="G2690" s="17">
        <v>-0.18898812826819594</v>
      </c>
      <c r="H2690" s="17">
        <v>0.11797704638647782</v>
      </c>
      <c r="I2690" s="17">
        <v>0</v>
      </c>
      <c r="J2690" s="17">
        <v>7.0786227831886697</v>
      </c>
      <c r="K2690" s="17">
        <v>0.11797704638647782</v>
      </c>
      <c r="L2690" s="17">
        <v>-0.99999999999999944</v>
      </c>
      <c r="M2690" s="17">
        <v>-0.99999999999999944</v>
      </c>
      <c r="N2690" s="17">
        <v>2.3595409277295563</v>
      </c>
      <c r="O2690" s="17">
        <v>12.606214028154632</v>
      </c>
      <c r="P2690" s="17">
        <v>3.8159703770772276E-2</v>
      </c>
      <c r="Q2690" s="17">
        <v>-4.2282641814346213</v>
      </c>
      <c r="R2690" s="17">
        <v>-1.4279998076855018</v>
      </c>
      <c r="S2690" s="17">
        <v>0.33333333333333343</v>
      </c>
      <c r="T2690" s="17">
        <v>0.34597894820713632</v>
      </c>
      <c r="U2690" s="17">
        <v>0.38669451329925214</v>
      </c>
      <c r="V2690" s="17">
        <v>2.5124360326766373E-2</v>
      </c>
      <c r="W2690" s="17">
        <v>38.926164351200391</v>
      </c>
      <c r="X2690" s="17">
        <v>2.2715050651854005</v>
      </c>
      <c r="Y2690" s="17">
        <v>-0.99999999999999944</v>
      </c>
      <c r="Z2690" s="17">
        <v>-0.99999999999999944</v>
      </c>
      <c r="AA2690" s="17">
        <v>83.212109253422625</v>
      </c>
      <c r="AB2690" s="17">
        <v>0.24497474644984524</v>
      </c>
      <c r="AC2690" s="17">
        <v>0.34785205286522258</v>
      </c>
      <c r="AD2690" s="17">
        <v>0.32145209488308552</v>
      </c>
      <c r="AE2690" s="17">
        <v>45.713944709907665</v>
      </c>
      <c r="AF2690" s="17">
        <v>0.9</v>
      </c>
      <c r="AG2690" s="17">
        <v>-0.99999999999999944</v>
      </c>
      <c r="AH2690" s="17">
        <v>-0.99999999999999944</v>
      </c>
      <c r="AI2690" s="17">
        <v>-1.7527338947996934E-2</v>
      </c>
      <c r="AJ2690" s="17">
        <v>2.5124360326766373E-2</v>
      </c>
      <c r="AK2690" s="17">
        <v>3.5595813745901553E-2</v>
      </c>
      <c r="AL2690" s="17">
        <v>0.17155564055342243</v>
      </c>
      <c r="AM2690" s="17">
        <v>0.13941185805196687</v>
      </c>
      <c r="AN2690" s="17">
        <v>-4.8512237211493843E-2</v>
      </c>
      <c r="AO2690" s="17">
        <v>3.6632755200286784</v>
      </c>
      <c r="AP2690" s="17">
        <v>-0.35502772752023337</v>
      </c>
      <c r="AQ2690" s="17">
        <v>46.004787134389076</v>
      </c>
      <c r="AR2690" s="17">
        <v>1.091131155166488</v>
      </c>
      <c r="AS2690" s="17">
        <v>2.3894821115718798</v>
      </c>
      <c r="AT2690" s="17">
        <v>-0.99999999999999944</v>
      </c>
      <c r="AU2690" s="17">
        <v>-0.99999999999999944</v>
      </c>
      <c r="AV2690" s="17">
        <v>-1.6169879359536965</v>
      </c>
      <c r="AW2690" s="17">
        <v>95.46329555405697</v>
      </c>
      <c r="AX2690" s="17">
        <v>97.625184807773664</v>
      </c>
      <c r="AY2690" s="17">
        <v>0.15081046557912872</v>
      </c>
      <c r="AZ2690" s="17">
        <v>23.815780957053381</v>
      </c>
      <c r="BA2690" s="22">
        <v>1508.4707842729574</v>
      </c>
      <c r="CU2690" t="e">
        <v>#N/A</v>
      </c>
      <c r="CV2690" t="e">
        <v>#N/A</v>
      </c>
    </row>
    <row r="2691" spans="1:100" x14ac:dyDescent="0.25">
      <c r="A2691">
        <v>5938</v>
      </c>
      <c r="B2691" t="s">
        <v>2959</v>
      </c>
      <c r="C2691" s="22">
        <v>3</v>
      </c>
      <c r="D2691" s="17">
        <v>4.3614504486729437</v>
      </c>
      <c r="E2691" s="17">
        <v>-5.796092841970895E-2</v>
      </c>
      <c r="F2691" s="17">
        <v>-0.18781854871251566</v>
      </c>
      <c r="G2691" s="17">
        <v>-0.20531520016313565</v>
      </c>
      <c r="H2691" s="17">
        <v>0.18254879765446685</v>
      </c>
      <c r="I2691" s="17">
        <v>0</v>
      </c>
      <c r="J2691" s="17">
        <v>10.95292785926801</v>
      </c>
      <c r="K2691" s="17">
        <v>0.18254879765446685</v>
      </c>
      <c r="L2691" s="17">
        <v>-0.99999999999999967</v>
      </c>
      <c r="M2691" s="17">
        <v>-0.99999999999999967</v>
      </c>
      <c r="N2691" s="17">
        <v>3.6509759530893358</v>
      </c>
      <c r="O2691" s="17">
        <v>15.109063107777812</v>
      </c>
      <c r="P2691" s="17">
        <v>7.4700869478830345</v>
      </c>
      <c r="Q2691" s="17">
        <v>0.32349053017153656</v>
      </c>
      <c r="R2691" s="17">
        <v>0.87766292380872124</v>
      </c>
      <c r="S2691" s="17">
        <v>0.33333333333333348</v>
      </c>
      <c r="T2691" s="17">
        <v>0.33945068122649158</v>
      </c>
      <c r="U2691" s="17">
        <v>8.9176490251811735E-2</v>
      </c>
      <c r="V2691" s="17">
        <v>-2.221157870513529E-2</v>
      </c>
      <c r="W2691" s="17">
        <v>22.288005138081392</v>
      </c>
      <c r="X2691" s="17">
        <v>0.71978905357495115</v>
      </c>
      <c r="Y2691" s="17">
        <v>-0.99999999999999967</v>
      </c>
      <c r="Z2691" s="17">
        <v>-0.99999999999999967</v>
      </c>
      <c r="AA2691" s="17">
        <v>44.494466224461277</v>
      </c>
      <c r="AB2691" s="17">
        <v>8.6050053350939626E-2</v>
      </c>
      <c r="AC2691" s="17">
        <v>3.5518872755916392E-2</v>
      </c>
      <c r="AD2691" s="17">
        <v>0.30500703714456806</v>
      </c>
      <c r="AE2691" s="17">
        <v>21.328798162571189</v>
      </c>
      <c r="AF2691" s="17">
        <v>0.66666666666666663</v>
      </c>
      <c r="AG2691" s="17">
        <v>-0.99999999999999967</v>
      </c>
      <c r="AH2691" s="17">
        <v>-0.99999999999999967</v>
      </c>
      <c r="AI2691" s="17">
        <v>0</v>
      </c>
      <c r="AJ2691" s="17">
        <v>-2.221157870513529E-2</v>
      </c>
      <c r="AK2691" s="17">
        <v>6.0217567594001493E-2</v>
      </c>
      <c r="AL2691" s="17">
        <v>-8.7820178157071941E-3</v>
      </c>
      <c r="AM2691" s="17">
        <v>0.22143870679738017</v>
      </c>
      <c r="AN2691" s="17">
        <v>-0.18809108231075558</v>
      </c>
      <c r="AO2691" s="17">
        <v>5.8370555079045126</v>
      </c>
      <c r="AP2691" s="17">
        <v>-4.7461871468474257</v>
      </c>
      <c r="AQ2691" s="17">
        <v>33.24093299734939</v>
      </c>
      <c r="AR2691" s="17">
        <v>0.739748926106501</v>
      </c>
      <c r="AS2691" s="17">
        <v>0.9023378512294179</v>
      </c>
      <c r="AT2691" s="17">
        <v>-0.99999999999999967</v>
      </c>
      <c r="AU2691" s="17">
        <v>-0.99999999999999967</v>
      </c>
      <c r="AV2691" s="17">
        <v>0.67234772364558604</v>
      </c>
      <c r="AW2691" s="17">
        <v>54.857342185391708</v>
      </c>
      <c r="AX2691" s="17">
        <v>52.636184314878179</v>
      </c>
      <c r="AY2691" s="17">
        <v>-6.1574299355562738E-2</v>
      </c>
      <c r="AZ2691" s="17">
        <v>-52.334217772229259</v>
      </c>
      <c r="BA2691" s="22">
        <v>1351.718835318617</v>
      </c>
      <c r="CU2691" t="e">
        <v>#N/A</v>
      </c>
      <c r="CV2691" t="e">
        <v>#N/A</v>
      </c>
    </row>
    <row r="2692" spans="1:100" x14ac:dyDescent="0.25">
      <c r="A2692">
        <v>5940</v>
      </c>
      <c r="B2692" t="s">
        <v>2960</v>
      </c>
      <c r="C2692" s="22">
        <v>3</v>
      </c>
      <c r="D2692" s="17">
        <v>5.0539278105425138</v>
      </c>
      <c r="E2692" s="17">
        <v>-0.13130883686458486</v>
      </c>
      <c r="F2692" s="17">
        <v>0.95259222192005399</v>
      </c>
      <c r="G2692" s="17">
        <v>0.90598844767423592</v>
      </c>
      <c r="H2692" s="17">
        <v>5.7554490467274191E-2</v>
      </c>
      <c r="I2692" s="17">
        <v>0</v>
      </c>
      <c r="J2692" s="17">
        <v>3.4532694280364518</v>
      </c>
      <c r="K2692" s="17">
        <v>5.7554490467274191E-2</v>
      </c>
      <c r="L2692" s="17">
        <v>-0.99999999999999989</v>
      </c>
      <c r="M2692" s="17">
        <v>-0.99999999999999989</v>
      </c>
      <c r="N2692" s="17">
        <v>1.1510898093454831</v>
      </c>
      <c r="O2692" s="17">
        <v>9.4131856862531968</v>
      </c>
      <c r="P2692" s="17">
        <v>-0.71091264103198859</v>
      </c>
      <c r="Q2692" s="17">
        <v>-0.47418713121977096</v>
      </c>
      <c r="R2692" s="17">
        <v>-0.22931137913505525</v>
      </c>
      <c r="S2692" s="17">
        <v>0.34403350430812341</v>
      </c>
      <c r="T2692" s="17">
        <v>0.32765404016863831</v>
      </c>
      <c r="U2692" s="17">
        <v>0.29144731501614368</v>
      </c>
      <c r="V2692" s="17">
        <v>-3.3697599302383301E-2</v>
      </c>
      <c r="W2692" s="17">
        <v>34.875310788929895</v>
      </c>
      <c r="X2692" s="17">
        <v>1.5720574250950687</v>
      </c>
      <c r="Y2692" s="17">
        <v>-0.99999999999999989</v>
      </c>
      <c r="Z2692" s="17">
        <v>-0.99999999999999989</v>
      </c>
      <c r="AA2692" s="17">
        <v>63.63219427022959</v>
      </c>
      <c r="AB2692" s="17">
        <v>3.7037449224910576E-2</v>
      </c>
      <c r="AC2692" s="17">
        <v>0.28687650076021465</v>
      </c>
      <c r="AD2692" s="17">
        <v>0.25580994722356937</v>
      </c>
      <c r="AE2692" s="17">
        <v>28.98619486043474</v>
      </c>
      <c r="AF2692" s="17">
        <v>0.66666666666666663</v>
      </c>
      <c r="AG2692" s="17">
        <v>-0.99999999999999989</v>
      </c>
      <c r="AH2692" s="17">
        <v>-0.99999999999999989</v>
      </c>
      <c r="AI2692" s="17">
        <v>1.4788398029705108E-2</v>
      </c>
      <c r="AJ2692" s="17">
        <v>-3.3697599302383301E-2</v>
      </c>
      <c r="AK2692" s="17">
        <v>-7.4612160205398598E-2</v>
      </c>
      <c r="AL2692" s="17">
        <v>-0.1942707108052863</v>
      </c>
      <c r="AM2692" s="17">
        <v>1.0243831814542079</v>
      </c>
      <c r="AN2692" s="17">
        <v>9.8622885598532189E-2</v>
      </c>
      <c r="AO2692" s="17">
        <v>25.23651873532819</v>
      </c>
      <c r="AP2692" s="17">
        <v>1.4942185859368733</v>
      </c>
      <c r="AQ2692" s="17">
        <v>38.328580216966387</v>
      </c>
      <c r="AR2692" s="17">
        <v>0.92943726019052253</v>
      </c>
      <c r="AS2692" s="17">
        <v>1.6296119155623421</v>
      </c>
      <c r="AT2692" s="17">
        <v>-0.99999999999999989</v>
      </c>
      <c r="AU2692" s="17">
        <v>-0.99999999999999989</v>
      </c>
      <c r="AV2692" s="17">
        <v>0.67667706853918008</v>
      </c>
      <c r="AW2692" s="17">
        <v>74.539598542419682</v>
      </c>
      <c r="AX2692" s="17">
        <v>71.465606572775428</v>
      </c>
      <c r="AY2692" s="17">
        <v>-0.16247432774943604</v>
      </c>
      <c r="AZ2692" s="17">
        <v>-46.509843885251037</v>
      </c>
      <c r="BA2692" s="22">
        <v>1384.992733108259</v>
      </c>
      <c r="CU2692" t="e">
        <v>#N/A</v>
      </c>
      <c r="CV2692" t="e">
        <v>#N/A</v>
      </c>
    </row>
    <row r="2693" spans="1:100" x14ac:dyDescent="0.25">
      <c r="A2693">
        <v>5941</v>
      </c>
      <c r="B2693" t="s">
        <v>2961</v>
      </c>
      <c r="C2693" s="22">
        <v>3</v>
      </c>
      <c r="D2693" s="17">
        <v>4.4176905094400194</v>
      </c>
      <c r="E2693" s="17">
        <v>-2.9421265525025591E-3</v>
      </c>
      <c r="F2693" s="17">
        <v>-0.61994692134769813</v>
      </c>
      <c r="G2693" s="17">
        <v>-0.61994692134769813</v>
      </c>
      <c r="H2693" s="17">
        <v>0.18631186841151712</v>
      </c>
      <c r="I2693" s="17">
        <v>0</v>
      </c>
      <c r="J2693" s="17">
        <v>11.178712104691034</v>
      </c>
      <c r="K2693" s="17">
        <v>0.18631186841151712</v>
      </c>
      <c r="L2693" s="17">
        <v>-0.99999999999999944</v>
      </c>
      <c r="M2693" s="17">
        <v>-0.99999999999999944</v>
      </c>
      <c r="N2693" s="17">
        <v>3.7262373682303456</v>
      </c>
      <c r="O2693" s="17">
        <v>14.97645569278335</v>
      </c>
      <c r="P2693" s="17">
        <v>-1.1887844637879782E-2</v>
      </c>
      <c r="Q2693" s="17">
        <v>0.7302069792786382</v>
      </c>
      <c r="R2693" s="17">
        <v>0.21223090791272473</v>
      </c>
      <c r="S2693" s="17">
        <v>0.34528907084942384</v>
      </c>
      <c r="T2693" s="17">
        <v>0.34276639691438149</v>
      </c>
      <c r="U2693" s="17">
        <v>0.28264360505922714</v>
      </c>
      <c r="V2693" s="17">
        <v>3.6282568942336682E-2</v>
      </c>
      <c r="W2693" s="17">
        <v>32.826790934154054</v>
      </c>
      <c r="X2693" s="17">
        <v>1.8594464968242645</v>
      </c>
      <c r="Y2693" s="17">
        <v>-0.99999999999999944</v>
      </c>
      <c r="Z2693" s="17">
        <v>-0.99999999999999944</v>
      </c>
      <c r="AA2693" s="17">
        <v>88.16579635446395</v>
      </c>
      <c r="AB2693" s="17">
        <v>0.19519530105286539</v>
      </c>
      <c r="AC2693" s="17">
        <v>0.42830221827026077</v>
      </c>
      <c r="AD2693" s="17">
        <v>0.47903797092481659</v>
      </c>
      <c r="AE2693" s="17">
        <v>55.126774512397141</v>
      </c>
      <c r="AF2693" s="17">
        <v>0.75</v>
      </c>
      <c r="AG2693" s="17">
        <v>-0.99999999999999944</v>
      </c>
      <c r="AH2693" s="17">
        <v>-0.99999999999999944</v>
      </c>
      <c r="AI2693" s="17">
        <v>0</v>
      </c>
      <c r="AJ2693" s="17">
        <v>3.6282568942336682E-2</v>
      </c>
      <c r="AK2693" s="17">
        <v>-6.317137906850076E-2</v>
      </c>
      <c r="AL2693" s="17">
        <v>1.5765035803599926E-3</v>
      </c>
      <c r="AM2693" s="17">
        <v>0.20823114126220418</v>
      </c>
      <c r="AN2693" s="17">
        <v>-3.6486532281384876E-2</v>
      </c>
      <c r="AO2693" s="17">
        <v>4.8899216362126046</v>
      </c>
      <c r="AP2693" s="17">
        <v>-0.90428078913282095</v>
      </c>
      <c r="AQ2693" s="17">
        <v>44.005503038845106</v>
      </c>
      <c r="AR2693" s="17">
        <v>1.0069816417653692</v>
      </c>
      <c r="AS2693" s="17">
        <v>2.0457583652357831</v>
      </c>
      <c r="AT2693" s="17">
        <v>-0.99999999999999944</v>
      </c>
      <c r="AU2693" s="17">
        <v>-0.99999999999999944</v>
      </c>
      <c r="AV2693" s="17">
        <v>-0.40771601343497343</v>
      </c>
      <c r="AW2693" s="17">
        <v>102.23797125811457</v>
      </c>
      <c r="AX2693" s="17">
        <v>105.86622815234826</v>
      </c>
      <c r="AY2693" s="17">
        <v>0.20684495808142275</v>
      </c>
      <c r="AZ2693" s="17">
        <v>31.375724097168202</v>
      </c>
      <c r="BA2693" s="22">
        <v>1511.3849714511725</v>
      </c>
      <c r="CU2693" t="e">
        <v>#N/A</v>
      </c>
      <c r="CV2693" t="e">
        <v>#N/A</v>
      </c>
    </row>
    <row r="2694" spans="1:100" x14ac:dyDescent="0.25">
      <c r="A2694">
        <v>5942</v>
      </c>
      <c r="B2694" t="s">
        <v>715</v>
      </c>
      <c r="C2694" s="22">
        <v>3</v>
      </c>
      <c r="D2694" s="17">
        <v>4.9557140873225425</v>
      </c>
      <c r="E2694" s="17">
        <v>0</v>
      </c>
      <c r="F2694" s="17">
        <v>-0.16149304931280539</v>
      </c>
      <c r="G2694" s="17">
        <v>-0.16149304931280539</v>
      </c>
      <c r="H2694" s="17">
        <v>0.21387092336048819</v>
      </c>
      <c r="I2694" s="17">
        <v>0</v>
      </c>
      <c r="J2694" s="17">
        <v>12.832255401629286</v>
      </c>
      <c r="K2694" s="17">
        <v>0.21387092336048819</v>
      </c>
      <c r="L2694" s="17">
        <v>-1.0000000000000004</v>
      </c>
      <c r="M2694" s="17">
        <v>-1.0000000000000004</v>
      </c>
      <c r="N2694" s="17">
        <v>4.2774184672097624</v>
      </c>
      <c r="O2694" s="17">
        <v>17.626476439639021</v>
      </c>
      <c r="P2694" s="17">
        <v>-0.32061062746728641</v>
      </c>
      <c r="Q2694" s="17">
        <v>0.36086953047543874</v>
      </c>
      <c r="R2694" s="17">
        <v>8.8884267728618543E-2</v>
      </c>
      <c r="S2694" s="17">
        <v>0.33333333333333348</v>
      </c>
      <c r="T2694" s="17">
        <v>0.36274319421040913</v>
      </c>
      <c r="U2694" s="17">
        <v>0.25956595336772398</v>
      </c>
      <c r="V2694" s="17">
        <v>0</v>
      </c>
      <c r="W2694" s="17">
        <v>29.670862302039147</v>
      </c>
      <c r="X2694" s="17">
        <v>1.5498792785312268</v>
      </c>
      <c r="Y2694" s="17">
        <v>-1.0000000000000004</v>
      </c>
      <c r="Z2694" s="17">
        <v>-1.0000000000000004</v>
      </c>
      <c r="AA2694" s="17">
        <v>67.303037245268854</v>
      </c>
      <c r="AB2694" s="17">
        <v>0.50133353424109051</v>
      </c>
      <c r="AC2694" s="17">
        <v>0.17684188217225055</v>
      </c>
      <c r="AD2694" s="17">
        <v>7.2690397096681916E-2</v>
      </c>
      <c r="AE2694" s="17">
        <v>37.543290675501162</v>
      </c>
      <c r="AF2694" s="17">
        <v>0.73333333333333328</v>
      </c>
      <c r="AG2694" s="17">
        <v>-1.0000000000000004</v>
      </c>
      <c r="AH2694" s="17">
        <v>-1.0000000000000004</v>
      </c>
      <c r="AI2694" s="17">
        <v>0</v>
      </c>
      <c r="AJ2694" s="17">
        <v>0</v>
      </c>
      <c r="AK2694" s="17">
        <v>5.5488864786574353E-2</v>
      </c>
      <c r="AL2694" s="17">
        <v>-0.19942091773102893</v>
      </c>
      <c r="AM2694" s="17">
        <v>-0.29769262747904734</v>
      </c>
      <c r="AN2694" s="17">
        <v>7.4904242761186762E-2</v>
      </c>
      <c r="AO2694" s="17">
        <v>-7.164871363043309</v>
      </c>
      <c r="AP2694" s="17">
        <v>0.87550148037452535</v>
      </c>
      <c r="AQ2694" s="17">
        <v>42.503117703668423</v>
      </c>
      <c r="AR2694" s="17">
        <v>0.95564248091146664</v>
      </c>
      <c r="AS2694" s="17">
        <v>1.7637502018917137</v>
      </c>
      <c r="AT2694" s="17">
        <v>-1.0000000000000004</v>
      </c>
      <c r="AU2694" s="17">
        <v>-1.0000000000000004</v>
      </c>
      <c r="AV2694" s="17">
        <v>-7.2608781584186793E-2</v>
      </c>
      <c r="AW2694" s="17">
        <v>85.80501516528247</v>
      </c>
      <c r="AX2694" s="17">
        <v>85.80501516528247</v>
      </c>
      <c r="AY2694" s="17">
        <v>0.36175469149436518</v>
      </c>
      <c r="AZ2694" s="17">
        <v>11.775996037813005</v>
      </c>
      <c r="BA2694" s="22">
        <v>1502.8668279921208</v>
      </c>
      <c r="CU2694" t="e">
        <v>#N/A</v>
      </c>
      <c r="CV2694" t="e">
        <v>#N/A</v>
      </c>
    </row>
    <row r="2695" spans="1:100" x14ac:dyDescent="0.25">
      <c r="A2695">
        <v>5943</v>
      </c>
      <c r="B2695" t="s">
        <v>2962</v>
      </c>
      <c r="C2695" s="22">
        <v>3</v>
      </c>
      <c r="D2695" s="17">
        <v>5.6712570451833813</v>
      </c>
      <c r="E2695" s="17">
        <v>-2.4308217959045583E-2</v>
      </c>
      <c r="F2695" s="17">
        <v>0.12798100776645904</v>
      </c>
      <c r="G2695" s="17">
        <v>0.13234287344385862</v>
      </c>
      <c r="H2695" s="17">
        <v>-0.25071437143049902</v>
      </c>
      <c r="I2695" s="17">
        <v>0</v>
      </c>
      <c r="J2695" s="17">
        <v>-15.042862285829946</v>
      </c>
      <c r="K2695" s="17">
        <v>-0.25071437143049902</v>
      </c>
      <c r="L2695" s="17">
        <v>-0.99999999999999989</v>
      </c>
      <c r="M2695" s="17">
        <v>-0.99999999999999989</v>
      </c>
      <c r="N2695" s="17">
        <v>-5.0142874286099834</v>
      </c>
      <c r="O2695" s="17">
        <v>-9.2392623672026986</v>
      </c>
      <c r="P2695" s="17">
        <v>0.63193620672736139</v>
      </c>
      <c r="Q2695" s="17">
        <v>0.28093339975379367</v>
      </c>
      <c r="R2695" s="17">
        <v>9.8487645350408631E-2</v>
      </c>
      <c r="S2695" s="17">
        <v>0.34857604943886494</v>
      </c>
      <c r="T2695" s="17">
        <v>0.26631610059569388</v>
      </c>
      <c r="U2695" s="17">
        <v>0.2019443277241772</v>
      </c>
      <c r="V2695" s="17">
        <v>6.7185620622908199E-2</v>
      </c>
      <c r="W2695" s="17">
        <v>45.389458792485748</v>
      </c>
      <c r="X2695" s="17">
        <v>2.0168184094887698</v>
      </c>
      <c r="Y2695" s="17">
        <v>-0.99999999999999989</v>
      </c>
      <c r="Z2695" s="17">
        <v>-0.99999999999999989</v>
      </c>
      <c r="AA2695" s="17">
        <v>76.29441486054759</v>
      </c>
      <c r="AB2695" s="17">
        <v>0.18766062484707235</v>
      </c>
      <c r="AC2695" s="17">
        <v>8.2501747373326134E-2</v>
      </c>
      <c r="AD2695" s="17">
        <v>0.34596699623383076</v>
      </c>
      <c r="AE2695" s="17">
        <v>30.806468422711482</v>
      </c>
      <c r="AF2695" s="17">
        <v>0.7</v>
      </c>
      <c r="AG2695" s="17">
        <v>-0.99999999999999989</v>
      </c>
      <c r="AH2695" s="17">
        <v>-0.99999999999999989</v>
      </c>
      <c r="AI2695" s="17">
        <v>0</v>
      </c>
      <c r="AJ2695" s="17">
        <v>6.7185620622908199E-2</v>
      </c>
      <c r="AK2695" s="17">
        <v>0.57960892757079685</v>
      </c>
      <c r="AL2695" s="17">
        <v>-8.9909629500387236E-2</v>
      </c>
      <c r="AM2695" s="17">
        <v>-0.16710170130688878</v>
      </c>
      <c r="AN2695" s="17">
        <v>-0.49549839634679727</v>
      </c>
      <c r="AO2695" s="17">
        <v>-1.2794978948182356</v>
      </c>
      <c r="AP2695" s="17">
        <v>-12.83700805617187</v>
      </c>
      <c r="AQ2695" s="17">
        <v>30.346596506655775</v>
      </c>
      <c r="AR2695" s="17">
        <v>0.88402209838164458</v>
      </c>
      <c r="AS2695" s="17">
        <v>1.7661040380582715</v>
      </c>
      <c r="AT2695" s="17">
        <v>-0.99999999999999989</v>
      </c>
      <c r="AU2695" s="17">
        <v>-0.99999999999999989</v>
      </c>
      <c r="AV2695" s="17">
        <v>0.23083051879426722</v>
      </c>
      <c r="AW2695" s="17">
        <v>54.218144437173024</v>
      </c>
      <c r="AX2695" s="17">
        <v>60.936706499463845</v>
      </c>
      <c r="AY2695" s="17">
        <v>-3.5489463108694393E-2</v>
      </c>
      <c r="AZ2695" s="17">
        <v>-14.790870125914564</v>
      </c>
      <c r="BA2695" s="22">
        <v>1379.6795893697215</v>
      </c>
      <c r="CU2695" t="e">
        <v>#N/A</v>
      </c>
      <c r="CV2695" t="e">
        <v>#N/A</v>
      </c>
    </row>
    <row r="2696" spans="1:100" x14ac:dyDescent="0.25">
      <c r="A2696">
        <v>5944</v>
      </c>
      <c r="B2696" t="s">
        <v>2963</v>
      </c>
      <c r="C2696" s="22">
        <v>3</v>
      </c>
      <c r="D2696" s="17">
        <v>4.0705816450299173</v>
      </c>
      <c r="E2696" s="17">
        <v>0</v>
      </c>
      <c r="F2696" s="17">
        <v>0.42892201882449865</v>
      </c>
      <c r="G2696" s="17">
        <v>0.42892201882449865</v>
      </c>
      <c r="H2696" s="17">
        <v>0.30448017266716343</v>
      </c>
      <c r="I2696" s="17">
        <v>0</v>
      </c>
      <c r="J2696" s="17">
        <v>18.2688103600298</v>
      </c>
      <c r="K2696" s="17">
        <v>0.30448017266716343</v>
      </c>
      <c r="L2696" s="17">
        <v>-1.0000000000000002</v>
      </c>
      <c r="M2696" s="17">
        <v>-1.0000000000000002</v>
      </c>
      <c r="N2696" s="17">
        <v>6.0896034533432672</v>
      </c>
      <c r="O2696" s="17">
        <v>22.768314023884216</v>
      </c>
      <c r="P2696" s="17">
        <v>-1.8073848254248761E-2</v>
      </c>
      <c r="Q2696" s="17">
        <v>2.6038676603995068</v>
      </c>
      <c r="R2696" s="17">
        <v>0.80681798115655989</v>
      </c>
      <c r="S2696" s="17">
        <v>0.33333333333333343</v>
      </c>
      <c r="T2696" s="17">
        <v>0.33613100021392417</v>
      </c>
      <c r="U2696" s="17">
        <v>0.11694140051542547</v>
      </c>
      <c r="V2696" s="17">
        <v>-8.377306546978186E-2</v>
      </c>
      <c r="W2696" s="17">
        <v>15.926099837029499</v>
      </c>
      <c r="X2696" s="17">
        <v>0.33523868546871149</v>
      </c>
      <c r="Y2696" s="17">
        <v>-1.0000000000000002</v>
      </c>
      <c r="Z2696" s="17">
        <v>-1.0000000000000002</v>
      </c>
      <c r="AA2696" s="17">
        <v>61.577354905252108</v>
      </c>
      <c r="AB2696" s="17">
        <v>0.27137773134559351</v>
      </c>
      <c r="AC2696" s="17">
        <v>0.44280204162406922</v>
      </c>
      <c r="AD2696" s="17">
        <v>0.18270896877165782</v>
      </c>
      <c r="AE2696" s="17">
        <v>44.844437087066019</v>
      </c>
      <c r="AF2696" s="17">
        <v>0.75</v>
      </c>
      <c r="AG2696" s="17">
        <v>-1.0000000000000002</v>
      </c>
      <c r="AH2696" s="17">
        <v>-1.0000000000000002</v>
      </c>
      <c r="AI2696" s="17">
        <v>0</v>
      </c>
      <c r="AJ2696" s="17">
        <v>-8.377306546978186E-2</v>
      </c>
      <c r="AK2696" s="17">
        <v>0.68122308835592071</v>
      </c>
      <c r="AL2696" s="17">
        <v>-6.7441864402485771E-2</v>
      </c>
      <c r="AM2696" s="17">
        <v>0.27449571560282904</v>
      </c>
      <c r="AN2696" s="17">
        <v>1.1714267939847091E-2</v>
      </c>
      <c r="AO2696" s="17">
        <v>10.268508331850331</v>
      </c>
      <c r="AP2696" s="17">
        <v>-4.435262351625141E-2</v>
      </c>
      <c r="AQ2696" s="17">
        <v>34.194910197059308</v>
      </c>
      <c r="AR2696" s="17">
        <v>0.70263266859290086</v>
      </c>
      <c r="AS2696" s="17">
        <v>0.63971885813587492</v>
      </c>
      <c r="AT2696" s="17">
        <v>-1.0000000000000002</v>
      </c>
      <c r="AU2696" s="17">
        <v>-1.0000000000000002</v>
      </c>
      <c r="AV2696" s="17">
        <v>1.235739999981059</v>
      </c>
      <c r="AW2696" s="17">
        <v>84.30131630562002</v>
      </c>
      <c r="AX2696" s="17">
        <v>75.924009758641844</v>
      </c>
      <c r="AY2696" s="17">
        <v>0.10408777478580065</v>
      </c>
      <c r="AZ2696" s="17">
        <v>-25.422703149227022</v>
      </c>
      <c r="BA2696" s="22">
        <v>1393.6570150988923</v>
      </c>
      <c r="CU2696" t="e">
        <v>#N/A</v>
      </c>
      <c r="CV2696" t="e">
        <v>#N/A</v>
      </c>
    </row>
    <row r="2697" spans="1:100" x14ac:dyDescent="0.25">
      <c r="A2697">
        <v>5945</v>
      </c>
      <c r="B2697" t="s">
        <v>2964</v>
      </c>
      <c r="C2697" s="22">
        <v>3</v>
      </c>
      <c r="D2697" s="17">
        <v>4.5683276050482746</v>
      </c>
      <c r="E2697" s="17">
        <v>-0.66985618942711445</v>
      </c>
      <c r="F2697" s="17">
        <v>-7.9873529466186366E-2</v>
      </c>
      <c r="G2697" s="17">
        <v>-0.25867106624742453</v>
      </c>
      <c r="H2697" s="17">
        <v>0.2549835523661782</v>
      </c>
      <c r="I2697" s="17">
        <v>-2.1573256340649358E-3</v>
      </c>
      <c r="J2697" s="17">
        <v>15.169573603926802</v>
      </c>
      <c r="K2697" s="17">
        <v>0.2528262267321133</v>
      </c>
      <c r="L2697" s="17">
        <v>-1.0000000000000009</v>
      </c>
      <c r="M2697" s="17">
        <v>-1.0000000000000009</v>
      </c>
      <c r="N2697" s="17">
        <v>5.0565245346422687</v>
      </c>
      <c r="O2697" s="17">
        <v>19.479230142727648</v>
      </c>
      <c r="P2697" s="17">
        <v>0.94938682502588911</v>
      </c>
      <c r="Q2697" s="17">
        <v>1.3780375979298147</v>
      </c>
      <c r="R2697" s="17">
        <v>0.48284655464133536</v>
      </c>
      <c r="S2697" s="17">
        <v>0.3333333333333332</v>
      </c>
      <c r="T2697" s="17">
        <v>0.3333333333333332</v>
      </c>
      <c r="U2697" s="17">
        <v>0.35283340423396253</v>
      </c>
      <c r="V2697" s="17">
        <v>-0.10970631917013322</v>
      </c>
      <c r="W2697" s="17">
        <v>26.278700999935328</v>
      </c>
      <c r="X2697" s="17">
        <v>1.1669361418496054</v>
      </c>
      <c r="Y2697" s="17">
        <v>-1.0000000000000009</v>
      </c>
      <c r="Z2697" s="17">
        <v>-1.0000000000000009</v>
      </c>
      <c r="AA2697" s="17">
        <v>74.717294048247481</v>
      </c>
      <c r="AB2697" s="17">
        <v>0.35884525333110212</v>
      </c>
      <c r="AC2697" s="17">
        <v>0.24411886235293209</v>
      </c>
      <c r="AD2697" s="17">
        <v>0.35615081418938099</v>
      </c>
      <c r="AE2697" s="17">
        <v>47.95574649367078</v>
      </c>
      <c r="AF2697" s="17">
        <v>0.91666666666666663</v>
      </c>
      <c r="AG2697" s="17">
        <v>-1.0000000000000009</v>
      </c>
      <c r="AH2697" s="17">
        <v>-1.0000000000000009</v>
      </c>
      <c r="AI2697" s="17">
        <v>-9.0421259548910116E-3</v>
      </c>
      <c r="AJ2697" s="17">
        <v>-0.10970631917013322</v>
      </c>
      <c r="AK2697" s="17">
        <v>-4.6582818413718918E-2</v>
      </c>
      <c r="AL2697" s="17">
        <v>-6.9632278053122762E-2</v>
      </c>
      <c r="AM2697" s="17">
        <v>0.36975524549749955</v>
      </c>
      <c r="AN2697" s="17">
        <v>2.8232802517498941E-2</v>
      </c>
      <c r="AO2697" s="17">
        <v>9.0109670453688953</v>
      </c>
      <c r="AP2697" s="17">
        <v>0.35765867267185975</v>
      </c>
      <c r="AQ2697" s="17">
        <v>41.448274603862146</v>
      </c>
      <c r="AR2697" s="17">
        <v>0.90979375173049593</v>
      </c>
      <c r="AS2697" s="17">
        <v>1.4197623685817178</v>
      </c>
      <c r="AT2697" s="17">
        <v>-1.0000000000000009</v>
      </c>
      <c r="AU2697" s="17">
        <v>-1.0000000000000009</v>
      </c>
      <c r="AV2697" s="17">
        <v>0.22417548839391113</v>
      </c>
      <c r="AW2697" s="17">
        <v>94.554182863646872</v>
      </c>
      <c r="AX2697" s="17">
        <v>83.402708427535686</v>
      </c>
      <c r="AY2697" s="17">
        <v>0.12291137058699909</v>
      </c>
      <c r="AZ2697" s="17">
        <v>-16.739276297493348</v>
      </c>
      <c r="BA2697" s="22">
        <v>1448.8546865292797</v>
      </c>
      <c r="CU2697" t="e">
        <v>#N/A</v>
      </c>
      <c r="CV2697" t="e">
        <v>#N/A</v>
      </c>
    </row>
    <row r="2698" spans="1:100" x14ac:dyDescent="0.25">
      <c r="A2698">
        <v>5947</v>
      </c>
      <c r="B2698" t="s">
        <v>2965</v>
      </c>
      <c r="C2698" s="22">
        <v>3</v>
      </c>
      <c r="D2698" s="17">
        <v>5.42001705382925</v>
      </c>
      <c r="E2698" s="17">
        <v>2.8741950783748565E-3</v>
      </c>
      <c r="F2698" s="17">
        <v>-0.92792067405873324</v>
      </c>
      <c r="G2698" s="17">
        <v>-0.92792067405873324</v>
      </c>
      <c r="H2698" s="17">
        <v>2.9275748116302817E-3</v>
      </c>
      <c r="I2698" s="17">
        <v>0</v>
      </c>
      <c r="J2698" s="17">
        <v>0.17565448869781683</v>
      </c>
      <c r="K2698" s="17">
        <v>2.9275748116302817E-3</v>
      </c>
      <c r="L2698" s="17">
        <v>-1.0000000000000007</v>
      </c>
      <c r="M2698" s="17">
        <v>-1.0000000000000007</v>
      </c>
      <c r="N2698" s="17">
        <v>5.8551496232605596E-2</v>
      </c>
      <c r="O2698" s="17">
        <v>4.6677508684683309</v>
      </c>
      <c r="P2698" s="17">
        <v>3.4723628486693259</v>
      </c>
      <c r="Q2698" s="17">
        <v>-1.4693059312122658</v>
      </c>
      <c r="R2698" s="17">
        <v>-0.20129770642497538</v>
      </c>
      <c r="S2698" s="17">
        <v>0.33333333333333337</v>
      </c>
      <c r="T2698" s="17">
        <v>0.32325915398890892</v>
      </c>
      <c r="U2698" s="17">
        <v>-0.11183595421158501</v>
      </c>
      <c r="V2698" s="17">
        <v>-9.8582673193752905E-3</v>
      </c>
      <c r="W2698" s="17">
        <v>21.278827639186066</v>
      </c>
      <c r="X2698" s="17">
        <v>0.13751018628606435</v>
      </c>
      <c r="Y2698" s="17">
        <v>-1.0000000000000007</v>
      </c>
      <c r="Z2698" s="17">
        <v>-1.0000000000000007</v>
      </c>
      <c r="AA2698" s="17">
        <v>68.838976118482222</v>
      </c>
      <c r="AB2698" s="17">
        <v>0.33904747029123139</v>
      </c>
      <c r="AC2698" s="17">
        <v>0.21609954088948879</v>
      </c>
      <c r="AD2698" s="17">
        <v>0.40008191253370207</v>
      </c>
      <c r="AE2698" s="17">
        <v>47.761446185721105</v>
      </c>
      <c r="AF2698" s="17">
        <v>0.6</v>
      </c>
      <c r="AG2698" s="17">
        <v>-1.0000000000000007</v>
      </c>
      <c r="AH2698" s="17">
        <v>-1.0000000000000007</v>
      </c>
      <c r="AI2698" s="17">
        <v>-1.2629973189741586E-2</v>
      </c>
      <c r="AJ2698" s="17">
        <v>-9.8582673193752905E-3</v>
      </c>
      <c r="AK2698" s="17">
        <v>0.26449201569945979</v>
      </c>
      <c r="AL2698" s="17">
        <v>0.14926926618119096</v>
      </c>
      <c r="AM2698" s="17">
        <v>4.1760056449408646E-2</v>
      </c>
      <c r="AN2698" s="17">
        <v>0.11353446121929323</v>
      </c>
      <c r="AO2698" s="17">
        <v>2.3664614897325151</v>
      </c>
      <c r="AP2698" s="17">
        <v>3.5847078613882859</v>
      </c>
      <c r="AQ2698" s="17">
        <v>21.454482127883878</v>
      </c>
      <c r="AR2698" s="17">
        <v>0.53489826579128208</v>
      </c>
      <c r="AS2698" s="17">
        <v>0.14043776109769449</v>
      </c>
      <c r="AT2698" s="17">
        <v>-1.0000000000000007</v>
      </c>
      <c r="AU2698" s="17">
        <v>-1.0000000000000007</v>
      </c>
      <c r="AV2698" s="17">
        <v>-1.1292183804837086</v>
      </c>
      <c r="AW2698" s="17">
        <v>77.091434848338778</v>
      </c>
      <c r="AX2698" s="17">
        <v>75.85300865260642</v>
      </c>
      <c r="AY2698" s="17">
        <v>0.15540554258328776</v>
      </c>
      <c r="AZ2698" s="17">
        <v>-20.592864316789193</v>
      </c>
      <c r="BA2698" s="22">
        <v>1408.6681401535711</v>
      </c>
      <c r="CU2698" t="e">
        <v>#N/A</v>
      </c>
      <c r="CV2698" t="e">
        <v>#N/A</v>
      </c>
    </row>
    <row r="2699" spans="1:100" x14ac:dyDescent="0.25">
      <c r="A2699">
        <v>5948</v>
      </c>
      <c r="B2699" t="s">
        <v>2966</v>
      </c>
      <c r="C2699" s="22">
        <v>3</v>
      </c>
      <c r="D2699" s="17">
        <v>3.5990795862159928</v>
      </c>
      <c r="E2699" s="17">
        <v>0.17388258846601692</v>
      </c>
      <c r="F2699" s="17">
        <v>-0.43959351001814517</v>
      </c>
      <c r="G2699" s="17">
        <v>-0.43020204625660946</v>
      </c>
      <c r="H2699" s="17">
        <v>-1.274069389147332E-2</v>
      </c>
      <c r="I2699" s="17">
        <v>0</v>
      </c>
      <c r="J2699" s="17">
        <v>-0.76444163348839811</v>
      </c>
      <c r="K2699" s="17">
        <v>-1.274069389147332E-2</v>
      </c>
      <c r="L2699" s="17">
        <v>-1.0000000000000002</v>
      </c>
      <c r="M2699" s="17">
        <v>-1.0000000000000002</v>
      </c>
      <c r="N2699" s="17">
        <v>-0.25481387782946641</v>
      </c>
      <c r="O2699" s="17">
        <v>2.4044359064709848</v>
      </c>
      <c r="P2699" s="17">
        <v>-0.44964502862190181</v>
      </c>
      <c r="Q2699" s="17">
        <v>4.297939827871404E-2</v>
      </c>
      <c r="R2699" s="17">
        <v>-7.8967614295117075E-2</v>
      </c>
      <c r="S2699" s="17">
        <v>0.32780042385315511</v>
      </c>
      <c r="T2699" s="17">
        <v>0.13243036144093009</v>
      </c>
      <c r="U2699" s="17">
        <v>-2.3174003595801677E-2</v>
      </c>
      <c r="V2699" s="17">
        <v>0</v>
      </c>
      <c r="W2699" s="17">
        <v>17.991899023590264</v>
      </c>
      <c r="X2699" s="17">
        <v>0.17018981871845479</v>
      </c>
      <c r="Y2699" s="17">
        <v>-1.0000000000000002</v>
      </c>
      <c r="Z2699" s="17">
        <v>-1.0000000000000002</v>
      </c>
      <c r="AA2699" s="17">
        <v>32.77964701004435</v>
      </c>
      <c r="AB2699" s="17">
        <v>0.3894917788962089</v>
      </c>
      <c r="AC2699" s="17">
        <v>-0.1467779313384574</v>
      </c>
      <c r="AD2699" s="17">
        <v>5.462046445723226E-2</v>
      </c>
      <c r="AE2699" s="17">
        <v>14.866715600749192</v>
      </c>
      <c r="AF2699" s="17">
        <v>0</v>
      </c>
      <c r="AG2699" s="17">
        <v>-1.0000000000000002</v>
      </c>
      <c r="AH2699" s="17">
        <v>-1.0000000000000002</v>
      </c>
      <c r="AI2699" s="17">
        <v>0</v>
      </c>
      <c r="AJ2699" s="17">
        <v>0</v>
      </c>
      <c r="AK2699" s="17">
        <v>0.10003322622272084</v>
      </c>
      <c r="AL2699" s="17">
        <v>0.27549129575101433</v>
      </c>
      <c r="AM2699" s="17">
        <v>0.20094010048001124</v>
      </c>
      <c r="AN2699" s="17">
        <v>-0.23761983059126224</v>
      </c>
      <c r="AO2699" s="17">
        <v>5.5236686431138891</v>
      </c>
      <c r="AP2699" s="17">
        <v>-4.5630392860264868</v>
      </c>
      <c r="AQ2699" s="17">
        <v>17.227457390101875</v>
      </c>
      <c r="AR2699" s="17">
        <v>0.4370567816982836</v>
      </c>
      <c r="AS2699" s="17">
        <v>0.15744912482698165</v>
      </c>
      <c r="AT2699" s="17">
        <v>-1.0000000000000002</v>
      </c>
      <c r="AU2699" s="17">
        <v>-1.0000000000000002</v>
      </c>
      <c r="AV2699" s="17">
        <v>-0.50916966055172674</v>
      </c>
      <c r="AW2699" s="17">
        <v>30.621043630488842</v>
      </c>
      <c r="AX2699" s="17">
        <v>30.621043630488842</v>
      </c>
      <c r="AY2699" s="17">
        <v>0.23543348600036743</v>
      </c>
      <c r="AZ2699" s="17">
        <v>-18.555537052874762</v>
      </c>
      <c r="BA2699" s="22">
        <v>1384.1631071146205</v>
      </c>
      <c r="CU2699" t="e">
        <v>#N/A</v>
      </c>
      <c r="CV2699" t="e">
        <v>#N/A</v>
      </c>
    </row>
    <row r="2700" spans="1:100" x14ac:dyDescent="0.25">
      <c r="A2700">
        <v>5949</v>
      </c>
      <c r="B2700" t="s">
        <v>2967</v>
      </c>
      <c r="C2700" s="22">
        <v>3</v>
      </c>
      <c r="D2700" s="17">
        <v>2.5323008347265139</v>
      </c>
      <c r="E2700" s="17">
        <v>0</v>
      </c>
      <c r="F2700" s="17">
        <v>0.39312479505202891</v>
      </c>
      <c r="G2700" s="17">
        <v>0.39312479505202891</v>
      </c>
      <c r="H2700" s="17">
        <v>0.21342447525268807</v>
      </c>
      <c r="I2700" s="17">
        <v>0</v>
      </c>
      <c r="J2700" s="17">
        <v>12.805468515161284</v>
      </c>
      <c r="K2700" s="17">
        <v>0.21342447525268807</v>
      </c>
      <c r="L2700" s="17">
        <v>-1.0000000000000016</v>
      </c>
      <c r="M2700" s="17">
        <v>-1.0000000000000016</v>
      </c>
      <c r="N2700" s="17">
        <v>4.2684895050537612</v>
      </c>
      <c r="O2700" s="17">
        <v>15.730894144939828</v>
      </c>
      <c r="P2700" s="17">
        <v>-1.8838248066286853E-2</v>
      </c>
      <c r="Q2700" s="17">
        <v>3.1400496531879871</v>
      </c>
      <c r="R2700" s="17">
        <v>0.720043667778267</v>
      </c>
      <c r="S2700" s="17">
        <v>0.3417056159646944</v>
      </c>
      <c r="T2700" s="17">
        <v>0.23364598540229195</v>
      </c>
      <c r="U2700" s="17">
        <v>0.14103261300620559</v>
      </c>
      <c r="V2700" s="17">
        <v>0</v>
      </c>
      <c r="W2700" s="17">
        <v>20.118389564820152</v>
      </c>
      <c r="X2700" s="17">
        <v>0.82637023020807798</v>
      </c>
      <c r="Y2700" s="17">
        <v>-1.0000000000000016</v>
      </c>
      <c r="Z2700" s="17">
        <v>-1.0000000000000016</v>
      </c>
      <c r="AA2700" s="17">
        <v>21.240247836750655</v>
      </c>
      <c r="AB2700" s="17">
        <v>-8.2398102143151575E-2</v>
      </c>
      <c r="AC2700" s="17">
        <v>0.14239395216782039</v>
      </c>
      <c r="AD2700" s="17">
        <v>-5.1959557941624462E-2</v>
      </c>
      <c r="AE2700" s="17">
        <v>0.40181460415221854</v>
      </c>
      <c r="AF2700" s="17">
        <v>0.1</v>
      </c>
      <c r="AG2700" s="17">
        <v>-1.0000000000000016</v>
      </c>
      <c r="AH2700" s="17">
        <v>-1.0000000000000016</v>
      </c>
      <c r="AI2700" s="17">
        <v>0</v>
      </c>
      <c r="AJ2700" s="17">
        <v>0</v>
      </c>
      <c r="AK2700" s="17">
        <v>0.23519947129255653</v>
      </c>
      <c r="AL2700" s="17">
        <v>-0.15561273850969742</v>
      </c>
      <c r="AM2700" s="17">
        <v>0.67134700814022297</v>
      </c>
      <c r="AN2700" s="17">
        <v>-0.21091492373081511</v>
      </c>
      <c r="AO2700" s="17">
        <v>17.959672559968364</v>
      </c>
      <c r="AP2700" s="17">
        <v>-6.0509367858188634</v>
      </c>
      <c r="AQ2700" s="17">
        <v>32.923858079981429</v>
      </c>
      <c r="AR2700" s="17">
        <v>0.71638421437319189</v>
      </c>
      <c r="AS2700" s="17">
        <v>1.0397947054607659</v>
      </c>
      <c r="AT2700" s="17">
        <v>-1.0000000000000016</v>
      </c>
      <c r="AU2700" s="17">
        <v>-1.0000000000000016</v>
      </c>
      <c r="AV2700" s="17">
        <v>1.1131684628302958</v>
      </c>
      <c r="AW2700" s="17">
        <v>30.920205195871592</v>
      </c>
      <c r="AX2700" s="17">
        <v>30.920205195871592</v>
      </c>
      <c r="AY2700" s="17">
        <v>-0.17489395333441554</v>
      </c>
      <c r="AZ2700" s="17">
        <v>-62.572271992514494</v>
      </c>
      <c r="BA2700" s="22">
        <v>1342.0317145598005</v>
      </c>
      <c r="CU2700" t="e">
        <v>#N/A</v>
      </c>
      <c r="CV2700" t="e">
        <v>#N/A</v>
      </c>
    </row>
    <row r="2701" spans="1:100" x14ac:dyDescent="0.25">
      <c r="A2701">
        <v>5950</v>
      </c>
      <c r="B2701" t="s">
        <v>1238</v>
      </c>
      <c r="C2701" s="22">
        <v>3</v>
      </c>
      <c r="D2701" s="17">
        <v>5.4986501334169731</v>
      </c>
      <c r="E2701" s="17">
        <v>1.6655100446375799</v>
      </c>
      <c r="F2701" s="17">
        <v>0.61834865175978426</v>
      </c>
      <c r="G2701" s="17">
        <v>1.1711604501074977</v>
      </c>
      <c r="H2701" s="17">
        <v>0.11709821443993153</v>
      </c>
      <c r="I2701" s="17">
        <v>-1.4448025130429931E-2</v>
      </c>
      <c r="J2701" s="17">
        <v>6.1590113585700905</v>
      </c>
      <c r="K2701" s="17">
        <v>0.10265018930950159</v>
      </c>
      <c r="L2701" s="17">
        <v>-1.0000000000000002</v>
      </c>
      <c r="M2701" s="17">
        <v>-1.0000000000000002</v>
      </c>
      <c r="N2701" s="17">
        <v>2.0530037861900321</v>
      </c>
      <c r="O2701" s="17">
        <v>12.828821942094571</v>
      </c>
      <c r="P2701" s="17">
        <v>-3.7429789755483556E-2</v>
      </c>
      <c r="Q2701" s="17">
        <v>2.8501018824005825E-2</v>
      </c>
      <c r="R2701" s="17">
        <v>-2.7411067113590454E-2</v>
      </c>
      <c r="S2701" s="17">
        <v>0.33333333333333326</v>
      </c>
      <c r="T2701" s="17">
        <v>0.33333333333333326</v>
      </c>
      <c r="U2701" s="17">
        <v>0.29730891569925766</v>
      </c>
      <c r="V2701" s="17">
        <v>-7.7621754732476692E-2</v>
      </c>
      <c r="W2701" s="17">
        <v>31.348145532957854</v>
      </c>
      <c r="X2701" s="17">
        <v>1.2875216117593355</v>
      </c>
      <c r="Y2701" s="17">
        <v>-1.0000000000000002</v>
      </c>
      <c r="Z2701" s="17">
        <v>-1.0000000000000002</v>
      </c>
      <c r="AA2701" s="17">
        <v>80.696613791241305</v>
      </c>
      <c r="AB2701" s="17">
        <v>0.46493730115840964</v>
      </c>
      <c r="AC2701" s="17">
        <v>0.34829425475948356</v>
      </c>
      <c r="AD2701" s="17">
        <v>0.17428603059004891</v>
      </c>
      <c r="AE2701" s="17">
        <v>49.375879325397079</v>
      </c>
      <c r="AF2701" s="17">
        <v>0.91666666666666663</v>
      </c>
      <c r="AG2701" s="17">
        <v>-1.0000000000000002</v>
      </c>
      <c r="AH2701" s="17">
        <v>-1.0000000000000002</v>
      </c>
      <c r="AI2701" s="17">
        <v>-1.6863224598616292E-2</v>
      </c>
      <c r="AJ2701" s="17">
        <v>-7.7621754732476692E-2</v>
      </c>
      <c r="AK2701" s="17">
        <v>3.7667327231033339E-2</v>
      </c>
      <c r="AL2701" s="17">
        <v>-0.17339298004970483</v>
      </c>
      <c r="AM2701" s="17">
        <v>0.1168664751022304</v>
      </c>
      <c r="AN2701" s="17">
        <v>0.12936616490364386</v>
      </c>
      <c r="AO2701" s="17">
        <v>3.1099985137109281</v>
      </c>
      <c r="AP2701" s="17">
        <v>2.3671892223425739</v>
      </c>
      <c r="AQ2701" s="17">
        <v>37.507156891527941</v>
      </c>
      <c r="AR2701" s="17">
        <v>0.88635382763344817</v>
      </c>
      <c r="AS2701" s="17">
        <v>1.390171801068838</v>
      </c>
      <c r="AT2701" s="17">
        <v>-1.0000000000000002</v>
      </c>
      <c r="AU2701" s="17">
        <v>-1.0000000000000002</v>
      </c>
      <c r="AV2701" s="17">
        <v>1.1437493829939065</v>
      </c>
      <c r="AW2701" s="17">
        <v>95.892624955678457</v>
      </c>
      <c r="AX2701" s="17">
        <v>87.793184990458499</v>
      </c>
      <c r="AY2701" s="17">
        <v>0.22465725418187982</v>
      </c>
      <c r="AZ2701" s="17">
        <v>-15.220939198727931</v>
      </c>
      <c r="BA2701" s="22">
        <v>1445.1755577710765</v>
      </c>
      <c r="CU2701" t="e">
        <v>#N/A</v>
      </c>
      <c r="CV2701" t="e">
        <v>#N/A</v>
      </c>
    </row>
    <row r="2702" spans="1:100" x14ac:dyDescent="0.25">
      <c r="A2702">
        <v>5951</v>
      </c>
      <c r="B2702" t="s">
        <v>2968</v>
      </c>
      <c r="C2702" s="22">
        <v>3</v>
      </c>
      <c r="D2702" s="17">
        <v>4.9818721316886148</v>
      </c>
      <c r="E2702" s="17">
        <v>-8.9981987699362335E-3</v>
      </c>
      <c r="F2702" s="17">
        <v>0.75321041736512995</v>
      </c>
      <c r="G2702" s="17">
        <v>0.75321041736512995</v>
      </c>
      <c r="H2702" s="17">
        <v>-0.10057715363393707</v>
      </c>
      <c r="I2702" s="17">
        <v>0</v>
      </c>
      <c r="J2702" s="17">
        <v>-6.0346292180362227</v>
      </c>
      <c r="K2702" s="17">
        <v>-0.10057715363393707</v>
      </c>
      <c r="L2702" s="17">
        <v>-1.0000000000000007</v>
      </c>
      <c r="M2702" s="17">
        <v>-1.0000000000000007</v>
      </c>
      <c r="N2702" s="17">
        <v>-2.011543072678744</v>
      </c>
      <c r="O2702" s="17">
        <v>-0.29954666898247512</v>
      </c>
      <c r="P2702" s="17">
        <v>3.4444520938046643E-3</v>
      </c>
      <c r="Q2702" s="17">
        <v>-1.959935339423142</v>
      </c>
      <c r="R2702" s="17">
        <v>-0.70868596003348683</v>
      </c>
      <c r="S2702" s="17">
        <v>0.33333333333333343</v>
      </c>
      <c r="T2702" s="17">
        <v>0.33333333333333343</v>
      </c>
      <c r="U2702" s="17">
        <v>0.40427914288577466</v>
      </c>
      <c r="V2702" s="17">
        <v>-7.7792786680385556E-4</v>
      </c>
      <c r="W2702" s="17">
        <v>46.829801412783013</v>
      </c>
      <c r="X2702" s="17">
        <v>2.3796928246428788</v>
      </c>
      <c r="Y2702" s="17">
        <v>-1.0000000000000007</v>
      </c>
      <c r="Z2702" s="17">
        <v>-1.0000000000000007</v>
      </c>
      <c r="AA2702" s="17">
        <v>97.066786104219304</v>
      </c>
      <c r="AB2702" s="17">
        <v>0.38605648898540934</v>
      </c>
      <c r="AC2702" s="17">
        <v>0.27686000660620336</v>
      </c>
      <c r="AD2702" s="17">
        <v>0.35599691743778411</v>
      </c>
      <c r="AE2702" s="17">
        <v>50.945670651469875</v>
      </c>
      <c r="AF2702" s="17">
        <v>0.7857142857142857</v>
      </c>
      <c r="AG2702" s="17">
        <v>-1.0000000000000007</v>
      </c>
      <c r="AH2702" s="17">
        <v>-1.0000000000000007</v>
      </c>
      <c r="AI2702" s="17">
        <v>2.1538100540277473E-2</v>
      </c>
      <c r="AJ2702" s="17">
        <v>-7.7792786680385556E-4</v>
      </c>
      <c r="AK2702" s="17">
        <v>2.1802819548127324E-3</v>
      </c>
      <c r="AL2702" s="17">
        <v>1.3336671733444831</v>
      </c>
      <c r="AM2702" s="17">
        <v>0.10152646290415396</v>
      </c>
      <c r="AN2702" s="17">
        <v>-0.12934682559583166</v>
      </c>
      <c r="AO2702" s="17">
        <v>2.5490629823779143</v>
      </c>
      <c r="AP2702" s="17">
        <v>3.434665226826628</v>
      </c>
      <c r="AQ2702" s="17">
        <v>40.795172194746797</v>
      </c>
      <c r="AR2702" s="17">
        <v>1.0701678816856375</v>
      </c>
      <c r="AS2702" s="17">
        <v>2.2791156710089435</v>
      </c>
      <c r="AT2702" s="17">
        <v>-1.0000000000000007</v>
      </c>
      <c r="AU2702" s="17">
        <v>-1.0000000000000007</v>
      </c>
      <c r="AV2702" s="17">
        <v>4.4524457331644535E-2</v>
      </c>
      <c r="AW2702" s="17">
        <v>100.20190466206353</v>
      </c>
      <c r="AX2702" s="17">
        <v>100.55487388618873</v>
      </c>
      <c r="AY2702" s="17">
        <v>0.38116865087914736</v>
      </c>
      <c r="AZ2702" s="17">
        <v>39.905176848174648</v>
      </c>
      <c r="BA2702" s="22">
        <v>1522.4405367748595</v>
      </c>
      <c r="CU2702" t="e">
        <v>#N/A</v>
      </c>
      <c r="CV2702" t="e">
        <v>#N/A</v>
      </c>
    </row>
    <row r="2703" spans="1:100" x14ac:dyDescent="0.25">
      <c r="A2703">
        <v>5952</v>
      </c>
      <c r="B2703" t="s">
        <v>2969</v>
      </c>
      <c r="C2703" s="22">
        <v>3</v>
      </c>
      <c r="D2703" s="17">
        <v>3.7172405051509165</v>
      </c>
      <c r="E2703" s="17">
        <v>-9.0166770308122132E-2</v>
      </c>
      <c r="F2703" s="17">
        <v>0.42312406160895499</v>
      </c>
      <c r="G2703" s="17">
        <v>0.388701222600494</v>
      </c>
      <c r="H2703" s="17">
        <v>0.20412616766337849</v>
      </c>
      <c r="I2703" s="17">
        <v>0</v>
      </c>
      <c r="J2703" s="17">
        <v>12.247570059802705</v>
      </c>
      <c r="K2703" s="17">
        <v>0.20412616766337849</v>
      </c>
      <c r="L2703" s="17">
        <v>-1.0000000000000004</v>
      </c>
      <c r="M2703" s="17">
        <v>-1.0000000000000004</v>
      </c>
      <c r="N2703" s="17">
        <v>4.08252335326757</v>
      </c>
      <c r="O2703" s="17">
        <v>16.353511787554119</v>
      </c>
      <c r="P2703" s="17">
        <v>-0.66607071474091473</v>
      </c>
      <c r="Q2703" s="17">
        <v>0.52213970551956823</v>
      </c>
      <c r="R2703" s="17">
        <v>2.6230800226642259E-2</v>
      </c>
      <c r="S2703" s="17">
        <v>0.33333333333333348</v>
      </c>
      <c r="T2703" s="17">
        <v>0.47754893435120238</v>
      </c>
      <c r="U2703" s="17">
        <v>0.22553712045896449</v>
      </c>
      <c r="V2703" s="17">
        <v>0</v>
      </c>
      <c r="W2703" s="17">
        <v>33.29172881920487</v>
      </c>
      <c r="X2703" s="17">
        <v>1.6556125326586257</v>
      </c>
      <c r="Y2703" s="17">
        <v>-1.0000000000000004</v>
      </c>
      <c r="Z2703" s="17">
        <v>-1.0000000000000004</v>
      </c>
      <c r="AA2703" s="17">
        <v>67.392799863630813</v>
      </c>
      <c r="AB2703" s="17">
        <v>4.2082712444766079E-2</v>
      </c>
      <c r="AC2703" s="17">
        <v>0.36619499007828588</v>
      </c>
      <c r="AD2703" s="17">
        <v>0.27321910236093416</v>
      </c>
      <c r="AE2703" s="17">
        <v>34.074840244199322</v>
      </c>
      <c r="AF2703" s="17">
        <v>0.84615384615384615</v>
      </c>
      <c r="AG2703" s="17">
        <v>-1.0000000000000004</v>
      </c>
      <c r="AH2703" s="17">
        <v>-1.0000000000000004</v>
      </c>
      <c r="AI2703" s="17">
        <v>-1.7336364472018258E-2</v>
      </c>
      <c r="AJ2703" s="17">
        <v>0</v>
      </c>
      <c r="AK2703" s="17">
        <v>-0.13617868229757546</v>
      </c>
      <c r="AL2703" s="17">
        <v>-2.6596536434277913E-2</v>
      </c>
      <c r="AM2703" s="17">
        <v>0.52174491763368513</v>
      </c>
      <c r="AN2703" s="17">
        <v>0.37216039157145525</v>
      </c>
      <c r="AO2703" s="17">
        <v>12.362729529354247</v>
      </c>
      <c r="AP2703" s="17">
        <v>9.1710271071149911</v>
      </c>
      <c r="AQ2703" s="17">
        <v>45.539298879007589</v>
      </c>
      <c r="AR2703" s="17">
        <v>1.0364193881435004</v>
      </c>
      <c r="AS2703" s="17">
        <v>1.8597387003220043</v>
      </c>
      <c r="AT2703" s="17">
        <v>-1.0000000000000004</v>
      </c>
      <c r="AU2703" s="17">
        <v>-1.0000000000000004</v>
      </c>
      <c r="AV2703" s="17">
        <v>0.41493202282713648</v>
      </c>
      <c r="AW2703" s="17">
        <v>92.917338758299948</v>
      </c>
      <c r="AX2703" s="17">
        <v>92.570611468859582</v>
      </c>
      <c r="AY2703" s="17">
        <v>0.28612126164492713</v>
      </c>
      <c r="AZ2703" s="17">
        <v>17.974631415133196</v>
      </c>
      <c r="BA2703" s="22">
        <v>1453.1670011767028</v>
      </c>
      <c r="CU2703" t="e">
        <v>#N/A</v>
      </c>
      <c r="CV2703" t="e">
        <v>#N/A</v>
      </c>
    </row>
    <row r="2704" spans="1:100" x14ac:dyDescent="0.25">
      <c r="A2704">
        <v>5953</v>
      </c>
      <c r="B2704" t="s">
        <v>2970</v>
      </c>
      <c r="C2704" s="22">
        <v>3</v>
      </c>
      <c r="D2704" s="17">
        <v>4.4337972740378655</v>
      </c>
      <c r="E2704" s="17">
        <v>2.6034035469612433E-2</v>
      </c>
      <c r="F2704" s="17">
        <v>-0.45522630550821569</v>
      </c>
      <c r="G2704" s="17">
        <v>-0.45522630550821569</v>
      </c>
      <c r="H2704" s="17">
        <v>0.16856114100410954</v>
      </c>
      <c r="I2704" s="17">
        <v>0</v>
      </c>
      <c r="J2704" s="17">
        <v>10.113668460246569</v>
      </c>
      <c r="K2704" s="17">
        <v>0.16856114100410954</v>
      </c>
      <c r="L2704" s="17">
        <v>-1.0000000000000004</v>
      </c>
      <c r="M2704" s="17">
        <v>-1.0000000000000004</v>
      </c>
      <c r="N2704" s="17">
        <v>3.3712228200821892</v>
      </c>
      <c r="O2704" s="17">
        <v>14.092239428776221</v>
      </c>
      <c r="P2704" s="17">
        <v>-0.47612753754985926</v>
      </c>
      <c r="Q2704" s="17">
        <v>0.30685859629641044</v>
      </c>
      <c r="R2704" s="17">
        <v>1.8355802386103709E-2</v>
      </c>
      <c r="S2704" s="17">
        <v>0.33333333333333315</v>
      </c>
      <c r="T2704" s="17">
        <v>0.41879166344699292</v>
      </c>
      <c r="U2704" s="17">
        <v>0.16940516271355641</v>
      </c>
      <c r="V2704" s="17">
        <v>-4.1378338636964399E-2</v>
      </c>
      <c r="W2704" s="17">
        <v>28.463627194112352</v>
      </c>
      <c r="X2704" s="17">
        <v>1.098372804922314</v>
      </c>
      <c r="Y2704" s="17">
        <v>-1.0000000000000004</v>
      </c>
      <c r="Z2704" s="17">
        <v>-1.0000000000000004</v>
      </c>
      <c r="AA2704" s="17">
        <v>41.987949791138703</v>
      </c>
      <c r="AB2704" s="17">
        <v>-0.18823419807216335</v>
      </c>
      <c r="AC2704" s="17">
        <v>0.10257359810706212</v>
      </c>
      <c r="AD2704" s="17">
        <v>0.35577993585790679</v>
      </c>
      <c r="AE2704" s="17">
        <v>13.505966794640267</v>
      </c>
      <c r="AF2704" s="17">
        <v>0.5</v>
      </c>
      <c r="AG2704" s="17">
        <v>-1.0000000000000004</v>
      </c>
      <c r="AH2704" s="17">
        <v>-1.0000000000000004</v>
      </c>
      <c r="AI2704" s="17">
        <v>0</v>
      </c>
      <c r="AJ2704" s="17">
        <v>-4.1378338636964399E-2</v>
      </c>
      <c r="AK2704" s="17">
        <v>0.11715375139801236</v>
      </c>
      <c r="AL2704" s="17">
        <v>0.48409434402433471</v>
      </c>
      <c r="AM2704" s="17">
        <v>0.33295414063484829</v>
      </c>
      <c r="AN2704" s="17">
        <v>-0.32072882048414586</v>
      </c>
      <c r="AO2704" s="17">
        <v>8.9096222728612737</v>
      </c>
      <c r="AP2704" s="17">
        <v>-5.5977487919819726</v>
      </c>
      <c r="AQ2704" s="17">
        <v>38.577295654358927</v>
      </c>
      <c r="AR2704" s="17">
        <v>0.88015182085691845</v>
      </c>
      <c r="AS2704" s="17">
        <v>1.2669339459264246</v>
      </c>
      <c r="AT2704" s="17">
        <v>-1.0000000000000004</v>
      </c>
      <c r="AU2704" s="17">
        <v>-1.0000000000000004</v>
      </c>
      <c r="AV2704" s="17">
        <v>-0.4368705031221119</v>
      </c>
      <c r="AW2704" s="17">
        <v>50.482440427932964</v>
      </c>
      <c r="AX2704" s="17">
        <v>46.344606564236521</v>
      </c>
      <c r="AY2704" s="17">
        <v>0.30394317835456269</v>
      </c>
      <c r="AZ2704" s="17">
        <v>-4.0271175684004126</v>
      </c>
      <c r="BA2704" s="22">
        <v>1406.6237743595284</v>
      </c>
      <c r="CU2704" t="e">
        <v>#N/A</v>
      </c>
      <c r="CV2704" t="e">
        <v>#N/A</v>
      </c>
    </row>
    <row r="2705" spans="1:100" x14ac:dyDescent="0.25">
      <c r="A2705">
        <v>5954</v>
      </c>
      <c r="B2705" t="s">
        <v>2971</v>
      </c>
      <c r="C2705" s="22">
        <v>3</v>
      </c>
      <c r="D2705" s="17">
        <v>4.4740536652810796</v>
      </c>
      <c r="E2705" s="17">
        <v>-8.5152334097730709E-2</v>
      </c>
      <c r="F2705" s="17">
        <v>-2.7881379732884341E-2</v>
      </c>
      <c r="G2705" s="17">
        <v>-4.6642746920207673E-2</v>
      </c>
      <c r="H2705" s="17">
        <v>0.17659401269766742</v>
      </c>
      <c r="I2705" s="17">
        <v>0</v>
      </c>
      <c r="J2705" s="17">
        <v>10.595640761860043</v>
      </c>
      <c r="K2705" s="17">
        <v>0.17659401269766742</v>
      </c>
      <c r="L2705" s="17">
        <v>-0.99999999999999944</v>
      </c>
      <c r="M2705" s="17">
        <v>-0.99999999999999944</v>
      </c>
      <c r="N2705" s="17">
        <v>3.5318802539533487</v>
      </c>
      <c r="O2705" s="17">
        <v>15.023051680220915</v>
      </c>
      <c r="P2705" s="17">
        <v>0.18280844970709892</v>
      </c>
      <c r="Q2705" s="17">
        <v>-7.3070597925284073E-2</v>
      </c>
      <c r="R2705" s="17">
        <v>2.9359068516734147E-2</v>
      </c>
      <c r="S2705" s="17">
        <v>0.33333333333333331</v>
      </c>
      <c r="T2705" s="17">
        <v>0.29210650566571827</v>
      </c>
      <c r="U2705" s="17">
        <v>0.28834968900410596</v>
      </c>
      <c r="V2705" s="17">
        <v>0</v>
      </c>
      <c r="W2705" s="17">
        <v>29.487820612219608</v>
      </c>
      <c r="X2705" s="17">
        <v>1.5501249834590813</v>
      </c>
      <c r="Y2705" s="17">
        <v>-0.99999999999999944</v>
      </c>
      <c r="Z2705" s="17">
        <v>-0.99999999999999944</v>
      </c>
      <c r="AA2705" s="17">
        <v>23.949019518406104</v>
      </c>
      <c r="AB2705" s="17">
        <v>-0.15533145945425114</v>
      </c>
      <c r="AC2705" s="17">
        <v>6.0253811560836416E-2</v>
      </c>
      <c r="AD2705" s="17">
        <v>-1.62855553531898E-2</v>
      </c>
      <c r="AE2705" s="17">
        <v>-5.5681601623302255</v>
      </c>
      <c r="AF2705" s="17">
        <v>0.14285714285714285</v>
      </c>
      <c r="AG2705" s="17">
        <v>-0.99999999999999944</v>
      </c>
      <c r="AH2705" s="17">
        <v>-0.99999999999999944</v>
      </c>
      <c r="AI2705" s="17">
        <v>0</v>
      </c>
      <c r="AJ2705" s="17">
        <v>0</v>
      </c>
      <c r="AK2705" s="17">
        <v>0.36357065368205749</v>
      </c>
      <c r="AL2705" s="17">
        <v>0.13502557655574932</v>
      </c>
      <c r="AM2705" s="17">
        <v>-2.2432734399574973E-2</v>
      </c>
      <c r="AN2705" s="17">
        <v>0.20356292739854911</v>
      </c>
      <c r="AO2705" s="17">
        <v>1.2570349084209131</v>
      </c>
      <c r="AP2705" s="17">
        <v>5.7642010677424746</v>
      </c>
      <c r="AQ2705" s="17">
        <v>40.083461374079661</v>
      </c>
      <c r="AR2705" s="17">
        <v>0.91378952800315749</v>
      </c>
      <c r="AS2705" s="17">
        <v>1.7267189961567484</v>
      </c>
      <c r="AT2705" s="17">
        <v>-0.99999999999999944</v>
      </c>
      <c r="AU2705" s="17">
        <v>-0.99999999999999944</v>
      </c>
      <c r="AV2705" s="17">
        <v>-1.7283678403473522E-2</v>
      </c>
      <c r="AW2705" s="17">
        <v>44.736272266369532</v>
      </c>
      <c r="AX2705" s="17">
        <v>44.736272266369532</v>
      </c>
      <c r="AY2705" s="17">
        <v>0.12700091696317392</v>
      </c>
      <c r="AZ2705" s="17">
        <v>-29.61851639609085</v>
      </c>
      <c r="BA2705" s="22">
        <v>1409.0069875703959</v>
      </c>
      <c r="CU2705" t="e">
        <v>#N/A</v>
      </c>
      <c r="CV2705" t="e">
        <v>#N/A</v>
      </c>
    </row>
    <row r="2706" spans="1:100" x14ac:dyDescent="0.25">
      <c r="A2706">
        <v>5955</v>
      </c>
      <c r="B2706" t="s">
        <v>1173</v>
      </c>
      <c r="C2706" s="22">
        <v>3</v>
      </c>
      <c r="D2706" s="17">
        <v>5.6007674800525127</v>
      </c>
      <c r="E2706" s="17">
        <v>0.33860645090873909</v>
      </c>
      <c r="F2706" s="17">
        <v>-0.1613822330750331</v>
      </c>
      <c r="G2706" s="17">
        <v>-6.3460265748097433E-2</v>
      </c>
      <c r="H2706" s="17">
        <v>0.16643283826721514</v>
      </c>
      <c r="I2706" s="17">
        <v>0</v>
      </c>
      <c r="J2706" s="17">
        <v>9.9859702960329031</v>
      </c>
      <c r="K2706" s="17">
        <v>0.16643283826721514</v>
      </c>
      <c r="L2706" s="17">
        <v>-0.99999999999999944</v>
      </c>
      <c r="M2706" s="17">
        <v>-0.99999999999999944</v>
      </c>
      <c r="N2706" s="17">
        <v>3.3286567653443009</v>
      </c>
      <c r="O2706" s="17">
        <v>15.523277510337323</v>
      </c>
      <c r="P2706" s="17">
        <v>0.72000124686709299</v>
      </c>
      <c r="Q2706" s="17">
        <v>-0.57328714033842143</v>
      </c>
      <c r="R2706" s="17">
        <v>-0.11632534087325792</v>
      </c>
      <c r="S2706" s="17">
        <v>0.32445537943229902</v>
      </c>
      <c r="T2706" s="17">
        <v>0.3661101439613822</v>
      </c>
      <c r="U2706" s="17">
        <v>0.55975826787482053</v>
      </c>
      <c r="V2706" s="17">
        <v>7.2140004137292074E-2</v>
      </c>
      <c r="W2706" s="17">
        <v>46.241238285543176</v>
      </c>
      <c r="X2706" s="17">
        <v>3.2109096825713586</v>
      </c>
      <c r="Y2706" s="17">
        <v>-0.99999999999999944</v>
      </c>
      <c r="Z2706" s="17">
        <v>-0.99999999999999944</v>
      </c>
      <c r="AA2706" s="17">
        <v>42.061742029049348</v>
      </c>
      <c r="AB2706" s="17">
        <v>-0.12637952150612516</v>
      </c>
      <c r="AC2706" s="17">
        <v>-3.0242349363134968E-2</v>
      </c>
      <c r="AD2706" s="17">
        <v>7.5358452556849531E-2</v>
      </c>
      <c r="AE2706" s="17">
        <v>-4.0631709156205318</v>
      </c>
      <c r="AF2706" s="17">
        <v>0.3</v>
      </c>
      <c r="AG2706" s="17">
        <v>-0.99999999999999944</v>
      </c>
      <c r="AH2706" s="17">
        <v>-0.99999999999999944</v>
      </c>
      <c r="AI2706" s="17">
        <v>0</v>
      </c>
      <c r="AJ2706" s="17">
        <v>7.2140004137292074E-2</v>
      </c>
      <c r="AK2706" s="17">
        <v>0.18357427484587302</v>
      </c>
      <c r="AL2706" s="17">
        <v>0.64353325893462299</v>
      </c>
      <c r="AM2706" s="17">
        <v>8.6350525083670582E-2</v>
      </c>
      <c r="AN2706" s="17">
        <v>-0.27614490122799445</v>
      </c>
      <c r="AO2706" s="17">
        <v>3.0766345013211325</v>
      </c>
      <c r="AP2706" s="17">
        <v>-3.6859562360267502</v>
      </c>
      <c r="AQ2706" s="17">
        <v>56.227208581576079</v>
      </c>
      <c r="AR2706" s="17">
        <v>1.322463795405795</v>
      </c>
      <c r="AS2706" s="17">
        <v>3.3773425208385737</v>
      </c>
      <c r="AT2706" s="17">
        <v>-0.99999999999999944</v>
      </c>
      <c r="AU2706" s="17">
        <v>-0.99999999999999944</v>
      </c>
      <c r="AV2706" s="17">
        <v>-0.1797856066213554</v>
      </c>
      <c r="AW2706" s="17">
        <v>53.899063303359917</v>
      </c>
      <c r="AX2706" s="17">
        <v>61.113063717089126</v>
      </c>
      <c r="AY2706" s="17">
        <v>-0.11537535806886448</v>
      </c>
      <c r="AZ2706" s="17">
        <v>-12.499703404464807</v>
      </c>
      <c r="BA2706" s="22">
        <v>1453.5316371280549</v>
      </c>
      <c r="CU2706" t="e">
        <v>#N/A</v>
      </c>
      <c r="CV2706" t="e">
        <v>#N/A</v>
      </c>
    </row>
    <row r="2707" spans="1:100" x14ac:dyDescent="0.25">
      <c r="A2707">
        <v>5956</v>
      </c>
      <c r="B2707" t="s">
        <v>2102</v>
      </c>
      <c r="C2707" s="22">
        <v>2</v>
      </c>
      <c r="D2707" s="17">
        <v>3.4107757987583072</v>
      </c>
      <c r="E2707" s="17">
        <v>-7.1336632937306549E-2</v>
      </c>
      <c r="F2707" s="17">
        <v>-0.10069873076998773</v>
      </c>
      <c r="G2707" s="17">
        <v>-9.3489143615128056E-2</v>
      </c>
      <c r="H2707" s="17">
        <v>3.2886537564740526E-2</v>
      </c>
      <c r="I2707" s="17">
        <v>0</v>
      </c>
      <c r="J2707" s="17">
        <v>1.9731922538844313</v>
      </c>
      <c r="K2707" s="17">
        <v>3.2886537564740526E-2</v>
      </c>
      <c r="L2707" s="17">
        <v>-1</v>
      </c>
      <c r="M2707" s="17">
        <v>-1</v>
      </c>
      <c r="N2707" s="17">
        <v>0.65773075129481029</v>
      </c>
      <c r="O2707" s="17">
        <v>5.8944996424842238</v>
      </c>
      <c r="P2707" s="17">
        <v>-0.1935036321294214</v>
      </c>
      <c r="Q2707" s="17">
        <v>-0.16400920525542251</v>
      </c>
      <c r="R2707" s="17">
        <v>-5.2376113108835054E-2</v>
      </c>
      <c r="S2707" s="17">
        <v>0.32100212603156769</v>
      </c>
      <c r="T2707" s="17">
        <v>0.24435270934760919</v>
      </c>
      <c r="U2707" s="17">
        <v>2.8304870998382817E-2</v>
      </c>
      <c r="V2707" s="17">
        <v>-5.8882657848860244E-3</v>
      </c>
      <c r="W2707" s="17">
        <v>21.20525854765858</v>
      </c>
      <c r="X2707" s="17">
        <v>0.57442115382351133</v>
      </c>
      <c r="Y2707" s="17">
        <v>-1</v>
      </c>
      <c r="Z2707" s="17">
        <v>-1</v>
      </c>
      <c r="AA2707" s="17">
        <v>36.006132584166529</v>
      </c>
      <c r="AB2707" s="17">
        <v>6.2111567748825626E-2</v>
      </c>
      <c r="AC2707" s="17">
        <v>6.2304204122380566E-2</v>
      </c>
      <c r="AD2707" s="17">
        <v>5.8188018621009072E-2</v>
      </c>
      <c r="AE2707" s="17">
        <v>12.525717371418072</v>
      </c>
      <c r="AF2707" s="17">
        <v>-1</v>
      </c>
      <c r="AG2707" s="17">
        <v>-1</v>
      </c>
      <c r="AH2707" s="17">
        <v>-1</v>
      </c>
      <c r="AI2707" s="17">
        <v>-3.4958220534279652E-3</v>
      </c>
      <c r="AJ2707" s="17">
        <v>-5.8882657848860244E-3</v>
      </c>
      <c r="AK2707" s="17">
        <v>0.15707957598627781</v>
      </c>
      <c r="AL2707" s="17">
        <v>1.4748381002969504E-2</v>
      </c>
      <c r="AM2707" s="17">
        <v>0.17460866480275325</v>
      </c>
      <c r="AN2707" s="17">
        <v>8.8321954123005142E-3</v>
      </c>
      <c r="AO2707" s="17">
        <v>4.8332397493991568</v>
      </c>
      <c r="AP2707" s="17">
        <v>0.61192154092342399</v>
      </c>
      <c r="AQ2707" s="17">
        <v>26.197092166520328</v>
      </c>
      <c r="AR2707" s="17">
        <v>0.62211307252336656</v>
      </c>
      <c r="AS2707" s="17">
        <v>0.65328473921143471</v>
      </c>
      <c r="AT2707" s="17">
        <v>-1</v>
      </c>
      <c r="AU2707" s="17">
        <v>-1</v>
      </c>
      <c r="AV2707" s="17">
        <v>-1.7788866341293952E-2</v>
      </c>
      <c r="AW2707" s="17">
        <v>46.938112016133211</v>
      </c>
      <c r="AX2707" s="17">
        <v>46.948776406213483</v>
      </c>
      <c r="AY2707" s="17">
        <v>0.10592186229891393</v>
      </c>
      <c r="AZ2707" s="17">
        <v>-10.642035386091122</v>
      </c>
      <c r="BA2707" s="22">
        <v>1380.676526807332</v>
      </c>
      <c r="CU2707" t="e">
        <v>#N/A</v>
      </c>
      <c r="CV2707" t="e">
        <v>#N/A</v>
      </c>
    </row>
    <row r="2708" spans="1:100" x14ac:dyDescent="0.25">
      <c r="A2708">
        <v>5957</v>
      </c>
      <c r="B2708" t="s">
        <v>2972</v>
      </c>
      <c r="C2708" s="22">
        <v>3</v>
      </c>
      <c r="D2708" s="17">
        <v>5.1644516096788546</v>
      </c>
      <c r="E2708" s="17">
        <v>0.49768163045386904</v>
      </c>
      <c r="F2708" s="17">
        <v>-8.9384638253218116E-2</v>
      </c>
      <c r="G2708" s="17">
        <v>5.2599809342455707E-3</v>
      </c>
      <c r="H2708" s="17">
        <v>8.0960514389265166E-3</v>
      </c>
      <c r="I2708" s="17">
        <v>4.4662951770724517E-4</v>
      </c>
      <c r="J2708" s="17">
        <v>0.51256085739802182</v>
      </c>
      <c r="K2708" s="17">
        <v>8.5426809566337622E-3</v>
      </c>
      <c r="L2708" s="17">
        <v>-0.99999999999999989</v>
      </c>
      <c r="M2708" s="17">
        <v>-0.99999999999999989</v>
      </c>
      <c r="N2708" s="17">
        <v>0.17085361913267438</v>
      </c>
      <c r="O2708" s="17">
        <v>5.6822724480111262</v>
      </c>
      <c r="P2708" s="17">
        <v>0.90010782857496396</v>
      </c>
      <c r="Q2708" s="17">
        <v>-0.98080278376485142</v>
      </c>
      <c r="R2708" s="17">
        <v>-0.31307182595191962</v>
      </c>
      <c r="S2708" s="17">
        <v>0.33333333333333304</v>
      </c>
      <c r="T2708" s="17">
        <v>0.33333333333333304</v>
      </c>
      <c r="U2708" s="17">
        <v>0.26232098148283145</v>
      </c>
      <c r="V2708" s="17">
        <v>-2.9710945293558323E-2</v>
      </c>
      <c r="W2708" s="17">
        <v>35.629360875972225</v>
      </c>
      <c r="X2708" s="17">
        <v>1.5291422398800085</v>
      </c>
      <c r="Y2708" s="17">
        <v>-0.99999999999999989</v>
      </c>
      <c r="Z2708" s="17">
        <v>-0.99999999999999989</v>
      </c>
      <c r="AA2708" s="17">
        <v>80.625288468026454</v>
      </c>
      <c r="AB2708" s="17">
        <v>0.28183763149724145</v>
      </c>
      <c r="AC2708" s="17">
        <v>0.43270071618030531</v>
      </c>
      <c r="AD2708" s="17">
        <v>0.19164164068257647</v>
      </c>
      <c r="AE2708" s="17">
        <v>45.308999418006181</v>
      </c>
      <c r="AF2708" s="17">
        <v>0.91666666666666663</v>
      </c>
      <c r="AG2708" s="17">
        <v>-0.99999999999999989</v>
      </c>
      <c r="AH2708" s="17">
        <v>-0.99999999999999989</v>
      </c>
      <c r="AI2708" s="17">
        <v>-1.8852837230865165E-2</v>
      </c>
      <c r="AJ2708" s="17">
        <v>-2.9710945293558323E-2</v>
      </c>
      <c r="AK2708" s="17">
        <v>-2.3031045910089212E-2</v>
      </c>
      <c r="AL2708" s="17">
        <v>0.19192512392935254</v>
      </c>
      <c r="AM2708" s="17">
        <v>8.1334377591071816E-2</v>
      </c>
      <c r="AN2708" s="17">
        <v>9.3127736363694501E-3</v>
      </c>
      <c r="AO2708" s="17">
        <v>1.9182042102263492</v>
      </c>
      <c r="AP2708" s="17">
        <v>1.1924449605559995</v>
      </c>
      <c r="AQ2708" s="17">
        <v>36.141921733370253</v>
      </c>
      <c r="AR2708" s="17">
        <v>0.89927670285593964</v>
      </c>
      <c r="AS2708" s="17">
        <v>1.5376849208366425</v>
      </c>
      <c r="AT2708" s="17">
        <v>-0.99999999999999989</v>
      </c>
      <c r="AU2708" s="17">
        <v>-0.99999999999999989</v>
      </c>
      <c r="AV2708" s="17">
        <v>-0.30781184501767395</v>
      </c>
      <c r="AW2708" s="17">
        <v>87.500005876593534</v>
      </c>
      <c r="AX2708" s="17">
        <v>84.151854602620475</v>
      </c>
      <c r="AY2708" s="17">
        <v>0.24742375926090091</v>
      </c>
      <c r="AZ2708" s="17">
        <v>12.767593773743041</v>
      </c>
      <c r="BA2708" s="22">
        <v>1500.5968309615348</v>
      </c>
      <c r="CU2708" t="e">
        <v>#N/A</v>
      </c>
      <c r="CV2708" t="e">
        <v>#N/A</v>
      </c>
    </row>
    <row r="2709" spans="1:100" x14ac:dyDescent="0.25">
      <c r="A2709">
        <v>5959</v>
      </c>
      <c r="B2709" t="s">
        <v>2973</v>
      </c>
      <c r="C2709" s="22">
        <v>3</v>
      </c>
      <c r="D2709" s="17">
        <v>4.5029020029593774</v>
      </c>
      <c r="E2709" s="17">
        <v>0.59098257746232707</v>
      </c>
      <c r="F2709" s="17">
        <v>0.36828069913893996</v>
      </c>
      <c r="G2709" s="17">
        <v>0.54428317231280987</v>
      </c>
      <c r="H2709" s="17">
        <v>-8.0986031195473387E-2</v>
      </c>
      <c r="I2709" s="17">
        <v>0</v>
      </c>
      <c r="J2709" s="17">
        <v>-4.8591618717284044</v>
      </c>
      <c r="K2709" s="17">
        <v>-8.0986031195473387E-2</v>
      </c>
      <c r="L2709" s="17">
        <v>-1.0000000000000009</v>
      </c>
      <c r="M2709" s="17">
        <v>-1.0000000000000009</v>
      </c>
      <c r="N2709" s="17">
        <v>-1.6197206239094684</v>
      </c>
      <c r="O2709" s="17">
        <v>0.18802330354378255</v>
      </c>
      <c r="P2709" s="17">
        <v>-0.3073184187199271</v>
      </c>
      <c r="Q2709" s="17">
        <v>-3.0027914229701711</v>
      </c>
      <c r="R2709" s="17">
        <v>-1.0054156043808919</v>
      </c>
      <c r="S2709" s="17">
        <v>0.33333333333333348</v>
      </c>
      <c r="T2709" s="17">
        <v>0.30843515300245083</v>
      </c>
      <c r="U2709" s="17">
        <v>-8.5340269351336706E-2</v>
      </c>
      <c r="V2709" s="17">
        <v>0</v>
      </c>
      <c r="W2709" s="17">
        <v>25.496569927196852</v>
      </c>
      <c r="X2709" s="17">
        <v>0.34244890416986096</v>
      </c>
      <c r="Y2709" s="17">
        <v>-1.0000000000000009</v>
      </c>
      <c r="Z2709" s="17">
        <v>-1.0000000000000009</v>
      </c>
      <c r="AA2709" s="17">
        <v>47.792148436944942</v>
      </c>
      <c r="AB2709" s="17">
        <v>0.18887790131761206</v>
      </c>
      <c r="AC2709" s="17">
        <v>0.25816025062561332</v>
      </c>
      <c r="AD2709" s="17">
        <v>1.8981730339354123E-2</v>
      </c>
      <c r="AE2709" s="17">
        <v>23.300994114128983</v>
      </c>
      <c r="AF2709" s="17">
        <v>0.6428571428571429</v>
      </c>
      <c r="AG2709" s="17">
        <v>-1.0000000000000009</v>
      </c>
      <c r="AH2709" s="17">
        <v>-1.0000000000000009</v>
      </c>
      <c r="AI2709" s="17">
        <v>-5.8848707588921308E-2</v>
      </c>
      <c r="AJ2709" s="17">
        <v>0</v>
      </c>
      <c r="AK2709" s="17">
        <v>0.28166410903855826</v>
      </c>
      <c r="AL2709" s="17">
        <v>0.62624184819739215</v>
      </c>
      <c r="AM2709" s="17">
        <v>-0.27169687713310187</v>
      </c>
      <c r="AN2709" s="17">
        <v>-5.0097124045277962E-2</v>
      </c>
      <c r="AO2709" s="17">
        <v>-5.3841013831347526</v>
      </c>
      <c r="AP2709" s="17">
        <v>1.8787811398550127</v>
      </c>
      <c r="AQ2709" s="17">
        <v>20.637408055468448</v>
      </c>
      <c r="AR2709" s="17">
        <v>0.55642821698444778</v>
      </c>
      <c r="AS2709" s="17">
        <v>0.26146287297438747</v>
      </c>
      <c r="AT2709" s="17">
        <v>-1.0000000000000009</v>
      </c>
      <c r="AU2709" s="17">
        <v>-1.0000000000000009</v>
      </c>
      <c r="AV2709" s="17">
        <v>-0.46113243206808213</v>
      </c>
      <c r="AW2709" s="17">
        <v>49.85895288034375</v>
      </c>
      <c r="AX2709" s="17">
        <v>48.681978728565312</v>
      </c>
      <c r="AY2709" s="17">
        <v>1.6740502838925281E-2</v>
      </c>
      <c r="AZ2709" s="17">
        <v>-9.2810210129621904</v>
      </c>
      <c r="BA2709" s="22">
        <v>1336.4551781649966</v>
      </c>
      <c r="CU2709" t="e">
        <v>#N/A</v>
      </c>
      <c r="CV2709" t="e">
        <v>#N/A</v>
      </c>
    </row>
    <row r="2710" spans="1:100" x14ac:dyDescent="0.25">
      <c r="A2710">
        <v>5960</v>
      </c>
      <c r="B2710" t="s">
        <v>2974</v>
      </c>
      <c r="C2710" s="22">
        <v>3</v>
      </c>
      <c r="D2710" s="17">
        <v>6.2840890884709699</v>
      </c>
      <c r="E2710" s="17">
        <v>-4.7657260767637426E-3</v>
      </c>
      <c r="F2710" s="17">
        <v>-0.40625989206354018</v>
      </c>
      <c r="G2710" s="17">
        <v>-0.4000382520583104</v>
      </c>
      <c r="H2710" s="17">
        <v>-4.839362555079383E-2</v>
      </c>
      <c r="I2710" s="17">
        <v>0</v>
      </c>
      <c r="J2710" s="17">
        <v>-2.9036175330476315</v>
      </c>
      <c r="K2710" s="17">
        <v>-4.839362555079383E-2</v>
      </c>
      <c r="L2710" s="17">
        <v>-1.0000000000000004</v>
      </c>
      <c r="M2710" s="17">
        <v>-1.0000000000000004</v>
      </c>
      <c r="N2710" s="17">
        <v>-0.96787251101587879</v>
      </c>
      <c r="O2710" s="17">
        <v>2.9804333033650297</v>
      </c>
      <c r="P2710" s="17">
        <v>6.8004572125775348E-2</v>
      </c>
      <c r="Q2710" s="17">
        <v>0.69425641591300991</v>
      </c>
      <c r="R2710" s="17">
        <v>0.17915682258750887</v>
      </c>
      <c r="S2710" s="17">
        <v>0.33333333333333331</v>
      </c>
      <c r="T2710" s="17">
        <v>0.32405878634104512</v>
      </c>
      <c r="U2710" s="17">
        <v>0.35875607972342327</v>
      </c>
      <c r="V2710" s="17">
        <v>0</v>
      </c>
      <c r="W2710" s="17">
        <v>42.581672997943841</v>
      </c>
      <c r="X2710" s="17">
        <v>2.1024587654133553</v>
      </c>
      <c r="Y2710" s="17">
        <v>-1.0000000000000004</v>
      </c>
      <c r="Z2710" s="17">
        <v>-1.0000000000000004</v>
      </c>
      <c r="AA2710" s="17">
        <v>80.36332549346389</v>
      </c>
      <c r="AB2710" s="17">
        <v>0.14821551503538061</v>
      </c>
      <c r="AC2710" s="17">
        <v>0.13574750346748352</v>
      </c>
      <c r="AD2710" s="17">
        <v>0.46808689495578648</v>
      </c>
      <c r="AE2710" s="17">
        <v>37.602495672932541</v>
      </c>
      <c r="AF2710" s="17">
        <v>0.63157894736842102</v>
      </c>
      <c r="AG2710" s="17">
        <v>-1.0000000000000004</v>
      </c>
      <c r="AH2710" s="17">
        <v>-1.0000000000000004</v>
      </c>
      <c r="AI2710" s="17">
        <v>0</v>
      </c>
      <c r="AJ2710" s="17">
        <v>0</v>
      </c>
      <c r="AK2710" s="17">
        <v>-3.8600746554025525E-2</v>
      </c>
      <c r="AL2710" s="17">
        <v>6.8143945869445985E-2</v>
      </c>
      <c r="AM2710" s="17">
        <v>0.34969641184651507</v>
      </c>
      <c r="AN2710" s="17">
        <v>0.35265513145976113</v>
      </c>
      <c r="AO2710" s="17">
        <v>8.5494065633927541</v>
      </c>
      <c r="AP2710" s="17">
        <v>9.1570980158412603</v>
      </c>
      <c r="AQ2710" s="17">
        <v>39.678055464896218</v>
      </c>
      <c r="AR2710" s="17">
        <v>1.0161481993978019</v>
      </c>
      <c r="AS2710" s="17">
        <v>2.0540651398625633</v>
      </c>
      <c r="AT2710" s="17">
        <v>-1.0000000000000004</v>
      </c>
      <c r="AU2710" s="17">
        <v>-1.0000000000000004</v>
      </c>
      <c r="AV2710" s="17">
        <v>-0.22088142947080158</v>
      </c>
      <c r="AW2710" s="17">
        <v>92.500856812670179</v>
      </c>
      <c r="AX2710" s="17">
        <v>92.500856812670179</v>
      </c>
      <c r="AY2710" s="17">
        <v>0.11700854243678972</v>
      </c>
      <c r="AZ2710" s="17">
        <v>18.714662028134342</v>
      </c>
      <c r="BA2710" s="22">
        <v>1435.6277820683169</v>
      </c>
      <c r="CU2710" t="e">
        <v>#N/A</v>
      </c>
      <c r="CV2710" t="e">
        <v>#N/A</v>
      </c>
    </row>
    <row r="2711" spans="1:100" x14ac:dyDescent="0.25">
      <c r="A2711">
        <v>5962</v>
      </c>
      <c r="B2711" t="s">
        <v>2975</v>
      </c>
      <c r="C2711" s="22">
        <v>3</v>
      </c>
      <c r="D2711" s="17">
        <v>4.3490332801379656</v>
      </c>
      <c r="E2711" s="17">
        <v>-0.58853943127259434</v>
      </c>
      <c r="F2711" s="17">
        <v>5.1315679941521954E-2</v>
      </c>
      <c r="G2711" s="17">
        <v>-0.11442323899349406</v>
      </c>
      <c r="H2711" s="17">
        <v>0.25005647228362665</v>
      </c>
      <c r="I2711" s="17">
        <v>0</v>
      </c>
      <c r="J2711" s="17">
        <v>15.003388337017594</v>
      </c>
      <c r="K2711" s="17">
        <v>0.25005647228362665</v>
      </c>
      <c r="L2711" s="17">
        <v>-1.0000000000000009</v>
      </c>
      <c r="M2711" s="17">
        <v>-1.0000000000000009</v>
      </c>
      <c r="N2711" s="17">
        <v>5.0011294456725315</v>
      </c>
      <c r="O2711" s="17">
        <v>19.237998378162061</v>
      </c>
      <c r="P2711" s="17">
        <v>2.0020033106478001</v>
      </c>
      <c r="Q2711" s="17">
        <v>1.3838535491426465</v>
      </c>
      <c r="R2711" s="17">
        <v>0.53943808827256856</v>
      </c>
      <c r="S2711" s="17">
        <v>0.33333333333333331</v>
      </c>
      <c r="T2711" s="17">
        <v>0.33056190030998606</v>
      </c>
      <c r="U2711" s="17">
        <v>8.5477581073763284E-2</v>
      </c>
      <c r="V2711" s="17">
        <v>-5.5026865548904409E-2</v>
      </c>
      <c r="W2711" s="17">
        <v>17.771579075382071</v>
      </c>
      <c r="X2711" s="17">
        <v>0.42281645933797252</v>
      </c>
      <c r="Y2711" s="17">
        <v>-1.0000000000000009</v>
      </c>
      <c r="Z2711" s="17">
        <v>-1.0000000000000009</v>
      </c>
      <c r="AA2711" s="17">
        <v>66.867092833904039</v>
      </c>
      <c r="AB2711" s="17">
        <v>0.2518451891754549</v>
      </c>
      <c r="AC2711" s="17">
        <v>0.35935477719275372</v>
      </c>
      <c r="AD2711" s="17">
        <v>0.3599215470367802</v>
      </c>
      <c r="AE2711" s="17">
        <v>48.556075670249371</v>
      </c>
      <c r="AF2711" s="17">
        <v>0.8125</v>
      </c>
      <c r="AG2711" s="17">
        <v>-1.0000000000000009</v>
      </c>
      <c r="AH2711" s="17">
        <v>-1.0000000000000009</v>
      </c>
      <c r="AI2711" s="17">
        <v>0</v>
      </c>
      <c r="AJ2711" s="17">
        <v>-5.5026865548904409E-2</v>
      </c>
      <c r="AK2711" s="17">
        <v>0.25739535710285055</v>
      </c>
      <c r="AL2711" s="17">
        <v>4.3119509881586263E-2</v>
      </c>
      <c r="AM2711" s="17">
        <v>7.9594034221048868E-2</v>
      </c>
      <c r="AN2711" s="17">
        <v>0.15788058024479595</v>
      </c>
      <c r="AO2711" s="17">
        <v>3.2768276410404744</v>
      </c>
      <c r="AP2711" s="17">
        <v>4.1626120555278305</v>
      </c>
      <c r="AQ2711" s="17">
        <v>32.774967412399661</v>
      </c>
      <c r="AR2711" s="17">
        <v>0.69434594916817827</v>
      </c>
      <c r="AS2711" s="17">
        <v>0.67287293162159911</v>
      </c>
      <c r="AT2711" s="17">
        <v>-1.0000000000000009</v>
      </c>
      <c r="AU2711" s="17">
        <v>-1.0000000000000009</v>
      </c>
      <c r="AV2711" s="17">
        <v>0.42501484927907424</v>
      </c>
      <c r="AW2711" s="17">
        <v>90.267703267593959</v>
      </c>
      <c r="AX2711" s="17">
        <v>84.765016712703527</v>
      </c>
      <c r="AY2711" s="17">
        <v>0.14941427646920658</v>
      </c>
      <c r="AZ2711" s="17">
        <v>14.854937680741246</v>
      </c>
      <c r="BA2711" s="22">
        <v>1475.1129900300823</v>
      </c>
      <c r="CU2711" t="e">
        <v>#N/A</v>
      </c>
      <c r="CV2711" t="e">
        <v>#N/A</v>
      </c>
    </row>
    <row r="2712" spans="1:100" x14ac:dyDescent="0.25">
      <c r="A2712">
        <v>5963</v>
      </c>
      <c r="B2712" t="s">
        <v>2976</v>
      </c>
      <c r="C2712" s="22">
        <v>3</v>
      </c>
      <c r="D2712" s="17">
        <v>4.3719754533104433</v>
      </c>
      <c r="E2712" s="17">
        <v>-3.5713866802906141E-2</v>
      </c>
      <c r="F2712" s="17">
        <v>1.225355213822221</v>
      </c>
      <c r="G2712" s="17">
        <v>1.2076058675507315</v>
      </c>
      <c r="H2712" s="17">
        <v>0.2509738025532896</v>
      </c>
      <c r="I2712" s="17">
        <v>0</v>
      </c>
      <c r="J2712" s="17">
        <v>15.058428153197374</v>
      </c>
      <c r="K2712" s="17">
        <v>0.2509738025532896</v>
      </c>
      <c r="L2712" s="17">
        <v>-0.99999999999999989</v>
      </c>
      <c r="M2712" s="17">
        <v>-0.99999999999999989</v>
      </c>
      <c r="N2712" s="17">
        <v>5.0194760510657952</v>
      </c>
      <c r="O2712" s="17">
        <v>20.638009474058538</v>
      </c>
      <c r="P2712" s="17">
        <v>1.5859048843531336</v>
      </c>
      <c r="Q2712" s="17">
        <v>-2.3144357620934186</v>
      </c>
      <c r="R2712" s="17">
        <v>-0.63729801517402362</v>
      </c>
      <c r="S2712" s="17">
        <v>0.33333333333333326</v>
      </c>
      <c r="T2712" s="17">
        <v>0.34075956237382365</v>
      </c>
      <c r="U2712" s="17">
        <v>0.15722195608553699</v>
      </c>
      <c r="V2712" s="17">
        <v>-1.0118677456059252E-2</v>
      </c>
      <c r="W2712" s="17">
        <v>22.808894871333816</v>
      </c>
      <c r="X2712" s="17">
        <v>0.99872108180015073</v>
      </c>
      <c r="Y2712" s="17">
        <v>-0.99999999999999989</v>
      </c>
      <c r="Z2712" s="17">
        <v>-0.99999999999999989</v>
      </c>
      <c r="AA2712" s="17">
        <v>30.434269286296125</v>
      </c>
      <c r="AB2712" s="17">
        <v>0.21731658537680554</v>
      </c>
      <c r="AC2712" s="17">
        <v>1.2989633474674795E-2</v>
      </c>
      <c r="AD2712" s="17">
        <v>-6.5052770248753375E-2</v>
      </c>
      <c r="AE2712" s="17">
        <v>8.2626724301363623</v>
      </c>
      <c r="AF2712" s="17">
        <v>0.16666666666666666</v>
      </c>
      <c r="AG2712" s="17">
        <v>-0.99999999999999989</v>
      </c>
      <c r="AH2712" s="17">
        <v>-0.99999999999999989</v>
      </c>
      <c r="AI2712" s="17">
        <v>-2.8078902904580351E-2</v>
      </c>
      <c r="AJ2712" s="17">
        <v>-1.0118677456059252E-2</v>
      </c>
      <c r="AK2712" s="17">
        <v>2.0176148554471793E-2</v>
      </c>
      <c r="AL2712" s="17">
        <v>-2.5714887617601111E-2</v>
      </c>
      <c r="AM2712" s="17">
        <v>0.84204468523033937</v>
      </c>
      <c r="AN2712" s="17">
        <v>-1.9197678199356579E-2</v>
      </c>
      <c r="AO2712" s="17">
        <v>21.151997873530842</v>
      </c>
      <c r="AP2712" s="17">
        <v>-0.60851639307192151</v>
      </c>
      <c r="AQ2712" s="17">
        <v>37.867323024531181</v>
      </c>
      <c r="AR2712" s="17">
        <v>0.82119617433663461</v>
      </c>
      <c r="AS2712" s="17">
        <v>1.2496948843534403</v>
      </c>
      <c r="AT2712" s="17">
        <v>-0.99999999999999989</v>
      </c>
      <c r="AU2712" s="17">
        <v>-0.99999999999999989</v>
      </c>
      <c r="AV2712" s="17">
        <v>0.57030785237670689</v>
      </c>
      <c r="AW2712" s="17">
        <v>50.463762367282762</v>
      </c>
      <c r="AX2712" s="17">
        <v>48.890316563585209</v>
      </c>
      <c r="AY2712" s="17">
        <v>-8.2642435576193329E-2</v>
      </c>
      <c r="AZ2712" s="17">
        <v>-56.241138352012982</v>
      </c>
      <c r="BA2712" s="22">
        <v>1260.7912251986136</v>
      </c>
      <c r="CU2712" t="e">
        <v>#N/A</v>
      </c>
      <c r="CV2712" t="e">
        <v>#N/A</v>
      </c>
    </row>
    <row r="2713" spans="1:100" x14ac:dyDescent="0.25">
      <c r="A2713">
        <v>5964</v>
      </c>
      <c r="B2713" t="s">
        <v>2977</v>
      </c>
      <c r="C2713" s="22">
        <v>3</v>
      </c>
      <c r="D2713" s="17">
        <v>3.7174969810740577</v>
      </c>
      <c r="E2713" s="17">
        <v>-1.3126961763674347E-2</v>
      </c>
      <c r="F2713" s="17">
        <v>-1.5045625730828711</v>
      </c>
      <c r="G2713" s="17">
        <v>-1.5045625730828711</v>
      </c>
      <c r="H2713" s="17">
        <v>8.4714658299672521E-2</v>
      </c>
      <c r="I2713" s="17">
        <v>0</v>
      </c>
      <c r="J2713" s="17">
        <v>5.0828794979803513</v>
      </c>
      <c r="K2713" s="17">
        <v>8.4714658299672521E-2</v>
      </c>
      <c r="L2713" s="17">
        <v>-0.99999999999999944</v>
      </c>
      <c r="M2713" s="17">
        <v>-0.99999999999999944</v>
      </c>
      <c r="N2713" s="17">
        <v>1.6942931659934513</v>
      </c>
      <c r="O2713" s="17">
        <v>7.295813905971527</v>
      </c>
      <c r="P2713" s="17">
        <v>-0.32724604930547285</v>
      </c>
      <c r="Q2713" s="17">
        <v>-1.1333781406071317</v>
      </c>
      <c r="R2713" s="17">
        <v>-0.37499203476153958</v>
      </c>
      <c r="S2713" s="17">
        <v>0.33333333333333326</v>
      </c>
      <c r="T2713" s="17">
        <v>0.33874126459085063</v>
      </c>
      <c r="U2713" s="17">
        <v>-5.1034336130572004E-2</v>
      </c>
      <c r="V2713" s="17">
        <v>-2.9280141306572239E-2</v>
      </c>
      <c r="W2713" s="17">
        <v>20.281818487494668</v>
      </c>
      <c r="X2713" s="17">
        <v>0.21294967852030719</v>
      </c>
      <c r="Y2713" s="17">
        <v>-0.99999999999999944</v>
      </c>
      <c r="Z2713" s="17">
        <v>-0.99999999999999944</v>
      </c>
      <c r="AA2713" s="17">
        <v>24.532516268690486</v>
      </c>
      <c r="AB2713" s="17">
        <v>0.10676716512855551</v>
      </c>
      <c r="AC2713" s="17">
        <v>7.8584652091392704E-3</v>
      </c>
      <c r="AD2713" s="17">
        <v>-2.2111834018547615E-2</v>
      </c>
      <c r="AE2713" s="17">
        <v>4.6256898159573607</v>
      </c>
      <c r="AF2713" s="17">
        <v>0.16666666666666666</v>
      </c>
      <c r="AG2713" s="17">
        <v>-0.99999999999999944</v>
      </c>
      <c r="AH2713" s="17">
        <v>-0.99999999999999944</v>
      </c>
      <c r="AI2713" s="17">
        <v>-7.330292037286168E-2</v>
      </c>
      <c r="AJ2713" s="17">
        <v>-2.9280141306572239E-2</v>
      </c>
      <c r="AK2713" s="17">
        <v>0.1087741494143751</v>
      </c>
      <c r="AL2713" s="17">
        <v>-0.11830071242435096</v>
      </c>
      <c r="AM2713" s="17">
        <v>0.13855993794653496</v>
      </c>
      <c r="AN2713" s="17">
        <v>0.62005618230145731</v>
      </c>
      <c r="AO2713" s="17">
        <v>4.0078691957352479</v>
      </c>
      <c r="AP2713" s="17">
        <v>14.909900995414677</v>
      </c>
      <c r="AQ2713" s="17">
        <v>25.364697985475029</v>
      </c>
      <c r="AR2713" s="17">
        <v>0.59176012048703952</v>
      </c>
      <c r="AS2713" s="17">
        <v>0.29766433681997917</v>
      </c>
      <c r="AT2713" s="17">
        <v>-0.99999999999999944</v>
      </c>
      <c r="AU2713" s="17">
        <v>-0.99999999999999944</v>
      </c>
      <c r="AV2713" s="17">
        <v>-1.8795546078444101</v>
      </c>
      <c r="AW2713" s="17">
        <v>46.738231170076709</v>
      </c>
      <c r="AX2713" s="17">
        <v>42.344158631962237</v>
      </c>
      <c r="AY2713" s="17">
        <v>-8.1500412878512868E-2</v>
      </c>
      <c r="AZ2713" s="17">
        <v>-51.569064885126309</v>
      </c>
      <c r="BA2713" s="22">
        <v>1354.8511507329881</v>
      </c>
      <c r="CU2713" t="e">
        <v>#N/A</v>
      </c>
      <c r="CV2713" t="e">
        <v>#N/A</v>
      </c>
    </row>
    <row r="2714" spans="1:100" x14ac:dyDescent="0.25">
      <c r="A2714">
        <v>5965</v>
      </c>
      <c r="B2714" t="s">
        <v>2978</v>
      </c>
      <c r="C2714" s="22">
        <v>3</v>
      </c>
      <c r="D2714" s="17">
        <v>1.5879522752230795</v>
      </c>
      <c r="E2714" s="17">
        <v>-2.3280730551401892E-2</v>
      </c>
      <c r="F2714" s="17">
        <v>-0.40896100937172042</v>
      </c>
      <c r="G2714" s="17">
        <v>-0.40896100937172042</v>
      </c>
      <c r="H2714" s="17">
        <v>0.19671136321441243</v>
      </c>
      <c r="I2714" s="17">
        <v>0</v>
      </c>
      <c r="J2714" s="17">
        <v>11.802681792864741</v>
      </c>
      <c r="K2714" s="17">
        <v>0.19671136321441243</v>
      </c>
      <c r="L2714" s="17">
        <v>-1.0000000000000004</v>
      </c>
      <c r="M2714" s="17">
        <v>-1.0000000000000004</v>
      </c>
      <c r="N2714" s="17">
        <v>3.9342272642882503</v>
      </c>
      <c r="O2714" s="17">
        <v>12.981673058716103</v>
      </c>
      <c r="P2714" s="17">
        <v>0.27699942612517092</v>
      </c>
      <c r="Q2714" s="17">
        <v>-9.8927031533854987E-2</v>
      </c>
      <c r="R2714" s="17">
        <v>-1.0164753081243344E-3</v>
      </c>
      <c r="S2714" s="17">
        <v>0.33333333333333343</v>
      </c>
      <c r="T2714" s="17">
        <v>0.21963880631728711</v>
      </c>
      <c r="U2714" s="17">
        <v>9.2675437017239931E-2</v>
      </c>
      <c r="V2714" s="17">
        <v>2.4103646087860382E-2</v>
      </c>
      <c r="W2714" s="17">
        <v>18.921594381652326</v>
      </c>
      <c r="X2714" s="17">
        <v>0.75788987401628405</v>
      </c>
      <c r="Y2714" s="17">
        <v>-1.0000000000000004</v>
      </c>
      <c r="Z2714" s="17">
        <v>-1.0000000000000004</v>
      </c>
      <c r="AA2714" s="17">
        <v>26.342154625169972</v>
      </c>
      <c r="AB2714" s="17">
        <v>-4.4560314030546673E-2</v>
      </c>
      <c r="AC2714" s="17">
        <v>0.14365089263966679</v>
      </c>
      <c r="AD2714" s="17">
        <v>4.9340955767394903E-2</v>
      </c>
      <c r="AE2714" s="17">
        <v>7.4215767188257429</v>
      </c>
      <c r="AF2714" s="17">
        <v>0</v>
      </c>
      <c r="AG2714" s="17">
        <v>-1.0000000000000004</v>
      </c>
      <c r="AH2714" s="17">
        <v>-1.0000000000000004</v>
      </c>
      <c r="AI2714" s="17">
        <v>0</v>
      </c>
      <c r="AJ2714" s="17">
        <v>2.4103646087860382E-2</v>
      </c>
      <c r="AK2714" s="17">
        <v>-2.1542814049144991E-2</v>
      </c>
      <c r="AL2714" s="17">
        <v>0.19698249144899174</v>
      </c>
      <c r="AM2714" s="17">
        <v>-0.20624979660977638</v>
      </c>
      <c r="AN2714" s="17">
        <v>9.4351803814885032E-2</v>
      </c>
      <c r="AO2714" s="17">
        <v>-5.2639589854901363</v>
      </c>
      <c r="AP2714" s="17">
        <v>3.3437075526170852</v>
      </c>
      <c r="AQ2714" s="17">
        <v>30.724276174517094</v>
      </c>
      <c r="AR2714" s="17">
        <v>0.66975122275572063</v>
      </c>
      <c r="AS2714" s="17">
        <v>0.9546012372306969</v>
      </c>
      <c r="AT2714" s="17">
        <v>-1.0000000000000004</v>
      </c>
      <c r="AU2714" s="17">
        <v>-1.0000000000000004</v>
      </c>
      <c r="AV2714" s="17">
        <v>-0.40997748467984485</v>
      </c>
      <c r="AW2714" s="17">
        <v>42.667535236503184</v>
      </c>
      <c r="AX2714" s="17">
        <v>45.07789984528921</v>
      </c>
      <c r="AY2714" s="17">
        <v>-0.13331411384525071</v>
      </c>
      <c r="AZ2714" s="17">
        <v>-48.766290130505745</v>
      </c>
      <c r="BA2714" s="22">
        <v>1342.6138599352073</v>
      </c>
      <c r="CU2714" t="e">
        <v>#N/A</v>
      </c>
      <c r="CV2714" t="e">
        <v>#N/A</v>
      </c>
    </row>
    <row r="2715" spans="1:100" x14ac:dyDescent="0.25">
      <c r="A2715">
        <v>5966</v>
      </c>
      <c r="B2715" t="s">
        <v>2979</v>
      </c>
      <c r="C2715" s="22">
        <v>3</v>
      </c>
      <c r="D2715" s="17">
        <v>5.8159239754137602</v>
      </c>
      <c r="E2715" s="17">
        <v>7.3195756827905255E-3</v>
      </c>
      <c r="F2715" s="17">
        <v>-0.28840482046023957</v>
      </c>
      <c r="G2715" s="17">
        <v>-0.28596496189930937</v>
      </c>
      <c r="H2715" s="17">
        <v>-4.876046612918547E-2</v>
      </c>
      <c r="I2715" s="17">
        <v>0</v>
      </c>
      <c r="J2715" s="17">
        <v>-2.9256279677511321</v>
      </c>
      <c r="K2715" s="17">
        <v>-4.876046612918547E-2</v>
      </c>
      <c r="L2715" s="17">
        <v>-1.0000000000000013</v>
      </c>
      <c r="M2715" s="17">
        <v>-1.0000000000000013</v>
      </c>
      <c r="N2715" s="17">
        <v>-0.97520932258370951</v>
      </c>
      <c r="O2715" s="17">
        <v>2.6043310457633178</v>
      </c>
      <c r="P2715" s="17">
        <v>3.3690941050269013E-2</v>
      </c>
      <c r="Q2715" s="17">
        <v>2.5507629711244357</v>
      </c>
      <c r="R2715" s="17">
        <v>0.89475710677576259</v>
      </c>
      <c r="S2715" s="17">
        <v>0.33333333333333359</v>
      </c>
      <c r="T2715" s="17">
        <v>0.39970696384583726</v>
      </c>
      <c r="U2715" s="17">
        <v>0.38118010569858779</v>
      </c>
      <c r="V2715" s="17">
        <v>9.0955682430783114E-2</v>
      </c>
      <c r="W2715" s="17">
        <v>50.157462057509093</v>
      </c>
      <c r="X2715" s="17">
        <v>2.9003052197083972</v>
      </c>
      <c r="Y2715" s="17">
        <v>-1.0000000000000013</v>
      </c>
      <c r="Z2715" s="17">
        <v>-1.0000000000000013</v>
      </c>
      <c r="AA2715" s="17">
        <v>72.705328928291578</v>
      </c>
      <c r="AB2715" s="17">
        <v>0.4895728520291569</v>
      </c>
      <c r="AC2715" s="17">
        <v>2.4633796794925292E-2</v>
      </c>
      <c r="AD2715" s="17">
        <v>-8.1144453543948017E-2</v>
      </c>
      <c r="AE2715" s="17">
        <v>21.653109764006711</v>
      </c>
      <c r="AF2715" s="17">
        <v>0.55555555555555558</v>
      </c>
      <c r="AG2715" s="17">
        <v>-1.0000000000000013</v>
      </c>
      <c r="AH2715" s="17">
        <v>-1.0000000000000013</v>
      </c>
      <c r="AI2715" s="17">
        <v>-1.5303898405682845E-2</v>
      </c>
      <c r="AJ2715" s="17">
        <v>9.0955682430783114E-2</v>
      </c>
      <c r="AK2715" s="17">
        <v>-0.11743220033661071</v>
      </c>
      <c r="AL2715" s="17">
        <v>-0.18029691360713712</v>
      </c>
      <c r="AM2715" s="17">
        <v>1.325772991808289E-2</v>
      </c>
      <c r="AN2715" s="17">
        <v>-3.2108908642939082E-2</v>
      </c>
      <c r="AO2715" s="17">
        <v>-0.25571775373098132</v>
      </c>
      <c r="AP2715" s="17">
        <v>-1.7042072841091631</v>
      </c>
      <c r="AQ2715" s="17">
        <v>47.231834089757982</v>
      </c>
      <c r="AR2715" s="17">
        <v>1.2051760853085418</v>
      </c>
      <c r="AS2715" s="17">
        <v>2.851544753579212</v>
      </c>
      <c r="AT2715" s="17">
        <v>-1.0000000000000013</v>
      </c>
      <c r="AU2715" s="17">
        <v>-1.0000000000000013</v>
      </c>
      <c r="AV2715" s="17">
        <v>0.60879214487645328</v>
      </c>
      <c r="AW2715" s="17">
        <v>73.605452689945693</v>
      </c>
      <c r="AX2715" s="17">
        <v>82.394942964910328</v>
      </c>
      <c r="AY2715" s="17">
        <v>0.17511212085007871</v>
      </c>
      <c r="AZ2715" s="17">
        <v>-8.8510124965676518</v>
      </c>
      <c r="BA2715" s="22">
        <v>1407.8455077642338</v>
      </c>
      <c r="CU2715" t="e">
        <v>#N/A</v>
      </c>
      <c r="CV2715" t="e">
        <v>#N/A</v>
      </c>
    </row>
    <row r="2716" spans="1:100" x14ac:dyDescent="0.25">
      <c r="A2716">
        <v>5968</v>
      </c>
      <c r="B2716" t="s">
        <v>2980</v>
      </c>
      <c r="C2716" s="22">
        <v>3</v>
      </c>
      <c r="D2716" s="17">
        <v>3.4874617820614464</v>
      </c>
      <c r="E2716" s="17">
        <v>0</v>
      </c>
      <c r="F2716" s="17">
        <v>0.91278176151799661</v>
      </c>
      <c r="G2716" s="17">
        <v>0.91278176151799661</v>
      </c>
      <c r="H2716" s="17">
        <v>0.14576077250090561</v>
      </c>
      <c r="I2716" s="17">
        <v>0</v>
      </c>
      <c r="J2716" s="17">
        <v>8.7456463500543471</v>
      </c>
      <c r="K2716" s="17">
        <v>0.14576077250090561</v>
      </c>
      <c r="L2716" s="17">
        <v>-1.0000000000000002</v>
      </c>
      <c r="M2716" s="17">
        <v>-1.0000000000000002</v>
      </c>
      <c r="N2716" s="17">
        <v>2.9152154500181151</v>
      </c>
      <c r="O2716" s="17">
        <v>13.145889893633784</v>
      </c>
      <c r="P2716" s="17">
        <v>0.32577619443485567</v>
      </c>
      <c r="Q2716" s="17">
        <v>2.7627208797588221</v>
      </c>
      <c r="R2716" s="17">
        <v>1.0273817760486192</v>
      </c>
      <c r="S2716" s="17">
        <v>0.33333333333333359</v>
      </c>
      <c r="T2716" s="17">
        <v>0.41150041727248537</v>
      </c>
      <c r="U2716" s="17">
        <v>9.2548511872028477E-2</v>
      </c>
      <c r="V2716" s="17">
        <v>1.8040163791241466E-2</v>
      </c>
      <c r="W2716" s="17">
        <v>28.386466150727333</v>
      </c>
      <c r="X2716" s="17">
        <v>1.1556750922796277</v>
      </c>
      <c r="Y2716" s="17">
        <v>-1.0000000000000002</v>
      </c>
      <c r="Z2716" s="17">
        <v>-1.0000000000000002</v>
      </c>
      <c r="AA2716" s="17">
        <v>48.124293941890606</v>
      </c>
      <c r="AB2716" s="17">
        <v>-0.39433852562284744</v>
      </c>
      <c r="AC2716" s="17">
        <v>0.41468714283825608</v>
      </c>
      <c r="AD2716" s="17">
        <v>0.35386030308688432</v>
      </c>
      <c r="AE2716" s="17">
        <v>18.710446015114659</v>
      </c>
      <c r="AF2716" s="17">
        <v>0.6875</v>
      </c>
      <c r="AG2716" s="17">
        <v>-1.0000000000000002</v>
      </c>
      <c r="AH2716" s="17">
        <v>-1.0000000000000002</v>
      </c>
      <c r="AI2716" s="17">
        <v>1.8501420631168736E-2</v>
      </c>
      <c r="AJ2716" s="17">
        <v>1.8040163791241466E-2</v>
      </c>
      <c r="AK2716" s="17">
        <v>-0.16974339497255225</v>
      </c>
      <c r="AL2716" s="17">
        <v>-4.0138683098769848E-2</v>
      </c>
      <c r="AM2716" s="17">
        <v>0.3419613591291833</v>
      </c>
      <c r="AN2716" s="17">
        <v>0.23025205825600659</v>
      </c>
      <c r="AO2716" s="17">
        <v>7.7003170033668189</v>
      </c>
      <c r="AP2716" s="17">
        <v>5.555608040906316</v>
      </c>
      <c r="AQ2716" s="17">
        <v>37.132112500781702</v>
      </c>
      <c r="AR2716" s="17">
        <v>0.85542242626908838</v>
      </c>
      <c r="AS2716" s="17">
        <v>1.3014358647805326</v>
      </c>
      <c r="AT2716" s="17">
        <v>-1.0000000000000002</v>
      </c>
      <c r="AU2716" s="17">
        <v>-1.0000000000000002</v>
      </c>
      <c r="AV2716" s="17">
        <v>1.9401635375666151</v>
      </c>
      <c r="AW2716" s="17">
        <v>66.825791876430728</v>
      </c>
      <c r="AX2716" s="17">
        <v>68.999836668178204</v>
      </c>
      <c r="AY2716" s="17">
        <v>-1.5742047744824017E-2</v>
      </c>
      <c r="AZ2716" s="17">
        <v>-38.820095671494109</v>
      </c>
      <c r="BA2716" s="22">
        <v>1352.6110722739322</v>
      </c>
      <c r="CU2716" t="e">
        <v>#N/A</v>
      </c>
      <c r="CV2716" t="e">
        <v>#N/A</v>
      </c>
    </row>
    <row r="2717" spans="1:100" x14ac:dyDescent="0.25">
      <c r="A2717">
        <v>5969</v>
      </c>
      <c r="B2717" t="s">
        <v>2981</v>
      </c>
      <c r="C2717" s="22">
        <v>3</v>
      </c>
      <c r="D2717" s="17">
        <v>4.8050023058557594</v>
      </c>
      <c r="E2717" s="17">
        <v>-8.1874736647848598E-3</v>
      </c>
      <c r="F2717" s="17">
        <v>0.31660727530043342</v>
      </c>
      <c r="G2717" s="17">
        <v>0.31289188456478156</v>
      </c>
      <c r="H2717" s="17">
        <v>-8.7358542371239467E-3</v>
      </c>
      <c r="I2717" s="17">
        <v>0</v>
      </c>
      <c r="J2717" s="17">
        <v>-0.52415125422743514</v>
      </c>
      <c r="K2717" s="17">
        <v>-8.7358542371239467E-3</v>
      </c>
      <c r="L2717" s="17">
        <v>-1.0000000000000009</v>
      </c>
      <c r="M2717" s="17">
        <v>-1.0000000000000009</v>
      </c>
      <c r="N2717" s="17">
        <v>-0.1747170847424786</v>
      </c>
      <c r="O2717" s="17">
        <v>4.5937429361931077</v>
      </c>
      <c r="P2717" s="17">
        <v>-0.29161744413786717</v>
      </c>
      <c r="Q2717" s="17">
        <v>0.33346135800188681</v>
      </c>
      <c r="R2717" s="17">
        <v>0.10461429245160805</v>
      </c>
      <c r="S2717" s="17">
        <v>0.3333333333333337</v>
      </c>
      <c r="T2717" s="17">
        <v>0.35717604211883769</v>
      </c>
      <c r="U2717" s="17">
        <v>8.6804960627174438E-2</v>
      </c>
      <c r="V2717" s="17">
        <v>-1.6649037869180334E-2</v>
      </c>
      <c r="W2717" s="17">
        <v>30.776046097891577</v>
      </c>
      <c r="X2717" s="17">
        <v>0.97041355376841465</v>
      </c>
      <c r="Y2717" s="17">
        <v>-1.0000000000000009</v>
      </c>
      <c r="Z2717" s="17">
        <v>-1.0000000000000009</v>
      </c>
      <c r="AA2717" s="17">
        <v>33.934945466492209</v>
      </c>
      <c r="AB2717" s="17">
        <v>4.8481569883318164E-2</v>
      </c>
      <c r="AC2717" s="17">
        <v>-7.2054968006527415E-2</v>
      </c>
      <c r="AD2717" s="17">
        <v>8.4659099646190034E-2</v>
      </c>
      <c r="AE2717" s="17">
        <v>3.0542850761490392</v>
      </c>
      <c r="AF2717" s="17">
        <v>0.25</v>
      </c>
      <c r="AG2717" s="17">
        <v>-1.0000000000000009</v>
      </c>
      <c r="AH2717" s="17">
        <v>-1.0000000000000009</v>
      </c>
      <c r="AI2717" s="17">
        <v>6.2509907112055594E-3</v>
      </c>
      <c r="AJ2717" s="17">
        <v>-1.6649037869180334E-2</v>
      </c>
      <c r="AK2717" s="17">
        <v>0.27158012493985195</v>
      </c>
      <c r="AL2717" s="17">
        <v>-0.15269646737207149</v>
      </c>
      <c r="AM2717" s="17">
        <v>0.28692224456351989</v>
      </c>
      <c r="AN2717" s="17">
        <v>-8.6189445701557732E-3</v>
      </c>
      <c r="AO2717" s="17">
        <v>8.5309567387872587</v>
      </c>
      <c r="AP2717" s="17">
        <v>-0.97895595111425193</v>
      </c>
      <c r="AQ2717" s="17">
        <v>30.251894843664143</v>
      </c>
      <c r="AR2717" s="17">
        <v>0.76066529821016537</v>
      </c>
      <c r="AS2717" s="17">
        <v>0.96167769953129068</v>
      </c>
      <c r="AT2717" s="17">
        <v>-1.0000000000000009</v>
      </c>
      <c r="AU2717" s="17">
        <v>-1.0000000000000009</v>
      </c>
      <c r="AV2717" s="17">
        <v>0.41750617701638953</v>
      </c>
      <c r="AW2717" s="17">
        <v>37.549732451571067</v>
      </c>
      <c r="AX2717" s="17">
        <v>36.009848478877139</v>
      </c>
      <c r="AY2717" s="17">
        <v>3.9388807197351841E-2</v>
      </c>
      <c r="AZ2717" s="17">
        <v>-44.015786354732306</v>
      </c>
      <c r="BA2717" s="22">
        <v>1285.453814592152</v>
      </c>
      <c r="CU2717" t="e">
        <v>#N/A</v>
      </c>
      <c r="CV2717" t="e">
        <v>#N/A</v>
      </c>
    </row>
    <row r="2718" spans="1:100" x14ac:dyDescent="0.25">
      <c r="A2718">
        <v>5970</v>
      </c>
      <c r="B2718" t="s">
        <v>2982</v>
      </c>
      <c r="C2718" s="22">
        <v>3</v>
      </c>
      <c r="D2718" s="17">
        <v>4.5024105467675355</v>
      </c>
      <c r="E2718" s="17">
        <v>-1.09454440412489E-2</v>
      </c>
      <c r="F2718" s="17">
        <v>-7.3279127604681554E-2</v>
      </c>
      <c r="G2718" s="17">
        <v>-7.3279127604681554E-2</v>
      </c>
      <c r="H2718" s="17">
        <v>0.23204793082068936</v>
      </c>
      <c r="I2718" s="17">
        <v>0</v>
      </c>
      <c r="J2718" s="17">
        <v>13.922875849241363</v>
      </c>
      <c r="K2718" s="17">
        <v>0.23204793082068936</v>
      </c>
      <c r="L2718" s="17">
        <v>-1.0000000000000004</v>
      </c>
      <c r="M2718" s="17">
        <v>-1.0000000000000004</v>
      </c>
      <c r="N2718" s="17">
        <v>4.6409586164137897</v>
      </c>
      <c r="O2718" s="17">
        <v>18.352007268404208</v>
      </c>
      <c r="P2718" s="17">
        <v>0.13153505812455427</v>
      </c>
      <c r="Q2718" s="17">
        <v>-1.4830213916950539</v>
      </c>
      <c r="R2718" s="17">
        <v>-0.48276313552610789</v>
      </c>
      <c r="S2718" s="17">
        <v>0.33333333333333337</v>
      </c>
      <c r="T2718" s="17">
        <v>0.33423919492148135</v>
      </c>
      <c r="U2718" s="17">
        <v>0.36801156186786854</v>
      </c>
      <c r="V2718" s="17">
        <v>0.25719583991808126</v>
      </c>
      <c r="W2718" s="17">
        <v>42.429279968802945</v>
      </c>
      <c r="X2718" s="17">
        <v>3.4516517460022338</v>
      </c>
      <c r="Y2718" s="17">
        <v>-1.0000000000000004</v>
      </c>
      <c r="Z2718" s="17">
        <v>-1.0000000000000004</v>
      </c>
      <c r="AA2718" s="17">
        <v>70.940242937271975</v>
      </c>
      <c r="AB2718" s="17">
        <v>9.1621493105112237E-2</v>
      </c>
      <c r="AC2718" s="17">
        <v>0.3514602552863505</v>
      </c>
      <c r="AD2718" s="17">
        <v>0.13679277368843915</v>
      </c>
      <c r="AE2718" s="17">
        <v>28.993726103995126</v>
      </c>
      <c r="AF2718" s="17">
        <v>0.66666666666666663</v>
      </c>
      <c r="AG2718" s="17">
        <v>-1.0000000000000004</v>
      </c>
      <c r="AH2718" s="17">
        <v>-1.0000000000000004</v>
      </c>
      <c r="AI2718" s="17">
        <v>1.9501594543287846E-4</v>
      </c>
      <c r="AJ2718" s="17">
        <v>0.25719583991808126</v>
      </c>
      <c r="AK2718" s="17">
        <v>9.5581828811181768E-2</v>
      </c>
      <c r="AL2718" s="17">
        <v>4.4221979174712822E-2</v>
      </c>
      <c r="AM2718" s="17">
        <v>0.14876970068622208</v>
      </c>
      <c r="AN2718" s="17">
        <v>0.10207302144363614</v>
      </c>
      <c r="AO2718" s="17">
        <v>4.1971516612114588</v>
      </c>
      <c r="AP2718" s="17">
        <v>2.7729354319644677</v>
      </c>
      <c r="AQ2718" s="17">
        <v>56.352155818044359</v>
      </c>
      <c r="AR2718" s="17">
        <v>1.2927799300407641</v>
      </c>
      <c r="AS2718" s="17">
        <v>3.6836996768229247</v>
      </c>
      <c r="AT2718" s="17">
        <v>-1.0000000000000004</v>
      </c>
      <c r="AU2718" s="17">
        <v>-1.0000000000000004</v>
      </c>
      <c r="AV2718" s="17">
        <v>-0.55604226313078875</v>
      </c>
      <c r="AW2718" s="17">
        <v>92.065185637640653</v>
      </c>
      <c r="AX2718" s="17">
        <v>117.78866994835735</v>
      </c>
      <c r="AY2718" s="17">
        <v>0.2239614777352508</v>
      </c>
      <c r="AZ2718" s="17">
        <v>-2.756047742818946</v>
      </c>
      <c r="BA2718" s="22">
        <v>1515.8743300909548</v>
      </c>
      <c r="CU2718" t="e">
        <v>#N/A</v>
      </c>
      <c r="CV2718" t="e">
        <v>#N/A</v>
      </c>
    </row>
    <row r="2719" spans="1:100" x14ac:dyDescent="0.25">
      <c r="A2719">
        <v>5971</v>
      </c>
      <c r="B2719" t="s">
        <v>2983</v>
      </c>
      <c r="C2719" s="22">
        <v>3</v>
      </c>
      <c r="D2719" s="17">
        <v>3.781730074047029</v>
      </c>
      <c r="E2719" s="17">
        <v>0.13864391966320103</v>
      </c>
      <c r="F2719" s="17">
        <v>8.2924731279691064E-2</v>
      </c>
      <c r="G2719" s="17">
        <v>8.2924731279691064E-2</v>
      </c>
      <c r="H2719" s="17">
        <v>1.3798427915357632E-2</v>
      </c>
      <c r="I2719" s="17">
        <v>0</v>
      </c>
      <c r="J2719" s="17">
        <v>0.82790567492145817</v>
      </c>
      <c r="K2719" s="17">
        <v>1.3798427915357632E-2</v>
      </c>
      <c r="L2719" s="17">
        <v>-1.0000000000000009</v>
      </c>
      <c r="M2719" s="17">
        <v>-1.0000000000000009</v>
      </c>
      <c r="N2719" s="17">
        <v>0.27596855830715294</v>
      </c>
      <c r="O2719" s="17">
        <v>4.6925604802481793</v>
      </c>
      <c r="P2719" s="17">
        <v>-0.47951434025809159</v>
      </c>
      <c r="Q2719" s="17">
        <v>-2.0446636279991739</v>
      </c>
      <c r="R2719" s="17">
        <v>-0.74316443679158917</v>
      </c>
      <c r="S2719" s="17">
        <v>0.33333333333333359</v>
      </c>
      <c r="T2719" s="17">
        <v>0.33957666107505002</v>
      </c>
      <c r="U2719" s="17">
        <v>7.8285790111132472E-2</v>
      </c>
      <c r="V2719" s="17">
        <v>1.6716930470845354E-2</v>
      </c>
      <c r="W2719" s="17">
        <v>30.164571483000145</v>
      </c>
      <c r="X2719" s="17">
        <v>1.078799637504344</v>
      </c>
      <c r="Y2719" s="17">
        <v>-1.0000000000000009</v>
      </c>
      <c r="Z2719" s="17">
        <v>-1.0000000000000009</v>
      </c>
      <c r="AA2719" s="17">
        <v>15.738534314310488</v>
      </c>
      <c r="AB2719" s="17">
        <v>2.7762315695989141E-2</v>
      </c>
      <c r="AC2719" s="17">
        <v>6.1117586595415815E-2</v>
      </c>
      <c r="AD2719" s="17">
        <v>-0.36253735692936662</v>
      </c>
      <c r="AE2719" s="17">
        <v>-13.682872731898083</v>
      </c>
      <c r="AF2719" s="17">
        <v>0</v>
      </c>
      <c r="AG2719" s="17">
        <v>-1.0000000000000009</v>
      </c>
      <c r="AH2719" s="17">
        <v>-1.0000000000000009</v>
      </c>
      <c r="AI2719" s="17">
        <v>0</v>
      </c>
      <c r="AJ2719" s="17">
        <v>1.6716930470845354E-2</v>
      </c>
      <c r="AK2719" s="17">
        <v>0.19761210396856613</v>
      </c>
      <c r="AL2719" s="17">
        <v>-6.8859307693193525E-2</v>
      </c>
      <c r="AM2719" s="17">
        <v>0.35089064062332875</v>
      </c>
      <c r="AN2719" s="17">
        <v>-0.13455765531980701</v>
      </c>
      <c r="AO2719" s="17">
        <v>9.7603265354260476</v>
      </c>
      <c r="AP2719" s="17">
        <v>-3.7082379214611438</v>
      </c>
      <c r="AQ2719" s="17">
        <v>30.992477157921602</v>
      </c>
      <c r="AR2719" s="17">
        <v>0.76791271499036129</v>
      </c>
      <c r="AS2719" s="17">
        <v>1.0925980654197009</v>
      </c>
      <c r="AT2719" s="17">
        <v>-1.0000000000000009</v>
      </c>
      <c r="AU2719" s="17">
        <v>-1.0000000000000009</v>
      </c>
      <c r="AV2719" s="17">
        <v>-0.66023970551189826</v>
      </c>
      <c r="AW2719" s="17">
        <v>16.722856873097527</v>
      </c>
      <c r="AX2719" s="17">
        <v>18.394549920182044</v>
      </c>
      <c r="AY2719" s="17">
        <v>-0.14146994742142416</v>
      </c>
      <c r="AZ2719" s="17">
        <v>-75.758870315887549</v>
      </c>
      <c r="BA2719" s="22">
        <v>1321.4692481605646</v>
      </c>
      <c r="CU2719" t="e">
        <v>#N/A</v>
      </c>
      <c r="CV2719" t="e">
        <v>#N/A</v>
      </c>
    </row>
    <row r="2720" spans="1:100" x14ac:dyDescent="0.25">
      <c r="A2720">
        <v>5973</v>
      </c>
      <c r="B2720" t="s">
        <v>2984</v>
      </c>
      <c r="C2720" s="22">
        <v>3</v>
      </c>
      <c r="D2720" s="17">
        <v>4.2066919219013696</v>
      </c>
      <c r="E2720" s="17">
        <v>-8.731648317209656E-2</v>
      </c>
      <c r="F2720" s="17">
        <v>0.35029606891849246</v>
      </c>
      <c r="G2720" s="17">
        <v>0.31222349748402195</v>
      </c>
      <c r="H2720" s="17">
        <v>8.0000330158325361E-2</v>
      </c>
      <c r="I2720" s="17">
        <v>0</v>
      </c>
      <c r="J2720" s="17">
        <v>4.8000198094995161</v>
      </c>
      <c r="K2720" s="17">
        <v>8.0000330158325361E-2</v>
      </c>
      <c r="L2720" s="17">
        <v>-1.0000000000000007</v>
      </c>
      <c r="M2720" s="17">
        <v>-1.0000000000000007</v>
      </c>
      <c r="N2720" s="17">
        <v>1.6000066031665097</v>
      </c>
      <c r="O2720" s="17">
        <v>9.3189352288849161</v>
      </c>
      <c r="P2720" s="17">
        <v>0.2683631713913926</v>
      </c>
      <c r="Q2720" s="17">
        <v>1.7196893384072258</v>
      </c>
      <c r="R2720" s="17">
        <v>0.59456205226075998</v>
      </c>
      <c r="S2720" s="17">
        <v>0.33333333333333343</v>
      </c>
      <c r="T2720" s="17">
        <v>0.32847571703239808</v>
      </c>
      <c r="U2720" s="17">
        <v>0.20056145942225215</v>
      </c>
      <c r="V2720" s="17">
        <v>7.3029951415069086E-2</v>
      </c>
      <c r="W2720" s="17">
        <v>34.216005241789084</v>
      </c>
      <c r="X2720" s="17">
        <v>1.8173766500858937</v>
      </c>
      <c r="Y2720" s="17">
        <v>-1.0000000000000007</v>
      </c>
      <c r="Z2720" s="17">
        <v>-1.0000000000000007</v>
      </c>
      <c r="AA2720" s="17">
        <v>60.772565206846821</v>
      </c>
      <c r="AB2720" s="17">
        <v>4.4364454945841677E-3</v>
      </c>
      <c r="AC2720" s="17">
        <v>0.21508774553657831</v>
      </c>
      <c r="AD2720" s="17">
        <v>0.29971576722477639</v>
      </c>
      <c r="AE2720" s="17">
        <v>25.961997912796935</v>
      </c>
      <c r="AF2720" s="17">
        <v>0.7</v>
      </c>
      <c r="AG2720" s="17">
        <v>-1.0000000000000007</v>
      </c>
      <c r="AH2720" s="17">
        <v>-1.0000000000000007</v>
      </c>
      <c r="AI2720" s="17">
        <v>1.2734746731791209E-3</v>
      </c>
      <c r="AJ2720" s="17">
        <v>7.3029951415069086E-2</v>
      </c>
      <c r="AK2720" s="17">
        <v>-0.12839971660041796</v>
      </c>
      <c r="AL2720" s="17">
        <v>0.12450342857204902</v>
      </c>
      <c r="AM2720" s="17">
        <v>0.17995361317379999</v>
      </c>
      <c r="AN2720" s="17">
        <v>0.30731331776620474</v>
      </c>
      <c r="AO2720" s="17">
        <v>3.8568417463429112</v>
      </c>
      <c r="AP2720" s="17">
        <v>8.3053500870153645</v>
      </c>
      <c r="AQ2720" s="17">
        <v>39.016025051288594</v>
      </c>
      <c r="AR2720" s="17">
        <v>0.9354004612030532</v>
      </c>
      <c r="AS2720" s="17">
        <v>1.8973769802442204</v>
      </c>
      <c r="AT2720" s="17">
        <v>-1.0000000000000007</v>
      </c>
      <c r="AU2720" s="17">
        <v>-1.0000000000000007</v>
      </c>
      <c r="AV2720" s="17">
        <v>0.90678554974478187</v>
      </c>
      <c r="AW2720" s="17">
        <v>78.396850522747073</v>
      </c>
      <c r="AX2720" s="17">
        <v>85.725315157717574</v>
      </c>
      <c r="AY2720" s="17">
        <v>0.37562689062864402</v>
      </c>
      <c r="AZ2720" s="17">
        <v>30.44010491953437</v>
      </c>
      <c r="BA2720" s="22">
        <v>1409.0798111247573</v>
      </c>
      <c r="CU2720" t="e">
        <v>#N/A</v>
      </c>
      <c r="CV2720" t="e">
        <v>#N/A</v>
      </c>
    </row>
    <row r="2721" spans="1:100" x14ac:dyDescent="0.25">
      <c r="A2721">
        <v>5974</v>
      </c>
      <c r="B2721" t="s">
        <v>2985</v>
      </c>
      <c r="C2721" s="22">
        <v>3</v>
      </c>
      <c r="D2721" s="17">
        <v>2.5438802606805493</v>
      </c>
      <c r="E2721" s="17">
        <v>0</v>
      </c>
      <c r="F2721" s="17">
        <v>1.6254847803582093</v>
      </c>
      <c r="G2721" s="17">
        <v>1.6254847803582093</v>
      </c>
      <c r="H2721" s="17">
        <v>0.12197336323695571</v>
      </c>
      <c r="I2721" s="17">
        <v>0</v>
      </c>
      <c r="J2721" s="17">
        <v>7.3184017942173432</v>
      </c>
      <c r="K2721" s="17">
        <v>0.12197336323695571</v>
      </c>
      <c r="L2721" s="17">
        <v>-1.0000000000000002</v>
      </c>
      <c r="M2721" s="17">
        <v>-1.0000000000000002</v>
      </c>
      <c r="N2721" s="17">
        <v>2.4394672647391138</v>
      </c>
      <c r="O2721" s="17">
        <v>11.487766835256103</v>
      </c>
      <c r="P2721" s="17">
        <v>-2.1549040597284499</v>
      </c>
      <c r="Q2721" s="17">
        <v>-0.41371842437466055</v>
      </c>
      <c r="R2721" s="17">
        <v>-0.34902923732554636</v>
      </c>
      <c r="S2721" s="17">
        <v>0.33230945457183575</v>
      </c>
      <c r="T2721" s="17">
        <v>3.8529201605313514E-2</v>
      </c>
      <c r="U2721" s="17">
        <v>-2.3636526657915938E-2</v>
      </c>
      <c r="V2721" s="17">
        <v>0</v>
      </c>
      <c r="W2721" s="17">
        <v>9.009150651291117</v>
      </c>
      <c r="X2721" s="17">
        <v>-0.17838149235093559</v>
      </c>
      <c r="Y2721" s="17">
        <v>-1.0000000000000002</v>
      </c>
      <c r="Z2721" s="17">
        <v>-1.0000000000000002</v>
      </c>
      <c r="AA2721" s="17">
        <v>36.239973876038789</v>
      </c>
      <c r="AB2721" s="17">
        <v>0.20215145855903946</v>
      </c>
      <c r="AC2721" s="17">
        <v>0.12419477326201653</v>
      </c>
      <c r="AD2721" s="17">
        <v>0.22525081742040864</v>
      </c>
      <c r="AE2721" s="17">
        <v>27.579852462073262</v>
      </c>
      <c r="AF2721" s="17">
        <v>0.4</v>
      </c>
      <c r="AG2721" s="17">
        <v>-1.0000000000000002</v>
      </c>
      <c r="AH2721" s="17">
        <v>-1.0000000000000002</v>
      </c>
      <c r="AI2721" s="17">
        <v>9.4368898811308822E-3</v>
      </c>
      <c r="AJ2721" s="17">
        <v>0</v>
      </c>
      <c r="AK2721" s="17">
        <v>0.1536967738710972</v>
      </c>
      <c r="AL2721" s="17">
        <v>0.1715602976264686</v>
      </c>
      <c r="AM2721" s="17">
        <v>8.3950204656798769E-2</v>
      </c>
      <c r="AN2721" s="17">
        <v>-0.20045945167261731</v>
      </c>
      <c r="AO2721" s="17">
        <v>2.8672389857754559</v>
      </c>
      <c r="AP2721" s="17">
        <v>-4.1536848036830882</v>
      </c>
      <c r="AQ2721" s="17">
        <v>16.327552445508445</v>
      </c>
      <c r="AR2721" s="17">
        <v>0.34720212951923329</v>
      </c>
      <c r="AS2721" s="17">
        <v>-5.6408129113980424E-2</v>
      </c>
      <c r="AT2721" s="17">
        <v>-1.0000000000000002</v>
      </c>
      <c r="AU2721" s="17">
        <v>-1.0000000000000002</v>
      </c>
      <c r="AV2721" s="17">
        <v>1.2764555430326625</v>
      </c>
      <c r="AW2721" s="17">
        <v>43.574055907611772</v>
      </c>
      <c r="AX2721" s="17">
        <v>43.762793705234394</v>
      </c>
      <c r="AY2721" s="17">
        <v>0.19616519426308848</v>
      </c>
      <c r="AZ2721" s="17">
        <v>-5.6667131012218857</v>
      </c>
      <c r="BA2721" s="22">
        <v>1452.7095081853795</v>
      </c>
      <c r="CU2721" t="e">
        <v>#N/A</v>
      </c>
      <c r="CV2721" t="e">
        <v>#N/A</v>
      </c>
    </row>
    <row r="2722" spans="1:100" x14ac:dyDescent="0.25">
      <c r="A2722">
        <v>5975</v>
      </c>
      <c r="B2722" t="s">
        <v>2986</v>
      </c>
      <c r="C2722" s="22">
        <v>3</v>
      </c>
      <c r="D2722" s="17">
        <v>5.0155157571200419</v>
      </c>
      <c r="E2722" s="17">
        <v>-4.8518131585710443E-3</v>
      </c>
      <c r="F2722" s="17">
        <v>-0.2242503516045749</v>
      </c>
      <c r="G2722" s="17">
        <v>-0.2242503516045749</v>
      </c>
      <c r="H2722" s="17">
        <v>0.12442795574886631</v>
      </c>
      <c r="I2722" s="17">
        <v>0</v>
      </c>
      <c r="J2722" s="17">
        <v>7.4656773449319793</v>
      </c>
      <c r="K2722" s="17">
        <v>0.12442795574886631</v>
      </c>
      <c r="L2722" s="17">
        <v>-0.99999999999999956</v>
      </c>
      <c r="M2722" s="17">
        <v>-0.99999999999999956</v>
      </c>
      <c r="N2722" s="17">
        <v>2.4885591149773267</v>
      </c>
      <c r="O2722" s="17">
        <v>12.256942750447454</v>
      </c>
      <c r="P2722" s="17">
        <v>-0.13466771408164765</v>
      </c>
      <c r="Q2722" s="17">
        <v>-5.7078800860899346</v>
      </c>
      <c r="R2722" s="17">
        <v>-1.9636527930755749</v>
      </c>
      <c r="S2722" s="17">
        <v>0.33333333333333337</v>
      </c>
      <c r="T2722" s="17">
        <v>0.32933016397406373</v>
      </c>
      <c r="U2722" s="17">
        <v>0.32262350867698963</v>
      </c>
      <c r="V2722" s="17">
        <v>9.5925195444452618E-2</v>
      </c>
      <c r="W2722" s="17">
        <v>38.271369827198924</v>
      </c>
      <c r="X2722" s="17">
        <v>2.4002775795739337</v>
      </c>
      <c r="Y2722" s="17">
        <v>-0.99999999999999956</v>
      </c>
      <c r="Z2722" s="17">
        <v>-0.99999999999999956</v>
      </c>
      <c r="AA2722" s="17">
        <v>60.039630272790717</v>
      </c>
      <c r="AB2722" s="17">
        <v>3.3419339051105751E-4</v>
      </c>
      <c r="AC2722" s="17">
        <v>0.27860201958918157</v>
      </c>
      <c r="AD2722" s="17">
        <v>0.19570205179365491</v>
      </c>
      <c r="AE2722" s="17">
        <v>23.731913238667403</v>
      </c>
      <c r="AF2722" s="17">
        <v>0.5</v>
      </c>
      <c r="AG2722" s="17">
        <v>-0.99999999999999956</v>
      </c>
      <c r="AH2722" s="17">
        <v>-0.99999999999999956</v>
      </c>
      <c r="AI2722" s="17">
        <v>-4.7985872945958366E-2</v>
      </c>
      <c r="AJ2722" s="17">
        <v>9.5925195444452618E-2</v>
      </c>
      <c r="AK2722" s="17">
        <v>8.5538896164116501E-2</v>
      </c>
      <c r="AL2722" s="17">
        <v>-7.376597451751124E-2</v>
      </c>
      <c r="AM2722" s="17">
        <v>-0.13871916860726241</v>
      </c>
      <c r="AN2722" s="17">
        <v>-0.10371179237674692</v>
      </c>
      <c r="AO2722" s="17">
        <v>-3.040284734360978</v>
      </c>
      <c r="AP2722" s="17">
        <v>-2.9616246820062284</v>
      </c>
      <c r="AQ2722" s="17">
        <v>45.737047172130893</v>
      </c>
      <c r="AR2722" s="17">
        <v>1.0812122014288392</v>
      </c>
      <c r="AS2722" s="17">
        <v>2.5247055353228012</v>
      </c>
      <c r="AT2722" s="17">
        <v>-0.99999999999999956</v>
      </c>
      <c r="AU2722" s="17">
        <v>-0.99999999999999956</v>
      </c>
      <c r="AV2722" s="17">
        <v>-2.1879031446801518</v>
      </c>
      <c r="AW2722" s="17">
        <v>69.334948341231922</v>
      </c>
      <c r="AX2722" s="17">
        <v>77.967750426758002</v>
      </c>
      <c r="AY2722" s="17">
        <v>-0.15357625971619984</v>
      </c>
      <c r="AZ2722" s="17">
        <v>-47.933845990639078</v>
      </c>
      <c r="BA2722" s="22">
        <v>1405.1095750471798</v>
      </c>
      <c r="CU2722" t="e">
        <v>#N/A</v>
      </c>
      <c r="CV2722" t="e">
        <v>#N/A</v>
      </c>
    </row>
    <row r="2723" spans="1:100" x14ac:dyDescent="0.25">
      <c r="A2723">
        <v>5976</v>
      </c>
      <c r="B2723" t="s">
        <v>2987</v>
      </c>
      <c r="C2723" s="22">
        <v>3</v>
      </c>
      <c r="D2723" s="17">
        <v>5.0274450723454596</v>
      </c>
      <c r="E2723" s="17">
        <v>0.5721076865582142</v>
      </c>
      <c r="F2723" s="17">
        <v>-0.36008645562663838</v>
      </c>
      <c r="G2723" s="17">
        <v>-0.15496976458922165</v>
      </c>
      <c r="H2723" s="17">
        <v>0.18903401396745381</v>
      </c>
      <c r="I2723" s="17">
        <v>0</v>
      </c>
      <c r="J2723" s="17">
        <v>11.342040838047238</v>
      </c>
      <c r="K2723" s="17">
        <v>0.18903401396745381</v>
      </c>
      <c r="L2723" s="17">
        <v>-1.0000000000000004</v>
      </c>
      <c r="M2723" s="17">
        <v>-1.0000000000000004</v>
      </c>
      <c r="N2723" s="17">
        <v>3.7806802793490784</v>
      </c>
      <c r="O2723" s="17">
        <v>16.214516145803476</v>
      </c>
      <c r="P2723" s="17">
        <v>-0.54950770392278681</v>
      </c>
      <c r="Q2723" s="17">
        <v>-1.307717552347984</v>
      </c>
      <c r="R2723" s="17">
        <v>-0.52056428584957914</v>
      </c>
      <c r="S2723" s="17">
        <v>0.33333333333333326</v>
      </c>
      <c r="T2723" s="17">
        <v>0.35223426393030094</v>
      </c>
      <c r="U2723" s="17">
        <v>0.69847617019771568</v>
      </c>
      <c r="V2723" s="17">
        <v>6.9313659063950706E-2</v>
      </c>
      <c r="W2723" s="17">
        <v>50.572936502313908</v>
      </c>
      <c r="X2723" s="17">
        <v>3.725221149067715</v>
      </c>
      <c r="Y2723" s="17">
        <v>-1.0000000000000004</v>
      </c>
      <c r="Z2723" s="17">
        <v>-1.0000000000000004</v>
      </c>
      <c r="AA2723" s="17">
        <v>89.9469369515122</v>
      </c>
      <c r="AB2723" s="17">
        <v>0.24586888152863462</v>
      </c>
      <c r="AC2723" s="17">
        <v>5.1211355446857197E-2</v>
      </c>
      <c r="AD2723" s="17">
        <v>0.50081105772546675</v>
      </c>
      <c r="AE2723" s="17">
        <v>39.894564735047915</v>
      </c>
      <c r="AF2723" s="17">
        <v>0.84210526315789469</v>
      </c>
      <c r="AG2723" s="17">
        <v>-1.0000000000000004</v>
      </c>
      <c r="AH2723" s="17">
        <v>-1.0000000000000004</v>
      </c>
      <c r="AI2723" s="17">
        <v>0</v>
      </c>
      <c r="AJ2723" s="17">
        <v>6.9313659063950706E-2</v>
      </c>
      <c r="AK2723" s="17">
        <v>-0.19564126722875705</v>
      </c>
      <c r="AL2723" s="17">
        <v>0.12015449892261595</v>
      </c>
      <c r="AM2723" s="17">
        <v>-0.11529097288899895</v>
      </c>
      <c r="AN2723" s="17">
        <v>-9.8824508807415654E-2</v>
      </c>
      <c r="AO2723" s="17">
        <v>-3.8604806583687594</v>
      </c>
      <c r="AP2723" s="17">
        <v>-1.8698402255723121</v>
      </c>
      <c r="AQ2723" s="17">
        <v>61.914977340361077</v>
      </c>
      <c r="AR2723" s="17">
        <v>1.4533574265253009</v>
      </c>
      <c r="AS2723" s="17">
        <v>3.9142551630351683</v>
      </c>
      <c r="AT2723" s="17">
        <v>-1.0000000000000004</v>
      </c>
      <c r="AU2723" s="17">
        <v>-1.0000000000000004</v>
      </c>
      <c r="AV2723" s="17">
        <v>-0.6755340504388011</v>
      </c>
      <c r="AW2723" s="17">
        <v>104.29161287174341</v>
      </c>
      <c r="AX2723" s="17">
        <v>111.22297877813847</v>
      </c>
      <c r="AY2723" s="17">
        <v>0.44337065430731343</v>
      </c>
      <c r="AZ2723" s="17">
        <v>42.389301902951381</v>
      </c>
      <c r="BA2723" s="22">
        <v>1527.5751695209451</v>
      </c>
      <c r="CU2723" t="e">
        <v>#N/A</v>
      </c>
      <c r="CV2723" t="e">
        <v>#N/A</v>
      </c>
    </row>
    <row r="2724" spans="1:100" x14ac:dyDescent="0.25">
      <c r="A2724">
        <v>5977</v>
      </c>
      <c r="B2724" t="s">
        <v>2988</v>
      </c>
      <c r="C2724" s="22">
        <v>3</v>
      </c>
      <c r="D2724" s="17">
        <v>-0.70858013836981748</v>
      </c>
      <c r="E2724" s="17">
        <v>0</v>
      </c>
      <c r="F2724" s="17">
        <v>-1.1509263388408608E-2</v>
      </c>
      <c r="G2724" s="17">
        <v>-1.1509263388408608E-2</v>
      </c>
      <c r="H2724" s="17">
        <v>7.5304826419114845E-2</v>
      </c>
      <c r="I2724" s="17">
        <v>0</v>
      </c>
      <c r="J2724" s="17">
        <v>4.5182895851468921</v>
      </c>
      <c r="K2724" s="17">
        <v>7.5304826419114845E-2</v>
      </c>
      <c r="L2724" s="17">
        <v>-1.0000000000000009</v>
      </c>
      <c r="M2724" s="17">
        <v>-1.0000000000000009</v>
      </c>
      <c r="N2724" s="17">
        <v>1.5060965283822976</v>
      </c>
      <c r="O2724" s="17">
        <v>3.7982001833886647</v>
      </c>
      <c r="P2724" s="17">
        <v>-0.19186388016307057</v>
      </c>
      <c r="Q2724" s="17">
        <v>0.89828110459421928</v>
      </c>
      <c r="R2724" s="17">
        <v>0.33638732399163118</v>
      </c>
      <c r="S2724" s="17">
        <v>0.3333333333333337</v>
      </c>
      <c r="T2724" s="17">
        <v>0.35118785258241403</v>
      </c>
      <c r="U2724" s="17">
        <v>7.9844907853207206E-2</v>
      </c>
      <c r="V2724" s="17">
        <v>-1.303528889466464E-2</v>
      </c>
      <c r="W2724" s="17">
        <v>27.041039138207029</v>
      </c>
      <c r="X2724" s="17">
        <v>0.86823877679055395</v>
      </c>
      <c r="Y2724" s="17">
        <v>-1.0000000000000009</v>
      </c>
      <c r="Z2724" s="17">
        <v>-1.0000000000000009</v>
      </c>
      <c r="AA2724" s="17">
        <v>63.692966488520369</v>
      </c>
      <c r="AB2724" s="17">
        <v>0.11228994706931508</v>
      </c>
      <c r="AC2724" s="17">
        <v>0.12885346384682422</v>
      </c>
      <c r="AD2724" s="17">
        <v>0.4851673896102946</v>
      </c>
      <c r="AE2724" s="17">
        <v>36.315540026321685</v>
      </c>
      <c r="AF2724" s="17">
        <v>0.58823529411764708</v>
      </c>
      <c r="AG2724" s="17">
        <v>-1.0000000000000009</v>
      </c>
      <c r="AH2724" s="17">
        <v>-1.0000000000000009</v>
      </c>
      <c r="AI2724" s="17">
        <v>0</v>
      </c>
      <c r="AJ2724" s="17">
        <v>-1.303528889466464E-2</v>
      </c>
      <c r="AK2724" s="17">
        <v>2.3259586563510543E-2</v>
      </c>
      <c r="AL2724" s="17">
        <v>0.25548599037314895</v>
      </c>
      <c r="AM2724" s="17">
        <v>5.8323853442727377E-2</v>
      </c>
      <c r="AN2724" s="17">
        <v>-2.9566999778139424E-2</v>
      </c>
      <c r="AO2724" s="17">
        <v>1.5743942688857375</v>
      </c>
      <c r="AP2724" s="17">
        <v>0.53825495741226048</v>
      </c>
      <c r="AQ2724" s="17">
        <v>31.5593287233539</v>
      </c>
      <c r="AR2724" s="17">
        <v>0.7513308048742906</v>
      </c>
      <c r="AS2724" s="17">
        <v>0.94354360320966935</v>
      </c>
      <c r="AT2724" s="17">
        <v>-1.0000000000000009</v>
      </c>
      <c r="AU2724" s="17">
        <v>-1.0000000000000009</v>
      </c>
      <c r="AV2724" s="17">
        <v>0.32487806060322255</v>
      </c>
      <c r="AW2724" s="17">
        <v>68.029421629321291</v>
      </c>
      <c r="AX2724" s="17">
        <v>66.725892739854828</v>
      </c>
      <c r="AY2724" s="17">
        <v>0.13789015230716034</v>
      </c>
      <c r="AZ2724" s="17">
        <v>-5.633185210182222</v>
      </c>
      <c r="BA2724" s="22">
        <v>1371.7912780501372</v>
      </c>
      <c r="CU2724" t="e">
        <v>#N/A</v>
      </c>
      <c r="CV2724" t="e">
        <v>#N/A</v>
      </c>
    </row>
    <row r="2725" spans="1:100" x14ac:dyDescent="0.25">
      <c r="A2725">
        <v>5979</v>
      </c>
      <c r="B2725" t="s">
        <v>2989</v>
      </c>
      <c r="C2725" s="22">
        <v>3</v>
      </c>
      <c r="D2725" s="17">
        <v>4.4138451982303755</v>
      </c>
      <c r="E2725" s="17">
        <v>-2.0192527109494138E-2</v>
      </c>
      <c r="F2725" s="17">
        <v>-2.7995231377552603E-2</v>
      </c>
      <c r="G2725" s="17">
        <v>-2.7995231377552603E-2</v>
      </c>
      <c r="H2725" s="17">
        <v>3.6166056749277538E-2</v>
      </c>
      <c r="I2725" s="17">
        <v>0</v>
      </c>
      <c r="J2725" s="17">
        <v>2.1699634049566536</v>
      </c>
      <c r="K2725" s="17">
        <v>3.6166056749277538E-2</v>
      </c>
      <c r="L2725" s="17">
        <v>-0.99999999999999944</v>
      </c>
      <c r="M2725" s="17">
        <v>-0.99999999999999944</v>
      </c>
      <c r="N2725" s="17">
        <v>0.72332113498555062</v>
      </c>
      <c r="O2725" s="17">
        <v>6.5558133718094735</v>
      </c>
      <c r="P2725" s="17">
        <v>-0.26789149175992549</v>
      </c>
      <c r="Q2725" s="17">
        <v>-0.12427253612498046</v>
      </c>
      <c r="R2725" s="17">
        <v>-5.0373294332390676E-2</v>
      </c>
      <c r="S2725" s="17">
        <v>0.33333333333333315</v>
      </c>
      <c r="T2725" s="17">
        <v>0.35684062303897429</v>
      </c>
      <c r="U2725" s="17">
        <v>-0.22129990072801947</v>
      </c>
      <c r="V2725" s="17">
        <v>-2.4598345404147383E-2</v>
      </c>
      <c r="W2725" s="17">
        <v>16.324386139634534</v>
      </c>
      <c r="X2725" s="17">
        <v>-0.35527448600829142</v>
      </c>
      <c r="Y2725" s="17">
        <v>-0.99999999999999944</v>
      </c>
      <c r="Z2725" s="17">
        <v>-0.99999999999999944</v>
      </c>
      <c r="AA2725" s="17">
        <v>20.74181399239059</v>
      </c>
      <c r="AB2725" s="17">
        <v>-9.9445916157628197E-2</v>
      </c>
      <c r="AC2725" s="17">
        <v>-7.3619147839335972E-2</v>
      </c>
      <c r="AD2725" s="17">
        <v>0.26242108693873328</v>
      </c>
      <c r="AE2725" s="17">
        <v>4.4678011470884558</v>
      </c>
      <c r="AF2725" s="17">
        <v>8.3333333333333329E-2</v>
      </c>
      <c r="AG2725" s="17">
        <v>-0.99999999999999944</v>
      </c>
      <c r="AH2725" s="17">
        <v>-0.99999999999999944</v>
      </c>
      <c r="AI2725" s="17">
        <v>0</v>
      </c>
      <c r="AJ2725" s="17">
        <v>-2.4598345404147383E-2</v>
      </c>
      <c r="AK2725" s="17">
        <v>0.38123276635641873</v>
      </c>
      <c r="AL2725" s="17">
        <v>0.30195350942525762</v>
      </c>
      <c r="AM2725" s="17">
        <v>0.17087758905775483</v>
      </c>
      <c r="AN2725" s="17">
        <v>0.25296710094256492</v>
      </c>
      <c r="AO2725" s="17">
        <v>6.1781035582259669</v>
      </c>
      <c r="AP2725" s="17">
        <v>7.8339450706904126</v>
      </c>
      <c r="AQ2725" s="17">
        <v>18.494349544591181</v>
      </c>
      <c r="AR2725" s="17">
        <v>0.44427571024014062</v>
      </c>
      <c r="AS2725" s="17">
        <v>-0.31910842925901367</v>
      </c>
      <c r="AT2725" s="17">
        <v>-0.99999999999999944</v>
      </c>
      <c r="AU2725" s="17">
        <v>-0.99999999999999944</v>
      </c>
      <c r="AV2725" s="17">
        <v>-7.8368525709943265E-2</v>
      </c>
      <c r="AW2725" s="17">
        <v>35.131572434890444</v>
      </c>
      <c r="AX2725" s="17">
        <v>32.671737894475733</v>
      </c>
      <c r="AY2725" s="17">
        <v>0.16248667567789404</v>
      </c>
      <c r="AZ2725" s="17">
        <v>-25.698177061736111</v>
      </c>
      <c r="BA2725" s="22">
        <v>1313.1783376243677</v>
      </c>
      <c r="CU2725" t="e">
        <v>#N/A</v>
      </c>
      <c r="CV2725" t="e">
        <v>#N/A</v>
      </c>
    </row>
    <row r="2726" spans="1:100" x14ac:dyDescent="0.25">
      <c r="A2726">
        <v>5980</v>
      </c>
      <c r="B2726" t="s">
        <v>2990</v>
      </c>
      <c r="C2726" s="22">
        <v>3</v>
      </c>
      <c r="D2726" s="17">
        <v>3.8330674422832236</v>
      </c>
      <c r="E2726" s="17">
        <v>0.38558099420337988</v>
      </c>
      <c r="F2726" s="17">
        <v>-1.240971950800595</v>
      </c>
      <c r="G2726" s="17">
        <v>-1.1670804307637244</v>
      </c>
      <c r="H2726" s="17">
        <v>0.10203678762216187</v>
      </c>
      <c r="I2726" s="17">
        <v>-1.588015311197169E-2</v>
      </c>
      <c r="J2726" s="17">
        <v>5.169398070611412</v>
      </c>
      <c r="K2726" s="17">
        <v>8.6156634510190191E-2</v>
      </c>
      <c r="L2726" s="17">
        <v>-0.99999999999999944</v>
      </c>
      <c r="M2726" s="17">
        <v>-0.99999999999999944</v>
      </c>
      <c r="N2726" s="17">
        <v>1.7231326902038038</v>
      </c>
      <c r="O2726" s="17">
        <v>7.8353850821309123</v>
      </c>
      <c r="P2726" s="17">
        <v>-0.22923658799937943</v>
      </c>
      <c r="Q2726" s="17">
        <v>-0.66370137521718753</v>
      </c>
      <c r="R2726" s="17">
        <v>-0.28243367978483241</v>
      </c>
      <c r="S2726" s="17">
        <v>0.33333333333333315</v>
      </c>
      <c r="T2726" s="17">
        <v>0.33333333333333315</v>
      </c>
      <c r="U2726" s="17">
        <v>0.26518371120048312</v>
      </c>
      <c r="V2726" s="17">
        <v>-0.31184403806817357</v>
      </c>
      <c r="W2726" s="17">
        <v>21.353988211551432</v>
      </c>
      <c r="X2726" s="17">
        <v>-0.2298193514506327</v>
      </c>
      <c r="Y2726" s="17">
        <v>-0.99999999999999944</v>
      </c>
      <c r="Z2726" s="17">
        <v>-0.99999999999999944</v>
      </c>
      <c r="AA2726" s="17">
        <v>67.638759894427366</v>
      </c>
      <c r="AB2726" s="17">
        <v>0.34517866295019173</v>
      </c>
      <c r="AC2726" s="17">
        <v>0.27642869011579124</v>
      </c>
      <c r="AD2726" s="17">
        <v>0.30973675418723245</v>
      </c>
      <c r="AE2726" s="17">
        <v>46.567205362660793</v>
      </c>
      <c r="AF2726" s="17">
        <v>0.91666666666666663</v>
      </c>
      <c r="AG2726" s="17">
        <v>-0.99999999999999944</v>
      </c>
      <c r="AH2726" s="17">
        <v>-0.99999999999999944</v>
      </c>
      <c r="AI2726" s="17">
        <v>-8.6667997806761255E-3</v>
      </c>
      <c r="AJ2726" s="17">
        <v>-0.31184403806817357</v>
      </c>
      <c r="AK2726" s="17">
        <v>-4.8532646648684716E-2</v>
      </c>
      <c r="AL2726" s="17">
        <v>0.3962705483127516</v>
      </c>
      <c r="AM2726" s="17">
        <v>-0.16452183981062318</v>
      </c>
      <c r="AN2726" s="17">
        <v>-0.16180584284390165</v>
      </c>
      <c r="AO2726" s="17">
        <v>-4.3557092285090047</v>
      </c>
      <c r="AP2726" s="17">
        <v>-2.0637933295337838</v>
      </c>
      <c r="AQ2726" s="17">
        <v>26.523386282162861</v>
      </c>
      <c r="AR2726" s="17">
        <v>0.62000633979897579</v>
      </c>
      <c r="AS2726" s="17">
        <v>-0.14366271694044269</v>
      </c>
      <c r="AT2726" s="17">
        <v>-0.99999999999999944</v>
      </c>
      <c r="AU2726" s="17">
        <v>-0.99999999999999944</v>
      </c>
      <c r="AV2726" s="17">
        <v>-1.4495141105485565</v>
      </c>
      <c r="AW2726" s="17">
        <v>73.410351647024527</v>
      </c>
      <c r="AX2726" s="17">
        <v>42.052611844593621</v>
      </c>
      <c r="AY2726" s="17">
        <v>0.15589835167106647</v>
      </c>
      <c r="AZ2726" s="17">
        <v>-4.9317664989275309</v>
      </c>
      <c r="BA2726" s="22">
        <v>1507.5813007497504</v>
      </c>
      <c r="CU2726" t="e">
        <v>#N/A</v>
      </c>
      <c r="CV2726" t="e">
        <v>#N/A</v>
      </c>
    </row>
    <row r="2727" spans="1:100" x14ac:dyDescent="0.25">
      <c r="A2727">
        <v>5981</v>
      </c>
      <c r="B2727" t="s">
        <v>2991</v>
      </c>
      <c r="C2727" s="22">
        <v>3</v>
      </c>
      <c r="D2727" s="17">
        <v>4.9308682045100305</v>
      </c>
      <c r="E2727" s="17">
        <v>-3.5702302074294964E-2</v>
      </c>
      <c r="F2727" s="17">
        <v>7.0763541126756882E-2</v>
      </c>
      <c r="G2727" s="17">
        <v>6.2965013789965843E-2</v>
      </c>
      <c r="H2727" s="17">
        <v>0.38671276829668244</v>
      </c>
      <c r="I2727" s="17">
        <v>0</v>
      </c>
      <c r="J2727" s="17">
        <v>23.20276609780095</v>
      </c>
      <c r="K2727" s="17">
        <v>0.38671276829668244</v>
      </c>
      <c r="L2727" s="17">
        <v>-0.99999999999999878</v>
      </c>
      <c r="M2727" s="17">
        <v>-0.99999999999999878</v>
      </c>
      <c r="N2727" s="17">
        <v>7.7342553659336444</v>
      </c>
      <c r="O2727" s="17">
        <v>28.196599316100944</v>
      </c>
      <c r="P2727" s="17">
        <v>-0.46610065989711097</v>
      </c>
      <c r="Q2727" s="17">
        <v>0.70112503726122999</v>
      </c>
      <c r="R2727" s="17">
        <v>0.18752714190364905</v>
      </c>
      <c r="S2727" s="17">
        <v>0.33333333333333282</v>
      </c>
      <c r="T2727" s="17">
        <v>0.38611156711859884</v>
      </c>
      <c r="U2727" s="17">
        <v>0.20862586189436266</v>
      </c>
      <c r="V2727" s="17">
        <v>0</v>
      </c>
      <c r="W2727" s="17">
        <v>21.654319761984478</v>
      </c>
      <c r="X2727" s="17">
        <v>1.2196317398583407</v>
      </c>
      <c r="Y2727" s="17">
        <v>-0.99999999999999878</v>
      </c>
      <c r="Z2727" s="17">
        <v>-0.99999999999999878</v>
      </c>
      <c r="AA2727" s="17">
        <v>64.114514507563015</v>
      </c>
      <c r="AB2727" s="17">
        <v>0.18989341187067343</v>
      </c>
      <c r="AC2727" s="17">
        <v>0.33399437420588318</v>
      </c>
      <c r="AD2727" s="17">
        <v>0.32156556599694097</v>
      </c>
      <c r="AE2727" s="17">
        <v>42.272667603674876</v>
      </c>
      <c r="AF2727" s="17">
        <v>0.73333333333333328</v>
      </c>
      <c r="AG2727" s="17">
        <v>-0.99999999999999878</v>
      </c>
      <c r="AH2727" s="17">
        <v>-0.99999999999999878</v>
      </c>
      <c r="AI2727" s="17">
        <v>0</v>
      </c>
      <c r="AJ2727" s="17">
        <v>0</v>
      </c>
      <c r="AK2727" s="17">
        <v>0.17438104748673419</v>
      </c>
      <c r="AL2727" s="17">
        <v>0.36422190800153437</v>
      </c>
      <c r="AM2727" s="17">
        <v>4.0335424329549646E-3</v>
      </c>
      <c r="AN2727" s="17">
        <v>0.2303337143735163</v>
      </c>
      <c r="AO2727" s="17">
        <v>0.97274379825754675</v>
      </c>
      <c r="AP2727" s="17">
        <v>7.5794523993455769</v>
      </c>
      <c r="AQ2727" s="17">
        <v>44.857085859785421</v>
      </c>
      <c r="AR2727" s="17">
        <v>0.92807076234629404</v>
      </c>
      <c r="AS2727" s="17">
        <v>1.6063445081550232</v>
      </c>
      <c r="AT2727" s="17">
        <v>-0.99999999999999878</v>
      </c>
      <c r="AU2727" s="17">
        <v>-0.99999999999999878</v>
      </c>
      <c r="AV2727" s="17">
        <v>0.25049215569361494</v>
      </c>
      <c r="AW2727" s="17">
        <v>99.890566223009543</v>
      </c>
      <c r="AX2727" s="17">
        <v>99.890566223009543</v>
      </c>
      <c r="AY2727" s="17">
        <v>0.37982064047819775</v>
      </c>
      <c r="AZ2727" s="17">
        <v>40.176157632858683</v>
      </c>
      <c r="BA2727" s="22">
        <v>1502.2073508594049</v>
      </c>
      <c r="CU2727" t="e">
        <v>#N/A</v>
      </c>
      <c r="CV2727" t="e">
        <v>#N/A</v>
      </c>
    </row>
    <row r="2728" spans="1:100" x14ac:dyDescent="0.25">
      <c r="A2728">
        <v>5982</v>
      </c>
      <c r="B2728" t="s">
        <v>2992</v>
      </c>
      <c r="C2728" s="22">
        <v>3</v>
      </c>
      <c r="D2728" s="17">
        <v>4.7049237915670146</v>
      </c>
      <c r="E2728" s="17">
        <v>-1.0873730070913908E-2</v>
      </c>
      <c r="F2728" s="17">
        <v>-0.66433320064276036</v>
      </c>
      <c r="G2728" s="17">
        <v>-0.66052347773598086</v>
      </c>
      <c r="H2728" s="17">
        <v>0.42177375363480069</v>
      </c>
      <c r="I2728" s="17">
        <v>0</v>
      </c>
      <c r="J2728" s="17">
        <v>25.306425218088037</v>
      </c>
      <c r="K2728" s="17">
        <v>0.42177375363480069</v>
      </c>
      <c r="L2728" s="17">
        <v>-1.0000000000000011</v>
      </c>
      <c r="M2728" s="17">
        <v>-1.0000000000000011</v>
      </c>
      <c r="N2728" s="17">
        <v>8.435475072696013</v>
      </c>
      <c r="O2728" s="17">
        <v>29.350825531919082</v>
      </c>
      <c r="P2728" s="17">
        <v>0.14105164007285459</v>
      </c>
      <c r="Q2728" s="17">
        <v>-3.5403821449375763</v>
      </c>
      <c r="R2728" s="17">
        <v>-1.1255182243485595</v>
      </c>
      <c r="S2728" s="17">
        <v>0.33333333333333359</v>
      </c>
      <c r="T2728" s="17">
        <v>0.33949331557531837</v>
      </c>
      <c r="U2728" s="17">
        <v>0.35848955451153741</v>
      </c>
      <c r="V2728" s="17">
        <v>-3.5131192159248731E-2</v>
      </c>
      <c r="W2728" s="17">
        <v>22.976450305045589</v>
      </c>
      <c r="X2728" s="17">
        <v>1.4803839426064942</v>
      </c>
      <c r="Y2728" s="17">
        <v>-1.0000000000000011</v>
      </c>
      <c r="Z2728" s="17">
        <v>-1.0000000000000011</v>
      </c>
      <c r="AA2728" s="17">
        <v>55.252812777579614</v>
      </c>
      <c r="AB2728" s="17">
        <v>0.15097523084758943</v>
      </c>
      <c r="AC2728" s="17">
        <v>0.23551135407028403</v>
      </c>
      <c r="AD2728" s="17">
        <v>0.28155102901977846</v>
      </c>
      <c r="AE2728" s="17">
        <v>33.4018806968826</v>
      </c>
      <c r="AF2728" s="17">
        <v>0.66666666666666663</v>
      </c>
      <c r="AG2728" s="17">
        <v>-1.0000000000000011</v>
      </c>
      <c r="AH2728" s="17">
        <v>-1.0000000000000011</v>
      </c>
      <c r="AI2728" s="17">
        <v>-6.0310449940652981E-3</v>
      </c>
      <c r="AJ2728" s="17">
        <v>-3.5131192159248731E-2</v>
      </c>
      <c r="AK2728" s="17">
        <v>0.27804016913760476</v>
      </c>
      <c r="AL2728" s="17">
        <v>-0.19576616709976449</v>
      </c>
      <c r="AM2728" s="17">
        <v>-2.3955505803674157E-2</v>
      </c>
      <c r="AN2728" s="17">
        <v>0.11024964784624705</v>
      </c>
      <c r="AO2728" s="17">
        <v>0.79131320059616961</v>
      </c>
      <c r="AP2728" s="17">
        <v>1.7774103606573521</v>
      </c>
      <c r="AQ2728" s="17">
        <v>48.282875523133633</v>
      </c>
      <c r="AR2728" s="17">
        <v>0.99618501126094139</v>
      </c>
      <c r="AS2728" s="17">
        <v>1.9021576962412952</v>
      </c>
      <c r="AT2728" s="17">
        <v>-1.0000000000000011</v>
      </c>
      <c r="AU2728" s="17">
        <v>-1.0000000000000011</v>
      </c>
      <c r="AV2728" s="17">
        <v>-1.7860417020845412</v>
      </c>
      <c r="AW2728" s="17">
        <v>86.381048670156062</v>
      </c>
      <c r="AX2728" s="17">
        <v>82.747308554349928</v>
      </c>
      <c r="AY2728" s="17">
        <v>3.9932507640357801E-2</v>
      </c>
      <c r="AZ2728" s="17">
        <v>-8.5816241618313125</v>
      </c>
      <c r="BA2728" s="22">
        <v>1346.2873941101404</v>
      </c>
      <c r="CU2728" t="e">
        <v>#N/A</v>
      </c>
      <c r="CV2728" t="e">
        <v>#N/A</v>
      </c>
    </row>
    <row r="2729" spans="1:100" x14ac:dyDescent="0.25">
      <c r="A2729">
        <v>5983</v>
      </c>
      <c r="B2729" t="s">
        <v>2993</v>
      </c>
      <c r="C2729" s="22">
        <v>3</v>
      </c>
      <c r="D2729" s="17">
        <v>5.1815638132077755</v>
      </c>
      <c r="E2729" s="17">
        <v>-7.6024793946045666E-3</v>
      </c>
      <c r="F2729" s="17">
        <v>-0.90645757309117769</v>
      </c>
      <c r="G2729" s="17">
        <v>-0.90645757309117769</v>
      </c>
      <c r="H2729" s="17">
        <v>7.366933737025054E-2</v>
      </c>
      <c r="I2729" s="17">
        <v>0</v>
      </c>
      <c r="J2729" s="17">
        <v>4.420160242215033</v>
      </c>
      <c r="K2729" s="17">
        <v>7.366933737025054E-2</v>
      </c>
      <c r="L2729" s="17">
        <v>-1</v>
      </c>
      <c r="M2729" s="17">
        <v>-1</v>
      </c>
      <c r="N2729" s="17">
        <v>1.4733867474050117</v>
      </c>
      <c r="O2729" s="17">
        <v>8.6952664823316308</v>
      </c>
      <c r="P2729" s="17">
        <v>-0.34492085350404866</v>
      </c>
      <c r="Q2729" s="17">
        <v>1.0379835298740805</v>
      </c>
      <c r="R2729" s="17">
        <v>0.36264148217915282</v>
      </c>
      <c r="S2729" s="17">
        <v>0.33574467321227325</v>
      </c>
      <c r="T2729" s="17">
        <v>0.30537794968248599</v>
      </c>
      <c r="U2729" s="17">
        <v>7.5295461199184677E-2</v>
      </c>
      <c r="V2729" s="17">
        <v>-7.6024793946045666E-3</v>
      </c>
      <c r="W2729" s="17">
        <v>25.405850693163558</v>
      </c>
      <c r="X2729" s="17">
        <v>0.79506487030277251</v>
      </c>
      <c r="Y2729" s="17">
        <v>-1</v>
      </c>
      <c r="Z2729" s="17">
        <v>-1</v>
      </c>
      <c r="AA2729" s="17">
        <v>28.040259792355528</v>
      </c>
      <c r="AB2729" s="17">
        <v>-5.1257063568687505E-2</v>
      </c>
      <c r="AC2729" s="17">
        <v>-0.136460880070362</v>
      </c>
      <c r="AD2729" s="17">
        <v>0.23315329597930606</v>
      </c>
      <c r="AE2729" s="17">
        <v>2.2717676170128254</v>
      </c>
      <c r="AF2729" s="17">
        <v>0.14285714285714285</v>
      </c>
      <c r="AG2729" s="17">
        <v>-1</v>
      </c>
      <c r="AH2729" s="17">
        <v>-1</v>
      </c>
      <c r="AI2729" s="17">
        <v>2.5691647322435521E-2</v>
      </c>
      <c r="AJ2729" s="17">
        <v>-7.6024793946045666E-3</v>
      </c>
      <c r="AK2729" s="17">
        <v>-0.12107140661129659</v>
      </c>
      <c r="AL2729" s="17">
        <v>-0.16123849708862673</v>
      </c>
      <c r="AM2729" s="17">
        <v>0.15895818756346558</v>
      </c>
      <c r="AN2729" s="17">
        <v>-0.10033332405344514</v>
      </c>
      <c r="AO2729" s="17">
        <v>3.3685976560301558</v>
      </c>
      <c r="AP2729" s="17">
        <v>-3.3145255867792613</v>
      </c>
      <c r="AQ2729" s="17">
        <v>29.826010935378591</v>
      </c>
      <c r="AR2729" s="17">
        <v>0.70881560469933913</v>
      </c>
      <c r="AS2729" s="17">
        <v>0.8687342076730229</v>
      </c>
      <c r="AT2729" s="17">
        <v>-1</v>
      </c>
      <c r="AU2729" s="17">
        <v>-1</v>
      </c>
      <c r="AV2729" s="17">
        <v>-0.54381609091202421</v>
      </c>
      <c r="AW2729" s="17">
        <v>33.421000687907906</v>
      </c>
      <c r="AX2729" s="17">
        <v>33.174585694896166</v>
      </c>
      <c r="AY2729" s="17">
        <v>-8.0504189492138001E-2</v>
      </c>
      <c r="AZ2729" s="17">
        <v>-43.945547575071991</v>
      </c>
      <c r="BA2729" s="22">
        <v>1306.1747225131053</v>
      </c>
      <c r="CU2729" t="e">
        <v>#N/A</v>
      </c>
      <c r="CV2729" t="e">
        <v>#N/A</v>
      </c>
    </row>
    <row r="2730" spans="1:100" x14ac:dyDescent="0.25">
      <c r="A2730">
        <v>5984</v>
      </c>
      <c r="B2730" t="s">
        <v>2994</v>
      </c>
      <c r="C2730" s="22">
        <v>3</v>
      </c>
      <c r="D2730" s="17">
        <v>1.9942562519955858</v>
      </c>
      <c r="E2730" s="17">
        <v>0</v>
      </c>
      <c r="F2730" s="17">
        <v>9.7968450769692489E-3</v>
      </c>
      <c r="G2730" s="17">
        <v>9.7968450769692489E-3</v>
      </c>
      <c r="H2730" s="17">
        <v>0.25753817164748727</v>
      </c>
      <c r="I2730" s="17">
        <v>0</v>
      </c>
      <c r="J2730" s="17">
        <v>15.452290298849245</v>
      </c>
      <c r="K2730" s="17">
        <v>0.25753817164748727</v>
      </c>
      <c r="L2730" s="17">
        <v>-0.99999999999999922</v>
      </c>
      <c r="M2730" s="17">
        <v>-0.99999999999999922</v>
      </c>
      <c r="N2730" s="17">
        <v>5.1507634329497449</v>
      </c>
      <c r="O2730" s="17">
        <v>17.456343395921795</v>
      </c>
      <c r="P2730" s="17">
        <v>0.57030246608714263</v>
      </c>
      <c r="Q2730" s="17">
        <v>-0.20738557918879652</v>
      </c>
      <c r="R2730" s="17">
        <v>7.8760468633592734E-2</v>
      </c>
      <c r="S2730" s="17">
        <v>0.33333333333333309</v>
      </c>
      <c r="T2730" s="17">
        <v>0.31846090312966391</v>
      </c>
      <c r="U2730" s="17">
        <v>-0.25175277401061191</v>
      </c>
      <c r="V2730" s="17">
        <v>0</v>
      </c>
      <c r="W2730" s="17">
        <v>5.7001316321959061</v>
      </c>
      <c r="X2730" s="17">
        <v>-0.60960503381209619</v>
      </c>
      <c r="Y2730" s="17">
        <v>-0.99999999999999922</v>
      </c>
      <c r="Z2730" s="17">
        <v>-0.99999999999999922</v>
      </c>
      <c r="AA2730" s="17">
        <v>0.86004607493879148</v>
      </c>
      <c r="AB2730" s="17">
        <v>-0.17755534366455133</v>
      </c>
      <c r="AC2730" s="17">
        <v>0.128990153839947</v>
      </c>
      <c r="AD2730" s="17">
        <v>-4.9811730693210057E-2</v>
      </c>
      <c r="AE2730" s="17">
        <v>-4.9188460258907103</v>
      </c>
      <c r="AF2730" s="17">
        <v>0</v>
      </c>
      <c r="AG2730" s="17">
        <v>-0.99999999999999922</v>
      </c>
      <c r="AH2730" s="17">
        <v>-0.99999999999999922</v>
      </c>
      <c r="AI2730" s="17">
        <v>0</v>
      </c>
      <c r="AJ2730" s="17">
        <v>0</v>
      </c>
      <c r="AK2730" s="17">
        <v>0.28165281159378447</v>
      </c>
      <c r="AL2730" s="17">
        <v>0.35000772416805198</v>
      </c>
      <c r="AM2730" s="17">
        <v>0.37423391695782637</v>
      </c>
      <c r="AN2730" s="17">
        <v>1.3913185571052308E-3</v>
      </c>
      <c r="AO2730" s="17">
        <v>10.764111981914583</v>
      </c>
      <c r="AP2730" s="17">
        <v>1.7848215847678912</v>
      </c>
      <c r="AQ2730" s="17">
        <v>21.152421931045154</v>
      </c>
      <c r="AR2730" s="17">
        <v>0.40004146245238503</v>
      </c>
      <c r="AS2730" s="17">
        <v>-0.35206686216460892</v>
      </c>
      <c r="AT2730" s="17">
        <v>-0.99999999999999922</v>
      </c>
      <c r="AU2730" s="17">
        <v>-0.99999999999999922</v>
      </c>
      <c r="AV2730" s="17">
        <v>8.8557313710561969E-2</v>
      </c>
      <c r="AW2730" s="17">
        <v>20.101211055628475</v>
      </c>
      <c r="AX2730" s="17">
        <v>20.101211055628475</v>
      </c>
      <c r="AY2730" s="17">
        <v>-0.20409881890397386</v>
      </c>
      <c r="AZ2730" s="17">
        <v>-63.074629826511973</v>
      </c>
      <c r="BA2730" s="22">
        <v>1294.1726242294237</v>
      </c>
      <c r="CU2730" t="e">
        <v>#N/A</v>
      </c>
      <c r="CV2730" t="e">
        <v>#N/A</v>
      </c>
    </row>
    <row r="2731" spans="1:100" x14ac:dyDescent="0.25">
      <c r="A2731">
        <v>5985</v>
      </c>
      <c r="B2731" t="s">
        <v>2995</v>
      </c>
      <c r="C2731" s="22">
        <v>3</v>
      </c>
      <c r="D2731" s="17">
        <v>4.9644097249234864</v>
      </c>
      <c r="E2731" s="17">
        <v>-1.0898381329934984E-2</v>
      </c>
      <c r="F2731" s="17">
        <v>-9.2170513248908098E-2</v>
      </c>
      <c r="G2731" s="17">
        <v>-9.2170513248908098E-2</v>
      </c>
      <c r="H2731" s="17">
        <v>0.49390327238178655</v>
      </c>
      <c r="I2731" s="17">
        <v>0</v>
      </c>
      <c r="J2731" s="17">
        <v>29.634196342907188</v>
      </c>
      <c r="K2731" s="17">
        <v>0.49390327238178655</v>
      </c>
      <c r="L2731" s="17">
        <v>-0.99999999999999967</v>
      </c>
      <c r="M2731" s="17">
        <v>-0.99999999999999967</v>
      </c>
      <c r="N2731" s="17">
        <v>9.8780654476357306</v>
      </c>
      <c r="O2731" s="17">
        <v>34.506435554581763</v>
      </c>
      <c r="P2731" s="17">
        <v>1.3172931155114647</v>
      </c>
      <c r="Q2731" s="17">
        <v>2.3105310797604992</v>
      </c>
      <c r="R2731" s="17">
        <v>0.84272482963651429</v>
      </c>
      <c r="S2731" s="17">
        <v>0.33333333333333326</v>
      </c>
      <c r="T2731" s="17">
        <v>0.45180593169084782</v>
      </c>
      <c r="U2731" s="17">
        <v>2.2595505238525996E-2</v>
      </c>
      <c r="V2731" s="17">
        <v>6.8972595627330652E-3</v>
      </c>
      <c r="W2731" s="17">
        <v>12.829150297746139</v>
      </c>
      <c r="X2731" s="17">
        <v>0.53593473950980586</v>
      </c>
      <c r="Y2731" s="17">
        <v>-0.99999999999999967</v>
      </c>
      <c r="Z2731" s="17">
        <v>-0.99999999999999967</v>
      </c>
      <c r="AA2731" s="17">
        <v>65.843220793047124</v>
      </c>
      <c r="AB2731" s="17">
        <v>0.51720623006655664</v>
      </c>
      <c r="AC2731" s="17">
        <v>0.18689714001476299</v>
      </c>
      <c r="AD2731" s="17">
        <v>0.33932354323196895</v>
      </c>
      <c r="AE2731" s="17">
        <v>52.171345665664454</v>
      </c>
      <c r="AF2731" s="17">
        <v>0.82352941176470584</v>
      </c>
      <c r="AG2731" s="17">
        <v>-0.99999999999999967</v>
      </c>
      <c r="AH2731" s="17">
        <v>-0.99999999999999967</v>
      </c>
      <c r="AI2731" s="17">
        <v>1.2911116142319962E-2</v>
      </c>
      <c r="AJ2731" s="17">
        <v>6.8972595627330652E-3</v>
      </c>
      <c r="AK2731" s="17">
        <v>-0.23211646957990095</v>
      </c>
      <c r="AL2731" s="17">
        <v>-5.0960988511176359E-3</v>
      </c>
      <c r="AM2731" s="17">
        <v>0.11958293685928009</v>
      </c>
      <c r="AN2731" s="17">
        <v>-5.1088521138110826E-2</v>
      </c>
      <c r="AO2731" s="17">
        <v>1.8289910735824997</v>
      </c>
      <c r="AP2731" s="17">
        <v>-1.3026935227083589</v>
      </c>
      <c r="AQ2731" s="17">
        <v>42.463346640653342</v>
      </c>
      <c r="AR2731" s="17">
        <v>0.81463202982544025</v>
      </c>
      <c r="AS2731" s="17">
        <v>1.029838011891592</v>
      </c>
      <c r="AT2731" s="17">
        <v>-0.99999999999999967</v>
      </c>
      <c r="AU2731" s="17">
        <v>-0.99999999999999967</v>
      </c>
      <c r="AV2731" s="17">
        <v>0.7505543163876065</v>
      </c>
      <c r="AW2731" s="17">
        <v>99.046962824920513</v>
      </c>
      <c r="AX2731" s="17">
        <v>99.994911104040256</v>
      </c>
      <c r="AY2731" s="17">
        <v>0.34835155933844969</v>
      </c>
      <c r="AZ2731" s="17">
        <v>37.285023346704627</v>
      </c>
      <c r="BA2731" s="22">
        <v>1520.9680894790713</v>
      </c>
      <c r="CU2731" t="e">
        <v>#N/A</v>
      </c>
      <c r="CV2731" t="e">
        <v>#N/A</v>
      </c>
    </row>
    <row r="2732" spans="1:100" x14ac:dyDescent="0.25">
      <c r="A2732">
        <v>5986</v>
      </c>
      <c r="B2732" t="s">
        <v>2996</v>
      </c>
      <c r="C2732" s="22">
        <v>3</v>
      </c>
      <c r="D2732" s="17">
        <v>5.0161563822559714</v>
      </c>
      <c r="E2732" s="17">
        <v>1.3934162744034795</v>
      </c>
      <c r="F2732" s="17">
        <v>-4.6514380930726261E-2</v>
      </c>
      <c r="G2732" s="17">
        <v>0.35580447435128371</v>
      </c>
      <c r="H2732" s="17">
        <v>0.22431055192313173</v>
      </c>
      <c r="I2732" s="17">
        <v>0</v>
      </c>
      <c r="J2732" s="17">
        <v>13.458633115387906</v>
      </c>
      <c r="K2732" s="17">
        <v>0.22431055192313173</v>
      </c>
      <c r="L2732" s="17">
        <v>-1.0000000000000002</v>
      </c>
      <c r="M2732" s="17">
        <v>-1.0000000000000002</v>
      </c>
      <c r="N2732" s="17">
        <v>4.4862110384626339</v>
      </c>
      <c r="O2732" s="17">
        <v>18.830593971995157</v>
      </c>
      <c r="P2732" s="17">
        <v>-5.250933457908908E-3</v>
      </c>
      <c r="Q2732" s="17">
        <v>-0.14354276193788329</v>
      </c>
      <c r="R2732" s="17">
        <v>-4.9637102974302967E-2</v>
      </c>
      <c r="S2732" s="17">
        <v>0.33333333333333359</v>
      </c>
      <c r="T2732" s="17">
        <v>0.25739183200362914</v>
      </c>
      <c r="U2732" s="17">
        <v>0.42094025454371342</v>
      </c>
      <c r="V2732" s="17">
        <v>0</v>
      </c>
      <c r="W2732" s="17">
        <v>31.49419471830177</v>
      </c>
      <c r="X2732" s="17">
        <v>1.9667280834523362</v>
      </c>
      <c r="Y2732" s="17">
        <v>-1.0000000000000002</v>
      </c>
      <c r="Z2732" s="17">
        <v>-1.0000000000000002</v>
      </c>
      <c r="AA2732" s="17">
        <v>43.28430996653637</v>
      </c>
      <c r="AB2732" s="17">
        <v>0.34289670211428258</v>
      </c>
      <c r="AC2732" s="17">
        <v>-0.22284058630737086</v>
      </c>
      <c r="AD2732" s="17">
        <v>0.11673893121726615</v>
      </c>
      <c r="AE2732" s="17">
        <v>11.839752351208903</v>
      </c>
      <c r="AF2732" s="17">
        <v>0.73333333333333328</v>
      </c>
      <c r="AG2732" s="17">
        <v>-1.0000000000000002</v>
      </c>
      <c r="AH2732" s="17">
        <v>-1.0000000000000002</v>
      </c>
      <c r="AI2732" s="17">
        <v>0</v>
      </c>
      <c r="AJ2732" s="17">
        <v>0</v>
      </c>
      <c r="AK2732" s="17">
        <v>-0.10709294109886214</v>
      </c>
      <c r="AL2732" s="17">
        <v>-0.27804860985670371</v>
      </c>
      <c r="AM2732" s="17">
        <v>0.79015270899154955</v>
      </c>
      <c r="AN2732" s="17">
        <v>0.61108278980479391</v>
      </c>
      <c r="AO2732" s="17">
        <v>19.218353019294433</v>
      </c>
      <c r="AP2732" s="17">
        <v>13.88682669583633</v>
      </c>
      <c r="AQ2732" s="17">
        <v>44.952827833689696</v>
      </c>
      <c r="AR2732" s="17">
        <v>1.011665419880676</v>
      </c>
      <c r="AS2732" s="17">
        <v>2.1910386353754663</v>
      </c>
      <c r="AT2732" s="17">
        <v>-1.0000000000000002</v>
      </c>
      <c r="AU2732" s="17">
        <v>-1.0000000000000002</v>
      </c>
      <c r="AV2732" s="17">
        <v>0.3061673713769808</v>
      </c>
      <c r="AW2732" s="17">
        <v>76.001730634367888</v>
      </c>
      <c r="AX2732" s="17">
        <v>76.001730634367888</v>
      </c>
      <c r="AY2732" s="17">
        <v>0.27833176618854472</v>
      </c>
      <c r="AZ2732" s="17">
        <v>-21.38004921226716</v>
      </c>
      <c r="BA2732" s="22">
        <v>1485.930243106639</v>
      </c>
      <c r="CU2732" t="e">
        <v>#N/A</v>
      </c>
      <c r="CV2732" t="e">
        <v>#N/A</v>
      </c>
    </row>
    <row r="2733" spans="1:100" x14ac:dyDescent="0.25">
      <c r="A2733">
        <v>5987</v>
      </c>
      <c r="B2733" t="s">
        <v>2997</v>
      </c>
      <c r="C2733" s="22">
        <v>3</v>
      </c>
      <c r="D2733" s="17">
        <v>5.5384263116781458</v>
      </c>
      <c r="E2733" s="17">
        <v>-7.8865273003277028E-3</v>
      </c>
      <c r="F2733" s="17">
        <v>0.85364524184495205</v>
      </c>
      <c r="G2733" s="17">
        <v>0.85364524184495205</v>
      </c>
      <c r="H2733" s="17">
        <v>0.33481257118344621</v>
      </c>
      <c r="I2733" s="17">
        <v>0</v>
      </c>
      <c r="J2733" s="17">
        <v>20.088754271006778</v>
      </c>
      <c r="K2733" s="17">
        <v>0.33481257118344621</v>
      </c>
      <c r="L2733" s="17">
        <v>-1.0000000000000002</v>
      </c>
      <c r="M2733" s="17">
        <v>-1.0000000000000002</v>
      </c>
      <c r="N2733" s="17">
        <v>6.696251423668925</v>
      </c>
      <c r="O2733" s="17">
        <v>26.480825824529862</v>
      </c>
      <c r="P2733" s="17">
        <v>1.6826407028610315E-3</v>
      </c>
      <c r="Q2733" s="17">
        <v>0.50632838347201248</v>
      </c>
      <c r="R2733" s="17">
        <v>0.16955696256926875</v>
      </c>
      <c r="S2733" s="17">
        <v>0.33333333333333343</v>
      </c>
      <c r="T2733" s="17">
        <v>0.33333333333333343</v>
      </c>
      <c r="U2733" s="17">
        <v>0.24630777440490409</v>
      </c>
      <c r="V2733" s="17">
        <v>0.1036253932039319</v>
      </c>
      <c r="W2733" s="17">
        <v>27.271490523682264</v>
      </c>
      <c r="X2733" s="17">
        <v>1.938837552326429</v>
      </c>
      <c r="Y2733" s="17">
        <v>-1.0000000000000002</v>
      </c>
      <c r="Z2733" s="17">
        <v>-1.0000000000000002</v>
      </c>
      <c r="AA2733" s="17">
        <v>55.787042444232718</v>
      </c>
      <c r="AB2733" s="17">
        <v>1.8574441578559354E-2</v>
      </c>
      <c r="AC2733" s="17">
        <v>0.23436832410084518</v>
      </c>
      <c r="AD2733" s="17">
        <v>0.31397713348022033</v>
      </c>
      <c r="AE2733" s="17">
        <v>28.345994957981233</v>
      </c>
      <c r="AF2733" s="17">
        <v>0.81818181818181823</v>
      </c>
      <c r="AG2733" s="17">
        <v>-1.0000000000000002</v>
      </c>
      <c r="AH2733" s="17">
        <v>-1.0000000000000002</v>
      </c>
      <c r="AI2733" s="17">
        <v>1.0975761039358989E-2</v>
      </c>
      <c r="AJ2733" s="17">
        <v>0.1036253932039319</v>
      </c>
      <c r="AK2733" s="17">
        <v>8.7618178909485395E-2</v>
      </c>
      <c r="AL2733" s="17">
        <v>0.34281542883153804</v>
      </c>
      <c r="AM2733" s="17">
        <v>1.7017409448015865E-2</v>
      </c>
      <c r="AN2733" s="17">
        <v>9.269940492077447E-2</v>
      </c>
      <c r="AO2733" s="17">
        <v>0.8635261307478227</v>
      </c>
      <c r="AP2733" s="17">
        <v>4.031562267177053</v>
      </c>
      <c r="AQ2733" s="17">
        <v>47.360244794689045</v>
      </c>
      <c r="AR2733" s="17">
        <v>1.0165998342755025</v>
      </c>
      <c r="AS2733" s="17">
        <v>2.2736501235098738</v>
      </c>
      <c r="AT2733" s="17">
        <v>-1.0000000000000002</v>
      </c>
      <c r="AU2733" s="17">
        <v>-1.0000000000000002</v>
      </c>
      <c r="AV2733" s="17">
        <v>1.0232022044142217</v>
      </c>
      <c r="AW2733" s="17">
        <v>86.299430535939706</v>
      </c>
      <c r="AX2733" s="17">
        <v>96.881485077120075</v>
      </c>
      <c r="AY2733" s="17">
        <v>0.12941751308059307</v>
      </c>
      <c r="AZ2733" s="17">
        <v>5.1301167439218318</v>
      </c>
      <c r="BA2733" s="22">
        <v>1440.168578865987</v>
      </c>
      <c r="CU2733" t="e">
        <v>#N/A</v>
      </c>
      <c r="CV2733" t="e">
        <v>#N/A</v>
      </c>
    </row>
    <row r="2734" spans="1:100" x14ac:dyDescent="0.25">
      <c r="A2734">
        <v>5988</v>
      </c>
      <c r="B2734" t="s">
        <v>2998</v>
      </c>
      <c r="C2734" s="22">
        <v>3</v>
      </c>
      <c r="D2734" s="17">
        <v>5.5144592763796476</v>
      </c>
      <c r="E2734" s="17">
        <v>-9.9524357025153123E-3</v>
      </c>
      <c r="F2734" s="17">
        <v>-0.22924664901646424</v>
      </c>
      <c r="G2734" s="17">
        <v>-0.22924664901646424</v>
      </c>
      <c r="H2734" s="17">
        <v>0.35946291043471995</v>
      </c>
      <c r="I2734" s="17">
        <v>0</v>
      </c>
      <c r="J2734" s="17">
        <v>21.567774626083196</v>
      </c>
      <c r="K2734" s="17">
        <v>0.35946291043471995</v>
      </c>
      <c r="L2734" s="17">
        <v>-0.99999999999999878</v>
      </c>
      <c r="M2734" s="17">
        <v>-0.99999999999999878</v>
      </c>
      <c r="N2734" s="17">
        <v>7.1892582086943992</v>
      </c>
      <c r="O2734" s="17">
        <v>26.852987253446386</v>
      </c>
      <c r="P2734" s="17">
        <v>0.15627999519303767</v>
      </c>
      <c r="Q2734" s="17">
        <v>1.3732450639826403</v>
      </c>
      <c r="R2734" s="17">
        <v>0.44876531415415527</v>
      </c>
      <c r="S2734" s="17">
        <v>0.33333333333333304</v>
      </c>
      <c r="T2734" s="17">
        <v>0.32909519724685726</v>
      </c>
      <c r="U2734" s="17">
        <v>-0.17962516315343166</v>
      </c>
      <c r="V2734" s="17">
        <v>-1.4151599315957898E-2</v>
      </c>
      <c r="W2734" s="17">
        <v>4.3675543070432257</v>
      </c>
      <c r="X2734" s="17">
        <v>-0.41451304064961414</v>
      </c>
      <c r="Y2734" s="17">
        <v>-0.99999999999999878</v>
      </c>
      <c r="Z2734" s="17">
        <v>-0.99999999999999878</v>
      </c>
      <c r="AA2734" s="17">
        <v>13.729942930192395</v>
      </c>
      <c r="AB2734" s="17">
        <v>0.10609547519928768</v>
      </c>
      <c r="AC2734" s="17">
        <v>4.8638661754473386E-2</v>
      </c>
      <c r="AD2734" s="17">
        <v>2.3538329226139489E-2</v>
      </c>
      <c r="AE2734" s="17">
        <v>8.913623308995021</v>
      </c>
      <c r="AF2734" s="17">
        <v>0.21428571428571427</v>
      </c>
      <c r="AG2734" s="17">
        <v>-0.99999999999999878</v>
      </c>
      <c r="AH2734" s="17">
        <v>-0.99999999999999878</v>
      </c>
      <c r="AI2734" s="17">
        <v>2.4340851725637522E-3</v>
      </c>
      <c r="AJ2734" s="17">
        <v>-1.4151599315957898E-2</v>
      </c>
      <c r="AK2734" s="17">
        <v>0.31927167523536376</v>
      </c>
      <c r="AL2734" s="17">
        <v>0.65214090310544071</v>
      </c>
      <c r="AM2734" s="17">
        <v>-5.3354299608677595E-2</v>
      </c>
      <c r="AN2734" s="17">
        <v>-0.17338877397682947</v>
      </c>
      <c r="AO2734" s="17">
        <v>0.26250088595987853</v>
      </c>
      <c r="AP2734" s="17">
        <v>-1.0740148338935336</v>
      </c>
      <c r="AQ2734" s="17">
        <v>25.935328933126428</v>
      </c>
      <c r="AR2734" s="17">
        <v>0.46865176811080078</v>
      </c>
      <c r="AS2734" s="17">
        <v>-5.5050130214894008E-2</v>
      </c>
      <c r="AT2734" s="17">
        <v>-0.99999999999999878</v>
      </c>
      <c r="AU2734" s="17">
        <v>-0.99999999999999878</v>
      </c>
      <c r="AV2734" s="17">
        <v>0.21951866513769075</v>
      </c>
      <c r="AW2734" s="17">
        <v>39.508915349745244</v>
      </c>
      <c r="AX2734" s="17">
        <v>38.142437121600743</v>
      </c>
      <c r="AY2734" s="17">
        <v>0.30118335567290888</v>
      </c>
      <c r="AZ2734" s="17">
        <v>7.9055857625807935</v>
      </c>
      <c r="BA2734" s="22">
        <v>1372.2619570542645</v>
      </c>
      <c r="CU2734" t="e">
        <v>#N/A</v>
      </c>
      <c r="CV2734" t="e">
        <v>#N/A</v>
      </c>
    </row>
    <row r="2735" spans="1:100" x14ac:dyDescent="0.25">
      <c r="A2735">
        <v>5989</v>
      </c>
      <c r="B2735" t="s">
        <v>1448</v>
      </c>
      <c r="C2735" s="22">
        <v>3</v>
      </c>
      <c r="D2735" s="17">
        <v>5.4915743178650729</v>
      </c>
      <c r="E2735" s="17">
        <v>0</v>
      </c>
      <c r="F2735" s="17">
        <v>-0.39686570948233846</v>
      </c>
      <c r="G2735" s="17">
        <v>-0.39686570948233846</v>
      </c>
      <c r="H2735" s="17">
        <v>9.410070416348118E-2</v>
      </c>
      <c r="I2735" s="17">
        <v>0</v>
      </c>
      <c r="J2735" s="17">
        <v>5.64604224980887</v>
      </c>
      <c r="K2735" s="17">
        <v>9.410070416348118E-2</v>
      </c>
      <c r="L2735" s="17">
        <v>-0.99999999999999878</v>
      </c>
      <c r="M2735" s="17">
        <v>-0.99999999999999878</v>
      </c>
      <c r="N2735" s="17">
        <v>1.8820140832696235</v>
      </c>
      <c r="O2735" s="17">
        <v>10.740750858191602</v>
      </c>
      <c r="P2735" s="17">
        <v>9.7786867818975747</v>
      </c>
      <c r="Q2735" s="17">
        <v>-1.4758744328158693</v>
      </c>
      <c r="R2735" s="17">
        <v>0.30248527613052523</v>
      </c>
      <c r="S2735" s="17">
        <v>0.33333333333333243</v>
      </c>
      <c r="T2735" s="17">
        <v>0.33333333333333243</v>
      </c>
      <c r="U2735" s="17">
        <v>-5.4894171568316157E-2</v>
      </c>
      <c r="V2735" s="17">
        <v>3.5234081121425036E-3</v>
      </c>
      <c r="W2735" s="17">
        <v>20.84780796188042</v>
      </c>
      <c r="X2735" s="17">
        <v>0.37412972490277496</v>
      </c>
      <c r="Y2735" s="17">
        <v>-0.99999999999999878</v>
      </c>
      <c r="Z2735" s="17">
        <v>-0.99999999999999878</v>
      </c>
      <c r="AA2735" s="17">
        <v>20.602573958821296</v>
      </c>
      <c r="AB2735" s="17">
        <v>8.0668970397144504E-2</v>
      </c>
      <c r="AC2735" s="17">
        <v>-0.1539711801404183</v>
      </c>
      <c r="AD2735" s="17">
        <v>6.2347824159480821E-2</v>
      </c>
      <c r="AE2735" s="17">
        <v>-0.54771927918965091</v>
      </c>
      <c r="AF2735" s="17">
        <v>0.25</v>
      </c>
      <c r="AG2735" s="17">
        <v>-0.99999999999999878</v>
      </c>
      <c r="AH2735" s="17">
        <v>-0.99999999999999878</v>
      </c>
      <c r="AI2735" s="17">
        <v>0</v>
      </c>
      <c r="AJ2735" s="17">
        <v>3.5234081121425036E-3</v>
      </c>
      <c r="AK2735" s="17">
        <v>0.33809472346696084</v>
      </c>
      <c r="AL2735" s="17">
        <v>0.2147628145217709</v>
      </c>
      <c r="AM2735" s="17">
        <v>0.42008704317497347</v>
      </c>
      <c r="AN2735" s="17">
        <v>-5.1841303071849296E-2</v>
      </c>
      <c r="AO2735" s="17">
        <v>12.192649696709145</v>
      </c>
      <c r="AP2735" s="17">
        <v>-0.2222185041873781</v>
      </c>
      <c r="AQ2735" s="17">
        <v>26.493850211689303</v>
      </c>
      <c r="AR2735" s="17">
        <v>0.61529590321049166</v>
      </c>
      <c r="AS2735" s="17">
        <v>0.46823042906625595</v>
      </c>
      <c r="AT2735" s="17">
        <v>-0.99999999999999878</v>
      </c>
      <c r="AU2735" s="17">
        <v>-0.99999999999999878</v>
      </c>
      <c r="AV2735" s="17">
        <v>-9.4380433351813203E-2</v>
      </c>
      <c r="AW2735" s="17">
        <v>31.121106312825521</v>
      </c>
      <c r="AX2735" s="17">
        <v>31.473447124039758</v>
      </c>
      <c r="AY2735" s="17">
        <v>-4.4595853993671733E-2</v>
      </c>
      <c r="AZ2735" s="17">
        <v>-41.643635936246035</v>
      </c>
      <c r="BA2735" s="22">
        <v>1288.9273376455058</v>
      </c>
      <c r="CU2735" t="e">
        <v>#N/A</v>
      </c>
      <c r="CV2735" t="e">
        <v>#N/A</v>
      </c>
    </row>
    <row r="2736" spans="1:100" x14ac:dyDescent="0.25">
      <c r="A2736">
        <v>5990</v>
      </c>
      <c r="B2736" t="s">
        <v>2999</v>
      </c>
      <c r="C2736" s="22">
        <v>3</v>
      </c>
      <c r="D2736" s="17">
        <v>5.1949392469503497</v>
      </c>
      <c r="E2736" s="17">
        <v>3.8720434945240835E-3</v>
      </c>
      <c r="F2736" s="17">
        <v>-0.55855784410082054</v>
      </c>
      <c r="G2736" s="17">
        <v>-0.55855784410082054</v>
      </c>
      <c r="H2736" s="17">
        <v>0.11713626072478794</v>
      </c>
      <c r="I2736" s="17">
        <v>0</v>
      </c>
      <c r="J2736" s="17">
        <v>7.0281756434872795</v>
      </c>
      <c r="K2736" s="17">
        <v>0.11713626072478794</v>
      </c>
      <c r="L2736" s="17">
        <v>-1.0000000000000004</v>
      </c>
      <c r="M2736" s="17">
        <v>-1.0000000000000004</v>
      </c>
      <c r="N2736" s="17">
        <v>2.3427252144957582</v>
      </c>
      <c r="O2736" s="17">
        <v>11.664557046336805</v>
      </c>
      <c r="P2736" s="17">
        <v>9.6879310816260448E-3</v>
      </c>
      <c r="Q2736" s="17">
        <v>-1.005669173505213</v>
      </c>
      <c r="R2736" s="17">
        <v>-0.33360119616439787</v>
      </c>
      <c r="S2736" s="17">
        <v>0.33333333333333354</v>
      </c>
      <c r="T2736" s="17">
        <v>0.33333333333333354</v>
      </c>
      <c r="U2736" s="17">
        <v>0.25762591995402523</v>
      </c>
      <c r="V2736" s="17">
        <v>-8.4576143675996487E-2</v>
      </c>
      <c r="W2736" s="17">
        <v>28.903207288796331</v>
      </c>
      <c r="X2736" s="17">
        <v>1.0725772237020015</v>
      </c>
      <c r="Y2736" s="17">
        <v>-1.0000000000000004</v>
      </c>
      <c r="Z2736" s="17">
        <v>-1.0000000000000004</v>
      </c>
      <c r="AA2736" s="17">
        <v>69.7610066685059</v>
      </c>
      <c r="AB2736" s="17">
        <v>0.27725237378567069</v>
      </c>
      <c r="AC2736" s="17">
        <v>6.9744667657122131E-2</v>
      </c>
      <c r="AD2736" s="17">
        <v>0.47683097007468667</v>
      </c>
      <c r="AE2736" s="17">
        <v>41.191400575873963</v>
      </c>
      <c r="AF2736" s="17">
        <v>0.72727272727272729</v>
      </c>
      <c r="AG2736" s="17">
        <v>-1.0000000000000004</v>
      </c>
      <c r="AH2736" s="17">
        <v>-1.0000000000000004</v>
      </c>
      <c r="AI2736" s="17">
        <v>-1.715945293052286E-3</v>
      </c>
      <c r="AJ2736" s="17">
        <v>-8.4576143675996487E-2</v>
      </c>
      <c r="AK2736" s="17">
        <v>0.41210635641276716</v>
      </c>
      <c r="AL2736" s="17">
        <v>0.13825127985642516</v>
      </c>
      <c r="AM2736" s="17">
        <v>0.12236095455088795</v>
      </c>
      <c r="AN2736" s="17">
        <v>-5.3650622403632754E-2</v>
      </c>
      <c r="AO2736" s="17">
        <v>5.1195556458360318</v>
      </c>
      <c r="AP2736" s="17">
        <v>-0.65000916080869198</v>
      </c>
      <c r="AQ2736" s="17">
        <v>35.931382932283597</v>
      </c>
      <c r="AR2736" s="17">
        <v>0.83971644294469605</v>
      </c>
      <c r="AS2736" s="17">
        <v>1.1897134844267896</v>
      </c>
      <c r="AT2736" s="17">
        <v>-1.0000000000000004</v>
      </c>
      <c r="AU2736" s="17">
        <v>-1.0000000000000004</v>
      </c>
      <c r="AV2736" s="17">
        <v>-0.89215904026521886</v>
      </c>
      <c r="AW2736" s="17">
        <v>80.775554554033988</v>
      </c>
      <c r="AX2736" s="17">
        <v>72.283621280573257</v>
      </c>
      <c r="AY2736" s="17">
        <v>7.9329965100079919E-2</v>
      </c>
      <c r="AZ2736" s="17">
        <v>-17.926270160464846</v>
      </c>
      <c r="BA2736" s="22">
        <v>1457.6845843468586</v>
      </c>
      <c r="CU2736" t="e">
        <v>#N/A</v>
      </c>
      <c r="CV2736" t="e">
        <v>#N/A</v>
      </c>
    </row>
    <row r="2737" spans="1:100" x14ac:dyDescent="0.25">
      <c r="A2737">
        <v>5991</v>
      </c>
      <c r="B2737" t="s">
        <v>1846</v>
      </c>
      <c r="C2737" s="22">
        <v>3</v>
      </c>
      <c r="D2737" s="17">
        <v>5.3044890613155662</v>
      </c>
      <c r="E2737" s="17">
        <v>-2.7699016512354471E-2</v>
      </c>
      <c r="F2737" s="17">
        <v>-0.25891757732728615</v>
      </c>
      <c r="G2737" s="17">
        <v>-0.25891757732728615</v>
      </c>
      <c r="H2737" s="17">
        <v>-8.6416066926708585E-2</v>
      </c>
      <c r="I2737" s="17">
        <v>0</v>
      </c>
      <c r="J2737" s="17">
        <v>-5.1849640156025183</v>
      </c>
      <c r="K2737" s="17">
        <v>-8.6416066926708585E-2</v>
      </c>
      <c r="L2737" s="17">
        <v>-0.99999999999999789</v>
      </c>
      <c r="M2737" s="17">
        <v>-0.99999999999999789</v>
      </c>
      <c r="N2737" s="17">
        <v>-1.7283213385341714</v>
      </c>
      <c r="O2737" s="17">
        <v>-0.13939253161422371</v>
      </c>
      <c r="P2737" s="17">
        <v>0.14234790120272894</v>
      </c>
      <c r="Q2737" s="17">
        <v>-0.23935720826743975</v>
      </c>
      <c r="R2737" s="17">
        <v>-5.1591863208408882E-2</v>
      </c>
      <c r="S2737" s="17">
        <v>0.33333333333333287</v>
      </c>
      <c r="T2737" s="17">
        <v>0.36093854033281675</v>
      </c>
      <c r="U2737" s="17">
        <v>0.14180475056739997</v>
      </c>
      <c r="V2737" s="17">
        <v>-8.5718641543047924E-2</v>
      </c>
      <c r="W2737" s="17">
        <v>33.470961984688401</v>
      </c>
      <c r="X2737" s="17">
        <v>0.85517750146264715</v>
      </c>
      <c r="Y2737" s="17">
        <v>-0.99999999999999789</v>
      </c>
      <c r="Z2737" s="17">
        <v>-0.99999999999999789</v>
      </c>
      <c r="AA2737" s="17">
        <v>63.459413333227808</v>
      </c>
      <c r="AB2737" s="17">
        <v>6.1364036204510621E-2</v>
      </c>
      <c r="AC2737" s="17">
        <v>0.26931856841531615</v>
      </c>
      <c r="AD2737" s="17">
        <v>0.27011825961513036</v>
      </c>
      <c r="AE2737" s="17">
        <v>30.040043211747861</v>
      </c>
      <c r="AF2737" s="17">
        <v>0.66666666666666663</v>
      </c>
      <c r="AG2737" s="17">
        <v>-0.99999999999999789</v>
      </c>
      <c r="AH2737" s="17">
        <v>-0.99999999999999789</v>
      </c>
      <c r="AI2737" s="17">
        <v>0</v>
      </c>
      <c r="AJ2737" s="17">
        <v>-8.5718641543047924E-2</v>
      </c>
      <c r="AK2737" s="17">
        <v>-4.4789954234241473E-2</v>
      </c>
      <c r="AL2737" s="17">
        <v>-3.3630630653782821E-3</v>
      </c>
      <c r="AM2737" s="17">
        <v>-0.29128880776530236</v>
      </c>
      <c r="AN2737" s="17">
        <v>-0.18292971305006725</v>
      </c>
      <c r="AO2737" s="17">
        <v>-7.5061699653037675</v>
      </c>
      <c r="AP2737" s="17">
        <v>-4.5900581415785799</v>
      </c>
      <c r="AQ2737" s="17">
        <v>28.285997969085869</v>
      </c>
      <c r="AR2737" s="17">
        <v>0.75035798269050125</v>
      </c>
      <c r="AS2737" s="17">
        <v>0.76876143453593826</v>
      </c>
      <c r="AT2737" s="17">
        <v>-0.99999999999999789</v>
      </c>
      <c r="AU2737" s="17">
        <v>-0.99999999999999789</v>
      </c>
      <c r="AV2737" s="17">
        <v>-0.31050944053569496</v>
      </c>
      <c r="AW2737" s="17">
        <v>58.729962660035</v>
      </c>
      <c r="AX2737" s="17">
        <v>50.15809850573023</v>
      </c>
      <c r="AY2737" s="17">
        <v>-1.6430031407324401E-3</v>
      </c>
      <c r="AZ2737" s="17">
        <v>-15.887840201632843</v>
      </c>
      <c r="BA2737" s="22">
        <v>1370.6511720858718</v>
      </c>
      <c r="CU2737" t="e">
        <v>#N/A</v>
      </c>
      <c r="CV2737" t="e">
        <v>#N/A</v>
      </c>
    </row>
    <row r="2738" spans="1:100" x14ac:dyDescent="0.25">
      <c r="A2738">
        <v>5992</v>
      </c>
      <c r="B2738" t="s">
        <v>967</v>
      </c>
      <c r="C2738" s="22">
        <v>3</v>
      </c>
      <c r="D2738" s="17">
        <v>4.4236603738435445</v>
      </c>
      <c r="E2738" s="17">
        <v>0.10383258000140938</v>
      </c>
      <c r="F2738" s="17">
        <v>-0.2516591987396406</v>
      </c>
      <c r="G2738" s="17">
        <v>-0.21464682817871952</v>
      </c>
      <c r="H2738" s="17">
        <v>-2.4284237476758435E-2</v>
      </c>
      <c r="I2738" s="17">
        <v>0</v>
      </c>
      <c r="J2738" s="17">
        <v>-1.4570542486055029</v>
      </c>
      <c r="K2738" s="17">
        <v>-2.4284237476758435E-2</v>
      </c>
      <c r="L2738" s="17">
        <v>-0.99999999999999933</v>
      </c>
      <c r="M2738" s="17">
        <v>-0.99999999999999933</v>
      </c>
      <c r="N2738" s="17">
        <v>-0.48568474953516694</v>
      </c>
      <c r="O2738" s="17">
        <v>2.7519592970593165</v>
      </c>
      <c r="P2738" s="17">
        <v>0.36896531677551286</v>
      </c>
      <c r="Q2738" s="17">
        <v>-0.45851568071763266</v>
      </c>
      <c r="R2738" s="17">
        <v>-2.3792488273475527E-2</v>
      </c>
      <c r="S2738" s="17">
        <v>0.33333333333333315</v>
      </c>
      <c r="T2738" s="17">
        <v>0.15132244208609424</v>
      </c>
      <c r="U2738" s="17">
        <v>-7.2381050305759961E-2</v>
      </c>
      <c r="V2738" s="17">
        <v>-2.0193865241651003E-2</v>
      </c>
      <c r="W2738" s="17">
        <v>16.654603893950998</v>
      </c>
      <c r="X2738" s="17">
        <v>-9.3161166858358624E-2</v>
      </c>
      <c r="Y2738" s="17">
        <v>-0.99999999999999933</v>
      </c>
      <c r="Z2738" s="17">
        <v>-0.99999999999999933</v>
      </c>
      <c r="AA2738" s="17">
        <v>40.402301503569852</v>
      </c>
      <c r="AB2738" s="17">
        <v>0.464791004430126</v>
      </c>
      <c r="AC2738" s="17">
        <v>0.1924824089757326</v>
      </c>
      <c r="AD2738" s="17">
        <v>-0.18184361144801195</v>
      </c>
      <c r="AE2738" s="17">
        <v>23.771490097892315</v>
      </c>
      <c r="AF2738" s="17">
        <v>0.33333333333333331</v>
      </c>
      <c r="AG2738" s="17">
        <v>-0.99999999999999933</v>
      </c>
      <c r="AH2738" s="17">
        <v>-0.99999999999999933</v>
      </c>
      <c r="AI2738" s="17">
        <v>0</v>
      </c>
      <c r="AJ2738" s="17">
        <v>-2.0193865241651003E-2</v>
      </c>
      <c r="AK2738" s="17">
        <v>0.20492361021314884</v>
      </c>
      <c r="AL2738" s="17">
        <v>0.13531531773623273</v>
      </c>
      <c r="AM2738" s="17">
        <v>0.23350286792716757</v>
      </c>
      <c r="AN2738" s="17">
        <v>-3.086563526827054E-2</v>
      </c>
      <c r="AO2738" s="17">
        <v>6.8621897492449335</v>
      </c>
      <c r="AP2738" s="17">
        <v>-9.5064293025599711E-2</v>
      </c>
      <c r="AQ2738" s="17">
        <v>15.197549645345495</v>
      </c>
      <c r="AR2738" s="17">
        <v>0.39208085987201646</v>
      </c>
      <c r="AS2738" s="17">
        <v>-0.11744540433511719</v>
      </c>
      <c r="AT2738" s="17">
        <v>-0.99999999999999933</v>
      </c>
      <c r="AU2738" s="17">
        <v>-0.99999999999999933</v>
      </c>
      <c r="AV2738" s="17">
        <v>-0.23843931645219507</v>
      </c>
      <c r="AW2738" s="17">
        <v>43.059196507603552</v>
      </c>
      <c r="AX2738" s="17">
        <v>41.039809983438445</v>
      </c>
      <c r="AY2738" s="17">
        <v>0.10461093864112012</v>
      </c>
      <c r="AZ2738" s="17">
        <v>-21.675531909577117</v>
      </c>
      <c r="BA2738" s="22">
        <v>1357.9245561408868</v>
      </c>
      <c r="CU2738" t="e">
        <v>#N/A</v>
      </c>
      <c r="CV2738" t="e">
        <v>#N/A</v>
      </c>
    </row>
    <row r="2739" spans="1:100" x14ac:dyDescent="0.25">
      <c r="A2739">
        <v>5993</v>
      </c>
      <c r="B2739" t="s">
        <v>3000</v>
      </c>
      <c r="C2739" s="22">
        <v>3</v>
      </c>
      <c r="D2739" s="17">
        <v>4.6022176229087233</v>
      </c>
      <c r="E2739" s="17">
        <v>0</v>
      </c>
      <c r="F2739" s="17">
        <v>-2.2658518769383566E-2</v>
      </c>
      <c r="G2739" s="17">
        <v>-2.2658518769383566E-2</v>
      </c>
      <c r="H2739" s="17">
        <v>6.2433758086528644E-2</v>
      </c>
      <c r="I2739" s="17">
        <v>0</v>
      </c>
      <c r="J2739" s="17">
        <v>3.7460254851917179</v>
      </c>
      <c r="K2739" s="17">
        <v>6.2433758086528644E-2</v>
      </c>
      <c r="L2739" s="17">
        <v>-0.99999999999999956</v>
      </c>
      <c r="M2739" s="17">
        <v>-0.99999999999999956</v>
      </c>
      <c r="N2739" s="17">
        <v>1.2486751617305718</v>
      </c>
      <c r="O2739" s="17">
        <v>8.3255845893310578</v>
      </c>
      <c r="P2739" s="17">
        <v>0.28145771648342449</v>
      </c>
      <c r="Q2739" s="17">
        <v>-1.1546022228948019</v>
      </c>
      <c r="R2739" s="17">
        <v>-0.40214128538839933</v>
      </c>
      <c r="S2739" s="17">
        <v>0.22850982796068239</v>
      </c>
      <c r="T2739" s="17">
        <v>0.17225336180160009</v>
      </c>
      <c r="U2739" s="17">
        <v>-7.5661763850682941E-3</v>
      </c>
      <c r="V2739" s="17">
        <v>0</v>
      </c>
      <c r="W2739" s="17">
        <v>13.230530211627423</v>
      </c>
      <c r="X2739" s="17">
        <v>0.14698475460374763</v>
      </c>
      <c r="Y2739" s="17">
        <v>-0.99999999999999956</v>
      </c>
      <c r="Z2739" s="17">
        <v>-0.99999999999999956</v>
      </c>
      <c r="AA2739" s="17">
        <v>23.252570492459419</v>
      </c>
      <c r="AB2739" s="17">
        <v>-9.0220512397147248E-2</v>
      </c>
      <c r="AC2739" s="17">
        <v>0.31238270748912367</v>
      </c>
      <c r="AD2739" s="17">
        <v>-1.3678563767568579E-2</v>
      </c>
      <c r="AE2739" s="17">
        <v>10.424181566220396</v>
      </c>
      <c r="AF2739" s="17">
        <v>0.4</v>
      </c>
      <c r="AG2739" s="17">
        <v>-0.99999999999999956</v>
      </c>
      <c r="AH2739" s="17">
        <v>-0.99999999999999956</v>
      </c>
      <c r="AI2739" s="17">
        <v>0</v>
      </c>
      <c r="AJ2739" s="17">
        <v>0</v>
      </c>
      <c r="AK2739" s="17">
        <v>0.20901862981374314</v>
      </c>
      <c r="AL2739" s="17">
        <v>-2.9303631077411456E-2</v>
      </c>
      <c r="AM2739" s="17">
        <v>-0.171883143792423</v>
      </c>
      <c r="AN2739" s="17">
        <v>0.30435223991044075</v>
      </c>
      <c r="AO2739" s="17">
        <v>-3.2519854457418584</v>
      </c>
      <c r="AP2739" s="17">
        <v>7.4622878423739607</v>
      </c>
      <c r="AQ2739" s="17">
        <v>16.976555696819137</v>
      </c>
      <c r="AR2739" s="17">
        <v>0.39319701337721408</v>
      </c>
      <c r="AS2739" s="17">
        <v>0.20941851269027625</v>
      </c>
      <c r="AT2739" s="17">
        <v>-0.99999999999999956</v>
      </c>
      <c r="AU2739" s="17">
        <v>-0.99999999999999956</v>
      </c>
      <c r="AV2739" s="17">
        <v>-0.42479980415778323</v>
      </c>
      <c r="AW2739" s="17">
        <v>39.040442924164438</v>
      </c>
      <c r="AX2739" s="17">
        <v>39.040442924164438</v>
      </c>
      <c r="AY2739" s="17">
        <v>7.3043418512127214E-2</v>
      </c>
      <c r="AZ2739" s="17">
        <v>-14.189392047233046</v>
      </c>
      <c r="BA2739" s="22">
        <v>1456.3456880328347</v>
      </c>
      <c r="CU2739" t="e">
        <v>#N/A</v>
      </c>
      <c r="CV2739" t="e">
        <v>#N/A</v>
      </c>
    </row>
    <row r="2740" spans="1:100" x14ac:dyDescent="0.25">
      <c r="A2740">
        <v>5994</v>
      </c>
      <c r="B2740" t="s">
        <v>3001</v>
      </c>
      <c r="C2740" s="22">
        <v>3</v>
      </c>
      <c r="D2740" s="17">
        <v>5.5490144110679598</v>
      </c>
      <c r="E2740" s="17">
        <v>6.1841057798836824E-3</v>
      </c>
      <c r="F2740" s="17">
        <v>0.56618213824482211</v>
      </c>
      <c r="G2740" s="17">
        <v>0.56330411650762258</v>
      </c>
      <c r="H2740" s="17">
        <v>0.21315656735139291</v>
      </c>
      <c r="I2740" s="17">
        <v>0</v>
      </c>
      <c r="J2740" s="17">
        <v>12.789394041083577</v>
      </c>
      <c r="K2740" s="17">
        <v>0.21315656735139291</v>
      </c>
      <c r="L2740" s="17">
        <v>-0.99999999999999933</v>
      </c>
      <c r="M2740" s="17">
        <v>-0.99999999999999933</v>
      </c>
      <c r="N2740" s="17">
        <v>4.2631313470278576</v>
      </c>
      <c r="O2740" s="17">
        <v>18.90171256865916</v>
      </c>
      <c r="P2740" s="17">
        <v>0.45594728854131389</v>
      </c>
      <c r="Q2740" s="17">
        <v>2.9851515571970593</v>
      </c>
      <c r="R2740" s="17">
        <v>0.97279771605467447</v>
      </c>
      <c r="S2740" s="17">
        <v>0.3333333333333332</v>
      </c>
      <c r="T2740" s="17">
        <v>0.44783940851407483</v>
      </c>
      <c r="U2740" s="17">
        <v>2.4440724035854594E-2</v>
      </c>
      <c r="V2740" s="17">
        <v>0</v>
      </c>
      <c r="W2740" s="17">
        <v>23.698275941274783</v>
      </c>
      <c r="X2740" s="17">
        <v>0.80216904490694696</v>
      </c>
      <c r="Y2740" s="17">
        <v>-0.99999999999999933</v>
      </c>
      <c r="Z2740" s="17">
        <v>-0.99999999999999933</v>
      </c>
      <c r="AA2740" s="17">
        <v>72.47716491575035</v>
      </c>
      <c r="AB2740" s="17">
        <v>0.10757002206728998</v>
      </c>
      <c r="AC2740" s="17">
        <v>0.4992573070493776</v>
      </c>
      <c r="AD2740" s="17">
        <v>0.34929449605175023</v>
      </c>
      <c r="AE2740" s="17">
        <v>47.806091258420892</v>
      </c>
      <c r="AF2740" s="17">
        <v>0.72727272727272729</v>
      </c>
      <c r="AG2740" s="17">
        <v>-0.99999999999999933</v>
      </c>
      <c r="AH2740" s="17">
        <v>-0.99999999999999933</v>
      </c>
      <c r="AI2740" s="17">
        <v>1.8001876343688189E-2</v>
      </c>
      <c r="AJ2740" s="17">
        <v>0</v>
      </c>
      <c r="AK2740" s="17">
        <v>-9.1116388635768181E-2</v>
      </c>
      <c r="AL2740" s="17">
        <v>-9.220566132827733E-2</v>
      </c>
      <c r="AM2740" s="17">
        <v>-0.23576356570543047</v>
      </c>
      <c r="AN2740" s="17">
        <v>0.13836692089115163</v>
      </c>
      <c r="AO2740" s="17">
        <v>-6.3496710858146024</v>
      </c>
      <c r="AP2740" s="17">
        <v>2.9981447156374048</v>
      </c>
      <c r="AQ2740" s="17">
        <v>36.487669982358362</v>
      </c>
      <c r="AR2740" s="17">
        <v>0.80561346588326244</v>
      </c>
      <c r="AS2740" s="17">
        <v>1.0153256122583403</v>
      </c>
      <c r="AT2740" s="17">
        <v>-0.99999999999999933</v>
      </c>
      <c r="AU2740" s="17">
        <v>-0.99999999999999933</v>
      </c>
      <c r="AV2740" s="17">
        <v>1.536101832562297</v>
      </c>
      <c r="AW2740" s="17">
        <v>94.377022200046937</v>
      </c>
      <c r="AX2740" s="17">
        <v>94.737059726920691</v>
      </c>
      <c r="AY2740" s="17">
        <v>0.29395797303547683</v>
      </c>
      <c r="AZ2740" s="17">
        <v>21.688802701894843</v>
      </c>
      <c r="BA2740" s="22">
        <v>1385.3368708817684</v>
      </c>
      <c r="CU2740" t="e">
        <v>#N/A</v>
      </c>
      <c r="CV2740" t="e">
        <v>#N/A</v>
      </c>
    </row>
    <row r="2741" spans="1:100" x14ac:dyDescent="0.25">
      <c r="A2741">
        <v>5996</v>
      </c>
      <c r="B2741" t="s">
        <v>3002</v>
      </c>
      <c r="C2741" s="22">
        <v>3</v>
      </c>
      <c r="D2741" s="17">
        <v>-0.2186854802890506</v>
      </c>
      <c r="E2741" s="17">
        <v>-9.0756326754646635E-3</v>
      </c>
      <c r="F2741" s="17">
        <v>1.3155170712879558</v>
      </c>
      <c r="G2741" s="17">
        <v>1.3155170712879558</v>
      </c>
      <c r="H2741" s="17">
        <v>0.22861477149744286</v>
      </c>
      <c r="I2741" s="17">
        <v>0</v>
      </c>
      <c r="J2741" s="17">
        <v>13.716886289846579</v>
      </c>
      <c r="K2741" s="17">
        <v>0.22861477149744286</v>
      </c>
      <c r="L2741" s="17">
        <v>-0.99999999999999911</v>
      </c>
      <c r="M2741" s="17">
        <v>-0.99999999999999911</v>
      </c>
      <c r="N2741" s="17">
        <v>4.5722954299488583</v>
      </c>
      <c r="O2741" s="17">
        <v>14.813717880845484</v>
      </c>
      <c r="P2741" s="17">
        <v>0.93126104210626726</v>
      </c>
      <c r="Q2741" s="17">
        <v>3.5203244306898114</v>
      </c>
      <c r="R2741" s="17">
        <v>1.1933278488518901</v>
      </c>
      <c r="S2741" s="17">
        <v>0.33333333333333326</v>
      </c>
      <c r="T2741" s="17">
        <v>0.24314051776334022</v>
      </c>
      <c r="U2741" s="17">
        <v>-0.15204560397612352</v>
      </c>
      <c r="V2741" s="17">
        <v>1.0301082169317253E-2</v>
      </c>
      <c r="W2741" s="17">
        <v>8.2445823116969663</v>
      </c>
      <c r="X2741" s="17">
        <v>-0.1700544431504793</v>
      </c>
      <c r="Y2741" s="17">
        <v>-0.99999999999999911</v>
      </c>
      <c r="Z2741" s="17">
        <v>-0.99999999999999911</v>
      </c>
      <c r="AA2741" s="17">
        <v>7.1926437201960338</v>
      </c>
      <c r="AB2741" s="17">
        <v>5.2302861725697036E-2</v>
      </c>
      <c r="AC2741" s="17">
        <v>-0.14908057433351485</v>
      </c>
      <c r="AD2741" s="17">
        <v>5.187238380076134E-2</v>
      </c>
      <c r="AE2741" s="17">
        <v>-2.2452664403528146</v>
      </c>
      <c r="AF2741" s="17">
        <v>0.5</v>
      </c>
      <c r="AG2741" s="17">
        <v>-0.99999999999999911</v>
      </c>
      <c r="AH2741" s="17">
        <v>-0.99999999999999911</v>
      </c>
      <c r="AI2741" s="17">
        <v>2.3147937976526568E-2</v>
      </c>
      <c r="AJ2741" s="17">
        <v>1.0301082169317253E-2</v>
      </c>
      <c r="AK2741" s="17">
        <v>-1.8214228535835084E-2</v>
      </c>
      <c r="AL2741" s="17">
        <v>4.2425089912807801E-2</v>
      </c>
      <c r="AM2741" s="17">
        <v>-0.13899996914349491</v>
      </c>
      <c r="AN2741" s="17">
        <v>-0.13067210299964543</v>
      </c>
      <c r="AO2741" s="17">
        <v>-3.5660703712665485</v>
      </c>
      <c r="AP2741" s="17">
        <v>-3.0546771254270961</v>
      </c>
      <c r="AQ2741" s="17">
        <v>21.961468601543544</v>
      </c>
      <c r="AR2741" s="17">
        <v>0.43472932928986713</v>
      </c>
      <c r="AS2741" s="17">
        <v>5.8560328346963814E-2</v>
      </c>
      <c r="AT2741" s="17">
        <v>-0.99999999999999911</v>
      </c>
      <c r="AU2741" s="17">
        <v>-0.99999999999999911</v>
      </c>
      <c r="AV2741" s="17">
        <v>2.5088449201398451</v>
      </c>
      <c r="AW2741" s="17">
        <v>18.951684475614428</v>
      </c>
      <c r="AX2741" s="17">
        <v>20.444751452076687</v>
      </c>
      <c r="AY2741" s="17">
        <v>-1.0787912365631439E-2</v>
      </c>
      <c r="AZ2741" s="17">
        <v>-48.403104503144576</v>
      </c>
      <c r="BA2741" s="22">
        <v>1372.7169467443268</v>
      </c>
      <c r="CU2741" t="e">
        <v>#N/A</v>
      </c>
      <c r="CV2741" t="e">
        <v>#N/A</v>
      </c>
    </row>
    <row r="2742" spans="1:100" x14ac:dyDescent="0.25">
      <c r="A2742">
        <v>5997</v>
      </c>
      <c r="B2742" t="s">
        <v>3003</v>
      </c>
      <c r="C2742" s="22">
        <v>3</v>
      </c>
      <c r="D2742" s="17">
        <v>1.7870472152727346</v>
      </c>
      <c r="E2742" s="17">
        <v>1.1167097631076477E-2</v>
      </c>
      <c r="F2742" s="17">
        <v>-0.74303842200729564</v>
      </c>
      <c r="G2742" s="17">
        <v>-0.74303842200729564</v>
      </c>
      <c r="H2742" s="17">
        <v>7.0594690257042361E-2</v>
      </c>
      <c r="I2742" s="17">
        <v>0</v>
      </c>
      <c r="J2742" s="17">
        <v>4.2356814154225413</v>
      </c>
      <c r="K2742" s="17">
        <v>7.0594690257042361E-2</v>
      </c>
      <c r="L2742" s="17">
        <v>-1.0000000000000004</v>
      </c>
      <c r="M2742" s="17">
        <v>-1.0000000000000004</v>
      </c>
      <c r="N2742" s="17">
        <v>1.4118938051408467</v>
      </c>
      <c r="O2742" s="17">
        <v>5.2796902086879811</v>
      </c>
      <c r="P2742" s="17">
        <v>4.6269190689729039E-3</v>
      </c>
      <c r="Q2742" s="17">
        <v>-0.20333826170160757</v>
      </c>
      <c r="R2742" s="17">
        <v>-9.3798026504298956E-2</v>
      </c>
      <c r="S2742" s="17">
        <v>0.33333333333333348</v>
      </c>
      <c r="T2742" s="17">
        <v>0.28884366413581231</v>
      </c>
      <c r="U2742" s="17">
        <v>4.0786999296187225E-2</v>
      </c>
      <c r="V2742" s="17">
        <v>-1.4328906023879295E-2</v>
      </c>
      <c r="W2742" s="17">
        <v>23.121616019376447</v>
      </c>
      <c r="X2742" s="17">
        <v>0.58426719905605551</v>
      </c>
      <c r="Y2742" s="17">
        <v>-1.0000000000000004</v>
      </c>
      <c r="Z2742" s="17">
        <v>-1.0000000000000004</v>
      </c>
      <c r="AA2742" s="17">
        <v>5.330779229714091</v>
      </c>
      <c r="AB2742" s="17">
        <v>-0.13587247139571618</v>
      </c>
      <c r="AC2742" s="17">
        <v>0.16441297619438008</v>
      </c>
      <c r="AD2742" s="17">
        <v>-0.38248128006182552</v>
      </c>
      <c r="AE2742" s="17">
        <v>-17.69703876315808</v>
      </c>
      <c r="AF2742" s="17">
        <v>0</v>
      </c>
      <c r="AG2742" s="17">
        <v>-1.0000000000000004</v>
      </c>
      <c r="AH2742" s="17">
        <v>-1.0000000000000004</v>
      </c>
      <c r="AI2742" s="17">
        <v>0</v>
      </c>
      <c r="AJ2742" s="17">
        <v>-1.4328906023879295E-2</v>
      </c>
      <c r="AK2742" s="17">
        <v>1.2825310130611691E-2</v>
      </c>
      <c r="AL2742" s="17">
        <v>-0.20254015124560673</v>
      </c>
      <c r="AM2742" s="17">
        <v>-0.25683854843705772</v>
      </c>
      <c r="AN2742" s="17">
        <v>0.24188650512812276</v>
      </c>
      <c r="AO2742" s="17">
        <v>-6.3568371602733844</v>
      </c>
      <c r="AP2742" s="17">
        <v>5.0344618719750374</v>
      </c>
      <c r="AQ2742" s="17">
        <v>27.357297434798976</v>
      </c>
      <c r="AR2742" s="17">
        <v>0.64863509074145365</v>
      </c>
      <c r="AS2742" s="17">
        <v>0.65486188931309797</v>
      </c>
      <c r="AT2742" s="17">
        <v>-1.0000000000000004</v>
      </c>
      <c r="AU2742" s="17">
        <v>-1.0000000000000004</v>
      </c>
      <c r="AV2742" s="17">
        <v>-0.83683644851159444</v>
      </c>
      <c r="AW2742" s="17">
        <v>15.644931310377103</v>
      </c>
      <c r="AX2742" s="17">
        <v>14.212040707989175</v>
      </c>
      <c r="AY2742" s="17">
        <v>5.0721600834811378E-2</v>
      </c>
      <c r="AZ2742" s="17">
        <v>-41.033529327515446</v>
      </c>
      <c r="BA2742" s="22">
        <v>1393.2538377773651</v>
      </c>
      <c r="CU2742" t="e">
        <v>#N/A</v>
      </c>
      <c r="CV2742" t="e">
        <v>#N/A</v>
      </c>
    </row>
    <row r="2743" spans="1:100" x14ac:dyDescent="0.25">
      <c r="A2743">
        <v>5998</v>
      </c>
      <c r="B2743" t="s">
        <v>3004</v>
      </c>
      <c r="C2743" s="22">
        <v>3</v>
      </c>
      <c r="D2743" s="17">
        <v>1.2111732934139849</v>
      </c>
      <c r="E2743" s="17">
        <v>-0.18814550129714783</v>
      </c>
      <c r="F2743" s="17">
        <v>2.4568078034202055E-2</v>
      </c>
      <c r="G2743" s="17">
        <v>-4.0787086805376072E-2</v>
      </c>
      <c r="H2743" s="17">
        <v>0.40814142411567111</v>
      </c>
      <c r="I2743" s="17">
        <v>0</v>
      </c>
      <c r="J2743" s="17">
        <v>24.488485446940267</v>
      </c>
      <c r="K2743" s="17">
        <v>0.40814142411567111</v>
      </c>
      <c r="L2743" s="17">
        <v>-1.0000000000000004</v>
      </c>
      <c r="M2743" s="17">
        <v>-1.0000000000000004</v>
      </c>
      <c r="N2743" s="17">
        <v>8.1628284823134223</v>
      </c>
      <c r="O2743" s="17">
        <v>25.658871653548864</v>
      </c>
      <c r="P2743" s="17">
        <v>-0.62681592127327379</v>
      </c>
      <c r="Q2743" s="17">
        <v>-0.54527630765979129</v>
      </c>
      <c r="R2743" s="17">
        <v>-0.22863726744514207</v>
      </c>
      <c r="S2743" s="17">
        <v>0.33333333333333343</v>
      </c>
      <c r="T2743" s="17">
        <v>0.10472945371903093</v>
      </c>
      <c r="U2743" s="17">
        <v>5.6487615302070696E-3</v>
      </c>
      <c r="V2743" s="17">
        <v>-4.0708707406623815E-2</v>
      </c>
      <c r="W2743" s="17">
        <v>-0.20554331758894073</v>
      </c>
      <c r="X2743" s="17">
        <v>-0.30687237532335832</v>
      </c>
      <c r="Y2743" s="17">
        <v>-1.0000000000000004</v>
      </c>
      <c r="Z2743" s="17">
        <v>-1.0000000000000004</v>
      </c>
      <c r="AA2743" s="17">
        <v>17.606421078928076</v>
      </c>
      <c r="AB2743" s="17">
        <v>4.9348166516473356E-2</v>
      </c>
      <c r="AC2743" s="17">
        <v>0.11519183981737458</v>
      </c>
      <c r="AD2743" s="17">
        <v>0.19627202694539525</v>
      </c>
      <c r="AE2743" s="17">
        <v>18.040601663962164</v>
      </c>
      <c r="AF2743" s="17">
        <v>0.25</v>
      </c>
      <c r="AG2743" s="17">
        <v>-1.0000000000000004</v>
      </c>
      <c r="AH2743" s="17">
        <v>-1.0000000000000004</v>
      </c>
      <c r="AI2743" s="17">
        <v>0</v>
      </c>
      <c r="AJ2743" s="17">
        <v>-4.0708707406623815E-2</v>
      </c>
      <c r="AK2743" s="17">
        <v>-0.13912439810621643</v>
      </c>
      <c r="AL2743" s="17">
        <v>0.13623735913981408</v>
      </c>
      <c r="AM2743" s="17">
        <v>9.8284794697768352E-2</v>
      </c>
      <c r="AN2743" s="17">
        <v>-1.6413232121057324E-3</v>
      </c>
      <c r="AO2743" s="17">
        <v>1.7614978769131262</v>
      </c>
      <c r="AP2743" s="17">
        <v>0.64015371539642529</v>
      </c>
      <c r="AQ2743" s="17">
        <v>24.28294212935133</v>
      </c>
      <c r="AR2743" s="17">
        <v>0.40300284117594753</v>
      </c>
      <c r="AS2743" s="17">
        <v>0.10126904879231199</v>
      </c>
      <c r="AT2743" s="17">
        <v>-1.0000000000000004</v>
      </c>
      <c r="AU2743" s="17">
        <v>-1.0000000000000004</v>
      </c>
      <c r="AV2743" s="17">
        <v>-0.26942435425051819</v>
      </c>
      <c r="AW2743" s="17">
        <v>43.905446447873395</v>
      </c>
      <c r="AX2743" s="17">
        <v>39.834575707211023</v>
      </c>
      <c r="AY2743" s="17">
        <v>0.28227420482844978</v>
      </c>
      <c r="AZ2743" s="17">
        <v>8.7746825804229314</v>
      </c>
      <c r="BA2743" s="22">
        <v>1454.8047612303624</v>
      </c>
      <c r="CU2743" t="e">
        <v>#N/A</v>
      </c>
      <c r="CV2743" t="e">
        <v>#N/A</v>
      </c>
    </row>
    <row r="2744" spans="1:100" x14ac:dyDescent="0.25">
      <c r="A2744">
        <v>5999</v>
      </c>
      <c r="B2744" t="s">
        <v>3005</v>
      </c>
      <c r="C2744" s="22">
        <v>3</v>
      </c>
      <c r="D2744" s="17">
        <v>2.6797934464475888</v>
      </c>
      <c r="E2744" s="17">
        <v>0.18647095567664351</v>
      </c>
      <c r="F2744" s="17">
        <v>0.670779529423286</v>
      </c>
      <c r="G2744" s="17">
        <v>0.72429807281115954</v>
      </c>
      <c r="H2744" s="17">
        <v>0.15007966640178894</v>
      </c>
      <c r="I2744" s="17">
        <v>0</v>
      </c>
      <c r="J2744" s="17">
        <v>9.0047799841073388</v>
      </c>
      <c r="K2744" s="17">
        <v>0.15007966640178894</v>
      </c>
      <c r="L2744" s="17">
        <v>-0.99999999999999967</v>
      </c>
      <c r="M2744" s="17">
        <v>-0.99999999999999967</v>
      </c>
      <c r="N2744" s="17">
        <v>3.0015933280357796</v>
      </c>
      <c r="O2744" s="17">
        <v>12.408871503366086</v>
      </c>
      <c r="P2744" s="17">
        <v>4.8887195170033184</v>
      </c>
      <c r="Q2744" s="17">
        <v>-0.84940289692589943</v>
      </c>
      <c r="R2744" s="17">
        <v>0.14683679908902469</v>
      </c>
      <c r="S2744" s="17">
        <v>0.33333333333333326</v>
      </c>
      <c r="T2744" s="17">
        <v>0.33074154729127514</v>
      </c>
      <c r="U2744" s="17">
        <v>8.4954253428997165E-3</v>
      </c>
      <c r="V2744" s="17">
        <v>1.7878016591169305E-2</v>
      </c>
      <c r="W2744" s="17">
        <v>21.614746246275519</v>
      </c>
      <c r="X2744" s="17">
        <v>0.60793964097072983</v>
      </c>
      <c r="Y2744" s="17">
        <v>-0.99999999999999967</v>
      </c>
      <c r="Z2744" s="17">
        <v>-0.99999999999999967</v>
      </c>
      <c r="AA2744" s="17">
        <v>17.199763697459421</v>
      </c>
      <c r="AB2744" s="17">
        <v>1.7769741391929619E-2</v>
      </c>
      <c r="AC2744" s="17">
        <v>-0.10048803771641351</v>
      </c>
      <c r="AD2744" s="17">
        <v>-8.5180906336191214E-3</v>
      </c>
      <c r="AE2744" s="17">
        <v>-4.5618193479051516</v>
      </c>
      <c r="AF2744" s="17">
        <v>0.125</v>
      </c>
      <c r="AG2744" s="17">
        <v>-0.99999999999999967</v>
      </c>
      <c r="AH2744" s="17">
        <v>-0.99999999999999967</v>
      </c>
      <c r="AI2744" s="17">
        <v>0</v>
      </c>
      <c r="AJ2744" s="17">
        <v>1.7878016591169305E-2</v>
      </c>
      <c r="AK2744" s="17">
        <v>0.26155794832364293</v>
      </c>
      <c r="AL2744" s="17">
        <v>6.3802699405981961E-2</v>
      </c>
      <c r="AM2744" s="17">
        <v>0.12415468139018562</v>
      </c>
      <c r="AN2744" s="17">
        <v>-0.11926325485237796</v>
      </c>
      <c r="AO2744" s="17">
        <v>4.4116567763728565</v>
      </c>
      <c r="AP2744" s="17">
        <v>-2.6625678742795404</v>
      </c>
      <c r="AQ2744" s="17">
        <v>30.619526230382885</v>
      </c>
      <c r="AR2744" s="17">
        <v>0.69044832255867727</v>
      </c>
      <c r="AS2744" s="17">
        <v>0.75801930737251766</v>
      </c>
      <c r="AT2744" s="17">
        <v>-0.99999999999999967</v>
      </c>
      <c r="AU2744" s="17">
        <v>-0.99999999999999967</v>
      </c>
      <c r="AV2744" s="17">
        <v>0.87113487190018468</v>
      </c>
      <c r="AW2744" s="17">
        <v>26.946067326545958</v>
      </c>
      <c r="AX2744" s="17">
        <v>28.733868985662895</v>
      </c>
      <c r="AY2744" s="17">
        <v>1.890285631371412E-3</v>
      </c>
      <c r="AZ2744" s="17">
        <v>-33.339721156881197</v>
      </c>
      <c r="BA2744" s="22">
        <v>1313.3660535112565</v>
      </c>
      <c r="CU2744" t="e">
        <v>#N/A</v>
      </c>
      <c r="CV2744" t="e">
        <v>#N/A</v>
      </c>
    </row>
    <row r="2745" spans="1:100" x14ac:dyDescent="0.25">
      <c r="A2745">
        <v>6000</v>
      </c>
      <c r="B2745" t="s">
        <v>3006</v>
      </c>
      <c r="C2745" s="22">
        <v>3</v>
      </c>
      <c r="D2745" s="17">
        <v>3.6606816847082961</v>
      </c>
      <c r="E2745" s="17">
        <v>-7.0097449541352871E-2</v>
      </c>
      <c r="F2745" s="17">
        <v>1.4642523574790018</v>
      </c>
      <c r="G2745" s="17">
        <v>1.4408865409652176</v>
      </c>
      <c r="H2745" s="17">
        <v>-8.4790990584428572E-2</v>
      </c>
      <c r="I2745" s="17">
        <v>0</v>
      </c>
      <c r="J2745" s="17">
        <v>-5.0874594350657141</v>
      </c>
      <c r="K2745" s="17">
        <v>-8.4790990584428572E-2</v>
      </c>
      <c r="L2745" s="17">
        <v>-1.0000000000000004</v>
      </c>
      <c r="M2745" s="17">
        <v>-1.0000000000000004</v>
      </c>
      <c r="N2745" s="17">
        <v>-1.6958198116885705</v>
      </c>
      <c r="O2745" s="17">
        <v>1.4108790607796982E-2</v>
      </c>
      <c r="P2745" s="17">
        <v>1.8716238608666407</v>
      </c>
      <c r="Q2745" s="17">
        <v>8.2159008658568204</v>
      </c>
      <c r="R2745" s="17">
        <v>2.8029839588113754</v>
      </c>
      <c r="S2745" s="17">
        <v>0.33333333333333343</v>
      </c>
      <c r="T2745" s="17">
        <v>0.32828790811542047</v>
      </c>
      <c r="U2745" s="17">
        <v>-0.26879122847486298</v>
      </c>
      <c r="V2745" s="17">
        <v>-6.9402790895921121E-3</v>
      </c>
      <c r="W2745" s="17">
        <v>18.827228978749108</v>
      </c>
      <c r="X2745" s="17">
        <v>-0.36553714329507825</v>
      </c>
      <c r="Y2745" s="17">
        <v>-1.0000000000000004</v>
      </c>
      <c r="Z2745" s="17">
        <v>-1.0000000000000004</v>
      </c>
      <c r="AA2745" s="17">
        <v>25.913036215908633</v>
      </c>
      <c r="AB2745" s="17">
        <v>-0.24726238985091267</v>
      </c>
      <c r="AC2745" s="17">
        <v>7.6665265562522261E-2</v>
      </c>
      <c r="AD2745" s="17">
        <v>0.25625358985535324</v>
      </c>
      <c r="AE2745" s="17">
        <v>4.2828232783481477</v>
      </c>
      <c r="AF2745" s="17">
        <v>0.22222222222222221</v>
      </c>
      <c r="AG2745" s="17">
        <v>-1.0000000000000004</v>
      </c>
      <c r="AH2745" s="17">
        <v>-1.0000000000000004</v>
      </c>
      <c r="AI2745" s="17">
        <v>0.13035943505682601</v>
      </c>
      <c r="AJ2745" s="17">
        <v>-6.9402790895921121E-3</v>
      </c>
      <c r="AK2745" s="17">
        <v>0.3307326604476169</v>
      </c>
      <c r="AL2745" s="17">
        <v>0.15874534730426684</v>
      </c>
      <c r="AM2745" s="17">
        <v>0.35018561103645801</v>
      </c>
      <c r="AN2745" s="17">
        <v>0.23931703752689346</v>
      </c>
      <c r="AO2745" s="17">
        <v>10.408303578149528</v>
      </c>
      <c r="AP2745" s="17">
        <v>6.7766526746936702</v>
      </c>
      <c r="AQ2745" s="17">
        <v>13.739769543683391</v>
      </c>
      <c r="AR2745" s="17">
        <v>0.38588973388429926</v>
      </c>
      <c r="AS2745" s="17">
        <v>-0.45032813387950699</v>
      </c>
      <c r="AT2745" s="17">
        <v>-1.0000000000000004</v>
      </c>
      <c r="AU2745" s="17">
        <v>-1.0000000000000004</v>
      </c>
      <c r="AV2745" s="17">
        <v>4.2438704997765946</v>
      </c>
      <c r="AW2745" s="17">
        <v>32.703797681210098</v>
      </c>
      <c r="AX2745" s="17">
        <v>34.616958473387406</v>
      </c>
      <c r="AY2745" s="17">
        <v>-0.14261212139799032</v>
      </c>
      <c r="AZ2745" s="17">
        <v>-69.210292464156083</v>
      </c>
      <c r="BA2745" s="22">
        <v>1307.0122953713997</v>
      </c>
      <c r="CU2745" t="e">
        <v>#N/A</v>
      </c>
      <c r="CV2745" t="e">
        <v>#N/A</v>
      </c>
    </row>
    <row r="2746" spans="1:100" x14ac:dyDescent="0.25">
      <c r="A2746">
        <v>6001</v>
      </c>
      <c r="B2746" t="s">
        <v>3007</v>
      </c>
      <c r="C2746" s="22">
        <v>3</v>
      </c>
      <c r="D2746" s="17">
        <v>5.0085977518033502</v>
      </c>
      <c r="E2746" s="17">
        <v>0</v>
      </c>
      <c r="F2746" s="17">
        <v>-3.5018988059131256E-2</v>
      </c>
      <c r="G2746" s="17">
        <v>-3.5018988059131256E-2</v>
      </c>
      <c r="H2746" s="17">
        <v>1.6651063886262564E-2</v>
      </c>
      <c r="I2746" s="17">
        <v>0</v>
      </c>
      <c r="J2746" s="17">
        <v>0.99906383317575354</v>
      </c>
      <c r="K2746" s="17">
        <v>1.6651063886262564E-2</v>
      </c>
      <c r="L2746" s="17">
        <v>-1.0000000000000011</v>
      </c>
      <c r="M2746" s="17">
        <v>-1.0000000000000011</v>
      </c>
      <c r="N2746" s="17">
        <v>0.33302127772525181</v>
      </c>
      <c r="O2746" s="17">
        <v>5.9726425969199717</v>
      </c>
      <c r="P2746" s="17">
        <v>-9.5227697754257698E-2</v>
      </c>
      <c r="Q2746" s="17">
        <v>-1.4264034654070015</v>
      </c>
      <c r="R2746" s="17">
        <v>-0.53114865885599816</v>
      </c>
      <c r="S2746" s="17">
        <v>0.30513292030781042</v>
      </c>
      <c r="T2746" s="17">
        <v>0.33339725170508938</v>
      </c>
      <c r="U2746" s="17">
        <v>0.37246472909038958</v>
      </c>
      <c r="V2746" s="17">
        <v>0</v>
      </c>
      <c r="W2746" s="17">
        <v>39.773753488681088</v>
      </c>
      <c r="X2746" s="17">
        <v>2.1118019428599522</v>
      </c>
      <c r="Y2746" s="17">
        <v>-1.0000000000000011</v>
      </c>
      <c r="Z2746" s="17">
        <v>-1.0000000000000011</v>
      </c>
      <c r="AA2746" s="17">
        <v>66.38374715262475</v>
      </c>
      <c r="AB2746" s="17">
        <v>-5.0775330268679711E-2</v>
      </c>
      <c r="AC2746" s="17">
        <v>0.34787912424984868</v>
      </c>
      <c r="AD2746" s="17">
        <v>0.24571905247482403</v>
      </c>
      <c r="AE2746" s="17">
        <v>27.141142322799645</v>
      </c>
      <c r="AF2746" s="17">
        <v>0.3888888888888889</v>
      </c>
      <c r="AG2746" s="17">
        <v>-1.0000000000000011</v>
      </c>
      <c r="AH2746" s="17">
        <v>-1.0000000000000011</v>
      </c>
      <c r="AI2746" s="17">
        <v>0</v>
      </c>
      <c r="AJ2746" s="17">
        <v>0</v>
      </c>
      <c r="AK2746" s="17">
        <v>0.20131415124299884</v>
      </c>
      <c r="AL2746" s="17">
        <v>-8.7624129537037063E-2</v>
      </c>
      <c r="AM2746" s="17">
        <v>-0.13454143546045658</v>
      </c>
      <c r="AN2746" s="17">
        <v>0.56549190145448469</v>
      </c>
      <c r="AO2746" s="17">
        <v>-2.3569651302964192</v>
      </c>
      <c r="AP2746" s="17">
        <v>13.699176888676929</v>
      </c>
      <c r="AQ2746" s="17">
        <v>40.772817321856849</v>
      </c>
      <c r="AR2746" s="17">
        <v>1.0109949011032897</v>
      </c>
      <c r="AS2746" s="17">
        <v>2.1284530067462142</v>
      </c>
      <c r="AT2746" s="17">
        <v>-1.0000000000000011</v>
      </c>
      <c r="AU2746" s="17">
        <v>-1.0000000000000011</v>
      </c>
      <c r="AV2746" s="17">
        <v>-0.56616764691512955</v>
      </c>
      <c r="AW2746" s="17">
        <v>86.05556663822162</v>
      </c>
      <c r="AX2746" s="17">
        <v>86.05556663822162</v>
      </c>
      <c r="AY2746" s="17">
        <v>0.54979922339912557</v>
      </c>
      <c r="AZ2746" s="17">
        <v>52.005240840748392</v>
      </c>
      <c r="BA2746" s="22">
        <v>1459.0024559303031</v>
      </c>
      <c r="CU2746" t="e">
        <v>#N/A</v>
      </c>
      <c r="CV2746" t="e">
        <v>#N/A</v>
      </c>
    </row>
    <row r="2747" spans="1:100" x14ac:dyDescent="0.25">
      <c r="A2747">
        <v>6002</v>
      </c>
      <c r="B2747" t="s">
        <v>3008</v>
      </c>
      <c r="C2747" s="22">
        <v>3</v>
      </c>
      <c r="D2747" s="17">
        <v>3.8023789582257033</v>
      </c>
      <c r="E2747" s="17">
        <v>-9.7328995642332484E-3</v>
      </c>
      <c r="F2747" s="17">
        <v>0.84500238332451871</v>
      </c>
      <c r="G2747" s="17">
        <v>0.84500238332451871</v>
      </c>
      <c r="H2747" s="17">
        <v>0.57873458975322412</v>
      </c>
      <c r="I2747" s="17">
        <v>0</v>
      </c>
      <c r="J2747" s="17">
        <v>34.72407538519343</v>
      </c>
      <c r="K2747" s="17">
        <v>0.57873458975322412</v>
      </c>
      <c r="L2747" s="17">
        <v>-0.99999999999999978</v>
      </c>
      <c r="M2747" s="17">
        <v>-0.99999999999999978</v>
      </c>
      <c r="N2747" s="17">
        <v>11.574691795064473</v>
      </c>
      <c r="O2747" s="17">
        <v>39.371456726743638</v>
      </c>
      <c r="P2747" s="17">
        <v>8.4106300839626585E-2</v>
      </c>
      <c r="Q2747" s="17">
        <v>0.13108715763482473</v>
      </c>
      <c r="R2747" s="17">
        <v>-5.4348566231106857E-2</v>
      </c>
      <c r="S2747" s="17">
        <v>0.33333333333333282</v>
      </c>
      <c r="T2747" s="17">
        <v>0.33333333333333282</v>
      </c>
      <c r="U2747" s="17">
        <v>0.35266133604863314</v>
      </c>
      <c r="V2747" s="17">
        <v>0.18557775115770558</v>
      </c>
      <c r="W2747" s="17">
        <v>25.04684656479122</v>
      </c>
      <c r="X2747" s="17">
        <v>2.6120439280542067</v>
      </c>
      <c r="Y2747" s="17">
        <v>-0.99999999999999978</v>
      </c>
      <c r="Z2747" s="17">
        <v>-0.99999999999999978</v>
      </c>
      <c r="AA2747" s="17">
        <v>59.93756455728645</v>
      </c>
      <c r="AB2747" s="17">
        <v>0.21526826673718519</v>
      </c>
      <c r="AC2747" s="17">
        <v>0.29340820574743587</v>
      </c>
      <c r="AD2747" s="17">
        <v>0.19022485868990607</v>
      </c>
      <c r="AE2747" s="17">
        <v>34.94506655872636</v>
      </c>
      <c r="AF2747" s="17">
        <v>0.73684210526315785</v>
      </c>
      <c r="AG2747" s="17">
        <v>-0.99999999999999978</v>
      </c>
      <c r="AH2747" s="17">
        <v>-0.99999999999999978</v>
      </c>
      <c r="AI2747" s="17">
        <v>0</v>
      </c>
      <c r="AJ2747" s="17">
        <v>0.18557775115770558</v>
      </c>
      <c r="AK2747" s="17">
        <v>5.9184669007994253E-2</v>
      </c>
      <c r="AL2747" s="17">
        <v>-0.19673018493365288</v>
      </c>
      <c r="AM2747" s="17">
        <v>-3.7361049962080867E-2</v>
      </c>
      <c r="AN2747" s="17">
        <v>3.2640624165198313E-2</v>
      </c>
      <c r="AO2747" s="17">
        <v>-0.63810290401205016</v>
      </c>
      <c r="AP2747" s="17">
        <v>-0.16763532053830668</v>
      </c>
      <c r="AQ2747" s="17">
        <v>59.770921949984661</v>
      </c>
      <c r="AR2747" s="17">
        <v>1.2049057538730046</v>
      </c>
      <c r="AS2747" s="17">
        <v>3.1907785178074337</v>
      </c>
      <c r="AT2747" s="17">
        <v>-0.99999999999999978</v>
      </c>
      <c r="AU2747" s="17">
        <v>-0.99999999999999978</v>
      </c>
      <c r="AV2747" s="17">
        <v>0.79065381709341176</v>
      </c>
      <c r="AW2747" s="17">
        <v>99.141385963491928</v>
      </c>
      <c r="AX2747" s="17">
        <v>117.69916107926245</v>
      </c>
      <c r="AY2747" s="17">
        <v>7.5168171299995812E-2</v>
      </c>
      <c r="AZ2747" s="17">
        <v>-2.2790728508259699</v>
      </c>
      <c r="BA2747" s="22">
        <v>1432.1554535422677</v>
      </c>
      <c r="CU2747" t="e">
        <v>#N/A</v>
      </c>
      <c r="CV2747" t="e">
        <v>#N/A</v>
      </c>
    </row>
    <row r="2748" spans="1:100" x14ac:dyDescent="0.25">
      <c r="A2748">
        <v>6003</v>
      </c>
      <c r="B2748" t="s">
        <v>3009</v>
      </c>
      <c r="C2748" s="22">
        <v>3</v>
      </c>
      <c r="D2748" s="17">
        <v>4.5223713662340908</v>
      </c>
      <c r="E2748" s="17">
        <v>0</v>
      </c>
      <c r="F2748" s="17">
        <v>-0.51743196392365576</v>
      </c>
      <c r="G2748" s="17">
        <v>-0.51743196392365576</v>
      </c>
      <c r="H2748" s="17">
        <v>-3.5499518170910509E-2</v>
      </c>
      <c r="I2748" s="17">
        <v>0</v>
      </c>
      <c r="J2748" s="17">
        <v>-2.1299710902546316</v>
      </c>
      <c r="K2748" s="17">
        <v>-3.5499518170910509E-2</v>
      </c>
      <c r="L2748" s="17">
        <v>-0.99999999999999956</v>
      </c>
      <c r="M2748" s="17">
        <v>-0.99999999999999956</v>
      </c>
      <c r="N2748" s="17">
        <v>-0.7099903634182102</v>
      </c>
      <c r="O2748" s="17">
        <v>1.8749683120558072</v>
      </c>
      <c r="P2748" s="17">
        <v>0.1885211312929069</v>
      </c>
      <c r="Q2748" s="17">
        <v>-1.2466868650422409</v>
      </c>
      <c r="R2748" s="17">
        <v>-0.39624293552313627</v>
      </c>
      <c r="S2748" s="17">
        <v>0.33333333333333331</v>
      </c>
      <c r="T2748" s="17">
        <v>0.24862809022013413</v>
      </c>
      <c r="U2748" s="17">
        <v>7.3827308364633776E-2</v>
      </c>
      <c r="V2748" s="17">
        <v>-6.2146861430869161E-3</v>
      </c>
      <c r="W2748" s="17">
        <v>27.402942557836983</v>
      </c>
      <c r="X2748" s="17">
        <v>0.79077681521119214</v>
      </c>
      <c r="Y2748" s="17">
        <v>-0.99999999999999956</v>
      </c>
      <c r="Z2748" s="17">
        <v>-0.99999999999999956</v>
      </c>
      <c r="AA2748" s="17">
        <v>49.523292766902621</v>
      </c>
      <c r="AB2748" s="17">
        <v>7.0389020336747557E-2</v>
      </c>
      <c r="AC2748" s="17">
        <v>0.1883657230858849</v>
      </c>
      <c r="AD2748" s="17">
        <v>0.19157711946914283</v>
      </c>
      <c r="AE2748" s="17">
        <v>22.516593144588761</v>
      </c>
      <c r="AF2748" s="17">
        <v>0.6428571428571429</v>
      </c>
      <c r="AG2748" s="17">
        <v>-0.99999999999999956</v>
      </c>
      <c r="AH2748" s="17">
        <v>-0.99999999999999956</v>
      </c>
      <c r="AI2748" s="17">
        <v>-1.1871904129628394E-2</v>
      </c>
      <c r="AJ2748" s="17">
        <v>-6.2146861430869161E-3</v>
      </c>
      <c r="AK2748" s="17">
        <v>-1.9414956194670489E-2</v>
      </c>
      <c r="AL2748" s="17">
        <v>-0.13140170925792238</v>
      </c>
      <c r="AM2748" s="17">
        <v>0.23508309243406469</v>
      </c>
      <c r="AN2748" s="17">
        <v>0.51161376766439637</v>
      </c>
      <c r="AO2748" s="17">
        <v>5.7800025298782653</v>
      </c>
      <c r="AP2748" s="17">
        <v>12.133335645320292</v>
      </c>
      <c r="AQ2748" s="17">
        <v>25.272971467582359</v>
      </c>
      <c r="AR2748" s="17">
        <v>0.6495740457750141</v>
      </c>
      <c r="AS2748" s="17">
        <v>0.7552772970402819</v>
      </c>
      <c r="AT2748" s="17">
        <v>-0.99999999999999956</v>
      </c>
      <c r="AU2748" s="17">
        <v>-0.99999999999999956</v>
      </c>
      <c r="AV2748" s="17">
        <v>-0.91367489944679248</v>
      </c>
      <c r="AW2748" s="17">
        <v>63.531596724278735</v>
      </c>
      <c r="AX2748" s="17">
        <v>62.672690027377463</v>
      </c>
      <c r="AY2748" s="17">
        <v>0.28418105800523541</v>
      </c>
      <c r="AZ2748" s="17">
        <v>24.08236821395289</v>
      </c>
      <c r="BA2748" s="22">
        <v>1484.1891137684408</v>
      </c>
      <c r="CU2748" t="e">
        <v>#N/A</v>
      </c>
      <c r="CV2748" t="e">
        <v>#N/A</v>
      </c>
    </row>
    <row r="2749" spans="1:100" x14ac:dyDescent="0.25">
      <c r="A2749">
        <v>6004</v>
      </c>
      <c r="B2749" t="s">
        <v>3010</v>
      </c>
      <c r="C2749" s="22">
        <v>3</v>
      </c>
      <c r="D2749" s="17">
        <v>5.2406036661786555</v>
      </c>
      <c r="E2749" s="17">
        <v>-1.4529550095193584E-2</v>
      </c>
      <c r="F2749" s="17">
        <v>-0.14324882755407897</v>
      </c>
      <c r="G2749" s="17">
        <v>-0.14324882755407897</v>
      </c>
      <c r="H2749" s="17">
        <v>0.25958503994705762</v>
      </c>
      <c r="I2749" s="17">
        <v>0</v>
      </c>
      <c r="J2749" s="17">
        <v>15.575102396823457</v>
      </c>
      <c r="K2749" s="17">
        <v>0.25958503994705762</v>
      </c>
      <c r="L2749" s="17">
        <v>-1</v>
      </c>
      <c r="M2749" s="17">
        <v>-1</v>
      </c>
      <c r="N2749" s="17">
        <v>5.1917007989411532</v>
      </c>
      <c r="O2749" s="17">
        <v>20.672457235448036</v>
      </c>
      <c r="P2749" s="17">
        <v>6.8799677453522112E-2</v>
      </c>
      <c r="Q2749" s="17">
        <v>0.84925467685297518</v>
      </c>
      <c r="R2749" s="17">
        <v>0.38099716519597582</v>
      </c>
      <c r="S2749" s="17">
        <v>0.33333333333333326</v>
      </c>
      <c r="T2749" s="17">
        <v>0.33333333333333326</v>
      </c>
      <c r="U2749" s="17">
        <v>0.35670684091223159</v>
      </c>
      <c r="V2749" s="17">
        <v>0.14314221283436662</v>
      </c>
      <c r="W2749" s="17">
        <v>36.277227218648285</v>
      </c>
      <c r="X2749" s="17">
        <v>2.6927622673747353</v>
      </c>
      <c r="Y2749" s="17">
        <v>-1</v>
      </c>
      <c r="Z2749" s="17">
        <v>-1</v>
      </c>
      <c r="AA2749" s="17">
        <v>78.433776676388675</v>
      </c>
      <c r="AB2749" s="17">
        <v>0.45990984046373623</v>
      </c>
      <c r="AC2749" s="17">
        <v>0.12738864014490014</v>
      </c>
      <c r="AD2749" s="17">
        <v>0.24821256524225216</v>
      </c>
      <c r="AE2749" s="17">
        <v>41.775552292544447</v>
      </c>
      <c r="AF2749" s="17">
        <v>0.6428571428571429</v>
      </c>
      <c r="AG2749" s="17">
        <v>-1</v>
      </c>
      <c r="AH2749" s="17">
        <v>-1</v>
      </c>
      <c r="AI2749" s="17">
        <v>3.0644889899616192E-2</v>
      </c>
      <c r="AJ2749" s="17">
        <v>0.14314221283436662</v>
      </c>
      <c r="AK2749" s="17">
        <v>7.6533776645627008E-2</v>
      </c>
      <c r="AL2749" s="17">
        <v>7.8428507689925819E-2</v>
      </c>
      <c r="AM2749" s="17">
        <v>-0.20652377087486673</v>
      </c>
      <c r="AN2749" s="17">
        <v>0.60143262813446774</v>
      </c>
      <c r="AO2749" s="17">
        <v>-4.7804253886435335</v>
      </c>
      <c r="AP2749" s="17">
        <v>15.42795824181132</v>
      </c>
      <c r="AQ2749" s="17">
        <v>51.852329615471717</v>
      </c>
      <c r="AR2749" s="17">
        <v>1.1665157204132646</v>
      </c>
      <c r="AS2749" s="17">
        <v>2.9523473073217925</v>
      </c>
      <c r="AT2749" s="17">
        <v>-1</v>
      </c>
      <c r="AU2749" s="17">
        <v>-1</v>
      </c>
      <c r="AV2749" s="17">
        <v>0.23774833764189662</v>
      </c>
      <c r="AW2749" s="17">
        <v>114.53419215364805</v>
      </c>
      <c r="AX2749" s="17">
        <v>129.46131123507703</v>
      </c>
      <c r="AY2749" s="17">
        <v>0.48241728440064452</v>
      </c>
      <c r="AZ2749" s="17">
        <v>43.238364091021026</v>
      </c>
      <c r="BA2749" s="22">
        <v>1495.4404285787191</v>
      </c>
      <c r="CU2749" t="e">
        <v>#N/A</v>
      </c>
      <c r="CV2749" t="e">
        <v>#N/A</v>
      </c>
    </row>
    <row r="2750" spans="1:100" x14ac:dyDescent="0.25">
      <c r="A2750">
        <v>6005</v>
      </c>
      <c r="B2750" t="s">
        <v>3011</v>
      </c>
      <c r="C2750" s="22">
        <v>3</v>
      </c>
      <c r="D2750" s="17">
        <v>4.8059918977221248</v>
      </c>
      <c r="E2750" s="17">
        <v>2.542040963946721E-2</v>
      </c>
      <c r="F2750" s="17">
        <v>0.61683335849791754</v>
      </c>
      <c r="G2750" s="17">
        <v>0.62988541593151104</v>
      </c>
      <c r="H2750" s="17">
        <v>-3.0945951713522681E-2</v>
      </c>
      <c r="I2750" s="17">
        <v>0</v>
      </c>
      <c r="J2750" s="17">
        <v>-1.8567571028113581</v>
      </c>
      <c r="K2750" s="17">
        <v>-3.0945951713522681E-2</v>
      </c>
      <c r="L2750" s="17">
        <v>-0.99999999999999956</v>
      </c>
      <c r="M2750" s="17">
        <v>-0.99999999999999956</v>
      </c>
      <c r="N2750" s="17">
        <v>-0.61891903427045203</v>
      </c>
      <c r="O2750" s="17">
        <v>3.5791202108422717</v>
      </c>
      <c r="P2750" s="17">
        <v>-0.44963975663539058</v>
      </c>
      <c r="Q2750" s="17">
        <v>0.57564295818038991</v>
      </c>
      <c r="R2750" s="17">
        <v>0.10603117369319709</v>
      </c>
      <c r="S2750" s="17">
        <v>0.33333333333333309</v>
      </c>
      <c r="T2750" s="17">
        <v>0.2551549193664327</v>
      </c>
      <c r="U2750" s="17">
        <v>-6.2269415915969885E-2</v>
      </c>
      <c r="V2750" s="17">
        <v>-7.5295491014950771E-3</v>
      </c>
      <c r="W2750" s="17">
        <v>21.985409575832939</v>
      </c>
      <c r="X2750" s="17">
        <v>0.24700083217353819</v>
      </c>
      <c r="Y2750" s="17">
        <v>-0.99999999999999956</v>
      </c>
      <c r="Z2750" s="17">
        <v>-0.99999999999999956</v>
      </c>
      <c r="AA2750" s="17">
        <v>17.216397577548253</v>
      </c>
      <c r="AB2750" s="17">
        <v>-4.354917641876048E-2</v>
      </c>
      <c r="AC2750" s="17">
        <v>9.5742185113430633E-2</v>
      </c>
      <c r="AD2750" s="17">
        <v>-0.14969387213422772</v>
      </c>
      <c r="AE2750" s="17">
        <v>-4.8750431719778842</v>
      </c>
      <c r="AF2750" s="17">
        <v>0.16666666666666666</v>
      </c>
      <c r="AG2750" s="17">
        <v>-0.99999999999999956</v>
      </c>
      <c r="AH2750" s="17">
        <v>-0.99999999999999956</v>
      </c>
      <c r="AI2750" s="17">
        <v>0</v>
      </c>
      <c r="AJ2750" s="17">
        <v>-7.5295491014950771E-3</v>
      </c>
      <c r="AK2750" s="17">
        <v>0.1948830224933901</v>
      </c>
      <c r="AL2750" s="17">
        <v>0.19001588802148817</v>
      </c>
      <c r="AM2750" s="17">
        <v>-3.6083386066465516E-3</v>
      </c>
      <c r="AN2750" s="17">
        <v>0.17223197568762</v>
      </c>
      <c r="AO2750" s="17">
        <v>0.88420664730078691</v>
      </c>
      <c r="AP2750" s="17">
        <v>5.25587883229794</v>
      </c>
      <c r="AQ2750" s="17">
        <v>20.128652473021575</v>
      </c>
      <c r="AR2750" s="17">
        <v>0.51868928768230105</v>
      </c>
      <c r="AS2750" s="17">
        <v>0.21605488046001531</v>
      </c>
      <c r="AT2750" s="17">
        <v>-0.99999999999999956</v>
      </c>
      <c r="AU2750" s="17">
        <v>-0.99999999999999956</v>
      </c>
      <c r="AV2750" s="17">
        <v>0.73591658962470829</v>
      </c>
      <c r="AW2750" s="17">
        <v>26.051396620688454</v>
      </c>
      <c r="AX2750" s="17">
        <v>25.298441710538949</v>
      </c>
      <c r="AY2750" s="17">
        <v>-0.1124326225389901</v>
      </c>
      <c r="AZ2750" s="17">
        <v>-60.282356308730755</v>
      </c>
      <c r="BA2750" s="22">
        <v>1250.3720999640307</v>
      </c>
      <c r="CU2750" t="e">
        <v>#N/A</v>
      </c>
      <c r="CV2750" t="e">
        <v>#N/A</v>
      </c>
    </row>
    <row r="2751" spans="1:100" x14ac:dyDescent="0.25">
      <c r="A2751">
        <v>6007</v>
      </c>
      <c r="B2751" t="s">
        <v>3012</v>
      </c>
      <c r="C2751" s="22">
        <v>3</v>
      </c>
      <c r="D2751" s="17">
        <v>3.2065803793503513</v>
      </c>
      <c r="E2751" s="17">
        <v>8.6722500132703512E-3</v>
      </c>
      <c r="F2751" s="17">
        <v>-0.13316993904751076</v>
      </c>
      <c r="G2751" s="17">
        <v>-0.13316993904751076</v>
      </c>
      <c r="H2751" s="17">
        <v>-0.1389839786596116</v>
      </c>
      <c r="I2751" s="17">
        <v>0</v>
      </c>
      <c r="J2751" s="17">
        <v>-8.3390387195766955</v>
      </c>
      <c r="K2751" s="17">
        <v>-0.1389839786596116</v>
      </c>
      <c r="L2751" s="17">
        <v>-1.0000000000000009</v>
      </c>
      <c r="M2751" s="17">
        <v>-1.0000000000000009</v>
      </c>
      <c r="N2751" s="17">
        <v>-2.7796795731922326</v>
      </c>
      <c r="O2751" s="17">
        <v>-5.2656282792738542</v>
      </c>
      <c r="P2751" s="17">
        <v>-0.23333217641120926</v>
      </c>
      <c r="Q2751" s="17">
        <v>-1.2114565150497947</v>
      </c>
      <c r="R2751" s="17">
        <v>-0.39366925176905909</v>
      </c>
      <c r="S2751" s="17">
        <v>0.33333333333333393</v>
      </c>
      <c r="T2751" s="17">
        <v>0.17432370629507135</v>
      </c>
      <c r="U2751" s="17">
        <v>0.19451206606013807</v>
      </c>
      <c r="V2751" s="17">
        <v>-1.7277059900996219E-2</v>
      </c>
      <c r="W2751" s="17">
        <v>32.955040977886355</v>
      </c>
      <c r="X2751" s="17">
        <v>1.1640059462716923</v>
      </c>
      <c r="Y2751" s="17">
        <v>-1.0000000000000009</v>
      </c>
      <c r="Z2751" s="17">
        <v>-1.0000000000000009</v>
      </c>
      <c r="AA2751" s="17">
        <v>31.454449639619551</v>
      </c>
      <c r="AB2751" s="17">
        <v>7.5577076069323429E-2</v>
      </c>
      <c r="AC2751" s="17">
        <v>-0.14027105714872107</v>
      </c>
      <c r="AD2751" s="17">
        <v>4.2555539349443422E-2</v>
      </c>
      <c r="AE2751" s="17">
        <v>-1.1069220864977125</v>
      </c>
      <c r="AF2751" s="17">
        <v>9.0909090909090912E-2</v>
      </c>
      <c r="AG2751" s="17">
        <v>-1.0000000000000009</v>
      </c>
      <c r="AH2751" s="17">
        <v>-1.0000000000000009</v>
      </c>
      <c r="AI2751" s="17">
        <v>1.4661992196994865E-3</v>
      </c>
      <c r="AJ2751" s="17">
        <v>-1.7277059900996219E-2</v>
      </c>
      <c r="AK2751" s="17">
        <v>0.10884670208304274</v>
      </c>
      <c r="AL2751" s="17">
        <v>8.1551266000173359E-2</v>
      </c>
      <c r="AM2751" s="17">
        <v>-0.19160691679336536</v>
      </c>
      <c r="AN2751" s="17">
        <v>0.16582722557419685</v>
      </c>
      <c r="AO2751" s="17">
        <v>-4.2459394094189182</v>
      </c>
      <c r="AP2751" s="17">
        <v>4.553436969355789</v>
      </c>
      <c r="AQ2751" s="17">
        <v>24.616002258309653</v>
      </c>
      <c r="AR2751" s="17">
        <v>0.6848920457875467</v>
      </c>
      <c r="AS2751" s="17">
        <v>1.0250219676120811</v>
      </c>
      <c r="AT2751" s="17">
        <v>-1.0000000000000009</v>
      </c>
      <c r="AU2751" s="17">
        <v>-1.0000000000000009</v>
      </c>
      <c r="AV2751" s="17">
        <v>-0.52683919081656971</v>
      </c>
      <c r="AW2751" s="17">
        <v>30.742258329701496</v>
      </c>
      <c r="AX2751" s="17">
        <v>29.043876323995857</v>
      </c>
      <c r="AY2751" s="17">
        <v>-6.145210429328514E-2</v>
      </c>
      <c r="AZ2751" s="17">
        <v>-44.303709554778699</v>
      </c>
      <c r="BA2751" s="22">
        <v>1315.8322593873806</v>
      </c>
      <c r="CU2751" t="e">
        <v>#N/A</v>
      </c>
      <c r="CV2751" t="e">
        <v>#N/A</v>
      </c>
    </row>
    <row r="2752" spans="1:100" x14ac:dyDescent="0.25">
      <c r="A2752">
        <v>6008</v>
      </c>
      <c r="B2752" t="s">
        <v>3013</v>
      </c>
      <c r="C2752" s="22">
        <v>3</v>
      </c>
      <c r="D2752" s="17">
        <v>5.804516708315723</v>
      </c>
      <c r="E2752" s="17">
        <v>-6.9722255670643218E-2</v>
      </c>
      <c r="F2752" s="17">
        <v>-0.46690423673233583</v>
      </c>
      <c r="G2752" s="17">
        <v>-0.51471056601030751</v>
      </c>
      <c r="H2752" s="17">
        <v>0.26850602416424768</v>
      </c>
      <c r="I2752" s="17">
        <v>0</v>
      </c>
      <c r="J2752" s="17">
        <v>16.110361449854874</v>
      </c>
      <c r="K2752" s="17">
        <v>0.26850602416424768</v>
      </c>
      <c r="L2752" s="17">
        <v>-1.0000000000000016</v>
      </c>
      <c r="M2752" s="17">
        <v>-1.0000000000000016</v>
      </c>
      <c r="N2752" s="17">
        <v>5.3701204832849543</v>
      </c>
      <c r="O2752" s="17">
        <v>21.40016759216028</v>
      </c>
      <c r="P2752" s="17">
        <v>64.195629949826412</v>
      </c>
      <c r="Q2752" s="17">
        <v>1.3033383205734657</v>
      </c>
      <c r="R2752" s="17">
        <v>7.2298267509424186</v>
      </c>
      <c r="S2752" s="17">
        <v>0.33333333333333415</v>
      </c>
      <c r="T2752" s="17">
        <v>0.30239827624239335</v>
      </c>
      <c r="U2752" s="17">
        <v>-0.2645204174535139</v>
      </c>
      <c r="V2752" s="17">
        <v>-7.1399790495313819E-3</v>
      </c>
      <c r="W2752" s="17">
        <v>3.8226075563373723</v>
      </c>
      <c r="X2752" s="17">
        <v>-0.7646310157907048</v>
      </c>
      <c r="Y2752" s="17">
        <v>-1.0000000000000016</v>
      </c>
      <c r="Z2752" s="17">
        <v>-1.0000000000000016</v>
      </c>
      <c r="AA2752" s="17">
        <v>47.764051375058429</v>
      </c>
      <c r="AB2752" s="17">
        <v>0.59468758344188766</v>
      </c>
      <c r="AC2752" s="17">
        <v>5.3849095560107182E-2</v>
      </c>
      <c r="AD2752" s="17">
        <v>8.5695662353578478E-2</v>
      </c>
      <c r="AE2752" s="17">
        <v>36.711617067778661</v>
      </c>
      <c r="AF2752" s="17">
        <v>0.72727272727272729</v>
      </c>
      <c r="AG2752" s="17">
        <v>-1.0000000000000016</v>
      </c>
      <c r="AH2752" s="17">
        <v>-1.0000000000000016</v>
      </c>
      <c r="AI2752" s="17">
        <v>-1.3950887289691384E-2</v>
      </c>
      <c r="AJ2752" s="17">
        <v>-7.1399790495313819E-3</v>
      </c>
      <c r="AK2752" s="17">
        <v>-7.8463729221254636E-2</v>
      </c>
      <c r="AL2752" s="17">
        <v>0.12187556191127252</v>
      </c>
      <c r="AM2752" s="17">
        <v>-7.0012846600431097E-2</v>
      </c>
      <c r="AN2752" s="17">
        <v>-0.16086114733494375</v>
      </c>
      <c r="AO2752" s="17">
        <v>-2.1426398111170517</v>
      </c>
      <c r="AP2752" s="17">
        <v>-3.4121508738172293</v>
      </c>
      <c r="AQ2752" s="17">
        <v>19.932969006192238</v>
      </c>
      <c r="AR2752" s="17">
        <v>0.36407121307268203</v>
      </c>
      <c r="AS2752" s="17">
        <v>-0.4961249916264569</v>
      </c>
      <c r="AT2752" s="17">
        <v>-1.0000000000000016</v>
      </c>
      <c r="AU2752" s="17">
        <v>-1.0000000000000016</v>
      </c>
      <c r="AV2752" s="17">
        <v>6.7151161849321106</v>
      </c>
      <c r="AW2752" s="17">
        <v>65.752068093401462</v>
      </c>
      <c r="AX2752" s="17">
        <v>64.759052442654507</v>
      </c>
      <c r="AY2752" s="17">
        <v>0.28760136479278109</v>
      </c>
      <c r="AZ2752" s="17">
        <v>7.0805536070812645</v>
      </c>
      <c r="BA2752" s="22">
        <v>1429.0772510323661</v>
      </c>
      <c r="CU2752" t="e">
        <v>#N/A</v>
      </c>
      <c r="CV2752" t="e">
        <v>#N/A</v>
      </c>
    </row>
    <row r="2753" spans="1:100" x14ac:dyDescent="0.25">
      <c r="A2753">
        <v>6009</v>
      </c>
      <c r="B2753" t="s">
        <v>3014</v>
      </c>
      <c r="C2753" s="22">
        <v>3</v>
      </c>
      <c r="D2753" s="17">
        <v>4.759019302001235</v>
      </c>
      <c r="E2753" s="17">
        <v>0.4493787161702722</v>
      </c>
      <c r="F2753" s="17">
        <v>7.0174315739990806E-2</v>
      </c>
      <c r="G2753" s="17">
        <v>0.23057792306742045</v>
      </c>
      <c r="H2753" s="17">
        <v>0.49650350471479038</v>
      </c>
      <c r="I2753" s="17">
        <v>4.3559564726176489E-2</v>
      </c>
      <c r="J2753" s="17">
        <v>32.403784166458038</v>
      </c>
      <c r="K2753" s="17">
        <v>0.54006306944096738</v>
      </c>
      <c r="L2753" s="17">
        <v>-1.0000000000000009</v>
      </c>
      <c r="M2753" s="17">
        <v>-1.0000000000000009</v>
      </c>
      <c r="N2753" s="17">
        <v>10.801261388819356</v>
      </c>
      <c r="O2753" s="17">
        <v>37.393381391526709</v>
      </c>
      <c r="P2753" s="17">
        <v>1.6351345068307006</v>
      </c>
      <c r="Q2753" s="17">
        <v>2.7041634393196916</v>
      </c>
      <c r="R2753" s="17">
        <v>0.96364470956582682</v>
      </c>
      <c r="S2753" s="17">
        <v>0.3333333333333332</v>
      </c>
      <c r="T2753" s="17">
        <v>0.34120881636067601</v>
      </c>
      <c r="U2753" s="17">
        <v>0.27686015275626286</v>
      </c>
      <c r="V2753" s="17">
        <v>0.34507887268233511</v>
      </c>
      <c r="W2753" s="17">
        <v>30.256724227665629</v>
      </c>
      <c r="X2753" s="17">
        <v>3.32026841039945</v>
      </c>
      <c r="Y2753" s="17">
        <v>-1.0000000000000009</v>
      </c>
      <c r="Z2753" s="17">
        <v>-1.0000000000000009</v>
      </c>
      <c r="AA2753" s="17">
        <v>85.61532960980054</v>
      </c>
      <c r="AB2753" s="17">
        <v>0.30332438855838412</v>
      </c>
      <c r="AC2753" s="17">
        <v>0.36238503944665196</v>
      </c>
      <c r="AD2753" s="17">
        <v>0.4221897854463455</v>
      </c>
      <c r="AE2753" s="17">
        <v>54.39496067256912</v>
      </c>
      <c r="AF2753" s="17">
        <v>0.8125</v>
      </c>
      <c r="AG2753" s="17">
        <v>-1.0000000000000009</v>
      </c>
      <c r="AH2753" s="17">
        <v>-1.0000000000000009</v>
      </c>
      <c r="AI2753" s="17">
        <v>1.1659287219308822E-2</v>
      </c>
      <c r="AJ2753" s="17">
        <v>0.34507887268233511</v>
      </c>
      <c r="AK2753" s="17">
        <v>5.566323218997396E-2</v>
      </c>
      <c r="AL2753" s="17">
        <v>-0.10878511411947092</v>
      </c>
      <c r="AM2753" s="17">
        <v>-6.0044328328697105E-2</v>
      </c>
      <c r="AN2753" s="17">
        <v>0.12607506024338569</v>
      </c>
      <c r="AO2753" s="17">
        <v>-1.2227920472675571</v>
      </c>
      <c r="AP2753" s="17">
        <v>2.6079509354872887</v>
      </c>
      <c r="AQ2753" s="17">
        <v>62.660508394123674</v>
      </c>
      <c r="AR2753" s="17">
        <v>1.2964811751326075</v>
      </c>
      <c r="AS2753" s="17">
        <v>3.8603314798404149</v>
      </c>
      <c r="AT2753" s="17">
        <v>-1.0000000000000009</v>
      </c>
      <c r="AU2753" s="17">
        <v>-1.0000000000000009</v>
      </c>
      <c r="AV2753" s="17">
        <v>1.194222632633247</v>
      </c>
      <c r="AW2753" s="17">
        <v>125.61666193681454</v>
      </c>
      <c r="AX2753" s="17">
        <v>160.35773494943425</v>
      </c>
      <c r="AY2753" s="17">
        <v>0.32881043722437303</v>
      </c>
      <c r="AZ2753" s="17">
        <v>28.902650658538342</v>
      </c>
      <c r="BA2753" s="22">
        <v>1523.8152631683349</v>
      </c>
      <c r="CU2753" t="e">
        <v>#N/A</v>
      </c>
      <c r="CV2753" t="e">
        <v>#N/A</v>
      </c>
    </row>
    <row r="2754" spans="1:100" x14ac:dyDescent="0.25">
      <c r="A2754">
        <v>6010</v>
      </c>
      <c r="B2754" t="s">
        <v>3015</v>
      </c>
      <c r="C2754" s="22">
        <v>3</v>
      </c>
      <c r="D2754" s="17">
        <v>0.598499294927759</v>
      </c>
      <c r="E2754" s="17">
        <v>-0.19150772372480637</v>
      </c>
      <c r="F2754" s="17">
        <v>-9.3297895164383929E-2</v>
      </c>
      <c r="G2754" s="17">
        <v>-0.14888295531471502</v>
      </c>
      <c r="H2754" s="17">
        <v>-5.4881397374247111E-2</v>
      </c>
      <c r="I2754" s="17">
        <v>0</v>
      </c>
      <c r="J2754" s="17">
        <v>-3.2928838424548288</v>
      </c>
      <c r="K2754" s="17">
        <v>-5.4881397374247111E-2</v>
      </c>
      <c r="L2754" s="17">
        <v>-0.99999999999999889</v>
      </c>
      <c r="M2754" s="17">
        <v>-0.99999999999999889</v>
      </c>
      <c r="N2754" s="17">
        <v>-1.0976279474849433</v>
      </c>
      <c r="O2754" s="17">
        <v>-2.8432675028417869</v>
      </c>
      <c r="P2754" s="17">
        <v>8.9093569545117268E-3</v>
      </c>
      <c r="Q2754" s="17">
        <v>-0.7377750897298283</v>
      </c>
      <c r="R2754" s="17">
        <v>-0.24788310679466319</v>
      </c>
      <c r="S2754" s="17">
        <v>0.33333333333333282</v>
      </c>
      <c r="T2754" s="17">
        <v>9.1418194683372811E-2</v>
      </c>
      <c r="U2754" s="17">
        <v>-0.15017157211474319</v>
      </c>
      <c r="V2754" s="17">
        <v>0</v>
      </c>
      <c r="W2754" s="17">
        <v>13.178454131048388</v>
      </c>
      <c r="X2754" s="17">
        <v>-0.36453518650667988</v>
      </c>
      <c r="Y2754" s="17">
        <v>-0.99999999999999889</v>
      </c>
      <c r="Z2754" s="17">
        <v>-0.99999999999999889</v>
      </c>
      <c r="AA2754" s="17">
        <v>13.598914535681642</v>
      </c>
      <c r="AB2754" s="17">
        <v>-1.9522974390277816E-2</v>
      </c>
      <c r="AC2754" s="17">
        <v>-0.10735181685863703</v>
      </c>
      <c r="AD2754" s="17">
        <v>0.140241661477473</v>
      </c>
      <c r="AE2754" s="17">
        <v>0.6683435114279096</v>
      </c>
      <c r="AF2754" s="17">
        <v>0.18181818181818182</v>
      </c>
      <c r="AG2754" s="17">
        <v>-0.99999999999999889</v>
      </c>
      <c r="AH2754" s="17">
        <v>-0.99999999999999889</v>
      </c>
      <c r="AI2754" s="17">
        <v>-7.3896256013986751E-3</v>
      </c>
      <c r="AJ2754" s="17">
        <v>0</v>
      </c>
      <c r="AK2754" s="17">
        <v>0.73721794520857531</v>
      </c>
      <c r="AL2754" s="17">
        <v>-0.16804840551596772</v>
      </c>
      <c r="AM2754" s="17">
        <v>1.0733219522500894</v>
      </c>
      <c r="AN2754" s="17">
        <v>0.10943862169115265</v>
      </c>
      <c r="AO2754" s="17">
        <v>30.519138532295106</v>
      </c>
      <c r="AP2754" s="17">
        <v>1.8957235146989768</v>
      </c>
      <c r="AQ2754" s="17">
        <v>9.8855702885935628</v>
      </c>
      <c r="AR2754" s="17">
        <v>0.27457995590196271</v>
      </c>
      <c r="AS2754" s="17">
        <v>-0.41941658388092729</v>
      </c>
      <c r="AT2754" s="17">
        <v>-0.99999999999999889</v>
      </c>
      <c r="AU2754" s="17">
        <v>-0.99999999999999889</v>
      </c>
      <c r="AV2754" s="17">
        <v>-0.39676606210937815</v>
      </c>
      <c r="AW2754" s="17">
        <v>12.651370547538837</v>
      </c>
      <c r="AX2754" s="17">
        <v>12.503578035510854</v>
      </c>
      <c r="AY2754" s="17">
        <v>-0.10088478998102553</v>
      </c>
      <c r="AZ2754" s="17">
        <v>-90.977329836571244</v>
      </c>
      <c r="BA2754" s="22">
        <v>1237.405042122361</v>
      </c>
      <c r="CU2754" t="e">
        <v>#N/A</v>
      </c>
      <c r="CV2754" t="e">
        <v>#N/A</v>
      </c>
    </row>
    <row r="2755" spans="1:100" x14ac:dyDescent="0.25">
      <c r="A2755">
        <v>6011</v>
      </c>
      <c r="B2755" t="s">
        <v>3016</v>
      </c>
      <c r="C2755" s="22">
        <v>3</v>
      </c>
      <c r="D2755" s="17">
        <v>4.9204951402150678</v>
      </c>
      <c r="E2755" s="17">
        <v>0</v>
      </c>
      <c r="F2755" s="17">
        <v>-1.9264766737276439E-3</v>
      </c>
      <c r="G2755" s="17">
        <v>-1.9264766737276439E-3</v>
      </c>
      <c r="H2755" s="17">
        <v>-0.10806513548231396</v>
      </c>
      <c r="I2755" s="17">
        <v>0</v>
      </c>
      <c r="J2755" s="17">
        <v>-6.4839081289388369</v>
      </c>
      <c r="K2755" s="17">
        <v>-0.10806513548231396</v>
      </c>
      <c r="L2755" s="17">
        <v>-1</v>
      </c>
      <c r="M2755" s="17">
        <v>-1</v>
      </c>
      <c r="N2755" s="17">
        <v>-2.1613027096462791</v>
      </c>
      <c r="O2755" s="17">
        <v>-1.565339465397497</v>
      </c>
      <c r="P2755" s="17">
        <v>1.202488925586072</v>
      </c>
      <c r="Q2755" s="17">
        <v>-0.47566556448922603</v>
      </c>
      <c r="R2755" s="17">
        <v>-4.2661585979383548E-2</v>
      </c>
      <c r="S2755" s="17">
        <v>0.33333333333333309</v>
      </c>
      <c r="T2755" s="17">
        <v>0.32675025063319268</v>
      </c>
      <c r="U2755" s="17">
        <v>0.40254404368913688</v>
      </c>
      <c r="V2755" s="17">
        <v>-1.0232585188025261E-2</v>
      </c>
      <c r="W2755" s="17">
        <v>46.418407117998065</v>
      </c>
      <c r="X2755" s="17">
        <v>2.3103463003770948</v>
      </c>
      <c r="Y2755" s="17">
        <v>-1</v>
      </c>
      <c r="Z2755" s="17">
        <v>-1</v>
      </c>
      <c r="AA2755" s="17">
        <v>39.32258430812724</v>
      </c>
      <c r="AB2755" s="17">
        <v>-0.10170467296663087</v>
      </c>
      <c r="AC2755" s="17">
        <v>-6.220980934890729E-2</v>
      </c>
      <c r="AD2755" s="17">
        <v>2.2851257837709731E-2</v>
      </c>
      <c r="AE2755" s="17">
        <v>-7.053161223891423</v>
      </c>
      <c r="AF2755" s="17">
        <v>8.3333333333333329E-2</v>
      </c>
      <c r="AG2755" s="17">
        <v>-1</v>
      </c>
      <c r="AH2755" s="17">
        <v>-1</v>
      </c>
      <c r="AI2755" s="17">
        <v>0</v>
      </c>
      <c r="AJ2755" s="17">
        <v>-1.0232585188025261E-2</v>
      </c>
      <c r="AK2755" s="17">
        <v>0.30485094276954916</v>
      </c>
      <c r="AL2755" s="17">
        <v>6.2171260513775181E-2</v>
      </c>
      <c r="AM2755" s="17">
        <v>0.16364949720932206</v>
      </c>
      <c r="AN2755" s="17">
        <v>-0.1072983000246823</v>
      </c>
      <c r="AO2755" s="17">
        <v>5.6154921440807959</v>
      </c>
      <c r="AP2755" s="17">
        <v>-2.3716011980481824</v>
      </c>
      <c r="AQ2755" s="17">
        <v>39.934498989059207</v>
      </c>
      <c r="AR2755" s="17">
        <v>1.0523950424676374</v>
      </c>
      <c r="AS2755" s="17">
        <v>2.202281164894782</v>
      </c>
      <c r="AT2755" s="17">
        <v>-1</v>
      </c>
      <c r="AU2755" s="17">
        <v>-1</v>
      </c>
      <c r="AV2755" s="17">
        <v>-4.4588062653111195E-2</v>
      </c>
      <c r="AW2755" s="17">
        <v>35.385643644681579</v>
      </c>
      <c r="AX2755" s="17">
        <v>34.362385125879044</v>
      </c>
      <c r="AY2755" s="17">
        <v>8.7656414274140435E-2</v>
      </c>
      <c r="AZ2755" s="17">
        <v>-43.215118656925036</v>
      </c>
      <c r="BA2755" s="22">
        <v>1342.311262420083</v>
      </c>
      <c r="CU2755" t="e">
        <v>#N/A</v>
      </c>
      <c r="CV2755" t="e">
        <v>#N/A</v>
      </c>
    </row>
    <row r="2756" spans="1:100" x14ac:dyDescent="0.25">
      <c r="A2756">
        <v>6012</v>
      </c>
      <c r="B2756" t="s">
        <v>3017</v>
      </c>
      <c r="C2756" s="22">
        <v>3</v>
      </c>
      <c r="D2756" s="17">
        <v>2.9545423733590952</v>
      </c>
      <c r="E2756" s="17">
        <v>0</v>
      </c>
      <c r="F2756" s="17">
        <v>-1.0390812879945261</v>
      </c>
      <c r="G2756" s="17">
        <v>-1.0390812879945261</v>
      </c>
      <c r="H2756" s="17">
        <v>0.14513876956010099</v>
      </c>
      <c r="I2756" s="17">
        <v>0</v>
      </c>
      <c r="J2756" s="17">
        <v>8.7083261736060571</v>
      </c>
      <c r="K2756" s="17">
        <v>0.14513876956010099</v>
      </c>
      <c r="L2756" s="17">
        <v>-1.0000000000000013</v>
      </c>
      <c r="M2756" s="17">
        <v>-1.0000000000000013</v>
      </c>
      <c r="N2756" s="17">
        <v>2.9027753912020193</v>
      </c>
      <c r="O2756" s="17">
        <v>10.623787258970621</v>
      </c>
      <c r="P2756" s="17">
        <v>-2.6363237129033545E-2</v>
      </c>
      <c r="Q2756" s="17">
        <v>3.3749558653023604</v>
      </c>
      <c r="R2756" s="17">
        <v>1.1252394514884276</v>
      </c>
      <c r="S2756" s="17">
        <v>0.33333333333333381</v>
      </c>
      <c r="T2756" s="17">
        <v>0.26607982285723825</v>
      </c>
      <c r="U2756" s="17">
        <v>0.1858397019918322</v>
      </c>
      <c r="V2756" s="17">
        <v>-5.9214582027032447E-2</v>
      </c>
      <c r="W2756" s="17">
        <v>23.235980263810827</v>
      </c>
      <c r="X2756" s="17">
        <v>0.76249219604816609</v>
      </c>
      <c r="Y2756" s="17">
        <v>-1.0000000000000013</v>
      </c>
      <c r="Z2756" s="17">
        <v>-1.0000000000000013</v>
      </c>
      <c r="AA2756" s="17">
        <v>32.210416978112747</v>
      </c>
      <c r="AB2756" s="17">
        <v>2.2566951250741984E-2</v>
      </c>
      <c r="AC2756" s="17">
        <v>0.20433281302794715</v>
      </c>
      <c r="AD2756" s="17">
        <v>-6.9915819022419556E-2</v>
      </c>
      <c r="AE2756" s="17">
        <v>7.8491972628134725</v>
      </c>
      <c r="AF2756" s="17">
        <v>8.3333333333333329E-2</v>
      </c>
      <c r="AG2756" s="17">
        <v>-1.0000000000000013</v>
      </c>
      <c r="AH2756" s="17">
        <v>-1.0000000000000013</v>
      </c>
      <c r="AI2756" s="17">
        <v>0</v>
      </c>
      <c r="AJ2756" s="17">
        <v>-5.9214582027032447E-2</v>
      </c>
      <c r="AK2756" s="17">
        <v>0.19641971165273653</v>
      </c>
      <c r="AL2756" s="17">
        <v>1.531432106215796E-2</v>
      </c>
      <c r="AM2756" s="17">
        <v>4.1453637517570044E-2</v>
      </c>
      <c r="AN2756" s="17">
        <v>-4.4522266814498959E-2</v>
      </c>
      <c r="AO2756" s="17">
        <v>2.0184394962029328</v>
      </c>
      <c r="AP2756" s="17">
        <v>-1.0364850650516844</v>
      </c>
      <c r="AQ2756" s="17">
        <v>31.944306437416884</v>
      </c>
      <c r="AR2756" s="17">
        <v>0.7260382761553722</v>
      </c>
      <c r="AS2756" s="17">
        <v>0.90763096560826706</v>
      </c>
      <c r="AT2756" s="17">
        <v>-1.0000000000000013</v>
      </c>
      <c r="AU2756" s="17">
        <v>-1.0000000000000013</v>
      </c>
      <c r="AV2756" s="17">
        <v>8.6158163493901069E-2</v>
      </c>
      <c r="AW2756" s="17">
        <v>41.797719172031691</v>
      </c>
      <c r="AX2756" s="17">
        <v>35.876260969328456</v>
      </c>
      <c r="AY2756" s="17">
        <v>-0.18197952179217824</v>
      </c>
      <c r="AZ2756" s="17">
        <v>-69.315017013861308</v>
      </c>
      <c r="BA2756" s="22">
        <v>1300.2378868702842</v>
      </c>
      <c r="CU2756" t="e">
        <v>#N/A</v>
      </c>
      <c r="CV2756" t="e">
        <v>#N/A</v>
      </c>
    </row>
    <row r="2757" spans="1:100" x14ac:dyDescent="0.25">
      <c r="A2757">
        <v>6013</v>
      </c>
      <c r="B2757" t="s">
        <v>875</v>
      </c>
      <c r="C2757" s="22">
        <v>3</v>
      </c>
      <c r="D2757" s="17">
        <v>5.1827301522572169</v>
      </c>
      <c r="E2757" s="17">
        <v>-1.1094139018175072E-2</v>
      </c>
      <c r="F2757" s="17">
        <v>-0.28330490581397516</v>
      </c>
      <c r="G2757" s="17">
        <v>-0.28330490581397516</v>
      </c>
      <c r="H2757" s="17">
        <v>0.51560900961179679</v>
      </c>
      <c r="I2757" s="17">
        <v>0</v>
      </c>
      <c r="J2757" s="17">
        <v>30.936540576707817</v>
      </c>
      <c r="K2757" s="17">
        <v>0.51560900961179679</v>
      </c>
      <c r="L2757" s="17">
        <v>-1.0000000000000004</v>
      </c>
      <c r="M2757" s="17">
        <v>-1.0000000000000004</v>
      </c>
      <c r="N2757" s="17">
        <v>10.312180192235937</v>
      </c>
      <c r="O2757" s="17">
        <v>35.835965823151042</v>
      </c>
      <c r="P2757" s="17">
        <v>-3.9632409895990525E-2</v>
      </c>
      <c r="Q2757" s="17">
        <v>-0.87501961117479199</v>
      </c>
      <c r="R2757" s="17">
        <v>-0.28227068612258743</v>
      </c>
      <c r="S2757" s="17">
        <v>0.3333333333333337</v>
      </c>
      <c r="T2757" s="17">
        <v>0.3333333333333337</v>
      </c>
      <c r="U2757" s="17">
        <v>0.36958233070281588</v>
      </c>
      <c r="V2757" s="17">
        <v>-5.1230174488334293E-3</v>
      </c>
      <c r="W2757" s="17">
        <v>20.620678812354122</v>
      </c>
      <c r="X2757" s="17">
        <v>1.5986488751731334</v>
      </c>
      <c r="Y2757" s="17">
        <v>-1.0000000000000004</v>
      </c>
      <c r="Z2757" s="17">
        <v>-1.0000000000000004</v>
      </c>
      <c r="AA2757" s="17">
        <v>19.142032194656966</v>
      </c>
      <c r="AB2757" s="17">
        <v>0.16274808752845615</v>
      </c>
      <c r="AC2757" s="17">
        <v>-2.9943358360576822E-2</v>
      </c>
      <c r="AD2757" s="17">
        <v>-0.15673224779937073</v>
      </c>
      <c r="AE2757" s="17">
        <v>-1.1963759315745677</v>
      </c>
      <c r="AF2757" s="17">
        <v>0.16666666666666666</v>
      </c>
      <c r="AG2757" s="17">
        <v>-1.0000000000000004</v>
      </c>
      <c r="AH2757" s="17">
        <v>-1.0000000000000004</v>
      </c>
      <c r="AI2757" s="17">
        <v>0</v>
      </c>
      <c r="AJ2757" s="17">
        <v>-5.1230174488334293E-3</v>
      </c>
      <c r="AK2757" s="17">
        <v>-8.7664638541567405E-2</v>
      </c>
      <c r="AL2757" s="17">
        <v>0.15932476890175745</v>
      </c>
      <c r="AM2757" s="17">
        <v>0.4833840200422162</v>
      </c>
      <c r="AN2757" s="17">
        <v>7.7500624216776448E-2</v>
      </c>
      <c r="AO2757" s="17">
        <v>11.646277308347571</v>
      </c>
      <c r="AP2757" s="17">
        <v>2.7341394499281995</v>
      </c>
      <c r="AQ2757" s="17">
        <v>51.557219389061906</v>
      </c>
      <c r="AR2757" s="17">
        <v>1.0311259799206496</v>
      </c>
      <c r="AS2757" s="17">
        <v>2.11425788478493</v>
      </c>
      <c r="AT2757" s="17">
        <v>-1.0000000000000004</v>
      </c>
      <c r="AU2757" s="17">
        <v>-1.0000000000000004</v>
      </c>
      <c r="AV2757" s="17">
        <v>-0.5655755919365627</v>
      </c>
      <c r="AW2757" s="17">
        <v>57.712137467736213</v>
      </c>
      <c r="AX2757" s="17">
        <v>57.19983572285286</v>
      </c>
      <c r="AY2757" s="17">
        <v>-7.0524678808036978E-2</v>
      </c>
      <c r="AZ2757" s="17">
        <v>-36.048180123716392</v>
      </c>
      <c r="BA2757" s="22">
        <v>1343.1366649886511</v>
      </c>
      <c r="CU2757" t="e">
        <v>#N/A</v>
      </c>
      <c r="CV2757" t="e">
        <v>#N/A</v>
      </c>
    </row>
    <row r="2758" spans="1:100" x14ac:dyDescent="0.25">
      <c r="A2758">
        <v>6016</v>
      </c>
      <c r="B2758" t="s">
        <v>1901</v>
      </c>
      <c r="C2758" s="22">
        <v>3</v>
      </c>
      <c r="D2758" s="17">
        <v>4.4897370011415578</v>
      </c>
      <c r="E2758" s="17">
        <v>0.69024481325256448</v>
      </c>
      <c r="F2758" s="17">
        <v>-0.13452943773431242</v>
      </c>
      <c r="G2758" s="17">
        <v>3.2892893925330402E-2</v>
      </c>
      <c r="H2758" s="17">
        <v>0.11751414774077086</v>
      </c>
      <c r="I2758" s="17">
        <v>0</v>
      </c>
      <c r="J2758" s="17">
        <v>7.0508488644462517</v>
      </c>
      <c r="K2758" s="17">
        <v>0.11751414774077086</v>
      </c>
      <c r="L2758" s="17">
        <v>-1.0000000000000007</v>
      </c>
      <c r="M2758" s="17">
        <v>-1.0000000000000007</v>
      </c>
      <c r="N2758" s="17">
        <v>2.3502829548154152</v>
      </c>
      <c r="O2758" s="17">
        <v>11.57347875951314</v>
      </c>
      <c r="P2758" s="17">
        <v>-8.723875412081486E-3</v>
      </c>
      <c r="Q2758" s="17">
        <v>-0.66153782276513695</v>
      </c>
      <c r="R2758" s="17">
        <v>-0.27145468875044437</v>
      </c>
      <c r="S2758" s="17">
        <v>0.33333333333333359</v>
      </c>
      <c r="T2758" s="17">
        <v>0.34987870337051052</v>
      </c>
      <c r="U2758" s="17">
        <v>-5.9540550218439001E-2</v>
      </c>
      <c r="V2758" s="17">
        <v>-3.4656134744857341E-2</v>
      </c>
      <c r="W2758" s="17">
        <v>18.860048159991095</v>
      </c>
      <c r="X2758" s="17">
        <v>0.13614424965735025</v>
      </c>
      <c r="Y2758" s="17">
        <v>-1.0000000000000007</v>
      </c>
      <c r="Z2758" s="17">
        <v>-1.0000000000000007</v>
      </c>
      <c r="AA2758" s="17">
        <v>27.598099794723289</v>
      </c>
      <c r="AB2758" s="17">
        <v>0.11436902082128658</v>
      </c>
      <c r="AC2758" s="17">
        <v>8.729700048400682E-2</v>
      </c>
      <c r="AD2758" s="17">
        <v>-2.1475894835640552E-2</v>
      </c>
      <c r="AE2758" s="17">
        <v>9.0095063234826398</v>
      </c>
      <c r="AF2758" s="17">
        <v>0.16666666666666666</v>
      </c>
      <c r="AG2758" s="17">
        <v>-1.0000000000000007</v>
      </c>
      <c r="AH2758" s="17">
        <v>-1.0000000000000007</v>
      </c>
      <c r="AI2758" s="17">
        <v>-1.5622986833890759E-2</v>
      </c>
      <c r="AJ2758" s="17">
        <v>-3.4656134744857341E-2</v>
      </c>
      <c r="AK2758" s="17">
        <v>7.4118015897255168E-2</v>
      </c>
      <c r="AL2758" s="17">
        <v>-6.3535067608850443E-2</v>
      </c>
      <c r="AM2758" s="17">
        <v>0.12239415660895656</v>
      </c>
      <c r="AN2758" s="17">
        <v>-1.4989207423633046E-2</v>
      </c>
      <c r="AO2758" s="17">
        <v>3.4304439947101906</v>
      </c>
      <c r="AP2758" s="17">
        <v>-0.6924055236350789</v>
      </c>
      <c r="AQ2758" s="17">
        <v>25.910897024437368</v>
      </c>
      <c r="AR2758" s="17">
        <v>0.58901535174054798</v>
      </c>
      <c r="AS2758" s="17">
        <v>0.25365839739812124</v>
      </c>
      <c r="AT2758" s="17">
        <v>-1.0000000000000007</v>
      </c>
      <c r="AU2758" s="17">
        <v>-1.0000000000000007</v>
      </c>
      <c r="AV2758" s="17">
        <v>-0.23856179482511353</v>
      </c>
      <c r="AW2758" s="17">
        <v>38.479173030601338</v>
      </c>
      <c r="AX2758" s="17">
        <v>34.701099819437779</v>
      </c>
      <c r="AY2758" s="17">
        <v>-0.12465496302571513</v>
      </c>
      <c r="AZ2758" s="17">
        <v>-54.730027382650348</v>
      </c>
      <c r="BA2758" s="22">
        <v>1321.9637879905702</v>
      </c>
      <c r="CU2758" t="e">
        <v>#N/A</v>
      </c>
      <c r="CV2758" t="e">
        <v>#N/A</v>
      </c>
    </row>
    <row r="2759" spans="1:100" x14ac:dyDescent="0.25">
      <c r="A2759">
        <v>6017</v>
      </c>
      <c r="B2759" t="s">
        <v>3018</v>
      </c>
      <c r="C2759" s="22">
        <v>3</v>
      </c>
      <c r="D2759" s="17">
        <v>5.7705703437105642</v>
      </c>
      <c r="E2759" s="17">
        <v>-0.40469006013867848</v>
      </c>
      <c r="F2759" s="17">
        <v>0.25626602249644231</v>
      </c>
      <c r="G2759" s="17">
        <v>0.14025266981811427</v>
      </c>
      <c r="H2759" s="17">
        <v>7.8105323588354633E-2</v>
      </c>
      <c r="I2759" s="17">
        <v>0</v>
      </c>
      <c r="J2759" s="17">
        <v>4.6863194153012815</v>
      </c>
      <c r="K2759" s="17">
        <v>7.8105323588354633E-2</v>
      </c>
      <c r="L2759" s="17">
        <v>-0.99999999999999956</v>
      </c>
      <c r="M2759" s="17">
        <v>-0.99999999999999956</v>
      </c>
      <c r="N2759" s="17">
        <v>1.5621064717670929</v>
      </c>
      <c r="O2759" s="17">
        <v>10.597142428829954</v>
      </c>
      <c r="P2759" s="17">
        <v>0.6987836687167247</v>
      </c>
      <c r="Q2759" s="17">
        <v>0.68265751944773068</v>
      </c>
      <c r="R2759" s="17">
        <v>0.29732973608311136</v>
      </c>
      <c r="S2759" s="17">
        <v>0.33333333333333326</v>
      </c>
      <c r="T2759" s="17">
        <v>0.36051536188467215</v>
      </c>
      <c r="U2759" s="17">
        <v>4.6221484161934855E-3</v>
      </c>
      <c r="V2759" s="17">
        <v>0</v>
      </c>
      <c r="W2759" s="17">
        <v>24.814620801833755</v>
      </c>
      <c r="X2759" s="17">
        <v>0.65025207011456032</v>
      </c>
      <c r="Y2759" s="17">
        <v>-0.99999999999999956</v>
      </c>
      <c r="Z2759" s="17">
        <v>-0.99999999999999956</v>
      </c>
      <c r="AA2759" s="17">
        <v>52.687273221040975</v>
      </c>
      <c r="AB2759" s="17">
        <v>-8.1852247755232838E-2</v>
      </c>
      <c r="AC2759" s="17">
        <v>0.44342282385270371</v>
      </c>
      <c r="AD2759" s="17">
        <v>0.18993587756501076</v>
      </c>
      <c r="AE2759" s="17">
        <v>27.575322683124085</v>
      </c>
      <c r="AF2759" s="17">
        <v>0.2857142857142857</v>
      </c>
      <c r="AG2759" s="17">
        <v>-0.99999999999999956</v>
      </c>
      <c r="AH2759" s="17">
        <v>-0.99999999999999956</v>
      </c>
      <c r="AI2759" s="17">
        <v>2.2605820925557098E-2</v>
      </c>
      <c r="AJ2759" s="17">
        <v>0</v>
      </c>
      <c r="AK2759" s="17">
        <v>-0.21192515836521117</v>
      </c>
      <c r="AL2759" s="17">
        <v>1.1936972659059311E-2</v>
      </c>
      <c r="AM2759" s="17">
        <v>-0.10056359102792825</v>
      </c>
      <c r="AN2759" s="17">
        <v>0.63431140683173926</v>
      </c>
      <c r="AO2759" s="17">
        <v>-3.5737155675242609</v>
      </c>
      <c r="AP2759" s="17">
        <v>15.91747003408878</v>
      </c>
      <c r="AQ2759" s="17">
        <v>29.500940217135046</v>
      </c>
      <c r="AR2759" s="17">
        <v>0.69847084363419876</v>
      </c>
      <c r="AS2759" s="17">
        <v>0.72835739370291508</v>
      </c>
      <c r="AT2759" s="17">
        <v>-0.99999999999999956</v>
      </c>
      <c r="AU2759" s="17">
        <v>-0.99999999999999956</v>
      </c>
      <c r="AV2759" s="17">
        <v>0.43758240590122516</v>
      </c>
      <c r="AW2759" s="17">
        <v>79.201885683959702</v>
      </c>
      <c r="AX2759" s="17">
        <v>79.654002102470855</v>
      </c>
      <c r="AY2759" s="17">
        <v>0.4217321207728908</v>
      </c>
      <c r="AZ2759" s="17">
        <v>35.882363742477722</v>
      </c>
      <c r="BA2759" s="22">
        <v>1421.2477330871607</v>
      </c>
      <c r="CU2759" t="e">
        <v>#N/A</v>
      </c>
      <c r="CV2759" t="e">
        <v>#N/A</v>
      </c>
    </row>
    <row r="2760" spans="1:100" x14ac:dyDescent="0.25">
      <c r="A2760">
        <v>6019</v>
      </c>
      <c r="B2760" t="s">
        <v>3019</v>
      </c>
      <c r="C2760" s="22">
        <v>3</v>
      </c>
      <c r="D2760" s="17">
        <v>4.7236815132108418</v>
      </c>
      <c r="E2760" s="17">
        <v>-6.6976493651717123E-3</v>
      </c>
      <c r="F2760" s="17">
        <v>-0.3216928714765761</v>
      </c>
      <c r="G2760" s="17">
        <v>-0.3216928714765761</v>
      </c>
      <c r="H2760" s="17">
        <v>0.11546269607206947</v>
      </c>
      <c r="I2760" s="17">
        <v>0</v>
      </c>
      <c r="J2760" s="17">
        <v>6.9277617643241634</v>
      </c>
      <c r="K2760" s="17">
        <v>0.11546269607206947</v>
      </c>
      <c r="L2760" s="17">
        <v>-1.0000000000000009</v>
      </c>
      <c r="M2760" s="17">
        <v>-1.0000000000000009</v>
      </c>
      <c r="N2760" s="17">
        <v>2.3092539214413894</v>
      </c>
      <c r="O2760" s="17">
        <v>11.329750406058432</v>
      </c>
      <c r="P2760" s="17">
        <v>-1.5038617007352732E-3</v>
      </c>
      <c r="Q2760" s="17">
        <v>0.2115925692490577</v>
      </c>
      <c r="R2760" s="17">
        <v>-1.2707048992623465E-2</v>
      </c>
      <c r="S2760" s="17">
        <v>0.33333333333333393</v>
      </c>
      <c r="T2760" s="17">
        <v>0.33333333333333393</v>
      </c>
      <c r="U2760" s="17">
        <v>0.42817642922335053</v>
      </c>
      <c r="V2760" s="17">
        <v>9.0527630613092963E-2</v>
      </c>
      <c r="W2760" s="17">
        <v>42.796321217241669</v>
      </c>
      <c r="X2760" s="17">
        <v>2.8070754711665571</v>
      </c>
      <c r="Y2760" s="17">
        <v>-1.0000000000000009</v>
      </c>
      <c r="Z2760" s="17">
        <v>-1.0000000000000009</v>
      </c>
      <c r="AA2760" s="17">
        <v>63.858772033786323</v>
      </c>
      <c r="AB2760" s="17">
        <v>5.1887739720776427E-2</v>
      </c>
      <c r="AC2760" s="17">
        <v>0.39529065681963504</v>
      </c>
      <c r="AD2760" s="17">
        <v>-2.5675239229665109E-2</v>
      </c>
      <c r="AE2760" s="17">
        <v>21.075157865537317</v>
      </c>
      <c r="AF2760" s="17">
        <v>0.83333333333333337</v>
      </c>
      <c r="AG2760" s="17">
        <v>-1.0000000000000009</v>
      </c>
      <c r="AH2760" s="17">
        <v>-1.0000000000000009</v>
      </c>
      <c r="AI2760" s="17">
        <v>0</v>
      </c>
      <c r="AJ2760" s="17">
        <v>9.0527630613092963E-2</v>
      </c>
      <c r="AK2760" s="17">
        <v>-7.4920416488710034E-2</v>
      </c>
      <c r="AL2760" s="17">
        <v>7.8241661995238562E-3</v>
      </c>
      <c r="AM2760" s="17">
        <v>9.4852537895321387E-2</v>
      </c>
      <c r="AN2760" s="17">
        <v>4.8835592877737918E-3</v>
      </c>
      <c r="AO2760" s="17">
        <v>1.9967113649394859</v>
      </c>
      <c r="AP2760" s="17">
        <v>0.16120981319196409</v>
      </c>
      <c r="AQ2760" s="17">
        <v>49.724082981565836</v>
      </c>
      <c r="AR2760" s="17">
        <v>1.1853707265031106</v>
      </c>
      <c r="AS2760" s="17">
        <v>2.9225381672386277</v>
      </c>
      <c r="AT2760" s="17">
        <v>-1.0000000000000009</v>
      </c>
      <c r="AU2760" s="17">
        <v>-1.0000000000000009</v>
      </c>
      <c r="AV2760" s="17">
        <v>-0.33439992046919959</v>
      </c>
      <c r="AW2760" s="17">
        <v>75.349732253036734</v>
      </c>
      <c r="AX2760" s="17">
        <v>84.402495314346069</v>
      </c>
      <c r="AY2760" s="17">
        <v>0.2868602825687</v>
      </c>
      <c r="AZ2760" s="17">
        <v>13.380198281773069</v>
      </c>
      <c r="BA2760" s="22">
        <v>1432.4920041639014</v>
      </c>
      <c r="CU2760" t="e">
        <v>#N/A</v>
      </c>
      <c r="CV2760" t="e">
        <v>#N/A</v>
      </c>
    </row>
    <row r="2761" spans="1:100" x14ac:dyDescent="0.25">
      <c r="A2761">
        <v>6020</v>
      </c>
      <c r="B2761" t="s">
        <v>3020</v>
      </c>
      <c r="C2761" s="22">
        <v>3</v>
      </c>
      <c r="D2761" s="17">
        <v>4.6016240102593819</v>
      </c>
      <c r="E2761" s="17">
        <v>0.68447549931308871</v>
      </c>
      <c r="F2761" s="17">
        <v>0.86379626290681644</v>
      </c>
      <c r="G2761" s="17">
        <v>1.034448790127358</v>
      </c>
      <c r="H2761" s="17">
        <v>0.19378529032428027</v>
      </c>
      <c r="I2761" s="17">
        <v>0</v>
      </c>
      <c r="J2761" s="17">
        <v>11.627117419456814</v>
      </c>
      <c r="K2761" s="17">
        <v>0.19378529032428027</v>
      </c>
      <c r="L2761" s="17">
        <v>-0.99999999999999989</v>
      </c>
      <c r="M2761" s="17">
        <v>-0.99999999999999989</v>
      </c>
      <c r="N2761" s="17">
        <v>3.8757058064856071</v>
      </c>
      <c r="O2761" s="17">
        <v>17.263190219843551</v>
      </c>
      <c r="P2761" s="17">
        <v>-4.4524809220958243E-2</v>
      </c>
      <c r="Q2761" s="17">
        <v>-2.1211927237005024</v>
      </c>
      <c r="R2761" s="17">
        <v>-0.62288341655932444</v>
      </c>
      <c r="S2761" s="17">
        <v>0.33333333333333331</v>
      </c>
      <c r="T2761" s="17">
        <v>0.33333333333333331</v>
      </c>
      <c r="U2761" s="17">
        <v>0.32938215383537678</v>
      </c>
      <c r="V2761" s="17">
        <v>1.3867531789971519E-2</v>
      </c>
      <c r="W2761" s="17">
        <v>32.645242478709399</v>
      </c>
      <c r="X2761" s="17">
        <v>1.8736151824237228</v>
      </c>
      <c r="Y2761" s="17">
        <v>-0.99999999999999989</v>
      </c>
      <c r="Z2761" s="17">
        <v>-0.99999999999999989</v>
      </c>
      <c r="AA2761" s="17">
        <v>51.391472069643292</v>
      </c>
      <c r="AB2761" s="17">
        <v>0.36309344060851423</v>
      </c>
      <c r="AC2761" s="17">
        <v>-7.6948621329210473E-2</v>
      </c>
      <c r="AD2761" s="17">
        <v>0.10123744087056022</v>
      </c>
      <c r="AE2761" s="17">
        <v>19.369113007493194</v>
      </c>
      <c r="AF2761" s="17">
        <v>0.66666666666666663</v>
      </c>
      <c r="AG2761" s="17">
        <v>-0.99999999999999989</v>
      </c>
      <c r="AH2761" s="17">
        <v>-0.99999999999999989</v>
      </c>
      <c r="AI2761" s="17">
        <v>-8.2920537217574149E-3</v>
      </c>
      <c r="AJ2761" s="17">
        <v>1.3867531789971519E-2</v>
      </c>
      <c r="AK2761" s="17">
        <v>-0.10478073589575376</v>
      </c>
      <c r="AL2761" s="17">
        <v>0.36869017043992885</v>
      </c>
      <c r="AM2761" s="17">
        <v>6.5530834709035092E-3</v>
      </c>
      <c r="AN2761" s="17">
        <v>2.6903453899669576E-2</v>
      </c>
      <c r="AO2761" s="17">
        <v>-0.3600765927061807</v>
      </c>
      <c r="AP2761" s="17">
        <v>2.5160371996913842</v>
      </c>
      <c r="AQ2761" s="17">
        <v>44.272359898166222</v>
      </c>
      <c r="AR2761" s="17">
        <v>1.0099163522920145</v>
      </c>
      <c r="AS2761" s="17">
        <v>2.0674004727480018</v>
      </c>
      <c r="AT2761" s="17">
        <v>-0.99999999999999989</v>
      </c>
      <c r="AU2761" s="17">
        <v>-0.99999999999999989</v>
      </c>
      <c r="AV2761" s="17">
        <v>0.41156537356803302</v>
      </c>
      <c r="AW2761" s="17">
        <v>71.170699489178133</v>
      </c>
      <c r="AX2761" s="17">
        <v>72.391611593740151</v>
      </c>
      <c r="AY2761" s="17">
        <v>0.14133804163120284</v>
      </c>
      <c r="AZ2761" s="17">
        <v>-5.1484120841270355</v>
      </c>
      <c r="BA2761" s="22">
        <v>1453.222143563175</v>
      </c>
      <c r="CU2761" t="e">
        <v>#N/A</v>
      </c>
      <c r="CV2761" t="e">
        <v>#N/A</v>
      </c>
    </row>
    <row r="2762" spans="1:100" x14ac:dyDescent="0.25">
      <c r="A2762">
        <v>6021</v>
      </c>
      <c r="B2762" t="s">
        <v>3021</v>
      </c>
      <c r="C2762" s="22">
        <v>3</v>
      </c>
      <c r="D2762" s="17">
        <v>4.658885795622731</v>
      </c>
      <c r="E2762" s="17">
        <v>-0.22554207423398676</v>
      </c>
      <c r="F2762" s="17">
        <v>0.38367931098450919</v>
      </c>
      <c r="G2762" s="17">
        <v>0.32822579393768081</v>
      </c>
      <c r="H2762" s="17">
        <v>0.13845721630245814</v>
      </c>
      <c r="I2762" s="17">
        <v>0</v>
      </c>
      <c r="J2762" s="17">
        <v>8.3074329781474834</v>
      </c>
      <c r="K2762" s="17">
        <v>0.13845721630245814</v>
      </c>
      <c r="L2762" s="17">
        <v>-1.0000000000000011</v>
      </c>
      <c r="M2762" s="17">
        <v>-1.0000000000000011</v>
      </c>
      <c r="N2762" s="17">
        <v>2.7691443260491617</v>
      </c>
      <c r="O2762" s="17">
        <v>13.294544567707907</v>
      </c>
      <c r="P2762" s="17">
        <v>-0.5481039041840664</v>
      </c>
      <c r="Q2762" s="17">
        <v>3.4958089843654818</v>
      </c>
      <c r="R2762" s="17">
        <v>1.1389193467494261</v>
      </c>
      <c r="S2762" s="17">
        <v>0.33333333333333354</v>
      </c>
      <c r="T2762" s="17">
        <v>0.27209889981908031</v>
      </c>
      <c r="U2762" s="17">
        <v>7.3812008489706135E-2</v>
      </c>
      <c r="V2762" s="17">
        <v>-2.2589366251864376E-2</v>
      </c>
      <c r="W2762" s="17">
        <v>20.727906363511906</v>
      </c>
      <c r="X2762" s="17">
        <v>0.5572170025805363</v>
      </c>
      <c r="Y2762" s="17">
        <v>-1.0000000000000011</v>
      </c>
      <c r="Z2762" s="17">
        <v>-1.0000000000000011</v>
      </c>
      <c r="AA2762" s="17">
        <v>54.55404103837202</v>
      </c>
      <c r="AB2762" s="17">
        <v>3.6970610092050646E-2</v>
      </c>
      <c r="AC2762" s="17">
        <v>0.12891758546099311</v>
      </c>
      <c r="AD2762" s="17">
        <v>0.48785611100916892</v>
      </c>
      <c r="AE2762" s="17">
        <v>32.687215328110653</v>
      </c>
      <c r="AF2762" s="17">
        <v>0.25</v>
      </c>
      <c r="AG2762" s="17">
        <v>-1.0000000000000011</v>
      </c>
      <c r="AH2762" s="17">
        <v>-1.0000000000000011</v>
      </c>
      <c r="AI2762" s="17">
        <v>0</v>
      </c>
      <c r="AJ2762" s="17">
        <v>-2.2589366251864376E-2</v>
      </c>
      <c r="AK2762" s="17">
        <v>-8.2999461151637394E-2</v>
      </c>
      <c r="AL2762" s="17">
        <v>1.0420980161099443E-2</v>
      </c>
      <c r="AM2762" s="17">
        <v>0.63114864962888151</v>
      </c>
      <c r="AN2762" s="17">
        <v>-8.7919456999101288E-3</v>
      </c>
      <c r="AO2762" s="17">
        <v>15.363718934963849</v>
      </c>
      <c r="AP2762" s="17">
        <v>-0.16769374169225615</v>
      </c>
      <c r="AQ2762" s="17">
        <v>29.035339341659391</v>
      </c>
      <c r="AR2762" s="17">
        <v>0.65665487539025558</v>
      </c>
      <c r="AS2762" s="17">
        <v>0.69567421888299441</v>
      </c>
      <c r="AT2762" s="17">
        <v>-1.0000000000000011</v>
      </c>
      <c r="AU2762" s="17">
        <v>-1.0000000000000011</v>
      </c>
      <c r="AV2762" s="17">
        <v>1.467145140687107</v>
      </c>
      <c r="AW2762" s="17">
        <v>67.680891864387604</v>
      </c>
      <c r="AX2762" s="17">
        <v>65.421955239201182</v>
      </c>
      <c r="AY2762" s="17">
        <v>-0.10050429103998787</v>
      </c>
      <c r="AZ2762" s="17">
        <v>-49.818156236527422</v>
      </c>
      <c r="BA2762" s="22">
        <v>1312.124295904084</v>
      </c>
      <c r="CU2762" t="e">
        <v>#N/A</v>
      </c>
      <c r="CV2762" t="e">
        <v>#N/A</v>
      </c>
    </row>
    <row r="2763" spans="1:100" x14ac:dyDescent="0.25">
      <c r="A2763">
        <v>6022</v>
      </c>
      <c r="B2763" t="s">
        <v>3022</v>
      </c>
      <c r="C2763" s="22">
        <v>3</v>
      </c>
      <c r="D2763" s="17">
        <v>5.3267405904818714</v>
      </c>
      <c r="E2763" s="17">
        <v>7.6272736954032333E-2</v>
      </c>
      <c r="F2763" s="17">
        <v>-0.14029728614564457</v>
      </c>
      <c r="G2763" s="17">
        <v>-0.10913128729339559</v>
      </c>
      <c r="H2763" s="17">
        <v>0.43730795918171439</v>
      </c>
      <c r="I2763" s="17">
        <v>0</v>
      </c>
      <c r="J2763" s="17">
        <v>26.23847755090285</v>
      </c>
      <c r="K2763" s="17">
        <v>0.43730795918171439</v>
      </c>
      <c r="L2763" s="17">
        <v>-0.99999999999999878</v>
      </c>
      <c r="M2763" s="17">
        <v>-0.99999999999999878</v>
      </c>
      <c r="N2763" s="17">
        <v>8.7461591836342851</v>
      </c>
      <c r="O2763" s="17">
        <v>31.456086854091335</v>
      </c>
      <c r="P2763" s="17">
        <v>-0.59455814130842288</v>
      </c>
      <c r="Q2763" s="17">
        <v>-0.19375935737301175</v>
      </c>
      <c r="R2763" s="17">
        <v>-0.1719901952866886</v>
      </c>
      <c r="S2763" s="17">
        <v>0.33333333333333304</v>
      </c>
      <c r="T2763" s="17">
        <v>0.26826874191928113</v>
      </c>
      <c r="U2763" s="17">
        <v>6.719068034809457E-2</v>
      </c>
      <c r="V2763" s="17">
        <v>-2.9939918620616346E-2</v>
      </c>
      <c r="W2763" s="17">
        <v>8.0617951119351119</v>
      </c>
      <c r="X2763" s="17">
        <v>0.20285878872924679</v>
      </c>
      <c r="Y2763" s="17">
        <v>-0.99999999999999878</v>
      </c>
      <c r="Z2763" s="17">
        <v>-0.99999999999999878</v>
      </c>
      <c r="AA2763" s="17">
        <v>-0.75226077117444845</v>
      </c>
      <c r="AB2763" s="17">
        <v>-0.24946869489835333</v>
      </c>
      <c r="AC2763" s="17">
        <v>2.6316393897228955E-2</v>
      </c>
      <c r="AD2763" s="17">
        <v>5.0310987244666844E-2</v>
      </c>
      <c r="AE2763" s="17">
        <v>-8.6420656878228606</v>
      </c>
      <c r="AF2763" s="17">
        <v>0.125</v>
      </c>
      <c r="AG2763" s="17">
        <v>-0.99999999999999878</v>
      </c>
      <c r="AH2763" s="17">
        <v>-0.99999999999999878</v>
      </c>
      <c r="AI2763" s="17">
        <v>0</v>
      </c>
      <c r="AJ2763" s="17">
        <v>-2.9939918620616346E-2</v>
      </c>
      <c r="AK2763" s="17">
        <v>8.5952049546655557E-2</v>
      </c>
      <c r="AL2763" s="17">
        <v>-9.2459827245315637E-2</v>
      </c>
      <c r="AM2763" s="17">
        <v>9.9358233592874962E-2</v>
      </c>
      <c r="AN2763" s="17">
        <v>-9.8651065875066217E-3</v>
      </c>
      <c r="AO2763" s="17">
        <v>2.9137160875551529</v>
      </c>
      <c r="AP2763" s="17">
        <v>-0.70892680091424354</v>
      </c>
      <c r="AQ2763" s="17">
        <v>34.300272662837976</v>
      </c>
      <c r="AR2763" s="17">
        <v>0.63885283698009254</v>
      </c>
      <c r="AS2763" s="17">
        <v>0.64016674791096151</v>
      </c>
      <c r="AT2763" s="17">
        <v>-0.99999999999999878</v>
      </c>
      <c r="AU2763" s="17">
        <v>-0.99999999999999878</v>
      </c>
      <c r="AV2763" s="17">
        <v>-0.28112148258008424</v>
      </c>
      <c r="AW2763" s="17">
        <v>29.994899282002653</v>
      </c>
      <c r="AX2763" s="17">
        <v>27.000907419941012</v>
      </c>
      <c r="AY2763" s="17">
        <v>0.34747198559560766</v>
      </c>
      <c r="AZ2763" s="17">
        <v>-13.111794518830873</v>
      </c>
      <c r="BA2763" s="22">
        <v>1418.2767135670535</v>
      </c>
      <c r="CU2763" t="e">
        <v>#N/A</v>
      </c>
      <c r="CV2763" t="e">
        <v>#N/A</v>
      </c>
    </row>
    <row r="2764" spans="1:100" x14ac:dyDescent="0.25">
      <c r="A2764">
        <v>6023</v>
      </c>
      <c r="B2764" t="s">
        <v>3023</v>
      </c>
      <c r="C2764" s="22">
        <v>3</v>
      </c>
      <c r="D2764" s="17">
        <v>4.0156206738141664</v>
      </c>
      <c r="E2764" s="17">
        <v>3.2275686420257868E-2</v>
      </c>
      <c r="F2764" s="17">
        <v>0.57355042934072742</v>
      </c>
      <c r="G2764" s="17">
        <v>0.60420246725612969</v>
      </c>
      <c r="H2764" s="17">
        <v>0.39526780682787777</v>
      </c>
      <c r="I2764" s="17">
        <v>0</v>
      </c>
      <c r="J2764" s="17">
        <v>23.716068409672658</v>
      </c>
      <c r="K2764" s="17">
        <v>0.39526780682787777</v>
      </c>
      <c r="L2764" s="17">
        <v>-0.99999999999999933</v>
      </c>
      <c r="M2764" s="17">
        <v>-0.99999999999999933</v>
      </c>
      <c r="N2764" s="17">
        <v>7.9053561365575549</v>
      </c>
      <c r="O2764" s="17">
        <v>28.335891550742982</v>
      </c>
      <c r="P2764" s="17">
        <v>1.1979704041661984E-2</v>
      </c>
      <c r="Q2764" s="17">
        <v>0.14479283864248274</v>
      </c>
      <c r="R2764" s="17">
        <v>-1.4441373888963662E-2</v>
      </c>
      <c r="S2764" s="17">
        <v>0.33333333333333343</v>
      </c>
      <c r="T2764" s="17">
        <v>0.25052845251449268</v>
      </c>
      <c r="U2764" s="17">
        <v>0.23367783544661805</v>
      </c>
      <c r="V2764" s="17">
        <v>0.15502145969359904</v>
      </c>
      <c r="W2764" s="17">
        <v>23.091730966406615</v>
      </c>
      <c r="X2764" s="17">
        <v>1.9706291981491741</v>
      </c>
      <c r="Y2764" s="17">
        <v>-0.99999999999999933</v>
      </c>
      <c r="Z2764" s="17">
        <v>-0.99999999999999933</v>
      </c>
      <c r="AA2764" s="17">
        <v>64.448799550895387</v>
      </c>
      <c r="AB2764" s="17">
        <v>0.16311094948877905</v>
      </c>
      <c r="AC2764" s="17">
        <v>0.33002127335720438</v>
      </c>
      <c r="AD2764" s="17">
        <v>0.33429797632157165</v>
      </c>
      <c r="AE2764" s="17">
        <v>41.371509958377757</v>
      </c>
      <c r="AF2764" s="17">
        <v>0.6428571428571429</v>
      </c>
      <c r="AG2764" s="17">
        <v>-0.99999999999999933</v>
      </c>
      <c r="AH2764" s="17">
        <v>-0.99999999999999933</v>
      </c>
      <c r="AI2764" s="17">
        <v>0</v>
      </c>
      <c r="AJ2764" s="17">
        <v>0.15502145969359904</v>
      </c>
      <c r="AK2764" s="17">
        <v>7.0383937376418834E-2</v>
      </c>
      <c r="AL2764" s="17">
        <v>0.13949241990924485</v>
      </c>
      <c r="AM2764" s="17">
        <v>-5.3963504560449363E-2</v>
      </c>
      <c r="AN2764" s="17">
        <v>3.3528793996671954E-2</v>
      </c>
      <c r="AO2764" s="17">
        <v>-0.99716792712913938</v>
      </c>
      <c r="AP2764" s="17">
        <v>1.5356819494630229</v>
      </c>
      <c r="AQ2764" s="17">
        <v>46.807799376079259</v>
      </c>
      <c r="AR2764" s="17">
        <v>0.97256108098804306</v>
      </c>
      <c r="AS2764" s="17">
        <v>2.365897004977052</v>
      </c>
      <c r="AT2764" s="17">
        <v>-0.99999999999999933</v>
      </c>
      <c r="AU2764" s="17">
        <v>-0.99999999999999933</v>
      </c>
      <c r="AV2764" s="17">
        <v>0.58976109336716609</v>
      </c>
      <c r="AW2764" s="17">
        <v>94.32037305110137</v>
      </c>
      <c r="AX2764" s="17">
        <v>109.82251902046129</v>
      </c>
      <c r="AY2764" s="17">
        <v>0.33280724541690454</v>
      </c>
      <c r="AZ2764" s="17">
        <v>19.522767697442607</v>
      </c>
      <c r="BA2764" s="22">
        <v>1480.1060589285551</v>
      </c>
      <c r="CU2764" t="e">
        <v>#N/A</v>
      </c>
      <c r="CV2764" t="e">
        <v>#N/A</v>
      </c>
    </row>
    <row r="2765" spans="1:100" x14ac:dyDescent="0.25">
      <c r="A2765">
        <v>6024</v>
      </c>
      <c r="B2765" t="s">
        <v>3024</v>
      </c>
      <c r="C2765" s="22">
        <v>3</v>
      </c>
      <c r="D2765" s="17">
        <v>5.1996346863293814</v>
      </c>
      <c r="E2765" s="17">
        <v>3.7409663508623688E-3</v>
      </c>
      <c r="F2765" s="17">
        <v>0.41391081948539826</v>
      </c>
      <c r="G2765" s="17">
        <v>0.41257887357126627</v>
      </c>
      <c r="H2765" s="17">
        <v>0.35461790832803164</v>
      </c>
      <c r="I2765" s="17">
        <v>0</v>
      </c>
      <c r="J2765" s="17">
        <v>21.277074499681895</v>
      </c>
      <c r="K2765" s="17">
        <v>0.35461790832803164</v>
      </c>
      <c r="L2765" s="17">
        <v>-0.99999999999999856</v>
      </c>
      <c r="M2765" s="17">
        <v>-0.99999999999999856</v>
      </c>
      <c r="N2765" s="17">
        <v>7.0923581665606319</v>
      </c>
      <c r="O2765" s="17">
        <v>26.889288059582519</v>
      </c>
      <c r="P2765" s="17">
        <v>1.4801749325531186</v>
      </c>
      <c r="Q2765" s="17">
        <v>-0.21025913471329699</v>
      </c>
      <c r="R2765" s="17">
        <v>6.1764864654831955E-3</v>
      </c>
      <c r="S2765" s="17">
        <v>0.33983505644010481</v>
      </c>
      <c r="T2765" s="17">
        <v>0.3522077607186247</v>
      </c>
      <c r="U2765" s="17">
        <v>0.18351393187253251</v>
      </c>
      <c r="V2765" s="17">
        <v>-3.8222047845987955E-2</v>
      </c>
      <c r="W2765" s="17">
        <v>19.308671714289705</v>
      </c>
      <c r="X2765" s="17">
        <v>0.86034588518997157</v>
      </c>
      <c r="Y2765" s="17">
        <v>-0.99999999999999856</v>
      </c>
      <c r="Z2765" s="17">
        <v>-0.99999999999999856</v>
      </c>
      <c r="AA2765" s="17">
        <v>55.882496724253208</v>
      </c>
      <c r="AB2765" s="17">
        <v>0.32685021737519121</v>
      </c>
      <c r="AC2765" s="17">
        <v>8.4063084869315852E-2</v>
      </c>
      <c r="AD2765" s="17">
        <v>0.32043966822545383</v>
      </c>
      <c r="AE2765" s="17">
        <v>36.567648523498022</v>
      </c>
      <c r="AF2765" s="17">
        <v>0.69230769230769229</v>
      </c>
      <c r="AG2765" s="17">
        <v>-0.99999999999999856</v>
      </c>
      <c r="AH2765" s="17">
        <v>-0.99999999999999856</v>
      </c>
      <c r="AI2765" s="17">
        <v>0</v>
      </c>
      <c r="AJ2765" s="17">
        <v>-3.8222047845987955E-2</v>
      </c>
      <c r="AK2765" s="17">
        <v>1.0140680708747865E-2</v>
      </c>
      <c r="AL2765" s="17">
        <v>0.28188289210724871</v>
      </c>
      <c r="AM2765" s="17">
        <v>0.22430236896242478</v>
      </c>
      <c r="AN2765" s="17">
        <v>1.1289303099183796</v>
      </c>
      <c r="AO2765" s="17">
        <v>5.6582626276043566</v>
      </c>
      <c r="AP2765" s="17">
        <v>29.632672208495734</v>
      </c>
      <c r="AQ2765" s="17">
        <v>40.585746213971575</v>
      </c>
      <c r="AR2765" s="17">
        <v>0.83733470118527398</v>
      </c>
      <c r="AS2765" s="17">
        <v>1.2149637935180024</v>
      </c>
      <c r="AT2765" s="17">
        <v>-0.99999999999999856</v>
      </c>
      <c r="AU2765" s="17">
        <v>-0.99999999999999856</v>
      </c>
      <c r="AV2765" s="17">
        <v>0.41875536003674951</v>
      </c>
      <c r="AW2765" s="17">
        <v>112.40445699233153</v>
      </c>
      <c r="AX2765" s="17">
        <v>108.58225220773268</v>
      </c>
      <c r="AY2765" s="17">
        <v>0.26214818884500435</v>
      </c>
      <c r="AZ2765" s="17">
        <v>58.02802139411002</v>
      </c>
      <c r="BA2765" s="22">
        <v>1520.4179762073093</v>
      </c>
      <c r="CU2765" t="e">
        <v>#N/A</v>
      </c>
      <c r="CV2765" t="e">
        <v>#N/A</v>
      </c>
    </row>
    <row r="2766" spans="1:100" x14ac:dyDescent="0.25">
      <c r="A2766">
        <v>6025</v>
      </c>
      <c r="B2766" t="s">
        <v>3025</v>
      </c>
      <c r="C2766" s="22">
        <v>3</v>
      </c>
      <c r="D2766" s="17">
        <v>3.0484512287927616</v>
      </c>
      <c r="E2766" s="17">
        <v>0.63962477318867483</v>
      </c>
      <c r="F2766" s="17">
        <v>4.7544953804024216E-2</v>
      </c>
      <c r="G2766" s="17">
        <v>0.22141929689763148</v>
      </c>
      <c r="H2766" s="17">
        <v>0.12841214841374943</v>
      </c>
      <c r="I2766" s="17">
        <v>0</v>
      </c>
      <c r="J2766" s="17">
        <v>7.7047289048249628</v>
      </c>
      <c r="K2766" s="17">
        <v>0.12841214841374943</v>
      </c>
      <c r="L2766" s="17">
        <v>-0.99999999999999978</v>
      </c>
      <c r="M2766" s="17">
        <v>-0.99999999999999978</v>
      </c>
      <c r="N2766" s="17">
        <v>2.5682429682749892</v>
      </c>
      <c r="O2766" s="17">
        <v>10.974599430515362</v>
      </c>
      <c r="P2766" s="17">
        <v>1.261989233912171</v>
      </c>
      <c r="Q2766" s="17">
        <v>-0.78640762164304956</v>
      </c>
      <c r="R2766" s="17">
        <v>-8.8423651361448002E-2</v>
      </c>
      <c r="S2766" s="17">
        <v>0.3333333333333332</v>
      </c>
      <c r="T2766" s="17">
        <v>0.40804654419633019</v>
      </c>
      <c r="U2766" s="17">
        <v>0.22166228655045553</v>
      </c>
      <c r="V2766" s="17">
        <v>0</v>
      </c>
      <c r="W2766" s="17">
        <v>33.385200626654786</v>
      </c>
      <c r="X2766" s="17">
        <v>1.5739891034016733</v>
      </c>
      <c r="Y2766" s="17">
        <v>-0.99999999999999978</v>
      </c>
      <c r="Z2766" s="17">
        <v>-0.99999999999999978</v>
      </c>
      <c r="AA2766" s="17">
        <v>75.771039837545644</v>
      </c>
      <c r="AB2766" s="17">
        <v>0.50828977122254559</v>
      </c>
      <c r="AC2766" s="17">
        <v>0.2976337479693445</v>
      </c>
      <c r="AD2766" s="17">
        <v>4.3561738053155989E-2</v>
      </c>
      <c r="AE2766" s="17">
        <v>42.474262862252303</v>
      </c>
      <c r="AF2766" s="17">
        <v>0.30769230769230771</v>
      </c>
      <c r="AG2766" s="17">
        <v>-0.99999999999999978</v>
      </c>
      <c r="AH2766" s="17">
        <v>-0.99999999999999978</v>
      </c>
      <c r="AI2766" s="17">
        <v>0</v>
      </c>
      <c r="AJ2766" s="17">
        <v>0</v>
      </c>
      <c r="AK2766" s="17">
        <v>0.17912853604805443</v>
      </c>
      <c r="AL2766" s="17">
        <v>0.11990274264509797</v>
      </c>
      <c r="AM2766" s="17">
        <v>-0.35335081949846692</v>
      </c>
      <c r="AN2766" s="17">
        <v>0.27372334936857767</v>
      </c>
      <c r="AO2766" s="17">
        <v>-7.9381278072214041</v>
      </c>
      <c r="AP2766" s="17">
        <v>7.4425974474399332</v>
      </c>
      <c r="AQ2766" s="17">
        <v>41.089929531479754</v>
      </c>
      <c r="AR2766" s="17">
        <v>0.96304216408011878</v>
      </c>
      <c r="AS2766" s="17">
        <v>1.7024012518154239</v>
      </c>
      <c r="AT2766" s="17">
        <v>-0.99999999999999978</v>
      </c>
      <c r="AU2766" s="17">
        <v>-0.99999999999999978</v>
      </c>
      <c r="AV2766" s="17">
        <v>0.13299564553618354</v>
      </c>
      <c r="AW2766" s="17">
        <v>94.188236715500949</v>
      </c>
      <c r="AX2766" s="17">
        <v>94.188236715500949</v>
      </c>
      <c r="AY2766" s="17">
        <v>0.35178103855208298</v>
      </c>
      <c r="AZ2766" s="17">
        <v>39.826874245493975</v>
      </c>
      <c r="BA2766" s="22">
        <v>1463.3629225552661</v>
      </c>
      <c r="CU2766" t="e">
        <v>#N/A</v>
      </c>
      <c r="CV2766" t="e">
        <v>#N/A</v>
      </c>
    </row>
    <row r="2767" spans="1:100" x14ac:dyDescent="0.25">
      <c r="A2767">
        <v>6026</v>
      </c>
      <c r="B2767" t="s">
        <v>3026</v>
      </c>
      <c r="C2767" s="22">
        <v>3</v>
      </c>
      <c r="D2767" s="17">
        <v>4.9136392766332042</v>
      </c>
      <c r="E2767" s="17">
        <v>0</v>
      </c>
      <c r="F2767" s="17">
        <v>-6.8178541875119333E-2</v>
      </c>
      <c r="G2767" s="17">
        <v>-6.8178541875119333E-2</v>
      </c>
      <c r="H2767" s="17">
        <v>0.44997875421793659</v>
      </c>
      <c r="I2767" s="17">
        <v>0</v>
      </c>
      <c r="J2767" s="17">
        <v>26.998725253076188</v>
      </c>
      <c r="K2767" s="17">
        <v>0.44997875421793659</v>
      </c>
      <c r="L2767" s="17">
        <v>-1.0000000000000004</v>
      </c>
      <c r="M2767" s="17">
        <v>-1.0000000000000004</v>
      </c>
      <c r="N2767" s="17">
        <v>8.9995750843587299</v>
      </c>
      <c r="O2767" s="17">
        <v>31.844185987834273</v>
      </c>
      <c r="P2767" s="17">
        <v>3.618402338316562E-2</v>
      </c>
      <c r="Q2767" s="17">
        <v>0.23505387146897927</v>
      </c>
      <c r="R2767" s="17">
        <v>9.9933283122786275E-3</v>
      </c>
      <c r="S2767" s="17">
        <v>0.33333333333333331</v>
      </c>
      <c r="T2767" s="17">
        <v>0.37777742504139317</v>
      </c>
      <c r="U2767" s="17">
        <v>0.47953262045171702</v>
      </c>
      <c r="V2767" s="17">
        <v>0</v>
      </c>
      <c r="W2767" s="17">
        <v>29.626584984340287</v>
      </c>
      <c r="X2767" s="17">
        <v>2.1688322629901657</v>
      </c>
      <c r="Y2767" s="17">
        <v>-1.0000000000000004</v>
      </c>
      <c r="Z2767" s="17">
        <v>-1.0000000000000004</v>
      </c>
      <c r="AA2767" s="17">
        <v>104.16798707767448</v>
      </c>
      <c r="AB2767" s="17">
        <v>0.42821607753397273</v>
      </c>
      <c r="AC2767" s="17">
        <v>0.57298072618769291</v>
      </c>
      <c r="AD2767" s="17">
        <v>0.48943137157877314</v>
      </c>
      <c r="AE2767" s="17">
        <v>74.531408765021908</v>
      </c>
      <c r="AF2767" s="17">
        <v>0.875</v>
      </c>
      <c r="AG2767" s="17">
        <v>-1.0000000000000004</v>
      </c>
      <c r="AH2767" s="17">
        <v>-1.0000000000000004</v>
      </c>
      <c r="AI2767" s="17">
        <v>0</v>
      </c>
      <c r="AJ2767" s="17">
        <v>0</v>
      </c>
      <c r="AK2767" s="17">
        <v>0.36154674659520847</v>
      </c>
      <c r="AL2767" s="17">
        <v>6.6240777962365369E-2</v>
      </c>
      <c r="AM2767" s="17">
        <v>-4.1372747331878436E-2</v>
      </c>
      <c r="AN2767" s="17">
        <v>4.7034247501693174E-2</v>
      </c>
      <c r="AO2767" s="17">
        <v>0.7734150496790827</v>
      </c>
      <c r="AP2767" s="17">
        <v>1.5070600773541567</v>
      </c>
      <c r="AQ2767" s="17">
        <v>56.625310237416485</v>
      </c>
      <c r="AR2767" s="17">
        <v>1.1906433788264434</v>
      </c>
      <c r="AS2767" s="17">
        <v>2.6188110172081012</v>
      </c>
      <c r="AT2767" s="17">
        <v>-1.0000000000000004</v>
      </c>
      <c r="AU2767" s="17">
        <v>-1.0000000000000004</v>
      </c>
      <c r="AV2767" s="17">
        <v>-5.8185213562840662E-2</v>
      </c>
      <c r="AW2767" s="17">
        <v>137.5192331428629</v>
      </c>
      <c r="AX2767" s="17">
        <v>137.5192331428629</v>
      </c>
      <c r="AY2767" s="17">
        <v>0.64101343263492372</v>
      </c>
      <c r="AZ2767" s="17">
        <v>66.994280222397549</v>
      </c>
      <c r="BA2767" s="22">
        <v>1530.7555415999504</v>
      </c>
      <c r="CU2767" t="e">
        <v>#N/A</v>
      </c>
      <c r="CV2767" t="e">
        <v>#N/A</v>
      </c>
    </row>
    <row r="2768" spans="1:100" x14ac:dyDescent="0.25">
      <c r="A2768">
        <v>6027</v>
      </c>
      <c r="B2768" t="s">
        <v>3027</v>
      </c>
      <c r="C2768" s="22">
        <v>3</v>
      </c>
      <c r="D2768" s="17">
        <v>4.3351186850655772</v>
      </c>
      <c r="E2768" s="17">
        <v>1.617524810821044E-2</v>
      </c>
      <c r="F2768" s="17">
        <v>-0.32821062199432255</v>
      </c>
      <c r="G2768" s="17">
        <v>-0.33427986146269506</v>
      </c>
      <c r="H2768" s="17">
        <v>-8.3043125567874146E-2</v>
      </c>
      <c r="I2768" s="17">
        <v>0</v>
      </c>
      <c r="J2768" s="17">
        <v>-4.9825875340724499</v>
      </c>
      <c r="K2768" s="17">
        <v>-8.3043125567874146E-2</v>
      </c>
      <c r="L2768" s="17">
        <v>-0.99999999999999978</v>
      </c>
      <c r="M2768" s="17">
        <v>-0.99999999999999978</v>
      </c>
      <c r="N2768" s="17">
        <v>-1.6608625113574833</v>
      </c>
      <c r="O2768" s="17">
        <v>-0.98174871046955459</v>
      </c>
      <c r="P2768" s="17">
        <v>0.4141973532677059</v>
      </c>
      <c r="Q2768" s="17">
        <v>-1.9249898665505631</v>
      </c>
      <c r="R2768" s="17">
        <v>-0.52067469540309363</v>
      </c>
      <c r="S2768" s="17">
        <v>0.3333333333333332</v>
      </c>
      <c r="T2768" s="17">
        <v>0.3219114960836767</v>
      </c>
      <c r="U2768" s="17">
        <v>-3.71750831091677E-2</v>
      </c>
      <c r="V2768" s="17">
        <v>3.5839445480113398E-3</v>
      </c>
      <c r="W2768" s="17">
        <v>28.187872656949093</v>
      </c>
      <c r="X2768" s="17">
        <v>0.59966945258662474</v>
      </c>
      <c r="Y2768" s="17">
        <v>-0.99999999999999978</v>
      </c>
      <c r="Z2768" s="17">
        <v>-0.99999999999999978</v>
      </c>
      <c r="AA2768" s="17">
        <v>47.17856845495033</v>
      </c>
      <c r="AB2768" s="17">
        <v>0.2440169595454616</v>
      </c>
      <c r="AC2768" s="17">
        <v>-2.5817548210334086E-2</v>
      </c>
      <c r="AD2768" s="17">
        <v>0.17202799853295941</v>
      </c>
      <c r="AE2768" s="17">
        <v>19.51137049340435</v>
      </c>
      <c r="AF2768" s="17">
        <v>0.44444444444444442</v>
      </c>
      <c r="AG2768" s="17">
        <v>-0.99999999999999978</v>
      </c>
      <c r="AH2768" s="17">
        <v>-0.99999999999999978</v>
      </c>
      <c r="AI2768" s="17">
        <v>-1.4519792191777021E-2</v>
      </c>
      <c r="AJ2768" s="17">
        <v>3.5839445480113398E-3</v>
      </c>
      <c r="AK2768" s="17">
        <v>0.6154245410863215</v>
      </c>
      <c r="AL2768" s="17">
        <v>-1.4136738737769548E-2</v>
      </c>
      <c r="AM2768" s="17">
        <v>8.2112897530460166E-2</v>
      </c>
      <c r="AN2768" s="17">
        <v>0.42447641521506774</v>
      </c>
      <c r="AO2768" s="17">
        <v>5.1299451436931154</v>
      </c>
      <c r="AP2768" s="17">
        <v>10.541226686687844</v>
      </c>
      <c r="AQ2768" s="17">
        <v>23.205285122876649</v>
      </c>
      <c r="AR2768" s="17">
        <v>0.62165369085585387</v>
      </c>
      <c r="AS2768" s="17">
        <v>0.51662632701875089</v>
      </c>
      <c r="AT2768" s="17">
        <v>-0.99999999999999978</v>
      </c>
      <c r="AU2768" s="17">
        <v>-0.99999999999999978</v>
      </c>
      <c r="AV2768" s="17">
        <v>-0.85495455686578814</v>
      </c>
      <c r="AW2768" s="17">
        <v>56.738046431168605</v>
      </c>
      <c r="AX2768" s="17">
        <v>56.806045042134194</v>
      </c>
      <c r="AY2768" s="17">
        <v>-6.3657021351589932E-2</v>
      </c>
      <c r="AZ2768" s="17">
        <v>-36.237522772918936</v>
      </c>
      <c r="BA2768" s="22">
        <v>1423.2675161844627</v>
      </c>
      <c r="CU2768" t="e">
        <v>#N/A</v>
      </c>
      <c r="CV2768" t="e">
        <v>#N/A</v>
      </c>
    </row>
    <row r="2769" spans="1:100" x14ac:dyDescent="0.25">
      <c r="A2769">
        <v>6028</v>
      </c>
      <c r="B2769" t="s">
        <v>3028</v>
      </c>
      <c r="C2769" s="22">
        <v>3</v>
      </c>
      <c r="D2769" s="17">
        <v>3.0315942348108598</v>
      </c>
      <c r="E2769" s="17">
        <v>1.3624343762232436E-3</v>
      </c>
      <c r="F2769" s="17">
        <v>0.15565684061895069</v>
      </c>
      <c r="G2769" s="17">
        <v>0.15565684061895069</v>
      </c>
      <c r="H2769" s="17">
        <v>8.8042277841894209E-2</v>
      </c>
      <c r="I2769" s="17">
        <v>0</v>
      </c>
      <c r="J2769" s="17">
        <v>5.2825366705136538</v>
      </c>
      <c r="K2769" s="17">
        <v>8.8042277841894209E-2</v>
      </c>
      <c r="L2769" s="17">
        <v>-1.0000000000000011</v>
      </c>
      <c r="M2769" s="17">
        <v>-1.0000000000000011</v>
      </c>
      <c r="N2769" s="17">
        <v>1.760845556837884</v>
      </c>
      <c r="O2769" s="17">
        <v>8.4697877459434618</v>
      </c>
      <c r="P2769" s="17">
        <v>-5.530087247120551E-3</v>
      </c>
      <c r="Q2769" s="17">
        <v>2.4675066937504182</v>
      </c>
      <c r="R2769" s="17">
        <v>0.85434292097322417</v>
      </c>
      <c r="S2769" s="17">
        <v>0.33333333333333359</v>
      </c>
      <c r="T2769" s="17">
        <v>0.1664691226192993</v>
      </c>
      <c r="U2769" s="17">
        <v>-3.4811433151382687E-2</v>
      </c>
      <c r="V2769" s="17">
        <v>0</v>
      </c>
      <c r="W2769" s="17">
        <v>15.077949798374256</v>
      </c>
      <c r="X2769" s="17">
        <v>8.7185463414098968E-2</v>
      </c>
      <c r="Y2769" s="17">
        <v>-1.0000000000000011</v>
      </c>
      <c r="Z2769" s="17">
        <v>-1.0000000000000011</v>
      </c>
      <c r="AA2769" s="17">
        <v>34.683326993798083</v>
      </c>
      <c r="AB2769" s="17">
        <v>0.2049648258565207</v>
      </c>
      <c r="AC2769" s="17">
        <v>2.9912083935395257E-2</v>
      </c>
      <c r="AD2769" s="17">
        <v>0.14014377569709693</v>
      </c>
      <c r="AE2769" s="17">
        <v>18.751034274450646</v>
      </c>
      <c r="AF2769" s="17">
        <v>0.25</v>
      </c>
      <c r="AG2769" s="17">
        <v>-1.0000000000000011</v>
      </c>
      <c r="AH2769" s="17">
        <v>-1.0000000000000011</v>
      </c>
      <c r="AI2769" s="17">
        <v>-7.301626899776141E-3</v>
      </c>
      <c r="AJ2769" s="17">
        <v>0</v>
      </c>
      <c r="AK2769" s="17">
        <v>-0.16269081912885558</v>
      </c>
      <c r="AL2769" s="17">
        <v>6.4208925740403169E-2</v>
      </c>
      <c r="AM2769" s="17">
        <v>0.18588181215993543</v>
      </c>
      <c r="AN2769" s="17">
        <v>-0.2617152008302091</v>
      </c>
      <c r="AO2769" s="17">
        <v>3.8335912083541053</v>
      </c>
      <c r="AP2769" s="17">
        <v>-6.2218353920532126</v>
      </c>
      <c r="AQ2769" s="17">
        <v>20.360486468887881</v>
      </c>
      <c r="AR2769" s="17">
        <v>0.46499102280125004</v>
      </c>
      <c r="AS2769" s="17">
        <v>0.17522774125599289</v>
      </c>
      <c r="AT2769" s="17">
        <v>-1.0000000000000011</v>
      </c>
      <c r="AU2769" s="17">
        <v>-1.0000000000000011</v>
      </c>
      <c r="AV2769" s="17">
        <v>1.0099997615921747</v>
      </c>
      <c r="AW2769" s="17">
        <v>36.93127934768836</v>
      </c>
      <c r="AX2769" s="17">
        <v>36.785246809692836</v>
      </c>
      <c r="AY2769" s="17">
        <v>0.16820088352410387</v>
      </c>
      <c r="AZ2769" s="17">
        <v>-2.6879545000574385</v>
      </c>
      <c r="BA2769" s="22">
        <v>1378.6058291197623</v>
      </c>
      <c r="CU2769" t="e">
        <v>#N/A</v>
      </c>
      <c r="CV2769" t="e">
        <v>#N/A</v>
      </c>
    </row>
    <row r="2770" spans="1:100" x14ac:dyDescent="0.25">
      <c r="A2770">
        <v>6029</v>
      </c>
      <c r="B2770" t="s">
        <v>3029</v>
      </c>
      <c r="C2770" s="22">
        <v>3</v>
      </c>
      <c r="D2770" s="17">
        <v>1.9305058624899794</v>
      </c>
      <c r="E2770" s="17">
        <v>-5.69483323173154E-2</v>
      </c>
      <c r="F2770" s="17">
        <v>3.8987019935087096E-2</v>
      </c>
      <c r="G2770" s="17">
        <v>2.4749936855758235E-2</v>
      </c>
      <c r="H2770" s="17">
        <v>0.25632763282063287</v>
      </c>
      <c r="I2770" s="17">
        <v>0</v>
      </c>
      <c r="J2770" s="17">
        <v>15.379657969237972</v>
      </c>
      <c r="K2770" s="17">
        <v>0.25632763282063287</v>
      </c>
      <c r="L2770" s="17">
        <v>-1</v>
      </c>
      <c r="M2770" s="17">
        <v>-1</v>
      </c>
      <c r="N2770" s="17">
        <v>5.1265526564126569</v>
      </c>
      <c r="O2770" s="17">
        <v>17.334913768583704</v>
      </c>
      <c r="P2770" s="17">
        <v>-0.60936321384804248</v>
      </c>
      <c r="Q2770" s="17">
        <v>-0.49894159941495836</v>
      </c>
      <c r="R2770" s="17">
        <v>-0.1933556063444748</v>
      </c>
      <c r="S2770" s="17">
        <v>0.33333333333333343</v>
      </c>
      <c r="T2770" s="17">
        <v>0.22664821174391125</v>
      </c>
      <c r="U2770" s="17">
        <v>8.170943562632664E-2</v>
      </c>
      <c r="V2770" s="17">
        <v>-5.33568506999655E-3</v>
      </c>
      <c r="W2770" s="17">
        <v>15.201106512517679</v>
      </c>
      <c r="X2770" s="17">
        <v>0.55581162585542732</v>
      </c>
      <c r="Y2770" s="17">
        <v>-1</v>
      </c>
      <c r="Z2770" s="17">
        <v>-1</v>
      </c>
      <c r="AA2770" s="17">
        <v>40.80205780686164</v>
      </c>
      <c r="AB2770" s="17">
        <v>0.14737048389915638</v>
      </c>
      <c r="AC2770" s="17">
        <v>0.11107738352166205</v>
      </c>
      <c r="AD2770" s="17">
        <v>0.25743827059295071</v>
      </c>
      <c r="AE2770" s="17">
        <v>25.794306900688458</v>
      </c>
      <c r="AF2770" s="17">
        <v>0.41666666666666669</v>
      </c>
      <c r="AG2770" s="17">
        <v>-1</v>
      </c>
      <c r="AH2770" s="17">
        <v>-1</v>
      </c>
      <c r="AI2770" s="17">
        <v>0</v>
      </c>
      <c r="AJ2770" s="17">
        <v>-5.33568506999655E-3</v>
      </c>
      <c r="AK2770" s="17">
        <v>0.13182097168473186</v>
      </c>
      <c r="AL2770" s="17">
        <v>0.10730281956154403</v>
      </c>
      <c r="AM2770" s="17">
        <v>0.33625322140528463</v>
      </c>
      <c r="AN2770" s="17">
        <v>-7.3678072416589913E-2</v>
      </c>
      <c r="AO2770" s="17">
        <v>9.0654353935557754</v>
      </c>
      <c r="AP2770" s="17">
        <v>-1.3054377126070276</v>
      </c>
      <c r="AQ2770" s="17">
        <v>30.580764481755644</v>
      </c>
      <c r="AR2770" s="17">
        <v>0.63635529563357462</v>
      </c>
      <c r="AS2770" s="17">
        <v>0.81213925867606029</v>
      </c>
      <c r="AT2770" s="17">
        <v>-1</v>
      </c>
      <c r="AU2770" s="17">
        <v>-1</v>
      </c>
      <c r="AV2770" s="17">
        <v>-0.16860566948871666</v>
      </c>
      <c r="AW2770" s="17">
        <v>56.831533862838363</v>
      </c>
      <c r="AX2770" s="17">
        <v>56.297965355838706</v>
      </c>
      <c r="AY2770" s="17">
        <v>4.8561894485905754E-2</v>
      </c>
      <c r="AZ2770" s="17">
        <v>4.9107102624405696</v>
      </c>
      <c r="BA2770" s="22">
        <v>1320.1808317083392</v>
      </c>
      <c r="CU2770" t="e">
        <v>#N/A</v>
      </c>
      <c r="CV2770" t="e">
        <v>#N/A</v>
      </c>
    </row>
    <row r="2771" spans="1:100" x14ac:dyDescent="0.25">
      <c r="A2771">
        <v>6032</v>
      </c>
      <c r="B2771" t="s">
        <v>1239</v>
      </c>
      <c r="C2771" s="22">
        <v>3</v>
      </c>
      <c r="D2771" s="17">
        <v>2.9002557278337902</v>
      </c>
      <c r="E2771" s="17">
        <v>5.9212775945804763E-2</v>
      </c>
      <c r="F2771" s="17">
        <v>-0.19612633298896301</v>
      </c>
      <c r="G2771" s="17">
        <v>-0.18400313548344613</v>
      </c>
      <c r="H2771" s="17">
        <v>-0.14048631352638363</v>
      </c>
      <c r="I2771" s="17">
        <v>0</v>
      </c>
      <c r="J2771" s="17">
        <v>-8.4291788115830251</v>
      </c>
      <c r="K2771" s="17">
        <v>-0.14048631352638363</v>
      </c>
      <c r="L2771" s="17">
        <v>-0.99999999999999978</v>
      </c>
      <c r="M2771" s="17">
        <v>-0.99999999999999978</v>
      </c>
      <c r="N2771" s="17">
        <v>-2.8097262705276744</v>
      </c>
      <c r="O2771" s="17">
        <v>-5.7129262192326804</v>
      </c>
      <c r="P2771" s="17">
        <v>-4.5224209099385834E-2</v>
      </c>
      <c r="Q2771" s="17">
        <v>-0.51725539564975143</v>
      </c>
      <c r="R2771" s="17">
        <v>-0.10539479817326144</v>
      </c>
      <c r="S2771" s="17">
        <v>0.33333333333333304</v>
      </c>
      <c r="T2771" s="17">
        <v>0.34176753004445082</v>
      </c>
      <c r="U2771" s="17">
        <v>-4.6699961005233374E-2</v>
      </c>
      <c r="V2771" s="17">
        <v>1.1154347472449427E-2</v>
      </c>
      <c r="W2771" s="17">
        <v>31.201662534855355</v>
      </c>
      <c r="X2771" s="17">
        <v>0.70414761442904883</v>
      </c>
      <c r="Y2771" s="17">
        <v>-0.99999999999999978</v>
      </c>
      <c r="Z2771" s="17">
        <v>-0.99999999999999978</v>
      </c>
      <c r="AA2771" s="17">
        <v>51.241065105172666</v>
      </c>
      <c r="AB2771" s="17">
        <v>-0.15696420347628981</v>
      </c>
      <c r="AC2771" s="17">
        <v>0.17097929013237967</v>
      </c>
      <c r="AD2771" s="17">
        <v>0.38888086071372185</v>
      </c>
      <c r="AE2771" s="17">
        <v>20.144797368490597</v>
      </c>
      <c r="AF2771" s="17">
        <v>0.33333333333333331</v>
      </c>
      <c r="AG2771" s="17">
        <v>-0.99999999999999978</v>
      </c>
      <c r="AH2771" s="17">
        <v>-0.99999999999999978</v>
      </c>
      <c r="AI2771" s="17">
        <v>-7.3766697361511997E-3</v>
      </c>
      <c r="AJ2771" s="17">
        <v>1.1154347472449427E-2</v>
      </c>
      <c r="AK2771" s="17">
        <v>0.10927960862735041</v>
      </c>
      <c r="AL2771" s="17">
        <v>0.47785069299845095</v>
      </c>
      <c r="AM2771" s="17">
        <v>-2.5549018776220789E-2</v>
      </c>
      <c r="AN2771" s="17">
        <v>-2.5845121429453614E-2</v>
      </c>
      <c r="AO2771" s="17">
        <v>-9.2327426268767998E-2</v>
      </c>
      <c r="AP2771" s="17">
        <v>1.7431254292559155</v>
      </c>
      <c r="AQ2771" s="17">
        <v>22.772483723272334</v>
      </c>
      <c r="AR2771" s="17">
        <v>0.63955524984500056</v>
      </c>
      <c r="AS2771" s="17">
        <v>0.5636613009026652</v>
      </c>
      <c r="AT2771" s="17">
        <v>-0.99999999999999978</v>
      </c>
      <c r="AU2771" s="17">
        <v>-0.99999999999999978</v>
      </c>
      <c r="AV2771" s="17">
        <v>-0.28939793365670757</v>
      </c>
      <c r="AW2771" s="17">
        <v>47.2712643151959</v>
      </c>
      <c r="AX2771" s="17">
        <v>48.23916566771782</v>
      </c>
      <c r="AY2771" s="17">
        <v>6.3345122538409265E-2</v>
      </c>
      <c r="AZ2771" s="17">
        <v>-14.930986412385824</v>
      </c>
      <c r="BA2771" s="22">
        <v>1406.8209002931253</v>
      </c>
      <c r="CU2771" t="e">
        <v>#N/A</v>
      </c>
      <c r="CV2771" t="e">
        <v>#N/A</v>
      </c>
    </row>
    <row r="2772" spans="1:100" x14ac:dyDescent="0.25">
      <c r="A2772">
        <v>6033</v>
      </c>
      <c r="B2772" t="s">
        <v>3030</v>
      </c>
      <c r="C2772" s="22">
        <v>3</v>
      </c>
      <c r="D2772" s="17">
        <v>4.8306602539703283</v>
      </c>
      <c r="E2772" s="17">
        <v>-1.4235954176238585E-2</v>
      </c>
      <c r="F2772" s="17">
        <v>6.0205621156273439E-2</v>
      </c>
      <c r="G2772" s="17">
        <v>6.0205621156273439E-2</v>
      </c>
      <c r="H2772" s="17">
        <v>0.14546588820265458</v>
      </c>
      <c r="I2772" s="17">
        <v>0</v>
      </c>
      <c r="J2772" s="17">
        <v>8.7279532921592722</v>
      </c>
      <c r="K2772" s="17">
        <v>0.14546588820265458</v>
      </c>
      <c r="L2772" s="17">
        <v>-1.0000000000000004</v>
      </c>
      <c r="M2772" s="17">
        <v>-1.0000000000000004</v>
      </c>
      <c r="N2772" s="17">
        <v>2.9093177640530907</v>
      </c>
      <c r="O2772" s="17">
        <v>13.61881916728588</v>
      </c>
      <c r="P2772" s="17">
        <v>-0.16712256885229593</v>
      </c>
      <c r="Q2772" s="17">
        <v>0.80514369837018529</v>
      </c>
      <c r="R2772" s="17">
        <v>0.24186734171208543</v>
      </c>
      <c r="S2772" s="17">
        <v>0.33333333333333365</v>
      </c>
      <c r="T2772" s="17">
        <v>0.34681567763031568</v>
      </c>
      <c r="U2772" s="17">
        <v>0.22868538963662152</v>
      </c>
      <c r="V2772" s="17">
        <v>-1.1560563051974051E-2</v>
      </c>
      <c r="W2772" s="17">
        <v>30.072317973825683</v>
      </c>
      <c r="X2772" s="17">
        <v>1.3962691360042467</v>
      </c>
      <c r="Y2772" s="17">
        <v>-1.0000000000000004</v>
      </c>
      <c r="Z2772" s="17">
        <v>-1.0000000000000004</v>
      </c>
      <c r="AA2772" s="17">
        <v>74.35251339697912</v>
      </c>
      <c r="AB2772" s="17">
        <v>0.2500355454283506</v>
      </c>
      <c r="AC2772" s="17">
        <v>0.25600002375431963</v>
      </c>
      <c r="AD2772" s="17">
        <v>0.37473099244615665</v>
      </c>
      <c r="AE2772" s="17">
        <v>44.038328081441328</v>
      </c>
      <c r="AF2772" s="17">
        <v>0.8125</v>
      </c>
      <c r="AG2772" s="17">
        <v>-1.0000000000000004</v>
      </c>
      <c r="AH2772" s="17">
        <v>-1.0000000000000004</v>
      </c>
      <c r="AI2772" s="17">
        <v>0</v>
      </c>
      <c r="AJ2772" s="17">
        <v>-1.1560563051974051E-2</v>
      </c>
      <c r="AK2772" s="17">
        <v>6.455224533421336E-2</v>
      </c>
      <c r="AL2772" s="17">
        <v>8.9816765734791651E-2</v>
      </c>
      <c r="AM2772" s="17">
        <v>-0.21368214515438633</v>
      </c>
      <c r="AN2772" s="17">
        <v>-2.7030613753637649E-3</v>
      </c>
      <c r="AO2772" s="17">
        <v>-5.019292402188591</v>
      </c>
      <c r="AP2772" s="17">
        <v>0.38150729428986402</v>
      </c>
      <c r="AQ2772" s="17">
        <v>38.800271265984954</v>
      </c>
      <c r="AR2772" s="17">
        <v>0.89727383754829648</v>
      </c>
      <c r="AS2772" s="17">
        <v>1.5417350242069012</v>
      </c>
      <c r="AT2772" s="17">
        <v>-1.0000000000000004</v>
      </c>
      <c r="AU2772" s="17">
        <v>-1.0000000000000004</v>
      </c>
      <c r="AV2772" s="17">
        <v>0.30207296286835889</v>
      </c>
      <c r="AW2772" s="17">
        <v>88.352839858554844</v>
      </c>
      <c r="AX2772" s="17">
        <v>87.196783553357449</v>
      </c>
      <c r="AY2772" s="17">
        <v>0.2372146013400166</v>
      </c>
      <c r="AZ2772" s="17">
        <v>15.567842765924384</v>
      </c>
      <c r="BA2772" s="22">
        <v>1474.2711540399155</v>
      </c>
      <c r="CU2772" t="e">
        <v>#N/A</v>
      </c>
      <c r="CV2772" t="e">
        <v>#N/A</v>
      </c>
    </row>
    <row r="2773" spans="1:100" x14ac:dyDescent="0.25">
      <c r="A2773">
        <v>6034</v>
      </c>
      <c r="B2773" t="s">
        <v>3031</v>
      </c>
      <c r="C2773" s="22">
        <v>3</v>
      </c>
      <c r="D2773" s="17">
        <v>-1.7652070906604145E-2</v>
      </c>
      <c r="E2773" s="17">
        <v>-9.6206870354444609E-3</v>
      </c>
      <c r="F2773" s="17">
        <v>6.6623052362093871E-2</v>
      </c>
      <c r="G2773" s="17">
        <v>6.6623052362093871E-2</v>
      </c>
      <c r="H2773" s="17">
        <v>-9.2802177503202299E-2</v>
      </c>
      <c r="I2773" s="17">
        <v>0</v>
      </c>
      <c r="J2773" s="17">
        <v>-5.5681306501921384</v>
      </c>
      <c r="K2773" s="17">
        <v>-9.2802177503202299E-2</v>
      </c>
      <c r="L2773" s="17">
        <v>-1.0000000000000007</v>
      </c>
      <c r="M2773" s="17">
        <v>-1.0000000000000007</v>
      </c>
      <c r="N2773" s="17">
        <v>-1.856043550064046</v>
      </c>
      <c r="O2773" s="17">
        <v>-5.5191596687366467</v>
      </c>
      <c r="P2773" s="17">
        <v>-5.5900262442957169</v>
      </c>
      <c r="Q2773" s="17">
        <v>-2.8373981541764386</v>
      </c>
      <c r="R2773" s="17">
        <v>-1.5840595622643256</v>
      </c>
      <c r="S2773" s="17">
        <v>0.32713518827386595</v>
      </c>
      <c r="T2773" s="17">
        <v>0.36269791802824142</v>
      </c>
      <c r="U2773" s="17">
        <v>-0.23085160164392257</v>
      </c>
      <c r="V2773" s="17">
        <v>-1.8075070093054278E-2</v>
      </c>
      <c r="W2773" s="17">
        <v>21.348344482733307</v>
      </c>
      <c r="X2773" s="17">
        <v>-0.22282214608723122</v>
      </c>
      <c r="Y2773" s="17">
        <v>-1.0000000000000007</v>
      </c>
      <c r="Z2773" s="17">
        <v>-1.0000000000000007</v>
      </c>
      <c r="AA2773" s="17">
        <v>42.458023019349753</v>
      </c>
      <c r="AB2773" s="17">
        <v>-2.9398369977598378E-2</v>
      </c>
      <c r="AC2773" s="17">
        <v>0.20778213079971911</v>
      </c>
      <c r="AD2773" s="17">
        <v>0.27549100115549469</v>
      </c>
      <c r="AE2773" s="17">
        <v>22.693738098880761</v>
      </c>
      <c r="AF2773" s="17">
        <v>0.3</v>
      </c>
      <c r="AG2773" s="17">
        <v>-1.0000000000000007</v>
      </c>
      <c r="AH2773" s="17">
        <v>-1.0000000000000007</v>
      </c>
      <c r="AI2773" s="17">
        <v>-8.8417350989848636E-3</v>
      </c>
      <c r="AJ2773" s="17">
        <v>-1.8075070093054278E-2</v>
      </c>
      <c r="AK2773" s="17">
        <v>0.22153406513597393</v>
      </c>
      <c r="AL2773" s="17">
        <v>-0.13500122128710418</v>
      </c>
      <c r="AM2773" s="17">
        <v>4.9033811303653412E-2</v>
      </c>
      <c r="AN2773" s="17">
        <v>-0.17664704410173349</v>
      </c>
      <c r="AO2773" s="17">
        <v>2.3335156082712039</v>
      </c>
      <c r="AP2773" s="17">
        <v>-5.091182208978859</v>
      </c>
      <c r="AQ2773" s="17">
        <v>15.780213832541174</v>
      </c>
      <c r="AR2773" s="17">
        <v>0.44090643456512996</v>
      </c>
      <c r="AS2773" s="17">
        <v>-0.31562432359043352</v>
      </c>
      <c r="AT2773" s="17">
        <v>-1.0000000000000007</v>
      </c>
      <c r="AU2773" s="17">
        <v>-1.0000000000000007</v>
      </c>
      <c r="AV2773" s="17">
        <v>-1.517436509902232</v>
      </c>
      <c r="AW2773" s="17">
        <v>31.847681141634261</v>
      </c>
      <c r="AX2773" s="17">
        <v>29.863339430349139</v>
      </c>
      <c r="AY2773" s="17">
        <v>-0.20862786368874475</v>
      </c>
      <c r="AZ2773" s="17">
        <v>-53.66556096016987</v>
      </c>
      <c r="BA2773" s="22">
        <v>1348.7524375382736</v>
      </c>
      <c r="CU2773" t="e">
        <v>#N/A</v>
      </c>
      <c r="CV2773" t="e">
        <v>#N/A</v>
      </c>
    </row>
    <row r="2774" spans="1:100" x14ac:dyDescent="0.25">
      <c r="A2774">
        <v>6035</v>
      </c>
      <c r="B2774" t="s">
        <v>3032</v>
      </c>
      <c r="C2774" s="22">
        <v>3</v>
      </c>
      <c r="D2774" s="17">
        <v>1.5886347992806509</v>
      </c>
      <c r="E2774" s="17">
        <v>8.6795193278810412E-2</v>
      </c>
      <c r="F2774" s="17">
        <v>2.4378774038460893</v>
      </c>
      <c r="G2774" s="17">
        <v>2.4378774038460893</v>
      </c>
      <c r="H2774" s="17">
        <v>-4.398348627747824E-3</v>
      </c>
      <c r="I2774" s="17">
        <v>0</v>
      </c>
      <c r="J2774" s="17">
        <v>-0.26390091766486978</v>
      </c>
      <c r="K2774" s="17">
        <v>-4.398348627747824E-3</v>
      </c>
      <c r="L2774" s="17">
        <v>-0.99999999999999922</v>
      </c>
      <c r="M2774" s="17">
        <v>-0.99999999999999922</v>
      </c>
      <c r="N2774" s="17">
        <v>-8.7966972554956446E-2</v>
      </c>
      <c r="O2774" s="17">
        <v>3.7626112854618712</v>
      </c>
      <c r="P2774" s="17">
        <v>0.15833302745274275</v>
      </c>
      <c r="Q2774" s="17">
        <v>3.3563885688947228</v>
      </c>
      <c r="R2774" s="17">
        <v>0.99430121268424765</v>
      </c>
      <c r="S2774" s="17">
        <v>0.33333333333333287</v>
      </c>
      <c r="T2774" s="17">
        <v>0.27709102148862402</v>
      </c>
      <c r="U2774" s="17">
        <v>0.24860167405481989</v>
      </c>
      <c r="V2774" s="17">
        <v>4.4236522943872404E-3</v>
      </c>
      <c r="W2774" s="17">
        <v>34.713921191956487</v>
      </c>
      <c r="X2774" s="17">
        <v>1.57298347320256</v>
      </c>
      <c r="Y2774" s="17">
        <v>-0.99999999999999922</v>
      </c>
      <c r="Z2774" s="17">
        <v>-0.99999999999999922</v>
      </c>
      <c r="AA2774" s="17">
        <v>30.140683057264535</v>
      </c>
      <c r="AB2774" s="17">
        <v>-5.7197373034560607E-2</v>
      </c>
      <c r="AC2774" s="17">
        <v>-5.9997531568108289E-2</v>
      </c>
      <c r="AD2774" s="17">
        <v>5.8441176551449359E-3</v>
      </c>
      <c r="AE2774" s="17">
        <v>-5.5675393473761989</v>
      </c>
      <c r="AF2774" s="17">
        <v>0.15384615384615385</v>
      </c>
      <c r="AG2774" s="17">
        <v>-0.99999999999999922</v>
      </c>
      <c r="AH2774" s="17">
        <v>-0.99999999999999922</v>
      </c>
      <c r="AI2774" s="17">
        <v>9.5574308062396605E-3</v>
      </c>
      <c r="AJ2774" s="17">
        <v>4.4236522943872404E-3</v>
      </c>
      <c r="AK2774" s="17">
        <v>-1.34700049874016E-2</v>
      </c>
      <c r="AL2774" s="17">
        <v>7.3138237745544177E-2</v>
      </c>
      <c r="AM2774" s="17">
        <v>2.2320785492150535E-2</v>
      </c>
      <c r="AN2774" s="17">
        <v>0.65629905731595239</v>
      </c>
      <c r="AO2774" s="17">
        <v>0.49066961236675516</v>
      </c>
      <c r="AP2774" s="17">
        <v>16.773167621626531</v>
      </c>
      <c r="AQ2774" s="17">
        <v>34.450020274291603</v>
      </c>
      <c r="AR2774" s="17">
        <v>0.86344968117116372</v>
      </c>
      <c r="AS2774" s="17">
        <v>1.5685851245748121</v>
      </c>
      <c r="AT2774" s="17">
        <v>-0.99999999999999922</v>
      </c>
      <c r="AU2774" s="17">
        <v>-0.99999999999999922</v>
      </c>
      <c r="AV2774" s="17">
        <v>3.4321786165303383</v>
      </c>
      <c r="AW2774" s="17">
        <v>50.676461964352953</v>
      </c>
      <c r="AX2774" s="17">
        <v>51.30997580991648</v>
      </c>
      <c r="AY2774" s="17">
        <v>0.21192145270036947</v>
      </c>
      <c r="AZ2774" s="17">
        <v>2.3056991540077973</v>
      </c>
      <c r="BA2774" s="22">
        <v>1348.874681721114</v>
      </c>
      <c r="CU2774" t="e">
        <v>#N/A</v>
      </c>
      <c r="CV2774" t="e">
        <v>#N/A</v>
      </c>
    </row>
    <row r="2775" spans="1:100" x14ac:dyDescent="0.25">
      <c r="A2775">
        <v>6036</v>
      </c>
      <c r="B2775" t="s">
        <v>3033</v>
      </c>
      <c r="C2775" s="22">
        <v>3</v>
      </c>
      <c r="D2775" s="17">
        <v>4.797952504524944</v>
      </c>
      <c r="E2775" s="17">
        <v>0.26456364370667412</v>
      </c>
      <c r="F2775" s="17">
        <v>-0.96546128291595745</v>
      </c>
      <c r="G2775" s="17">
        <v>-0.88765400464193456</v>
      </c>
      <c r="H2775" s="17">
        <v>0.16116028640879687</v>
      </c>
      <c r="I2775" s="17">
        <v>0</v>
      </c>
      <c r="J2775" s="17">
        <v>9.6696171845278158</v>
      </c>
      <c r="K2775" s="17">
        <v>0.16116028640879687</v>
      </c>
      <c r="L2775" s="17">
        <v>-0.99999999999999878</v>
      </c>
      <c r="M2775" s="17">
        <v>-0.99999999999999878</v>
      </c>
      <c r="N2775" s="17">
        <v>3.2232057281759392</v>
      </c>
      <c r="O2775" s="17">
        <v>13.57991568441081</v>
      </c>
      <c r="P2775" s="17">
        <v>0.41467840900963887</v>
      </c>
      <c r="Q2775" s="17">
        <v>-4.1468446627430158</v>
      </c>
      <c r="R2775" s="17">
        <v>-1.355264508705375</v>
      </c>
      <c r="S2775" s="17">
        <v>0.35425849858334174</v>
      </c>
      <c r="T2775" s="17">
        <v>0.38156326416988345</v>
      </c>
      <c r="U2775" s="17">
        <v>5.8581958173935297E-3</v>
      </c>
      <c r="V2775" s="17">
        <v>0.21198658277823448</v>
      </c>
      <c r="W2775" s="17">
        <v>31.700250197602269</v>
      </c>
      <c r="X2775" s="17">
        <v>1.9182436871199622</v>
      </c>
      <c r="Y2775" s="17">
        <v>-0.99999999999999878</v>
      </c>
      <c r="Z2775" s="17">
        <v>-0.99999999999999878</v>
      </c>
      <c r="AA2775" s="17">
        <v>64.076139453838451</v>
      </c>
      <c r="AB2775" s="17">
        <v>0.29630185779546903</v>
      </c>
      <c r="AC2775" s="17">
        <v>0.26609371540642252</v>
      </c>
      <c r="AD2775" s="17">
        <v>0.11222750209693899</v>
      </c>
      <c r="AE2775" s="17">
        <v>33.73115376494151</v>
      </c>
      <c r="AF2775" s="17">
        <v>0.88888888888888884</v>
      </c>
      <c r="AG2775" s="17">
        <v>-0.99999999999999878</v>
      </c>
      <c r="AH2775" s="17">
        <v>-0.99999999999999878</v>
      </c>
      <c r="AI2775" s="17">
        <v>-0.11182851180827796</v>
      </c>
      <c r="AJ2775" s="17">
        <v>0.21198658277823448</v>
      </c>
      <c r="AK2775" s="17">
        <v>-0.2108714660586998</v>
      </c>
      <c r="AL2775" s="17">
        <v>0.18633466573871993</v>
      </c>
      <c r="AM2775" s="17">
        <v>-0.50555439130481095</v>
      </c>
      <c r="AN2775" s="17">
        <v>-0.30441573365300878</v>
      </c>
      <c r="AO2775" s="17">
        <v>-13.693217112913775</v>
      </c>
      <c r="AP2775" s="17">
        <v>-6.6787200126316186</v>
      </c>
      <c r="AQ2775" s="17">
        <v>41.36986738213011</v>
      </c>
      <c r="AR2775" s="17">
        <v>0.95366654134885342</v>
      </c>
      <c r="AS2775" s="17">
        <v>2.0794039735287582</v>
      </c>
      <c r="AT2775" s="17">
        <v>-0.99999999999999878</v>
      </c>
      <c r="AU2775" s="17">
        <v>-0.99999999999999878</v>
      </c>
      <c r="AV2775" s="17">
        <v>-2.2429185133473086</v>
      </c>
      <c r="AW2775" s="17">
        <v>70.977335125617685</v>
      </c>
      <c r="AX2775" s="17">
        <v>89.939423167275578</v>
      </c>
      <c r="AY2775" s="17">
        <v>0.19668135525626607</v>
      </c>
      <c r="AZ2775" s="17">
        <v>27.981222614992308</v>
      </c>
      <c r="BA2775" s="22">
        <v>1455.8512324477636</v>
      </c>
      <c r="CU2775" t="e">
        <v>#N/A</v>
      </c>
      <c r="CV2775" t="e">
        <v>#N/A</v>
      </c>
    </row>
    <row r="2776" spans="1:100" x14ac:dyDescent="0.25">
      <c r="A2776">
        <v>6038</v>
      </c>
      <c r="B2776" t="s">
        <v>3034</v>
      </c>
      <c r="C2776" s="22">
        <v>3</v>
      </c>
      <c r="D2776" s="17">
        <v>4.4952387575671615</v>
      </c>
      <c r="E2776" s="17">
        <v>0</v>
      </c>
      <c r="F2776" s="17">
        <v>2.446250030062622E-2</v>
      </c>
      <c r="G2776" s="17">
        <v>2.446250030062622E-2</v>
      </c>
      <c r="H2776" s="17">
        <v>7.3440442381681389E-2</v>
      </c>
      <c r="I2776" s="17">
        <v>0</v>
      </c>
      <c r="J2776" s="17">
        <v>4.4064265429008831</v>
      </c>
      <c r="K2776" s="17">
        <v>7.3440442381681389E-2</v>
      </c>
      <c r="L2776" s="17">
        <v>-0.99999999999999889</v>
      </c>
      <c r="M2776" s="17">
        <v>-0.99999999999999889</v>
      </c>
      <c r="N2776" s="17">
        <v>1.4688088476336267</v>
      </c>
      <c r="O2776" s="17">
        <v>8.926127800768672</v>
      </c>
      <c r="P2776" s="17">
        <v>7.4256726987037364E-2</v>
      </c>
      <c r="Q2776" s="17">
        <v>0.42980803553666724</v>
      </c>
      <c r="R2776" s="17">
        <v>7.1138234286648158E-2</v>
      </c>
      <c r="S2776" s="17">
        <v>0.34677866520478462</v>
      </c>
      <c r="T2776" s="17">
        <v>0.11334634489965262</v>
      </c>
      <c r="U2776" s="17">
        <v>1.5280262518129709E-2</v>
      </c>
      <c r="V2776" s="17">
        <v>0</v>
      </c>
      <c r="W2776" s="17">
        <v>16.078593209635425</v>
      </c>
      <c r="X2776" s="17">
        <v>0.22781862936159436</v>
      </c>
      <c r="Y2776" s="17">
        <v>-0.99999999999999889</v>
      </c>
      <c r="Z2776" s="17">
        <v>-0.99999999999999889</v>
      </c>
      <c r="AA2776" s="17">
        <v>31.64235708322558</v>
      </c>
      <c r="AB2776" s="17">
        <v>4.2896611601561045E-2</v>
      </c>
      <c r="AC2776" s="17">
        <v>6.493270647148297E-2</v>
      </c>
      <c r="AD2776" s="17">
        <v>0.20202319471302618</v>
      </c>
      <c r="AE2776" s="17">
        <v>15.492625639303508</v>
      </c>
      <c r="AF2776" s="17">
        <v>0.41666666666666669</v>
      </c>
      <c r="AG2776" s="17">
        <v>-0.99999999999999889</v>
      </c>
      <c r="AH2776" s="17">
        <v>-0.99999999999999889</v>
      </c>
      <c r="AI2776" s="17">
        <v>0</v>
      </c>
      <c r="AJ2776" s="17">
        <v>0</v>
      </c>
      <c r="AK2776" s="17">
        <v>4.5483677044334009E-2</v>
      </c>
      <c r="AL2776" s="17">
        <v>0.16273090315109054</v>
      </c>
      <c r="AM2776" s="17">
        <v>0.36621058692862374</v>
      </c>
      <c r="AN2776" s="17">
        <v>-0.28170094620093711</v>
      </c>
      <c r="AO2776" s="17">
        <v>9.382683058437264</v>
      </c>
      <c r="AP2776" s="17">
        <v>-6.2288691392679754</v>
      </c>
      <c r="AQ2776" s="17">
        <v>20.485019752536303</v>
      </c>
      <c r="AR2776" s="17">
        <v>0.47540527262256721</v>
      </c>
      <c r="AS2776" s="17">
        <v>0.30125907174327571</v>
      </c>
      <c r="AT2776" s="17">
        <v>-0.99999999999999889</v>
      </c>
      <c r="AU2776" s="17">
        <v>-0.99999999999999889</v>
      </c>
      <c r="AV2776" s="17">
        <v>9.5600734587274319E-2</v>
      </c>
      <c r="AW2776" s="17">
        <v>34.339615744726288</v>
      </c>
      <c r="AX2776" s="17">
        <v>34.339615744726288</v>
      </c>
      <c r="AY2776" s="17">
        <v>-2.1016894635899577E-2</v>
      </c>
      <c r="AZ2776" s="17">
        <v>-23.013396857954213</v>
      </c>
      <c r="BA2776" s="22">
        <v>1326.18296931436</v>
      </c>
      <c r="CU2776" t="e">
        <v>#N/A</v>
      </c>
      <c r="CV2776" t="e">
        <v>#N/A</v>
      </c>
    </row>
    <row r="2777" spans="1:100" x14ac:dyDescent="0.25">
      <c r="A2777">
        <v>6039</v>
      </c>
      <c r="B2777" t="s">
        <v>3035</v>
      </c>
      <c r="C2777" s="22">
        <v>3</v>
      </c>
      <c r="D2777" s="17">
        <v>6.2269040018840887</v>
      </c>
      <c r="E2777" s="17">
        <v>-0.1314196801391814</v>
      </c>
      <c r="F2777" s="17">
        <v>-0.23181057543485972</v>
      </c>
      <c r="G2777" s="17">
        <v>-0.25592343549462127</v>
      </c>
      <c r="H2777" s="17">
        <v>0.12024899723568337</v>
      </c>
      <c r="I2777" s="17">
        <v>0</v>
      </c>
      <c r="J2777" s="17">
        <v>7.2149398341410018</v>
      </c>
      <c r="K2777" s="17">
        <v>0.12024899723568337</v>
      </c>
      <c r="L2777" s="17">
        <v>-1.0000000000000004</v>
      </c>
      <c r="M2777" s="17">
        <v>-1.0000000000000004</v>
      </c>
      <c r="N2777" s="17">
        <v>2.4049799447136682</v>
      </c>
      <c r="O2777" s="17">
        <v>13.18592040053047</v>
      </c>
      <c r="P2777" s="17">
        <v>-9.0169704325563302E-2</v>
      </c>
      <c r="Q2777" s="17">
        <v>0.68028655837459817</v>
      </c>
      <c r="R2777" s="17">
        <v>0.20170860873008584</v>
      </c>
      <c r="S2777" s="17">
        <v>0.33695132282608742</v>
      </c>
      <c r="T2777" s="17">
        <v>0.35469524423050014</v>
      </c>
      <c r="U2777" s="17">
        <v>5.5377098841121172E-2</v>
      </c>
      <c r="V2777" s="17">
        <v>-4.9445631249695518E-2</v>
      </c>
      <c r="W2777" s="17">
        <v>23.093161496493188</v>
      </c>
      <c r="X2777" s="17">
        <v>0.51759408858438161</v>
      </c>
      <c r="Y2777" s="17">
        <v>-1.0000000000000004</v>
      </c>
      <c r="Z2777" s="17">
        <v>-1.0000000000000004</v>
      </c>
      <c r="AA2777" s="17">
        <v>61.419487036632809</v>
      </c>
      <c r="AB2777" s="17">
        <v>0.22635952491266242</v>
      </c>
      <c r="AC2777" s="17">
        <v>0.24123315943444393</v>
      </c>
      <c r="AD2777" s="17">
        <v>0.29489965428108444</v>
      </c>
      <c r="AE2777" s="17">
        <v>38.124616931409555</v>
      </c>
      <c r="AF2777" s="17">
        <v>0.66666666666666663</v>
      </c>
      <c r="AG2777" s="17">
        <v>-1.0000000000000004</v>
      </c>
      <c r="AH2777" s="17">
        <v>-1.0000000000000004</v>
      </c>
      <c r="AI2777" s="17">
        <v>-4.9095517644244437E-3</v>
      </c>
      <c r="AJ2777" s="17">
        <v>-4.9445631249695518E-2</v>
      </c>
      <c r="AK2777" s="17">
        <v>-3.1184322605397809E-2</v>
      </c>
      <c r="AL2777" s="17">
        <v>-2.5992533806776595E-2</v>
      </c>
      <c r="AM2777" s="17">
        <v>-0.25670537065468685</v>
      </c>
      <c r="AN2777" s="17">
        <v>-0.23067484009440756</v>
      </c>
      <c r="AO2777" s="17">
        <v>-6.5735558793941591</v>
      </c>
      <c r="AP2777" s="17">
        <v>-5.8968336713940719</v>
      </c>
      <c r="AQ2777" s="17">
        <v>30.308101330634194</v>
      </c>
      <c r="AR2777" s="17">
        <v>0.69757803464801282</v>
      </c>
      <c r="AS2777" s="17">
        <v>0.63784308582006466</v>
      </c>
      <c r="AT2777" s="17">
        <v>-1.0000000000000004</v>
      </c>
      <c r="AU2777" s="17">
        <v>-1.0000000000000004</v>
      </c>
      <c r="AV2777" s="17">
        <v>-5.4214826764535845E-2</v>
      </c>
      <c r="AW2777" s="17">
        <v>68.708573765769188</v>
      </c>
      <c r="AX2777" s="17">
        <v>63.665819605511153</v>
      </c>
      <c r="AY2777" s="17">
        <v>3.9330290089882813E-2</v>
      </c>
      <c r="AZ2777" s="17">
        <v>-30.367290302057395</v>
      </c>
      <c r="BA2777" s="22">
        <v>1419.2263948898219</v>
      </c>
      <c r="CU2777" t="e">
        <v>#N/A</v>
      </c>
      <c r="CV2777" t="e">
        <v>#N/A</v>
      </c>
    </row>
    <row r="2778" spans="1:100" x14ac:dyDescent="0.25">
      <c r="A2778">
        <v>6041</v>
      </c>
      <c r="B2778" t="s">
        <v>692</v>
      </c>
      <c r="C2778" s="22">
        <v>3</v>
      </c>
      <c r="D2778" s="17">
        <v>3.6553056219720981</v>
      </c>
      <c r="E2778" s="17">
        <v>-0.25273256709199504</v>
      </c>
      <c r="F2778" s="17">
        <v>2.0004018157759185</v>
      </c>
      <c r="G2778" s="17">
        <v>1.8861204520523125</v>
      </c>
      <c r="H2778" s="17">
        <v>0.12326310491996714</v>
      </c>
      <c r="I2778" s="17">
        <v>0</v>
      </c>
      <c r="J2778" s="17">
        <v>7.3957862951980253</v>
      </c>
      <c r="K2778" s="17">
        <v>0.12326310491996714</v>
      </c>
      <c r="L2778" s="17">
        <v>-0.99999999999999967</v>
      </c>
      <c r="M2778" s="17">
        <v>-0.99999999999999967</v>
      </c>
      <c r="N2778" s="17">
        <v>2.4652620983993412</v>
      </c>
      <c r="O2778" s="17">
        <v>12.937212369222426</v>
      </c>
      <c r="P2778" s="17">
        <v>0.63306836615657713</v>
      </c>
      <c r="Q2778" s="17">
        <v>-3.4006537174415756</v>
      </c>
      <c r="R2778" s="17">
        <v>-1.2195103756778465</v>
      </c>
      <c r="S2778" s="17">
        <v>0.33333333333333326</v>
      </c>
      <c r="T2778" s="17">
        <v>0.26748738766934632</v>
      </c>
      <c r="U2778" s="17">
        <v>6.1793461891820292E-2</v>
      </c>
      <c r="V2778" s="17">
        <v>8.2443671098276564E-3</v>
      </c>
      <c r="W2778" s="17">
        <v>21.903817803374412</v>
      </c>
      <c r="X2778" s="17">
        <v>0.7083517206449722</v>
      </c>
      <c r="Y2778" s="17">
        <v>-0.99999999999999967</v>
      </c>
      <c r="Z2778" s="17">
        <v>-0.99999999999999967</v>
      </c>
      <c r="AA2778" s="17">
        <v>17.701536658372394</v>
      </c>
      <c r="AB2778" s="17">
        <v>-1.7360388741427379E-2</v>
      </c>
      <c r="AC2778" s="17">
        <v>3.8221359742080085E-3</v>
      </c>
      <c r="AD2778" s="17">
        <v>-4.6117162619264199E-2</v>
      </c>
      <c r="AE2778" s="17">
        <v>-2.9827707693241745</v>
      </c>
      <c r="AF2778" s="17">
        <v>0.1111111111111111</v>
      </c>
      <c r="AG2778" s="17">
        <v>-0.99999999999999967</v>
      </c>
      <c r="AH2778" s="17">
        <v>-0.99999999999999967</v>
      </c>
      <c r="AI2778" s="17">
        <v>5.2039546427248846E-2</v>
      </c>
      <c r="AJ2778" s="17">
        <v>8.2443671098276564E-3</v>
      </c>
      <c r="AK2778" s="17">
        <v>-1.8840847888789845E-2</v>
      </c>
      <c r="AL2778" s="17">
        <v>0.70559799256042766</v>
      </c>
      <c r="AM2778" s="17">
        <v>0.19852023973886229</v>
      </c>
      <c r="AN2778" s="17">
        <v>-5.3939852908106906E-2</v>
      </c>
      <c r="AO2778" s="17">
        <v>4.8688017540276078</v>
      </c>
      <c r="AP2778" s="17">
        <v>2.1794936400994644</v>
      </c>
      <c r="AQ2778" s="17">
        <v>29.299604098572416</v>
      </c>
      <c r="AR2778" s="17">
        <v>0.67085855000432737</v>
      </c>
      <c r="AS2778" s="17">
        <v>0.83161482556493926</v>
      </c>
      <c r="AT2778" s="17">
        <v>-0.99999999999999967</v>
      </c>
      <c r="AU2778" s="17">
        <v>-0.99999999999999967</v>
      </c>
      <c r="AV2778" s="17">
        <v>0.66661007637446656</v>
      </c>
      <c r="AW2778" s="17">
        <v>32.8182426676943</v>
      </c>
      <c r="AX2778" s="17">
        <v>34.683470307222052</v>
      </c>
      <c r="AY2778" s="17">
        <v>8.2450142787007491E-2</v>
      </c>
      <c r="AZ2778" s="17">
        <v>-39.053259689218009</v>
      </c>
      <c r="BA2778" s="22">
        <v>1320.8091693953393</v>
      </c>
      <c r="CU2778" t="e">
        <v>#N/A</v>
      </c>
      <c r="CV2778" t="e">
        <v>#N/A</v>
      </c>
    </row>
    <row r="2779" spans="1:100" x14ac:dyDescent="0.25">
      <c r="A2779">
        <v>6043</v>
      </c>
      <c r="B2779" t="s">
        <v>3036</v>
      </c>
      <c r="C2779" s="22">
        <v>3</v>
      </c>
      <c r="D2779" s="17">
        <v>5.1587664077750723</v>
      </c>
      <c r="E2779" s="17">
        <v>0</v>
      </c>
      <c r="F2779" s="17">
        <v>-1.2064043269867424E-2</v>
      </c>
      <c r="G2779" s="17">
        <v>-1.2064043269867424E-2</v>
      </c>
      <c r="H2779" s="17">
        <v>0.2884798417992312</v>
      </c>
      <c r="I2779" s="17">
        <v>0</v>
      </c>
      <c r="J2779" s="17">
        <v>17.308790507953876</v>
      </c>
      <c r="K2779" s="17">
        <v>0.2884798417992312</v>
      </c>
      <c r="L2779" s="17">
        <v>-0.99999999999999856</v>
      </c>
      <c r="M2779" s="17">
        <v>-0.99999999999999856</v>
      </c>
      <c r="N2779" s="17">
        <v>5.7695968359846264</v>
      </c>
      <c r="O2779" s="17">
        <v>22.455492872459089</v>
      </c>
      <c r="P2779" s="17">
        <v>3.24838446989398E-2</v>
      </c>
      <c r="Q2779" s="17">
        <v>-0.28219923843334849</v>
      </c>
      <c r="R2779" s="17">
        <v>-8.8380460328417829E-2</v>
      </c>
      <c r="S2779" s="17">
        <v>0.33333333333333293</v>
      </c>
      <c r="T2779" s="17">
        <v>0.32950553108669833</v>
      </c>
      <c r="U2779" s="17">
        <v>0.16283072279601837</v>
      </c>
      <c r="V2779" s="17">
        <v>-6.8881081297673379E-3</v>
      </c>
      <c r="W2779" s="17">
        <v>21.212065491482047</v>
      </c>
      <c r="X2779" s="17">
        <v>0.98052546277963482</v>
      </c>
      <c r="Y2779" s="17">
        <v>-0.99999999999999856</v>
      </c>
      <c r="Z2779" s="17">
        <v>-0.99999999999999856</v>
      </c>
      <c r="AA2779" s="17">
        <v>59.46604295656001</v>
      </c>
      <c r="AB2779" s="17">
        <v>-3.5914789891758392E-2</v>
      </c>
      <c r="AC2779" s="17">
        <v>0.29719696985671112</v>
      </c>
      <c r="AD2779" s="17">
        <v>0.50556497854317528</v>
      </c>
      <c r="AE2779" s="17">
        <v>38.342357925406404</v>
      </c>
      <c r="AF2779" s="17">
        <v>0.70588235294117652</v>
      </c>
      <c r="AG2779" s="17">
        <v>-0.99999999999999856</v>
      </c>
      <c r="AH2779" s="17">
        <v>-0.99999999999999856</v>
      </c>
      <c r="AI2779" s="17">
        <v>0</v>
      </c>
      <c r="AJ2779" s="17">
        <v>-6.8881081297673379E-3</v>
      </c>
      <c r="AK2779" s="17">
        <v>-3.3951818516186803E-2</v>
      </c>
      <c r="AL2779" s="17">
        <v>-0.16772486958217914</v>
      </c>
      <c r="AM2779" s="17">
        <v>0.27169484367052227</v>
      </c>
      <c r="AN2779" s="17">
        <v>-1.6166404053515132E-2</v>
      </c>
      <c r="AO2779" s="17">
        <v>6.6226119991821228</v>
      </c>
      <c r="AP2779" s="17">
        <v>-1.2427844492487738</v>
      </c>
      <c r="AQ2779" s="17">
        <v>38.520855999435909</v>
      </c>
      <c r="AR2779" s="17">
        <v>0.81878147908628163</v>
      </c>
      <c r="AS2779" s="17">
        <v>1.2690053045788654</v>
      </c>
      <c r="AT2779" s="17">
        <v>-0.99999999999999856</v>
      </c>
      <c r="AU2779" s="17">
        <v>-0.99999999999999856</v>
      </c>
      <c r="AV2779" s="17">
        <v>-0.10044450359828526</v>
      </c>
      <c r="AW2779" s="17">
        <v>80.678751379770304</v>
      </c>
      <c r="AX2779" s="17">
        <v>79.989940566793578</v>
      </c>
      <c r="AY2779" s="17">
        <v>0.20109625197501807</v>
      </c>
      <c r="AZ2779" s="17">
        <v>10.652631736872848</v>
      </c>
      <c r="BA2779" s="22">
        <v>1452.2078928484636</v>
      </c>
      <c r="CU2779" t="e">
        <v>#N/A</v>
      </c>
      <c r="CV2779" t="e">
        <v>#N/A</v>
      </c>
    </row>
    <row r="2780" spans="1:100" x14ac:dyDescent="0.25">
      <c r="A2780">
        <v>6044</v>
      </c>
      <c r="B2780" t="s">
        <v>710</v>
      </c>
      <c r="C2780" s="22">
        <v>3</v>
      </c>
      <c r="D2780" s="17">
        <v>4.3545631056851404</v>
      </c>
      <c r="E2780" s="17">
        <v>0</v>
      </c>
      <c r="F2780" s="17">
        <v>-0.18556121540614351</v>
      </c>
      <c r="G2780" s="17">
        <v>-0.18556121540614351</v>
      </c>
      <c r="H2780" s="17">
        <v>0.14065277944984633</v>
      </c>
      <c r="I2780" s="17">
        <v>0</v>
      </c>
      <c r="J2780" s="17">
        <v>8.4391667669907751</v>
      </c>
      <c r="K2780" s="17">
        <v>0.14065277944984633</v>
      </c>
      <c r="L2780" s="17">
        <v>-0.999999999999999</v>
      </c>
      <c r="M2780" s="17">
        <v>-0.999999999999999</v>
      </c>
      <c r="N2780" s="17">
        <v>2.8130555889969266</v>
      </c>
      <c r="O2780" s="17">
        <v>12.608168657269777</v>
      </c>
      <c r="P2780" s="17">
        <v>0.69608463095544226</v>
      </c>
      <c r="Q2780" s="17">
        <v>0.42436416396293131</v>
      </c>
      <c r="R2780" s="17">
        <v>0.20509583758668729</v>
      </c>
      <c r="S2780" s="17">
        <v>0.33333333333333298</v>
      </c>
      <c r="T2780" s="17">
        <v>0.31242709962874532</v>
      </c>
      <c r="U2780" s="17">
        <v>0.22964560691244629</v>
      </c>
      <c r="V2780" s="17">
        <v>-3.8756945531810451E-3</v>
      </c>
      <c r="W2780" s="17">
        <v>29.235102634859921</v>
      </c>
      <c r="X2780" s="17">
        <v>1.4073332514753738</v>
      </c>
      <c r="Y2780" s="17">
        <v>-0.999999999999999</v>
      </c>
      <c r="Z2780" s="17">
        <v>-0.999999999999999</v>
      </c>
      <c r="AA2780" s="17">
        <v>34.546449016405006</v>
      </c>
      <c r="AB2780" s="17">
        <v>0.116134815977661</v>
      </c>
      <c r="AC2780" s="17">
        <v>-5.9411577475002777E-3</v>
      </c>
      <c r="AD2780" s="17">
        <v>-8.0686473509924365E-3</v>
      </c>
      <c r="AE2780" s="17">
        <v>5.1062505439584225</v>
      </c>
      <c r="AF2780" s="17">
        <v>0.25</v>
      </c>
      <c r="AG2780" s="17">
        <v>-0.999999999999999</v>
      </c>
      <c r="AH2780" s="17">
        <v>-0.999999999999999</v>
      </c>
      <c r="AI2780" s="17">
        <v>0</v>
      </c>
      <c r="AJ2780" s="17">
        <v>-3.8756945531810451E-3</v>
      </c>
      <c r="AK2780" s="17">
        <v>9.2994560635479423E-2</v>
      </c>
      <c r="AL2780" s="17">
        <v>-0.13074981045255832</v>
      </c>
      <c r="AM2780" s="17">
        <v>-0.10083168636384261</v>
      </c>
      <c r="AN2780" s="17">
        <v>-0.20202336595956646</v>
      </c>
      <c r="AO2780" s="17">
        <v>-2.0558193559186693</v>
      </c>
      <c r="AP2780" s="17">
        <v>-5.7043332012519521</v>
      </c>
      <c r="AQ2780" s="17">
        <v>37.674269401850694</v>
      </c>
      <c r="AR2780" s="17">
        <v>0.87153034532134399</v>
      </c>
      <c r="AS2780" s="17">
        <v>1.5479860309252194</v>
      </c>
      <c r="AT2780" s="17">
        <v>-0.999999999999999</v>
      </c>
      <c r="AU2780" s="17">
        <v>-0.999999999999999</v>
      </c>
      <c r="AV2780" s="17">
        <v>1.9534622180543519E-2</v>
      </c>
      <c r="AW2780" s="17">
        <v>41.450284472422794</v>
      </c>
      <c r="AX2780" s="17">
        <v>41.062715017104694</v>
      </c>
      <c r="AY2780" s="17">
        <v>1.8030711365739624E-2</v>
      </c>
      <c r="AZ2780" s="17">
        <v>-3.3610169099162199</v>
      </c>
      <c r="BA2780" s="22">
        <v>1419.5298452627771</v>
      </c>
      <c r="CU2780" t="e">
        <v>#N/A</v>
      </c>
      <c r="CV2780" t="e">
        <v>#N/A</v>
      </c>
    </row>
    <row r="2781" spans="1:100" x14ac:dyDescent="0.25">
      <c r="A2781">
        <v>6046</v>
      </c>
      <c r="B2781" t="s">
        <v>3037</v>
      </c>
      <c r="C2781" s="22">
        <v>3</v>
      </c>
      <c r="D2781" s="17">
        <v>5.1933501727936742</v>
      </c>
      <c r="E2781" s="17">
        <v>-4.1286442113937873E-2</v>
      </c>
      <c r="F2781" s="17">
        <v>-1.2051296936022176</v>
      </c>
      <c r="G2781" s="17">
        <v>-1.2169258199204858</v>
      </c>
      <c r="H2781" s="17">
        <v>-1.682501493587622E-2</v>
      </c>
      <c r="I2781" s="17">
        <v>-1.020114393102714E-2</v>
      </c>
      <c r="J2781" s="17">
        <v>-1.6215695320142034</v>
      </c>
      <c r="K2781" s="17">
        <v>-2.702615886690336E-2</v>
      </c>
      <c r="L2781" s="17">
        <v>-0.999999999999999</v>
      </c>
      <c r="M2781" s="17">
        <v>-0.999999999999999</v>
      </c>
      <c r="N2781" s="17">
        <v>-0.54052317733806665</v>
      </c>
      <c r="O2781" s="17">
        <v>2.3548548208589861</v>
      </c>
      <c r="P2781" s="17">
        <v>-9.9954512266740903E-2</v>
      </c>
      <c r="Q2781" s="17">
        <v>-0.10253797189198595</v>
      </c>
      <c r="R2781" s="17">
        <v>-3.3350935421464167E-2</v>
      </c>
      <c r="S2781" s="17">
        <v>0.33333333333333326</v>
      </c>
      <c r="T2781" s="17">
        <v>0.33333333333333326</v>
      </c>
      <c r="U2781" s="17">
        <v>0.14219431031952356</v>
      </c>
      <c r="V2781" s="17">
        <v>-0.11981732376782443</v>
      </c>
      <c r="W2781" s="17">
        <v>28.642792483410773</v>
      </c>
      <c r="X2781" s="17">
        <v>0.54356612420471784</v>
      </c>
      <c r="Y2781" s="17">
        <v>-0.999999999999999</v>
      </c>
      <c r="Z2781" s="17">
        <v>-0.999999999999999</v>
      </c>
      <c r="AA2781" s="17">
        <v>15.272674252136879</v>
      </c>
      <c r="AB2781" s="17">
        <v>-8.1743597891006423E-2</v>
      </c>
      <c r="AC2781" s="17">
        <v>-0.18190369009628332</v>
      </c>
      <c r="AD2781" s="17">
        <v>-3.0880579297585253E-3</v>
      </c>
      <c r="AE2781" s="17">
        <v>-13.336767295852422</v>
      </c>
      <c r="AF2781" s="17">
        <v>8.3333333333333329E-2</v>
      </c>
      <c r="AG2781" s="17">
        <v>-0.999999999999999</v>
      </c>
      <c r="AH2781" s="17">
        <v>-0.999999999999999</v>
      </c>
      <c r="AI2781" s="17">
        <v>1.6328077355502749E-2</v>
      </c>
      <c r="AJ2781" s="17">
        <v>-0.11981732376782443</v>
      </c>
      <c r="AK2781" s="17">
        <v>8.0534703440735642E-2</v>
      </c>
      <c r="AL2781" s="17">
        <v>3.3133423937309142E-2</v>
      </c>
      <c r="AM2781" s="17">
        <v>-3.9528737300732086E-2</v>
      </c>
      <c r="AN2781" s="17">
        <v>4.1039678762711231E-2</v>
      </c>
      <c r="AO2781" s="17">
        <v>-0.58554491531462427</v>
      </c>
      <c r="AP2781" s="17">
        <v>1.1916590887543261</v>
      </c>
      <c r="AQ2781" s="17">
        <v>27.021222951396567</v>
      </c>
      <c r="AR2781" s="17">
        <v>0.68904365321836558</v>
      </c>
      <c r="AS2781" s="17">
        <v>0.51653996533781454</v>
      </c>
      <c r="AT2781" s="17">
        <v>-0.999999999999999</v>
      </c>
      <c r="AU2781" s="17">
        <v>-0.999999999999999</v>
      </c>
      <c r="AV2781" s="17">
        <v>-1.2502767553419505</v>
      </c>
      <c r="AW2781" s="17">
        <v>18.819188161750187</v>
      </c>
      <c r="AX2781" s="17">
        <v>7.164017332077802</v>
      </c>
      <c r="AY2781" s="17">
        <v>-0.29726905953316829</v>
      </c>
      <c r="AZ2781" s="17">
        <v>-67.472385598758251</v>
      </c>
      <c r="BA2781" s="22">
        <v>1248.64432987399</v>
      </c>
      <c r="CU2781" t="e">
        <v>#N/A</v>
      </c>
      <c r="CV2781" t="e">
        <v>#N/A</v>
      </c>
    </row>
    <row r="2782" spans="1:100" x14ac:dyDescent="0.25">
      <c r="A2782">
        <v>6047</v>
      </c>
      <c r="B2782" t="s">
        <v>3038</v>
      </c>
      <c r="C2782" s="22">
        <v>3</v>
      </c>
      <c r="D2782" s="17">
        <v>4.4357625324607719</v>
      </c>
      <c r="E2782" s="17">
        <v>-0.14732225702072038</v>
      </c>
      <c r="F2782" s="17">
        <v>-0.96825931928817466</v>
      </c>
      <c r="G2782" s="17">
        <v>-1.0113885372812914</v>
      </c>
      <c r="H2782" s="17">
        <v>0.29770059148622136</v>
      </c>
      <c r="I2782" s="17">
        <v>0</v>
      </c>
      <c r="J2782" s="17">
        <v>17.862035489173277</v>
      </c>
      <c r="K2782" s="17">
        <v>0.29770059148622136</v>
      </c>
      <c r="L2782" s="17">
        <v>-1</v>
      </c>
      <c r="M2782" s="17">
        <v>-1</v>
      </c>
      <c r="N2782" s="17">
        <v>5.9540118297244273</v>
      </c>
      <c r="O2782" s="17">
        <v>21.286409484352767</v>
      </c>
      <c r="P2782" s="17">
        <v>1.1695895731205028</v>
      </c>
      <c r="Q2782" s="17">
        <v>0.61785349263652334</v>
      </c>
      <c r="R2782" s="17">
        <v>0.27447980986715942</v>
      </c>
      <c r="S2782" s="17">
        <v>0.33333333333333343</v>
      </c>
      <c r="T2782" s="17">
        <v>0.11186683468281633</v>
      </c>
      <c r="U2782" s="17">
        <v>-0.11469350963792455</v>
      </c>
      <c r="V2782" s="17">
        <v>-1.4169919478762734E-2</v>
      </c>
      <c r="W2782" s="17">
        <v>0.74544589652964222</v>
      </c>
      <c r="X2782" s="17">
        <v>-0.60476610463985558</v>
      </c>
      <c r="Y2782" s="17">
        <v>-1</v>
      </c>
      <c r="Z2782" s="17">
        <v>-1</v>
      </c>
      <c r="AA2782" s="17">
        <v>18.256288597730844</v>
      </c>
      <c r="AB2782" s="17">
        <v>0.2146108168893533</v>
      </c>
      <c r="AC2782" s="17">
        <v>0.10194468568063585</v>
      </c>
      <c r="AD2782" s="17">
        <v>2.8171755256691626E-2</v>
      </c>
      <c r="AE2782" s="17">
        <v>17.236362891334036</v>
      </c>
      <c r="AF2782" s="17">
        <v>0.5</v>
      </c>
      <c r="AG2782" s="17">
        <v>-1</v>
      </c>
      <c r="AH2782" s="17">
        <v>-1</v>
      </c>
      <c r="AI2782" s="17">
        <v>0</v>
      </c>
      <c r="AJ2782" s="17">
        <v>-1.4169919478762734E-2</v>
      </c>
      <c r="AK2782" s="17">
        <v>-0.22290347045246067</v>
      </c>
      <c r="AL2782" s="17">
        <v>-0.12745012466293121</v>
      </c>
      <c r="AM2782" s="17">
        <v>-6.9852292662593296E-3</v>
      </c>
      <c r="AN2782" s="17">
        <v>8.6172482478544726E-2</v>
      </c>
      <c r="AO2782" s="17">
        <v>-1.2891480839187874</v>
      </c>
      <c r="AP2782" s="17">
        <v>1.5170614386489625</v>
      </c>
      <c r="AQ2782" s="17">
        <v>18.607481385702926</v>
      </c>
      <c r="AR2782" s="17">
        <v>0.31633673889946257</v>
      </c>
      <c r="AS2782" s="17">
        <v>-0.30706551315363445</v>
      </c>
      <c r="AT2782" s="17">
        <v>-1</v>
      </c>
      <c r="AU2782" s="17">
        <v>-1</v>
      </c>
      <c r="AV2782" s="17">
        <v>-0.7369087274141326</v>
      </c>
      <c r="AW2782" s="17">
        <v>41.059759520732584</v>
      </c>
      <c r="AX2782" s="17">
        <v>39.642767572856314</v>
      </c>
      <c r="AY2782" s="17">
        <v>0.23962627192161093</v>
      </c>
      <c r="AZ2782" s="17">
        <v>11.589526371880513</v>
      </c>
      <c r="BA2782" s="22">
        <v>1398.2999387217096</v>
      </c>
      <c r="CU2782" t="e">
        <v>#N/A</v>
      </c>
      <c r="CV2782" t="e">
        <v>#N/A</v>
      </c>
    </row>
    <row r="2783" spans="1:100" x14ac:dyDescent="0.25">
      <c r="A2783">
        <v>6048</v>
      </c>
      <c r="B2783" t="s">
        <v>3039</v>
      </c>
      <c r="C2783" s="22">
        <v>3</v>
      </c>
      <c r="D2783" s="17">
        <v>3.1285086932397386</v>
      </c>
      <c r="E2783" s="17">
        <v>-0.10738963854770847</v>
      </c>
      <c r="F2783" s="17">
        <v>0.10197129569916512</v>
      </c>
      <c r="G2783" s="17">
        <v>6.7695634758330528E-2</v>
      </c>
      <c r="H2783" s="17">
        <v>-5.6300449548831101E-2</v>
      </c>
      <c r="I2783" s="17">
        <v>0</v>
      </c>
      <c r="J2783" s="17">
        <v>-3.3780269729298658</v>
      </c>
      <c r="K2783" s="17">
        <v>-5.6300449548831101E-2</v>
      </c>
      <c r="L2783" s="17">
        <v>-0.99999999999999789</v>
      </c>
      <c r="M2783" s="17">
        <v>-0.99999999999999789</v>
      </c>
      <c r="N2783" s="17">
        <v>-1.126008990976622</v>
      </c>
      <c r="O2783" s="17">
        <v>-0.18182264493179712</v>
      </c>
      <c r="P2783" s="17">
        <v>0.90096202473598741</v>
      </c>
      <c r="Q2783" s="17">
        <v>0.47024301044991129</v>
      </c>
      <c r="R2783" s="17">
        <v>0.24121242623751812</v>
      </c>
      <c r="S2783" s="17">
        <v>0.37135727146255032</v>
      </c>
      <c r="T2783" s="17">
        <v>0.16758312666742733</v>
      </c>
      <c r="U2783" s="17">
        <v>-2.830974663185019E-2</v>
      </c>
      <c r="V2783" s="17">
        <v>0</v>
      </c>
      <c r="W2783" s="17">
        <v>22.677244041878343</v>
      </c>
      <c r="X2783" s="17">
        <v>0.32034095523927719</v>
      </c>
      <c r="Y2783" s="17">
        <v>-0.99999999999999789</v>
      </c>
      <c r="Z2783" s="17">
        <v>-0.99999999999999789</v>
      </c>
      <c r="AA2783" s="17">
        <v>28.177757870322171</v>
      </c>
      <c r="AB2783" s="17">
        <v>0.19913920924154094</v>
      </c>
      <c r="AC2783" s="17">
        <v>-3.0420455813173951E-2</v>
      </c>
      <c r="AD2783" s="17">
        <v>-6.3532725384240624E-2</v>
      </c>
      <c r="AE2783" s="17">
        <v>5.2593014022063151</v>
      </c>
      <c r="AF2783" s="17">
        <v>0.1</v>
      </c>
      <c r="AG2783" s="17">
        <v>-0.99999999999999789</v>
      </c>
      <c r="AH2783" s="17">
        <v>-0.99999999999999789</v>
      </c>
      <c r="AI2783" s="17">
        <v>0</v>
      </c>
      <c r="AJ2783" s="17">
        <v>0</v>
      </c>
      <c r="AK2783" s="17">
        <v>0.21236592656570849</v>
      </c>
      <c r="AL2783" s="17">
        <v>0.57427048334701669</v>
      </c>
      <c r="AM2783" s="17">
        <v>4.2445852967823161E-3</v>
      </c>
      <c r="AN2783" s="17">
        <v>-0.12755022539078192</v>
      </c>
      <c r="AO2783" s="17">
        <v>1.1679442652481002</v>
      </c>
      <c r="AP2783" s="17">
        <v>-0.31740321803446508</v>
      </c>
      <c r="AQ2783" s="17">
        <v>19.299217068948487</v>
      </c>
      <c r="AR2783" s="17">
        <v>0.51063065149812736</v>
      </c>
      <c r="AS2783" s="17">
        <v>0.26404050569044596</v>
      </c>
      <c r="AT2783" s="17">
        <v>-0.99999999999999789</v>
      </c>
      <c r="AU2783" s="17">
        <v>-0.99999999999999789</v>
      </c>
      <c r="AV2783" s="17">
        <v>0.3089080609958485</v>
      </c>
      <c r="AW2783" s="17">
        <v>27.678532007355919</v>
      </c>
      <c r="AX2783" s="17">
        <v>27.678532007355919</v>
      </c>
      <c r="AY2783" s="17">
        <v>8.0587853504891671E-2</v>
      </c>
      <c r="AZ2783" s="17">
        <v>-7.5742663927826221</v>
      </c>
      <c r="BA2783" s="22">
        <v>1345.0075006701181</v>
      </c>
      <c r="CU2783" t="e">
        <v>#N/A</v>
      </c>
      <c r="CV2783" t="e">
        <v>#N/A</v>
      </c>
    </row>
    <row r="2784" spans="1:100" x14ac:dyDescent="0.25">
      <c r="A2784">
        <v>6049</v>
      </c>
      <c r="B2784" t="s">
        <v>3040</v>
      </c>
      <c r="C2784" s="22">
        <v>3</v>
      </c>
      <c r="D2784" s="17">
        <v>5.0233117981057438</v>
      </c>
      <c r="E2784" s="17">
        <v>0</v>
      </c>
      <c r="F2784" s="17">
        <v>-0.4717822611520836</v>
      </c>
      <c r="G2784" s="17">
        <v>-0.4717822611520836</v>
      </c>
      <c r="H2784" s="17">
        <v>6.3266464732190789E-2</v>
      </c>
      <c r="I2784" s="17">
        <v>0</v>
      </c>
      <c r="J2784" s="17">
        <v>3.7959878839314531</v>
      </c>
      <c r="K2784" s="17">
        <v>6.3266464732190789E-2</v>
      </c>
      <c r="L2784" s="17">
        <v>-1.0000000000000011</v>
      </c>
      <c r="M2784" s="17">
        <v>-1.0000000000000011</v>
      </c>
      <c r="N2784" s="17">
        <v>1.2653292946438173</v>
      </c>
      <c r="O2784" s="17">
        <v>8.3475174208851062</v>
      </c>
      <c r="P2784" s="17">
        <v>0</v>
      </c>
      <c r="Q2784" s="17">
        <v>-1.4297578604240475</v>
      </c>
      <c r="R2784" s="17">
        <v>-0.44829953644571935</v>
      </c>
      <c r="S2784" s="17">
        <v>0.33333333333333354</v>
      </c>
      <c r="T2784" s="17">
        <v>0.36569480480134103</v>
      </c>
      <c r="U2784" s="17">
        <v>2.7727707328118294E-2</v>
      </c>
      <c r="V2784" s="17">
        <v>0</v>
      </c>
      <c r="W2784" s="17">
        <v>26.53957522922407</v>
      </c>
      <c r="X2784" s="17">
        <v>0.77903397418296405</v>
      </c>
      <c r="Y2784" s="17">
        <v>-1.0000000000000011</v>
      </c>
      <c r="Z2784" s="17">
        <v>-1.0000000000000011</v>
      </c>
      <c r="AA2784" s="17">
        <v>47.479909872309371</v>
      </c>
      <c r="AB2784" s="17">
        <v>5.6716013899126491E-2</v>
      </c>
      <c r="AC2784" s="17">
        <v>0.23098197504214299</v>
      </c>
      <c r="AD2784" s="17">
        <v>0.14007469464935135</v>
      </c>
      <c r="AE2784" s="17">
        <v>21.388634179531024</v>
      </c>
      <c r="AF2784" s="17">
        <v>0.1</v>
      </c>
      <c r="AG2784" s="17">
        <v>-1.0000000000000011</v>
      </c>
      <c r="AH2784" s="17">
        <v>-1.0000000000000011</v>
      </c>
      <c r="AI2784" s="17">
        <v>-4.0838623685027442E-2</v>
      </c>
      <c r="AJ2784" s="17">
        <v>0</v>
      </c>
      <c r="AK2784" s="17">
        <v>-0.16520243910132359</v>
      </c>
      <c r="AL2784" s="17">
        <v>0.33942156600177431</v>
      </c>
      <c r="AM2784" s="17">
        <v>0.22525044944598122</v>
      </c>
      <c r="AN2784" s="17">
        <v>-6.8460749428668685E-2</v>
      </c>
      <c r="AO2784" s="17">
        <v>4.8052490406429111</v>
      </c>
      <c r="AP2784" s="17">
        <v>-1.4410905707845645E-2</v>
      </c>
      <c r="AQ2784" s="17">
        <v>30.335563113155526</v>
      </c>
      <c r="AR2784" s="17">
        <v>0.72675584546279282</v>
      </c>
      <c r="AS2784" s="17">
        <v>0.84230043891515549</v>
      </c>
      <c r="AT2784" s="17">
        <v>-1.0000000000000011</v>
      </c>
      <c r="AU2784" s="17">
        <v>-1.0000000000000011</v>
      </c>
      <c r="AV2784" s="17">
        <v>-0.92008179759780295</v>
      </c>
      <c r="AW2784" s="17">
        <v>55.81301638748662</v>
      </c>
      <c r="AX2784" s="17">
        <v>54.996243913786081</v>
      </c>
      <c r="AY2784" s="17">
        <v>2.8133289897432703E-3</v>
      </c>
      <c r="AZ2784" s="17">
        <v>-27.925423432499851</v>
      </c>
      <c r="BA2784" s="22">
        <v>1383.6581530907397</v>
      </c>
      <c r="CU2784" t="e">
        <v>#N/A</v>
      </c>
      <c r="CV2784" t="e">
        <v>#N/A</v>
      </c>
    </row>
    <row r="2785" spans="1:100" x14ac:dyDescent="0.25">
      <c r="A2785">
        <v>6050</v>
      </c>
      <c r="B2785" t="s">
        <v>3041</v>
      </c>
      <c r="C2785" s="22">
        <v>3</v>
      </c>
      <c r="D2785" s="17">
        <v>5.5894833296463728</v>
      </c>
      <c r="E2785" s="17">
        <v>-1.8418269821123906E-2</v>
      </c>
      <c r="F2785" s="17">
        <v>9.2807609382696582E-2</v>
      </c>
      <c r="G2785" s="17">
        <v>9.2807609382696582E-2</v>
      </c>
      <c r="H2785" s="17">
        <v>0.47718795936212105</v>
      </c>
      <c r="I2785" s="17">
        <v>0</v>
      </c>
      <c r="J2785" s="17">
        <v>28.631277561727252</v>
      </c>
      <c r="K2785" s="17">
        <v>0.47718795936212105</v>
      </c>
      <c r="L2785" s="17">
        <v>-1.0000000000000013</v>
      </c>
      <c r="M2785" s="17">
        <v>-1.0000000000000013</v>
      </c>
      <c r="N2785" s="17">
        <v>9.5437591872424132</v>
      </c>
      <c r="O2785" s="17">
        <v>34.313568500756354</v>
      </c>
      <c r="P2785" s="17">
        <v>0.92092390740658336</v>
      </c>
      <c r="Q2785" s="17">
        <v>-2.1015527548100583</v>
      </c>
      <c r="R2785" s="17">
        <v>-0.61182444763934118</v>
      </c>
      <c r="S2785" s="17">
        <v>0.33333333333333365</v>
      </c>
      <c r="T2785" s="17">
        <v>0.42348071792495146</v>
      </c>
      <c r="U2785" s="17">
        <v>0.30645813233174218</v>
      </c>
      <c r="V2785" s="17">
        <v>-6.5888809329744174E-3</v>
      </c>
      <c r="W2785" s="17">
        <v>23.179813731797285</v>
      </c>
      <c r="X2785" s="17">
        <v>1.562264639873393</v>
      </c>
      <c r="Y2785" s="17">
        <v>-1.0000000000000013</v>
      </c>
      <c r="Z2785" s="17">
        <v>-1.0000000000000013</v>
      </c>
      <c r="AA2785" s="17">
        <v>51.80730448876615</v>
      </c>
      <c r="AB2785" s="17">
        <v>0.18490985314776243</v>
      </c>
      <c r="AC2785" s="17">
        <v>5.9203123835806941E-2</v>
      </c>
      <c r="AD2785" s="17">
        <v>0.34067332710859433</v>
      </c>
      <c r="AE2785" s="17">
        <v>29.239315204608189</v>
      </c>
      <c r="AF2785" s="17">
        <v>0.70588235294117652</v>
      </c>
      <c r="AG2785" s="17">
        <v>-1.0000000000000013</v>
      </c>
      <c r="AH2785" s="17">
        <v>-1.0000000000000013</v>
      </c>
      <c r="AI2785" s="17">
        <v>8.3594429303751709E-3</v>
      </c>
      <c r="AJ2785" s="17">
        <v>-6.5888809329744174E-3</v>
      </c>
      <c r="AK2785" s="17">
        <v>0.16955418608217318</v>
      </c>
      <c r="AL2785" s="17">
        <v>9.4595312404064075E-2</v>
      </c>
      <c r="AM2785" s="17">
        <v>-0.17251833360419158</v>
      </c>
      <c r="AN2785" s="17">
        <v>-0.17807655918834098</v>
      </c>
      <c r="AO2785" s="17">
        <v>-3.4651874096939244</v>
      </c>
      <c r="AP2785" s="17">
        <v>-3.9789374176882051</v>
      </c>
      <c r="AQ2785" s="17">
        <v>51.811091293524541</v>
      </c>
      <c r="AR2785" s="17">
        <v>1.056683302657053</v>
      </c>
      <c r="AS2785" s="17">
        <v>2.0394525992355144</v>
      </c>
      <c r="AT2785" s="17">
        <v>-1.0000000000000013</v>
      </c>
      <c r="AU2785" s="17">
        <v>-1.0000000000000013</v>
      </c>
      <c r="AV2785" s="17">
        <v>-0.51901683825664502</v>
      </c>
      <c r="AW2785" s="17">
        <v>82.14193557183431</v>
      </c>
      <c r="AX2785" s="17">
        <v>81.650236337144364</v>
      </c>
      <c r="AY2785" s="17">
        <v>0.17267167819543142</v>
      </c>
      <c r="AZ2785" s="17">
        <v>12.201067231809239</v>
      </c>
      <c r="BA2785" s="22">
        <v>1429.2028858971357</v>
      </c>
      <c r="CU2785" t="e">
        <v>#N/A</v>
      </c>
      <c r="CV2785" t="e">
        <v>#N/A</v>
      </c>
    </row>
    <row r="2786" spans="1:100" x14ac:dyDescent="0.25">
      <c r="A2786">
        <v>6052</v>
      </c>
      <c r="B2786" t="s">
        <v>3042</v>
      </c>
      <c r="C2786" s="22">
        <v>3</v>
      </c>
      <c r="D2786" s="17">
        <v>4.512178667638203</v>
      </c>
      <c r="E2786" s="17">
        <v>0</v>
      </c>
      <c r="F2786" s="17">
        <v>1.7347863010973186E-2</v>
      </c>
      <c r="G2786" s="17">
        <v>1.7347863010973186E-2</v>
      </c>
      <c r="H2786" s="17">
        <v>4.3007141947579541E-2</v>
      </c>
      <c r="I2786" s="17">
        <v>0</v>
      </c>
      <c r="J2786" s="17">
        <v>2.5804285168547736</v>
      </c>
      <c r="K2786" s="17">
        <v>4.3007141947579541E-2</v>
      </c>
      <c r="L2786" s="17">
        <v>-1.0000000000000011</v>
      </c>
      <c r="M2786" s="17">
        <v>-1.0000000000000011</v>
      </c>
      <c r="N2786" s="17">
        <v>0.86014283895159072</v>
      </c>
      <c r="O2786" s="17">
        <v>7.1099550475039486</v>
      </c>
      <c r="P2786" s="17">
        <v>0.1290945274672233</v>
      </c>
      <c r="Q2786" s="17">
        <v>-6.5947737520718697E-2</v>
      </c>
      <c r="R2786" s="17">
        <v>-5.2950979930540487E-2</v>
      </c>
      <c r="S2786" s="17">
        <v>0.33333333333333348</v>
      </c>
      <c r="T2786" s="17">
        <v>0.34404253349799174</v>
      </c>
      <c r="U2786" s="17">
        <v>0.42096092521111772</v>
      </c>
      <c r="V2786" s="17">
        <v>-3.9944628931775104E-2</v>
      </c>
      <c r="W2786" s="17">
        <v>40.615400846523528</v>
      </c>
      <c r="X2786" s="17">
        <v>2.0892538523022242</v>
      </c>
      <c r="Y2786" s="17">
        <v>-1.0000000000000011</v>
      </c>
      <c r="Z2786" s="17">
        <v>-1.0000000000000011</v>
      </c>
      <c r="AA2786" s="17">
        <v>63.403835114698687</v>
      </c>
      <c r="AB2786" s="17">
        <v>1.9667247803832361E-2</v>
      </c>
      <c r="AC2786" s="17">
        <v>0.22789260410845252</v>
      </c>
      <c r="AD2786" s="17">
        <v>0.20926785304982953</v>
      </c>
      <c r="AE2786" s="17">
        <v>22.841385248105727</v>
      </c>
      <c r="AF2786" s="17">
        <v>0.42857142857142855</v>
      </c>
      <c r="AG2786" s="17">
        <v>-1.0000000000000011</v>
      </c>
      <c r="AH2786" s="17">
        <v>-1.0000000000000011</v>
      </c>
      <c r="AI2786" s="17">
        <v>0</v>
      </c>
      <c r="AJ2786" s="17">
        <v>-3.9944628931775104E-2</v>
      </c>
      <c r="AK2786" s="17">
        <v>-0.15143859415893593</v>
      </c>
      <c r="AL2786" s="17">
        <v>2.3913632931460736E-2</v>
      </c>
      <c r="AM2786" s="17">
        <v>1.7839185242125716E-2</v>
      </c>
      <c r="AN2786" s="17">
        <v>-0.18461796092235619</v>
      </c>
      <c r="AO2786" s="17">
        <v>-0.31121333974153653</v>
      </c>
      <c r="AP2786" s="17">
        <v>-4.4958808584016019</v>
      </c>
      <c r="AQ2786" s="17">
        <v>43.195829363378294</v>
      </c>
      <c r="AR2786" s="17">
        <v>1.0583921631106685</v>
      </c>
      <c r="AS2786" s="17">
        <v>2.1322609942498039</v>
      </c>
      <c r="AT2786" s="17">
        <v>-1.0000000000000011</v>
      </c>
      <c r="AU2786" s="17">
        <v>-1.0000000000000011</v>
      </c>
      <c r="AV2786" s="17">
        <v>-3.5603116919566857E-2</v>
      </c>
      <c r="AW2786" s="17">
        <v>66.017909303801034</v>
      </c>
      <c r="AX2786" s="17">
        <v>62.023446410623521</v>
      </c>
      <c r="AY2786" s="17">
        <v>0.20682319805379892</v>
      </c>
      <c r="AZ2786" s="17">
        <v>36.608057421893207</v>
      </c>
      <c r="BA2786" s="22">
        <v>1443.393493212197</v>
      </c>
      <c r="CU2786" t="e">
        <v>#N/A</v>
      </c>
      <c r="CV2786" t="e">
        <v>#N/A</v>
      </c>
    </row>
    <row r="2787" spans="1:100" x14ac:dyDescent="0.25">
      <c r="A2787">
        <v>6053</v>
      </c>
      <c r="B2787" t="s">
        <v>3043</v>
      </c>
      <c r="C2787" s="22">
        <v>3</v>
      </c>
      <c r="D2787" s="17">
        <v>4.7161439274745067</v>
      </c>
      <c r="E2787" s="17">
        <v>-0.13034926014568576</v>
      </c>
      <c r="F2787" s="17">
        <v>0.16621282859919637</v>
      </c>
      <c r="G2787" s="17">
        <v>0.13362551356277494</v>
      </c>
      <c r="H2787" s="17">
        <v>-0.17896165315676194</v>
      </c>
      <c r="I2787" s="17">
        <v>0</v>
      </c>
      <c r="J2787" s="17">
        <v>-10.737699189405713</v>
      </c>
      <c r="K2787" s="17">
        <v>-0.17896165315676194</v>
      </c>
      <c r="L2787" s="17">
        <v>-1.0000000000000011</v>
      </c>
      <c r="M2787" s="17">
        <v>-1.0000000000000011</v>
      </c>
      <c r="N2787" s="17">
        <v>-3.5792330631352396</v>
      </c>
      <c r="O2787" s="17">
        <v>-5.8879297483684336</v>
      </c>
      <c r="P2787" s="17">
        <v>0.32326877024681139</v>
      </c>
      <c r="Q2787" s="17">
        <v>-0.68953105307814311</v>
      </c>
      <c r="R2787" s="17">
        <v>-0.25710590505600878</v>
      </c>
      <c r="S2787" s="17">
        <v>0.33333333333333376</v>
      </c>
      <c r="T2787" s="17">
        <v>0.28302313269435786</v>
      </c>
      <c r="U2787" s="17">
        <v>-6.2470497352971811E-2</v>
      </c>
      <c r="V2787" s="17">
        <v>1.2401084841881069E-3</v>
      </c>
      <c r="W2787" s="17">
        <v>29.363509212626802</v>
      </c>
      <c r="X2787" s="17">
        <v>0.49270331912014431</v>
      </c>
      <c r="Y2787" s="17">
        <v>-1.0000000000000011</v>
      </c>
      <c r="Z2787" s="17">
        <v>-1.0000000000000011</v>
      </c>
      <c r="AA2787" s="17">
        <v>84.549119976972761</v>
      </c>
      <c r="AB2787" s="17">
        <v>0.6004774479468229</v>
      </c>
      <c r="AC2787" s="17">
        <v>0.1841129119325319</v>
      </c>
      <c r="AD2787" s="17">
        <v>0.32426397350868502</v>
      </c>
      <c r="AE2787" s="17">
        <v>55.442716669402017</v>
      </c>
      <c r="AF2787" s="17">
        <v>0.7142857142857143</v>
      </c>
      <c r="AG2787" s="17">
        <v>-1.0000000000000011</v>
      </c>
      <c r="AH2787" s="17">
        <v>-1.0000000000000011</v>
      </c>
      <c r="AI2787" s="17">
        <v>0</v>
      </c>
      <c r="AJ2787" s="17">
        <v>1.2401084841881069E-3</v>
      </c>
      <c r="AK2787" s="17">
        <v>-7.7460116955359037E-3</v>
      </c>
      <c r="AL2787" s="17">
        <v>-0.18284089108194615</v>
      </c>
      <c r="AM2787" s="17">
        <v>-2.3341145876082511E-3</v>
      </c>
      <c r="AN2787" s="17">
        <v>-0.16187987432985146</v>
      </c>
      <c r="AO2787" s="17">
        <v>-9.7082923167886026E-2</v>
      </c>
      <c r="AP2787" s="17">
        <v>-4.9612013136560176</v>
      </c>
      <c r="AQ2787" s="17">
        <v>18.625810023221092</v>
      </c>
      <c r="AR2787" s="17">
        <v>0.55512607715890772</v>
      </c>
      <c r="AS2787" s="17">
        <v>0.31374166596338204</v>
      </c>
      <c r="AT2787" s="17">
        <v>-1.0000000000000011</v>
      </c>
      <c r="AU2787" s="17">
        <v>-1.0000000000000011</v>
      </c>
      <c r="AV2787" s="17">
        <v>-0.12348039149323406</v>
      </c>
      <c r="AW2787" s="17">
        <v>73.699988914948349</v>
      </c>
      <c r="AX2787" s="17">
        <v>73.823999763367155</v>
      </c>
      <c r="AY2787" s="17">
        <v>0.38896019414888822</v>
      </c>
      <c r="AZ2787" s="17">
        <v>31.631644304424608</v>
      </c>
      <c r="BA2787" s="22">
        <v>1429.2078525681686</v>
      </c>
      <c r="CU2787" t="e">
        <v>#N/A</v>
      </c>
      <c r="CV2787" t="e">
        <v>#N/A</v>
      </c>
    </row>
    <row r="2788" spans="1:100" x14ac:dyDescent="0.25">
      <c r="A2788">
        <v>6054</v>
      </c>
      <c r="B2788" t="s">
        <v>3044</v>
      </c>
      <c r="C2788" s="22">
        <v>3</v>
      </c>
      <c r="D2788" s="17">
        <v>5.080107405367154</v>
      </c>
      <c r="E2788" s="17">
        <v>-2.7926608325901922E-2</v>
      </c>
      <c r="F2788" s="17">
        <v>-0.1858517792824228</v>
      </c>
      <c r="G2788" s="17">
        <v>-0.19012345531653024</v>
      </c>
      <c r="H2788" s="17">
        <v>0.34223050756154266</v>
      </c>
      <c r="I2788" s="17">
        <v>0</v>
      </c>
      <c r="J2788" s="17">
        <v>20.533830453692559</v>
      </c>
      <c r="K2788" s="17">
        <v>0.34223050756154266</v>
      </c>
      <c r="L2788" s="17">
        <v>-1.0000000000000007</v>
      </c>
      <c r="M2788" s="17">
        <v>-1.0000000000000007</v>
      </c>
      <c r="N2788" s="17">
        <v>6.8446101512308539</v>
      </c>
      <c r="O2788" s="17">
        <v>25.423814403743172</v>
      </c>
      <c r="P2788" s="17">
        <v>-0.15161049112112543</v>
      </c>
      <c r="Q2788" s="17">
        <v>-0.38262383691000812</v>
      </c>
      <c r="R2788" s="17">
        <v>-0.11327320044190084</v>
      </c>
      <c r="S2788" s="17">
        <v>0.33333333333333354</v>
      </c>
      <c r="T2788" s="17">
        <v>0.28377700170874731</v>
      </c>
      <c r="U2788" s="17">
        <v>7.2764946409296649E-2</v>
      </c>
      <c r="V2788" s="17">
        <v>-2.977818347341752E-2</v>
      </c>
      <c r="W2788" s="17">
        <v>12.714663616656701</v>
      </c>
      <c r="X2788" s="17">
        <v>0.3377141806526332</v>
      </c>
      <c r="Y2788" s="17">
        <v>-1.0000000000000007</v>
      </c>
      <c r="Z2788" s="17">
        <v>-1.0000000000000007</v>
      </c>
      <c r="AA2788" s="17">
        <v>50.661076475447061</v>
      </c>
      <c r="AB2788" s="17">
        <v>0.23912984105620752</v>
      </c>
      <c r="AC2788" s="17">
        <v>0.25427548187495302</v>
      </c>
      <c r="AD2788" s="17">
        <v>0.26778839825348461</v>
      </c>
      <c r="AE2788" s="17">
        <v>38.059686059232263</v>
      </c>
      <c r="AF2788" s="17">
        <v>0.7142857142857143</v>
      </c>
      <c r="AG2788" s="17">
        <v>-1.0000000000000007</v>
      </c>
      <c r="AH2788" s="17">
        <v>-1.0000000000000007</v>
      </c>
      <c r="AI2788" s="17">
        <v>0</v>
      </c>
      <c r="AJ2788" s="17">
        <v>-2.977818347341752E-2</v>
      </c>
      <c r="AK2788" s="17">
        <v>3.1037886187016035E-4</v>
      </c>
      <c r="AL2788" s="17">
        <v>8.7746231057470037E-4</v>
      </c>
      <c r="AM2788" s="17">
        <v>-9.7196369095342044E-2</v>
      </c>
      <c r="AN2788" s="17">
        <v>-5.2416628387585686E-2</v>
      </c>
      <c r="AO2788" s="17">
        <v>-2.4283573330741985</v>
      </c>
      <c r="AP2788" s="17">
        <v>-1.3060283981367684</v>
      </c>
      <c r="AQ2788" s="17">
        <v>33.248494070349253</v>
      </c>
      <c r="AR2788" s="17">
        <v>0.66009709797795968</v>
      </c>
      <c r="AS2788" s="17">
        <v>0.67994468821417542</v>
      </c>
      <c r="AT2788" s="17">
        <v>-1.0000000000000007</v>
      </c>
      <c r="AU2788" s="17">
        <v>-1.0000000000000007</v>
      </c>
      <c r="AV2788" s="17">
        <v>-0.30339665575843111</v>
      </c>
      <c r="AW2788" s="17">
        <v>74.778862481053451</v>
      </c>
      <c r="AX2788" s="17">
        <v>71.801044133711699</v>
      </c>
      <c r="AY2788" s="17">
        <v>0.10716545741815746</v>
      </c>
      <c r="AZ2788" s="17">
        <v>7.6343026165967727</v>
      </c>
      <c r="BA2788" s="22">
        <v>1478.9880770563166</v>
      </c>
      <c r="CU2788" t="e">
        <v>#N/A</v>
      </c>
      <c r="CV2788" t="e">
        <v>#N/A</v>
      </c>
    </row>
    <row r="2789" spans="1:100" x14ac:dyDescent="0.25">
      <c r="A2789">
        <v>6055</v>
      </c>
      <c r="B2789" t="s">
        <v>3045</v>
      </c>
      <c r="C2789" s="22">
        <v>3</v>
      </c>
      <c r="D2789" s="17">
        <v>6.1114841449169788</v>
      </c>
      <c r="E2789" s="17">
        <v>-0.56795621306593091</v>
      </c>
      <c r="F2789" s="17">
        <v>0.18552232136975413</v>
      </c>
      <c r="G2789" s="17">
        <v>1.9082751169266082E-2</v>
      </c>
      <c r="H2789" s="17">
        <v>0.28406385117777239</v>
      </c>
      <c r="I2789" s="17">
        <v>0</v>
      </c>
      <c r="J2789" s="17">
        <v>17.043831070666336</v>
      </c>
      <c r="K2789" s="17">
        <v>0.28406385117777239</v>
      </c>
      <c r="L2789" s="17">
        <v>-1.0000000000000018</v>
      </c>
      <c r="M2789" s="17">
        <v>-1.0000000000000018</v>
      </c>
      <c r="N2789" s="17">
        <v>5.6812770235554453</v>
      </c>
      <c r="O2789" s="17">
        <v>23.174397966752615</v>
      </c>
      <c r="P2789" s="17">
        <v>-7.7056715330427314</v>
      </c>
      <c r="Q2789" s="17">
        <v>9.1876915934488341</v>
      </c>
      <c r="R2789" s="17">
        <v>2.0763715851294444</v>
      </c>
      <c r="S2789" s="17">
        <v>0.33333333333333404</v>
      </c>
      <c r="T2789" s="17">
        <v>8.0641132224357648E-2</v>
      </c>
      <c r="U2789" s="17">
        <v>0.11061946882669504</v>
      </c>
      <c r="V2789" s="17">
        <v>1.5359379083271864E-2</v>
      </c>
      <c r="W2789" s="17">
        <v>10.235578491595447</v>
      </c>
      <c r="X2789" s="17">
        <v>0.41185256307735402</v>
      </c>
      <c r="Y2789" s="17">
        <v>-1.0000000000000018</v>
      </c>
      <c r="Z2789" s="17">
        <v>-1.0000000000000018</v>
      </c>
      <c r="AA2789" s="17">
        <v>49.508812686082464</v>
      </c>
      <c r="AB2789" s="17">
        <v>0.29231863899791966</v>
      </c>
      <c r="AC2789" s="17">
        <v>5.2375135589555442E-2</v>
      </c>
      <c r="AD2789" s="17">
        <v>0.39924347759967671</v>
      </c>
      <c r="AE2789" s="17">
        <v>37.196862609357581</v>
      </c>
      <c r="AF2789" s="17">
        <v>0.93333333333333335</v>
      </c>
      <c r="AG2789" s="17">
        <v>-1.0000000000000018</v>
      </c>
      <c r="AH2789" s="17">
        <v>-1.0000000000000018</v>
      </c>
      <c r="AI2789" s="17">
        <v>-9.9120271292252645E-3</v>
      </c>
      <c r="AJ2789" s="17">
        <v>1.5359379083271864E-2</v>
      </c>
      <c r="AK2789" s="17">
        <v>-0.13257717721771342</v>
      </c>
      <c r="AL2789" s="17">
        <v>-9.0783736286483091E-2</v>
      </c>
      <c r="AM2789" s="17">
        <v>0.27200457826780206</v>
      </c>
      <c r="AN2789" s="17">
        <v>-2.3134329654080618E-2</v>
      </c>
      <c r="AO2789" s="17">
        <v>6.1372285706064824</v>
      </c>
      <c r="AP2789" s="17">
        <v>-1.0322769227844322</v>
      </c>
      <c r="AQ2789" s="17">
        <v>27.279409562261794</v>
      </c>
      <c r="AR2789" s="17">
        <v>0.53995331346765896</v>
      </c>
      <c r="AS2789" s="17">
        <v>0.69591641425512618</v>
      </c>
      <c r="AT2789" s="17">
        <v>-1.0000000000000018</v>
      </c>
      <c r="AU2789" s="17">
        <v>-1.0000000000000018</v>
      </c>
      <c r="AV2789" s="17">
        <v>2.0954543362987099</v>
      </c>
      <c r="AW2789" s="17">
        <v>71.650933730050653</v>
      </c>
      <c r="AX2789" s="17">
        <v>72.988631095793323</v>
      </c>
      <c r="AY2789" s="17">
        <v>0.14721758355854006</v>
      </c>
      <c r="AZ2789" s="17">
        <v>1.812512105622166</v>
      </c>
      <c r="BA2789" s="22">
        <v>1442.1805932878863</v>
      </c>
      <c r="CU2789" t="e">
        <v>#N/A</v>
      </c>
      <c r="CV2789" t="e">
        <v>#N/A</v>
      </c>
    </row>
    <row r="2790" spans="1:100" x14ac:dyDescent="0.25">
      <c r="A2790">
        <v>6056</v>
      </c>
      <c r="B2790" t="s">
        <v>3046</v>
      </c>
      <c r="C2790" s="22">
        <v>3</v>
      </c>
      <c r="D2790" s="17">
        <v>6.1786073354846751</v>
      </c>
      <c r="E2790" s="17">
        <v>-1.0108322441723483</v>
      </c>
      <c r="F2790" s="17">
        <v>-0.1669820016068794</v>
      </c>
      <c r="G2790" s="17">
        <v>-0.47079510392027185</v>
      </c>
      <c r="H2790" s="17">
        <v>0.40826942090431495</v>
      </c>
      <c r="I2790" s="17">
        <v>0</v>
      </c>
      <c r="J2790" s="17">
        <v>24.496165254258901</v>
      </c>
      <c r="K2790" s="17">
        <v>0.40826942090431495</v>
      </c>
      <c r="L2790" s="17">
        <v>-1.0000000000000013</v>
      </c>
      <c r="M2790" s="17">
        <v>-1.0000000000000013</v>
      </c>
      <c r="N2790" s="17">
        <v>8.1653884180863017</v>
      </c>
      <c r="O2790" s="17">
        <v>30.203977485823302</v>
      </c>
      <c r="P2790" s="17">
        <v>-3.2130486468359818</v>
      </c>
      <c r="Q2790" s="17">
        <v>-1.9653009937901793</v>
      </c>
      <c r="R2790" s="17">
        <v>-0.98632587963048779</v>
      </c>
      <c r="S2790" s="17">
        <v>0.33333333333333359</v>
      </c>
      <c r="T2790" s="17">
        <v>0.48481026686480366</v>
      </c>
      <c r="U2790" s="17">
        <v>0.20957730874757588</v>
      </c>
      <c r="V2790" s="17">
        <v>2.2087862199585469E-3</v>
      </c>
      <c r="W2790" s="17">
        <v>24.866410970454279</v>
      </c>
      <c r="X2790" s="17">
        <v>1.3958512209685154</v>
      </c>
      <c r="Y2790" s="17">
        <v>-1.0000000000000013</v>
      </c>
      <c r="Z2790" s="17">
        <v>-1.0000000000000013</v>
      </c>
      <c r="AA2790" s="17">
        <v>56.366873354191384</v>
      </c>
      <c r="AB2790" s="17">
        <v>0.20494721440214728</v>
      </c>
      <c r="AC2790" s="17">
        <v>0.12308853958399565</v>
      </c>
      <c r="AD2790" s="17">
        <v>0.32170001128120979</v>
      </c>
      <c r="AE2790" s="17">
        <v>32.486788263367622</v>
      </c>
      <c r="AF2790" s="17">
        <v>0.75</v>
      </c>
      <c r="AG2790" s="17">
        <v>-1.0000000000000013</v>
      </c>
      <c r="AH2790" s="17">
        <v>-1.0000000000000013</v>
      </c>
      <c r="AI2790" s="17">
        <v>0</v>
      </c>
      <c r="AJ2790" s="17">
        <v>2.2087862199585469E-3</v>
      </c>
      <c r="AK2790" s="17">
        <v>0.26611135964600052</v>
      </c>
      <c r="AL2790" s="17">
        <v>-4.2453177381052629E-2</v>
      </c>
      <c r="AM2790" s="17">
        <v>0.13483229096939905</v>
      </c>
      <c r="AN2790" s="17">
        <v>-0.14625832240419162</v>
      </c>
      <c r="AO2790" s="17">
        <v>4.7013640724649806</v>
      </c>
      <c r="AP2790" s="17">
        <v>-3.8687239470100527</v>
      </c>
      <c r="AQ2790" s="17">
        <v>49.36257622471318</v>
      </c>
      <c r="AR2790" s="17">
        <v>1.0299296951656718</v>
      </c>
      <c r="AS2790" s="17">
        <v>1.8041206418728304</v>
      </c>
      <c r="AT2790" s="17">
        <v>-1.0000000000000013</v>
      </c>
      <c r="AU2790" s="17">
        <v>-1.0000000000000013</v>
      </c>
      <c r="AV2790" s="17">
        <v>-1.4571209835507599</v>
      </c>
      <c r="AW2790" s="17">
        <v>82.702126893004703</v>
      </c>
      <c r="AX2790" s="17">
        <v>82.923005515000554</v>
      </c>
      <c r="AY2790" s="17">
        <v>0.23175689750763806</v>
      </c>
      <c r="AZ2790" s="17">
        <v>41.211598310816385</v>
      </c>
      <c r="BA2790" s="22">
        <v>1452.1435458807841</v>
      </c>
      <c r="CU2790" t="e">
        <v>#N/A</v>
      </c>
      <c r="CV2790" t="e">
        <v>#N/A</v>
      </c>
    </row>
    <row r="2791" spans="1:100" x14ac:dyDescent="0.25">
      <c r="A2791">
        <v>6057</v>
      </c>
      <c r="B2791" t="s">
        <v>3047</v>
      </c>
      <c r="C2791" s="22">
        <v>3</v>
      </c>
      <c r="D2791" s="17">
        <v>5.3725209733365915</v>
      </c>
      <c r="E2791" s="17">
        <v>0.10537760026198462</v>
      </c>
      <c r="F2791" s="17">
        <v>-0.24649667853128476</v>
      </c>
      <c r="G2791" s="17">
        <v>-0.22015227846578855</v>
      </c>
      <c r="H2791" s="17">
        <v>-8.0993290005322793E-2</v>
      </c>
      <c r="I2791" s="17">
        <v>0</v>
      </c>
      <c r="J2791" s="17">
        <v>-4.859597400319366</v>
      </c>
      <c r="K2791" s="17">
        <v>-8.0993290005322793E-2</v>
      </c>
      <c r="L2791" s="17">
        <v>-0.99999999999999967</v>
      </c>
      <c r="M2791" s="17">
        <v>-0.99999999999999967</v>
      </c>
      <c r="N2791" s="17">
        <v>-1.6198658001064545</v>
      </c>
      <c r="O2791" s="17">
        <v>0.29277129455143924</v>
      </c>
      <c r="P2791" s="17">
        <v>-0.55172591610412347</v>
      </c>
      <c r="Q2791" s="17">
        <v>0.62195516567972475</v>
      </c>
      <c r="R2791" s="17">
        <v>0.14834460395131815</v>
      </c>
      <c r="S2791" s="17">
        <v>0.33333333333333326</v>
      </c>
      <c r="T2791" s="17">
        <v>0.28250897235421085</v>
      </c>
      <c r="U2791" s="17">
        <v>0.17222322419476113</v>
      </c>
      <c r="V2791" s="17">
        <v>3.384292130101631E-3</v>
      </c>
      <c r="W2791" s="17">
        <v>34.897724480709194</v>
      </c>
      <c r="X2791" s="17">
        <v>1.3334062091781682</v>
      </c>
      <c r="Y2791" s="17">
        <v>-0.99999999999999967</v>
      </c>
      <c r="Z2791" s="17">
        <v>-0.99999999999999967</v>
      </c>
      <c r="AA2791" s="17">
        <v>63.878034518384418</v>
      </c>
      <c r="AB2791" s="17">
        <v>0.28212113841920178</v>
      </c>
      <c r="AC2791" s="17">
        <v>0.24277244511432552</v>
      </c>
      <c r="AD2791" s="17">
        <v>5.1745725140951743E-2</v>
      </c>
      <c r="AE2791" s="17">
        <v>28.831965433723944</v>
      </c>
      <c r="AF2791" s="17">
        <v>0.58333333333333337</v>
      </c>
      <c r="AG2791" s="17">
        <v>-0.99999999999999967</v>
      </c>
      <c r="AH2791" s="17">
        <v>-0.99999999999999967</v>
      </c>
      <c r="AI2791" s="17">
        <v>0</v>
      </c>
      <c r="AJ2791" s="17">
        <v>3.384292130101631E-3</v>
      </c>
      <c r="AK2791" s="17">
        <v>3.8008519068401178E-2</v>
      </c>
      <c r="AL2791" s="17">
        <v>-2.260227210268001E-2</v>
      </c>
      <c r="AM2791" s="17">
        <v>4.9135932259785797E-2</v>
      </c>
      <c r="AN2791" s="17">
        <v>0.25263318696406939</v>
      </c>
      <c r="AO2791" s="17">
        <v>1.4184409018366504</v>
      </c>
      <c r="AP2791" s="17">
        <v>6.2028183135883355</v>
      </c>
      <c r="AQ2791" s="17">
        <v>30.03812708038982</v>
      </c>
      <c r="AR2791" s="17">
        <v>0.79144982201240688</v>
      </c>
      <c r="AS2791" s="17">
        <v>1.2524129191728457</v>
      </c>
      <c r="AT2791" s="17">
        <v>-0.99999999999999967</v>
      </c>
      <c r="AU2791" s="17">
        <v>-0.99999999999999967</v>
      </c>
      <c r="AV2791" s="17">
        <v>-7.1807674514470315E-2</v>
      </c>
      <c r="AW2791" s="17">
        <v>70.373624126524192</v>
      </c>
      <c r="AX2791" s="17">
        <v>70.71205333953435</v>
      </c>
      <c r="AY2791" s="17">
        <v>8.7396591511105806E-2</v>
      </c>
      <c r="AZ2791" s="17">
        <v>-12.541959658919735</v>
      </c>
      <c r="BA2791" s="22">
        <v>1319.434484187336</v>
      </c>
      <c r="CU2791" t="e">
        <v>#N/A</v>
      </c>
      <c r="CV2791" t="e">
        <v>#N/A</v>
      </c>
    </row>
    <row r="2792" spans="1:100" x14ac:dyDescent="0.25">
      <c r="A2792">
        <v>6058</v>
      </c>
      <c r="B2792" t="s">
        <v>3048</v>
      </c>
      <c r="C2792" s="22">
        <v>3</v>
      </c>
      <c r="D2792" s="17">
        <v>-0.10595949232985928</v>
      </c>
      <c r="E2792" s="17">
        <v>-3.0676859052570921E-2</v>
      </c>
      <c r="F2792" s="17">
        <v>-0.27698227311610724</v>
      </c>
      <c r="G2792" s="17">
        <v>-0.29152893778512418</v>
      </c>
      <c r="H2792" s="17">
        <v>-6.1814100293166772E-2</v>
      </c>
      <c r="I2792" s="17">
        <v>0</v>
      </c>
      <c r="J2792" s="17">
        <v>-3.7088460175900071</v>
      </c>
      <c r="K2792" s="17">
        <v>-6.1814100293166772E-2</v>
      </c>
      <c r="L2792" s="17">
        <v>-1.0000000000000002</v>
      </c>
      <c r="M2792" s="17">
        <v>-1.0000000000000002</v>
      </c>
      <c r="N2792" s="17">
        <v>-1.2362820058633353</v>
      </c>
      <c r="O2792" s="17">
        <v>-4.1063344477049872</v>
      </c>
      <c r="P2792" s="17">
        <v>2.3250069240311855</v>
      </c>
      <c r="Q2792" s="17">
        <v>-1.1300889191086465</v>
      </c>
      <c r="R2792" s="17">
        <v>-9.0397197012523953E-2</v>
      </c>
      <c r="S2792" s="17">
        <v>0.34864548673875961</v>
      </c>
      <c r="T2792" s="17">
        <v>0.36846103947518816</v>
      </c>
      <c r="U2792" s="17">
        <v>6.2883929521621751E-2</v>
      </c>
      <c r="V2792" s="17">
        <v>0.10535649569285052</v>
      </c>
      <c r="W2792" s="17">
        <v>37.886442068863474</v>
      </c>
      <c r="X2792" s="17">
        <v>1.6962569082836654</v>
      </c>
      <c r="Y2792" s="17">
        <v>-1.0000000000000002</v>
      </c>
      <c r="Z2792" s="17">
        <v>-1.0000000000000002</v>
      </c>
      <c r="AA2792" s="17">
        <v>30.183354820766521</v>
      </c>
      <c r="AB2792" s="17">
        <v>3.5223999411983634E-2</v>
      </c>
      <c r="AC2792" s="17">
        <v>-3.909651537452824E-2</v>
      </c>
      <c r="AD2792" s="17">
        <v>-0.14838128505914405</v>
      </c>
      <c r="AE2792" s="17">
        <v>-7.6126900510844395</v>
      </c>
      <c r="AF2792" s="17">
        <v>0.1</v>
      </c>
      <c r="AG2792" s="17">
        <v>-1.0000000000000002</v>
      </c>
      <c r="AH2792" s="17">
        <v>-1.0000000000000002</v>
      </c>
      <c r="AI2792" s="17">
        <v>0</v>
      </c>
      <c r="AJ2792" s="17">
        <v>0.10535649569285052</v>
      </c>
      <c r="AK2792" s="17">
        <v>-0.14333833665365581</v>
      </c>
      <c r="AL2792" s="17">
        <v>-0.1104268232896411</v>
      </c>
      <c r="AM2792" s="17">
        <v>0.54431195292601997</v>
      </c>
      <c r="AN2792" s="17">
        <v>6.3960129464941839E-2</v>
      </c>
      <c r="AO2792" s="17">
        <v>12.891107139882237</v>
      </c>
      <c r="AP2792" s="17">
        <v>1.0468691201753411</v>
      </c>
      <c r="AQ2792" s="17">
        <v>34.177596051273476</v>
      </c>
      <c r="AR2792" s="17">
        <v>0.88534695142842013</v>
      </c>
      <c r="AS2792" s="17">
        <v>1.6344428079904991</v>
      </c>
      <c r="AT2792" s="17">
        <v>-1.0000000000000002</v>
      </c>
      <c r="AU2792" s="17">
        <v>-1.0000000000000002</v>
      </c>
      <c r="AV2792" s="17">
        <v>-0.3819261347976482</v>
      </c>
      <c r="AW2792" s="17">
        <v>27.123889493236874</v>
      </c>
      <c r="AX2792" s="17">
        <v>37.659539062521944</v>
      </c>
      <c r="AY2792" s="17">
        <v>-0.29035769567067216</v>
      </c>
      <c r="AZ2792" s="17">
        <v>-96.307305956659746</v>
      </c>
      <c r="BA2792" s="22">
        <v>1301.8442332538023</v>
      </c>
      <c r="CU2792" t="e">
        <v>#N/A</v>
      </c>
      <c r="CV2792" t="e">
        <v>#N/A</v>
      </c>
    </row>
    <row r="2793" spans="1:100" x14ac:dyDescent="0.25">
      <c r="A2793">
        <v>6059</v>
      </c>
      <c r="B2793" t="s">
        <v>3049</v>
      </c>
      <c r="C2793" s="22">
        <v>3</v>
      </c>
      <c r="D2793" s="17">
        <v>2.1862020822878714</v>
      </c>
      <c r="E2793" s="17">
        <v>0.75940859652982307</v>
      </c>
      <c r="F2793" s="17">
        <v>-0.35028710725312306</v>
      </c>
      <c r="G2793" s="17">
        <v>-0.11062449862088473</v>
      </c>
      <c r="H2793" s="17">
        <v>-2.4121080896064014E-2</v>
      </c>
      <c r="I2793" s="17">
        <v>0</v>
      </c>
      <c r="J2793" s="17">
        <v>-1.4472648537638437</v>
      </c>
      <c r="K2793" s="17">
        <v>-2.4121080896064014E-2</v>
      </c>
      <c r="L2793" s="17">
        <v>-1.0000000000000004</v>
      </c>
      <c r="M2793" s="17">
        <v>-1.0000000000000004</v>
      </c>
      <c r="N2793" s="17">
        <v>-0.4824216179212803</v>
      </c>
      <c r="O2793" s="17">
        <v>0.62831272990314391</v>
      </c>
      <c r="P2793" s="17">
        <v>-1.7702068210091171</v>
      </c>
      <c r="Q2793" s="17">
        <v>-4.6617111825074575</v>
      </c>
      <c r="R2793" s="17">
        <v>-1.740424495612404</v>
      </c>
      <c r="S2793" s="17">
        <v>0.31698904647618537</v>
      </c>
      <c r="T2793" s="17">
        <v>0.30422433317549052</v>
      </c>
      <c r="U2793" s="17">
        <v>0.12254016044301189</v>
      </c>
      <c r="V2793" s="17">
        <v>-9.7508924261166946E-2</v>
      </c>
      <c r="W2793" s="17">
        <v>26.814627869183429</v>
      </c>
      <c r="X2793" s="17">
        <v>0.5213325565949436</v>
      </c>
      <c r="Y2793" s="17">
        <v>-1.0000000000000004</v>
      </c>
      <c r="Z2793" s="17">
        <v>-1.0000000000000004</v>
      </c>
      <c r="AA2793" s="17">
        <v>20.416012103050289</v>
      </c>
      <c r="AB2793" s="17">
        <v>-0.14784762092138695</v>
      </c>
      <c r="AC2793" s="17">
        <v>-7.3770772566653084E-2</v>
      </c>
      <c r="AD2793" s="17">
        <v>0.1284545680776257</v>
      </c>
      <c r="AE2793" s="17">
        <v>-4.6581912705207102</v>
      </c>
      <c r="AF2793" s="17">
        <v>0</v>
      </c>
      <c r="AG2793" s="17">
        <v>-1.0000000000000004</v>
      </c>
      <c r="AH2793" s="17">
        <v>-1.0000000000000004</v>
      </c>
      <c r="AI2793" s="17">
        <v>-0.11250865010615846</v>
      </c>
      <c r="AJ2793" s="17">
        <v>-9.7508924261166946E-2</v>
      </c>
      <c r="AK2793" s="17">
        <v>0.24588042541359448</v>
      </c>
      <c r="AL2793" s="17">
        <v>9.2040480912717923E-2</v>
      </c>
      <c r="AM2793" s="17">
        <v>0.37978182859583848</v>
      </c>
      <c r="AN2793" s="17">
        <v>-0.10634772273795201</v>
      </c>
      <c r="AO2793" s="17">
        <v>10.723947841963936</v>
      </c>
      <c r="AP2793" s="17">
        <v>-2.1984906638852117</v>
      </c>
      <c r="AQ2793" s="17">
        <v>25.367363015419567</v>
      </c>
      <c r="AR2793" s="17">
        <v>0.64624461583352055</v>
      </c>
      <c r="AS2793" s="17">
        <v>0.49721147569887963</v>
      </c>
      <c r="AT2793" s="17">
        <v>-1.0000000000000004</v>
      </c>
      <c r="AU2793" s="17">
        <v>-1.0000000000000004</v>
      </c>
      <c r="AV2793" s="17">
        <v>-1.8510489942332882</v>
      </c>
      <c r="AW2793" s="17">
        <v>18.845834169068223</v>
      </c>
      <c r="AX2793" s="17">
        <v>6.8447687408283517</v>
      </c>
      <c r="AY2793" s="17">
        <v>0.10789044908185466</v>
      </c>
      <c r="AZ2793" s="17">
        <v>-22.624400234567382</v>
      </c>
      <c r="BA2793" s="22">
        <v>1341.3571797149884</v>
      </c>
      <c r="CU2793" t="e">
        <v>#N/A</v>
      </c>
      <c r="CV2793" t="e">
        <v>#N/A</v>
      </c>
    </row>
    <row r="2794" spans="1:100" x14ac:dyDescent="0.25">
      <c r="A2794">
        <v>6060</v>
      </c>
      <c r="B2794" t="s">
        <v>3050</v>
      </c>
      <c r="C2794" s="22">
        <v>3</v>
      </c>
      <c r="D2794" s="17">
        <v>5.0843712645312236</v>
      </c>
      <c r="E2794" s="17">
        <v>0.48195112492353098</v>
      </c>
      <c r="F2794" s="17">
        <v>1.5973710151489549</v>
      </c>
      <c r="G2794" s="17">
        <v>1.737606336727632</v>
      </c>
      <c r="H2794" s="17">
        <v>0.14761912836632718</v>
      </c>
      <c r="I2794" s="17">
        <v>-1.1651761529466991E-2</v>
      </c>
      <c r="J2794" s="17">
        <v>8.1580420102116094</v>
      </c>
      <c r="K2794" s="17">
        <v>0.13596736683686017</v>
      </c>
      <c r="L2794" s="17">
        <v>-0.99999999999999889</v>
      </c>
      <c r="M2794" s="17">
        <v>-0.99999999999999889</v>
      </c>
      <c r="N2794" s="17">
        <v>2.7193473367372043</v>
      </c>
      <c r="O2794" s="17">
        <v>14.980019611470471</v>
      </c>
      <c r="P2794" s="17">
        <v>3.1089754176212465E-2</v>
      </c>
      <c r="Q2794" s="17">
        <v>-2.4003084593933623</v>
      </c>
      <c r="R2794" s="17">
        <v>-0.8592311045345471</v>
      </c>
      <c r="S2794" s="17">
        <v>0.33333333333333326</v>
      </c>
      <c r="T2794" s="17">
        <v>0.33333333333333326</v>
      </c>
      <c r="U2794" s="17">
        <v>0.35981667071532364</v>
      </c>
      <c r="V2794" s="17">
        <v>-4.248215279212933E-2</v>
      </c>
      <c r="W2794" s="17">
        <v>33.921352710120011</v>
      </c>
      <c r="X2794" s="17">
        <v>1.7150730659383242</v>
      </c>
      <c r="Y2794" s="17">
        <v>-0.99999999999999889</v>
      </c>
      <c r="Z2794" s="17">
        <v>-0.99999999999999889</v>
      </c>
      <c r="AA2794" s="17">
        <v>56.558027351556248</v>
      </c>
      <c r="AB2794" s="17">
        <v>0.14041907162730188</v>
      </c>
      <c r="AC2794" s="17">
        <v>-1.5369337249669518E-2</v>
      </c>
      <c r="AD2794" s="17">
        <v>0.34486838054178393</v>
      </c>
      <c r="AE2794" s="17">
        <v>23.495905745970802</v>
      </c>
      <c r="AF2794" s="17">
        <v>0.4</v>
      </c>
      <c r="AG2794" s="17">
        <v>-0.99999999999999889</v>
      </c>
      <c r="AH2794" s="17">
        <v>-0.99999999999999889</v>
      </c>
      <c r="AI2794" s="17">
        <v>-3.3408709481779986E-2</v>
      </c>
      <c r="AJ2794" s="17">
        <v>-4.248215279212933E-2</v>
      </c>
      <c r="AK2794" s="17">
        <v>-0.15768241161754548</v>
      </c>
      <c r="AL2794" s="17">
        <v>0.28330272348668334</v>
      </c>
      <c r="AM2794" s="17">
        <v>-2.3370989378047879E-2</v>
      </c>
      <c r="AN2794" s="17">
        <v>0.18851052995208897</v>
      </c>
      <c r="AO2794" s="17">
        <v>-1.3726867925389254</v>
      </c>
      <c r="AP2794" s="17">
        <v>6.1292768662356405</v>
      </c>
      <c r="AQ2794" s="17">
        <v>42.079394720331621</v>
      </c>
      <c r="AR2794" s="17">
        <v>0.98400118458985997</v>
      </c>
      <c r="AS2794" s="17">
        <v>1.851040432775183</v>
      </c>
      <c r="AT2794" s="17">
        <v>-0.99999999999999889</v>
      </c>
      <c r="AU2794" s="17">
        <v>-0.99999999999999889</v>
      </c>
      <c r="AV2794" s="17">
        <v>0.87837523219308633</v>
      </c>
      <c r="AW2794" s="17">
        <v>77.667323829262372</v>
      </c>
      <c r="AX2794" s="17">
        <v>72.750934360413822</v>
      </c>
      <c r="AY2794" s="17">
        <v>0.21448029664058721</v>
      </c>
      <c r="AZ2794" s="17">
        <v>9.2420840849948913</v>
      </c>
      <c r="BA2794" s="22">
        <v>1438.0306227138947</v>
      </c>
      <c r="CU2794" t="e">
        <v>#N/A</v>
      </c>
      <c r="CV2794" t="e">
        <v>#N/A</v>
      </c>
    </row>
    <row r="2795" spans="1:100" x14ac:dyDescent="0.25">
      <c r="A2795">
        <v>6061</v>
      </c>
      <c r="B2795" t="s">
        <v>3051</v>
      </c>
      <c r="C2795" s="22">
        <v>3</v>
      </c>
      <c r="D2795" s="17">
        <v>4.2449233722932327</v>
      </c>
      <c r="E2795" s="17">
        <v>-1.0124125311357294E-2</v>
      </c>
      <c r="F2795" s="17">
        <v>1.7812849246926916</v>
      </c>
      <c r="G2795" s="17">
        <v>1.7812849246926916</v>
      </c>
      <c r="H2795" s="17">
        <v>0.19445762152834206</v>
      </c>
      <c r="I2795" s="17">
        <v>0</v>
      </c>
      <c r="J2795" s="17">
        <v>11.667457291700524</v>
      </c>
      <c r="K2795" s="17">
        <v>0.19445762152834206</v>
      </c>
      <c r="L2795" s="17">
        <v>-0.99999999999999867</v>
      </c>
      <c r="M2795" s="17">
        <v>-0.99999999999999867</v>
      </c>
      <c r="N2795" s="17">
        <v>3.8891524305668415</v>
      </c>
      <c r="O2795" s="17">
        <v>17.693665588686454</v>
      </c>
      <c r="P2795" s="17">
        <v>7.6223597221604711E-2</v>
      </c>
      <c r="Q2795" s="17">
        <v>0.60670039606296911</v>
      </c>
      <c r="R2795" s="17">
        <v>0.22121287337353834</v>
      </c>
      <c r="S2795" s="17">
        <v>0.32830315708845342</v>
      </c>
      <c r="T2795" s="17">
        <v>0.28838985193613065</v>
      </c>
      <c r="U2795" s="17">
        <v>6.410520360441551E-5</v>
      </c>
      <c r="V2795" s="17">
        <v>-1.0124125311357294E-2</v>
      </c>
      <c r="W2795" s="17">
        <v>16.487014695539553</v>
      </c>
      <c r="X2795" s="17">
        <v>0.3168035750453132</v>
      </c>
      <c r="Y2795" s="17">
        <v>-0.99999999999999867</v>
      </c>
      <c r="Z2795" s="17">
        <v>-0.99999999999999867</v>
      </c>
      <c r="AA2795" s="17">
        <v>64.335969334756285</v>
      </c>
      <c r="AB2795" s="17">
        <v>0.28714437503040979</v>
      </c>
      <c r="AC2795" s="17">
        <v>0.24151467277107228</v>
      </c>
      <c r="AD2795" s="17">
        <v>0.42389578751538193</v>
      </c>
      <c r="AE2795" s="17">
        <v>47.627741765843197</v>
      </c>
      <c r="AF2795" s="17">
        <v>0.55555555555555558</v>
      </c>
      <c r="AG2795" s="17">
        <v>-0.99999999999999867</v>
      </c>
      <c r="AH2795" s="17">
        <v>-0.99999999999999867</v>
      </c>
      <c r="AI2795" s="17">
        <v>3.8124431706307943E-2</v>
      </c>
      <c r="AJ2795" s="17">
        <v>-1.0124125311357294E-2</v>
      </c>
      <c r="AK2795" s="17">
        <v>9.919461944484223E-2</v>
      </c>
      <c r="AL2795" s="17">
        <v>0.34485593855559576</v>
      </c>
      <c r="AM2795" s="17">
        <v>-0.24351236165431209</v>
      </c>
      <c r="AN2795" s="17">
        <v>0.17409212167655588</v>
      </c>
      <c r="AO2795" s="17">
        <v>-5.5918359441335905</v>
      </c>
      <c r="AP2795" s="17">
        <v>6.0765827346918764</v>
      </c>
      <c r="AQ2795" s="17">
        <v>28.154471987240083</v>
      </c>
      <c r="AR2795" s="17">
        <v>0.60663298891683093</v>
      </c>
      <c r="AS2795" s="17">
        <v>0.51126119657365532</v>
      </c>
      <c r="AT2795" s="17">
        <v>-0.99999999999999867</v>
      </c>
      <c r="AU2795" s="17">
        <v>-0.99999999999999867</v>
      </c>
      <c r="AV2795" s="17">
        <v>2.0024977980662291</v>
      </c>
      <c r="AW2795" s="17">
        <v>88.106217658134625</v>
      </c>
      <c r="AX2795" s="17">
        <v>87.856293761125031</v>
      </c>
      <c r="AY2795" s="17">
        <v>0.4925729278842183</v>
      </c>
      <c r="AZ2795" s="17">
        <v>55.653779895239609</v>
      </c>
      <c r="BA2795" s="22">
        <v>1517.882623849579</v>
      </c>
      <c r="CU2795" t="e">
        <v>#N/A</v>
      </c>
      <c r="CV2795" t="e">
        <v>#N/A</v>
      </c>
    </row>
    <row r="2796" spans="1:100" x14ac:dyDescent="0.25">
      <c r="A2796">
        <v>6062</v>
      </c>
      <c r="B2796" t="s">
        <v>3052</v>
      </c>
      <c r="C2796" s="22">
        <v>3</v>
      </c>
      <c r="D2796" s="17">
        <v>4.0060804680100031</v>
      </c>
      <c r="E2796" s="17">
        <v>-1.5850115198961768E-3</v>
      </c>
      <c r="F2796" s="17">
        <v>-0.50845421131308111</v>
      </c>
      <c r="G2796" s="17">
        <v>-0.50845421131308111</v>
      </c>
      <c r="H2796" s="17">
        <v>5.7708216751552958E-2</v>
      </c>
      <c r="I2796" s="17">
        <v>0</v>
      </c>
      <c r="J2796" s="17">
        <v>3.4624930050931773</v>
      </c>
      <c r="K2796" s="17">
        <v>5.7708216751552958E-2</v>
      </c>
      <c r="L2796" s="17">
        <v>-1.0000000000000007</v>
      </c>
      <c r="M2796" s="17">
        <v>-1.0000000000000007</v>
      </c>
      <c r="N2796" s="17">
        <v>1.1541643350310593</v>
      </c>
      <c r="O2796" s="17">
        <v>6.9601192617901066</v>
      </c>
      <c r="P2796" s="17">
        <v>-0.36409615340715412</v>
      </c>
      <c r="Q2796" s="17">
        <v>-0.59764129384411424</v>
      </c>
      <c r="R2796" s="17">
        <v>-0.16057245930473285</v>
      </c>
      <c r="S2796" s="17">
        <v>0.33556311527513899</v>
      </c>
      <c r="T2796" s="17">
        <v>0.40411719357579962</v>
      </c>
      <c r="U2796" s="17">
        <v>2.866516355661753E-2</v>
      </c>
      <c r="V2796" s="17">
        <v>-1.5850115198961768E-3</v>
      </c>
      <c r="W2796" s="17">
        <v>28.362089765444267</v>
      </c>
      <c r="X2796" s="17">
        <v>0.85790653744894485</v>
      </c>
      <c r="Y2796" s="17">
        <v>-1.0000000000000007</v>
      </c>
      <c r="Z2796" s="17">
        <v>-1.0000000000000007</v>
      </c>
      <c r="AA2796" s="17">
        <v>45.423858003013116</v>
      </c>
      <c r="AB2796" s="17">
        <v>0.14753969017005389</v>
      </c>
      <c r="AC2796" s="17">
        <v>-5.5680208926556361E-2</v>
      </c>
      <c r="AD2796" s="17">
        <v>0.25258733269397465</v>
      </c>
      <c r="AE2796" s="17">
        <v>17.222340696873598</v>
      </c>
      <c r="AF2796" s="17">
        <v>0.5</v>
      </c>
      <c r="AG2796" s="17">
        <v>-1.0000000000000007</v>
      </c>
      <c r="AH2796" s="17">
        <v>-1.0000000000000007</v>
      </c>
      <c r="AI2796" s="17">
        <v>2.1144260438111052E-2</v>
      </c>
      <c r="AJ2796" s="17">
        <v>-1.5850115198961768E-3</v>
      </c>
      <c r="AK2796" s="17">
        <v>0.16274278562461469</v>
      </c>
      <c r="AL2796" s="17">
        <v>2.9566516785495066E-2</v>
      </c>
      <c r="AM2796" s="17">
        <v>7.7796998298865175E-2</v>
      </c>
      <c r="AN2796" s="17">
        <v>-1.6394120251485744E-2</v>
      </c>
      <c r="AO2796" s="17">
        <v>2.7586388855947028</v>
      </c>
      <c r="AP2796" s="17">
        <v>-0.26202042235966744</v>
      </c>
      <c r="AQ2796" s="17">
        <v>31.824582770537443</v>
      </c>
      <c r="AR2796" s="17">
        <v>0.7667604608876597</v>
      </c>
      <c r="AS2796" s="17">
        <v>0.91561475420049765</v>
      </c>
      <c r="AT2796" s="17">
        <v>-1.0000000000000007</v>
      </c>
      <c r="AU2796" s="17">
        <v>-1.0000000000000007</v>
      </c>
      <c r="AV2796" s="17">
        <v>-0.66902667061781362</v>
      </c>
      <c r="AW2796" s="17">
        <v>52.121956842443552</v>
      </c>
      <c r="AX2796" s="17">
        <v>52.386340899216151</v>
      </c>
      <c r="AY2796" s="17">
        <v>5.445125668199767E-2</v>
      </c>
      <c r="AZ2796" s="17">
        <v>-3.5481647052311107</v>
      </c>
      <c r="BA2796" s="22">
        <v>1406.5538465626064</v>
      </c>
      <c r="CU2796" t="e">
        <v>#N/A</v>
      </c>
      <c r="CV2796" t="e">
        <v>#N/A</v>
      </c>
    </row>
    <row r="2797" spans="1:100" x14ac:dyDescent="0.25">
      <c r="A2797">
        <v>6063</v>
      </c>
      <c r="B2797" t="s">
        <v>3053</v>
      </c>
      <c r="C2797" s="22">
        <v>3</v>
      </c>
      <c r="D2797" s="17">
        <v>3.6854714800288821</v>
      </c>
      <c r="E2797" s="17">
        <v>-8.5925349216623668E-3</v>
      </c>
      <c r="F2797" s="17">
        <v>0.36337699567544757</v>
      </c>
      <c r="G2797" s="17">
        <v>0.36337699567544757</v>
      </c>
      <c r="H2797" s="17">
        <v>0.34939131723687111</v>
      </c>
      <c r="I2797" s="17">
        <v>0</v>
      </c>
      <c r="J2797" s="17">
        <v>20.963479034212256</v>
      </c>
      <c r="K2797" s="17">
        <v>0.34939131723687111</v>
      </c>
      <c r="L2797" s="17">
        <v>-0.99999999999999878</v>
      </c>
      <c r="M2797" s="17">
        <v>-0.99999999999999878</v>
      </c>
      <c r="N2797" s="17">
        <v>6.9878263447374227</v>
      </c>
      <c r="O2797" s="17">
        <v>25.012327509916602</v>
      </c>
      <c r="P2797" s="17">
        <v>2.6741618853229725E-3</v>
      </c>
      <c r="Q2797" s="17">
        <v>-2.2887318316639012</v>
      </c>
      <c r="R2797" s="17">
        <v>-0.73429658416021848</v>
      </c>
      <c r="S2797" s="17">
        <v>0.3333333333333332</v>
      </c>
      <c r="T2797" s="17">
        <v>0.29132834270444458</v>
      </c>
      <c r="U2797" s="17">
        <v>0.16289323380952136</v>
      </c>
      <c r="V2797" s="17">
        <v>1.9438658515965462E-3</v>
      </c>
      <c r="W2797" s="17">
        <v>17.60429833848098</v>
      </c>
      <c r="X2797" s="17">
        <v>0.98769857647267245</v>
      </c>
      <c r="Y2797" s="17">
        <v>-0.99999999999999878</v>
      </c>
      <c r="Z2797" s="17">
        <v>-0.99999999999999878</v>
      </c>
      <c r="AA2797" s="17">
        <v>16.577262466599826</v>
      </c>
      <c r="AB2797" s="17">
        <v>0.11621313943348789</v>
      </c>
      <c r="AC2797" s="17">
        <v>-4.4876839963370906E-2</v>
      </c>
      <c r="AD2797" s="17">
        <v>-7.7191085224535855E-2</v>
      </c>
      <c r="AE2797" s="17">
        <v>-0.29273928772094349</v>
      </c>
      <c r="AF2797" s="17">
        <v>0</v>
      </c>
      <c r="AG2797" s="17">
        <v>-0.99999999999999878</v>
      </c>
      <c r="AH2797" s="17">
        <v>-0.99999999999999878</v>
      </c>
      <c r="AI2797" s="17">
        <v>2.0577380083146597E-2</v>
      </c>
      <c r="AJ2797" s="17">
        <v>1.9438658515965462E-3</v>
      </c>
      <c r="AK2797" s="17">
        <v>2.3804573202901361E-2</v>
      </c>
      <c r="AL2797" s="17">
        <v>-8.5773265497391865E-2</v>
      </c>
      <c r="AM2797" s="17">
        <v>4.7761620107533292E-3</v>
      </c>
      <c r="AN2797" s="17">
        <v>0.41772538281970911</v>
      </c>
      <c r="AO2797" s="17">
        <v>0.23842691628333998</v>
      </c>
      <c r="AP2797" s="17">
        <v>10.014268243005766</v>
      </c>
      <c r="AQ2797" s="17">
        <v>38.567777372693243</v>
      </c>
      <c r="AR2797" s="17">
        <v>0.78949877569889571</v>
      </c>
      <c r="AS2797" s="17">
        <v>1.337089893709543</v>
      </c>
      <c r="AT2797" s="17">
        <v>-0.99999999999999878</v>
      </c>
      <c r="AU2797" s="17">
        <v>-0.99999999999999878</v>
      </c>
      <c r="AV2797" s="17">
        <v>-0.3709195884847703</v>
      </c>
      <c r="AW2797" s="17">
        <v>51.603858219522195</v>
      </c>
      <c r="AX2797" s="17">
        <v>52.209792406344789</v>
      </c>
      <c r="AY2797" s="17">
        <v>0.2793021191580804</v>
      </c>
      <c r="AZ2797" s="17">
        <v>-4.5711726147924248</v>
      </c>
      <c r="BA2797" s="22">
        <v>1403.6677867457745</v>
      </c>
      <c r="CU2797" t="e">
        <v>#N/A</v>
      </c>
      <c r="CV2797" t="e">
        <v>#N/A</v>
      </c>
    </row>
    <row r="2798" spans="1:100" x14ac:dyDescent="0.25">
      <c r="A2798">
        <v>6064</v>
      </c>
      <c r="B2798" t="s">
        <v>3054</v>
      </c>
      <c r="C2798" s="22">
        <v>3</v>
      </c>
      <c r="D2798" s="17">
        <v>4.7430665506118395</v>
      </c>
      <c r="E2798" s="17">
        <v>-0.17645539249721656</v>
      </c>
      <c r="F2798" s="17">
        <v>-0.4008308011489039</v>
      </c>
      <c r="G2798" s="17">
        <v>-0.45057963395585965</v>
      </c>
      <c r="H2798" s="17">
        <v>-5.6029836943584863E-2</v>
      </c>
      <c r="I2798" s="17">
        <v>0</v>
      </c>
      <c r="J2798" s="17">
        <v>-3.3617902166150921</v>
      </c>
      <c r="K2798" s="17">
        <v>-5.6029836943584863E-2</v>
      </c>
      <c r="L2798" s="17">
        <v>-1.0000000000000002</v>
      </c>
      <c r="M2798" s="17">
        <v>-1.0000000000000002</v>
      </c>
      <c r="N2798" s="17">
        <v>-1.1205967388716969</v>
      </c>
      <c r="O2798" s="17">
        <v>0.93069670004088711</v>
      </c>
      <c r="P2798" s="17">
        <v>0.74350416480463055</v>
      </c>
      <c r="Q2798" s="17">
        <v>0.47178473125576181</v>
      </c>
      <c r="R2798" s="17">
        <v>0.16592090424088521</v>
      </c>
      <c r="S2798" s="17">
        <v>0.33333333333333298</v>
      </c>
      <c r="T2798" s="17">
        <v>9.7300566470214137E-2</v>
      </c>
      <c r="U2798" s="17">
        <v>0.1560685267237405</v>
      </c>
      <c r="V2798" s="17">
        <v>0</v>
      </c>
      <c r="W2798" s="17">
        <v>25.709290538834907</v>
      </c>
      <c r="X2798" s="17">
        <v>0.85865615197618073</v>
      </c>
      <c r="Y2798" s="17">
        <v>-1.0000000000000002</v>
      </c>
      <c r="Z2798" s="17">
        <v>-1.0000000000000002</v>
      </c>
      <c r="AA2798" s="17">
        <v>56.29532878219802</v>
      </c>
      <c r="AB2798" s="17">
        <v>-0.19997528450714649</v>
      </c>
      <c r="AC2798" s="17">
        <v>0.26415646879293081</v>
      </c>
      <c r="AD2798" s="17">
        <v>0.54422116249665964</v>
      </c>
      <c r="AE2798" s="17">
        <v>30.4201173391222</v>
      </c>
      <c r="AF2798" s="17">
        <v>0.25</v>
      </c>
      <c r="AG2798" s="17">
        <v>-1.0000000000000002</v>
      </c>
      <c r="AH2798" s="17">
        <v>-1.0000000000000002</v>
      </c>
      <c r="AI2798" s="17">
        <v>0</v>
      </c>
      <c r="AJ2798" s="17">
        <v>0</v>
      </c>
      <c r="AK2798" s="17">
        <v>0.12799658733261146</v>
      </c>
      <c r="AL2798" s="17">
        <v>0.26481376622355429</v>
      </c>
      <c r="AM2798" s="17">
        <v>0.70260331257794928</v>
      </c>
      <c r="AN2798" s="17">
        <v>-9.5248403654109998E-2</v>
      </c>
      <c r="AO2798" s="17">
        <v>18.205065751111789</v>
      </c>
      <c r="AP2798" s="17">
        <v>-1.0571412602349777</v>
      </c>
      <c r="AQ2798" s="17">
        <v>22.347500322219815</v>
      </c>
      <c r="AR2798" s="17">
        <v>0.58670242652728777</v>
      </c>
      <c r="AS2798" s="17">
        <v>0.80262631503259607</v>
      </c>
      <c r="AT2798" s="17">
        <v>-1.0000000000000002</v>
      </c>
      <c r="AU2798" s="17">
        <v>-1.0000000000000002</v>
      </c>
      <c r="AV2798" s="17">
        <v>-0.28465872971497458</v>
      </c>
      <c r="AW2798" s="17">
        <v>56.168884222003904</v>
      </c>
      <c r="AX2798" s="17">
        <v>56.168884222003904</v>
      </c>
      <c r="AY2798" s="17">
        <v>3.0463858730033138E-2</v>
      </c>
      <c r="AZ2798" s="17">
        <v>-24.140644108602928</v>
      </c>
      <c r="BA2798" s="22">
        <v>1383.912554498655</v>
      </c>
      <c r="CU2798" t="e">
        <v>#N/A</v>
      </c>
      <c r="CV2798" t="e">
        <v>#N/A</v>
      </c>
    </row>
    <row r="2799" spans="1:100" x14ac:dyDescent="0.25">
      <c r="A2799">
        <v>6065</v>
      </c>
      <c r="B2799" t="s">
        <v>3055</v>
      </c>
      <c r="C2799" s="22">
        <v>3</v>
      </c>
      <c r="D2799" s="17">
        <v>4.4284815847526833</v>
      </c>
      <c r="E2799" s="17">
        <v>-0.11063495502681375</v>
      </c>
      <c r="F2799" s="17">
        <v>-0.30299911232377252</v>
      </c>
      <c r="G2799" s="17">
        <v>-0.31780486328068841</v>
      </c>
      <c r="H2799" s="17">
        <v>0.2187832175768773</v>
      </c>
      <c r="I2799" s="17">
        <v>0</v>
      </c>
      <c r="J2799" s="17">
        <v>13.126993054612633</v>
      </c>
      <c r="K2799" s="17">
        <v>0.2187832175768773</v>
      </c>
      <c r="L2799" s="17">
        <v>-0.99999999999999978</v>
      </c>
      <c r="M2799" s="17">
        <v>-0.99999999999999978</v>
      </c>
      <c r="N2799" s="17">
        <v>4.3756643515375453</v>
      </c>
      <c r="O2799" s="17">
        <v>17.23766977608464</v>
      </c>
      <c r="P2799" s="17">
        <v>-0.49157646206142364</v>
      </c>
      <c r="Q2799" s="17">
        <v>3.7924940027580423</v>
      </c>
      <c r="R2799" s="17">
        <v>1.2371762871330783</v>
      </c>
      <c r="S2799" s="17">
        <v>0.3333333333333332</v>
      </c>
      <c r="T2799" s="17">
        <v>0.33823042430960126</v>
      </c>
      <c r="U2799" s="17">
        <v>0.25604712122239487</v>
      </c>
      <c r="V2799" s="17">
        <v>3.6493592324299863E-3</v>
      </c>
      <c r="W2799" s="17">
        <v>28.499080820835296</v>
      </c>
      <c r="X2799" s="17">
        <v>1.5037622713264847</v>
      </c>
      <c r="Y2799" s="17">
        <v>-0.99999999999999978</v>
      </c>
      <c r="Z2799" s="17">
        <v>-0.99999999999999978</v>
      </c>
      <c r="AA2799" s="17">
        <v>71.329828255367175</v>
      </c>
      <c r="AB2799" s="17">
        <v>0.24106792777164363</v>
      </c>
      <c r="AC2799" s="17">
        <v>0.46612762684458769</v>
      </c>
      <c r="AD2799" s="17">
        <v>0.12467586833174565</v>
      </c>
      <c r="AE2799" s="17">
        <v>41.593571147398841</v>
      </c>
      <c r="AF2799" s="17">
        <v>0.9285714285714286</v>
      </c>
      <c r="AG2799" s="17">
        <v>-0.99999999999999978</v>
      </c>
      <c r="AH2799" s="17">
        <v>-0.99999999999999978</v>
      </c>
      <c r="AI2799" s="17">
        <v>2.3475698214011305E-2</v>
      </c>
      <c r="AJ2799" s="17">
        <v>3.6493592324299863E-3</v>
      </c>
      <c r="AK2799" s="17">
        <v>-3.9037579756666288E-2</v>
      </c>
      <c r="AL2799" s="17">
        <v>-4.8162219316291244E-3</v>
      </c>
      <c r="AM2799" s="17">
        <v>-0.25661678826923962</v>
      </c>
      <c r="AN2799" s="17">
        <v>0.12193740068686956</v>
      </c>
      <c r="AO2799" s="17">
        <v>-6.6106076055143221</v>
      </c>
      <c r="AP2799" s="17">
        <v>3.0243539075135937</v>
      </c>
      <c r="AQ2799" s="17">
        <v>41.626073875447929</v>
      </c>
      <c r="AR2799" s="17">
        <v>0.93126023809775971</v>
      </c>
      <c r="AS2799" s="17">
        <v>1.7225454889033622</v>
      </c>
      <c r="AT2799" s="17">
        <v>-0.99999999999999978</v>
      </c>
      <c r="AU2799" s="17">
        <v>-0.99999999999999978</v>
      </c>
      <c r="AV2799" s="17">
        <v>0.91937142385239001</v>
      </c>
      <c r="AW2799" s="17">
        <v>91.591851938965476</v>
      </c>
      <c r="AX2799" s="17">
        <v>92.426301826488711</v>
      </c>
      <c r="AY2799" s="17">
        <v>0.33931157408525908</v>
      </c>
      <c r="AZ2799" s="17">
        <v>-10.125747841390893</v>
      </c>
      <c r="BA2799" s="22">
        <v>1439.5725347967991</v>
      </c>
      <c r="CU2799" t="e">
        <v>#N/A</v>
      </c>
      <c r="CV2799" t="e">
        <v>#N/A</v>
      </c>
    </row>
    <row r="2800" spans="1:100" x14ac:dyDescent="0.25">
      <c r="A2800">
        <v>6066</v>
      </c>
      <c r="B2800" t="s">
        <v>3056</v>
      </c>
      <c r="C2800" s="22">
        <v>3</v>
      </c>
      <c r="D2800" s="17">
        <v>4.7568759704208432</v>
      </c>
      <c r="E2800" s="17">
        <v>-1.0844223930370031E-2</v>
      </c>
      <c r="F2800" s="17">
        <v>0.73750556074732576</v>
      </c>
      <c r="G2800" s="17">
        <v>0.69413592197127327</v>
      </c>
      <c r="H2800" s="17">
        <v>0.13557883340870941</v>
      </c>
      <c r="I2800" s="17">
        <v>0</v>
      </c>
      <c r="J2800" s="17">
        <v>8.1347300045225648</v>
      </c>
      <c r="K2800" s="17">
        <v>0.13557883340870941</v>
      </c>
      <c r="L2800" s="17">
        <v>-0.99999999999999845</v>
      </c>
      <c r="M2800" s="17">
        <v>-0.99999999999999845</v>
      </c>
      <c r="N2800" s="17">
        <v>2.7115766681741902</v>
      </c>
      <c r="O2800" s="17">
        <v>13.585741896914683</v>
      </c>
      <c r="P2800" s="17">
        <v>-2.7229531314200517</v>
      </c>
      <c r="Q2800" s="17">
        <v>0.43193068524972111</v>
      </c>
      <c r="R2800" s="17">
        <v>-1.202311694351762E-2</v>
      </c>
      <c r="S2800" s="17">
        <v>0.33333333333333304</v>
      </c>
      <c r="T2800" s="17">
        <v>0.33333333333333304</v>
      </c>
      <c r="U2800" s="17">
        <v>0.36076115338525905</v>
      </c>
      <c r="V2800" s="17">
        <v>6.059245081310833E-2</v>
      </c>
      <c r="W2800" s="17">
        <v>38.097657498252943</v>
      </c>
      <c r="X2800" s="17">
        <v>2.337687151677641</v>
      </c>
      <c r="Y2800" s="17">
        <v>-0.99999999999999845</v>
      </c>
      <c r="Z2800" s="17">
        <v>-0.99999999999999845</v>
      </c>
      <c r="AA2800" s="17">
        <v>80.042414574911319</v>
      </c>
      <c r="AB2800" s="17">
        <v>7.716589710497225E-2</v>
      </c>
      <c r="AC2800" s="17">
        <v>0.3429783206052559</v>
      </c>
      <c r="AD2800" s="17">
        <v>0.41899138616181125</v>
      </c>
      <c r="AE2800" s="17">
        <v>41.956780193601965</v>
      </c>
      <c r="AF2800" s="17">
        <v>0.7142857142857143</v>
      </c>
      <c r="AG2800" s="17">
        <v>-0.99999999999999845</v>
      </c>
      <c r="AH2800" s="17">
        <v>-0.99999999999999845</v>
      </c>
      <c r="AI2800" s="17">
        <v>1.8544249880628628E-2</v>
      </c>
      <c r="AJ2800" s="17">
        <v>6.059245081310833E-2</v>
      </c>
      <c r="AK2800" s="17">
        <v>0.26974246724933099</v>
      </c>
      <c r="AL2800" s="17">
        <v>5.938634105148749E-2</v>
      </c>
      <c r="AM2800" s="17">
        <v>0.15615431085500989</v>
      </c>
      <c r="AN2800" s="17">
        <v>0.13054810923545404</v>
      </c>
      <c r="AO2800" s="17">
        <v>5.2525701076219011</v>
      </c>
      <c r="AP2800" s="17">
        <v>3.5606344361437867</v>
      </c>
      <c r="AQ2800" s="17">
        <v>46.232387502775524</v>
      </c>
      <c r="AR2800" s="17">
        <v>1.0880202708650333</v>
      </c>
      <c r="AS2800" s="17">
        <v>2.4732659850863503</v>
      </c>
      <c r="AT2800" s="17">
        <v>-0.99999999999999845</v>
      </c>
      <c r="AU2800" s="17">
        <v>-0.99999999999999845</v>
      </c>
      <c r="AV2800" s="17">
        <v>0.68211280502775673</v>
      </c>
      <c r="AW2800" s="17">
        <v>97.18879090796986</v>
      </c>
      <c r="AX2800" s="17">
        <v>103.61892098689322</v>
      </c>
      <c r="AY2800" s="17">
        <v>0.4312240370695008</v>
      </c>
      <c r="AZ2800" s="17">
        <v>23.694360789386081</v>
      </c>
      <c r="BA2800" s="22">
        <v>1495.9137969091551</v>
      </c>
      <c r="CU2800" t="e">
        <v>#N/A</v>
      </c>
      <c r="CV2800" t="e">
        <v>#N/A</v>
      </c>
    </row>
    <row r="2801" spans="1:100" x14ac:dyDescent="0.25">
      <c r="A2801">
        <v>6067</v>
      </c>
      <c r="B2801" t="s">
        <v>3057</v>
      </c>
      <c r="C2801" s="22">
        <v>3</v>
      </c>
      <c r="D2801" s="17">
        <v>4.6816387362332952</v>
      </c>
      <c r="E2801" s="17">
        <v>-1.5370472961053303E-2</v>
      </c>
      <c r="F2801" s="17">
        <v>0.52252468220041381</v>
      </c>
      <c r="G2801" s="17">
        <v>0.52252468220041381</v>
      </c>
      <c r="H2801" s="17">
        <v>0.10024404873984846</v>
      </c>
      <c r="I2801" s="17">
        <v>0</v>
      </c>
      <c r="J2801" s="17">
        <v>6.0146429243909045</v>
      </c>
      <c r="K2801" s="17">
        <v>0.10024404873984846</v>
      </c>
      <c r="L2801" s="17">
        <v>-1</v>
      </c>
      <c r="M2801" s="17">
        <v>-1</v>
      </c>
      <c r="N2801" s="17">
        <v>2.0048809747969689</v>
      </c>
      <c r="O2801" s="17">
        <v>11.218806342824612</v>
      </c>
      <c r="P2801" s="17">
        <v>-9.4327931675929122E-2</v>
      </c>
      <c r="Q2801" s="17">
        <v>-5.6698377582525099E-3</v>
      </c>
      <c r="R2801" s="17">
        <v>3.9872711352728685E-2</v>
      </c>
      <c r="S2801" s="17">
        <v>0.33333333333333348</v>
      </c>
      <c r="T2801" s="17">
        <v>0.34865148140768265</v>
      </c>
      <c r="U2801" s="17">
        <v>0.24760807461019704</v>
      </c>
      <c r="V2801" s="17">
        <v>-1.7058160647247099E-2</v>
      </c>
      <c r="W2801" s="17">
        <v>32.491627198564686</v>
      </c>
      <c r="X2801" s="17">
        <v>1.4878175366483724</v>
      </c>
      <c r="Y2801" s="17">
        <v>-1</v>
      </c>
      <c r="Z2801" s="17">
        <v>-1</v>
      </c>
      <c r="AA2801" s="17">
        <v>57.734882313918064</v>
      </c>
      <c r="AB2801" s="17">
        <v>0.26544233971596831</v>
      </c>
      <c r="AC2801" s="17">
        <v>4.9661207397223184E-2</v>
      </c>
      <c r="AD2801" s="17">
        <v>0.18896410096682101</v>
      </c>
      <c r="AE2801" s="17">
        <v>25.203382404000632</v>
      </c>
      <c r="AF2801" s="17">
        <v>0.6875</v>
      </c>
      <c r="AG2801" s="17">
        <v>-1</v>
      </c>
      <c r="AH2801" s="17">
        <v>-1</v>
      </c>
      <c r="AI2801" s="17">
        <v>0</v>
      </c>
      <c r="AJ2801" s="17">
        <v>-1.7058160647247099E-2</v>
      </c>
      <c r="AK2801" s="17">
        <v>1.5601094475772997E-2</v>
      </c>
      <c r="AL2801" s="17">
        <v>1.1303432542510081</v>
      </c>
      <c r="AM2801" s="17">
        <v>-0.16709249098597051</v>
      </c>
      <c r="AN2801" s="17">
        <v>-0.11180399558249919</v>
      </c>
      <c r="AO2801" s="17">
        <v>-4.0993068022703971</v>
      </c>
      <c r="AP2801" s="17">
        <v>2.8566163816925609</v>
      </c>
      <c r="AQ2801" s="17">
        <v>38.506270122955613</v>
      </c>
      <c r="AR2801" s="17">
        <v>0.91253472870396601</v>
      </c>
      <c r="AS2801" s="17">
        <v>1.5880615853882214</v>
      </c>
      <c r="AT2801" s="17">
        <v>-1</v>
      </c>
      <c r="AU2801" s="17">
        <v>-1</v>
      </c>
      <c r="AV2801" s="17">
        <v>0.56239739355314222</v>
      </c>
      <c r="AW2801" s="17">
        <v>71.810305038435175</v>
      </c>
      <c r="AX2801" s="17">
        <v>70.10448897371046</v>
      </c>
      <c r="AY2801" s="17">
        <v>0.20931906455210827</v>
      </c>
      <c r="AZ2801" s="17">
        <v>-0.85125440661240948</v>
      </c>
      <c r="BA2801" s="22">
        <v>1425.4359109299817</v>
      </c>
      <c r="CU2801" t="e">
        <v>#N/A</v>
      </c>
      <c r="CV2801" t="e">
        <v>#N/A</v>
      </c>
    </row>
    <row r="2802" spans="1:100" x14ac:dyDescent="0.25">
      <c r="A2802">
        <v>6068</v>
      </c>
      <c r="B2802" t="s">
        <v>3058</v>
      </c>
      <c r="C2802" s="22">
        <v>3</v>
      </c>
      <c r="D2802" s="17">
        <v>4.5740172742202985</v>
      </c>
      <c r="E2802" s="17">
        <v>0</v>
      </c>
      <c r="F2802" s="17">
        <v>0.85662493363213643</v>
      </c>
      <c r="G2802" s="17">
        <v>0.85662493363213643</v>
      </c>
      <c r="H2802" s="17">
        <v>-3.7441330467053127E-2</v>
      </c>
      <c r="I2802" s="17">
        <v>0</v>
      </c>
      <c r="J2802" s="17">
        <v>-2.2464798280231872</v>
      </c>
      <c r="K2802" s="17">
        <v>-3.7441330467053127E-2</v>
      </c>
      <c r="L2802" s="17">
        <v>-1.0000000000000004</v>
      </c>
      <c r="M2802" s="17">
        <v>-1.0000000000000004</v>
      </c>
      <c r="N2802" s="17">
        <v>-0.74882660934106304</v>
      </c>
      <c r="O2802" s="17">
        <v>3.1841623798292478</v>
      </c>
      <c r="P2802" s="17">
        <v>-4.8129117374142742E-3</v>
      </c>
      <c r="Q2802" s="17">
        <v>-0.98439521866003699</v>
      </c>
      <c r="R2802" s="17">
        <v>-0.40203308520070596</v>
      </c>
      <c r="S2802" s="17">
        <v>0.33333333333333337</v>
      </c>
      <c r="T2802" s="17">
        <v>0.33333333333333337</v>
      </c>
      <c r="U2802" s="17">
        <v>0.31474824352759795</v>
      </c>
      <c r="V2802" s="17">
        <v>8.8206691659193544E-3</v>
      </c>
      <c r="W2802" s="17">
        <v>41.107076393089464</v>
      </c>
      <c r="X2802" s="17">
        <v>2.0160249862396271</v>
      </c>
      <c r="Y2802" s="17">
        <v>-1.0000000000000004</v>
      </c>
      <c r="Z2802" s="17">
        <v>-1.0000000000000004</v>
      </c>
      <c r="AA2802" s="17">
        <v>30.808928726059207</v>
      </c>
      <c r="AB2802" s="17">
        <v>-1.8430853552665293E-3</v>
      </c>
      <c r="AC2802" s="17">
        <v>-0.19484496539064211</v>
      </c>
      <c r="AD2802" s="17">
        <v>-1.2342408906823553E-3</v>
      </c>
      <c r="AE2802" s="17">
        <v>-9.8961145818295506</v>
      </c>
      <c r="AF2802" s="17">
        <v>0.27272727272727271</v>
      </c>
      <c r="AG2802" s="17">
        <v>-1.0000000000000004</v>
      </c>
      <c r="AH2802" s="17">
        <v>-1.0000000000000004</v>
      </c>
      <c r="AI2802" s="17">
        <v>3.7111274089439593E-3</v>
      </c>
      <c r="AJ2802" s="17">
        <v>8.8206691659193544E-3</v>
      </c>
      <c r="AK2802" s="17">
        <v>0.52308094108138559</v>
      </c>
      <c r="AL2802" s="17">
        <v>-0.21211132068859673</v>
      </c>
      <c r="AM2802" s="17">
        <v>7.7529484942713223E-2</v>
      </c>
      <c r="AN2802" s="17">
        <v>0.32041927109649621</v>
      </c>
      <c r="AO2802" s="17">
        <v>4.553641828974758</v>
      </c>
      <c r="AP2802" s="17">
        <v>6.9499251739694277</v>
      </c>
      <c r="AQ2802" s="17">
        <v>38.860596565066302</v>
      </c>
      <c r="AR2802" s="17">
        <v>0.9902355793601838</v>
      </c>
      <c r="AS2802" s="17">
        <v>1.9785836557725749</v>
      </c>
      <c r="AT2802" s="17">
        <v>-1.0000000000000004</v>
      </c>
      <c r="AU2802" s="17">
        <v>-1.0000000000000004</v>
      </c>
      <c r="AV2802" s="17">
        <v>0.45459184843143069</v>
      </c>
      <c r="AW2802" s="17">
        <v>40.943016279857879</v>
      </c>
      <c r="AX2802" s="17">
        <v>41.899305744628656</v>
      </c>
      <c r="AY2802" s="17">
        <v>-7.0352226422764012E-3</v>
      </c>
      <c r="AZ2802" s="17">
        <v>-76.815075392823417</v>
      </c>
      <c r="BA2802" s="22">
        <v>1302.8705806782646</v>
      </c>
      <c r="CU2802" t="e">
        <v>#N/A</v>
      </c>
      <c r="CV2802" t="e">
        <v>#N/A</v>
      </c>
    </row>
    <row r="2803" spans="1:100" x14ac:dyDescent="0.25">
      <c r="A2803">
        <v>6069</v>
      </c>
      <c r="B2803" t="s">
        <v>3059</v>
      </c>
      <c r="C2803" s="22">
        <v>3</v>
      </c>
      <c r="D2803" s="17">
        <v>2.241737885969286</v>
      </c>
      <c r="E2803" s="17">
        <v>0</v>
      </c>
      <c r="F2803" s="17">
        <v>0.47682519845898408</v>
      </c>
      <c r="G2803" s="17">
        <v>0.47682519845898408</v>
      </c>
      <c r="H2803" s="17">
        <v>3.8277637867429028E-2</v>
      </c>
      <c r="I2803" s="17">
        <v>0</v>
      </c>
      <c r="J2803" s="17">
        <v>2.2966582720457418</v>
      </c>
      <c r="K2803" s="17">
        <v>3.8277637867429028E-2</v>
      </c>
      <c r="L2803" s="17">
        <v>-0.99999999999999944</v>
      </c>
      <c r="M2803" s="17">
        <v>-0.99999999999999944</v>
      </c>
      <c r="N2803" s="17">
        <v>0.76555275734858053</v>
      </c>
      <c r="O2803" s="17">
        <v>5.0152213564740142</v>
      </c>
      <c r="P2803" s="17">
        <v>0.31893517127396853</v>
      </c>
      <c r="Q2803" s="17">
        <v>2.9126698068072416</v>
      </c>
      <c r="R2803" s="17">
        <v>0.96362651605840477</v>
      </c>
      <c r="S2803" s="17">
        <v>0.33333333333333315</v>
      </c>
      <c r="T2803" s="17">
        <v>0.35889517524425818</v>
      </c>
      <c r="U2803" s="17">
        <v>-7.630157866782486E-2</v>
      </c>
      <c r="V2803" s="17">
        <v>1.585190461614628E-2</v>
      </c>
      <c r="W2803" s="17">
        <v>23.740047866339328</v>
      </c>
      <c r="X2803" s="17">
        <v>0.4694178256466649</v>
      </c>
      <c r="Y2803" s="17">
        <v>-0.99999999999999944</v>
      </c>
      <c r="Z2803" s="17">
        <v>-0.99999999999999944</v>
      </c>
      <c r="AA2803" s="17">
        <v>23.474196022961422</v>
      </c>
      <c r="AB2803" s="17">
        <v>5.5256849754476527E-2</v>
      </c>
      <c r="AC2803" s="17">
        <v>-0.21724249138541563</v>
      </c>
      <c r="AD2803" s="17">
        <v>0.13739607444221288</v>
      </c>
      <c r="AE2803" s="17">
        <v>-1.2294783594363068</v>
      </c>
      <c r="AF2803" s="17">
        <v>0.4</v>
      </c>
      <c r="AG2803" s="17">
        <v>-0.99999999999999944</v>
      </c>
      <c r="AH2803" s="17">
        <v>-0.99999999999999944</v>
      </c>
      <c r="AI2803" s="17">
        <v>2.948455807494569E-2</v>
      </c>
      <c r="AJ2803" s="17">
        <v>1.585190461614628E-2</v>
      </c>
      <c r="AK2803" s="17">
        <v>-0.13022507885758658</v>
      </c>
      <c r="AL2803" s="17">
        <v>0.3259044791960729</v>
      </c>
      <c r="AM2803" s="17">
        <v>-0.12690420524225554</v>
      </c>
      <c r="AN2803" s="17">
        <v>0.29852793495572566</v>
      </c>
      <c r="AO2803" s="17">
        <v>-3.8237305253443195</v>
      </c>
      <c r="AP2803" s="17">
        <v>9.0927207698735124</v>
      </c>
      <c r="AQ2803" s="17">
        <v>26.036706138385089</v>
      </c>
      <c r="AR2803" s="17">
        <v>0.63177883452591199</v>
      </c>
      <c r="AS2803" s="17">
        <v>0.50769546351409434</v>
      </c>
      <c r="AT2803" s="17">
        <v>-0.99999999999999944</v>
      </c>
      <c r="AU2803" s="17">
        <v>-0.99999999999999944</v>
      </c>
      <c r="AV2803" s="17">
        <v>1.4404517145173887</v>
      </c>
      <c r="AW2803" s="17">
        <v>37.58213814930896</v>
      </c>
      <c r="AX2803" s="17">
        <v>39.757019772422481</v>
      </c>
      <c r="AY2803" s="17">
        <v>0.2417176050037895</v>
      </c>
      <c r="AZ2803" s="17">
        <v>2.6913792600848998</v>
      </c>
      <c r="BA2803" s="22">
        <v>1447.9980330333733</v>
      </c>
      <c r="CU2803" t="e">
        <v>#N/A</v>
      </c>
      <c r="CV2803" t="e">
        <v>#N/A</v>
      </c>
    </row>
    <row r="2804" spans="1:100" x14ac:dyDescent="0.25">
      <c r="A2804">
        <v>6070</v>
      </c>
      <c r="B2804" t="s">
        <v>3060</v>
      </c>
      <c r="C2804" s="22">
        <v>3</v>
      </c>
      <c r="D2804" s="17">
        <v>4.3095910602182705</v>
      </c>
      <c r="E2804" s="17">
        <v>0.13539356499174388</v>
      </c>
      <c r="F2804" s="17">
        <v>-1.3465661561825465E-2</v>
      </c>
      <c r="G2804" s="17">
        <v>1.9578108051409582E-3</v>
      </c>
      <c r="H2804" s="17">
        <v>8.3342347675080419E-2</v>
      </c>
      <c r="I2804" s="17">
        <v>-4.3800296428141455E-2</v>
      </c>
      <c r="J2804" s="17">
        <v>2.372523074816336</v>
      </c>
      <c r="K2804" s="17">
        <v>3.9542051246938985E-2</v>
      </c>
      <c r="L2804" s="17">
        <v>-0.999999999999998</v>
      </c>
      <c r="M2804" s="17">
        <v>-0.999999999999998</v>
      </c>
      <c r="N2804" s="17">
        <v>0.79084102493878017</v>
      </c>
      <c r="O2804" s="17">
        <v>6.6840719458397437</v>
      </c>
      <c r="P2804" s="17">
        <v>0.81726888330990022</v>
      </c>
      <c r="Q2804" s="17">
        <v>1.2855693845377953</v>
      </c>
      <c r="R2804" s="17">
        <v>0.56240539522360955</v>
      </c>
      <c r="S2804" s="17">
        <v>0.33333333333333304</v>
      </c>
      <c r="T2804" s="17">
        <v>0.35543876211886094</v>
      </c>
      <c r="U2804" s="17">
        <v>0.26020786837875609</v>
      </c>
      <c r="V2804" s="17">
        <v>-0.11152610421875642</v>
      </c>
      <c r="W2804" s="17">
        <v>31.91647233461017</v>
      </c>
      <c r="X2804" s="17">
        <v>1.0430103211932689</v>
      </c>
      <c r="Y2804" s="17">
        <v>-0.999999999999998</v>
      </c>
      <c r="Z2804" s="17">
        <v>-0.999999999999998</v>
      </c>
      <c r="AA2804" s="17">
        <v>53.082505201100794</v>
      </c>
      <c r="AB2804" s="17">
        <v>8.3532994171527736E-2</v>
      </c>
      <c r="AC2804" s="17">
        <v>0.21856870250089905</v>
      </c>
      <c r="AD2804" s="17">
        <v>0.10997085275291368</v>
      </c>
      <c r="AE2804" s="17">
        <v>20.603627471267021</v>
      </c>
      <c r="AF2804" s="17">
        <v>0.63636363636363635</v>
      </c>
      <c r="AG2804" s="17">
        <v>-0.999999999999998</v>
      </c>
      <c r="AH2804" s="17">
        <v>-0.999999999999998</v>
      </c>
      <c r="AI2804" s="17">
        <v>6.6200235246616876E-2</v>
      </c>
      <c r="AJ2804" s="17">
        <v>-0.11152610421875642</v>
      </c>
      <c r="AK2804" s="17">
        <v>-2.0164281590721662E-2</v>
      </c>
      <c r="AL2804" s="17">
        <v>-1.1177957657408959E-2</v>
      </c>
      <c r="AM2804" s="17">
        <v>0.14862861569287839</v>
      </c>
      <c r="AN2804" s="17">
        <v>5.0957292779860205E-2</v>
      </c>
      <c r="AO2804" s="17">
        <v>3.6148939843683516</v>
      </c>
      <c r="AP2804" s="17">
        <v>1.21804253120946</v>
      </c>
      <c r="AQ2804" s="17">
        <v>34.288995409426519</v>
      </c>
      <c r="AR2804" s="17">
        <v>0.83745385961219321</v>
      </c>
      <c r="AS2804" s="17">
        <v>1.0825523724402073</v>
      </c>
      <c r="AT2804" s="17">
        <v>-0.999999999999998</v>
      </c>
      <c r="AU2804" s="17">
        <v>-0.999999999999998</v>
      </c>
      <c r="AV2804" s="17">
        <v>0.56436320602875278</v>
      </c>
      <c r="AW2804" s="17">
        <v>60.984619678149997</v>
      </c>
      <c r="AX2804" s="17">
        <v>51.156013961206668</v>
      </c>
      <c r="AY2804" s="17">
        <v>-7.5050037160932462E-2</v>
      </c>
      <c r="AZ2804" s="17">
        <v>-55.82237803561965</v>
      </c>
      <c r="BA2804" s="22">
        <v>1308.4354758459094</v>
      </c>
      <c r="CU2804" t="e">
        <v>#N/A</v>
      </c>
      <c r="CV2804" t="e">
        <v>#N/A</v>
      </c>
    </row>
    <row r="2805" spans="1:100" x14ac:dyDescent="0.25">
      <c r="A2805">
        <v>6071</v>
      </c>
      <c r="B2805" t="s">
        <v>3061</v>
      </c>
      <c r="C2805" s="22">
        <v>3</v>
      </c>
      <c r="D2805" s="17">
        <v>3.9711600071918465</v>
      </c>
      <c r="E2805" s="17">
        <v>8.4764908834800007E-2</v>
      </c>
      <c r="F2805" s="17">
        <v>-0.12319707240535133</v>
      </c>
      <c r="G2805" s="17">
        <v>-0.12319707240535133</v>
      </c>
      <c r="H2805" s="17">
        <v>0.19717365932171849</v>
      </c>
      <c r="I2805" s="17">
        <v>0</v>
      </c>
      <c r="J2805" s="17">
        <v>11.830419559303106</v>
      </c>
      <c r="K2805" s="17">
        <v>0.19717365932171849</v>
      </c>
      <c r="L2805" s="17">
        <v>-0.99999999999999889</v>
      </c>
      <c r="M2805" s="17">
        <v>-0.99999999999999889</v>
      </c>
      <c r="N2805" s="17">
        <v>3.9434731864343684</v>
      </c>
      <c r="O2805" s="17">
        <v>15.678382494089602</v>
      </c>
      <c r="P2805" s="17">
        <v>-0.16232354232399962</v>
      </c>
      <c r="Q2805" s="17">
        <v>-0.3893332393773033</v>
      </c>
      <c r="R2805" s="17">
        <v>-0.14453170784074409</v>
      </c>
      <c r="S2805" s="17">
        <v>0.33333333333333293</v>
      </c>
      <c r="T2805" s="17">
        <v>0.33282609608248337</v>
      </c>
      <c r="U2805" s="17">
        <v>0.21672338919426215</v>
      </c>
      <c r="V2805" s="17">
        <v>-2.6675867054891444E-2</v>
      </c>
      <c r="W2805" s="17">
        <v>26.361331689338748</v>
      </c>
      <c r="X2805" s="17">
        <v>1.1768968684037313</v>
      </c>
      <c r="Y2805" s="17">
        <v>-0.99999999999999889</v>
      </c>
      <c r="Z2805" s="17">
        <v>-0.99999999999999889</v>
      </c>
      <c r="AA2805" s="17">
        <v>87.803023956135632</v>
      </c>
      <c r="AB2805" s="17">
        <v>0.4890139162587917</v>
      </c>
      <c r="AC2805" s="17">
        <v>0.39691649466925594</v>
      </c>
      <c r="AD2805" s="17">
        <v>0.34579406856470429</v>
      </c>
      <c r="AE2805" s="17">
        <v>61.586223974637605</v>
      </c>
      <c r="AF2805" s="17">
        <v>0.7857142857142857</v>
      </c>
      <c r="AG2805" s="17">
        <v>-0.99999999999999889</v>
      </c>
      <c r="AH2805" s="17">
        <v>-0.99999999999999889</v>
      </c>
      <c r="AI2805" s="17">
        <v>0</v>
      </c>
      <c r="AJ2805" s="17">
        <v>-2.6675867054891444E-2</v>
      </c>
      <c r="AK2805" s="17">
        <v>-0.14383288037418737</v>
      </c>
      <c r="AL2805" s="17">
        <v>-0.19424758428514496</v>
      </c>
      <c r="AM2805" s="17">
        <v>2.1948223181534415E-2</v>
      </c>
      <c r="AN2805" s="17">
        <v>-0.17835774880255467</v>
      </c>
      <c r="AO2805" s="17">
        <v>-0.17045882233257739</v>
      </c>
      <c r="AP2805" s="17">
        <v>-5.4301816414895923</v>
      </c>
      <c r="AQ2805" s="17">
        <v>38.191751248641864</v>
      </c>
      <c r="AR2805" s="17">
        <v>0.85620695155518678</v>
      </c>
      <c r="AS2805" s="17">
        <v>1.3740705277254497</v>
      </c>
      <c r="AT2805" s="17">
        <v>-0.99999999999999889</v>
      </c>
      <c r="AU2805" s="17">
        <v>-0.99999999999999889</v>
      </c>
      <c r="AV2805" s="17">
        <v>-0.26772878024609542</v>
      </c>
      <c r="AW2805" s="17">
        <v>98.051224808735611</v>
      </c>
      <c r="AX2805" s="17">
        <v>95.383638103246483</v>
      </c>
      <c r="AY2805" s="17">
        <v>0.38048944434307314</v>
      </c>
      <c r="AZ2805" s="17">
        <v>53.503237396813546</v>
      </c>
      <c r="BA2805" s="22">
        <v>1493.374036748264</v>
      </c>
      <c r="CU2805" t="e">
        <v>#N/A</v>
      </c>
      <c r="CV2805" t="e">
        <v>#N/A</v>
      </c>
    </row>
    <row r="2806" spans="1:100" x14ac:dyDescent="0.25">
      <c r="A2806">
        <v>6072</v>
      </c>
      <c r="B2806" t="s">
        <v>3062</v>
      </c>
      <c r="C2806" s="22">
        <v>3</v>
      </c>
      <c r="D2806" s="17">
        <v>4.6934954884332232</v>
      </c>
      <c r="E2806" s="17">
        <v>0</v>
      </c>
      <c r="F2806" s="17">
        <v>0.97288797458858811</v>
      </c>
      <c r="G2806" s="17">
        <v>0.97288797458858811</v>
      </c>
      <c r="H2806" s="17">
        <v>0.3137818954396544</v>
      </c>
      <c r="I2806" s="17">
        <v>0</v>
      </c>
      <c r="J2806" s="17">
        <v>18.826913726379267</v>
      </c>
      <c r="K2806" s="17">
        <v>0.3137818954396544</v>
      </c>
      <c r="L2806" s="17">
        <v>-0.99999999999999956</v>
      </c>
      <c r="M2806" s="17">
        <v>-0.99999999999999956</v>
      </c>
      <c r="N2806" s="17">
        <v>6.2756379087930894</v>
      </c>
      <c r="O2806" s="17">
        <v>24.493297189401094</v>
      </c>
      <c r="P2806" s="17">
        <v>-0.26168684602232994</v>
      </c>
      <c r="Q2806" s="17">
        <v>1.9996272836874658</v>
      </c>
      <c r="R2806" s="17">
        <v>0.63429824812730284</v>
      </c>
      <c r="S2806" s="17">
        <v>0.33333333333333309</v>
      </c>
      <c r="T2806" s="17">
        <v>0.36976476723734736</v>
      </c>
      <c r="U2806" s="17">
        <v>0.2416443135428937</v>
      </c>
      <c r="V2806" s="17">
        <v>-4.9598947362524022E-2</v>
      </c>
      <c r="W2806" s="17">
        <v>23.254462852455831</v>
      </c>
      <c r="X2806" s="17">
        <v>1.09473120903147</v>
      </c>
      <c r="Y2806" s="17">
        <v>-0.99999999999999956</v>
      </c>
      <c r="Z2806" s="17">
        <v>-0.99999999999999956</v>
      </c>
      <c r="AA2806" s="17">
        <v>52.312812324005044</v>
      </c>
      <c r="AB2806" s="17">
        <v>0.34899750646611588</v>
      </c>
      <c r="AC2806" s="17">
        <v>0.10482042175105098</v>
      </c>
      <c r="AD2806" s="17">
        <v>0.11466309625127097</v>
      </c>
      <c r="AE2806" s="17">
        <v>28.424051223421895</v>
      </c>
      <c r="AF2806" s="17">
        <v>0.8</v>
      </c>
      <c r="AG2806" s="17">
        <v>-0.99999999999999956</v>
      </c>
      <c r="AH2806" s="17">
        <v>-0.99999999999999956</v>
      </c>
      <c r="AI2806" s="17">
        <v>5.7901055748053269E-3</v>
      </c>
      <c r="AJ2806" s="17">
        <v>-4.9598947362524022E-2</v>
      </c>
      <c r="AK2806" s="17">
        <v>3.2873686903142171E-2</v>
      </c>
      <c r="AL2806" s="17">
        <v>3.0613886430693918E-2</v>
      </c>
      <c r="AM2806" s="17">
        <v>-1.0714547062232425E-2</v>
      </c>
      <c r="AN2806" s="17">
        <v>0.21951984416740578</v>
      </c>
      <c r="AO2806" s="17">
        <v>-0.10349524204009852</v>
      </c>
      <c r="AP2806" s="17">
        <v>5.6410655363386155</v>
      </c>
      <c r="AQ2806" s="17">
        <v>42.081376578835119</v>
      </c>
      <c r="AR2806" s="17">
        <v>0.89514346675105017</v>
      </c>
      <c r="AS2806" s="17">
        <v>1.4085131044711257</v>
      </c>
      <c r="AT2806" s="17">
        <v>-0.99999999999999956</v>
      </c>
      <c r="AU2806" s="17">
        <v>-0.99999999999999956</v>
      </c>
      <c r="AV2806" s="17">
        <v>1.6071862227158908</v>
      </c>
      <c r="AW2806" s="17">
        <v>82.447175049744743</v>
      </c>
      <c r="AX2806" s="17">
        <v>77.603082424988472</v>
      </c>
      <c r="AY2806" s="17">
        <v>0.10269809948991061</v>
      </c>
      <c r="AZ2806" s="17">
        <v>5.6463267313809462E-2</v>
      </c>
      <c r="BA2806" s="22">
        <v>1409.5750955070787</v>
      </c>
      <c r="CU2806" t="e">
        <v>#N/A</v>
      </c>
      <c r="CV2806" t="e">
        <v>#N/A</v>
      </c>
    </row>
    <row r="2807" spans="1:100" x14ac:dyDescent="0.25">
      <c r="A2807">
        <v>6073</v>
      </c>
      <c r="B2807" t="s">
        <v>3063</v>
      </c>
      <c r="C2807" s="22">
        <v>3</v>
      </c>
      <c r="D2807" s="17">
        <v>5.2416629896450448</v>
      </c>
      <c r="E2807" s="17">
        <v>-2.3220542292539011E-4</v>
      </c>
      <c r="F2807" s="17">
        <v>3.7277212458610202E-2</v>
      </c>
      <c r="G2807" s="17">
        <v>3.7277212458610202E-2</v>
      </c>
      <c r="H2807" s="17">
        <v>0.19208959332622719</v>
      </c>
      <c r="I2807" s="17">
        <v>0</v>
      </c>
      <c r="J2807" s="17">
        <v>11.525375599573636</v>
      </c>
      <c r="K2807" s="17">
        <v>0.19208959332622719</v>
      </c>
      <c r="L2807" s="17">
        <v>-1.0000000000000011</v>
      </c>
      <c r="M2807" s="17">
        <v>-1.0000000000000011</v>
      </c>
      <c r="N2807" s="17">
        <v>3.8417918665245443</v>
      </c>
      <c r="O2807" s="17">
        <v>16.804315801677291</v>
      </c>
      <c r="P2807" s="17">
        <v>0.34068288428741034</v>
      </c>
      <c r="Q2807" s="17">
        <v>-0.38086491628663194</v>
      </c>
      <c r="R2807" s="17">
        <v>-0.15301717041878121</v>
      </c>
      <c r="S2807" s="17">
        <v>0.33333333333333359</v>
      </c>
      <c r="T2807" s="17">
        <v>0.35966062721568504</v>
      </c>
      <c r="U2807" s="17">
        <v>0.3911164065042888</v>
      </c>
      <c r="V2807" s="17">
        <v>8.5938401815308818E-2</v>
      </c>
      <c r="W2807" s="17">
        <v>39.118367021695597</v>
      </c>
      <c r="X2807" s="17">
        <v>2.6083735041282261</v>
      </c>
      <c r="Y2807" s="17">
        <v>-1.0000000000000011</v>
      </c>
      <c r="Z2807" s="17">
        <v>-1.0000000000000011</v>
      </c>
      <c r="AA2807" s="17">
        <v>63.97982206552237</v>
      </c>
      <c r="AB2807" s="17">
        <v>0.22960085470090069</v>
      </c>
      <c r="AC2807" s="17">
        <v>0.10691280308526328</v>
      </c>
      <c r="AD2807" s="17">
        <v>0.16377578649874835</v>
      </c>
      <c r="AE2807" s="17">
        <v>25.014472214245622</v>
      </c>
      <c r="AF2807" s="17">
        <v>0.41666666666666669</v>
      </c>
      <c r="AG2807" s="17">
        <v>-1.0000000000000011</v>
      </c>
      <c r="AH2807" s="17">
        <v>-1.0000000000000011</v>
      </c>
      <c r="AI2807" s="17">
        <v>0</v>
      </c>
      <c r="AJ2807" s="17">
        <v>8.5938401815308818E-2</v>
      </c>
      <c r="AK2807" s="17">
        <v>0.41642882805579845</v>
      </c>
      <c r="AL2807" s="17">
        <v>8.800144590241657E-2</v>
      </c>
      <c r="AM2807" s="17">
        <v>9.7965741597219359E-3</v>
      </c>
      <c r="AN2807" s="17">
        <v>-0.11782705349391877</v>
      </c>
      <c r="AO2807" s="17">
        <v>2.3270584942720407</v>
      </c>
      <c r="AP2807" s="17">
        <v>-2.505669107835887</v>
      </c>
      <c r="AQ2807" s="17">
        <v>50.643742621269226</v>
      </c>
      <c r="AR2807" s="17">
        <v>1.1700487688686163</v>
      </c>
      <c r="AS2807" s="17">
        <v>2.8004630974544527</v>
      </c>
      <c r="AT2807" s="17">
        <v>-1.0000000000000011</v>
      </c>
      <c r="AU2807" s="17">
        <v>-1.0000000000000011</v>
      </c>
      <c r="AV2807" s="17">
        <v>-0.11573995796017103</v>
      </c>
      <c r="AW2807" s="17">
        <v>78.278468759363761</v>
      </c>
      <c r="AX2807" s="17">
        <v>86.872308940894669</v>
      </c>
      <c r="AY2807" s="17">
        <v>3.3080365405316718E-2</v>
      </c>
      <c r="AZ2807" s="17">
        <v>-15.624882366323551</v>
      </c>
      <c r="BA2807" s="22">
        <v>1383.8129459086547</v>
      </c>
      <c r="CU2807" t="e">
        <v>#N/A</v>
      </c>
      <c r="CV2807" t="e">
        <v>#N/A</v>
      </c>
    </row>
    <row r="2808" spans="1:100" x14ac:dyDescent="0.25">
      <c r="A2808">
        <v>6074</v>
      </c>
      <c r="B2808" t="s">
        <v>3064</v>
      </c>
      <c r="C2808" s="22">
        <v>3</v>
      </c>
      <c r="D2808" s="17">
        <v>5.4648587097816979</v>
      </c>
      <c r="E2808" s="17">
        <v>0.15467807515340751</v>
      </c>
      <c r="F2808" s="17">
        <v>-0.34496395426018978</v>
      </c>
      <c r="G2808" s="17">
        <v>-0.29174411569593373</v>
      </c>
      <c r="H2808" s="17">
        <v>-0.16426520739125583</v>
      </c>
      <c r="I2808" s="17">
        <v>0</v>
      </c>
      <c r="J2808" s="17">
        <v>-9.8559124434753542</v>
      </c>
      <c r="K2808" s="17">
        <v>-0.16426520739125583</v>
      </c>
      <c r="L2808" s="17">
        <v>-1.0000000000000002</v>
      </c>
      <c r="M2808" s="17">
        <v>-1.0000000000000002</v>
      </c>
      <c r="N2808" s="17">
        <v>-3.2853041478251179</v>
      </c>
      <c r="O2808" s="17">
        <v>-4.682797849389587</v>
      </c>
      <c r="P2808" s="17">
        <v>0.40074662117801146</v>
      </c>
      <c r="Q2808" s="17">
        <v>0.91276957859166019</v>
      </c>
      <c r="R2808" s="17">
        <v>0.33548075317574733</v>
      </c>
      <c r="S2808" s="17">
        <v>0.3333333333333332</v>
      </c>
      <c r="T2808" s="17">
        <v>0.25603608089800295</v>
      </c>
      <c r="U2808" s="17">
        <v>-9.1523830120684626E-3</v>
      </c>
      <c r="V2808" s="17">
        <v>-1.9332087306397829E-2</v>
      </c>
      <c r="W2808" s="17">
        <v>29.006006052165038</v>
      </c>
      <c r="X2808" s="17">
        <v>0.52373531330060097</v>
      </c>
      <c r="Y2808" s="17">
        <v>-1.0000000000000002</v>
      </c>
      <c r="Z2808" s="17">
        <v>-1.0000000000000002</v>
      </c>
      <c r="AA2808" s="17">
        <v>62.922125376744013</v>
      </c>
      <c r="AB2808" s="17">
        <v>0.27798316943127027</v>
      </c>
      <c r="AC2808" s="17">
        <v>0.16779337848204789</v>
      </c>
      <c r="AD2808" s="17">
        <v>0.22583622351474622</v>
      </c>
      <c r="AE2808" s="17">
        <v>33.580638571403227</v>
      </c>
      <c r="AF2808" s="17">
        <v>0.2857142857142857</v>
      </c>
      <c r="AG2808" s="17">
        <v>-1.0000000000000002</v>
      </c>
      <c r="AH2808" s="17">
        <v>-1.0000000000000002</v>
      </c>
      <c r="AI2808" s="17">
        <v>0</v>
      </c>
      <c r="AJ2808" s="17">
        <v>-1.9332087306397829E-2</v>
      </c>
      <c r="AK2808" s="17">
        <v>1.3240415823014794E-3</v>
      </c>
      <c r="AL2808" s="17">
        <v>4.142442619815815E-2</v>
      </c>
      <c r="AM2808" s="17">
        <v>8.4067646673924176E-2</v>
      </c>
      <c r="AN2808" s="17">
        <v>0.37787931775875555</v>
      </c>
      <c r="AO2808" s="17">
        <v>2.1083113747596118</v>
      </c>
      <c r="AP2808" s="17">
        <v>9.6541050749596788</v>
      </c>
      <c r="AQ2808" s="17">
        <v>19.150093608689694</v>
      </c>
      <c r="AR2808" s="17">
        <v>0.56088494391287036</v>
      </c>
      <c r="AS2808" s="17">
        <v>0.35947010590934536</v>
      </c>
      <c r="AT2808" s="17">
        <v>-1.0000000000000002</v>
      </c>
      <c r="AU2808" s="17">
        <v>-1.0000000000000002</v>
      </c>
      <c r="AV2808" s="17">
        <v>4.3736637479813718E-2</v>
      </c>
      <c r="AW2808" s="17">
        <v>67.893432602314107</v>
      </c>
      <c r="AX2808" s="17">
        <v>65.96022387167433</v>
      </c>
      <c r="AY2808" s="17">
        <v>0.31880489397696021</v>
      </c>
      <c r="AZ2808" s="17">
        <v>10.312888780233358</v>
      </c>
      <c r="BA2808" s="22">
        <v>1346.5716205984916</v>
      </c>
      <c r="CU2808" t="e">
        <v>#N/A</v>
      </c>
      <c r="CV2808" t="e">
        <v>#N/A</v>
      </c>
    </row>
    <row r="2809" spans="1:100" x14ac:dyDescent="0.25">
      <c r="A2809">
        <v>6075</v>
      </c>
      <c r="B2809" t="s">
        <v>3065</v>
      </c>
      <c r="C2809" s="22">
        <v>3</v>
      </c>
      <c r="D2809" s="17">
        <v>5.0561672367122776</v>
      </c>
      <c r="E2809" s="17">
        <v>0.63508482780229192</v>
      </c>
      <c r="F2809" s="17">
        <v>1.7868251661422327</v>
      </c>
      <c r="G2809" s="17">
        <v>1.9528469828002866</v>
      </c>
      <c r="H2809" s="17">
        <v>0.46290462204553029</v>
      </c>
      <c r="I2809" s="17">
        <v>0</v>
      </c>
      <c r="J2809" s="17">
        <v>27.774277322731827</v>
      </c>
      <c r="K2809" s="17">
        <v>0.46290462204553029</v>
      </c>
      <c r="L2809" s="17">
        <v>-1</v>
      </c>
      <c r="M2809" s="17">
        <v>-1</v>
      </c>
      <c r="N2809" s="17">
        <v>9.2580924409106036</v>
      </c>
      <c r="O2809" s="17">
        <v>34.783291542244378</v>
      </c>
      <c r="P2809" s="17">
        <v>1.9153848413584126E-2</v>
      </c>
      <c r="Q2809" s="17">
        <v>6.9850735242189668</v>
      </c>
      <c r="R2809" s="17">
        <v>2.2049539414479113</v>
      </c>
      <c r="S2809" s="17">
        <v>0.33333333333333337</v>
      </c>
      <c r="T2809" s="17">
        <v>0.33333333333333337</v>
      </c>
      <c r="U2809" s="17">
        <v>0.332005255572421</v>
      </c>
      <c r="V2809" s="17">
        <v>0.19458832140906598</v>
      </c>
      <c r="W2809" s="17">
        <v>29.214224864104935</v>
      </c>
      <c r="X2809" s="17">
        <v>2.699312995365216</v>
      </c>
      <c r="Y2809" s="17">
        <v>-1</v>
      </c>
      <c r="Z2809" s="17">
        <v>-1</v>
      </c>
      <c r="AA2809" s="17">
        <v>80.556870976613212</v>
      </c>
      <c r="AB2809" s="17">
        <v>0.21089331398960201</v>
      </c>
      <c r="AC2809" s="17">
        <v>0.37700235159160211</v>
      </c>
      <c r="AD2809" s="17">
        <v>0.39485817784000221</v>
      </c>
      <c r="AE2809" s="17">
        <v>49.137692171060323</v>
      </c>
      <c r="AF2809" s="17">
        <v>0.90476190476190477</v>
      </c>
      <c r="AG2809" s="17">
        <v>-1</v>
      </c>
      <c r="AH2809" s="17">
        <v>-1</v>
      </c>
      <c r="AI2809" s="17">
        <v>-3.1673391084645452E-2</v>
      </c>
      <c r="AJ2809" s="17">
        <v>0.19458832140906598</v>
      </c>
      <c r="AK2809" s="17">
        <v>0.23655925690480137</v>
      </c>
      <c r="AL2809" s="17">
        <v>0.24103569652826046</v>
      </c>
      <c r="AM2809" s="17">
        <v>-4.3303244540088964E-2</v>
      </c>
      <c r="AN2809" s="17">
        <v>0.10581070932976973</v>
      </c>
      <c r="AO2809" s="17">
        <v>0.10021517102178251</v>
      </c>
      <c r="AP2809" s="17">
        <v>3.8504462158855435</v>
      </c>
      <c r="AQ2809" s="17">
        <v>56.98850218683679</v>
      </c>
      <c r="AR2809" s="17">
        <v>1.1932602436481539</v>
      </c>
      <c r="AS2809" s="17">
        <v>3.162217617410747</v>
      </c>
      <c r="AT2809" s="17">
        <v>-1</v>
      </c>
      <c r="AU2809" s="17">
        <v>-1</v>
      </c>
      <c r="AV2809" s="17">
        <v>4.157800924248197</v>
      </c>
      <c r="AW2809" s="17">
        <v>119.19060873474309</v>
      </c>
      <c r="AX2809" s="17">
        <v>138.01597305395677</v>
      </c>
      <c r="AY2809" s="17">
        <v>0.40432093476232417</v>
      </c>
      <c r="AZ2809" s="17">
        <v>4.9538000124516826</v>
      </c>
      <c r="BA2809" s="22">
        <v>1510.3516831078321</v>
      </c>
      <c r="CU2809" t="e">
        <v>#N/A</v>
      </c>
      <c r="CV2809" t="e">
        <v>#N/A</v>
      </c>
    </row>
    <row r="2810" spans="1:100" x14ac:dyDescent="0.25">
      <c r="A2810">
        <v>6076</v>
      </c>
      <c r="B2810" t="s">
        <v>1853</v>
      </c>
      <c r="C2810" s="22">
        <v>3</v>
      </c>
      <c r="D2810" s="17">
        <v>5.7095038308599584</v>
      </c>
      <c r="E2810" s="17">
        <v>0</v>
      </c>
      <c r="F2810" s="17">
        <v>4.136114764764566E-2</v>
      </c>
      <c r="G2810" s="17">
        <v>4.136114764764566E-2</v>
      </c>
      <c r="H2810" s="17">
        <v>0.11164409664615862</v>
      </c>
      <c r="I2810" s="17">
        <v>0</v>
      </c>
      <c r="J2810" s="17">
        <v>6.698645798769518</v>
      </c>
      <c r="K2810" s="17">
        <v>0.11164409664615862</v>
      </c>
      <c r="L2810" s="17">
        <v>-1.0000000000000002</v>
      </c>
      <c r="M2810" s="17">
        <v>-1.0000000000000002</v>
      </c>
      <c r="N2810" s="17">
        <v>2.2328819329231737</v>
      </c>
      <c r="O2810" s="17">
        <v>12.449510777277123</v>
      </c>
      <c r="P2810" s="17">
        <v>-9.6649609589690266E-2</v>
      </c>
      <c r="Q2810" s="17">
        <v>-0.86140236438241269</v>
      </c>
      <c r="R2810" s="17">
        <v>-0.28341478357799366</v>
      </c>
      <c r="S2810" s="17">
        <v>0.33333333333333331</v>
      </c>
      <c r="T2810" s="17">
        <v>0.36845018030184329</v>
      </c>
      <c r="U2810" s="17">
        <v>1.8996008415726726E-2</v>
      </c>
      <c r="V2810" s="17">
        <v>0</v>
      </c>
      <c r="W2810" s="17">
        <v>24.365417016189792</v>
      </c>
      <c r="X2810" s="17">
        <v>0.70124029762043516</v>
      </c>
      <c r="Y2810" s="17">
        <v>-1.0000000000000002</v>
      </c>
      <c r="Z2810" s="17">
        <v>-1.0000000000000002</v>
      </c>
      <c r="AA2810" s="17">
        <v>52.662192448518709</v>
      </c>
      <c r="AB2810" s="17">
        <v>0.39489080110774061</v>
      </c>
      <c r="AC2810" s="17">
        <v>2.5210271781008313E-3</v>
      </c>
      <c r="AD2810" s="17">
        <v>0.17419197603229719</v>
      </c>
      <c r="AE2810" s="17">
        <v>28.580190215906921</v>
      </c>
      <c r="AF2810" s="17">
        <v>0.58333333333333337</v>
      </c>
      <c r="AG2810" s="17">
        <v>-1.0000000000000002</v>
      </c>
      <c r="AH2810" s="17">
        <v>-1.0000000000000002</v>
      </c>
      <c r="AI2810" s="17">
        <v>0</v>
      </c>
      <c r="AJ2810" s="17">
        <v>0</v>
      </c>
      <c r="AK2810" s="17">
        <v>5.3378327357379456E-2</v>
      </c>
      <c r="AL2810" s="17">
        <v>0.20689273582684073</v>
      </c>
      <c r="AM2810" s="17">
        <v>-0.17812648489315661</v>
      </c>
      <c r="AN2810" s="17">
        <v>0.10737669084029318</v>
      </c>
      <c r="AO2810" s="17">
        <v>-4.1862704855420185</v>
      </c>
      <c r="AP2810" s="17">
        <v>3.718880950141533</v>
      </c>
      <c r="AQ2810" s="17">
        <v>31.064062814959307</v>
      </c>
      <c r="AR2810" s="17">
        <v>0.72077952205090323</v>
      </c>
      <c r="AS2810" s="17">
        <v>0.81288439426659331</v>
      </c>
      <c r="AT2810" s="17">
        <v>-1.0000000000000002</v>
      </c>
      <c r="AU2810" s="17">
        <v>-1.0000000000000002</v>
      </c>
      <c r="AV2810" s="17">
        <v>-0.24205363593034801</v>
      </c>
      <c r="AW2810" s="17">
        <v>68.830584175937418</v>
      </c>
      <c r="AX2810" s="17">
        <v>68.830584175937418</v>
      </c>
      <c r="AY2810" s="17">
        <v>0.10810193153589662</v>
      </c>
      <c r="AZ2810" s="17">
        <v>-8.0072272584888609</v>
      </c>
      <c r="BA2810" s="22">
        <v>1374.3763259287828</v>
      </c>
      <c r="CU2810" t="e">
        <v>#N/A</v>
      </c>
      <c r="CV2810" t="e">
        <v>#N/A</v>
      </c>
    </row>
    <row r="2811" spans="1:100" x14ac:dyDescent="0.25">
      <c r="A2811">
        <v>6077</v>
      </c>
      <c r="B2811" t="s">
        <v>3066</v>
      </c>
      <c r="C2811" s="22">
        <v>3</v>
      </c>
      <c r="D2811" s="17">
        <v>5.8036131193672507</v>
      </c>
      <c r="E2811" s="17">
        <v>6.7160042803395747E-3</v>
      </c>
      <c r="F2811" s="17">
        <v>8.9739744273024558E-2</v>
      </c>
      <c r="G2811" s="17">
        <v>9.1884730046470686E-2</v>
      </c>
      <c r="H2811" s="17">
        <v>0.38870132543919933</v>
      </c>
      <c r="I2811" s="17">
        <v>-4.4512024827500721E-3</v>
      </c>
      <c r="J2811" s="17">
        <v>23.055007377386939</v>
      </c>
      <c r="K2811" s="17">
        <v>0.38425012295644928</v>
      </c>
      <c r="L2811" s="17">
        <v>-1</v>
      </c>
      <c r="M2811" s="17">
        <v>-1</v>
      </c>
      <c r="N2811" s="17">
        <v>7.6850024591289836</v>
      </c>
      <c r="O2811" s="17">
        <v>28.950505226800683</v>
      </c>
      <c r="P2811" s="17">
        <v>0.60959501482949441</v>
      </c>
      <c r="Q2811" s="17">
        <v>-3.9900753346098305</v>
      </c>
      <c r="R2811" s="17">
        <v>-1.2449126965010147</v>
      </c>
      <c r="S2811" s="17">
        <v>0.33333333333333326</v>
      </c>
      <c r="T2811" s="17">
        <v>0.33333333333333326</v>
      </c>
      <c r="U2811" s="17">
        <v>0.34117346363608714</v>
      </c>
      <c r="V2811" s="17">
        <v>0.25753702156685088</v>
      </c>
      <c r="W2811" s="17">
        <v>35.245081156526233</v>
      </c>
      <c r="X2811" s="17">
        <v>3.192332527655672</v>
      </c>
      <c r="Y2811" s="17">
        <v>-1</v>
      </c>
      <c r="Z2811" s="17">
        <v>-1</v>
      </c>
      <c r="AA2811" s="17">
        <v>65.515832042581735</v>
      </c>
      <c r="AB2811" s="17">
        <v>0.19651859349689257</v>
      </c>
      <c r="AC2811" s="17">
        <v>0.37335114564193617</v>
      </c>
      <c r="AD2811" s="17">
        <v>6.0443532512301695E-2</v>
      </c>
      <c r="AE2811" s="17">
        <v>31.51566358255651</v>
      </c>
      <c r="AF2811" s="17">
        <v>0.58333333333333337</v>
      </c>
      <c r="AG2811" s="17">
        <v>-1</v>
      </c>
      <c r="AH2811" s="17">
        <v>-1</v>
      </c>
      <c r="AI2811" s="17">
        <v>-8.7834789968871934E-3</v>
      </c>
      <c r="AJ2811" s="17">
        <v>0.25753702156685088</v>
      </c>
      <c r="AK2811" s="17">
        <v>2.8073735459294636E-2</v>
      </c>
      <c r="AL2811" s="17">
        <v>-4.1415939541797495E-2</v>
      </c>
      <c r="AM2811" s="17">
        <v>0.33203432431623187</v>
      </c>
      <c r="AN2811" s="17">
        <v>-6.3077281176557753E-2</v>
      </c>
      <c r="AO2811" s="17">
        <v>8.4412267852022698</v>
      </c>
      <c r="AP2811" s="17">
        <v>-1.7840117271229303</v>
      </c>
      <c r="AQ2811" s="17">
        <v>58.300088533913168</v>
      </c>
      <c r="AR2811" s="17">
        <v>1.2653771518696044</v>
      </c>
      <c r="AS2811" s="17">
        <v>3.5765826506121199</v>
      </c>
      <c r="AT2811" s="17">
        <v>-1</v>
      </c>
      <c r="AU2811" s="17">
        <v>-1</v>
      </c>
      <c r="AV2811" s="17">
        <v>-1.153027966454544</v>
      </c>
      <c r="AW2811" s="17">
        <v>92.682325542259491</v>
      </c>
      <c r="AX2811" s="17">
        <v>118.26035811900681</v>
      </c>
      <c r="AY2811" s="17">
        <v>6.7551735513494027E-2</v>
      </c>
      <c r="AZ2811" s="17">
        <v>-22.641415035459257</v>
      </c>
      <c r="BA2811" s="22">
        <v>1390.8187769848644</v>
      </c>
      <c r="CU2811" t="e">
        <v>#N/A</v>
      </c>
      <c r="CV2811" t="e">
        <v>#N/A</v>
      </c>
    </row>
    <row r="2812" spans="1:100" x14ac:dyDescent="0.25">
      <c r="A2812">
        <v>6078</v>
      </c>
      <c r="B2812" t="s">
        <v>1319</v>
      </c>
      <c r="C2812" s="22">
        <v>3</v>
      </c>
      <c r="D2812" s="17">
        <v>5.3504520713395021</v>
      </c>
      <c r="E2812" s="17">
        <v>-0.13715653947027992</v>
      </c>
      <c r="F2812" s="17">
        <v>0.15719321921816837</v>
      </c>
      <c r="G2812" s="17">
        <v>0.12592936039327496</v>
      </c>
      <c r="H2812" s="17">
        <v>7.1445407697920682E-3</v>
      </c>
      <c r="I2812" s="17">
        <v>0</v>
      </c>
      <c r="J2812" s="17">
        <v>0.42867244618751688</v>
      </c>
      <c r="K2812" s="17">
        <v>7.1445407697920682E-3</v>
      </c>
      <c r="L2812" s="17">
        <v>-1.0000000000000002</v>
      </c>
      <c r="M2812" s="17">
        <v>-1.0000000000000002</v>
      </c>
      <c r="N2812" s="17">
        <v>0.1428908153958382</v>
      </c>
      <c r="O2812" s="17">
        <v>5.9050538779202988</v>
      </c>
      <c r="P2812" s="17">
        <v>-0.3315772309210655</v>
      </c>
      <c r="Q2812" s="17">
        <v>3.5658565291408206E-2</v>
      </c>
      <c r="R2812" s="17">
        <v>2.3067408615684959E-2</v>
      </c>
      <c r="S2812" s="17">
        <v>0.33333333333333359</v>
      </c>
      <c r="T2812" s="17">
        <v>0.34553401215348534</v>
      </c>
      <c r="U2812" s="17">
        <v>0.11721555187071347</v>
      </c>
      <c r="V2812" s="17">
        <v>2.6699594360980093E-2</v>
      </c>
      <c r="W2812" s="17">
        <v>32.625518037948822</v>
      </c>
      <c r="X2812" s="17">
        <v>1.3129832571859124</v>
      </c>
      <c r="Y2812" s="17">
        <v>-1.0000000000000002</v>
      </c>
      <c r="Z2812" s="17">
        <v>-1.0000000000000002</v>
      </c>
      <c r="AA2812" s="17">
        <v>53.501830041881952</v>
      </c>
      <c r="AB2812" s="17">
        <v>0.10839291314346022</v>
      </c>
      <c r="AC2812" s="17">
        <v>0.1106398070806564</v>
      </c>
      <c r="AD2812" s="17">
        <v>0.19803217168223181</v>
      </c>
      <c r="AE2812" s="17">
        <v>20.853244595317427</v>
      </c>
      <c r="AF2812" s="17">
        <v>0.41666666666666669</v>
      </c>
      <c r="AG2812" s="17">
        <v>-1.0000000000000002</v>
      </c>
      <c r="AH2812" s="17">
        <v>-1.0000000000000002</v>
      </c>
      <c r="AI2812" s="17">
        <v>2.1269436384243504E-2</v>
      </c>
      <c r="AJ2812" s="17">
        <v>2.6699594360980093E-2</v>
      </c>
      <c r="AK2812" s="17">
        <v>-1.8615869950550385E-2</v>
      </c>
      <c r="AL2812" s="17">
        <v>0.2066145133320279</v>
      </c>
      <c r="AM2812" s="17">
        <v>7.8437546340841643E-2</v>
      </c>
      <c r="AN2812" s="17">
        <v>3.8037340700403349E-2</v>
      </c>
      <c r="AO2812" s="17">
        <v>1.8678593087682891</v>
      </c>
      <c r="AP2812" s="17">
        <v>1.9840060841702229</v>
      </c>
      <c r="AQ2812" s="17">
        <v>33.054190484136328</v>
      </c>
      <c r="AR2812" s="17">
        <v>0.82278249171851192</v>
      </c>
      <c r="AS2812" s="17">
        <v>1.3201277979557045</v>
      </c>
      <c r="AT2812" s="17">
        <v>-1.0000000000000002</v>
      </c>
      <c r="AU2812" s="17">
        <v>-1.0000000000000002</v>
      </c>
      <c r="AV2812" s="17">
        <v>0.1489967690089597</v>
      </c>
      <c r="AW2812" s="17">
        <v>61.390890003972416</v>
      </c>
      <c r="AX2812" s="17">
        <v>64.486238167755289</v>
      </c>
      <c r="AY2812" s="17">
        <v>-0.16446591957157897</v>
      </c>
      <c r="AZ2812" s="17">
        <v>-10.888811254159183</v>
      </c>
      <c r="BA2812" s="22">
        <v>1346.3262760511104</v>
      </c>
      <c r="CU2812" t="e">
        <v>#N/A</v>
      </c>
      <c r="CV2812" t="e">
        <v>#N/A</v>
      </c>
    </row>
    <row r="2813" spans="1:100" x14ac:dyDescent="0.25">
      <c r="A2813">
        <v>6079</v>
      </c>
      <c r="B2813" t="s">
        <v>1911</v>
      </c>
      <c r="C2813" s="22">
        <v>3</v>
      </c>
      <c r="D2813" s="17">
        <v>5.5885265738408174</v>
      </c>
      <c r="E2813" s="17">
        <v>-2.1372114244880933E-2</v>
      </c>
      <c r="F2813" s="17">
        <v>-3.7453627682906155E-3</v>
      </c>
      <c r="G2813" s="17">
        <v>-5.3885719004156075E-3</v>
      </c>
      <c r="H2813" s="17">
        <v>-0.11490148707428084</v>
      </c>
      <c r="I2813" s="17">
        <v>0</v>
      </c>
      <c r="J2813" s="17">
        <v>-6.8940892244568532</v>
      </c>
      <c r="K2813" s="17">
        <v>-0.11490148707428084</v>
      </c>
      <c r="L2813" s="17">
        <v>-1</v>
      </c>
      <c r="M2813" s="17">
        <v>-1</v>
      </c>
      <c r="N2813" s="17">
        <v>-2.2980297414856174</v>
      </c>
      <c r="O2813" s="17">
        <v>-1.3109512225164481</v>
      </c>
      <c r="P2813" s="17">
        <v>2.5142780695172817</v>
      </c>
      <c r="Q2813" s="17">
        <v>9.6075305784629028E-2</v>
      </c>
      <c r="R2813" s="17">
        <v>0.17230262944477925</v>
      </c>
      <c r="S2813" s="17">
        <v>0.33333333333333348</v>
      </c>
      <c r="T2813" s="17">
        <v>-6.01807899663174E-2</v>
      </c>
      <c r="U2813" s="17">
        <v>-0.22284297310670095</v>
      </c>
      <c r="V2813" s="17">
        <v>0</v>
      </c>
      <c r="W2813" s="17">
        <v>6.6084422933838383</v>
      </c>
      <c r="X2813" s="17">
        <v>-0.82162066776555553</v>
      </c>
      <c r="Y2813" s="17">
        <v>-1</v>
      </c>
      <c r="Z2813" s="17">
        <v>-1</v>
      </c>
      <c r="AA2813" s="17">
        <v>3.735125559839283</v>
      </c>
      <c r="AB2813" s="17">
        <v>-3.1900534210198235E-2</v>
      </c>
      <c r="AC2813" s="17">
        <v>-0.15989396485079954</v>
      </c>
      <c r="AD2813" s="17">
        <v>0.13088211180121109</v>
      </c>
      <c r="AE2813" s="17">
        <v>-3.0456193629893384</v>
      </c>
      <c r="AF2813" s="17">
        <v>8.3333333333333329E-2</v>
      </c>
      <c r="AG2813" s="17">
        <v>-1</v>
      </c>
      <c r="AH2813" s="17">
        <v>-1</v>
      </c>
      <c r="AI2813" s="17">
        <v>0</v>
      </c>
      <c r="AJ2813" s="17">
        <v>0</v>
      </c>
      <c r="AK2813" s="17">
        <v>0.29886420404318631</v>
      </c>
      <c r="AL2813" s="17">
        <v>-4.9085809062542889E-2</v>
      </c>
      <c r="AM2813" s="17">
        <v>-8.9020784632882571E-2</v>
      </c>
      <c r="AN2813" s="17">
        <v>-4.3494997356548513E-2</v>
      </c>
      <c r="AO2813" s="17">
        <v>-0.73119859560613265</v>
      </c>
      <c r="AP2813" s="17">
        <v>-1.3328039792264268</v>
      </c>
      <c r="AQ2813" s="17">
        <v>-0.28564693107301653</v>
      </c>
      <c r="AR2813" s="17">
        <v>5.0309570260315128E-2</v>
      </c>
      <c r="AS2813" s="17">
        <v>-0.93652215483983614</v>
      </c>
      <c r="AT2813" s="17">
        <v>-1</v>
      </c>
      <c r="AU2813" s="17">
        <v>-1</v>
      </c>
      <c r="AV2813" s="17">
        <v>0.16691405754436359</v>
      </c>
      <c r="AW2813" s="17">
        <v>1.0913703580964083</v>
      </c>
      <c r="AX2813" s="17">
        <v>1.0913703580964083</v>
      </c>
      <c r="AY2813" s="17">
        <v>-2.1976946109498012E-2</v>
      </c>
      <c r="AZ2813" s="17">
        <v>-33.604791912796379</v>
      </c>
      <c r="BA2813" s="22">
        <v>1328.5746035190348</v>
      </c>
      <c r="CU2813" t="e">
        <v>#N/A</v>
      </c>
      <c r="CV2813" t="e">
        <v>#N/A</v>
      </c>
    </row>
    <row r="2814" spans="1:100" x14ac:dyDescent="0.25">
      <c r="A2814">
        <v>6081</v>
      </c>
      <c r="B2814" t="s">
        <v>3067</v>
      </c>
      <c r="C2814" s="22">
        <v>3</v>
      </c>
      <c r="D2814" s="17">
        <v>5.3531647409662186</v>
      </c>
      <c r="E2814" s="17">
        <v>0.38989558110800082</v>
      </c>
      <c r="F2814" s="17">
        <v>-0.34625366510045835</v>
      </c>
      <c r="G2814" s="17">
        <v>-0.23943287157485338</v>
      </c>
      <c r="H2814" s="17">
        <v>0.15058991355663015</v>
      </c>
      <c r="I2814" s="17">
        <v>0</v>
      </c>
      <c r="J2814" s="17">
        <v>9.0353948133978026</v>
      </c>
      <c r="K2814" s="17">
        <v>0.15058991355663015</v>
      </c>
      <c r="L2814" s="17">
        <v>-1</v>
      </c>
      <c r="M2814" s="17">
        <v>-1</v>
      </c>
      <c r="N2814" s="17">
        <v>3.011798271132601</v>
      </c>
      <c r="O2814" s="17">
        <v>14.149126682789168</v>
      </c>
      <c r="P2814" s="17">
        <v>0.29232770614728348</v>
      </c>
      <c r="Q2814" s="17">
        <v>-0.94787568183909754</v>
      </c>
      <c r="R2814" s="17">
        <v>-0.52810622264284468</v>
      </c>
      <c r="S2814" s="17">
        <v>0.33333333333333343</v>
      </c>
      <c r="T2814" s="17">
        <v>0.35273410075303713</v>
      </c>
      <c r="U2814" s="17">
        <v>0.35523930717187713</v>
      </c>
      <c r="V2814" s="17">
        <v>-5.4737536280810312E-3</v>
      </c>
      <c r="W2814" s="17">
        <v>35.409722962941487</v>
      </c>
      <c r="X2814" s="17">
        <v>1.9429929948684663</v>
      </c>
      <c r="Y2814" s="17">
        <v>-1</v>
      </c>
      <c r="Z2814" s="17">
        <v>-1</v>
      </c>
      <c r="AA2814" s="17">
        <v>47.247934630926146</v>
      </c>
      <c r="AB2814" s="17">
        <v>0.23369536333766991</v>
      </c>
      <c r="AC2814" s="17">
        <v>0.20832785589472363</v>
      </c>
      <c r="AD2814" s="17">
        <v>-0.19469686141984291</v>
      </c>
      <c r="AE2814" s="17">
        <v>12.366317890627524</v>
      </c>
      <c r="AF2814" s="17">
        <v>0.5</v>
      </c>
      <c r="AG2814" s="17">
        <v>-1</v>
      </c>
      <c r="AH2814" s="17">
        <v>-1</v>
      </c>
      <c r="AI2814" s="17">
        <v>0</v>
      </c>
      <c r="AJ2814" s="17">
        <v>-5.4737536280810312E-3</v>
      </c>
      <c r="AK2814" s="17">
        <v>-0.11199094829156922</v>
      </c>
      <c r="AL2814" s="17">
        <v>-0.13274362164749917</v>
      </c>
      <c r="AM2814" s="17">
        <v>-3.2749263827045946E-2</v>
      </c>
      <c r="AN2814" s="17">
        <v>2.7349594610309801E-2</v>
      </c>
      <c r="AO2814" s="17">
        <v>-1.3786863371339946</v>
      </c>
      <c r="AP2814" s="17">
        <v>2.0021757020248693E-2</v>
      </c>
      <c r="AQ2814" s="17">
        <v>44.445117776339309</v>
      </c>
      <c r="AR2814" s="17">
        <v>1.0358329876301673</v>
      </c>
      <c r="AS2814" s="17">
        <v>2.0935829084250979</v>
      </c>
      <c r="AT2814" s="17">
        <v>-1</v>
      </c>
      <c r="AU2814" s="17">
        <v>-1</v>
      </c>
      <c r="AV2814" s="17">
        <v>-0.76753909421769762</v>
      </c>
      <c r="AW2814" s="17">
        <v>61.4170830707356</v>
      </c>
      <c r="AX2814" s="17">
        <v>60.869707707927489</v>
      </c>
      <c r="AY2814" s="17">
        <v>-1.2219702362526209E-2</v>
      </c>
      <c r="AZ2814" s="17">
        <v>-7.5802701194947231</v>
      </c>
      <c r="BA2814" s="22">
        <v>1421.2117161742717</v>
      </c>
      <c r="CU2814" t="e">
        <v>#N/A</v>
      </c>
      <c r="CV2814" t="e">
        <v>#N/A</v>
      </c>
    </row>
    <row r="2815" spans="1:100" x14ac:dyDescent="0.25">
      <c r="A2815">
        <v>6083</v>
      </c>
      <c r="B2815" t="s">
        <v>3068</v>
      </c>
      <c r="C2815" s="22">
        <v>3</v>
      </c>
      <c r="D2815" s="17">
        <v>4.6463034128389546</v>
      </c>
      <c r="E2815" s="17">
        <v>5.1970802688954109E-3</v>
      </c>
      <c r="F2815" s="17">
        <v>0.26540931650399902</v>
      </c>
      <c r="G2815" s="17">
        <v>0.26540931650399902</v>
      </c>
      <c r="H2815" s="17">
        <v>-0.14219168880103369</v>
      </c>
      <c r="I2815" s="17">
        <v>0</v>
      </c>
      <c r="J2815" s="17">
        <v>-8.5315013280620242</v>
      </c>
      <c r="K2815" s="17">
        <v>-0.14219168880103369</v>
      </c>
      <c r="L2815" s="17">
        <v>-0.99999999999999967</v>
      </c>
      <c r="M2815" s="17">
        <v>-0.99999999999999967</v>
      </c>
      <c r="N2815" s="17">
        <v>-2.8438337760206753</v>
      </c>
      <c r="O2815" s="17">
        <v>-3.6197885987190697</v>
      </c>
      <c r="P2815" s="17">
        <v>0.3164254411521899</v>
      </c>
      <c r="Q2815" s="17">
        <v>-1.2954555547480886</v>
      </c>
      <c r="R2815" s="17">
        <v>-0.38646910180210176</v>
      </c>
      <c r="S2815" s="17">
        <v>0.34111107708571492</v>
      </c>
      <c r="T2815" s="17">
        <v>0.39572872429150491</v>
      </c>
      <c r="U2815" s="17">
        <v>0.10782661773875725</v>
      </c>
      <c r="V2815" s="17">
        <v>5.1970802688954109E-3</v>
      </c>
      <c r="W2815" s="17">
        <v>39.682207527436233</v>
      </c>
      <c r="X2815" s="17">
        <v>1.403915833704827</v>
      </c>
      <c r="Y2815" s="17">
        <v>-0.99999999999999967</v>
      </c>
      <c r="Z2815" s="17">
        <v>-0.99999999999999967</v>
      </c>
      <c r="AA2815" s="17">
        <v>24.910191356599789</v>
      </c>
      <c r="AB2815" s="17">
        <v>3.4043641092612695E-2</v>
      </c>
      <c r="AC2815" s="17">
        <v>-0.257890264614895</v>
      </c>
      <c r="AD2815" s="17">
        <v>-6.3864317858404518E-2</v>
      </c>
      <c r="AE2815" s="17">
        <v>-14.385547069034343</v>
      </c>
      <c r="AF2815" s="17">
        <v>0.23529411764705882</v>
      </c>
      <c r="AG2815" s="17">
        <v>-0.99999999999999967</v>
      </c>
      <c r="AH2815" s="17">
        <v>-0.99999999999999967</v>
      </c>
      <c r="AI2815" s="17">
        <v>4.3390069513771267E-3</v>
      </c>
      <c r="AJ2815" s="17">
        <v>5.1970802688954109E-3</v>
      </c>
      <c r="AK2815" s="17">
        <v>-3.7607738586208285E-2</v>
      </c>
      <c r="AL2815" s="17">
        <v>-1.2417811936304202E-2</v>
      </c>
      <c r="AM2815" s="17">
        <v>7.6839949710425876E-2</v>
      </c>
      <c r="AN2815" s="17">
        <v>0.20576596433018859</v>
      </c>
      <c r="AO2815" s="17">
        <v>1.7329600498296049</v>
      </c>
      <c r="AP2815" s="17">
        <v>5.0820600485731946</v>
      </c>
      <c r="AQ2815" s="17">
        <v>31.150706199374209</v>
      </c>
      <c r="AR2815" s="17">
        <v>0.84986349938487227</v>
      </c>
      <c r="AS2815" s="17">
        <v>1.2617241449037933</v>
      </c>
      <c r="AT2815" s="17">
        <v>-0.99999999999999967</v>
      </c>
      <c r="AU2815" s="17">
        <v>-0.99999999999999967</v>
      </c>
      <c r="AV2815" s="17">
        <v>-0.1210597852981028</v>
      </c>
      <c r="AW2815" s="17">
        <v>26.372462806453932</v>
      </c>
      <c r="AX2815" s="17">
        <v>26.978950972371017</v>
      </c>
      <c r="AY2815" s="17">
        <v>0.13874495513221538</v>
      </c>
      <c r="AZ2815" s="17">
        <v>-36.20067964741952</v>
      </c>
      <c r="BA2815" s="22">
        <v>1310.2178565056718</v>
      </c>
      <c r="CU2815" t="e">
        <v>#N/A</v>
      </c>
      <c r="CV2815" t="e">
        <v>#N/A</v>
      </c>
    </row>
    <row r="2816" spans="1:100" x14ac:dyDescent="0.25">
      <c r="A2816">
        <v>6084</v>
      </c>
      <c r="B2816" t="s">
        <v>3069</v>
      </c>
      <c r="C2816" s="22">
        <v>3</v>
      </c>
      <c r="D2816" s="17">
        <v>3.3754354749290885</v>
      </c>
      <c r="E2816" s="17">
        <v>0</v>
      </c>
      <c r="F2816" s="17">
        <v>-6.0782245716180336E-2</v>
      </c>
      <c r="G2816" s="17">
        <v>-6.0782245716180336E-2</v>
      </c>
      <c r="H2816" s="17">
        <v>0.12294882996326138</v>
      </c>
      <c r="I2816" s="17">
        <v>0</v>
      </c>
      <c r="J2816" s="17">
        <v>7.3769297977956789</v>
      </c>
      <c r="K2816" s="17">
        <v>0.12294882996326138</v>
      </c>
      <c r="L2816" s="17">
        <v>-1.0000000000000004</v>
      </c>
      <c r="M2816" s="17">
        <v>-1.0000000000000004</v>
      </c>
      <c r="N2816" s="17">
        <v>2.4589765992652266</v>
      </c>
      <c r="O2816" s="17">
        <v>10.691583027008592</v>
      </c>
      <c r="P2816" s="17">
        <v>8.0397584389755652E-3</v>
      </c>
      <c r="Q2816" s="17">
        <v>8.4960311474590634E-3</v>
      </c>
      <c r="R2816" s="17">
        <v>2.8713732906000891E-2</v>
      </c>
      <c r="S2816" s="17">
        <v>0.33333333333333343</v>
      </c>
      <c r="T2816" s="17">
        <v>0.30190306843606357</v>
      </c>
      <c r="U2816" s="17">
        <v>6.2897971332810054E-2</v>
      </c>
      <c r="V2816" s="17">
        <v>1.3379607107204664E-3</v>
      </c>
      <c r="W2816" s="17">
        <v>23.060940153986632</v>
      </c>
      <c r="X2816" s="17">
        <v>0.74027041436171537</v>
      </c>
      <c r="Y2816" s="17">
        <v>-1.0000000000000004</v>
      </c>
      <c r="Z2816" s="17">
        <v>-1.0000000000000004</v>
      </c>
      <c r="AA2816" s="17">
        <v>25.35900186519401</v>
      </c>
      <c r="AB2816" s="17">
        <v>1.0295091086981109E-2</v>
      </c>
      <c r="AC2816" s="17">
        <v>9.4176207128216449E-2</v>
      </c>
      <c r="AD2816" s="17">
        <v>-5.9084338649170266E-2</v>
      </c>
      <c r="AE2816" s="17">
        <v>2.2693479783013695</v>
      </c>
      <c r="AF2816" s="17">
        <v>0</v>
      </c>
      <c r="AG2816" s="17">
        <v>-1.0000000000000004</v>
      </c>
      <c r="AH2816" s="17">
        <v>-1.0000000000000004</v>
      </c>
      <c r="AI2816" s="17">
        <v>0</v>
      </c>
      <c r="AJ2816" s="17">
        <v>1.3379607107204664E-3</v>
      </c>
      <c r="AK2816" s="17">
        <v>-0.12741512850556563</v>
      </c>
      <c r="AL2816" s="17">
        <v>-2.6629266773604301E-2</v>
      </c>
      <c r="AM2816" s="17">
        <v>9.0699076125302605E-2</v>
      </c>
      <c r="AN2816" s="17">
        <v>0.28577321647036047</v>
      </c>
      <c r="AO2816" s="17">
        <v>1.6304012606047369</v>
      </c>
      <c r="AP2816" s="17">
        <v>7.0111840778909924</v>
      </c>
      <c r="AQ2816" s="17">
        <v>30.437869951782321</v>
      </c>
      <c r="AR2816" s="17">
        <v>0.6994723338129275</v>
      </c>
      <c r="AS2816" s="17">
        <v>0.86321924432497688</v>
      </c>
      <c r="AT2816" s="17">
        <v>-1.0000000000000004</v>
      </c>
      <c r="AU2816" s="17">
        <v>-1.0000000000000004</v>
      </c>
      <c r="AV2816" s="17">
        <v>-3.2068512810179473E-2</v>
      </c>
      <c r="AW2816" s="17">
        <v>43.061768970093588</v>
      </c>
      <c r="AX2816" s="17">
        <v>43.195565041165636</v>
      </c>
      <c r="AY2816" s="17">
        <v>-7.3036817914157309E-3</v>
      </c>
      <c r="AZ2816" s="17">
        <v>-18.772207877616925</v>
      </c>
      <c r="BA2816" s="22">
        <v>1410.2446451356034</v>
      </c>
      <c r="CU2816" t="e">
        <v>#N/A</v>
      </c>
      <c r="CV2816" t="e">
        <v>#N/A</v>
      </c>
    </row>
    <row r="2817" spans="1:100" x14ac:dyDescent="0.25">
      <c r="A2817">
        <v>6085</v>
      </c>
      <c r="B2817" t="s">
        <v>2518</v>
      </c>
      <c r="C2817" s="22">
        <v>3</v>
      </c>
      <c r="D2817" s="17">
        <v>5.9514013961385563</v>
      </c>
      <c r="E2817" s="17">
        <v>0</v>
      </c>
      <c r="F2817" s="17">
        <v>0.18294625171077469</v>
      </c>
      <c r="G2817" s="17">
        <v>0.18294625171077469</v>
      </c>
      <c r="H2817" s="17">
        <v>9.3113125165780075E-2</v>
      </c>
      <c r="I2817" s="17">
        <v>-3.7955685976125914E-3</v>
      </c>
      <c r="J2817" s="17">
        <v>5.3590533940900489</v>
      </c>
      <c r="K2817" s="17">
        <v>8.9317556568167478E-2</v>
      </c>
      <c r="L2817" s="17">
        <v>-0.99999999999999944</v>
      </c>
      <c r="M2817" s="17">
        <v>-0.99999999999999944</v>
      </c>
      <c r="N2817" s="17">
        <v>1.7863511313633496</v>
      </c>
      <c r="O2817" s="17">
        <v>11.493401041939368</v>
      </c>
      <c r="P2817" s="17">
        <v>1.4819573781782076</v>
      </c>
      <c r="Q2817" s="17">
        <v>-0.79420258454311654</v>
      </c>
      <c r="R2817" s="17">
        <v>-0.13101251606359965</v>
      </c>
      <c r="S2817" s="17">
        <v>0.33333333333333315</v>
      </c>
      <c r="T2817" s="17">
        <v>0.34745516971660778</v>
      </c>
      <c r="U2817" s="17">
        <v>5.2282692739109078E-2</v>
      </c>
      <c r="V2817" s="17">
        <v>-6.1434972685420718E-2</v>
      </c>
      <c r="W2817" s="17">
        <v>23.292746661418498</v>
      </c>
      <c r="X2817" s="17">
        <v>0.44037638946292107</v>
      </c>
      <c r="Y2817" s="17">
        <v>-0.99999999999999944</v>
      </c>
      <c r="Z2817" s="17">
        <v>-0.99999999999999944</v>
      </c>
      <c r="AA2817" s="17">
        <v>62.594018463637603</v>
      </c>
      <c r="AB2817" s="17">
        <v>0.18862428496130296</v>
      </c>
      <c r="AC2817" s="17">
        <v>0.29225055747883394</v>
      </c>
      <c r="AD2817" s="17">
        <v>0.30777084392551796</v>
      </c>
      <c r="AE2817" s="17">
        <v>39.432284318282726</v>
      </c>
      <c r="AF2817" s="17">
        <v>0.73333333333333328</v>
      </c>
      <c r="AG2817" s="17">
        <v>-0.99999999999999944</v>
      </c>
      <c r="AH2817" s="17">
        <v>-0.99999999999999944</v>
      </c>
      <c r="AI2817" s="17">
        <v>0</v>
      </c>
      <c r="AJ2817" s="17">
        <v>-6.1434972685420718E-2</v>
      </c>
      <c r="AK2817" s="17">
        <v>9.1276018272180709E-3</v>
      </c>
      <c r="AL2817" s="17">
        <v>-7.7968114162057477E-3</v>
      </c>
      <c r="AM2817" s="17">
        <v>-7.968996527773814E-2</v>
      </c>
      <c r="AN2817" s="17">
        <v>-0.13574790603192635</v>
      </c>
      <c r="AO2817" s="17">
        <v>-1.9466111228073637</v>
      </c>
      <c r="AP2817" s="17">
        <v>-3.4326817078791869</v>
      </c>
      <c r="AQ2817" s="17">
        <v>28.651800055508524</v>
      </c>
      <c r="AR2817" s="17">
        <v>0.67163622310362936</v>
      </c>
      <c r="AS2817" s="17">
        <v>0.5296939460310881</v>
      </c>
      <c r="AT2817" s="17">
        <v>-0.99999999999999944</v>
      </c>
      <c r="AU2817" s="17">
        <v>-0.99999999999999944</v>
      </c>
      <c r="AV2817" s="17">
        <v>5.1933735647175017E-2</v>
      </c>
      <c r="AW2817" s="17">
        <v>70.654737797697805</v>
      </c>
      <c r="AX2817" s="17">
        <v>64.511240529155728</v>
      </c>
      <c r="AY2817" s="17">
        <v>0.36539746641704823</v>
      </c>
      <c r="AZ2817" s="17">
        <v>23.382524445664412</v>
      </c>
      <c r="BA2817" s="22">
        <v>1431.2645803432658</v>
      </c>
      <c r="CU2817" t="e">
        <v>#N/A</v>
      </c>
      <c r="CV2817" t="e">
        <v>#N/A</v>
      </c>
    </row>
    <row r="2818" spans="1:100" x14ac:dyDescent="0.25">
      <c r="A2818">
        <v>6086</v>
      </c>
      <c r="B2818" t="s">
        <v>3070</v>
      </c>
      <c r="C2818" s="22">
        <v>3</v>
      </c>
      <c r="D2818" s="17">
        <v>4.9251824702293501</v>
      </c>
      <c r="E2818" s="17">
        <v>-2.2013501870109246E-2</v>
      </c>
      <c r="F2818" s="17">
        <v>-0.41919494978910365</v>
      </c>
      <c r="G2818" s="17">
        <v>-0.42653278374580672</v>
      </c>
      <c r="H2818" s="17">
        <v>0.29155259052913696</v>
      </c>
      <c r="I2818" s="17">
        <v>0</v>
      </c>
      <c r="J2818" s="17">
        <v>17.493155431748214</v>
      </c>
      <c r="K2818" s="17">
        <v>0.29155259052913696</v>
      </c>
      <c r="L2818" s="17">
        <v>-1</v>
      </c>
      <c r="M2818" s="17">
        <v>-1</v>
      </c>
      <c r="N2818" s="17">
        <v>5.8310518105827382</v>
      </c>
      <c r="O2818" s="17">
        <v>21.991805118231749</v>
      </c>
      <c r="P2818" s="17">
        <v>1.0416961889682668</v>
      </c>
      <c r="Q2818" s="17">
        <v>-1.2658241783196578E-2</v>
      </c>
      <c r="R2818" s="17">
        <v>1.7168704400290655E-2</v>
      </c>
      <c r="S2818" s="17">
        <v>0.33333333333333326</v>
      </c>
      <c r="T2818" s="17">
        <v>0.33333333333333326</v>
      </c>
      <c r="U2818" s="17">
        <v>0.35893783765758214</v>
      </c>
      <c r="V2818" s="17">
        <v>0.13463060895168175</v>
      </c>
      <c r="W2818" s="17">
        <v>34.747300909871775</v>
      </c>
      <c r="X2818" s="17">
        <v>2.618649080477947</v>
      </c>
      <c r="Y2818" s="17">
        <v>-1</v>
      </c>
      <c r="Z2818" s="17">
        <v>-1</v>
      </c>
      <c r="AA2818" s="17">
        <v>78.688267664803462</v>
      </c>
      <c r="AB2818" s="17">
        <v>0.24698914865475841</v>
      </c>
      <c r="AC2818" s="17">
        <v>0.28690727841607916</v>
      </c>
      <c r="AD2818" s="17">
        <v>0.34457953393979085</v>
      </c>
      <c r="AE2818" s="17">
        <v>43.923798050531424</v>
      </c>
      <c r="AF2818" s="17">
        <v>0.8</v>
      </c>
      <c r="AG2818" s="17">
        <v>-1</v>
      </c>
      <c r="AH2818" s="17">
        <v>-1</v>
      </c>
      <c r="AI2818" s="17">
        <v>9.927249105565911E-3</v>
      </c>
      <c r="AJ2818" s="17">
        <v>0.13463060895168175</v>
      </c>
      <c r="AK2818" s="17">
        <v>-0.10497629444879465</v>
      </c>
      <c r="AL2818" s="17">
        <v>-1.3183529197232577E-3</v>
      </c>
      <c r="AM2818" s="17">
        <v>0.37374561977877963</v>
      </c>
      <c r="AN2818" s="17">
        <v>6.4477888642261894E-2</v>
      </c>
      <c r="AO2818" s="17">
        <v>8.8187590222255174</v>
      </c>
      <c r="AP2818" s="17">
        <v>1.6053554514579309</v>
      </c>
      <c r="AQ2818" s="17">
        <v>52.240456341619925</v>
      </c>
      <c r="AR2818" s="17">
        <v>1.1602351132759297</v>
      </c>
      <c r="AS2818" s="17">
        <v>2.9102016710070848</v>
      </c>
      <c r="AT2818" s="17">
        <v>-1</v>
      </c>
      <c r="AU2818" s="17">
        <v>-1</v>
      </c>
      <c r="AV2818" s="17">
        <v>-0.40936407934551633</v>
      </c>
      <c r="AW2818" s="17">
        <v>102.28542823449315</v>
      </c>
      <c r="AX2818" s="17">
        <v>115.94703411177268</v>
      </c>
      <c r="AY2818" s="17">
        <v>-9.7694823895070587E-2</v>
      </c>
      <c r="AZ2818" s="17">
        <v>-21.610135544331396</v>
      </c>
      <c r="BA2818" s="22">
        <v>1414.7662646495619</v>
      </c>
      <c r="CU2818" t="e">
        <v>#N/A</v>
      </c>
      <c r="CV2818" t="e">
        <v>#N/A</v>
      </c>
    </row>
    <row r="2819" spans="1:100" x14ac:dyDescent="0.25">
      <c r="A2819">
        <v>6087</v>
      </c>
      <c r="B2819" t="s">
        <v>3071</v>
      </c>
      <c r="C2819" s="22">
        <v>3</v>
      </c>
      <c r="D2819" s="17">
        <v>4.877977316186012</v>
      </c>
      <c r="E2819" s="17">
        <v>4.2182738550654297E-2</v>
      </c>
      <c r="F2819" s="17">
        <v>0.65484341721121986</v>
      </c>
      <c r="G2819" s="17">
        <v>0.64237206718236528</v>
      </c>
      <c r="H2819" s="17">
        <v>0.22189043706714184</v>
      </c>
      <c r="I2819" s="17">
        <v>0</v>
      </c>
      <c r="J2819" s="17">
        <v>13.313426224028513</v>
      </c>
      <c r="K2819" s="17">
        <v>0.22189043706714184</v>
      </c>
      <c r="L2819" s="17">
        <v>-1.0000000000000009</v>
      </c>
      <c r="M2819" s="17">
        <v>-1.0000000000000009</v>
      </c>
      <c r="N2819" s="17">
        <v>4.4378087413428382</v>
      </c>
      <c r="O2819" s="17">
        <v>18.833775607396898</v>
      </c>
      <c r="P2819" s="17">
        <v>0.79418928377188414</v>
      </c>
      <c r="Q2819" s="17">
        <v>-9.3498088339894148E-2</v>
      </c>
      <c r="R2819" s="17">
        <v>-1.2599752884095122E-2</v>
      </c>
      <c r="S2819" s="17">
        <v>0.3333333333333337</v>
      </c>
      <c r="T2819" s="17">
        <v>0.3459262181277114</v>
      </c>
      <c r="U2819" s="17">
        <v>0.40696339185862263</v>
      </c>
      <c r="V2819" s="17">
        <v>-4.5459780258021382E-3</v>
      </c>
      <c r="W2819" s="17">
        <v>34.391461129068929</v>
      </c>
      <c r="X2819" s="17">
        <v>2.0705396984679574</v>
      </c>
      <c r="Y2819" s="17">
        <v>-1.0000000000000009</v>
      </c>
      <c r="Z2819" s="17">
        <v>-1.0000000000000009</v>
      </c>
      <c r="AA2819" s="17">
        <v>77.877643036169786</v>
      </c>
      <c r="AB2819" s="17">
        <v>0.28589728112056101</v>
      </c>
      <c r="AC2819" s="17">
        <v>0.25447038756270907</v>
      </c>
      <c r="AD2819" s="17">
        <v>0.32960796451642793</v>
      </c>
      <c r="AE2819" s="17">
        <v>43.498781659984886</v>
      </c>
      <c r="AF2819" s="17">
        <v>0.7142857142857143</v>
      </c>
      <c r="AG2819" s="17">
        <v>-1.0000000000000009</v>
      </c>
      <c r="AH2819" s="17">
        <v>-1.0000000000000009</v>
      </c>
      <c r="AI2819" s="17">
        <v>0</v>
      </c>
      <c r="AJ2819" s="17">
        <v>-4.5459780258021382E-3</v>
      </c>
      <c r="AK2819" s="17">
        <v>8.8071699088863961E-2</v>
      </c>
      <c r="AL2819" s="17">
        <v>0.16323972239509613</v>
      </c>
      <c r="AM2819" s="17">
        <v>5.8961717539599071E-2</v>
      </c>
      <c r="AN2819" s="17">
        <v>0.10016870699029068</v>
      </c>
      <c r="AO2819" s="17">
        <v>1.9144014339342967</v>
      </c>
      <c r="AP2819" s="17">
        <v>3.3204162867327467</v>
      </c>
      <c r="AQ2819" s="17">
        <v>47.704887353097419</v>
      </c>
      <c r="AR2819" s="17">
        <v>1.0816769652938647</v>
      </c>
      <c r="AS2819" s="17">
        <v>2.2924301355350991</v>
      </c>
      <c r="AT2819" s="17">
        <v>-1.0000000000000009</v>
      </c>
      <c r="AU2819" s="17">
        <v>-1.0000000000000009</v>
      </c>
      <c r="AV2819" s="17">
        <v>0.62977231429827019</v>
      </c>
      <c r="AW2819" s="17">
        <v>100.03183493029938</v>
      </c>
      <c r="AX2819" s="17">
        <v>99.577237127719172</v>
      </c>
      <c r="AY2819" s="17">
        <v>0.24755160144195698</v>
      </c>
      <c r="AZ2819" s="17">
        <v>42.26034697079416</v>
      </c>
      <c r="BA2819" s="22">
        <v>1446.1233155034338</v>
      </c>
      <c r="CU2819" t="e">
        <v>#N/A</v>
      </c>
      <c r="CV2819" t="e">
        <v>#N/A</v>
      </c>
    </row>
    <row r="2820" spans="1:100" x14ac:dyDescent="0.25">
      <c r="A2820">
        <v>6088</v>
      </c>
      <c r="B2820" t="s">
        <v>3072</v>
      </c>
      <c r="C2820" s="22">
        <v>3</v>
      </c>
      <c r="D2820" s="17">
        <v>4.6286744637740878</v>
      </c>
      <c r="E2820" s="17">
        <v>0</v>
      </c>
      <c r="F2820" s="17">
        <v>0.40171499513426856</v>
      </c>
      <c r="G2820" s="17">
        <v>0.40171499513426856</v>
      </c>
      <c r="H2820" s="17">
        <v>0.1430158048569771</v>
      </c>
      <c r="I2820" s="17">
        <v>0</v>
      </c>
      <c r="J2820" s="17">
        <v>8.5809482914186272</v>
      </c>
      <c r="K2820" s="17">
        <v>0.1430158048569771</v>
      </c>
      <c r="L2820" s="17">
        <v>-1.0000000000000011</v>
      </c>
      <c r="M2820" s="17">
        <v>-1.0000000000000011</v>
      </c>
      <c r="N2820" s="17">
        <v>2.8603160971395436</v>
      </c>
      <c r="O2820" s="17">
        <v>13.611337750326983</v>
      </c>
      <c r="P2820" s="17">
        <v>0.61221781019125698</v>
      </c>
      <c r="Q2820" s="17">
        <v>-0.77241227341160645</v>
      </c>
      <c r="R2820" s="17">
        <v>-0.16597255013289874</v>
      </c>
      <c r="S2820" s="17">
        <v>0.33333333333333381</v>
      </c>
      <c r="T2820" s="17">
        <v>0.33333333333333381</v>
      </c>
      <c r="U2820" s="17">
        <v>8.0458575831713078E-2</v>
      </c>
      <c r="V2820" s="17">
        <v>6.8429664004332688E-2</v>
      </c>
      <c r="W2820" s="17">
        <v>26.901564065829419</v>
      </c>
      <c r="X2820" s="17">
        <v>1.2560631491625385</v>
      </c>
      <c r="Y2820" s="17">
        <v>-1.0000000000000011</v>
      </c>
      <c r="Z2820" s="17">
        <v>-1.0000000000000011</v>
      </c>
      <c r="AA2820" s="17">
        <v>49.485226565229169</v>
      </c>
      <c r="AB2820" s="17">
        <v>0.18027640775927642</v>
      </c>
      <c r="AC2820" s="17">
        <v>-5.9587182129760496E-2</v>
      </c>
      <c r="AD2820" s="17">
        <v>0.33430347536113691</v>
      </c>
      <c r="AE2820" s="17">
        <v>22.749635049532646</v>
      </c>
      <c r="AF2820" s="17">
        <v>0.5714285714285714</v>
      </c>
      <c r="AG2820" s="17">
        <v>-1.0000000000000011</v>
      </c>
      <c r="AH2820" s="17">
        <v>-1.0000000000000011</v>
      </c>
      <c r="AI2820" s="17">
        <v>0</v>
      </c>
      <c r="AJ2820" s="17">
        <v>6.8429664004332688E-2</v>
      </c>
      <c r="AK2820" s="17">
        <v>6.4314835900204009E-2</v>
      </c>
      <c r="AL2820" s="17">
        <v>-0.12543617075039248</v>
      </c>
      <c r="AM2820" s="17">
        <v>0.10195678970430447</v>
      </c>
      <c r="AN2820" s="17">
        <v>7.2130650246723479E-2</v>
      </c>
      <c r="AO2820" s="17">
        <v>2.8704939221086327</v>
      </c>
      <c r="AP2820" s="17">
        <v>1.1760854024161249</v>
      </c>
      <c r="AQ2820" s="17">
        <v>35.482512357248069</v>
      </c>
      <c r="AR2820" s="17">
        <v>0.81555490650271356</v>
      </c>
      <c r="AS2820" s="17">
        <v>1.3990789540195163</v>
      </c>
      <c r="AT2820" s="17">
        <v>-1.0000000000000011</v>
      </c>
      <c r="AU2820" s="17">
        <v>-1.0000000000000011</v>
      </c>
      <c r="AV2820" s="17">
        <v>0.23574244500136976</v>
      </c>
      <c r="AW2820" s="17">
        <v>64.272649717972257</v>
      </c>
      <c r="AX2820" s="17">
        <v>71.115616118405555</v>
      </c>
      <c r="AY2820" s="17">
        <v>0.17660619455814908</v>
      </c>
      <c r="AZ2820" s="17">
        <v>-13.884801209676375</v>
      </c>
      <c r="BA2820" s="22">
        <v>1374.3635500633977</v>
      </c>
      <c r="CU2820" t="e">
        <v>#N/A</v>
      </c>
      <c r="CV2820" t="e">
        <v>#N/A</v>
      </c>
    </row>
    <row r="2821" spans="1:100" x14ac:dyDescent="0.25">
      <c r="A2821">
        <v>6089</v>
      </c>
      <c r="B2821" t="s">
        <v>3073</v>
      </c>
      <c r="C2821" s="22">
        <v>3</v>
      </c>
      <c r="D2821" s="17">
        <v>5.664486942929762</v>
      </c>
      <c r="E2821" s="17">
        <v>0.2959908360966777</v>
      </c>
      <c r="F2821" s="17">
        <v>-0.3708210969006327</v>
      </c>
      <c r="G2821" s="17">
        <v>-0.30653132361594704</v>
      </c>
      <c r="H2821" s="17">
        <v>-3.9783318169712874E-2</v>
      </c>
      <c r="I2821" s="17">
        <v>0</v>
      </c>
      <c r="J2821" s="17">
        <v>-2.3869990901827745</v>
      </c>
      <c r="K2821" s="17">
        <v>-3.9783318169712874E-2</v>
      </c>
      <c r="L2821" s="17">
        <v>-1.0000000000000007</v>
      </c>
      <c r="M2821" s="17">
        <v>-1.0000000000000007</v>
      </c>
      <c r="N2821" s="17">
        <v>-0.79566636339425811</v>
      </c>
      <c r="O2821" s="17">
        <v>2.9709565291310414</v>
      </c>
      <c r="P2821" s="17">
        <v>0.18987436485465803</v>
      </c>
      <c r="Q2821" s="17">
        <v>9.0377944194171711</v>
      </c>
      <c r="R2821" s="17">
        <v>2.9682471365587215</v>
      </c>
      <c r="S2821" s="17">
        <v>0.33333333333333348</v>
      </c>
      <c r="T2821" s="17">
        <v>0.3489375329552169</v>
      </c>
      <c r="U2821" s="17">
        <v>6.0664311888918014E-2</v>
      </c>
      <c r="V2821" s="17">
        <v>-8.5604393709973921E-3</v>
      </c>
      <c r="W2821" s="17">
        <v>30.966322279047354</v>
      </c>
      <c r="X2821" s="17">
        <v>0.928952995409835</v>
      </c>
      <c r="Y2821" s="17">
        <v>-1.0000000000000007</v>
      </c>
      <c r="Z2821" s="17">
        <v>-1.0000000000000007</v>
      </c>
      <c r="AA2821" s="17">
        <v>52.869134071711578</v>
      </c>
      <c r="AB2821" s="17">
        <v>0.28018707814132759</v>
      </c>
      <c r="AC2821" s="17">
        <v>0.103894832770441</v>
      </c>
      <c r="AD2821" s="17">
        <v>-5.3906177896585429E-3</v>
      </c>
      <c r="AE2821" s="17">
        <v>18.934564656105504</v>
      </c>
      <c r="AF2821" s="17">
        <v>0.16666666666666666</v>
      </c>
      <c r="AG2821" s="17">
        <v>-1.0000000000000007</v>
      </c>
      <c r="AH2821" s="17">
        <v>-1.0000000000000007</v>
      </c>
      <c r="AI2821" s="17">
        <v>3.6246118238346538E-2</v>
      </c>
      <c r="AJ2821" s="17">
        <v>-8.5604393709973921E-3</v>
      </c>
      <c r="AK2821" s="17">
        <v>4.194885113643191E-3</v>
      </c>
      <c r="AL2821" s="17">
        <v>7.5874174163247043E-2</v>
      </c>
      <c r="AM2821" s="17">
        <v>2.9694013196897504E-2</v>
      </c>
      <c r="AN2821" s="17">
        <v>-0.32482119378548846</v>
      </c>
      <c r="AO2821" s="17">
        <v>0.76332475549065337</v>
      </c>
      <c r="AP2821" s="17">
        <v>-7.7411589738209763</v>
      </c>
      <c r="AQ2821" s="17">
        <v>28.579323188864592</v>
      </c>
      <c r="AR2821" s="17">
        <v>0.73437473880647119</v>
      </c>
      <c r="AS2821" s="17">
        <v>0.88916967724012164</v>
      </c>
      <c r="AT2821" s="17">
        <v>-1.0000000000000007</v>
      </c>
      <c r="AU2821" s="17">
        <v>-1.0000000000000007</v>
      </c>
      <c r="AV2821" s="17">
        <v>2.6617158129427745</v>
      </c>
      <c r="AW2821" s="17">
        <v>48.09893162702167</v>
      </c>
      <c r="AX2821" s="17">
        <v>47.967810054688854</v>
      </c>
      <c r="AY2821" s="17">
        <v>0.15617329648321007</v>
      </c>
      <c r="AZ2821" s="17">
        <v>-27.444756413733774</v>
      </c>
      <c r="BA2821" s="22">
        <v>1342.5127909892997</v>
      </c>
      <c r="CU2821" t="e">
        <v>#N/A</v>
      </c>
      <c r="CV2821" t="e">
        <v>#N/A</v>
      </c>
    </row>
    <row r="2822" spans="1:100" x14ac:dyDescent="0.25">
      <c r="A2822">
        <v>6090</v>
      </c>
      <c r="B2822" t="s">
        <v>3074</v>
      </c>
      <c r="C2822" s="22">
        <v>3</v>
      </c>
      <c r="D2822" s="17">
        <v>4.5983501453532654</v>
      </c>
      <c r="E2822" s="17">
        <v>-0.10079059483051131</v>
      </c>
      <c r="F2822" s="17">
        <v>-0.58922893286637013</v>
      </c>
      <c r="G2822" s="17">
        <v>-0.60988910940491936</v>
      </c>
      <c r="H2822" s="17">
        <v>0.31792893164369085</v>
      </c>
      <c r="I2822" s="17">
        <v>-1.9904621326022779E-2</v>
      </c>
      <c r="J2822" s="17">
        <v>17.881458619060073</v>
      </c>
      <c r="K2822" s="17">
        <v>0.29802431031766796</v>
      </c>
      <c r="L2822" s="17">
        <v>-1.0000000000000007</v>
      </c>
      <c r="M2822" s="17">
        <v>-1.0000000000000007</v>
      </c>
      <c r="N2822" s="17">
        <v>5.960486206353357</v>
      </c>
      <c r="O2822" s="17">
        <v>21.869919655008413</v>
      </c>
      <c r="P2822" s="17">
        <v>-0.23931818695809701</v>
      </c>
      <c r="Q2822" s="17">
        <v>-0.59737123232928258</v>
      </c>
      <c r="R2822" s="17">
        <v>-0.38388769144110985</v>
      </c>
      <c r="S2822" s="17">
        <v>0.33333333333333348</v>
      </c>
      <c r="T2822" s="17">
        <v>0.33333333333333348</v>
      </c>
      <c r="U2822" s="17">
        <v>0.35590615157952965</v>
      </c>
      <c r="V2822" s="17">
        <v>-1.0172886468510778E-2</v>
      </c>
      <c r="W2822" s="17">
        <v>28.575024858400717</v>
      </c>
      <c r="X2822" s="17">
        <v>1.7312296438560522</v>
      </c>
      <c r="Y2822" s="17">
        <v>-1.0000000000000007</v>
      </c>
      <c r="Z2822" s="17">
        <v>-1.0000000000000007</v>
      </c>
      <c r="AA2822" s="17">
        <v>75.123497250752195</v>
      </c>
      <c r="AB2822" s="17">
        <v>0.22030888675738866</v>
      </c>
      <c r="AC2822" s="17">
        <v>0.40327745051486563</v>
      </c>
      <c r="AD2822" s="17">
        <v>0.31506086440359737</v>
      </c>
      <c r="AE2822" s="17">
        <v>46.932360083792595</v>
      </c>
      <c r="AF2822" s="17">
        <v>0.91666666666666663</v>
      </c>
      <c r="AG2822" s="17">
        <v>-1.0000000000000007</v>
      </c>
      <c r="AH2822" s="17">
        <v>-1.0000000000000007</v>
      </c>
      <c r="AI2822" s="17">
        <v>-1.6976409508147653E-3</v>
      </c>
      <c r="AJ2822" s="17">
        <v>-1.0172886468510778E-2</v>
      </c>
      <c r="AK2822" s="17">
        <v>7.6693993784337465E-3</v>
      </c>
      <c r="AL2822" s="17">
        <v>-7.9138436952400595E-2</v>
      </c>
      <c r="AM2822" s="17">
        <v>7.0139791940778323E-2</v>
      </c>
      <c r="AN2822" s="17">
        <v>8.1369771411511443E-2</v>
      </c>
      <c r="AO2822" s="17">
        <v>1.7918417954116279</v>
      </c>
      <c r="AP2822" s="17">
        <v>1.6385521005257819</v>
      </c>
      <c r="AQ2822" s="17">
        <v>46.456483477460786</v>
      </c>
      <c r="AR2822" s="17">
        <v>1.0123999317776851</v>
      </c>
      <c r="AS2822" s="17">
        <v>2.0292539541737202</v>
      </c>
      <c r="AT2822" s="17">
        <v>-1.0000000000000007</v>
      </c>
      <c r="AU2822" s="17">
        <v>-1.0000000000000007</v>
      </c>
      <c r="AV2822" s="17">
        <v>-0.99377680084603015</v>
      </c>
      <c r="AW2822" s="17">
        <v>98.631969006286383</v>
      </c>
      <c r="AX2822" s="17">
        <v>97.580727540419048</v>
      </c>
      <c r="AY2822" s="17">
        <v>3.6276066729420693E-2</v>
      </c>
      <c r="AZ2822" s="17">
        <v>-14.896238084723086</v>
      </c>
      <c r="BA2822" s="22">
        <v>1467.1873637857386</v>
      </c>
      <c r="CU2822" t="e">
        <v>#N/A</v>
      </c>
      <c r="CV2822" t="e">
        <v>#N/A</v>
      </c>
    </row>
    <row r="2823" spans="1:100" x14ac:dyDescent="0.25">
      <c r="A2823">
        <v>6091</v>
      </c>
      <c r="B2823" t="s">
        <v>3075</v>
      </c>
      <c r="C2823" s="22">
        <v>3</v>
      </c>
      <c r="D2823" s="17">
        <v>5.6897721521154105</v>
      </c>
      <c r="E2823" s="17">
        <v>0</v>
      </c>
      <c r="F2823" s="17">
        <v>0.2484964072987243</v>
      </c>
      <c r="G2823" s="17">
        <v>0.2484964072987243</v>
      </c>
      <c r="H2823" s="17">
        <v>-0.20162151478868201</v>
      </c>
      <c r="I2823" s="17">
        <v>-4.9804301686361459E-3</v>
      </c>
      <c r="J2823" s="17">
        <v>-12.396116697439091</v>
      </c>
      <c r="K2823" s="17">
        <v>-0.20660194495731815</v>
      </c>
      <c r="L2823" s="17">
        <v>-1.0000000000000007</v>
      </c>
      <c r="M2823" s="17">
        <v>-1.0000000000000007</v>
      </c>
      <c r="N2823" s="17">
        <v>-4.1320388991463632</v>
      </c>
      <c r="O2823" s="17">
        <v>-6.4578481380249526</v>
      </c>
      <c r="P2823" s="17">
        <v>1.8689720340995426</v>
      </c>
      <c r="Q2823" s="17">
        <v>-0.39421996349445237</v>
      </c>
      <c r="R2823" s="17">
        <v>-8.99195129332339E-2</v>
      </c>
      <c r="S2823" s="17">
        <v>0.33333333333333348</v>
      </c>
      <c r="T2823" s="17">
        <v>0.27120871647406997</v>
      </c>
      <c r="U2823" s="17">
        <v>-7.0500915101235429E-3</v>
      </c>
      <c r="V2823" s="17">
        <v>-4.3687989560155974E-2</v>
      </c>
      <c r="W2823" s="17">
        <v>30.4162365477777</v>
      </c>
      <c r="X2823" s="17">
        <v>0.44967688722524657</v>
      </c>
      <c r="Y2823" s="17">
        <v>-1.0000000000000007</v>
      </c>
      <c r="Z2823" s="17">
        <v>-1.0000000000000007</v>
      </c>
      <c r="AA2823" s="17">
        <v>25.614661133026082</v>
      </c>
      <c r="AB2823" s="17">
        <v>1.6725822781554411E-3</v>
      </c>
      <c r="AC2823" s="17">
        <v>4.5788173565320348E-2</v>
      </c>
      <c r="AD2823" s="17">
        <v>-0.1416938738798432</v>
      </c>
      <c r="AE2823" s="17">
        <v>-4.7116559018183715</v>
      </c>
      <c r="AF2823" s="17">
        <v>8.3333333333333329E-2</v>
      </c>
      <c r="AG2823" s="17">
        <v>-1.0000000000000007</v>
      </c>
      <c r="AH2823" s="17">
        <v>-1.0000000000000007</v>
      </c>
      <c r="AI2823" s="17">
        <v>0</v>
      </c>
      <c r="AJ2823" s="17">
        <v>-4.3687989560155974E-2</v>
      </c>
      <c r="AK2823" s="17">
        <v>-4.3153175388982445E-2</v>
      </c>
      <c r="AL2823" s="17">
        <v>-1.7656545154653251E-2</v>
      </c>
      <c r="AM2823" s="17">
        <v>9.5940961999575261E-2</v>
      </c>
      <c r="AN2823" s="17">
        <v>-8.0789382832782933E-2</v>
      </c>
      <c r="AO2823" s="17">
        <v>2.1827581730444687</v>
      </c>
      <c r="AP2823" s="17">
        <v>-2.1080172965928385</v>
      </c>
      <c r="AQ2823" s="17">
        <v>18.020119850338585</v>
      </c>
      <c r="AR2823" s="17">
        <v>0.55380396873712412</v>
      </c>
      <c r="AS2823" s="17">
        <v>0.24307494226792756</v>
      </c>
      <c r="AT2823" s="17">
        <v>-1.0000000000000007</v>
      </c>
      <c r="AU2823" s="17">
        <v>-1.0000000000000007</v>
      </c>
      <c r="AV2823" s="17">
        <v>0.15857689436549049</v>
      </c>
      <c r="AW2823" s="17">
        <v>17.048795698408281</v>
      </c>
      <c r="AX2823" s="17">
        <v>12.679996742392682</v>
      </c>
      <c r="AY2823" s="17">
        <v>0.17346733784343379</v>
      </c>
      <c r="AZ2823" s="17">
        <v>-28.514115275544377</v>
      </c>
      <c r="BA2823" s="22">
        <v>1321.8128613386323</v>
      </c>
      <c r="CU2823" t="e">
        <v>#N/A</v>
      </c>
      <c r="CV2823" t="e">
        <v>#N/A</v>
      </c>
    </row>
    <row r="2824" spans="1:100" x14ac:dyDescent="0.25">
      <c r="A2824">
        <v>6092</v>
      </c>
      <c r="B2824" t="s">
        <v>3076</v>
      </c>
      <c r="C2824" s="22">
        <v>3</v>
      </c>
      <c r="D2824" s="17">
        <v>4.9266140584038638</v>
      </c>
      <c r="E2824" s="17">
        <v>0</v>
      </c>
      <c r="F2824" s="17">
        <v>0</v>
      </c>
      <c r="G2824" s="17">
        <v>0</v>
      </c>
      <c r="H2824" s="17">
        <v>5.9090649839388266E-3</v>
      </c>
      <c r="I2824" s="17">
        <v>0</v>
      </c>
      <c r="J2824" s="17">
        <v>0.3545438990363281</v>
      </c>
      <c r="K2824" s="17">
        <v>5.9090649839388266E-3</v>
      </c>
      <c r="L2824" s="17">
        <v>-1.0000000000000007</v>
      </c>
      <c r="M2824" s="17">
        <v>-1.0000000000000007</v>
      </c>
      <c r="N2824" s="17">
        <v>0.11818129967877541</v>
      </c>
      <c r="O2824" s="17">
        <v>5.2811579574401906</v>
      </c>
      <c r="P2824" s="17">
        <v>-7.4571739849354363E-2</v>
      </c>
      <c r="Q2824" s="17">
        <v>-0.32171655593137355</v>
      </c>
      <c r="R2824" s="17">
        <v>-8.1699293714700111E-2</v>
      </c>
      <c r="S2824" s="17">
        <v>0.33880666880056209</v>
      </c>
      <c r="T2824" s="17">
        <v>0.37123776869577585</v>
      </c>
      <c r="U2824" s="17">
        <v>0.28879008426563074</v>
      </c>
      <c r="V2824" s="17">
        <v>0</v>
      </c>
      <c r="W2824" s="17">
        <v>39.717018271121205</v>
      </c>
      <c r="X2824" s="17">
        <v>1.8926363043429051</v>
      </c>
      <c r="Y2824" s="17">
        <v>-1.0000000000000007</v>
      </c>
      <c r="Z2824" s="17">
        <v>-1.0000000000000007</v>
      </c>
      <c r="AA2824" s="17">
        <v>46.608890748018013</v>
      </c>
      <c r="AB2824" s="17">
        <v>2.9599034346546361E-2</v>
      </c>
      <c r="AC2824" s="17">
        <v>-0.10263337859957025</v>
      </c>
      <c r="AD2824" s="17">
        <v>0.21250577966525416</v>
      </c>
      <c r="AE2824" s="17">
        <v>6.9735717706115228</v>
      </c>
      <c r="AF2824" s="17">
        <v>8.3333333333333329E-2</v>
      </c>
      <c r="AG2824" s="17">
        <v>-1.0000000000000007</v>
      </c>
      <c r="AH2824" s="17">
        <v>-1.0000000000000007</v>
      </c>
      <c r="AI2824" s="17">
        <v>0</v>
      </c>
      <c r="AJ2824" s="17">
        <v>0</v>
      </c>
      <c r="AK2824" s="17">
        <v>0.32601518621039766</v>
      </c>
      <c r="AL2824" s="17">
        <v>-5.4686425272659149E-2</v>
      </c>
      <c r="AM2824" s="17">
        <v>0.14000188737122451</v>
      </c>
      <c r="AN2824" s="17">
        <v>4.4213536628516834E-2</v>
      </c>
      <c r="AO2824" s="17">
        <v>5.1301231153326023</v>
      </c>
      <c r="AP2824" s="17">
        <v>0.83190628934962474</v>
      </c>
      <c r="AQ2824" s="17">
        <v>40.071562170157556</v>
      </c>
      <c r="AR2824" s="17">
        <v>0.99883452176196941</v>
      </c>
      <c r="AS2824" s="17">
        <v>1.8985453693268439</v>
      </c>
      <c r="AT2824" s="17">
        <v>-1.0000000000000007</v>
      </c>
      <c r="AU2824" s="17">
        <v>-1.0000000000000007</v>
      </c>
      <c r="AV2824" s="17">
        <v>-8.1699293714700111E-2</v>
      </c>
      <c r="AW2824" s="17">
        <v>52.721954994807838</v>
      </c>
      <c r="AX2824" s="17">
        <v>52.721954994807838</v>
      </c>
      <c r="AY2824" s="17">
        <v>3.6002537852873537E-2</v>
      </c>
      <c r="AZ2824" s="17">
        <v>-29.698876280612463</v>
      </c>
      <c r="BA2824" s="22">
        <v>1324.9240510622308</v>
      </c>
      <c r="CU2824" t="e">
        <v>#N/A</v>
      </c>
      <c r="CV2824" t="e">
        <v>#N/A</v>
      </c>
    </row>
    <row r="2825" spans="1:100" x14ac:dyDescent="0.25">
      <c r="A2825">
        <v>6093</v>
      </c>
      <c r="B2825" t="s">
        <v>3077</v>
      </c>
      <c r="C2825" s="22">
        <v>3</v>
      </c>
      <c r="D2825" s="17">
        <v>5.2531838448506898</v>
      </c>
      <c r="E2825" s="17">
        <v>-6.0735248274703599E-3</v>
      </c>
      <c r="F2825" s="17">
        <v>0.39811836848035059</v>
      </c>
      <c r="G2825" s="17">
        <v>0.39811836848035059</v>
      </c>
      <c r="H2825" s="17">
        <v>0.18165485446356622</v>
      </c>
      <c r="I2825" s="17">
        <v>0</v>
      </c>
      <c r="J2825" s="17">
        <v>10.899291267813981</v>
      </c>
      <c r="K2825" s="17">
        <v>0.18165485446356622</v>
      </c>
      <c r="L2825" s="17">
        <v>-1.0000000000000011</v>
      </c>
      <c r="M2825" s="17">
        <v>-1.0000000000000011</v>
      </c>
      <c r="N2825" s="17">
        <v>3.633097089271323</v>
      </c>
      <c r="O2825" s="17">
        <v>16.550593481145011</v>
      </c>
      <c r="P2825" s="17">
        <v>-7.6798979596984493E-2</v>
      </c>
      <c r="Q2825" s="17">
        <v>-1.2363208244987671</v>
      </c>
      <c r="R2825" s="17">
        <v>-0.40861621764740824</v>
      </c>
      <c r="S2825" s="17">
        <v>0.33333333333333381</v>
      </c>
      <c r="T2825" s="17">
        <v>0.33333333333333381</v>
      </c>
      <c r="U2825" s="17">
        <v>0.31090511626732936</v>
      </c>
      <c r="V2825" s="17">
        <v>-3.5852818607960475E-2</v>
      </c>
      <c r="W2825" s="17">
        <v>30.402564394498782</v>
      </c>
      <c r="X2825" s="17">
        <v>1.5135153656246543</v>
      </c>
      <c r="Y2825" s="17">
        <v>-1.0000000000000011</v>
      </c>
      <c r="Z2825" s="17">
        <v>-1.0000000000000011</v>
      </c>
      <c r="AA2825" s="17">
        <v>67.104043840176629</v>
      </c>
      <c r="AB2825" s="17">
        <v>0.22414324013896483</v>
      </c>
      <c r="AC2825" s="17">
        <v>0.33833733106441694</v>
      </c>
      <c r="AD2825" s="17">
        <v>0.1797213420631231</v>
      </c>
      <c r="AE2825" s="17">
        <v>37.110095663325247</v>
      </c>
      <c r="AF2825" s="17">
        <v>0.7142857142857143</v>
      </c>
      <c r="AG2825" s="17">
        <v>-1.0000000000000011</v>
      </c>
      <c r="AH2825" s="17">
        <v>-1.0000000000000011</v>
      </c>
      <c r="AI2825" s="17">
        <v>0</v>
      </c>
      <c r="AJ2825" s="17">
        <v>-3.5852818607960475E-2</v>
      </c>
      <c r="AK2825" s="17">
        <v>0.3038178538519738</v>
      </c>
      <c r="AL2825" s="17">
        <v>-2.1409786777934432E-2</v>
      </c>
      <c r="AM2825" s="17">
        <v>-0.1057987988175742</v>
      </c>
      <c r="AN2825" s="17">
        <v>0.15340530086388288</v>
      </c>
      <c r="AO2825" s="17">
        <v>-1.1258807011794862</v>
      </c>
      <c r="AP2825" s="17">
        <v>3.7280835877074034</v>
      </c>
      <c r="AQ2825" s="17">
        <v>41.301855662312761</v>
      </c>
      <c r="AR2825" s="17">
        <v>0.94171896432603641</v>
      </c>
      <c r="AS2825" s="17">
        <v>1.6951702200882213</v>
      </c>
      <c r="AT2825" s="17">
        <v>-1.0000000000000011</v>
      </c>
      <c r="AU2825" s="17">
        <v>-1.0000000000000011</v>
      </c>
      <c r="AV2825" s="17">
        <v>-1.0497849167057692E-2</v>
      </c>
      <c r="AW2825" s="17">
        <v>87.382720909029103</v>
      </c>
      <c r="AX2825" s="17">
        <v>83.797439048233045</v>
      </c>
      <c r="AY2825" s="17">
        <v>0.17702752189934076</v>
      </c>
      <c r="AZ2825" s="17">
        <v>-1.2514619577451713</v>
      </c>
      <c r="BA2825" s="22">
        <v>1462.5058569979565</v>
      </c>
      <c r="CU2825" t="e">
        <v>#N/A</v>
      </c>
      <c r="CV2825" t="e">
        <v>#N/A</v>
      </c>
    </row>
    <row r="2826" spans="1:100" x14ac:dyDescent="0.25">
      <c r="A2826">
        <v>6094</v>
      </c>
      <c r="B2826" t="s">
        <v>3078</v>
      </c>
      <c r="C2826" s="22">
        <v>3</v>
      </c>
      <c r="D2826" s="17">
        <v>5.4536273942510514</v>
      </c>
      <c r="E2826" s="17">
        <v>-1.4849530311335844E-2</v>
      </c>
      <c r="F2826" s="17">
        <v>-0.55717349249038439</v>
      </c>
      <c r="G2826" s="17">
        <v>-0.55717349249038439</v>
      </c>
      <c r="H2826" s="17">
        <v>0.15373709883649372</v>
      </c>
      <c r="I2826" s="17">
        <v>0</v>
      </c>
      <c r="J2826" s="17">
        <v>9.2242259301896272</v>
      </c>
      <c r="K2826" s="17">
        <v>0.15373709883649372</v>
      </c>
      <c r="L2826" s="17">
        <v>-0.99999999999999956</v>
      </c>
      <c r="M2826" s="17">
        <v>-0.99999999999999956</v>
      </c>
      <c r="N2826" s="17">
        <v>3.0747419767298778</v>
      </c>
      <c r="O2826" s="17">
        <v>14.120679831950303</v>
      </c>
      <c r="P2826" s="17">
        <v>1.9116202759562313</v>
      </c>
      <c r="Q2826" s="17">
        <v>-0.19123808055465424</v>
      </c>
      <c r="R2826" s="17">
        <v>0.20288068055987912</v>
      </c>
      <c r="S2826" s="17">
        <v>0.33333333333333315</v>
      </c>
      <c r="T2826" s="17">
        <v>0.27450761688833819</v>
      </c>
      <c r="U2826" s="17">
        <v>0.27674032658249886</v>
      </c>
      <c r="V2826" s="17">
        <v>-1.4369265617971208E-2</v>
      </c>
      <c r="W2826" s="17">
        <v>28.658996493988205</v>
      </c>
      <c r="X2826" s="17">
        <v>1.4104269510498548</v>
      </c>
      <c r="Y2826" s="17">
        <v>-0.99999999999999956</v>
      </c>
      <c r="Z2826" s="17">
        <v>-0.99999999999999956</v>
      </c>
      <c r="AA2826" s="17">
        <v>46.183767638271682</v>
      </c>
      <c r="AB2826" s="17">
        <v>4.5193233033111964E-2</v>
      </c>
      <c r="AC2826" s="17">
        <v>7.6489835594974187E-2</v>
      </c>
      <c r="AD2826" s="17">
        <v>0.22475474064638559</v>
      </c>
      <c r="AE2826" s="17">
        <v>17.321890463723591</v>
      </c>
      <c r="AF2826" s="17">
        <v>0.33333333333333331</v>
      </c>
      <c r="AG2826" s="17">
        <v>-0.99999999999999956</v>
      </c>
      <c r="AH2826" s="17">
        <v>-0.99999999999999956</v>
      </c>
      <c r="AI2826" s="17">
        <v>0</v>
      </c>
      <c r="AJ2826" s="17">
        <v>-1.4369265617971208E-2</v>
      </c>
      <c r="AK2826" s="17">
        <v>7.3126087075137153E-2</v>
      </c>
      <c r="AL2826" s="17">
        <v>0.25628392997950028</v>
      </c>
      <c r="AM2826" s="17">
        <v>0.28629398368652947</v>
      </c>
      <c r="AN2826" s="17">
        <v>-4.2965443190011693E-2</v>
      </c>
      <c r="AO2826" s="17">
        <v>7.5229800275389227</v>
      </c>
      <c r="AP2826" s="17">
        <v>0.20728357014720977</v>
      </c>
      <c r="AQ2826" s="17">
        <v>37.883222424177823</v>
      </c>
      <c r="AR2826" s="17">
        <v>0.87021201118619929</v>
      </c>
      <c r="AS2826" s="17">
        <v>1.5641640498863481</v>
      </c>
      <c r="AT2826" s="17">
        <v>-0.99999999999999956</v>
      </c>
      <c r="AU2826" s="17">
        <v>-0.99999999999999956</v>
      </c>
      <c r="AV2826" s="17">
        <v>-0.35429281193050521</v>
      </c>
      <c r="AW2826" s="17">
        <v>60.51173104036917</v>
      </c>
      <c r="AX2826" s="17">
        <v>59.074804478572048</v>
      </c>
      <c r="AY2826" s="17">
        <v>0.23429264252282023</v>
      </c>
      <c r="AZ2826" s="17">
        <v>-29.010625356415428</v>
      </c>
      <c r="BA2826" s="22">
        <v>1338.4471888727758</v>
      </c>
      <c r="CU2826" t="e">
        <v>#N/A</v>
      </c>
      <c r="CV2826" t="e">
        <v>#N/A</v>
      </c>
    </row>
    <row r="2827" spans="1:100" x14ac:dyDescent="0.25">
      <c r="A2827">
        <v>6096</v>
      </c>
      <c r="B2827" t="s">
        <v>3079</v>
      </c>
      <c r="C2827" s="22">
        <v>3</v>
      </c>
      <c r="D2827" s="17">
        <v>4.8121772559200835</v>
      </c>
      <c r="E2827" s="17">
        <v>-4.838178030049025E-2</v>
      </c>
      <c r="F2827" s="17">
        <v>-0.40364866174096936</v>
      </c>
      <c r="G2827" s="17">
        <v>-0.41260307611981889</v>
      </c>
      <c r="H2827" s="17">
        <v>-7.496116962617852E-2</v>
      </c>
      <c r="I2827" s="17">
        <v>0</v>
      </c>
      <c r="J2827" s="17">
        <v>-4.497670177570714</v>
      </c>
      <c r="K2827" s="17">
        <v>-7.496116962617852E-2</v>
      </c>
      <c r="L2827" s="17">
        <v>-0.99999999999999833</v>
      </c>
      <c r="M2827" s="17">
        <v>-0.99999999999999833</v>
      </c>
      <c r="N2827" s="17">
        <v>-1.499223392523571</v>
      </c>
      <c r="O2827" s="17">
        <v>-9.8095997770447335E-2</v>
      </c>
      <c r="P2827" s="17">
        <v>-2.6355240323330471</v>
      </c>
      <c r="Q2827" s="17">
        <v>4.3210692211668702</v>
      </c>
      <c r="R2827" s="17">
        <v>1.1451920672220657</v>
      </c>
      <c r="S2827" s="17">
        <v>0.34079779170514823</v>
      </c>
      <c r="T2827" s="17">
        <v>0.3432076390747274</v>
      </c>
      <c r="U2827" s="17">
        <v>-3.9032305584936082E-2</v>
      </c>
      <c r="V2827" s="17">
        <v>-4.0878156888497642E-2</v>
      </c>
      <c r="W2827" s="17">
        <v>27.162245517304822</v>
      </c>
      <c r="X2827" s="17">
        <v>0.36744274247671899</v>
      </c>
      <c r="Y2827" s="17">
        <v>-0.99999999999999833</v>
      </c>
      <c r="Z2827" s="17">
        <v>-0.99999999999999833</v>
      </c>
      <c r="AA2827" s="17">
        <v>17.822774554194986</v>
      </c>
      <c r="AB2827" s="17">
        <v>-2.89459905397213E-2</v>
      </c>
      <c r="AC2827" s="17">
        <v>-0.14804233655931998</v>
      </c>
      <c r="AD2827" s="17">
        <v>-3.2704933507596901E-2</v>
      </c>
      <c r="AE2827" s="17">
        <v>-10.484663030331905</v>
      </c>
      <c r="AF2827" s="17">
        <v>8.3333333333333329E-2</v>
      </c>
      <c r="AG2827" s="17">
        <v>-0.99999999999999833</v>
      </c>
      <c r="AH2827" s="17">
        <v>-0.99999999999999833</v>
      </c>
      <c r="AI2827" s="17">
        <v>-3.3079316075719199E-3</v>
      </c>
      <c r="AJ2827" s="17">
        <v>-4.0878156888497642E-2</v>
      </c>
      <c r="AK2827" s="17">
        <v>0.12169374030830823</v>
      </c>
      <c r="AL2827" s="17">
        <v>-9.104211886818131E-2</v>
      </c>
      <c r="AM2827" s="17">
        <v>-0.12329036083905485</v>
      </c>
      <c r="AN2827" s="17">
        <v>0.15835165145046845</v>
      </c>
      <c r="AO2827" s="17">
        <v>-2.4737903194348281</v>
      </c>
      <c r="AP2827" s="17">
        <v>3.5035806919208032</v>
      </c>
      <c r="AQ2827" s="17">
        <v>22.664575339734089</v>
      </c>
      <c r="AR2827" s="17">
        <v>0.60409496830644194</v>
      </c>
      <c r="AS2827" s="17">
        <v>0.29248157285053983</v>
      </c>
      <c r="AT2827" s="17">
        <v>-0.99999999999999833</v>
      </c>
      <c r="AU2827" s="17">
        <v>-0.99999999999999833</v>
      </c>
      <c r="AV2827" s="17">
        <v>0.73258899110224673</v>
      </c>
      <c r="AW2827" s="17">
        <v>21.228259248345339</v>
      </c>
      <c r="AX2827" s="17">
        <v>17.074284927344145</v>
      </c>
      <c r="AY2827" s="17">
        <v>2.3681993329735529E-3</v>
      </c>
      <c r="AZ2827" s="17">
        <v>-30.19447807407775</v>
      </c>
      <c r="BA2827" s="22">
        <v>1319.0314673443122</v>
      </c>
      <c r="CU2827" t="e">
        <v>#N/A</v>
      </c>
      <c r="CV2827" t="e">
        <v>#N/A</v>
      </c>
    </row>
    <row r="2828" spans="1:100" x14ac:dyDescent="0.25">
      <c r="A2828">
        <v>6097</v>
      </c>
      <c r="B2828" t="s">
        <v>3080</v>
      </c>
      <c r="C2828" s="22">
        <v>3</v>
      </c>
      <c r="D2828" s="17">
        <v>4.704839384913071</v>
      </c>
      <c r="E2828" s="17">
        <v>2.0739051094623005E-2</v>
      </c>
      <c r="F2828" s="17">
        <v>0.44316932085916994</v>
      </c>
      <c r="G2828" s="17">
        <v>0.45134408338185483</v>
      </c>
      <c r="H2828" s="17">
        <v>0.30620572365223786</v>
      </c>
      <c r="I2828" s="17">
        <v>0</v>
      </c>
      <c r="J2828" s="17">
        <v>18.372343419134264</v>
      </c>
      <c r="K2828" s="17">
        <v>0.30620572365223786</v>
      </c>
      <c r="L2828" s="17">
        <v>-1.0000000000000002</v>
      </c>
      <c r="M2828" s="17">
        <v>-1.0000000000000002</v>
      </c>
      <c r="N2828" s="17">
        <v>6.1241144730447576</v>
      </c>
      <c r="O2828" s="17">
        <v>23.528526887429198</v>
      </c>
      <c r="P2828" s="17">
        <v>-4.852840191366576E-3</v>
      </c>
      <c r="Q2828" s="17">
        <v>-0.70034056072611806</v>
      </c>
      <c r="R2828" s="17">
        <v>-0.21329733489429709</v>
      </c>
      <c r="S2828" s="17">
        <v>0.33333333333333381</v>
      </c>
      <c r="T2828" s="17">
        <v>0.33333333333333381</v>
      </c>
      <c r="U2828" s="17">
        <v>0.33104857668029974</v>
      </c>
      <c r="V2828" s="17">
        <v>0.18562605699772042</v>
      </c>
      <c r="W2828" s="17">
        <v>35.085423067697974</v>
      </c>
      <c r="X2828" s="17">
        <v>2.7984115917219494</v>
      </c>
      <c r="Y2828" s="17">
        <v>-1.0000000000000002</v>
      </c>
      <c r="Z2828" s="17">
        <v>-1.0000000000000002</v>
      </c>
      <c r="AA2828" s="17">
        <v>85.026814663161346</v>
      </c>
      <c r="AB2828" s="17">
        <v>0.35314044928933674</v>
      </c>
      <c r="AC2828" s="17">
        <v>0.31912024694708646</v>
      </c>
      <c r="AD2828" s="17">
        <v>0.33083308237073039</v>
      </c>
      <c r="AE2828" s="17">
        <v>50.154688930357658</v>
      </c>
      <c r="AF2828" s="17">
        <v>0.66666666666666663</v>
      </c>
      <c r="AG2828" s="17">
        <v>-1.0000000000000002</v>
      </c>
      <c r="AH2828" s="17">
        <v>-1.0000000000000002</v>
      </c>
      <c r="AI2828" s="17">
        <v>1.1110342853426994E-2</v>
      </c>
      <c r="AJ2828" s="17">
        <v>0.18562605699772042</v>
      </c>
      <c r="AK2828" s="17">
        <v>1.5112998029771438E-4</v>
      </c>
      <c r="AL2828" s="17">
        <v>5.7742146324458246E-2</v>
      </c>
      <c r="AM2828" s="17">
        <v>7.0450458345624866E-3</v>
      </c>
      <c r="AN2828" s="17">
        <v>0.13993659158703073</v>
      </c>
      <c r="AO2828" s="17">
        <v>0.17688179576555185</v>
      </c>
      <c r="AP2828" s="17">
        <v>3.7871255212980603</v>
      </c>
      <c r="AQ2828" s="17">
        <v>53.457766486832242</v>
      </c>
      <c r="AR2828" s="17">
        <v>1.1833413003446871</v>
      </c>
      <c r="AS2828" s="17">
        <v>3.1046173153741883</v>
      </c>
      <c r="AT2828" s="17">
        <v>-1.0000000000000002</v>
      </c>
      <c r="AU2828" s="17">
        <v>-1.0000000000000002</v>
      </c>
      <c r="AV2828" s="17">
        <v>0.23804674848755869</v>
      </c>
      <c r="AW2828" s="17">
        <v>112.34246707188868</v>
      </c>
      <c r="AX2828" s="17">
        <v>131.12727962872924</v>
      </c>
      <c r="AY2828" s="17">
        <v>0.10297842170493535</v>
      </c>
      <c r="AZ2828" s="17">
        <v>-19.10043437874711</v>
      </c>
      <c r="BA2828" s="22">
        <v>1448.6212701789348</v>
      </c>
      <c r="CU2828" t="e">
        <v>#N/A</v>
      </c>
      <c r="CV2828" t="e">
        <v>#N/A</v>
      </c>
    </row>
    <row r="2829" spans="1:100" x14ac:dyDescent="0.25">
      <c r="A2829">
        <v>6098</v>
      </c>
      <c r="B2829" t="s">
        <v>3081</v>
      </c>
      <c r="C2829" s="22">
        <v>3</v>
      </c>
      <c r="D2829" s="17">
        <v>4.7322780861034541</v>
      </c>
      <c r="E2829" s="17">
        <v>-1.8088499597070824E-2</v>
      </c>
      <c r="F2829" s="17">
        <v>0.86109048598631643</v>
      </c>
      <c r="G2829" s="17">
        <v>0.85506098612062598</v>
      </c>
      <c r="H2829" s="17">
        <v>0.30596701365934581</v>
      </c>
      <c r="I2829" s="17">
        <v>0</v>
      </c>
      <c r="J2829" s="17">
        <v>18.358020819560736</v>
      </c>
      <c r="K2829" s="17">
        <v>0.30596701365934581</v>
      </c>
      <c r="L2829" s="17">
        <v>-1.0000000000000002</v>
      </c>
      <c r="M2829" s="17">
        <v>-1.0000000000000002</v>
      </c>
      <c r="N2829" s="17">
        <v>6.1193402731869142</v>
      </c>
      <c r="O2829" s="17">
        <v>23.945359891784843</v>
      </c>
      <c r="P2829" s="17">
        <v>-0.16368649733990812</v>
      </c>
      <c r="Q2829" s="17">
        <v>0.97604287561235048</v>
      </c>
      <c r="R2829" s="17">
        <v>9.178884509740283E-2</v>
      </c>
      <c r="S2829" s="17">
        <v>0.3333333333333332</v>
      </c>
      <c r="T2829" s="17">
        <v>0.3333333333333332</v>
      </c>
      <c r="U2829" s="17">
        <v>0.36369582435156816</v>
      </c>
      <c r="V2829" s="17">
        <v>1.2664899990495609E-2</v>
      </c>
      <c r="W2829" s="17">
        <v>29.482415093975391</v>
      </c>
      <c r="X2829" s="17">
        <v>1.8914723503565667</v>
      </c>
      <c r="Y2829" s="17">
        <v>-1.0000000000000002</v>
      </c>
      <c r="Z2829" s="17">
        <v>-1.0000000000000002</v>
      </c>
      <c r="AA2829" s="17">
        <v>80.869351487226538</v>
      </c>
      <c r="AB2829" s="17">
        <v>0.39295100232236069</v>
      </c>
      <c r="AC2829" s="17">
        <v>0.27020104065247064</v>
      </c>
      <c r="AD2829" s="17">
        <v>0.362750907988242</v>
      </c>
      <c r="AE2829" s="17">
        <v>51.2951475481537</v>
      </c>
      <c r="AF2829" s="17">
        <v>0.83333333333333337</v>
      </c>
      <c r="AG2829" s="17">
        <v>-1.0000000000000002</v>
      </c>
      <c r="AH2829" s="17">
        <v>-1.0000000000000002</v>
      </c>
      <c r="AI2829" s="17">
        <v>2.4472813518952502E-2</v>
      </c>
      <c r="AJ2829" s="17">
        <v>1.2664899990495609E-2</v>
      </c>
      <c r="AK2829" s="17">
        <v>-0.36065745688472528</v>
      </c>
      <c r="AL2829" s="17">
        <v>-0.26541676307551787</v>
      </c>
      <c r="AM2829" s="17">
        <v>0.30353725950074895</v>
      </c>
      <c r="AN2829" s="17">
        <v>-9.3079686376081813E-2</v>
      </c>
      <c r="AO2829" s="17">
        <v>5.7851442030951024</v>
      </c>
      <c r="AP2829" s="17">
        <v>-3.6540759747796359</v>
      </c>
      <c r="AQ2829" s="17">
        <v>47.840435913536119</v>
      </c>
      <c r="AR2829" s="17">
        <v>1.0430273910087304</v>
      </c>
      <c r="AS2829" s="17">
        <v>2.1974393640159136</v>
      </c>
      <c r="AT2829" s="17">
        <v>-1.0000000000000002</v>
      </c>
      <c r="AU2829" s="17">
        <v>-1.0000000000000002</v>
      </c>
      <c r="AV2829" s="17">
        <v>0.94684983121802846</v>
      </c>
      <c r="AW2829" s="17">
        <v>101.16063540423164</v>
      </c>
      <c r="AX2829" s="17">
        <v>102.9165816736603</v>
      </c>
      <c r="AY2829" s="17">
        <v>0.12275199679180678</v>
      </c>
      <c r="AZ2829" s="17">
        <v>-15.54423102550448</v>
      </c>
      <c r="BA2829" s="22">
        <v>1468.6143828902473</v>
      </c>
      <c r="CU2829" t="e">
        <v>#N/A</v>
      </c>
      <c r="CV2829" t="e">
        <v>#N/A</v>
      </c>
    </row>
    <row r="2830" spans="1:100" x14ac:dyDescent="0.25">
      <c r="A2830">
        <v>6099</v>
      </c>
      <c r="B2830" t="s">
        <v>2477</v>
      </c>
      <c r="C2830" s="22">
        <v>3</v>
      </c>
      <c r="D2830" s="17">
        <v>5.267447806476202</v>
      </c>
      <c r="E2830" s="17">
        <v>-0.10842630361817959</v>
      </c>
      <c r="F2830" s="17">
        <v>-0.19538403697219181</v>
      </c>
      <c r="G2830" s="17">
        <v>-0.2162991916112017</v>
      </c>
      <c r="H2830" s="17">
        <v>0.24753665589383164</v>
      </c>
      <c r="I2830" s="17">
        <v>0</v>
      </c>
      <c r="J2830" s="17">
        <v>14.852199353629901</v>
      </c>
      <c r="K2830" s="17">
        <v>0.24753665589383164</v>
      </c>
      <c r="L2830" s="17">
        <v>-1</v>
      </c>
      <c r="M2830" s="17">
        <v>-1</v>
      </c>
      <c r="N2830" s="17">
        <v>4.9507331178766334</v>
      </c>
      <c r="O2830" s="17">
        <v>19.903347968494899</v>
      </c>
      <c r="P2830" s="17">
        <v>5.3814054234851616</v>
      </c>
      <c r="Q2830" s="17">
        <v>-1.1877289414701444</v>
      </c>
      <c r="R2830" s="17">
        <v>0.21073408004847727</v>
      </c>
      <c r="S2830" s="17">
        <v>0.34715657722828169</v>
      </c>
      <c r="T2830" s="17">
        <v>0.25492310040678856</v>
      </c>
      <c r="U2830" s="17">
        <v>0.11300963160611256</v>
      </c>
      <c r="V2830" s="17">
        <v>3.7357246187695115E-3</v>
      </c>
      <c r="W2830" s="17">
        <v>18.851535118644833</v>
      </c>
      <c r="X2830" s="17">
        <v>0.75058566295176066</v>
      </c>
      <c r="Y2830" s="17">
        <v>-1</v>
      </c>
      <c r="Z2830" s="17">
        <v>-1</v>
      </c>
      <c r="AA2830" s="17">
        <v>61.827212361669744</v>
      </c>
      <c r="AB2830" s="17">
        <v>0.18016708926899724</v>
      </c>
      <c r="AC2830" s="17">
        <v>0.27637344874432623</v>
      </c>
      <c r="AD2830" s="17">
        <v>0.39875832524620469</v>
      </c>
      <c r="AE2830" s="17">
        <v>42.764943162976422</v>
      </c>
      <c r="AF2830" s="17">
        <v>0.58823529411764708</v>
      </c>
      <c r="AG2830" s="17">
        <v>-1</v>
      </c>
      <c r="AH2830" s="17">
        <v>-1</v>
      </c>
      <c r="AI2830" s="17">
        <v>6.1589392450344723E-3</v>
      </c>
      <c r="AJ2830" s="17">
        <v>3.7357246187695115E-3</v>
      </c>
      <c r="AK2830" s="17">
        <v>0.58677815612183293</v>
      </c>
      <c r="AL2830" s="17">
        <v>0.12398615416381205</v>
      </c>
      <c r="AM2830" s="17">
        <v>0.65061046062535588</v>
      </c>
      <c r="AN2830" s="17">
        <v>-0.14496534639764494</v>
      </c>
      <c r="AO2830" s="17">
        <v>19.199152296243064</v>
      </c>
      <c r="AP2830" s="17">
        <v>-3.0042028891220638</v>
      </c>
      <c r="AQ2830" s="17">
        <v>33.703734472274732</v>
      </c>
      <c r="AR2830" s="17">
        <v>0.71882503385995244</v>
      </c>
      <c r="AS2830" s="17">
        <v>0.99812231884559199</v>
      </c>
      <c r="AT2830" s="17">
        <v>-1</v>
      </c>
      <c r="AU2830" s="17">
        <v>-1</v>
      </c>
      <c r="AV2830" s="17">
        <v>-5.5651115627243682E-3</v>
      </c>
      <c r="AW2830" s="17">
        <v>78.726357441042566</v>
      </c>
      <c r="AX2830" s="17">
        <v>79.223108687820172</v>
      </c>
      <c r="AY2830" s="17">
        <v>0.34473730335684305</v>
      </c>
      <c r="AZ2830" s="17">
        <v>38.424374731203848</v>
      </c>
      <c r="BA2830" s="22">
        <v>1434.1371769840077</v>
      </c>
      <c r="CU2830" t="e">
        <v>#N/A</v>
      </c>
      <c r="CV2830" t="e">
        <v>#N/A</v>
      </c>
    </row>
    <row r="2831" spans="1:100" x14ac:dyDescent="0.25">
      <c r="A2831">
        <v>6100</v>
      </c>
      <c r="B2831" t="s">
        <v>3082</v>
      </c>
      <c r="C2831" s="22">
        <v>3</v>
      </c>
      <c r="D2831" s="17">
        <v>4.8037423366974528</v>
      </c>
      <c r="E2831" s="17">
        <v>-0.17069757978913369</v>
      </c>
      <c r="F2831" s="17">
        <v>-0.53930920339247201</v>
      </c>
      <c r="G2831" s="17">
        <v>-0.58534592077410441</v>
      </c>
      <c r="H2831" s="17">
        <v>0.29596352203145526</v>
      </c>
      <c r="I2831" s="17">
        <v>0</v>
      </c>
      <c r="J2831" s="17">
        <v>17.757811321887303</v>
      </c>
      <c r="K2831" s="17">
        <v>0.29596352203145526</v>
      </c>
      <c r="L2831" s="17">
        <v>-1.0000000000000009</v>
      </c>
      <c r="M2831" s="17">
        <v>-1.0000000000000009</v>
      </c>
      <c r="N2831" s="17">
        <v>5.919270440629103</v>
      </c>
      <c r="O2831" s="17">
        <v>21.976207737810675</v>
      </c>
      <c r="P2831" s="17">
        <v>2.964885636522832</v>
      </c>
      <c r="Q2831" s="17">
        <v>-1.1493701171991753</v>
      </c>
      <c r="R2831" s="17">
        <v>-0.2238156169347838</v>
      </c>
      <c r="S2831" s="17">
        <v>0.33333333333333376</v>
      </c>
      <c r="T2831" s="17">
        <v>0.2508910765936101</v>
      </c>
      <c r="U2831" s="17">
        <v>0.32085941771697402</v>
      </c>
      <c r="V2831" s="17">
        <v>-1.468920382311225E-2</v>
      </c>
      <c r="W2831" s="17">
        <v>23.777244071574014</v>
      </c>
      <c r="X2831" s="17">
        <v>1.4011210790849868</v>
      </c>
      <c r="Y2831" s="17">
        <v>-1.0000000000000009</v>
      </c>
      <c r="Z2831" s="17">
        <v>-1.0000000000000009</v>
      </c>
      <c r="AA2831" s="17">
        <v>63.116452841353038</v>
      </c>
      <c r="AB2831" s="17">
        <v>0.31129828893859218</v>
      </c>
      <c r="AC2831" s="17">
        <v>0.21425743927519592</v>
      </c>
      <c r="AD2831" s="17">
        <v>0.26570475952048783</v>
      </c>
      <c r="AE2831" s="17">
        <v>39.563024386713813</v>
      </c>
      <c r="AF2831" s="17">
        <v>0.75</v>
      </c>
      <c r="AG2831" s="17">
        <v>-1.0000000000000009</v>
      </c>
      <c r="AH2831" s="17">
        <v>-1.0000000000000009</v>
      </c>
      <c r="AI2831" s="17">
        <v>-1.5958817962231364E-2</v>
      </c>
      <c r="AJ2831" s="17">
        <v>-1.468920382311225E-2</v>
      </c>
      <c r="AK2831" s="17">
        <v>0.54431829163650514</v>
      </c>
      <c r="AL2831" s="17">
        <v>0.15702890844048359</v>
      </c>
      <c r="AM2831" s="17">
        <v>2.8400488087003177E-2</v>
      </c>
      <c r="AN2831" s="17">
        <v>8.3370931764904649E-3</v>
      </c>
      <c r="AO2831" s="17">
        <v>3.4316036603576059</v>
      </c>
      <c r="AP2831" s="17">
        <v>0.99357187161467975</v>
      </c>
      <c r="AQ2831" s="17">
        <v>41.535055393461327</v>
      </c>
      <c r="AR2831" s="17">
        <v>0.89039462382080559</v>
      </c>
      <c r="AS2831" s="17">
        <v>1.6970846011164418</v>
      </c>
      <c r="AT2831" s="17">
        <v>-1.0000000000000009</v>
      </c>
      <c r="AU2831" s="17">
        <v>-1.0000000000000009</v>
      </c>
      <c r="AV2831" s="17">
        <v>-0.8091615377088881</v>
      </c>
      <c r="AW2831" s="17">
        <v>86.086232450778368</v>
      </c>
      <c r="AX2831" s="17">
        <v>84.298135709222521</v>
      </c>
      <c r="AY2831" s="17">
        <v>0.34212616986582023</v>
      </c>
      <c r="AZ2831" s="17">
        <v>15.87028767343541</v>
      </c>
      <c r="BA2831" s="22">
        <v>1396.7244881642016</v>
      </c>
      <c r="CU2831" t="e">
        <v>#N/A</v>
      </c>
      <c r="CV2831" t="e">
        <v>#N/A</v>
      </c>
    </row>
    <row r="2832" spans="1:100" x14ac:dyDescent="0.25">
      <c r="A2832">
        <v>6101</v>
      </c>
      <c r="B2832" t="s">
        <v>3083</v>
      </c>
      <c r="C2832" s="22">
        <v>3</v>
      </c>
      <c r="D2832" s="17">
        <v>4.4890568413733902</v>
      </c>
      <c r="E2832" s="17">
        <v>3.8977465962574648E-2</v>
      </c>
      <c r="F2832" s="17">
        <v>-1.1503589525232194</v>
      </c>
      <c r="G2832" s="17">
        <v>-1.1425050378662018</v>
      </c>
      <c r="H2832" s="17">
        <v>0.45507242431794398</v>
      </c>
      <c r="I2832" s="17">
        <v>-1.8901522648554797E-2</v>
      </c>
      <c r="J2832" s="17">
        <v>26.170254100163358</v>
      </c>
      <c r="K2832" s="17">
        <v>0.43617090166938915</v>
      </c>
      <c r="L2832" s="17">
        <v>-0.99999999999999956</v>
      </c>
      <c r="M2832" s="17">
        <v>-0.99999999999999956</v>
      </c>
      <c r="N2832" s="17">
        <v>8.7234180333877855</v>
      </c>
      <c r="O2832" s="17">
        <v>29.516805903670544</v>
      </c>
      <c r="P2832" s="17">
        <v>-0.36047937653902384</v>
      </c>
      <c r="Q2832" s="17">
        <v>-0.39109387956758934</v>
      </c>
      <c r="R2832" s="17">
        <v>-0.15769721329305789</v>
      </c>
      <c r="S2832" s="17">
        <v>0.3333333333333332</v>
      </c>
      <c r="T2832" s="17">
        <v>0.3333333333333332</v>
      </c>
      <c r="U2832" s="17">
        <v>0.35339595480608232</v>
      </c>
      <c r="V2832" s="17">
        <v>0.15657982269941478</v>
      </c>
      <c r="W2832" s="17">
        <v>29.618861700110976</v>
      </c>
      <c r="X2832" s="17">
        <v>2.5835585204180971</v>
      </c>
      <c r="Y2832" s="17">
        <v>-0.99999999999999956</v>
      </c>
      <c r="Z2832" s="17">
        <v>-0.99999999999999956</v>
      </c>
      <c r="AA2832" s="17">
        <v>63.753396428595856</v>
      </c>
      <c r="AB2832" s="17">
        <v>0.43042354073573236</v>
      </c>
      <c r="AC2832" s="17">
        <v>-7.7030454050537475E-2</v>
      </c>
      <c r="AD2832" s="17">
        <v>0.33245155215036365</v>
      </c>
      <c r="AE2832" s="17">
        <v>34.292231941777914</v>
      </c>
      <c r="AF2832" s="17">
        <v>0.83333333333333337</v>
      </c>
      <c r="AG2832" s="17">
        <v>-0.99999999999999956</v>
      </c>
      <c r="AH2832" s="17">
        <v>-0.99999999999999956</v>
      </c>
      <c r="AI2832" s="17">
        <v>-5.8451963718366279E-3</v>
      </c>
      <c r="AJ2832" s="17">
        <v>0.15657982269941478</v>
      </c>
      <c r="AK2832" s="17">
        <v>0.14239823872419713</v>
      </c>
      <c r="AL2832" s="17">
        <v>3.6145177819056198E-2</v>
      </c>
      <c r="AM2832" s="17">
        <v>0.12036036317462274</v>
      </c>
      <c r="AN2832" s="17">
        <v>-6.7224586218007865E-2</v>
      </c>
      <c r="AO2832" s="17">
        <v>3.7210002729865543</v>
      </c>
      <c r="AP2832" s="17">
        <v>-1.4998887663549159</v>
      </c>
      <c r="AQ2832" s="17">
        <v>55.789115800274281</v>
      </c>
      <c r="AR2832" s="17">
        <v>1.1766424441721635</v>
      </c>
      <c r="AS2832" s="17">
        <v>3.0197294220874853</v>
      </c>
      <c r="AT2832" s="17">
        <v>-0.99999999999999956</v>
      </c>
      <c r="AU2832" s="17">
        <v>-0.99999999999999956</v>
      </c>
      <c r="AV2832" s="17">
        <v>-1.3002022511592606</v>
      </c>
      <c r="AW2832" s="17">
        <v>91.770313565911465</v>
      </c>
      <c r="AX2832" s="17">
        <v>107.31139190841614</v>
      </c>
      <c r="AY2832" s="17">
        <v>0.1331757521767071</v>
      </c>
      <c r="AZ2832" s="17">
        <v>1.7835633954637342</v>
      </c>
      <c r="BA2832" s="22">
        <v>1478.7723156585348</v>
      </c>
      <c r="CU2832" t="e">
        <v>#N/A</v>
      </c>
      <c r="CV2832" t="e">
        <v>#N/A</v>
      </c>
    </row>
    <row r="2833" spans="1:100" x14ac:dyDescent="0.25">
      <c r="A2833">
        <v>6102</v>
      </c>
      <c r="B2833" t="s">
        <v>1853</v>
      </c>
      <c r="C2833" s="22">
        <v>3</v>
      </c>
      <c r="D2833" s="17">
        <v>4.4838875258727642</v>
      </c>
      <c r="E2833" s="17">
        <v>-4.8884860106208891E-2</v>
      </c>
      <c r="F2833" s="17">
        <v>0.69522719990789139</v>
      </c>
      <c r="G2833" s="17">
        <v>0.68224854764013521</v>
      </c>
      <c r="H2833" s="17">
        <v>0.26073725186326879</v>
      </c>
      <c r="I2833" s="17">
        <v>0</v>
      </c>
      <c r="J2833" s="17">
        <v>15.64423511179613</v>
      </c>
      <c r="K2833" s="17">
        <v>0.26073725186326879</v>
      </c>
      <c r="L2833" s="17">
        <v>-0.99999999999999956</v>
      </c>
      <c r="M2833" s="17">
        <v>-0.99999999999999956</v>
      </c>
      <c r="N2833" s="17">
        <v>5.2147450372653763</v>
      </c>
      <c r="O2833" s="17">
        <v>20.810371185309041</v>
      </c>
      <c r="P2833" s="17">
        <v>-8.0581711697019054E-2</v>
      </c>
      <c r="Q2833" s="17">
        <v>4.9495980743678043</v>
      </c>
      <c r="R2833" s="17">
        <v>1.5925882696453568</v>
      </c>
      <c r="S2833" s="17">
        <v>0.33333333333333309</v>
      </c>
      <c r="T2833" s="17">
        <v>0.33091843708127577</v>
      </c>
      <c r="U2833" s="17">
        <v>0.32598155902283055</v>
      </c>
      <c r="V2833" s="17">
        <v>-6.355676614340354E-2</v>
      </c>
      <c r="W2833" s="17">
        <v>26.637572457230693</v>
      </c>
      <c r="X2833" s="17">
        <v>1.3236852615301837</v>
      </c>
      <c r="Y2833" s="17">
        <v>-0.99999999999999956</v>
      </c>
      <c r="Z2833" s="17">
        <v>-0.99999999999999956</v>
      </c>
      <c r="AA2833" s="17">
        <v>67.631440198298037</v>
      </c>
      <c r="AB2833" s="17">
        <v>0.46444335276152138</v>
      </c>
      <c r="AC2833" s="17">
        <v>0.28208309033121481</v>
      </c>
      <c r="AD2833" s="17">
        <v>4.1499146335704201E-2</v>
      </c>
      <c r="AE2833" s="17">
        <v>39.401279471422029</v>
      </c>
      <c r="AF2833" s="17">
        <v>0.6428571428571429</v>
      </c>
      <c r="AG2833" s="17">
        <v>-0.99999999999999956</v>
      </c>
      <c r="AH2833" s="17">
        <v>-0.99999999999999956</v>
      </c>
      <c r="AI2833" s="17">
        <v>7.1882638470764842E-2</v>
      </c>
      <c r="AJ2833" s="17">
        <v>-6.355676614340354E-2</v>
      </c>
      <c r="AK2833" s="17">
        <v>0.24968162304054417</v>
      </c>
      <c r="AL2833" s="17">
        <v>-2.9703045946623388E-2</v>
      </c>
      <c r="AM2833" s="17">
        <v>0.15786430875234836</v>
      </c>
      <c r="AN2833" s="17">
        <v>0.11493557150873511</v>
      </c>
      <c r="AO2833" s="17">
        <v>5.1950158340114321</v>
      </c>
      <c r="AP2833" s="17">
        <v>2.7248740579852599</v>
      </c>
      <c r="AQ2833" s="17">
        <v>42.28180756902681</v>
      </c>
      <c r="AR2833" s="17">
        <v>0.92667656329403592</v>
      </c>
      <c r="AS2833" s="17">
        <v>1.5844225133934522</v>
      </c>
      <c r="AT2833" s="17">
        <v>-0.99999999999999956</v>
      </c>
      <c r="AU2833" s="17">
        <v>-0.99999999999999956</v>
      </c>
      <c r="AV2833" s="17">
        <v>2.2748368172854918</v>
      </c>
      <c r="AW2833" s="17">
        <v>91.166685441592378</v>
      </c>
      <c r="AX2833" s="17">
        <v>86.248661596667333</v>
      </c>
      <c r="AY2833" s="17">
        <v>0.19245192051515092</v>
      </c>
      <c r="AZ2833" s="17">
        <v>-4.6742125636655185</v>
      </c>
      <c r="BA2833" s="22">
        <v>1395.9657834526142</v>
      </c>
      <c r="CU2833" t="e">
        <v>#N/A</v>
      </c>
      <c r="CV2833" t="e">
        <v>#N/A</v>
      </c>
    </row>
    <row r="2834" spans="1:100" x14ac:dyDescent="0.25">
      <c r="A2834">
        <v>6103</v>
      </c>
      <c r="B2834" t="s">
        <v>3084</v>
      </c>
      <c r="C2834" s="22">
        <v>3</v>
      </c>
      <c r="D2834" s="17">
        <v>1.1544671690716641</v>
      </c>
      <c r="E2834" s="17">
        <v>-1.7378920766404793E-2</v>
      </c>
      <c r="F2834" s="17">
        <v>-6.4920579478856613E-2</v>
      </c>
      <c r="G2834" s="17">
        <v>-6.4920579478856613E-2</v>
      </c>
      <c r="H2834" s="17">
        <v>1.8265968235214508E-2</v>
      </c>
      <c r="I2834" s="17">
        <v>0</v>
      </c>
      <c r="J2834" s="17">
        <v>1.0959580941128735</v>
      </c>
      <c r="K2834" s="17">
        <v>1.8265968235214508E-2</v>
      </c>
      <c r="L2834" s="17">
        <v>-0.99999999999999911</v>
      </c>
      <c r="M2834" s="17">
        <v>-0.99999999999999911</v>
      </c>
      <c r="N2834" s="17">
        <v>0.36531936470429061</v>
      </c>
      <c r="O2834" s="17">
        <v>2.1855046837056777</v>
      </c>
      <c r="P2834" s="17">
        <v>5.1377389785535785E-2</v>
      </c>
      <c r="Q2834" s="17">
        <v>-1.0439826400109893</v>
      </c>
      <c r="R2834" s="17">
        <v>-0.33423826866434359</v>
      </c>
      <c r="S2834" s="17">
        <v>0.33333333333333315</v>
      </c>
      <c r="T2834" s="17">
        <v>0.24521106710781759</v>
      </c>
      <c r="U2834" s="17">
        <v>-6.1946772373522196E-2</v>
      </c>
      <c r="V2834" s="17">
        <v>-4.9221972840055077E-2</v>
      </c>
      <c r="W2834" s="17">
        <v>17.964387479694341</v>
      </c>
      <c r="X2834" s="17">
        <v>-7.0962760553998638E-2</v>
      </c>
      <c r="Y2834" s="17">
        <v>-0.99999999999999911</v>
      </c>
      <c r="Z2834" s="17">
        <v>-0.99999999999999911</v>
      </c>
      <c r="AA2834" s="17">
        <v>43.473043522107019</v>
      </c>
      <c r="AB2834" s="17">
        <v>0.29657588300007887</v>
      </c>
      <c r="AC2834" s="17">
        <v>0.23714572986535304</v>
      </c>
      <c r="AD2834" s="17">
        <v>-1.6863726643891856E-2</v>
      </c>
      <c r="AE2834" s="17">
        <v>25.842894311076982</v>
      </c>
      <c r="AF2834" s="17">
        <v>0.25</v>
      </c>
      <c r="AG2834" s="17">
        <v>-0.99999999999999911</v>
      </c>
      <c r="AH2834" s="17">
        <v>-0.99999999999999911</v>
      </c>
      <c r="AI2834" s="17">
        <v>0</v>
      </c>
      <c r="AJ2834" s="17">
        <v>-4.9221972840055077E-2</v>
      </c>
      <c r="AK2834" s="17">
        <v>8.370269342026683E-2</v>
      </c>
      <c r="AL2834" s="17">
        <v>0.11868410582054413</v>
      </c>
      <c r="AM2834" s="17">
        <v>0.26400146608885644</v>
      </c>
      <c r="AN2834" s="17">
        <v>6.2216640622495011E-2</v>
      </c>
      <c r="AO2834" s="17">
        <v>7.0185501193227431</v>
      </c>
      <c r="AP2834" s="17">
        <v>2.1488365446650968</v>
      </c>
      <c r="AQ2834" s="17">
        <v>19.060345573807226</v>
      </c>
      <c r="AR2834" s="17">
        <v>0.46737565522757335</v>
      </c>
      <c r="AS2834" s="17">
        <v>-5.2696792318784207E-2</v>
      </c>
      <c r="AT2834" s="17">
        <v>-0.99999999999999911</v>
      </c>
      <c r="AU2834" s="17">
        <v>-0.99999999999999911</v>
      </c>
      <c r="AV2834" s="17">
        <v>-0.39915884814320018</v>
      </c>
      <c r="AW2834" s="17">
        <v>47.807384750477802</v>
      </c>
      <c r="AX2834" s="17">
        <v>42.885187466472289</v>
      </c>
      <c r="AY2834" s="17">
        <v>9.2614386860540965E-2</v>
      </c>
      <c r="AZ2834" s="17">
        <v>-7.4856062291743708</v>
      </c>
      <c r="BA2834" s="22">
        <v>1404.8144454326041</v>
      </c>
      <c r="CU2834" t="e">
        <v>#N/A</v>
      </c>
      <c r="CV2834" t="e">
        <v>#N/A</v>
      </c>
    </row>
    <row r="2835" spans="1:100" x14ac:dyDescent="0.25">
      <c r="A2835">
        <v>6104</v>
      </c>
      <c r="B2835" t="s">
        <v>3085</v>
      </c>
      <c r="C2835" s="22">
        <v>3</v>
      </c>
      <c r="D2835" s="17">
        <v>4.7418000010892083</v>
      </c>
      <c r="E2835" s="17">
        <v>2.5276258868558148E-2</v>
      </c>
      <c r="F2835" s="17">
        <v>2.0843781343865202</v>
      </c>
      <c r="G2835" s="17">
        <v>2.0843781343865202</v>
      </c>
      <c r="H2835" s="17">
        <v>0.18967568305657767</v>
      </c>
      <c r="I2835" s="17">
        <v>0</v>
      </c>
      <c r="J2835" s="17">
        <v>11.380540983394663</v>
      </c>
      <c r="K2835" s="17">
        <v>0.18967568305657767</v>
      </c>
      <c r="L2835" s="17">
        <v>-1.0000000000000009</v>
      </c>
      <c r="M2835" s="17">
        <v>-1.0000000000000009</v>
      </c>
      <c r="N2835" s="17">
        <v>3.7935136611315534</v>
      </c>
      <c r="O2835" s="17">
        <v>18.206719118870396</v>
      </c>
      <c r="P2835" s="17">
        <v>7.3112627839886143E-3</v>
      </c>
      <c r="Q2835" s="17">
        <v>0.13013768938077863</v>
      </c>
      <c r="R2835" s="17">
        <v>5.3395572808768499E-2</v>
      </c>
      <c r="S2835" s="17">
        <v>0.33333333333333354</v>
      </c>
      <c r="T2835" s="17">
        <v>0.33333333333333354</v>
      </c>
      <c r="U2835" s="17">
        <v>0.33877258657054632</v>
      </c>
      <c r="V2835" s="17">
        <v>-0.11742437640839741</v>
      </c>
      <c r="W2835" s="17">
        <v>27.933567750889541</v>
      </c>
      <c r="X2835" s="17">
        <v>1.1275350714418915</v>
      </c>
      <c r="Y2835" s="17">
        <v>-1.0000000000000009</v>
      </c>
      <c r="Z2835" s="17">
        <v>-1.0000000000000009</v>
      </c>
      <c r="AA2835" s="17">
        <v>58.706406912862008</v>
      </c>
      <c r="AB2835" s="17">
        <v>0.26432281973956523</v>
      </c>
      <c r="AC2835" s="17">
        <v>0.30864994646416788</v>
      </c>
      <c r="AD2835" s="17">
        <v>4.1416105579540716E-2</v>
      </c>
      <c r="AE2835" s="17">
        <v>30.719443589163696</v>
      </c>
      <c r="AF2835" s="17">
        <v>0.90909090909090906</v>
      </c>
      <c r="AG2835" s="17">
        <v>-1.0000000000000009</v>
      </c>
      <c r="AH2835" s="17">
        <v>-1.0000000000000009</v>
      </c>
      <c r="AI2835" s="17">
        <v>3.7141899135502129E-2</v>
      </c>
      <c r="AJ2835" s="17">
        <v>-0.11742437640839741</v>
      </c>
      <c r="AK2835" s="17">
        <v>-0.25409736525700838</v>
      </c>
      <c r="AL2835" s="17">
        <v>-6.9213428816685629E-2</v>
      </c>
      <c r="AM2835" s="17">
        <v>6.5806197545668937E-2</v>
      </c>
      <c r="AN2835" s="17">
        <v>0.1522168811328555</v>
      </c>
      <c r="AO2835" s="17">
        <v>0.37466811235668229</v>
      </c>
      <c r="AP2835" s="17">
        <v>3.4593548842379596</v>
      </c>
      <c r="AQ2835" s="17">
        <v>39.314108734284204</v>
      </c>
      <c r="AR2835" s="17">
        <v>0.88801487682881652</v>
      </c>
      <c r="AS2835" s="17">
        <v>1.3172107544984692</v>
      </c>
      <c r="AT2835" s="17">
        <v>-1.0000000000000009</v>
      </c>
      <c r="AU2835" s="17">
        <v>-1.0000000000000009</v>
      </c>
      <c r="AV2835" s="17">
        <v>2.1377737071952878</v>
      </c>
      <c r="AW2835" s="17">
        <v>80.372480915970343</v>
      </c>
      <c r="AX2835" s="17">
        <v>69.372881257840675</v>
      </c>
      <c r="AY2835" s="17">
        <v>0.21232379198213513</v>
      </c>
      <c r="AZ2835" s="17">
        <v>-22.794764764304496</v>
      </c>
      <c r="BA2835" s="22">
        <v>1434.5353581774757</v>
      </c>
      <c r="CU2835" t="e">
        <v>#N/A</v>
      </c>
      <c r="CV2835" t="e">
        <v>#N/A</v>
      </c>
    </row>
    <row r="2836" spans="1:100" x14ac:dyDescent="0.25">
      <c r="A2836">
        <v>6105</v>
      </c>
      <c r="B2836" t="s">
        <v>3086</v>
      </c>
      <c r="C2836" s="22">
        <v>3</v>
      </c>
      <c r="D2836" s="17">
        <v>2.1757733573881</v>
      </c>
      <c r="E2836" s="17">
        <v>3.3889309856069812E-2</v>
      </c>
      <c r="F2836" s="17">
        <v>-6.8071414372685282E-2</v>
      </c>
      <c r="G2836" s="17">
        <v>-5.7750541472471842E-2</v>
      </c>
      <c r="H2836" s="17">
        <v>9.1342795648332115E-2</v>
      </c>
      <c r="I2836" s="17">
        <v>6.0265123547546253E-3</v>
      </c>
      <c r="J2836" s="17">
        <v>5.8421584801852067</v>
      </c>
      <c r="K2836" s="17">
        <v>9.7369308003086741E-2</v>
      </c>
      <c r="L2836" s="17">
        <v>-0.99999999999999944</v>
      </c>
      <c r="M2836" s="17">
        <v>-0.99999999999999944</v>
      </c>
      <c r="N2836" s="17">
        <v>1.9473861600617339</v>
      </c>
      <c r="O2836" s="17">
        <v>7.9601812961008305</v>
      </c>
      <c r="P2836" s="17">
        <v>-0.5176300747713336</v>
      </c>
      <c r="Q2836" s="17">
        <v>-0.43728369950677376</v>
      </c>
      <c r="R2836" s="17">
        <v>-0.3489225746925253</v>
      </c>
      <c r="S2836" s="17">
        <v>0.2393945967831288</v>
      </c>
      <c r="T2836" s="17">
        <v>0.19236830268935304</v>
      </c>
      <c r="U2836" s="17">
        <v>-6.094390998044609E-2</v>
      </c>
      <c r="V2836" s="17">
        <v>1.2370776917464072E-2</v>
      </c>
      <c r="W2836" s="17">
        <v>11.432818336256513</v>
      </c>
      <c r="X2836" s="17">
        <v>2.3877582408414477E-2</v>
      </c>
      <c r="Y2836" s="17">
        <v>-0.99999999999999944</v>
      </c>
      <c r="Z2836" s="17">
        <v>-0.99999999999999944</v>
      </c>
      <c r="AA2836" s="17">
        <v>25.471115492096864</v>
      </c>
      <c r="AB2836" s="17">
        <v>0.14379619986601214</v>
      </c>
      <c r="AC2836" s="17">
        <v>-8.5798329157759604E-2</v>
      </c>
      <c r="AD2836" s="17">
        <v>0.22974652390240524</v>
      </c>
      <c r="AE2836" s="17">
        <v>14.387219730532884</v>
      </c>
      <c r="AF2836" s="17">
        <v>0.3</v>
      </c>
      <c r="AG2836" s="17">
        <v>-0.99999999999999944</v>
      </c>
      <c r="AH2836" s="17">
        <v>-0.99999999999999944</v>
      </c>
      <c r="AI2836" s="17">
        <v>0</v>
      </c>
      <c r="AJ2836" s="17">
        <v>1.2370776917464072E-2</v>
      </c>
      <c r="AK2836" s="17">
        <v>0.20200619471476433</v>
      </c>
      <c r="AL2836" s="17">
        <v>2.5576332819714418E-2</v>
      </c>
      <c r="AM2836" s="17">
        <v>5.1595636250460153E-2</v>
      </c>
      <c r="AN2836" s="17">
        <v>-2.8591047766150915E-2</v>
      </c>
      <c r="AO2836" s="17">
        <v>2.2999218798353254</v>
      </c>
      <c r="AP2836" s="17">
        <v>-0.58689453005519909</v>
      </c>
      <c r="AQ2836" s="17">
        <v>17.274976816441725</v>
      </c>
      <c r="AR2836" s="17">
        <v>0.38318976640949959</v>
      </c>
      <c r="AS2836" s="17">
        <v>0.12124689041150141</v>
      </c>
      <c r="AT2836" s="17">
        <v>-0.99999999999999944</v>
      </c>
      <c r="AU2836" s="17">
        <v>-0.99999999999999944</v>
      </c>
      <c r="AV2836" s="17">
        <v>-0.40667311616499718</v>
      </c>
      <c r="AW2836" s="17">
        <v>32.844402258142502</v>
      </c>
      <c r="AX2836" s="17">
        <v>34.081479949888909</v>
      </c>
      <c r="AY2836" s="17">
        <v>-8.173894361718842E-2</v>
      </c>
      <c r="AZ2836" s="17">
        <v>-48.678053805008844</v>
      </c>
      <c r="BA2836" s="22">
        <v>1318.834750286976</v>
      </c>
      <c r="CU2836" t="e">
        <v>#N/A</v>
      </c>
      <c r="CV2836" t="e">
        <v>#N/A</v>
      </c>
    </row>
    <row r="2837" spans="1:100" x14ac:dyDescent="0.25">
      <c r="A2837">
        <v>6106</v>
      </c>
      <c r="B2837" t="s">
        <v>3087</v>
      </c>
      <c r="C2837" s="22">
        <v>3</v>
      </c>
      <c r="D2837" s="17">
        <v>3.8904463747972717</v>
      </c>
      <c r="E2837" s="17">
        <v>-4.9643562884236242E-2</v>
      </c>
      <c r="F2837" s="17">
        <v>-0.4442551380830625</v>
      </c>
      <c r="G2837" s="17">
        <v>-0.41998737893741078</v>
      </c>
      <c r="H2837" s="17">
        <v>0.16920364900586299</v>
      </c>
      <c r="I2837" s="17">
        <v>0</v>
      </c>
      <c r="J2837" s="17">
        <v>10.15221894035178</v>
      </c>
      <c r="K2837" s="17">
        <v>0.16920364900586299</v>
      </c>
      <c r="L2837" s="17">
        <v>-1.0000000000000004</v>
      </c>
      <c r="M2837" s="17">
        <v>-1.0000000000000004</v>
      </c>
      <c r="N2837" s="17">
        <v>3.3840729801172591</v>
      </c>
      <c r="O2837" s="17">
        <v>13.622677936211637</v>
      </c>
      <c r="P2837" s="17">
        <v>-0.25601929616711067</v>
      </c>
      <c r="Q2837" s="17">
        <v>3.5508039354922443</v>
      </c>
      <c r="R2837" s="17">
        <v>1.1984381079435349</v>
      </c>
      <c r="S2837" s="17">
        <v>0.35147219224306331</v>
      </c>
      <c r="T2837" s="17">
        <v>0.26880128869447645</v>
      </c>
      <c r="U2837" s="17">
        <v>1.3712605207712555E-2</v>
      </c>
      <c r="V2837" s="17">
        <v>0</v>
      </c>
      <c r="W2837" s="17">
        <v>18.59129748557557</v>
      </c>
      <c r="X2837" s="17">
        <v>0.44717548878315411</v>
      </c>
      <c r="Y2837" s="17">
        <v>-1.0000000000000004</v>
      </c>
      <c r="Z2837" s="17">
        <v>-1.0000000000000004</v>
      </c>
      <c r="AA2837" s="17">
        <v>6.3136092820319281</v>
      </c>
      <c r="AB2837" s="17">
        <v>-0.13782800962698688</v>
      </c>
      <c r="AC2837" s="17">
        <v>-4.015923249892589E-2</v>
      </c>
      <c r="AD2837" s="17">
        <v>-9.1535284103831077E-2</v>
      </c>
      <c r="AE2837" s="17">
        <v>-13.476126311487191</v>
      </c>
      <c r="AF2837" s="17">
        <v>0.1</v>
      </c>
      <c r="AG2837" s="17">
        <v>-1.0000000000000004</v>
      </c>
      <c r="AH2837" s="17">
        <v>-1.0000000000000004</v>
      </c>
      <c r="AI2837" s="17">
        <v>0</v>
      </c>
      <c r="AJ2837" s="17">
        <v>0</v>
      </c>
      <c r="AK2837" s="17">
        <v>0.14542136746981593</v>
      </c>
      <c r="AL2837" s="17">
        <v>0.29946293562487708</v>
      </c>
      <c r="AM2837" s="17">
        <v>0.33176192510890673</v>
      </c>
      <c r="AN2837" s="17">
        <v>-0.17387913875957259</v>
      </c>
      <c r="AO2837" s="17">
        <v>9.0211549650717515</v>
      </c>
      <c r="AP2837" s="17">
        <v>-2.8496637908649292</v>
      </c>
      <c r="AQ2837" s="17">
        <v>28.743516425927346</v>
      </c>
      <c r="AR2837" s="17">
        <v>0.6339860861452522</v>
      </c>
      <c r="AS2837" s="17">
        <v>0.61637913778901721</v>
      </c>
      <c r="AT2837" s="17">
        <v>-1.0000000000000004</v>
      </c>
      <c r="AU2837" s="17">
        <v>-1.0000000000000004</v>
      </c>
      <c r="AV2837" s="17">
        <v>0.778450729006124</v>
      </c>
      <c r="AW2837" s="17">
        <v>17.086623427378633</v>
      </c>
      <c r="AX2837" s="17">
        <v>17.086623427378633</v>
      </c>
      <c r="AY2837" s="17">
        <v>-0.10988488885589823</v>
      </c>
      <c r="AZ2837" s="17">
        <v>-32.088268706130442</v>
      </c>
      <c r="BA2837" s="22">
        <v>1388.5001059686674</v>
      </c>
      <c r="CU2837" t="e">
        <v>#N/A</v>
      </c>
      <c r="CV2837" t="e">
        <v>#N/A</v>
      </c>
    </row>
    <row r="2838" spans="1:100" x14ac:dyDescent="0.25">
      <c r="A2838">
        <v>6107</v>
      </c>
      <c r="B2838" t="s">
        <v>3088</v>
      </c>
      <c r="C2838" s="22">
        <v>3</v>
      </c>
      <c r="D2838" s="17">
        <v>-0.91108922197975917</v>
      </c>
      <c r="E2838" s="17">
        <v>8.1911773931125267E-2</v>
      </c>
      <c r="F2838" s="17">
        <v>0.45584564424583535</v>
      </c>
      <c r="G2838" s="17">
        <v>0.53834499459008833</v>
      </c>
      <c r="H2838" s="17">
        <v>0.23197778123497509</v>
      </c>
      <c r="I2838" s="17">
        <v>0</v>
      </c>
      <c r="J2838" s="17">
        <v>13.918666874098504</v>
      </c>
      <c r="K2838" s="17">
        <v>0.23197778123497509</v>
      </c>
      <c r="L2838" s="17">
        <v>-1.0000000000000004</v>
      </c>
      <c r="M2838" s="17">
        <v>-1.0000000000000004</v>
      </c>
      <c r="N2838" s="17">
        <v>4.6395556246995024</v>
      </c>
      <c r="O2838" s="17">
        <v>13.545922646708831</v>
      </c>
      <c r="P2838" s="17">
        <v>2.340600559995933</v>
      </c>
      <c r="Q2838" s="17">
        <v>-1.9753488440679055</v>
      </c>
      <c r="R2838" s="17">
        <v>-0.44017470684616006</v>
      </c>
      <c r="S2838" s="17">
        <v>0.33333333333333376</v>
      </c>
      <c r="T2838" s="17">
        <v>0.25792712470081608</v>
      </c>
      <c r="U2838" s="17">
        <v>-1.1925932666615079E-2</v>
      </c>
      <c r="V2838" s="17">
        <v>-2.1031345588343596E-2</v>
      </c>
      <c r="W2838" s="17">
        <v>13.053015941768638</v>
      </c>
      <c r="X2838" s="17">
        <v>0.10998466397013476</v>
      </c>
      <c r="Y2838" s="17">
        <v>-1.0000000000000004</v>
      </c>
      <c r="Z2838" s="17">
        <v>-1.0000000000000004</v>
      </c>
      <c r="AA2838" s="17">
        <v>8.6882491305037348</v>
      </c>
      <c r="AB2838" s="17">
        <v>-4.9907704363603089E-2</v>
      </c>
      <c r="AC2838" s="17">
        <v>0.20121147315497967</v>
      </c>
      <c r="AD2838" s="17">
        <v>-0.22979561087975098</v>
      </c>
      <c r="AE2838" s="17">
        <v>-3.92459210441872</v>
      </c>
      <c r="AF2838" s="17">
        <v>0</v>
      </c>
      <c r="AG2838" s="17">
        <v>-1.0000000000000004</v>
      </c>
      <c r="AH2838" s="17">
        <v>-1.0000000000000004</v>
      </c>
      <c r="AI2838" s="17">
        <v>-1.071269316821021E-2</v>
      </c>
      <c r="AJ2838" s="17">
        <v>-2.1031345588343596E-2</v>
      </c>
      <c r="AK2838" s="17">
        <v>3.3042968599802089E-2</v>
      </c>
      <c r="AL2838" s="17">
        <v>-6.336151497056626E-2</v>
      </c>
      <c r="AM2838" s="17">
        <v>5.8863398594826956E-2</v>
      </c>
      <c r="AN2838" s="17">
        <v>4.1003567467117065E-2</v>
      </c>
      <c r="AO2838" s="17">
        <v>1.6367998078696837</v>
      </c>
      <c r="AP2838" s="17">
        <v>0.70828161182509619</v>
      </c>
      <c r="AQ2838" s="17">
        <v>26.97168281586714</v>
      </c>
      <c r="AR2838" s="17">
        <v>0.55830317977919064</v>
      </c>
      <c r="AS2838" s="17">
        <v>0.34196244520510971</v>
      </c>
      <c r="AT2838" s="17">
        <v>-1.0000000000000004</v>
      </c>
      <c r="AU2838" s="17">
        <v>-1.0000000000000004</v>
      </c>
      <c r="AV2838" s="17">
        <v>9.8170287743928095E-2</v>
      </c>
      <c r="AW2838" s="17">
        <v>22.942453389037674</v>
      </c>
      <c r="AX2838" s="17">
        <v>20.625064966839101</v>
      </c>
      <c r="AY2838" s="17">
        <v>3.73050376952625E-2</v>
      </c>
      <c r="AZ2838" s="17">
        <v>-30.156147452765627</v>
      </c>
      <c r="BA2838" s="22">
        <v>1385.0081265580293</v>
      </c>
      <c r="CU2838" t="e">
        <v>#N/A</v>
      </c>
      <c r="CV2838" t="e">
        <v>#N/A</v>
      </c>
    </row>
    <row r="2839" spans="1:100" x14ac:dyDescent="0.25">
      <c r="A2839">
        <v>6108</v>
      </c>
      <c r="B2839" t="s">
        <v>3089</v>
      </c>
      <c r="C2839" s="22">
        <v>3</v>
      </c>
      <c r="D2839" s="17">
        <v>4.9530714301554326</v>
      </c>
      <c r="E2839" s="17">
        <v>0</v>
      </c>
      <c r="F2839" s="17">
        <v>0</v>
      </c>
      <c r="G2839" s="17">
        <v>0</v>
      </c>
      <c r="H2839" s="17">
        <v>-6.2374027814461851E-2</v>
      </c>
      <c r="I2839" s="17">
        <v>0</v>
      </c>
      <c r="J2839" s="17">
        <v>-3.7424416688677113</v>
      </c>
      <c r="K2839" s="17">
        <v>-6.2374027814461851E-2</v>
      </c>
      <c r="L2839" s="17">
        <v>-1</v>
      </c>
      <c r="M2839" s="17">
        <v>-1</v>
      </c>
      <c r="N2839" s="17">
        <v>-1.2474805562892368</v>
      </c>
      <c r="O2839" s="17">
        <v>1.2106297612877204</v>
      </c>
      <c r="P2839" s="17">
        <v>-0.10349325004662843</v>
      </c>
      <c r="Q2839" s="17">
        <v>0.3243355955867338</v>
      </c>
      <c r="R2839" s="17">
        <v>-2.9954719369688527E-2</v>
      </c>
      <c r="S2839" s="17">
        <v>0.35379705885196649</v>
      </c>
      <c r="T2839" s="17">
        <v>0.42584253886772144</v>
      </c>
      <c r="U2839" s="17">
        <v>9.8276803460932732E-2</v>
      </c>
      <c r="V2839" s="17">
        <v>0</v>
      </c>
      <c r="W2839" s="17">
        <v>37.611617159803295</v>
      </c>
      <c r="X2839" s="17">
        <v>1.3210769414684804</v>
      </c>
      <c r="Y2839" s="17">
        <v>-1</v>
      </c>
      <c r="Z2839" s="17">
        <v>-1</v>
      </c>
      <c r="AA2839" s="17">
        <v>82.410725532187826</v>
      </c>
      <c r="AB2839" s="17">
        <v>0.13412680324409487</v>
      </c>
      <c r="AC2839" s="17">
        <v>0.5392271592090021</v>
      </c>
      <c r="AD2839" s="17">
        <v>0.22322729938198704</v>
      </c>
      <c r="AE2839" s="17">
        <v>44.829063091754222</v>
      </c>
      <c r="AF2839" s="17">
        <v>0.76470588235294112</v>
      </c>
      <c r="AG2839" s="17">
        <v>-1</v>
      </c>
      <c r="AH2839" s="17">
        <v>-1</v>
      </c>
      <c r="AI2839" s="17">
        <v>0</v>
      </c>
      <c r="AJ2839" s="17">
        <v>0</v>
      </c>
      <c r="AK2839" s="17">
        <v>-4.679411488648192E-2</v>
      </c>
      <c r="AL2839" s="17">
        <v>-7.0953480926821785E-2</v>
      </c>
      <c r="AM2839" s="17">
        <v>-0.10438605066764557</v>
      </c>
      <c r="AN2839" s="17">
        <v>-7.8459163186135328E-3</v>
      </c>
      <c r="AO2839" s="17">
        <v>-2.8436218411235492</v>
      </c>
      <c r="AP2839" s="17">
        <v>-0.55091531259944726</v>
      </c>
      <c r="AQ2839" s="17">
        <v>33.869175490935582</v>
      </c>
      <c r="AR2839" s="17">
        <v>0.87791640118062064</v>
      </c>
      <c r="AS2839" s="17">
        <v>1.2587029136540191</v>
      </c>
      <c r="AT2839" s="17">
        <v>-1</v>
      </c>
      <c r="AU2839" s="17">
        <v>-1</v>
      </c>
      <c r="AV2839" s="17">
        <v>-2.9954719369688527E-2</v>
      </c>
      <c r="AW2839" s="17">
        <v>83.07043998087606</v>
      </c>
      <c r="AX2839" s="17">
        <v>83.07043998087606</v>
      </c>
      <c r="AY2839" s="17">
        <v>0.31877911835124939</v>
      </c>
      <c r="AZ2839" s="17">
        <v>50.067971905427115</v>
      </c>
      <c r="BA2839" s="22">
        <v>1498.9660858424977</v>
      </c>
      <c r="CU2839" t="e">
        <v>#N/A</v>
      </c>
      <c r="CV2839" t="e">
        <v>#N/A</v>
      </c>
    </row>
    <row r="2840" spans="1:100" x14ac:dyDescent="0.25">
      <c r="A2840">
        <v>6110</v>
      </c>
      <c r="B2840" t="s">
        <v>3090</v>
      </c>
      <c r="C2840" s="22">
        <v>3</v>
      </c>
      <c r="D2840" s="17">
        <v>4.9713227967786748</v>
      </c>
      <c r="E2840" s="17">
        <v>0.20825061909068326</v>
      </c>
      <c r="F2840" s="17">
        <v>7.126889060389402E-2</v>
      </c>
      <c r="G2840" s="17">
        <v>0.10417473979843955</v>
      </c>
      <c r="H2840" s="17">
        <v>7.4319042382656991E-2</v>
      </c>
      <c r="I2840" s="17">
        <v>0.13542561439429623</v>
      </c>
      <c r="J2840" s="17">
        <v>12.584679406617193</v>
      </c>
      <c r="K2840" s="17">
        <v>0.20974465677695323</v>
      </c>
      <c r="L2840" s="17">
        <v>-0.99999999999999878</v>
      </c>
      <c r="M2840" s="17">
        <v>-0.99999999999999878</v>
      </c>
      <c r="N2840" s="17">
        <v>4.1948931355390648</v>
      </c>
      <c r="O2840" s="17">
        <v>17.660176943194315</v>
      </c>
      <c r="P2840" s="17">
        <v>2.2278407703744536</v>
      </c>
      <c r="Q2840" s="17">
        <v>-0.1604064613099847</v>
      </c>
      <c r="R2840" s="17">
        <v>0.12214709077841007</v>
      </c>
      <c r="S2840" s="17">
        <v>0.33333333333333293</v>
      </c>
      <c r="T2840" s="17">
        <v>0.24896184973189298</v>
      </c>
      <c r="U2840" s="17">
        <v>0.13275982200549996</v>
      </c>
      <c r="V2840" s="17">
        <v>6.6287788418282562E-2</v>
      </c>
      <c r="W2840" s="17">
        <v>22.863925468482215</v>
      </c>
      <c r="X2840" s="17">
        <v>1.2169450612185282</v>
      </c>
      <c r="Y2840" s="17">
        <v>-0.99999999999999878</v>
      </c>
      <c r="Z2840" s="17">
        <v>-0.99999999999999878</v>
      </c>
      <c r="AA2840" s="17">
        <v>59.135993972588288</v>
      </c>
      <c r="AB2840" s="17">
        <v>-6.1916687803322164E-3</v>
      </c>
      <c r="AC2840" s="17">
        <v>0.35419260946726855</v>
      </c>
      <c r="AD2840" s="17">
        <v>0.37499748757961709</v>
      </c>
      <c r="AE2840" s="17">
        <v>36.149921413327696</v>
      </c>
      <c r="AF2840" s="17">
        <v>0.90909090909090906</v>
      </c>
      <c r="AG2840" s="17">
        <v>-0.99999999999999878</v>
      </c>
      <c r="AH2840" s="17">
        <v>-0.99999999999999878</v>
      </c>
      <c r="AI2840" s="17">
        <v>-4.6044680794207142E-2</v>
      </c>
      <c r="AJ2840" s="17">
        <v>6.6287788418282562E-2</v>
      </c>
      <c r="AK2840" s="17">
        <v>-6.2740183770000457E-2</v>
      </c>
      <c r="AL2840" s="17">
        <v>-6.7632026300750006E-2</v>
      </c>
      <c r="AM2840" s="17">
        <v>0.21501836845222741</v>
      </c>
      <c r="AN2840" s="17">
        <v>0.14107818209050119</v>
      </c>
      <c r="AO2840" s="17">
        <v>5.0617582924556803</v>
      </c>
      <c r="AP2840" s="17">
        <v>3.1887944207587795</v>
      </c>
      <c r="AQ2840" s="17">
        <v>35.448604875099427</v>
      </c>
      <c r="AR2840" s="17">
        <v>0.78134279348900881</v>
      </c>
      <c r="AS2840" s="17">
        <v>1.4266897179954814</v>
      </c>
      <c r="AT2840" s="17">
        <v>-0.99999999999999878</v>
      </c>
      <c r="AU2840" s="17">
        <v>-0.99999999999999878</v>
      </c>
      <c r="AV2840" s="17">
        <v>0.22632183057684985</v>
      </c>
      <c r="AW2840" s="17">
        <v>79.984965336541364</v>
      </c>
      <c r="AX2840" s="17">
        <v>85.692850562485518</v>
      </c>
      <c r="AY2840" s="17">
        <v>0.37274535195485342</v>
      </c>
      <c r="AZ2840" s="17">
        <v>-10.200881667852688</v>
      </c>
      <c r="BA2840" s="22">
        <v>1446.2052614495014</v>
      </c>
      <c r="CU2840" t="e">
        <v>#N/A</v>
      </c>
      <c r="CV2840" t="e">
        <v>#N/A</v>
      </c>
    </row>
    <row r="2841" spans="1:100" x14ac:dyDescent="0.25">
      <c r="A2841">
        <v>6111</v>
      </c>
      <c r="B2841" t="s">
        <v>3091</v>
      </c>
      <c r="C2841" s="22">
        <v>3</v>
      </c>
      <c r="D2841" s="17">
        <v>1.5080571749678968</v>
      </c>
      <c r="E2841" s="17">
        <v>0</v>
      </c>
      <c r="F2841" s="17">
        <v>0.71129278680547969</v>
      </c>
      <c r="G2841" s="17">
        <v>0.71129278680547969</v>
      </c>
      <c r="H2841" s="17">
        <v>5.6255948876086169E-2</v>
      </c>
      <c r="I2841" s="17">
        <v>0</v>
      </c>
      <c r="J2841" s="17">
        <v>3.3753569325651713</v>
      </c>
      <c r="K2841" s="17">
        <v>5.6255948876086169E-2</v>
      </c>
      <c r="L2841" s="17">
        <v>-1</v>
      </c>
      <c r="M2841" s="17">
        <v>-1</v>
      </c>
      <c r="N2841" s="17">
        <v>1.1251189775217239</v>
      </c>
      <c r="O2841" s="17">
        <v>5.5947068943385476</v>
      </c>
      <c r="P2841" s="17">
        <v>-2.4698564549108379</v>
      </c>
      <c r="Q2841" s="17">
        <v>-0.45102505281531358</v>
      </c>
      <c r="R2841" s="17">
        <v>-0.40097859211998654</v>
      </c>
      <c r="S2841" s="17">
        <v>0.33333333333333326</v>
      </c>
      <c r="T2841" s="17">
        <v>0.42314998531727765</v>
      </c>
      <c r="U2841" s="17">
        <v>-7.1982218089783806E-2</v>
      </c>
      <c r="V2841" s="17">
        <v>-1.6152125235058934E-2</v>
      </c>
      <c r="W2841" s="17">
        <v>24.483721057987278</v>
      </c>
      <c r="X2841" s="17">
        <v>0.40520239798898022</v>
      </c>
      <c r="Y2841" s="17">
        <v>-1</v>
      </c>
      <c r="Z2841" s="17">
        <v>-1</v>
      </c>
      <c r="AA2841" s="17">
        <v>17.692712800579709</v>
      </c>
      <c r="AB2841" s="17">
        <v>-0.16356268579545713</v>
      </c>
      <c r="AC2841" s="17">
        <v>-6.5288798113397148E-2</v>
      </c>
      <c r="AD2841" s="17">
        <v>0.10105089060310253</v>
      </c>
      <c r="AE2841" s="17">
        <v>-6.3900296652875834</v>
      </c>
      <c r="AF2841" s="17">
        <v>0.1</v>
      </c>
      <c r="AG2841" s="17">
        <v>-1</v>
      </c>
      <c r="AH2841" s="17">
        <v>-1</v>
      </c>
      <c r="AI2841" s="17">
        <v>1.012362103861132E-2</v>
      </c>
      <c r="AJ2841" s="17">
        <v>-1.6152125235058934E-2</v>
      </c>
      <c r="AK2841" s="17">
        <v>-2.2222865897632123E-2</v>
      </c>
      <c r="AL2841" s="17">
        <v>7.674843399487348E-2</v>
      </c>
      <c r="AM2841" s="17">
        <v>0.66771579436828843</v>
      </c>
      <c r="AN2841" s="17">
        <v>-9.9572112734892804E-2</v>
      </c>
      <c r="AO2841" s="17">
        <v>16.581780529719055</v>
      </c>
      <c r="AP2841" s="17">
        <v>-2.1055606483979528</v>
      </c>
      <c r="AQ2841" s="17">
        <v>27.859077990552453</v>
      </c>
      <c r="AR2841" s="17">
        <v>0.66834897532576809</v>
      </c>
      <c r="AS2841" s="17">
        <v>0.46145834686506693</v>
      </c>
      <c r="AT2841" s="17">
        <v>-1</v>
      </c>
      <c r="AU2841" s="17">
        <v>-1</v>
      </c>
      <c r="AV2841" s="17">
        <v>0.31031419468549387</v>
      </c>
      <c r="AW2841" s="17">
        <v>21.181859046520287</v>
      </c>
      <c r="AX2841" s="17">
        <v>19.769118943786623</v>
      </c>
      <c r="AY2841" s="17">
        <v>-0.18247874925258301</v>
      </c>
      <c r="AZ2841" s="17">
        <v>-43.564792454356187</v>
      </c>
      <c r="BA2841" s="22">
        <v>1338.6329715636796</v>
      </c>
      <c r="CU2841" t="e">
        <v>#N/A</v>
      </c>
      <c r="CV2841" t="e">
        <v>#N/A</v>
      </c>
    </row>
    <row r="2842" spans="1:100" x14ac:dyDescent="0.25">
      <c r="A2842">
        <v>6112</v>
      </c>
      <c r="B2842" t="s">
        <v>3092</v>
      </c>
      <c r="C2842" s="22">
        <v>3</v>
      </c>
      <c r="D2842" s="17">
        <v>4.984074122344567</v>
      </c>
      <c r="E2842" s="17">
        <v>0</v>
      </c>
      <c r="F2842" s="17">
        <v>-6.4116884166587007E-2</v>
      </c>
      <c r="G2842" s="17">
        <v>-6.4116884166587007E-2</v>
      </c>
      <c r="H2842" s="17">
        <v>9.6056575199815294E-2</v>
      </c>
      <c r="I2842" s="17">
        <v>0</v>
      </c>
      <c r="J2842" s="17">
        <v>5.7633945119889187</v>
      </c>
      <c r="K2842" s="17">
        <v>9.6056575199815294E-2</v>
      </c>
      <c r="L2842" s="17">
        <v>-0.99999999999999978</v>
      </c>
      <c r="M2842" s="17">
        <v>-0.99999999999999978</v>
      </c>
      <c r="N2842" s="17">
        <v>1.9211315039963057</v>
      </c>
      <c r="O2842" s="17">
        <v>10.683351750166896</v>
      </c>
      <c r="P2842" s="17">
        <v>-9.6158033253901307E-2</v>
      </c>
      <c r="Q2842" s="17">
        <v>-1.3523885736911476</v>
      </c>
      <c r="R2842" s="17">
        <v>-0.46611945731353566</v>
      </c>
      <c r="S2842" s="17">
        <v>0.33333333333333298</v>
      </c>
      <c r="T2842" s="17">
        <v>0.33333333333333298</v>
      </c>
      <c r="U2842" s="17">
        <v>5.1987933584761663E-2</v>
      </c>
      <c r="V2842" s="17">
        <v>-4.1613063573824972E-2</v>
      </c>
      <c r="W2842" s="17">
        <v>23.239398459111481</v>
      </c>
      <c r="X2842" s="17">
        <v>0.52888344436294765</v>
      </c>
      <c r="Y2842" s="17">
        <v>-0.99999999999999978</v>
      </c>
      <c r="Z2842" s="17">
        <v>-0.99999999999999978</v>
      </c>
      <c r="AA2842" s="17">
        <v>32.195031631998226</v>
      </c>
      <c r="AB2842" s="17">
        <v>1.8528831040268798E-2</v>
      </c>
      <c r="AC2842" s="17">
        <v>-4.6503178623737429E-2</v>
      </c>
      <c r="AD2842" s="17">
        <v>0.21640940018747404</v>
      </c>
      <c r="AE2842" s="17">
        <v>9.4217526302002703</v>
      </c>
      <c r="AF2842" s="17">
        <v>0.25</v>
      </c>
      <c r="AG2842" s="17">
        <v>-0.99999999999999978</v>
      </c>
      <c r="AH2842" s="17">
        <v>-0.99999999999999978</v>
      </c>
      <c r="AI2842" s="17">
        <v>0</v>
      </c>
      <c r="AJ2842" s="17">
        <v>-4.1613063573824972E-2</v>
      </c>
      <c r="AK2842" s="17">
        <v>-0.12655025404831249</v>
      </c>
      <c r="AL2842" s="17">
        <v>0.24398548304245871</v>
      </c>
      <c r="AM2842" s="17">
        <v>4.498843716311921E-3</v>
      </c>
      <c r="AN2842" s="17">
        <v>7.6175997071199153E-2</v>
      </c>
      <c r="AO2842" s="17">
        <v>-0.52028017733376453</v>
      </c>
      <c r="AP2842" s="17">
        <v>3.1243273419922701</v>
      </c>
      <c r="AQ2842" s="17">
        <v>29.002792971100408</v>
      </c>
      <c r="AR2842" s="17">
        <v>0.6770415366776027</v>
      </c>
      <c r="AS2842" s="17">
        <v>0.62494001956276313</v>
      </c>
      <c r="AT2842" s="17">
        <v>-0.99999999999999978</v>
      </c>
      <c r="AU2842" s="17">
        <v>-0.99999999999999978</v>
      </c>
      <c r="AV2842" s="17">
        <v>-0.53023634148012289</v>
      </c>
      <c r="AW2842" s="17">
        <v>46.00271072415741</v>
      </c>
      <c r="AX2842" s="17">
        <v>41.84140436677491</v>
      </c>
      <c r="AY2842" s="17">
        <v>-8.0274720722987483E-2</v>
      </c>
      <c r="AZ2842" s="17">
        <v>-42.684218014996659</v>
      </c>
      <c r="BA2842" s="22">
        <v>1290.5111862329732</v>
      </c>
      <c r="CU2842" t="e">
        <v>#N/A</v>
      </c>
      <c r="CV2842" t="e">
        <v>#N/A</v>
      </c>
    </row>
    <row r="2843" spans="1:100" x14ac:dyDescent="0.25">
      <c r="A2843">
        <v>6113</v>
      </c>
      <c r="B2843" t="s">
        <v>3093</v>
      </c>
      <c r="C2843" s="22">
        <v>3</v>
      </c>
      <c r="D2843" s="17">
        <v>5.2000063952657216</v>
      </c>
      <c r="E2843" s="17">
        <v>0</v>
      </c>
      <c r="F2843" s="17">
        <v>0.40058000288452084</v>
      </c>
      <c r="G2843" s="17">
        <v>0.40058000288452084</v>
      </c>
      <c r="H2843" s="17">
        <v>6.22649992917053E-2</v>
      </c>
      <c r="I2843" s="17">
        <v>0</v>
      </c>
      <c r="J2843" s="17">
        <v>3.7358999575023191</v>
      </c>
      <c r="K2843" s="17">
        <v>6.22649992917053E-2</v>
      </c>
      <c r="L2843" s="17">
        <v>-1.0000000000000002</v>
      </c>
      <c r="M2843" s="17">
        <v>-1.0000000000000002</v>
      </c>
      <c r="N2843" s="17">
        <v>1.2452999858341061</v>
      </c>
      <c r="O2843" s="17">
        <v>9.3364863556525624</v>
      </c>
      <c r="P2843" s="17">
        <v>-0.43865929590405472</v>
      </c>
      <c r="Q2843" s="17">
        <v>-0.91017875584685148</v>
      </c>
      <c r="R2843" s="17">
        <v>-0.34045442017704142</v>
      </c>
      <c r="S2843" s="17">
        <v>0.33333333333333343</v>
      </c>
      <c r="T2843" s="17">
        <v>0.33333333333333343</v>
      </c>
      <c r="U2843" s="17">
        <v>0.3413367919253566</v>
      </c>
      <c r="V2843" s="17">
        <v>-6.1508610245769799E-3</v>
      </c>
      <c r="W2843" s="17">
        <v>37.583503931029661</v>
      </c>
      <c r="X2843" s="17">
        <v>1.9328436689289268</v>
      </c>
      <c r="Y2843" s="17">
        <v>-1.0000000000000002</v>
      </c>
      <c r="Z2843" s="17">
        <v>-1.0000000000000002</v>
      </c>
      <c r="AA2843" s="17">
        <v>82.953594211006973</v>
      </c>
      <c r="AB2843" s="17">
        <v>0.42221943742825008</v>
      </c>
      <c r="AC2843" s="17">
        <v>0.34564615934948495</v>
      </c>
      <c r="AD2843" s="17">
        <v>0.14634529722535197</v>
      </c>
      <c r="AE2843" s="17">
        <v>45.710544700154344</v>
      </c>
      <c r="AF2843" s="17">
        <v>0.58823529411764708</v>
      </c>
      <c r="AG2843" s="17">
        <v>-1.0000000000000002</v>
      </c>
      <c r="AH2843" s="17">
        <v>-1.0000000000000002</v>
      </c>
      <c r="AI2843" s="17">
        <v>0</v>
      </c>
      <c r="AJ2843" s="17">
        <v>-6.1508610245769799E-3</v>
      </c>
      <c r="AK2843" s="17">
        <v>3.4103649493175063E-2</v>
      </c>
      <c r="AL2843" s="17">
        <v>7.726573030595197E-4</v>
      </c>
      <c r="AM2843" s="17">
        <v>0.23108119796991367</v>
      </c>
      <c r="AN2843" s="17">
        <v>-1.1349930313708304E-2</v>
      </c>
      <c r="AO2843" s="17">
        <v>5.9475481967137176</v>
      </c>
      <c r="AP2843" s="17">
        <v>-0.27988497132741064</v>
      </c>
      <c r="AQ2843" s="17">
        <v>41.319403888531966</v>
      </c>
      <c r="AR2843" s="17">
        <v>1.0018525975674466</v>
      </c>
      <c r="AS2843" s="17">
        <v>1.9951086682206309</v>
      </c>
      <c r="AT2843" s="17">
        <v>-1.0000000000000002</v>
      </c>
      <c r="AU2843" s="17">
        <v>-1.0000000000000002</v>
      </c>
      <c r="AV2843" s="17">
        <v>6.012558270747928E-2</v>
      </c>
      <c r="AW2843" s="17">
        <v>92.010195595332107</v>
      </c>
      <c r="AX2843" s="17">
        <v>91.395109492874468</v>
      </c>
      <c r="AY2843" s="17">
        <v>0.19300131621187852</v>
      </c>
      <c r="AZ2843" s="17">
        <v>-4.7743851013482033</v>
      </c>
      <c r="BA2843" s="22">
        <v>1431.0395913233965</v>
      </c>
      <c r="CU2843" t="e">
        <v>#N/A</v>
      </c>
      <c r="CV2843" t="e">
        <v>#N/A</v>
      </c>
    </row>
    <row r="2844" spans="1:100" x14ac:dyDescent="0.25">
      <c r="A2844">
        <v>6114</v>
      </c>
      <c r="B2844" t="s">
        <v>3094</v>
      </c>
      <c r="C2844" s="22">
        <v>3</v>
      </c>
      <c r="D2844" s="17">
        <v>4.3939389065329966</v>
      </c>
      <c r="E2844" s="17">
        <v>-0.18457899239285072</v>
      </c>
      <c r="F2844" s="17">
        <v>-0.30023963229583522</v>
      </c>
      <c r="G2844" s="17">
        <v>-0.32454462538584911</v>
      </c>
      <c r="H2844" s="17">
        <v>-5.594507011250769E-2</v>
      </c>
      <c r="I2844" s="17">
        <v>0</v>
      </c>
      <c r="J2844" s="17">
        <v>-3.3567042067504649</v>
      </c>
      <c r="K2844" s="17">
        <v>-5.594507011250769E-2</v>
      </c>
      <c r="L2844" s="17">
        <v>-1.0000000000000002</v>
      </c>
      <c r="M2844" s="17">
        <v>-1.0000000000000002</v>
      </c>
      <c r="N2844" s="17">
        <v>-1.118901402250156</v>
      </c>
      <c r="O2844" s="17">
        <v>0.71269007439668086</v>
      </c>
      <c r="P2844" s="17">
        <v>0.21254054718062734</v>
      </c>
      <c r="Q2844" s="17">
        <v>1.1247112387749847</v>
      </c>
      <c r="R2844" s="17">
        <v>0.50270900462459556</v>
      </c>
      <c r="S2844" s="17">
        <v>0.33333333333333337</v>
      </c>
      <c r="T2844" s="17">
        <v>0.3350412177512333</v>
      </c>
      <c r="U2844" s="17">
        <v>5.0991855446325517E-3</v>
      </c>
      <c r="V2844" s="17">
        <v>1.7081111064768924E-3</v>
      </c>
      <c r="W2844" s="17">
        <v>29.245076713927357</v>
      </c>
      <c r="X2844" s="17">
        <v>0.75667291443236562</v>
      </c>
      <c r="Y2844" s="17">
        <v>-1.0000000000000002</v>
      </c>
      <c r="Z2844" s="17">
        <v>-1.0000000000000002</v>
      </c>
      <c r="AA2844" s="17">
        <v>70.032332739677869</v>
      </c>
      <c r="AB2844" s="17">
        <v>0.28110147896660415</v>
      </c>
      <c r="AC2844" s="17">
        <v>0.20395548332059929</v>
      </c>
      <c r="AD2844" s="17">
        <v>0.32063397813531541</v>
      </c>
      <c r="AE2844" s="17">
        <v>40.284547021125945</v>
      </c>
      <c r="AF2844" s="17">
        <v>0.7142857142857143</v>
      </c>
      <c r="AG2844" s="17">
        <v>-1.0000000000000002</v>
      </c>
      <c r="AH2844" s="17">
        <v>-1.0000000000000002</v>
      </c>
      <c r="AI2844" s="17">
        <v>2.0493337656889096E-2</v>
      </c>
      <c r="AJ2844" s="17">
        <v>1.7081111064768924E-3</v>
      </c>
      <c r="AK2844" s="17">
        <v>0.16435811009737808</v>
      </c>
      <c r="AL2844" s="17">
        <v>0.1713073359124152</v>
      </c>
      <c r="AM2844" s="17">
        <v>-0.15645281965586605</v>
      </c>
      <c r="AN2844" s="17">
        <v>0.39231653341813189</v>
      </c>
      <c r="AO2844" s="17">
        <v>-3.0895299409097623</v>
      </c>
      <c r="AP2844" s="17">
        <v>10.664450015015365</v>
      </c>
      <c r="AQ2844" s="17">
        <v>25.888372507176896</v>
      </c>
      <c r="AR2844" s="17">
        <v>0.67518184773567569</v>
      </c>
      <c r="AS2844" s="17">
        <v>0.70072784431985757</v>
      </c>
      <c r="AT2844" s="17">
        <v>-1.0000000000000002</v>
      </c>
      <c r="AU2844" s="17">
        <v>-1.0000000000000002</v>
      </c>
      <c r="AV2844" s="17">
        <v>0.17816437923874842</v>
      </c>
      <c r="AW2844" s="17">
        <v>81.409472829089921</v>
      </c>
      <c r="AX2844" s="17">
        <v>81.990150692875389</v>
      </c>
      <c r="AY2844" s="17">
        <v>0.41547695708583426</v>
      </c>
      <c r="AZ2844" s="17">
        <v>34.972859931371005</v>
      </c>
      <c r="BA2844" s="22">
        <v>1394.3182357840251</v>
      </c>
      <c r="CU2844" t="e">
        <v>#N/A</v>
      </c>
      <c r="CV2844" t="e">
        <v>#N/A</v>
      </c>
    </row>
    <row r="2845" spans="1:100" x14ac:dyDescent="0.25">
      <c r="A2845">
        <v>6116</v>
      </c>
      <c r="B2845" t="s">
        <v>692</v>
      </c>
      <c r="C2845" s="22">
        <v>3</v>
      </c>
      <c r="D2845" s="17">
        <v>5.2916110656815771</v>
      </c>
      <c r="E2845" s="17">
        <v>-0.14904705006732183</v>
      </c>
      <c r="F2845" s="17">
        <v>-0.15805462642072549</v>
      </c>
      <c r="G2845" s="17">
        <v>-0.19531638893755593</v>
      </c>
      <c r="H2845" s="17">
        <v>0.18976093657375409</v>
      </c>
      <c r="I2845" s="17">
        <v>0</v>
      </c>
      <c r="J2845" s="17">
        <v>11.385656194425248</v>
      </c>
      <c r="K2845" s="17">
        <v>0.18976093657375409</v>
      </c>
      <c r="L2845" s="17">
        <v>-1.0000000000000018</v>
      </c>
      <c r="M2845" s="17">
        <v>-1.0000000000000018</v>
      </c>
      <c r="N2845" s="17">
        <v>3.7952187314750803</v>
      </c>
      <c r="O2845" s="17">
        <v>16.481950871169264</v>
      </c>
      <c r="P2845" s="17">
        <v>0.68130846029588987</v>
      </c>
      <c r="Q2845" s="17">
        <v>1.9403573222975949</v>
      </c>
      <c r="R2845" s="17">
        <v>0.61272420309740228</v>
      </c>
      <c r="S2845" s="17">
        <v>0.3333333333333342</v>
      </c>
      <c r="T2845" s="17">
        <v>0.33864417702648769</v>
      </c>
      <c r="U2845" s="17">
        <v>0.30637980069201803</v>
      </c>
      <c r="V2845" s="17">
        <v>-8.1292411948714199E-3</v>
      </c>
      <c r="W2845" s="17">
        <v>31.218685331328576</v>
      </c>
      <c r="X2845" s="17">
        <v>1.6797833247024707</v>
      </c>
      <c r="Y2845" s="17">
        <v>-1.0000000000000018</v>
      </c>
      <c r="Z2845" s="17">
        <v>-1.0000000000000018</v>
      </c>
      <c r="AA2845" s="17">
        <v>47.489921090469473</v>
      </c>
      <c r="AB2845" s="17">
        <v>0.15436104313664231</v>
      </c>
      <c r="AC2845" s="17">
        <v>5.6410804746873048E-3</v>
      </c>
      <c r="AD2845" s="17">
        <v>0.1531681075095401</v>
      </c>
      <c r="AE2845" s="17">
        <v>15.658511556043482</v>
      </c>
      <c r="AF2845" s="17">
        <v>0.25</v>
      </c>
      <c r="AG2845" s="17">
        <v>-1.0000000000000018</v>
      </c>
      <c r="AH2845" s="17">
        <v>-1.0000000000000018</v>
      </c>
      <c r="AI2845" s="17">
        <v>0</v>
      </c>
      <c r="AJ2845" s="17">
        <v>-8.1292411948714199E-3</v>
      </c>
      <c r="AK2845" s="17">
        <v>-0.18321964262626531</v>
      </c>
      <c r="AL2845" s="17">
        <v>0.54588432891026006</v>
      </c>
      <c r="AM2845" s="17">
        <v>2.7361667905767252E-2</v>
      </c>
      <c r="AN2845" s="17">
        <v>-3.3298589499826663E-2</v>
      </c>
      <c r="AO2845" s="17">
        <v>-0.23205651548714501</v>
      </c>
      <c r="AP2845" s="17">
        <v>1.8969569070556351</v>
      </c>
      <c r="AQ2845" s="17">
        <v>42.60434152575381</v>
      </c>
      <c r="AR2845" s="17">
        <v>0.97022806985696808</v>
      </c>
      <c r="AS2845" s="17">
        <v>1.8695442612762239</v>
      </c>
      <c r="AT2845" s="17">
        <v>-1.0000000000000018</v>
      </c>
      <c r="AU2845" s="17">
        <v>-1.0000000000000018</v>
      </c>
      <c r="AV2845" s="17">
        <v>0.41740781415984629</v>
      </c>
      <c r="AW2845" s="17">
        <v>65.868828868694379</v>
      </c>
      <c r="AX2845" s="17">
        <v>65.055904749207244</v>
      </c>
      <c r="AY2845" s="17">
        <v>0.12854297638639609</v>
      </c>
      <c r="AZ2845" s="17">
        <v>10.468436562233251</v>
      </c>
      <c r="BA2845" s="22">
        <v>1403.7948266992355</v>
      </c>
      <c r="CU2845" t="e">
        <v>#N/A</v>
      </c>
      <c r="CV2845" t="e">
        <v>#N/A</v>
      </c>
    </row>
    <row r="2846" spans="1:100" x14ac:dyDescent="0.25">
      <c r="A2846">
        <v>6117</v>
      </c>
      <c r="B2846" t="s">
        <v>3095</v>
      </c>
      <c r="C2846" s="22">
        <v>3</v>
      </c>
      <c r="D2846" s="17">
        <v>5.4288037703553744</v>
      </c>
      <c r="E2846" s="17">
        <v>-9.2216845374618439E-2</v>
      </c>
      <c r="F2846" s="17">
        <v>9.2299812583662932E-2</v>
      </c>
      <c r="G2846" s="17">
        <v>7.2511800659838643E-2</v>
      </c>
      <c r="H2846" s="17">
        <v>0.18180219833486097</v>
      </c>
      <c r="I2846" s="17">
        <v>-3.3267529727687623E-3</v>
      </c>
      <c r="J2846" s="17">
        <v>10.708526721725537</v>
      </c>
      <c r="K2846" s="17">
        <v>0.17847544536209223</v>
      </c>
      <c r="L2846" s="17">
        <v>-0.99999999999999944</v>
      </c>
      <c r="M2846" s="17">
        <v>-0.99999999999999944</v>
      </c>
      <c r="N2846" s="17">
        <v>3.569508907241846</v>
      </c>
      <c r="O2846" s="17">
        <v>16.209842292740749</v>
      </c>
      <c r="P2846" s="17">
        <v>-0.25120105678230553</v>
      </c>
      <c r="Q2846" s="17">
        <v>2.0736866557114806</v>
      </c>
      <c r="R2846" s="17">
        <v>0.59961110265792361</v>
      </c>
      <c r="S2846" s="17">
        <v>0.33333333333333304</v>
      </c>
      <c r="T2846" s="17">
        <v>0.33333333333333304</v>
      </c>
      <c r="U2846" s="17">
        <v>0.35247968477213815</v>
      </c>
      <c r="V2846" s="17">
        <v>0.41103150648791037</v>
      </c>
      <c r="W2846" s="17">
        <v>50.068096502584893</v>
      </c>
      <c r="X2846" s="17">
        <v>4.3642989993205905</v>
      </c>
      <c r="Y2846" s="17">
        <v>-0.99999999999999944</v>
      </c>
      <c r="Z2846" s="17">
        <v>-0.99999999999999944</v>
      </c>
      <c r="AA2846" s="17">
        <v>103.8156238757807</v>
      </c>
      <c r="AB2846" s="17">
        <v>0.36587513155349594</v>
      </c>
      <c r="AC2846" s="17">
        <v>0.45306441486412807</v>
      </c>
      <c r="AD2846" s="17">
        <v>0.24401877899313251</v>
      </c>
      <c r="AE2846" s="17">
        <v>53.147916270537849</v>
      </c>
      <c r="AF2846" s="17">
        <v>0.93333333333333335</v>
      </c>
      <c r="AG2846" s="17">
        <v>-0.99999999999999944</v>
      </c>
      <c r="AH2846" s="17">
        <v>-0.99999999999999944</v>
      </c>
      <c r="AI2846" s="17">
        <v>-7.4419932516902269E-3</v>
      </c>
      <c r="AJ2846" s="17">
        <v>0.41103150648791037</v>
      </c>
      <c r="AK2846" s="17">
        <v>0.11722141186055</v>
      </c>
      <c r="AL2846" s="17">
        <v>4.7367718388187915E-2</v>
      </c>
      <c r="AM2846" s="17">
        <v>-4.7143719690154351E-2</v>
      </c>
      <c r="AN2846" s="17">
        <v>0.18959769307572863</v>
      </c>
      <c r="AO2846" s="17">
        <v>-0.59248593295110807</v>
      </c>
      <c r="AP2846" s="17">
        <v>4.9767809188341552</v>
      </c>
      <c r="AQ2846" s="17">
        <v>60.77662322431047</v>
      </c>
      <c r="AR2846" s="17">
        <v>1.4301778579267148</v>
      </c>
      <c r="AS2846" s="17">
        <v>4.5427744446826805</v>
      </c>
      <c r="AT2846" s="17">
        <v>-0.99999999999999944</v>
      </c>
      <c r="AU2846" s="17">
        <v>-0.99999999999999944</v>
      </c>
      <c r="AV2846" s="17">
        <v>0.67212290331776237</v>
      </c>
      <c r="AW2846" s="17">
        <v>125.00224708735558</v>
      </c>
      <c r="AX2846" s="17">
        <v>165.95655787111275</v>
      </c>
      <c r="AY2846" s="17">
        <v>9.8205050718489145E-2</v>
      </c>
      <c r="AZ2846" s="17">
        <v>-4.3767495852171852</v>
      </c>
      <c r="BA2846" s="22">
        <v>1531.1201732837742</v>
      </c>
      <c r="CU2846" t="e">
        <v>#N/A</v>
      </c>
      <c r="CV2846" t="e">
        <v>#N/A</v>
      </c>
    </row>
    <row r="2847" spans="1:100" x14ac:dyDescent="0.25">
      <c r="A2847">
        <v>6118</v>
      </c>
      <c r="B2847" t="s">
        <v>3096</v>
      </c>
      <c r="C2847" s="22">
        <v>3</v>
      </c>
      <c r="D2847" s="17">
        <v>2.8139263941888557</v>
      </c>
      <c r="E2847" s="17">
        <v>-1.6294904880071424E-3</v>
      </c>
      <c r="F2847" s="17">
        <v>0.46124703309646187</v>
      </c>
      <c r="G2847" s="17">
        <v>0.46124703309646187</v>
      </c>
      <c r="H2847" s="17">
        <v>3.1204248084470233E-2</v>
      </c>
      <c r="I2847" s="17">
        <v>0</v>
      </c>
      <c r="J2847" s="17">
        <v>1.8722548850682135</v>
      </c>
      <c r="K2847" s="17">
        <v>3.1204248084470233E-2</v>
      </c>
      <c r="L2847" s="17">
        <v>-0.99999999999999956</v>
      </c>
      <c r="M2847" s="17">
        <v>-0.99999999999999956</v>
      </c>
      <c r="N2847" s="17">
        <v>0.62408496168940497</v>
      </c>
      <c r="O2847" s="17">
        <v>5.147428312353532</v>
      </c>
      <c r="P2847" s="17">
        <v>-0.4636371453878036</v>
      </c>
      <c r="Q2847" s="17">
        <v>0.53368352648880846</v>
      </c>
      <c r="R2847" s="17">
        <v>3.4399566656836023E-2</v>
      </c>
      <c r="S2847" s="17">
        <v>0.33771659695827655</v>
      </c>
      <c r="T2847" s="17">
        <v>0.2167298213824759</v>
      </c>
      <c r="U2847" s="17">
        <v>0.11024640238567662</v>
      </c>
      <c r="V2847" s="17">
        <v>-1.6294904880071424E-3</v>
      </c>
      <c r="W2847" s="17">
        <v>25.274363286158074</v>
      </c>
      <c r="X2847" s="17">
        <v>0.83784732492008873</v>
      </c>
      <c r="Y2847" s="17">
        <v>-0.99999999999999956</v>
      </c>
      <c r="Z2847" s="17">
        <v>-0.99999999999999956</v>
      </c>
      <c r="AA2847" s="17">
        <v>19.097959779967532</v>
      </c>
      <c r="AB2847" s="17">
        <v>-4.7984074353943786E-2</v>
      </c>
      <c r="AC2847" s="17">
        <v>-7.5654995466233971E-2</v>
      </c>
      <c r="AD2847" s="17">
        <v>-5.7699163676998245E-4</v>
      </c>
      <c r="AE2847" s="17">
        <v>-6.2108030728473862</v>
      </c>
      <c r="AF2847" s="17">
        <v>8.3333333333333329E-2</v>
      </c>
      <c r="AG2847" s="17">
        <v>-0.99999999999999956</v>
      </c>
      <c r="AH2847" s="17">
        <v>-0.99999999999999956</v>
      </c>
      <c r="AI2847" s="17">
        <v>-6.4933485770152205E-2</v>
      </c>
      <c r="AJ2847" s="17">
        <v>-1.6294904880071424E-3</v>
      </c>
      <c r="AK2847" s="17">
        <v>0.18895994284225415</v>
      </c>
      <c r="AL2847" s="17">
        <v>0.3409190818439326</v>
      </c>
      <c r="AM2847" s="17">
        <v>0.22965056318261551</v>
      </c>
      <c r="AN2847" s="17">
        <v>0.14697889334655345</v>
      </c>
      <c r="AO2847" s="17">
        <v>6.6860637937766603</v>
      </c>
      <c r="AP2847" s="17">
        <v>5.3790677428835014</v>
      </c>
      <c r="AQ2847" s="17">
        <v>27.146618171226287</v>
      </c>
      <c r="AR2847" s="17">
        <v>0.66306333023842201</v>
      </c>
      <c r="AS2847" s="17">
        <v>0.86905157300455904</v>
      </c>
      <c r="AT2847" s="17">
        <v>-0.99999999999999956</v>
      </c>
      <c r="AU2847" s="17">
        <v>-0.99999999999999956</v>
      </c>
      <c r="AV2847" s="17">
        <v>0.49564659975329839</v>
      </c>
      <c r="AW2847" s="17">
        <v>29.624455835204547</v>
      </c>
      <c r="AX2847" s="17">
        <v>28.162837071000784</v>
      </c>
      <c r="AY2847" s="17">
        <v>6.5822850388323612E-2</v>
      </c>
      <c r="AZ2847" s="17">
        <v>-30.237620418872524</v>
      </c>
      <c r="BA2847" s="22">
        <v>1333.9808929934563</v>
      </c>
      <c r="CU2847" t="e">
        <v>#N/A</v>
      </c>
      <c r="CV2847" t="e">
        <v>#N/A</v>
      </c>
    </row>
    <row r="2848" spans="1:100" x14ac:dyDescent="0.25">
      <c r="A2848">
        <v>6119</v>
      </c>
      <c r="B2848" t="s">
        <v>3097</v>
      </c>
      <c r="C2848" s="22">
        <v>3</v>
      </c>
      <c r="D2848" s="17">
        <v>4.8404570855137266</v>
      </c>
      <c r="E2848" s="17">
        <v>-1.5716818589830608E-2</v>
      </c>
      <c r="F2848" s="17">
        <v>0.10339865519314477</v>
      </c>
      <c r="G2848" s="17">
        <v>0.10339865519314477</v>
      </c>
      <c r="H2848" s="17">
        <v>0.26957840279487816</v>
      </c>
      <c r="I2848" s="17">
        <v>0</v>
      </c>
      <c r="J2848" s="17">
        <v>16.174704167692692</v>
      </c>
      <c r="K2848" s="17">
        <v>0.26957840279487816</v>
      </c>
      <c r="L2848" s="17">
        <v>-0.99999999999999933</v>
      </c>
      <c r="M2848" s="17">
        <v>-0.99999999999999933</v>
      </c>
      <c r="N2848" s="17">
        <v>5.3915680558975625</v>
      </c>
      <c r="O2848" s="17">
        <v>21.118559908399558</v>
      </c>
      <c r="P2848" s="17">
        <v>7.0195046914442605E-3</v>
      </c>
      <c r="Q2848" s="17">
        <v>-0.15758278525617453</v>
      </c>
      <c r="R2848" s="17">
        <v>-8.9481847852910384E-4</v>
      </c>
      <c r="S2848" s="17">
        <v>0.33333333333333309</v>
      </c>
      <c r="T2848" s="17">
        <v>0.33333333333333309</v>
      </c>
      <c r="U2848" s="17">
        <v>0.22548657620439627</v>
      </c>
      <c r="V2848" s="17">
        <v>7.016546790406071E-2</v>
      </c>
      <c r="W2848" s="17">
        <v>27.709612319209807</v>
      </c>
      <c r="X2848" s="17">
        <v>1.720027376113737</v>
      </c>
      <c r="Y2848" s="17">
        <v>-0.99999999999999933</v>
      </c>
      <c r="Z2848" s="17">
        <v>-0.99999999999999933</v>
      </c>
      <c r="AA2848" s="17">
        <v>74.997688376108329</v>
      </c>
      <c r="AB2848" s="17">
        <v>0.24927523879705196</v>
      </c>
      <c r="AC2848" s="17">
        <v>0.3670081823129433</v>
      </c>
      <c r="AD2848" s="17">
        <v>0.32949599639754623</v>
      </c>
      <c r="AE2848" s="17">
        <v>47.288970875377032</v>
      </c>
      <c r="AF2848" s="17">
        <v>0.83333333333333337</v>
      </c>
      <c r="AG2848" s="17">
        <v>-0.99999999999999933</v>
      </c>
      <c r="AH2848" s="17">
        <v>-0.99999999999999933</v>
      </c>
      <c r="AI2848" s="17">
        <v>0</v>
      </c>
      <c r="AJ2848" s="17">
        <v>7.016546790406071E-2</v>
      </c>
      <c r="AK2848" s="17">
        <v>5.6715698658964739E-3</v>
      </c>
      <c r="AL2848" s="17">
        <v>0.13634879046180057</v>
      </c>
      <c r="AM2848" s="17">
        <v>0.21733303711671487</v>
      </c>
      <c r="AN2848" s="17">
        <v>-5.1277146813838839E-2</v>
      </c>
      <c r="AO2848" s="17">
        <v>5.4616837772473508</v>
      </c>
      <c r="AP2848" s="17">
        <v>-0.60018471803696793</v>
      </c>
      <c r="AQ2848" s="17">
        <v>43.884316486902549</v>
      </c>
      <c r="AR2848" s="17">
        <v>0.96231871077512332</v>
      </c>
      <c r="AS2848" s="17">
        <v>1.9896057789086146</v>
      </c>
      <c r="AT2848" s="17">
        <v>-0.99999999999999933</v>
      </c>
      <c r="AU2848" s="17">
        <v>-0.99999999999999933</v>
      </c>
      <c r="AV2848" s="17">
        <v>0.10250383671461555</v>
      </c>
      <c r="AW2848" s="17">
        <v>95.516063566470933</v>
      </c>
      <c r="AX2848" s="17">
        <v>102.53261035687703</v>
      </c>
      <c r="AY2848" s="17">
        <v>0.19498777969434969</v>
      </c>
      <c r="AZ2848" s="17">
        <v>-6.4724040354991219</v>
      </c>
      <c r="BA2848" s="22">
        <v>1434.3936052669164</v>
      </c>
      <c r="CU2848" t="e">
        <v>#N/A</v>
      </c>
      <c r="CV2848" t="e">
        <v>#N/A</v>
      </c>
    </row>
    <row r="2849" spans="1:100" x14ac:dyDescent="0.25">
      <c r="A2849">
        <v>6120</v>
      </c>
      <c r="B2849" t="s">
        <v>3092</v>
      </c>
      <c r="C2849" s="22">
        <v>3</v>
      </c>
      <c r="D2849" s="17">
        <v>4.5651059294601835</v>
      </c>
      <c r="E2849" s="17">
        <v>3.0168675795986576E-3</v>
      </c>
      <c r="F2849" s="17">
        <v>0.27316798782248314</v>
      </c>
      <c r="G2849" s="17">
        <v>0.27316798782248314</v>
      </c>
      <c r="H2849" s="17">
        <v>-0.1330858707248615</v>
      </c>
      <c r="I2849" s="17">
        <v>0</v>
      </c>
      <c r="J2849" s="17">
        <v>-7.9851522434916893</v>
      </c>
      <c r="K2849" s="17">
        <v>-0.1330858707248615</v>
      </c>
      <c r="L2849" s="17">
        <v>-1</v>
      </c>
      <c r="M2849" s="17">
        <v>-1</v>
      </c>
      <c r="N2849" s="17">
        <v>-2.6617174144972315</v>
      </c>
      <c r="O2849" s="17">
        <v>-3.1468783262090221</v>
      </c>
      <c r="P2849" s="17">
        <v>4.2273805965495848E-2</v>
      </c>
      <c r="Q2849" s="17">
        <v>0.48651466147415634</v>
      </c>
      <c r="R2849" s="17">
        <v>0.18656000521543736</v>
      </c>
      <c r="S2849" s="17">
        <v>0.33333333333333331</v>
      </c>
      <c r="T2849" s="17">
        <v>0.33333333333333331</v>
      </c>
      <c r="U2849" s="17">
        <v>0.21213877276376908</v>
      </c>
      <c r="V2849" s="17">
        <v>-4.574304899127532E-2</v>
      </c>
      <c r="W2849" s="17">
        <v>38.645930446560882</v>
      </c>
      <c r="X2849" s="17">
        <v>1.3738493344989531</v>
      </c>
      <c r="Y2849" s="17">
        <v>-1</v>
      </c>
      <c r="Z2849" s="17">
        <v>-1</v>
      </c>
      <c r="AA2849" s="17">
        <v>73.937141319135165</v>
      </c>
      <c r="AB2849" s="17">
        <v>0.45674213101467348</v>
      </c>
      <c r="AC2849" s="17">
        <v>9.4349336396880312E-2</v>
      </c>
      <c r="AD2849" s="17">
        <v>0.15100154993562231</v>
      </c>
      <c r="AE2849" s="17">
        <v>35.104650867358799</v>
      </c>
      <c r="AF2849" s="17">
        <v>0.33333333333333331</v>
      </c>
      <c r="AG2849" s="17">
        <v>-1</v>
      </c>
      <c r="AH2849" s="17">
        <v>-1</v>
      </c>
      <c r="AI2849" s="17">
        <v>0</v>
      </c>
      <c r="AJ2849" s="17">
        <v>-4.574304899127532E-2</v>
      </c>
      <c r="AK2849" s="17">
        <v>5.7462855509558132E-2</v>
      </c>
      <c r="AL2849" s="17">
        <v>-0.12434116630612607</v>
      </c>
      <c r="AM2849" s="17">
        <v>-1.0630179718232964E-2</v>
      </c>
      <c r="AN2849" s="17">
        <v>0.43225455083176156</v>
      </c>
      <c r="AO2849" s="17">
        <v>2.1559784591966398E-2</v>
      </c>
      <c r="AP2849" s="17">
        <v>10.184657939263408</v>
      </c>
      <c r="AQ2849" s="17">
        <v>30.660778203069206</v>
      </c>
      <c r="AR2849" s="17">
        <v>0.83306239043916031</v>
      </c>
      <c r="AS2849" s="17">
        <v>1.2407634637740916</v>
      </c>
      <c r="AT2849" s="17">
        <v>-1</v>
      </c>
      <c r="AU2849" s="17">
        <v>-1</v>
      </c>
      <c r="AV2849" s="17">
        <v>0.45972799303792039</v>
      </c>
      <c r="AW2849" s="17">
        <v>80.974920932189477</v>
      </c>
      <c r="AX2849" s="17">
        <v>76.400616033061937</v>
      </c>
      <c r="AY2849" s="17">
        <v>7.9965668565267697E-2</v>
      </c>
      <c r="AZ2849" s="17">
        <v>-21.175412899866082</v>
      </c>
      <c r="BA2849" s="22">
        <v>1335.8563970735822</v>
      </c>
      <c r="CU2849" t="e">
        <v>#N/A</v>
      </c>
      <c r="CV2849" t="e">
        <v>#N/A</v>
      </c>
    </row>
    <row r="2850" spans="1:100" x14ac:dyDescent="0.25">
      <c r="A2850">
        <v>6121</v>
      </c>
      <c r="B2850" t="s">
        <v>2034</v>
      </c>
      <c r="C2850" s="22">
        <v>3</v>
      </c>
      <c r="D2850" s="17">
        <v>4.9123504964455647</v>
      </c>
      <c r="E2850" s="17">
        <v>-0.42162953767135453</v>
      </c>
      <c r="F2850" s="17">
        <v>0.53480220374756482</v>
      </c>
      <c r="G2850" s="17">
        <v>0.41987920199157963</v>
      </c>
      <c r="H2850" s="17">
        <v>0.16946658252803265</v>
      </c>
      <c r="I2850" s="17">
        <v>0</v>
      </c>
      <c r="J2850" s="17">
        <v>10.167994951681962</v>
      </c>
      <c r="K2850" s="17">
        <v>0.16946658252803265</v>
      </c>
      <c r="L2850" s="17">
        <v>-1.0000000000000009</v>
      </c>
      <c r="M2850" s="17">
        <v>-1.0000000000000009</v>
      </c>
      <c r="N2850" s="17">
        <v>3.3893316505606537</v>
      </c>
      <c r="O2850" s="17">
        <v>15.500224650119101</v>
      </c>
      <c r="P2850" s="17">
        <v>-0.51205669930433584</v>
      </c>
      <c r="Q2850" s="17">
        <v>7.2413933809385628E-2</v>
      </c>
      <c r="R2850" s="17">
        <v>-0.16670895330722529</v>
      </c>
      <c r="S2850" s="17">
        <v>0.33333333333333343</v>
      </c>
      <c r="T2850" s="17">
        <v>0.32049185129841479</v>
      </c>
      <c r="U2850" s="17">
        <v>9.5060670685129939E-2</v>
      </c>
      <c r="V2850" s="17">
        <v>-3.0317717873185053E-2</v>
      </c>
      <c r="W2850" s="17">
        <v>21.964062196626422</v>
      </c>
      <c r="X2850" s="17">
        <v>0.66985349557020646</v>
      </c>
      <c r="Y2850" s="17">
        <v>-1.0000000000000009</v>
      </c>
      <c r="Z2850" s="17">
        <v>-1.0000000000000009</v>
      </c>
      <c r="AA2850" s="17">
        <v>49.957203183927305</v>
      </c>
      <c r="AB2850" s="17">
        <v>6.4805118887671764E-2</v>
      </c>
      <c r="AC2850" s="17">
        <v>0.31785120420595903</v>
      </c>
      <c r="AD2850" s="17">
        <v>0.18054067571853108</v>
      </c>
      <c r="AE2850" s="17">
        <v>28.15984994060809</v>
      </c>
      <c r="AF2850" s="17">
        <v>0.66666666666666663</v>
      </c>
      <c r="AG2850" s="17">
        <v>-1.0000000000000009</v>
      </c>
      <c r="AH2850" s="17">
        <v>-1.0000000000000009</v>
      </c>
      <c r="AI2850" s="17">
        <v>0</v>
      </c>
      <c r="AJ2850" s="17">
        <v>-3.0317717873185053E-2</v>
      </c>
      <c r="AK2850" s="17">
        <v>0.15783262459643216</v>
      </c>
      <c r="AL2850" s="17">
        <v>7.6712867254949524E-2</v>
      </c>
      <c r="AM2850" s="17">
        <v>-1.410407063067972E-2</v>
      </c>
      <c r="AN2850" s="17">
        <v>-6.9582434936994175E-2</v>
      </c>
      <c r="AO2850" s="17">
        <v>0.43656135721516776</v>
      </c>
      <c r="AP2850" s="17">
        <v>-1.3559965371501064</v>
      </c>
      <c r="AQ2850" s="17">
        <v>32.132057148308377</v>
      </c>
      <c r="AR2850" s="17">
        <v>0.71856813744369308</v>
      </c>
      <c r="AS2850" s="17">
        <v>0.83932007809823894</v>
      </c>
      <c r="AT2850" s="17">
        <v>-1.0000000000000009</v>
      </c>
      <c r="AU2850" s="17">
        <v>-1.0000000000000009</v>
      </c>
      <c r="AV2850" s="17">
        <v>0.25317024868435417</v>
      </c>
      <c r="AW2850" s="17">
        <v>64.101431296896294</v>
      </c>
      <c r="AX2850" s="17">
        <v>61.069659509577797</v>
      </c>
      <c r="AY2850" s="17">
        <v>0.11250010973309739</v>
      </c>
      <c r="AZ2850" s="17">
        <v>-28.203916326537431</v>
      </c>
      <c r="BA2850" s="22">
        <v>1368.6473718700163</v>
      </c>
      <c r="CU2850" t="e">
        <v>#N/A</v>
      </c>
      <c r="CV2850" t="e">
        <v>#N/A</v>
      </c>
    </row>
    <row r="2851" spans="1:100" x14ac:dyDescent="0.25">
      <c r="A2851">
        <v>6122</v>
      </c>
      <c r="B2851" t="s">
        <v>3098</v>
      </c>
      <c r="C2851" s="22">
        <v>3</v>
      </c>
      <c r="D2851" s="17">
        <v>4.4884243962344712</v>
      </c>
      <c r="E2851" s="17">
        <v>4.1650700993644228E-3</v>
      </c>
      <c r="F2851" s="17">
        <v>0.14685638407920037</v>
      </c>
      <c r="G2851" s="17">
        <v>0.13546124223094169</v>
      </c>
      <c r="H2851" s="17">
        <v>-1.3921791793193337E-2</v>
      </c>
      <c r="I2851" s="17">
        <v>0</v>
      </c>
      <c r="J2851" s="17">
        <v>-0.83530750759160033</v>
      </c>
      <c r="K2851" s="17">
        <v>-1.3921791793193337E-2</v>
      </c>
      <c r="L2851" s="17">
        <v>-1.0000000000000009</v>
      </c>
      <c r="M2851" s="17">
        <v>-1.0000000000000009</v>
      </c>
      <c r="N2851" s="17">
        <v>-0.27843583586386617</v>
      </c>
      <c r="O2851" s="17">
        <v>3.7885781308738178</v>
      </c>
      <c r="P2851" s="17">
        <v>0.56279275425938258</v>
      </c>
      <c r="Q2851" s="17">
        <v>1.2943215651867515</v>
      </c>
      <c r="R2851" s="17">
        <v>0.45508639061022849</v>
      </c>
      <c r="S2851" s="17">
        <v>0.33333333333333343</v>
      </c>
      <c r="T2851" s="17">
        <v>0.34105898059408774</v>
      </c>
      <c r="U2851" s="17">
        <v>0.51555684273952385</v>
      </c>
      <c r="V2851" s="17">
        <v>-2.7930265335539134E-2</v>
      </c>
      <c r="W2851" s="17">
        <v>47.037627324983973</v>
      </c>
      <c r="X2851" s="17">
        <v>2.5906855319262303</v>
      </c>
      <c r="Y2851" s="17">
        <v>-1.0000000000000009</v>
      </c>
      <c r="Z2851" s="17">
        <v>-1.0000000000000009</v>
      </c>
      <c r="AA2851" s="17">
        <v>68.432174418537784</v>
      </c>
      <c r="AB2851" s="17">
        <v>0.32881643174211311</v>
      </c>
      <c r="AC2851" s="17">
        <v>-0.12047426420097532</v>
      </c>
      <c r="AD2851" s="17">
        <v>0.2104470465177343</v>
      </c>
      <c r="AE2851" s="17">
        <v>20.939460702943602</v>
      </c>
      <c r="AF2851" s="17">
        <v>0.41666666666666669</v>
      </c>
      <c r="AG2851" s="17">
        <v>-1.0000000000000009</v>
      </c>
      <c r="AH2851" s="17">
        <v>-1.0000000000000009</v>
      </c>
      <c r="AI2851" s="17">
        <v>0</v>
      </c>
      <c r="AJ2851" s="17">
        <v>-2.7930265335539134E-2</v>
      </c>
      <c r="AK2851" s="17">
        <v>2.5758882978655771E-2</v>
      </c>
      <c r="AL2851" s="17">
        <v>-4.219710643490563E-2</v>
      </c>
      <c r="AM2851" s="17">
        <v>3.7774377234376585E-3</v>
      </c>
      <c r="AN2851" s="17">
        <v>-4.5811974245454912E-2</v>
      </c>
      <c r="AO2851" s="17">
        <v>0.22323035797922003</v>
      </c>
      <c r="AP2851" s="17">
        <v>-1.3562848883109011</v>
      </c>
      <c r="AQ2851" s="17">
        <v>46.202319817392343</v>
      </c>
      <c r="AR2851" s="17">
        <v>1.1620188913314058</v>
      </c>
      <c r="AS2851" s="17">
        <v>2.5767637401330354</v>
      </c>
      <c r="AT2851" s="17">
        <v>-1.0000000000000009</v>
      </c>
      <c r="AU2851" s="17">
        <v>-1.0000000000000009</v>
      </c>
      <c r="AV2851" s="17">
        <v>0.59054763284116996</v>
      </c>
      <c r="AW2851" s="17">
        <v>70.864467661100704</v>
      </c>
      <c r="AX2851" s="17">
        <v>68.071441127546777</v>
      </c>
      <c r="AY2851" s="17">
        <v>0.26274335107529795</v>
      </c>
      <c r="AZ2851" s="17">
        <v>-0.42567621573799974</v>
      </c>
      <c r="BA2851" s="22">
        <v>1419.0318379945722</v>
      </c>
      <c r="CU2851" t="e">
        <v>#N/A</v>
      </c>
      <c r="CV2851" t="e">
        <v>#N/A</v>
      </c>
    </row>
    <row r="2852" spans="1:100" x14ac:dyDescent="0.25">
      <c r="A2852">
        <v>6126</v>
      </c>
      <c r="B2852" t="s">
        <v>3099</v>
      </c>
      <c r="C2852" s="22">
        <v>3</v>
      </c>
      <c r="D2852" s="17">
        <v>2.2195550478788237</v>
      </c>
      <c r="E2852" s="17">
        <v>-8.4871464766219151E-2</v>
      </c>
      <c r="F2852" s="17">
        <v>-0.28586038016173609</v>
      </c>
      <c r="G2852" s="17">
        <v>-0.30690033673720163</v>
      </c>
      <c r="H2852" s="17">
        <v>0.13093598788707081</v>
      </c>
      <c r="I2852" s="17">
        <v>0</v>
      </c>
      <c r="J2852" s="17">
        <v>7.8561592732242493</v>
      </c>
      <c r="K2852" s="17">
        <v>0.13093598788707081</v>
      </c>
      <c r="L2852" s="17">
        <v>-1</v>
      </c>
      <c r="M2852" s="17">
        <v>-1</v>
      </c>
      <c r="N2852" s="17">
        <v>2.6187197577414167</v>
      </c>
      <c r="O2852" s="17">
        <v>9.7688139843658757</v>
      </c>
      <c r="P2852" s="17">
        <v>0.64509090851142636</v>
      </c>
      <c r="Q2852" s="17">
        <v>1.2109735661259158</v>
      </c>
      <c r="R2852" s="17">
        <v>0.46875989751380709</v>
      </c>
      <c r="S2852" s="17">
        <v>0.33333333333333343</v>
      </c>
      <c r="T2852" s="17">
        <v>0.38865827563211897</v>
      </c>
      <c r="U2852" s="17">
        <v>0.177776969501347</v>
      </c>
      <c r="V2852" s="17">
        <v>0</v>
      </c>
      <c r="W2852" s="17">
        <v>30.753303623189133</v>
      </c>
      <c r="X2852" s="17">
        <v>1.3371539174062423</v>
      </c>
      <c r="Y2852" s="17">
        <v>-1</v>
      </c>
      <c r="Z2852" s="17">
        <v>-1</v>
      </c>
      <c r="AA2852" s="17">
        <v>44.37561411471799</v>
      </c>
      <c r="AB2852" s="17">
        <v>0.29996057675978921</v>
      </c>
      <c r="AC2852" s="17">
        <v>-0.17192113493389707</v>
      </c>
      <c r="AD2852" s="17">
        <v>0.13503157005440886</v>
      </c>
      <c r="AE2852" s="17">
        <v>13.153550594015059</v>
      </c>
      <c r="AF2852" s="17">
        <v>0</v>
      </c>
      <c r="AG2852" s="17">
        <v>-1</v>
      </c>
      <c r="AH2852" s="17">
        <v>-1</v>
      </c>
      <c r="AI2852" s="17">
        <v>0</v>
      </c>
      <c r="AJ2852" s="17">
        <v>0</v>
      </c>
      <c r="AK2852" s="17">
        <v>0.91915353310684267</v>
      </c>
      <c r="AL2852" s="17">
        <v>0.31259379936556092</v>
      </c>
      <c r="AM2852" s="17">
        <v>0.63009234797878777</v>
      </c>
      <c r="AN2852" s="17">
        <v>7.4921082549633908E-2</v>
      </c>
      <c r="AO2852" s="17">
        <v>20.348076365003909</v>
      </c>
      <c r="AP2852" s="17">
        <v>3.4359960605686539</v>
      </c>
      <c r="AQ2852" s="17">
        <v>38.60946289641339</v>
      </c>
      <c r="AR2852" s="17">
        <v>0.89976857846679925</v>
      </c>
      <c r="AS2852" s="17">
        <v>1.4680899052933136</v>
      </c>
      <c r="AT2852" s="17">
        <v>-1</v>
      </c>
      <c r="AU2852" s="17">
        <v>-1</v>
      </c>
      <c r="AV2852" s="17">
        <v>0.16185956077660549</v>
      </c>
      <c r="AW2852" s="17">
        <v>57.580424159652509</v>
      </c>
      <c r="AX2852" s="17">
        <v>57.580424159652509</v>
      </c>
      <c r="AY2852" s="17">
        <v>-0.2396519668421348</v>
      </c>
      <c r="AZ2852" s="17">
        <v>-56.407758134132877</v>
      </c>
      <c r="BA2852" s="22">
        <v>1282.1125109549544</v>
      </c>
      <c r="CU2852" t="e">
        <v>#N/A</v>
      </c>
      <c r="CV2852" t="e">
        <v>#N/A</v>
      </c>
    </row>
    <row r="2853" spans="1:100" x14ac:dyDescent="0.25">
      <c r="A2853">
        <v>6127</v>
      </c>
      <c r="B2853" t="s">
        <v>3100</v>
      </c>
      <c r="C2853" s="22">
        <v>3</v>
      </c>
      <c r="D2853" s="17">
        <v>1.8621059809843459</v>
      </c>
      <c r="E2853" s="17">
        <v>-1.4967542001457876E-2</v>
      </c>
      <c r="F2853" s="17">
        <v>-0.89349349811959911</v>
      </c>
      <c r="G2853" s="17">
        <v>-0.89349349811959911</v>
      </c>
      <c r="H2853" s="17">
        <v>0.17565582294468071</v>
      </c>
      <c r="I2853" s="17">
        <v>0</v>
      </c>
      <c r="J2853" s="17">
        <v>10.539349376680841</v>
      </c>
      <c r="K2853" s="17">
        <v>0.17565582294468071</v>
      </c>
      <c r="L2853" s="17">
        <v>-1</v>
      </c>
      <c r="M2853" s="17">
        <v>-1</v>
      </c>
      <c r="N2853" s="17">
        <v>3.5131164588936139</v>
      </c>
      <c r="O2853" s="17">
        <v>11.507961859545585</v>
      </c>
      <c r="P2853" s="17">
        <v>-0.18744650663377244</v>
      </c>
      <c r="Q2853" s="17">
        <v>-2.4735190301556664</v>
      </c>
      <c r="R2853" s="17">
        <v>-0.76204691981041472</v>
      </c>
      <c r="S2853" s="17">
        <v>0.33333333333333343</v>
      </c>
      <c r="T2853" s="17">
        <v>0.27851868339780905</v>
      </c>
      <c r="U2853" s="17">
        <v>7.280510233007452E-2</v>
      </c>
      <c r="V2853" s="17">
        <v>0</v>
      </c>
      <c r="W2853" s="17">
        <v>20.360051844661459</v>
      </c>
      <c r="X2853" s="17">
        <v>0.67260195317123572</v>
      </c>
      <c r="Y2853" s="17">
        <v>-1</v>
      </c>
      <c r="Z2853" s="17">
        <v>-1</v>
      </c>
      <c r="AA2853" s="17">
        <v>12.660801037542791</v>
      </c>
      <c r="AB2853" s="17">
        <v>-0.17058616080707353</v>
      </c>
      <c r="AC2853" s="17">
        <v>2.0929024508276068E-2</v>
      </c>
      <c r="AD2853" s="17">
        <v>1.0913058552632722E-2</v>
      </c>
      <c r="AE2853" s="17">
        <v>-6.9372038873082369</v>
      </c>
      <c r="AF2853" s="17">
        <v>9.0909090909090912E-2</v>
      </c>
      <c r="AG2853" s="17">
        <v>-1</v>
      </c>
      <c r="AH2853" s="17">
        <v>-1</v>
      </c>
      <c r="AI2853" s="17">
        <v>0</v>
      </c>
      <c r="AJ2853" s="17">
        <v>0</v>
      </c>
      <c r="AK2853" s="17">
        <v>0.21888040858115246</v>
      </c>
      <c r="AL2853" s="17">
        <v>0.35681518517475236</v>
      </c>
      <c r="AM2853" s="17">
        <v>0.23845238152231379</v>
      </c>
      <c r="AN2853" s="17">
        <v>0.21960278699107308</v>
      </c>
      <c r="AO2853" s="17">
        <v>7.0557115809636066</v>
      </c>
      <c r="AP2853" s="17">
        <v>7.2741456006505887</v>
      </c>
      <c r="AQ2853" s="17">
        <v>30.899401221342266</v>
      </c>
      <c r="AR2853" s="17">
        <v>0.68465711906121685</v>
      </c>
      <c r="AS2853" s="17">
        <v>0.84825777611591635</v>
      </c>
      <c r="AT2853" s="17">
        <v>-1</v>
      </c>
      <c r="AU2853" s="17">
        <v>-1</v>
      </c>
      <c r="AV2853" s="17">
        <v>-1.6555404179300144</v>
      </c>
      <c r="AW2853" s="17">
        <v>31.442908497738994</v>
      </c>
      <c r="AX2853" s="17">
        <v>31.442908497738994</v>
      </c>
      <c r="AY2853" s="17">
        <v>1.8621647731485166E-2</v>
      </c>
      <c r="AZ2853" s="17">
        <v>-30.043924390750668</v>
      </c>
      <c r="BA2853" s="22">
        <v>1351.2469372442856</v>
      </c>
      <c r="CU2853" t="e">
        <v>#N/A</v>
      </c>
      <c r="CV2853" t="e">
        <v>#N/A</v>
      </c>
    </row>
    <row r="2854" spans="1:100" x14ac:dyDescent="0.25">
      <c r="A2854">
        <v>6128</v>
      </c>
      <c r="B2854" t="s">
        <v>3101</v>
      </c>
      <c r="C2854" s="22">
        <v>3</v>
      </c>
      <c r="D2854" s="17">
        <v>4.5007436383357593</v>
      </c>
      <c r="E2854" s="17">
        <v>-3.6261611461986948E-3</v>
      </c>
      <c r="F2854" s="17">
        <v>0.21596523879103036</v>
      </c>
      <c r="G2854" s="17">
        <v>0.21596523879103036</v>
      </c>
      <c r="H2854" s="17">
        <v>0.13748073351460829</v>
      </c>
      <c r="I2854" s="17">
        <v>0</v>
      </c>
      <c r="J2854" s="17">
        <v>8.2488440108765015</v>
      </c>
      <c r="K2854" s="17">
        <v>0.13748073351460829</v>
      </c>
      <c r="L2854" s="17">
        <v>-1.0000000000000002</v>
      </c>
      <c r="M2854" s="17">
        <v>-1.0000000000000002</v>
      </c>
      <c r="N2854" s="17">
        <v>2.7496146702921673</v>
      </c>
      <c r="O2854" s="17">
        <v>12.965552888003288</v>
      </c>
      <c r="P2854" s="17">
        <v>-0.75693141318821655</v>
      </c>
      <c r="Q2854" s="17">
        <v>0.63777982197467187</v>
      </c>
      <c r="R2854" s="17">
        <v>7.3281152816311868E-3</v>
      </c>
      <c r="S2854" s="17">
        <v>0.33333333333333348</v>
      </c>
      <c r="T2854" s="17">
        <v>0.2905992065203733</v>
      </c>
      <c r="U2854" s="17">
        <v>0.18247311377953029</v>
      </c>
      <c r="V2854" s="17">
        <v>-1.931176425751743E-2</v>
      </c>
      <c r="W2854" s="17">
        <v>25.984526234444452</v>
      </c>
      <c r="X2854" s="17">
        <v>1.0403013334513758</v>
      </c>
      <c r="Y2854" s="17">
        <v>-1.0000000000000002</v>
      </c>
      <c r="Z2854" s="17">
        <v>-1.0000000000000002</v>
      </c>
      <c r="AA2854" s="17">
        <v>27.214376806113695</v>
      </c>
      <c r="AB2854" s="17">
        <v>1.2259790525468647E-2</v>
      </c>
      <c r="AC2854" s="17">
        <v>4.0642104099761441E-2</v>
      </c>
      <c r="AD2854" s="17">
        <v>-2.8451445497477745E-2</v>
      </c>
      <c r="AE2854" s="17">
        <v>1.2225224563876145</v>
      </c>
      <c r="AF2854" s="17">
        <v>0.33333333333333331</v>
      </c>
      <c r="AG2854" s="17">
        <v>-1.0000000000000002</v>
      </c>
      <c r="AH2854" s="17">
        <v>-1.0000000000000002</v>
      </c>
      <c r="AI2854" s="17">
        <v>0</v>
      </c>
      <c r="AJ2854" s="17">
        <v>-1.931176425751743E-2</v>
      </c>
      <c r="AK2854" s="17">
        <v>3.2481836413997857E-2</v>
      </c>
      <c r="AL2854" s="17">
        <v>0.2128164279168597</v>
      </c>
      <c r="AM2854" s="17">
        <v>4.2744476651459126E-2</v>
      </c>
      <c r="AN2854" s="17">
        <v>0.37504144042412069</v>
      </c>
      <c r="AO2854" s="17">
        <v>1.2310210983564671</v>
      </c>
      <c r="AP2854" s="17">
        <v>10.440118150187313</v>
      </c>
      <c r="AQ2854" s="17">
        <v>34.233370245320955</v>
      </c>
      <c r="AR2854" s="17">
        <v>0.78709388937571967</v>
      </c>
      <c r="AS2854" s="17">
        <v>1.1777820669659835</v>
      </c>
      <c r="AT2854" s="17">
        <v>-1.0000000000000002</v>
      </c>
      <c r="AU2854" s="17">
        <v>-1.0000000000000002</v>
      </c>
      <c r="AV2854" s="17">
        <v>0.2232933540726616</v>
      </c>
      <c r="AW2854" s="17">
        <v>50.620047844304253</v>
      </c>
      <c r="AX2854" s="17">
        <v>48.688871418552509</v>
      </c>
      <c r="AY2854" s="17">
        <v>0.25237458999682466</v>
      </c>
      <c r="AZ2854" s="17">
        <v>-13.951745053551925</v>
      </c>
      <c r="BA2854" s="22">
        <v>1370.463305271827</v>
      </c>
      <c r="CU2854" t="e">
        <v>#N/A</v>
      </c>
      <c r="CV2854" t="e">
        <v>#N/A</v>
      </c>
    </row>
    <row r="2855" spans="1:100" x14ac:dyDescent="0.25">
      <c r="A2855">
        <v>6129</v>
      </c>
      <c r="B2855" t="s">
        <v>3102</v>
      </c>
      <c r="C2855" s="22">
        <v>3</v>
      </c>
      <c r="D2855" s="17">
        <v>4.8902558732804362</v>
      </c>
      <c r="E2855" s="17">
        <v>0</v>
      </c>
      <c r="F2855" s="17">
        <v>0.42203917456816398</v>
      </c>
      <c r="G2855" s="17">
        <v>0.42203917456816398</v>
      </c>
      <c r="H2855" s="17">
        <v>-0.11412103557665193</v>
      </c>
      <c r="I2855" s="17">
        <v>0</v>
      </c>
      <c r="J2855" s="17">
        <v>-6.8472621345991165</v>
      </c>
      <c r="K2855" s="17">
        <v>-0.11412103557665193</v>
      </c>
      <c r="L2855" s="17">
        <v>-0.99999999999999978</v>
      </c>
      <c r="M2855" s="17">
        <v>-0.99999999999999978</v>
      </c>
      <c r="N2855" s="17">
        <v>-2.2824207115330379</v>
      </c>
      <c r="O2855" s="17">
        <v>-1.5349670867505145</v>
      </c>
      <c r="P2855" s="17">
        <v>5.9361764973221147E-2</v>
      </c>
      <c r="Q2855" s="17">
        <v>-0.36464893724780612</v>
      </c>
      <c r="R2855" s="17">
        <v>-0.11786874627394708</v>
      </c>
      <c r="S2855" s="17">
        <v>0.33333333333333331</v>
      </c>
      <c r="T2855" s="17">
        <v>0.33883115443872741</v>
      </c>
      <c r="U2855" s="17">
        <v>0.1535152540742154</v>
      </c>
      <c r="V2855" s="17">
        <v>0</v>
      </c>
      <c r="W2855" s="17">
        <v>37.592031096917125</v>
      </c>
      <c r="X2855" s="17">
        <v>1.4058443607509681</v>
      </c>
      <c r="Y2855" s="17">
        <v>-0.99999999999999978</v>
      </c>
      <c r="Z2855" s="17">
        <v>-0.99999999999999978</v>
      </c>
      <c r="AA2855" s="17">
        <v>70.736220141815593</v>
      </c>
      <c r="AB2855" s="17">
        <v>0.22648944263667661</v>
      </c>
      <c r="AC2855" s="17">
        <v>0.37295865348101909</v>
      </c>
      <c r="AD2855" s="17">
        <v>6.5793059705752596E-2</v>
      </c>
      <c r="AE2855" s="17">
        <v>33.262057791172417</v>
      </c>
      <c r="AF2855" s="17">
        <v>0.58333333333333337</v>
      </c>
      <c r="AG2855" s="17">
        <v>-0.99999999999999978</v>
      </c>
      <c r="AH2855" s="17">
        <v>-0.99999999999999978</v>
      </c>
      <c r="AI2855" s="17">
        <v>0</v>
      </c>
      <c r="AJ2855" s="17">
        <v>0</v>
      </c>
      <c r="AK2855" s="17">
        <v>0.18064731231319922</v>
      </c>
      <c r="AL2855" s="17">
        <v>3.7807309642066177E-3</v>
      </c>
      <c r="AM2855" s="17">
        <v>0.52341504760016255</v>
      </c>
      <c r="AN2855" s="17">
        <v>-7.4701489357245077E-2</v>
      </c>
      <c r="AO2855" s="17">
        <v>13.988612751570059</v>
      </c>
      <c r="AP2855" s="17">
        <v>-1.8486335791100936</v>
      </c>
      <c r="AQ2855" s="17">
        <v>30.744768962318016</v>
      </c>
      <c r="AR2855" s="17">
        <v>0.82567974184627591</v>
      </c>
      <c r="AS2855" s="17">
        <v>1.2917233251743163</v>
      </c>
      <c r="AT2855" s="17">
        <v>-0.99999999999999978</v>
      </c>
      <c r="AU2855" s="17">
        <v>-0.99999999999999978</v>
      </c>
      <c r="AV2855" s="17">
        <v>0.30417042829421681</v>
      </c>
      <c r="AW2855" s="17">
        <v>67.352619475955024</v>
      </c>
      <c r="AX2855" s="17">
        <v>67.352619475955024</v>
      </c>
      <c r="AY2855" s="17">
        <v>8.3124586792732269E-2</v>
      </c>
      <c r="AZ2855" s="17">
        <v>-39.056876457398012</v>
      </c>
      <c r="BA2855" s="22">
        <v>1392.5268559082594</v>
      </c>
      <c r="CU2855" t="e">
        <v>#N/A</v>
      </c>
      <c r="CV2855" t="e">
        <v>#N/A</v>
      </c>
    </row>
    <row r="2856" spans="1:100" x14ac:dyDescent="0.25">
      <c r="A2856">
        <v>6130</v>
      </c>
      <c r="B2856" t="s">
        <v>3103</v>
      </c>
      <c r="C2856" s="22">
        <v>3</v>
      </c>
      <c r="D2856" s="17">
        <v>5.0173205154504386</v>
      </c>
      <c r="E2856" s="17">
        <v>0</v>
      </c>
      <c r="F2856" s="17">
        <v>-0.10571937074968613</v>
      </c>
      <c r="G2856" s="17">
        <v>-0.10571937074968613</v>
      </c>
      <c r="H2856" s="17">
        <v>0.11625639527327634</v>
      </c>
      <c r="I2856" s="17">
        <v>0</v>
      </c>
      <c r="J2856" s="17">
        <v>6.9753837163965819</v>
      </c>
      <c r="K2856" s="17">
        <v>0.11625639527327634</v>
      </c>
      <c r="L2856" s="17">
        <v>-0.99999999999999911</v>
      </c>
      <c r="M2856" s="17">
        <v>-0.99999999999999911</v>
      </c>
      <c r="N2856" s="17">
        <v>2.3251279054655263</v>
      </c>
      <c r="O2856" s="17">
        <v>11.886984861097332</v>
      </c>
      <c r="P2856" s="17">
        <v>-1.4589399376908511E-2</v>
      </c>
      <c r="Q2856" s="17">
        <v>-2.0558277426636957</v>
      </c>
      <c r="R2856" s="17">
        <v>-0.62204581843738682</v>
      </c>
      <c r="S2856" s="17">
        <v>0.33333333333333315</v>
      </c>
      <c r="T2856" s="17">
        <v>0.33763566291619684</v>
      </c>
      <c r="U2856" s="17">
        <v>0.10152052299464927</v>
      </c>
      <c r="V2856" s="17">
        <v>4.974506747717552E-3</v>
      </c>
      <c r="W2856" s="17">
        <v>26.448305228744811</v>
      </c>
      <c r="X2856" s="17">
        <v>0.99494406302401961</v>
      </c>
      <c r="Y2856" s="17">
        <v>-0.99999999999999911</v>
      </c>
      <c r="Z2856" s="17">
        <v>-0.99999999999999911</v>
      </c>
      <c r="AA2856" s="17">
        <v>69.140623304862601</v>
      </c>
      <c r="AB2856" s="17">
        <v>0.20264579041731709</v>
      </c>
      <c r="AC2856" s="17">
        <v>0.41773203397322145</v>
      </c>
      <c r="AD2856" s="17">
        <v>0.24590945350056478</v>
      </c>
      <c r="AE2856" s="17">
        <v>43.314363894555143</v>
      </c>
      <c r="AF2856" s="17">
        <v>0.8</v>
      </c>
      <c r="AG2856" s="17">
        <v>-0.99999999999999911</v>
      </c>
      <c r="AH2856" s="17">
        <v>-0.99999999999999911</v>
      </c>
      <c r="AI2856" s="17">
        <v>0</v>
      </c>
      <c r="AJ2856" s="17">
        <v>4.974506747717552E-3</v>
      </c>
      <c r="AK2856" s="17">
        <v>-0.20177796941116805</v>
      </c>
      <c r="AL2856" s="17">
        <v>0.19007751130498554</v>
      </c>
      <c r="AM2856" s="17">
        <v>-0.33634192564863291</v>
      </c>
      <c r="AN2856" s="17">
        <v>0.4684293990601453</v>
      </c>
      <c r="AO2856" s="17">
        <v>-9.417437988271665</v>
      </c>
      <c r="AP2856" s="17">
        <v>12.661122533028568</v>
      </c>
      <c r="AQ2856" s="17">
        <v>33.4236889451414</v>
      </c>
      <c r="AR2856" s="17">
        <v>0.77746402599189679</v>
      </c>
      <c r="AS2856" s="17">
        <v>1.1112004582972959</v>
      </c>
      <c r="AT2856" s="17">
        <v>-0.99999999999999911</v>
      </c>
      <c r="AU2856" s="17">
        <v>-0.99999999999999911</v>
      </c>
      <c r="AV2856" s="17">
        <v>-0.72776518918707322</v>
      </c>
      <c r="AW2856" s="17">
        <v>93.688730698988465</v>
      </c>
      <c r="AX2856" s="17">
        <v>94.186181373760206</v>
      </c>
      <c r="AY2856" s="17">
        <v>0.40252075342022264</v>
      </c>
      <c r="AZ2856" s="17">
        <v>30.028513344564367</v>
      </c>
      <c r="BA2856" s="22">
        <v>1452.8976930227175</v>
      </c>
      <c r="CU2856" t="e">
        <v>#N/A</v>
      </c>
      <c r="CV2856" t="e">
        <v>#N/A</v>
      </c>
    </row>
    <row r="2857" spans="1:100" x14ac:dyDescent="0.25">
      <c r="A2857">
        <v>6131</v>
      </c>
      <c r="B2857" t="s">
        <v>3104</v>
      </c>
      <c r="C2857" s="22">
        <v>3</v>
      </c>
      <c r="D2857" s="17">
        <v>5.2501156600623959</v>
      </c>
      <c r="E2857" s="17">
        <v>-8.7666810384162044E-3</v>
      </c>
      <c r="F2857" s="17">
        <v>0.22100349576272377</v>
      </c>
      <c r="G2857" s="17">
        <v>0.22100349576272377</v>
      </c>
      <c r="H2857" s="17">
        <v>-0.10284485091737749</v>
      </c>
      <c r="I2857" s="17">
        <v>0</v>
      </c>
      <c r="J2857" s="17">
        <v>-6.1706910550426528</v>
      </c>
      <c r="K2857" s="17">
        <v>-0.10284485091737749</v>
      </c>
      <c r="L2857" s="17">
        <v>-1.0000000000000009</v>
      </c>
      <c r="M2857" s="17">
        <v>-1.0000000000000009</v>
      </c>
      <c r="N2857" s="17">
        <v>-2.0568970183475499</v>
      </c>
      <c r="O2857" s="17">
        <v>-0.69957189921752883</v>
      </c>
      <c r="P2857" s="17">
        <v>3.6136216701995507</v>
      </c>
      <c r="Q2857" s="17">
        <v>4.4126961184374709</v>
      </c>
      <c r="R2857" s="17">
        <v>1.7735135322190492</v>
      </c>
      <c r="S2857" s="17">
        <v>0.32765855453893383</v>
      </c>
      <c r="T2857" s="17">
        <v>0.42308136584632738</v>
      </c>
      <c r="U2857" s="17">
        <v>-0.16531310107846628</v>
      </c>
      <c r="V2857" s="17">
        <v>0</v>
      </c>
      <c r="W2857" s="17">
        <v>27.530866808966888</v>
      </c>
      <c r="X2857" s="17">
        <v>0.25675060217584944</v>
      </c>
      <c r="Y2857" s="17">
        <v>-1.0000000000000009</v>
      </c>
      <c r="Z2857" s="17">
        <v>-1.0000000000000009</v>
      </c>
      <c r="AA2857" s="17">
        <v>36.376681808215224</v>
      </c>
      <c r="AB2857" s="17">
        <v>-5.8717023875783002E-2</v>
      </c>
      <c r="AC2857" s="17">
        <v>0.12413563354432283</v>
      </c>
      <c r="AD2857" s="17">
        <v>7.6027419672045835E-2</v>
      </c>
      <c r="AE2857" s="17">
        <v>7.0723014670292832</v>
      </c>
      <c r="AF2857" s="17">
        <v>0.22222222222222221</v>
      </c>
      <c r="AG2857" s="17">
        <v>-1.0000000000000009</v>
      </c>
      <c r="AH2857" s="17">
        <v>-1.0000000000000009</v>
      </c>
      <c r="AI2857" s="17">
        <v>0</v>
      </c>
      <c r="AJ2857" s="17">
        <v>0</v>
      </c>
      <c r="AK2857" s="17">
        <v>-0.12372893809402918</v>
      </c>
      <c r="AL2857" s="17">
        <v>-5.7556420841166578E-2</v>
      </c>
      <c r="AM2857" s="17">
        <v>0.31100744715659528</v>
      </c>
      <c r="AN2857" s="17">
        <v>0.58764448868639796</v>
      </c>
      <c r="AO2857" s="17">
        <v>7.1565414884447405</v>
      </c>
      <c r="AP2857" s="17">
        <v>14.40333011295411</v>
      </c>
      <c r="AQ2857" s="17">
        <v>21.360175753924235</v>
      </c>
      <c r="AR2857" s="17">
        <v>0.58542681930679463</v>
      </c>
      <c r="AS2857" s="17">
        <v>0.15390575125847181</v>
      </c>
      <c r="AT2857" s="17">
        <v>-1.0000000000000009</v>
      </c>
      <c r="AU2857" s="17">
        <v>-1.0000000000000009</v>
      </c>
      <c r="AV2857" s="17">
        <v>1.9945170279817732</v>
      </c>
      <c r="AW2857" s="17">
        <v>50.080440021951773</v>
      </c>
      <c r="AX2857" s="17">
        <v>50.080440021951773</v>
      </c>
      <c r="AY2857" s="17">
        <v>-3.1278696605593993E-2</v>
      </c>
      <c r="AZ2857" s="17">
        <v>-19.328555316661539</v>
      </c>
      <c r="BA2857" s="22">
        <v>1401.6230141570795</v>
      </c>
      <c r="CU2857" t="e">
        <v>#N/A</v>
      </c>
      <c r="CV2857" t="e">
        <v>#N/A</v>
      </c>
    </row>
    <row r="2858" spans="1:100" x14ac:dyDescent="0.25">
      <c r="A2858">
        <v>6132</v>
      </c>
      <c r="B2858" t="s">
        <v>3105</v>
      </c>
      <c r="C2858" s="22">
        <v>3</v>
      </c>
      <c r="D2858" s="17">
        <v>5.3825766275806259</v>
      </c>
      <c r="E2858" s="17">
        <v>0</v>
      </c>
      <c r="F2858" s="17">
        <v>0.10258658104883626</v>
      </c>
      <c r="G2858" s="17">
        <v>0.10258658104883626</v>
      </c>
      <c r="H2858" s="17">
        <v>5.2069064856951355E-2</v>
      </c>
      <c r="I2858" s="17">
        <v>0</v>
      </c>
      <c r="J2858" s="17">
        <v>3.1241438914170838</v>
      </c>
      <c r="K2858" s="17">
        <v>5.2069064856951355E-2</v>
      </c>
      <c r="L2858" s="17">
        <v>-0.99999999999999911</v>
      </c>
      <c r="M2858" s="17">
        <v>-0.99999999999999911</v>
      </c>
      <c r="N2858" s="17">
        <v>1.0413812971390262</v>
      </c>
      <c r="O2858" s="17">
        <v>8.6093071000465429</v>
      </c>
      <c r="P2858" s="17">
        <v>8.1057763758645346E-2</v>
      </c>
      <c r="Q2858" s="17">
        <v>2.8984586561126084</v>
      </c>
      <c r="R2858" s="17">
        <v>1.0464232784384879</v>
      </c>
      <c r="S2858" s="17">
        <v>0.33333333333333287</v>
      </c>
      <c r="T2858" s="17">
        <v>0.40111792809065783</v>
      </c>
      <c r="U2858" s="17">
        <v>-4.2722879944087695E-2</v>
      </c>
      <c r="V2858" s="17">
        <v>-1.9044469857998059E-2</v>
      </c>
      <c r="W2858" s="17">
        <v>24.824593870598154</v>
      </c>
      <c r="X2858" s="17">
        <v>0.44821270849073169</v>
      </c>
      <c r="Y2858" s="17">
        <v>-0.99999999999999911</v>
      </c>
      <c r="Z2858" s="17">
        <v>-0.99999999999999911</v>
      </c>
      <c r="AA2858" s="17">
        <v>41.885776853703724</v>
      </c>
      <c r="AB2858" s="17">
        <v>0.14603877641657473</v>
      </c>
      <c r="AC2858" s="17">
        <v>0.11488717682695265</v>
      </c>
      <c r="AD2858" s="17">
        <v>5.93692408498145E-2</v>
      </c>
      <c r="AE2858" s="17">
        <v>16.014759704667089</v>
      </c>
      <c r="AF2858" s="17">
        <v>0.375</v>
      </c>
      <c r="AG2858" s="17">
        <v>-0.99999999999999911</v>
      </c>
      <c r="AH2858" s="17">
        <v>-0.99999999999999911</v>
      </c>
      <c r="AI2858" s="17">
        <v>0</v>
      </c>
      <c r="AJ2858" s="17">
        <v>-1.9044469857998059E-2</v>
      </c>
      <c r="AK2858" s="17">
        <v>0.16916938909991311</v>
      </c>
      <c r="AL2858" s="17">
        <v>-2.4579486995748197E-3</v>
      </c>
      <c r="AM2858" s="17">
        <v>-0.21982905809883985</v>
      </c>
      <c r="AN2858" s="17">
        <v>-0.36634154769678989</v>
      </c>
      <c r="AO2858" s="17">
        <v>-4.6498795069714287</v>
      </c>
      <c r="AP2858" s="17">
        <v>-9.1708284359176222</v>
      </c>
      <c r="AQ2858" s="17">
        <v>27.948737762015242</v>
      </c>
      <c r="AR2858" s="17">
        <v>0.67268391162190477</v>
      </c>
      <c r="AS2858" s="17">
        <v>0.50028177334768287</v>
      </c>
      <c r="AT2858" s="17">
        <v>-0.99999999999999911</v>
      </c>
      <c r="AU2858" s="17">
        <v>-0.99999999999999911</v>
      </c>
      <c r="AV2858" s="17">
        <v>1.1490098594873244</v>
      </c>
      <c r="AW2858" s="17">
        <v>41.324255517832661</v>
      </c>
      <c r="AX2858" s="17">
        <v>39.419808532032853</v>
      </c>
      <c r="AY2858" s="17">
        <v>0.1462266311571328</v>
      </c>
      <c r="AZ2858" s="17">
        <v>3.0788339302387993</v>
      </c>
      <c r="BA2858" s="22">
        <v>1387.6963985865741</v>
      </c>
      <c r="CU2858" t="e">
        <v>#N/A</v>
      </c>
      <c r="CV2858" t="e">
        <v>#N/A</v>
      </c>
    </row>
    <row r="2859" spans="1:100" x14ac:dyDescent="0.25">
      <c r="A2859">
        <v>6133</v>
      </c>
      <c r="B2859" t="s">
        <v>3106</v>
      </c>
      <c r="C2859" s="22">
        <v>3</v>
      </c>
      <c r="D2859" s="17">
        <v>4.0446442052968816</v>
      </c>
      <c r="E2859" s="17">
        <v>0</v>
      </c>
      <c r="F2859" s="17">
        <v>-0.1749435592205783</v>
      </c>
      <c r="G2859" s="17">
        <v>-0.1749435592205783</v>
      </c>
      <c r="H2859" s="17">
        <v>0.563554472621837</v>
      </c>
      <c r="I2859" s="17">
        <v>0</v>
      </c>
      <c r="J2859" s="17">
        <v>33.813268357310221</v>
      </c>
      <c r="K2859" s="17">
        <v>0.563554472621837</v>
      </c>
      <c r="L2859" s="17">
        <v>-1.0000000000000002</v>
      </c>
      <c r="M2859" s="17">
        <v>-1.0000000000000002</v>
      </c>
      <c r="N2859" s="17">
        <v>11.271089452436737</v>
      </c>
      <c r="O2859" s="17">
        <v>37.682969003386525</v>
      </c>
      <c r="P2859" s="17">
        <v>-0.23619267413600739</v>
      </c>
      <c r="Q2859" s="17">
        <v>-1.051571118802523</v>
      </c>
      <c r="R2859" s="17">
        <v>-0.33949176951655025</v>
      </c>
      <c r="S2859" s="17">
        <v>0.33333333333333326</v>
      </c>
      <c r="T2859" s="17">
        <v>0.32145022954713964</v>
      </c>
      <c r="U2859" s="17">
        <v>0.39591990238030011</v>
      </c>
      <c r="V2859" s="17">
        <v>4.3312222955730798E-2</v>
      </c>
      <c r="W2859" s="17">
        <v>21.218448623786671</v>
      </c>
      <c r="X2859" s="17">
        <v>2.0135348751678666</v>
      </c>
      <c r="Y2859" s="17">
        <v>-1.0000000000000002</v>
      </c>
      <c r="Z2859" s="17">
        <v>-1.0000000000000002</v>
      </c>
      <c r="AA2859" s="17">
        <v>85.367965944557412</v>
      </c>
      <c r="AB2859" s="17">
        <v>0.45338222776533782</v>
      </c>
      <c r="AC2859" s="17">
        <v>0.52442288081087074</v>
      </c>
      <c r="AD2859" s="17">
        <v>0.31197507322953788</v>
      </c>
      <c r="AE2859" s="17">
        <v>64.489009090287325</v>
      </c>
      <c r="AF2859" s="17">
        <v>0.83333333333333337</v>
      </c>
      <c r="AG2859" s="17">
        <v>-1.0000000000000002</v>
      </c>
      <c r="AH2859" s="17">
        <v>-1.0000000000000002</v>
      </c>
      <c r="AI2859" s="17">
        <v>0</v>
      </c>
      <c r="AJ2859" s="17">
        <v>4.3312222955730798E-2</v>
      </c>
      <c r="AK2859" s="17">
        <v>8.561616934875331E-3</v>
      </c>
      <c r="AL2859" s="17">
        <v>-0.10954320723871626</v>
      </c>
      <c r="AM2859" s="17">
        <v>-0.24933510316706359</v>
      </c>
      <c r="AN2859" s="17">
        <v>4.0916735190023874E-2</v>
      </c>
      <c r="AO2859" s="17">
        <v>-6.1905694945022143</v>
      </c>
      <c r="AP2859" s="17">
        <v>0.47520234355701529</v>
      </c>
      <c r="AQ2859" s="17">
        <v>55.031716981096913</v>
      </c>
      <c r="AR2859" s="17">
        <v>1.0940156882165042</v>
      </c>
      <c r="AS2859" s="17">
        <v>2.5770893477897014</v>
      </c>
      <c r="AT2859" s="17">
        <v>-1.0000000000000002</v>
      </c>
      <c r="AU2859" s="17">
        <v>-1.0000000000000002</v>
      </c>
      <c r="AV2859" s="17">
        <v>-0.51443532873712849</v>
      </c>
      <c r="AW2859" s="17">
        <v>123.52613729150102</v>
      </c>
      <c r="AX2859" s="17">
        <v>127.85735958707409</v>
      </c>
      <c r="AY2859" s="17">
        <v>0.49602879752268708</v>
      </c>
      <c r="AZ2859" s="17">
        <v>53.394514209992643</v>
      </c>
      <c r="BA2859" s="22">
        <v>1557.825184241794</v>
      </c>
      <c r="CU2859" t="e">
        <v>#N/A</v>
      </c>
      <c r="CV2859" t="e">
        <v>#N/A</v>
      </c>
    </row>
    <row r="2860" spans="1:100" x14ac:dyDescent="0.25">
      <c r="A2860">
        <v>6135</v>
      </c>
      <c r="B2860" t="s">
        <v>3107</v>
      </c>
      <c r="C2860" s="22">
        <v>3</v>
      </c>
      <c r="D2860" s="17">
        <v>3.7123277906444887</v>
      </c>
      <c r="E2860" s="17">
        <v>-8.726411553726196E-2</v>
      </c>
      <c r="F2860" s="17">
        <v>-0.88602362507348842</v>
      </c>
      <c r="G2860" s="17">
        <v>-0.91095622951270616</v>
      </c>
      <c r="H2860" s="17">
        <v>0.12210735089040414</v>
      </c>
      <c r="I2860" s="17">
        <v>-1.5753302531845124E-2</v>
      </c>
      <c r="J2860" s="17">
        <v>6.3812429015135432</v>
      </c>
      <c r="K2860" s="17">
        <v>0.10635404835855899</v>
      </c>
      <c r="L2860" s="17">
        <v>-0.99999999999999911</v>
      </c>
      <c r="M2860" s="17">
        <v>-0.99999999999999911</v>
      </c>
      <c r="N2860" s="17">
        <v>2.1270809671711808</v>
      </c>
      <c r="O2860" s="17">
        <v>9.1826144626453274</v>
      </c>
      <c r="P2860" s="17">
        <v>-3.4225449363372101E-2</v>
      </c>
      <c r="Q2860" s="17">
        <v>2.4824807269535483</v>
      </c>
      <c r="R2860" s="17">
        <v>0.8382103988397227</v>
      </c>
      <c r="S2860" s="17">
        <v>0.33333333333333304</v>
      </c>
      <c r="T2860" s="17">
        <v>0.33333333333333304</v>
      </c>
      <c r="U2860" s="17">
        <v>0.11527095833641171</v>
      </c>
      <c r="V2860" s="17">
        <v>-4.6019369107550598E-2</v>
      </c>
      <c r="W2860" s="17">
        <v>25.182568301478732</v>
      </c>
      <c r="X2860" s="17">
        <v>0.7452802370084507</v>
      </c>
      <c r="Y2860" s="17">
        <v>-0.99999999999999911</v>
      </c>
      <c r="Z2860" s="17">
        <v>-0.99999999999999911</v>
      </c>
      <c r="AA2860" s="17">
        <v>66.859397309223098</v>
      </c>
      <c r="AB2860" s="17">
        <v>0.360139692457214</v>
      </c>
      <c r="AC2860" s="17">
        <v>0.26935111367084802</v>
      </c>
      <c r="AD2860" s="17">
        <v>0.18728156605003138</v>
      </c>
      <c r="AE2860" s="17">
        <v>40.838618608904653</v>
      </c>
      <c r="AF2860" s="17">
        <v>0.75</v>
      </c>
      <c r="AG2860" s="17">
        <v>-0.99999999999999911</v>
      </c>
      <c r="AH2860" s="17">
        <v>-0.99999999999999911</v>
      </c>
      <c r="AI2860" s="17">
        <v>3.1796276480756331E-3</v>
      </c>
      <c r="AJ2860" s="17">
        <v>-4.6019369107550598E-2</v>
      </c>
      <c r="AK2860" s="17">
        <v>0.49170090848940973</v>
      </c>
      <c r="AL2860" s="17">
        <v>-8.8919342920432132E-2</v>
      </c>
      <c r="AM2860" s="17">
        <v>8.0657894073878203E-2</v>
      </c>
      <c r="AN2860" s="17">
        <v>-0.18350578791976127</v>
      </c>
      <c r="AO2860" s="17">
        <v>4.4749518942940032</v>
      </c>
      <c r="AP2860" s="17">
        <v>-5.032241412596191</v>
      </c>
      <c r="AQ2860" s="17">
        <v>31.563811202992273</v>
      </c>
      <c r="AR2860" s="17">
        <v>0.73591825589552795</v>
      </c>
      <c r="AS2860" s="17">
        <v>0.85163428536700958</v>
      </c>
      <c r="AT2860" s="17">
        <v>-0.99999999999999911</v>
      </c>
      <c r="AU2860" s="17">
        <v>-0.99999999999999911</v>
      </c>
      <c r="AV2860" s="17">
        <v>-7.2745830672984041E-2</v>
      </c>
      <c r="AW2860" s="17">
        <v>71.009770359272252</v>
      </c>
      <c r="AX2860" s="17">
        <v>66.471426001478747</v>
      </c>
      <c r="AY2860" s="17">
        <v>0.21088769592793633</v>
      </c>
      <c r="AZ2860" s="17">
        <v>-6.8039951731942567</v>
      </c>
      <c r="BA2860" s="22">
        <v>1384.6839140205295</v>
      </c>
      <c r="CU2860" t="e">
        <v>#N/A</v>
      </c>
      <c r="CV2860" t="e">
        <v>#N/A</v>
      </c>
    </row>
    <row r="2861" spans="1:100" x14ac:dyDescent="0.25">
      <c r="A2861">
        <v>6136</v>
      </c>
      <c r="B2861" t="s">
        <v>1598</v>
      </c>
      <c r="C2861" s="22">
        <v>3</v>
      </c>
      <c r="D2861" s="17">
        <v>1.9347181046016455</v>
      </c>
      <c r="E2861" s="17">
        <v>-9.5120847246456211E-2</v>
      </c>
      <c r="F2861" s="17">
        <v>7.1372149153208803E-2</v>
      </c>
      <c r="G2861" s="17">
        <v>4.4393631571754244E-2</v>
      </c>
      <c r="H2861" s="17">
        <v>0.11167661461239718</v>
      </c>
      <c r="I2861" s="17">
        <v>0</v>
      </c>
      <c r="J2861" s="17">
        <v>6.7005968767438322</v>
      </c>
      <c r="K2861" s="17">
        <v>0.11167661461239718</v>
      </c>
      <c r="L2861" s="17">
        <v>-1.0000000000000007</v>
      </c>
      <c r="M2861" s="17">
        <v>-1.0000000000000007</v>
      </c>
      <c r="N2861" s="17">
        <v>2.2335322922479444</v>
      </c>
      <c r="O2861" s="17">
        <v>8.6797086129172296</v>
      </c>
      <c r="P2861" s="17">
        <v>0.86730878731350847</v>
      </c>
      <c r="Q2861" s="17">
        <v>0.25370320326494178</v>
      </c>
      <c r="R2861" s="17">
        <v>7.9918508298924579E-2</v>
      </c>
      <c r="S2861" s="17">
        <v>0.33333333333333376</v>
      </c>
      <c r="T2861" s="17">
        <v>0.11177277577458457</v>
      </c>
      <c r="U2861" s="17">
        <v>-0.13968444257172161</v>
      </c>
      <c r="V2861" s="17">
        <v>0</v>
      </c>
      <c r="W2861" s="17">
        <v>7.74980207695197</v>
      </c>
      <c r="X2861" s="17">
        <v>-0.28147553321004321</v>
      </c>
      <c r="Y2861" s="17">
        <v>-1.0000000000000007</v>
      </c>
      <c r="Z2861" s="17">
        <v>-1.0000000000000007</v>
      </c>
      <c r="AA2861" s="17">
        <v>33.213217420411645</v>
      </c>
      <c r="AB2861" s="17">
        <v>0.11031709421484816</v>
      </c>
      <c r="AC2861" s="17">
        <v>0.26683233575118803</v>
      </c>
      <c r="AD2861" s="17">
        <v>0.13052050673717855</v>
      </c>
      <c r="AE2861" s="17">
        <v>25.383496835160734</v>
      </c>
      <c r="AF2861" s="17">
        <v>0.41666666666666669</v>
      </c>
      <c r="AG2861" s="17">
        <v>-1.0000000000000007</v>
      </c>
      <c r="AH2861" s="17">
        <v>-1.0000000000000007</v>
      </c>
      <c r="AI2861" s="17">
        <v>0</v>
      </c>
      <c r="AJ2861" s="17">
        <v>0</v>
      </c>
      <c r="AK2861" s="17">
        <v>-7.6172388443224173E-2</v>
      </c>
      <c r="AL2861" s="17">
        <v>5.5693132081244462E-2</v>
      </c>
      <c r="AM2861" s="17">
        <v>0.40512247130790507</v>
      </c>
      <c r="AN2861" s="17">
        <v>-5.1583724998707087E-2</v>
      </c>
      <c r="AO2861" s="17">
        <v>9.747199840481505</v>
      </c>
      <c r="AP2861" s="17">
        <v>-1.0111274645614547</v>
      </c>
      <c r="AQ2861" s="17">
        <v>14.450398953695812</v>
      </c>
      <c r="AR2861" s="17">
        <v>0.30542166653619651</v>
      </c>
      <c r="AS2861" s="17">
        <v>-0.16979891859764598</v>
      </c>
      <c r="AT2861" s="17">
        <v>-1.0000000000000007</v>
      </c>
      <c r="AU2861" s="17">
        <v>-1.0000000000000007</v>
      </c>
      <c r="AV2861" s="17">
        <v>0.12431213987067881</v>
      </c>
      <c r="AW2861" s="17">
        <v>40.881798568767408</v>
      </c>
      <c r="AX2861" s="17">
        <v>40.881798568767408</v>
      </c>
      <c r="AY2861" s="17">
        <v>-0.13782195317589155</v>
      </c>
      <c r="AZ2861" s="17">
        <v>-59.705240345215323</v>
      </c>
      <c r="BA2861" s="22">
        <v>1334.9589543846471</v>
      </c>
      <c r="CU2861" t="e">
        <v>#N/A</v>
      </c>
      <c r="CV2861" t="e">
        <v>#N/A</v>
      </c>
    </row>
    <row r="2862" spans="1:100" x14ac:dyDescent="0.25">
      <c r="A2862">
        <v>6138</v>
      </c>
      <c r="B2862" t="s">
        <v>2019</v>
      </c>
      <c r="C2862" s="22">
        <v>3</v>
      </c>
      <c r="D2862" s="17">
        <v>4.6294994040865927</v>
      </c>
      <c r="E2862" s="17">
        <v>0</v>
      </c>
      <c r="F2862" s="17">
        <v>3.6525535056468727E-3</v>
      </c>
      <c r="G2862" s="17">
        <v>3.6525535056468727E-3</v>
      </c>
      <c r="H2862" s="17">
        <v>0.18457546517719356</v>
      </c>
      <c r="I2862" s="17">
        <v>0</v>
      </c>
      <c r="J2862" s="17">
        <v>11.074527910631614</v>
      </c>
      <c r="K2862" s="17">
        <v>0.18457546517719356</v>
      </c>
      <c r="L2862" s="17">
        <v>-1.0000000000000002</v>
      </c>
      <c r="M2862" s="17">
        <v>-1.0000000000000002</v>
      </c>
      <c r="N2862" s="17">
        <v>3.69150930354387</v>
      </c>
      <c r="O2862" s="17">
        <v>15.707679868223863</v>
      </c>
      <c r="P2862" s="17">
        <v>0.23692482499922468</v>
      </c>
      <c r="Q2862" s="17">
        <v>0.52881776544361536</v>
      </c>
      <c r="R2862" s="17">
        <v>0.16034669202533861</v>
      </c>
      <c r="S2862" s="17">
        <v>0.3333333333333332</v>
      </c>
      <c r="T2862" s="17">
        <v>0.3504021444559649</v>
      </c>
      <c r="U2862" s="17">
        <v>0.24605750907810195</v>
      </c>
      <c r="V2862" s="17">
        <v>-2.6542018957831832E-2</v>
      </c>
      <c r="W2862" s="17">
        <v>28.747020109294976</v>
      </c>
      <c r="X2862" s="17">
        <v>1.3412067463001522</v>
      </c>
      <c r="Y2862" s="17">
        <v>-1.0000000000000002</v>
      </c>
      <c r="Z2862" s="17">
        <v>-1.0000000000000002</v>
      </c>
      <c r="AA2862" s="17">
        <v>61.693868398765353</v>
      </c>
      <c r="AB2862" s="17">
        <v>0.30218313757827731</v>
      </c>
      <c r="AC2862" s="17">
        <v>0.17437122786774334</v>
      </c>
      <c r="AD2862" s="17">
        <v>0.17917566650288019</v>
      </c>
      <c r="AE2862" s="17">
        <v>32.786501597445046</v>
      </c>
      <c r="AF2862" s="17">
        <v>0.33333333333333331</v>
      </c>
      <c r="AG2862" s="17">
        <v>-1.0000000000000002</v>
      </c>
      <c r="AH2862" s="17">
        <v>-1.0000000000000002</v>
      </c>
      <c r="AI2862" s="17">
        <v>0</v>
      </c>
      <c r="AJ2862" s="17">
        <v>-2.6542018957831832E-2</v>
      </c>
      <c r="AK2862" s="17">
        <v>7.6469406747588786E-2</v>
      </c>
      <c r="AL2862" s="17">
        <v>0.12490764095014488</v>
      </c>
      <c r="AM2862" s="17">
        <v>-6.7261635181953675E-2</v>
      </c>
      <c r="AN2862" s="17">
        <v>-0.12755868084629929</v>
      </c>
      <c r="AO2862" s="17">
        <v>-1.299193845810898</v>
      </c>
      <c r="AP2862" s="17">
        <v>-2.5644288164067581</v>
      </c>
      <c r="AQ2862" s="17">
        <v>39.821548019926581</v>
      </c>
      <c r="AR2862" s="17">
        <v>0.90325096790956849</v>
      </c>
      <c r="AS2862" s="17">
        <v>1.5257822114773454</v>
      </c>
      <c r="AT2862" s="17">
        <v>-1.0000000000000002</v>
      </c>
      <c r="AU2862" s="17">
        <v>-1.0000000000000002</v>
      </c>
      <c r="AV2862" s="17">
        <v>0.16399924553098549</v>
      </c>
      <c r="AW2862" s="17">
        <v>74.837119450582421</v>
      </c>
      <c r="AX2862" s="17">
        <v>72.182917554799218</v>
      </c>
      <c r="AY2862" s="17">
        <v>9.4117761397430277E-2</v>
      </c>
      <c r="AZ2862" s="17">
        <v>-12.02079410911546</v>
      </c>
      <c r="BA2862" s="22">
        <v>1366.3782053751945</v>
      </c>
      <c r="CU2862" t="e">
        <v>#N/A</v>
      </c>
      <c r="CV2862" t="e">
        <v>#N/A</v>
      </c>
    </row>
    <row r="2863" spans="1:100" x14ac:dyDescent="0.25">
      <c r="A2863">
        <v>6139</v>
      </c>
      <c r="B2863" t="s">
        <v>3108</v>
      </c>
      <c r="C2863" s="22">
        <v>3</v>
      </c>
      <c r="D2863" s="17">
        <v>-3.6729572008839743E-2</v>
      </c>
      <c r="E2863" s="17">
        <v>-0.28479469526736417</v>
      </c>
      <c r="F2863" s="17">
        <v>-3.0815490404765909E-2</v>
      </c>
      <c r="G2863" s="17">
        <v>-0.10949828775774431</v>
      </c>
      <c r="H2863" s="17">
        <v>-0.19710243492466145</v>
      </c>
      <c r="I2863" s="17">
        <v>0</v>
      </c>
      <c r="J2863" s="17">
        <v>-11.82614609547969</v>
      </c>
      <c r="K2863" s="17">
        <v>-0.19710243492466145</v>
      </c>
      <c r="L2863" s="17">
        <v>-0.99999999999999933</v>
      </c>
      <c r="M2863" s="17">
        <v>-0.99999999999999933</v>
      </c>
      <c r="N2863" s="17">
        <v>-3.9420486984932288</v>
      </c>
      <c r="O2863" s="17">
        <v>-11.972373955246272</v>
      </c>
      <c r="P2863" s="17">
        <v>-0.1765933981843269</v>
      </c>
      <c r="Q2863" s="17">
        <v>3.8558089201021311</v>
      </c>
      <c r="R2863" s="17">
        <v>1.259711252794701</v>
      </c>
      <c r="S2863" s="17">
        <v>0.33333333333333326</v>
      </c>
      <c r="T2863" s="17">
        <v>0.20711265394363382</v>
      </c>
      <c r="U2863" s="17">
        <v>-8.7590131369246149E-2</v>
      </c>
      <c r="V2863" s="17">
        <v>-1.2594849592216658E-2</v>
      </c>
      <c r="W2863" s="17">
        <v>25.494537649606627</v>
      </c>
      <c r="X2863" s="17">
        <v>0.1853981197816445</v>
      </c>
      <c r="Y2863" s="17">
        <v>-0.99999999999999933</v>
      </c>
      <c r="Z2863" s="17">
        <v>-0.99999999999999933</v>
      </c>
      <c r="AA2863" s="17">
        <v>30.424758207032728</v>
      </c>
      <c r="AB2863" s="17">
        <v>7.4695757503377425E-2</v>
      </c>
      <c r="AC2863" s="17">
        <v>0.10448177826076391</v>
      </c>
      <c r="AD2863" s="17">
        <v>-0.10576734967151345</v>
      </c>
      <c r="AE2863" s="17">
        <v>3.6705093046313935</v>
      </c>
      <c r="AF2863" s="17">
        <v>8.3333333333333329E-2</v>
      </c>
      <c r="AG2863" s="17">
        <v>-0.99999999999999933</v>
      </c>
      <c r="AH2863" s="17">
        <v>-0.99999999999999933</v>
      </c>
      <c r="AI2863" s="17">
        <v>0</v>
      </c>
      <c r="AJ2863" s="17">
        <v>-1.2594849592216658E-2</v>
      </c>
      <c r="AK2863" s="17">
        <v>-8.2627272036289223E-2</v>
      </c>
      <c r="AL2863" s="17">
        <v>0.37973125065201696</v>
      </c>
      <c r="AM2863" s="17">
        <v>9.3287983591336596E-2</v>
      </c>
      <c r="AN2863" s="17">
        <v>0.25907625127702838</v>
      </c>
      <c r="AO2863" s="17">
        <v>1.9190632296019681</v>
      </c>
      <c r="AP2863" s="17">
        <v>8.3755625351857965</v>
      </c>
      <c r="AQ2863" s="17">
        <v>13.668391554126934</v>
      </c>
      <c r="AR2863" s="17">
        <v>0.44026100631550413</v>
      </c>
      <c r="AS2863" s="17">
        <v>-1.1704315143016834E-2</v>
      </c>
      <c r="AT2863" s="17">
        <v>-0.99999999999999933</v>
      </c>
      <c r="AU2863" s="17">
        <v>-0.99999999999999933</v>
      </c>
      <c r="AV2863" s="17">
        <v>1.150212965036957</v>
      </c>
      <c r="AW2863" s="17">
        <v>26.827946786972241</v>
      </c>
      <c r="AX2863" s="17">
        <v>25.568461827750575</v>
      </c>
      <c r="AY2863" s="17">
        <v>5.6258923999208954E-2</v>
      </c>
      <c r="AZ2863" s="17">
        <v>-37.829888650090254</v>
      </c>
      <c r="BA2863" s="22">
        <v>1247.5852025743584</v>
      </c>
      <c r="CU2863" t="e">
        <v>#N/A</v>
      </c>
      <c r="CV2863" t="e">
        <v>#N/A</v>
      </c>
    </row>
    <row r="2864" spans="1:100" x14ac:dyDescent="0.25">
      <c r="A2864">
        <v>6140</v>
      </c>
      <c r="B2864" t="s">
        <v>3109</v>
      </c>
      <c r="C2864" s="22">
        <v>3</v>
      </c>
      <c r="D2864" s="17">
        <v>4.7520333470756935</v>
      </c>
      <c r="E2864" s="17">
        <v>0</v>
      </c>
      <c r="F2864" s="17">
        <v>-0.25016315072820183</v>
      </c>
      <c r="G2864" s="17">
        <v>-0.25016315072820183</v>
      </c>
      <c r="H2864" s="17">
        <v>-5.6173909780779095E-2</v>
      </c>
      <c r="I2864" s="17">
        <v>0</v>
      </c>
      <c r="J2864" s="17">
        <v>-3.37043458684674</v>
      </c>
      <c r="K2864" s="17">
        <v>-5.6173909780779095E-2</v>
      </c>
      <c r="L2864" s="17">
        <v>-1.0000000000000002</v>
      </c>
      <c r="M2864" s="17">
        <v>-1.0000000000000002</v>
      </c>
      <c r="N2864" s="17">
        <v>-1.1234781956155815</v>
      </c>
      <c r="O2864" s="17">
        <v>1.1314356095007438</v>
      </c>
      <c r="P2864" s="17">
        <v>-8.2972531243881258E-3</v>
      </c>
      <c r="Q2864" s="17">
        <v>-1.5456206466691293</v>
      </c>
      <c r="R2864" s="17">
        <v>-0.57618148791742008</v>
      </c>
      <c r="S2864" s="17">
        <v>0.33333333333333331</v>
      </c>
      <c r="T2864" s="17">
        <v>0.26332115638770731</v>
      </c>
      <c r="U2864" s="17">
        <v>6.4895199843281945E-2</v>
      </c>
      <c r="V2864" s="17">
        <v>-2.3011053182157334E-2</v>
      </c>
      <c r="W2864" s="17">
        <v>27.788501846517782</v>
      </c>
      <c r="X2864" s="17">
        <v>0.70433070283637711</v>
      </c>
      <c r="Y2864" s="17">
        <v>-1.0000000000000002</v>
      </c>
      <c r="Z2864" s="17">
        <v>-1.0000000000000002</v>
      </c>
      <c r="AA2864" s="17">
        <v>38.238146957163636</v>
      </c>
      <c r="AB2864" s="17">
        <v>3.1647000533041363E-2</v>
      </c>
      <c r="AC2864" s="17">
        <v>0.22211599693388523</v>
      </c>
      <c r="AD2864" s="17">
        <v>-3.324646549566132E-2</v>
      </c>
      <c r="AE2864" s="17">
        <v>11.025826598563263</v>
      </c>
      <c r="AF2864" s="17">
        <v>8.3333333333333329E-2</v>
      </c>
      <c r="AG2864" s="17">
        <v>-1.0000000000000002</v>
      </c>
      <c r="AH2864" s="17">
        <v>-1.0000000000000002</v>
      </c>
      <c r="AI2864" s="17">
        <v>0</v>
      </c>
      <c r="AJ2864" s="17">
        <v>-2.3011053182157334E-2</v>
      </c>
      <c r="AK2864" s="17">
        <v>3.6268384648532527E-2</v>
      </c>
      <c r="AL2864" s="17">
        <v>0.33250841865690628</v>
      </c>
      <c r="AM2864" s="17">
        <v>-4.3063446428554815E-2</v>
      </c>
      <c r="AN2864" s="17">
        <v>0.12245375675351436</v>
      </c>
      <c r="AO2864" s="17">
        <v>-0.89524423747120818</v>
      </c>
      <c r="AP2864" s="17">
        <v>4.7238860121223922</v>
      </c>
      <c r="AQ2864" s="17">
        <v>24.418067259671037</v>
      </c>
      <c r="AR2864" s="17">
        <v>0.63853863638216524</v>
      </c>
      <c r="AS2864" s="17">
        <v>0.64815679305559837</v>
      </c>
      <c r="AT2864" s="17">
        <v>-1.0000000000000002</v>
      </c>
      <c r="AU2864" s="17">
        <v>-1.0000000000000002</v>
      </c>
      <c r="AV2864" s="17">
        <v>-0.82634463864562191</v>
      </c>
      <c r="AW2864" s="17">
        <v>44.093468578786769</v>
      </c>
      <c r="AX2864" s="17">
        <v>41.792363260571037</v>
      </c>
      <c r="AY2864" s="17">
        <v>0.21265589653973407</v>
      </c>
      <c r="AZ2864" s="17">
        <v>-12.982099584231394</v>
      </c>
      <c r="BA2864" s="22">
        <v>1327.2312823647821</v>
      </c>
      <c r="CU2864" t="e">
        <v>#N/A</v>
      </c>
      <c r="CV2864" t="e">
        <v>#N/A</v>
      </c>
    </row>
    <row r="2865" spans="1:100" x14ac:dyDescent="0.25">
      <c r="A2865">
        <v>6141</v>
      </c>
      <c r="B2865" t="s">
        <v>3110</v>
      </c>
      <c r="C2865" s="22">
        <v>3</v>
      </c>
      <c r="D2865" s="17">
        <v>4.2583711985827737</v>
      </c>
      <c r="E2865" s="17">
        <v>0</v>
      </c>
      <c r="F2865" s="17">
        <v>-0.24399948343900371</v>
      </c>
      <c r="G2865" s="17">
        <v>-0.24399948343900371</v>
      </c>
      <c r="H2865" s="17">
        <v>3.9534021212686205E-2</v>
      </c>
      <c r="I2865" s="17">
        <v>0</v>
      </c>
      <c r="J2865" s="17">
        <v>2.3720412727611708</v>
      </c>
      <c r="K2865" s="17">
        <v>3.9534021212686205E-2</v>
      </c>
      <c r="L2865" s="17">
        <v>-0.99999999999999967</v>
      </c>
      <c r="M2865" s="17">
        <v>-0.99999999999999967</v>
      </c>
      <c r="N2865" s="17">
        <v>0.79068042425372442</v>
      </c>
      <c r="O2865" s="17">
        <v>6.3864129879049436</v>
      </c>
      <c r="P2865" s="17">
        <v>-0.46913587294897741</v>
      </c>
      <c r="Q2865" s="17">
        <v>-1.0380307750362368</v>
      </c>
      <c r="R2865" s="17">
        <v>-0.38592442511168373</v>
      </c>
      <c r="S2865" s="17">
        <v>0.33333333333333331</v>
      </c>
      <c r="T2865" s="17">
        <v>0.25954838008227349</v>
      </c>
      <c r="U2865" s="17">
        <v>4.9361450294641965E-2</v>
      </c>
      <c r="V2865" s="17">
        <v>0</v>
      </c>
      <c r="W2865" s="17">
        <v>24.10836569990251</v>
      </c>
      <c r="X2865" s="17">
        <v>0.67700854013042844</v>
      </c>
      <c r="Y2865" s="17">
        <v>-0.99999999999999967</v>
      </c>
      <c r="Z2865" s="17">
        <v>-0.99999999999999967</v>
      </c>
      <c r="AA2865" s="17">
        <v>25.063351131609707</v>
      </c>
      <c r="AB2865" s="17">
        <v>8.0658944908530691E-2</v>
      </c>
      <c r="AC2865" s="17">
        <v>-7.9589647303539179E-2</v>
      </c>
      <c r="AD2865" s="17">
        <v>2.5748899531386232E-2</v>
      </c>
      <c r="AE2865" s="17">
        <v>1.3409098568188926</v>
      </c>
      <c r="AF2865" s="17">
        <v>0.36842105263157893</v>
      </c>
      <c r="AG2865" s="17">
        <v>-0.99999999999999967</v>
      </c>
      <c r="AH2865" s="17">
        <v>-0.99999999999999967</v>
      </c>
      <c r="AI2865" s="17">
        <v>0</v>
      </c>
      <c r="AJ2865" s="17">
        <v>0</v>
      </c>
      <c r="AK2865" s="17">
        <v>0.30152949245157407</v>
      </c>
      <c r="AL2865" s="17">
        <v>-6.8427037901386684E-2</v>
      </c>
      <c r="AM2865" s="17">
        <v>0.74192208506972646</v>
      </c>
      <c r="AN2865" s="17">
        <v>-7.6166485712426221E-2</v>
      </c>
      <c r="AO2865" s="17">
        <v>20.05569958900103</v>
      </c>
      <c r="AP2865" s="17">
        <v>-2.2462973323175897</v>
      </c>
      <c r="AQ2865" s="17">
        <v>26.480406972663676</v>
      </c>
      <c r="AR2865" s="17">
        <v>0.64224316371024859</v>
      </c>
      <c r="AS2865" s="17">
        <v>0.71654256134311489</v>
      </c>
      <c r="AT2865" s="17">
        <v>-0.99999999999999967</v>
      </c>
      <c r="AU2865" s="17">
        <v>-0.99999999999999967</v>
      </c>
      <c r="AV2865" s="17">
        <v>-0.62992390855068736</v>
      </c>
      <c r="AW2865" s="17">
        <v>29.203466787197065</v>
      </c>
      <c r="AX2865" s="17">
        <v>29.203466787197065</v>
      </c>
      <c r="AY2865" s="17">
        <v>-6.1208447989721741E-2</v>
      </c>
      <c r="AZ2865" s="17">
        <v>-42.588846399793482</v>
      </c>
      <c r="BA2865" s="22">
        <v>1274.3159567643218</v>
      </c>
      <c r="CU2865" t="e">
        <v>#N/A</v>
      </c>
      <c r="CV2865" t="e">
        <v>#N/A</v>
      </c>
    </row>
    <row r="2866" spans="1:100" x14ac:dyDescent="0.25">
      <c r="A2866">
        <v>6144</v>
      </c>
      <c r="B2866" t="s">
        <v>3111</v>
      </c>
      <c r="C2866" s="22">
        <v>3</v>
      </c>
      <c r="D2866" s="17">
        <v>4.7435415021755531</v>
      </c>
      <c r="E2866" s="17">
        <v>0</v>
      </c>
      <c r="F2866" s="17">
        <v>0.71219948313635495</v>
      </c>
      <c r="G2866" s="17">
        <v>0.71219948313635495</v>
      </c>
      <c r="H2866" s="17">
        <v>-0.12930518773499988</v>
      </c>
      <c r="I2866" s="17">
        <v>0</v>
      </c>
      <c r="J2866" s="17">
        <v>-7.7583112640999934</v>
      </c>
      <c r="K2866" s="17">
        <v>-0.12930518773499988</v>
      </c>
      <c r="L2866" s="17">
        <v>-1.0000000000000004</v>
      </c>
      <c r="M2866" s="17">
        <v>-1.0000000000000004</v>
      </c>
      <c r="N2866" s="17">
        <v>-2.5861037546999976</v>
      </c>
      <c r="O2866" s="17">
        <v>-2.3025702787880804</v>
      </c>
      <c r="P2866" s="17">
        <v>1.5818627737551263</v>
      </c>
      <c r="Q2866" s="17">
        <v>0.34853882303075107</v>
      </c>
      <c r="R2866" s="17">
        <v>0.20736146962151858</v>
      </c>
      <c r="S2866" s="17">
        <v>0.34049915375409395</v>
      </c>
      <c r="T2866" s="17">
        <v>0.38902575461848077</v>
      </c>
      <c r="U2866" s="17">
        <v>-9.8773573017687383E-2</v>
      </c>
      <c r="V2866" s="17">
        <v>0</v>
      </c>
      <c r="W2866" s="17">
        <v>30.402260923595488</v>
      </c>
      <c r="X2866" s="17">
        <v>0.50905898781008152</v>
      </c>
      <c r="Y2866" s="17">
        <v>-1.0000000000000004</v>
      </c>
      <c r="Z2866" s="17">
        <v>-1.0000000000000004</v>
      </c>
      <c r="AA2866" s="17">
        <v>37.044017061494245</v>
      </c>
      <c r="AB2866" s="17">
        <v>4.8601796411518197E-2</v>
      </c>
      <c r="AC2866" s="17">
        <v>0.20419503522496285</v>
      </c>
      <c r="AD2866" s="17">
        <v>-0.12410893827093661</v>
      </c>
      <c r="AE2866" s="17">
        <v>6.4343946682772195</v>
      </c>
      <c r="AF2866" s="17">
        <v>0.27272727272727271</v>
      </c>
      <c r="AG2866" s="17">
        <v>-1.0000000000000004</v>
      </c>
      <c r="AH2866" s="17">
        <v>-1.0000000000000004</v>
      </c>
      <c r="AI2866" s="17">
        <v>-8.5717315458318077E-3</v>
      </c>
      <c r="AJ2866" s="17">
        <v>0</v>
      </c>
      <c r="AK2866" s="17">
        <v>0.39184787397844495</v>
      </c>
      <c r="AL2866" s="17">
        <v>0.3688925176637628</v>
      </c>
      <c r="AM2866" s="17">
        <v>-0.203574244674844</v>
      </c>
      <c r="AN2866" s="17">
        <v>-0.16640858301784311</v>
      </c>
      <c r="AO2866" s="17">
        <v>-3.1301167469788771</v>
      </c>
      <c r="AP2866" s="17">
        <v>-2.3157519871272627</v>
      </c>
      <c r="AQ2866" s="17">
        <v>22.643949659495487</v>
      </c>
      <c r="AR2866" s="17">
        <v>0.63075133535488748</v>
      </c>
      <c r="AS2866" s="17">
        <v>0.37975380007508153</v>
      </c>
      <c r="AT2866" s="17">
        <v>-1.0000000000000004</v>
      </c>
      <c r="AU2866" s="17">
        <v>-1.0000000000000004</v>
      </c>
      <c r="AV2866" s="17">
        <v>0.91956095275787331</v>
      </c>
      <c r="AW2866" s="17">
        <v>32.425694795578899</v>
      </c>
      <c r="AX2866" s="17">
        <v>32.254260164662263</v>
      </c>
      <c r="AY2866" s="17">
        <v>0.21961075626482557</v>
      </c>
      <c r="AZ2866" s="17">
        <v>14.317228052067199</v>
      </c>
      <c r="BA2866" s="22">
        <v>1441.0074234927538</v>
      </c>
      <c r="CU2866" t="e">
        <v>#N/A</v>
      </c>
      <c r="CV2866" t="e">
        <v>#N/A</v>
      </c>
    </row>
    <row r="2867" spans="1:100" x14ac:dyDescent="0.25">
      <c r="A2867">
        <v>6145</v>
      </c>
      <c r="B2867" t="s">
        <v>3112</v>
      </c>
      <c r="C2867" s="22">
        <v>3</v>
      </c>
      <c r="D2867" s="17">
        <v>3.0471988522213587</v>
      </c>
      <c r="E2867" s="17">
        <v>0.11318501077030654</v>
      </c>
      <c r="F2867" s="17">
        <v>-0.49733905088426028</v>
      </c>
      <c r="G2867" s="17">
        <v>-0.45954153652521451</v>
      </c>
      <c r="H2867" s="17">
        <v>-7.0663326170377697E-3</v>
      </c>
      <c r="I2867" s="17">
        <v>0</v>
      </c>
      <c r="J2867" s="17">
        <v>-0.42397995702226732</v>
      </c>
      <c r="K2867" s="17">
        <v>-7.0663326170377697E-3</v>
      </c>
      <c r="L2867" s="17">
        <v>-1.0000000000000007</v>
      </c>
      <c r="M2867" s="17">
        <v>-1.0000000000000007</v>
      </c>
      <c r="N2867" s="17">
        <v>-0.14132665234075409</v>
      </c>
      <c r="O2867" s="17">
        <v>2.1636773586738816</v>
      </c>
      <c r="P2867" s="17">
        <v>-0.4943338006696984</v>
      </c>
      <c r="Q2867" s="17">
        <v>2.068275757808105</v>
      </c>
      <c r="R2867" s="17">
        <v>0.52277849020169831</v>
      </c>
      <c r="S2867" s="17">
        <v>0.3333333333333332</v>
      </c>
      <c r="T2867" s="17">
        <v>0.33388390362829257</v>
      </c>
      <c r="U2867" s="17">
        <v>-0.11052593618478937</v>
      </c>
      <c r="V2867" s="17">
        <v>-1.026652081893667E-2</v>
      </c>
      <c r="W2867" s="17">
        <v>22.139644502997491</v>
      </c>
      <c r="X2867" s="17">
        <v>0.14735844386715102</v>
      </c>
      <c r="Y2867" s="17">
        <v>-1.0000000000000007</v>
      </c>
      <c r="Z2867" s="17">
        <v>-1.0000000000000007</v>
      </c>
      <c r="AA2867" s="17">
        <v>24.752044403120241</v>
      </c>
      <c r="AB2867" s="17">
        <v>-8.0966834048726399E-2</v>
      </c>
      <c r="AC2867" s="17">
        <v>4.3537409344685155E-2</v>
      </c>
      <c r="AD2867" s="17">
        <v>7.9221852902462378E-2</v>
      </c>
      <c r="AE2867" s="17">
        <v>2.0896214099210546</v>
      </c>
      <c r="AF2867" s="17">
        <v>0</v>
      </c>
      <c r="AG2867" s="17">
        <v>-1.0000000000000007</v>
      </c>
      <c r="AH2867" s="17">
        <v>-1.0000000000000007</v>
      </c>
      <c r="AI2867" s="17">
        <v>0</v>
      </c>
      <c r="AJ2867" s="17">
        <v>-1.026652081893667E-2</v>
      </c>
      <c r="AK2867" s="17">
        <v>0.58097923038040644</v>
      </c>
      <c r="AL2867" s="17">
        <v>0.10794157282885493</v>
      </c>
      <c r="AM2867" s="17">
        <v>0.39032594990307939</v>
      </c>
      <c r="AN2867" s="17">
        <v>7.9437761805128168E-2</v>
      </c>
      <c r="AO2867" s="17">
        <v>12.663044899479017</v>
      </c>
      <c r="AP2867" s="17">
        <v>2.5256519092724763</v>
      </c>
      <c r="AQ2867" s="17">
        <v>21.715664545975219</v>
      </c>
      <c r="AR2867" s="17">
        <v>0.54642477995790018</v>
      </c>
      <c r="AS2867" s="17">
        <v>0.14029211125011368</v>
      </c>
      <c r="AT2867" s="17">
        <v>-1.0000000000000007</v>
      </c>
      <c r="AU2867" s="17">
        <v>-1.0000000000000007</v>
      </c>
      <c r="AV2867" s="17">
        <v>6.3236953676483645E-2</v>
      </c>
      <c r="AW2867" s="17">
        <v>29.441373671066611</v>
      </c>
      <c r="AX2867" s="17">
        <v>28.414721589172952</v>
      </c>
      <c r="AY2867" s="17">
        <v>0.1870239449664273</v>
      </c>
      <c r="AZ2867" s="17">
        <v>-38.603002161399715</v>
      </c>
      <c r="BA2867" s="22">
        <v>1348.1206616018956</v>
      </c>
      <c r="CU2867" t="e">
        <v>#N/A</v>
      </c>
      <c r="CV2867" t="e">
        <v>#N/A</v>
      </c>
    </row>
    <row r="2868" spans="1:100" x14ac:dyDescent="0.25">
      <c r="A2868">
        <v>6146</v>
      </c>
      <c r="B2868" t="s">
        <v>3113</v>
      </c>
      <c r="C2868" s="22">
        <v>3</v>
      </c>
      <c r="D2868" s="17">
        <v>6.5588039454944633</v>
      </c>
      <c r="E2868" s="17">
        <v>7.6200891160273265</v>
      </c>
      <c r="F2868" s="17">
        <v>0.47252056445752161</v>
      </c>
      <c r="G2868" s="17">
        <v>2.7268237139243099</v>
      </c>
      <c r="H2868" s="17">
        <v>-4.61835401965211E-2</v>
      </c>
      <c r="I2868" s="17">
        <v>0</v>
      </c>
      <c r="J2868" s="17">
        <v>-2.7710124117912658</v>
      </c>
      <c r="K2868" s="17">
        <v>-4.61835401965211E-2</v>
      </c>
      <c r="L2868" s="17">
        <v>-0.99999999999999933</v>
      </c>
      <c r="M2868" s="17">
        <v>-0.99999999999999933</v>
      </c>
      <c r="N2868" s="17">
        <v>-0.92367080393042245</v>
      </c>
      <c r="O2868" s="17">
        <v>6.5146152476275034</v>
      </c>
      <c r="P2868" s="17">
        <v>6.5248580432206911</v>
      </c>
      <c r="Q2868" s="17">
        <v>-1.070348151227783</v>
      </c>
      <c r="R2868" s="17">
        <v>0.44957486805827146</v>
      </c>
      <c r="S2868" s="17">
        <v>0.33333333333333309</v>
      </c>
      <c r="T2868" s="17">
        <v>0.44293924009109409</v>
      </c>
      <c r="U2868" s="17">
        <v>0.21631360578743866</v>
      </c>
      <c r="V2868" s="17">
        <v>-1.6952152370634764E-2</v>
      </c>
      <c r="W2868" s="17">
        <v>40.872702681510084</v>
      </c>
      <c r="X2868" s="17">
        <v>1.6830684576755131</v>
      </c>
      <c r="Y2868" s="17">
        <v>-0.99999999999999933</v>
      </c>
      <c r="Z2868" s="17">
        <v>-0.99999999999999933</v>
      </c>
      <c r="AA2868" s="17">
        <v>91.616797839428287</v>
      </c>
      <c r="AB2868" s="17">
        <v>0.74739756870195739</v>
      </c>
      <c r="AC2868" s="17">
        <v>0.20275766530086931</v>
      </c>
      <c r="AD2868" s="17">
        <v>5.573517179437202E-2</v>
      </c>
      <c r="AE2868" s="17">
        <v>50.294520289859939</v>
      </c>
      <c r="AF2868" s="17">
        <v>0.5</v>
      </c>
      <c r="AG2868" s="17">
        <v>-0.99999999999999933</v>
      </c>
      <c r="AH2868" s="17">
        <v>-0.99999999999999933</v>
      </c>
      <c r="AI2868" s="17">
        <v>0</v>
      </c>
      <c r="AJ2868" s="17">
        <v>-1.6952152370634764E-2</v>
      </c>
      <c r="AK2868" s="17">
        <v>0.30049235071518127</v>
      </c>
      <c r="AL2868" s="17">
        <v>7.9087393029202424E-2</v>
      </c>
      <c r="AM2868" s="17">
        <v>-8.2468186460570615E-3</v>
      </c>
      <c r="AN2868" s="17">
        <v>7.5857955346108188E-2</v>
      </c>
      <c r="AO2868" s="17">
        <v>1.296291287424479</v>
      </c>
      <c r="AP2868" s="17">
        <v>2.2918858487987168</v>
      </c>
      <c r="AQ2868" s="17">
        <v>38.101690269718809</v>
      </c>
      <c r="AR2868" s="17">
        <v>0.97563402684123179</v>
      </c>
      <c r="AS2868" s="17">
        <v>1.636884917478993</v>
      </c>
      <c r="AT2868" s="17">
        <v>-0.99999999999999933</v>
      </c>
      <c r="AU2868" s="17">
        <v>-0.99999999999999933</v>
      </c>
      <c r="AV2868" s="17">
        <v>3.1763985819825815</v>
      </c>
      <c r="AW2868" s="17">
        <v>100.42329893585449</v>
      </c>
      <c r="AX2868" s="17">
        <v>98.728083698791011</v>
      </c>
      <c r="AY2868" s="17">
        <v>0.3632839543616152</v>
      </c>
      <c r="AZ2868" s="17">
        <v>37.886099323843638</v>
      </c>
      <c r="BA2868" s="22">
        <v>1450.9080701368771</v>
      </c>
      <c r="CU2868" t="e">
        <v>#N/A</v>
      </c>
      <c r="CV2868" t="e">
        <v>#N/A</v>
      </c>
    </row>
    <row r="2869" spans="1:100" x14ac:dyDescent="0.25">
      <c r="A2869">
        <v>6147</v>
      </c>
      <c r="B2869" t="s">
        <v>3114</v>
      </c>
      <c r="C2869" s="22">
        <v>3</v>
      </c>
      <c r="D2869" s="17">
        <v>4.5607357680743403</v>
      </c>
      <c r="E2869" s="17">
        <v>-2.4272224902607699E-2</v>
      </c>
      <c r="F2869" s="17">
        <v>-0.70705744430318607</v>
      </c>
      <c r="G2869" s="17">
        <v>-0.70705744430318607</v>
      </c>
      <c r="H2869" s="17">
        <v>0.10080252456930065</v>
      </c>
      <c r="I2869" s="17">
        <v>0</v>
      </c>
      <c r="J2869" s="17">
        <v>6.0481514741580353</v>
      </c>
      <c r="K2869" s="17">
        <v>0.10080252456930065</v>
      </c>
      <c r="L2869" s="17">
        <v>-0.99999999999999856</v>
      </c>
      <c r="M2869" s="17">
        <v>-0.99999999999999856</v>
      </c>
      <c r="N2869" s="17">
        <v>2.0160504913860158</v>
      </c>
      <c r="O2869" s="17">
        <v>9.9018297979292011</v>
      </c>
      <c r="P2869" s="17">
        <v>-0.72321832817913223</v>
      </c>
      <c r="Q2869" s="17">
        <v>-1.6348419144666673</v>
      </c>
      <c r="R2869" s="17">
        <v>-0.6001652407496515</v>
      </c>
      <c r="S2869" s="17">
        <v>0.3333333333333332</v>
      </c>
      <c r="T2869" s="17">
        <v>0.1263777360353151</v>
      </c>
      <c r="U2869" s="17">
        <v>6.7789001015298042E-2</v>
      </c>
      <c r="V2869" s="17">
        <v>-6.7251856375529877E-3</v>
      </c>
      <c r="W2869" s="17">
        <v>16.798894407083697</v>
      </c>
      <c r="X2869" s="17">
        <v>0.34125463362843389</v>
      </c>
      <c r="Y2869" s="17">
        <v>-0.99999999999999856</v>
      </c>
      <c r="Z2869" s="17">
        <v>-0.99999999999999856</v>
      </c>
      <c r="AA2869" s="17">
        <v>29.043917780437468</v>
      </c>
      <c r="AB2869" s="17">
        <v>-1.9291865052977263E-2</v>
      </c>
      <c r="AC2869" s="17">
        <v>0.2477995615377431</v>
      </c>
      <c r="AD2869" s="17">
        <v>2.8396075797302182E-2</v>
      </c>
      <c r="AE2869" s="17">
        <v>12.845188614103407</v>
      </c>
      <c r="AF2869" s="17">
        <v>0</v>
      </c>
      <c r="AG2869" s="17">
        <v>-0.99999999999999856</v>
      </c>
      <c r="AH2869" s="17">
        <v>-0.99999999999999856</v>
      </c>
      <c r="AI2869" s="17">
        <v>-1.6902350127898969E-2</v>
      </c>
      <c r="AJ2869" s="17">
        <v>-6.7251856375529877E-3</v>
      </c>
      <c r="AK2869" s="17">
        <v>0.2140702310760558</v>
      </c>
      <c r="AL2869" s="17">
        <v>4.951683094513766E-2</v>
      </c>
      <c r="AM2869" s="17">
        <v>9.4835835941074226E-2</v>
      </c>
      <c r="AN2869" s="17">
        <v>6.6395201725201358E-2</v>
      </c>
      <c r="AO2869" s="17">
        <v>3.4412470539071354</v>
      </c>
      <c r="AP2869" s="17">
        <v>1.9074641978557214</v>
      </c>
      <c r="AQ2869" s="17">
        <v>22.847045881241726</v>
      </c>
      <c r="AR2869" s="17">
        <v>0.52077488474639355</v>
      </c>
      <c r="AS2869" s="17">
        <v>0.44205715819773511</v>
      </c>
      <c r="AT2869" s="17">
        <v>-0.99999999999999856</v>
      </c>
      <c r="AU2869" s="17">
        <v>-0.99999999999999856</v>
      </c>
      <c r="AV2869" s="17">
        <v>-1.3072226850528372</v>
      </c>
      <c r="AW2869" s="17">
        <v>40.853211776222366</v>
      </c>
      <c r="AX2869" s="17">
        <v>39.842646209909091</v>
      </c>
      <c r="AY2869" s="17">
        <v>4.6019356771908437E-2</v>
      </c>
      <c r="AZ2869" s="17">
        <v>-33.738180262452452</v>
      </c>
      <c r="BA2869" s="22">
        <v>1315.5223771587121</v>
      </c>
      <c r="CU2869" t="e">
        <v>#N/A</v>
      </c>
      <c r="CV2869" t="e">
        <v>#N/A</v>
      </c>
    </row>
    <row r="2870" spans="1:100" x14ac:dyDescent="0.25">
      <c r="A2870">
        <v>6149</v>
      </c>
      <c r="B2870" t="s">
        <v>3115</v>
      </c>
      <c r="C2870" s="22">
        <v>3</v>
      </c>
      <c r="D2870" s="17">
        <v>2.1328058028193979</v>
      </c>
      <c r="E2870" s="17">
        <v>-2.1336549264814948E-2</v>
      </c>
      <c r="F2870" s="17">
        <v>0.27296847290368931</v>
      </c>
      <c r="G2870" s="17">
        <v>0.27296847290368931</v>
      </c>
      <c r="H2870" s="17">
        <v>0.16519594727231648</v>
      </c>
      <c r="I2870" s="17">
        <v>0</v>
      </c>
      <c r="J2870" s="17">
        <v>9.9117568363389914</v>
      </c>
      <c r="K2870" s="17">
        <v>0.16519594727231648</v>
      </c>
      <c r="L2870" s="17">
        <v>-1.0000000000000002</v>
      </c>
      <c r="M2870" s="17">
        <v>-1.0000000000000002</v>
      </c>
      <c r="N2870" s="17">
        <v>3.30391894544633</v>
      </c>
      <c r="O2870" s="17">
        <v>12.317531112062081</v>
      </c>
      <c r="P2870" s="17">
        <v>-1.6343198404676604E-2</v>
      </c>
      <c r="Q2870" s="17">
        <v>1.3805861390319074</v>
      </c>
      <c r="R2870" s="17">
        <v>0.48552545718781975</v>
      </c>
      <c r="S2870" s="17">
        <v>0.3333333333333332</v>
      </c>
      <c r="T2870" s="17">
        <v>0.31897942005813734</v>
      </c>
      <c r="U2870" s="17">
        <v>0.25966933761084138</v>
      </c>
      <c r="V2870" s="17">
        <v>0</v>
      </c>
      <c r="W2870" s="17">
        <v>29.871445749199822</v>
      </c>
      <c r="X2870" s="17">
        <v>1.5195110849183784</v>
      </c>
      <c r="Y2870" s="17">
        <v>-1.0000000000000002</v>
      </c>
      <c r="Z2870" s="17">
        <v>-1.0000000000000002</v>
      </c>
      <c r="AA2870" s="17">
        <v>63.406022669256849</v>
      </c>
      <c r="AB2870" s="17">
        <v>0.23926026633866199</v>
      </c>
      <c r="AC2870" s="17">
        <v>0.21661186651935715</v>
      </c>
      <c r="AD2870" s="17">
        <v>0.20510889639936425</v>
      </c>
      <c r="AE2870" s="17">
        <v>33.049051462869173</v>
      </c>
      <c r="AF2870" s="17">
        <v>0.41666666666666669</v>
      </c>
      <c r="AG2870" s="17">
        <v>-1.0000000000000002</v>
      </c>
      <c r="AH2870" s="17">
        <v>-1.0000000000000002</v>
      </c>
      <c r="AI2870" s="17">
        <v>1.357383834361401E-2</v>
      </c>
      <c r="AJ2870" s="17">
        <v>0</v>
      </c>
      <c r="AK2870" s="17">
        <v>0.14449794215017525</v>
      </c>
      <c r="AL2870" s="17">
        <v>-9.7979350690390793E-2</v>
      </c>
      <c r="AM2870" s="17">
        <v>4.2840481836754235E-2</v>
      </c>
      <c r="AN2870" s="17">
        <v>3.672673149545648E-3</v>
      </c>
      <c r="AO2870" s="17">
        <v>1.7935017566697333</v>
      </c>
      <c r="AP2870" s="17">
        <v>-0.39807992471331233</v>
      </c>
      <c r="AQ2870" s="17">
        <v>39.783202585538824</v>
      </c>
      <c r="AR2870" s="17">
        <v>0.91198209100231242</v>
      </c>
      <c r="AS2870" s="17">
        <v>1.6847070321906941</v>
      </c>
      <c r="AT2870" s="17">
        <v>-1.0000000000000002</v>
      </c>
      <c r="AU2870" s="17">
        <v>-1.0000000000000002</v>
      </c>
      <c r="AV2870" s="17">
        <v>0.75849393009150801</v>
      </c>
      <c r="AW2870" s="17">
        <v>75.325473856605583</v>
      </c>
      <c r="AX2870" s="17">
        <v>75.596950623477881</v>
      </c>
      <c r="AY2870" s="17">
        <v>0.16265292788017993</v>
      </c>
      <c r="AZ2870" s="17">
        <v>13.173647011168114</v>
      </c>
      <c r="BA2870" s="22">
        <v>1442.8670714232842</v>
      </c>
      <c r="CU2870" t="e">
        <v>#N/A</v>
      </c>
      <c r="CV2870" t="e">
        <v>#N/A</v>
      </c>
    </row>
    <row r="2871" spans="1:100" x14ac:dyDescent="0.25">
      <c r="A2871">
        <v>6150</v>
      </c>
      <c r="B2871" t="s">
        <v>3116</v>
      </c>
      <c r="C2871" s="22">
        <v>3</v>
      </c>
      <c r="D2871" s="17">
        <v>5.6253729288562786</v>
      </c>
      <c r="E2871" s="17">
        <v>0</v>
      </c>
      <c r="F2871" s="17">
        <v>-0.55257644277480489</v>
      </c>
      <c r="G2871" s="17">
        <v>-0.55257644277480489</v>
      </c>
      <c r="H2871" s="17">
        <v>0.58930656172927587</v>
      </c>
      <c r="I2871" s="17">
        <v>0</v>
      </c>
      <c r="J2871" s="17">
        <v>35.358393703756555</v>
      </c>
      <c r="K2871" s="17">
        <v>0.58930656172927587</v>
      </c>
      <c r="L2871" s="17">
        <v>-1.0000000000000002</v>
      </c>
      <c r="M2871" s="17">
        <v>-1.0000000000000002</v>
      </c>
      <c r="N2871" s="17">
        <v>11.786131234585522</v>
      </c>
      <c r="O2871" s="17">
        <v>40.431190189838034</v>
      </c>
      <c r="P2871" s="17">
        <v>-0.40341908636538076</v>
      </c>
      <c r="Q2871" s="17">
        <v>-0.47679756294185571</v>
      </c>
      <c r="R2871" s="17">
        <v>-0.25815921675093201</v>
      </c>
      <c r="S2871" s="17">
        <v>0.33333333333333331</v>
      </c>
      <c r="T2871" s="17">
        <v>0.33838603469704409</v>
      </c>
      <c r="U2871" s="17">
        <v>0.367315229824351</v>
      </c>
      <c r="V2871" s="17">
        <v>3.9995032696172564E-2</v>
      </c>
      <c r="W2871" s="17">
        <v>19.58892275286501</v>
      </c>
      <c r="X2871" s="17">
        <v>1.7966966231392527</v>
      </c>
      <c r="Y2871" s="17">
        <v>-1.0000000000000002</v>
      </c>
      <c r="Z2871" s="17">
        <v>-1.0000000000000002</v>
      </c>
      <c r="AA2871" s="17">
        <v>44.574647485872823</v>
      </c>
      <c r="AB2871" s="17">
        <v>2.279087450815338E-2</v>
      </c>
      <c r="AC2871" s="17">
        <v>0.29763214772066782</v>
      </c>
      <c r="AD2871" s="17">
        <v>0.1844546567663537</v>
      </c>
      <c r="AE2871" s="17">
        <v>25.243883949758761</v>
      </c>
      <c r="AF2871" s="17">
        <v>0.58333333333333337</v>
      </c>
      <c r="AG2871" s="17">
        <v>-1.0000000000000002</v>
      </c>
      <c r="AH2871" s="17">
        <v>-1.0000000000000002</v>
      </c>
      <c r="AI2871" s="17">
        <v>0</v>
      </c>
      <c r="AJ2871" s="17">
        <v>3.9995032696172564E-2</v>
      </c>
      <c r="AK2871" s="17">
        <v>9.03505180721648E-3</v>
      </c>
      <c r="AL2871" s="17">
        <v>0.25478768090658993</v>
      </c>
      <c r="AM2871" s="17">
        <v>-0.13889052725309325</v>
      </c>
      <c r="AN2871" s="17">
        <v>-1.3830745658975536E-2</v>
      </c>
      <c r="AO2871" s="17">
        <v>-3.427087922291248</v>
      </c>
      <c r="AP2871" s="17">
        <v>0.92816976305856091</v>
      </c>
      <c r="AQ2871" s="17">
        <v>54.947316456621529</v>
      </c>
      <c r="AR2871" s="17">
        <v>1.0790296305509011</v>
      </c>
      <c r="AS2871" s="17">
        <v>2.3860031848685286</v>
      </c>
      <c r="AT2871" s="17">
        <v>-1.0000000000000002</v>
      </c>
      <c r="AU2871" s="17">
        <v>-1.0000000000000002</v>
      </c>
      <c r="AV2871" s="17">
        <v>-0.81073565952573678</v>
      </c>
      <c r="AW2871" s="17">
        <v>85.934007438769413</v>
      </c>
      <c r="AX2871" s="17">
        <v>89.933510708386663</v>
      </c>
      <c r="AY2871" s="17">
        <v>0.25974068603363792</v>
      </c>
      <c r="AZ2871" s="17">
        <v>17.005443049883578</v>
      </c>
      <c r="BA2871" s="22">
        <v>1465.90785413957</v>
      </c>
      <c r="CU2871" t="e">
        <v>#N/A</v>
      </c>
      <c r="CV2871" t="e">
        <v>#N/A</v>
      </c>
    </row>
    <row r="2872" spans="1:100" x14ac:dyDescent="0.25">
      <c r="A2872">
        <v>6152</v>
      </c>
      <c r="B2872" t="s">
        <v>3117</v>
      </c>
      <c r="C2872" s="22">
        <v>3</v>
      </c>
      <c r="D2872" s="17">
        <v>5.2629483302318372</v>
      </c>
      <c r="E2872" s="17">
        <v>-4.7592791949341573E-2</v>
      </c>
      <c r="F2872" s="17">
        <v>-0.20673726626991326</v>
      </c>
      <c r="G2872" s="17">
        <v>-0.21863546425724872</v>
      </c>
      <c r="H2872" s="17">
        <v>0.12275551007253958</v>
      </c>
      <c r="I2872" s="17">
        <v>0</v>
      </c>
      <c r="J2872" s="17">
        <v>7.3653306043523745</v>
      </c>
      <c r="K2872" s="17">
        <v>0.12275551007253958</v>
      </c>
      <c r="L2872" s="17">
        <v>-1.0000000000000004</v>
      </c>
      <c r="M2872" s="17">
        <v>-1.0000000000000004</v>
      </c>
      <c r="N2872" s="17">
        <v>2.455110201450792</v>
      </c>
      <c r="O2872" s="17">
        <v>12.409643470326966</v>
      </c>
      <c r="P2872" s="17">
        <v>-0.13822643986473307</v>
      </c>
      <c r="Q2872" s="17">
        <v>-0.70685011515857754</v>
      </c>
      <c r="R2872" s="17">
        <v>-0.28313565731002188</v>
      </c>
      <c r="S2872" s="17">
        <v>0.3333333333333332</v>
      </c>
      <c r="T2872" s="17">
        <v>0.27412835326141122</v>
      </c>
      <c r="U2872" s="17">
        <v>8.1366310092736246E-2</v>
      </c>
      <c r="V2872" s="17">
        <v>4.6123009261702774E-3</v>
      </c>
      <c r="W2872" s="17">
        <v>22.827391501644463</v>
      </c>
      <c r="X2872" s="17">
        <v>0.75637181632274253</v>
      </c>
      <c r="Y2872" s="17">
        <v>-1.0000000000000004</v>
      </c>
      <c r="Z2872" s="17">
        <v>-1.0000000000000004</v>
      </c>
      <c r="AA2872" s="17">
        <v>9.8755840365840744</v>
      </c>
      <c r="AB2872" s="17">
        <v>-7.7739790480057275E-2</v>
      </c>
      <c r="AC2872" s="17">
        <v>-5.6751488089774718E-2</v>
      </c>
      <c r="AD2872" s="17">
        <v>-0.11888215758517542</v>
      </c>
      <c r="AE2872" s="17">
        <v>-12.668671807750378</v>
      </c>
      <c r="AF2872" s="17">
        <v>8.3333333333333329E-2</v>
      </c>
      <c r="AG2872" s="17">
        <v>-1.0000000000000004</v>
      </c>
      <c r="AH2872" s="17">
        <v>-1.0000000000000004</v>
      </c>
      <c r="AI2872" s="17">
        <v>0</v>
      </c>
      <c r="AJ2872" s="17">
        <v>4.6123009261702774E-3</v>
      </c>
      <c r="AK2872" s="17">
        <v>0.24900529110543168</v>
      </c>
      <c r="AL2872" s="17">
        <v>-0.17657953083745209</v>
      </c>
      <c r="AM2872" s="17">
        <v>5.1673111496598798E-2</v>
      </c>
      <c r="AN2872" s="17">
        <v>-0.10260894066486295</v>
      </c>
      <c r="AO2872" s="17">
        <v>2.5368542429421281</v>
      </c>
      <c r="AP2872" s="17">
        <v>-3.4481211708088337</v>
      </c>
      <c r="AQ2872" s="17">
        <v>30.192722105996836</v>
      </c>
      <c r="AR2872" s="17">
        <v>0.69344029761365111</v>
      </c>
      <c r="AS2872" s="17">
        <v>0.87912732639528224</v>
      </c>
      <c r="AT2872" s="17">
        <v>-1.0000000000000004</v>
      </c>
      <c r="AU2872" s="17">
        <v>-1.0000000000000004</v>
      </c>
      <c r="AV2872" s="17">
        <v>-0.50177112156727055</v>
      </c>
      <c r="AW2872" s="17">
        <v>18.837106336102181</v>
      </c>
      <c r="AX2872" s="17">
        <v>19.29833642871921</v>
      </c>
      <c r="AY2872" s="17">
        <v>8.4550020812611371E-2</v>
      </c>
      <c r="AZ2872" s="17">
        <v>-45.17459808163408</v>
      </c>
      <c r="BA2872" s="22">
        <v>1275.7784430202723</v>
      </c>
      <c r="CU2872" t="e">
        <v>#N/A</v>
      </c>
      <c r="CV2872" t="e">
        <v>#N/A</v>
      </c>
    </row>
    <row r="2873" spans="1:100" x14ac:dyDescent="0.25">
      <c r="A2873">
        <v>6153</v>
      </c>
      <c r="B2873" t="s">
        <v>3118</v>
      </c>
      <c r="C2873" s="22">
        <v>3</v>
      </c>
      <c r="D2873" s="17">
        <v>4.9814183947372186</v>
      </c>
      <c r="E2873" s="17">
        <v>0.31291553580340858</v>
      </c>
      <c r="F2873" s="17">
        <v>0.32598694407062562</v>
      </c>
      <c r="G2873" s="17">
        <v>0.40481380665278582</v>
      </c>
      <c r="H2873" s="17">
        <v>0.32221870406976533</v>
      </c>
      <c r="I2873" s="17">
        <v>0</v>
      </c>
      <c r="J2873" s="17">
        <v>19.333122244185919</v>
      </c>
      <c r="K2873" s="17">
        <v>0.32221870406976533</v>
      </c>
      <c r="L2873" s="17">
        <v>-1.0000000000000016</v>
      </c>
      <c r="M2873" s="17">
        <v>-1.0000000000000016</v>
      </c>
      <c r="N2873" s="17">
        <v>6.4443740813953045</v>
      </c>
      <c r="O2873" s="17">
        <v>24.719354445575917</v>
      </c>
      <c r="P2873" s="17">
        <v>0.71146933648435762</v>
      </c>
      <c r="Q2873" s="17">
        <v>-7.7058454084360175</v>
      </c>
      <c r="R2873" s="17">
        <v>-2.4973327310799913</v>
      </c>
      <c r="S2873" s="17">
        <v>0.33007485680495924</v>
      </c>
      <c r="T2873" s="17">
        <v>0.35332133205617511</v>
      </c>
      <c r="U2873" s="17">
        <v>8.4388698230627765E-2</v>
      </c>
      <c r="V2873" s="17">
        <v>7.9423514547421428E-2</v>
      </c>
      <c r="W2873" s="17">
        <v>20.999587902776728</v>
      </c>
      <c r="X2873" s="17">
        <v>1.1866191787372382</v>
      </c>
      <c r="Y2873" s="17">
        <v>-1.0000000000000016</v>
      </c>
      <c r="Z2873" s="17">
        <v>-1.0000000000000016</v>
      </c>
      <c r="AA2873" s="17">
        <v>33.110826917708984</v>
      </c>
      <c r="AB2873" s="17">
        <v>0.2527560038207543</v>
      </c>
      <c r="AC2873" s="17">
        <v>-9.7930002570789404E-2</v>
      </c>
      <c r="AD2873" s="17">
        <v>0.13734543367027929</v>
      </c>
      <c r="AE2873" s="17">
        <v>14.608571746012217</v>
      </c>
      <c r="AF2873" s="17">
        <v>0.53333333333333333</v>
      </c>
      <c r="AG2873" s="17">
        <v>-1.0000000000000016</v>
      </c>
      <c r="AH2873" s="17">
        <v>-1.0000000000000016</v>
      </c>
      <c r="AI2873" s="17">
        <v>-3.5204683775231553E-2</v>
      </c>
      <c r="AJ2873" s="17">
        <v>7.9423514547421428E-2</v>
      </c>
      <c r="AK2873" s="17">
        <v>-0.11539206529817593</v>
      </c>
      <c r="AL2873" s="17">
        <v>0.16844613066282801</v>
      </c>
      <c r="AM2873" s="17">
        <v>7.712750214286615E-2</v>
      </c>
      <c r="AN2873" s="17">
        <v>0.73369301523585007</v>
      </c>
      <c r="AO2873" s="17">
        <v>1.3512272270807715</v>
      </c>
      <c r="AP2873" s="17">
        <v>19.184556034210406</v>
      </c>
      <c r="AQ2873" s="17">
        <v>40.332710146962661</v>
      </c>
      <c r="AR2873" s="17">
        <v>0.84720840163918387</v>
      </c>
      <c r="AS2873" s="17">
        <v>1.5088378828070041</v>
      </c>
      <c r="AT2873" s="17">
        <v>-1.0000000000000016</v>
      </c>
      <c r="AU2873" s="17">
        <v>-1.0000000000000016</v>
      </c>
      <c r="AV2873" s="17">
        <v>-2.0925189244272056</v>
      </c>
      <c r="AW2873" s="17">
        <v>77.01473739749531</v>
      </c>
      <c r="AX2873" s="17">
        <v>84.25299517673281</v>
      </c>
      <c r="AY2873" s="17">
        <v>0.13297039582462242</v>
      </c>
      <c r="AZ2873" s="17">
        <v>-9.6506944052387205</v>
      </c>
      <c r="BA2873" s="22">
        <v>1387.3864020607712</v>
      </c>
      <c r="CU2873" t="e">
        <v>#N/A</v>
      </c>
      <c r="CV2873" t="e">
        <v>#N/A</v>
      </c>
    </row>
    <row r="2874" spans="1:100" x14ac:dyDescent="0.25">
      <c r="A2874">
        <v>6155</v>
      </c>
      <c r="B2874" t="s">
        <v>3119</v>
      </c>
      <c r="C2874" s="22">
        <v>3</v>
      </c>
      <c r="D2874" s="17">
        <v>4.9624365750750981</v>
      </c>
      <c r="E2874" s="17">
        <v>-0.30791040395996883</v>
      </c>
      <c r="F2874" s="17">
        <v>0.69600638350862709</v>
      </c>
      <c r="G2874" s="17">
        <v>0.6075935317572162</v>
      </c>
      <c r="H2874" s="17">
        <v>0.13203012142401099</v>
      </c>
      <c r="I2874" s="17">
        <v>0</v>
      </c>
      <c r="J2874" s="17">
        <v>7.9218072854406678</v>
      </c>
      <c r="K2874" s="17">
        <v>0.13203012142401099</v>
      </c>
      <c r="L2874" s="17">
        <v>-0.99999999999999833</v>
      </c>
      <c r="M2874" s="17">
        <v>-0.99999999999999833</v>
      </c>
      <c r="N2874" s="17">
        <v>2.6406024284802228</v>
      </c>
      <c r="O2874" s="17">
        <v>13.491837392272984</v>
      </c>
      <c r="P2874" s="17">
        <v>1.0520563350477512</v>
      </c>
      <c r="Q2874" s="17">
        <v>-0.32343083947902534</v>
      </c>
      <c r="R2874" s="17">
        <v>3.5510024085159755E-2</v>
      </c>
      <c r="S2874" s="17">
        <v>0.33333333333333293</v>
      </c>
      <c r="T2874" s="17">
        <v>0.34205800045318213</v>
      </c>
      <c r="U2874" s="17">
        <v>0.15202456106771606</v>
      </c>
      <c r="V2874" s="17">
        <v>0</v>
      </c>
      <c r="W2874" s="17">
        <v>27.815430937208799</v>
      </c>
      <c r="X2874" s="17">
        <v>1.1738978137841296</v>
      </c>
      <c r="Y2874" s="17">
        <v>-0.99999999999999833</v>
      </c>
      <c r="Z2874" s="17">
        <v>-0.99999999999999833</v>
      </c>
      <c r="AA2874" s="17">
        <v>52.500013614673335</v>
      </c>
      <c r="AB2874" s="17">
        <v>7.6496401997979482E-2</v>
      </c>
      <c r="AC2874" s="17">
        <v>0.1922266991764342</v>
      </c>
      <c r="AD2874" s="17">
        <v>0.22425835189317364</v>
      </c>
      <c r="AE2874" s="17">
        <v>24.64907265337937</v>
      </c>
      <c r="AF2874" s="17">
        <v>0.38461538461538464</v>
      </c>
      <c r="AG2874" s="17">
        <v>-0.99999999999999833</v>
      </c>
      <c r="AH2874" s="17">
        <v>-0.99999999999999833</v>
      </c>
      <c r="AI2874" s="17">
        <v>0</v>
      </c>
      <c r="AJ2874" s="17">
        <v>0</v>
      </c>
      <c r="AK2874" s="17">
        <v>-0.2029213425617703</v>
      </c>
      <c r="AL2874" s="17">
        <v>1.466211876632423E-2</v>
      </c>
      <c r="AM2874" s="17">
        <v>-9.3374278116861484E-2</v>
      </c>
      <c r="AN2874" s="17">
        <v>0.35506379089022944</v>
      </c>
      <c r="AO2874" s="17">
        <v>-3.3489636657303863</v>
      </c>
      <c r="AP2874" s="17">
        <v>8.9499053660873553</v>
      </c>
      <c r="AQ2874" s="17">
        <v>35.737238222649466</v>
      </c>
      <c r="AR2874" s="17">
        <v>0.82741589485423106</v>
      </c>
      <c r="AS2874" s="17">
        <v>1.3059279352081403</v>
      </c>
      <c r="AT2874" s="17">
        <v>-0.99999999999999833</v>
      </c>
      <c r="AU2874" s="17">
        <v>-0.99999999999999833</v>
      </c>
      <c r="AV2874" s="17">
        <v>0.643103555842376</v>
      </c>
      <c r="AW2874" s="17">
        <v>74.941756373033613</v>
      </c>
      <c r="AX2874" s="17">
        <v>74.941756373033613</v>
      </c>
      <c r="AY2874" s="17">
        <v>0.26462070354612116</v>
      </c>
      <c r="AZ2874" s="17">
        <v>48.115551059263169</v>
      </c>
      <c r="BA2874" s="22">
        <v>1494.3394580569634</v>
      </c>
      <c r="CU2874" t="e">
        <v>#N/A</v>
      </c>
      <c r="CV2874" t="e">
        <v>#N/A</v>
      </c>
    </row>
    <row r="2875" spans="1:100" x14ac:dyDescent="0.25">
      <c r="A2875">
        <v>6156</v>
      </c>
      <c r="B2875" t="s">
        <v>3120</v>
      </c>
      <c r="C2875" s="22">
        <v>3</v>
      </c>
      <c r="D2875" s="17">
        <v>5.125944809306473</v>
      </c>
      <c r="E2875" s="17">
        <v>0.25302074607765523</v>
      </c>
      <c r="F2875" s="17">
        <v>-0.16758081380375908</v>
      </c>
      <c r="G2875" s="17">
        <v>-0.13315746957118255</v>
      </c>
      <c r="H2875" s="17">
        <v>2.5844505718969304E-2</v>
      </c>
      <c r="I2875" s="17">
        <v>0</v>
      </c>
      <c r="J2875" s="17">
        <v>1.5506703431381601</v>
      </c>
      <c r="K2875" s="17">
        <v>2.5844505718969304E-2</v>
      </c>
      <c r="L2875" s="17">
        <v>-0.99999999999999889</v>
      </c>
      <c r="M2875" s="17">
        <v>-0.99999999999999889</v>
      </c>
      <c r="N2875" s="17">
        <v>0.51689011437938692</v>
      </c>
      <c r="O2875" s="17">
        <v>6.5434576828734432</v>
      </c>
      <c r="P2875" s="17">
        <v>-0.22896057586396157</v>
      </c>
      <c r="Q2875" s="17">
        <v>9.2637739636601033E-2</v>
      </c>
      <c r="R2875" s="17">
        <v>1.4801736907511884E-2</v>
      </c>
      <c r="S2875" s="17">
        <v>0.33333333333333337</v>
      </c>
      <c r="T2875" s="17">
        <v>0.27919749924984028</v>
      </c>
      <c r="U2875" s="17">
        <v>-8.7967170548005222E-2</v>
      </c>
      <c r="V2875" s="17">
        <v>0</v>
      </c>
      <c r="W2875" s="17">
        <v>19.948766252647943</v>
      </c>
      <c r="X2875" s="17">
        <v>0.17488447356113349</v>
      </c>
      <c r="Y2875" s="17">
        <v>-0.99999999999999889</v>
      </c>
      <c r="Z2875" s="17">
        <v>-0.99999999999999889</v>
      </c>
      <c r="AA2875" s="17">
        <v>13.532313742207801</v>
      </c>
      <c r="AB2875" s="17">
        <v>7.7198830629147924E-2</v>
      </c>
      <c r="AC2875" s="17">
        <v>-0.1104461539306381</v>
      </c>
      <c r="AD2875" s="17">
        <v>-9.5377761645462938E-2</v>
      </c>
      <c r="AE2875" s="17">
        <v>-6.4312542473476517</v>
      </c>
      <c r="AF2875" s="17">
        <v>9.0909090909090912E-2</v>
      </c>
      <c r="AG2875" s="17">
        <v>-0.99999999999999889</v>
      </c>
      <c r="AH2875" s="17">
        <v>-0.99999999999999889</v>
      </c>
      <c r="AI2875" s="17">
        <v>-5.6829681800519578E-3</v>
      </c>
      <c r="AJ2875" s="17">
        <v>0</v>
      </c>
      <c r="AK2875" s="17">
        <v>0.6001832116425303</v>
      </c>
      <c r="AL2875" s="17">
        <v>-0.29657630578013139</v>
      </c>
      <c r="AM2875" s="17">
        <v>-7.7186679987084561E-2</v>
      </c>
      <c r="AN2875" s="17">
        <v>1.9379794481582752E-2</v>
      </c>
      <c r="AO2875" s="17">
        <v>1.0712490585355361</v>
      </c>
      <c r="AP2875" s="17">
        <v>-0.9983866668610879</v>
      </c>
      <c r="AQ2875" s="17">
        <v>21.499436595786108</v>
      </c>
      <c r="AR2875" s="17">
        <v>0.52456366203516824</v>
      </c>
      <c r="AS2875" s="17">
        <v>0.20072897928010286</v>
      </c>
      <c r="AT2875" s="17">
        <v>-0.99999999999999889</v>
      </c>
      <c r="AU2875" s="17">
        <v>-0.99999999999999889</v>
      </c>
      <c r="AV2875" s="17">
        <v>-0.11835573266367069</v>
      </c>
      <c r="AW2875" s="17">
        <v>19.07738475822017</v>
      </c>
      <c r="AX2875" s="17">
        <v>18.963725394619154</v>
      </c>
      <c r="AY2875" s="17">
        <v>-0.13022181349000861</v>
      </c>
      <c r="AZ2875" s="17">
        <v>-74.031502172948564</v>
      </c>
      <c r="BA2875" s="22">
        <v>1274.1791569783877</v>
      </c>
      <c r="CU2875" t="e">
        <v>#N/A</v>
      </c>
      <c r="CV2875" t="e">
        <v>#N/A</v>
      </c>
    </row>
    <row r="2876" spans="1:100" x14ac:dyDescent="0.25">
      <c r="A2876">
        <v>6157</v>
      </c>
      <c r="B2876" t="s">
        <v>3121</v>
      </c>
      <c r="C2876" s="22">
        <v>3</v>
      </c>
      <c r="D2876" s="17">
        <v>4.5333001832423934</v>
      </c>
      <c r="E2876" s="17">
        <v>-0.58135628097950209</v>
      </c>
      <c r="F2876" s="17">
        <v>3.8884645767136045E-2</v>
      </c>
      <c r="G2876" s="17">
        <v>-0.1396102725072407</v>
      </c>
      <c r="H2876" s="17">
        <v>-1.8979641400120404E-2</v>
      </c>
      <c r="I2876" s="17">
        <v>-1.3893796240896261E-2</v>
      </c>
      <c r="J2876" s="17">
        <v>-1.9724062584609969</v>
      </c>
      <c r="K2876" s="17">
        <v>-3.2873437641016669E-2</v>
      </c>
      <c r="L2876" s="17">
        <v>-0.99999999999999956</v>
      </c>
      <c r="M2876" s="17">
        <v>-0.99999999999999956</v>
      </c>
      <c r="N2876" s="17">
        <v>-0.65746875282033168</v>
      </c>
      <c r="O2876" s="17">
        <v>2.4212836522741519</v>
      </c>
      <c r="P2876" s="17">
        <v>1.713744658602582</v>
      </c>
      <c r="Q2876" s="17">
        <v>-0.49463620377074441</v>
      </c>
      <c r="R2876" s="17">
        <v>2.5494596482354023E-2</v>
      </c>
      <c r="S2876" s="17">
        <v>0.33452182118578117</v>
      </c>
      <c r="T2876" s="17">
        <v>0.30271331275912844</v>
      </c>
      <c r="U2876" s="17">
        <v>-3.3976255896504881E-2</v>
      </c>
      <c r="V2876" s="17">
        <v>-5.3125453066282351E-3</v>
      </c>
      <c r="W2876" s="17">
        <v>25.232790815311745</v>
      </c>
      <c r="X2876" s="17">
        <v>0.4717082555859331</v>
      </c>
      <c r="Y2876" s="17">
        <v>-0.99999999999999956</v>
      </c>
      <c r="Z2876" s="17">
        <v>-0.99999999999999956</v>
      </c>
      <c r="AA2876" s="17">
        <v>22.65501232928748</v>
      </c>
      <c r="AB2876" s="17">
        <v>-0.14938734846201726</v>
      </c>
      <c r="AC2876" s="17">
        <v>0.23134848422416404</v>
      </c>
      <c r="AD2876" s="17">
        <v>-0.13402659741227901</v>
      </c>
      <c r="AE2876" s="17">
        <v>-2.6032730825066213</v>
      </c>
      <c r="AF2876" s="17">
        <v>0.1</v>
      </c>
      <c r="AG2876" s="17">
        <v>-0.99999999999999956</v>
      </c>
      <c r="AH2876" s="17">
        <v>-0.99999999999999956</v>
      </c>
      <c r="AI2876" s="17">
        <v>0</v>
      </c>
      <c r="AJ2876" s="17">
        <v>-5.3125453066282351E-3</v>
      </c>
      <c r="AK2876" s="17">
        <v>6.1592320022407873E-2</v>
      </c>
      <c r="AL2876" s="17">
        <v>0.17042589301752498</v>
      </c>
      <c r="AM2876" s="17">
        <v>0.24014404752290031</v>
      </c>
      <c r="AN2876" s="17">
        <v>-0.10577238163495697</v>
      </c>
      <c r="AO2876" s="17">
        <v>6.3115627881845491</v>
      </c>
      <c r="AP2876" s="17">
        <v>-1.7921800757863005</v>
      </c>
      <c r="AQ2876" s="17">
        <v>23.260384556850735</v>
      </c>
      <c r="AR2876" s="17">
        <v>0.59794633274177733</v>
      </c>
      <c r="AS2876" s="17">
        <v>0.43883481794491636</v>
      </c>
      <c r="AT2876" s="17">
        <v>-0.99999999999999956</v>
      </c>
      <c r="AU2876" s="17">
        <v>-0.99999999999999956</v>
      </c>
      <c r="AV2876" s="17">
        <v>-0.1141156760248867</v>
      </c>
      <c r="AW2876" s="17">
        <v>23.284115905775316</v>
      </c>
      <c r="AX2876" s="17">
        <v>22.752861375112502</v>
      </c>
      <c r="AY2876" s="17">
        <v>-3.1659656366366869E-2</v>
      </c>
      <c r="AZ2876" s="17">
        <v>-47.661902290759095</v>
      </c>
      <c r="BA2876" s="22">
        <v>1345.4600545868216</v>
      </c>
      <c r="CU2876" t="e">
        <v>#N/A</v>
      </c>
      <c r="CV2876" t="e">
        <v>#N/A</v>
      </c>
    </row>
    <row r="2877" spans="1:100" x14ac:dyDescent="0.25">
      <c r="A2877">
        <v>6160</v>
      </c>
      <c r="B2877" t="s">
        <v>3122</v>
      </c>
      <c r="C2877" s="22">
        <v>3</v>
      </c>
      <c r="D2877" s="17">
        <v>6.5973893239135712</v>
      </c>
      <c r="E2877" s="17">
        <v>-0.35388711283929664</v>
      </c>
      <c r="F2877" s="17">
        <v>-0.60747171389728538</v>
      </c>
      <c r="G2877" s="17">
        <v>-0.71197528908201302</v>
      </c>
      <c r="H2877" s="17">
        <v>0.13043555280694899</v>
      </c>
      <c r="I2877" s="17">
        <v>0</v>
      </c>
      <c r="J2877" s="17">
        <v>7.8261331684169404</v>
      </c>
      <c r="K2877" s="17">
        <v>0.13043555280694899</v>
      </c>
      <c r="L2877" s="17">
        <v>-1.0000000000000016</v>
      </c>
      <c r="M2877" s="17">
        <v>-1.0000000000000016</v>
      </c>
      <c r="N2877" s="17">
        <v>2.608711056138981</v>
      </c>
      <c r="O2877" s="17">
        <v>13.711547203248509</v>
      </c>
      <c r="P2877" s="17">
        <v>3.5738740005040532</v>
      </c>
      <c r="Q2877" s="17">
        <v>-5.9176661704254432</v>
      </c>
      <c r="R2877" s="17">
        <v>-1.6903597247069813</v>
      </c>
      <c r="S2877" s="17">
        <v>0.33333333333333387</v>
      </c>
      <c r="T2877" s="17">
        <v>0.11869416168888544</v>
      </c>
      <c r="U2877" s="17">
        <v>-2.1658811591933804E-2</v>
      </c>
      <c r="V2877" s="17">
        <v>-7.5287221198562983E-3</v>
      </c>
      <c r="W2877" s="17">
        <v>11.696176340139179</v>
      </c>
      <c r="X2877" s="17">
        <v>0.12641442049883755</v>
      </c>
      <c r="Y2877" s="17">
        <v>-1.0000000000000016</v>
      </c>
      <c r="Z2877" s="17">
        <v>-1.0000000000000016</v>
      </c>
      <c r="AA2877" s="17">
        <v>28.102817571764412</v>
      </c>
      <c r="AB2877" s="17">
        <v>0.11768637168514284</v>
      </c>
      <c r="AC2877" s="17">
        <v>-4.4693135078914488E-2</v>
      </c>
      <c r="AD2877" s="17">
        <v>0.28894678252041606</v>
      </c>
      <c r="AE2877" s="17">
        <v>18.09700095633222</v>
      </c>
      <c r="AF2877" s="17">
        <v>0.5</v>
      </c>
      <c r="AG2877" s="17">
        <v>-1.0000000000000016</v>
      </c>
      <c r="AH2877" s="17">
        <v>-1.0000000000000016</v>
      </c>
      <c r="AI2877" s="17">
        <v>0</v>
      </c>
      <c r="AJ2877" s="17">
        <v>-7.5287221198562983E-3</v>
      </c>
      <c r="AK2877" s="17">
        <v>-0.21385742427312923</v>
      </c>
      <c r="AL2877" s="17">
        <v>9.4077476596052725E-3</v>
      </c>
      <c r="AM2877" s="17">
        <v>4.2406228452195639E-2</v>
      </c>
      <c r="AN2877" s="17">
        <v>2.5763251466870099E-2</v>
      </c>
      <c r="AO2877" s="17">
        <v>-9.131410060755428E-3</v>
      </c>
      <c r="AP2877" s="17">
        <v>0.69112002496977809</v>
      </c>
      <c r="AQ2877" s="17">
        <v>19.522309508556116</v>
      </c>
      <c r="AR2877" s="17">
        <v>0.42283996131042911</v>
      </c>
      <c r="AS2877" s="17">
        <v>0.25684997330578663</v>
      </c>
      <c r="AT2877" s="17">
        <v>-1.0000000000000016</v>
      </c>
      <c r="AU2877" s="17">
        <v>-1.0000000000000016</v>
      </c>
      <c r="AV2877" s="17">
        <v>-2.4023350137889947</v>
      </c>
      <c r="AW2877" s="17">
        <v>42.505484799982675</v>
      </c>
      <c r="AX2877" s="17">
        <v>41.752612587997042</v>
      </c>
      <c r="AY2877" s="17">
        <v>0.11029934472618669</v>
      </c>
      <c r="AZ2877" s="17">
        <v>-17.853342623737067</v>
      </c>
      <c r="BA2877" s="22">
        <v>1371.0492866261795</v>
      </c>
      <c r="CU2877" t="e">
        <v>#N/A</v>
      </c>
      <c r="CV2877" t="e">
        <v>#N/A</v>
      </c>
    </row>
    <row r="2878" spans="1:100" x14ac:dyDescent="0.25">
      <c r="A2878">
        <v>6161</v>
      </c>
      <c r="B2878" t="s">
        <v>3123</v>
      </c>
      <c r="C2878" s="22">
        <v>3</v>
      </c>
      <c r="D2878" s="17">
        <v>4.4567603928099073</v>
      </c>
      <c r="E2878" s="17">
        <v>2.2314250865419355E-2</v>
      </c>
      <c r="F2878" s="17">
        <v>-0.90507983386131896</v>
      </c>
      <c r="G2878" s="17">
        <v>-0.89901467152281256</v>
      </c>
      <c r="H2878" s="17">
        <v>7.135351780015281E-2</v>
      </c>
      <c r="I2878" s="17">
        <v>0</v>
      </c>
      <c r="J2878" s="17">
        <v>4.2812110680091662</v>
      </c>
      <c r="K2878" s="17">
        <v>7.135351780015281E-2</v>
      </c>
      <c r="L2878" s="17">
        <v>-1.0000000000000004</v>
      </c>
      <c r="M2878" s="17">
        <v>-1.0000000000000004</v>
      </c>
      <c r="N2878" s="17">
        <v>1.427070356003056</v>
      </c>
      <c r="O2878" s="17">
        <v>7.8389567892962626</v>
      </c>
      <c r="P2878" s="17">
        <v>3.2510047412675478</v>
      </c>
      <c r="Q2878" s="17">
        <v>7.8711353969575599</v>
      </c>
      <c r="R2878" s="17">
        <v>2.828476839935385</v>
      </c>
      <c r="S2878" s="17">
        <v>0.34033832113306728</v>
      </c>
      <c r="T2878" s="17">
        <v>0.35457289728343133</v>
      </c>
      <c r="U2878" s="17">
        <v>-8.6345300161783795E-2</v>
      </c>
      <c r="V2878" s="17">
        <v>-3.5184032064338594E-3</v>
      </c>
      <c r="W2878" s="17">
        <v>21.347759889925111</v>
      </c>
      <c r="X2878" s="17">
        <v>0.27274698014540139</v>
      </c>
      <c r="Y2878" s="17">
        <v>-1.0000000000000004</v>
      </c>
      <c r="Z2878" s="17">
        <v>-1.0000000000000004</v>
      </c>
      <c r="AA2878" s="17">
        <v>43.626522282925578</v>
      </c>
      <c r="AB2878" s="17">
        <v>2.94134281730698E-2</v>
      </c>
      <c r="AC2878" s="17">
        <v>0.22717601273739277</v>
      </c>
      <c r="AD2878" s="17">
        <v>0.13241627015083834</v>
      </c>
      <c r="AE2878" s="17">
        <v>19.45028555306504</v>
      </c>
      <c r="AF2878" s="17">
        <v>0.33333333333333331</v>
      </c>
      <c r="AG2878" s="17">
        <v>-1.0000000000000004</v>
      </c>
      <c r="AH2878" s="17">
        <v>-1.0000000000000004</v>
      </c>
      <c r="AI2878" s="17">
        <v>2.5943281023884563E-2</v>
      </c>
      <c r="AJ2878" s="17">
        <v>-3.5184032064338594E-3</v>
      </c>
      <c r="AK2878" s="17">
        <v>0.21535183146624254</v>
      </c>
      <c r="AL2878" s="17">
        <v>-0.13420533841971047</v>
      </c>
      <c r="AM2878" s="17">
        <v>0.16173141979349073</v>
      </c>
      <c r="AN2878" s="17">
        <v>0.15966706060444749</v>
      </c>
      <c r="AO2878" s="17">
        <v>5.120044652168481</v>
      </c>
      <c r="AP2878" s="17">
        <v>3.3206498230126362</v>
      </c>
      <c r="AQ2878" s="17">
        <v>25.628970957934289</v>
      </c>
      <c r="AR2878" s="17">
        <v>0.60504751504828069</v>
      </c>
      <c r="AS2878" s="17">
        <v>0.34410049794555414</v>
      </c>
      <c r="AT2878" s="17">
        <v>-1.0000000000000004</v>
      </c>
      <c r="AU2878" s="17">
        <v>-1.0000000000000004</v>
      </c>
      <c r="AV2878" s="17">
        <v>1.9294621684125726</v>
      </c>
      <c r="AW2878" s="17">
        <v>54.786128895234455</v>
      </c>
      <c r="AX2878" s="17">
        <v>54.953154195068748</v>
      </c>
      <c r="AY2878" s="17">
        <v>-6.1265998865363984E-2</v>
      </c>
      <c r="AZ2878" s="17">
        <v>-46.347804986542876</v>
      </c>
      <c r="BA2878" s="22">
        <v>1353.6085443051406</v>
      </c>
      <c r="CU2878" t="e">
        <v>#N/A</v>
      </c>
      <c r="CV2878" t="e">
        <v>#N/A</v>
      </c>
    </row>
    <row r="2879" spans="1:100" x14ac:dyDescent="0.25">
      <c r="A2879">
        <v>6162</v>
      </c>
      <c r="B2879" t="s">
        <v>3124</v>
      </c>
      <c r="C2879" s="22">
        <v>3</v>
      </c>
      <c r="D2879" s="17">
        <v>4.1518329714134241</v>
      </c>
      <c r="E2879" s="17">
        <v>-1.3412298097889696E-3</v>
      </c>
      <c r="F2879" s="17">
        <v>9.525498454986836E-2</v>
      </c>
      <c r="G2879" s="17">
        <v>9.525498454986836E-2</v>
      </c>
      <c r="H2879" s="17">
        <v>7.8183189168701026E-2</v>
      </c>
      <c r="I2879" s="17">
        <v>0</v>
      </c>
      <c r="J2879" s="17">
        <v>4.6909913501220615</v>
      </c>
      <c r="K2879" s="17">
        <v>7.8183189168701026E-2</v>
      </c>
      <c r="L2879" s="17">
        <v>-0.99999999999999956</v>
      </c>
      <c r="M2879" s="17">
        <v>-0.99999999999999956</v>
      </c>
      <c r="N2879" s="17">
        <v>1.5636637833740208</v>
      </c>
      <c r="O2879" s="17">
        <v>8.9380793060853563</v>
      </c>
      <c r="P2879" s="17">
        <v>2.7308941868060539</v>
      </c>
      <c r="Q2879" s="17">
        <v>4.2673321957176107</v>
      </c>
      <c r="R2879" s="17">
        <v>1.6637164457734444</v>
      </c>
      <c r="S2879" s="17">
        <v>0.33333333333333309</v>
      </c>
      <c r="T2879" s="17">
        <v>0.17387434616908343</v>
      </c>
      <c r="U2879" s="17">
        <v>-0.19414837190611545</v>
      </c>
      <c r="V2879" s="17">
        <v>-3.8859995947243063E-2</v>
      </c>
      <c r="W2879" s="17">
        <v>7.840644899214281</v>
      </c>
      <c r="X2879" s="17">
        <v>-0.56995273089618348</v>
      </c>
      <c r="Y2879" s="17">
        <v>-0.99999999999999956</v>
      </c>
      <c r="Z2879" s="17">
        <v>-0.99999999999999956</v>
      </c>
      <c r="AA2879" s="17">
        <v>-13.2949391323837</v>
      </c>
      <c r="AB2879" s="17">
        <v>-0.12428766660165677</v>
      </c>
      <c r="AC2879" s="17">
        <v>-0.21352530819208596</v>
      </c>
      <c r="AD2879" s="17">
        <v>-0.11817303475368582</v>
      </c>
      <c r="AE2879" s="17">
        <v>-22.799300477371418</v>
      </c>
      <c r="AF2879" s="17">
        <v>0</v>
      </c>
      <c r="AG2879" s="17">
        <v>-0.99999999999999956</v>
      </c>
      <c r="AH2879" s="17">
        <v>-0.99999999999999956</v>
      </c>
      <c r="AI2879" s="17">
        <v>0</v>
      </c>
      <c r="AJ2879" s="17">
        <v>-3.8859995947243063E-2</v>
      </c>
      <c r="AK2879" s="17">
        <v>0.26058188526742243</v>
      </c>
      <c r="AL2879" s="17">
        <v>7.8817445024511823E-2</v>
      </c>
      <c r="AM2879" s="17">
        <v>9.7441625204704882E-2</v>
      </c>
      <c r="AN2879" s="17">
        <v>-9.2617901801164054E-2</v>
      </c>
      <c r="AO2879" s="17">
        <v>3.7389500564547338</v>
      </c>
      <c r="AP2879" s="17">
        <v>-1.9213603199065425</v>
      </c>
      <c r="AQ2879" s="17">
        <v>12.531636249336346</v>
      </c>
      <c r="AR2879" s="17">
        <v>0.27419931164905809</v>
      </c>
      <c r="AS2879" s="17">
        <v>-0.49176954172748283</v>
      </c>
      <c r="AT2879" s="17">
        <v>-0.99999999999999956</v>
      </c>
      <c r="AU2879" s="17">
        <v>-0.99999999999999956</v>
      </c>
      <c r="AV2879" s="17">
        <v>1.758971430323313</v>
      </c>
      <c r="AW2879" s="17">
        <v>-6.2782201462048821</v>
      </c>
      <c r="AX2879" s="17">
        <v>-10.164219740929187</v>
      </c>
      <c r="AY2879" s="17">
        <v>-0.41796855617469791</v>
      </c>
      <c r="AZ2879" s="17">
        <v>-120.21132229605531</v>
      </c>
      <c r="BA2879" s="22">
        <v>1204.9872944287386</v>
      </c>
      <c r="CU2879" t="e">
        <v>#N/A</v>
      </c>
      <c r="CV2879" t="e">
        <v>#N/A</v>
      </c>
    </row>
    <row r="2880" spans="1:100" x14ac:dyDescent="0.25">
      <c r="A2880">
        <v>6164</v>
      </c>
      <c r="B2880" t="s">
        <v>3125</v>
      </c>
      <c r="C2880" s="22">
        <v>3</v>
      </c>
      <c r="D2880" s="17">
        <v>4.2999300353517791</v>
      </c>
      <c r="E2880" s="17">
        <v>2.6656997852846476E-2</v>
      </c>
      <c r="F2880" s="17">
        <v>0.20727908379681026</v>
      </c>
      <c r="G2880" s="17">
        <v>0.20727908379681026</v>
      </c>
      <c r="H2880" s="17">
        <v>2.0033033811058584E-3</v>
      </c>
      <c r="I2880" s="17">
        <v>0</v>
      </c>
      <c r="J2880" s="17">
        <v>0.12019820286635019</v>
      </c>
      <c r="K2880" s="17">
        <v>2.0033033811058584E-3</v>
      </c>
      <c r="L2880" s="17">
        <v>-1.0000000000000002</v>
      </c>
      <c r="M2880" s="17">
        <v>-1.0000000000000002</v>
      </c>
      <c r="N2880" s="17">
        <v>4.0066067622116647E-2</v>
      </c>
      <c r="O2880" s="17">
        <v>4.6274073220149399</v>
      </c>
      <c r="P2880" s="17">
        <v>-4.6427834658285483E-2</v>
      </c>
      <c r="Q2880" s="17">
        <v>-0.18508113660058162</v>
      </c>
      <c r="R2880" s="17">
        <v>-5.7105738137040729E-3</v>
      </c>
      <c r="S2880" s="17">
        <v>0.33333333333333343</v>
      </c>
      <c r="T2880" s="17">
        <v>0.37037388448208042</v>
      </c>
      <c r="U2880" s="17">
        <v>8.1897030245758645E-2</v>
      </c>
      <c r="V2880" s="17">
        <v>-1.4024671454688973E-2</v>
      </c>
      <c r="W2880" s="17">
        <v>30.783050929015097</v>
      </c>
      <c r="X2880" s="17">
        <v>0.98923237156061017</v>
      </c>
      <c r="Y2880" s="17">
        <v>-1.0000000000000002</v>
      </c>
      <c r="Z2880" s="17">
        <v>-1.0000000000000002</v>
      </c>
      <c r="AA2880" s="17">
        <v>26.103063774978189</v>
      </c>
      <c r="AB2880" s="17">
        <v>-0.12043674849389445</v>
      </c>
      <c r="AC2880" s="17">
        <v>8.7823261711136094E-2</v>
      </c>
      <c r="AD2880" s="17">
        <v>-6.0872044821705967E-2</v>
      </c>
      <c r="AE2880" s="17">
        <v>-4.6742765802232089</v>
      </c>
      <c r="AF2880" s="17">
        <v>0.22222222222222221</v>
      </c>
      <c r="AG2880" s="17">
        <v>-1.0000000000000002</v>
      </c>
      <c r="AH2880" s="17">
        <v>-1.0000000000000002</v>
      </c>
      <c r="AI2880" s="17">
        <v>0</v>
      </c>
      <c r="AJ2880" s="17">
        <v>-1.4024671454688973E-2</v>
      </c>
      <c r="AK2880" s="17">
        <v>5.6640267122338731E-2</v>
      </c>
      <c r="AL2880" s="17">
        <v>0.15722568591378996</v>
      </c>
      <c r="AM2880" s="17">
        <v>-2.4560958555738359E-2</v>
      </c>
      <c r="AN2880" s="17">
        <v>-0.29001206538435809</v>
      </c>
      <c r="AO2880" s="17">
        <v>-0.33082262828176551</v>
      </c>
      <c r="AP2880" s="17">
        <v>-6.4641732050400007</v>
      </c>
      <c r="AQ2880" s="17">
        <v>30.903249131881452</v>
      </c>
      <c r="AR2880" s="17">
        <v>0.77157957660648346</v>
      </c>
      <c r="AS2880" s="17">
        <v>0.99123567494171627</v>
      </c>
      <c r="AT2880" s="17">
        <v>-1.0000000000000002</v>
      </c>
      <c r="AU2880" s="17">
        <v>-1.0000000000000002</v>
      </c>
      <c r="AV2880" s="17">
        <v>0.2015685099831061</v>
      </c>
      <c r="AW2880" s="17">
        <v>24.266297891953116</v>
      </c>
      <c r="AX2880" s="17">
        <v>22.863830746484219</v>
      </c>
      <c r="AY2880" s="17">
        <v>-5.4970913604948872E-2</v>
      </c>
      <c r="AZ2880" s="17">
        <v>-42.798551020980945</v>
      </c>
      <c r="BA2880" s="22">
        <v>1361.3076118860151</v>
      </c>
      <c r="CU2880" t="e">
        <v>#N/A</v>
      </c>
      <c r="CV2880" t="e">
        <v>#N/A</v>
      </c>
    </row>
    <row r="2881" spans="1:100" x14ac:dyDescent="0.25">
      <c r="A2881">
        <v>6166</v>
      </c>
      <c r="B2881" t="s">
        <v>3126</v>
      </c>
      <c r="C2881" s="22">
        <v>3</v>
      </c>
      <c r="D2881" s="17">
        <v>4.0672900005310177</v>
      </c>
      <c r="E2881" s="17">
        <v>-9.7780438908390027E-2</v>
      </c>
      <c r="F2881" s="17">
        <v>0.19674213588027895</v>
      </c>
      <c r="G2881" s="17">
        <v>0.18419625643184862</v>
      </c>
      <c r="H2881" s="17">
        <v>0.2110439644016161</v>
      </c>
      <c r="I2881" s="17">
        <v>0</v>
      </c>
      <c r="J2881" s="17">
        <v>12.662637864096961</v>
      </c>
      <c r="K2881" s="17">
        <v>0.2110439644016161</v>
      </c>
      <c r="L2881" s="17">
        <v>-1.0000000000000011</v>
      </c>
      <c r="M2881" s="17">
        <v>-1.0000000000000011</v>
      </c>
      <c r="N2881" s="17">
        <v>4.2208792880323207</v>
      </c>
      <c r="O2881" s="17">
        <v>16.914124121059846</v>
      </c>
      <c r="P2881" s="17">
        <v>-0.50472591361160679</v>
      </c>
      <c r="Q2881" s="17">
        <v>-6.4079408590476481</v>
      </c>
      <c r="R2881" s="17">
        <v>-2.1640057945569406</v>
      </c>
      <c r="S2881" s="17">
        <v>0.33333333333333381</v>
      </c>
      <c r="T2881" s="17">
        <v>0.33333333333333381</v>
      </c>
      <c r="U2881" s="17">
        <v>0.2327910946050836</v>
      </c>
      <c r="V2881" s="17">
        <v>0.11476469520584266</v>
      </c>
      <c r="W2881" s="17">
        <v>32.127139683039104</v>
      </c>
      <c r="X2881" s="17">
        <v>2.0753752519204411</v>
      </c>
      <c r="Y2881" s="17">
        <v>-1.0000000000000011</v>
      </c>
      <c r="Z2881" s="17">
        <v>-1.0000000000000011</v>
      </c>
      <c r="AA2881" s="17">
        <v>58.089669267274488</v>
      </c>
      <c r="AB2881" s="17">
        <v>0.28949738207425146</v>
      </c>
      <c r="AC2881" s="17">
        <v>0.32374902612686923</v>
      </c>
      <c r="AD2881" s="17">
        <v>-5.0715700625275043E-2</v>
      </c>
      <c r="AE2881" s="17">
        <v>28.126535378792301</v>
      </c>
      <c r="AF2881" s="17">
        <v>0.6</v>
      </c>
      <c r="AG2881" s="17">
        <v>-1.0000000000000011</v>
      </c>
      <c r="AH2881" s="17">
        <v>-1.0000000000000011</v>
      </c>
      <c r="AI2881" s="17">
        <v>-0.11832407880200466</v>
      </c>
      <c r="AJ2881" s="17">
        <v>0.11476469520584266</v>
      </c>
      <c r="AK2881" s="17">
        <v>4.995809680705883E-2</v>
      </c>
      <c r="AL2881" s="17">
        <v>0.1152231630206615</v>
      </c>
      <c r="AM2881" s="17">
        <v>4.1664299090374092E-2</v>
      </c>
      <c r="AN2881" s="17">
        <v>0.10628960485833777</v>
      </c>
      <c r="AO2881" s="17">
        <v>1.2913979612946473</v>
      </c>
      <c r="AP2881" s="17">
        <v>3.2333559365617512</v>
      </c>
      <c r="AQ2881" s="17">
        <v>44.789777547136111</v>
      </c>
      <c r="AR2881" s="17">
        <v>1.0142224564775939</v>
      </c>
      <c r="AS2881" s="17">
        <v>2.2864192163220589</v>
      </c>
      <c r="AT2881" s="17">
        <v>-1.0000000000000011</v>
      </c>
      <c r="AU2881" s="17">
        <v>-1.0000000000000011</v>
      </c>
      <c r="AV2881" s="17">
        <v>-1.9798095381250875</v>
      </c>
      <c r="AW2881" s="17">
        <v>78.237149324896066</v>
      </c>
      <c r="AX2881" s="17">
        <v>87.347137269440253</v>
      </c>
      <c r="AY2881" s="17">
        <v>9.1962034360736675E-2</v>
      </c>
      <c r="AZ2881" s="17">
        <v>-15.515920736360478</v>
      </c>
      <c r="BA2881" s="22">
        <v>1433.6889762908563</v>
      </c>
      <c r="CU2881" t="e">
        <v>#N/A</v>
      </c>
      <c r="CV2881" t="e">
        <v>#N/A</v>
      </c>
    </row>
    <row r="2882" spans="1:100" x14ac:dyDescent="0.25">
      <c r="A2882">
        <v>6167</v>
      </c>
      <c r="B2882" t="s">
        <v>3127</v>
      </c>
      <c r="C2882" s="22">
        <v>3</v>
      </c>
      <c r="D2882" s="17">
        <v>6.3077295410434147</v>
      </c>
      <c r="E2882" s="17">
        <v>0</v>
      </c>
      <c r="F2882" s="17">
        <v>-4.0009793770512198E-2</v>
      </c>
      <c r="G2882" s="17">
        <v>-4.0009793770512198E-2</v>
      </c>
      <c r="H2882" s="17">
        <v>-4.7553199144089731E-2</v>
      </c>
      <c r="I2882" s="17">
        <v>0</v>
      </c>
      <c r="J2882" s="17">
        <v>-2.8531919486453834</v>
      </c>
      <c r="K2882" s="17">
        <v>-4.7553199144089731E-2</v>
      </c>
      <c r="L2882" s="17">
        <v>-1</v>
      </c>
      <c r="M2882" s="17">
        <v>-1</v>
      </c>
      <c r="N2882" s="17">
        <v>-0.95106398288179395</v>
      </c>
      <c r="O2882" s="17">
        <v>3.4145277986275184</v>
      </c>
      <c r="P2882" s="17">
        <v>0.9463013507880913</v>
      </c>
      <c r="Q2882" s="17">
        <v>1.0086863373565613</v>
      </c>
      <c r="R2882" s="17">
        <v>0.5230788823443252</v>
      </c>
      <c r="S2882" s="17">
        <v>0.33333333333333331</v>
      </c>
      <c r="T2882" s="17">
        <v>0.28652601690006524</v>
      </c>
      <c r="U2882" s="17">
        <v>-0.18440709372169645</v>
      </c>
      <c r="V2882" s="17">
        <v>0</v>
      </c>
      <c r="W2882" s="17">
        <v>19.320218226231656</v>
      </c>
      <c r="X2882" s="17">
        <v>9.6511693420695127E-3</v>
      </c>
      <c r="Y2882" s="17">
        <v>-1</v>
      </c>
      <c r="Z2882" s="17">
        <v>-1</v>
      </c>
      <c r="AA2882" s="17">
        <v>27.77068619642305</v>
      </c>
      <c r="AB2882" s="17">
        <v>-0.12092266379648679</v>
      </c>
      <c r="AC2882" s="17">
        <v>0.36344441825491558</v>
      </c>
      <c r="AD2882" s="17">
        <v>-8.3973972701487598E-2</v>
      </c>
      <c r="AE2882" s="17">
        <v>7.9273890878470574</v>
      </c>
      <c r="AF2882" s="17">
        <v>0.125</v>
      </c>
      <c r="AG2882" s="17">
        <v>-1</v>
      </c>
      <c r="AH2882" s="17">
        <v>-1</v>
      </c>
      <c r="AI2882" s="17">
        <v>0</v>
      </c>
      <c r="AJ2882" s="17">
        <v>0</v>
      </c>
      <c r="AK2882" s="17">
        <v>0.10379823122182989</v>
      </c>
      <c r="AL2882" s="17">
        <v>3.5574424219164631E-2</v>
      </c>
      <c r="AM2882" s="17">
        <v>6.1726342090418197E-2</v>
      </c>
      <c r="AN2882" s="17">
        <v>-1.5492379032718679E-2</v>
      </c>
      <c r="AO2882" s="17">
        <v>2.0621497083696054</v>
      </c>
      <c r="AP2882" s="17">
        <v>-0.20943735472214395</v>
      </c>
      <c r="AQ2882" s="17">
        <v>16.467026277586275</v>
      </c>
      <c r="AR2882" s="17">
        <v>0.43545225651170216</v>
      </c>
      <c r="AS2882" s="17">
        <v>-3.7902029802020135E-2</v>
      </c>
      <c r="AT2882" s="17">
        <v>-1</v>
      </c>
      <c r="AU2882" s="17">
        <v>-1</v>
      </c>
      <c r="AV2882" s="17">
        <v>0.48306908857381403</v>
      </c>
      <c r="AW2882" s="17">
        <v>30.975776640328448</v>
      </c>
      <c r="AX2882" s="17">
        <v>30.975776640328448</v>
      </c>
      <c r="AY2882" s="17">
        <v>-0.1937136061490129</v>
      </c>
      <c r="AZ2882" s="17">
        <v>-52.489380182343098</v>
      </c>
      <c r="BA2882" s="22">
        <v>1416.4742274529026</v>
      </c>
      <c r="CU2882" t="e">
        <v>#N/A</v>
      </c>
      <c r="CV2882" t="e">
        <v>#N/A</v>
      </c>
    </row>
    <row r="2883" spans="1:100" x14ac:dyDescent="0.25">
      <c r="A2883">
        <v>6168</v>
      </c>
      <c r="B2883" t="s">
        <v>3128</v>
      </c>
      <c r="C2883" s="22">
        <v>3</v>
      </c>
      <c r="D2883" s="17">
        <v>4.5775636848749528</v>
      </c>
      <c r="E2883" s="17">
        <v>-1.4501176030410961E-2</v>
      </c>
      <c r="F2883" s="17">
        <v>2.2612896930909057</v>
      </c>
      <c r="G2883" s="17">
        <v>2.2612896930909057</v>
      </c>
      <c r="H2883" s="17">
        <v>1.1803258761660673E-2</v>
      </c>
      <c r="I2883" s="17">
        <v>0</v>
      </c>
      <c r="J2883" s="17">
        <v>0.70819552569963773</v>
      </c>
      <c r="K2883" s="17">
        <v>1.1803258761660673E-2</v>
      </c>
      <c r="L2883" s="17">
        <v>-1.0000000000000007</v>
      </c>
      <c r="M2883" s="17">
        <v>-1.0000000000000007</v>
      </c>
      <c r="N2883" s="17">
        <v>0.23606517523321202</v>
      </c>
      <c r="O2883" s="17">
        <v>7.5470489036654955</v>
      </c>
      <c r="P2883" s="17">
        <v>-1.46629353474079E-2</v>
      </c>
      <c r="Q2883" s="17">
        <v>-1.8736873370166096</v>
      </c>
      <c r="R2883" s="17">
        <v>-0.69734478179678372</v>
      </c>
      <c r="S2883" s="17">
        <v>0.33333333333333343</v>
      </c>
      <c r="T2883" s="17">
        <v>0.33333333333333343</v>
      </c>
      <c r="U2883" s="17">
        <v>0.30267601385092696</v>
      </c>
      <c r="V2883" s="17">
        <v>-3.9327091043113049E-2</v>
      </c>
      <c r="W2883" s="17">
        <v>36.728493228512811</v>
      </c>
      <c r="X2883" s="17">
        <v>1.6296049170500353</v>
      </c>
      <c r="Y2883" s="17">
        <v>-1.0000000000000007</v>
      </c>
      <c r="Z2883" s="17">
        <v>-1.0000000000000007</v>
      </c>
      <c r="AA2883" s="17">
        <v>66.490955727072787</v>
      </c>
      <c r="AB2883" s="17">
        <v>6.4009005469267355E-2</v>
      </c>
      <c r="AC2883" s="17">
        <v>0.31592914989440196</v>
      </c>
      <c r="AD2883" s="17">
        <v>0.22925799024346608</v>
      </c>
      <c r="AE2883" s="17">
        <v>30.459807280356763</v>
      </c>
      <c r="AF2883" s="17">
        <v>0.72727272727272729</v>
      </c>
      <c r="AG2883" s="17">
        <v>-1.0000000000000007</v>
      </c>
      <c r="AH2883" s="17">
        <v>-1.0000000000000007</v>
      </c>
      <c r="AI2883" s="17">
        <v>3.8281791717578798E-2</v>
      </c>
      <c r="AJ2883" s="17">
        <v>-3.9327091043113049E-2</v>
      </c>
      <c r="AK2883" s="17">
        <v>0.338291500860463</v>
      </c>
      <c r="AL2883" s="17">
        <v>7.414198299850315E-2</v>
      </c>
      <c r="AM2883" s="17">
        <v>-2.456893572977677E-2</v>
      </c>
      <c r="AN2883" s="17">
        <v>8.6311813320693487E-2</v>
      </c>
      <c r="AO2883" s="17">
        <v>1.0772341110578956</v>
      </c>
      <c r="AP2883" s="17">
        <v>2.5285052480098535</v>
      </c>
      <c r="AQ2883" s="17">
        <v>37.436688754212447</v>
      </c>
      <c r="AR2883" s="17">
        <v>0.93001558947448082</v>
      </c>
      <c r="AS2883" s="17">
        <v>1.641408175811697</v>
      </c>
      <c r="AT2883" s="17">
        <v>-1.0000000000000007</v>
      </c>
      <c r="AU2883" s="17">
        <v>-1.0000000000000007</v>
      </c>
      <c r="AV2883" s="17">
        <v>1.5639449112941199</v>
      </c>
      <c r="AW2883" s="17">
        <v>76.566509878748164</v>
      </c>
      <c r="AX2883" s="17">
        <v>73.39943660878842</v>
      </c>
      <c r="AY2883" s="17">
        <v>0.23726352249645008</v>
      </c>
      <c r="AZ2883" s="17">
        <v>2.3722132946103422</v>
      </c>
      <c r="BA2883" s="22">
        <v>1467.4181465073632</v>
      </c>
      <c r="CU2883" t="e">
        <v>#N/A</v>
      </c>
      <c r="CV2883" t="e">
        <v>#N/A</v>
      </c>
    </row>
    <row r="2884" spans="1:100" x14ac:dyDescent="0.25">
      <c r="A2884">
        <v>6169</v>
      </c>
      <c r="B2884" t="s">
        <v>3129</v>
      </c>
      <c r="C2884" s="22">
        <v>3</v>
      </c>
      <c r="D2884" s="17">
        <v>1.9249981261216405</v>
      </c>
      <c r="E2884" s="17">
        <v>-0.51792761310336144</v>
      </c>
      <c r="F2884" s="17">
        <v>0.29137226256083959</v>
      </c>
      <c r="G2884" s="17">
        <v>0.1608821134144888</v>
      </c>
      <c r="H2884" s="17">
        <v>0.22237907770522292</v>
      </c>
      <c r="I2884" s="17">
        <v>0</v>
      </c>
      <c r="J2884" s="17">
        <v>13.342744662313372</v>
      </c>
      <c r="K2884" s="17">
        <v>0.22237907770522292</v>
      </c>
      <c r="L2884" s="17">
        <v>-0.99999999999999978</v>
      </c>
      <c r="M2884" s="17">
        <v>-0.99999999999999978</v>
      </c>
      <c r="N2884" s="17">
        <v>4.4475815541044579</v>
      </c>
      <c r="O2884" s="17">
        <v>15.428624901849508</v>
      </c>
      <c r="P2884" s="17">
        <v>-7.5015403242879195</v>
      </c>
      <c r="Q2884" s="17">
        <v>-0.44572180988080728</v>
      </c>
      <c r="R2884" s="17">
        <v>-0.9591888853602909</v>
      </c>
      <c r="S2884" s="17">
        <v>0.33333333333333326</v>
      </c>
      <c r="T2884" s="17">
        <v>0.22005100963781396</v>
      </c>
      <c r="U2884" s="17">
        <v>-4.0426696729880321E-3</v>
      </c>
      <c r="V2884" s="17">
        <v>-3.0483316721627352E-2</v>
      </c>
      <c r="W2884" s="17">
        <v>11.859171154852362</v>
      </c>
      <c r="X2884" s="17">
        <v>1.865236254868901E-2</v>
      </c>
      <c r="Y2884" s="17">
        <v>-0.99999999999999978</v>
      </c>
      <c r="Z2884" s="17">
        <v>-0.99999999999999978</v>
      </c>
      <c r="AA2884" s="17">
        <v>6.1806883355124222</v>
      </c>
      <c r="AB2884" s="17">
        <v>-0.19701007253129851</v>
      </c>
      <c r="AC2884" s="17">
        <v>8.0732925200068056E-2</v>
      </c>
      <c r="AD2884" s="17">
        <v>2.1891268651637628E-2</v>
      </c>
      <c r="AE2884" s="17">
        <v>-4.719293933979646</v>
      </c>
      <c r="AF2884" s="17">
        <v>0</v>
      </c>
      <c r="AG2884" s="17">
        <v>-0.99999999999999978</v>
      </c>
      <c r="AH2884" s="17">
        <v>-0.99999999999999978</v>
      </c>
      <c r="AI2884" s="17">
        <v>1.0310739528118396E-2</v>
      </c>
      <c r="AJ2884" s="17">
        <v>-3.0483316721627352E-2</v>
      </c>
      <c r="AK2884" s="17">
        <v>-0.12155660809496337</v>
      </c>
      <c r="AL2884" s="17">
        <v>0.26964380809616711</v>
      </c>
      <c r="AM2884" s="17">
        <v>-4.8357353319912699E-2</v>
      </c>
      <c r="AN2884" s="17">
        <v>-3.3637837716020871E-2</v>
      </c>
      <c r="AO2884" s="17">
        <v>-1.8167168734726351</v>
      </c>
      <c r="AP2884" s="17">
        <v>0.50727309758031336</v>
      </c>
      <c r="AQ2884" s="17">
        <v>25.201915817165744</v>
      </c>
      <c r="AR2884" s="17">
        <v>0.5188583565765319</v>
      </c>
      <c r="AS2884" s="17">
        <v>0.24103144025391154</v>
      </c>
      <c r="AT2884" s="17">
        <v>-0.99999999999999978</v>
      </c>
      <c r="AU2884" s="17">
        <v>-0.99999999999999978</v>
      </c>
      <c r="AV2884" s="17">
        <v>-0.79830677194580157</v>
      </c>
      <c r="AW2884" s="17">
        <v>22.116586334942244</v>
      </c>
      <c r="AX2884" s="17">
        <v>19.274469453341862</v>
      </c>
      <c r="AY2884" s="17">
        <v>-2.5487012393631374E-2</v>
      </c>
      <c r="AZ2884" s="17">
        <v>-16.424191180810759</v>
      </c>
      <c r="BA2884" s="22">
        <v>1403.8018730965223</v>
      </c>
      <c r="CU2884" t="e">
        <v>#N/A</v>
      </c>
      <c r="CV2884" t="e">
        <v>#N/A</v>
      </c>
    </row>
    <row r="2885" spans="1:100" x14ac:dyDescent="0.25">
      <c r="A2885">
        <v>6170</v>
      </c>
      <c r="B2885" t="s">
        <v>3130</v>
      </c>
      <c r="C2885" s="22">
        <v>3</v>
      </c>
      <c r="D2885" s="17">
        <v>4.5500133987221805</v>
      </c>
      <c r="E2885" s="17">
        <v>0.55934148698656982</v>
      </c>
      <c r="F2885" s="17">
        <v>-1.1725341439979653</v>
      </c>
      <c r="G2885" s="17">
        <v>-1.0037188986664152</v>
      </c>
      <c r="H2885" s="17">
        <v>0.31226436117399048</v>
      </c>
      <c r="I2885" s="17">
        <v>0</v>
      </c>
      <c r="J2885" s="17">
        <v>18.735861670439441</v>
      </c>
      <c r="K2885" s="17">
        <v>0.31226436117399048</v>
      </c>
      <c r="L2885" s="17">
        <v>-1.0000000000000002</v>
      </c>
      <c r="M2885" s="17">
        <v>-1.0000000000000002</v>
      </c>
      <c r="N2885" s="17">
        <v>6.2452872234798109</v>
      </c>
      <c r="O2885" s="17">
        <v>22.282156170495192</v>
      </c>
      <c r="P2885" s="17">
        <v>-0.17448961764752324</v>
      </c>
      <c r="Q2885" s="17">
        <v>-7.6454135746156107</v>
      </c>
      <c r="R2885" s="17">
        <v>-2.5650102433001636</v>
      </c>
      <c r="S2885" s="17">
        <v>0.33333333333333331</v>
      </c>
      <c r="T2885" s="17">
        <v>0.35214889789222187</v>
      </c>
      <c r="U2885" s="17">
        <v>0.17126191447347502</v>
      </c>
      <c r="V2885" s="17">
        <v>0</v>
      </c>
      <c r="W2885" s="17">
        <v>21.779191381001603</v>
      </c>
      <c r="X2885" s="17">
        <v>1.0684226724992574</v>
      </c>
      <c r="Y2885" s="17">
        <v>-1.0000000000000002</v>
      </c>
      <c r="Z2885" s="17">
        <v>-1.0000000000000002</v>
      </c>
      <c r="AA2885" s="17">
        <v>36.909990091732134</v>
      </c>
      <c r="AB2885" s="17">
        <v>0.10355738422510724</v>
      </c>
      <c r="AC2885" s="17">
        <v>0.13867695025814275</v>
      </c>
      <c r="AD2885" s="17">
        <v>0.11168184459736408</v>
      </c>
      <c r="AE2885" s="17">
        <v>17.695808954030703</v>
      </c>
      <c r="AF2885" s="17">
        <v>0.625</v>
      </c>
      <c r="AG2885" s="17">
        <v>-1.0000000000000002</v>
      </c>
      <c r="AH2885" s="17">
        <v>-1.0000000000000002</v>
      </c>
      <c r="AI2885" s="17">
        <v>-8.236936416561047E-2</v>
      </c>
      <c r="AJ2885" s="17">
        <v>0</v>
      </c>
      <c r="AK2885" s="17">
        <v>4.9031797191627674E-2</v>
      </c>
      <c r="AL2885" s="17">
        <v>-0.19801341724651139</v>
      </c>
      <c r="AM2885" s="17">
        <v>8.7774002551017125E-2</v>
      </c>
      <c r="AN2885" s="17">
        <v>0.78587690459866222</v>
      </c>
      <c r="AO2885" s="17">
        <v>2.4395090497335667</v>
      </c>
      <c r="AP2885" s="17">
        <v>18.656855528734003</v>
      </c>
      <c r="AQ2885" s="17">
        <v>40.515053051441015</v>
      </c>
      <c r="AR2885" s="17">
        <v>0.85674414569903012</v>
      </c>
      <c r="AS2885" s="17">
        <v>1.3806870336732477</v>
      </c>
      <c r="AT2885" s="17">
        <v>-1.0000000000000002</v>
      </c>
      <c r="AU2885" s="17">
        <v>-1.0000000000000002</v>
      </c>
      <c r="AV2885" s="17">
        <v>-3.5687291419665788</v>
      </c>
      <c r="AW2885" s="17">
        <v>77.849001790961324</v>
      </c>
      <c r="AX2885" s="17">
        <v>76.201614507649111</v>
      </c>
      <c r="AY2885" s="17">
        <v>0.25992917152962219</v>
      </c>
      <c r="AZ2885" s="17">
        <v>22.359785792851721</v>
      </c>
      <c r="BA2885" s="22">
        <v>1458.1260087794467</v>
      </c>
      <c r="CU2885" t="e">
        <v>#N/A</v>
      </c>
      <c r="CV2885" t="e">
        <v>#N/A</v>
      </c>
    </row>
    <row r="2886" spans="1:100" x14ac:dyDescent="0.25">
      <c r="A2886">
        <v>6171</v>
      </c>
      <c r="B2886" t="s">
        <v>3131</v>
      </c>
      <c r="C2886" s="22">
        <v>3</v>
      </c>
      <c r="D2886" s="17">
        <v>5.3160322993878211</v>
      </c>
      <c r="E2886" s="17">
        <v>0</v>
      </c>
      <c r="F2886" s="17">
        <v>-0.47315178799806651</v>
      </c>
      <c r="G2886" s="17">
        <v>-0.47315178799806651</v>
      </c>
      <c r="H2886" s="17">
        <v>0.20330542316595868</v>
      </c>
      <c r="I2886" s="17">
        <v>0</v>
      </c>
      <c r="J2886" s="17">
        <v>12.19832538995753</v>
      </c>
      <c r="K2886" s="17">
        <v>0.20330542316595868</v>
      </c>
      <c r="L2886" s="17">
        <v>-1.0000000000000016</v>
      </c>
      <c r="M2886" s="17">
        <v>-1.0000000000000016</v>
      </c>
      <c r="N2886" s="17">
        <v>4.0661084633191766</v>
      </c>
      <c r="O2886" s="17">
        <v>17.04120590134729</v>
      </c>
      <c r="P2886" s="17">
        <v>-0.28761920499250149</v>
      </c>
      <c r="Q2886" s="17">
        <v>4.3861935783572958</v>
      </c>
      <c r="R2886" s="17">
        <v>1.4484584971768122</v>
      </c>
      <c r="S2886" s="17">
        <v>0.33333333333333376</v>
      </c>
      <c r="T2886" s="17">
        <v>0.28537813201400908</v>
      </c>
      <c r="U2886" s="17">
        <v>0.28491659793010798</v>
      </c>
      <c r="V2886" s="17">
        <v>2.5982298366986251E-2</v>
      </c>
      <c r="W2886" s="17">
        <v>29.05219753913914</v>
      </c>
      <c r="X2886" s="17">
        <v>1.6453704804274181</v>
      </c>
      <c r="Y2886" s="17">
        <v>-1.0000000000000016</v>
      </c>
      <c r="Z2886" s="17">
        <v>-1.0000000000000016</v>
      </c>
      <c r="AA2886" s="17">
        <v>77.097331869131096</v>
      </c>
      <c r="AB2886" s="17">
        <v>0.37224381932807826</v>
      </c>
      <c r="AC2886" s="17">
        <v>0.19974970909520184</v>
      </c>
      <c r="AD2886" s="17">
        <v>0.35993998823302165</v>
      </c>
      <c r="AE2886" s="17">
        <v>46.596675832815116</v>
      </c>
      <c r="AF2886" s="17">
        <v>0.8</v>
      </c>
      <c r="AG2886" s="17">
        <v>-1.0000000000000016</v>
      </c>
      <c r="AH2886" s="17">
        <v>-1.0000000000000016</v>
      </c>
      <c r="AI2886" s="17">
        <v>0</v>
      </c>
      <c r="AJ2886" s="17">
        <v>2.5982298366986251E-2</v>
      </c>
      <c r="AK2886" s="17">
        <v>-0.16692098832173902</v>
      </c>
      <c r="AL2886" s="17">
        <v>-0.22436277960026604</v>
      </c>
      <c r="AM2886" s="17">
        <v>0.25793101523133738</v>
      </c>
      <c r="AN2886" s="17">
        <v>-0.16470984936016711</v>
      </c>
      <c r="AO2886" s="17">
        <v>5.613670439174741</v>
      </c>
      <c r="AP2886" s="17">
        <v>-5.2395601320055079</v>
      </c>
      <c r="AQ2886" s="17">
        <v>41.250522929096682</v>
      </c>
      <c r="AR2886" s="17">
        <v>0.92961036164443678</v>
      </c>
      <c r="AS2886" s="17">
        <v>1.8486759035933777</v>
      </c>
      <c r="AT2886" s="17">
        <v>-1.0000000000000016</v>
      </c>
      <c r="AU2886" s="17">
        <v>-1.0000000000000016</v>
      </c>
      <c r="AV2886" s="17">
        <v>0.97530670917874573</v>
      </c>
      <c r="AW2886" s="17">
        <v>88.898977638472786</v>
      </c>
      <c r="AX2886" s="17">
        <v>91.497207475171422</v>
      </c>
      <c r="AY2886" s="17">
        <v>0.42299429267846245</v>
      </c>
      <c r="AZ2886" s="17">
        <v>15.960957386659588</v>
      </c>
      <c r="BA2886" s="22">
        <v>1407.8285693895102</v>
      </c>
      <c r="CU2886" t="e">
        <v>#N/A</v>
      </c>
      <c r="CV2886" t="e">
        <v>#N/A</v>
      </c>
    </row>
    <row r="2887" spans="1:100" x14ac:dyDescent="0.25">
      <c r="A2887">
        <v>6172</v>
      </c>
      <c r="B2887" t="s">
        <v>3132</v>
      </c>
      <c r="C2887" s="22">
        <v>3</v>
      </c>
      <c r="D2887" s="17">
        <v>5.4742692195422205</v>
      </c>
      <c r="E2887" s="17">
        <v>0.32356892588831987</v>
      </c>
      <c r="F2887" s="17">
        <v>0.58301586923264592</v>
      </c>
      <c r="G2887" s="17">
        <v>0.69424395510768644</v>
      </c>
      <c r="H2887" s="17">
        <v>9.0131715141460969E-2</v>
      </c>
      <c r="I2887" s="17">
        <v>0</v>
      </c>
      <c r="J2887" s="17">
        <v>5.4079029084876584</v>
      </c>
      <c r="K2887" s="17">
        <v>9.0131715141460969E-2</v>
      </c>
      <c r="L2887" s="17">
        <v>-0.99999999999999967</v>
      </c>
      <c r="M2887" s="17">
        <v>-0.99999999999999967</v>
      </c>
      <c r="N2887" s="17">
        <v>1.8026343028292193</v>
      </c>
      <c r="O2887" s="17">
        <v>11.576416083137561</v>
      </c>
      <c r="P2887" s="17">
        <v>5.2422938490338661E-2</v>
      </c>
      <c r="Q2887" s="17">
        <v>-9.0352941881010782</v>
      </c>
      <c r="R2887" s="17">
        <v>-3.0482051191622341</v>
      </c>
      <c r="S2887" s="17">
        <v>0.32072558646286015</v>
      </c>
      <c r="T2887" s="17">
        <v>0.341368873810863</v>
      </c>
      <c r="U2887" s="17">
        <v>0.15268478606243205</v>
      </c>
      <c r="V2887" s="17">
        <v>-5.5572095978733034E-4</v>
      </c>
      <c r="W2887" s="17">
        <v>28.963672409396288</v>
      </c>
      <c r="X2887" s="17">
        <v>1.1791313208688732</v>
      </c>
      <c r="Y2887" s="17">
        <v>-0.99999999999999967</v>
      </c>
      <c r="Z2887" s="17">
        <v>-0.99999999999999967</v>
      </c>
      <c r="AA2887" s="17">
        <v>22.450997687678147</v>
      </c>
      <c r="AB2887" s="17">
        <v>-3.7096383455438767E-2</v>
      </c>
      <c r="AC2887" s="17">
        <v>2.3535426769768726E-2</v>
      </c>
      <c r="AD2887" s="17">
        <v>-5.5728435365447887E-2</v>
      </c>
      <c r="AE2887" s="17">
        <v>-3.4644696025559036</v>
      </c>
      <c r="AF2887" s="17">
        <v>0.16666666666666666</v>
      </c>
      <c r="AG2887" s="17">
        <v>-0.99999999999999967</v>
      </c>
      <c r="AH2887" s="17">
        <v>-0.99999999999999967</v>
      </c>
      <c r="AI2887" s="17">
        <v>-2.1176643550728812E-2</v>
      </c>
      <c r="AJ2887" s="17">
        <v>-5.5572095978733034E-4</v>
      </c>
      <c r="AK2887" s="17">
        <v>-3.8988301279775227E-2</v>
      </c>
      <c r="AL2887" s="17">
        <v>-0.12617143988864657</v>
      </c>
      <c r="AM2887" s="17">
        <v>0.23446345557339257</v>
      </c>
      <c r="AN2887" s="17">
        <v>0.29305178562003725</v>
      </c>
      <c r="AO2887" s="17">
        <v>5.6666448829359348</v>
      </c>
      <c r="AP2887" s="17">
        <v>6.695437441057698</v>
      </c>
      <c r="AQ2887" s="17">
        <v>34.371575317883952</v>
      </c>
      <c r="AR2887" s="17">
        <v>0.81422352537636777</v>
      </c>
      <c r="AS2887" s="17">
        <v>1.2692630360103336</v>
      </c>
      <c r="AT2887" s="17">
        <v>-0.99999999999999967</v>
      </c>
      <c r="AU2887" s="17">
        <v>-0.99999999999999967</v>
      </c>
      <c r="AV2887" s="17">
        <v>-2.3539611640545477</v>
      </c>
      <c r="AW2887" s="17">
        <v>40.722851211873412</v>
      </c>
      <c r="AX2887" s="17">
        <v>40.2437462448801</v>
      </c>
      <c r="AY2887" s="17">
        <v>0.20535513251393897</v>
      </c>
      <c r="AZ2887" s="17">
        <v>-22.259788843640923</v>
      </c>
      <c r="BA2887" s="22">
        <v>1362.285947453887</v>
      </c>
      <c r="CU2887" t="e">
        <v>#N/A</v>
      </c>
      <c r="CV2887" t="e">
        <v>#N/A</v>
      </c>
    </row>
    <row r="2888" spans="1:100" x14ac:dyDescent="0.25">
      <c r="A2888">
        <v>6173</v>
      </c>
      <c r="B2888" t="s">
        <v>3133</v>
      </c>
      <c r="C2888" s="22">
        <v>2</v>
      </c>
      <c r="D2888" s="17">
        <v>3.1389702519530074</v>
      </c>
      <c r="E2888" s="17">
        <v>-0.13171227713023564</v>
      </c>
      <c r="F2888" s="17">
        <v>-0.25104067998786794</v>
      </c>
      <c r="G2888" s="17">
        <v>-0.24451380972352071</v>
      </c>
      <c r="H2888" s="17">
        <v>1.6426204653895438E-3</v>
      </c>
      <c r="I2888" s="17">
        <v>0</v>
      </c>
      <c r="J2888" s="17">
        <v>9.8557227923372182E-2</v>
      </c>
      <c r="K2888" s="17">
        <v>1.6426204653895438E-3</v>
      </c>
      <c r="L2888" s="17">
        <v>-1</v>
      </c>
      <c r="M2888" s="17">
        <v>-1</v>
      </c>
      <c r="N2888" s="17">
        <v>3.2852409307790875E-2</v>
      </c>
      <c r="O2888" s="17">
        <v>3.9472439901636687</v>
      </c>
      <c r="P2888" s="17">
        <v>-0.49927399786372723</v>
      </c>
      <c r="Q2888" s="17">
        <v>-0.87867393344111488</v>
      </c>
      <c r="R2888" s="17">
        <v>-0.28710660179577913</v>
      </c>
      <c r="S2888" s="17">
        <v>0.31516174510611294</v>
      </c>
      <c r="T2888" s="17">
        <v>0.21969450382124148</v>
      </c>
      <c r="U2888" s="17">
        <v>-2.2289190457032981E-3</v>
      </c>
      <c r="V2888" s="17">
        <v>-9.9257043012727485E-3</v>
      </c>
      <c r="W2888" s="17">
        <v>19.278143545728632</v>
      </c>
      <c r="X2888" s="17">
        <v>0.43297036036295861</v>
      </c>
      <c r="Y2888" s="17">
        <v>-1</v>
      </c>
      <c r="Z2888" s="17">
        <v>-1</v>
      </c>
      <c r="AA2888" s="17">
        <v>32.038513185072873</v>
      </c>
      <c r="AB2888" s="17">
        <v>2.7862229651992199E-2</v>
      </c>
      <c r="AC2888" s="17">
        <v>2.8041868483561036E-2</v>
      </c>
      <c r="AD2888" s="17">
        <v>2.4219912954016085E-2</v>
      </c>
      <c r="AE2888" s="17">
        <v>9.3704462573079486</v>
      </c>
      <c r="AF2888" s="17">
        <v>-1</v>
      </c>
      <c r="AG2888" s="17">
        <v>-1</v>
      </c>
      <c r="AH2888" s="17">
        <v>-1</v>
      </c>
      <c r="AI2888" s="17">
        <v>-5.7097216040572531E-3</v>
      </c>
      <c r="AJ2888" s="17">
        <v>-9.9257043012727485E-3</v>
      </c>
      <c r="AK2888" s="17">
        <v>0.19834119681145884</v>
      </c>
      <c r="AL2888" s="17">
        <v>-2.6513239822211501E-2</v>
      </c>
      <c r="AM2888" s="17">
        <v>0.22266703895276491</v>
      </c>
      <c r="AN2888" s="17">
        <v>-3.9226178737711129E-2</v>
      </c>
      <c r="AO2888" s="17">
        <v>6.0569941858105469</v>
      </c>
      <c r="AP2888" s="17">
        <v>-0.61183289548796616</v>
      </c>
      <c r="AQ2888" s="17">
        <v>24.14554223248096</v>
      </c>
      <c r="AR2888" s="17">
        <v>0.57695444276330421</v>
      </c>
      <c r="AS2888" s="17">
        <v>0.50724739654848228</v>
      </c>
      <c r="AT2888" s="17">
        <v>-1</v>
      </c>
      <c r="AU2888" s="17">
        <v>-1</v>
      </c>
      <c r="AV2888" s="17">
        <v>-0.32928567661493524</v>
      </c>
      <c r="AW2888" s="17">
        <v>42.365720942596525</v>
      </c>
      <c r="AX2888" s="17">
        <v>42.316484094468791</v>
      </c>
      <c r="AY2888" s="17">
        <v>7.0702189124442927E-2</v>
      </c>
      <c r="AZ2888" s="17">
        <v>-16.812258701655171</v>
      </c>
      <c r="BA2888" s="22">
        <v>1395.1041481523084</v>
      </c>
    </row>
    <row r="2889" spans="1:100" x14ac:dyDescent="0.25">
      <c r="A2889">
        <v>6174</v>
      </c>
      <c r="B2889" t="s">
        <v>3134</v>
      </c>
      <c r="C2889" s="22">
        <v>3</v>
      </c>
      <c r="D2889" s="17">
        <v>5.6230485132599339</v>
      </c>
      <c r="E2889" s="17">
        <v>-0.16376398936497474</v>
      </c>
      <c r="F2889" s="17">
        <v>-0.22379742673482789</v>
      </c>
      <c r="G2889" s="17">
        <v>-0.26364358752187578</v>
      </c>
      <c r="H2889" s="17">
        <v>0.19132889512914239</v>
      </c>
      <c r="I2889" s="17">
        <v>0</v>
      </c>
      <c r="J2889" s="17">
        <v>11.479733707748537</v>
      </c>
      <c r="K2889" s="17">
        <v>0.19132889512914239</v>
      </c>
      <c r="L2889" s="17">
        <v>-0.99999999999999989</v>
      </c>
      <c r="M2889" s="17">
        <v>-0.99999999999999989</v>
      </c>
      <c r="N2889" s="17">
        <v>3.826577902582847</v>
      </c>
      <c r="O2889" s="17">
        <v>16.839138633486602</v>
      </c>
      <c r="P2889" s="17">
        <v>3.4614262679169699E-3</v>
      </c>
      <c r="Q2889" s="17">
        <v>-0.38196166266221315</v>
      </c>
      <c r="R2889" s="17">
        <v>-0.14234329552907382</v>
      </c>
      <c r="S2889" s="17">
        <v>0.33333333333333315</v>
      </c>
      <c r="T2889" s="17">
        <v>0.27601567802816596</v>
      </c>
      <c r="U2889" s="17">
        <v>-0.12401497533782624</v>
      </c>
      <c r="V2889" s="17">
        <v>0</v>
      </c>
      <c r="W2889" s="17">
        <v>11.760205635781229</v>
      </c>
      <c r="X2889" s="17">
        <v>-5.2484350413474795E-2</v>
      </c>
      <c r="Y2889" s="17">
        <v>-0.99999999999999989</v>
      </c>
      <c r="Z2889" s="17">
        <v>-0.99999999999999989</v>
      </c>
      <c r="AA2889" s="17">
        <v>-2.4484974389270073</v>
      </c>
      <c r="AB2889" s="17">
        <v>-0.28378981115150675</v>
      </c>
      <c r="AC2889" s="17">
        <v>0.1589307570760147</v>
      </c>
      <c r="AD2889" s="17">
        <v>-0.15646814150809146</v>
      </c>
      <c r="AE2889" s="17">
        <v>-14.06635977917918</v>
      </c>
      <c r="AF2889" s="17">
        <v>0.33333333333333331</v>
      </c>
      <c r="AG2889" s="17">
        <v>-0.99999999999999989</v>
      </c>
      <c r="AH2889" s="17">
        <v>-0.99999999999999989</v>
      </c>
      <c r="AI2889" s="17">
        <v>2.3349944303724564E-2</v>
      </c>
      <c r="AJ2889" s="17">
        <v>0</v>
      </c>
      <c r="AK2889" s="17">
        <v>-5.2781725166327814E-2</v>
      </c>
      <c r="AL2889" s="17">
        <v>-0.26950689888145041</v>
      </c>
      <c r="AM2889" s="17">
        <v>-3.3917820211176425E-2</v>
      </c>
      <c r="AN2889" s="17">
        <v>0.25171023563802192</v>
      </c>
      <c r="AO2889" s="17">
        <v>-1.1118541311110497</v>
      </c>
      <c r="AP2889" s="17">
        <v>4.9452213965432952</v>
      </c>
      <c r="AQ2889" s="17">
        <v>23.239939343529763</v>
      </c>
      <c r="AR2889" s="17">
        <v>0.48533403602367287</v>
      </c>
      <c r="AS2889" s="17">
        <v>0.13884454471566737</v>
      </c>
      <c r="AT2889" s="17">
        <v>-0.99999999999999989</v>
      </c>
      <c r="AU2889" s="17">
        <v>-0.99999999999999989</v>
      </c>
      <c r="AV2889" s="17">
        <v>-0.40598688305094977</v>
      </c>
      <c r="AW2889" s="17">
        <v>19.335862591102877</v>
      </c>
      <c r="AX2889" s="17">
        <v>19.80286147717737</v>
      </c>
      <c r="AY2889" s="17">
        <v>-0.11447915154687395</v>
      </c>
      <c r="AZ2889" s="17">
        <v>-69.524466356495694</v>
      </c>
      <c r="BA2889" s="22">
        <v>1352.7469981451588</v>
      </c>
      <c r="CU2889" t="e">
        <v>#N/A</v>
      </c>
      <c r="CV2889" t="e">
        <v>#N/A</v>
      </c>
    </row>
    <row r="2890" spans="1:100" x14ac:dyDescent="0.25">
      <c r="A2890">
        <v>6175</v>
      </c>
      <c r="B2890" t="s">
        <v>3135</v>
      </c>
      <c r="C2890" s="22">
        <v>3</v>
      </c>
      <c r="D2890" s="17">
        <v>4.6312740553094747</v>
      </c>
      <c r="E2890" s="17">
        <v>-4.9645596888580959E-2</v>
      </c>
      <c r="F2890" s="17">
        <v>-0.34885378428342551</v>
      </c>
      <c r="G2890" s="17">
        <v>-0.34885378428342551</v>
      </c>
      <c r="H2890" s="17">
        <v>0.18150464347452064</v>
      </c>
      <c r="I2890" s="17">
        <v>0</v>
      </c>
      <c r="J2890" s="17">
        <v>10.890278608471236</v>
      </c>
      <c r="K2890" s="17">
        <v>0.18150464347452064</v>
      </c>
      <c r="L2890" s="17">
        <v>-1.0000000000000009</v>
      </c>
      <c r="M2890" s="17">
        <v>-1.0000000000000009</v>
      </c>
      <c r="N2890" s="17">
        <v>3.6300928694904138</v>
      </c>
      <c r="O2890" s="17">
        <v>15.172698879497284</v>
      </c>
      <c r="P2890" s="17">
        <v>-0.68766319094304273</v>
      </c>
      <c r="Q2890" s="17">
        <v>4.3227884593264676</v>
      </c>
      <c r="R2890" s="17">
        <v>0.89992096676256972</v>
      </c>
      <c r="S2890" s="17">
        <v>0.33333333333333348</v>
      </c>
      <c r="T2890" s="17">
        <v>0.22132228353455505</v>
      </c>
      <c r="U2890" s="17">
        <v>0.38103971984537377</v>
      </c>
      <c r="V2890" s="17">
        <v>-5.082939212340884E-2</v>
      </c>
      <c r="W2890" s="17">
        <v>28.134452044613333</v>
      </c>
      <c r="X2890" s="17">
        <v>1.6149439344171315</v>
      </c>
      <c r="Y2890" s="17">
        <v>-1.0000000000000009</v>
      </c>
      <c r="Z2890" s="17">
        <v>-1.0000000000000009</v>
      </c>
      <c r="AA2890" s="17">
        <v>54.008002111261604</v>
      </c>
      <c r="AB2890" s="17">
        <v>1.3504612293416651E-2</v>
      </c>
      <c r="AC2890" s="17">
        <v>0.43745286747932383</v>
      </c>
      <c r="AD2890" s="17">
        <v>4.8515102224972816E-2</v>
      </c>
      <c r="AE2890" s="17">
        <v>24.973629099885663</v>
      </c>
      <c r="AF2890" s="17">
        <v>0.75</v>
      </c>
      <c r="AG2890" s="17">
        <v>-1.0000000000000009</v>
      </c>
      <c r="AH2890" s="17">
        <v>-1.0000000000000009</v>
      </c>
      <c r="AI2890" s="17">
        <v>-1.7205886723829368E-2</v>
      </c>
      <c r="AJ2890" s="17">
        <v>-5.082939212340884E-2</v>
      </c>
      <c r="AK2890" s="17">
        <v>0.13926548761946553</v>
      </c>
      <c r="AL2890" s="17">
        <v>8.9333183366612265E-2</v>
      </c>
      <c r="AM2890" s="17">
        <v>-0.17547804513071508</v>
      </c>
      <c r="AN2890" s="17">
        <v>2.5758763906044702E-2</v>
      </c>
      <c r="AO2890" s="17">
        <v>-3.6906236901705483</v>
      </c>
      <c r="AP2890" s="17">
        <v>1.0906350144841792</v>
      </c>
      <c r="AQ2890" s="17">
        <v>39.024730653084539</v>
      </c>
      <c r="AR2890" s="17">
        <v>0.88486594458985346</v>
      </c>
      <c r="AS2890" s="17">
        <v>1.7964485778916524</v>
      </c>
      <c r="AT2890" s="17">
        <v>-1.0000000000000009</v>
      </c>
      <c r="AU2890" s="17">
        <v>-1.0000000000000009</v>
      </c>
      <c r="AV2890" s="17">
        <v>0.55106718247914399</v>
      </c>
      <c r="AW2890" s="17">
        <v>70.271336005243029</v>
      </c>
      <c r="AX2890" s="17">
        <v>64.844279058425528</v>
      </c>
      <c r="AY2890" s="17">
        <v>-1.3420790479809777E-2</v>
      </c>
      <c r="AZ2890" s="17">
        <v>-14.947390143347517</v>
      </c>
      <c r="BA2890" s="22">
        <v>1464.5594580629763</v>
      </c>
      <c r="CU2890" t="e">
        <v>#N/A</v>
      </c>
      <c r="CV2890" t="e">
        <v>#N/A</v>
      </c>
    </row>
    <row r="2891" spans="1:100" x14ac:dyDescent="0.25">
      <c r="A2891">
        <v>6176</v>
      </c>
      <c r="B2891" t="s">
        <v>3136</v>
      </c>
      <c r="C2891" s="22">
        <v>3</v>
      </c>
      <c r="D2891" s="17">
        <v>0.38556691894976669</v>
      </c>
      <c r="E2891" s="17">
        <v>-6.5636135699047686E-3</v>
      </c>
      <c r="F2891" s="17">
        <v>-1.1737906520606505E-2</v>
      </c>
      <c r="G2891" s="17">
        <v>-1.1737906520606505E-2</v>
      </c>
      <c r="H2891" s="17">
        <v>9.4555392925435675E-2</v>
      </c>
      <c r="I2891" s="17">
        <v>0</v>
      </c>
      <c r="J2891" s="17">
        <v>5.6733235755261395</v>
      </c>
      <c r="K2891" s="17">
        <v>9.4555392925435675E-2</v>
      </c>
      <c r="L2891" s="17">
        <v>-0.999999999999999</v>
      </c>
      <c r="M2891" s="17">
        <v>-0.999999999999999</v>
      </c>
      <c r="N2891" s="17">
        <v>1.8911078585087131</v>
      </c>
      <c r="O2891" s="17">
        <v>6.0471525879552983</v>
      </c>
      <c r="P2891" s="17">
        <v>-1.043412774027316</v>
      </c>
      <c r="Q2891" s="17">
        <v>2.7113838904304597</v>
      </c>
      <c r="R2891" s="17">
        <v>0.79859787867038712</v>
      </c>
      <c r="S2891" s="17">
        <v>0.33333333333333282</v>
      </c>
      <c r="T2891" s="17">
        <v>0.18246368931184864</v>
      </c>
      <c r="U2891" s="17">
        <v>2.778375292568027E-2</v>
      </c>
      <c r="V2891" s="17">
        <v>1.6601632807363726E-3</v>
      </c>
      <c r="W2891" s="17">
        <v>18.027421837046504</v>
      </c>
      <c r="X2891" s="17">
        <v>0.52320907205220102</v>
      </c>
      <c r="Y2891" s="17">
        <v>-0.999999999999999</v>
      </c>
      <c r="Z2891" s="17">
        <v>-0.999999999999999</v>
      </c>
      <c r="AA2891" s="17">
        <v>22.421565039114107</v>
      </c>
      <c r="AB2891" s="17">
        <v>0.14798656056645138</v>
      </c>
      <c r="AC2891" s="17">
        <v>-4.6557136546726441E-2</v>
      </c>
      <c r="AD2891" s="17">
        <v>-2.9518517551780289E-2</v>
      </c>
      <c r="AE2891" s="17">
        <v>3.595545323397233</v>
      </c>
      <c r="AF2891" s="17">
        <v>0</v>
      </c>
      <c r="AG2891" s="17">
        <v>-0.999999999999999</v>
      </c>
      <c r="AH2891" s="17">
        <v>-0.999999999999999</v>
      </c>
      <c r="AI2891" s="17">
        <v>5.1761020579976034E-3</v>
      </c>
      <c r="AJ2891" s="17">
        <v>1.6601632807363726E-3</v>
      </c>
      <c r="AK2891" s="17">
        <v>-2.4769826473739525E-2</v>
      </c>
      <c r="AL2891" s="17">
        <v>-0.1270868111349176</v>
      </c>
      <c r="AM2891" s="17">
        <v>-1.8761577482979554E-2</v>
      </c>
      <c r="AN2891" s="17">
        <v>-8.8122401202688952E-2</v>
      </c>
      <c r="AO2891" s="17">
        <v>-0.59288856944318602</v>
      </c>
      <c r="AP2891" s="17">
        <v>-2.8384940857418108</v>
      </c>
      <c r="AQ2891" s="17">
        <v>23.70074541257264</v>
      </c>
      <c r="AR2891" s="17">
        <v>0.54524093885159863</v>
      </c>
      <c r="AS2891" s="17">
        <v>0.61776446497763671</v>
      </c>
      <c r="AT2891" s="17">
        <v>-0.999999999999999</v>
      </c>
      <c r="AU2891" s="17">
        <v>-0.999999999999999</v>
      </c>
      <c r="AV2891" s="17">
        <v>0.78685997214978054</v>
      </c>
      <c r="AW2891" s="17">
        <v>25.63022354132762</v>
      </c>
      <c r="AX2891" s="17">
        <v>25.899761910561221</v>
      </c>
      <c r="AY2891" s="17">
        <v>-6.1019775963379944E-2</v>
      </c>
      <c r="AZ2891" s="17">
        <v>-78.426519042524802</v>
      </c>
      <c r="BA2891" s="22">
        <v>1293.6682810195589</v>
      </c>
      <c r="CU2891" t="e">
        <v>#N/A</v>
      </c>
      <c r="CV2891" t="e">
        <v>#N/A</v>
      </c>
    </row>
    <row r="2892" spans="1:100" x14ac:dyDescent="0.25">
      <c r="A2892">
        <v>6177</v>
      </c>
      <c r="B2892" t="s">
        <v>3137</v>
      </c>
      <c r="C2892" s="22">
        <v>3</v>
      </c>
      <c r="D2892" s="17">
        <v>2.794291088810517</v>
      </c>
      <c r="E2892" s="17">
        <v>0.27809288545489619</v>
      </c>
      <c r="F2892" s="17">
        <v>0.10993349949977858</v>
      </c>
      <c r="G2892" s="17">
        <v>0.1648332954976312</v>
      </c>
      <c r="H2892" s="17">
        <v>-0.17846221273678839</v>
      </c>
      <c r="I2892" s="17">
        <v>0</v>
      </c>
      <c r="J2892" s="17">
        <v>-10.707732764207291</v>
      </c>
      <c r="K2892" s="17">
        <v>-0.17846221273678839</v>
      </c>
      <c r="L2892" s="17">
        <v>-0.999999999999998</v>
      </c>
      <c r="M2892" s="17">
        <v>-0.999999999999998</v>
      </c>
      <c r="N2892" s="17">
        <v>-3.5692442547357657</v>
      </c>
      <c r="O2892" s="17">
        <v>-7.7486083798991379</v>
      </c>
      <c r="P2892" s="17">
        <v>-0.38804277169158158</v>
      </c>
      <c r="Q2892" s="17">
        <v>0.23806542138261572</v>
      </c>
      <c r="R2892" s="17">
        <v>3.7940475997264293E-2</v>
      </c>
      <c r="S2892" s="17">
        <v>0.33333333333333259</v>
      </c>
      <c r="T2892" s="17">
        <v>0.24922989191083614</v>
      </c>
      <c r="U2892" s="17">
        <v>0.23184129661688266</v>
      </c>
      <c r="V2892" s="17">
        <v>-0.12159245381770019</v>
      </c>
      <c r="W2892" s="17">
        <v>34.850971231205563</v>
      </c>
      <c r="X2892" s="17">
        <v>0.87473246011979033</v>
      </c>
      <c r="Y2892" s="17">
        <v>-0.999999999999998</v>
      </c>
      <c r="Z2892" s="17">
        <v>-0.999999999999998</v>
      </c>
      <c r="AA2892" s="17">
        <v>45.908749353367575</v>
      </c>
      <c r="AB2892" s="17">
        <v>6.2943984915481532E-2</v>
      </c>
      <c r="AC2892" s="17">
        <v>8.0095532501758132E-2</v>
      </c>
      <c r="AD2892" s="17">
        <v>7.7357235506054875E-2</v>
      </c>
      <c r="AE2892" s="17">
        <v>11.019837646164721</v>
      </c>
      <c r="AF2892" s="17">
        <v>0</v>
      </c>
      <c r="AG2892" s="17">
        <v>-0.999999999999998</v>
      </c>
      <c r="AH2892" s="17">
        <v>-0.999999999999998</v>
      </c>
      <c r="AI2892" s="17">
        <v>0</v>
      </c>
      <c r="AJ2892" s="17">
        <v>-0.12159245381770019</v>
      </c>
      <c r="AK2892" s="17">
        <v>-1.0247990452526532E-2</v>
      </c>
      <c r="AL2892" s="17">
        <v>1.940506178950193E-2</v>
      </c>
      <c r="AM2892" s="17">
        <v>0.24111218683474098</v>
      </c>
      <c r="AN2892" s="17">
        <v>1.4596130927244211E-2</v>
      </c>
      <c r="AO2892" s="17">
        <v>5.9765647186058901</v>
      </c>
      <c r="AP2892" s="17">
        <v>0.46192858212861476</v>
      </c>
      <c r="AQ2892" s="17">
        <v>24.143238466998287</v>
      </c>
      <c r="AR2892" s="17">
        <v>0.69281206804335138</v>
      </c>
      <c r="AS2892" s="17">
        <v>0.69627024738300203</v>
      </c>
      <c r="AT2892" s="17">
        <v>-0.999999999999998</v>
      </c>
      <c r="AU2892" s="17">
        <v>-0.999999999999998</v>
      </c>
      <c r="AV2892" s="17">
        <v>0.20277377149489551</v>
      </c>
      <c r="AW2892" s="17">
        <v>38.622069555597037</v>
      </c>
      <c r="AX2892" s="17">
        <v>26.462824173827038</v>
      </c>
      <c r="AY2892" s="17">
        <v>-0.2462187731868842</v>
      </c>
      <c r="AZ2892" s="17">
        <v>-64.539740983613456</v>
      </c>
      <c r="BA2892" s="22">
        <v>1304.3750816935992</v>
      </c>
      <c r="CU2892" t="e">
        <v>#N/A</v>
      </c>
      <c r="CV2892" t="e">
        <v>#N/A</v>
      </c>
    </row>
    <row r="2893" spans="1:100" x14ac:dyDescent="0.25">
      <c r="A2893">
        <v>6178</v>
      </c>
      <c r="B2893" t="s">
        <v>1003</v>
      </c>
      <c r="C2893" s="22">
        <v>3</v>
      </c>
      <c r="D2893" s="17">
        <v>0.3290606457273646</v>
      </c>
      <c r="E2893" s="17">
        <v>-0.48926370084261228</v>
      </c>
      <c r="F2893" s="17">
        <v>-2.5361813206307415</v>
      </c>
      <c r="G2893" s="17">
        <v>-2.6995601887531833</v>
      </c>
      <c r="H2893" s="17">
        <v>0.13481800754978254</v>
      </c>
      <c r="I2893" s="17">
        <v>0</v>
      </c>
      <c r="J2893" s="17">
        <v>8.0890804529869644</v>
      </c>
      <c r="K2893" s="17">
        <v>0.13481800754978254</v>
      </c>
      <c r="L2893" s="17">
        <v>-1</v>
      </c>
      <c r="M2893" s="17">
        <v>-1</v>
      </c>
      <c r="N2893" s="17">
        <v>2.6963601509956536</v>
      </c>
      <c r="O2893" s="17">
        <v>5.7185809099611413</v>
      </c>
      <c r="P2893" s="17">
        <v>-2.9944243418474334</v>
      </c>
      <c r="Q2893" s="17">
        <v>7.3567704687135924</v>
      </c>
      <c r="R2893" s="17">
        <v>2.10980760525341</v>
      </c>
      <c r="S2893" s="17">
        <v>0.33333333333333337</v>
      </c>
      <c r="T2893" s="17">
        <v>0.22476762352288787</v>
      </c>
      <c r="U2893" s="17">
        <v>-1.5416367827844026E-2</v>
      </c>
      <c r="V2893" s="17">
        <v>3.1547682130793522E-2</v>
      </c>
      <c r="W2893" s="17">
        <v>17.576570544375528</v>
      </c>
      <c r="X2893" s="17">
        <v>0.4423378609693781</v>
      </c>
      <c r="Y2893" s="17">
        <v>-1</v>
      </c>
      <c r="Z2893" s="17">
        <v>-1</v>
      </c>
      <c r="AA2893" s="17">
        <v>5.459742230852477</v>
      </c>
      <c r="AB2893" s="17">
        <v>1.116638959558747E-2</v>
      </c>
      <c r="AC2893" s="17">
        <v>-0.28078491677916079</v>
      </c>
      <c r="AD2893" s="17">
        <v>-1.4914191191955885E-2</v>
      </c>
      <c r="AE2893" s="17">
        <v>-14.226635918776456</v>
      </c>
      <c r="AF2893" s="17">
        <v>0</v>
      </c>
      <c r="AG2893" s="17">
        <v>-1</v>
      </c>
      <c r="AH2893" s="17">
        <v>-1</v>
      </c>
      <c r="AI2893" s="17">
        <v>-5.3562294216785669E-2</v>
      </c>
      <c r="AJ2893" s="17">
        <v>3.1547682130793522E-2</v>
      </c>
      <c r="AK2893" s="17">
        <v>-8.9293995861538647E-2</v>
      </c>
      <c r="AL2893" s="17">
        <v>-0.17007711807034345</v>
      </c>
      <c r="AM2893" s="17">
        <v>0.12117613347949324</v>
      </c>
      <c r="AN2893" s="17">
        <v>9.8998154398815499E-2</v>
      </c>
      <c r="AO2893" s="17">
        <v>2.5829333576796412</v>
      </c>
      <c r="AP2893" s="17">
        <v>1.6245682696186714</v>
      </c>
      <c r="AQ2893" s="17">
        <v>25.66565099736248</v>
      </c>
      <c r="AR2893" s="17">
        <v>0.57423227115917097</v>
      </c>
      <c r="AS2893" s="17">
        <v>0.5771558685191609</v>
      </c>
      <c r="AT2893" s="17">
        <v>-1</v>
      </c>
      <c r="AU2893" s="17">
        <v>-1</v>
      </c>
      <c r="AV2893" s="17">
        <v>-0.58975258349977455</v>
      </c>
      <c r="AW2893" s="17">
        <v>12.802891410432286</v>
      </c>
      <c r="AX2893" s="17">
        <v>14.886413739175923</v>
      </c>
      <c r="AY2893" s="17">
        <v>-9.037573731745438E-2</v>
      </c>
      <c r="AZ2893" s="17">
        <v>-50.090560165835413</v>
      </c>
      <c r="BA2893" s="22">
        <v>1313.7650977586966</v>
      </c>
      <c r="CU2893" t="e">
        <v>#N/A</v>
      </c>
      <c r="CV2893" t="e">
        <v>#N/A</v>
      </c>
    </row>
    <row r="2894" spans="1:100" x14ac:dyDescent="0.25">
      <c r="A2894">
        <v>6179</v>
      </c>
      <c r="B2894" t="s">
        <v>3138</v>
      </c>
      <c r="C2894" s="22">
        <v>3</v>
      </c>
      <c r="D2894" s="17">
        <v>3.7427770809850758</v>
      </c>
      <c r="E2894" s="17">
        <v>-2.2645727183971218E-2</v>
      </c>
      <c r="F2894" s="17">
        <v>-0.37035033020989921</v>
      </c>
      <c r="G2894" s="17">
        <v>-0.37035033020989921</v>
      </c>
      <c r="H2894" s="17">
        <v>-3.1694054793315427E-2</v>
      </c>
      <c r="I2894" s="17">
        <v>0</v>
      </c>
      <c r="J2894" s="17">
        <v>-1.9016432875989238</v>
      </c>
      <c r="K2894" s="17">
        <v>-3.1694054793315427E-2</v>
      </c>
      <c r="L2894" s="17">
        <v>-1.0000000000000002</v>
      </c>
      <c r="M2894" s="17">
        <v>-1.0000000000000002</v>
      </c>
      <c r="N2894" s="17">
        <v>-0.63388109586630781</v>
      </c>
      <c r="O2894" s="17">
        <v>1.4707834631762529</v>
      </c>
      <c r="P2894" s="17">
        <v>2.7049082070659647E-2</v>
      </c>
      <c r="Q2894" s="17">
        <v>-3.4970112550137968</v>
      </c>
      <c r="R2894" s="17">
        <v>-1.1224320543361539</v>
      </c>
      <c r="S2894" s="17">
        <v>0.33333333333333343</v>
      </c>
      <c r="T2894" s="17">
        <v>0.25577013095799178</v>
      </c>
      <c r="U2894" s="17">
        <v>-8.0579689078032396E-2</v>
      </c>
      <c r="V2894" s="17">
        <v>-7.6443298419318247E-3</v>
      </c>
      <c r="W2894" s="17">
        <v>21.302940006587061</v>
      </c>
      <c r="X2894" s="17">
        <v>0.17504958134557874</v>
      </c>
      <c r="Y2894" s="17">
        <v>-1.0000000000000002</v>
      </c>
      <c r="Z2894" s="17">
        <v>-1.0000000000000002</v>
      </c>
      <c r="AA2894" s="17">
        <v>72.385485948291759</v>
      </c>
      <c r="AB2894" s="17">
        <v>0.21603397224157661</v>
      </c>
      <c r="AC2894" s="17">
        <v>0.43201116137275386</v>
      </c>
      <c r="AD2894" s="17">
        <v>0.39605442630648652</v>
      </c>
      <c r="AE2894" s="17">
        <v>52.204977996040874</v>
      </c>
      <c r="AF2894" s="17">
        <v>0.875</v>
      </c>
      <c r="AG2894" s="17">
        <v>-1.0000000000000002</v>
      </c>
      <c r="AH2894" s="17">
        <v>-1.0000000000000002</v>
      </c>
      <c r="AI2894" s="17">
        <v>0</v>
      </c>
      <c r="AJ2894" s="17">
        <v>-7.6443298419318247E-3</v>
      </c>
      <c r="AK2894" s="17">
        <v>0.66840975814702808</v>
      </c>
      <c r="AL2894" s="17">
        <v>8.243675260887863E-2</v>
      </c>
      <c r="AM2894" s="17">
        <v>0.6263031441594179</v>
      </c>
      <c r="AN2894" s="17">
        <v>-4.3896241317193538E-2</v>
      </c>
      <c r="AO2894" s="17">
        <v>18.999627394720576</v>
      </c>
      <c r="AP2894" s="17">
        <v>-0.68522226988544555</v>
      </c>
      <c r="AQ2894" s="17">
        <v>19.401296718988153</v>
      </c>
      <c r="AR2894" s="17">
        <v>0.50087944537136098</v>
      </c>
      <c r="AS2894" s="17">
        <v>0.14335552655226327</v>
      </c>
      <c r="AT2894" s="17">
        <v>-1.0000000000000002</v>
      </c>
      <c r="AU2894" s="17">
        <v>-1.0000000000000002</v>
      </c>
      <c r="AV2894" s="17">
        <v>-1.4927823845460526</v>
      </c>
      <c r="AW2894" s="17">
        <v>73.171047141582577</v>
      </c>
      <c r="AX2894" s="17">
        <v>72.40661415738937</v>
      </c>
      <c r="AY2894" s="17">
        <v>5.9721667691076692E-3</v>
      </c>
      <c r="AZ2894" s="17">
        <v>-3.766988138133057</v>
      </c>
      <c r="BA2894" s="22">
        <v>1382.2867272899064</v>
      </c>
      <c r="CU2894" t="e">
        <v>#N/A</v>
      </c>
      <c r="CV2894" t="e">
        <v>#N/A</v>
      </c>
    </row>
    <row r="2895" spans="1:100" x14ac:dyDescent="0.25">
      <c r="A2895">
        <v>6180</v>
      </c>
      <c r="B2895" t="s">
        <v>3139</v>
      </c>
      <c r="C2895" s="22">
        <v>3</v>
      </c>
      <c r="D2895" s="17">
        <v>3.6906933161105808</v>
      </c>
      <c r="E2895" s="17">
        <v>-8.7236849673235917E-2</v>
      </c>
      <c r="F2895" s="17">
        <v>-0.12401189628082204</v>
      </c>
      <c r="G2895" s="17">
        <v>-0.1484024925943831</v>
      </c>
      <c r="H2895" s="17">
        <v>4.5477959596307516E-2</v>
      </c>
      <c r="I2895" s="17">
        <v>0</v>
      </c>
      <c r="J2895" s="17">
        <v>2.7286775757784523</v>
      </c>
      <c r="K2895" s="17">
        <v>4.5477959596307516E-2</v>
      </c>
      <c r="L2895" s="17">
        <v>-1.0000000000000004</v>
      </c>
      <c r="M2895" s="17">
        <v>-1.0000000000000004</v>
      </c>
      <c r="N2895" s="17">
        <v>0.90955919192615209</v>
      </c>
      <c r="O2895" s="17">
        <v>6.2709683992946506</v>
      </c>
      <c r="P2895" s="17">
        <v>0.13524205692450039</v>
      </c>
      <c r="Q2895" s="17">
        <v>-0.4577654168367179</v>
      </c>
      <c r="R2895" s="17">
        <v>-7.3963970092349299E-2</v>
      </c>
      <c r="S2895" s="17">
        <v>0.33333333333333331</v>
      </c>
      <c r="T2895" s="17">
        <v>9.4666426616623445E-2</v>
      </c>
      <c r="U2895" s="17">
        <v>-0.14620214013373709</v>
      </c>
      <c r="V2895" s="17">
        <v>0</v>
      </c>
      <c r="W2895" s="17">
        <v>9.4527864087964808</v>
      </c>
      <c r="X2895" s="17">
        <v>-0.33785094499588869</v>
      </c>
      <c r="Y2895" s="17">
        <v>-1.0000000000000004</v>
      </c>
      <c r="Z2895" s="17">
        <v>-1.0000000000000004</v>
      </c>
      <c r="AA2895" s="17">
        <v>9.5629652809599062</v>
      </c>
      <c r="AB2895" s="17">
        <v>-0.28277714985295621</v>
      </c>
      <c r="AC2895" s="17">
        <v>-1.2491798959783097E-2</v>
      </c>
      <c r="AD2895" s="17">
        <v>0.29895180565785467</v>
      </c>
      <c r="AE2895" s="17">
        <v>0.18414284225576805</v>
      </c>
      <c r="AF2895" s="17">
        <v>0</v>
      </c>
      <c r="AG2895" s="17">
        <v>-1.0000000000000004</v>
      </c>
      <c r="AH2895" s="17">
        <v>-1.0000000000000004</v>
      </c>
      <c r="AI2895" s="17">
        <v>0</v>
      </c>
      <c r="AJ2895" s="17">
        <v>0</v>
      </c>
      <c r="AK2895" s="17">
        <v>3.9032744802460828E-2</v>
      </c>
      <c r="AL2895" s="17">
        <v>0.19510887657319786</v>
      </c>
      <c r="AM2895" s="17">
        <v>-7.57255772766489E-2</v>
      </c>
      <c r="AN2895" s="17">
        <v>3.6399578907465424E-2</v>
      </c>
      <c r="AO2895" s="17">
        <v>-1.6979757079039182</v>
      </c>
      <c r="AP2895" s="17">
        <v>1.8855338555526253</v>
      </c>
      <c r="AQ2895" s="17">
        <v>12.181463984574936</v>
      </c>
      <c r="AR2895" s="17">
        <v>0.2817976198162197</v>
      </c>
      <c r="AS2895" s="17">
        <v>-0.29237298539958112</v>
      </c>
      <c r="AT2895" s="17">
        <v>-1.0000000000000004</v>
      </c>
      <c r="AU2895" s="17">
        <v>-1.0000000000000004</v>
      </c>
      <c r="AV2895" s="17">
        <v>-0.22236646268673244</v>
      </c>
      <c r="AW2895" s="17">
        <v>17.719467535807169</v>
      </c>
      <c r="AX2895" s="17">
        <v>17.719467535807169</v>
      </c>
      <c r="AY2895" s="17">
        <v>-1.1955132489592886E-2</v>
      </c>
      <c r="AZ2895" s="17">
        <v>-47.88834081828211</v>
      </c>
      <c r="BA2895" s="22">
        <v>1281.9061078190382</v>
      </c>
      <c r="CU2895" t="e">
        <v>#N/A</v>
      </c>
      <c r="CV2895" t="e">
        <v>#N/A</v>
      </c>
    </row>
    <row r="2896" spans="1:100" x14ac:dyDescent="0.25">
      <c r="A2896">
        <v>6181</v>
      </c>
      <c r="B2896" t="s">
        <v>3140</v>
      </c>
      <c r="C2896" s="22">
        <v>3</v>
      </c>
      <c r="D2896" s="17">
        <v>3.9460001621910457</v>
      </c>
      <c r="E2896" s="17">
        <v>-5.8219976723807486E-2</v>
      </c>
      <c r="F2896" s="17">
        <v>1.0487979124735811</v>
      </c>
      <c r="G2896" s="17">
        <v>1.0280651946406678</v>
      </c>
      <c r="H2896" s="17">
        <v>0.10806361271228615</v>
      </c>
      <c r="I2896" s="17">
        <v>0</v>
      </c>
      <c r="J2896" s="17">
        <v>6.4838167627371659</v>
      </c>
      <c r="K2896" s="17">
        <v>0.10806361271228615</v>
      </c>
      <c r="L2896" s="17">
        <v>-1</v>
      </c>
      <c r="M2896" s="17">
        <v>-1</v>
      </c>
      <c r="N2896" s="17">
        <v>2.1612722542457234</v>
      </c>
      <c r="O2896" s="17">
        <v>11.457882119568882</v>
      </c>
      <c r="P2896" s="17">
        <v>0.88864854643600466</v>
      </c>
      <c r="Q2896" s="17">
        <v>0.76386007681935364</v>
      </c>
      <c r="R2896" s="17">
        <v>0.25724717088822885</v>
      </c>
      <c r="S2896" s="17">
        <v>0.33333333333333343</v>
      </c>
      <c r="T2896" s="17">
        <v>0.34684531801927537</v>
      </c>
      <c r="U2896" s="17">
        <v>2.3807080353028823E-2</v>
      </c>
      <c r="V2896" s="17">
        <v>1.0391462389990221E-2</v>
      </c>
      <c r="W2896" s="17">
        <v>24.252543255333634</v>
      </c>
      <c r="X2896" s="17">
        <v>0.74320411907832085</v>
      </c>
      <c r="Y2896" s="17">
        <v>-1</v>
      </c>
      <c r="Z2896" s="17">
        <v>-1</v>
      </c>
      <c r="AA2896" s="17">
        <v>44.817817297561547</v>
      </c>
      <c r="AB2896" s="17">
        <v>0.3637723767595315</v>
      </c>
      <c r="AC2896" s="17">
        <v>0.1543362166928697</v>
      </c>
      <c r="AD2896" s="17">
        <v>-0.11194805602560787</v>
      </c>
      <c r="AE2896" s="17">
        <v>20.308026871339656</v>
      </c>
      <c r="AF2896" s="17">
        <v>0.33333333333333331</v>
      </c>
      <c r="AG2896" s="17">
        <v>-1</v>
      </c>
      <c r="AH2896" s="17">
        <v>-1</v>
      </c>
      <c r="AI2896" s="17">
        <v>2.8160459129904374E-2</v>
      </c>
      <c r="AJ2896" s="17">
        <v>1.0391462389990221E-2</v>
      </c>
      <c r="AK2896" s="17">
        <v>-8.1383072739457021E-3</v>
      </c>
      <c r="AL2896" s="17">
        <v>0.22931048504039636</v>
      </c>
      <c r="AM2896" s="17">
        <v>0.39520539904360424</v>
      </c>
      <c r="AN2896" s="17">
        <v>0.51438918105160314</v>
      </c>
      <c r="AO2896" s="17">
        <v>9.8394434397203767</v>
      </c>
      <c r="AP2896" s="17">
        <v>14.006281951492058</v>
      </c>
      <c r="AQ2896" s="17">
        <v>30.736360018070823</v>
      </c>
      <c r="AR2896" s="17">
        <v>0.71437719409562761</v>
      </c>
      <c r="AS2896" s="17">
        <v>0.85126773179060689</v>
      </c>
      <c r="AT2896" s="17">
        <v>-1</v>
      </c>
      <c r="AU2896" s="17">
        <v>-1</v>
      </c>
      <c r="AV2896" s="17">
        <v>1.2853123655288965</v>
      </c>
      <c r="AW2896" s="17">
        <v>70.28198136862251</v>
      </c>
      <c r="AX2896" s="17">
        <v>71.884336790219606</v>
      </c>
      <c r="AY2896" s="17">
        <v>-7.1735528370511767E-2</v>
      </c>
      <c r="AZ2896" s="17">
        <v>-43.419737157639894</v>
      </c>
      <c r="BA2896" s="22">
        <v>1383.9025245391874</v>
      </c>
      <c r="CU2896" t="e">
        <v>#N/A</v>
      </c>
      <c r="CV2896" t="e">
        <v>#N/A</v>
      </c>
    </row>
    <row r="2897" spans="1:100" x14ac:dyDescent="0.25">
      <c r="A2897">
        <v>6183</v>
      </c>
      <c r="B2897" t="s">
        <v>3141</v>
      </c>
      <c r="C2897" s="22">
        <v>3</v>
      </c>
      <c r="D2897" s="17">
        <v>4.8406184511371446</v>
      </c>
      <c r="E2897" s="17">
        <v>-2.5031579091116772E-2</v>
      </c>
      <c r="F2897" s="17">
        <v>0.25108179827257898</v>
      </c>
      <c r="G2897" s="17">
        <v>0.25108179827257898</v>
      </c>
      <c r="H2897" s="17">
        <v>5.6195742996092354E-3</v>
      </c>
      <c r="I2897" s="17">
        <v>0</v>
      </c>
      <c r="J2897" s="17">
        <v>0.33717445797655188</v>
      </c>
      <c r="K2897" s="17">
        <v>5.6195742996092354E-3</v>
      </c>
      <c r="L2897" s="17">
        <v>-1.0000000000000004</v>
      </c>
      <c r="M2897" s="17">
        <v>-1.0000000000000004</v>
      </c>
      <c r="N2897" s="17">
        <v>0.11239148599218574</v>
      </c>
      <c r="O2897" s="17">
        <v>5.4288747073862798</v>
      </c>
      <c r="P2897" s="17">
        <v>-3.9881582133899432E-2</v>
      </c>
      <c r="Q2897" s="17">
        <v>-0.65138515772706118</v>
      </c>
      <c r="R2897" s="17">
        <v>-0.12721023819205321</v>
      </c>
      <c r="S2897" s="17">
        <v>0.34606957626108237</v>
      </c>
      <c r="T2897" s="17">
        <v>0.41872657747486297</v>
      </c>
      <c r="U2897" s="17">
        <v>0.50532489982726991</v>
      </c>
      <c r="V2897" s="17">
        <v>0</v>
      </c>
      <c r="W2897" s="17">
        <v>50.580059170544246</v>
      </c>
      <c r="X2897" s="17">
        <v>2.8233495856147863</v>
      </c>
      <c r="Y2897" s="17">
        <v>-1.0000000000000004</v>
      </c>
      <c r="Z2897" s="17">
        <v>-1.0000000000000004</v>
      </c>
      <c r="AA2897" s="17">
        <v>41.154585724800782</v>
      </c>
      <c r="AB2897" s="17">
        <v>-0.23349757184097916</v>
      </c>
      <c r="AC2897" s="17">
        <v>-1.0961535409412819E-2</v>
      </c>
      <c r="AD2897" s="17">
        <v>5.8493843099363708E-2</v>
      </c>
      <c r="AE2897" s="17">
        <v>-9.2982632075514253</v>
      </c>
      <c r="AF2897" s="17">
        <v>0</v>
      </c>
      <c r="AG2897" s="17">
        <v>-1.0000000000000004</v>
      </c>
      <c r="AH2897" s="17">
        <v>-1.0000000000000004</v>
      </c>
      <c r="AI2897" s="17">
        <v>0</v>
      </c>
      <c r="AJ2897" s="17">
        <v>0</v>
      </c>
      <c r="AK2897" s="17">
        <v>-6.0397364117177006E-2</v>
      </c>
      <c r="AL2897" s="17">
        <v>2.2594228803415627E-2</v>
      </c>
      <c r="AM2897" s="17">
        <v>0.47440511335466007</v>
      </c>
      <c r="AN2897" s="17">
        <v>0.16914467852038159</v>
      </c>
      <c r="AO2897" s="17">
        <v>11.55814101328062</v>
      </c>
      <c r="AP2897" s="17">
        <v>4.3415881070266176</v>
      </c>
      <c r="AQ2897" s="17">
        <v>50.917233628520783</v>
      </c>
      <c r="AR2897" s="17">
        <v>1.270121053563215</v>
      </c>
      <c r="AS2897" s="17">
        <v>2.8289691599143949</v>
      </c>
      <c r="AT2897" s="17">
        <v>-1.0000000000000004</v>
      </c>
      <c r="AU2897" s="17">
        <v>-1.0000000000000004</v>
      </c>
      <c r="AV2897" s="17">
        <v>0.12387156008052579</v>
      </c>
      <c r="AW2897" s="17">
        <v>50.92504853921367</v>
      </c>
      <c r="AX2897" s="17">
        <v>50.92504853921367</v>
      </c>
      <c r="AY2897" s="17">
        <v>0.25023636100844449</v>
      </c>
      <c r="AZ2897" s="17">
        <v>-12.247323200373081</v>
      </c>
      <c r="BA2897" s="22">
        <v>1418.0505170748784</v>
      </c>
      <c r="CU2897" t="e">
        <v>#N/A</v>
      </c>
      <c r="CV2897" t="e">
        <v>#N/A</v>
      </c>
    </row>
    <row r="2898" spans="1:100" x14ac:dyDescent="0.25">
      <c r="A2898">
        <v>6184</v>
      </c>
      <c r="B2898" t="s">
        <v>3142</v>
      </c>
      <c r="C2898" s="22">
        <v>3</v>
      </c>
      <c r="D2898" s="17">
        <v>4.4961029629698732</v>
      </c>
      <c r="E2898" s="17">
        <v>0.84290993066270237</v>
      </c>
      <c r="F2898" s="17">
        <v>1.1373658018841781</v>
      </c>
      <c r="G2898" s="17">
        <v>1.3408819732346495</v>
      </c>
      <c r="H2898" s="17">
        <v>0.52197898827900313</v>
      </c>
      <c r="I2898" s="17">
        <v>0</v>
      </c>
      <c r="J2898" s="17">
        <v>31.318739296740176</v>
      </c>
      <c r="K2898" s="17">
        <v>0.52197898827900313</v>
      </c>
      <c r="L2898" s="17">
        <v>-0.99999999999999989</v>
      </c>
      <c r="M2898" s="17">
        <v>-0.99999999999999989</v>
      </c>
      <c r="N2898" s="17">
        <v>10.439579765580058</v>
      </c>
      <c r="O2898" s="17">
        <v>37.155724232944721</v>
      </c>
      <c r="P2898" s="17">
        <v>0.57382101724675549</v>
      </c>
      <c r="Q2898" s="17">
        <v>-1.8000870521693761</v>
      </c>
      <c r="R2898" s="17">
        <v>-0.39854868049702563</v>
      </c>
      <c r="S2898" s="17">
        <v>0.33333333333333337</v>
      </c>
      <c r="T2898" s="17">
        <v>0.27843533431667455</v>
      </c>
      <c r="U2898" s="17">
        <v>-5.8912024110320857E-2</v>
      </c>
      <c r="V2898" s="17">
        <v>-3.5428408905306449E-2</v>
      </c>
      <c r="W2898" s="17">
        <v>-0.1820301457849009</v>
      </c>
      <c r="X2898" s="17">
        <v>-0.28675798857744683</v>
      </c>
      <c r="Y2898" s="17">
        <v>-0.99999999999999989</v>
      </c>
      <c r="Z2898" s="17">
        <v>-0.99999999999999989</v>
      </c>
      <c r="AA2898" s="17">
        <v>16.746396485524144</v>
      </c>
      <c r="AB2898" s="17">
        <v>0.56062464777256549</v>
      </c>
      <c r="AC2898" s="17">
        <v>3.2252437664885121E-2</v>
      </c>
      <c r="AD2898" s="17">
        <v>-0.24633757920132918</v>
      </c>
      <c r="AE2898" s="17">
        <v>17.326975311806063</v>
      </c>
      <c r="AF2898" s="17">
        <v>0.25</v>
      </c>
      <c r="AG2898" s="17">
        <v>-0.99999999999999989</v>
      </c>
      <c r="AH2898" s="17">
        <v>-0.99999999999999989</v>
      </c>
      <c r="AI2898" s="17">
        <v>0</v>
      </c>
      <c r="AJ2898" s="17">
        <v>-3.5428408905306449E-2</v>
      </c>
      <c r="AK2898" s="17">
        <v>0.14184070915640462</v>
      </c>
      <c r="AL2898" s="17">
        <v>0.14400169796775109</v>
      </c>
      <c r="AM2898" s="17">
        <v>0.32291165150005174</v>
      </c>
      <c r="AN2898" s="17">
        <v>-8.8628037758707298E-2</v>
      </c>
      <c r="AO2898" s="17">
        <v>8.7819948332833153</v>
      </c>
      <c r="AP2898" s="17">
        <v>-1.4956924541289269</v>
      </c>
      <c r="AQ2898" s="17">
        <v>31.136709150955284</v>
      </c>
      <c r="AR2898" s="17">
        <v>0.51742823463438026</v>
      </c>
      <c r="AS2898" s="17">
        <v>0.23522099970155605</v>
      </c>
      <c r="AT2898" s="17">
        <v>-0.99999999999999989</v>
      </c>
      <c r="AU2898" s="17">
        <v>-0.99999999999999989</v>
      </c>
      <c r="AV2898" s="17">
        <v>0.9423332927376239</v>
      </c>
      <c r="AW2898" s="17">
        <v>52.406428264339922</v>
      </c>
      <c r="AX2898" s="17">
        <v>48.863587373809281</v>
      </c>
      <c r="AY2898" s="17">
        <v>-0.2653283848836967</v>
      </c>
      <c r="AZ2898" s="17">
        <v>-45.334409966141664</v>
      </c>
      <c r="BA2898" s="22">
        <v>1393.8444622975351</v>
      </c>
      <c r="CU2898" t="e">
        <v>#N/A</v>
      </c>
      <c r="CV2898" t="e">
        <v>#N/A</v>
      </c>
    </row>
    <row r="2899" spans="1:100" x14ac:dyDescent="0.25">
      <c r="A2899">
        <v>6185</v>
      </c>
      <c r="B2899" t="s">
        <v>3143</v>
      </c>
      <c r="C2899" s="22">
        <v>3</v>
      </c>
      <c r="D2899" s="17">
        <v>1.6102883606965532</v>
      </c>
      <c r="E2899" s="17">
        <v>0</v>
      </c>
      <c r="F2899" s="17">
        <v>-0.27723712608627549</v>
      </c>
      <c r="G2899" s="17">
        <v>-0.27723712608627549</v>
      </c>
      <c r="H2899" s="17">
        <v>0.11758350094860043</v>
      </c>
      <c r="I2899" s="17">
        <v>0</v>
      </c>
      <c r="J2899" s="17">
        <v>7.0550100569160286</v>
      </c>
      <c r="K2899" s="17">
        <v>0.11758350094860043</v>
      </c>
      <c r="L2899" s="17">
        <v>-1.0000000000000002</v>
      </c>
      <c r="M2899" s="17">
        <v>-1.0000000000000002</v>
      </c>
      <c r="N2899" s="17">
        <v>2.3516700189720097</v>
      </c>
      <c r="O2899" s="17">
        <v>8.3880612915263058</v>
      </c>
      <c r="P2899" s="17">
        <v>5.2551054881704463E-4</v>
      </c>
      <c r="Q2899" s="17">
        <v>-0.13100102149721277</v>
      </c>
      <c r="R2899" s="17">
        <v>-3.2577304542403873E-2</v>
      </c>
      <c r="S2899" s="17">
        <v>0.33333333333333331</v>
      </c>
      <c r="T2899" s="17">
        <v>0.19704296799100326</v>
      </c>
      <c r="U2899" s="17">
        <v>-3.4426198011564185E-2</v>
      </c>
      <c r="V2899" s="17">
        <v>-3.2631780440937751E-2</v>
      </c>
      <c r="W2899" s="17">
        <v>13.829392876929351</v>
      </c>
      <c r="X2899" s="17">
        <v>-6.7872868213546739E-2</v>
      </c>
      <c r="Y2899" s="17">
        <v>-1.0000000000000002</v>
      </c>
      <c r="Z2899" s="17">
        <v>-1.0000000000000002</v>
      </c>
      <c r="AA2899" s="17">
        <v>29.223719640228705</v>
      </c>
      <c r="AB2899" s="17">
        <v>6.737915040074334E-2</v>
      </c>
      <c r="AC2899" s="17">
        <v>0.18330770212938138</v>
      </c>
      <c r="AD2899" s="17">
        <v>5.7851228826710503E-2</v>
      </c>
      <c r="AE2899" s="17">
        <v>15.426904067841754</v>
      </c>
      <c r="AF2899" s="17">
        <v>9.0909090909090912E-2</v>
      </c>
      <c r="AG2899" s="17">
        <v>-1.0000000000000002</v>
      </c>
      <c r="AH2899" s="17">
        <v>-1.0000000000000002</v>
      </c>
      <c r="AI2899" s="17">
        <v>0</v>
      </c>
      <c r="AJ2899" s="17">
        <v>-3.2631780440937751E-2</v>
      </c>
      <c r="AK2899" s="17">
        <v>0.30320066984867894</v>
      </c>
      <c r="AL2899" s="17">
        <v>-4.2566222102316954E-2</v>
      </c>
      <c r="AM2899" s="17">
        <v>2.7556893238382563E-2</v>
      </c>
      <c r="AN2899" s="17">
        <v>-0.16132524387764741</v>
      </c>
      <c r="AO2899" s="17">
        <v>2.20492568020296</v>
      </c>
      <c r="AP2899" s="17">
        <v>-4.2459622074527692</v>
      </c>
      <c r="AQ2899" s="17">
        <v>20.884402933845401</v>
      </c>
      <c r="AR2899" s="17">
        <v>0.46331832287183472</v>
      </c>
      <c r="AS2899" s="17">
        <v>4.9710632735053689E-2</v>
      </c>
      <c r="AT2899" s="17">
        <v>-1.0000000000000002</v>
      </c>
      <c r="AU2899" s="17">
        <v>-1.0000000000000002</v>
      </c>
      <c r="AV2899" s="17">
        <v>-0.30981443062867942</v>
      </c>
      <c r="AW2899" s="17">
        <v>33.365818724302258</v>
      </c>
      <c r="AX2899" s="17">
        <v>30.102640680208481</v>
      </c>
      <c r="AY2899" s="17">
        <v>8.9148067976368761E-2</v>
      </c>
      <c r="AZ2899" s="17">
        <v>-19.529744651804183</v>
      </c>
      <c r="BA2899" s="22">
        <v>1406.8507497587866</v>
      </c>
      <c r="CU2899" t="e">
        <v>#N/A</v>
      </c>
      <c r="CV2899" t="e">
        <v>#N/A</v>
      </c>
    </row>
    <row r="2900" spans="1:100" x14ac:dyDescent="0.25">
      <c r="A2900">
        <v>6186</v>
      </c>
      <c r="B2900" t="s">
        <v>3144</v>
      </c>
      <c r="C2900" s="22">
        <v>3</v>
      </c>
      <c r="D2900" s="17">
        <v>-2.6825275366728407E-2</v>
      </c>
      <c r="E2900" s="17">
        <v>-2.5454345157331353E-2</v>
      </c>
      <c r="F2900" s="17">
        <v>-1.2576173108934197</v>
      </c>
      <c r="G2900" s="17">
        <v>-1.2576173108934197</v>
      </c>
      <c r="H2900" s="17">
        <v>3.0694447542634964E-3</v>
      </c>
      <c r="I2900" s="17">
        <v>0</v>
      </c>
      <c r="J2900" s="17">
        <v>0.18416668525581215</v>
      </c>
      <c r="K2900" s="17">
        <v>3.0694447542634964E-3</v>
      </c>
      <c r="L2900" s="17">
        <v>-0.99999999999999956</v>
      </c>
      <c r="M2900" s="17">
        <v>-0.99999999999999956</v>
      </c>
      <c r="N2900" s="17">
        <v>6.1388895085270692E-2</v>
      </c>
      <c r="O2900" s="17">
        <v>-1.1002759010043393</v>
      </c>
      <c r="P2900" s="17">
        <v>1.256794702291218</v>
      </c>
      <c r="Q2900" s="17">
        <v>1.7038313529374065</v>
      </c>
      <c r="R2900" s="17">
        <v>0.55912116805959788</v>
      </c>
      <c r="S2900" s="17">
        <v>0.31369979771727824</v>
      </c>
      <c r="T2900" s="17">
        <v>0.25718764867753041</v>
      </c>
      <c r="U2900" s="17">
        <v>-8.0374921418971401E-2</v>
      </c>
      <c r="V2900" s="17">
        <v>0</v>
      </c>
      <c r="W2900" s="17">
        <v>19.497723208862951</v>
      </c>
      <c r="X2900" s="17">
        <v>0.14671253263289369</v>
      </c>
      <c r="Y2900" s="17">
        <v>-0.99999999999999956</v>
      </c>
      <c r="Z2900" s="17">
        <v>-0.99999999999999956</v>
      </c>
      <c r="AA2900" s="17">
        <v>-0.9968247157060186</v>
      </c>
      <c r="AB2900" s="17">
        <v>-0.14230187867362881</v>
      </c>
      <c r="AC2900" s="17">
        <v>-0.12648967360649377</v>
      </c>
      <c r="AD2900" s="17">
        <v>-0.15228182957244848</v>
      </c>
      <c r="AE2900" s="17">
        <v>-21.053669092628553</v>
      </c>
      <c r="AF2900" s="17">
        <v>0.22222222222222221</v>
      </c>
      <c r="AG2900" s="17">
        <v>-0.99999999999999956</v>
      </c>
      <c r="AH2900" s="17">
        <v>-0.99999999999999956</v>
      </c>
      <c r="AI2900" s="17">
        <v>0</v>
      </c>
      <c r="AJ2900" s="17">
        <v>0</v>
      </c>
      <c r="AK2900" s="17">
        <v>0.254393794313588</v>
      </c>
      <c r="AL2900" s="17">
        <v>6.6653157370768976E-2</v>
      </c>
      <c r="AM2900" s="17">
        <v>2.5730495069857258E-2</v>
      </c>
      <c r="AN2900" s="17">
        <v>-0.10395760396269554</v>
      </c>
      <c r="AO2900" s="17">
        <v>1.9152313483143732</v>
      </c>
      <c r="AP2900" s="17">
        <v>-2.2656743122135428</v>
      </c>
      <c r="AQ2900" s="17">
        <v>19.681889894118765</v>
      </c>
      <c r="AR2900" s="17">
        <v>0.49051252497583708</v>
      </c>
      <c r="AS2900" s="17">
        <v>0.14978197738715737</v>
      </c>
      <c r="AT2900" s="17">
        <v>-0.99999999999999956</v>
      </c>
      <c r="AU2900" s="17">
        <v>-0.99999999999999956</v>
      </c>
      <c r="AV2900" s="17">
        <v>-0.69849614283382178</v>
      </c>
      <c r="AW2900" s="17">
        <v>-4.362774928923888</v>
      </c>
      <c r="AX2900" s="17">
        <v>-4.362774928923888</v>
      </c>
      <c r="AY2900" s="17">
        <v>-0.15985055155364128</v>
      </c>
      <c r="AZ2900" s="17">
        <v>-49.969475815986726</v>
      </c>
      <c r="BA2900" s="22">
        <v>1303.3907068929104</v>
      </c>
      <c r="CU2900" t="e">
        <v>#N/A</v>
      </c>
      <c r="CV2900" t="e">
        <v>#N/A</v>
      </c>
    </row>
    <row r="2901" spans="1:100" x14ac:dyDescent="0.25">
      <c r="A2901">
        <v>6187</v>
      </c>
      <c r="B2901" t="s">
        <v>3145</v>
      </c>
      <c r="C2901" s="22">
        <v>3</v>
      </c>
      <c r="D2901" s="17">
        <v>2.9767323458128767</v>
      </c>
      <c r="E2901" s="17">
        <v>-8.4975427577744581E-3</v>
      </c>
      <c r="F2901" s="17">
        <v>0.59558917183145388</v>
      </c>
      <c r="G2901" s="17">
        <v>0.59558917183145388</v>
      </c>
      <c r="H2901" s="17">
        <v>5.9260691695620177E-2</v>
      </c>
      <c r="I2901" s="17">
        <v>0</v>
      </c>
      <c r="J2901" s="17">
        <v>3.5556415017372052</v>
      </c>
      <c r="K2901" s="17">
        <v>5.9260691695620177E-2</v>
      </c>
      <c r="L2901" s="17">
        <v>-0.99999999999999933</v>
      </c>
      <c r="M2901" s="17">
        <v>-0.99999999999999933</v>
      </c>
      <c r="N2901" s="17">
        <v>1.1852138339124021</v>
      </c>
      <c r="O2901" s="17">
        <v>7.1279630193815331</v>
      </c>
      <c r="P2901" s="17">
        <v>-0.18427133844114607</v>
      </c>
      <c r="Q2901" s="17">
        <v>-3.2809387555672309</v>
      </c>
      <c r="R2901" s="17">
        <v>-1.1726396191403154</v>
      </c>
      <c r="S2901" s="17">
        <v>0.33333333333333315</v>
      </c>
      <c r="T2901" s="17">
        <v>0.17967081369856591</v>
      </c>
      <c r="U2901" s="17">
        <v>0.24643441423752593</v>
      </c>
      <c r="V2901" s="17">
        <v>-1.8031156195365623E-2</v>
      </c>
      <c r="W2901" s="17">
        <v>27.285868535137578</v>
      </c>
      <c r="X2901" s="17">
        <v>1.2701576642506636</v>
      </c>
      <c r="Y2901" s="17">
        <v>-0.99999999999999933</v>
      </c>
      <c r="Z2901" s="17">
        <v>-0.99999999999999933</v>
      </c>
      <c r="AA2901" s="17">
        <v>26.481020003030626</v>
      </c>
      <c r="AB2901" s="17">
        <v>2.8489592282514315E-3</v>
      </c>
      <c r="AC2901" s="17">
        <v>-8.0017522839299041E-2</v>
      </c>
      <c r="AD2901" s="17">
        <v>8.4524385351714623E-2</v>
      </c>
      <c r="AE2901" s="17">
        <v>0.36779108703334895</v>
      </c>
      <c r="AF2901" s="17">
        <v>7.6923076923076927E-2</v>
      </c>
      <c r="AG2901" s="17">
        <v>-0.99999999999999933</v>
      </c>
      <c r="AH2901" s="17">
        <v>-0.99999999999999933</v>
      </c>
      <c r="AI2901" s="17">
        <v>8.3744355706375766E-3</v>
      </c>
      <c r="AJ2901" s="17">
        <v>-1.8031156195365623E-2</v>
      </c>
      <c r="AK2901" s="17">
        <v>0.10897693658490275</v>
      </c>
      <c r="AL2901" s="17">
        <v>0.17220408696682452</v>
      </c>
      <c r="AM2901" s="17">
        <v>0.28161288431065323</v>
      </c>
      <c r="AN2901" s="17">
        <v>9.0781145977202188E-2</v>
      </c>
      <c r="AO2901" s="17">
        <v>7.5852067906908429</v>
      </c>
      <c r="AP2901" s="17">
        <v>3.1305490842641754</v>
      </c>
      <c r="AQ2901" s="17">
        <v>30.841510036874784</v>
      </c>
      <c r="AR2901" s="17">
        <v>0.74140740507405956</v>
      </c>
      <c r="AS2901" s="17">
        <v>1.3294183559462835</v>
      </c>
      <c r="AT2901" s="17">
        <v>-0.99999999999999933</v>
      </c>
      <c r="AU2901" s="17">
        <v>-0.99999999999999933</v>
      </c>
      <c r="AV2901" s="17">
        <v>-0.57705044730886113</v>
      </c>
      <c r="AW2901" s="17">
        <v>36.739532106676315</v>
      </c>
      <c r="AX2901" s="17">
        <v>35.103905198552518</v>
      </c>
      <c r="AY2901" s="17">
        <v>9.1666209125078238E-2</v>
      </c>
      <c r="AZ2901" s="17">
        <v>4.6597923882373333</v>
      </c>
      <c r="BA2901" s="22">
        <v>1403.8560579517978</v>
      </c>
      <c r="CU2901" t="e">
        <v>#N/A</v>
      </c>
      <c r="CV2901" t="e">
        <v>#N/A</v>
      </c>
    </row>
    <row r="2902" spans="1:100" x14ac:dyDescent="0.25">
      <c r="A2902">
        <v>6188</v>
      </c>
      <c r="B2902" t="s">
        <v>3146</v>
      </c>
      <c r="C2902" s="22">
        <v>3</v>
      </c>
      <c r="D2902" s="17">
        <v>4.173463088837142</v>
      </c>
      <c r="E2902" s="17">
        <v>4.1547626495087089</v>
      </c>
      <c r="F2902" s="17">
        <v>3.597124003690462E-2</v>
      </c>
      <c r="G2902" s="17">
        <v>1.1361124942668064</v>
      </c>
      <c r="H2902" s="17">
        <v>1.4789175669216373E-2</v>
      </c>
      <c r="I2902" s="17">
        <v>0</v>
      </c>
      <c r="J2902" s="17">
        <v>0.88735054015298398</v>
      </c>
      <c r="K2902" s="17">
        <v>1.4789175669216373E-2</v>
      </c>
      <c r="L2902" s="17">
        <v>-0.99999999999999956</v>
      </c>
      <c r="M2902" s="17">
        <v>-0.99999999999999956</v>
      </c>
      <c r="N2902" s="17">
        <v>0.29578351338432834</v>
      </c>
      <c r="O2902" s="17">
        <v>6.1969261232569277</v>
      </c>
      <c r="P2902" s="17">
        <v>13.109795310933569</v>
      </c>
      <c r="Q2902" s="17">
        <v>-1.1633589467834979</v>
      </c>
      <c r="R2902" s="17">
        <v>1.0286183810616691</v>
      </c>
      <c r="S2902" s="17">
        <v>0.33333333333333315</v>
      </c>
      <c r="T2902" s="17">
        <v>0.21527714301245962</v>
      </c>
      <c r="U2902" s="17">
        <v>-6.0947075066795739E-2</v>
      </c>
      <c r="V2902" s="17">
        <v>1.2009125719428849E-2</v>
      </c>
      <c r="W2902" s="17">
        <v>19.395334053168384</v>
      </c>
      <c r="X2902" s="17">
        <v>0.24403156440509305</v>
      </c>
      <c r="Y2902" s="17">
        <v>-0.99999999999999956</v>
      </c>
      <c r="Z2902" s="17">
        <v>-0.99999999999999956</v>
      </c>
      <c r="AA2902" s="17">
        <v>37.247183254057802</v>
      </c>
      <c r="AB2902" s="17">
        <v>0.14185101688185028</v>
      </c>
      <c r="AC2902" s="17">
        <v>0.26337983861186465</v>
      </c>
      <c r="AD2902" s="17">
        <v>-6.8766239097160023E-2</v>
      </c>
      <c r="AE2902" s="17">
        <v>16.823230819827764</v>
      </c>
      <c r="AF2902" s="17">
        <v>0</v>
      </c>
      <c r="AG2902" s="17">
        <v>-0.99999999999999956</v>
      </c>
      <c r="AH2902" s="17">
        <v>-0.99999999999999956</v>
      </c>
      <c r="AI2902" s="17">
        <v>-5.7552328381916748E-3</v>
      </c>
      <c r="AJ2902" s="17">
        <v>1.2009125719428849E-2</v>
      </c>
      <c r="AK2902" s="17">
        <v>0.31527744673374503</v>
      </c>
      <c r="AL2902" s="17">
        <v>4.7598147060929838E-2</v>
      </c>
      <c r="AM2902" s="17">
        <v>0.14770018694422793</v>
      </c>
      <c r="AN2902" s="17">
        <v>-1.1633086287236635E-2</v>
      </c>
      <c r="AO2902" s="17">
        <v>5.2688919072744245</v>
      </c>
      <c r="AP2902" s="17">
        <v>-5.2836421876266249E-2</v>
      </c>
      <c r="AQ2902" s="17">
        <v>20.282684593321353</v>
      </c>
      <c r="AR2902" s="17">
        <v>0.49967252699842568</v>
      </c>
      <c r="AS2902" s="17">
        <v>0.258820740074309</v>
      </c>
      <c r="AT2902" s="17">
        <v>-0.99999999999999956</v>
      </c>
      <c r="AU2902" s="17">
        <v>-0.99999999999999956</v>
      </c>
      <c r="AV2902" s="17">
        <v>2.164730875328476</v>
      </c>
      <c r="AW2902" s="17">
        <v>43.391272955438446</v>
      </c>
      <c r="AX2902" s="17">
        <v>44.477080870617513</v>
      </c>
      <c r="AY2902" s="17">
        <v>0.20487902578160483</v>
      </c>
      <c r="AZ2902" s="17">
        <v>-1.6930593991701564</v>
      </c>
      <c r="BA2902" s="22">
        <v>1373.8399793203423</v>
      </c>
      <c r="CU2902" t="e">
        <v>#N/A</v>
      </c>
      <c r="CV2902" t="e">
        <v>#N/A</v>
      </c>
    </row>
    <row r="2903" spans="1:100" x14ac:dyDescent="0.25">
      <c r="A2903">
        <v>6189</v>
      </c>
      <c r="B2903" t="s">
        <v>3147</v>
      </c>
      <c r="C2903" s="22">
        <v>3</v>
      </c>
      <c r="D2903" s="17">
        <v>6.1438860593956717</v>
      </c>
      <c r="E2903" s="17">
        <v>-4.9740077833098174E-2</v>
      </c>
      <c r="F2903" s="17">
        <v>-3.8302648235701744E-2</v>
      </c>
      <c r="G2903" s="17">
        <v>-4.8412312549592246E-2</v>
      </c>
      <c r="H2903" s="17">
        <v>-2.273885180039785E-4</v>
      </c>
      <c r="I2903" s="17">
        <v>0</v>
      </c>
      <c r="J2903" s="17">
        <v>-1.3643311080238196E-2</v>
      </c>
      <c r="K2903" s="17">
        <v>-2.273885180039785E-4</v>
      </c>
      <c r="L2903" s="17">
        <v>-0.99999999999999956</v>
      </c>
      <c r="M2903" s="17">
        <v>-0.99999999999999956</v>
      </c>
      <c r="N2903" s="17">
        <v>-4.5477703600796393E-3</v>
      </c>
      <c r="O2903" s="17">
        <v>6.0818304357658404</v>
      </c>
      <c r="P2903" s="17">
        <v>-0.68937501742407348</v>
      </c>
      <c r="Q2903" s="17">
        <v>6.2408888860174365E-3</v>
      </c>
      <c r="R2903" s="17">
        <v>-7.1384209418276764E-2</v>
      </c>
      <c r="S2903" s="17">
        <v>0.33333333333333309</v>
      </c>
      <c r="T2903" s="17">
        <v>0.28225517658007448</v>
      </c>
      <c r="U2903" s="17">
        <v>-0.13793780690973392</v>
      </c>
      <c r="V2903" s="17">
        <v>0</v>
      </c>
      <c r="W2903" s="17">
        <v>19.115123660867113</v>
      </c>
      <c r="X2903" s="17">
        <v>1.1550999723404065E-2</v>
      </c>
      <c r="Y2903" s="17">
        <v>-0.99999999999999956</v>
      </c>
      <c r="Z2903" s="17">
        <v>-0.99999999999999956</v>
      </c>
      <c r="AA2903" s="17">
        <v>14.554697206206718</v>
      </c>
      <c r="AB2903" s="17">
        <v>-6.8296170595444738E-2</v>
      </c>
      <c r="AC2903" s="17">
        <v>-8.1131459266348238E-2</v>
      </c>
      <c r="AD2903" s="17">
        <v>5.9646784956950617E-2</v>
      </c>
      <c r="AE2903" s="17">
        <v>-4.4890422452421221</v>
      </c>
      <c r="AF2903" s="17">
        <v>0</v>
      </c>
      <c r="AG2903" s="17">
        <v>-0.99999999999999956</v>
      </c>
      <c r="AH2903" s="17">
        <v>-0.99999999999999956</v>
      </c>
      <c r="AI2903" s="17">
        <v>0</v>
      </c>
      <c r="AJ2903" s="17">
        <v>0</v>
      </c>
      <c r="AK2903" s="17">
        <v>7.1464438462229302E-2</v>
      </c>
      <c r="AL2903" s="17">
        <v>0.2021419775682877</v>
      </c>
      <c r="AM2903" s="17">
        <v>0.17192905786865725</v>
      </c>
      <c r="AN2903" s="17">
        <v>1.7433556365430716E-2</v>
      </c>
      <c r="AO2903" s="17">
        <v>4.6555486390275789</v>
      </c>
      <c r="AP2903" s="17">
        <v>1.4465487969772068</v>
      </c>
      <c r="AQ2903" s="17">
        <v>19.101480349786875</v>
      </c>
      <c r="AR2903" s="17">
        <v>0.47765070300367374</v>
      </c>
      <c r="AS2903" s="17">
        <v>1.1323611205399875E-2</v>
      </c>
      <c r="AT2903" s="17">
        <v>-0.99999999999999956</v>
      </c>
      <c r="AU2903" s="17">
        <v>-0.99999999999999956</v>
      </c>
      <c r="AV2903" s="17">
        <v>-0.11979652196786901</v>
      </c>
      <c r="AW2903" s="17">
        <v>22.083076438949757</v>
      </c>
      <c r="AX2903" s="17">
        <v>22.083076438949757</v>
      </c>
      <c r="AY2903" s="17">
        <v>4.448812652756385E-2</v>
      </c>
      <c r="AZ2903" s="17">
        <v>-25.503014511295532</v>
      </c>
      <c r="BA2903" s="22">
        <v>1356.4540553531331</v>
      </c>
      <c r="CU2903" t="e">
        <v>#N/A</v>
      </c>
      <c r="CV2903" t="e">
        <v>#N/A</v>
      </c>
    </row>
    <row r="2904" spans="1:100" x14ac:dyDescent="0.25">
      <c r="A2904">
        <v>6190</v>
      </c>
      <c r="B2904" t="s">
        <v>3148</v>
      </c>
      <c r="C2904" s="22">
        <v>3</v>
      </c>
      <c r="D2904" s="17">
        <v>4.3559477742378769</v>
      </c>
      <c r="E2904" s="17">
        <v>0.67974761199468503</v>
      </c>
      <c r="F2904" s="17">
        <v>0.35900919255953612</v>
      </c>
      <c r="G2904" s="17">
        <v>0.52894609555820749</v>
      </c>
      <c r="H2904" s="17">
        <v>-0.1589966179990677</v>
      </c>
      <c r="I2904" s="17">
        <v>0</v>
      </c>
      <c r="J2904" s="17">
        <v>-9.5397970799440621</v>
      </c>
      <c r="K2904" s="17">
        <v>-0.1589966179990677</v>
      </c>
      <c r="L2904" s="17">
        <v>-1.0000000000000002</v>
      </c>
      <c r="M2904" s="17">
        <v>-1.0000000000000002</v>
      </c>
      <c r="N2904" s="17">
        <v>-3.1799323599813532</v>
      </c>
      <c r="O2904" s="17">
        <v>-4.6549032101479737</v>
      </c>
      <c r="P2904" s="17">
        <v>-0.66861759497576545</v>
      </c>
      <c r="Q2904" s="17">
        <v>-0.33593250870036684</v>
      </c>
      <c r="R2904" s="17">
        <v>-0.19360518412665231</v>
      </c>
      <c r="S2904" s="17">
        <v>0.33333333333333343</v>
      </c>
      <c r="T2904" s="17">
        <v>0.29794399887558548</v>
      </c>
      <c r="U2904" s="17">
        <v>0.2874741661657359</v>
      </c>
      <c r="V2904" s="17">
        <v>2.2543428658699004E-3</v>
      </c>
      <c r="W2904" s="17">
        <v>43.200098369583706</v>
      </c>
      <c r="X2904" s="17">
        <v>1.8842835949066357</v>
      </c>
      <c r="Y2904" s="17">
        <v>-1.0000000000000002</v>
      </c>
      <c r="Z2904" s="17">
        <v>-1.0000000000000002</v>
      </c>
      <c r="AA2904" s="17">
        <v>85.980732405238101</v>
      </c>
      <c r="AB2904" s="17">
        <v>0.22719920738136679</v>
      </c>
      <c r="AC2904" s="17">
        <v>0.1891829951401941</v>
      </c>
      <c r="AD2904" s="17">
        <v>0.4431025818740596</v>
      </c>
      <c r="AE2904" s="17">
        <v>42.974239219781019</v>
      </c>
      <c r="AF2904" s="17">
        <v>0.7142857142857143</v>
      </c>
      <c r="AG2904" s="17">
        <v>-1.0000000000000002</v>
      </c>
      <c r="AH2904" s="17">
        <v>-1.0000000000000002</v>
      </c>
      <c r="AI2904" s="17">
        <v>0</v>
      </c>
      <c r="AJ2904" s="17">
        <v>2.2543428658699004E-3</v>
      </c>
      <c r="AK2904" s="17">
        <v>-0.13341396854023088</v>
      </c>
      <c r="AL2904" s="17">
        <v>0.75329057429592605</v>
      </c>
      <c r="AM2904" s="17">
        <v>-0.20740288914365107</v>
      </c>
      <c r="AN2904" s="17">
        <v>-2.2565005799799406E-2</v>
      </c>
      <c r="AO2904" s="17">
        <v>-5.8521420712924304</v>
      </c>
      <c r="AP2904" s="17">
        <v>3.202327726484647</v>
      </c>
      <c r="AQ2904" s="17">
        <v>33.660301289639612</v>
      </c>
      <c r="AR2904" s="17">
        <v>0.92100584124052465</v>
      </c>
      <c r="AS2904" s="17">
        <v>1.7252869769075689</v>
      </c>
      <c r="AT2904" s="17">
        <v>-1.0000000000000002</v>
      </c>
      <c r="AU2904" s="17">
        <v>-1.0000000000000002</v>
      </c>
      <c r="AV2904" s="17">
        <v>0.3353409114315552</v>
      </c>
      <c r="AW2904" s="17">
        <v>84.528156921574706</v>
      </c>
      <c r="AX2904" s="17">
        <v>84.753591208161694</v>
      </c>
      <c r="AY2904" s="17">
        <v>0.14271309893858422</v>
      </c>
      <c r="AZ2904" s="17">
        <v>-4.5029208351048098</v>
      </c>
      <c r="BA2904" s="22">
        <v>1372.4853983042062</v>
      </c>
      <c r="CU2904" t="e">
        <v>#N/A</v>
      </c>
      <c r="CV2904" t="e">
        <v>#N/A</v>
      </c>
    </row>
    <row r="2905" spans="1:100" x14ac:dyDescent="0.25">
      <c r="A2905">
        <v>6191</v>
      </c>
      <c r="B2905" t="s">
        <v>3149</v>
      </c>
      <c r="C2905" s="22">
        <v>3</v>
      </c>
      <c r="D2905" s="17">
        <v>5.5642212349744353</v>
      </c>
      <c r="E2905" s="17">
        <v>-1.3007416700211185E-2</v>
      </c>
      <c r="F2905" s="17">
        <v>5.7831832237617911E-2</v>
      </c>
      <c r="G2905" s="17">
        <v>5.7831832237617911E-2</v>
      </c>
      <c r="H2905" s="17">
        <v>-0.10286591936323386</v>
      </c>
      <c r="I2905" s="17">
        <v>0</v>
      </c>
      <c r="J2905" s="17">
        <v>-6.1719551617940347</v>
      </c>
      <c r="K2905" s="17">
        <v>-0.10286591936323386</v>
      </c>
      <c r="L2905" s="17">
        <v>-1.0000000000000009</v>
      </c>
      <c r="M2905" s="17">
        <v>-1.0000000000000009</v>
      </c>
      <c r="N2905" s="17">
        <v>-2.0573183872646785</v>
      </c>
      <c r="O2905" s="17">
        <v>-0.54990209458197892</v>
      </c>
      <c r="P2905" s="17">
        <v>0.48013881867291053</v>
      </c>
      <c r="Q2905" s="17">
        <v>0.98846910358085094</v>
      </c>
      <c r="R2905" s="17">
        <v>0.32327624167393343</v>
      </c>
      <c r="S2905" s="17">
        <v>0.33829514579630654</v>
      </c>
      <c r="T2905" s="17">
        <v>0.31262031645547667</v>
      </c>
      <c r="U2905" s="17">
        <v>7.8459084990974454E-2</v>
      </c>
      <c r="V2905" s="17">
        <v>-1.3007416700211185E-2</v>
      </c>
      <c r="W2905" s="17">
        <v>32.769321996231227</v>
      </c>
      <c r="X2905" s="17">
        <v>0.96886020449979171</v>
      </c>
      <c r="Y2905" s="17">
        <v>-1.0000000000000009</v>
      </c>
      <c r="Z2905" s="17">
        <v>-1.0000000000000009</v>
      </c>
      <c r="AA2905" s="17">
        <v>23.159999138261018</v>
      </c>
      <c r="AB2905" s="17">
        <v>-0.18833920509728025</v>
      </c>
      <c r="AC2905" s="17">
        <v>-2.0834252983695345E-2</v>
      </c>
      <c r="AD2905" s="17">
        <v>1.0521476088092509E-2</v>
      </c>
      <c r="AE2905" s="17">
        <v>-9.9325990996441522</v>
      </c>
      <c r="AF2905" s="17">
        <v>0.27777777777777779</v>
      </c>
      <c r="AG2905" s="17">
        <v>-1.0000000000000009</v>
      </c>
      <c r="AH2905" s="17">
        <v>-1.0000000000000009</v>
      </c>
      <c r="AI2905" s="17">
        <v>2.3926830188854248E-2</v>
      </c>
      <c r="AJ2905" s="17">
        <v>-1.3007416700211185E-2</v>
      </c>
      <c r="AK2905" s="17">
        <v>-5.3239148403424315E-2</v>
      </c>
      <c r="AL2905" s="17">
        <v>0.30978871192933544</v>
      </c>
      <c r="AM2905" s="17">
        <v>0.4276825691223905</v>
      </c>
      <c r="AN2905" s="17">
        <v>0.11357923164418234</v>
      </c>
      <c r="AO2905" s="17">
        <v>10.42586848604264</v>
      </c>
      <c r="AP2905" s="17">
        <v>4.3884243507512357</v>
      </c>
      <c r="AQ2905" s="17">
        <v>26.597366834437192</v>
      </c>
      <c r="AR2905" s="17">
        <v>0.71636713054254675</v>
      </c>
      <c r="AS2905" s="17">
        <v>0.86599428513655752</v>
      </c>
      <c r="AT2905" s="17">
        <v>-1.0000000000000009</v>
      </c>
      <c r="AU2905" s="17">
        <v>-1.0000000000000009</v>
      </c>
      <c r="AV2905" s="17">
        <v>0.38110807391155083</v>
      </c>
      <c r="AW2905" s="17">
        <v>26.998521394430263</v>
      </c>
      <c r="AX2905" s="17">
        <v>26.176316328186228</v>
      </c>
      <c r="AY2905" s="17">
        <v>-0.11055560763781788</v>
      </c>
      <c r="AZ2905" s="17">
        <v>-51.913602509277148</v>
      </c>
      <c r="BA2905" s="22">
        <v>1317.4147380297757</v>
      </c>
      <c r="CU2905" t="e">
        <v>#N/A</v>
      </c>
      <c r="CV2905" t="e">
        <v>#N/A</v>
      </c>
    </row>
    <row r="2906" spans="1:100" x14ac:dyDescent="0.25">
      <c r="A2906">
        <v>6193</v>
      </c>
      <c r="B2906" t="s">
        <v>3150</v>
      </c>
      <c r="C2906" s="22">
        <v>3</v>
      </c>
      <c r="D2906" s="17">
        <v>4.3280766040371432</v>
      </c>
      <c r="E2906" s="17">
        <v>-0.25014598432342272</v>
      </c>
      <c r="F2906" s="17">
        <v>2.9746470536170133E-2</v>
      </c>
      <c r="G2906" s="17">
        <v>-3.4471981619497771E-2</v>
      </c>
      <c r="H2906" s="17">
        <v>0.33019937149304157</v>
      </c>
      <c r="I2906" s="17">
        <v>0</v>
      </c>
      <c r="J2906" s="17">
        <v>19.811962289582485</v>
      </c>
      <c r="K2906" s="17">
        <v>0.33019937149304157</v>
      </c>
      <c r="L2906" s="17">
        <v>-1.0000000000000009</v>
      </c>
      <c r="M2906" s="17">
        <v>-1.0000000000000009</v>
      </c>
      <c r="N2906" s="17">
        <v>6.6039874298608314</v>
      </c>
      <c r="O2906" s="17">
        <v>24.105566912000132</v>
      </c>
      <c r="P2906" s="17">
        <v>2.4020672469450752</v>
      </c>
      <c r="Q2906" s="17">
        <v>-0.74659215009033841</v>
      </c>
      <c r="R2906" s="17">
        <v>-4.6635639354039943E-2</v>
      </c>
      <c r="S2906" s="17">
        <v>0.33333333333333354</v>
      </c>
      <c r="T2906" s="17">
        <v>0.33333333333333354</v>
      </c>
      <c r="U2906" s="17">
        <v>0.35317091542398193</v>
      </c>
      <c r="V2906" s="17">
        <v>-3.4874373769145942E-2</v>
      </c>
      <c r="W2906" s="17">
        <v>26.190553473138465</v>
      </c>
      <c r="X2906" s="17">
        <v>1.5399047142546776</v>
      </c>
      <c r="Y2906" s="17">
        <v>-1.0000000000000009</v>
      </c>
      <c r="Z2906" s="17">
        <v>-1.0000000000000009</v>
      </c>
      <c r="AA2906" s="17">
        <v>70.703902644976466</v>
      </c>
      <c r="AB2906" s="17">
        <v>0.34855384728370614</v>
      </c>
      <c r="AC2906" s="17">
        <v>0.15239256900570475</v>
      </c>
      <c r="AD2906" s="17">
        <v>0.39025327993443043</v>
      </c>
      <c r="AE2906" s="17">
        <v>44.559984811192024</v>
      </c>
      <c r="AF2906" s="17">
        <v>0.91666666666666663</v>
      </c>
      <c r="AG2906" s="17">
        <v>-1.0000000000000009</v>
      </c>
      <c r="AH2906" s="17">
        <v>-1.0000000000000009</v>
      </c>
      <c r="AI2906" s="17">
        <v>2.9335744284963505E-2</v>
      </c>
      <c r="AJ2906" s="17">
        <v>-3.4874373769145942E-2</v>
      </c>
      <c r="AK2906" s="17">
        <v>-6.6212025864729504E-2</v>
      </c>
      <c r="AL2906" s="17">
        <v>-2.2956358188136038E-2</v>
      </c>
      <c r="AM2906" s="17">
        <v>0.11705577841492806</v>
      </c>
      <c r="AN2906" s="17">
        <v>7.2040442046608297E-2</v>
      </c>
      <c r="AO2906" s="17">
        <v>2.5953343310495542</v>
      </c>
      <c r="AP2906" s="17">
        <v>1.6862292602245266</v>
      </c>
      <c r="AQ2906" s="17">
        <v>46.002515762720954</v>
      </c>
      <c r="AR2906" s="17">
        <v>0.98496320832150286</v>
      </c>
      <c r="AS2906" s="17">
        <v>1.8701040857477187</v>
      </c>
      <c r="AT2906" s="17">
        <v>-1.0000000000000009</v>
      </c>
      <c r="AU2906" s="17">
        <v>-1.0000000000000009</v>
      </c>
      <c r="AV2906" s="17">
        <v>-8.110762097353702E-2</v>
      </c>
      <c r="AW2906" s="17">
        <v>96.495698817201117</v>
      </c>
      <c r="AX2906" s="17">
        <v>93.594976325985812</v>
      </c>
      <c r="AY2906" s="17">
        <v>0.17596899761784751</v>
      </c>
      <c r="AZ2906" s="17">
        <v>1.1954565000325938</v>
      </c>
      <c r="BA2906" s="22">
        <v>1480.7839154223543</v>
      </c>
      <c r="CU2906" t="e">
        <v>#N/A</v>
      </c>
      <c r="CV2906" t="e">
        <v>#N/A</v>
      </c>
    </row>
    <row r="2907" spans="1:100" x14ac:dyDescent="0.25">
      <c r="A2907">
        <v>6194</v>
      </c>
      <c r="B2907" t="s">
        <v>3151</v>
      </c>
      <c r="C2907" s="22">
        <v>3</v>
      </c>
      <c r="D2907" s="17">
        <v>4.6387970335837858</v>
      </c>
      <c r="E2907" s="17">
        <v>-0.13126765207397126</v>
      </c>
      <c r="F2907" s="17">
        <v>-1.4064580450126377E-2</v>
      </c>
      <c r="G2907" s="17">
        <v>-4.4545045238033106E-2</v>
      </c>
      <c r="H2907" s="17">
        <v>0.19570779010996078</v>
      </c>
      <c r="I2907" s="17">
        <v>0</v>
      </c>
      <c r="J2907" s="17">
        <v>11.742467406597644</v>
      </c>
      <c r="K2907" s="17">
        <v>0.19570779010996078</v>
      </c>
      <c r="L2907" s="17">
        <v>-1</v>
      </c>
      <c r="M2907" s="17">
        <v>-1</v>
      </c>
      <c r="N2907" s="17">
        <v>3.9141558021992156</v>
      </c>
      <c r="O2907" s="17">
        <v>16.336719394943394</v>
      </c>
      <c r="P2907" s="17">
        <v>0.69599360890423878</v>
      </c>
      <c r="Q2907" s="17">
        <v>-0.10737912238973285</v>
      </c>
      <c r="R2907" s="17">
        <v>3.6073098518742144E-2</v>
      </c>
      <c r="S2907" s="17">
        <v>0.33333333333333343</v>
      </c>
      <c r="T2907" s="17">
        <v>0.35935802789008559</v>
      </c>
      <c r="U2907" s="17">
        <v>0.27718353870030388</v>
      </c>
      <c r="V2907" s="17">
        <v>0</v>
      </c>
      <c r="W2907" s="17">
        <v>30.966684392550473</v>
      </c>
      <c r="X2907" s="17">
        <v>1.6393593629266177</v>
      </c>
      <c r="Y2907" s="17">
        <v>-1</v>
      </c>
      <c r="Z2907" s="17">
        <v>-1</v>
      </c>
      <c r="AA2907" s="17">
        <v>31.74699783474956</v>
      </c>
      <c r="AB2907" s="17">
        <v>8.6103994628890734E-2</v>
      </c>
      <c r="AC2907" s="17">
        <v>-4.2320693641291401E-2</v>
      </c>
      <c r="AD2907" s="17">
        <v>-2.8898494113992312E-2</v>
      </c>
      <c r="AE2907" s="17">
        <v>0.74424034368035152</v>
      </c>
      <c r="AF2907" s="17">
        <v>0</v>
      </c>
      <c r="AG2907" s="17">
        <v>-1</v>
      </c>
      <c r="AH2907" s="17">
        <v>-1</v>
      </c>
      <c r="AI2907" s="17">
        <v>0</v>
      </c>
      <c r="AJ2907" s="17">
        <v>0</v>
      </c>
      <c r="AK2907" s="17">
        <v>9.5032102182792066E-2</v>
      </c>
      <c r="AL2907" s="17">
        <v>0.22929618978334246</v>
      </c>
      <c r="AM2907" s="17">
        <v>6.1307794707267008E-2</v>
      </c>
      <c r="AN2907" s="17">
        <v>0.25113464541970326</v>
      </c>
      <c r="AO2907" s="17">
        <v>2.007855378595635</v>
      </c>
      <c r="AP2907" s="17">
        <v>7.4248470844092926</v>
      </c>
      <c r="AQ2907" s="17">
        <v>42.709151799148131</v>
      </c>
      <c r="AR2907" s="17">
        <v>0.96987489992372233</v>
      </c>
      <c r="AS2907" s="17">
        <v>1.835067153036579</v>
      </c>
      <c r="AT2907" s="17">
        <v>-1</v>
      </c>
      <c r="AU2907" s="17">
        <v>-1</v>
      </c>
      <c r="AV2907" s="17">
        <v>-8.4719467192909681E-3</v>
      </c>
      <c r="AW2907" s="17">
        <v>55.508564314102259</v>
      </c>
      <c r="AX2907" s="17">
        <v>55.508564314102259</v>
      </c>
      <c r="AY2907" s="17">
        <v>4.922005536407853E-2</v>
      </c>
      <c r="AZ2907" s="17">
        <v>-0.15503521651898128</v>
      </c>
      <c r="BA2907" s="22">
        <v>1429.5522920631104</v>
      </c>
      <c r="CU2907" t="e">
        <v>#N/A</v>
      </c>
      <c r="CV2907" t="e">
        <v>#N/A</v>
      </c>
    </row>
    <row r="2908" spans="1:100" x14ac:dyDescent="0.25">
      <c r="A2908">
        <v>6195</v>
      </c>
      <c r="B2908" t="s">
        <v>3152</v>
      </c>
      <c r="C2908" s="22">
        <v>3</v>
      </c>
      <c r="D2908" s="17">
        <v>9.1387717862453199E-2</v>
      </c>
      <c r="E2908" s="17">
        <v>1.0994498189032573E-2</v>
      </c>
      <c r="F2908" s="17">
        <v>-0.17461364878044974</v>
      </c>
      <c r="G2908" s="17">
        <v>-0.17461364878044974</v>
      </c>
      <c r="H2908" s="17">
        <v>8.9431591898360224E-2</v>
      </c>
      <c r="I2908" s="17">
        <v>0</v>
      </c>
      <c r="J2908" s="17">
        <v>5.3658955139016147</v>
      </c>
      <c r="K2908" s="17">
        <v>8.9431591898360224E-2</v>
      </c>
      <c r="L2908" s="17">
        <v>-0.99999999999999956</v>
      </c>
      <c r="M2908" s="17">
        <v>-0.99999999999999956</v>
      </c>
      <c r="N2908" s="17">
        <v>1.7886318379672035</v>
      </c>
      <c r="O2908" s="17">
        <v>5.2826695829836163</v>
      </c>
      <c r="P2908" s="17">
        <v>0.28084415394856571</v>
      </c>
      <c r="Q2908" s="17">
        <v>-1.132654448188426</v>
      </c>
      <c r="R2908" s="17">
        <v>-0.33436940914473329</v>
      </c>
      <c r="S2908" s="17">
        <v>0.3333333333333332</v>
      </c>
      <c r="T2908" s="17">
        <v>0.31190577065777736</v>
      </c>
      <c r="U2908" s="17">
        <v>2.4116359189330867E-2</v>
      </c>
      <c r="V2908" s="17">
        <v>2.8983888374579502E-4</v>
      </c>
      <c r="W2908" s="17">
        <v>23.208548406633074</v>
      </c>
      <c r="X2908" s="17">
        <v>0.61413534364213684</v>
      </c>
      <c r="Y2908" s="17">
        <v>-0.99999999999999956</v>
      </c>
      <c r="Z2908" s="17">
        <v>-0.99999999999999956</v>
      </c>
      <c r="AA2908" s="17">
        <v>7.7139253526667604</v>
      </c>
      <c r="AB2908" s="17">
        <v>-0.11759099898449649</v>
      </c>
      <c r="AC2908" s="17">
        <v>-0.17615814125184304</v>
      </c>
      <c r="AD2908" s="17">
        <v>-9.4559326600919067E-3</v>
      </c>
      <c r="AE2908" s="17">
        <v>-15.160253644821573</v>
      </c>
      <c r="AF2908" s="17">
        <v>0.2</v>
      </c>
      <c r="AG2908" s="17">
        <v>-0.99999999999999956</v>
      </c>
      <c r="AH2908" s="17">
        <v>-0.99999999999999956</v>
      </c>
      <c r="AI2908" s="17">
        <v>-6.4544131798444752E-3</v>
      </c>
      <c r="AJ2908" s="17">
        <v>2.8983888374579502E-4</v>
      </c>
      <c r="AK2908" s="17">
        <v>0.67052496538921547</v>
      </c>
      <c r="AL2908" s="17">
        <v>-3.9544439673284554E-3</v>
      </c>
      <c r="AM2908" s="17">
        <v>0.41670487528775418</v>
      </c>
      <c r="AN2908" s="17">
        <v>-0.31431264920663671</v>
      </c>
      <c r="AO2908" s="17">
        <v>13.770246709139927</v>
      </c>
      <c r="AP2908" s="17">
        <v>-7.877588450002559</v>
      </c>
      <c r="AQ2908" s="17">
        <v>28.574443920534698</v>
      </c>
      <c r="AR2908" s="17">
        <v>0.66964530206418693</v>
      </c>
      <c r="AS2908" s="17">
        <v>0.70356693554049687</v>
      </c>
      <c r="AT2908" s="17">
        <v>-0.99999999999999956</v>
      </c>
      <c r="AU2908" s="17">
        <v>-0.99999999999999956</v>
      </c>
      <c r="AV2908" s="17">
        <v>-0.50898305792518339</v>
      </c>
      <c r="AW2908" s="17">
        <v>5.1190064856478372</v>
      </c>
      <c r="AX2908" s="17">
        <v>5.0189021104255271</v>
      </c>
      <c r="AY2908" s="17">
        <v>-0.26322301717233126</v>
      </c>
      <c r="AZ2908" s="17">
        <v>-90.467307426473241</v>
      </c>
      <c r="BA2908" s="22">
        <v>1281.4721537395715</v>
      </c>
      <c r="CU2908" t="e">
        <v>#N/A</v>
      </c>
      <c r="CV2908" t="e">
        <v>#N/A</v>
      </c>
    </row>
    <row r="2909" spans="1:100" x14ac:dyDescent="0.25">
      <c r="A2909">
        <v>6199</v>
      </c>
      <c r="B2909" t="s">
        <v>3153</v>
      </c>
      <c r="C2909" s="22">
        <v>3</v>
      </c>
      <c r="D2909" s="17">
        <v>1.0032950352706687</v>
      </c>
      <c r="E2909" s="17">
        <v>6.7264149943395024E-2</v>
      </c>
      <c r="F2909" s="17">
        <v>0.47277410076277054</v>
      </c>
      <c r="G2909" s="17">
        <v>0.49523903794069385</v>
      </c>
      <c r="H2909" s="17">
        <v>0.17221285086522536</v>
      </c>
      <c r="I2909" s="17">
        <v>0</v>
      </c>
      <c r="J2909" s="17">
        <v>10.332771051913518</v>
      </c>
      <c r="K2909" s="17">
        <v>0.17221285086522536</v>
      </c>
      <c r="L2909" s="17">
        <v>-0.99999999999999967</v>
      </c>
      <c r="M2909" s="17">
        <v>-0.99999999999999967</v>
      </c>
      <c r="N2909" s="17">
        <v>3.4442570173045075</v>
      </c>
      <c r="O2909" s="17">
        <v>11.83130512512488</v>
      </c>
      <c r="P2909" s="17">
        <v>-0.16730291811769432</v>
      </c>
      <c r="Q2909" s="17">
        <v>0.3784368198432318</v>
      </c>
      <c r="R2909" s="17">
        <v>6.8647597355085965E-2</v>
      </c>
      <c r="S2909" s="17">
        <v>0.33333333333333315</v>
      </c>
      <c r="T2909" s="17">
        <v>0.36688834042473906</v>
      </c>
      <c r="U2909" s="17">
        <v>1.9576371995196649E-2</v>
      </c>
      <c r="V2909" s="17">
        <v>0</v>
      </c>
      <c r="W2909" s="17">
        <v>21.903407795521744</v>
      </c>
      <c r="X2909" s="17">
        <v>0.62857833131286278</v>
      </c>
      <c r="Y2909" s="17">
        <v>-0.99999999999999967</v>
      </c>
      <c r="Z2909" s="17">
        <v>-0.99999999999999967</v>
      </c>
      <c r="AA2909" s="17">
        <v>30.080048174921401</v>
      </c>
      <c r="AB2909" s="17">
        <v>6.4716474691461814E-2</v>
      </c>
      <c r="AC2909" s="17">
        <v>0.12818209959297353</v>
      </c>
      <c r="AD2909" s="17">
        <v>-3.073871864354388E-2</v>
      </c>
      <c r="AE2909" s="17">
        <v>8.1079927820445725</v>
      </c>
      <c r="AF2909" s="17">
        <v>6.25E-2</v>
      </c>
      <c r="AG2909" s="17">
        <v>-0.99999999999999967</v>
      </c>
      <c r="AH2909" s="17">
        <v>-0.99999999999999967</v>
      </c>
      <c r="AI2909" s="17">
        <v>3.7592380230289449E-2</v>
      </c>
      <c r="AJ2909" s="17">
        <v>0</v>
      </c>
      <c r="AK2909" s="17">
        <v>0.21642310413504354</v>
      </c>
      <c r="AL2909" s="17">
        <v>0.79376052518823459</v>
      </c>
      <c r="AM2909" s="17">
        <v>0.19816036474890622</v>
      </c>
      <c r="AN2909" s="17">
        <v>0.73364868414083861</v>
      </c>
      <c r="AO2909" s="17">
        <v>6.0361246393978689</v>
      </c>
      <c r="AP2909" s="17">
        <v>22.310019729462137</v>
      </c>
      <c r="AQ2909" s="17">
        <v>32.236178847435284</v>
      </c>
      <c r="AR2909" s="17">
        <v>0.71979804575326867</v>
      </c>
      <c r="AS2909" s="17">
        <v>0.80079118217808809</v>
      </c>
      <c r="AT2909" s="17">
        <v>-0.99999999999999967</v>
      </c>
      <c r="AU2909" s="17">
        <v>-0.99999999999999967</v>
      </c>
      <c r="AV2909" s="17">
        <v>0.56388663529577931</v>
      </c>
      <c r="AW2909" s="17">
        <v>64.221373029508442</v>
      </c>
      <c r="AX2909" s="17">
        <v>64.973220634114242</v>
      </c>
      <c r="AY2909" s="17">
        <v>0.28619169175536258</v>
      </c>
      <c r="AZ2909" s="17">
        <v>6.4464976286737272</v>
      </c>
      <c r="BA2909" s="22">
        <v>1412.930405717449</v>
      </c>
      <c r="CU2909" t="e">
        <v>#N/A</v>
      </c>
      <c r="CV2909" t="e">
        <v>#N/A</v>
      </c>
    </row>
    <row r="2910" spans="1:100" x14ac:dyDescent="0.25">
      <c r="A2910">
        <v>6200</v>
      </c>
      <c r="B2910" t="s">
        <v>3154</v>
      </c>
      <c r="C2910" s="22">
        <v>3</v>
      </c>
      <c r="D2910" s="17">
        <v>4.8891996197140228</v>
      </c>
      <c r="E2910" s="17">
        <v>5.9881226853465697E-4</v>
      </c>
      <c r="F2910" s="17">
        <v>0.35864246607043049</v>
      </c>
      <c r="G2910" s="17">
        <v>0.35878308382901614</v>
      </c>
      <c r="H2910" s="17">
        <v>0.20977096631131742</v>
      </c>
      <c r="I2910" s="17">
        <v>0</v>
      </c>
      <c r="J2910" s="17">
        <v>12.58625797867904</v>
      </c>
      <c r="K2910" s="17">
        <v>0.20977096631131742</v>
      </c>
      <c r="L2910" s="17">
        <v>-0.99999999999999989</v>
      </c>
      <c r="M2910" s="17">
        <v>-0.99999999999999989</v>
      </c>
      <c r="N2910" s="17">
        <v>4.1954193262263466</v>
      </c>
      <c r="O2910" s="17">
        <v>17.834240682222081</v>
      </c>
      <c r="P2910" s="17">
        <v>0.25581778227627533</v>
      </c>
      <c r="Q2910" s="17">
        <v>-0.13296943415254125</v>
      </c>
      <c r="R2910" s="17">
        <v>-2.2842806065413876E-2</v>
      </c>
      <c r="S2910" s="17">
        <v>0.3333333333333327</v>
      </c>
      <c r="T2910" s="17">
        <v>0.29870531937712991</v>
      </c>
      <c r="U2910" s="17">
        <v>-0.16943557106198343</v>
      </c>
      <c r="V2910" s="17">
        <v>0</v>
      </c>
      <c r="W2910" s="17">
        <v>10.113284613486499</v>
      </c>
      <c r="X2910" s="17">
        <v>-0.2863851184670354</v>
      </c>
      <c r="Y2910" s="17">
        <v>-0.99999999999999989</v>
      </c>
      <c r="Z2910" s="17">
        <v>-0.99999999999999989</v>
      </c>
      <c r="AA2910" s="17">
        <v>55.228671832026613</v>
      </c>
      <c r="AB2910" s="17">
        <v>0.47032557438658429</v>
      </c>
      <c r="AC2910" s="17">
        <v>0.31902033208841513</v>
      </c>
      <c r="AD2910" s="17">
        <v>0.11341869401711144</v>
      </c>
      <c r="AE2910" s="17">
        <v>45.138230024605541</v>
      </c>
      <c r="AF2910" s="17">
        <v>0.5625</v>
      </c>
      <c r="AG2910" s="17">
        <v>-0.99999999999999989</v>
      </c>
      <c r="AH2910" s="17">
        <v>-0.99999999999999989</v>
      </c>
      <c r="AI2910" s="17">
        <v>2.4966598147960074E-2</v>
      </c>
      <c r="AJ2910" s="17">
        <v>0</v>
      </c>
      <c r="AK2910" s="17">
        <v>0.15329331271005786</v>
      </c>
      <c r="AL2910" s="17">
        <v>0.54087395675436534</v>
      </c>
      <c r="AM2910" s="17">
        <v>-0.22662230870933725</v>
      </c>
      <c r="AN2910" s="17">
        <v>-0.16527327240837891</v>
      </c>
      <c r="AO2910" s="17">
        <v>-4.8990911541831403</v>
      </c>
      <c r="AP2910" s="17">
        <v>-1.4274620264376465</v>
      </c>
      <c r="AQ2910" s="17">
        <v>22.699542592165539</v>
      </c>
      <c r="AR2910" s="17">
        <v>0.46260308164847941</v>
      </c>
      <c r="AS2910" s="17">
        <v>-7.6614152155718124E-2</v>
      </c>
      <c r="AT2910" s="17">
        <v>-0.99999999999999989</v>
      </c>
      <c r="AU2910" s="17">
        <v>-0.99999999999999989</v>
      </c>
      <c r="AV2910" s="17">
        <v>0.33594027776360313</v>
      </c>
      <c r="AW2910" s="17">
        <v>71.635450487811056</v>
      </c>
      <c r="AX2910" s="17">
        <v>72.134782450770246</v>
      </c>
      <c r="AY2910" s="17">
        <v>0.30038290675608875</v>
      </c>
      <c r="AZ2910" s="17">
        <v>23.930036798416161</v>
      </c>
      <c r="BA2910" s="22">
        <v>1387.6607383835403</v>
      </c>
      <c r="CU2910" t="e">
        <v>#N/A</v>
      </c>
      <c r="CV2910" t="e">
        <v>#N/A</v>
      </c>
    </row>
    <row r="2911" spans="1:100" x14ac:dyDescent="0.25">
      <c r="A2911">
        <v>6201</v>
      </c>
      <c r="B2911" t="s">
        <v>2169</v>
      </c>
      <c r="C2911" s="22">
        <v>3</v>
      </c>
      <c r="D2911" s="17">
        <v>3.9539838553474205</v>
      </c>
      <c r="E2911" s="17">
        <v>-0.40984091652498966</v>
      </c>
      <c r="F2911" s="17">
        <v>0.7216808254228988</v>
      </c>
      <c r="G2911" s="17">
        <v>0.58934241834722922</v>
      </c>
      <c r="H2911" s="17">
        <v>0.21687252034875751</v>
      </c>
      <c r="I2911" s="17">
        <v>0</v>
      </c>
      <c r="J2911" s="17">
        <v>13.012351220925453</v>
      </c>
      <c r="K2911" s="17">
        <v>0.21687252034875751</v>
      </c>
      <c r="L2911" s="17">
        <v>-1.0000000000000004</v>
      </c>
      <c r="M2911" s="17">
        <v>-1.0000000000000004</v>
      </c>
      <c r="N2911" s="17">
        <v>4.3374504069751501</v>
      </c>
      <c r="O2911" s="17">
        <v>17.555677494620117</v>
      </c>
      <c r="P2911" s="17">
        <v>-0.19808523780310547</v>
      </c>
      <c r="Q2911" s="17">
        <v>-1.2874480882742614</v>
      </c>
      <c r="R2911" s="17">
        <v>-0.50076845036841033</v>
      </c>
      <c r="S2911" s="17">
        <v>0.33333333333333315</v>
      </c>
      <c r="T2911" s="17">
        <v>0.33333333333333315</v>
      </c>
      <c r="U2911" s="17">
        <v>0.36219647115955333</v>
      </c>
      <c r="V2911" s="17">
        <v>0.20972381403032259</v>
      </c>
      <c r="W2911" s="17">
        <v>40.868577260311405</v>
      </c>
      <c r="X2911" s="17">
        <v>3.1569229151380584</v>
      </c>
      <c r="Y2911" s="17">
        <v>-1.0000000000000004</v>
      </c>
      <c r="Z2911" s="17">
        <v>-1.0000000000000004</v>
      </c>
      <c r="AA2911" s="17">
        <v>65.496206792622701</v>
      </c>
      <c r="AB2911" s="17">
        <v>0.177225166323844</v>
      </c>
      <c r="AC2911" s="17">
        <v>0.20505848105201022</v>
      </c>
      <c r="AD2911" s="17">
        <v>0.12028431227773995</v>
      </c>
      <c r="AE2911" s="17">
        <v>25.128397982679722</v>
      </c>
      <c r="AF2911" s="17">
        <v>0.66666666666666663</v>
      </c>
      <c r="AG2911" s="17">
        <v>-1.0000000000000004</v>
      </c>
      <c r="AH2911" s="17">
        <v>-1.0000000000000004</v>
      </c>
      <c r="AI2911" s="17">
        <v>2.0129485613376418E-2</v>
      </c>
      <c r="AJ2911" s="17">
        <v>0.20972381403032259</v>
      </c>
      <c r="AK2911" s="17">
        <v>0.13659810502711386</v>
      </c>
      <c r="AL2911" s="17">
        <v>3.983462193786784E-2</v>
      </c>
      <c r="AM2911" s="17">
        <v>7.1072059782233812E-2</v>
      </c>
      <c r="AN2911" s="17">
        <v>0.41524736074286406</v>
      </c>
      <c r="AO2911" s="17">
        <v>2.4597920196914149</v>
      </c>
      <c r="AP2911" s="17">
        <v>10.580357128260939</v>
      </c>
      <c r="AQ2911" s="17">
        <v>53.880928481236843</v>
      </c>
      <c r="AR2911" s="17">
        <v>1.238586951856542</v>
      </c>
      <c r="AS2911" s="17">
        <v>3.3737954354868149</v>
      </c>
      <c r="AT2911" s="17">
        <v>-1.0000000000000004</v>
      </c>
      <c r="AU2911" s="17">
        <v>-1.0000000000000004</v>
      </c>
      <c r="AV2911" s="17">
        <v>8.8573967978818294E-2</v>
      </c>
      <c r="AW2911" s="17">
        <v>93.632241415503756</v>
      </c>
      <c r="AX2911" s="17">
        <v>115.0072125308036</v>
      </c>
      <c r="AY2911" s="17">
        <v>0.32813254303673156</v>
      </c>
      <c r="AZ2911" s="17">
        <v>4.556285050839004</v>
      </c>
      <c r="BA2911" s="22">
        <v>1517.5293851082986</v>
      </c>
      <c r="CU2911" t="e">
        <v>#N/A</v>
      </c>
      <c r="CV2911" t="e">
        <v>#N/A</v>
      </c>
    </row>
    <row r="2912" spans="1:100" x14ac:dyDescent="0.25">
      <c r="A2912">
        <v>6202</v>
      </c>
      <c r="B2912" t="s">
        <v>3155</v>
      </c>
      <c r="C2912" s="22">
        <v>3</v>
      </c>
      <c r="D2912" s="17">
        <v>4.2189956984642354</v>
      </c>
      <c r="E2912" s="17">
        <v>-0.10901563017832286</v>
      </c>
      <c r="F2912" s="17">
        <v>-0.65145251837831053</v>
      </c>
      <c r="G2912" s="17">
        <v>-0.6808366955942472</v>
      </c>
      <c r="H2912" s="17">
        <v>-0.1249127322548967</v>
      </c>
      <c r="I2912" s="17">
        <v>-2.1129175111592128E-2</v>
      </c>
      <c r="J2912" s="17">
        <v>-8.7625144419893282</v>
      </c>
      <c r="K2912" s="17">
        <v>-0.14604190736648887</v>
      </c>
      <c r="L2912" s="17">
        <v>-1.0000000000000011</v>
      </c>
      <c r="M2912" s="17">
        <v>-1.0000000000000011</v>
      </c>
      <c r="N2912" s="17">
        <v>-2.9208381473297766</v>
      </c>
      <c r="O2912" s="17">
        <v>-5.2243554391193401</v>
      </c>
      <c r="P2912" s="17">
        <v>-0.16173767101753478</v>
      </c>
      <c r="Q2912" s="17">
        <v>4.2478602845172739</v>
      </c>
      <c r="R2912" s="17">
        <v>1.3163358466861905</v>
      </c>
      <c r="S2912" s="17">
        <v>0.33333333333333404</v>
      </c>
      <c r="T2912" s="17">
        <v>0.33483052864516816</v>
      </c>
      <c r="U2912" s="17">
        <v>-0.10109503246428073</v>
      </c>
      <c r="V2912" s="17">
        <v>-1.9388523191893541E-2</v>
      </c>
      <c r="W2912" s="17">
        <v>27.74888854755266</v>
      </c>
      <c r="X2912" s="17">
        <v>0.29499169564834066</v>
      </c>
      <c r="Y2912" s="17">
        <v>-1.0000000000000011</v>
      </c>
      <c r="Z2912" s="17">
        <v>-1.0000000000000011</v>
      </c>
      <c r="AA2912" s="17">
        <v>26.802380044506897</v>
      </c>
      <c r="AB2912" s="17">
        <v>1.9137773648652129E-3</v>
      </c>
      <c r="AC2912" s="17">
        <v>6.7678883621635905E-3</v>
      </c>
      <c r="AD2912" s="17">
        <v>-5.393855272166756E-2</v>
      </c>
      <c r="AE2912" s="17">
        <v>-2.2628443497319384</v>
      </c>
      <c r="AF2912" s="17">
        <v>8.3333333333333329E-2</v>
      </c>
      <c r="AG2912" s="17">
        <v>-1.0000000000000011</v>
      </c>
      <c r="AH2912" s="17">
        <v>-1.0000000000000011</v>
      </c>
      <c r="AI2912" s="17">
        <v>-5.6078776426828347E-2</v>
      </c>
      <c r="AJ2912" s="17">
        <v>-1.9388523191893541E-2</v>
      </c>
      <c r="AK2912" s="17">
        <v>-8.1018841071451922E-2</v>
      </c>
      <c r="AL2912" s="17">
        <v>0.13137973910653503</v>
      </c>
      <c r="AM2912" s="17">
        <v>3.7603971626788225E-2</v>
      </c>
      <c r="AN2912" s="17">
        <v>0.34820555796303798</v>
      </c>
      <c r="AO2912" s="17">
        <v>0.53500508531244573</v>
      </c>
      <c r="AP2912" s="17">
        <v>9.3620376446086233</v>
      </c>
      <c r="AQ2912" s="17">
        <v>18.986374105563314</v>
      </c>
      <c r="AR2912" s="17">
        <v>0.54768030632232745</v>
      </c>
      <c r="AS2912" s="17">
        <v>0.14894978828185163</v>
      </c>
      <c r="AT2912" s="17">
        <v>-1.0000000000000011</v>
      </c>
      <c r="AU2912" s="17">
        <v>-1.0000000000000011</v>
      </c>
      <c r="AV2912" s="17">
        <v>0.63549915109194333</v>
      </c>
      <c r="AW2912" s="17">
        <v>30.940062249996188</v>
      </c>
      <c r="AX2912" s="17">
        <v>27.87963440227027</v>
      </c>
      <c r="AY2912" s="17">
        <v>5.4945171503679571E-2</v>
      </c>
      <c r="AZ2912" s="17">
        <v>-39.036830296874818</v>
      </c>
      <c r="BA2912" s="22">
        <v>1342.4796540821997</v>
      </c>
      <c r="CU2912" t="e">
        <v>#N/A</v>
      </c>
      <c r="CV2912" t="e">
        <v>#N/A</v>
      </c>
    </row>
    <row r="2913" spans="1:100" x14ac:dyDescent="0.25">
      <c r="A2913">
        <v>6203</v>
      </c>
      <c r="B2913" t="s">
        <v>3156</v>
      </c>
      <c r="C2913" s="22">
        <v>3</v>
      </c>
      <c r="D2913" s="17">
        <v>4.6238424925729156</v>
      </c>
      <c r="E2913" s="17">
        <v>-0.42729306932602956</v>
      </c>
      <c r="F2913" s="17">
        <v>-0.19894683325000523</v>
      </c>
      <c r="G2913" s="17">
        <v>-0.36608720428328601</v>
      </c>
      <c r="H2913" s="17">
        <v>0.14442719859720518</v>
      </c>
      <c r="I2913" s="17">
        <v>0</v>
      </c>
      <c r="J2913" s="17">
        <v>8.665631915832309</v>
      </c>
      <c r="K2913" s="17">
        <v>0.14442719859720518</v>
      </c>
      <c r="L2913" s="17">
        <v>-0.99999999999999911</v>
      </c>
      <c r="M2913" s="17">
        <v>-0.99999999999999911</v>
      </c>
      <c r="N2913" s="17">
        <v>2.8885439719441028</v>
      </c>
      <c r="O2913" s="17">
        <v>12.923387204121941</v>
      </c>
      <c r="P2913" s="17">
        <v>-1.6200801592032663</v>
      </c>
      <c r="Q2913" s="17">
        <v>3.8752730068828316</v>
      </c>
      <c r="R2913" s="17">
        <v>1.0583422740918809</v>
      </c>
      <c r="S2913" s="17">
        <v>0.33333333333333315</v>
      </c>
      <c r="T2913" s="17">
        <v>0.23401326084313151</v>
      </c>
      <c r="U2913" s="17">
        <v>0.12644886783233791</v>
      </c>
      <c r="V2913" s="17">
        <v>-8.6806955691976009E-3</v>
      </c>
      <c r="W2913" s="17">
        <v>21.627502713695986</v>
      </c>
      <c r="X2913" s="17">
        <v>0.77984216439914689</v>
      </c>
      <c r="Y2913" s="17">
        <v>-0.99999999999999911</v>
      </c>
      <c r="Z2913" s="17">
        <v>-0.99999999999999911</v>
      </c>
      <c r="AA2913" s="17">
        <v>18.121625230529645</v>
      </c>
      <c r="AB2913" s="17">
        <v>6.6046825862046743E-2</v>
      </c>
      <c r="AC2913" s="17">
        <v>-0.22055838835410738</v>
      </c>
      <c r="AD2913" s="17">
        <v>6.322716734689611E-2</v>
      </c>
      <c r="AE2913" s="17">
        <v>-4.5642197572582264</v>
      </c>
      <c r="AF2913" s="17">
        <v>0.33333333333333331</v>
      </c>
      <c r="AG2913" s="17">
        <v>-0.99999999999999911</v>
      </c>
      <c r="AH2913" s="17">
        <v>-0.99999999999999911</v>
      </c>
      <c r="AI2913" s="17">
        <v>0</v>
      </c>
      <c r="AJ2913" s="17">
        <v>-8.6806955691976009E-3</v>
      </c>
      <c r="AK2913" s="17">
        <v>9.5915128360247626E-2</v>
      </c>
      <c r="AL2913" s="17">
        <v>6.4635063254525935E-2</v>
      </c>
      <c r="AM2913" s="17">
        <v>0.27814209006770535</v>
      </c>
      <c r="AN2913" s="17">
        <v>0.10536333293228692</v>
      </c>
      <c r="AO2913" s="17">
        <v>7.4331278934938734</v>
      </c>
      <c r="AP2913" s="17">
        <v>2.9572586395798046</v>
      </c>
      <c r="AQ2913" s="17">
        <v>30.293134629528296</v>
      </c>
      <c r="AR2913" s="17">
        <v>0.68511476643960512</v>
      </c>
      <c r="AS2913" s="17">
        <v>0.92426936299635254</v>
      </c>
      <c r="AT2913" s="17">
        <v>-0.99999999999999911</v>
      </c>
      <c r="AU2913" s="17">
        <v>-0.99999999999999911</v>
      </c>
      <c r="AV2913" s="17">
        <v>0.69225506980859453</v>
      </c>
      <c r="AW2913" s="17">
        <v>34.002271074231373</v>
      </c>
      <c r="AX2913" s="17">
        <v>33.13420151731161</v>
      </c>
      <c r="AY2913" s="17">
        <v>-9.2459569015419546E-2</v>
      </c>
      <c r="AZ2913" s="17">
        <v>-85.0655013999977</v>
      </c>
      <c r="BA2913" s="22">
        <v>1290.1181764407031</v>
      </c>
      <c r="CU2913" t="e">
        <v>#N/A</v>
      </c>
      <c r="CV2913" t="e">
        <v>#N/A</v>
      </c>
    </row>
    <row r="2914" spans="1:100" x14ac:dyDescent="0.25">
      <c r="A2914">
        <v>6204</v>
      </c>
      <c r="B2914" t="s">
        <v>3157</v>
      </c>
      <c r="C2914" s="22">
        <v>3</v>
      </c>
      <c r="D2914" s="17">
        <v>4.1391359122581894</v>
      </c>
      <c r="E2914" s="17">
        <v>-9.5349233745231805E-3</v>
      </c>
      <c r="F2914" s="17">
        <v>0.90424588573507492</v>
      </c>
      <c r="G2914" s="17">
        <v>0.90424588573507492</v>
      </c>
      <c r="H2914" s="17">
        <v>6.591540788504538E-2</v>
      </c>
      <c r="I2914" s="17">
        <v>0</v>
      </c>
      <c r="J2914" s="17">
        <v>3.9549244731027215</v>
      </c>
      <c r="K2914" s="17">
        <v>6.591540788504538E-2</v>
      </c>
      <c r="L2914" s="17">
        <v>-0.99999999999999978</v>
      </c>
      <c r="M2914" s="17">
        <v>-0.99999999999999978</v>
      </c>
      <c r="N2914" s="17">
        <v>1.3183081577009075</v>
      </c>
      <c r="O2914" s="17">
        <v>8.9983062710959896</v>
      </c>
      <c r="P2914" s="17">
        <v>1.0497994009069456</v>
      </c>
      <c r="Q2914" s="17">
        <v>-0.38560965036746853</v>
      </c>
      <c r="R2914" s="17">
        <v>-9.9444361446375307E-2</v>
      </c>
      <c r="S2914" s="17">
        <v>0.25218863436979622</v>
      </c>
      <c r="T2914" s="17">
        <v>0.29364196071060444</v>
      </c>
      <c r="U2914" s="17">
        <v>1.2124957404516645E-2</v>
      </c>
      <c r="V2914" s="17">
        <v>-9.5349233745231805E-3</v>
      </c>
      <c r="W2914" s="17">
        <v>19.300208849013952</v>
      </c>
      <c r="X2914" s="17">
        <v>0.43151410394355427</v>
      </c>
      <c r="Y2914" s="17">
        <v>-0.99999999999999978</v>
      </c>
      <c r="Z2914" s="17">
        <v>-0.99999999999999978</v>
      </c>
      <c r="AA2914" s="17">
        <v>36.106477252004908</v>
      </c>
      <c r="AB2914" s="17">
        <v>8.1463854591987545E-2</v>
      </c>
      <c r="AC2914" s="17">
        <v>0.11099125469764702</v>
      </c>
      <c r="AD2914" s="17">
        <v>0.14565914599911217</v>
      </c>
      <c r="AE2914" s="17">
        <v>16.905712764437336</v>
      </c>
      <c r="AF2914" s="17">
        <v>0.21428571428571427</v>
      </c>
      <c r="AG2914" s="17">
        <v>-0.99999999999999978</v>
      </c>
      <c r="AH2914" s="17">
        <v>-0.99999999999999978</v>
      </c>
      <c r="AI2914" s="17">
        <v>2.9032180279522219E-2</v>
      </c>
      <c r="AJ2914" s="17">
        <v>-9.5349233745231805E-3</v>
      </c>
      <c r="AK2914" s="17">
        <v>-0.10147042747842033</v>
      </c>
      <c r="AL2914" s="17">
        <v>1.8463803809928681E-2</v>
      </c>
      <c r="AM2914" s="17">
        <v>0.12323603995462554</v>
      </c>
      <c r="AN2914" s="17">
        <v>0.4562760982677615</v>
      </c>
      <c r="AO2914" s="17">
        <v>2.5735488614735362</v>
      </c>
      <c r="AP2914" s="17">
        <v>11.499221475743681</v>
      </c>
      <c r="AQ2914" s="17">
        <v>23.25513332211667</v>
      </c>
      <c r="AR2914" s="17">
        <v>0.54842062911039402</v>
      </c>
      <c r="AS2914" s="17">
        <v>0.4974295118285994</v>
      </c>
      <c r="AT2914" s="17">
        <v>-0.99999999999999978</v>
      </c>
      <c r="AU2914" s="17">
        <v>-0.99999999999999978</v>
      </c>
      <c r="AV2914" s="17">
        <v>0.8048015242887</v>
      </c>
      <c r="AW2914" s="17">
        <v>56.604004998844559</v>
      </c>
      <c r="AX2914" s="17">
        <v>56.231156266982694</v>
      </c>
      <c r="AY2914" s="17">
        <v>8.405100056338688E-2</v>
      </c>
      <c r="AZ2914" s="17">
        <v>5.1296465232237871</v>
      </c>
      <c r="BA2914" s="22">
        <v>1397.6318766414008</v>
      </c>
      <c r="CU2914" t="e">
        <v>#N/A</v>
      </c>
      <c r="CV2914" t="e">
        <v>#N/A</v>
      </c>
    </row>
    <row r="2915" spans="1:100" x14ac:dyDescent="0.25">
      <c r="A2915">
        <v>6210</v>
      </c>
      <c r="B2915" t="s">
        <v>3158</v>
      </c>
      <c r="C2915" s="22">
        <v>3</v>
      </c>
      <c r="D2915" s="17">
        <v>1.3282946667457753</v>
      </c>
      <c r="E2915" s="17">
        <v>0</v>
      </c>
      <c r="F2915" s="17">
        <v>0.45238669012754407</v>
      </c>
      <c r="G2915" s="17">
        <v>0.45238669012754407</v>
      </c>
      <c r="H2915" s="17">
        <v>-3.1188227696707031E-2</v>
      </c>
      <c r="I2915" s="17">
        <v>0</v>
      </c>
      <c r="J2915" s="17">
        <v>-1.8712936618024252</v>
      </c>
      <c r="K2915" s="17">
        <v>-3.1188227696707031E-2</v>
      </c>
      <c r="L2915" s="17">
        <v>-0.99999999999999933</v>
      </c>
      <c r="M2915" s="17">
        <v>-0.99999999999999933</v>
      </c>
      <c r="N2915" s="17">
        <v>-0.62376455393414054</v>
      </c>
      <c r="O2915" s="17">
        <v>-9.0612304929099788E-2</v>
      </c>
      <c r="P2915" s="17">
        <v>-1.7317144125153903</v>
      </c>
      <c r="Q2915" s="17">
        <v>-2.179818145067197</v>
      </c>
      <c r="R2915" s="17">
        <v>-0.91107404957063876</v>
      </c>
      <c r="S2915" s="17">
        <v>0.23194967114257684</v>
      </c>
      <c r="T2915" s="17">
        <v>7.482424218163243E-2</v>
      </c>
      <c r="U2915" s="17">
        <v>-5.9446432379366483E-2</v>
      </c>
      <c r="V2915" s="17">
        <v>0</v>
      </c>
      <c r="W2915" s="17">
        <v>11.140628345661996</v>
      </c>
      <c r="X2915" s="17">
        <v>-0.16883921601531171</v>
      </c>
      <c r="Y2915" s="17">
        <v>-0.99999999999999933</v>
      </c>
      <c r="Z2915" s="17">
        <v>-0.99999999999999933</v>
      </c>
      <c r="AA2915" s="17">
        <v>17.080452183600535</v>
      </c>
      <c r="AB2915" s="17">
        <v>-2.4780652772168836E-2</v>
      </c>
      <c r="AC2915" s="17">
        <v>0.19346055036701088</v>
      </c>
      <c r="AD2915" s="17">
        <v>-3.1661939844658718E-2</v>
      </c>
      <c r="AE2915" s="17">
        <v>6.8508978875091708</v>
      </c>
      <c r="AF2915" s="17">
        <v>0.2</v>
      </c>
      <c r="AG2915" s="17">
        <v>-0.99999999999999933</v>
      </c>
      <c r="AH2915" s="17">
        <v>-0.99999999999999933</v>
      </c>
      <c r="AI2915" s="17">
        <v>1.7697074947395225E-3</v>
      </c>
      <c r="AJ2915" s="17">
        <v>0</v>
      </c>
      <c r="AK2915" s="17">
        <v>0.27392737593357758</v>
      </c>
      <c r="AL2915" s="17">
        <v>-2.0829231141998146E-2</v>
      </c>
      <c r="AM2915" s="17">
        <v>1.1620210070026702E-3</v>
      </c>
      <c r="AN2915" s="17">
        <v>-0.18977461043411961</v>
      </c>
      <c r="AO2915" s="17">
        <v>1.3986874048429545</v>
      </c>
      <c r="AP2915" s="17">
        <v>-4.8485114165629826</v>
      </c>
      <c r="AQ2915" s="17">
        <v>9.2693346838595776</v>
      </c>
      <c r="AR2915" s="17">
        <v>0.247327480944843</v>
      </c>
      <c r="AS2915" s="17">
        <v>-0.20002744371201867</v>
      </c>
      <c r="AT2915" s="17">
        <v>-0.99999999999999933</v>
      </c>
      <c r="AU2915" s="17">
        <v>-0.99999999999999933</v>
      </c>
      <c r="AV2915" s="17">
        <v>-0.45868735944309469</v>
      </c>
      <c r="AW2915" s="17">
        <v>12.141328462108456</v>
      </c>
      <c r="AX2915" s="17">
        <v>12.176722612003244</v>
      </c>
      <c r="AY2915" s="17">
        <v>-0.12971389460121471</v>
      </c>
      <c r="AZ2915" s="17">
        <v>-69.292018969036206</v>
      </c>
      <c r="BA2915" s="22">
        <v>1356.6160858489447</v>
      </c>
      <c r="CU2915" t="e">
        <v>#N/A</v>
      </c>
      <c r="CV2915" t="e">
        <v>#N/A</v>
      </c>
    </row>
    <row r="2916" spans="1:100" x14ac:dyDescent="0.25">
      <c r="A2916">
        <v>6213</v>
      </c>
      <c r="B2916" t="s">
        <v>3159</v>
      </c>
      <c r="C2916" s="22">
        <v>3</v>
      </c>
      <c r="D2916" s="17">
        <v>4.9497526663345965</v>
      </c>
      <c r="E2916" s="17">
        <v>2.5727736220020518E-3</v>
      </c>
      <c r="F2916" s="17">
        <v>-3.2571978643156719E-3</v>
      </c>
      <c r="G2916" s="17">
        <v>-3.6754752350907304E-3</v>
      </c>
      <c r="H2916" s="17">
        <v>0.10493992530019773</v>
      </c>
      <c r="I2916" s="17">
        <v>0</v>
      </c>
      <c r="J2916" s="17">
        <v>6.2963955180118552</v>
      </c>
      <c r="K2916" s="17">
        <v>0.10493992530019773</v>
      </c>
      <c r="L2916" s="17">
        <v>-0.99999999999999989</v>
      </c>
      <c r="M2916" s="17">
        <v>-0.99999999999999989</v>
      </c>
      <c r="N2916" s="17">
        <v>2.0987985060039516</v>
      </c>
      <c r="O2916" s="17">
        <v>11.242472709111363</v>
      </c>
      <c r="P2916" s="17">
        <v>1.2461187210960301</v>
      </c>
      <c r="Q2916" s="17">
        <v>-5.8342077422840109E-2</v>
      </c>
      <c r="R2916" s="17">
        <v>7.1349658459618742E-2</v>
      </c>
      <c r="S2916" s="17">
        <v>0.34062157659323772</v>
      </c>
      <c r="T2916" s="17">
        <v>0.27854305434303167</v>
      </c>
      <c r="U2916" s="17">
        <v>-0.13895200618806619</v>
      </c>
      <c r="V2916" s="17">
        <v>0</v>
      </c>
      <c r="W2916" s="17">
        <v>15.010907977920224</v>
      </c>
      <c r="X2916" s="17">
        <v>-0.11542495964469374</v>
      </c>
      <c r="Y2916" s="17">
        <v>-0.99999999999999989</v>
      </c>
      <c r="Z2916" s="17">
        <v>-0.99999999999999989</v>
      </c>
      <c r="AA2916" s="17">
        <v>15.551262958756933</v>
      </c>
      <c r="AB2916" s="17">
        <v>-2.6033601575395436E-2</v>
      </c>
      <c r="AC2916" s="17">
        <v>4.2135528211932047E-2</v>
      </c>
      <c r="AD2916" s="17">
        <v>-6.7218201889949385E-3</v>
      </c>
      <c r="AE2916" s="17">
        <v>0.46900532237709192</v>
      </c>
      <c r="AF2916" s="17">
        <v>0</v>
      </c>
      <c r="AG2916" s="17">
        <v>-0.99999999999999989</v>
      </c>
      <c r="AH2916" s="17">
        <v>-0.99999999999999989</v>
      </c>
      <c r="AI2916" s="17">
        <v>0</v>
      </c>
      <c r="AJ2916" s="17">
        <v>0</v>
      </c>
      <c r="AK2916" s="17">
        <v>0.25044382879825966</v>
      </c>
      <c r="AL2916" s="17">
        <v>0.14144443258071204</v>
      </c>
      <c r="AM2916" s="17">
        <v>3.8290253218103115E-2</v>
      </c>
      <c r="AN2916" s="17">
        <v>0.14132659958100499</v>
      </c>
      <c r="AO2916" s="17">
        <v>2.209475474443876</v>
      </c>
      <c r="AP2916" s="17">
        <v>4.2403871524286814</v>
      </c>
      <c r="AQ2916" s="17">
        <v>21.307303495932079</v>
      </c>
      <c r="AR2916" s="17">
        <v>0.48021262474820325</v>
      </c>
      <c r="AS2916" s="17">
        <v>-1.0485034344496056E-2</v>
      </c>
      <c r="AT2916" s="17">
        <v>-0.99999999999999989</v>
      </c>
      <c r="AU2916" s="17">
        <v>-0.99999999999999989</v>
      </c>
      <c r="AV2916" s="17">
        <v>6.7674183224528006E-2</v>
      </c>
      <c r="AW2916" s="17">
        <v>31.034122820296997</v>
      </c>
      <c r="AX2916" s="17">
        <v>31.034122820296997</v>
      </c>
      <c r="AY2916" s="17">
        <v>-9.5918766688936827E-2</v>
      </c>
      <c r="AZ2916" s="17">
        <v>-64.660832300923602</v>
      </c>
      <c r="BA2916" s="22">
        <v>1250.5149257314752</v>
      </c>
      <c r="CU2916" t="e">
        <v>#N/A</v>
      </c>
      <c r="CV2916" t="e">
        <v>#N/A</v>
      </c>
    </row>
    <row r="2917" spans="1:100" x14ac:dyDescent="0.25">
      <c r="A2917">
        <v>6214</v>
      </c>
      <c r="B2917" t="s">
        <v>3160</v>
      </c>
      <c r="C2917" s="22">
        <v>3</v>
      </c>
      <c r="D2917" s="17">
        <v>4.6836761923862165</v>
      </c>
      <c r="E2917" s="17">
        <v>0</v>
      </c>
      <c r="F2917" s="17">
        <v>-0.21811457003986046</v>
      </c>
      <c r="G2917" s="17">
        <v>-0.21811457003986046</v>
      </c>
      <c r="H2917" s="17">
        <v>0.12964995101330989</v>
      </c>
      <c r="I2917" s="17">
        <v>0</v>
      </c>
      <c r="J2917" s="17">
        <v>7.7789970607985959</v>
      </c>
      <c r="K2917" s="17">
        <v>0.12964995101330989</v>
      </c>
      <c r="L2917" s="17">
        <v>-1.0000000000000004</v>
      </c>
      <c r="M2917" s="17">
        <v>-1.0000000000000004</v>
      </c>
      <c r="N2917" s="17">
        <v>2.5929990202661979</v>
      </c>
      <c r="O2917" s="17">
        <v>12.244558683144957</v>
      </c>
      <c r="P2917" s="17">
        <v>-7.6383240370044181E-2</v>
      </c>
      <c r="Q2917" s="17">
        <v>2.3488490094168744</v>
      </c>
      <c r="R2917" s="17">
        <v>0.79818824374504493</v>
      </c>
      <c r="S2917" s="17">
        <v>0.33333333333333365</v>
      </c>
      <c r="T2917" s="17">
        <v>0.28185996346790876</v>
      </c>
      <c r="U2917" s="17">
        <v>1.8475305644811871E-2</v>
      </c>
      <c r="V2917" s="17">
        <v>-1.5945535318969674E-2</v>
      </c>
      <c r="W2917" s="17">
        <v>19.522924644550976</v>
      </c>
      <c r="X2917" s="17">
        <v>0.41229798658793665</v>
      </c>
      <c r="Y2917" s="17">
        <v>-1.0000000000000004</v>
      </c>
      <c r="Z2917" s="17">
        <v>-1.0000000000000004</v>
      </c>
      <c r="AA2917" s="17">
        <v>46.231562008191261</v>
      </c>
      <c r="AB2917" s="17">
        <v>0.20847049496992548</v>
      </c>
      <c r="AC2917" s="17">
        <v>1.239671913611767E-2</v>
      </c>
      <c r="AD2917" s="17">
        <v>0.29734176829186215</v>
      </c>
      <c r="AE2917" s="17">
        <v>25.910449119895265</v>
      </c>
      <c r="AF2917" s="17">
        <v>0.16666666666666666</v>
      </c>
      <c r="AG2917" s="17">
        <v>-1.0000000000000004</v>
      </c>
      <c r="AH2917" s="17">
        <v>-1.0000000000000004</v>
      </c>
      <c r="AI2917" s="17">
        <v>-1.1570299280553184E-2</v>
      </c>
      <c r="AJ2917" s="17">
        <v>-1.5945535318969674E-2</v>
      </c>
      <c r="AK2917" s="17">
        <v>0.13958129066749481</v>
      </c>
      <c r="AL2917" s="17">
        <v>-0.1323732913683659</v>
      </c>
      <c r="AM2917" s="17">
        <v>7.318303162192509E-2</v>
      </c>
      <c r="AN2917" s="17">
        <v>-0.22584524750034901</v>
      </c>
      <c r="AO2917" s="17">
        <v>2.5274822438856002</v>
      </c>
      <c r="AP2917" s="17">
        <v>-6.3079976443505545</v>
      </c>
      <c r="AQ2917" s="17">
        <v>27.301921705349582</v>
      </c>
      <c r="AR2917" s="17">
        <v>0.61772306712708469</v>
      </c>
      <c r="AS2917" s="17">
        <v>0.5419479376012466</v>
      </c>
      <c r="AT2917" s="17">
        <v>-1.0000000000000004</v>
      </c>
      <c r="AU2917" s="17">
        <v>-1.0000000000000004</v>
      </c>
      <c r="AV2917" s="17">
        <v>0.58007367370518415</v>
      </c>
      <c r="AW2917" s="17">
        <v>52.168123046985684</v>
      </c>
      <c r="AX2917" s="17">
        <v>50.342163529477659</v>
      </c>
      <c r="AY2917" s="17">
        <v>9.2043173843623011E-2</v>
      </c>
      <c r="AZ2917" s="17">
        <v>-20.414491059884096</v>
      </c>
      <c r="BA2917" s="22">
        <v>1364.3734812466776</v>
      </c>
      <c r="CU2917" t="e">
        <v>#N/A</v>
      </c>
      <c r="CV2917" t="e">
        <v>#N/A</v>
      </c>
    </row>
    <row r="2918" spans="1:100" x14ac:dyDescent="0.25">
      <c r="A2918">
        <v>6215</v>
      </c>
      <c r="B2918" t="s">
        <v>3161</v>
      </c>
      <c r="C2918" s="22">
        <v>3</v>
      </c>
      <c r="D2918" s="17">
        <v>4.1915721078072439</v>
      </c>
      <c r="E2918" s="17">
        <v>0</v>
      </c>
      <c r="F2918" s="17">
        <v>0.45799529066326683</v>
      </c>
      <c r="G2918" s="17">
        <v>0.45799529066326683</v>
      </c>
      <c r="H2918" s="17">
        <v>0.14705574655288378</v>
      </c>
      <c r="I2918" s="17">
        <v>0</v>
      </c>
      <c r="J2918" s="17">
        <v>8.8233447931730264</v>
      </c>
      <c r="K2918" s="17">
        <v>0.14705574655288378</v>
      </c>
      <c r="L2918" s="17">
        <v>-1.0000000000000004</v>
      </c>
      <c r="M2918" s="17">
        <v>-1.0000000000000004</v>
      </c>
      <c r="N2918" s="17">
        <v>2.9411149310576734</v>
      </c>
      <c r="O2918" s="17">
        <v>13.472912191643536</v>
      </c>
      <c r="P2918" s="17">
        <v>1.0099638752282987E-2</v>
      </c>
      <c r="Q2918" s="17">
        <v>-0.22471064883060921</v>
      </c>
      <c r="R2918" s="17">
        <v>-3.5935802728110824E-2</v>
      </c>
      <c r="S2918" s="17">
        <v>0.33333333333333365</v>
      </c>
      <c r="T2918" s="17">
        <v>0.35063405935661868</v>
      </c>
      <c r="U2918" s="17">
        <v>6.9222591069830031E-2</v>
      </c>
      <c r="V2918" s="17">
        <v>-2.6003106240497644E-2</v>
      </c>
      <c r="W2918" s="17">
        <v>23.205245238656026</v>
      </c>
      <c r="X2918" s="17">
        <v>0.67508409899668753</v>
      </c>
      <c r="Y2918" s="17">
        <v>-1.0000000000000004</v>
      </c>
      <c r="Z2918" s="17">
        <v>-1.0000000000000004</v>
      </c>
      <c r="AA2918" s="17">
        <v>8.2281176564070897</v>
      </c>
      <c r="AB2918" s="17">
        <v>-3.075101777455945E-2</v>
      </c>
      <c r="AC2918" s="17">
        <v>-8.063176492537448E-2</v>
      </c>
      <c r="AD2918" s="17">
        <v>-0.1874410528904823</v>
      </c>
      <c r="AE2918" s="17">
        <v>-14.941191779520812</v>
      </c>
      <c r="AF2918" s="17">
        <v>8.3333333333333329E-2</v>
      </c>
      <c r="AG2918" s="17">
        <v>-1.0000000000000004</v>
      </c>
      <c r="AH2918" s="17">
        <v>-1.0000000000000004</v>
      </c>
      <c r="AI2918" s="17">
        <v>-2.339313630072721E-3</v>
      </c>
      <c r="AJ2918" s="17">
        <v>-2.6003106240497644E-2</v>
      </c>
      <c r="AK2918" s="17">
        <v>0.31809974625947807</v>
      </c>
      <c r="AL2918" s="17">
        <v>-6.6523851576244172E-2</v>
      </c>
      <c r="AM2918" s="17">
        <v>0.20432245215596645</v>
      </c>
      <c r="AN2918" s="17">
        <v>9.5941011657606726E-2</v>
      </c>
      <c r="AO2918" s="17">
        <v>6.6985600351965502</v>
      </c>
      <c r="AP2918" s="17">
        <v>2.0659060335589481</v>
      </c>
      <c r="AQ2918" s="17">
        <v>32.028590031829047</v>
      </c>
      <c r="AR2918" s="17">
        <v>0.72718687751928468</v>
      </c>
      <c r="AS2918" s="17">
        <v>0.8221398455495712</v>
      </c>
      <c r="AT2918" s="17">
        <v>-1.0000000000000004</v>
      </c>
      <c r="AU2918" s="17">
        <v>-1.0000000000000004</v>
      </c>
      <c r="AV2918" s="17">
        <v>0.42205948793515607</v>
      </c>
      <c r="AW2918" s="17">
        <v>23.766935881609584</v>
      </c>
      <c r="AX2918" s="17">
        <v>21.119838984958363</v>
      </c>
      <c r="AY2918" s="17">
        <v>6.0979791036823314E-2</v>
      </c>
      <c r="AZ2918" s="17">
        <v>-54.055186480359993</v>
      </c>
      <c r="BA2918" s="22">
        <v>1281.2970509365407</v>
      </c>
      <c r="CU2918" t="e">
        <v>#N/A</v>
      </c>
      <c r="CV2918" t="e">
        <v>#N/A</v>
      </c>
    </row>
    <row r="2919" spans="1:100" x14ac:dyDescent="0.25">
      <c r="A2919">
        <v>6217</v>
      </c>
      <c r="B2919" t="s">
        <v>3162</v>
      </c>
      <c r="C2919" s="22">
        <v>3</v>
      </c>
      <c r="D2919" s="17">
        <v>4.6167287443323461</v>
      </c>
      <c r="E2919" s="17">
        <v>-2.1288803417021548E-2</v>
      </c>
      <c r="F2919" s="17">
        <v>-0.59329938644276636</v>
      </c>
      <c r="G2919" s="17">
        <v>-0.60320173562643953</v>
      </c>
      <c r="H2919" s="17">
        <v>0.22331025145320224</v>
      </c>
      <c r="I2919" s="17">
        <v>0</v>
      </c>
      <c r="J2919" s="17">
        <v>13.398615087192136</v>
      </c>
      <c r="K2919" s="17">
        <v>0.22331025145320224</v>
      </c>
      <c r="L2919" s="17">
        <v>-1.0000000000000018</v>
      </c>
      <c r="M2919" s="17">
        <v>-1.0000000000000018</v>
      </c>
      <c r="N2919" s="17">
        <v>4.466205029064044</v>
      </c>
      <c r="O2919" s="17">
        <v>17.412142095898041</v>
      </c>
      <c r="P2919" s="17">
        <v>-1.1974801232773691</v>
      </c>
      <c r="Q2919" s="17">
        <v>-0.77298750558736995</v>
      </c>
      <c r="R2919" s="17">
        <v>-0.29862900090897021</v>
      </c>
      <c r="S2919" s="17">
        <v>0.33333333333333331</v>
      </c>
      <c r="T2919" s="17">
        <v>0.40661515564396361</v>
      </c>
      <c r="U2919" s="17">
        <v>0.38076575034396321</v>
      </c>
      <c r="V2919" s="17">
        <v>-1.4717847097175942E-2</v>
      </c>
      <c r="W2919" s="17">
        <v>35.307445630835275</v>
      </c>
      <c r="X2919" s="17">
        <v>2.0055276980604204</v>
      </c>
      <c r="Y2919" s="17">
        <v>-1.0000000000000018</v>
      </c>
      <c r="Z2919" s="17">
        <v>-1.0000000000000018</v>
      </c>
      <c r="AA2919" s="17">
        <v>62.026987669821715</v>
      </c>
      <c r="AB2919" s="17">
        <v>6.4861625579199375E-2</v>
      </c>
      <c r="AC2919" s="17">
        <v>0.2262894381193703</v>
      </c>
      <c r="AD2919" s="17">
        <v>0.24921235709933787</v>
      </c>
      <c r="AE2919" s="17">
        <v>27.018171039895389</v>
      </c>
      <c r="AF2919" s="17">
        <v>0.5</v>
      </c>
      <c r="AG2919" s="17">
        <v>-1.0000000000000018</v>
      </c>
      <c r="AH2919" s="17">
        <v>-1.0000000000000018</v>
      </c>
      <c r="AI2919" s="17">
        <v>0</v>
      </c>
      <c r="AJ2919" s="17">
        <v>-1.4717847097175942E-2</v>
      </c>
      <c r="AK2919" s="17">
        <v>0.15142340622263309</v>
      </c>
      <c r="AL2919" s="17">
        <v>6.6929507409732247E-2</v>
      </c>
      <c r="AM2919" s="17">
        <v>0.50353407363806268</v>
      </c>
      <c r="AN2919" s="17">
        <v>0.24241430583015644</v>
      </c>
      <c r="AO2919" s="17">
        <v>13.34546887206473</v>
      </c>
      <c r="AP2919" s="17">
        <v>6.3950051828025716</v>
      </c>
      <c r="AQ2919" s="17">
        <v>48.706060718027388</v>
      </c>
      <c r="AR2919" s="17">
        <v>1.105996392224085</v>
      </c>
      <c r="AS2919" s="17">
        <v>2.2288379495136228</v>
      </c>
      <c r="AT2919" s="17">
        <v>-1.0000000000000018</v>
      </c>
      <c r="AU2919" s="17">
        <v>-1.0000000000000018</v>
      </c>
      <c r="AV2919" s="17">
        <v>-0.90183073653541002</v>
      </c>
      <c r="AW2919" s="17">
        <v>85.834134948522291</v>
      </c>
      <c r="AX2919" s="17">
        <v>84.362350238804694</v>
      </c>
      <c r="AY2919" s="17">
        <v>1.5349325547584128E-2</v>
      </c>
      <c r="AZ2919" s="17">
        <v>-5.7661076769269846</v>
      </c>
      <c r="BA2919" s="22">
        <v>1364.5829638129999</v>
      </c>
      <c r="CU2919" t="e">
        <v>#N/A</v>
      </c>
      <c r="CV2919" t="e">
        <v>#N/A</v>
      </c>
    </row>
    <row r="2920" spans="1:100" x14ac:dyDescent="0.25">
      <c r="A2920">
        <v>6218</v>
      </c>
      <c r="B2920" t="s">
        <v>3163</v>
      </c>
      <c r="C2920" s="22">
        <v>2</v>
      </c>
      <c r="D2920" s="17">
        <v>2.8615349766269391</v>
      </c>
      <c r="E2920" s="17">
        <v>-0.19333844210932138</v>
      </c>
      <c r="F2920" s="17">
        <v>-0.40449656256482758</v>
      </c>
      <c r="G2920" s="17">
        <v>-0.39866654985440175</v>
      </c>
      <c r="H2920" s="17">
        <v>-3.0248431224340983E-2</v>
      </c>
      <c r="I2920" s="17">
        <v>0</v>
      </c>
      <c r="J2920" s="17">
        <v>-1.81490587346046</v>
      </c>
      <c r="K2920" s="17">
        <v>-3.0248431224340983E-2</v>
      </c>
      <c r="L2920" s="17">
        <v>-1</v>
      </c>
      <c r="M2920" s="17">
        <v>-1</v>
      </c>
      <c r="N2920" s="17">
        <v>-0.60496862448681998</v>
      </c>
      <c r="O2920" s="17">
        <v>1.9596561194173097</v>
      </c>
      <c r="P2920" s="17">
        <v>-0.81137758294919404</v>
      </c>
      <c r="Q2920" s="17">
        <v>-1.6081410394676696</v>
      </c>
      <c r="R2920" s="17">
        <v>-0.52669890784585949</v>
      </c>
      <c r="S2920" s="17">
        <v>0.30920039623333467</v>
      </c>
      <c r="T2920" s="17">
        <v>0.1945255691925637</v>
      </c>
      <c r="U2920" s="17">
        <v>-3.3395135288146124E-2</v>
      </c>
      <c r="V2920" s="17">
        <v>-1.4046767611316952E-2</v>
      </c>
      <c r="W2920" s="17">
        <v>17.311113485343544</v>
      </c>
      <c r="X2920" s="17">
        <v>0.2885897901719825</v>
      </c>
      <c r="Y2920" s="17">
        <v>-1</v>
      </c>
      <c r="Z2920" s="17">
        <v>-1</v>
      </c>
      <c r="AA2920" s="17">
        <v>27.988715109520374</v>
      </c>
      <c r="AB2920" s="17">
        <v>-7.0964923325780999E-3</v>
      </c>
      <c r="AC2920" s="17">
        <v>-6.9301202524860162E-3</v>
      </c>
      <c r="AD2920" s="17">
        <v>-1.0451751619399527E-2</v>
      </c>
      <c r="AE2920" s="17">
        <v>6.1498220994846058</v>
      </c>
      <c r="AF2920" s="17">
        <v>-1</v>
      </c>
      <c r="AG2920" s="17">
        <v>-1</v>
      </c>
      <c r="AH2920" s="17">
        <v>-1</v>
      </c>
      <c r="AI2920" s="17">
        <v>-7.9694761918216814E-3</v>
      </c>
      <c r="AJ2920" s="17">
        <v>-1.4046767611316952E-2</v>
      </c>
      <c r="AK2920" s="17">
        <v>0.24045744229865623</v>
      </c>
      <c r="AL2920" s="17">
        <v>-6.8629485309408891E-2</v>
      </c>
      <c r="AM2920" s="17">
        <v>0.27172081442108692</v>
      </c>
      <c r="AN2920" s="17">
        <v>-8.827995420603317E-2</v>
      </c>
      <c r="AO2920" s="17">
        <v>7.3060954384810524</v>
      </c>
      <c r="AP2920" s="17">
        <v>-1.8609341481584716</v>
      </c>
      <c r="AQ2920" s="17">
        <v>22.051499901538026</v>
      </c>
      <c r="AR2920" s="17">
        <v>0.53086047217261068</v>
      </c>
      <c r="AS2920" s="17">
        <v>0.35818527899498753</v>
      </c>
      <c r="AT2920" s="17">
        <v>-1</v>
      </c>
      <c r="AU2920" s="17">
        <v>-1</v>
      </c>
      <c r="AV2920" s="17">
        <v>-0.647234314298052</v>
      </c>
      <c r="AW2920" s="17">
        <v>37.698624956899835</v>
      </c>
      <c r="AX2920" s="17">
        <v>37.588246175835337</v>
      </c>
      <c r="AY2920" s="17">
        <v>3.4753034153544526E-2</v>
      </c>
      <c r="AZ2920" s="17">
        <v>-23.110281771813717</v>
      </c>
      <c r="BA2920" s="22">
        <v>1361.5854654655377</v>
      </c>
      <c r="CU2920" t="e">
        <v>#N/A</v>
      </c>
      <c r="CV2920" t="e">
        <v>#N/A</v>
      </c>
    </row>
    <row r="2921" spans="1:100" x14ac:dyDescent="0.25">
      <c r="A2921">
        <v>6219</v>
      </c>
      <c r="B2921" t="s">
        <v>3164</v>
      </c>
      <c r="C2921" s="22">
        <v>3</v>
      </c>
      <c r="D2921" s="17">
        <v>0.738905852824423</v>
      </c>
      <c r="E2921" s="17">
        <v>-0.12709258769963386</v>
      </c>
      <c r="F2921" s="17">
        <v>0.11746288915928499</v>
      </c>
      <c r="G2921" s="17">
        <v>8.2532406581915851E-2</v>
      </c>
      <c r="H2921" s="17">
        <v>0.11138364505881822</v>
      </c>
      <c r="I2921" s="17">
        <v>-9.6031535608690453E-4</v>
      </c>
      <c r="J2921" s="17">
        <v>6.6253997821638739</v>
      </c>
      <c r="K2921" s="17">
        <v>0.11042332970273135</v>
      </c>
      <c r="L2921" s="17">
        <v>-1.0000000000000004</v>
      </c>
      <c r="M2921" s="17">
        <v>-1.0000000000000004</v>
      </c>
      <c r="N2921" s="17">
        <v>2.2084665940546269</v>
      </c>
      <c r="O2921" s="17">
        <v>7.4468380415702207</v>
      </c>
      <c r="P2921" s="17">
        <v>0.21325978964534958</v>
      </c>
      <c r="Q2921" s="17">
        <v>0.46933234026222698</v>
      </c>
      <c r="R2921" s="17">
        <v>0.24305030366366415</v>
      </c>
      <c r="S2921" s="17">
        <v>0.33390496868502406</v>
      </c>
      <c r="T2921" s="17">
        <v>0.16361802748380619</v>
      </c>
      <c r="U2921" s="17">
        <v>0.18539977159915522</v>
      </c>
      <c r="V2921" s="17">
        <v>-3.0660195064588771E-3</v>
      </c>
      <c r="W2921" s="17">
        <v>22.777336742351828</v>
      </c>
      <c r="X2921" s="17">
        <v>0.94058732997444017</v>
      </c>
      <c r="Y2921" s="17">
        <v>-1.0000000000000004</v>
      </c>
      <c r="Z2921" s="17">
        <v>-1.0000000000000004</v>
      </c>
      <c r="AA2921" s="17">
        <v>57.275207396836876</v>
      </c>
      <c r="AB2921" s="17">
        <v>-1.7914033321977524E-2</v>
      </c>
      <c r="AC2921" s="17">
        <v>0.30015037582701143</v>
      </c>
      <c r="AD2921" s="17">
        <v>0.40286006451139406</v>
      </c>
      <c r="AE2921" s="17">
        <v>34.254820350821376</v>
      </c>
      <c r="AF2921" s="17">
        <v>0.5</v>
      </c>
      <c r="AG2921" s="17">
        <v>-1.0000000000000004</v>
      </c>
      <c r="AH2921" s="17">
        <v>-1.0000000000000004</v>
      </c>
      <c r="AI2921" s="17">
        <v>0</v>
      </c>
      <c r="AJ2921" s="17">
        <v>-3.0660195064588771E-3</v>
      </c>
      <c r="AK2921" s="17">
        <v>0.11741835269509321</v>
      </c>
      <c r="AL2921" s="17">
        <v>0.26432309044971136</v>
      </c>
      <c r="AM2921" s="17">
        <v>0.70550313778694229</v>
      </c>
      <c r="AN2921" s="17">
        <v>7.2050241674829221E-2</v>
      </c>
      <c r="AO2921" s="17">
        <v>18.224670208149035</v>
      </c>
      <c r="AP2921" s="17">
        <v>3.1228714941192881</v>
      </c>
      <c r="AQ2921" s="17">
        <v>29.402736524515689</v>
      </c>
      <c r="AR2921" s="17">
        <v>0.67985674826152653</v>
      </c>
      <c r="AS2921" s="17">
        <v>1.0510106596771702</v>
      </c>
      <c r="AT2921" s="17">
        <v>-1.0000000000000004</v>
      </c>
      <c r="AU2921" s="17">
        <v>-1.0000000000000004</v>
      </c>
      <c r="AV2921" s="17">
        <v>0.32558271024557989</v>
      </c>
      <c r="AW2921" s="17">
        <v>67.844916932526388</v>
      </c>
      <c r="AX2921" s="17">
        <v>67.53831498188049</v>
      </c>
      <c r="AY2921" s="17">
        <v>0.19344406302608763</v>
      </c>
      <c r="AZ2921" s="17">
        <v>-28.482729989523644</v>
      </c>
      <c r="BA2921" s="22">
        <v>1400.2198632304671</v>
      </c>
      <c r="CU2921" t="e">
        <v>#N/A</v>
      </c>
      <c r="CV2921" t="e">
        <v>#N/A</v>
      </c>
    </row>
    <row r="2922" spans="1:100" x14ac:dyDescent="0.25">
      <c r="A2922">
        <v>6220</v>
      </c>
      <c r="B2922" t="s">
        <v>3165</v>
      </c>
      <c r="C2922" s="22">
        <v>3</v>
      </c>
      <c r="D2922" s="17">
        <v>2.8523120989959807</v>
      </c>
      <c r="E2922" s="17">
        <v>0</v>
      </c>
      <c r="F2922" s="17">
        <v>0.61364411011819353</v>
      </c>
      <c r="G2922" s="17">
        <v>0.61364411011819353</v>
      </c>
      <c r="H2922" s="17">
        <v>-0.16780054363321223</v>
      </c>
      <c r="I2922" s="17">
        <v>0</v>
      </c>
      <c r="J2922" s="17">
        <v>-10.068032617992735</v>
      </c>
      <c r="K2922" s="17">
        <v>-0.16780054363321223</v>
      </c>
      <c r="L2922" s="17">
        <v>-0.99999999999999956</v>
      </c>
      <c r="M2922" s="17">
        <v>-0.99999999999999956</v>
      </c>
      <c r="N2922" s="17">
        <v>-3.3560108726642452</v>
      </c>
      <c r="O2922" s="17">
        <v>-6.6020764088785651</v>
      </c>
      <c r="P2922" s="17">
        <v>-0.46312652962221779</v>
      </c>
      <c r="Q2922" s="17">
        <v>0.48534165518555783</v>
      </c>
      <c r="R2922" s="17">
        <v>-7.3278640693287544E-3</v>
      </c>
      <c r="S2922" s="17">
        <v>0.3333333333333332</v>
      </c>
      <c r="T2922" s="17">
        <v>0.35664597187904895</v>
      </c>
      <c r="U2922" s="17">
        <v>-0.14895871110290618</v>
      </c>
      <c r="V2922" s="17">
        <v>-2.1273074335589701E-2</v>
      </c>
      <c r="W2922" s="17">
        <v>27.501922536283949</v>
      </c>
      <c r="X2922" s="17">
        <v>0.15761919696614712</v>
      </c>
      <c r="Y2922" s="17">
        <v>-0.99999999999999956</v>
      </c>
      <c r="Z2922" s="17">
        <v>-0.99999999999999956</v>
      </c>
      <c r="AA2922" s="17">
        <v>42.076439751590442</v>
      </c>
      <c r="AB2922" s="17">
        <v>-9.5684796671386633E-3</v>
      </c>
      <c r="AC2922" s="17">
        <v>0.10019648727184294</v>
      </c>
      <c r="AD2922" s="17">
        <v>0.20100889398281227</v>
      </c>
      <c r="AE2922" s="17">
        <v>14.581845079375823</v>
      </c>
      <c r="AF2922" s="17">
        <v>0.4</v>
      </c>
      <c r="AG2922" s="17">
        <v>-0.99999999999999956</v>
      </c>
      <c r="AH2922" s="17">
        <v>-0.99999999999999956</v>
      </c>
      <c r="AI2922" s="17">
        <v>2.2497612543541927E-2</v>
      </c>
      <c r="AJ2922" s="17">
        <v>-2.1273074335589701E-2</v>
      </c>
      <c r="AK2922" s="17">
        <v>3.1033854072978061E-2</v>
      </c>
      <c r="AL2922" s="17">
        <v>6.2117078763549827E-2</v>
      </c>
      <c r="AM2922" s="17">
        <v>0.19262336650397349</v>
      </c>
      <c r="AN2922" s="17">
        <v>0.43597036897501901</v>
      </c>
      <c r="AO2922" s="17">
        <v>4.9707534329642229</v>
      </c>
      <c r="AP2922" s="17">
        <v>11.209844618193229</v>
      </c>
      <c r="AQ2922" s="17">
        <v>17.4338899182912</v>
      </c>
      <c r="AR2922" s="17">
        <v>0.51974751977388611</v>
      </c>
      <c r="AS2922" s="17">
        <v>-1.018134666706505E-2</v>
      </c>
      <c r="AT2922" s="17">
        <v>-0.99999999999999956</v>
      </c>
      <c r="AU2922" s="17">
        <v>-0.99999999999999956</v>
      </c>
      <c r="AV2922" s="17">
        <v>0.60631624604886503</v>
      </c>
      <c r="AW2922" s="17">
        <v>46.684207960905113</v>
      </c>
      <c r="AX2922" s="17">
        <v>45.006852778216995</v>
      </c>
      <c r="AY2922" s="17">
        <v>4.3111138817279696E-2</v>
      </c>
      <c r="AZ2922" s="17">
        <v>-30.284116287595609</v>
      </c>
      <c r="BA2922" s="22">
        <v>1369.6770317870773</v>
      </c>
      <c r="CU2922" t="e">
        <v>#N/A</v>
      </c>
      <c r="CV2922" t="e">
        <v>#N/A</v>
      </c>
    </row>
    <row r="2923" spans="1:100" x14ac:dyDescent="0.25">
      <c r="A2923">
        <v>6221</v>
      </c>
      <c r="B2923" t="s">
        <v>3166</v>
      </c>
      <c r="C2923" s="22">
        <v>3</v>
      </c>
      <c r="D2923" s="17">
        <v>-0.35317637969120985</v>
      </c>
      <c r="E2923" s="17">
        <v>-4.1820729734704928E-3</v>
      </c>
      <c r="F2923" s="17">
        <v>6.0566355682307123E-2</v>
      </c>
      <c r="G2923" s="17">
        <v>6.0566355682307123E-2</v>
      </c>
      <c r="H2923" s="17">
        <v>-1.6293516143716175E-2</v>
      </c>
      <c r="I2923" s="17">
        <v>0</v>
      </c>
      <c r="J2923" s="17">
        <v>-0.97761096862296903</v>
      </c>
      <c r="K2923" s="17">
        <v>-1.6293516143716175E-2</v>
      </c>
      <c r="L2923" s="17">
        <v>-1.0000000000000009</v>
      </c>
      <c r="M2923" s="17">
        <v>-1.0000000000000009</v>
      </c>
      <c r="N2923" s="17">
        <v>-0.32587032287432272</v>
      </c>
      <c r="O2923" s="17">
        <v>-1.2702209926318742</v>
      </c>
      <c r="P2923" s="17">
        <v>2.8656153561541267</v>
      </c>
      <c r="Q2923" s="17">
        <v>0.13357402637100885</v>
      </c>
      <c r="R2923" s="17">
        <v>0.174423774108318</v>
      </c>
      <c r="S2923" s="17">
        <v>0.33333333333333304</v>
      </c>
      <c r="T2923" s="17">
        <v>0.31064123674377825</v>
      </c>
      <c r="U2923" s="17">
        <v>4.7404707223334772E-2</v>
      </c>
      <c r="V2923" s="17">
        <v>0</v>
      </c>
      <c r="W2923" s="17">
        <v>28.306911737766523</v>
      </c>
      <c r="X2923" s="17">
        <v>0.82719481852461174</v>
      </c>
      <c r="Y2923" s="17">
        <v>-1.0000000000000009</v>
      </c>
      <c r="Z2923" s="17">
        <v>-1.0000000000000009</v>
      </c>
      <c r="AA2923" s="17">
        <v>20.982265478062548</v>
      </c>
      <c r="AB2923" s="17">
        <v>-3.6867000312019588E-2</v>
      </c>
      <c r="AC2923" s="17">
        <v>-7.2820588502100311E-2</v>
      </c>
      <c r="AD2923" s="17">
        <v>-4.029381186212546E-2</v>
      </c>
      <c r="AE2923" s="17">
        <v>-7.4990700338122647</v>
      </c>
      <c r="AF2923" s="17">
        <v>9.0909090909090912E-2</v>
      </c>
      <c r="AG2923" s="17">
        <v>-1.0000000000000009</v>
      </c>
      <c r="AH2923" s="17">
        <v>-1.0000000000000009</v>
      </c>
      <c r="AI2923" s="17">
        <v>0</v>
      </c>
      <c r="AJ2923" s="17">
        <v>0</v>
      </c>
      <c r="AK2923" s="17">
        <v>-6.9931103270488515E-2</v>
      </c>
      <c r="AL2923" s="17">
        <v>-9.3888746212915486E-2</v>
      </c>
      <c r="AM2923" s="17">
        <v>0.44407519301675791</v>
      </c>
      <c r="AN2923" s="17">
        <v>-3.1490847323668789E-2</v>
      </c>
      <c r="AO2923" s="17">
        <v>10.752224309066506</v>
      </c>
      <c r="AP2923" s="17">
        <v>-1.2567149141562943</v>
      </c>
      <c r="AQ2923" s="17">
        <v>27.329300769143533</v>
      </c>
      <c r="AR2923" s="17">
        <v>0.69137927730044624</v>
      </c>
      <c r="AS2923" s="17">
        <v>0.81090130238089542</v>
      </c>
      <c r="AT2923" s="17">
        <v>-1.0000000000000009</v>
      </c>
      <c r="AU2923" s="17">
        <v>-1.0000000000000009</v>
      </c>
      <c r="AV2923" s="17">
        <v>0.23499012979062506</v>
      </c>
      <c r="AW2923" s="17">
        <v>18.455329571274376</v>
      </c>
      <c r="AX2923" s="17">
        <v>18.455329571274376</v>
      </c>
      <c r="AY2923" s="17">
        <v>-3.1738473698443813E-2</v>
      </c>
      <c r="AZ2923" s="17">
        <v>-52.977069720325282</v>
      </c>
      <c r="BA2923" s="22">
        <v>1390.0185506287839</v>
      </c>
      <c r="CU2923" t="e">
        <v>#N/A</v>
      </c>
      <c r="CV2923" t="e">
        <v>#N/A</v>
      </c>
    </row>
    <row r="2924" spans="1:100" x14ac:dyDescent="0.25">
      <c r="A2924">
        <v>6222</v>
      </c>
      <c r="B2924" t="s">
        <v>3167</v>
      </c>
      <c r="C2924" s="22">
        <v>3</v>
      </c>
      <c r="D2924" s="17">
        <v>3.5002066345183596</v>
      </c>
      <c r="E2924" s="17">
        <v>0</v>
      </c>
      <c r="F2924" s="17">
        <v>0.36852646197643535</v>
      </c>
      <c r="G2924" s="17">
        <v>0.36852646197643535</v>
      </c>
      <c r="H2924" s="17">
        <v>0.35428492864052075</v>
      </c>
      <c r="I2924" s="17">
        <v>0</v>
      </c>
      <c r="J2924" s="17">
        <v>21.257095718431248</v>
      </c>
      <c r="K2924" s="17">
        <v>0.35428492864052075</v>
      </c>
      <c r="L2924" s="17">
        <v>-0.99999999999999978</v>
      </c>
      <c r="M2924" s="17">
        <v>-0.99999999999999978</v>
      </c>
      <c r="N2924" s="17">
        <v>7.0856985728104158</v>
      </c>
      <c r="O2924" s="17">
        <v>25.125828814926031</v>
      </c>
      <c r="P2924" s="17">
        <v>1.3421391312984772</v>
      </c>
      <c r="Q2924" s="17">
        <v>1.8218619166877104</v>
      </c>
      <c r="R2924" s="17">
        <v>0.73247647074298905</v>
      </c>
      <c r="S2924" s="17">
        <v>0.33333333333333365</v>
      </c>
      <c r="T2924" s="17">
        <v>0.19863184260291314</v>
      </c>
      <c r="U2924" s="17">
        <v>-2.3514502139778352E-2</v>
      </c>
      <c r="V2924" s="17">
        <v>0</v>
      </c>
      <c r="W2924" s="17">
        <v>6.1666298062378981</v>
      </c>
      <c r="X2924" s="17">
        <v>6.9693688188520134E-2</v>
      </c>
      <c r="Y2924" s="17">
        <v>-0.99999999999999978</v>
      </c>
      <c r="Z2924" s="17">
        <v>-0.99999999999999978</v>
      </c>
      <c r="AA2924" s="17">
        <v>32.699297609495268</v>
      </c>
      <c r="AB2924" s="17">
        <v>-6.3438846399761384E-2</v>
      </c>
      <c r="AC2924" s="17">
        <v>0.34491518968192869</v>
      </c>
      <c r="AD2924" s="17">
        <v>0.23452748336812032</v>
      </c>
      <c r="AE2924" s="17">
        <v>25.800191332514377</v>
      </c>
      <c r="AF2924" s="17">
        <v>0.36363636363636365</v>
      </c>
      <c r="AG2924" s="17">
        <v>-0.99999999999999978</v>
      </c>
      <c r="AH2924" s="17">
        <v>-0.99999999999999978</v>
      </c>
      <c r="AI2924" s="17">
        <v>0</v>
      </c>
      <c r="AJ2924" s="17">
        <v>0</v>
      </c>
      <c r="AK2924" s="17">
        <v>-5.8332982898269825E-3</v>
      </c>
      <c r="AL2924" s="17">
        <v>-0.14970958182399541</v>
      </c>
      <c r="AM2924" s="17">
        <v>7.0363989776595998E-2</v>
      </c>
      <c r="AN2924" s="17">
        <v>-0.1047877987864318</v>
      </c>
      <c r="AO2924" s="17">
        <v>1.7299332529657641</v>
      </c>
      <c r="AP2924" s="17">
        <v>-3.3682428787807712</v>
      </c>
      <c r="AQ2924" s="17">
        <v>27.423725524669099</v>
      </c>
      <c r="AR2924" s="17">
        <v>0.50845067379646847</v>
      </c>
      <c r="AS2924" s="17">
        <v>0.42397861682904092</v>
      </c>
      <c r="AT2924" s="17">
        <v>-0.99999999999999978</v>
      </c>
      <c r="AU2924" s="17">
        <v>-0.99999999999999978</v>
      </c>
      <c r="AV2924" s="17">
        <v>1.1010029327194246</v>
      </c>
      <c r="AW2924" s="17">
        <v>54.456883545640487</v>
      </c>
      <c r="AX2924" s="17">
        <v>54.456883545640487</v>
      </c>
      <c r="AY2924" s="17">
        <v>0.28699298544186214</v>
      </c>
      <c r="AZ2924" s="17">
        <v>11.298403377518854</v>
      </c>
      <c r="BA2924" s="22">
        <v>1429.1154562401821</v>
      </c>
      <c r="CU2924" t="e">
        <v>#N/A</v>
      </c>
      <c r="CV2924" t="e">
        <v>#N/A</v>
      </c>
    </row>
    <row r="2925" spans="1:100" x14ac:dyDescent="0.25">
      <c r="A2925">
        <v>6223</v>
      </c>
      <c r="B2925" t="s">
        <v>3168</v>
      </c>
      <c r="C2925" s="22">
        <v>3</v>
      </c>
      <c r="D2925" s="17">
        <v>6.1531628520209924</v>
      </c>
      <c r="E2925" s="17">
        <v>0.19114088183483738</v>
      </c>
      <c r="F2925" s="17">
        <v>6.9784729456943612E-2</v>
      </c>
      <c r="G2925" s="17">
        <v>0.10203504329370253</v>
      </c>
      <c r="H2925" s="17">
        <v>5.0578250300467531E-2</v>
      </c>
      <c r="I2925" s="17">
        <v>0</v>
      </c>
      <c r="J2925" s="17">
        <v>3.034695018028053</v>
      </c>
      <c r="K2925" s="17">
        <v>5.0578250300467531E-2</v>
      </c>
      <c r="L2925" s="17">
        <v>-1.0000000000000002</v>
      </c>
      <c r="M2925" s="17">
        <v>-1.0000000000000002</v>
      </c>
      <c r="N2925" s="17">
        <v>1.0115650060093506</v>
      </c>
      <c r="O2925" s="17">
        <v>9.2898929133427508</v>
      </c>
      <c r="P2925" s="17">
        <v>1.195846397149134</v>
      </c>
      <c r="Q2925" s="17">
        <v>2.0280335178646096</v>
      </c>
      <c r="R2925" s="17">
        <v>0.75440599897994343</v>
      </c>
      <c r="S2925" s="17">
        <v>0.33333333333333315</v>
      </c>
      <c r="T2925" s="17">
        <v>0.28036379569488734</v>
      </c>
      <c r="U2925" s="17">
        <v>6.5391387967973613E-2</v>
      </c>
      <c r="V2925" s="17">
        <v>7.3046790741672321E-2</v>
      </c>
      <c r="W2925" s="17">
        <v>28.062282297495965</v>
      </c>
      <c r="X2925" s="17">
        <v>1.2099956374112355</v>
      </c>
      <c r="Y2925" s="17">
        <v>-1.0000000000000002</v>
      </c>
      <c r="Z2925" s="17">
        <v>-1.0000000000000002</v>
      </c>
      <c r="AA2925" s="17">
        <v>35.066716378862381</v>
      </c>
      <c r="AB2925" s="17">
        <v>4.1039675222806563E-2</v>
      </c>
      <c r="AC2925" s="17">
        <v>-1.2312503474673071E-2</v>
      </c>
      <c r="AD2925" s="17">
        <v>9.6273389899596606E-2</v>
      </c>
      <c r="AE2925" s="17">
        <v>6.2500280823865033</v>
      </c>
      <c r="AF2925" s="17">
        <v>0.4</v>
      </c>
      <c r="AG2925" s="17">
        <v>-1.0000000000000002</v>
      </c>
      <c r="AH2925" s="17">
        <v>-1.0000000000000002</v>
      </c>
      <c r="AI2925" s="17">
        <v>0</v>
      </c>
      <c r="AJ2925" s="17">
        <v>7.3046790741672321E-2</v>
      </c>
      <c r="AK2925" s="17">
        <v>-0.12618762103177267</v>
      </c>
      <c r="AL2925" s="17">
        <v>-0.10947107544292781</v>
      </c>
      <c r="AM2925" s="17">
        <v>-7.9427793277544664E-2</v>
      </c>
      <c r="AN2925" s="17">
        <v>0.15354575617239455</v>
      </c>
      <c r="AO2925" s="17">
        <v>-2.6166329370974797</v>
      </c>
      <c r="AP2925" s="17">
        <v>3.291288527095225</v>
      </c>
      <c r="AQ2925" s="17">
        <v>31.096977315524022</v>
      </c>
      <c r="AR2925" s="17">
        <v>0.75213530773786674</v>
      </c>
      <c r="AS2925" s="17">
        <v>1.260573887711703</v>
      </c>
      <c r="AT2925" s="17">
        <v>-1.0000000000000002</v>
      </c>
      <c r="AU2925" s="17">
        <v>-1.0000000000000002</v>
      </c>
      <c r="AV2925" s="17">
        <v>0.85644104227364504</v>
      </c>
      <c r="AW2925" s="17">
        <v>47.647897819300397</v>
      </c>
      <c r="AX2925" s="17">
        <v>54.952576893467636</v>
      </c>
      <c r="AY2925" s="17">
        <v>0.19074113480393362</v>
      </c>
      <c r="AZ2925" s="17">
        <v>-12.600478003392633</v>
      </c>
      <c r="BA2925" s="22">
        <v>1365.6884750000067</v>
      </c>
      <c r="CU2925" t="e">
        <v>#N/A</v>
      </c>
      <c r="CV2925" t="e">
        <v>#N/A</v>
      </c>
    </row>
    <row r="2926" spans="1:100" x14ac:dyDescent="0.25">
      <c r="A2926">
        <v>6224</v>
      </c>
      <c r="B2926" t="s">
        <v>3169</v>
      </c>
      <c r="C2926" s="22">
        <v>3</v>
      </c>
      <c r="D2926" s="17">
        <v>4.7844941741235134</v>
      </c>
      <c r="E2926" s="17">
        <v>7.2556666705553108E-2</v>
      </c>
      <c r="F2926" s="17">
        <v>0.14656293850004434</v>
      </c>
      <c r="G2926" s="17">
        <v>0.16652682500720986</v>
      </c>
      <c r="H2926" s="17">
        <v>-2.4079019678379936E-2</v>
      </c>
      <c r="I2926" s="17">
        <v>0</v>
      </c>
      <c r="J2926" s="17">
        <v>-1.4447411807027957</v>
      </c>
      <c r="K2926" s="17">
        <v>-2.4079019678379936E-2</v>
      </c>
      <c r="L2926" s="17">
        <v>-1.0000000000000004</v>
      </c>
      <c r="M2926" s="17">
        <v>-1.0000000000000004</v>
      </c>
      <c r="N2926" s="17">
        <v>-0.4815803935675993</v>
      </c>
      <c r="O2926" s="17">
        <v>3.5062798184279234</v>
      </c>
      <c r="P2926" s="17">
        <v>-0.53316870647092351</v>
      </c>
      <c r="Q2926" s="17">
        <v>2.6231042421713706</v>
      </c>
      <c r="R2926" s="17">
        <v>0.88074588406106802</v>
      </c>
      <c r="S2926" s="17">
        <v>0.34091412087159562</v>
      </c>
      <c r="T2926" s="17">
        <v>0.35437653805834007</v>
      </c>
      <c r="U2926" s="17">
        <v>0.12658195745924158</v>
      </c>
      <c r="V2926" s="17">
        <v>-3.7902182810497349E-2</v>
      </c>
      <c r="W2926" s="17">
        <v>32.321978130282396</v>
      </c>
      <c r="X2926" s="17">
        <v>1.0150238467650761</v>
      </c>
      <c r="Y2926" s="17">
        <v>-1.0000000000000004</v>
      </c>
      <c r="Z2926" s="17">
        <v>-1.0000000000000004</v>
      </c>
      <c r="AA2926" s="17">
        <v>51.235109457500265</v>
      </c>
      <c r="AB2926" s="17">
        <v>0.13369559215513846</v>
      </c>
      <c r="AC2926" s="17">
        <v>0.28132158434733284</v>
      </c>
      <c r="AD2926" s="17">
        <v>-5.4369467639335214E-2</v>
      </c>
      <c r="AE2926" s="17">
        <v>18.032385443156816</v>
      </c>
      <c r="AF2926" s="17">
        <v>0.58333333333333337</v>
      </c>
      <c r="AG2926" s="17">
        <v>-1.0000000000000004</v>
      </c>
      <c r="AH2926" s="17">
        <v>-1.0000000000000004</v>
      </c>
      <c r="AI2926" s="17">
        <v>-2.5477447684815226E-3</v>
      </c>
      <c r="AJ2926" s="17">
        <v>-3.7902182810497349E-2</v>
      </c>
      <c r="AK2926" s="17">
        <v>0.19684790504528504</v>
      </c>
      <c r="AL2926" s="17">
        <v>3.689965617408638E-2</v>
      </c>
      <c r="AM2926" s="17">
        <v>7.3975289307596104E-3</v>
      </c>
      <c r="AN2926" s="17">
        <v>0.27685274837474705</v>
      </c>
      <c r="AO2926" s="17">
        <v>1.1691777484954147</v>
      </c>
      <c r="AP2926" s="17">
        <v>7.1058169902391075</v>
      </c>
      <c r="AQ2926" s="17">
        <v>30.877236949579594</v>
      </c>
      <c r="AR2926" s="17">
        <v>0.78397043357867957</v>
      </c>
      <c r="AS2926" s="17">
        <v>0.9909448270866964</v>
      </c>
      <c r="AT2926" s="17">
        <v>-1.0000000000000004</v>
      </c>
      <c r="AU2926" s="17">
        <v>-1.0000000000000004</v>
      </c>
      <c r="AV2926" s="17">
        <v>1.0472727090682776</v>
      </c>
      <c r="AW2926" s="17">
        <v>61.847206266167298</v>
      </c>
      <c r="AX2926" s="17">
        <v>58.006033089747916</v>
      </c>
      <c r="AY2926" s="17">
        <v>0.18662058276199162</v>
      </c>
      <c r="AZ2926" s="17">
        <v>-6.7629697061173015</v>
      </c>
      <c r="BA2926" s="22">
        <v>1449.1418526028092</v>
      </c>
      <c r="CU2926" t="e">
        <v>#N/A</v>
      </c>
      <c r="CV2926" t="e">
        <v>#N/A</v>
      </c>
    </row>
    <row r="2927" spans="1:100" x14ac:dyDescent="0.25">
      <c r="A2927">
        <v>6225</v>
      </c>
      <c r="B2927" t="s">
        <v>3170</v>
      </c>
      <c r="C2927" s="22">
        <v>3</v>
      </c>
      <c r="D2927" s="17">
        <v>5.6579685698044786</v>
      </c>
      <c r="E2927" s="17">
        <v>0</v>
      </c>
      <c r="F2927" s="17">
        <v>-6.6468235155817956E-2</v>
      </c>
      <c r="G2927" s="17">
        <v>-6.6468235155817956E-2</v>
      </c>
      <c r="H2927" s="17">
        <v>3.6518819248479183E-2</v>
      </c>
      <c r="I2927" s="17">
        <v>0</v>
      </c>
      <c r="J2927" s="17">
        <v>2.1911291549087499</v>
      </c>
      <c r="K2927" s="17">
        <v>3.6518819248479183E-2</v>
      </c>
      <c r="L2927" s="17">
        <v>-1.0000000000000004</v>
      </c>
      <c r="M2927" s="17">
        <v>-1.0000000000000004</v>
      </c>
      <c r="N2927" s="17">
        <v>0.73037638496958379</v>
      </c>
      <c r="O2927" s="17">
        <v>7.7826294895574053</v>
      </c>
      <c r="P2927" s="17">
        <v>-0.29010210350780774</v>
      </c>
      <c r="Q2927" s="17">
        <v>1.812282193216596</v>
      </c>
      <c r="R2927" s="17">
        <v>0.48939153971621274</v>
      </c>
      <c r="S2927" s="17">
        <v>0.33117266568215598</v>
      </c>
      <c r="T2927" s="17">
        <v>0.36970115592752029</v>
      </c>
      <c r="U2927" s="17">
        <v>-0.16312150884882234</v>
      </c>
      <c r="V2927" s="17">
        <v>0</v>
      </c>
      <c r="W2927" s="17">
        <v>20.049339740494986</v>
      </c>
      <c r="X2927" s="17">
        <v>4.8236789560094112E-2</v>
      </c>
      <c r="Y2927" s="17">
        <v>-1.0000000000000004</v>
      </c>
      <c r="Z2927" s="17">
        <v>-1.0000000000000004</v>
      </c>
      <c r="AA2927" s="17">
        <v>46.345876969831458</v>
      </c>
      <c r="AB2927" s="17">
        <v>9.3629753572297719E-2</v>
      </c>
      <c r="AC2927" s="17">
        <v>0.21339295221647117</v>
      </c>
      <c r="AD2927" s="17">
        <v>0.20912020800363662</v>
      </c>
      <c r="AE2927" s="17">
        <v>25.807145689620274</v>
      </c>
      <c r="AF2927" s="17">
        <v>0.75</v>
      </c>
      <c r="AG2927" s="17">
        <v>-1.0000000000000004</v>
      </c>
      <c r="AH2927" s="17">
        <v>-1.0000000000000004</v>
      </c>
      <c r="AI2927" s="17">
        <v>0</v>
      </c>
      <c r="AJ2927" s="17">
        <v>0</v>
      </c>
      <c r="AK2927" s="17">
        <v>-5.7230367562111015E-2</v>
      </c>
      <c r="AL2927" s="17">
        <v>0.11317952193874374</v>
      </c>
      <c r="AM2927" s="17">
        <v>9.4589835120916149E-2</v>
      </c>
      <c r="AN2927" s="17">
        <v>-0.14579916877378479</v>
      </c>
      <c r="AO2927" s="17">
        <v>2.0785940402123484</v>
      </c>
      <c r="AP2927" s="17">
        <v>-3.0790816096509017</v>
      </c>
      <c r="AQ2927" s="17">
        <v>22.24046889540374</v>
      </c>
      <c r="AR2927" s="17">
        <v>0.53775231276085345</v>
      </c>
      <c r="AS2927" s="17">
        <v>8.4755608808573329E-2</v>
      </c>
      <c r="AT2927" s="17">
        <v>-1.0000000000000004</v>
      </c>
      <c r="AU2927" s="17">
        <v>-1.0000000000000004</v>
      </c>
      <c r="AV2927" s="17">
        <v>0.42292330456039484</v>
      </c>
      <c r="AW2927" s="17">
        <v>51.04942484973801</v>
      </c>
      <c r="AX2927" s="17">
        <v>51.04942484973801</v>
      </c>
      <c r="AY2927" s="17">
        <v>5.6877094255008656E-2</v>
      </c>
      <c r="AZ2927" s="17">
        <v>-11.292206666482745</v>
      </c>
      <c r="BA2927" s="22">
        <v>1439.0941308479296</v>
      </c>
      <c r="CU2927" t="e">
        <v>#N/A</v>
      </c>
      <c r="CV2927" t="e">
        <v>#N/A</v>
      </c>
    </row>
    <row r="2928" spans="1:100" x14ac:dyDescent="0.25">
      <c r="A2928">
        <v>6226</v>
      </c>
      <c r="B2928" t="s">
        <v>3171</v>
      </c>
      <c r="C2928" s="22">
        <v>3</v>
      </c>
      <c r="D2928" s="17">
        <v>4.5446651606339827</v>
      </c>
      <c r="E2928" s="17">
        <v>0</v>
      </c>
      <c r="F2928" s="17">
        <v>1.099550727733535</v>
      </c>
      <c r="G2928" s="17">
        <v>1.099550727733535</v>
      </c>
      <c r="H2928" s="17">
        <v>-4.720246723408511E-4</v>
      </c>
      <c r="I2928" s="17">
        <v>-2.9397310562075528E-2</v>
      </c>
      <c r="J2928" s="17">
        <v>-1.7921601140649828</v>
      </c>
      <c r="K2928" s="17">
        <v>-2.9869335234416362E-2</v>
      </c>
      <c r="L2928" s="17">
        <v>-0.99999999999999922</v>
      </c>
      <c r="M2928" s="17">
        <v>-0.99999999999999922</v>
      </c>
      <c r="N2928" s="17">
        <v>-0.59738670468832777</v>
      </c>
      <c r="O2928" s="17">
        <v>3.8520557743025376</v>
      </c>
      <c r="P2928" s="17">
        <v>2.9530451952815458E-2</v>
      </c>
      <c r="Q2928" s="17">
        <v>2.5435369739956464</v>
      </c>
      <c r="R2928" s="17">
        <v>0.81564158363829897</v>
      </c>
      <c r="S2928" s="17">
        <v>0.33333333333333315</v>
      </c>
      <c r="T2928" s="17">
        <v>0.33333333333333315</v>
      </c>
      <c r="U2928" s="17">
        <v>0.10178328512096418</v>
      </c>
      <c r="V2928" s="17">
        <v>-0.23994475482989802</v>
      </c>
      <c r="W2928" s="17">
        <v>22.334981287685949</v>
      </c>
      <c r="X2928" s="17">
        <v>-0.33599938659444817</v>
      </c>
      <c r="Y2928" s="17">
        <v>-0.99999999999999922</v>
      </c>
      <c r="Z2928" s="17">
        <v>-0.99999999999999922</v>
      </c>
      <c r="AA2928" s="17">
        <v>63.519833083585539</v>
      </c>
      <c r="AB2928" s="17">
        <v>0.23688628947537041</v>
      </c>
      <c r="AC2928" s="17">
        <v>0.33469933165309029</v>
      </c>
      <c r="AD2928" s="17">
        <v>0.23579858311676519</v>
      </c>
      <c r="AE2928" s="17">
        <v>40.369210212261315</v>
      </c>
      <c r="AF2928" s="17">
        <v>0.91666666666666663</v>
      </c>
      <c r="AG2928" s="17">
        <v>-0.99999999999999922</v>
      </c>
      <c r="AH2928" s="17">
        <v>-0.99999999999999922</v>
      </c>
      <c r="AI2928" s="17">
        <v>2.531443379367037E-2</v>
      </c>
      <c r="AJ2928" s="17">
        <v>-0.23994475482989802</v>
      </c>
      <c r="AK2928" s="17">
        <v>0.2691418371792883</v>
      </c>
      <c r="AL2928" s="17">
        <v>-0.16200941586417628</v>
      </c>
      <c r="AM2928" s="17">
        <v>0.20104802810310909</v>
      </c>
      <c r="AN2928" s="17">
        <v>-0.10821776894240287</v>
      </c>
      <c r="AO2928" s="17">
        <v>6.3719098884741694</v>
      </c>
      <c r="AP2928" s="17">
        <v>-3.5154913028809527</v>
      </c>
      <c r="AQ2928" s="17">
        <v>20.542821173620986</v>
      </c>
      <c r="AR2928" s="17">
        <v>0.52850519695773257</v>
      </c>
      <c r="AS2928" s="17">
        <v>-0.36586872182886454</v>
      </c>
      <c r="AT2928" s="17">
        <v>-0.99999999999999922</v>
      </c>
      <c r="AU2928" s="17">
        <v>-0.99999999999999922</v>
      </c>
      <c r="AV2928" s="17">
        <v>1.9151923113718319</v>
      </c>
      <c r="AW2928" s="17">
        <v>63.856397555007149</v>
      </c>
      <c r="AX2928" s="17">
        <v>40.368210747890764</v>
      </c>
      <c r="AY2928" s="17">
        <v>-0.1093534107230133</v>
      </c>
      <c r="AZ2928" s="17">
        <v>-39.321191624599805</v>
      </c>
      <c r="BA2928" s="22">
        <v>1416.8723181346802</v>
      </c>
      <c r="CU2928" t="e">
        <v>#N/A</v>
      </c>
      <c r="CV2928" t="e">
        <v>#N/A</v>
      </c>
    </row>
    <row r="2929" spans="1:100" x14ac:dyDescent="0.25">
      <c r="A2929">
        <v>6230</v>
      </c>
      <c r="B2929" t="s">
        <v>3172</v>
      </c>
      <c r="C2929" s="22">
        <v>3</v>
      </c>
      <c r="D2929" s="17">
        <v>4.8910802511022746</v>
      </c>
      <c r="E2929" s="17">
        <v>0</v>
      </c>
      <c r="F2929" s="17">
        <v>-0.32011127778474496</v>
      </c>
      <c r="G2929" s="17">
        <v>-0.32011127778474496</v>
      </c>
      <c r="H2929" s="17">
        <v>8.9184691056627602E-2</v>
      </c>
      <c r="I2929" s="17">
        <v>0</v>
      </c>
      <c r="J2929" s="17">
        <v>5.3510814633976551</v>
      </c>
      <c r="K2929" s="17">
        <v>8.9184691056627602E-2</v>
      </c>
      <c r="L2929" s="17">
        <v>-1.0000000000000007</v>
      </c>
      <c r="M2929" s="17">
        <v>-1.0000000000000007</v>
      </c>
      <c r="N2929" s="17">
        <v>1.7836938211325526</v>
      </c>
      <c r="O2929" s="17">
        <v>9.9220504367151907</v>
      </c>
      <c r="P2929" s="17">
        <v>0</v>
      </c>
      <c r="Q2929" s="17">
        <v>0.63601970067426661</v>
      </c>
      <c r="R2929" s="17">
        <v>0.19522980817403413</v>
      </c>
      <c r="S2929" s="17">
        <v>0.33333333333333359</v>
      </c>
      <c r="T2929" s="17">
        <v>0.23344972116012686</v>
      </c>
      <c r="U2929" s="17">
        <v>-0.27593041368139143</v>
      </c>
      <c r="V2929" s="17">
        <v>0</v>
      </c>
      <c r="W2929" s="17">
        <v>8.0667179902176578</v>
      </c>
      <c r="X2929" s="17">
        <v>-0.72600690346193908</v>
      </c>
      <c r="Y2929" s="17">
        <v>-1.0000000000000007</v>
      </c>
      <c r="Z2929" s="17">
        <v>-1.0000000000000007</v>
      </c>
      <c r="AA2929" s="17">
        <v>3.7877658947314727</v>
      </c>
      <c r="AB2929" s="17">
        <v>-5.7805655612529219E-2</v>
      </c>
      <c r="AC2929" s="17">
        <v>-0.25695013261448657</v>
      </c>
      <c r="AD2929" s="17">
        <v>0.22527215015381147</v>
      </c>
      <c r="AE2929" s="17">
        <v>-4.4741819036602148</v>
      </c>
      <c r="AF2929" s="17">
        <v>0.2</v>
      </c>
      <c r="AG2929" s="17">
        <v>-1.0000000000000007</v>
      </c>
      <c r="AH2929" s="17">
        <v>-1.0000000000000007</v>
      </c>
      <c r="AI2929" s="17">
        <v>5.2397043036416999E-4</v>
      </c>
      <c r="AJ2929" s="17">
        <v>0</v>
      </c>
      <c r="AK2929" s="17">
        <v>0.27759236329513359</v>
      </c>
      <c r="AL2929" s="17">
        <v>-8.0936020831944538E-2</v>
      </c>
      <c r="AM2929" s="17">
        <v>4.0762401182967048E-2</v>
      </c>
      <c r="AN2929" s="17">
        <v>-9.957694605533543E-2</v>
      </c>
      <c r="AO2929" s="17">
        <v>2.4070218460498438</v>
      </c>
      <c r="AP2929" s="17">
        <v>-2.8941037555431088</v>
      </c>
      <c r="AQ2929" s="17">
        <v>13.417799453615315</v>
      </c>
      <c r="AR2929" s="17">
        <v>0.29085264081206896</v>
      </c>
      <c r="AS2929" s="17">
        <v>-0.63682221240531156</v>
      </c>
      <c r="AT2929" s="17">
        <v>-1.0000000000000007</v>
      </c>
      <c r="AU2929" s="17">
        <v>-1.0000000000000007</v>
      </c>
      <c r="AV2929" s="17">
        <v>-0.12488146961071077</v>
      </c>
      <c r="AW2929" s="17">
        <v>10.815712575903557</v>
      </c>
      <c r="AX2929" s="17">
        <v>10.826191984510839</v>
      </c>
      <c r="AY2929" s="17">
        <v>-0.18542053361876268</v>
      </c>
      <c r="AZ2929" s="17">
        <v>-60.121293684430405</v>
      </c>
      <c r="BA2929" s="22">
        <v>1321.56227006622</v>
      </c>
      <c r="CU2929" t="e">
        <v>#N/A</v>
      </c>
      <c r="CV2929" t="e">
        <v>#N/A</v>
      </c>
    </row>
    <row r="2930" spans="1:100" x14ac:dyDescent="0.25">
      <c r="A2930">
        <v>6232</v>
      </c>
      <c r="B2930" t="s">
        <v>3173</v>
      </c>
      <c r="C2930" s="22">
        <v>3</v>
      </c>
      <c r="D2930" s="17">
        <v>4.3059350654419601</v>
      </c>
      <c r="E2930" s="17">
        <v>-0.20929215652820138</v>
      </c>
      <c r="F2930" s="17">
        <v>0.78669983804218502</v>
      </c>
      <c r="G2930" s="17">
        <v>0.73017418153338931</v>
      </c>
      <c r="H2930" s="17">
        <v>0.26216204083464695</v>
      </c>
      <c r="I2930" s="17">
        <v>0</v>
      </c>
      <c r="J2930" s="17">
        <v>15.729722450078826</v>
      </c>
      <c r="K2930" s="17">
        <v>0.26216204083464695</v>
      </c>
      <c r="L2930" s="17">
        <v>-0.99999999999999911</v>
      </c>
      <c r="M2930" s="17">
        <v>-0.99999999999999911</v>
      </c>
      <c r="N2930" s="17">
        <v>5.2432408166929436</v>
      </c>
      <c r="O2930" s="17">
        <v>20.765831697054161</v>
      </c>
      <c r="P2930" s="17">
        <v>-0.24560413002901574</v>
      </c>
      <c r="Q2930" s="17">
        <v>1.0964942443647985</v>
      </c>
      <c r="R2930" s="17">
        <v>0.2839082930637421</v>
      </c>
      <c r="S2930" s="17">
        <v>0.33333333333333309</v>
      </c>
      <c r="T2930" s="17">
        <v>0.19033490070268957</v>
      </c>
      <c r="U2930" s="17">
        <v>0.11813791370326707</v>
      </c>
      <c r="V2930" s="17">
        <v>1.9378356766579403E-4</v>
      </c>
      <c r="W2930" s="17">
        <v>15.193515618892333</v>
      </c>
      <c r="X2930" s="17">
        <v>0.56551135719545931</v>
      </c>
      <c r="Y2930" s="17">
        <v>-0.99999999999999911</v>
      </c>
      <c r="Z2930" s="17">
        <v>-0.99999999999999911</v>
      </c>
      <c r="AA2930" s="17">
        <v>27.929986241731449</v>
      </c>
      <c r="AB2930" s="17">
        <v>0.21905873499396919</v>
      </c>
      <c r="AC2930" s="17">
        <v>-5.345908154307058E-2</v>
      </c>
      <c r="AD2930" s="17">
        <v>8.3451593144609329E-2</v>
      </c>
      <c r="AE2930" s="17">
        <v>12.4525623297754</v>
      </c>
      <c r="AF2930" s="17">
        <v>0.25</v>
      </c>
      <c r="AG2930" s="17">
        <v>-0.99999999999999911</v>
      </c>
      <c r="AH2930" s="17">
        <v>-0.99999999999999911</v>
      </c>
      <c r="AI2930" s="17">
        <v>0</v>
      </c>
      <c r="AJ2930" s="17">
        <v>1.9378356766579403E-4</v>
      </c>
      <c r="AK2930" s="17">
        <v>-1.2795868712872938E-2</v>
      </c>
      <c r="AL2930" s="17">
        <v>-0.12489158916591654</v>
      </c>
      <c r="AM2930" s="17">
        <v>0.26665721232551393</v>
      </c>
      <c r="AN2930" s="17">
        <v>9.870897105244264E-2</v>
      </c>
      <c r="AO2930" s="17">
        <v>6.6024509645734843</v>
      </c>
      <c r="AP2930" s="17">
        <v>1.8432663304814842</v>
      </c>
      <c r="AQ2930" s="17">
        <v>30.923238068971159</v>
      </c>
      <c r="AR2930" s="17">
        <v>0.64199993130695554</v>
      </c>
      <c r="AS2930" s="17">
        <v>0.82767339803010676</v>
      </c>
      <c r="AT2930" s="17">
        <v>-0.99999999999999911</v>
      </c>
      <c r="AU2930" s="17">
        <v>-0.99999999999999911</v>
      </c>
      <c r="AV2930" s="17">
        <v>1.014082474597132</v>
      </c>
      <c r="AW2930" s="17">
        <v>50.53908426926715</v>
      </c>
      <c r="AX2930" s="17">
        <v>50.558462626033716</v>
      </c>
      <c r="AY2930" s="17">
        <v>0.44405235223363754</v>
      </c>
      <c r="AZ2930" s="17">
        <v>27.932716518977678</v>
      </c>
      <c r="BA2930" s="22">
        <v>1399.5556874737345</v>
      </c>
      <c r="CU2930" t="e">
        <v>#N/A</v>
      </c>
      <c r="CV2930" t="e">
        <v>#N/A</v>
      </c>
    </row>
    <row r="2931" spans="1:100" x14ac:dyDescent="0.25">
      <c r="A2931">
        <v>6236</v>
      </c>
      <c r="B2931" t="s">
        <v>3174</v>
      </c>
      <c r="C2931" s="22">
        <v>3</v>
      </c>
      <c r="D2931" s="17">
        <v>4.2687216410265068</v>
      </c>
      <c r="E2931" s="17">
        <v>-8.9745807303781511E-2</v>
      </c>
      <c r="F2931" s="17">
        <v>-0.20781378663687744</v>
      </c>
      <c r="G2931" s="17">
        <v>-0.26160148504843256</v>
      </c>
      <c r="H2931" s="17">
        <v>5.1169388912211025E-2</v>
      </c>
      <c r="I2931" s="17">
        <v>0</v>
      </c>
      <c r="J2931" s="17">
        <v>3.0701633347326616</v>
      </c>
      <c r="K2931" s="17">
        <v>5.1169388912211025E-2</v>
      </c>
      <c r="L2931" s="17">
        <v>-0.99999999999999944</v>
      </c>
      <c r="M2931" s="17">
        <v>-0.99999999999999944</v>
      </c>
      <c r="N2931" s="17">
        <v>1.0233877782442211</v>
      </c>
      <c r="O2931" s="17">
        <v>7.0772834907107329</v>
      </c>
      <c r="P2931" s="17">
        <v>0.97937282048865115</v>
      </c>
      <c r="Q2931" s="17">
        <v>-4.4316100369483511</v>
      </c>
      <c r="R2931" s="17">
        <v>-1.3216883357462113</v>
      </c>
      <c r="S2931" s="17">
        <v>0.33333333333333282</v>
      </c>
      <c r="T2931" s="17">
        <v>0.27632793154504798</v>
      </c>
      <c r="U2931" s="17">
        <v>5.2172251369128904E-2</v>
      </c>
      <c r="V2931" s="17">
        <v>-2.2446286003823011E-2</v>
      </c>
      <c r="W2931" s="17">
        <v>23.528713653259029</v>
      </c>
      <c r="X2931" s="17">
        <v>0.56292493632584129</v>
      </c>
      <c r="Y2931" s="17">
        <v>-0.99999999999999944</v>
      </c>
      <c r="Z2931" s="17">
        <v>-0.99999999999999944</v>
      </c>
      <c r="AA2931" s="17">
        <v>41.391842677856644</v>
      </c>
      <c r="AB2931" s="17">
        <v>0.2831310771279662</v>
      </c>
      <c r="AC2931" s="17">
        <v>-0.10629314001529561</v>
      </c>
      <c r="AD2931" s="17">
        <v>0.20685841009420577</v>
      </c>
      <c r="AE2931" s="17">
        <v>19.184817360343825</v>
      </c>
      <c r="AF2931" s="17">
        <v>0.5</v>
      </c>
      <c r="AG2931" s="17">
        <v>-0.99999999999999944</v>
      </c>
      <c r="AH2931" s="17">
        <v>-0.99999999999999944</v>
      </c>
      <c r="AI2931" s="17">
        <v>0</v>
      </c>
      <c r="AJ2931" s="17">
        <v>-2.2446286003823011E-2</v>
      </c>
      <c r="AK2931" s="17">
        <v>7.2660833942275821E-2</v>
      </c>
      <c r="AL2931" s="17">
        <v>-0.14338417781868232</v>
      </c>
      <c r="AM2931" s="17">
        <v>-0.11163474208817951</v>
      </c>
      <c r="AN2931" s="17">
        <v>-1.1383174753112228E-2</v>
      </c>
      <c r="AO2931" s="17">
        <v>-2.4275643824931095</v>
      </c>
      <c r="AP2931" s="17">
        <v>-1.0015002579212171</v>
      </c>
      <c r="AQ2931" s="17">
        <v>26.59887698799168</v>
      </c>
      <c r="AR2931" s="17">
        <v>0.63938723024368671</v>
      </c>
      <c r="AS2931" s="17">
        <v>0.6140943252380523</v>
      </c>
      <c r="AT2931" s="17">
        <v>-0.99999999999999944</v>
      </c>
      <c r="AU2931" s="17">
        <v>-0.99999999999999944</v>
      </c>
      <c r="AV2931" s="17">
        <v>-1.5832898207946438</v>
      </c>
      <c r="AW2931" s="17">
        <v>47.467625910646163</v>
      </c>
      <c r="AX2931" s="17">
        <v>45.22299731026385</v>
      </c>
      <c r="AY2931" s="17">
        <v>0.27865644450637872</v>
      </c>
      <c r="AZ2931" s="17">
        <v>-7.4199668961928538</v>
      </c>
      <c r="BA2931" s="22">
        <v>1436.0312692233058</v>
      </c>
      <c r="CU2931" t="e">
        <v>#N/A</v>
      </c>
      <c r="CV2931" t="e">
        <v>#N/A</v>
      </c>
    </row>
    <row r="2932" spans="1:100" x14ac:dyDescent="0.25">
      <c r="A2932">
        <v>6237</v>
      </c>
      <c r="B2932" t="s">
        <v>3175</v>
      </c>
      <c r="C2932" s="22">
        <v>3</v>
      </c>
      <c r="D2932" s="17">
        <v>4.9574912616725291</v>
      </c>
      <c r="E2932" s="17">
        <v>0</v>
      </c>
      <c r="F2932" s="17">
        <v>-0.37689839721759244</v>
      </c>
      <c r="G2932" s="17">
        <v>-0.37689839721759244</v>
      </c>
      <c r="H2932" s="17">
        <v>0.2711284914088527</v>
      </c>
      <c r="I2932" s="17">
        <v>0</v>
      </c>
      <c r="J2932" s="17">
        <v>16.26770948453116</v>
      </c>
      <c r="K2932" s="17">
        <v>0.2711284914088527</v>
      </c>
      <c r="L2932" s="17">
        <v>-1.0000000000000002</v>
      </c>
      <c r="M2932" s="17">
        <v>-1.0000000000000002</v>
      </c>
      <c r="N2932" s="17">
        <v>5.4225698281770542</v>
      </c>
      <c r="O2932" s="17">
        <v>20.848302348986095</v>
      </c>
      <c r="P2932" s="17">
        <v>-0.35088494917438873</v>
      </c>
      <c r="Q2932" s="17">
        <v>-0.65210528637555532</v>
      </c>
      <c r="R2932" s="17">
        <v>-0.21727511331122301</v>
      </c>
      <c r="S2932" s="17">
        <v>0.33333333333333393</v>
      </c>
      <c r="T2932" s="17">
        <v>0.40055788796794056</v>
      </c>
      <c r="U2932" s="17">
        <v>0.22551990960855248</v>
      </c>
      <c r="V2932" s="17">
        <v>-4.8501861260407092E-2</v>
      </c>
      <c r="W2932" s="17">
        <v>25.591231129622653</v>
      </c>
      <c r="X2932" s="17">
        <v>1.1471324126844655</v>
      </c>
      <c r="Y2932" s="17">
        <v>-1.0000000000000002</v>
      </c>
      <c r="Z2932" s="17">
        <v>-1.0000000000000002</v>
      </c>
      <c r="AA2932" s="17">
        <v>74.682599912907861</v>
      </c>
      <c r="AB2932" s="17">
        <v>0.34010613833178105</v>
      </c>
      <c r="AC2932" s="17">
        <v>0.33141324033509573</v>
      </c>
      <c r="AD2932" s="17">
        <v>0.31465349926505171</v>
      </c>
      <c r="AE2932" s="17">
        <v>49.308643896596401</v>
      </c>
      <c r="AF2932" s="17">
        <v>0.69230769230769229</v>
      </c>
      <c r="AG2932" s="17">
        <v>-1.0000000000000002</v>
      </c>
      <c r="AH2932" s="17">
        <v>-1.0000000000000002</v>
      </c>
      <c r="AI2932" s="17">
        <v>0</v>
      </c>
      <c r="AJ2932" s="17">
        <v>-4.8501861260407092E-2</v>
      </c>
      <c r="AK2932" s="17">
        <v>3.4412690948462041E-2</v>
      </c>
      <c r="AL2932" s="17">
        <v>-0.1042024647899493</v>
      </c>
      <c r="AM2932" s="17">
        <v>-1.0301183499992973E-2</v>
      </c>
      <c r="AN2932" s="17">
        <v>0.33423997964118279</v>
      </c>
      <c r="AO2932" s="17">
        <v>-8.5466132757513469E-2</v>
      </c>
      <c r="AP2932" s="17">
        <v>7.8349871670798228</v>
      </c>
      <c r="AQ2932" s="17">
        <v>41.858940614153823</v>
      </c>
      <c r="AR2932" s="17">
        <v>0.91090926964941954</v>
      </c>
      <c r="AS2932" s="17">
        <v>1.4182609040933178</v>
      </c>
      <c r="AT2932" s="17">
        <v>-1.0000000000000002</v>
      </c>
      <c r="AU2932" s="17">
        <v>-1.0000000000000002</v>
      </c>
      <c r="AV2932" s="17">
        <v>-0.59417351052881551</v>
      </c>
      <c r="AW2932" s="17">
        <v>103.36588942897372</v>
      </c>
      <c r="AX2932" s="17">
        <v>98.515703302932991</v>
      </c>
      <c r="AY2932" s="17">
        <v>0.28375099178632684</v>
      </c>
      <c r="AZ2932" s="17">
        <v>0.61142819764708367</v>
      </c>
      <c r="BA2932" s="22">
        <v>1472.1656835746385</v>
      </c>
      <c r="CU2932" t="e">
        <v>#N/A</v>
      </c>
      <c r="CV2932" t="e">
        <v>#N/A</v>
      </c>
    </row>
    <row r="2933" spans="1:100" x14ac:dyDescent="0.25">
      <c r="A2933">
        <v>6239</v>
      </c>
      <c r="B2933" t="s">
        <v>3176</v>
      </c>
      <c r="C2933" s="22">
        <v>3</v>
      </c>
      <c r="D2933" s="17">
        <v>5.3923049182609066</v>
      </c>
      <c r="E2933" s="17">
        <v>0.54851585417617932</v>
      </c>
      <c r="F2933" s="17">
        <v>-0.20787356595847345</v>
      </c>
      <c r="G2933" s="17">
        <v>-3.200086050278024E-2</v>
      </c>
      <c r="H2933" s="17">
        <v>0.37118528517900867</v>
      </c>
      <c r="I2933" s="17">
        <v>7.1967760501051754E-3</v>
      </c>
      <c r="J2933" s="17">
        <v>22.702923673746824</v>
      </c>
      <c r="K2933" s="17">
        <v>0.37838206122911389</v>
      </c>
      <c r="L2933" s="17">
        <v>-1.0000000000000002</v>
      </c>
      <c r="M2933" s="17">
        <v>-1.0000000000000002</v>
      </c>
      <c r="N2933" s="17">
        <v>7.5676412245822755</v>
      </c>
      <c r="O2933" s="17">
        <v>28.063227731504963</v>
      </c>
      <c r="P2933" s="17">
        <v>0.27824450098511555</v>
      </c>
      <c r="Q2933" s="17">
        <v>0.43533750669668925</v>
      </c>
      <c r="R2933" s="17">
        <v>0.18748289529914494</v>
      </c>
      <c r="S2933" s="17">
        <v>0.33333333333333326</v>
      </c>
      <c r="T2933" s="17">
        <v>0.33333333333333326</v>
      </c>
      <c r="U2933" s="17">
        <v>0.28987027945526239</v>
      </c>
      <c r="V2933" s="17">
        <v>-0.20147229236892961</v>
      </c>
      <c r="W2933" s="17">
        <v>15.067303700955414</v>
      </c>
      <c r="X2933" s="17">
        <v>0.23893196904502426</v>
      </c>
      <c r="Y2933" s="17">
        <v>-1.0000000000000002</v>
      </c>
      <c r="Z2933" s="17">
        <v>-1.0000000000000002</v>
      </c>
      <c r="AA2933" s="17">
        <v>53.757443612480806</v>
      </c>
      <c r="AB2933" s="17">
        <v>7.6603953110876824E-2</v>
      </c>
      <c r="AC2933" s="17">
        <v>0.34597447256396452</v>
      </c>
      <c r="AD2933" s="17">
        <v>0.34747471464968432</v>
      </c>
      <c r="AE2933" s="17">
        <v>38.502657016226294</v>
      </c>
      <c r="AF2933" s="17">
        <v>0.58333333333333337</v>
      </c>
      <c r="AG2933" s="17">
        <v>-1.0000000000000002</v>
      </c>
      <c r="AH2933" s="17">
        <v>-1.0000000000000002</v>
      </c>
      <c r="AI2933" s="17">
        <v>7.4642779150246429E-3</v>
      </c>
      <c r="AJ2933" s="17">
        <v>-0.20147229236892961</v>
      </c>
      <c r="AK2933" s="17">
        <v>0.19016108293710784</v>
      </c>
      <c r="AL2933" s="17">
        <v>0.13705460196139255</v>
      </c>
      <c r="AM2933" s="17">
        <v>0.4382852630309006</v>
      </c>
      <c r="AN2933" s="17">
        <v>-1.9740969045136524E-2</v>
      </c>
      <c r="AO2933" s="17">
        <v>11.907936990458055</v>
      </c>
      <c r="AP2933" s="17">
        <v>0.19174878367854969</v>
      </c>
      <c r="AQ2933" s="17">
        <v>37.77022737470228</v>
      </c>
      <c r="AR2933" s="17">
        <v>0.75506465375299958</v>
      </c>
      <c r="AS2933" s="17">
        <v>0.617314030274138</v>
      </c>
      <c r="AT2933" s="17">
        <v>-1.0000000000000002</v>
      </c>
      <c r="AU2933" s="17">
        <v>-1.0000000000000002</v>
      </c>
      <c r="AV2933" s="17">
        <v>0.15548203479636524</v>
      </c>
      <c r="AW2933" s="17">
        <v>82.012420127664399</v>
      </c>
      <c r="AX2933" s="17">
        <v>62.014476449071879</v>
      </c>
      <c r="AY2933" s="17">
        <v>-0.13442205600318646</v>
      </c>
      <c r="AZ2933" s="17">
        <v>-26.635378709006098</v>
      </c>
      <c r="BA2933" s="22">
        <v>1437.4618769407311</v>
      </c>
      <c r="CU2933" t="e">
        <v>#N/A</v>
      </c>
      <c r="CV2933" t="e">
        <v>#N/A</v>
      </c>
    </row>
    <row r="2934" spans="1:100" x14ac:dyDescent="0.25">
      <c r="A2934">
        <v>6240</v>
      </c>
      <c r="B2934" t="s">
        <v>3177</v>
      </c>
      <c r="C2934" s="22">
        <v>3</v>
      </c>
      <c r="D2934" s="17">
        <v>5.4600033346789161</v>
      </c>
      <c r="E2934" s="17">
        <v>0</v>
      </c>
      <c r="F2934" s="17">
        <v>0.95311455410223078</v>
      </c>
      <c r="G2934" s="17">
        <v>0.95311455410223078</v>
      </c>
      <c r="H2934" s="17">
        <v>4.2722581806722858E-2</v>
      </c>
      <c r="I2934" s="17">
        <v>0</v>
      </c>
      <c r="J2934" s="17">
        <v>2.5633549084033715</v>
      </c>
      <c r="K2934" s="17">
        <v>4.2722581806722858E-2</v>
      </c>
      <c r="L2934" s="17">
        <v>-1.0000000000000004</v>
      </c>
      <c r="M2934" s="17">
        <v>-1.0000000000000004</v>
      </c>
      <c r="N2934" s="17">
        <v>0.85445163613445652</v>
      </c>
      <c r="O2934" s="17">
        <v>8.9764727971845204</v>
      </c>
      <c r="P2934" s="17">
        <v>0.10875813194837065</v>
      </c>
      <c r="Q2934" s="17">
        <v>2.8189038188746594</v>
      </c>
      <c r="R2934" s="17">
        <v>0.97581533159279221</v>
      </c>
      <c r="S2934" s="17">
        <v>0.33333333333333343</v>
      </c>
      <c r="T2934" s="17">
        <v>0.28079209217771456</v>
      </c>
      <c r="U2934" s="17">
        <v>6.2849486079365094E-2</v>
      </c>
      <c r="V2934" s="17">
        <v>-1.4494664957884502E-2</v>
      </c>
      <c r="W2934" s="17">
        <v>24.790306593032241</v>
      </c>
      <c r="X2934" s="17">
        <v>0.68329155711886003</v>
      </c>
      <c r="Y2934" s="17">
        <v>-1.0000000000000004</v>
      </c>
      <c r="Z2934" s="17">
        <v>-1.0000000000000004</v>
      </c>
      <c r="AA2934" s="17">
        <v>57.768509408292417</v>
      </c>
      <c r="AB2934" s="17">
        <v>0.13783027158194772</v>
      </c>
      <c r="AC2934" s="17">
        <v>0.27857015175581917</v>
      </c>
      <c r="AD2934" s="17">
        <v>0.22364732633558071</v>
      </c>
      <c r="AE2934" s="17">
        <v>32.002387483667391</v>
      </c>
      <c r="AF2934" s="17">
        <v>0.42857142857142855</v>
      </c>
      <c r="AG2934" s="17">
        <v>-1.0000000000000004</v>
      </c>
      <c r="AH2934" s="17">
        <v>-1.0000000000000004</v>
      </c>
      <c r="AI2934" s="17">
        <v>8.5347274523080913E-2</v>
      </c>
      <c r="AJ2934" s="17">
        <v>-1.4494664957884502E-2</v>
      </c>
      <c r="AK2934" s="17">
        <v>0.1538604409111291</v>
      </c>
      <c r="AL2934" s="17">
        <v>0.23824397428644833</v>
      </c>
      <c r="AM2934" s="17">
        <v>-0.11539822440408161</v>
      </c>
      <c r="AN2934" s="17">
        <v>0.17170920414734406</v>
      </c>
      <c r="AO2934" s="17">
        <v>-2.1156534055463938</v>
      </c>
      <c r="AP2934" s="17">
        <v>5.4839499751158458</v>
      </c>
      <c r="AQ2934" s="17">
        <v>27.353661501435607</v>
      </c>
      <c r="AR2934" s="17">
        <v>0.66248024663252902</v>
      </c>
      <c r="AS2934" s="17">
        <v>0.7260141389255832</v>
      </c>
      <c r="AT2934" s="17">
        <v>-1.0000000000000004</v>
      </c>
      <c r="AU2934" s="17">
        <v>-1.0000000000000004</v>
      </c>
      <c r="AV2934" s="17">
        <v>1.9289298856950226</v>
      </c>
      <c r="AW2934" s="17">
        <v>72.228932180592849</v>
      </c>
      <c r="AX2934" s="17">
        <v>72.486411175266014</v>
      </c>
      <c r="AY2934" s="17">
        <v>0.15277663816576731</v>
      </c>
      <c r="AZ2934" s="17">
        <v>-4.8741223780151515</v>
      </c>
      <c r="BA2934" s="22">
        <v>1390.6514794093978</v>
      </c>
      <c r="CU2934" t="e">
        <v>#N/A</v>
      </c>
      <c r="CV2934" t="e">
        <v>#N/A</v>
      </c>
    </row>
    <row r="2935" spans="1:100" x14ac:dyDescent="0.25">
      <c r="A2935">
        <v>6300</v>
      </c>
      <c r="B2935" t="s">
        <v>3178</v>
      </c>
      <c r="C2935" s="22">
        <v>3</v>
      </c>
      <c r="D2935" s="17">
        <v>4.1132598245109637</v>
      </c>
      <c r="E2935" s="17">
        <v>2.0193239820132894E-2</v>
      </c>
      <c r="F2935" s="17">
        <v>0.41635644403132999</v>
      </c>
      <c r="G2935" s="17">
        <v>0.43615020334077276</v>
      </c>
      <c r="H2935" s="17">
        <v>0.33147199398107702</v>
      </c>
      <c r="I2935" s="17">
        <v>0</v>
      </c>
      <c r="J2935" s="17">
        <v>19.888319638864616</v>
      </c>
      <c r="K2935" s="17">
        <v>0.33147199398107702</v>
      </c>
      <c r="L2935" s="17">
        <v>-1.0000000000000016</v>
      </c>
      <c r="M2935" s="17">
        <v>-1.0000000000000016</v>
      </c>
      <c r="N2935" s="17">
        <v>6.6294398796215388</v>
      </c>
      <c r="O2935" s="17">
        <v>24.437729666716365</v>
      </c>
      <c r="P2935" s="17">
        <v>-1.7530704378841848</v>
      </c>
      <c r="Q2935" s="17">
        <v>0.99461433149986456</v>
      </c>
      <c r="R2935" s="17">
        <v>0.1060013085004757</v>
      </c>
      <c r="S2935" s="17">
        <v>0.35796248735235087</v>
      </c>
      <c r="T2935" s="17">
        <v>0.44762133170477852</v>
      </c>
      <c r="U2935" s="17">
        <v>0.23750254970759704</v>
      </c>
      <c r="V2935" s="17">
        <v>-1.9941407825373354E-3</v>
      </c>
      <c r="W2935" s="17">
        <v>28.3848093600445</v>
      </c>
      <c r="X2935" s="17">
        <v>1.515901951914691</v>
      </c>
      <c r="Y2935" s="17">
        <v>-1.0000000000000016</v>
      </c>
      <c r="Z2935" s="17">
        <v>-1.0000000000000016</v>
      </c>
      <c r="AA2935" s="17">
        <v>67.573969440999363</v>
      </c>
      <c r="AB2935" s="17">
        <v>0.60309669035708835</v>
      </c>
      <c r="AC2935" s="17">
        <v>8.1991536450038677E-2</v>
      </c>
      <c r="AD2935" s="17">
        <v>9.657494864196027E-2</v>
      </c>
      <c r="AE2935" s="17">
        <v>39.083158772454368</v>
      </c>
      <c r="AF2935" s="17">
        <v>0.84615384615384615</v>
      </c>
      <c r="AG2935" s="17">
        <v>-1.0000000000000016</v>
      </c>
      <c r="AH2935" s="17">
        <v>-1.0000000000000016</v>
      </c>
      <c r="AI2935" s="17">
        <v>0</v>
      </c>
      <c r="AJ2935" s="17">
        <v>-1.9941407825373354E-3</v>
      </c>
      <c r="AK2935" s="17">
        <v>-0.10352994271759298</v>
      </c>
      <c r="AL2935" s="17">
        <v>0.35955371079101317</v>
      </c>
      <c r="AM2935" s="17">
        <v>-8.3761346103239209E-2</v>
      </c>
      <c r="AN2935" s="17">
        <v>-0.21144802888744757</v>
      </c>
      <c r="AO2935" s="17">
        <v>-2.6116833661689465</v>
      </c>
      <c r="AP2935" s="17">
        <v>-3.4884321682311206</v>
      </c>
      <c r="AQ2935" s="17">
        <v>48.273128998909115</v>
      </c>
      <c r="AR2935" s="17">
        <v>1.0410922279821888</v>
      </c>
      <c r="AS2935" s="17">
        <v>1.8473739458957674</v>
      </c>
      <c r="AT2935" s="17">
        <v>-1.0000000000000016</v>
      </c>
      <c r="AU2935" s="17">
        <v>-1.0000000000000016</v>
      </c>
      <c r="AV2935" s="17">
        <v>0.54215151184124855</v>
      </c>
      <c r="AW2935" s="17">
        <v>88.523266939484614</v>
      </c>
      <c r="AX2935" s="17">
        <v>88.323852861230876</v>
      </c>
      <c r="AY2935" s="17">
        <v>0.27332014824205547</v>
      </c>
      <c r="AZ2935" s="17">
        <v>-1.3844071323517861</v>
      </c>
      <c r="BA2935" s="22">
        <v>1453.2733943412641</v>
      </c>
      <c r="CU2935" t="e">
        <v>#N/A</v>
      </c>
      <c r="CV2935" t="e">
        <v>#N/A</v>
      </c>
    </row>
    <row r="2936" spans="1:100" x14ac:dyDescent="0.25">
      <c r="A2936">
        <v>6301</v>
      </c>
      <c r="B2936" t="s">
        <v>3179</v>
      </c>
      <c r="C2936" s="22">
        <v>3</v>
      </c>
      <c r="D2936" s="17">
        <v>5.2244713652450558</v>
      </c>
      <c r="E2936" s="17">
        <v>7.1936605420492489E-2</v>
      </c>
      <c r="F2936" s="17">
        <v>0.49043301077362472</v>
      </c>
      <c r="G2936" s="17">
        <v>0.50751450039625956</v>
      </c>
      <c r="H2936" s="17">
        <v>4.3196027216789064E-2</v>
      </c>
      <c r="I2936" s="17">
        <v>0</v>
      </c>
      <c r="J2936" s="17">
        <v>2.5917616330073443</v>
      </c>
      <c r="K2936" s="17">
        <v>4.3196027216789064E-2</v>
      </c>
      <c r="L2936" s="17">
        <v>-0.99999999999999956</v>
      </c>
      <c r="M2936" s="17">
        <v>-0.99999999999999956</v>
      </c>
      <c r="N2936" s="17">
        <v>0.86392054433578114</v>
      </c>
      <c r="O2936" s="17">
        <v>8.3237474986486593</v>
      </c>
      <c r="P2936" s="17">
        <v>-3.5231680954248307E-2</v>
      </c>
      <c r="Q2936" s="17">
        <v>-3.2314294453018175</v>
      </c>
      <c r="R2936" s="17">
        <v>-1.1088218820760685</v>
      </c>
      <c r="S2936" s="17">
        <v>0.33333333333333315</v>
      </c>
      <c r="T2936" s="17">
        <v>0.18174913064627235</v>
      </c>
      <c r="U2936" s="17">
        <v>-2.0065846868735703E-2</v>
      </c>
      <c r="V2936" s="17">
        <v>2.2783593189442393E-3</v>
      </c>
      <c r="W2936" s="17">
        <v>18.163957968520997</v>
      </c>
      <c r="X2936" s="17">
        <v>0.25370900251447825</v>
      </c>
      <c r="Y2936" s="17">
        <v>-0.99999999999999956</v>
      </c>
      <c r="Z2936" s="17">
        <v>-0.99999999999999956</v>
      </c>
      <c r="AA2936" s="17">
        <v>14.499928878118226</v>
      </c>
      <c r="AB2936" s="17">
        <v>4.0206495363686319E-2</v>
      </c>
      <c r="AC2936" s="17">
        <v>-5.8495868232706853E-2</v>
      </c>
      <c r="AD2936" s="17">
        <v>-3.2814771297513326E-2</v>
      </c>
      <c r="AE2936" s="17">
        <v>-2.5552072083266912</v>
      </c>
      <c r="AF2936" s="17">
        <v>0.16666666666666666</v>
      </c>
      <c r="AG2936" s="17">
        <v>-0.99999999999999956</v>
      </c>
      <c r="AH2936" s="17">
        <v>-0.99999999999999956</v>
      </c>
      <c r="AI2936" s="17">
        <v>-3.5997424358560792E-2</v>
      </c>
      <c r="AJ2936" s="17">
        <v>2.2783593189442393E-3</v>
      </c>
      <c r="AK2936" s="17">
        <v>0.16733265014710166</v>
      </c>
      <c r="AL2936" s="17">
        <v>0.19825017892985902</v>
      </c>
      <c r="AM2936" s="17">
        <v>0.47298390824293185</v>
      </c>
      <c r="AN2936" s="17">
        <v>-8.7732970365594548E-2</v>
      </c>
      <c r="AO2936" s="17">
        <v>12.661260956808807</v>
      </c>
      <c r="AP2936" s="17">
        <v>-1.2020733644905688</v>
      </c>
      <c r="AQ2936" s="17">
        <v>20.755719601528348</v>
      </c>
      <c r="AR2936" s="17">
        <v>0.49729497642981396</v>
      </c>
      <c r="AS2936" s="17">
        <v>0.2969050297312672</v>
      </c>
      <c r="AT2936" s="17">
        <v>-0.99999999999999956</v>
      </c>
      <c r="AU2936" s="17">
        <v>-0.99999999999999956</v>
      </c>
      <c r="AV2936" s="17">
        <v>-0.60130738167980868</v>
      </c>
      <c r="AW2936" s="17">
        <v>21.621603012276339</v>
      </c>
      <c r="AX2936" s="17">
        <v>21.129490456999534</v>
      </c>
      <c r="AY2936" s="17">
        <v>3.6212466814758842E-2</v>
      </c>
      <c r="AZ2936" s="17">
        <v>-54.018910070417462</v>
      </c>
      <c r="BA2936" s="22">
        <v>1253.7675632883318</v>
      </c>
      <c r="CU2936" t="e">
        <v>#N/A</v>
      </c>
      <c r="CV2936" t="e">
        <v>#N/A</v>
      </c>
    </row>
    <row r="2937" spans="1:100" x14ac:dyDescent="0.25">
      <c r="A2937">
        <v>6302</v>
      </c>
      <c r="B2937" t="s">
        <v>3180</v>
      </c>
      <c r="C2937" s="22">
        <v>3</v>
      </c>
      <c r="D2937" s="17">
        <v>4.7378476847662414</v>
      </c>
      <c r="E2937" s="17">
        <v>-8.5696023455189729E-2</v>
      </c>
      <c r="F2937" s="17">
        <v>2.5904902138532988E-3</v>
      </c>
      <c r="G2937" s="17">
        <v>-1.6445128782895418E-2</v>
      </c>
      <c r="H2937" s="17">
        <v>9.1695869281086737E-2</v>
      </c>
      <c r="I2937" s="17">
        <v>9.8218553256413689E-3</v>
      </c>
      <c r="J2937" s="17">
        <v>6.0910634764036926</v>
      </c>
      <c r="K2937" s="17">
        <v>0.1015177246067281</v>
      </c>
      <c r="L2937" s="17">
        <v>-1.0000000000000004</v>
      </c>
      <c r="M2937" s="17">
        <v>-1.0000000000000004</v>
      </c>
      <c r="N2937" s="17">
        <v>2.0303544921345624</v>
      </c>
      <c r="O2937" s="17">
        <v>10.812466032387029</v>
      </c>
      <c r="P2937" s="17">
        <v>1.4022429752820147</v>
      </c>
      <c r="Q2937" s="17">
        <v>-0.33581997856657025</v>
      </c>
      <c r="R2937" s="17">
        <v>-0.11209575360344003</v>
      </c>
      <c r="S2937" s="17">
        <v>0.34006969530581188</v>
      </c>
      <c r="T2937" s="17">
        <v>0.15033410748076698</v>
      </c>
      <c r="U2937" s="17">
        <v>-2.9365977595541683E-2</v>
      </c>
      <c r="V2937" s="17">
        <v>8.2004758340936731E-3</v>
      </c>
      <c r="W2937" s="17">
        <v>14.708823056736113</v>
      </c>
      <c r="X2937" s="17">
        <v>0.13762579694967833</v>
      </c>
      <c r="Y2937" s="17">
        <v>-1.0000000000000004</v>
      </c>
      <c r="Z2937" s="17">
        <v>-1.0000000000000004</v>
      </c>
      <c r="AA2937" s="17">
        <v>26.114340681975456</v>
      </c>
      <c r="AB2937" s="17">
        <v>0.26936783710143491</v>
      </c>
      <c r="AC2937" s="17">
        <v>7.198238371518198E-2</v>
      </c>
      <c r="AD2937" s="17">
        <v>-0.11099795323976139</v>
      </c>
      <c r="AE2937" s="17">
        <v>11.517613378842777</v>
      </c>
      <c r="AF2937" s="17">
        <v>0.4</v>
      </c>
      <c r="AG2937" s="17">
        <v>-1.0000000000000004</v>
      </c>
      <c r="AH2937" s="17">
        <v>-1.0000000000000004</v>
      </c>
      <c r="AI2937" s="17">
        <v>0</v>
      </c>
      <c r="AJ2937" s="17">
        <v>8.2004758340936731E-3</v>
      </c>
      <c r="AK2937" s="17">
        <v>0.56542402311602991</v>
      </c>
      <c r="AL2937" s="17">
        <v>6.1498258016060535E-3</v>
      </c>
      <c r="AM2937" s="17">
        <v>0.66025161921419573</v>
      </c>
      <c r="AN2937" s="17">
        <v>-0.20873393444737132</v>
      </c>
      <c r="AO2937" s="17">
        <v>19.333410595935046</v>
      </c>
      <c r="AP2937" s="17">
        <v>-5.1875992321762538</v>
      </c>
      <c r="AQ2937" s="17">
        <v>20.799886533139791</v>
      </c>
      <c r="AR2937" s="17">
        <v>0.46923830102513081</v>
      </c>
      <c r="AS2937" s="17">
        <v>0.23914352155640711</v>
      </c>
      <c r="AT2937" s="17">
        <v>-1.0000000000000004</v>
      </c>
      <c r="AU2937" s="17">
        <v>-1.0000000000000004</v>
      </c>
      <c r="AV2937" s="17">
        <v>-0.12854088238633546</v>
      </c>
      <c r="AW2937" s="17">
        <v>31.739207482186227</v>
      </c>
      <c r="AX2937" s="17">
        <v>32.559255065595593</v>
      </c>
      <c r="AY2937" s="17">
        <v>-5.43900363246878E-2</v>
      </c>
      <c r="AZ2937" s="17">
        <v>-44.426784393427504</v>
      </c>
      <c r="BA2937" s="22">
        <v>1337.828605366522</v>
      </c>
      <c r="CU2937" t="e">
        <v>#N/A</v>
      </c>
      <c r="CV2937" t="e">
        <v>#N/A</v>
      </c>
    </row>
    <row r="2938" spans="1:100" x14ac:dyDescent="0.25">
      <c r="A2938">
        <v>6304</v>
      </c>
      <c r="B2938" t="s">
        <v>3181</v>
      </c>
      <c r="C2938" s="22">
        <v>3</v>
      </c>
      <c r="D2938" s="17">
        <v>5.1802864883135937</v>
      </c>
      <c r="E2938" s="17">
        <v>3.5161229294059667E-3</v>
      </c>
      <c r="F2938" s="17">
        <v>-5.4414640585180356E-2</v>
      </c>
      <c r="G2938" s="17">
        <v>-5.4414640585180356E-2</v>
      </c>
      <c r="H2938" s="17">
        <v>0.66292724538388681</v>
      </c>
      <c r="I2938" s="17">
        <v>0</v>
      </c>
      <c r="J2938" s="17">
        <v>39.775634723033207</v>
      </c>
      <c r="K2938" s="17">
        <v>0.66292724538388681</v>
      </c>
      <c r="L2938" s="17">
        <v>-0.99999999999999956</v>
      </c>
      <c r="M2938" s="17">
        <v>-0.99999999999999956</v>
      </c>
      <c r="N2938" s="17">
        <v>13.258544907677738</v>
      </c>
      <c r="O2938" s="17">
        <v>44.901506570761626</v>
      </c>
      <c r="P2938" s="17">
        <v>1.3349528925564345E-2</v>
      </c>
      <c r="Q2938" s="17">
        <v>-0.17088361678643185</v>
      </c>
      <c r="R2938" s="17">
        <v>-1.2367541939815338E-2</v>
      </c>
      <c r="S2938" s="17">
        <v>0.33333333333333326</v>
      </c>
      <c r="T2938" s="17">
        <v>0.44856952758443192</v>
      </c>
      <c r="U2938" s="17">
        <v>-0.15487461040138847</v>
      </c>
      <c r="V2938" s="17">
        <v>0</v>
      </c>
      <c r="W2938" s="17">
        <v>-1.4359597947004028</v>
      </c>
      <c r="X2938" s="17">
        <v>-0.40687731956440576</v>
      </c>
      <c r="Y2938" s="17">
        <v>-0.99999999999999956</v>
      </c>
      <c r="Z2938" s="17">
        <v>-0.99999999999999956</v>
      </c>
      <c r="AA2938" s="17">
        <v>27.87122423676686</v>
      </c>
      <c r="AB2938" s="17">
        <v>0.32371536049300409</v>
      </c>
      <c r="AC2938" s="17">
        <v>-5.373175330533597E-3</v>
      </c>
      <c r="AD2938" s="17">
        <v>0.26804884630567127</v>
      </c>
      <c r="AE2938" s="17">
        <v>29.319551573407068</v>
      </c>
      <c r="AF2938" s="17">
        <v>0.5</v>
      </c>
      <c r="AG2938" s="17">
        <v>-0.99999999999999956</v>
      </c>
      <c r="AH2938" s="17">
        <v>-0.99999999999999956</v>
      </c>
      <c r="AI2938" s="17">
        <v>2.1717797756231234E-3</v>
      </c>
      <c r="AJ2938" s="17">
        <v>0</v>
      </c>
      <c r="AK2938" s="17">
        <v>-0.12166152069980124</v>
      </c>
      <c r="AL2938" s="17">
        <v>0.24528075062346064</v>
      </c>
      <c r="AM2938" s="17">
        <v>-0.15724077939817094</v>
      </c>
      <c r="AN2938" s="17">
        <v>2.6319270005437059E-2</v>
      </c>
      <c r="AO2938" s="17">
        <v>-4.5393270884532804</v>
      </c>
      <c r="AP2938" s="17">
        <v>1.8843855032532304</v>
      </c>
      <c r="AQ2938" s="17">
        <v>38.339674928332819</v>
      </c>
      <c r="AR2938" s="17">
        <v>0.62702825051637667</v>
      </c>
      <c r="AS2938" s="17">
        <v>0.25604992581948066</v>
      </c>
      <c r="AT2938" s="17">
        <v>-0.99999999999999956</v>
      </c>
      <c r="AU2938" s="17">
        <v>-0.99999999999999956</v>
      </c>
      <c r="AV2938" s="17">
        <v>-6.6782182524995626E-2</v>
      </c>
      <c r="AW2938" s="17">
        <v>74.657116310781689</v>
      </c>
      <c r="AX2938" s="17">
        <v>74.700551906294152</v>
      </c>
      <c r="AY2938" s="17">
        <v>0.24647164469555638</v>
      </c>
      <c r="AZ2938" s="17">
        <v>-1.3174090645138814</v>
      </c>
      <c r="BA2938" s="22">
        <v>1413.6276604572577</v>
      </c>
      <c r="CU2938" t="e">
        <v>#N/A</v>
      </c>
      <c r="CV2938" t="e">
        <v>#N/A</v>
      </c>
    </row>
    <row r="2939" spans="1:100" x14ac:dyDescent="0.25">
      <c r="A2939">
        <v>6305</v>
      </c>
      <c r="B2939" t="s">
        <v>3182</v>
      </c>
      <c r="C2939" s="22">
        <v>3</v>
      </c>
      <c r="D2939" s="17">
        <v>4.074918590106356</v>
      </c>
      <c r="E2939" s="17">
        <v>-3.8035353722284101E-2</v>
      </c>
      <c r="F2939" s="17">
        <v>0.17552964190126452</v>
      </c>
      <c r="G2939" s="17">
        <v>0.16806216027617382</v>
      </c>
      <c r="H2939" s="17">
        <v>-7.0938430171469738E-3</v>
      </c>
      <c r="I2939" s="17">
        <v>0</v>
      </c>
      <c r="J2939" s="17">
        <v>-0.42563058102882678</v>
      </c>
      <c r="K2939" s="17">
        <v>-7.0938430171469738E-3</v>
      </c>
      <c r="L2939" s="17">
        <v>-0.999999999999998</v>
      </c>
      <c r="M2939" s="17">
        <v>-0.999999999999998</v>
      </c>
      <c r="N2939" s="17">
        <v>-0.14187686034294111</v>
      </c>
      <c r="O2939" s="17">
        <v>3.817350169353702</v>
      </c>
      <c r="P2939" s="17">
        <v>0.31817176801726227</v>
      </c>
      <c r="Q2939" s="17">
        <v>8.9025141919640269</v>
      </c>
      <c r="R2939" s="17">
        <v>2.789213654776189</v>
      </c>
      <c r="S2939" s="17">
        <v>0.33333333333333282</v>
      </c>
      <c r="T2939" s="17">
        <v>0.15568795403152355</v>
      </c>
      <c r="U2939" s="17">
        <v>8.1364974517950411E-2</v>
      </c>
      <c r="V2939" s="17">
        <v>0</v>
      </c>
      <c r="W2939" s="17">
        <v>23.099204195998158</v>
      </c>
      <c r="X2939" s="17">
        <v>0.73666428851438648</v>
      </c>
      <c r="Y2939" s="17">
        <v>-0.999999999999998</v>
      </c>
      <c r="Z2939" s="17">
        <v>-0.999999999999998</v>
      </c>
      <c r="AA2939" s="17">
        <v>95.975395078592356</v>
      </c>
      <c r="AB2939" s="17">
        <v>0.24562027295910863</v>
      </c>
      <c r="AC2939" s="17">
        <v>0.67969456742623113</v>
      </c>
      <c r="AD2939" s="17">
        <v>0.47642470417102067</v>
      </c>
      <c r="AE2939" s="17">
        <v>70.086977227818082</v>
      </c>
      <c r="AF2939" s="17">
        <v>0.77777777777777779</v>
      </c>
      <c r="AG2939" s="17">
        <v>-0.999999999999998</v>
      </c>
      <c r="AH2939" s="17">
        <v>-0.999999999999998</v>
      </c>
      <c r="AI2939" s="17">
        <v>-4.1031175221822981E-3</v>
      </c>
      <c r="AJ2939" s="17">
        <v>0</v>
      </c>
      <c r="AK2939" s="17">
        <v>-0.10968364495879505</v>
      </c>
      <c r="AL2939" s="17">
        <v>-7.8791281550881567E-2</v>
      </c>
      <c r="AM2939" s="17">
        <v>-3.0480173535476877E-2</v>
      </c>
      <c r="AN2939" s="17">
        <v>0.13256640599280373</v>
      </c>
      <c r="AO2939" s="17">
        <v>-1.3104225631808979</v>
      </c>
      <c r="AP2939" s="17">
        <v>2.9202037420656817</v>
      </c>
      <c r="AQ2939" s="17">
        <v>22.67357361496931</v>
      </c>
      <c r="AR2939" s="17">
        <v>0.57038626188280706</v>
      </c>
      <c r="AS2939" s="17">
        <v>0.72957044549723915</v>
      </c>
      <c r="AT2939" s="17">
        <v>-0.999999999999998</v>
      </c>
      <c r="AU2939" s="17">
        <v>-0.999999999999998</v>
      </c>
      <c r="AV2939" s="17">
        <v>2.9572758150523621</v>
      </c>
      <c r="AW2939" s="17">
        <v>102.7129489900118</v>
      </c>
      <c r="AX2939" s="17">
        <v>102.63088663956815</v>
      </c>
      <c r="AY2939" s="17">
        <v>0.14359603479940028</v>
      </c>
      <c r="AZ2939" s="17">
        <v>20.959649288296475</v>
      </c>
      <c r="BA2939" s="22">
        <v>1468.4883150839746</v>
      </c>
      <c r="CU2939" t="e">
        <v>#N/A</v>
      </c>
      <c r="CV2939" t="e">
        <v>#N/A</v>
      </c>
    </row>
    <row r="2940" spans="1:100" x14ac:dyDescent="0.25">
      <c r="A2940">
        <v>6306</v>
      </c>
      <c r="B2940" t="s">
        <v>3183</v>
      </c>
      <c r="C2940" s="22">
        <v>3</v>
      </c>
      <c r="D2940" s="17">
        <v>4.1647644286516083</v>
      </c>
      <c r="E2940" s="17">
        <v>-0.23124869859140723</v>
      </c>
      <c r="F2940" s="17">
        <v>-0.12426018843359322</v>
      </c>
      <c r="G2940" s="17">
        <v>-0.19269709749981834</v>
      </c>
      <c r="H2940" s="17">
        <v>-9.6801444402699E-2</v>
      </c>
      <c r="I2940" s="17">
        <v>0</v>
      </c>
      <c r="J2940" s="17">
        <v>-5.8080866641619409</v>
      </c>
      <c r="K2940" s="17">
        <v>-9.6801444402699E-2</v>
      </c>
      <c r="L2940" s="17">
        <v>-0.99999999999999911</v>
      </c>
      <c r="M2940" s="17">
        <v>-0.99999999999999911</v>
      </c>
      <c r="N2940" s="17">
        <v>-1.9360288880539798</v>
      </c>
      <c r="O2940" s="17">
        <v>-1.8360193330101504</v>
      </c>
      <c r="P2940" s="17">
        <v>-1.8243846416636955</v>
      </c>
      <c r="Q2940" s="17">
        <v>0.20514723821395009</v>
      </c>
      <c r="R2940" s="17">
        <v>-0.1299936430538251</v>
      </c>
      <c r="S2940" s="17">
        <v>0.33333333333333287</v>
      </c>
      <c r="T2940" s="17">
        <v>0.34919704437590027</v>
      </c>
      <c r="U2940" s="17">
        <v>-0.14339054990065336</v>
      </c>
      <c r="V2940" s="17">
        <v>0</v>
      </c>
      <c r="W2940" s="17">
        <v>25.437650888451149</v>
      </c>
      <c r="X2940" s="17">
        <v>0.21678217845767511</v>
      </c>
      <c r="Y2940" s="17">
        <v>-0.99999999999999911</v>
      </c>
      <c r="Z2940" s="17">
        <v>-0.99999999999999911</v>
      </c>
      <c r="AA2940" s="17">
        <v>33.292102636889695</v>
      </c>
      <c r="AB2940" s="17">
        <v>2.8656159412524199E-2</v>
      </c>
      <c r="AC2940" s="17">
        <v>0.20997724833997072</v>
      </c>
      <c r="AD2940" s="17">
        <v>-7.8944499922647474E-2</v>
      </c>
      <c r="AE2940" s="17">
        <v>7.9844453914923692</v>
      </c>
      <c r="AF2940" s="17">
        <v>0.3</v>
      </c>
      <c r="AG2940" s="17">
        <v>-0.99999999999999911</v>
      </c>
      <c r="AH2940" s="17">
        <v>-0.99999999999999911</v>
      </c>
      <c r="AI2940" s="17">
        <v>0</v>
      </c>
      <c r="AJ2940" s="17">
        <v>0</v>
      </c>
      <c r="AK2940" s="17">
        <v>0.33787164217323479</v>
      </c>
      <c r="AL2940" s="17">
        <v>-0.34842807654382235</v>
      </c>
      <c r="AM2940" s="17">
        <v>0.13584904057589592</v>
      </c>
      <c r="AN2940" s="17">
        <v>0.26114677705358275</v>
      </c>
      <c r="AO2940" s="17">
        <v>5.0855842252635686</v>
      </c>
      <c r="AP2940" s="17">
        <v>4.7865290436204573</v>
      </c>
      <c r="AQ2940" s="17">
        <v>19.629564224289219</v>
      </c>
      <c r="AR2940" s="17">
        <v>0.53913982780857994</v>
      </c>
      <c r="AS2940" s="17">
        <v>0.11998073405497595</v>
      </c>
      <c r="AT2940" s="17">
        <v>-0.99999999999999911</v>
      </c>
      <c r="AU2940" s="17">
        <v>-0.99999999999999911</v>
      </c>
      <c r="AV2940" s="17">
        <v>-0.32269074055364344</v>
      </c>
      <c r="AW2940" s="17">
        <v>36.242612347500014</v>
      </c>
      <c r="AX2940" s="17">
        <v>36.242612347500014</v>
      </c>
      <c r="AY2940" s="17">
        <v>6.591692023919786E-2</v>
      </c>
      <c r="AZ2940" s="17">
        <v>-46.524679936708907</v>
      </c>
      <c r="BA2940" s="22">
        <v>1314.9252658028347</v>
      </c>
      <c r="CU2940" t="e">
        <v>#N/A</v>
      </c>
      <c r="CV2940" t="e">
        <v>#N/A</v>
      </c>
    </row>
    <row r="2941" spans="1:100" x14ac:dyDescent="0.25">
      <c r="A2941">
        <v>6308</v>
      </c>
      <c r="B2941" t="s">
        <v>3184</v>
      </c>
      <c r="C2941" s="22">
        <v>3</v>
      </c>
      <c r="D2941" s="17">
        <v>2.3261224288442928</v>
      </c>
      <c r="E2941" s="17">
        <v>0</v>
      </c>
      <c r="F2941" s="17">
        <v>-5.5967290983213291E-2</v>
      </c>
      <c r="G2941" s="17">
        <v>-5.5967290983213291E-2</v>
      </c>
      <c r="H2941" s="17">
        <v>2.9617512661098227E-2</v>
      </c>
      <c r="I2941" s="17">
        <v>0</v>
      </c>
      <c r="J2941" s="17">
        <v>1.7770507596658902</v>
      </c>
      <c r="K2941" s="17">
        <v>2.9617512661098227E-2</v>
      </c>
      <c r="L2941" s="17">
        <v>-1.0000000000000009</v>
      </c>
      <c r="M2941" s="17">
        <v>-1.0000000000000009</v>
      </c>
      <c r="N2941" s="17">
        <v>0.59235025322196544</v>
      </c>
      <c r="O2941" s="17">
        <v>4.0472058975269665</v>
      </c>
      <c r="P2941" s="17">
        <v>1.4299369539530506</v>
      </c>
      <c r="Q2941" s="17">
        <v>1.7887438901272821</v>
      </c>
      <c r="R2941" s="17">
        <v>0.74631335532887977</v>
      </c>
      <c r="S2941" s="17">
        <v>0.33723147265445269</v>
      </c>
      <c r="T2941" s="17">
        <v>6.4864349819696979E-2</v>
      </c>
      <c r="U2941" s="17">
        <v>2.6045078703535045E-2</v>
      </c>
      <c r="V2941" s="17">
        <v>7.7294135010100642E-4</v>
      </c>
      <c r="W2941" s="17">
        <v>15.971853194667499</v>
      </c>
      <c r="X2941" s="17">
        <v>0.21282728921416097</v>
      </c>
      <c r="Y2941" s="17">
        <v>-1.0000000000000009</v>
      </c>
      <c r="Z2941" s="17">
        <v>-1.0000000000000009</v>
      </c>
      <c r="AA2941" s="17">
        <v>17.040518346975773</v>
      </c>
      <c r="AB2941" s="17">
        <v>-9.3120660308091061E-2</v>
      </c>
      <c r="AC2941" s="17">
        <v>0.10736903166988543</v>
      </c>
      <c r="AD2941" s="17">
        <v>-7.8013354222064022E-3</v>
      </c>
      <c r="AE2941" s="17">
        <v>0.32235179697940053</v>
      </c>
      <c r="AF2941" s="17">
        <v>9.0909090909090912E-2</v>
      </c>
      <c r="AG2941" s="17">
        <v>-1.0000000000000009</v>
      </c>
      <c r="AH2941" s="17">
        <v>-1.0000000000000009</v>
      </c>
      <c r="AI2941" s="17">
        <v>3.4601719068367259E-2</v>
      </c>
      <c r="AJ2941" s="17">
        <v>7.7294135010100642E-4</v>
      </c>
      <c r="AK2941" s="17">
        <v>0.31139059664226765</v>
      </c>
      <c r="AL2941" s="17">
        <v>-0.22392880753590022</v>
      </c>
      <c r="AM2941" s="17">
        <v>0.29832289366126052</v>
      </c>
      <c r="AN2941" s="17">
        <v>-0.11994011216109428</v>
      </c>
      <c r="AO2941" s="17">
        <v>9.0150253247428491</v>
      </c>
      <c r="AP2941" s="17">
        <v>-4.1181468417068574</v>
      </c>
      <c r="AQ2941" s="17">
        <v>17.748903954333386</v>
      </c>
      <c r="AR2941" s="17">
        <v>0.42891384252778564</v>
      </c>
      <c r="AS2941" s="17">
        <v>0.24244480187525907</v>
      </c>
      <c r="AT2941" s="17">
        <v>-1.0000000000000009</v>
      </c>
      <c r="AU2941" s="17">
        <v>-1.0000000000000009</v>
      </c>
      <c r="AV2941" s="17">
        <v>0.69034606434566637</v>
      </c>
      <c r="AW2941" s="17">
        <v>16.969577402795892</v>
      </c>
      <c r="AX2941" s="17">
        <v>17.738905919173334</v>
      </c>
      <c r="AY2941" s="17">
        <v>-0.14604687161060989</v>
      </c>
      <c r="AZ2941" s="17">
        <v>-84.390524065797862</v>
      </c>
      <c r="BA2941" s="22">
        <v>1246.3727265778004</v>
      </c>
      <c r="CU2941" t="e">
        <v>#N/A</v>
      </c>
      <c r="CV2941" t="e">
        <v>#N/A</v>
      </c>
    </row>
    <row r="2942" spans="1:100" x14ac:dyDescent="0.25">
      <c r="A2942">
        <v>6309</v>
      </c>
      <c r="B2942" t="s">
        <v>3185</v>
      </c>
      <c r="C2942" s="22">
        <v>3</v>
      </c>
      <c r="D2942" s="17">
        <v>3.1922981290879733</v>
      </c>
      <c r="E2942" s="17">
        <v>0</v>
      </c>
      <c r="F2942" s="17">
        <v>0.2148027280937807</v>
      </c>
      <c r="G2942" s="17">
        <v>0.2148027280937807</v>
      </c>
      <c r="H2942" s="17">
        <v>-2.7502512824851486E-2</v>
      </c>
      <c r="I2942" s="17">
        <v>0</v>
      </c>
      <c r="J2942" s="17">
        <v>-1.6501507694910891</v>
      </c>
      <c r="K2942" s="17">
        <v>-2.7502512824851486E-2</v>
      </c>
      <c r="L2942" s="17">
        <v>-1.0000000000000007</v>
      </c>
      <c r="M2942" s="17">
        <v>-1.0000000000000007</v>
      </c>
      <c r="N2942" s="17">
        <v>-0.55005025649702954</v>
      </c>
      <c r="O2942" s="17">
        <v>1.7569500876906659</v>
      </c>
      <c r="P2942" s="17">
        <v>-0.70446017437139485</v>
      </c>
      <c r="Q2942" s="17">
        <v>-1.6844706687371884</v>
      </c>
      <c r="R2942" s="17">
        <v>-0.57231236738739433</v>
      </c>
      <c r="S2942" s="17">
        <v>0.34119854146519618</v>
      </c>
      <c r="T2942" s="17">
        <v>0.22356776690023417</v>
      </c>
      <c r="U2942" s="17">
        <v>-0.12786427447033366</v>
      </c>
      <c r="V2942" s="17">
        <v>-4.5911373888222161E-3</v>
      </c>
      <c r="W2942" s="17">
        <v>18.392536373245036</v>
      </c>
      <c r="X2942" s="17">
        <v>-5.6500667457085291E-2</v>
      </c>
      <c r="Y2942" s="17">
        <v>-1.0000000000000007</v>
      </c>
      <c r="Z2942" s="17">
        <v>-1.0000000000000007</v>
      </c>
      <c r="AA2942" s="17">
        <v>19.978976666727949</v>
      </c>
      <c r="AB2942" s="17">
        <v>0.10316710231142999</v>
      </c>
      <c r="AC2942" s="17">
        <v>4.7784141200221675E-2</v>
      </c>
      <c r="AD2942" s="17">
        <v>-0.10777619029424569</v>
      </c>
      <c r="AE2942" s="17">
        <v>2.1587526608702996</v>
      </c>
      <c r="AF2942" s="17">
        <v>0</v>
      </c>
      <c r="AG2942" s="17">
        <v>-1.0000000000000007</v>
      </c>
      <c r="AH2942" s="17">
        <v>-1.0000000000000007</v>
      </c>
      <c r="AI2942" s="17">
        <v>-4.4343409664693502E-2</v>
      </c>
      <c r="AJ2942" s="17">
        <v>-4.5911373888222161E-3</v>
      </c>
      <c r="AK2942" s="17">
        <v>0.24763289660257393</v>
      </c>
      <c r="AL2942" s="17">
        <v>0.16534150946433832</v>
      </c>
      <c r="AM2942" s="17">
        <v>-0.19759942788586762</v>
      </c>
      <c r="AN2942" s="17">
        <v>-0.11560994774035874</v>
      </c>
      <c r="AO2942" s="17">
        <v>-3.7018212141338207</v>
      </c>
      <c r="AP2942" s="17">
        <v>-2.0635411461872764</v>
      </c>
      <c r="AQ2942" s="17">
        <v>16.742385603753949</v>
      </c>
      <c r="AR2942" s="17">
        <v>0.43231089650627447</v>
      </c>
      <c r="AS2942" s="17">
        <v>-8.4003180281936762E-2</v>
      </c>
      <c r="AT2942" s="17">
        <v>-1.0000000000000007</v>
      </c>
      <c r="AU2942" s="17">
        <v>-1.0000000000000007</v>
      </c>
      <c r="AV2942" s="17">
        <v>-0.35750963929361484</v>
      </c>
      <c r="AW2942" s="17">
        <v>19.672385608231334</v>
      </c>
      <c r="AX2942" s="17">
        <v>18.326403676055236</v>
      </c>
      <c r="AY2942" s="17">
        <v>1.376942869106574E-4</v>
      </c>
      <c r="AZ2942" s="17">
        <v>-24.83603054390985</v>
      </c>
      <c r="BA2942" s="22">
        <v>1327.4196866267378</v>
      </c>
      <c r="CU2942" t="e">
        <v>#N/A</v>
      </c>
      <c r="CV2942" t="e">
        <v>#N/A</v>
      </c>
    </row>
    <row r="2943" spans="1:100" x14ac:dyDescent="0.25">
      <c r="A2943">
        <v>6312</v>
      </c>
      <c r="B2943" t="s">
        <v>3186</v>
      </c>
      <c r="C2943" s="22">
        <v>1</v>
      </c>
      <c r="D2943" s="17">
        <v>3.6780808625294901</v>
      </c>
      <c r="E2943" s="17">
        <v>2.1757476414710399E-2</v>
      </c>
      <c r="F2943" s="17">
        <v>5.7515663270048999E-2</v>
      </c>
      <c r="G2943" s="17">
        <v>6.3638324821297304E-2</v>
      </c>
      <c r="H2943" s="17">
        <v>4.4731895715573101E-2</v>
      </c>
      <c r="I2943" s="17">
        <v>0</v>
      </c>
      <c r="J2943" s="17">
        <v>2.6839137429343798</v>
      </c>
      <c r="K2943" s="17">
        <v>4.4731895715573101E-2</v>
      </c>
      <c r="L2943" s="17">
        <v>-1</v>
      </c>
      <c r="M2943" s="17">
        <v>-1</v>
      </c>
      <c r="N2943" s="17">
        <v>0.894637914311463</v>
      </c>
      <c r="O2943" s="17">
        <v>6.42563293028517</v>
      </c>
      <c r="P2943" s="17">
        <v>8.4867148022695807E-2</v>
      </c>
      <c r="Q2943" s="17">
        <v>0.153507344323627</v>
      </c>
      <c r="R2943" s="17">
        <v>5.0277871893111802E-2</v>
      </c>
      <c r="S2943" s="17">
        <v>0.32916601326620298</v>
      </c>
      <c r="T2943" s="17">
        <v>0.23975694309620599</v>
      </c>
      <c r="U2943" s="17">
        <v>4.00147922229208E-2</v>
      </c>
      <c r="V2943" s="17">
        <v>-3.2092616958779002E-3</v>
      </c>
      <c r="W2943" s="17">
        <v>22.4398636469551</v>
      </c>
      <c r="X2943" s="17">
        <v>0.57887640222380699</v>
      </c>
      <c r="Y2943" s="17">
        <v>-1</v>
      </c>
      <c r="Z2943" s="17">
        <v>-1</v>
      </c>
      <c r="AA2943" s="17">
        <v>33.0321732872819</v>
      </c>
      <c r="AB2943" s="17">
        <v>0.100272451404467</v>
      </c>
      <c r="AC2943" s="17">
        <v>4.1627991656747201E-2</v>
      </c>
      <c r="AD2943" s="17">
        <v>6.8940192307458195E-2</v>
      </c>
      <c r="AE2943" s="17">
        <v>10.542031768433599</v>
      </c>
      <c r="AF2943" s="17">
        <v>-1</v>
      </c>
      <c r="AG2943" s="17">
        <v>-1</v>
      </c>
      <c r="AH2943" s="17">
        <v>-1</v>
      </c>
      <c r="AI2943" s="17">
        <v>-6.4806894010443399E-4</v>
      </c>
      <c r="AJ2943" s="17">
        <v>-3.2092616958779002E-3</v>
      </c>
      <c r="AK2943" s="17">
        <v>0.108545496552842</v>
      </c>
      <c r="AL2943" s="17">
        <v>6.3541779719447203E-2</v>
      </c>
      <c r="AM2943" s="17">
        <v>0.14516971361987499</v>
      </c>
      <c r="AN2943" s="17">
        <v>6.2411759814733403E-2</v>
      </c>
      <c r="AO2943" s="17">
        <v>4.1719703232610899</v>
      </c>
      <c r="AP2943" s="17">
        <v>1.87800289396557</v>
      </c>
      <c r="AQ2943" s="17">
        <v>25.123777389889501</v>
      </c>
      <c r="AR2943" s="17">
        <v>0.60572848688945202</v>
      </c>
      <c r="AS2943" s="17">
        <v>0.62360829793938</v>
      </c>
      <c r="AT2943" s="17">
        <v>-1</v>
      </c>
      <c r="AU2943" s="17">
        <v>-1</v>
      </c>
      <c r="AV2943" s="17">
        <v>0.113916196714409</v>
      </c>
      <c r="AW2943" s="17">
        <v>41.335809111532598</v>
      </c>
      <c r="AX2943" s="17">
        <v>41.001921563142801</v>
      </c>
      <c r="AY2943" s="17">
        <v>9.6368259759583505E-2</v>
      </c>
      <c r="AZ2943" s="17">
        <v>-14.145392237927799</v>
      </c>
      <c r="BA2943" s="22">
        <v>1350</v>
      </c>
      <c r="CU2943" t="e">
        <v>#N/A</v>
      </c>
      <c r="CV2943" t="e">
        <v>#N/A</v>
      </c>
    </row>
    <row r="2944" spans="1:100" x14ac:dyDescent="0.25">
      <c r="A2944">
        <v>6313</v>
      </c>
      <c r="B2944" t="s">
        <v>3187</v>
      </c>
      <c r="C2944" s="22">
        <v>1</v>
      </c>
      <c r="D2944" s="17">
        <v>3.6780808625294901</v>
      </c>
      <c r="E2944" s="17">
        <v>2.1757476414710399E-2</v>
      </c>
      <c r="F2944" s="17">
        <v>5.7515663270048999E-2</v>
      </c>
      <c r="G2944" s="17">
        <v>6.3638324821297304E-2</v>
      </c>
      <c r="H2944" s="17">
        <v>4.4731895715573101E-2</v>
      </c>
      <c r="I2944" s="17">
        <v>0</v>
      </c>
      <c r="J2944" s="17">
        <v>2.6839137429343798</v>
      </c>
      <c r="K2944" s="17">
        <v>4.4731895715573101E-2</v>
      </c>
      <c r="L2944" s="17">
        <v>-1</v>
      </c>
      <c r="M2944" s="17">
        <v>-1</v>
      </c>
      <c r="N2944" s="17">
        <v>0.894637914311463</v>
      </c>
      <c r="O2944" s="17">
        <v>6.42563293028517</v>
      </c>
      <c r="P2944" s="17">
        <v>8.4867148022695807E-2</v>
      </c>
      <c r="Q2944" s="17">
        <v>0.153507344323627</v>
      </c>
      <c r="R2944" s="17">
        <v>5.0277871893111802E-2</v>
      </c>
      <c r="S2944" s="17">
        <v>0.32916601326620298</v>
      </c>
      <c r="T2944" s="17">
        <v>0.23975694309620599</v>
      </c>
      <c r="U2944" s="17">
        <v>4.00147922229208E-2</v>
      </c>
      <c r="V2944" s="17">
        <v>-3.2092616958779002E-3</v>
      </c>
      <c r="W2944" s="17">
        <v>22.4398636469551</v>
      </c>
      <c r="X2944" s="17">
        <v>0.57887640222380699</v>
      </c>
      <c r="Y2944" s="17">
        <v>-1</v>
      </c>
      <c r="Z2944" s="17">
        <v>-1</v>
      </c>
      <c r="AA2944" s="17">
        <v>33.0321732872819</v>
      </c>
      <c r="AB2944" s="17">
        <v>0.100272451404467</v>
      </c>
      <c r="AC2944" s="17">
        <v>4.1627991656747201E-2</v>
      </c>
      <c r="AD2944" s="17">
        <v>6.8940192307458195E-2</v>
      </c>
      <c r="AE2944" s="17">
        <v>10.542031768433599</v>
      </c>
      <c r="AF2944" s="17">
        <v>-1</v>
      </c>
      <c r="AG2944" s="17">
        <v>-1</v>
      </c>
      <c r="AH2944" s="17">
        <v>-1</v>
      </c>
      <c r="AI2944" s="17">
        <v>-6.4806894010443399E-4</v>
      </c>
      <c r="AJ2944" s="17">
        <v>-3.2092616958779002E-3</v>
      </c>
      <c r="AK2944" s="17">
        <v>0.108545496552842</v>
      </c>
      <c r="AL2944" s="17">
        <v>6.3541779719447203E-2</v>
      </c>
      <c r="AM2944" s="17">
        <v>0.14516971361987499</v>
      </c>
      <c r="AN2944" s="17">
        <v>6.2411759814733403E-2</v>
      </c>
      <c r="AO2944" s="17">
        <v>4.1719703232610899</v>
      </c>
      <c r="AP2944" s="17">
        <v>1.87800289396557</v>
      </c>
      <c r="AQ2944" s="17">
        <v>25.123777389889501</v>
      </c>
      <c r="AR2944" s="17">
        <v>0.60572848688945202</v>
      </c>
      <c r="AS2944" s="17">
        <v>0.62360829793938</v>
      </c>
      <c r="AT2944" s="17">
        <v>-1</v>
      </c>
      <c r="AU2944" s="17">
        <v>-1</v>
      </c>
      <c r="AV2944" s="17">
        <v>0.113916196714409</v>
      </c>
      <c r="AW2944" s="17">
        <v>41.335809111532598</v>
      </c>
      <c r="AX2944" s="17">
        <v>41.001921563142801</v>
      </c>
      <c r="AY2944" s="17">
        <v>9.6368259759583505E-2</v>
      </c>
      <c r="AZ2944" s="17">
        <v>-14.145392237927799</v>
      </c>
      <c r="BA2944" s="22">
        <v>1350</v>
      </c>
      <c r="CU2944" t="e">
        <v>#N/A</v>
      </c>
      <c r="CV2944" t="e">
        <v>#N/A</v>
      </c>
    </row>
    <row r="2945" spans="1:100" x14ac:dyDescent="0.25">
      <c r="A2945">
        <v>6314</v>
      </c>
      <c r="B2945" t="s">
        <v>3188</v>
      </c>
      <c r="C2945" s="22">
        <v>3</v>
      </c>
      <c r="D2945" s="17">
        <v>4.265399067009092</v>
      </c>
      <c r="E2945" s="17">
        <v>0</v>
      </c>
      <c r="F2945" s="17">
        <v>-0.33205395768386431</v>
      </c>
      <c r="G2945" s="17">
        <v>-0.33205395768386431</v>
      </c>
      <c r="H2945" s="17">
        <v>7.4866406887636003E-2</v>
      </c>
      <c r="I2945" s="17">
        <v>0</v>
      </c>
      <c r="J2945" s="17">
        <v>4.4919844132581606</v>
      </c>
      <c r="K2945" s="17">
        <v>7.4866406887636003E-2</v>
      </c>
      <c r="L2945" s="17">
        <v>-0.99999999999999911</v>
      </c>
      <c r="M2945" s="17">
        <v>-0.99999999999999911</v>
      </c>
      <c r="N2945" s="17">
        <v>1.497328137752721</v>
      </c>
      <c r="O2945" s="17">
        <v>8.4253295225833824</v>
      </c>
      <c r="P2945" s="17">
        <v>-2.4590587179113736</v>
      </c>
      <c r="Q2945" s="17">
        <v>-1.6767474981252317</v>
      </c>
      <c r="R2945" s="17">
        <v>-0.83839721125374578</v>
      </c>
      <c r="S2945" s="17">
        <v>0.33333333333333343</v>
      </c>
      <c r="T2945" s="17">
        <v>0.31755487775907132</v>
      </c>
      <c r="U2945" s="17">
        <v>0.39609459079067028</v>
      </c>
      <c r="V2945" s="17">
        <v>0.11965249392791345</v>
      </c>
      <c r="W2945" s="17">
        <v>43.670755556934111</v>
      </c>
      <c r="X2945" s="17">
        <v>2.8685085908354209</v>
      </c>
      <c r="Y2945" s="17">
        <v>-0.99999999999999911</v>
      </c>
      <c r="Z2945" s="17">
        <v>-0.99999999999999911</v>
      </c>
      <c r="AA2945" s="17">
        <v>86.512743159402305</v>
      </c>
      <c r="AB2945" s="17">
        <v>0.24656754771235204</v>
      </c>
      <c r="AC2945" s="17">
        <v>0.17936291453519321</v>
      </c>
      <c r="AD2945" s="17">
        <v>0.44767723402689424</v>
      </c>
      <c r="AE2945" s="17">
        <v>43.680384813721957</v>
      </c>
      <c r="AF2945" s="17">
        <v>0.94444444444444442</v>
      </c>
      <c r="AG2945" s="17">
        <v>-0.99999999999999911</v>
      </c>
      <c r="AH2945" s="17">
        <v>-0.99999999999999911</v>
      </c>
      <c r="AI2945" s="17">
        <v>-3.5172024127539767E-2</v>
      </c>
      <c r="AJ2945" s="17">
        <v>0.11965249392791345</v>
      </c>
      <c r="AK2945" s="17">
        <v>-6.4295505028182667E-2</v>
      </c>
      <c r="AL2945" s="17">
        <v>1.4168884463745771E-2</v>
      </c>
      <c r="AM2945" s="17">
        <v>5.1250363088330975E-2</v>
      </c>
      <c r="AN2945" s="17">
        <v>0.42767417917018113</v>
      </c>
      <c r="AO2945" s="17">
        <v>0.95978155206736027</v>
      </c>
      <c r="AP2945" s="17">
        <v>10.762698901573261</v>
      </c>
      <c r="AQ2945" s="17">
        <v>48.162739970192256</v>
      </c>
      <c r="AR2945" s="17">
        <v>1.1666352958109882</v>
      </c>
      <c r="AS2945" s="17">
        <v>2.9433749977230557</v>
      </c>
      <c r="AT2945" s="17">
        <v>-0.99999999999999911</v>
      </c>
      <c r="AU2945" s="17">
        <v>-0.99999999999999911</v>
      </c>
      <c r="AV2945" s="17">
        <v>-1.17045116893761</v>
      </c>
      <c r="AW2945" s="17">
        <v>105.70077158355899</v>
      </c>
      <c r="AX2945" s="17">
        <v>116.96258049379952</v>
      </c>
      <c r="AY2945" s="17">
        <v>0.36233401607473198</v>
      </c>
      <c r="AZ2945" s="17">
        <v>60.347354341683172</v>
      </c>
      <c r="BA2945" s="22">
        <v>1578.152574094466</v>
      </c>
      <c r="CU2945" t="e">
        <v>#N/A</v>
      </c>
      <c r="CV2945" t="e">
        <v>#N/A</v>
      </c>
    </row>
    <row r="2946" spans="1:100" x14ac:dyDescent="0.25">
      <c r="A2946">
        <v>6315</v>
      </c>
      <c r="B2946" t="s">
        <v>3189</v>
      </c>
      <c r="C2946" s="22">
        <v>3</v>
      </c>
      <c r="D2946" s="17">
        <v>-0.68146504776621541</v>
      </c>
      <c r="E2946" s="17">
        <v>9.8726632606532527E-2</v>
      </c>
      <c r="F2946" s="17">
        <v>-8.5441995155642381E-2</v>
      </c>
      <c r="G2946" s="17">
        <v>-5.2419858881892732E-2</v>
      </c>
      <c r="H2946" s="17">
        <v>6.6302868150307876E-3</v>
      </c>
      <c r="I2946" s="17">
        <v>0</v>
      </c>
      <c r="J2946" s="17">
        <v>0.39781720890184358</v>
      </c>
      <c r="K2946" s="17">
        <v>6.6302868150307876E-3</v>
      </c>
      <c r="L2946" s="17">
        <v>-0.99999999999999911</v>
      </c>
      <c r="M2946" s="17">
        <v>-0.99999999999999911</v>
      </c>
      <c r="N2946" s="17">
        <v>0.13260573630061495</v>
      </c>
      <c r="O2946" s="17">
        <v>-0.33606769774626438</v>
      </c>
      <c r="P2946" s="17">
        <v>7.7994373683867471</v>
      </c>
      <c r="Q2946" s="17">
        <v>-0.511490053715143</v>
      </c>
      <c r="R2946" s="17">
        <v>0.63889568525398222</v>
      </c>
      <c r="S2946" s="17">
        <v>0.33333333333333304</v>
      </c>
      <c r="T2946" s="17">
        <v>0.21488939148533048</v>
      </c>
      <c r="U2946" s="17">
        <v>-0.17754260506156297</v>
      </c>
      <c r="V2946" s="17">
        <v>0</v>
      </c>
      <c r="W2946" s="17">
        <v>14.561993317682795</v>
      </c>
      <c r="X2946" s="17">
        <v>-0.2741302304961753</v>
      </c>
      <c r="Y2946" s="17">
        <v>-0.99999999999999911</v>
      </c>
      <c r="Z2946" s="17">
        <v>-0.99999999999999911</v>
      </c>
      <c r="AA2946" s="17">
        <v>17.594936440399248</v>
      </c>
      <c r="AB2946" s="17">
        <v>7.3008540058803195E-2</v>
      </c>
      <c r="AC2946" s="17">
        <v>0.10948168285302633</v>
      </c>
      <c r="AD2946" s="17">
        <v>-0.13460927416258028</v>
      </c>
      <c r="AE2946" s="17">
        <v>2.3940474374624685</v>
      </c>
      <c r="AF2946" s="17">
        <v>0</v>
      </c>
      <c r="AG2946" s="17">
        <v>-0.99999999999999911</v>
      </c>
      <c r="AH2946" s="17">
        <v>-0.99999999999999911</v>
      </c>
      <c r="AI2946" s="17">
        <v>0</v>
      </c>
      <c r="AJ2946" s="17">
        <v>0</v>
      </c>
      <c r="AK2946" s="17">
        <v>-7.6374155164515511E-2</v>
      </c>
      <c r="AL2946" s="17">
        <v>0.1152388721408443</v>
      </c>
      <c r="AM2946" s="17">
        <v>0.41957188686699398</v>
      </c>
      <c r="AN2946" s="17">
        <v>-4.3324983987699774E-2</v>
      </c>
      <c r="AO2946" s="17">
        <v>10.107426395852272</v>
      </c>
      <c r="AP2946" s="17">
        <v>-0.50693023898827216</v>
      </c>
      <c r="AQ2946" s="17">
        <v>14.959810526584633</v>
      </c>
      <c r="AR2946" s="17">
        <v>0.37068011975710058</v>
      </c>
      <c r="AS2946" s="17">
        <v>-0.26749994368114455</v>
      </c>
      <c r="AT2946" s="17">
        <v>-0.99999999999999911</v>
      </c>
      <c r="AU2946" s="17">
        <v>-0.99999999999999911</v>
      </c>
      <c r="AV2946" s="17">
        <v>0.58647582637208961</v>
      </c>
      <c r="AW2946" s="17">
        <v>16.751938503664707</v>
      </c>
      <c r="AX2946" s="17">
        <v>16.751938503664707</v>
      </c>
      <c r="AY2946" s="17">
        <v>-0.1509021352001079</v>
      </c>
      <c r="AZ2946" s="17">
        <v>-52.331279956794695</v>
      </c>
      <c r="BA2946" s="22">
        <v>1322.2108381987064</v>
      </c>
      <c r="CU2946" t="e">
        <v>#N/A</v>
      </c>
      <c r="CV2946" t="e">
        <v>#N/A</v>
      </c>
    </row>
    <row r="2947" spans="1:100" x14ac:dyDescent="0.25">
      <c r="A2947">
        <v>6317</v>
      </c>
      <c r="B2947" t="s">
        <v>3190</v>
      </c>
      <c r="C2947" s="22">
        <v>3</v>
      </c>
      <c r="D2947" s="17">
        <v>4.1756811530705589</v>
      </c>
      <c r="E2947" s="17">
        <v>-5.7615079854736406E-2</v>
      </c>
      <c r="F2947" s="17">
        <v>0.85978903548143504</v>
      </c>
      <c r="G2947" s="17">
        <v>0.85978903548143504</v>
      </c>
      <c r="H2947" s="17">
        <v>-0.11205719136669789</v>
      </c>
      <c r="I2947" s="17">
        <v>0</v>
      </c>
      <c r="J2947" s="17">
        <v>-6.723431482001863</v>
      </c>
      <c r="K2947" s="17">
        <v>-0.11205719136669789</v>
      </c>
      <c r="L2947" s="17">
        <v>-1.0000000000000013</v>
      </c>
      <c r="M2947" s="17">
        <v>-1.0000000000000013</v>
      </c>
      <c r="N2947" s="17">
        <v>-2.2411438273339583</v>
      </c>
      <c r="O2947" s="17">
        <v>-1.6879612934498678</v>
      </c>
      <c r="P2947" s="17">
        <v>0.98580633910290671</v>
      </c>
      <c r="Q2947" s="17">
        <v>-0.2404860518310116</v>
      </c>
      <c r="R2947" s="17">
        <v>-1.5546558956262141E-4</v>
      </c>
      <c r="S2947" s="17">
        <v>0.33333333333333365</v>
      </c>
      <c r="T2947" s="17">
        <v>0.25867291373443607</v>
      </c>
      <c r="U2947" s="17">
        <v>7.0352823360948738E-2</v>
      </c>
      <c r="V2947" s="17">
        <v>-6.14156689096109E-2</v>
      </c>
      <c r="W2947" s="17">
        <v>28.520023715432231</v>
      </c>
      <c r="X2947" s="17">
        <v>0.49339331021789645</v>
      </c>
      <c r="Y2947" s="17">
        <v>-1.0000000000000013</v>
      </c>
      <c r="Z2947" s="17">
        <v>-1.0000000000000013</v>
      </c>
      <c r="AA2947" s="17">
        <v>32.983607181596334</v>
      </c>
      <c r="AB2947" s="17">
        <v>0.13895385565494581</v>
      </c>
      <c r="AC2947" s="17">
        <v>-0.27169167658881399</v>
      </c>
      <c r="AD2947" s="17">
        <v>0.22201259956894168</v>
      </c>
      <c r="AE2947" s="17">
        <v>4.4637389317536798</v>
      </c>
      <c r="AF2947" s="17">
        <v>0.55555555555555558</v>
      </c>
      <c r="AG2947" s="17">
        <v>-1.0000000000000013</v>
      </c>
      <c r="AH2947" s="17">
        <v>-1.0000000000000013</v>
      </c>
      <c r="AI2947" s="17">
        <v>0</v>
      </c>
      <c r="AJ2947" s="17">
        <v>-6.14156689096109E-2</v>
      </c>
      <c r="AK2947" s="17">
        <v>0.38589603537025075</v>
      </c>
      <c r="AL2947" s="17">
        <v>7.1173574240937079E-2</v>
      </c>
      <c r="AM2947" s="17">
        <v>-0.41463710099654166</v>
      </c>
      <c r="AN2947" s="17">
        <v>5.2231433880181311E-2</v>
      </c>
      <c r="AO2947" s="17">
        <v>-8.4364473480622895</v>
      </c>
      <c r="AP2947" s="17">
        <v>1.6616537182092177</v>
      </c>
      <c r="AQ2947" s="17">
        <v>21.796592233430356</v>
      </c>
      <c r="AR2947" s="17">
        <v>0.60094340151910774</v>
      </c>
      <c r="AS2947" s="17">
        <v>0.38133611885119933</v>
      </c>
      <c r="AT2947" s="17">
        <v>-1.0000000000000013</v>
      </c>
      <c r="AU2947" s="17">
        <v>-1.0000000000000013</v>
      </c>
      <c r="AV2947" s="17">
        <v>0.85963356989187223</v>
      </c>
      <c r="AW2947" s="17">
        <v>32.957299606355676</v>
      </c>
      <c r="AX2947" s="17">
        <v>26.815732715394581</v>
      </c>
      <c r="AY2947" s="17">
        <v>5.534905299686764E-2</v>
      </c>
      <c r="AZ2947" s="17">
        <v>-38.147807997318324</v>
      </c>
      <c r="BA2947" s="22">
        <v>1364.9096215041282</v>
      </c>
      <c r="CU2947" t="e">
        <v>#N/A</v>
      </c>
      <c r="CV2947" t="e">
        <v>#N/A</v>
      </c>
    </row>
    <row r="2948" spans="1:100" x14ac:dyDescent="0.25">
      <c r="A2948">
        <v>6318</v>
      </c>
      <c r="B2948" t="s">
        <v>3191</v>
      </c>
      <c r="C2948" s="22">
        <v>3</v>
      </c>
      <c r="D2948" s="17">
        <v>5.9526625565671054</v>
      </c>
      <c r="E2948" s="17">
        <v>-0.13339145864164456</v>
      </c>
      <c r="F2948" s="17">
        <v>0.31535089912143777</v>
      </c>
      <c r="G2948" s="17">
        <v>0.28504625405876238</v>
      </c>
      <c r="H2948" s="17">
        <v>0.28529675576454766</v>
      </c>
      <c r="I2948" s="17">
        <v>0</v>
      </c>
      <c r="J2948" s="17">
        <v>17.117805345872853</v>
      </c>
      <c r="K2948" s="17">
        <v>0.28529675576454766</v>
      </c>
      <c r="L2948" s="17">
        <v>-1.0000000000000004</v>
      </c>
      <c r="M2948" s="17">
        <v>-1.0000000000000004</v>
      </c>
      <c r="N2948" s="17">
        <v>5.7059351152909557</v>
      </c>
      <c r="O2948" s="17">
        <v>23.355514156498735</v>
      </c>
      <c r="P2948" s="17">
        <v>1.6360981412282352</v>
      </c>
      <c r="Q2948" s="17">
        <v>0.56437127216933158</v>
      </c>
      <c r="R2948" s="17">
        <v>0.28234108904122535</v>
      </c>
      <c r="S2948" s="17">
        <v>0.3333333333333337</v>
      </c>
      <c r="T2948" s="17">
        <v>0.3195832222842504</v>
      </c>
      <c r="U2948" s="17">
        <v>0.73675660428585565</v>
      </c>
      <c r="V2948" s="17">
        <v>-3.1111865286687544E-2</v>
      </c>
      <c r="W2948" s="17">
        <v>42.930581554088157</v>
      </c>
      <c r="X2948" s="17">
        <v>3.1446393122328855</v>
      </c>
      <c r="Y2948" s="17">
        <v>-1.0000000000000004</v>
      </c>
      <c r="Z2948" s="17">
        <v>-1.0000000000000004</v>
      </c>
      <c r="AA2948" s="17">
        <v>67.892067761457994</v>
      </c>
      <c r="AB2948" s="17">
        <v>0.2897166236974591</v>
      </c>
      <c r="AC2948" s="17">
        <v>-0.24923600937428289</v>
      </c>
      <c r="AD2948" s="17">
        <v>0.45310228804339658</v>
      </c>
      <c r="AE2948" s="17">
        <v>24.679145118328638</v>
      </c>
      <c r="AF2948" s="17">
        <v>0.75</v>
      </c>
      <c r="AG2948" s="17">
        <v>-1.0000000000000004</v>
      </c>
      <c r="AH2948" s="17">
        <v>-1.0000000000000004</v>
      </c>
      <c r="AI2948" s="17">
        <v>0</v>
      </c>
      <c r="AJ2948" s="17">
        <v>-3.1111865286687544E-2</v>
      </c>
      <c r="AK2948" s="17">
        <v>-5.8431175272102764E-3</v>
      </c>
      <c r="AL2948" s="17">
        <v>0.14435055984389544</v>
      </c>
      <c r="AM2948" s="17">
        <v>0.10404514971211751</v>
      </c>
      <c r="AN2948" s="17">
        <v>6.2981533420456814E-2</v>
      </c>
      <c r="AO2948" s="17">
        <v>2.5719131551668859</v>
      </c>
      <c r="AP2948" s="17">
        <v>2.2962911347308985</v>
      </c>
      <c r="AQ2948" s="17">
        <v>60.048386899961024</v>
      </c>
      <c r="AR2948" s="17">
        <v>1.3585612946167511</v>
      </c>
      <c r="AS2948" s="17">
        <v>3.4299360679974327</v>
      </c>
      <c r="AT2948" s="17">
        <v>-1.0000000000000004</v>
      </c>
      <c r="AU2948" s="17">
        <v>-1.0000000000000004</v>
      </c>
      <c r="AV2948" s="17">
        <v>0.56738734309998695</v>
      </c>
      <c r="AW2948" s="17">
        <v>93.543873052687587</v>
      </c>
      <c r="AX2948" s="17">
        <v>90.432686524018834</v>
      </c>
      <c r="AY2948" s="17">
        <v>0.24977105643978084</v>
      </c>
      <c r="AZ2948" s="17">
        <v>19.893069695936806</v>
      </c>
      <c r="BA2948" s="22">
        <v>1433.9441218018908</v>
      </c>
      <c r="CU2948" t="e">
        <v>#N/A</v>
      </c>
      <c r="CV2948" t="e">
        <v>#N/A</v>
      </c>
    </row>
    <row r="2949" spans="1:100" x14ac:dyDescent="0.25">
      <c r="A2949">
        <v>6319</v>
      </c>
      <c r="B2949" t="s">
        <v>3192</v>
      </c>
      <c r="C2949" s="22">
        <v>3</v>
      </c>
      <c r="D2949" s="17">
        <v>2.296055065733833</v>
      </c>
      <c r="E2949" s="17">
        <v>0.20817558975396336</v>
      </c>
      <c r="F2949" s="17">
        <v>0.40990395787237849</v>
      </c>
      <c r="G2949" s="17">
        <v>0.46665478807920896</v>
      </c>
      <c r="H2949" s="17">
        <v>8.268805659020155E-2</v>
      </c>
      <c r="I2949" s="17">
        <v>0</v>
      </c>
      <c r="J2949" s="17">
        <v>4.9612833954120932</v>
      </c>
      <c r="K2949" s="17">
        <v>8.268805659020155E-2</v>
      </c>
      <c r="L2949" s="17">
        <v>-0.99999999999999933</v>
      </c>
      <c r="M2949" s="17">
        <v>-0.99999999999999933</v>
      </c>
      <c r="N2949" s="17">
        <v>1.6537611318040311</v>
      </c>
      <c r="O2949" s="17">
        <v>7.7239932492251331</v>
      </c>
      <c r="P2949" s="17">
        <v>0.51514238514505473</v>
      </c>
      <c r="Q2949" s="17">
        <v>1.1829575321277515</v>
      </c>
      <c r="R2949" s="17">
        <v>0.43799097074672694</v>
      </c>
      <c r="S2949" s="17">
        <v>0.35658960669247064</v>
      </c>
      <c r="T2949" s="17">
        <v>0.10607443409797336</v>
      </c>
      <c r="U2949" s="17">
        <v>-2.6445393791062428E-2</v>
      </c>
      <c r="V2949" s="17">
        <v>0</v>
      </c>
      <c r="W2949" s="17">
        <v>14.141223616367197</v>
      </c>
      <c r="X2949" s="17">
        <v>5.6409316004192023E-2</v>
      </c>
      <c r="Y2949" s="17">
        <v>-0.99999999999999933</v>
      </c>
      <c r="Z2949" s="17">
        <v>-0.99999999999999933</v>
      </c>
      <c r="AA2949" s="17">
        <v>30.013108558195338</v>
      </c>
      <c r="AB2949" s="17">
        <v>4.905663825726081E-2</v>
      </c>
      <c r="AC2949" s="17">
        <v>5.5099895380011608E-2</v>
      </c>
      <c r="AD2949" s="17">
        <v>0.20452134578435574</v>
      </c>
      <c r="AE2949" s="17">
        <v>15.433893971081405</v>
      </c>
      <c r="AF2949" s="17">
        <v>0</v>
      </c>
      <c r="AG2949" s="17">
        <v>-0.99999999999999933</v>
      </c>
      <c r="AH2949" s="17">
        <v>-0.99999999999999933</v>
      </c>
      <c r="AI2949" s="17">
        <v>0</v>
      </c>
      <c r="AJ2949" s="17">
        <v>0</v>
      </c>
      <c r="AK2949" s="17">
        <v>0.30320716096328626</v>
      </c>
      <c r="AL2949" s="17">
        <v>-0.22390437233522001</v>
      </c>
      <c r="AM2949" s="17">
        <v>0.40363772006017656</v>
      </c>
      <c r="AN2949" s="17">
        <v>0.10258263946662596</v>
      </c>
      <c r="AO2949" s="17">
        <v>11.606978806320841</v>
      </c>
      <c r="AP2949" s="17">
        <v>1.4450441249895487</v>
      </c>
      <c r="AQ2949" s="17">
        <v>19.102507011779277</v>
      </c>
      <c r="AR2949" s="17">
        <v>0.43621864699938157</v>
      </c>
      <c r="AS2949" s="17">
        <v>0.13909737259439353</v>
      </c>
      <c r="AT2949" s="17">
        <v>-0.99999999999999933</v>
      </c>
      <c r="AU2949" s="17">
        <v>-0.99999999999999933</v>
      </c>
      <c r="AV2949" s="17">
        <v>0.90464575882593579</v>
      </c>
      <c r="AW2949" s="17">
        <v>39.182145932410023</v>
      </c>
      <c r="AX2949" s="17">
        <v>39.182145932410023</v>
      </c>
      <c r="AY2949" s="17">
        <v>0.10179255224093049</v>
      </c>
      <c r="AZ2949" s="17">
        <v>5.7968810298213294</v>
      </c>
      <c r="BA2949" s="22">
        <v>1376.4865602089114</v>
      </c>
      <c r="CU2949" t="e">
        <v>#N/A</v>
      </c>
      <c r="CV2949" t="e">
        <v>#N/A</v>
      </c>
    </row>
    <row r="2950" spans="1:100" x14ac:dyDescent="0.25">
      <c r="A2950">
        <v>6320</v>
      </c>
      <c r="B2950" t="s">
        <v>3193</v>
      </c>
      <c r="C2950" s="22">
        <v>3</v>
      </c>
      <c r="D2950" s="17">
        <v>3.7486241255202377</v>
      </c>
      <c r="E2950" s="17">
        <v>-1.9719990789829292E-2</v>
      </c>
      <c r="F2950" s="17">
        <v>4.5026967139450175E-2</v>
      </c>
      <c r="G2950" s="17">
        <v>4.5026967139450175E-2</v>
      </c>
      <c r="H2950" s="17">
        <v>-9.4467437911447925E-3</v>
      </c>
      <c r="I2950" s="17">
        <v>0</v>
      </c>
      <c r="J2950" s="17">
        <v>-0.56680462746868487</v>
      </c>
      <c r="K2950" s="17">
        <v>-9.4467437911447925E-3</v>
      </c>
      <c r="L2950" s="17">
        <v>-0.99999999999999745</v>
      </c>
      <c r="M2950" s="17">
        <v>-0.99999999999999745</v>
      </c>
      <c r="N2950" s="17">
        <v>-0.18893487582289503</v>
      </c>
      <c r="O2950" s="17">
        <v>3.2268464651910045</v>
      </c>
      <c r="P2950" s="17">
        <v>0.3317949854930331</v>
      </c>
      <c r="Q2950" s="17">
        <v>-0.65857415269599573</v>
      </c>
      <c r="R2950" s="17">
        <v>-0.12457592264709443</v>
      </c>
      <c r="S2950" s="17">
        <v>0.33333333333333243</v>
      </c>
      <c r="T2950" s="17">
        <v>0.33064103715721915</v>
      </c>
      <c r="U2950" s="17">
        <v>0.20842226006375372</v>
      </c>
      <c r="V2950" s="17">
        <v>-3.5759907292962953E-2</v>
      </c>
      <c r="W2950" s="17">
        <v>33.843338682099507</v>
      </c>
      <c r="X2950" s="17">
        <v>1.2895851534408844</v>
      </c>
      <c r="Y2950" s="17">
        <v>-0.99999999999999745</v>
      </c>
      <c r="Z2950" s="17">
        <v>-0.99999999999999745</v>
      </c>
      <c r="AA2950" s="17">
        <v>43.57676814492914</v>
      </c>
      <c r="AB2950" s="17">
        <v>0.11885281313654275</v>
      </c>
      <c r="AC2950" s="17">
        <v>4.5096606962969091E-2</v>
      </c>
      <c r="AD2950" s="17">
        <v>3.321068761002216E-2</v>
      </c>
      <c r="AE2950" s="17">
        <v>9.8580053854767016</v>
      </c>
      <c r="AF2950" s="17">
        <v>0.22222222222222221</v>
      </c>
      <c r="AG2950" s="17">
        <v>-0.99999999999999745</v>
      </c>
      <c r="AH2950" s="17">
        <v>-0.99999999999999745</v>
      </c>
      <c r="AI2950" s="17">
        <v>0</v>
      </c>
      <c r="AJ2950" s="17">
        <v>-3.5759907292962953E-2</v>
      </c>
      <c r="AK2950" s="17">
        <v>4.3395091873686224E-3</v>
      </c>
      <c r="AL2950" s="17">
        <v>2.0737559929614222E-2</v>
      </c>
      <c r="AM2950" s="17">
        <v>2.9773463296433066E-2</v>
      </c>
      <c r="AN2950" s="17">
        <v>0.25303390616538429</v>
      </c>
      <c r="AO2950" s="17">
        <v>0.76603412834767082</v>
      </c>
      <c r="AP2950" s="17">
        <v>6.429535453782675</v>
      </c>
      <c r="AQ2950" s="17">
        <v>33.276534054630815</v>
      </c>
      <c r="AR2950" s="17">
        <v>0.8366367232613422</v>
      </c>
      <c r="AS2950" s="17">
        <v>1.2801384096497392</v>
      </c>
      <c r="AT2950" s="17">
        <v>-0.99999999999999745</v>
      </c>
      <c r="AU2950" s="17">
        <v>-0.99999999999999745</v>
      </c>
      <c r="AV2950" s="17">
        <v>-7.9548955507644223E-2</v>
      </c>
      <c r="AW2950" s="17">
        <v>53.233150063902812</v>
      </c>
      <c r="AX2950" s="17">
        <v>49.657159334606497</v>
      </c>
      <c r="AY2950" s="17">
        <v>4.6459217215012644E-2</v>
      </c>
      <c r="AZ2950" s="17">
        <v>-1.2762659874422884</v>
      </c>
      <c r="BA2950" s="22">
        <v>1373.3837305778854</v>
      </c>
      <c r="CU2950" t="e">
        <v>#N/A</v>
      </c>
      <c r="CV2950" t="e">
        <v>#N/A</v>
      </c>
    </row>
    <row r="2951" spans="1:100" x14ac:dyDescent="0.25">
      <c r="A2951">
        <v>6321</v>
      </c>
      <c r="B2951" t="s">
        <v>3194</v>
      </c>
      <c r="C2951" s="22">
        <v>3</v>
      </c>
      <c r="D2951" s="17">
        <v>4.0513556467149332</v>
      </c>
      <c r="E2951" s="17">
        <v>-0.12042937507320131</v>
      </c>
      <c r="F2951" s="17">
        <v>2.3415448639197239E-2</v>
      </c>
      <c r="G2951" s="17">
        <v>-1.4586179674523889E-2</v>
      </c>
      <c r="H2951" s="17">
        <v>8.7463632443912032E-2</v>
      </c>
      <c r="I2951" s="17">
        <v>0</v>
      </c>
      <c r="J2951" s="17">
        <v>5.2478179466347159</v>
      </c>
      <c r="K2951" s="17">
        <v>8.7463632443912032E-2</v>
      </c>
      <c r="L2951" s="17">
        <v>-1.0000000000000007</v>
      </c>
      <c r="M2951" s="17">
        <v>-1.0000000000000007</v>
      </c>
      <c r="N2951" s="17">
        <v>1.7492726488782395</v>
      </c>
      <c r="O2951" s="17">
        <v>9.2845874136751281</v>
      </c>
      <c r="P2951" s="17">
        <v>-1.5347986296391121</v>
      </c>
      <c r="Q2951" s="17">
        <v>2.8252998118868389E-3</v>
      </c>
      <c r="R2951" s="17">
        <v>-0.19005078134378603</v>
      </c>
      <c r="S2951" s="17">
        <v>0.33333333333333359</v>
      </c>
      <c r="T2951" s="17">
        <v>0.26477826669732285</v>
      </c>
      <c r="U2951" s="17">
        <v>-0.14683975427890958</v>
      </c>
      <c r="V2951" s="17">
        <v>0</v>
      </c>
      <c r="W2951" s="17">
        <v>14.552328532313373</v>
      </c>
      <c r="X2951" s="17">
        <v>-0.15585681912309268</v>
      </c>
      <c r="Y2951" s="17">
        <v>-1.0000000000000007</v>
      </c>
      <c r="Z2951" s="17">
        <v>-1.0000000000000007</v>
      </c>
      <c r="AA2951" s="17">
        <v>47.340113244864192</v>
      </c>
      <c r="AB2951" s="17">
        <v>0.31456366300263477</v>
      </c>
      <c r="AC2951" s="17">
        <v>0.24546986789166511</v>
      </c>
      <c r="AD2951" s="17">
        <v>9.9523178983592489E-2</v>
      </c>
      <c r="AE2951" s="17">
        <v>32.977835493894617</v>
      </c>
      <c r="AF2951" s="17">
        <v>0.6</v>
      </c>
      <c r="AG2951" s="17">
        <v>-1.0000000000000007</v>
      </c>
      <c r="AH2951" s="17">
        <v>-1.0000000000000007</v>
      </c>
      <c r="AI2951" s="17">
        <v>0</v>
      </c>
      <c r="AJ2951" s="17">
        <v>0</v>
      </c>
      <c r="AK2951" s="17">
        <v>0.57365918139047423</v>
      </c>
      <c r="AL2951" s="17">
        <v>-6.225456328666043E-3</v>
      </c>
      <c r="AM2951" s="17">
        <v>8.680371880052408E-2</v>
      </c>
      <c r="AN2951" s="17">
        <v>0.31321356148576857</v>
      </c>
      <c r="AO2951" s="17">
        <v>5.038388876965473</v>
      </c>
      <c r="AP2951" s="17">
        <v>7.7992117555008873</v>
      </c>
      <c r="AQ2951" s="17">
        <v>19.800146478948108</v>
      </c>
      <c r="AR2951" s="17">
        <v>0.45127184575174656</v>
      </c>
      <c r="AS2951" s="17">
        <v>-6.8393186679180873E-2</v>
      </c>
      <c r="AT2951" s="17">
        <v>-1.0000000000000007</v>
      </c>
      <c r="AU2951" s="17">
        <v>-1.0000000000000007</v>
      </c>
      <c r="AV2951" s="17">
        <v>-0.20463696101830994</v>
      </c>
      <c r="AW2951" s="17">
        <v>64.423912414040217</v>
      </c>
      <c r="AX2951" s="17">
        <v>64.423912414040217</v>
      </c>
      <c r="AY2951" s="17">
        <v>0.28108634672056071</v>
      </c>
      <c r="AZ2951" s="17">
        <v>1.0607002121855971</v>
      </c>
      <c r="BA2951" s="22">
        <v>1380.2825866664964</v>
      </c>
      <c r="CU2951" t="e">
        <v>#N/A</v>
      </c>
      <c r="CV2951" t="e">
        <v>#N/A</v>
      </c>
    </row>
    <row r="2952" spans="1:100" x14ac:dyDescent="0.25">
      <c r="A2952">
        <v>6322</v>
      </c>
      <c r="B2952" t="s">
        <v>3195</v>
      </c>
      <c r="C2952" s="22">
        <v>3</v>
      </c>
      <c r="D2952" s="17">
        <v>4.0365826661686377</v>
      </c>
      <c r="E2952" s="17">
        <v>0.12250158300374123</v>
      </c>
      <c r="F2952" s="17">
        <v>8.455139699232625E-2</v>
      </c>
      <c r="G2952" s="17">
        <v>0.12149515834326877</v>
      </c>
      <c r="H2952" s="17">
        <v>0.58794760056547291</v>
      </c>
      <c r="I2952" s="17">
        <v>0</v>
      </c>
      <c r="J2952" s="17">
        <v>35.276856033928382</v>
      </c>
      <c r="K2952" s="17">
        <v>0.58794760056547291</v>
      </c>
      <c r="L2952" s="17">
        <v>-0.99999999999999911</v>
      </c>
      <c r="M2952" s="17">
        <v>-0.99999999999999911</v>
      </c>
      <c r="N2952" s="17">
        <v>11.758952011309466</v>
      </c>
      <c r="O2952" s="17">
        <v>39.434933858440317</v>
      </c>
      <c r="P2952" s="17">
        <v>1.5446068721476796</v>
      </c>
      <c r="Q2952" s="17">
        <v>0.46834671188689991</v>
      </c>
      <c r="R2952" s="17">
        <v>0.27032786413422061</v>
      </c>
      <c r="S2952" s="17">
        <v>0.33333333333333304</v>
      </c>
      <c r="T2952" s="17">
        <v>0.26654954905946215</v>
      </c>
      <c r="U2952" s="17">
        <v>0.12165981216431292</v>
      </c>
      <c r="V2952" s="17">
        <v>-1.1850338380932982E-3</v>
      </c>
      <c r="W2952" s="17">
        <v>5.2964024061416568</v>
      </c>
      <c r="X2952" s="17">
        <v>0.40663656522481323</v>
      </c>
      <c r="Y2952" s="17">
        <v>-0.99999999999999911</v>
      </c>
      <c r="Z2952" s="17">
        <v>-0.99999999999999911</v>
      </c>
      <c r="AA2952" s="17">
        <v>19.347590759227081</v>
      </c>
      <c r="AB2952" s="17">
        <v>-7.5625387093118862E-2</v>
      </c>
      <c r="AC2952" s="17">
        <v>6.8754813071759437E-3</v>
      </c>
      <c r="AD2952" s="17">
        <v>0.34436711556496702</v>
      </c>
      <c r="AE2952" s="17">
        <v>13.780860488951211</v>
      </c>
      <c r="AF2952" s="17">
        <v>0</v>
      </c>
      <c r="AG2952" s="17">
        <v>-0.99999999999999911</v>
      </c>
      <c r="AH2952" s="17">
        <v>-0.99999999999999911</v>
      </c>
      <c r="AI2952" s="17">
        <v>0</v>
      </c>
      <c r="AJ2952" s="17">
        <v>-1.1850338380932982E-3</v>
      </c>
      <c r="AK2952" s="17">
        <v>0.30164210036417299</v>
      </c>
      <c r="AL2952" s="17">
        <v>-0.11776254331090485</v>
      </c>
      <c r="AM2952" s="17">
        <v>-8.5662045487807439E-2</v>
      </c>
      <c r="AN2952" s="17">
        <v>-2.1931481611648179E-2</v>
      </c>
      <c r="AO2952" s="17">
        <v>-0.63334063537432139</v>
      </c>
      <c r="AP2952" s="17">
        <v>-1.1370997568457288</v>
      </c>
      <c r="AQ2952" s="17">
        <v>40.573258440070056</v>
      </c>
      <c r="AR2952" s="17">
        <v>0.72035766071901464</v>
      </c>
      <c r="AS2952" s="17">
        <v>0.99458416579028663</v>
      </c>
      <c r="AT2952" s="17">
        <v>-0.99999999999999911</v>
      </c>
      <c r="AU2952" s="17">
        <v>-0.99999999999999911</v>
      </c>
      <c r="AV2952" s="17">
        <v>0.3918230224774894</v>
      </c>
      <c r="AW2952" s="17">
        <v>57.645424860821677</v>
      </c>
      <c r="AX2952" s="17">
        <v>57.526921477012344</v>
      </c>
      <c r="AY2952" s="17">
        <v>0.25971090920895074</v>
      </c>
      <c r="AZ2952" s="17">
        <v>17.022452327120142</v>
      </c>
      <c r="BA2952" s="22">
        <v>1401.1143153546693</v>
      </c>
      <c r="CU2952" t="e">
        <v>#N/A</v>
      </c>
      <c r="CV2952" t="e">
        <v>#N/A</v>
      </c>
    </row>
    <row r="2953" spans="1:100" x14ac:dyDescent="0.25">
      <c r="A2953">
        <v>6323</v>
      </c>
      <c r="B2953" t="s">
        <v>3196</v>
      </c>
      <c r="C2953" s="22">
        <v>3</v>
      </c>
      <c r="D2953" s="17">
        <v>4.5403148192240224</v>
      </c>
      <c r="E2953" s="17">
        <v>0.10765784474175316</v>
      </c>
      <c r="F2953" s="17">
        <v>-0.88036462196842724</v>
      </c>
      <c r="G2953" s="17">
        <v>-0.86340765343283732</v>
      </c>
      <c r="H2953" s="17">
        <v>0.19931130273518688</v>
      </c>
      <c r="I2953" s="17">
        <v>7.628425986471396E-2</v>
      </c>
      <c r="J2953" s="17">
        <v>16.535733755994052</v>
      </c>
      <c r="K2953" s="17">
        <v>0.2755955625999007</v>
      </c>
      <c r="L2953" s="17">
        <v>-0.99999999999999811</v>
      </c>
      <c r="M2953" s="17">
        <v>-0.99999999999999811</v>
      </c>
      <c r="N2953" s="17">
        <v>5.5119112519980167</v>
      </c>
      <c r="O2953" s="17">
        <v>20.212640921785248</v>
      </c>
      <c r="P2953" s="17">
        <v>0.33877959201358177</v>
      </c>
      <c r="Q2953" s="17">
        <v>-1.8258253867525835</v>
      </c>
      <c r="R2953" s="17">
        <v>-0.55777831118119614</v>
      </c>
      <c r="S2953" s="17">
        <v>0.33333333333333293</v>
      </c>
      <c r="T2953" s="17">
        <v>0.32394742928145859</v>
      </c>
      <c r="U2953" s="17">
        <v>0.34703412027719605</v>
      </c>
      <c r="V2953" s="17">
        <v>0.14428769488867083</v>
      </c>
      <c r="W2953" s="17">
        <v>34.920280607230318</v>
      </c>
      <c r="X2953" s="17">
        <v>2.6261619464038257</v>
      </c>
      <c r="Y2953" s="17">
        <v>-0.99999999999999811</v>
      </c>
      <c r="Z2953" s="17">
        <v>-0.99999999999999811</v>
      </c>
      <c r="AA2953" s="17">
        <v>75.304838318548576</v>
      </c>
      <c r="AB2953" s="17">
        <v>0.26429392759450582</v>
      </c>
      <c r="AC2953" s="17">
        <v>0.41749936028669155</v>
      </c>
      <c r="AD2953" s="17">
        <v>0.13705343256879193</v>
      </c>
      <c r="AE2953" s="17">
        <v>40.942336022499461</v>
      </c>
      <c r="AF2953" s="17">
        <v>0.81818181818181823</v>
      </c>
      <c r="AG2953" s="17">
        <v>-0.99999999999999811</v>
      </c>
      <c r="AH2953" s="17">
        <v>-0.99999999999999811</v>
      </c>
      <c r="AI2953" s="17">
        <v>-3.0893019163658528E-2</v>
      </c>
      <c r="AJ2953" s="17">
        <v>0.14428769488867083</v>
      </c>
      <c r="AK2953" s="17">
        <v>-0.10866668436531948</v>
      </c>
      <c r="AL2953" s="17">
        <v>0.16853904286457855</v>
      </c>
      <c r="AM2953" s="17">
        <v>-9.3827350643940127E-2</v>
      </c>
      <c r="AN2953" s="17">
        <v>-6.5539761409887903E-2</v>
      </c>
      <c r="AO2953" s="17">
        <v>-2.8890171879251012</v>
      </c>
      <c r="AP2953" s="17">
        <v>-0.79579882092430487</v>
      </c>
      <c r="AQ2953" s="17">
        <v>51.456014363224369</v>
      </c>
      <c r="AR2953" s="17">
        <v>1.1486025777806588</v>
      </c>
      <c r="AS2953" s="17">
        <v>2.9017575090037258</v>
      </c>
      <c r="AT2953" s="17">
        <v>-0.99999999999999811</v>
      </c>
      <c r="AU2953" s="17">
        <v>-0.99999999999999811</v>
      </c>
      <c r="AV2953" s="17">
        <v>-1.4211859646140346</v>
      </c>
      <c r="AW2953" s="17">
        <v>94.721680419409552</v>
      </c>
      <c r="AX2953" s="17">
        <v>108.53258952500336</v>
      </c>
      <c r="AY2953" s="17">
        <v>0.15658560737671756</v>
      </c>
      <c r="AZ2953" s="17">
        <v>-4.1184073038189881</v>
      </c>
      <c r="BA2953" s="22">
        <v>1478.8760837991874</v>
      </c>
      <c r="CU2953" t="e">
        <v>#N/A</v>
      </c>
      <c r="CV2953" t="e">
        <v>#N/A</v>
      </c>
    </row>
    <row r="2954" spans="1:100" x14ac:dyDescent="0.25">
      <c r="A2954">
        <v>6324</v>
      </c>
      <c r="B2954" t="s">
        <v>2001</v>
      </c>
      <c r="C2954" s="22">
        <v>3</v>
      </c>
      <c r="D2954" s="17">
        <v>4.8571144959379859</v>
      </c>
      <c r="E2954" s="17">
        <v>-2.0873375335264968E-2</v>
      </c>
      <c r="F2954" s="17">
        <v>-0.18362096634784453</v>
      </c>
      <c r="G2954" s="17">
        <v>-0.18662255459255445</v>
      </c>
      <c r="H2954" s="17">
        <v>0.23192945436223519</v>
      </c>
      <c r="I2954" s="17">
        <v>0</v>
      </c>
      <c r="J2954" s="17">
        <v>13.915767261734112</v>
      </c>
      <c r="K2954" s="17">
        <v>0.23192945436223519</v>
      </c>
      <c r="L2954" s="17">
        <v>-0.99999999999999978</v>
      </c>
      <c r="M2954" s="17">
        <v>-0.99999999999999978</v>
      </c>
      <c r="N2954" s="17">
        <v>4.6385890872447026</v>
      </c>
      <c r="O2954" s="17">
        <v>18.586259203079535</v>
      </c>
      <c r="P2954" s="17">
        <v>-1.8493930791199069</v>
      </c>
      <c r="Q2954" s="17">
        <v>-4.3730318931978278</v>
      </c>
      <c r="R2954" s="17">
        <v>-1.577508202689895</v>
      </c>
      <c r="S2954" s="17">
        <v>0.33333333333333337</v>
      </c>
      <c r="T2954" s="17">
        <v>0.2885802525989537</v>
      </c>
      <c r="U2954" s="17">
        <v>0.12938155232169449</v>
      </c>
      <c r="V2954" s="17">
        <v>7.4855615757944124E-2</v>
      </c>
      <c r="W2954" s="17">
        <v>23.768851985987595</v>
      </c>
      <c r="X2954" s="17">
        <v>1.3128186220626841</v>
      </c>
      <c r="Y2954" s="17">
        <v>-0.99999999999999978</v>
      </c>
      <c r="Z2954" s="17">
        <v>-0.99999999999999978</v>
      </c>
      <c r="AA2954" s="17">
        <v>59.61714317986587</v>
      </c>
      <c r="AB2954" s="17">
        <v>0.10509937859222064</v>
      </c>
      <c r="AC2954" s="17">
        <v>0.45636109363697441</v>
      </c>
      <c r="AD2954" s="17">
        <v>0.18705551570216813</v>
      </c>
      <c r="AE2954" s="17">
        <v>37.425799396568159</v>
      </c>
      <c r="AF2954" s="17">
        <v>0.91666666666666663</v>
      </c>
      <c r="AG2954" s="17">
        <v>-0.99999999999999978</v>
      </c>
      <c r="AH2954" s="17">
        <v>-0.99999999999999978</v>
      </c>
      <c r="AI2954" s="17">
        <v>-7.0610320317586218E-3</v>
      </c>
      <c r="AJ2954" s="17">
        <v>7.4855615757944124E-2</v>
      </c>
      <c r="AK2954" s="17">
        <v>-6.6196827115026821E-2</v>
      </c>
      <c r="AL2954" s="17">
        <v>0.30137988240748043</v>
      </c>
      <c r="AM2954" s="17">
        <v>6.0331366531645725E-2</v>
      </c>
      <c r="AN2954" s="17">
        <v>0.34187112976450235</v>
      </c>
      <c r="AO2954" s="17">
        <v>1.1773000277160102</v>
      </c>
      <c r="AP2954" s="17">
        <v>10.053677656149956</v>
      </c>
      <c r="AQ2954" s="17">
        <v>37.684619247721706</v>
      </c>
      <c r="AR2954" s="17">
        <v>0.82615075401192517</v>
      </c>
      <c r="AS2954" s="17">
        <v>1.5447480764249191</v>
      </c>
      <c r="AT2954" s="17">
        <v>-0.99999999999999978</v>
      </c>
      <c r="AU2954" s="17">
        <v>-0.99999999999999978</v>
      </c>
      <c r="AV2954" s="17">
        <v>-1.7641307572824498</v>
      </c>
      <c r="AW2954" s="17">
        <v>88.257080039095399</v>
      </c>
      <c r="AX2954" s="17">
        <v>95.601420974254623</v>
      </c>
      <c r="AY2954" s="17">
        <v>9.0266017017793979E-2</v>
      </c>
      <c r="AZ2954" s="17">
        <v>35.362550544227837</v>
      </c>
      <c r="BA2954" s="22">
        <v>1491.8579492281126</v>
      </c>
      <c r="CU2954" t="e">
        <v>#N/A</v>
      </c>
      <c r="CV2954" t="e">
        <v>#N/A</v>
      </c>
    </row>
    <row r="2955" spans="1:100" x14ac:dyDescent="0.25">
      <c r="A2955">
        <v>6325</v>
      </c>
      <c r="B2955" t="s">
        <v>3197</v>
      </c>
      <c r="C2955" s="22">
        <v>3</v>
      </c>
      <c r="D2955" s="17">
        <v>4.3786974555827278</v>
      </c>
      <c r="E2955" s="17">
        <v>0.56290138412477453</v>
      </c>
      <c r="F2955" s="17">
        <v>-0.24839847289850045</v>
      </c>
      <c r="G2955" s="17">
        <v>-9.2876165730057747E-2</v>
      </c>
      <c r="H2955" s="17">
        <v>0.45275395833949345</v>
      </c>
      <c r="I2955" s="17">
        <v>0</v>
      </c>
      <c r="J2955" s="17">
        <v>27.165237500369585</v>
      </c>
      <c r="K2955" s="17">
        <v>0.45275395833949345</v>
      </c>
      <c r="L2955" s="17">
        <v>-0.99999999999999989</v>
      </c>
      <c r="M2955" s="17">
        <v>-0.99999999999999989</v>
      </c>
      <c r="N2955" s="17">
        <v>9.0550791667898718</v>
      </c>
      <c r="O2955" s="17">
        <v>31.451058790222273</v>
      </c>
      <c r="P2955" s="17">
        <v>-0.33308701003303309</v>
      </c>
      <c r="Q2955" s="17">
        <v>-0.64450527685436709</v>
      </c>
      <c r="R2955" s="17">
        <v>-0.2047418540302062</v>
      </c>
      <c r="S2955" s="17">
        <v>0.33333333333333359</v>
      </c>
      <c r="T2955" s="17">
        <v>0.35160710785595589</v>
      </c>
      <c r="U2955" s="17">
        <v>0.25265938739702193</v>
      </c>
      <c r="V2955" s="17">
        <v>-3.8146233748913544E-2</v>
      </c>
      <c r="W2955" s="17">
        <v>17.867985459916174</v>
      </c>
      <c r="X2955" s="17">
        <v>1.0322204044670258</v>
      </c>
      <c r="Y2955" s="17">
        <v>-0.99999999999999989</v>
      </c>
      <c r="Z2955" s="17">
        <v>-0.99999999999999989</v>
      </c>
      <c r="AA2955" s="17">
        <v>33.794940949900116</v>
      </c>
      <c r="AB2955" s="17">
        <v>2.9121416850247514E-3</v>
      </c>
      <c r="AC2955" s="17">
        <v>0.19143930169774562</v>
      </c>
      <c r="AD2955" s="17">
        <v>0.12828250349751272</v>
      </c>
      <c r="AE2955" s="17">
        <v>16.13169734401415</v>
      </c>
      <c r="AF2955" s="17">
        <v>0.58333333333333337</v>
      </c>
      <c r="AG2955" s="17">
        <v>-0.99999999999999989</v>
      </c>
      <c r="AH2955" s="17">
        <v>-0.99999999999999989</v>
      </c>
      <c r="AI2955" s="17">
        <v>0</v>
      </c>
      <c r="AJ2955" s="17">
        <v>-3.8146233748913544E-2</v>
      </c>
      <c r="AK2955" s="17">
        <v>7.6470676272944932E-2</v>
      </c>
      <c r="AL2955" s="17">
        <v>4.5626565769361284E-2</v>
      </c>
      <c r="AM2955" s="17">
        <v>9.782604606976452E-3</v>
      </c>
      <c r="AN2955" s="17">
        <v>0.23497437610497582</v>
      </c>
      <c r="AO2955" s="17">
        <v>0.62691849653913501</v>
      </c>
      <c r="AP2955" s="17">
        <v>6.1024922314712047</v>
      </c>
      <c r="AQ2955" s="17">
        <v>45.033222960285762</v>
      </c>
      <c r="AR2955" s="17">
        <v>0.89945359483739795</v>
      </c>
      <c r="AS2955" s="17">
        <v>1.4849743628065171</v>
      </c>
      <c r="AT2955" s="17">
        <v>-0.99999999999999989</v>
      </c>
      <c r="AU2955" s="17">
        <v>-0.99999999999999989</v>
      </c>
      <c r="AV2955" s="17">
        <v>-0.29761801976026386</v>
      </c>
      <c r="AW2955" s="17">
        <v>71.348491971593617</v>
      </c>
      <c r="AX2955" s="17">
        <v>67.533868596702234</v>
      </c>
      <c r="AY2955" s="17">
        <v>-3.8352012719591599E-3</v>
      </c>
      <c r="AZ2955" s="17">
        <v>-41.219772608543124</v>
      </c>
      <c r="BA2955" s="22">
        <v>1353.9032092677903</v>
      </c>
      <c r="CU2955" t="e">
        <v>#N/A</v>
      </c>
      <c r="CV2955" t="e">
        <v>#N/A</v>
      </c>
    </row>
    <row r="2956" spans="1:100" x14ac:dyDescent="0.25">
      <c r="A2956">
        <v>6326</v>
      </c>
      <c r="B2956" t="s">
        <v>3198</v>
      </c>
      <c r="C2956" s="22">
        <v>3</v>
      </c>
      <c r="D2956" s="17">
        <v>5.1239877026186402</v>
      </c>
      <c r="E2956" s="17">
        <v>-0.48844208150516755</v>
      </c>
      <c r="F2956" s="17">
        <v>0.21696184407263217</v>
      </c>
      <c r="G2956" s="17">
        <v>9.1130183594283723E-2</v>
      </c>
      <c r="H2956" s="17">
        <v>0.17006134351320989</v>
      </c>
      <c r="I2956" s="17">
        <v>-8.9713808158793408E-3</v>
      </c>
      <c r="J2956" s="17">
        <v>9.665397761839829</v>
      </c>
      <c r="K2956" s="17">
        <v>0.16108996269733056</v>
      </c>
      <c r="L2956" s="17">
        <v>-1.0000000000000004</v>
      </c>
      <c r="M2956" s="17">
        <v>-1.0000000000000004</v>
      </c>
      <c r="N2956" s="17">
        <v>3.221799253946608</v>
      </c>
      <c r="O2956" s="17">
        <v>14.88051564805277</v>
      </c>
      <c r="P2956" s="17">
        <v>-0.16013440580212196</v>
      </c>
      <c r="Q2956" s="17">
        <v>-6.1462507119684657</v>
      </c>
      <c r="R2956" s="17">
        <v>-1.9875391007519818</v>
      </c>
      <c r="S2956" s="17">
        <v>0.33333333333333298</v>
      </c>
      <c r="T2956" s="17">
        <v>0.33333333333333298</v>
      </c>
      <c r="U2956" s="17">
        <v>0.32587208172328014</v>
      </c>
      <c r="V2956" s="17">
        <v>0.16620237717461819</v>
      </c>
      <c r="W2956" s="17">
        <v>39.906046514689415</v>
      </c>
      <c r="X2956" s="17">
        <v>2.8062792939101686</v>
      </c>
      <c r="Y2956" s="17">
        <v>-1.0000000000000004</v>
      </c>
      <c r="Z2956" s="17">
        <v>-1.0000000000000004</v>
      </c>
      <c r="AA2956" s="17">
        <v>57.623637089370973</v>
      </c>
      <c r="AB2956" s="17">
        <v>7.9924888018352014E-2</v>
      </c>
      <c r="AC2956" s="17">
        <v>0.17058740875754727</v>
      </c>
      <c r="AD2956" s="17">
        <v>0.14359029673277202</v>
      </c>
      <c r="AE2956" s="17">
        <v>19.705129675433557</v>
      </c>
      <c r="AF2956" s="17">
        <v>0.75</v>
      </c>
      <c r="AG2956" s="17">
        <v>-1.0000000000000004</v>
      </c>
      <c r="AH2956" s="17">
        <v>-1.0000000000000004</v>
      </c>
      <c r="AI2956" s="17">
        <v>-4.5933234457559299E-2</v>
      </c>
      <c r="AJ2956" s="17">
        <v>0.16620237717461819</v>
      </c>
      <c r="AK2956" s="17">
        <v>0.17329478287839051</v>
      </c>
      <c r="AL2956" s="17">
        <v>1.4977061097482796E-3</v>
      </c>
      <c r="AM2956" s="17">
        <v>0.1340983438081107</v>
      </c>
      <c r="AN2956" s="17">
        <v>0.36891249684889904</v>
      </c>
      <c r="AO2956" s="17">
        <v>4.2189325095947172</v>
      </c>
      <c r="AP2956" s="17">
        <v>9.2303009517712198</v>
      </c>
      <c r="AQ2956" s="17">
        <v>49.571444276529249</v>
      </c>
      <c r="AR2956" s="17">
        <v>1.1587411255645652</v>
      </c>
      <c r="AS2956" s="17">
        <v>2.967369256607499</v>
      </c>
      <c r="AT2956" s="17">
        <v>-1.0000000000000004</v>
      </c>
      <c r="AU2956" s="17">
        <v>-1.0000000000000004</v>
      </c>
      <c r="AV2956" s="17">
        <v>-1.8964089171576979</v>
      </c>
      <c r="AW2956" s="17">
        <v>81.734453689194879</v>
      </c>
      <c r="AX2956" s="17">
        <v>97.43602671750547</v>
      </c>
      <c r="AY2956" s="17">
        <v>1.777955889351799E-2</v>
      </c>
      <c r="AZ2956" s="17">
        <v>-34.997588461352976</v>
      </c>
      <c r="BA2956" s="22">
        <v>1414.5378828624066</v>
      </c>
      <c r="CU2956" t="e">
        <v>#N/A</v>
      </c>
      <c r="CV2956" t="e">
        <v>#N/A</v>
      </c>
    </row>
    <row r="2957" spans="1:100" x14ac:dyDescent="0.25">
      <c r="A2957">
        <v>6327</v>
      </c>
      <c r="B2957" t="s">
        <v>3199</v>
      </c>
      <c r="C2957" s="22">
        <v>3</v>
      </c>
      <c r="D2957" s="17">
        <v>5.1686414428739669</v>
      </c>
      <c r="E2957" s="17">
        <v>0.37014227550529971</v>
      </c>
      <c r="F2957" s="17">
        <v>0.16541075248645726</v>
      </c>
      <c r="G2957" s="17">
        <v>0.31654102781091481</v>
      </c>
      <c r="H2957" s="17">
        <v>0.5522708222259588</v>
      </c>
      <c r="I2957" s="17">
        <v>0</v>
      </c>
      <c r="J2957" s="17">
        <v>33.136249333557508</v>
      </c>
      <c r="K2957" s="17">
        <v>0.5522708222259588</v>
      </c>
      <c r="L2957" s="17">
        <v>-0.99999999999999978</v>
      </c>
      <c r="M2957" s="17">
        <v>-0.99999999999999978</v>
      </c>
      <c r="N2957" s="17">
        <v>11.045416444519176</v>
      </c>
      <c r="O2957" s="17">
        <v>38.621431804242384</v>
      </c>
      <c r="P2957" s="17">
        <v>6.1450075559148234E-2</v>
      </c>
      <c r="Q2957" s="17">
        <v>0.67100601843364127</v>
      </c>
      <c r="R2957" s="17">
        <v>0.14933506960860604</v>
      </c>
      <c r="S2957" s="17">
        <v>0.33333333333333331</v>
      </c>
      <c r="T2957" s="17">
        <v>0.33068102989280829</v>
      </c>
      <c r="U2957" s="17">
        <v>0.27290335171340252</v>
      </c>
      <c r="V2957" s="17">
        <v>-7.6163346898773382E-2</v>
      </c>
      <c r="W2957" s="17">
        <v>12.339341832592483</v>
      </c>
      <c r="X2957" s="17">
        <v>0.74372456302062784</v>
      </c>
      <c r="Y2957" s="17">
        <v>-0.99999999999999978</v>
      </c>
      <c r="Z2957" s="17">
        <v>-0.99999999999999978</v>
      </c>
      <c r="AA2957" s="17">
        <v>25.057998103926511</v>
      </c>
      <c r="AB2957" s="17">
        <v>-0.18835452257736501</v>
      </c>
      <c r="AC2957" s="17">
        <v>0.28994515037919272</v>
      </c>
      <c r="AD2957" s="17">
        <v>0.14979579623268077</v>
      </c>
      <c r="AE2957" s="17">
        <v>12.569321201725419</v>
      </c>
      <c r="AF2957" s="17">
        <v>0.66666666666666663</v>
      </c>
      <c r="AG2957" s="17">
        <v>-0.99999999999999978</v>
      </c>
      <c r="AH2957" s="17">
        <v>-0.99999999999999978</v>
      </c>
      <c r="AI2957" s="17">
        <v>-5.035079555918847E-3</v>
      </c>
      <c r="AJ2957" s="17">
        <v>-7.6163346898773382E-2</v>
      </c>
      <c r="AK2957" s="17">
        <v>1.4403649660682654E-2</v>
      </c>
      <c r="AL2957" s="17">
        <v>2.1112184671621195E-3</v>
      </c>
      <c r="AM2957" s="17">
        <v>0.17214421487657147</v>
      </c>
      <c r="AN2957" s="17">
        <v>-0.26529466747713293</v>
      </c>
      <c r="AO2957" s="17">
        <v>4.3756236202177003</v>
      </c>
      <c r="AP2957" s="17">
        <v>-6.6218105945925121</v>
      </c>
      <c r="AQ2957" s="17">
        <v>45.475591166150011</v>
      </c>
      <c r="AR2957" s="17">
        <v>0.86075436804077099</v>
      </c>
      <c r="AS2957" s="17">
        <v>1.2959953852465873</v>
      </c>
      <c r="AT2957" s="17">
        <v>-0.99999999999999978</v>
      </c>
      <c r="AU2957" s="17">
        <v>-0.99999999999999978</v>
      </c>
      <c r="AV2957" s="17">
        <v>0.46587609741952113</v>
      </c>
      <c r="AW2957" s="17">
        <v>57.057619313576389</v>
      </c>
      <c r="AX2957" s="17">
        <v>49.340583032580675</v>
      </c>
      <c r="AY2957" s="17">
        <v>-1.5239389557908482E-2</v>
      </c>
      <c r="AZ2957" s="17">
        <v>-46.351921009431017</v>
      </c>
      <c r="BA2957" s="22">
        <v>1376.7237464992661</v>
      </c>
      <c r="CU2957" t="e">
        <v>#N/A</v>
      </c>
      <c r="CV2957" t="e">
        <v>#N/A</v>
      </c>
    </row>
    <row r="2958" spans="1:100" x14ac:dyDescent="0.25">
      <c r="A2958">
        <v>6328</v>
      </c>
      <c r="B2958" t="s">
        <v>3200</v>
      </c>
      <c r="C2958" s="22">
        <v>3</v>
      </c>
      <c r="D2958" s="17">
        <v>4.7812701239158697</v>
      </c>
      <c r="E2958" s="17">
        <v>-0.1540329823778592</v>
      </c>
      <c r="F2958" s="17">
        <v>1.132047127102181</v>
      </c>
      <c r="G2958" s="17">
        <v>1.0855515693560618</v>
      </c>
      <c r="H2958" s="17">
        <v>0.27076037080853965</v>
      </c>
      <c r="I2958" s="17">
        <v>0</v>
      </c>
      <c r="J2958" s="17">
        <v>16.245622248512376</v>
      </c>
      <c r="K2958" s="17">
        <v>0.27076037080853965</v>
      </c>
      <c r="L2958" s="17">
        <v>-0.999999999999998</v>
      </c>
      <c r="M2958" s="17">
        <v>-0.999999999999998</v>
      </c>
      <c r="N2958" s="17">
        <v>5.4152074161707873</v>
      </c>
      <c r="O2958" s="17">
        <v>22.112443941784285</v>
      </c>
      <c r="P2958" s="17">
        <v>0.45665523862848667</v>
      </c>
      <c r="Q2958" s="17">
        <v>-1.4105676437966188</v>
      </c>
      <c r="R2958" s="17">
        <v>-0.52938946104429019</v>
      </c>
      <c r="S2958" s="17">
        <v>0.33333333333333265</v>
      </c>
      <c r="T2958" s="17">
        <v>0.33333333333333265</v>
      </c>
      <c r="U2958" s="17">
        <v>0.31270360126119706</v>
      </c>
      <c r="V2958" s="17">
        <v>0.23896968689323073</v>
      </c>
      <c r="W2958" s="17">
        <v>37.90318336050214</v>
      </c>
      <c r="X2958" s="17">
        <v>3.0805388222622976</v>
      </c>
      <c r="Y2958" s="17">
        <v>-0.999999999999998</v>
      </c>
      <c r="Z2958" s="17">
        <v>-0.999999999999998</v>
      </c>
      <c r="AA2958" s="17">
        <v>85.227234376664725</v>
      </c>
      <c r="AB2958" s="17">
        <v>0.43401447726781006</v>
      </c>
      <c r="AC2958" s="17">
        <v>0.22463839997492474</v>
      </c>
      <c r="AD2958" s="17">
        <v>0.29841593230140362</v>
      </c>
      <c r="AE2958" s="17">
        <v>47.85344047720691</v>
      </c>
      <c r="AF2958" s="17">
        <v>0.8</v>
      </c>
      <c r="AG2958" s="17">
        <v>-0.999999999999998</v>
      </c>
      <c r="AH2958" s="17">
        <v>-0.999999999999998</v>
      </c>
      <c r="AI2958" s="17">
        <v>2.9009122157008481E-2</v>
      </c>
      <c r="AJ2958" s="17">
        <v>0.23896968689323073</v>
      </c>
      <c r="AK2958" s="17">
        <v>8.8797025211224664E-2</v>
      </c>
      <c r="AL2958" s="17">
        <v>-0.16945817581441655</v>
      </c>
      <c r="AM2958" s="17">
        <v>8.7063147620448887E-3</v>
      </c>
      <c r="AN2958" s="17">
        <v>0.15225929639773939</v>
      </c>
      <c r="AO2958" s="17">
        <v>0.66164299510724578</v>
      </c>
      <c r="AP2958" s="17">
        <v>2.9591915308714043</v>
      </c>
      <c r="AQ2958" s="17">
        <v>54.148805609014531</v>
      </c>
      <c r="AR2958" s="17">
        <v>1.2183399548210945</v>
      </c>
      <c r="AS2958" s="17">
        <v>3.3512991930708376</v>
      </c>
      <c r="AT2958" s="17">
        <v>-0.999999999999998</v>
      </c>
      <c r="AU2958" s="17">
        <v>-0.999999999999998</v>
      </c>
      <c r="AV2958" s="17">
        <v>0.55616210831177171</v>
      </c>
      <c r="AW2958" s="17">
        <v>110.29886984932054</v>
      </c>
      <c r="AX2958" s="17">
        <v>134.7760209817838</v>
      </c>
      <c r="AY2958" s="17">
        <v>0.20736052624473408</v>
      </c>
      <c r="AZ2958" s="17">
        <v>20.192414032753664</v>
      </c>
      <c r="BA2958" s="22">
        <v>1557.9167499223947</v>
      </c>
      <c r="CU2958" t="e">
        <v>#N/A</v>
      </c>
      <c r="CV2958" t="e">
        <v>#N/A</v>
      </c>
    </row>
    <row r="2959" spans="1:100" x14ac:dyDescent="0.25">
      <c r="A2959">
        <v>6329</v>
      </c>
      <c r="B2959" t="s">
        <v>3201</v>
      </c>
      <c r="C2959" s="22">
        <v>3</v>
      </c>
      <c r="D2959" s="17">
        <v>5.3354264494225223</v>
      </c>
      <c r="E2959" s="17">
        <v>-0.42092098312574411</v>
      </c>
      <c r="F2959" s="17">
        <v>-1.2454493967338138</v>
      </c>
      <c r="G2959" s="17">
        <v>-1.3847780308075597</v>
      </c>
      <c r="H2959" s="17">
        <v>0.26276317072698285</v>
      </c>
      <c r="I2959" s="17">
        <v>0</v>
      </c>
      <c r="J2959" s="17">
        <v>15.765790243618968</v>
      </c>
      <c r="K2959" s="17">
        <v>0.26276317072698285</v>
      </c>
      <c r="L2959" s="17">
        <v>-1.0000000000000002</v>
      </c>
      <c r="M2959" s="17">
        <v>-1.0000000000000002</v>
      </c>
      <c r="N2959" s="17">
        <v>5.2552634145396571</v>
      </c>
      <c r="O2959" s="17">
        <v>19.716438662233926</v>
      </c>
      <c r="P2959" s="17">
        <v>-0.40776775698811779</v>
      </c>
      <c r="Q2959" s="17">
        <v>-4.5195632863512492</v>
      </c>
      <c r="R2959" s="17">
        <v>-1.5417055109962869</v>
      </c>
      <c r="S2959" s="17">
        <v>0.33333333333333331</v>
      </c>
      <c r="T2959" s="17">
        <v>0.33333333333333331</v>
      </c>
      <c r="U2959" s="17">
        <v>0.39228509982730547</v>
      </c>
      <c r="V2959" s="17">
        <v>0.52112327896772948</v>
      </c>
      <c r="W2959" s="17">
        <v>52.692474989388785</v>
      </c>
      <c r="X2959" s="17">
        <v>5.0997835690552815</v>
      </c>
      <c r="Y2959" s="17">
        <v>-1.0000000000000002</v>
      </c>
      <c r="Z2959" s="17">
        <v>-1.0000000000000002</v>
      </c>
      <c r="AA2959" s="17">
        <v>96.221077811320129</v>
      </c>
      <c r="AB2959" s="17">
        <v>0.33613540542847853</v>
      </c>
      <c r="AC2959" s="17">
        <v>0.289416723812497</v>
      </c>
      <c r="AD2959" s="17">
        <v>0.27585403741757702</v>
      </c>
      <c r="AE2959" s="17">
        <v>45.070308332927638</v>
      </c>
      <c r="AF2959" s="17">
        <v>1</v>
      </c>
      <c r="AG2959" s="17">
        <v>-1.0000000000000002</v>
      </c>
      <c r="AH2959" s="17">
        <v>-1.0000000000000002</v>
      </c>
      <c r="AI2959" s="17">
        <v>-6.3734237363962512E-2</v>
      </c>
      <c r="AJ2959" s="17">
        <v>0.52112327896772948</v>
      </c>
      <c r="AK2959" s="17">
        <v>-5.3570639729981703E-3</v>
      </c>
      <c r="AL2959" s="17">
        <v>1.7340008512128004E-2</v>
      </c>
      <c r="AM2959" s="17">
        <v>0.15931777336194644</v>
      </c>
      <c r="AN2959" s="17">
        <v>0.17679825125509832</v>
      </c>
      <c r="AO2959" s="17">
        <v>3.956159014183672</v>
      </c>
      <c r="AP2959" s="17">
        <v>4.506656323938099</v>
      </c>
      <c r="AQ2959" s="17">
        <v>68.458265233007793</v>
      </c>
      <c r="AR2959" s="17">
        <v>1.5800750454617012</v>
      </c>
      <c r="AS2959" s="17">
        <v>5.3625467397822666</v>
      </c>
      <c r="AT2959" s="17">
        <v>-1.0000000000000002</v>
      </c>
      <c r="AU2959" s="17">
        <v>-1.0000000000000002</v>
      </c>
      <c r="AV2959" s="17">
        <v>-2.9264835418038468</v>
      </c>
      <c r="AW2959" s="17">
        <v>120.44417279749202</v>
      </c>
      <c r="AX2959" s="17">
        <v>171.28181594698566</v>
      </c>
      <c r="AY2959" s="17">
        <v>0.32228440284344528</v>
      </c>
      <c r="AZ2959" s="17">
        <v>23.942119999297184</v>
      </c>
      <c r="BA2959" s="22">
        <v>1561.8299093133483</v>
      </c>
      <c r="CU2959" t="e">
        <v>#N/A</v>
      </c>
      <c r="CV2959" t="e">
        <v>#N/A</v>
      </c>
    </row>
    <row r="2960" spans="1:100" x14ac:dyDescent="0.25">
      <c r="A2960">
        <v>6330</v>
      </c>
      <c r="B2960" t="s">
        <v>3202</v>
      </c>
      <c r="C2960" s="22">
        <v>3</v>
      </c>
      <c r="D2960" s="17">
        <v>3.5664368187970767</v>
      </c>
      <c r="E2960" s="17">
        <v>2.3579964242124638E-2</v>
      </c>
      <c r="F2960" s="17">
        <v>0.67627000964462658</v>
      </c>
      <c r="G2960" s="17">
        <v>0.68300714228523374</v>
      </c>
      <c r="H2960" s="17">
        <v>-0.14896878233999328</v>
      </c>
      <c r="I2960" s="17">
        <v>-6.4860025843624797E-3</v>
      </c>
      <c r="J2960" s="17">
        <v>-9.3272870954613545</v>
      </c>
      <c r="K2960" s="17">
        <v>-0.15545478492435577</v>
      </c>
      <c r="L2960" s="17">
        <v>-1.0000000000000002</v>
      </c>
      <c r="M2960" s="17">
        <v>-1.0000000000000002</v>
      </c>
      <c r="N2960" s="17">
        <v>-3.1090956984871156</v>
      </c>
      <c r="O2960" s="17">
        <v>-5.0778431343790364</v>
      </c>
      <c r="P2960" s="17">
        <v>4.3432738979287996E-2</v>
      </c>
      <c r="Q2960" s="17">
        <v>2.0088264775073807</v>
      </c>
      <c r="R2960" s="17">
        <v>0.65204536316468942</v>
      </c>
      <c r="S2960" s="17">
        <v>0.3333333333333337</v>
      </c>
      <c r="T2960" s="17">
        <v>0.3333333333333337</v>
      </c>
      <c r="U2960" s="17">
        <v>0.16101188246368736</v>
      </c>
      <c r="V2960" s="17">
        <v>-6.5864425656081541E-2</v>
      </c>
      <c r="W2960" s="17">
        <v>36.69075633594511</v>
      </c>
      <c r="X2960" s="17">
        <v>1.0709824275092825</v>
      </c>
      <c r="Y2960" s="17">
        <v>-1.0000000000000002</v>
      </c>
      <c r="Z2960" s="17">
        <v>-1.0000000000000002</v>
      </c>
      <c r="AA2960" s="17">
        <v>52.275051457717325</v>
      </c>
      <c r="AB2960" s="17">
        <v>0.35623602622399847</v>
      </c>
      <c r="AC2960" s="17">
        <v>-7.7150676297887369E-2</v>
      </c>
      <c r="AD2960" s="17">
        <v>1.9559645246039203E-2</v>
      </c>
      <c r="AE2960" s="17">
        <v>14.932249758607504</v>
      </c>
      <c r="AF2960" s="17">
        <v>0.41666666666666669</v>
      </c>
      <c r="AG2960" s="17">
        <v>-1.0000000000000002</v>
      </c>
      <c r="AH2960" s="17">
        <v>-1.0000000000000002</v>
      </c>
      <c r="AI2960" s="17">
        <v>-1.6526154085203512E-2</v>
      </c>
      <c r="AJ2960" s="17">
        <v>-6.5864425656081541E-2</v>
      </c>
      <c r="AK2960" s="17">
        <v>0.37105476029733409</v>
      </c>
      <c r="AL2960" s="17">
        <v>0.27452779275508338</v>
      </c>
      <c r="AM2960" s="17">
        <v>-7.9165948878270997E-2</v>
      </c>
      <c r="AN2960" s="17">
        <v>-1.9680291765463542E-2</v>
      </c>
      <c r="AO2960" s="17">
        <v>-0.12387492047010532</v>
      </c>
      <c r="AP2960" s="17">
        <v>0.88063166963882866</v>
      </c>
      <c r="AQ2960" s="17">
        <v>27.363469240483777</v>
      </c>
      <c r="AR2960" s="17">
        <v>0.76181412347427235</v>
      </c>
      <c r="AS2960" s="17">
        <v>0.91552764258492725</v>
      </c>
      <c r="AT2960" s="17">
        <v>-1.0000000000000002</v>
      </c>
      <c r="AU2960" s="17">
        <v>-1.0000000000000002</v>
      </c>
      <c r="AV2960" s="17">
        <v>1.3350525054499227</v>
      </c>
      <c r="AW2960" s="17">
        <v>48.077839992977104</v>
      </c>
      <c r="AX2960" s="17">
        <v>41.160874345664894</v>
      </c>
      <c r="AY2960" s="17">
        <v>9.5585149502091196E-2</v>
      </c>
      <c r="AZ2960" s="17">
        <v>-22.735084588258903</v>
      </c>
      <c r="BA2960" s="22">
        <v>1294.6261424221263</v>
      </c>
      <c r="CU2960" t="e">
        <v>#N/A</v>
      </c>
      <c r="CV2960" t="e">
        <v>#N/A</v>
      </c>
    </row>
    <row r="2961" spans="1:100" x14ac:dyDescent="0.25">
      <c r="A2961">
        <v>6331</v>
      </c>
      <c r="B2961" t="s">
        <v>3203</v>
      </c>
      <c r="C2961" s="22">
        <v>3</v>
      </c>
      <c r="D2961" s="17">
        <v>5.2106263321851856</v>
      </c>
      <c r="E2961" s="17">
        <v>-0.22622770135214376</v>
      </c>
      <c r="F2961" s="17">
        <v>-0.24148961471505065</v>
      </c>
      <c r="G2961" s="17">
        <v>-0.31179379456274353</v>
      </c>
      <c r="H2961" s="17">
        <v>0.48167433801286813</v>
      </c>
      <c r="I2961" s="17">
        <v>-1.0683875976285565E-3</v>
      </c>
      <c r="J2961" s="17">
        <v>28.836357024914399</v>
      </c>
      <c r="K2961" s="17">
        <v>0.48060595041523968</v>
      </c>
      <c r="L2961" s="17">
        <v>-1.0000000000000016</v>
      </c>
      <c r="M2961" s="17">
        <v>-1.0000000000000016</v>
      </c>
      <c r="N2961" s="17">
        <v>9.6121190083047932</v>
      </c>
      <c r="O2961" s="17">
        <v>33.735189562536817</v>
      </c>
      <c r="P2961" s="17">
        <v>-3.2079539001822943</v>
      </c>
      <c r="Q2961" s="17">
        <v>-0.40451797454385874</v>
      </c>
      <c r="R2961" s="17">
        <v>-0.51901077281977104</v>
      </c>
      <c r="S2961" s="17">
        <v>0.33333333333333376</v>
      </c>
      <c r="T2961" s="17">
        <v>0.3225954076284086</v>
      </c>
      <c r="U2961" s="17">
        <v>0.34144518387120476</v>
      </c>
      <c r="V2961" s="17">
        <v>-0.10055783868252044</v>
      </c>
      <c r="W2961" s="17">
        <v>16.648405429407468</v>
      </c>
      <c r="X2961" s="17">
        <v>0.92701856823127382</v>
      </c>
      <c r="Y2961" s="17">
        <v>-1.0000000000000016</v>
      </c>
      <c r="Z2961" s="17">
        <v>-1.0000000000000016</v>
      </c>
      <c r="AA2961" s="17">
        <v>44.094618632698243</v>
      </c>
      <c r="AB2961" s="17">
        <v>0.18272025301882017</v>
      </c>
      <c r="AC2961" s="17">
        <v>-1.6678321713554101E-2</v>
      </c>
      <c r="AD2961" s="17">
        <v>0.39326254821694467</v>
      </c>
      <c r="AE2961" s="17">
        <v>27.965223976110536</v>
      </c>
      <c r="AF2961" s="17">
        <v>0.90909090909090906</v>
      </c>
      <c r="AG2961" s="17">
        <v>-1.0000000000000016</v>
      </c>
      <c r="AH2961" s="17">
        <v>-1.0000000000000016</v>
      </c>
      <c r="AI2961" s="17">
        <v>1.2350635754830966E-2</v>
      </c>
      <c r="AJ2961" s="17">
        <v>-0.10055783868252044</v>
      </c>
      <c r="AK2961" s="17">
        <v>-8.1243220442762581E-2</v>
      </c>
      <c r="AL2961" s="17">
        <v>-6.0661459493368527E-2</v>
      </c>
      <c r="AM2961" s="17">
        <v>-4.9622285358052867E-2</v>
      </c>
      <c r="AN2961" s="17">
        <v>0.11853147124699334</v>
      </c>
      <c r="AO2961" s="17">
        <v>-1.6467732361651344</v>
      </c>
      <c r="AP2961" s="17">
        <v>2.6599794837079922</v>
      </c>
      <c r="AQ2961" s="17">
        <v>45.484762454321853</v>
      </c>
      <c r="AR2961" s="17">
        <v>0.89681608615042674</v>
      </c>
      <c r="AS2961" s="17">
        <v>1.4076245186465133</v>
      </c>
      <c r="AT2961" s="17">
        <v>-1.0000000000000016</v>
      </c>
      <c r="AU2961" s="17">
        <v>-1.0000000000000016</v>
      </c>
      <c r="AV2961" s="17">
        <v>-0.83080456738251462</v>
      </c>
      <c r="AW2961" s="17">
        <v>80.48978767894306</v>
      </c>
      <c r="AX2961" s="17">
        <v>70.681016525787655</v>
      </c>
      <c r="AY2961" s="17">
        <v>-9.3771398602991718E-4</v>
      </c>
      <c r="AZ2961" s="17">
        <v>-31.640932401484243</v>
      </c>
      <c r="BA2961" s="22">
        <v>1410.2894413133138</v>
      </c>
      <c r="CU2961" t="e">
        <v>#N/A</v>
      </c>
      <c r="CV2961" t="e">
        <v>#N/A</v>
      </c>
    </row>
    <row r="2962" spans="1:100" x14ac:dyDescent="0.25">
      <c r="A2962">
        <v>6332</v>
      </c>
      <c r="B2962" t="s">
        <v>3204</v>
      </c>
      <c r="C2962" s="22">
        <v>3</v>
      </c>
      <c r="D2962" s="17">
        <v>4.0421529027527656</v>
      </c>
      <c r="E2962" s="17">
        <v>-2.5172308280514279E-2</v>
      </c>
      <c r="F2962" s="17">
        <v>0.48309924172815011</v>
      </c>
      <c r="G2962" s="17">
        <v>0.48309924172815011</v>
      </c>
      <c r="H2962" s="17">
        <v>3.8371691823674697E-2</v>
      </c>
      <c r="I2962" s="17">
        <v>0</v>
      </c>
      <c r="J2962" s="17">
        <v>2.3023015094204808</v>
      </c>
      <c r="K2962" s="17">
        <v>3.8371691823674697E-2</v>
      </c>
      <c r="L2962" s="17">
        <v>-0.99999999999999878</v>
      </c>
      <c r="M2962" s="17">
        <v>-0.99999999999999878</v>
      </c>
      <c r="N2962" s="17">
        <v>0.76743383647349273</v>
      </c>
      <c r="O2962" s="17">
        <v>6.827553653901397</v>
      </c>
      <c r="P2962" s="17">
        <v>-0.19343662154430152</v>
      </c>
      <c r="Q2962" s="17">
        <v>-1.6434143010433166</v>
      </c>
      <c r="R2962" s="17">
        <v>-0.67619735640644552</v>
      </c>
      <c r="S2962" s="17">
        <v>0.33333333333333304</v>
      </c>
      <c r="T2962" s="17">
        <v>0.33333333333333304</v>
      </c>
      <c r="U2962" s="17">
        <v>0.27078372473127765</v>
      </c>
      <c r="V2962" s="17">
        <v>-6.9708838009205187E-2</v>
      </c>
      <c r="W2962" s="17">
        <v>33.17479446260257</v>
      </c>
      <c r="X2962" s="17">
        <v>1.2931768457128709</v>
      </c>
      <c r="Y2962" s="17">
        <v>-0.99999999999999878</v>
      </c>
      <c r="Z2962" s="17">
        <v>-0.99999999999999878</v>
      </c>
      <c r="AA2962" s="17">
        <v>45.302237124591628</v>
      </c>
      <c r="AB2962" s="17">
        <v>0.19827158948671655</v>
      </c>
      <c r="AC2962" s="17">
        <v>7.6221992250425405E-2</v>
      </c>
      <c r="AD2962" s="17">
        <v>-1.8420781369230893E-2</v>
      </c>
      <c r="AE2962" s="17">
        <v>12.803640018395562</v>
      </c>
      <c r="AF2962" s="17">
        <v>0.5</v>
      </c>
      <c r="AG2962" s="17">
        <v>-0.99999999999999878</v>
      </c>
      <c r="AH2962" s="17">
        <v>-0.99999999999999878</v>
      </c>
      <c r="AI2962" s="17">
        <v>-6.7173507001354618E-2</v>
      </c>
      <c r="AJ2962" s="17">
        <v>-6.9708838009205187E-2</v>
      </c>
      <c r="AK2962" s="17">
        <v>0.1382407013678047</v>
      </c>
      <c r="AL2962" s="17">
        <v>-0.16797231000952312</v>
      </c>
      <c r="AM2962" s="17">
        <v>0.19890818422723758</v>
      </c>
      <c r="AN2962" s="17">
        <v>-8.3266210419939576E-2</v>
      </c>
      <c r="AO2962" s="17">
        <v>5.6639081125199651</v>
      </c>
      <c r="AP2962" s="17">
        <v>-2.9215168105461045</v>
      </c>
      <c r="AQ2962" s="17">
        <v>35.477095972023029</v>
      </c>
      <c r="AR2962" s="17">
        <v>0.86774155338873782</v>
      </c>
      <c r="AS2962" s="17">
        <v>1.3315485375365455</v>
      </c>
      <c r="AT2962" s="17">
        <v>-0.99999999999999878</v>
      </c>
      <c r="AU2962" s="17">
        <v>-0.99999999999999878</v>
      </c>
      <c r="AV2962" s="17">
        <v>-0.19309811467829541</v>
      </c>
      <c r="AW2962" s="17">
        <v>49.208273967946951</v>
      </c>
      <c r="AX2962" s="17">
        <v>40.893920026999361</v>
      </c>
      <c r="AY2962" s="17">
        <v>2.2751768858768444E-2</v>
      </c>
      <c r="AZ2962" s="17">
        <v>-15.247712531521623</v>
      </c>
      <c r="BA2962" s="22">
        <v>1469.7090152297617</v>
      </c>
      <c r="CU2962" t="e">
        <v>#N/A</v>
      </c>
      <c r="CV2962" t="e">
        <v>#N/A</v>
      </c>
    </row>
    <row r="2963" spans="1:100" x14ac:dyDescent="0.25">
      <c r="A2963">
        <v>6333</v>
      </c>
      <c r="B2963" t="s">
        <v>3205</v>
      </c>
      <c r="C2963" s="22">
        <v>3</v>
      </c>
      <c r="D2963" s="17">
        <v>4.8500756990360205</v>
      </c>
      <c r="E2963" s="17">
        <v>-2.0778050534469981E-2</v>
      </c>
      <c r="F2963" s="17">
        <v>-0.93971478154300891</v>
      </c>
      <c r="G2963" s="17">
        <v>-0.9483066088912806</v>
      </c>
      <c r="H2963" s="17">
        <v>0.29500597640241527</v>
      </c>
      <c r="I2963" s="17">
        <v>0</v>
      </c>
      <c r="J2963" s="17">
        <v>17.700358584144904</v>
      </c>
      <c r="K2963" s="17">
        <v>0.29500597640241527</v>
      </c>
      <c r="L2963" s="17">
        <v>-0.999999999999999</v>
      </c>
      <c r="M2963" s="17">
        <v>-0.999999999999999</v>
      </c>
      <c r="N2963" s="17">
        <v>5.9001195280483012</v>
      </c>
      <c r="O2963" s="17">
        <v>21.602127674289665</v>
      </c>
      <c r="P2963" s="17">
        <v>9.9392226849864575E-3</v>
      </c>
      <c r="Q2963" s="17">
        <v>3.2086359769135306</v>
      </c>
      <c r="R2963" s="17">
        <v>1.0530457604674841</v>
      </c>
      <c r="S2963" s="17">
        <v>0.33333333333333304</v>
      </c>
      <c r="T2963" s="17">
        <v>0.33333333333333304</v>
      </c>
      <c r="U2963" s="17">
        <v>0.31818285923255113</v>
      </c>
      <c r="V2963" s="17">
        <v>1.6735722805767701E-3</v>
      </c>
      <c r="W2963" s="17">
        <v>27.66068487109516</v>
      </c>
      <c r="X2963" s="17">
        <v>1.6544335608779157</v>
      </c>
      <c r="Y2963" s="17">
        <v>-0.999999999999999</v>
      </c>
      <c r="Z2963" s="17">
        <v>-0.999999999999999</v>
      </c>
      <c r="AA2963" s="17">
        <v>39.85107196924158</v>
      </c>
      <c r="AB2963" s="17">
        <v>8.941810756001237E-3</v>
      </c>
      <c r="AC2963" s="17">
        <v>0.24400559728582544</v>
      </c>
      <c r="AD2963" s="17">
        <v>-3.0200581288247708E-2</v>
      </c>
      <c r="AE2963" s="17">
        <v>11.137341337678945</v>
      </c>
      <c r="AF2963" s="17">
        <v>0.5</v>
      </c>
      <c r="AG2963" s="17">
        <v>-0.999999999999999</v>
      </c>
      <c r="AH2963" s="17">
        <v>-0.999999999999999</v>
      </c>
      <c r="AI2963" s="17">
        <v>8.4200675514996288E-3</v>
      </c>
      <c r="AJ2963" s="17">
        <v>1.6735722805767701E-3</v>
      </c>
      <c r="AK2963" s="17">
        <v>-7.0587986432619876E-2</v>
      </c>
      <c r="AL2963" s="17">
        <v>0.29488125197805853</v>
      </c>
      <c r="AM2963" s="17">
        <v>6.6810466072026467E-2</v>
      </c>
      <c r="AN2963" s="17">
        <v>-0.12646964979074296</v>
      </c>
      <c r="AO2963" s="17">
        <v>1.3173217196375619</v>
      </c>
      <c r="AP2963" s="17">
        <v>-1.6873349848782813</v>
      </c>
      <c r="AQ2963" s="17">
        <v>45.361043455240058</v>
      </c>
      <c r="AR2963" s="17">
        <v>0.986523098179794</v>
      </c>
      <c r="AS2963" s="17">
        <v>1.9494395372803306</v>
      </c>
      <c r="AT2963" s="17">
        <v>-0.999999999999999</v>
      </c>
      <c r="AU2963" s="17">
        <v>-0.999999999999999</v>
      </c>
      <c r="AV2963" s="17">
        <v>0.1047391515762035</v>
      </c>
      <c r="AW2963" s="17">
        <v>59.76586465865293</v>
      </c>
      <c r="AX2963" s="17">
        <v>60.10162323774059</v>
      </c>
      <c r="AY2963" s="17">
        <v>-1.5191483775329523E-2</v>
      </c>
      <c r="AZ2963" s="17">
        <v>-27.446980178991552</v>
      </c>
      <c r="BA2963" s="22">
        <v>1364.8631726344654</v>
      </c>
      <c r="CU2963" t="e">
        <v>#N/A</v>
      </c>
      <c r="CV2963" t="e">
        <v>#N/A</v>
      </c>
    </row>
    <row r="2964" spans="1:100" x14ac:dyDescent="0.25">
      <c r="A2964">
        <v>6334</v>
      </c>
      <c r="B2964" t="s">
        <v>1743</v>
      </c>
      <c r="C2964" s="22">
        <v>3</v>
      </c>
      <c r="D2964" s="17">
        <v>4.2636712964828574</v>
      </c>
      <c r="E2964" s="17">
        <v>0.37037005196609685</v>
      </c>
      <c r="F2964" s="17">
        <v>0.45639748918337736</v>
      </c>
      <c r="G2964" s="17">
        <v>0.6213068452370244</v>
      </c>
      <c r="H2964" s="17">
        <v>3.7846041050882212E-2</v>
      </c>
      <c r="I2964" s="17">
        <v>-8.3329970630436866E-3</v>
      </c>
      <c r="J2964" s="17">
        <v>1.7707826392703172</v>
      </c>
      <c r="K2964" s="17">
        <v>2.9513043987838529E-2</v>
      </c>
      <c r="L2964" s="17">
        <v>-0.99999999999999933</v>
      </c>
      <c r="M2964" s="17">
        <v>-0.99999999999999933</v>
      </c>
      <c r="N2964" s="17">
        <v>0.59026087975677066</v>
      </c>
      <c r="O2964" s="17">
        <v>6.6557607809901889</v>
      </c>
      <c r="P2964" s="17">
        <v>0.75158784518258182</v>
      </c>
      <c r="Q2964" s="17">
        <v>1.7618937085492232</v>
      </c>
      <c r="R2964" s="17">
        <v>0.52126859974148254</v>
      </c>
      <c r="S2964" s="17">
        <v>0.3333333333333332</v>
      </c>
      <c r="T2964" s="17">
        <v>0.3333333333333332</v>
      </c>
      <c r="U2964" s="17">
        <v>0.26389675279281877</v>
      </c>
      <c r="V2964" s="17">
        <v>0.42157499411259292</v>
      </c>
      <c r="W2964" s="17">
        <v>52.905014783369595</v>
      </c>
      <c r="X2964" s="17">
        <v>4.2221905985256605</v>
      </c>
      <c r="Y2964" s="17">
        <v>-0.99999999999999933</v>
      </c>
      <c r="Z2964" s="17">
        <v>-0.99999999999999933</v>
      </c>
      <c r="AA2964" s="17">
        <v>92.030426946066555</v>
      </c>
      <c r="AB2964" s="17">
        <v>9.7881955892666003E-2</v>
      </c>
      <c r="AC2964" s="17">
        <v>0.28409386088471461</v>
      </c>
      <c r="AD2964" s="17">
        <v>0.39010705448172861</v>
      </c>
      <c r="AE2964" s="17">
        <v>38.604143562955478</v>
      </c>
      <c r="AF2964" s="17">
        <v>1</v>
      </c>
      <c r="AG2964" s="17">
        <v>-0.99999999999999933</v>
      </c>
      <c r="AH2964" s="17">
        <v>-0.99999999999999933</v>
      </c>
      <c r="AI2964" s="17">
        <v>-2.232092003319943E-2</v>
      </c>
      <c r="AJ2964" s="17">
        <v>0.42157499411259292</v>
      </c>
      <c r="AK2964" s="17">
        <v>-3.5937258740899987E-2</v>
      </c>
      <c r="AL2964" s="17">
        <v>1.9363996532881993E-2</v>
      </c>
      <c r="AM2964" s="17">
        <v>0.34364303095043425</v>
      </c>
      <c r="AN2964" s="17">
        <v>-0.18078235231125345</v>
      </c>
      <c r="AO2964" s="17">
        <v>8.4113894800563642</v>
      </c>
      <c r="AP2964" s="17">
        <v>-4.4227388251169248</v>
      </c>
      <c r="AQ2964" s="17">
        <v>54.675797422639903</v>
      </c>
      <c r="AR2964" s="17">
        <v>1.352138413572078</v>
      </c>
      <c r="AS2964" s="17">
        <v>4.2517036425135002</v>
      </c>
      <c r="AT2964" s="17">
        <v>-0.99999999999999933</v>
      </c>
      <c r="AU2964" s="17">
        <v>-0.99999999999999933</v>
      </c>
      <c r="AV2964" s="17">
        <v>1.142575444978507</v>
      </c>
      <c r="AW2964" s="17">
        <v>94.263448901939796</v>
      </c>
      <c r="AX2964" s="17">
        <v>135.9745299125351</v>
      </c>
      <c r="AY2964" s="17">
        <v>0.1835730973868028</v>
      </c>
      <c r="AZ2964" s="17">
        <v>8.0126316749733224</v>
      </c>
      <c r="BA2964" s="22">
        <v>1538.9279960841607</v>
      </c>
      <c r="CU2964" t="e">
        <v>#N/A</v>
      </c>
      <c r="CV2964" t="e">
        <v>#N/A</v>
      </c>
    </row>
    <row r="2965" spans="1:100" x14ac:dyDescent="0.25">
      <c r="A2965">
        <v>6335</v>
      </c>
      <c r="B2965" t="s">
        <v>3206</v>
      </c>
      <c r="C2965" s="22">
        <v>3</v>
      </c>
      <c r="D2965" s="17">
        <v>2.773777380530742</v>
      </c>
      <c r="E2965" s="17">
        <v>0.38049522670425584</v>
      </c>
      <c r="F2965" s="17">
        <v>-0.12620628843034665</v>
      </c>
      <c r="G2965" s="17">
        <v>-3.4562207660608843E-2</v>
      </c>
      <c r="H2965" s="17">
        <v>-0.11530946113710003</v>
      </c>
      <c r="I2965" s="17">
        <v>0</v>
      </c>
      <c r="J2965" s="17">
        <v>-6.918567668226002</v>
      </c>
      <c r="K2965" s="17">
        <v>-0.11530946113710003</v>
      </c>
      <c r="L2965" s="17">
        <v>-0.99999999999999889</v>
      </c>
      <c r="M2965" s="17">
        <v>-0.99999999999999889</v>
      </c>
      <c r="N2965" s="17">
        <v>-2.3061892227420007</v>
      </c>
      <c r="O2965" s="17">
        <v>-4.1793524953558707</v>
      </c>
      <c r="P2965" s="17">
        <v>-0.70622986475450622</v>
      </c>
      <c r="Q2965" s="17">
        <v>-0.32911462184653262</v>
      </c>
      <c r="R2965" s="17">
        <v>-0.12029110161201644</v>
      </c>
      <c r="S2965" s="17">
        <v>0.3333333333333332</v>
      </c>
      <c r="T2965" s="17">
        <v>0.33953875454507182</v>
      </c>
      <c r="U2965" s="17">
        <v>5.4611447923992043E-2</v>
      </c>
      <c r="V2965" s="17">
        <v>-7.4895046140165511E-2</v>
      </c>
      <c r="W2965" s="17">
        <v>30.715918031973249</v>
      </c>
      <c r="X2965" s="17">
        <v>0.56346248508221819</v>
      </c>
      <c r="Y2965" s="17">
        <v>-0.99999999999999889</v>
      </c>
      <c r="Z2965" s="17">
        <v>-0.99999999999999889</v>
      </c>
      <c r="AA2965" s="17">
        <v>29.4771778690159</v>
      </c>
      <c r="AB2965" s="17">
        <v>-0.10702680001075918</v>
      </c>
      <c r="AC2965" s="17">
        <v>0.23116970878492024</v>
      </c>
      <c r="AD2965" s="17">
        <v>-0.14651189000106787</v>
      </c>
      <c r="AE2965" s="17">
        <v>-1.1184490613453377</v>
      </c>
      <c r="AF2965" s="17">
        <v>8.3333333333333329E-2</v>
      </c>
      <c r="AG2965" s="17">
        <v>-0.99999999999999889</v>
      </c>
      <c r="AH2965" s="17">
        <v>-0.99999999999999889</v>
      </c>
      <c r="AI2965" s="17">
        <v>0</v>
      </c>
      <c r="AJ2965" s="17">
        <v>-7.4895046140165511E-2</v>
      </c>
      <c r="AK2965" s="17">
        <v>8.3648539145984163E-2</v>
      </c>
      <c r="AL2965" s="17">
        <v>0.23069691025675737</v>
      </c>
      <c r="AM2965" s="17">
        <v>0.43841944062859012</v>
      </c>
      <c r="AN2965" s="17">
        <v>-5.1739674107581055E-2</v>
      </c>
      <c r="AO2965" s="17">
        <v>11.378728711444671</v>
      </c>
      <c r="AP2965" s="17">
        <v>-0.14000730140573825</v>
      </c>
      <c r="AQ2965" s="17">
        <v>23.797350363747242</v>
      </c>
      <c r="AR2965" s="17">
        <v>0.65258848966223104</v>
      </c>
      <c r="AS2965" s="17">
        <v>0.44815302394511852</v>
      </c>
      <c r="AT2965" s="17">
        <v>-0.99999999999999889</v>
      </c>
      <c r="AU2965" s="17">
        <v>-0.99999999999999889</v>
      </c>
      <c r="AV2965" s="17">
        <v>-0.15485330927262528</v>
      </c>
      <c r="AW2965" s="17">
        <v>25.157818072254287</v>
      </c>
      <c r="AX2965" s="17">
        <v>17.668313458237741</v>
      </c>
      <c r="AY2965" s="17">
        <v>-7.5999243847749531E-2</v>
      </c>
      <c r="AZ2965" s="17">
        <v>-54.222536907296821</v>
      </c>
      <c r="BA2965" s="22">
        <v>1321.9956132940754</v>
      </c>
      <c r="CU2965" t="e">
        <v>#N/A</v>
      </c>
      <c r="CV2965" t="e">
        <v>#N/A</v>
      </c>
    </row>
    <row r="2966" spans="1:100" x14ac:dyDescent="0.25">
      <c r="A2966">
        <v>6336</v>
      </c>
      <c r="B2966" t="s">
        <v>3207</v>
      </c>
      <c r="C2966" s="22">
        <v>3</v>
      </c>
      <c r="D2966" s="17">
        <v>4.7717632612351641</v>
      </c>
      <c r="E2966" s="17">
        <v>0.40861692850142767</v>
      </c>
      <c r="F2966" s="17">
        <v>1.7668780447295411</v>
      </c>
      <c r="G2966" s="17">
        <v>1.9118022535979544</v>
      </c>
      <c r="H2966" s="17">
        <v>0.26467036529065668</v>
      </c>
      <c r="I2966" s="17">
        <v>-2.1049251023477811E-2</v>
      </c>
      <c r="J2966" s="17">
        <v>14.617266856030724</v>
      </c>
      <c r="K2966" s="17">
        <v>0.24362111426717883</v>
      </c>
      <c r="L2966" s="17">
        <v>-1</v>
      </c>
      <c r="M2966" s="17">
        <v>-1</v>
      </c>
      <c r="N2966" s="17">
        <v>4.8724222853435766</v>
      </c>
      <c r="O2966" s="17">
        <v>21.300832370863848</v>
      </c>
      <c r="P2966" s="17">
        <v>0.1100425448716747</v>
      </c>
      <c r="Q2966" s="17">
        <v>2.6590882398029825</v>
      </c>
      <c r="R2966" s="17">
        <v>0.70986103594398586</v>
      </c>
      <c r="S2966" s="17">
        <v>0.33333333333333304</v>
      </c>
      <c r="T2966" s="17">
        <v>0.34859760695820941</v>
      </c>
      <c r="U2966" s="17">
        <v>0.33157598482807049</v>
      </c>
      <c r="V2966" s="17">
        <v>0.21667084396008873</v>
      </c>
      <c r="W2966" s="17">
        <v>39.462266192500941</v>
      </c>
      <c r="X2966" s="17">
        <v>3.0799031027220547</v>
      </c>
      <c r="Y2966" s="17">
        <v>-1</v>
      </c>
      <c r="Z2966" s="17">
        <v>-1</v>
      </c>
      <c r="AA2966" s="17">
        <v>73.476979996424419</v>
      </c>
      <c r="AB2966" s="17">
        <v>0.39120542863158514</v>
      </c>
      <c r="AC2966" s="17">
        <v>0.10338084364694825</v>
      </c>
      <c r="AD2966" s="17">
        <v>0.17151078308105602</v>
      </c>
      <c r="AE2966" s="17">
        <v>33.304852767979483</v>
      </c>
      <c r="AF2966" s="17">
        <v>0.72727272727272729</v>
      </c>
      <c r="AG2966" s="17">
        <v>-1</v>
      </c>
      <c r="AH2966" s="17">
        <v>-1</v>
      </c>
      <c r="AI2966" s="17">
        <v>6.4618732103284643E-2</v>
      </c>
      <c r="AJ2966" s="17">
        <v>0.21667084396008873</v>
      </c>
      <c r="AK2966" s="17">
        <v>-9.8304833914189399E-2</v>
      </c>
      <c r="AL2966" s="17">
        <v>-2.6158439341247317E-2</v>
      </c>
      <c r="AM2966" s="17">
        <v>-2.6876246456916386E-2</v>
      </c>
      <c r="AN2966" s="17">
        <v>-1.2478323020546925E-2</v>
      </c>
      <c r="AO2966" s="17">
        <v>-1.1634303309938565</v>
      </c>
      <c r="AP2966" s="17">
        <v>-0.44275027221991126</v>
      </c>
      <c r="AQ2966" s="17">
        <v>54.079533048531673</v>
      </c>
      <c r="AR2966" s="17">
        <v>1.2301777690797022</v>
      </c>
      <c r="AS2966" s="17">
        <v>3.3235242169892354</v>
      </c>
      <c r="AT2966" s="17">
        <v>-1</v>
      </c>
      <c r="AU2966" s="17">
        <v>-1</v>
      </c>
      <c r="AV2966" s="17">
        <v>2.6216632895419343</v>
      </c>
      <c r="AW2966" s="17">
        <v>94.335062095068267</v>
      </c>
      <c r="AX2966" s="17">
        <v>117.29452113314288</v>
      </c>
      <c r="AY2966" s="17">
        <v>-0.19125319160046875</v>
      </c>
      <c r="AZ2966" s="17">
        <v>-10.127870116315369</v>
      </c>
      <c r="BA2966" s="22">
        <v>1468.6957619840637</v>
      </c>
      <c r="CU2966" t="e">
        <v>#N/A</v>
      </c>
      <c r="CV2966" t="e">
        <v>#N/A</v>
      </c>
    </row>
    <row r="2967" spans="1:100" x14ac:dyDescent="0.25">
      <c r="A2967">
        <v>6337</v>
      </c>
      <c r="B2967" t="s">
        <v>3208</v>
      </c>
      <c r="C2967" s="22">
        <v>3</v>
      </c>
      <c r="D2967" s="17">
        <v>4.723951190332107</v>
      </c>
      <c r="E2967" s="17">
        <v>-0.38273374617334183</v>
      </c>
      <c r="F2967" s="17">
        <v>0.3563586940186626</v>
      </c>
      <c r="G2967" s="17">
        <v>0.22796662226533901</v>
      </c>
      <c r="H2967" s="17">
        <v>0.23241049632070818</v>
      </c>
      <c r="I2967" s="17">
        <v>0</v>
      </c>
      <c r="J2967" s="17">
        <v>13.944629779242488</v>
      </c>
      <c r="K2967" s="17">
        <v>0.23241049632070818</v>
      </c>
      <c r="L2967" s="17">
        <v>-1.0000000000000022</v>
      </c>
      <c r="M2967" s="17">
        <v>-1.0000000000000022</v>
      </c>
      <c r="N2967" s="17">
        <v>4.6482099264141645</v>
      </c>
      <c r="O2967" s="17">
        <v>18.896547591839919</v>
      </c>
      <c r="P2967" s="17">
        <v>1.0487849930381288</v>
      </c>
      <c r="Q2967" s="17">
        <v>2.4002556402644886</v>
      </c>
      <c r="R2967" s="17">
        <v>0.90365074306781057</v>
      </c>
      <c r="S2967" s="17">
        <v>0.3333333333333337</v>
      </c>
      <c r="T2967" s="17">
        <v>0.3333333333333337</v>
      </c>
      <c r="U2967" s="17">
        <v>0.36362046757462041</v>
      </c>
      <c r="V2967" s="17">
        <v>-1.0261684838998128E-2</v>
      </c>
      <c r="W2967" s="17">
        <v>31.504598123263278</v>
      </c>
      <c r="X2967" s="17">
        <v>1.8271679316104548</v>
      </c>
      <c r="Y2967" s="17">
        <v>-1.0000000000000022</v>
      </c>
      <c r="Z2967" s="17">
        <v>-1.0000000000000022</v>
      </c>
      <c r="AA2967" s="17">
        <v>80.071500027040926</v>
      </c>
      <c r="AB2967" s="17">
        <v>0.2251662944524831</v>
      </c>
      <c r="AC2967" s="17">
        <v>0.25888871135417002</v>
      </c>
      <c r="AD2967" s="17">
        <v>0.46921001740754192</v>
      </c>
      <c r="AE2967" s="17">
        <v>47.663251160709784</v>
      </c>
      <c r="AF2967" s="17">
        <v>0.83333333333333337</v>
      </c>
      <c r="AG2967" s="17">
        <v>-1.0000000000000022</v>
      </c>
      <c r="AH2967" s="17">
        <v>-1.0000000000000022</v>
      </c>
      <c r="AI2967" s="17">
        <v>2.2156220965445464E-2</v>
      </c>
      <c r="AJ2967" s="17">
        <v>-1.0261684838998128E-2</v>
      </c>
      <c r="AK2967" s="17">
        <v>1.4269747574078388E-2</v>
      </c>
      <c r="AL2967" s="17">
        <v>-9.5213692090919427E-2</v>
      </c>
      <c r="AM2967" s="17">
        <v>0.24552771623784903</v>
      </c>
      <c r="AN2967" s="17">
        <v>0.18281750027205892</v>
      </c>
      <c r="AO2967" s="17">
        <v>6.2095416438166184</v>
      </c>
      <c r="AP2967" s="17">
        <v>4.0943690463468778</v>
      </c>
      <c r="AQ2967" s="17">
        <v>45.449227902505775</v>
      </c>
      <c r="AR2967" s="17">
        <v>1.0200254494022902</v>
      </c>
      <c r="AS2967" s="17">
        <v>2.0595784279311622</v>
      </c>
      <c r="AT2967" s="17">
        <v>-1.0000000000000022</v>
      </c>
      <c r="AU2967" s="17">
        <v>-1.0000000000000022</v>
      </c>
      <c r="AV2967" s="17">
        <v>1.1316173653331492</v>
      </c>
      <c r="AW2967" s="17">
        <v>103.06241666522763</v>
      </c>
      <c r="AX2967" s="17">
        <v>102.47937260063676</v>
      </c>
      <c r="AY2967" s="17">
        <v>0.17975050368074419</v>
      </c>
      <c r="AZ2967" s="17">
        <v>-3.474134729071916</v>
      </c>
      <c r="BA2967" s="22">
        <v>1496.0271442288197</v>
      </c>
      <c r="CU2967" t="e">
        <v>#N/A</v>
      </c>
      <c r="CV2967" t="e">
        <v>#N/A</v>
      </c>
    </row>
    <row r="2968" spans="1:100" x14ac:dyDescent="0.25">
      <c r="A2968">
        <v>6338</v>
      </c>
      <c r="B2968" t="s">
        <v>3209</v>
      </c>
      <c r="C2968" s="22">
        <v>3</v>
      </c>
      <c r="D2968" s="17">
        <v>4.5594741420415446</v>
      </c>
      <c r="E2968" s="17">
        <v>1.185272402297337E-2</v>
      </c>
      <c r="F2968" s="17">
        <v>0.47949024642687893</v>
      </c>
      <c r="G2968" s="17">
        <v>0.47949024642687893</v>
      </c>
      <c r="H2968" s="17">
        <v>0.37908975689635666</v>
      </c>
      <c r="I2968" s="17">
        <v>0</v>
      </c>
      <c r="J2968" s="17">
        <v>22.745385413781385</v>
      </c>
      <c r="K2968" s="17">
        <v>0.37908975689635666</v>
      </c>
      <c r="L2968" s="17">
        <v>-0.99999999999999956</v>
      </c>
      <c r="M2968" s="17">
        <v>-0.99999999999999956</v>
      </c>
      <c r="N2968" s="17">
        <v>7.5817951379271307</v>
      </c>
      <c r="O2968" s="17">
        <v>27.784349802249832</v>
      </c>
      <c r="P2968" s="17">
        <v>0.11648000159323324</v>
      </c>
      <c r="Q2968" s="17">
        <v>0.26868701826685082</v>
      </c>
      <c r="R2968" s="17">
        <v>3.5525819013487954E-2</v>
      </c>
      <c r="S2968" s="17">
        <v>0.33333333333333315</v>
      </c>
      <c r="T2968" s="17">
        <v>0.33333333333333315</v>
      </c>
      <c r="U2968" s="17">
        <v>0.28787944611795235</v>
      </c>
      <c r="V2968" s="17">
        <v>-0.10422679802753923</v>
      </c>
      <c r="W2968" s="17">
        <v>18.849182314428909</v>
      </c>
      <c r="X2968" s="17">
        <v>0.81373390607688401</v>
      </c>
      <c r="Y2968" s="17">
        <v>-0.99999999999999956</v>
      </c>
      <c r="Z2968" s="17">
        <v>-0.99999999999999956</v>
      </c>
      <c r="AA2968" s="17">
        <v>51.768041742109581</v>
      </c>
      <c r="AB2968" s="17">
        <v>0.23855020185618392</v>
      </c>
      <c r="AC2968" s="17">
        <v>3.4685131782966033E-2</v>
      </c>
      <c r="AD2968" s="17">
        <v>0.38443133853419398</v>
      </c>
      <c r="AE2968" s="17">
        <v>32.883333608667201</v>
      </c>
      <c r="AF2968" s="17">
        <v>0.58333333333333337</v>
      </c>
      <c r="AG2968" s="17">
        <v>-0.99999999999999956</v>
      </c>
      <c r="AH2968" s="17">
        <v>-0.99999999999999956</v>
      </c>
      <c r="AI2968" s="17">
        <v>0</v>
      </c>
      <c r="AJ2968" s="17">
        <v>-0.10422679802753923</v>
      </c>
      <c r="AK2968" s="17">
        <v>-7.3263341444194927E-2</v>
      </c>
      <c r="AL2968" s="17">
        <v>0.30016798123863159</v>
      </c>
      <c r="AM2968" s="17">
        <v>0.26902543552526115</v>
      </c>
      <c r="AN2968" s="17">
        <v>9.4435141733081679E-2</v>
      </c>
      <c r="AO2968" s="17">
        <v>6.3593191809105543</v>
      </c>
      <c r="AP2968" s="17">
        <v>3.8617184495202004</v>
      </c>
      <c r="AQ2968" s="17">
        <v>41.594567728210301</v>
      </c>
      <c r="AR2968" s="17">
        <v>0.85031931475707923</v>
      </c>
      <c r="AS2968" s="17">
        <v>1.1928236629732403</v>
      </c>
      <c r="AT2968" s="17">
        <v>-0.99999999999999956</v>
      </c>
      <c r="AU2968" s="17">
        <v>-0.99999999999999956</v>
      </c>
      <c r="AV2968" s="17">
        <v>0.51501606544036682</v>
      </c>
      <c r="AW2968" s="17">
        <v>83.414109993879649</v>
      </c>
      <c r="AX2968" s="17">
        <v>72.991430191125716</v>
      </c>
      <c r="AY2968" s="17">
        <v>0.20520206152260675</v>
      </c>
      <c r="AZ2968" s="17">
        <v>-13.698032986326195</v>
      </c>
      <c r="BA2968" s="22">
        <v>1388.6714747001413</v>
      </c>
      <c r="CU2968" t="e">
        <v>#N/A</v>
      </c>
      <c r="CV2968" t="e">
        <v>#N/A</v>
      </c>
    </row>
    <row r="2969" spans="1:100" x14ac:dyDescent="0.25">
      <c r="A2969">
        <v>6339</v>
      </c>
      <c r="B2969" t="s">
        <v>3210</v>
      </c>
      <c r="C2969" s="22">
        <v>3</v>
      </c>
      <c r="D2969" s="17">
        <v>5.4986593106666186</v>
      </c>
      <c r="E2969" s="17">
        <v>-3.5700212471775281E-2</v>
      </c>
      <c r="F2969" s="17">
        <v>-1.104865000191132</v>
      </c>
      <c r="G2969" s="17">
        <v>-1.1150650608973536</v>
      </c>
      <c r="H2969" s="17">
        <v>-8.1878646823982978E-2</v>
      </c>
      <c r="I2969" s="17">
        <v>-1.6637745814877692E-2</v>
      </c>
      <c r="J2969" s="17">
        <v>-5.9109835583316368</v>
      </c>
      <c r="K2969" s="17">
        <v>-9.8516392638860598E-2</v>
      </c>
      <c r="L2969" s="17">
        <v>-1</v>
      </c>
      <c r="M2969" s="17">
        <v>-1</v>
      </c>
      <c r="N2969" s="17">
        <v>-1.970327852777211</v>
      </c>
      <c r="O2969" s="17">
        <v>-1.5273893085623693</v>
      </c>
      <c r="P2969" s="17">
        <v>-9.5989327043489003E-2</v>
      </c>
      <c r="Q2969" s="17">
        <v>-1.8415702288729316</v>
      </c>
      <c r="R2969" s="17">
        <v>-0.65935900105176104</v>
      </c>
      <c r="S2969" s="17">
        <v>0.33333333333333343</v>
      </c>
      <c r="T2969" s="17">
        <v>0.33333333333333343</v>
      </c>
      <c r="U2969" s="17">
        <v>0.29986429158531974</v>
      </c>
      <c r="V2969" s="17">
        <v>-0.1090903654201192</v>
      </c>
      <c r="W2969" s="17">
        <v>38.238279418829137</v>
      </c>
      <c r="X2969" s="17">
        <v>1.3100980331260923</v>
      </c>
      <c r="Y2969" s="17">
        <v>-1</v>
      </c>
      <c r="Z2969" s="17">
        <v>-1</v>
      </c>
      <c r="AA2969" s="17">
        <v>31.499730237784433</v>
      </c>
      <c r="AB2969" s="17">
        <v>-5.7526281976074865E-2</v>
      </c>
      <c r="AC2969" s="17">
        <v>-0.18530598667074108</v>
      </c>
      <c r="AD2969" s="17">
        <v>0.12124846504695738</v>
      </c>
      <c r="AE2969" s="17">
        <v>-6.0791901799929233</v>
      </c>
      <c r="AF2969" s="17">
        <v>0.16666666666666666</v>
      </c>
      <c r="AG2969" s="17">
        <v>-1</v>
      </c>
      <c r="AH2969" s="17">
        <v>-1</v>
      </c>
      <c r="AI2969" s="17">
        <v>7.30380635606462E-3</v>
      </c>
      <c r="AJ2969" s="17">
        <v>-0.1090903654201192</v>
      </c>
      <c r="AK2969" s="17">
        <v>0.17938935297141959</v>
      </c>
      <c r="AL2969" s="17">
        <v>0.25815463737434929</v>
      </c>
      <c r="AM2969" s="17">
        <v>-0.19152728397988314</v>
      </c>
      <c r="AN2969" s="17">
        <v>1.9668416407206318E-2</v>
      </c>
      <c r="AO2969" s="17">
        <v>-3.8912353346399815</v>
      </c>
      <c r="AP2969" s="17">
        <v>1.7824835970519037</v>
      </c>
      <c r="AQ2969" s="17">
        <v>32.327295860497522</v>
      </c>
      <c r="AR2969" s="17">
        <v>0.85744059283186758</v>
      </c>
      <c r="AS2969" s="17">
        <v>1.2115816404872315</v>
      </c>
      <c r="AT2969" s="17">
        <v>-1</v>
      </c>
      <c r="AU2969" s="17">
        <v>-1</v>
      </c>
      <c r="AV2969" s="17">
        <v>-1.7744240619491145</v>
      </c>
      <c r="AW2969" s="17">
        <v>31.754824526273978</v>
      </c>
      <c r="AX2969" s="17">
        <v>20.99186411138335</v>
      </c>
      <c r="AY2969" s="17">
        <v>-0.15422033918861669</v>
      </c>
      <c r="AZ2969" s="17">
        <v>-17.672587562333142</v>
      </c>
      <c r="BA2969" s="22">
        <v>1301.0795336248341</v>
      </c>
      <c r="CU2969" t="e">
        <v>#N/A</v>
      </c>
      <c r="CV2969" t="e">
        <v>#N/A</v>
      </c>
    </row>
    <row r="2970" spans="1:100" x14ac:dyDescent="0.25">
      <c r="A2970">
        <v>6340</v>
      </c>
      <c r="B2970" t="s">
        <v>3211</v>
      </c>
      <c r="C2970" s="22">
        <v>3</v>
      </c>
      <c r="D2970" s="17">
        <v>4.4108106969482774</v>
      </c>
      <c r="E2970" s="17">
        <v>7.8286704381531775</v>
      </c>
      <c r="F2970" s="17">
        <v>0.63687807516524564</v>
      </c>
      <c r="G2970" s="17">
        <v>3.0914971050093438</v>
      </c>
      <c r="H2970" s="17">
        <v>-7.3970212012334405E-2</v>
      </c>
      <c r="I2970" s="17">
        <v>0</v>
      </c>
      <c r="J2970" s="17">
        <v>-4.4382127207400588</v>
      </c>
      <c r="K2970" s="17">
        <v>-7.3970212012334405E-2</v>
      </c>
      <c r="L2970" s="17">
        <v>-1.0000000000000004</v>
      </c>
      <c r="M2970" s="17">
        <v>-1.0000000000000004</v>
      </c>
      <c r="N2970" s="17">
        <v>-1.4794042402466863</v>
      </c>
      <c r="O2970" s="17">
        <v>3.0640950812175616</v>
      </c>
      <c r="P2970" s="17">
        <v>-2.9060439807472131E-2</v>
      </c>
      <c r="Q2970" s="17">
        <v>0.26213248596182792</v>
      </c>
      <c r="R2970" s="17">
        <v>7.1452591673150573E-2</v>
      </c>
      <c r="S2970" s="17">
        <v>0.33333333333333354</v>
      </c>
      <c r="T2970" s="17">
        <v>0.34017864445698109</v>
      </c>
      <c r="U2970" s="17">
        <v>0.38720378162446611</v>
      </c>
      <c r="V2970" s="17">
        <v>0.16400326468032686</v>
      </c>
      <c r="W2970" s="17">
        <v>51.947569444297663</v>
      </c>
      <c r="X2970" s="17">
        <v>3.2871622155061222</v>
      </c>
      <c r="Y2970" s="17">
        <v>-1.0000000000000004</v>
      </c>
      <c r="Z2970" s="17">
        <v>-1.0000000000000004</v>
      </c>
      <c r="AA2970" s="17">
        <v>97.800476886147649</v>
      </c>
      <c r="AB2970" s="17">
        <v>0.44065192032186318</v>
      </c>
      <c r="AC2970" s="17">
        <v>0.36296240820233189</v>
      </c>
      <c r="AD2970" s="17">
        <v>0.11201476847934114</v>
      </c>
      <c r="AE2970" s="17">
        <v>45.781454850176836</v>
      </c>
      <c r="AF2970" s="17">
        <v>0.9285714285714286</v>
      </c>
      <c r="AG2970" s="17">
        <v>-1.0000000000000004</v>
      </c>
      <c r="AH2970" s="17">
        <v>-1.0000000000000004</v>
      </c>
      <c r="AI2970" s="17">
        <v>0</v>
      </c>
      <c r="AJ2970" s="17">
        <v>0.16400326468032686</v>
      </c>
      <c r="AK2970" s="17">
        <v>-5.7897979288181849E-2</v>
      </c>
      <c r="AL2970" s="17">
        <v>0.18105261594109101</v>
      </c>
      <c r="AM2970" s="17">
        <v>0.19532926406540888</v>
      </c>
      <c r="AN2970" s="17">
        <v>0.33784419040862534</v>
      </c>
      <c r="AO2970" s="17">
        <v>4.5937417051943132</v>
      </c>
      <c r="AP2970" s="17">
        <v>9.3513678399210907</v>
      </c>
      <c r="AQ2970" s="17">
        <v>47.50935672355758</v>
      </c>
      <c r="AR2970" s="17">
        <v>1.2247190240951076</v>
      </c>
      <c r="AS2970" s="17">
        <v>3.2131920034937878</v>
      </c>
      <c r="AT2970" s="17">
        <v>-1.0000000000000004</v>
      </c>
      <c r="AU2970" s="17">
        <v>-1.0000000000000004</v>
      </c>
      <c r="AV2970" s="17">
        <v>3.1629496966824941</v>
      </c>
      <c r="AW2970" s="17">
        <v>110.21593980728625</v>
      </c>
      <c r="AX2970" s="17">
        <v>126.61626627531885</v>
      </c>
      <c r="AY2970" s="17">
        <v>0.14271631059977438</v>
      </c>
      <c r="AZ2970" s="17">
        <v>25.241323570125065</v>
      </c>
      <c r="BA2970" s="22">
        <v>1539.5365951941351</v>
      </c>
      <c r="CU2970" t="e">
        <v>#N/A</v>
      </c>
      <c r="CV2970" t="e">
        <v>#N/A</v>
      </c>
    </row>
    <row r="2971" spans="1:100" x14ac:dyDescent="0.25">
      <c r="A2971">
        <v>6341</v>
      </c>
      <c r="B2971" t="s">
        <v>3212</v>
      </c>
      <c r="C2971" s="22">
        <v>3</v>
      </c>
      <c r="D2971" s="17">
        <v>3.902286181084389</v>
      </c>
      <c r="E2971" s="17">
        <v>-6.2423954876030347E-3</v>
      </c>
      <c r="F2971" s="17">
        <v>-0.23794494863702717</v>
      </c>
      <c r="G2971" s="17">
        <v>-0.23794494863702717</v>
      </c>
      <c r="H2971" s="17">
        <v>-0.1550032974037138</v>
      </c>
      <c r="I2971" s="17">
        <v>0</v>
      </c>
      <c r="J2971" s="17">
        <v>-9.3001978442228275</v>
      </c>
      <c r="K2971" s="17">
        <v>-0.1550032974037138</v>
      </c>
      <c r="L2971" s="17">
        <v>-1.0000000000000007</v>
      </c>
      <c r="M2971" s="17">
        <v>-1.0000000000000007</v>
      </c>
      <c r="N2971" s="17">
        <v>-3.1000659480742758</v>
      </c>
      <c r="O2971" s="17">
        <v>-5.6358566117754636</v>
      </c>
      <c r="P2971" s="17">
        <v>-0.75585284751526371</v>
      </c>
      <c r="Q2971" s="17">
        <v>-1.1317060188888497</v>
      </c>
      <c r="R2971" s="17">
        <v>-0.41333183513150207</v>
      </c>
      <c r="S2971" s="17">
        <v>0.3370710693270057</v>
      </c>
      <c r="T2971" s="17">
        <v>0.21971486619086847</v>
      </c>
      <c r="U2971" s="17">
        <v>-9.427641035340581E-2</v>
      </c>
      <c r="V2971" s="17">
        <v>5.7043619153615424E-3</v>
      </c>
      <c r="W2971" s="17">
        <v>24.928687379341749</v>
      </c>
      <c r="X2971" s="17">
        <v>0.23814186051001582</v>
      </c>
      <c r="Y2971" s="17">
        <v>-1.0000000000000007</v>
      </c>
      <c r="Z2971" s="17">
        <v>-1.0000000000000007</v>
      </c>
      <c r="AA2971" s="17">
        <v>29.520385787103187</v>
      </c>
      <c r="AB2971" s="17">
        <v>0.20257996500716166</v>
      </c>
      <c r="AC2971" s="17">
        <v>-1.0371180863405452E-2</v>
      </c>
      <c r="AD2971" s="17">
        <v>-9.2108179285897512E-2</v>
      </c>
      <c r="AE2971" s="17">
        <v>5.0050302428929347</v>
      </c>
      <c r="AF2971" s="17">
        <v>0.18181818181818182</v>
      </c>
      <c r="AG2971" s="17">
        <v>-1.0000000000000007</v>
      </c>
      <c r="AH2971" s="17">
        <v>-1.0000000000000007</v>
      </c>
      <c r="AI2971" s="17">
        <v>0</v>
      </c>
      <c r="AJ2971" s="17">
        <v>5.7043619153615424E-3</v>
      </c>
      <c r="AK2971" s="17">
        <v>0.52261928211780928</v>
      </c>
      <c r="AL2971" s="17">
        <v>0.1000543167875549</v>
      </c>
      <c r="AM2971" s="17">
        <v>-9.1097300071515952E-2</v>
      </c>
      <c r="AN2971" s="17">
        <v>1.5429230785952317E-2</v>
      </c>
      <c r="AO2971" s="17">
        <v>0.33566390880114749</v>
      </c>
      <c r="AP2971" s="17">
        <v>0.88600235358658241</v>
      </c>
      <c r="AQ2971" s="17">
        <v>15.628489535118918</v>
      </c>
      <c r="AR2971" s="17">
        <v>0.46821388707983003</v>
      </c>
      <c r="AS2971" s="17">
        <v>8.313856310630216E-2</v>
      </c>
      <c r="AT2971" s="17">
        <v>-1.0000000000000007</v>
      </c>
      <c r="AU2971" s="17">
        <v>-1.0000000000000007</v>
      </c>
      <c r="AV2971" s="17">
        <v>-0.65127678376852915</v>
      </c>
      <c r="AW2971" s="17">
        <v>24.77053152891429</v>
      </c>
      <c r="AX2971" s="17">
        <v>25.340967720450447</v>
      </c>
      <c r="AY2971" s="17">
        <v>-1.251041009495826E-2</v>
      </c>
      <c r="AZ2971" s="17">
        <v>-38.44443777491113</v>
      </c>
      <c r="BA2971" s="22">
        <v>1327.2629014954891</v>
      </c>
      <c r="CU2971" t="e">
        <v>#N/A</v>
      </c>
      <c r="CV2971" t="e">
        <v>#N/A</v>
      </c>
    </row>
    <row r="2972" spans="1:100" x14ac:dyDescent="0.25">
      <c r="A2972">
        <v>6342</v>
      </c>
      <c r="B2972" t="s">
        <v>3213</v>
      </c>
      <c r="C2972" s="22">
        <v>3</v>
      </c>
      <c r="D2972" s="17">
        <v>5.1977553691847689</v>
      </c>
      <c r="E2972" s="17">
        <v>-5.9585501040362379E-2</v>
      </c>
      <c r="F2972" s="17">
        <v>0.40450496439576233</v>
      </c>
      <c r="G2972" s="17">
        <v>0.3912121168207825</v>
      </c>
      <c r="H2972" s="17">
        <v>0.26359712398927848</v>
      </c>
      <c r="I2972" s="17">
        <v>-2.7396187060661496E-2</v>
      </c>
      <c r="J2972" s="17">
        <v>14.172056215717012</v>
      </c>
      <c r="K2972" s="17">
        <v>0.23620093692861696</v>
      </c>
      <c r="L2972" s="17">
        <v>-0.99999999999999778</v>
      </c>
      <c r="M2972" s="17">
        <v>-0.99999999999999778</v>
      </c>
      <c r="N2972" s="17">
        <v>4.7240187385723402</v>
      </c>
      <c r="O2972" s="17">
        <v>19.761023701722582</v>
      </c>
      <c r="P2972" s="17">
        <v>0.50124254877894836</v>
      </c>
      <c r="Q2972" s="17">
        <v>3.3880287443873844</v>
      </c>
      <c r="R2972" s="17">
        <v>1.1712341515333911</v>
      </c>
      <c r="S2972" s="17">
        <v>0.33333333333333293</v>
      </c>
      <c r="T2972" s="17">
        <v>0.34121537089596699</v>
      </c>
      <c r="U2972" s="17">
        <v>0.35173620337389544</v>
      </c>
      <c r="V2972" s="17">
        <v>0.14862501908293396</v>
      </c>
      <c r="W2972" s="17">
        <v>37.548359590300457</v>
      </c>
      <c r="X2972" s="17">
        <v>2.7449247328565001</v>
      </c>
      <c r="Y2972" s="17">
        <v>-0.99999999999999778</v>
      </c>
      <c r="Z2972" s="17">
        <v>-0.99999999999999778</v>
      </c>
      <c r="AA2972" s="17">
        <v>89.31465077092173</v>
      </c>
      <c r="AB2972" s="17">
        <v>0.37921238528326184</v>
      </c>
      <c r="AC2972" s="17">
        <v>0.14093247318615271</v>
      </c>
      <c r="AD2972" s="17">
        <v>0.49175628211234307</v>
      </c>
      <c r="AE2972" s="17">
        <v>50.59505702908789</v>
      </c>
      <c r="AF2972" s="17">
        <v>0.81818181818181823</v>
      </c>
      <c r="AG2972" s="17">
        <v>-0.99999999999999778</v>
      </c>
      <c r="AH2972" s="17">
        <v>-0.99999999999999778</v>
      </c>
      <c r="AI2972" s="17">
        <v>5.6072762005680316E-2</v>
      </c>
      <c r="AJ2972" s="17">
        <v>0.14862501908293396</v>
      </c>
      <c r="AK2972" s="17">
        <v>-5.3204253131657379E-2</v>
      </c>
      <c r="AL2972" s="17">
        <v>3.1570837626954146E-2</v>
      </c>
      <c r="AM2972" s="17">
        <v>0.16099794653611069</v>
      </c>
      <c r="AN2972" s="17">
        <v>8.7447579775674605E-2</v>
      </c>
      <c r="AO2972" s="17">
        <v>3.7589273977444799</v>
      </c>
      <c r="AP2972" s="17">
        <v>2.3440436825266362</v>
      </c>
      <c r="AQ2972" s="17">
        <v>51.720415806017499</v>
      </c>
      <c r="AR2972" s="17">
        <v>1.1749099266861287</v>
      </c>
      <c r="AS2972" s="17">
        <v>2.9811256697851176</v>
      </c>
      <c r="AT2972" s="17">
        <v>-0.99999999999999778</v>
      </c>
      <c r="AU2972" s="17">
        <v>-0.99999999999999778</v>
      </c>
      <c r="AV2972" s="17">
        <v>1.562446268354176</v>
      </c>
      <c r="AW2972" s="17">
        <v>111.41971815517086</v>
      </c>
      <c r="AX2972" s="17">
        <v>127.4036753035779</v>
      </c>
      <c r="AY2972" s="17">
        <v>0.26907020117053743</v>
      </c>
      <c r="AZ2972" s="17">
        <v>18.334600114749868</v>
      </c>
      <c r="BA2972" s="22">
        <v>1479.1200558534433</v>
      </c>
      <c r="CU2972" t="e">
        <v>#N/A</v>
      </c>
      <c r="CV2972" t="e">
        <v>#N/A</v>
      </c>
    </row>
    <row r="2973" spans="1:100" x14ac:dyDescent="0.25">
      <c r="A2973">
        <v>6343</v>
      </c>
      <c r="B2973" t="s">
        <v>3214</v>
      </c>
      <c r="C2973" s="22">
        <v>3</v>
      </c>
      <c r="D2973" s="17">
        <v>4.9907956845292958</v>
      </c>
      <c r="E2973" s="17">
        <v>8.1217710582261182E-2</v>
      </c>
      <c r="F2973" s="17">
        <v>3.8102330476467369E-2</v>
      </c>
      <c r="G2973" s="17">
        <v>3.8102330476467369E-2</v>
      </c>
      <c r="H2973" s="17">
        <v>0.25139234895281587</v>
      </c>
      <c r="I2973" s="17">
        <v>0</v>
      </c>
      <c r="J2973" s="17">
        <v>15.083540937168962</v>
      </c>
      <c r="K2973" s="17">
        <v>0.25139234895281587</v>
      </c>
      <c r="L2973" s="17">
        <v>-1.0000000000000007</v>
      </c>
      <c r="M2973" s="17">
        <v>-1.0000000000000007</v>
      </c>
      <c r="N2973" s="17">
        <v>5.0278469790563189</v>
      </c>
      <c r="O2973" s="17">
        <v>20.112438952174724</v>
      </c>
      <c r="P2973" s="17">
        <v>9.9518042404103751E-2</v>
      </c>
      <c r="Q2973" s="17">
        <v>4.5272420557303459</v>
      </c>
      <c r="R2973" s="17">
        <v>1.5528463455798829</v>
      </c>
      <c r="S2973" s="17">
        <v>0.33333333333333331</v>
      </c>
      <c r="T2973" s="17">
        <v>0.33667753454725796</v>
      </c>
      <c r="U2973" s="17">
        <v>0.138983088906833</v>
      </c>
      <c r="V2973" s="17">
        <v>0.22346212333528728</v>
      </c>
      <c r="W2973" s="17">
        <v>31.242549246795846</v>
      </c>
      <c r="X2973" s="17">
        <v>2.318667815780759</v>
      </c>
      <c r="Y2973" s="17">
        <v>-1.0000000000000007</v>
      </c>
      <c r="Z2973" s="17">
        <v>-1.0000000000000007</v>
      </c>
      <c r="AA2973" s="17">
        <v>59.86407910896741</v>
      </c>
      <c r="AB2973" s="17">
        <v>0.23449546321137429</v>
      </c>
      <c r="AC2973" s="17">
        <v>2.3305292767337425E-2</v>
      </c>
      <c r="AD2973" s="17">
        <v>0.28357291435312071</v>
      </c>
      <c r="AE2973" s="17">
        <v>27.068683516591598</v>
      </c>
      <c r="AF2973" s="17">
        <v>0.66666666666666663</v>
      </c>
      <c r="AG2973" s="17">
        <v>-1.0000000000000007</v>
      </c>
      <c r="AH2973" s="17">
        <v>-1.0000000000000007</v>
      </c>
      <c r="AI2973" s="17">
        <v>3.5500550254497415E-2</v>
      </c>
      <c r="AJ2973" s="17">
        <v>0.22346212333528728</v>
      </c>
      <c r="AK2973" s="17">
        <v>-3.9228975067655103E-2</v>
      </c>
      <c r="AL2973" s="17">
        <v>0.23549465599553424</v>
      </c>
      <c r="AM2973" s="17">
        <v>0.28628044350808668</v>
      </c>
      <c r="AN2973" s="17">
        <v>-3.9860217837118302E-2</v>
      </c>
      <c r="AO2973" s="17">
        <v>6.9608662123638911</v>
      </c>
      <c r="AP2973" s="17">
        <v>0.18096783404971367</v>
      </c>
      <c r="AQ2973" s="17">
        <v>46.326090183964801</v>
      </c>
      <c r="AR2973" s="17">
        <v>1.0324560801227123</v>
      </c>
      <c r="AS2973" s="17">
        <v>2.5700601647335755</v>
      </c>
      <c r="AT2973" s="17">
        <v>-1.0000000000000007</v>
      </c>
      <c r="AU2973" s="17">
        <v>-1.0000000000000007</v>
      </c>
      <c r="AV2973" s="17">
        <v>1.5909486760563485</v>
      </c>
      <c r="AW2973" s="17">
        <v>80.157485895191854</v>
      </c>
      <c r="AX2973" s="17">
        <v>103.21370923381053</v>
      </c>
      <c r="AY2973" s="17">
        <v>2.3981935293859759E-2</v>
      </c>
      <c r="AZ2973" s="17">
        <v>-21.863201853353747</v>
      </c>
      <c r="BA2973" s="22">
        <v>1445.5756505507056</v>
      </c>
      <c r="CU2973" t="e">
        <v>#N/A</v>
      </c>
      <c r="CV2973" t="e">
        <v>#N/A</v>
      </c>
    </row>
    <row r="2974" spans="1:100" x14ac:dyDescent="0.25">
      <c r="A2974">
        <v>6344</v>
      </c>
      <c r="B2974" t="s">
        <v>3215</v>
      </c>
      <c r="C2974" s="22">
        <v>3</v>
      </c>
      <c r="D2974" s="17">
        <v>4.7707304362172493</v>
      </c>
      <c r="E2974" s="17">
        <v>-1.4305995314318476E-2</v>
      </c>
      <c r="F2974" s="17">
        <v>-1.4389845246990067</v>
      </c>
      <c r="G2974" s="17">
        <v>-1.4399196052567549</v>
      </c>
      <c r="H2974" s="17">
        <v>0.28327234119874167</v>
      </c>
      <c r="I2974" s="17">
        <v>0</v>
      </c>
      <c r="J2974" s="17">
        <v>16.996340471924508</v>
      </c>
      <c r="K2974" s="17">
        <v>0.28327234119874167</v>
      </c>
      <c r="L2974" s="17">
        <v>-0.99999999999999911</v>
      </c>
      <c r="M2974" s="17">
        <v>-0.99999999999999911</v>
      </c>
      <c r="N2974" s="17">
        <v>5.6654468239748335</v>
      </c>
      <c r="O2974" s="17">
        <v>20.327151302884992</v>
      </c>
      <c r="P2974" s="17">
        <v>0.14546748312058558</v>
      </c>
      <c r="Q2974" s="17">
        <v>-10.203528053288393</v>
      </c>
      <c r="R2974" s="17">
        <v>-3.4708718873917852</v>
      </c>
      <c r="S2974" s="17">
        <v>0.33333333333333331</v>
      </c>
      <c r="T2974" s="17">
        <v>0.33333333333333331</v>
      </c>
      <c r="U2974" s="17">
        <v>0.33742356885744335</v>
      </c>
      <c r="V2974" s="17">
        <v>0.35185117487404338</v>
      </c>
      <c r="W2974" s="17">
        <v>42.906762767976431</v>
      </c>
      <c r="X2974" s="17">
        <v>3.8441956501419585</v>
      </c>
      <c r="Y2974" s="17">
        <v>-0.99999999999999911</v>
      </c>
      <c r="Z2974" s="17">
        <v>-0.99999999999999911</v>
      </c>
      <c r="AA2974" s="17">
        <v>87.633830193965508</v>
      </c>
      <c r="AB2974" s="17">
        <v>0.45314693569281933</v>
      </c>
      <c r="AC2974" s="17">
        <v>0.34772830099483287</v>
      </c>
      <c r="AD2974" s="17">
        <v>0.16308354957996402</v>
      </c>
      <c r="AE2974" s="17">
        <v>48.1979393133808</v>
      </c>
      <c r="AF2974" s="17">
        <v>0.93333333333333335</v>
      </c>
      <c r="AG2974" s="17">
        <v>-0.99999999999999911</v>
      </c>
      <c r="AH2974" s="17">
        <v>-0.99999999999999911</v>
      </c>
      <c r="AI2974" s="17">
        <v>-0.10184068468386392</v>
      </c>
      <c r="AJ2974" s="17">
        <v>0.35185117487404338</v>
      </c>
      <c r="AK2974" s="17">
        <v>9.7652813355993018E-2</v>
      </c>
      <c r="AL2974" s="17">
        <v>-0.10970775192123441</v>
      </c>
      <c r="AM2974" s="17">
        <v>-3.5594858478212685E-2</v>
      </c>
      <c r="AN2974" s="17">
        <v>0.22223648263876494</v>
      </c>
      <c r="AO2974" s="17">
        <v>-0.40160739517535182</v>
      </c>
      <c r="AP2974" s="17">
        <v>5.007373306362954</v>
      </c>
      <c r="AQ2974" s="17">
        <v>59.903103239900986</v>
      </c>
      <c r="AR2974" s="17">
        <v>1.3559414103981529</v>
      </c>
      <c r="AS2974" s="17">
        <v>4.1274679913407004</v>
      </c>
      <c r="AT2974" s="17">
        <v>-0.99999999999999911</v>
      </c>
      <c r="AU2974" s="17">
        <v>-0.99999999999999911</v>
      </c>
      <c r="AV2974" s="17">
        <v>-4.9107914926485385</v>
      </c>
      <c r="AW2974" s="17">
        <v>112.96835480321334</v>
      </c>
      <c r="AX2974" s="17">
        <v>146.1166585969404</v>
      </c>
      <c r="AY2974" s="17">
        <v>0.26240261900456369</v>
      </c>
      <c r="AZ2974" s="17">
        <v>22.409015258418922</v>
      </c>
      <c r="BA2974" s="22">
        <v>1518.0650874573798</v>
      </c>
      <c r="CU2974" t="e">
        <v>#N/A</v>
      </c>
      <c r="CV2974" t="e">
        <v>#N/A</v>
      </c>
    </row>
    <row r="2975" spans="1:100" x14ac:dyDescent="0.25">
      <c r="A2975">
        <v>6345</v>
      </c>
      <c r="B2975" t="s">
        <v>3216</v>
      </c>
      <c r="C2975" s="22">
        <v>3</v>
      </c>
      <c r="D2975" s="17">
        <v>5.0231676163261652</v>
      </c>
      <c r="E2975" s="17">
        <v>0</v>
      </c>
      <c r="F2975" s="17">
        <v>-9.9510227224446982E-3</v>
      </c>
      <c r="G2975" s="17">
        <v>-9.9510227224446982E-3</v>
      </c>
      <c r="H2975" s="17">
        <v>-9.1090445722893168E-2</v>
      </c>
      <c r="I2975" s="17">
        <v>0</v>
      </c>
      <c r="J2975" s="17">
        <v>-5.4654267433735875</v>
      </c>
      <c r="K2975" s="17">
        <v>-9.1090445722893168E-2</v>
      </c>
      <c r="L2975" s="17">
        <v>-1.0000000000000002</v>
      </c>
      <c r="M2975" s="17">
        <v>-1.0000000000000002</v>
      </c>
      <c r="N2975" s="17">
        <v>-1.8218089144578629</v>
      </c>
      <c r="O2975" s="17">
        <v>-0.45221014976986418</v>
      </c>
      <c r="P2975" s="17">
        <v>2.6741788438091094E-2</v>
      </c>
      <c r="Q2975" s="17">
        <v>-0.63664681054044248</v>
      </c>
      <c r="R2975" s="17">
        <v>-0.23596932799960257</v>
      </c>
      <c r="S2975" s="17">
        <v>0.33333333333333337</v>
      </c>
      <c r="T2975" s="17">
        <v>0.33333333333333337</v>
      </c>
      <c r="U2975" s="17">
        <v>6.3022557254069661E-2</v>
      </c>
      <c r="V2975" s="17">
        <v>-3.3338738015320814E-2</v>
      </c>
      <c r="W2975" s="17">
        <v>31.497637265132358</v>
      </c>
      <c r="X2975" s="17">
        <v>0.80981491331391375</v>
      </c>
      <c r="Y2975" s="17">
        <v>-1.0000000000000002</v>
      </c>
      <c r="Z2975" s="17">
        <v>-1.0000000000000002</v>
      </c>
      <c r="AA2975" s="17">
        <v>33.420874258149325</v>
      </c>
      <c r="AB2975" s="17">
        <v>-0.13593005608434647</v>
      </c>
      <c r="AC2975" s="17">
        <v>-5.7724618011193086E-2</v>
      </c>
      <c r="AD2975" s="17">
        <v>0.23683880051587089</v>
      </c>
      <c r="AE2975" s="17">
        <v>2.1592063210165722</v>
      </c>
      <c r="AF2975" s="17">
        <v>0.16666666666666666</v>
      </c>
      <c r="AG2975" s="17">
        <v>-1.0000000000000002</v>
      </c>
      <c r="AH2975" s="17">
        <v>-1.0000000000000002</v>
      </c>
      <c r="AI2975" s="17">
        <v>0</v>
      </c>
      <c r="AJ2975" s="17">
        <v>-3.3338738015320814E-2</v>
      </c>
      <c r="AK2975" s="17">
        <v>9.909334244589698E-3</v>
      </c>
      <c r="AL2975" s="17">
        <v>0.2899692772858124</v>
      </c>
      <c r="AM2975" s="17">
        <v>0.43763848866170868</v>
      </c>
      <c r="AN2975" s="17">
        <v>3.7429151201468405E-2</v>
      </c>
      <c r="AO2975" s="17">
        <v>10.990508887765667</v>
      </c>
      <c r="AP2975" s="17">
        <v>2.3855751664657725</v>
      </c>
      <c r="AQ2975" s="17">
        <v>26.032210521758756</v>
      </c>
      <c r="AR2975" s="17">
        <v>0.69635048590541582</v>
      </c>
      <c r="AS2975" s="17">
        <v>0.71872446759102093</v>
      </c>
      <c r="AT2975" s="17">
        <v>-1.0000000000000002</v>
      </c>
      <c r="AU2975" s="17">
        <v>-1.0000000000000002</v>
      </c>
      <c r="AV2975" s="17">
        <v>-0.24592035072204727</v>
      </c>
      <c r="AW2975" s="17">
        <v>35.354239274845234</v>
      </c>
      <c r="AX2975" s="17">
        <v>32.020365473313149</v>
      </c>
      <c r="AY2975" s="17">
        <v>-1.7653506100374958E-2</v>
      </c>
      <c r="AZ2975" s="17">
        <v>-55.489023316502077</v>
      </c>
      <c r="BA2975" s="22">
        <v>1306.1736043081175</v>
      </c>
      <c r="CU2975" t="e">
        <v>#N/A</v>
      </c>
      <c r="CV2975" t="e">
        <v>#N/A</v>
      </c>
    </row>
    <row r="2976" spans="1:100" x14ac:dyDescent="0.25">
      <c r="A2976">
        <v>6346</v>
      </c>
      <c r="B2976" t="s">
        <v>3217</v>
      </c>
      <c r="C2976" s="22">
        <v>3</v>
      </c>
      <c r="D2976" s="17">
        <v>5.2290907162969376</v>
      </c>
      <c r="E2976" s="17">
        <v>0.12810323307887128</v>
      </c>
      <c r="F2976" s="17">
        <v>0.44824299623364489</v>
      </c>
      <c r="G2976" s="17">
        <v>0.48642633609687885</v>
      </c>
      <c r="H2976" s="17">
        <v>0.21977942595235878</v>
      </c>
      <c r="I2976" s="17">
        <v>0</v>
      </c>
      <c r="J2976" s="17">
        <v>13.186765557141529</v>
      </c>
      <c r="K2976" s="17">
        <v>0.21977942595235878</v>
      </c>
      <c r="L2976" s="17">
        <v>-0.99999999999999967</v>
      </c>
      <c r="M2976" s="17">
        <v>-0.99999999999999967</v>
      </c>
      <c r="N2976" s="17">
        <v>4.3955885190471751</v>
      </c>
      <c r="O2976" s="17">
        <v>18.902282609535348</v>
      </c>
      <c r="P2976" s="17">
        <v>-2.5621346428607385E-2</v>
      </c>
      <c r="Q2976" s="17">
        <v>-0.78196712850241279</v>
      </c>
      <c r="R2976" s="17">
        <v>-0.28845812587794184</v>
      </c>
      <c r="S2976" s="17">
        <v>0.3333333333333332</v>
      </c>
      <c r="T2976" s="17">
        <v>0.3333333333333332</v>
      </c>
      <c r="U2976" s="17">
        <v>0.19064779272381471</v>
      </c>
      <c r="V2976" s="17">
        <v>-3.2711195294262523E-2</v>
      </c>
      <c r="W2976" s="17">
        <v>24.192953525754394</v>
      </c>
      <c r="X2976" s="17">
        <v>1.0132112398439916</v>
      </c>
      <c r="Y2976" s="17">
        <v>-0.99999999999999967</v>
      </c>
      <c r="Z2976" s="17">
        <v>-0.99999999999999967</v>
      </c>
      <c r="AA2976" s="17">
        <v>49.863151316970963</v>
      </c>
      <c r="AB2976" s="17">
        <v>0.34004589612146219</v>
      </c>
      <c r="AC2976" s="17">
        <v>0.27181407286656833</v>
      </c>
      <c r="AD2976" s="17">
        <v>-9.2686850646140698E-2</v>
      </c>
      <c r="AE2976" s="17">
        <v>25.958655917094511</v>
      </c>
      <c r="AF2976" s="17">
        <v>0.41666666666666669</v>
      </c>
      <c r="AG2976" s="17">
        <v>-0.99999999999999967</v>
      </c>
      <c r="AH2976" s="17">
        <v>-0.99999999999999967</v>
      </c>
      <c r="AI2976" s="17">
        <v>2.5203161429893702E-4</v>
      </c>
      <c r="AJ2976" s="17">
        <v>-3.2711195294262523E-2</v>
      </c>
      <c r="AK2976" s="17">
        <v>0.41723383844850986</v>
      </c>
      <c r="AL2976" s="17">
        <v>-2.6051047930653316E-2</v>
      </c>
      <c r="AM2976" s="17">
        <v>-0.14296387815236566</v>
      </c>
      <c r="AN2976" s="17">
        <v>-2.8497998434506223E-2</v>
      </c>
      <c r="AO2976" s="17">
        <v>-1.4879277615665922</v>
      </c>
      <c r="AP2976" s="17">
        <v>-0.84270520051592201</v>
      </c>
      <c r="AQ2976" s="17">
        <v>37.379719082895967</v>
      </c>
      <c r="AR2976" s="17">
        <v>0.82460326409621865</v>
      </c>
      <c r="AS2976" s="17">
        <v>1.2329906657963505</v>
      </c>
      <c r="AT2976" s="17">
        <v>-0.99999999999999967</v>
      </c>
      <c r="AU2976" s="17">
        <v>-0.99999999999999967</v>
      </c>
      <c r="AV2976" s="17">
        <v>0.19796821021893624</v>
      </c>
      <c r="AW2976" s="17">
        <v>67.922728725990382</v>
      </c>
      <c r="AX2976" s="17">
        <v>64.656649828850078</v>
      </c>
      <c r="AY2976" s="17">
        <v>0.13246895622603755</v>
      </c>
      <c r="AZ2976" s="17">
        <v>-21.877215659473165</v>
      </c>
      <c r="BA2976" s="22">
        <v>1420.0239728077092</v>
      </c>
      <c r="CU2976" t="e">
        <v>#N/A</v>
      </c>
      <c r="CV2976" t="e">
        <v>#N/A</v>
      </c>
    </row>
    <row r="2977" spans="1:100" x14ac:dyDescent="0.25">
      <c r="A2977">
        <v>6347</v>
      </c>
      <c r="B2977" t="s">
        <v>3218</v>
      </c>
      <c r="C2977" s="22">
        <v>3</v>
      </c>
      <c r="D2977" s="17">
        <v>5.110429777032663</v>
      </c>
      <c r="E2977" s="17">
        <v>3.605328127027152E-2</v>
      </c>
      <c r="F2977" s="17">
        <v>-0.33510010783092664</v>
      </c>
      <c r="G2977" s="17">
        <v>-0.32236108436148442</v>
      </c>
      <c r="H2977" s="17">
        <v>0.13407736688437746</v>
      </c>
      <c r="I2977" s="17">
        <v>-3.4515621953709032E-2</v>
      </c>
      <c r="J2977" s="17">
        <v>5.9737046958401079</v>
      </c>
      <c r="K2977" s="17">
        <v>9.9561744930668439E-2</v>
      </c>
      <c r="L2977" s="17">
        <v>-0.99999999999999933</v>
      </c>
      <c r="M2977" s="17">
        <v>-0.99999999999999933</v>
      </c>
      <c r="N2977" s="17">
        <v>1.991234898613369</v>
      </c>
      <c r="O2977" s="17">
        <v>10.761773388511282</v>
      </c>
      <c r="P2977" s="17">
        <v>-0.57534150885638879</v>
      </c>
      <c r="Q2977" s="17">
        <v>-1.1000154340095998</v>
      </c>
      <c r="R2977" s="17">
        <v>-0.34952056873625204</v>
      </c>
      <c r="S2977" s="17">
        <v>0.33333333333333298</v>
      </c>
      <c r="T2977" s="17">
        <v>0.33470444898689422</v>
      </c>
      <c r="U2977" s="17">
        <v>0.38230547006067611</v>
      </c>
      <c r="V2977" s="17">
        <v>0.39688375057137065</v>
      </c>
      <c r="W2977" s="17">
        <v>53.906610320864168</v>
      </c>
      <c r="X2977" s="17">
        <v>4.4803715367140491</v>
      </c>
      <c r="Y2977" s="17">
        <v>-0.99999999999999933</v>
      </c>
      <c r="Z2977" s="17">
        <v>-0.99999999999999933</v>
      </c>
      <c r="AA2977" s="17">
        <v>77.765013925802549</v>
      </c>
      <c r="AB2977" s="17">
        <v>0.36249067282592079</v>
      </c>
      <c r="AC2977" s="17">
        <v>7.6264417340726212E-2</v>
      </c>
      <c r="AD2977" s="17">
        <v>4.5403393306845091E-2</v>
      </c>
      <c r="AE2977" s="17">
        <v>24.207924173674598</v>
      </c>
      <c r="AF2977" s="17">
        <v>0.81818181818181823</v>
      </c>
      <c r="AG2977" s="17">
        <v>-0.99999999999999933</v>
      </c>
      <c r="AH2977" s="17">
        <v>-0.99999999999999933</v>
      </c>
      <c r="AI2977" s="17">
        <v>-1.7959079736368917E-2</v>
      </c>
      <c r="AJ2977" s="17">
        <v>0.39688375057137065</v>
      </c>
      <c r="AK2977" s="17">
        <v>0.25189662691430026</v>
      </c>
      <c r="AL2977" s="17">
        <v>-5.4880651448882461E-2</v>
      </c>
      <c r="AM2977" s="17">
        <v>-0.14570336932991415</v>
      </c>
      <c r="AN2977" s="17">
        <v>-0.13367980850972352</v>
      </c>
      <c r="AO2977" s="17">
        <v>-2.3831010986763523</v>
      </c>
      <c r="AP2977" s="17">
        <v>-3.6163984699875016</v>
      </c>
      <c r="AQ2977" s="17">
        <v>59.880315016704337</v>
      </c>
      <c r="AR2977" s="17">
        <v>1.447227002952274</v>
      </c>
      <c r="AS2977" s="17">
        <v>4.5799332816447142</v>
      </c>
      <c r="AT2977" s="17">
        <v>-0.99999999999999933</v>
      </c>
      <c r="AU2977" s="17">
        <v>-0.99999999999999933</v>
      </c>
      <c r="AV2977" s="17">
        <v>-0.67188165309773495</v>
      </c>
      <c r="AW2977" s="17">
        <v>84.910388844326391</v>
      </c>
      <c r="AX2977" s="17">
        <v>124.23958230673601</v>
      </c>
      <c r="AY2977" s="17">
        <v>2.3792382661986199E-2</v>
      </c>
      <c r="AZ2977" s="17">
        <v>-12.566984814664185</v>
      </c>
      <c r="BA2977" s="22">
        <v>1438.2548607744141</v>
      </c>
      <c r="CU2977" t="e">
        <v>#N/A</v>
      </c>
      <c r="CV2977" t="e">
        <v>#N/A</v>
      </c>
    </row>
    <row r="2978" spans="1:100" x14ac:dyDescent="0.25">
      <c r="A2978">
        <v>6348</v>
      </c>
      <c r="B2978" t="s">
        <v>3219</v>
      </c>
      <c r="C2978" s="22">
        <v>3</v>
      </c>
      <c r="D2978" s="17">
        <v>4.8053838261359187</v>
      </c>
      <c r="E2978" s="17">
        <v>1.1174455658471694E-2</v>
      </c>
      <c r="F2978" s="17">
        <v>-0.37906349139057544</v>
      </c>
      <c r="G2978" s="17">
        <v>-0.37073424968310492</v>
      </c>
      <c r="H2978" s="17">
        <v>0.17080966636139605</v>
      </c>
      <c r="I2978" s="17">
        <v>0</v>
      </c>
      <c r="J2978" s="17">
        <v>10.248579981683763</v>
      </c>
      <c r="K2978" s="17">
        <v>0.17080966636139605</v>
      </c>
      <c r="L2978" s="17">
        <v>-1.0000000000000004</v>
      </c>
      <c r="M2978" s="17">
        <v>-1.0000000000000004</v>
      </c>
      <c r="N2978" s="17">
        <v>3.416193327227921</v>
      </c>
      <c r="O2978" s="17">
        <v>14.683229558136574</v>
      </c>
      <c r="P2978" s="17">
        <v>-1.547733652868083E-2</v>
      </c>
      <c r="Q2978" s="17">
        <v>-3.6462671786715939</v>
      </c>
      <c r="R2978" s="17">
        <v>-1.1942228170768512</v>
      </c>
      <c r="S2978" s="17">
        <v>0.34189559288076699</v>
      </c>
      <c r="T2978" s="17">
        <v>-1.2134094224010936E-3</v>
      </c>
      <c r="U2978" s="17">
        <v>-9.6128566214884852E-3</v>
      </c>
      <c r="V2978" s="17">
        <v>0</v>
      </c>
      <c r="W2978" s="17">
        <v>6.410386419019253</v>
      </c>
      <c r="X2978" s="17">
        <v>-0.22276186016660643</v>
      </c>
      <c r="Y2978" s="17">
        <v>-1.0000000000000004</v>
      </c>
      <c r="Z2978" s="17">
        <v>-1.0000000000000004</v>
      </c>
      <c r="AA2978" s="17">
        <v>6.3721858802154348</v>
      </c>
      <c r="AB2978" s="17">
        <v>-8.0335709427128595E-3</v>
      </c>
      <c r="AC2978" s="17">
        <v>-3.0419030645777129E-2</v>
      </c>
      <c r="AD2978" s="17">
        <v>6.1573047153950643E-2</v>
      </c>
      <c r="AE2978" s="17">
        <v>1.1560222782730325</v>
      </c>
      <c r="AF2978" s="17">
        <v>6.6666666666666666E-2</v>
      </c>
      <c r="AG2978" s="17">
        <v>-1.0000000000000004</v>
      </c>
      <c r="AH2978" s="17">
        <v>-1.0000000000000004</v>
      </c>
      <c r="AI2978" s="17">
        <v>0</v>
      </c>
      <c r="AJ2978" s="17">
        <v>0</v>
      </c>
      <c r="AK2978" s="17">
        <v>0.33640142105796034</v>
      </c>
      <c r="AL2978" s="17">
        <v>0.81959539791008029</v>
      </c>
      <c r="AM2978" s="17">
        <v>-0.12646346531452179</v>
      </c>
      <c r="AN2978" s="17">
        <v>0.17724928304226029</v>
      </c>
      <c r="AO2978" s="17">
        <v>-1.4795795275732435</v>
      </c>
      <c r="AP2978" s="17">
        <v>8.5292090656069153</v>
      </c>
      <c r="AQ2978" s="17">
        <v>16.658966400703015</v>
      </c>
      <c r="AR2978" s="17">
        <v>0.33106932683687734</v>
      </c>
      <c r="AS2978" s="17">
        <v>-5.1952193805210559E-2</v>
      </c>
      <c r="AT2978" s="17">
        <v>-1.0000000000000004</v>
      </c>
      <c r="AU2978" s="17">
        <v>-1.0000000000000004</v>
      </c>
      <c r="AV2978" s="17">
        <v>-1.5649570667599559</v>
      </c>
      <c r="AW2978" s="17">
        <v>29.584624503958917</v>
      </c>
      <c r="AX2978" s="17">
        <v>29.584624503958917</v>
      </c>
      <c r="AY2978" s="17">
        <v>0.2410234414091541</v>
      </c>
      <c r="AZ2978" s="17">
        <v>-11.069206216494212</v>
      </c>
      <c r="BA2978" s="22">
        <v>1375.2566569803457</v>
      </c>
      <c r="CU2978" t="e">
        <v>#N/A</v>
      </c>
      <c r="CV2978" t="e">
        <v>#N/A</v>
      </c>
    </row>
    <row r="2979" spans="1:100" x14ac:dyDescent="0.25">
      <c r="A2979">
        <v>6349</v>
      </c>
      <c r="B2979" t="s">
        <v>3220</v>
      </c>
      <c r="C2979" s="22">
        <v>3</v>
      </c>
      <c r="D2979" s="17">
        <v>4.7214128282294183</v>
      </c>
      <c r="E2979" s="17">
        <v>8.4486759998033428E-2</v>
      </c>
      <c r="F2979" s="17">
        <v>-0.15797472478284635</v>
      </c>
      <c r="G2979" s="17">
        <v>-0.12931485215331756</v>
      </c>
      <c r="H2979" s="17">
        <v>-3.8542855419233961E-2</v>
      </c>
      <c r="I2979" s="17">
        <v>0</v>
      </c>
      <c r="J2979" s="17">
        <v>-2.3125713251540416</v>
      </c>
      <c r="K2979" s="17">
        <v>-3.8542855419233961E-2</v>
      </c>
      <c r="L2979" s="17">
        <v>-1.0000000000000002</v>
      </c>
      <c r="M2979" s="17">
        <v>-1.0000000000000002</v>
      </c>
      <c r="N2979" s="17">
        <v>-0.7708571083846798</v>
      </c>
      <c r="O2979" s="17">
        <v>2.27952665092206</v>
      </c>
      <c r="P2979" s="17">
        <v>-0.11915147020394315</v>
      </c>
      <c r="Q2979" s="17">
        <v>0.59150091960830475</v>
      </c>
      <c r="R2979" s="17">
        <v>0.18402076221561617</v>
      </c>
      <c r="S2979" s="17">
        <v>0.3333333333333332</v>
      </c>
      <c r="T2979" s="17">
        <v>0.33168675921440188</v>
      </c>
      <c r="U2979" s="17">
        <v>-3.3482830399137534E-3</v>
      </c>
      <c r="V2979" s="17">
        <v>-0.130849171619002</v>
      </c>
      <c r="W2979" s="17">
        <v>22.774619732322147</v>
      </c>
      <c r="X2979" s="17">
        <v>-9.657178802562888E-2</v>
      </c>
      <c r="Y2979" s="17">
        <v>-1.0000000000000002</v>
      </c>
      <c r="Z2979" s="17">
        <v>-1.0000000000000002</v>
      </c>
      <c r="AA2979" s="17">
        <v>31.538251526333745</v>
      </c>
      <c r="AB2979" s="17">
        <v>2.7067366709602983E-2</v>
      </c>
      <c r="AC2979" s="17">
        <v>-0.13340254621544265</v>
      </c>
      <c r="AD2979" s="17">
        <v>0.2779274001417591</v>
      </c>
      <c r="AE2979" s="17">
        <v>8.5796110317959684</v>
      </c>
      <c r="AF2979" s="17">
        <v>0.25</v>
      </c>
      <c r="AG2979" s="17">
        <v>-1.0000000000000002</v>
      </c>
      <c r="AH2979" s="17">
        <v>-1.0000000000000002</v>
      </c>
      <c r="AI2979" s="17">
        <v>0</v>
      </c>
      <c r="AJ2979" s="17">
        <v>-0.130849171619002</v>
      </c>
      <c r="AK2979" s="17">
        <v>7.1874500972531757E-3</v>
      </c>
      <c r="AL2979" s="17">
        <v>8.4997292678533939E-2</v>
      </c>
      <c r="AM2979" s="17">
        <v>-0.25526628833507292</v>
      </c>
      <c r="AN2979" s="17">
        <v>0.19435904371048679</v>
      </c>
      <c r="AO2979" s="17">
        <v>-6.3457199578905596</v>
      </c>
      <c r="AP2979" s="17">
        <v>5.2839625561548402</v>
      </c>
      <c r="AQ2979" s="17">
        <v>20.462048407168098</v>
      </c>
      <c r="AR2979" s="17">
        <v>0.53082263788881978</v>
      </c>
      <c r="AS2979" s="17">
        <v>-0.13511464344486296</v>
      </c>
      <c r="AT2979" s="17">
        <v>-1.0000000000000002</v>
      </c>
      <c r="AU2979" s="17">
        <v>-1.0000000000000002</v>
      </c>
      <c r="AV2979" s="17">
        <v>5.470591006229876E-2</v>
      </c>
      <c r="AW2979" s="17">
        <v>39.101740733410658</v>
      </c>
      <c r="AX2979" s="17">
        <v>26.016823571510439</v>
      </c>
      <c r="AY2979" s="17">
        <v>2.0166338620539077E-2</v>
      </c>
      <c r="AZ2979" s="17">
        <v>-23.72681471726855</v>
      </c>
      <c r="BA2979" s="22">
        <v>1339.3869933203837</v>
      </c>
      <c r="CU2979" t="e">
        <v>#N/A</v>
      </c>
      <c r="CV2979" t="e">
        <v>#N/A</v>
      </c>
    </row>
    <row r="2980" spans="1:100" x14ac:dyDescent="0.25">
      <c r="A2980">
        <v>6350</v>
      </c>
      <c r="B2980" t="s">
        <v>3221</v>
      </c>
      <c r="C2980" s="22">
        <v>3</v>
      </c>
      <c r="D2980" s="17">
        <v>4.5539017987396599</v>
      </c>
      <c r="E2980" s="17">
        <v>-1.3293667381035689E-3</v>
      </c>
      <c r="F2980" s="17">
        <v>-0.65608508598065662</v>
      </c>
      <c r="G2980" s="17">
        <v>-0.65608508598065662</v>
      </c>
      <c r="H2980" s="17">
        <v>0.26288095169113634</v>
      </c>
      <c r="I2980" s="17">
        <v>0</v>
      </c>
      <c r="J2980" s="17">
        <v>15.772857101468178</v>
      </c>
      <c r="K2980" s="17">
        <v>0.26288095169113634</v>
      </c>
      <c r="L2980" s="17">
        <v>-0.99999999999999933</v>
      </c>
      <c r="M2980" s="17">
        <v>-0.99999999999999933</v>
      </c>
      <c r="N2980" s="17">
        <v>5.2576190338227331</v>
      </c>
      <c r="O2980" s="17">
        <v>19.670673814227168</v>
      </c>
      <c r="P2980" s="17">
        <v>3.9736113541283813E-3</v>
      </c>
      <c r="Q2980" s="17">
        <v>-9.3855525810360092</v>
      </c>
      <c r="R2980" s="17">
        <v>-3.1707857137289497</v>
      </c>
      <c r="S2980" s="17">
        <v>0.33333333333333298</v>
      </c>
      <c r="T2980" s="17">
        <v>0.32562492115797481</v>
      </c>
      <c r="U2980" s="17">
        <v>0.2996226322778669</v>
      </c>
      <c r="V2980" s="17">
        <v>-0.17514332055609436</v>
      </c>
      <c r="W2980" s="17">
        <v>20.822264580877789</v>
      </c>
      <c r="X2980" s="17">
        <v>0.53599949639971534</v>
      </c>
      <c r="Y2980" s="17">
        <v>-0.99999999999999933</v>
      </c>
      <c r="Z2980" s="17">
        <v>-0.99999999999999933</v>
      </c>
      <c r="AA2980" s="17">
        <v>58.362527535970344</v>
      </c>
      <c r="AB2980" s="17">
        <v>0.37924861465520376</v>
      </c>
      <c r="AC2980" s="17">
        <v>0.25995797475875487</v>
      </c>
      <c r="AD2980" s="17">
        <v>0.17501438396247138</v>
      </c>
      <c r="AE2980" s="17">
        <v>40.711048668821533</v>
      </c>
      <c r="AF2980" s="17">
        <v>0.58333333333333337</v>
      </c>
      <c r="AG2980" s="17">
        <v>-0.99999999999999933</v>
      </c>
      <c r="AH2980" s="17">
        <v>-0.99999999999999933</v>
      </c>
      <c r="AI2980" s="17">
        <v>-3.0704610981197283E-2</v>
      </c>
      <c r="AJ2980" s="17">
        <v>-0.17514332055609436</v>
      </c>
      <c r="AK2980" s="17">
        <v>0.13065175444006613</v>
      </c>
      <c r="AL2980" s="17">
        <v>-1.3824283036110777E-2</v>
      </c>
      <c r="AM2980" s="17">
        <v>-1.6599415804450495E-3</v>
      </c>
      <c r="AN2980" s="17">
        <v>-4.7688261909529038E-2</v>
      </c>
      <c r="AO2980" s="17">
        <v>0.61176023268920388</v>
      </c>
      <c r="AP2980" s="17">
        <v>-1.2613279629187792</v>
      </c>
      <c r="AQ2980" s="17">
        <v>36.595121682345948</v>
      </c>
      <c r="AR2980" s="17">
        <v>0.78343756621308125</v>
      </c>
      <c r="AS2980" s="17">
        <v>0.79888044809085168</v>
      </c>
      <c r="AT2980" s="17">
        <v>-0.99999999999999933</v>
      </c>
      <c r="AU2980" s="17">
        <v>-0.99999999999999933</v>
      </c>
      <c r="AV2980" s="17">
        <v>-3.8268707997096052</v>
      </c>
      <c r="AW2980" s="17">
        <v>76.77187338727876</v>
      </c>
      <c r="AX2980" s="17">
        <v>58.643449112045303</v>
      </c>
      <c r="AY2980" s="17">
        <v>-9.431105107228048E-2</v>
      </c>
      <c r="AZ2980" s="17">
        <v>-18.200842529243761</v>
      </c>
      <c r="BA2980" s="22">
        <v>1427.493922000431</v>
      </c>
      <c r="CU2980" t="e">
        <v>#N/A</v>
      </c>
      <c r="CV2980" t="e">
        <v>#N/A</v>
      </c>
    </row>
    <row r="2981" spans="1:100" x14ac:dyDescent="0.25">
      <c r="A2981">
        <v>6351</v>
      </c>
      <c r="B2981" t="s">
        <v>3222</v>
      </c>
      <c r="C2981" s="22">
        <v>3</v>
      </c>
      <c r="D2981" s="17">
        <v>4.7260509531541022</v>
      </c>
      <c r="E2981" s="17">
        <v>0.67541636839894648</v>
      </c>
      <c r="F2981" s="17">
        <v>1.0311248883643995</v>
      </c>
      <c r="G2981" s="17">
        <v>1.2908224063714635</v>
      </c>
      <c r="H2981" s="17">
        <v>-8.9014599315828651E-3</v>
      </c>
      <c r="I2981" s="17">
        <v>0</v>
      </c>
      <c r="J2981" s="17">
        <v>-0.5340875958949779</v>
      </c>
      <c r="K2981" s="17">
        <v>-8.9014599315828651E-3</v>
      </c>
      <c r="L2981" s="17">
        <v>-1.0000000000000004</v>
      </c>
      <c r="M2981" s="17">
        <v>-1.0000000000000004</v>
      </c>
      <c r="N2981" s="17">
        <v>-0.17802919863165922</v>
      </c>
      <c r="O2981" s="17">
        <v>5.4827857636305879</v>
      </c>
      <c r="P2981" s="17">
        <v>-5.2375101781434115</v>
      </c>
      <c r="Q2981" s="17">
        <v>-2.2780777549721583</v>
      </c>
      <c r="R2981" s="17">
        <v>-1.3715246669173979</v>
      </c>
      <c r="S2981" s="17">
        <v>0.33333333333333387</v>
      </c>
      <c r="T2981" s="17">
        <v>0.291833262983478</v>
      </c>
      <c r="U2981" s="17">
        <v>5.6509340274058434E-2</v>
      </c>
      <c r="V2981" s="17">
        <v>-1.742096807783265E-3</v>
      </c>
      <c r="W2981" s="17">
        <v>27.553411988586763</v>
      </c>
      <c r="X2981" s="17">
        <v>0.80815276614807285</v>
      </c>
      <c r="Y2981" s="17">
        <v>-1.0000000000000004</v>
      </c>
      <c r="Z2981" s="17">
        <v>-1.0000000000000004</v>
      </c>
      <c r="AA2981" s="17">
        <v>49.063845039340507</v>
      </c>
      <c r="AB2981" s="17">
        <v>-5.4992775606798716E-2</v>
      </c>
      <c r="AC2981" s="17">
        <v>0.4878226770696199</v>
      </c>
      <c r="AD2981" s="17">
        <v>2.4809252890601496E-2</v>
      </c>
      <c r="AE2981" s="17">
        <v>22.881957717671124</v>
      </c>
      <c r="AF2981" s="17">
        <v>0.44444444444444442</v>
      </c>
      <c r="AG2981" s="17">
        <v>-1.0000000000000004</v>
      </c>
      <c r="AH2981" s="17">
        <v>-1.0000000000000004</v>
      </c>
      <c r="AI2981" s="17">
        <v>2.1636534358033303E-2</v>
      </c>
      <c r="AJ2981" s="17">
        <v>-1.742096807783265E-3</v>
      </c>
      <c r="AK2981" s="17">
        <v>0.17587384069252179</v>
      </c>
      <c r="AL2981" s="17">
        <v>2.191336031098224E-2</v>
      </c>
      <c r="AM2981" s="17">
        <v>0.31409572970373489</v>
      </c>
      <c r="AN2981" s="17">
        <v>-0.19776253420180412</v>
      </c>
      <c r="AO2981" s="17">
        <v>8.7317624460559777</v>
      </c>
      <c r="AP2981" s="17">
        <v>-4.834496553490192</v>
      </c>
      <c r="AQ2981" s="17">
        <v>27.019324392691818</v>
      </c>
      <c r="AR2981" s="17">
        <v>0.67993383978308664</v>
      </c>
      <c r="AS2981" s="17">
        <v>0.79925130621648977</v>
      </c>
      <c r="AT2981" s="17">
        <v>-1.0000000000000004</v>
      </c>
      <c r="AU2981" s="17">
        <v>-1.0000000000000004</v>
      </c>
      <c r="AV2981" s="17">
        <v>-8.0702260545934379E-2</v>
      </c>
      <c r="AW2981" s="17">
        <v>49.712134249480883</v>
      </c>
      <c r="AX2981" s="17">
        <v>49.970655255863207</v>
      </c>
      <c r="AY2981" s="17">
        <v>-3.3128849159116618E-2</v>
      </c>
      <c r="AZ2981" s="17">
        <v>-25.414673224624181</v>
      </c>
      <c r="BA2981" s="22">
        <v>1355.186239300695</v>
      </c>
      <c r="CU2981" t="e">
        <v>#N/A</v>
      </c>
      <c r="CV2981" t="e">
        <v>#N/A</v>
      </c>
    </row>
    <row r="2982" spans="1:100" x14ac:dyDescent="0.25">
      <c r="A2982">
        <v>6352</v>
      </c>
      <c r="B2982" t="s">
        <v>3223</v>
      </c>
      <c r="C2982" s="22">
        <v>3</v>
      </c>
      <c r="D2982" s="17">
        <v>4.4122451921007659</v>
      </c>
      <c r="E2982" s="17">
        <v>0</v>
      </c>
      <c r="F2982" s="17">
        <v>-0.32679037994649768</v>
      </c>
      <c r="G2982" s="17">
        <v>-0.32679037994649768</v>
      </c>
      <c r="H2982" s="17">
        <v>0.11433937944519006</v>
      </c>
      <c r="I2982" s="17">
        <v>0</v>
      </c>
      <c r="J2982" s="17">
        <v>6.8603627667114075</v>
      </c>
      <c r="K2982" s="17">
        <v>0.11433937944519006</v>
      </c>
      <c r="L2982" s="17">
        <v>-0.999999999999999</v>
      </c>
      <c r="M2982" s="17">
        <v>-0.999999999999999</v>
      </c>
      <c r="N2982" s="17">
        <v>2.2867875889038025</v>
      </c>
      <c r="O2982" s="17">
        <v>10.945817578865668</v>
      </c>
      <c r="P2982" s="17">
        <v>4.0005729715866325</v>
      </c>
      <c r="Q2982" s="17">
        <v>-0.52716274435272525</v>
      </c>
      <c r="R2982" s="17">
        <v>0.24613119761684935</v>
      </c>
      <c r="S2982" s="17">
        <v>0.33333333333333315</v>
      </c>
      <c r="T2982" s="17">
        <v>0.40936838832688366</v>
      </c>
      <c r="U2982" s="17">
        <v>0.34646508592377478</v>
      </c>
      <c r="V2982" s="17">
        <v>-3.4807583986467385E-3</v>
      </c>
      <c r="W2982" s="17">
        <v>38.853866789606187</v>
      </c>
      <c r="X2982" s="17">
        <v>2.0723248384846187</v>
      </c>
      <c r="Y2982" s="17">
        <v>-0.999999999999999</v>
      </c>
      <c r="Z2982" s="17">
        <v>-0.999999999999999</v>
      </c>
      <c r="AA2982" s="17">
        <v>68.46376057186616</v>
      </c>
      <c r="AB2982" s="17">
        <v>0.3637518081435997</v>
      </c>
      <c r="AC2982" s="17">
        <v>9.5321286429895513E-2</v>
      </c>
      <c r="AD2982" s="17">
        <v>0.12820215711936669</v>
      </c>
      <c r="AE2982" s="17">
        <v>29.363762584643101</v>
      </c>
      <c r="AF2982" s="17">
        <v>0.38461538461538464</v>
      </c>
      <c r="AG2982" s="17">
        <v>-0.999999999999999</v>
      </c>
      <c r="AH2982" s="17">
        <v>-0.999999999999999</v>
      </c>
      <c r="AI2982" s="17">
        <v>-4.6099715830784658E-3</v>
      </c>
      <c r="AJ2982" s="17">
        <v>-3.4807583986467385E-3</v>
      </c>
      <c r="AK2982" s="17">
        <v>9.5090188433211251E-2</v>
      </c>
      <c r="AL2982" s="17">
        <v>3.8920423746075464E-3</v>
      </c>
      <c r="AM2982" s="17">
        <v>0.29775301680432759</v>
      </c>
      <c r="AN2982" s="17">
        <v>-0.24220269291875546</v>
      </c>
      <c r="AO2982" s="17">
        <v>7.919276362274247</v>
      </c>
      <c r="AP2982" s="17">
        <v>-6.0356071110958496</v>
      </c>
      <c r="AQ2982" s="17">
        <v>45.714229556317584</v>
      </c>
      <c r="AR2982" s="17">
        <v>1.0856860491853446</v>
      </c>
      <c r="AS2982" s="17">
        <v>2.1866642179298084</v>
      </c>
      <c r="AT2982" s="17">
        <v>-0.999999999999999</v>
      </c>
      <c r="AU2982" s="17">
        <v>-0.999999999999999</v>
      </c>
      <c r="AV2982" s="17">
        <v>-8.065918232964818E-2</v>
      </c>
      <c r="AW2982" s="17">
        <v>73.373971039635961</v>
      </c>
      <c r="AX2982" s="17">
        <v>72.9336957681097</v>
      </c>
      <c r="AY2982" s="17">
        <v>0.27939413641561472</v>
      </c>
      <c r="AZ2982" s="17">
        <v>7.1294239201502396</v>
      </c>
      <c r="BA2982" s="22">
        <v>1407.1089964571477</v>
      </c>
      <c r="CU2982" t="e">
        <v>#N/A</v>
      </c>
      <c r="CV2982" t="e">
        <v>#N/A</v>
      </c>
    </row>
    <row r="2983" spans="1:100" x14ac:dyDescent="0.25">
      <c r="A2983">
        <v>6353</v>
      </c>
      <c r="B2983" t="s">
        <v>3224</v>
      </c>
      <c r="C2983" s="22">
        <v>3</v>
      </c>
      <c r="D2983" s="17">
        <v>3.0160507650582171</v>
      </c>
      <c r="E2983" s="17">
        <v>0</v>
      </c>
      <c r="F2983" s="17">
        <v>-0.95482166587546358</v>
      </c>
      <c r="G2983" s="17">
        <v>-0.95482166587546358</v>
      </c>
      <c r="H2983" s="17">
        <v>-4.9074260683170425E-2</v>
      </c>
      <c r="I2983" s="17">
        <v>0</v>
      </c>
      <c r="J2983" s="17">
        <v>-2.9444556409902285</v>
      </c>
      <c r="K2983" s="17">
        <v>-4.9074260683170425E-2</v>
      </c>
      <c r="L2983" s="17">
        <v>-0.99999999999999967</v>
      </c>
      <c r="M2983" s="17">
        <v>-0.99999999999999967</v>
      </c>
      <c r="N2983" s="17">
        <v>-0.98148521366340891</v>
      </c>
      <c r="O2983" s="17">
        <v>-0.88322654180747229</v>
      </c>
      <c r="P2983" s="17">
        <v>0.7376378976606659</v>
      </c>
      <c r="Q2983" s="17">
        <v>-4.8120159147010115</v>
      </c>
      <c r="R2983" s="17">
        <v>-1.4090337006357405</v>
      </c>
      <c r="S2983" s="17">
        <v>0.34261897083265025</v>
      </c>
      <c r="T2983" s="17">
        <v>0.14232509667502732</v>
      </c>
      <c r="U2983" s="17">
        <v>7.5691451408678098E-2</v>
      </c>
      <c r="V2983" s="17">
        <v>8.2488832859499081E-3</v>
      </c>
      <c r="W2983" s="17">
        <v>24.718346515419046</v>
      </c>
      <c r="X2983" s="17">
        <v>0.69526919688295408</v>
      </c>
      <c r="Y2983" s="17">
        <v>-0.99999999999999967</v>
      </c>
      <c r="Z2983" s="17">
        <v>-0.99999999999999967</v>
      </c>
      <c r="AA2983" s="17">
        <v>25.795467112459079</v>
      </c>
      <c r="AB2983" s="17">
        <v>-1.4016436446533109E-2</v>
      </c>
      <c r="AC2983" s="17">
        <v>-8.3364423806641066E-2</v>
      </c>
      <c r="AD2983" s="17">
        <v>0.14710394620668973</v>
      </c>
      <c r="AE2983" s="17">
        <v>2.4861542976757764</v>
      </c>
      <c r="AF2983" s="17">
        <v>0.18181818181818182</v>
      </c>
      <c r="AG2983" s="17">
        <v>-0.99999999999999967</v>
      </c>
      <c r="AH2983" s="17">
        <v>-0.99999999999999967</v>
      </c>
      <c r="AI2983" s="17">
        <v>-4.6653574434660443E-2</v>
      </c>
      <c r="AJ2983" s="17">
        <v>8.2488832859499081E-3</v>
      </c>
      <c r="AK2983" s="17">
        <v>0.15747876406628986</v>
      </c>
      <c r="AL2983" s="17">
        <v>0.41813715877257079</v>
      </c>
      <c r="AM2983" s="17">
        <v>0.16483460310805001</v>
      </c>
      <c r="AN2983" s="17">
        <v>-2.7209997332732327E-2</v>
      </c>
      <c r="AO2983" s="17">
        <v>4.9082588980326989</v>
      </c>
      <c r="AP2983" s="17">
        <v>1.4104358605445462</v>
      </c>
      <c r="AQ2983" s="17">
        <v>21.773890874428815</v>
      </c>
      <c r="AR2983" s="17">
        <v>0.56888440220230574</v>
      </c>
      <c r="AS2983" s="17">
        <v>0.64619493619978363</v>
      </c>
      <c r="AT2983" s="17">
        <v>-0.99999999999999967</v>
      </c>
      <c r="AU2983" s="17">
        <v>-0.99999999999999967</v>
      </c>
      <c r="AV2983" s="17">
        <v>-2.3638553665112036</v>
      </c>
      <c r="AW2983" s="17">
        <v>26.322676431196143</v>
      </c>
      <c r="AX2983" s="17">
        <v>26.214493271097936</v>
      </c>
      <c r="AY2983" s="17">
        <v>-4.9858327245360344E-2</v>
      </c>
      <c r="AZ2983" s="17">
        <v>-54.140572290440595</v>
      </c>
      <c r="BA2983" s="22">
        <v>1305.136427317821</v>
      </c>
      <c r="CU2983" t="e">
        <v>#N/A</v>
      </c>
      <c r="CV2983" t="e">
        <v>#N/A</v>
      </c>
    </row>
    <row r="2984" spans="1:100" x14ac:dyDescent="0.25">
      <c r="A2984">
        <v>6354</v>
      </c>
      <c r="B2984" t="s">
        <v>3225</v>
      </c>
      <c r="C2984" s="22">
        <v>3</v>
      </c>
      <c r="D2984" s="17">
        <v>4.6140713033818397</v>
      </c>
      <c r="E2984" s="17">
        <v>-1.1411662743066143E-2</v>
      </c>
      <c r="F2984" s="17">
        <v>-0.5095120952725396</v>
      </c>
      <c r="G2984" s="17">
        <v>-0.5095120952725396</v>
      </c>
      <c r="H2984" s="17">
        <v>0.195029245780108</v>
      </c>
      <c r="I2984" s="17">
        <v>0</v>
      </c>
      <c r="J2984" s="17">
        <v>11.701754746806476</v>
      </c>
      <c r="K2984" s="17">
        <v>0.195029245780108</v>
      </c>
      <c r="L2984" s="17">
        <v>-1.0000000000000004</v>
      </c>
      <c r="M2984" s="17">
        <v>-1.0000000000000004</v>
      </c>
      <c r="N2984" s="17">
        <v>3.900584915602161</v>
      </c>
      <c r="O2984" s="17">
        <v>15.806313954915781</v>
      </c>
      <c r="P2984" s="17">
        <v>-0.18915297497677311</v>
      </c>
      <c r="Q2984" s="17">
        <v>-2.7242591447643569</v>
      </c>
      <c r="R2984" s="17">
        <v>-0.91206790970035823</v>
      </c>
      <c r="S2984" s="17">
        <v>0.33333333333333348</v>
      </c>
      <c r="T2984" s="17">
        <v>0.42522382283450222</v>
      </c>
      <c r="U2984" s="17">
        <v>6.7347353613914113E-2</v>
      </c>
      <c r="V2984" s="17">
        <v>-4.582390203087941E-2</v>
      </c>
      <c r="W2984" s="17">
        <v>23.402054478830465</v>
      </c>
      <c r="X2984" s="17">
        <v>0.6416963719796015</v>
      </c>
      <c r="Y2984" s="17">
        <v>-1.0000000000000004</v>
      </c>
      <c r="Z2984" s="17">
        <v>-1.0000000000000004</v>
      </c>
      <c r="AA2984" s="17">
        <v>59.223992392253734</v>
      </c>
      <c r="AB2984" s="17">
        <v>0.18427566190037115</v>
      </c>
      <c r="AC2984" s="17">
        <v>0.1349925305134542</v>
      </c>
      <c r="AD2984" s="17">
        <v>0.41541192404864691</v>
      </c>
      <c r="AE2984" s="17">
        <v>36.734005823123589</v>
      </c>
      <c r="AF2984" s="17">
        <v>0.63636363636363635</v>
      </c>
      <c r="AG2984" s="17">
        <v>-1.0000000000000004</v>
      </c>
      <c r="AH2984" s="17">
        <v>-1.0000000000000004</v>
      </c>
      <c r="AI2984" s="17">
        <v>-6.5907978669608666E-2</v>
      </c>
      <c r="AJ2984" s="17">
        <v>-4.582390203087941E-2</v>
      </c>
      <c r="AK2984" s="17">
        <v>8.6963580780876945E-2</v>
      </c>
      <c r="AL2984" s="17">
        <v>8.3830015699033009E-3</v>
      </c>
      <c r="AM2984" s="17">
        <v>0.12690400504270125</v>
      </c>
      <c r="AN2984" s="17">
        <v>5.3414443847231576E-2</v>
      </c>
      <c r="AO2984" s="17">
        <v>3.6074180299719165</v>
      </c>
      <c r="AP2984" s="17">
        <v>1.3772761040303045</v>
      </c>
      <c r="AQ2984" s="17">
        <v>35.103809225636965</v>
      </c>
      <c r="AR2984" s="17">
        <v>0.78008060775087029</v>
      </c>
      <c r="AS2984" s="17">
        <v>0.83672561775970988</v>
      </c>
      <c r="AT2984" s="17">
        <v>-1.0000000000000004</v>
      </c>
      <c r="AU2984" s="17">
        <v>-1.0000000000000004</v>
      </c>
      <c r="AV2984" s="17">
        <v>-1.4215800049728979</v>
      </c>
      <c r="AW2984" s="17">
        <v>76.407582451199801</v>
      </c>
      <c r="AX2984" s="17">
        <v>70.507032674719653</v>
      </c>
      <c r="AY2984" s="17">
        <v>0.3326531282160986</v>
      </c>
      <c r="AZ2984" s="17">
        <v>9.0122366210158127</v>
      </c>
      <c r="BA2984" s="22">
        <v>1414.4690405528399</v>
      </c>
      <c r="CU2984" t="e">
        <v>#N/A</v>
      </c>
      <c r="CV2984" t="e">
        <v>#N/A</v>
      </c>
    </row>
    <row r="2985" spans="1:100" x14ac:dyDescent="0.25">
      <c r="A2985">
        <v>6355</v>
      </c>
      <c r="B2985" t="s">
        <v>3226</v>
      </c>
      <c r="C2985" s="22">
        <v>3</v>
      </c>
      <c r="D2985" s="17">
        <v>1.8744074480612654</v>
      </c>
      <c r="E2985" s="17">
        <v>-0.3068686093251547</v>
      </c>
      <c r="F2985" s="17">
        <v>0.98064973631421537</v>
      </c>
      <c r="G2985" s="17">
        <v>0.90137266296669527</v>
      </c>
      <c r="H2985" s="17">
        <v>-0.11217409570283213</v>
      </c>
      <c r="I2985" s="17">
        <v>0</v>
      </c>
      <c r="J2985" s="17">
        <v>-6.730445742169926</v>
      </c>
      <c r="K2985" s="17">
        <v>-0.11217409570283213</v>
      </c>
      <c r="L2985" s="17">
        <v>-0.99999999999999989</v>
      </c>
      <c r="M2985" s="17">
        <v>-0.99999999999999989</v>
      </c>
      <c r="N2985" s="17">
        <v>-2.2434819140566429</v>
      </c>
      <c r="O2985" s="17">
        <v>-3.9546656311419697</v>
      </c>
      <c r="P2985" s="17">
        <v>-1.8054299144127484E-2</v>
      </c>
      <c r="Q2985" s="17">
        <v>0.13648178660779386</v>
      </c>
      <c r="R2985" s="17">
        <v>7.947312728167627E-2</v>
      </c>
      <c r="S2985" s="17">
        <v>0.33333333333333343</v>
      </c>
      <c r="T2985" s="17">
        <v>0.31978151420738149</v>
      </c>
      <c r="U2985" s="17">
        <v>4.2301807766893088E-2</v>
      </c>
      <c r="V2985" s="17">
        <v>1.011845923534114E-2</v>
      </c>
      <c r="W2985" s="17">
        <v>32.708368409831237</v>
      </c>
      <c r="X2985" s="17">
        <v>0.98165511059721389</v>
      </c>
      <c r="Y2985" s="17">
        <v>-0.99999999999999989</v>
      </c>
      <c r="Z2985" s="17">
        <v>-0.99999999999999989</v>
      </c>
      <c r="AA2985" s="17">
        <v>44.296087754378576</v>
      </c>
      <c r="AB2985" s="17">
        <v>0.27333118545951723</v>
      </c>
      <c r="AC2985" s="17">
        <v>0.19237488831042929</v>
      </c>
      <c r="AD2985" s="17">
        <v>-0.23554114942463342</v>
      </c>
      <c r="AE2985" s="17">
        <v>11.508246217265656</v>
      </c>
      <c r="AF2985" s="17">
        <v>0.1111111111111111</v>
      </c>
      <c r="AG2985" s="17">
        <v>-0.99999999999999989</v>
      </c>
      <c r="AH2985" s="17">
        <v>-0.99999999999999989</v>
      </c>
      <c r="AI2985" s="17">
        <v>-5.5293830955074376E-3</v>
      </c>
      <c r="AJ2985" s="17">
        <v>1.011845923534114E-2</v>
      </c>
      <c r="AK2985" s="17">
        <v>0.65608416923739232</v>
      </c>
      <c r="AL2985" s="17">
        <v>4.5771942594203134E-2</v>
      </c>
      <c r="AM2985" s="17">
        <v>7.8188189162412478E-2</v>
      </c>
      <c r="AN2985" s="17">
        <v>0.11979158274516195</v>
      </c>
      <c r="AO2985" s="17">
        <v>5.235125575247273</v>
      </c>
      <c r="AP2985" s="17">
        <v>3.2236492816000646</v>
      </c>
      <c r="AQ2985" s="17">
        <v>25.977922667661314</v>
      </c>
      <c r="AR2985" s="17">
        <v>0.7055351145429487</v>
      </c>
      <c r="AS2985" s="17">
        <v>0.8694810148943819</v>
      </c>
      <c r="AT2985" s="17">
        <v>-0.99999999999999989</v>
      </c>
      <c r="AU2985" s="17">
        <v>-0.99999999999999989</v>
      </c>
      <c r="AV2985" s="17">
        <v>0.9808457902483716</v>
      </c>
      <c r="AW2985" s="17">
        <v>43.565071404836644</v>
      </c>
      <c r="AX2985" s="17">
        <v>44.466329666460624</v>
      </c>
      <c r="AY2985" s="17">
        <v>8.4773560791902111E-2</v>
      </c>
      <c r="AZ2985" s="17">
        <v>-41.450473434407506</v>
      </c>
      <c r="BA2985" s="22">
        <v>1368.8201031135816</v>
      </c>
      <c r="CU2985" t="e">
        <v>#N/A</v>
      </c>
      <c r="CV2985" t="e">
        <v>#N/A</v>
      </c>
    </row>
    <row r="2986" spans="1:100" x14ac:dyDescent="0.25">
      <c r="A2986">
        <v>6356</v>
      </c>
      <c r="B2986" t="s">
        <v>3227</v>
      </c>
      <c r="C2986" s="22">
        <v>3</v>
      </c>
      <c r="D2986" s="17">
        <v>3.0856284799202691</v>
      </c>
      <c r="E2986" s="17">
        <v>-3.7795074841981927E-2</v>
      </c>
      <c r="F2986" s="17">
        <v>0.3663821425783369</v>
      </c>
      <c r="G2986" s="17">
        <v>0.3663821425783369</v>
      </c>
      <c r="H2986" s="17">
        <v>-3.2935284072996271E-2</v>
      </c>
      <c r="I2986" s="17">
        <v>0</v>
      </c>
      <c r="J2986" s="17">
        <v>-1.9761170443797771</v>
      </c>
      <c r="K2986" s="17">
        <v>-3.2935284072996271E-2</v>
      </c>
      <c r="L2986" s="17">
        <v>-1.0000000000000011</v>
      </c>
      <c r="M2986" s="17">
        <v>-1.0000000000000011</v>
      </c>
      <c r="N2986" s="17">
        <v>-0.6587056814599257</v>
      </c>
      <c r="O2986" s="17">
        <v>1.4758935781188267</v>
      </c>
      <c r="P2986" s="17">
        <v>-3.0261696786697514E-2</v>
      </c>
      <c r="Q2986" s="17">
        <v>-0.24434008370280358</v>
      </c>
      <c r="R2986" s="17">
        <v>-0.10391779003553459</v>
      </c>
      <c r="S2986" s="17">
        <v>0.33333333333333348</v>
      </c>
      <c r="T2986" s="17">
        <v>0.25713008312038577</v>
      </c>
      <c r="U2986" s="17">
        <v>2.7853114049612923E-3</v>
      </c>
      <c r="V2986" s="17">
        <v>0</v>
      </c>
      <c r="W2986" s="17">
        <v>25.047360477267073</v>
      </c>
      <c r="X2986" s="17">
        <v>0.57530475805634307</v>
      </c>
      <c r="Y2986" s="17">
        <v>-1.0000000000000011</v>
      </c>
      <c r="Z2986" s="17">
        <v>-1.0000000000000011</v>
      </c>
      <c r="AA2986" s="17">
        <v>21.832896553154619</v>
      </c>
      <c r="AB2986" s="17">
        <v>-0.18944012675680968</v>
      </c>
      <c r="AC2986" s="17">
        <v>-9.8462056862502506E-2</v>
      </c>
      <c r="AD2986" s="17">
        <v>0.22569126093777367</v>
      </c>
      <c r="AE2986" s="17">
        <v>-3.1105461340769232</v>
      </c>
      <c r="AF2986" s="17">
        <v>0.1</v>
      </c>
      <c r="AG2986" s="17">
        <v>-1.0000000000000011</v>
      </c>
      <c r="AH2986" s="17">
        <v>-1.0000000000000011</v>
      </c>
      <c r="AI2986" s="17">
        <v>-3.4361933918224216E-2</v>
      </c>
      <c r="AJ2986" s="17">
        <v>0</v>
      </c>
      <c r="AK2986" s="17">
        <v>0.41753391256690908</v>
      </c>
      <c r="AL2986" s="17">
        <v>2.8624103136355883E-2</v>
      </c>
      <c r="AM2986" s="17">
        <v>-0.25457120842940439</v>
      </c>
      <c r="AN2986" s="17">
        <v>0.33017739768010707</v>
      </c>
      <c r="AO2986" s="17">
        <v>-4.2766106479005614</v>
      </c>
      <c r="AP2986" s="17">
        <v>8.3975554576844562</v>
      </c>
      <c r="AQ2986" s="17">
        <v>23.071243432887286</v>
      </c>
      <c r="AR2986" s="17">
        <v>0.59324872785868066</v>
      </c>
      <c r="AS2986" s="17">
        <v>0.54236947398334667</v>
      </c>
      <c r="AT2986" s="17">
        <v>-1.0000000000000011</v>
      </c>
      <c r="AU2986" s="17">
        <v>-1.0000000000000011</v>
      </c>
      <c r="AV2986" s="17">
        <v>0.26246435254280209</v>
      </c>
      <c r="AW2986" s="17">
        <v>31.70634558895792</v>
      </c>
      <c r="AX2986" s="17">
        <v>31.019106910593425</v>
      </c>
      <c r="AY2986" s="17">
        <v>0.25736722128008555</v>
      </c>
      <c r="AZ2986" s="17">
        <v>0.47804465224615522</v>
      </c>
      <c r="BA2986" s="22">
        <v>1345.467298876725</v>
      </c>
      <c r="CU2986" t="e">
        <v>#N/A</v>
      </c>
      <c r="CV2986" t="e">
        <v>#N/A</v>
      </c>
    </row>
    <row r="2987" spans="1:100" x14ac:dyDescent="0.25">
      <c r="A2987">
        <v>6357</v>
      </c>
      <c r="B2987" t="s">
        <v>3228</v>
      </c>
      <c r="C2987" s="22">
        <v>3</v>
      </c>
      <c r="D2987" s="17">
        <v>4.6577986276998935</v>
      </c>
      <c r="E2987" s="17">
        <v>0</v>
      </c>
      <c r="F2987" s="17">
        <v>0.26840273217900734</v>
      </c>
      <c r="G2987" s="17">
        <v>0.26840273217900734</v>
      </c>
      <c r="H2987" s="17">
        <v>-8.8840298314001601E-2</v>
      </c>
      <c r="I2987" s="17">
        <v>0</v>
      </c>
      <c r="J2987" s="17">
        <v>-5.3304178988400945</v>
      </c>
      <c r="K2987" s="17">
        <v>-8.8840298314001601E-2</v>
      </c>
      <c r="L2987" s="17">
        <v>-1</v>
      </c>
      <c r="M2987" s="17">
        <v>-1</v>
      </c>
      <c r="N2987" s="17">
        <v>-1.7768059662800306</v>
      </c>
      <c r="O2987" s="17">
        <v>-0.40421653896119203</v>
      </c>
      <c r="P2987" s="17">
        <v>-6.7609558169792784E-3</v>
      </c>
      <c r="Q2987" s="17">
        <v>-0.73058586348665056</v>
      </c>
      <c r="R2987" s="17">
        <v>-0.2321984285494515</v>
      </c>
      <c r="S2987" s="17">
        <v>0.33333333333333309</v>
      </c>
      <c r="T2987" s="17">
        <v>0.38259019089624152</v>
      </c>
      <c r="U2987" s="17">
        <v>0.26850212389505251</v>
      </c>
      <c r="V2987" s="17">
        <v>-5.0018829701353726E-2</v>
      </c>
      <c r="W2987" s="17">
        <v>40.92988466949101</v>
      </c>
      <c r="X2987" s="17">
        <v>1.6083551807015448</v>
      </c>
      <c r="Y2987" s="17">
        <v>-1</v>
      </c>
      <c r="Z2987" s="17">
        <v>-1</v>
      </c>
      <c r="AA2987" s="17">
        <v>41.558641200542702</v>
      </c>
      <c r="AB2987" s="17">
        <v>-8.5104745935877524E-2</v>
      </c>
      <c r="AC2987" s="17">
        <v>-9.4104899097174163E-2</v>
      </c>
      <c r="AD2987" s="17">
        <v>0.19642874422507445</v>
      </c>
      <c r="AE2987" s="17">
        <v>0.86095495960114166</v>
      </c>
      <c r="AF2987" s="17">
        <v>0.5</v>
      </c>
      <c r="AG2987" s="17">
        <v>-1</v>
      </c>
      <c r="AH2987" s="17">
        <v>-1</v>
      </c>
      <c r="AI2987" s="17">
        <v>0</v>
      </c>
      <c r="AJ2987" s="17">
        <v>-5.0018829701353726E-2</v>
      </c>
      <c r="AK2987" s="17">
        <v>-5.955832090673352E-2</v>
      </c>
      <c r="AL2987" s="17">
        <v>0.37662695569470517</v>
      </c>
      <c r="AM2987" s="17">
        <v>3.8724356328636259E-2</v>
      </c>
      <c r="AN2987" s="17">
        <v>0.13779279728942165</v>
      </c>
      <c r="AO2987" s="17">
        <v>0.6703173036822383</v>
      </c>
      <c r="AP2987" s="17">
        <v>5.3279547107090712</v>
      </c>
      <c r="AQ2987" s="17">
        <v>35.59946677065092</v>
      </c>
      <c r="AR2987" s="17">
        <v>0.93440681842327356</v>
      </c>
      <c r="AS2987" s="17">
        <v>1.5195148823875433</v>
      </c>
      <c r="AT2987" s="17">
        <v>-1</v>
      </c>
      <c r="AU2987" s="17">
        <v>-1</v>
      </c>
      <c r="AV2987" s="17">
        <v>3.6204303629555901E-2</v>
      </c>
      <c r="AW2987" s="17">
        <v>46.482379372290559</v>
      </c>
      <c r="AX2987" s="17">
        <v>41.480496402155197</v>
      </c>
      <c r="AY2987" s="17">
        <v>-9.9579168660890574E-2</v>
      </c>
      <c r="AZ2987" s="17">
        <v>-42.272007749889582</v>
      </c>
      <c r="BA2987" s="22">
        <v>1348.4683385831288</v>
      </c>
      <c r="CU2987" t="e">
        <v>#N/A</v>
      </c>
      <c r="CV2987" t="e">
        <v>#N/A</v>
      </c>
    </row>
    <row r="2988" spans="1:100" x14ac:dyDescent="0.25">
      <c r="A2988">
        <v>6358</v>
      </c>
      <c r="B2988" t="s">
        <v>3229</v>
      </c>
      <c r="C2988" s="22">
        <v>3</v>
      </c>
      <c r="D2988" s="17">
        <v>4.8383930667603465</v>
      </c>
      <c r="E2988" s="17">
        <v>0.53204405435784885</v>
      </c>
      <c r="F2988" s="17">
        <v>-5.6807682585100827E-2</v>
      </c>
      <c r="G2988" s="17">
        <v>0.10054178317657286</v>
      </c>
      <c r="H2988" s="17">
        <v>-8.2144981295214428E-2</v>
      </c>
      <c r="I2988" s="17">
        <v>-2.0506980253439378E-2</v>
      </c>
      <c r="J2988" s="17">
        <v>-6.1591176929192279</v>
      </c>
      <c r="K2988" s="17">
        <v>-0.10265196154865382</v>
      </c>
      <c r="L2988" s="17">
        <v>-1.0000000000000004</v>
      </c>
      <c r="M2988" s="17">
        <v>-1.0000000000000004</v>
      </c>
      <c r="N2988" s="17">
        <v>-2.0530392309730767</v>
      </c>
      <c r="O2988" s="17">
        <v>-1.2201828429823145</v>
      </c>
      <c r="P2988" s="17">
        <v>0.39489199760435956</v>
      </c>
      <c r="Q2988" s="17">
        <v>2.2623122424374218</v>
      </c>
      <c r="R2988" s="17">
        <v>0.82687430441757159</v>
      </c>
      <c r="S2988" s="17">
        <v>0.33333333333333331</v>
      </c>
      <c r="T2988" s="17">
        <v>0.33333333333333331</v>
      </c>
      <c r="U2988" s="17">
        <v>0.39780392800994474</v>
      </c>
      <c r="V2988" s="17">
        <v>0.16711117922908125</v>
      </c>
      <c r="W2988" s="17">
        <v>53.369349418173876</v>
      </c>
      <c r="X2988" s="17">
        <v>3.3632014156295864</v>
      </c>
      <c r="Y2988" s="17">
        <v>-1.0000000000000004</v>
      </c>
      <c r="Z2988" s="17">
        <v>-1.0000000000000004</v>
      </c>
      <c r="AA2988" s="17">
        <v>91.686153952170471</v>
      </c>
      <c r="AB2988" s="17">
        <v>0.24254524877623723</v>
      </c>
      <c r="AC2988" s="17">
        <v>0.28442004233300305</v>
      </c>
      <c r="AD2988" s="17">
        <v>0.22283331348234148</v>
      </c>
      <c r="AE2988" s="17">
        <v>37.489930229579073</v>
      </c>
      <c r="AF2988" s="17">
        <v>0.61538461538461542</v>
      </c>
      <c r="AG2988" s="17">
        <v>-1.0000000000000004</v>
      </c>
      <c r="AH2988" s="17">
        <v>-1.0000000000000004</v>
      </c>
      <c r="AI2988" s="17">
        <v>2.8172291135333937E-2</v>
      </c>
      <c r="AJ2988" s="17">
        <v>0.16711117922908125</v>
      </c>
      <c r="AK2988" s="17">
        <v>0.12727967339030621</v>
      </c>
      <c r="AL2988" s="17">
        <v>-7.4019815078244983E-2</v>
      </c>
      <c r="AM2988" s="17">
        <v>0.31225536751513283</v>
      </c>
      <c r="AN2988" s="17">
        <v>-0.29659216569296937</v>
      </c>
      <c r="AO2988" s="17">
        <v>8.4427825548298507</v>
      </c>
      <c r="AP2988" s="17">
        <v>-7.7849032177154607</v>
      </c>
      <c r="AQ2988" s="17">
        <v>47.210231725254602</v>
      </c>
      <c r="AR2988" s="17">
        <v>1.2315817739056931</v>
      </c>
      <c r="AS2988" s="17">
        <v>3.2605494540809339</v>
      </c>
      <c r="AT2988" s="17">
        <v>-1.0000000000000004</v>
      </c>
      <c r="AU2988" s="17">
        <v>-1.0000000000000004</v>
      </c>
      <c r="AV2988" s="17">
        <v>0.92741608759414451</v>
      </c>
      <c r="AW2988" s="17">
        <v>82.68106789147275</v>
      </c>
      <c r="AX2988" s="17">
        <v>99.955631637087492</v>
      </c>
      <c r="AY2988" s="17">
        <v>8.0412683372781263E-2</v>
      </c>
      <c r="AZ2988" s="17">
        <v>1.2371920993154399</v>
      </c>
      <c r="BA2988" s="22">
        <v>1396.0433473219905</v>
      </c>
      <c r="CU2988" t="e">
        <v>#N/A</v>
      </c>
      <c r="CV2988" t="e">
        <v>#N/A</v>
      </c>
    </row>
    <row r="2989" spans="1:100" x14ac:dyDescent="0.25">
      <c r="A2989">
        <v>6359</v>
      </c>
      <c r="B2989" t="s">
        <v>3230</v>
      </c>
      <c r="C2989" s="22">
        <v>3</v>
      </c>
      <c r="D2989" s="17">
        <v>2.5882881138259677</v>
      </c>
      <c r="E2989" s="17">
        <v>-1.700042637404995E-2</v>
      </c>
      <c r="F2989" s="17">
        <v>7.5817648826164263E-2</v>
      </c>
      <c r="G2989" s="17">
        <v>7.5817648826164263E-2</v>
      </c>
      <c r="H2989" s="17">
        <v>7.9264533177863708E-2</v>
      </c>
      <c r="I2989" s="17">
        <v>0</v>
      </c>
      <c r="J2989" s="17">
        <v>4.755871990671821</v>
      </c>
      <c r="K2989" s="17">
        <v>7.9264533177863708E-2</v>
      </c>
      <c r="L2989" s="17">
        <v>-1</v>
      </c>
      <c r="M2989" s="17">
        <v>-1</v>
      </c>
      <c r="N2989" s="17">
        <v>1.5852906635572743</v>
      </c>
      <c r="O2989" s="17">
        <v>7.419977753323951</v>
      </c>
      <c r="P2989" s="17">
        <v>0.19946142602820555</v>
      </c>
      <c r="Q2989" s="17">
        <v>-0.1345511110041851</v>
      </c>
      <c r="R2989" s="17">
        <v>2.3793360849407068E-2</v>
      </c>
      <c r="S2989" s="17">
        <v>0.33333333333333315</v>
      </c>
      <c r="T2989" s="17">
        <v>0.31558179462994052</v>
      </c>
      <c r="U2989" s="17">
        <v>0.16683441516225084</v>
      </c>
      <c r="V2989" s="17">
        <v>5.0562543341734989E-2</v>
      </c>
      <c r="W2989" s="17">
        <v>31.48190213157584</v>
      </c>
      <c r="X2989" s="17">
        <v>1.5174515186930211</v>
      </c>
      <c r="Y2989" s="17">
        <v>-1</v>
      </c>
      <c r="Z2989" s="17">
        <v>-1</v>
      </c>
      <c r="AA2989" s="17">
        <v>75.473563566235299</v>
      </c>
      <c r="AB2989" s="17">
        <v>0.15953305630782225</v>
      </c>
      <c r="AC2989" s="17">
        <v>0.62196004052403364</v>
      </c>
      <c r="AD2989" s="17">
        <v>9.7864264644345139E-2</v>
      </c>
      <c r="AE2989" s="17">
        <v>43.96786807381006</v>
      </c>
      <c r="AF2989" s="17">
        <v>0.63636363636363635</v>
      </c>
      <c r="AG2989" s="17">
        <v>-1</v>
      </c>
      <c r="AH2989" s="17">
        <v>-1</v>
      </c>
      <c r="AI2989" s="17">
        <v>0</v>
      </c>
      <c r="AJ2989" s="17">
        <v>5.0562543341734989E-2</v>
      </c>
      <c r="AK2989" s="17">
        <v>8.2883311143685454E-3</v>
      </c>
      <c r="AL2989" s="17">
        <v>-4.9849261688811389E-2</v>
      </c>
      <c r="AM2989" s="17">
        <v>-0.27219194045727291</v>
      </c>
      <c r="AN2989" s="17">
        <v>-4.6754061970975321E-2</v>
      </c>
      <c r="AO2989" s="17">
        <v>-6.7633568558599757</v>
      </c>
      <c r="AP2989" s="17">
        <v>-1.4180978577184407</v>
      </c>
      <c r="AQ2989" s="17">
        <v>36.237774122247657</v>
      </c>
      <c r="AR2989" s="17">
        <v>0.86631208646725966</v>
      </c>
      <c r="AS2989" s="17">
        <v>1.5967160518708841</v>
      </c>
      <c r="AT2989" s="17">
        <v>-1</v>
      </c>
      <c r="AU2989" s="17">
        <v>-1</v>
      </c>
      <c r="AV2989" s="17">
        <v>9.9611009675571377E-2</v>
      </c>
      <c r="AW2989" s="17">
        <v>81.475443461840854</v>
      </c>
      <c r="AX2989" s="17">
        <v>86.531697796014328</v>
      </c>
      <c r="AY2989" s="17">
        <v>0.40928784576403066</v>
      </c>
      <c r="AZ2989" s="17">
        <v>35.237582520932925</v>
      </c>
      <c r="BA2989" s="22">
        <v>1397.8932378999343</v>
      </c>
      <c r="CU2989" t="e">
        <v>#N/A</v>
      </c>
      <c r="CV2989" t="e">
        <v>#N/A</v>
      </c>
    </row>
    <row r="2990" spans="1:100" x14ac:dyDescent="0.25">
      <c r="A2990">
        <v>6360</v>
      </c>
      <c r="B2990" t="s">
        <v>3231</v>
      </c>
      <c r="C2990" s="22">
        <v>3</v>
      </c>
      <c r="D2990" s="17">
        <v>2.9758443287655925</v>
      </c>
      <c r="E2990" s="17">
        <v>1.9279572543819404E-2</v>
      </c>
      <c r="F2990" s="17">
        <v>-0.11093640207436706</v>
      </c>
      <c r="G2990" s="17">
        <v>-0.11093640207436706</v>
      </c>
      <c r="H2990" s="17">
        <v>0.18777808049690789</v>
      </c>
      <c r="I2990" s="17">
        <v>0</v>
      </c>
      <c r="J2990" s="17">
        <v>11.266684829814478</v>
      </c>
      <c r="K2990" s="17">
        <v>0.18777808049690789</v>
      </c>
      <c r="L2990" s="17">
        <v>-1.0000000000000007</v>
      </c>
      <c r="M2990" s="17">
        <v>-1.0000000000000007</v>
      </c>
      <c r="N2990" s="17">
        <v>3.7555616099381588</v>
      </c>
      <c r="O2990" s="17">
        <v>14.131592756505697</v>
      </c>
      <c r="P2990" s="17">
        <v>1.6796858620485394E-2</v>
      </c>
      <c r="Q2990" s="17">
        <v>0.52944876731501955</v>
      </c>
      <c r="R2990" s="17">
        <v>0.17029117745449449</v>
      </c>
      <c r="S2990" s="17">
        <v>0.33333333333333348</v>
      </c>
      <c r="T2990" s="17">
        <v>0.20499893624123866</v>
      </c>
      <c r="U2990" s="17">
        <v>-1.4501824221104269E-3</v>
      </c>
      <c r="V2990" s="17">
        <v>0</v>
      </c>
      <c r="W2990" s="17">
        <v>13.964160266222162</v>
      </c>
      <c r="X2990" s="17">
        <v>0.21194235084004323</v>
      </c>
      <c r="Y2990" s="17">
        <v>-1.0000000000000007</v>
      </c>
      <c r="Z2990" s="17">
        <v>-1.0000000000000007</v>
      </c>
      <c r="AA2990" s="17">
        <v>26.726458924338239</v>
      </c>
      <c r="AB2990" s="17">
        <v>0.19425140061204513</v>
      </c>
      <c r="AC2990" s="17">
        <v>-0.14109909256893194</v>
      </c>
      <c r="AD2990" s="17">
        <v>0.19868784157011857</v>
      </c>
      <c r="AE2990" s="17">
        <v>12.592007480661593</v>
      </c>
      <c r="AF2990" s="17">
        <v>8.3333333333333329E-2</v>
      </c>
      <c r="AG2990" s="17">
        <v>-1.0000000000000007</v>
      </c>
      <c r="AH2990" s="17">
        <v>-1.0000000000000007</v>
      </c>
      <c r="AI2990" s="17">
        <v>-6.483201925842022E-3</v>
      </c>
      <c r="AJ2990" s="17">
        <v>0</v>
      </c>
      <c r="AK2990" s="17">
        <v>0.23142759372745247</v>
      </c>
      <c r="AL2990" s="17">
        <v>2.543122621659899E-2</v>
      </c>
      <c r="AM2990" s="17">
        <v>-0.32908536019286178</v>
      </c>
      <c r="AN2990" s="17">
        <v>0.18370265462918867</v>
      </c>
      <c r="AO2990" s="17">
        <v>-7.0699960361842811</v>
      </c>
      <c r="AP2990" s="17">
        <v>4.7197224968127109</v>
      </c>
      <c r="AQ2990" s="17">
        <v>25.230845096036639</v>
      </c>
      <c r="AR2990" s="17">
        <v>0.53688208715246155</v>
      </c>
      <c r="AS2990" s="17">
        <v>0.39972043133695112</v>
      </c>
      <c r="AT2990" s="17">
        <v>-1.0000000000000007</v>
      </c>
      <c r="AU2990" s="17">
        <v>-1.0000000000000007</v>
      </c>
      <c r="AV2990" s="17">
        <v>5.9354775380127379E-2</v>
      </c>
      <c r="AW2990" s="17">
        <v>45.57777417765665</v>
      </c>
      <c r="AX2990" s="17">
        <v>45.4481101391398</v>
      </c>
      <c r="AY2990" s="17">
        <v>0.21063610187137177</v>
      </c>
      <c r="AZ2990" s="17">
        <v>42.996069296929115</v>
      </c>
      <c r="BA2990" s="22">
        <v>1416.7650926117251</v>
      </c>
      <c r="CU2990" t="e">
        <v>#N/A</v>
      </c>
      <c r="CV2990" t="e">
        <v>#N/A</v>
      </c>
    </row>
    <row r="2991" spans="1:100" x14ac:dyDescent="0.25">
      <c r="A2991">
        <v>6361</v>
      </c>
      <c r="B2991" t="s">
        <v>3232</v>
      </c>
      <c r="C2991" s="22">
        <v>3</v>
      </c>
      <c r="D2991" s="17">
        <v>3.8422098570012095</v>
      </c>
      <c r="E2991" s="17">
        <v>1.0245254791453813E-2</v>
      </c>
      <c r="F2991" s="17">
        <v>-0.11488407432510617</v>
      </c>
      <c r="G2991" s="17">
        <v>-0.11488407432510617</v>
      </c>
      <c r="H2991" s="17">
        <v>-4.8467408921543623E-2</v>
      </c>
      <c r="I2991" s="17">
        <v>0</v>
      </c>
      <c r="J2991" s="17">
        <v>-2.9080445352926203</v>
      </c>
      <c r="K2991" s="17">
        <v>-4.8467408921543623E-2</v>
      </c>
      <c r="L2991" s="17">
        <v>-0.99999999999999767</v>
      </c>
      <c r="M2991" s="17">
        <v>-0.99999999999999767</v>
      </c>
      <c r="N2991" s="17">
        <v>-0.9693481784308724</v>
      </c>
      <c r="O2991" s="17">
        <v>0.81928124738348718</v>
      </c>
      <c r="P2991" s="17">
        <v>4.474933364525804E-4</v>
      </c>
      <c r="Q2991" s="17">
        <v>0.82505335701895266</v>
      </c>
      <c r="R2991" s="17">
        <v>0.30149074724357361</v>
      </c>
      <c r="S2991" s="17">
        <v>0.33333333333333248</v>
      </c>
      <c r="T2991" s="17">
        <v>0.20739270902855989</v>
      </c>
      <c r="U2991" s="17">
        <v>7.0906788253908254E-2</v>
      </c>
      <c r="V2991" s="17">
        <v>0</v>
      </c>
      <c r="W2991" s="17">
        <v>26.40400958149376</v>
      </c>
      <c r="X2991" s="17">
        <v>0.74059287504480686</v>
      </c>
      <c r="Y2991" s="17">
        <v>-0.99999999999999767</v>
      </c>
      <c r="Z2991" s="17">
        <v>-0.99999999999999767</v>
      </c>
      <c r="AA2991" s="17">
        <v>23.985827235625106</v>
      </c>
      <c r="AB2991" s="17">
        <v>0.10001181414583328</v>
      </c>
      <c r="AC2991" s="17">
        <v>2.9081667512964041E-2</v>
      </c>
      <c r="AD2991" s="17">
        <v>-0.183486943521042</v>
      </c>
      <c r="AE2991" s="17">
        <v>-2.7196730931122373</v>
      </c>
      <c r="AF2991" s="17">
        <v>0.16666666666666666</v>
      </c>
      <c r="AG2991" s="17">
        <v>-0.99999999999999767</v>
      </c>
      <c r="AH2991" s="17">
        <v>-0.99999999999999767</v>
      </c>
      <c r="AI2991" s="17">
        <v>-3.1930229698408979E-3</v>
      </c>
      <c r="AJ2991" s="17">
        <v>0</v>
      </c>
      <c r="AK2991" s="17">
        <v>0.17613313663251645</v>
      </c>
      <c r="AL2991" s="17">
        <v>0.78666880313498089</v>
      </c>
      <c r="AM2991" s="17">
        <v>0.59378928013982912</v>
      </c>
      <c r="AN2991" s="17">
        <v>0.45953097852125879</v>
      </c>
      <c r="AO2991" s="17">
        <v>15.72539768665831</v>
      </c>
      <c r="AP2991" s="17">
        <v>15.421618478706366</v>
      </c>
      <c r="AQ2991" s="17">
        <v>23.49596504620115</v>
      </c>
      <c r="AR2991" s="17">
        <v>0.61163283061580043</v>
      </c>
      <c r="AS2991" s="17">
        <v>0.69212546612326298</v>
      </c>
      <c r="AT2991" s="17">
        <v>-0.99999999999999767</v>
      </c>
      <c r="AU2991" s="17">
        <v>-0.99999999999999767</v>
      </c>
      <c r="AV2991" s="17">
        <v>0.18660667291846741</v>
      </c>
      <c r="AW2991" s="17">
        <v>40.226726961714981</v>
      </c>
      <c r="AX2991" s="17">
        <v>40.16286650231816</v>
      </c>
      <c r="AY2991" s="17">
        <v>8.805080310372683E-2</v>
      </c>
      <c r="AZ2991" s="17">
        <v>-14.163044455721392</v>
      </c>
      <c r="BA2991" s="22">
        <v>1363.1634252853219</v>
      </c>
      <c r="CU2991" t="e">
        <v>#N/A</v>
      </c>
      <c r="CV2991" t="e">
        <v>#N/A</v>
      </c>
    </row>
    <row r="2992" spans="1:100" x14ac:dyDescent="0.25">
      <c r="A2992">
        <v>6362</v>
      </c>
      <c r="B2992" t="s">
        <v>3233</v>
      </c>
      <c r="C2992" s="22">
        <v>3</v>
      </c>
      <c r="D2992" s="17">
        <v>4.0114664350699165</v>
      </c>
      <c r="E2992" s="17">
        <v>7.4456198926356396E-2</v>
      </c>
      <c r="F2992" s="17">
        <v>-6.2378044432400248E-2</v>
      </c>
      <c r="G2992" s="17">
        <v>-6.2378044432400248E-2</v>
      </c>
      <c r="H2992" s="17">
        <v>-1.9211817892634105E-2</v>
      </c>
      <c r="I2992" s="17">
        <v>0</v>
      </c>
      <c r="J2992" s="17">
        <v>-1.1527090735580483</v>
      </c>
      <c r="K2992" s="17">
        <v>-1.9211817892634105E-2</v>
      </c>
      <c r="L2992" s="17">
        <v>-0.99999999999999956</v>
      </c>
      <c r="M2992" s="17">
        <v>-0.99999999999999956</v>
      </c>
      <c r="N2992" s="17">
        <v>-0.38423635785268195</v>
      </c>
      <c r="O2992" s="17">
        <v>2.7963793170794689</v>
      </c>
      <c r="P2992" s="17">
        <v>9.3851353418484509E-2</v>
      </c>
      <c r="Q2992" s="17">
        <v>1.8939404297671569</v>
      </c>
      <c r="R2992" s="17">
        <v>0.6664587195957562</v>
      </c>
      <c r="S2992" s="17">
        <v>0.33333333333333309</v>
      </c>
      <c r="T2992" s="17">
        <v>0.34505000106079559</v>
      </c>
      <c r="U2992" s="17">
        <v>-1.6923744828779268E-3</v>
      </c>
      <c r="V2992" s="17">
        <v>0</v>
      </c>
      <c r="W2992" s="17">
        <v>27.836111112155383</v>
      </c>
      <c r="X2992" s="17">
        <v>0.69274253086137549</v>
      </c>
      <c r="Y2992" s="17">
        <v>-0.99999999999999956</v>
      </c>
      <c r="Z2992" s="17">
        <v>-0.99999999999999956</v>
      </c>
      <c r="AA2992" s="17">
        <v>59.245408013607211</v>
      </c>
      <c r="AB2992" s="17">
        <v>5.8397934649878941E-2</v>
      </c>
      <c r="AC2992" s="17">
        <v>0.52897065441204827</v>
      </c>
      <c r="AD2992" s="17">
        <v>2.7488174575193508E-2</v>
      </c>
      <c r="AE2992" s="17">
        <v>30.74283818185603</v>
      </c>
      <c r="AF2992" s="17">
        <v>0.53846153846153844</v>
      </c>
      <c r="AG2992" s="17">
        <v>-0.99999999999999956</v>
      </c>
      <c r="AH2992" s="17">
        <v>-0.99999999999999956</v>
      </c>
      <c r="AI2992" s="17">
        <v>-1.9518252496501118E-2</v>
      </c>
      <c r="AJ2992" s="17">
        <v>0</v>
      </c>
      <c r="AK2992" s="17">
        <v>0.12425726607540387</v>
      </c>
      <c r="AL2992" s="17">
        <v>0.61563150911610953</v>
      </c>
      <c r="AM2992" s="17">
        <v>-0.15088483636571537</v>
      </c>
      <c r="AN2992" s="17">
        <v>-8.8384558567236537E-2</v>
      </c>
      <c r="AO2992" s="17">
        <v>-3.1508345787658647</v>
      </c>
      <c r="AP2992" s="17">
        <v>0.86854358139963428</v>
      </c>
      <c r="AQ2992" s="17">
        <v>26.683402038597354</v>
      </c>
      <c r="AR2992" s="17">
        <v>0.6766909599112505</v>
      </c>
      <c r="AS2992" s="17">
        <v>0.67353071296874123</v>
      </c>
      <c r="AT2992" s="17">
        <v>-0.99999999999999956</v>
      </c>
      <c r="AU2992" s="17">
        <v>-0.99999999999999956</v>
      </c>
      <c r="AV2992" s="17">
        <v>0.60408067516335573</v>
      </c>
      <c r="AW2992" s="17">
        <v>62.910330912086309</v>
      </c>
      <c r="AX2992" s="17">
        <v>62.519965862156283</v>
      </c>
      <c r="AY2992" s="17">
        <v>0.41068511414335668</v>
      </c>
      <c r="AZ2992" s="17">
        <v>14.77312220373744</v>
      </c>
      <c r="BA2992" s="22">
        <v>1354.9952822937219</v>
      </c>
      <c r="CU2992" t="e">
        <v>#N/A</v>
      </c>
      <c r="CV2992" t="e">
        <v>#N/A</v>
      </c>
    </row>
    <row r="2993" spans="1:100" x14ac:dyDescent="0.25">
      <c r="A2993">
        <v>6363</v>
      </c>
      <c r="B2993" t="s">
        <v>3234</v>
      </c>
      <c r="C2993" s="22">
        <v>3</v>
      </c>
      <c r="D2993" s="17">
        <v>6.2212461821513863</v>
      </c>
      <c r="E2993" s="17">
        <v>0</v>
      </c>
      <c r="F2993" s="17">
        <v>0.85532669073701995</v>
      </c>
      <c r="G2993" s="17">
        <v>0.85532669073701995</v>
      </c>
      <c r="H2993" s="17">
        <v>0.11090080178390993</v>
      </c>
      <c r="I2993" s="17">
        <v>0</v>
      </c>
      <c r="J2993" s="17">
        <v>6.654048107034594</v>
      </c>
      <c r="K2993" s="17">
        <v>0.11090080178390993</v>
      </c>
      <c r="L2993" s="17">
        <v>-1.0000000000000002</v>
      </c>
      <c r="M2993" s="17">
        <v>-1.0000000000000002</v>
      </c>
      <c r="N2993" s="17">
        <v>2.2180160356781995</v>
      </c>
      <c r="O2993" s="17">
        <v>13.730620979923001</v>
      </c>
      <c r="P2993" s="17">
        <v>-1.259012138479952E-2</v>
      </c>
      <c r="Q2993" s="17">
        <v>0.70759634122389392</v>
      </c>
      <c r="R2993" s="17">
        <v>0.18261624951185274</v>
      </c>
      <c r="S2993" s="17">
        <v>0.33333333333333354</v>
      </c>
      <c r="T2993" s="17">
        <v>0.33333333333333354</v>
      </c>
      <c r="U2993" s="17">
        <v>0.11764246166182246</v>
      </c>
      <c r="V2993" s="17">
        <v>1.1275092082559099E-2</v>
      </c>
      <c r="W2993" s="17">
        <v>27.387336745085538</v>
      </c>
      <c r="X2993" s="17">
        <v>1.0939862640254017</v>
      </c>
      <c r="Y2993" s="17">
        <v>-1.0000000000000002</v>
      </c>
      <c r="Z2993" s="17">
        <v>-1.0000000000000002</v>
      </c>
      <c r="AA2993" s="17">
        <v>34.807496326857503</v>
      </c>
      <c r="AB2993" s="17">
        <v>-7.2240492375027304E-2</v>
      </c>
      <c r="AC2993" s="17">
        <v>0.22912416068216349</v>
      </c>
      <c r="AD2993" s="17">
        <v>-1.2132801661933833E-2</v>
      </c>
      <c r="AE2993" s="17">
        <v>7.237543332260115</v>
      </c>
      <c r="AF2993" s="17">
        <v>0.38461538461538464</v>
      </c>
      <c r="AG2993" s="17">
        <v>-1.0000000000000002</v>
      </c>
      <c r="AH2993" s="17">
        <v>-1.0000000000000002</v>
      </c>
      <c r="AI2993" s="17">
        <v>-3.3661949976248372E-3</v>
      </c>
      <c r="AJ2993" s="17">
        <v>1.1275092082559099E-2</v>
      </c>
      <c r="AK2993" s="17">
        <v>0.30951980810486135</v>
      </c>
      <c r="AL2993" s="17">
        <v>0.1962884226387209</v>
      </c>
      <c r="AM2993" s="17">
        <v>0.35843991698439726</v>
      </c>
      <c r="AN2993" s="17">
        <v>-0.16629018918944249</v>
      </c>
      <c r="AO2993" s="17">
        <v>10.508596965134245</v>
      </c>
      <c r="AP2993" s="17">
        <v>-3.1758126165424576</v>
      </c>
      <c r="AQ2993" s="17">
        <v>34.041384852120146</v>
      </c>
      <c r="AR2993" s="17">
        <v>0.79558422041104837</v>
      </c>
      <c r="AS2993" s="17">
        <v>1.2048870658093112</v>
      </c>
      <c r="AT2993" s="17">
        <v>-1.0000000000000002</v>
      </c>
      <c r="AU2993" s="17">
        <v>-1.0000000000000002</v>
      </c>
      <c r="AV2993" s="17">
        <v>1.0379429402488727</v>
      </c>
      <c r="AW2993" s="17">
        <v>45.362304690238048</v>
      </c>
      <c r="AX2993" s="17">
        <v>46.422489998541465</v>
      </c>
      <c r="AY2993" s="17">
        <v>5.3623764894351778E-2</v>
      </c>
      <c r="AZ2993" s="17">
        <v>-43.539943593225871</v>
      </c>
      <c r="BA2993" s="22">
        <v>1339.1491572819855</v>
      </c>
      <c r="CU2993" t="e">
        <v>#N/A</v>
      </c>
      <c r="CV2993" t="e">
        <v>#N/A</v>
      </c>
    </row>
    <row r="2994" spans="1:100" x14ac:dyDescent="0.25">
      <c r="A2994">
        <v>6364</v>
      </c>
      <c r="B2994" t="s">
        <v>3235</v>
      </c>
      <c r="C2994" s="22">
        <v>3</v>
      </c>
      <c r="D2994" s="17">
        <v>4.7520213674219107</v>
      </c>
      <c r="E2994" s="17">
        <v>-4.8833396595245007E-2</v>
      </c>
      <c r="F2994" s="17">
        <v>-0.11792056564202399</v>
      </c>
      <c r="G2994" s="17">
        <v>-0.15916963275921259</v>
      </c>
      <c r="H2994" s="17">
        <v>0.27744437686722123</v>
      </c>
      <c r="I2994" s="17">
        <v>0</v>
      </c>
      <c r="J2994" s="17">
        <v>16.646662612033282</v>
      </c>
      <c r="K2994" s="17">
        <v>0.27744437686722123</v>
      </c>
      <c r="L2994" s="17">
        <v>-1.0000000000000004</v>
      </c>
      <c r="M2994" s="17">
        <v>-1.0000000000000004</v>
      </c>
      <c r="N2994" s="17">
        <v>5.5488875373444255</v>
      </c>
      <c r="O2994" s="17">
        <v>21.23951434669598</v>
      </c>
      <c r="P2994" s="17">
        <v>0.76115786652914852</v>
      </c>
      <c r="Q2994" s="17">
        <v>0.29857709229942753</v>
      </c>
      <c r="R2994" s="17">
        <v>0.20246224068166052</v>
      </c>
      <c r="S2994" s="17">
        <v>0.33333333333333331</v>
      </c>
      <c r="T2994" s="17">
        <v>0.27148934407672781</v>
      </c>
      <c r="U2994" s="17">
        <v>5.2251916848910319E-2</v>
      </c>
      <c r="V2994" s="17">
        <v>1.1610448270569385E-2</v>
      </c>
      <c r="W2994" s="17">
        <v>15.649626626492783</v>
      </c>
      <c r="X2994" s="17">
        <v>0.54420466830529202</v>
      </c>
      <c r="Y2994" s="17">
        <v>-1.0000000000000004</v>
      </c>
      <c r="Z2994" s="17">
        <v>-1.0000000000000004</v>
      </c>
      <c r="AA2994" s="17">
        <v>16.339559165606445</v>
      </c>
      <c r="AB2994" s="17">
        <v>0.30927653307381892</v>
      </c>
      <c r="AC2994" s="17">
        <v>-0.16207557661413802</v>
      </c>
      <c r="AD2994" s="17">
        <v>-0.13745155049104102</v>
      </c>
      <c r="AE2994" s="17">
        <v>0.48747029843199141</v>
      </c>
      <c r="AF2994" s="17">
        <v>0.44444444444444442</v>
      </c>
      <c r="AG2994" s="17">
        <v>-1.0000000000000004</v>
      </c>
      <c r="AH2994" s="17">
        <v>-1.0000000000000004</v>
      </c>
      <c r="AI2994" s="17">
        <v>-1.1611902804983757E-3</v>
      </c>
      <c r="AJ2994" s="17">
        <v>1.1610448270569385E-2</v>
      </c>
      <c r="AK2994" s="17">
        <v>6.8438005874408597E-2</v>
      </c>
      <c r="AL2994" s="17">
        <v>-0.15442997555824159</v>
      </c>
      <c r="AM2994" s="17">
        <v>-0.12828215098610327</v>
      </c>
      <c r="AN2994" s="17">
        <v>8.7833971225777838E-2</v>
      </c>
      <c r="AO2994" s="17">
        <v>-2.8648637452805383</v>
      </c>
      <c r="AP2994" s="17">
        <v>1.4236994028532395</v>
      </c>
      <c r="AQ2994" s="17">
        <v>32.296289238526064</v>
      </c>
      <c r="AR2994" s="17">
        <v>0.66868504252954097</v>
      </c>
      <c r="AS2994" s="17">
        <v>0.82164904517251303</v>
      </c>
      <c r="AT2994" s="17">
        <v>-1.0000000000000004</v>
      </c>
      <c r="AU2994" s="17">
        <v>-1.0000000000000004</v>
      </c>
      <c r="AV2994" s="17">
        <v>4.3292607922447782E-2</v>
      </c>
      <c r="AW2994" s="17">
        <v>39.002772915155667</v>
      </c>
      <c r="AX2994" s="17">
        <v>40.140593936602635</v>
      </c>
      <c r="AY2994" s="17">
        <v>2.3657115160164111E-2</v>
      </c>
      <c r="AZ2994" s="17">
        <v>-48.25508118331863</v>
      </c>
      <c r="BA2994" s="22">
        <v>1315.9845300988979</v>
      </c>
      <c r="CU2994" t="e">
        <v>#N/A</v>
      </c>
      <c r="CV2994" t="e">
        <v>#N/A</v>
      </c>
    </row>
    <row r="2995" spans="1:100" x14ac:dyDescent="0.25">
      <c r="A2995">
        <v>6365</v>
      </c>
      <c r="B2995" t="s">
        <v>3236</v>
      </c>
      <c r="C2995" s="22">
        <v>3</v>
      </c>
      <c r="D2995" s="17">
        <v>3.1806357164105505</v>
      </c>
      <c r="E2995" s="17">
        <v>-3.301352228710934E-2</v>
      </c>
      <c r="F2995" s="17">
        <v>0.48181548343247016</v>
      </c>
      <c r="G2995" s="17">
        <v>0.48181548343247016</v>
      </c>
      <c r="H2995" s="17">
        <v>0.23530517944210294</v>
      </c>
      <c r="I2995" s="17">
        <v>0</v>
      </c>
      <c r="J2995" s="17">
        <v>14.11831076652618</v>
      </c>
      <c r="K2995" s="17">
        <v>0.23530517944210294</v>
      </c>
      <c r="L2995" s="17">
        <v>-1.0000000000000007</v>
      </c>
      <c r="M2995" s="17">
        <v>-1.0000000000000007</v>
      </c>
      <c r="N2995" s="17">
        <v>4.7061035888420601</v>
      </c>
      <c r="O2995" s="17">
        <v>17.780761966369202</v>
      </c>
      <c r="P2995" s="17">
        <v>-3.3365756607759249E-2</v>
      </c>
      <c r="Q2995" s="17">
        <v>4.3077263708469662</v>
      </c>
      <c r="R2995" s="17">
        <v>1.4155685278714178</v>
      </c>
      <c r="S2995" s="17">
        <v>0.33333333333333365</v>
      </c>
      <c r="T2995" s="17">
        <v>0.4089010014145214</v>
      </c>
      <c r="U2995" s="17">
        <v>0.145528700254415</v>
      </c>
      <c r="V2995" s="17">
        <v>0</v>
      </c>
      <c r="W2995" s="17">
        <v>26.098314222406689</v>
      </c>
      <c r="X2995" s="17">
        <v>1.1647292041407236</v>
      </c>
      <c r="Y2995" s="17">
        <v>-1.0000000000000007</v>
      </c>
      <c r="Z2995" s="17">
        <v>-1.0000000000000007</v>
      </c>
      <c r="AA2995" s="17">
        <v>28.984643726806482</v>
      </c>
      <c r="AB2995" s="17">
        <v>-5.5426591751153428E-2</v>
      </c>
      <c r="AC2995" s="17">
        <v>-7.6419356227248852E-2</v>
      </c>
      <c r="AD2995" s="17">
        <v>0.16126116750896968</v>
      </c>
      <c r="AE2995" s="17">
        <v>1.4707609765283696</v>
      </c>
      <c r="AF2995" s="17">
        <v>0</v>
      </c>
      <c r="AG2995" s="17">
        <v>-1.0000000000000007</v>
      </c>
      <c r="AH2995" s="17">
        <v>-1.0000000000000007</v>
      </c>
      <c r="AI2995" s="17">
        <v>8.2276506425434104E-2</v>
      </c>
      <c r="AJ2995" s="17">
        <v>0</v>
      </c>
      <c r="AK2995" s="17">
        <v>0.26164465547950405</v>
      </c>
      <c r="AL2995" s="17">
        <v>-3.092461174138322E-2</v>
      </c>
      <c r="AM2995" s="17">
        <v>0.29023974719339057</v>
      </c>
      <c r="AN2995" s="17">
        <v>0.21061720853865815</v>
      </c>
      <c r="AO2995" s="17">
        <v>8.5642169572322846</v>
      </c>
      <c r="AP2995" s="17">
        <v>5.1108071547595362</v>
      </c>
      <c r="AQ2995" s="17">
        <v>40.21662498893285</v>
      </c>
      <c r="AR2995" s="17">
        <v>0.88776303500226994</v>
      </c>
      <c r="AS2995" s="17">
        <v>1.4000343835828271</v>
      </c>
      <c r="AT2995" s="17">
        <v>-1.0000000000000007</v>
      </c>
      <c r="AU2995" s="17">
        <v>-1.0000000000000007</v>
      </c>
      <c r="AV2995" s="17">
        <v>1.8973840113038871</v>
      </c>
      <c r="AW2995" s="17">
        <v>51.8762128479352</v>
      </c>
      <c r="AX2995" s="17">
        <v>53.521742976443868</v>
      </c>
      <c r="AY2995" s="17">
        <v>1.6005435476020447E-4</v>
      </c>
      <c r="AZ2995" s="17">
        <v>-17.984597675482984</v>
      </c>
      <c r="BA2995" s="22">
        <v>1324.9663197641198</v>
      </c>
      <c r="CU2995" t="e">
        <v>#N/A</v>
      </c>
      <c r="CV2995" t="e">
        <v>#N/A</v>
      </c>
    </row>
    <row r="2996" spans="1:100" x14ac:dyDescent="0.25">
      <c r="A2996">
        <v>6366</v>
      </c>
      <c r="B2996" t="s">
        <v>3237</v>
      </c>
      <c r="C2996" s="22">
        <v>3</v>
      </c>
      <c r="D2996" s="17">
        <v>2.6073896061974708</v>
      </c>
      <c r="E2996" s="17">
        <v>0.7555023163203386</v>
      </c>
      <c r="F2996" s="17">
        <v>-0.42379555606291192</v>
      </c>
      <c r="G2996" s="17">
        <v>-0.24351289475822607</v>
      </c>
      <c r="H2996" s="17">
        <v>0.30414458600142924</v>
      </c>
      <c r="I2996" s="17">
        <v>0</v>
      </c>
      <c r="J2996" s="17">
        <v>18.24867516008575</v>
      </c>
      <c r="K2996" s="17">
        <v>0.30414458600142924</v>
      </c>
      <c r="L2996" s="17">
        <v>-0.99999999999999956</v>
      </c>
      <c r="M2996" s="17">
        <v>-0.99999999999999956</v>
      </c>
      <c r="N2996" s="17">
        <v>6.0828917200285835</v>
      </c>
      <c r="O2996" s="17">
        <v>20.612551871525</v>
      </c>
      <c r="P2996" s="17">
        <v>-4.3103933659690332</v>
      </c>
      <c r="Q2996" s="17">
        <v>-1.7877777968550315</v>
      </c>
      <c r="R2996" s="17">
        <v>-1.0305284618860724</v>
      </c>
      <c r="S2996" s="17">
        <v>0.33333333333333304</v>
      </c>
      <c r="T2996" s="17">
        <v>0.3926408050318107</v>
      </c>
      <c r="U2996" s="17">
        <v>0.51120505362736346</v>
      </c>
      <c r="V2996" s="17">
        <v>-9.6429219783678508E-3</v>
      </c>
      <c r="W2996" s="17">
        <v>36.935667360508425</v>
      </c>
      <c r="X2996" s="17">
        <v>2.4680997067014379</v>
      </c>
      <c r="Y2996" s="17">
        <v>-0.99999999999999956</v>
      </c>
      <c r="Z2996" s="17">
        <v>-0.99999999999999956</v>
      </c>
      <c r="AA2996" s="17">
        <v>58.9026166728449</v>
      </c>
      <c r="AB2996" s="17">
        <v>0.12464942242543357</v>
      </c>
      <c r="AC2996" s="17">
        <v>0.21414277321438813</v>
      </c>
      <c r="AD2996" s="17">
        <v>0.12115735984463027</v>
      </c>
      <c r="AE2996" s="17">
        <v>22.997477774222599</v>
      </c>
      <c r="AF2996" s="17">
        <v>0.5</v>
      </c>
      <c r="AG2996" s="17">
        <v>-0.99999999999999956</v>
      </c>
      <c r="AH2996" s="17">
        <v>-0.99999999999999956</v>
      </c>
      <c r="AI2996" s="17">
        <v>-1.0728171934772886E-2</v>
      </c>
      <c r="AJ2996" s="17">
        <v>-9.6429219783678508E-3</v>
      </c>
      <c r="AK2996" s="17">
        <v>0.17878111216568923</v>
      </c>
      <c r="AL2996" s="17">
        <v>0.19660698924628695</v>
      </c>
      <c r="AM2996" s="17">
        <v>0.1841543219533297</v>
      </c>
      <c r="AN2996" s="17">
        <v>0.20486238658110031</v>
      </c>
      <c r="AO2996" s="17">
        <v>5.4977636096616864</v>
      </c>
      <c r="AP2996" s="17">
        <v>6.1045946107589435</v>
      </c>
      <c r="AQ2996" s="17">
        <v>55.184342520594143</v>
      </c>
      <c r="AR2996" s="17">
        <v>1.2275362700141395</v>
      </c>
      <c r="AS2996" s="17">
        <v>2.7722442927028665</v>
      </c>
      <c r="AT2996" s="17">
        <v>-0.99999999999999956</v>
      </c>
      <c r="AU2996" s="17">
        <v>-0.99999999999999956</v>
      </c>
      <c r="AV2996" s="17">
        <v>-1.2740413566442983</v>
      </c>
      <c r="AW2996" s="17">
        <v>85.619763155128879</v>
      </c>
      <c r="AX2996" s="17">
        <v>84.440907518596617</v>
      </c>
      <c r="AY2996" s="17">
        <v>1.151187497407046E-2</v>
      </c>
      <c r="AZ2996" s="17">
        <v>-1.5263617810871788</v>
      </c>
      <c r="BA2996" s="22">
        <v>1454.4493451148546</v>
      </c>
      <c r="CU2996" t="e">
        <v>#N/A</v>
      </c>
      <c r="CV2996" t="e">
        <v>#N/A</v>
      </c>
    </row>
    <row r="2997" spans="1:100" x14ac:dyDescent="0.25">
      <c r="A2997">
        <v>6367</v>
      </c>
      <c r="B2997" t="s">
        <v>3238</v>
      </c>
      <c r="C2997" s="22">
        <v>3</v>
      </c>
      <c r="D2997" s="17">
        <v>4.2935289694394054</v>
      </c>
      <c r="E2997" s="17">
        <v>-0.17449235545952244</v>
      </c>
      <c r="F2997" s="17">
        <v>0.14799273729528181</v>
      </c>
      <c r="G2997" s="17">
        <v>0.10714268982152461</v>
      </c>
      <c r="H2997" s="17">
        <v>-0.24187241990824498</v>
      </c>
      <c r="I2997" s="17">
        <v>0</v>
      </c>
      <c r="J2997" s="17">
        <v>-14.512345194494692</v>
      </c>
      <c r="K2997" s="17">
        <v>-0.24187241990824498</v>
      </c>
      <c r="L2997" s="17">
        <v>-1.0000000000000002</v>
      </c>
      <c r="M2997" s="17">
        <v>-1.0000000000000002</v>
      </c>
      <c r="N2997" s="17">
        <v>-4.8374483981648977</v>
      </c>
      <c r="O2997" s="17">
        <v>-10.111673535233768</v>
      </c>
      <c r="P2997" s="17">
        <v>-0.69619396420841995</v>
      </c>
      <c r="Q2997" s="17">
        <v>1.9700656100604861</v>
      </c>
      <c r="R2997" s="17">
        <v>0.60078821982232566</v>
      </c>
      <c r="S2997" s="17">
        <v>0.33333333333333348</v>
      </c>
      <c r="T2997" s="17">
        <v>0.24718195139306023</v>
      </c>
      <c r="U2997" s="17">
        <v>-0.10957984292907186</v>
      </c>
      <c r="V2997" s="17">
        <v>-2.363077847225984E-2</v>
      </c>
      <c r="W2997" s="17">
        <v>27.567083329332284</v>
      </c>
      <c r="X2997" s="17">
        <v>0.15613228014451877</v>
      </c>
      <c r="Y2997" s="17">
        <v>-1.0000000000000002</v>
      </c>
      <c r="Z2997" s="17">
        <v>-1.0000000000000002</v>
      </c>
      <c r="AA2997" s="17">
        <v>45.006623182307465</v>
      </c>
      <c r="AB2997" s="17">
        <v>6.9223501383686437E-3</v>
      </c>
      <c r="AC2997" s="17">
        <v>0.17792460798670809</v>
      </c>
      <c r="AD2997" s="17">
        <v>0.15192807453798052</v>
      </c>
      <c r="AE2997" s="17">
        <v>16.838751633152871</v>
      </c>
      <c r="AF2997" s="17">
        <v>0.14285714285714285</v>
      </c>
      <c r="AG2997" s="17">
        <v>-1.0000000000000002</v>
      </c>
      <c r="AH2997" s="17">
        <v>-1.0000000000000002</v>
      </c>
      <c r="AI2997" s="17">
        <v>-2.8190490000417318E-2</v>
      </c>
      <c r="AJ2997" s="17">
        <v>-2.363077847225984E-2</v>
      </c>
      <c r="AK2997" s="17">
        <v>4.8473017843182503E-2</v>
      </c>
      <c r="AL2997" s="17">
        <v>-3.0852534736709902E-2</v>
      </c>
      <c r="AM2997" s="17">
        <v>0.30985145078199083</v>
      </c>
      <c r="AN2997" s="17">
        <v>-5.0260433743269564E-2</v>
      </c>
      <c r="AO2997" s="17">
        <v>7.9886513587656811</v>
      </c>
      <c r="AP2997" s="17">
        <v>-1.410773517265288</v>
      </c>
      <c r="AQ2997" s="17">
        <v>13.054738134837585</v>
      </c>
      <c r="AR2997" s="17">
        <v>0.44730466332506214</v>
      </c>
      <c r="AS2997" s="17">
        <v>-8.5740139763726048E-2</v>
      </c>
      <c r="AT2997" s="17">
        <v>-1.0000000000000002</v>
      </c>
      <c r="AU2997" s="17">
        <v>-1.0000000000000002</v>
      </c>
      <c r="AV2997" s="17">
        <v>0.70793090964385053</v>
      </c>
      <c r="AW2997" s="17">
        <v>33.484176129808397</v>
      </c>
      <c r="AX2997" s="17">
        <v>30.557288482574066</v>
      </c>
      <c r="AY2997" s="17">
        <v>0.20599761294539348</v>
      </c>
      <c r="AZ2997" s="17">
        <v>-30.170460597169281</v>
      </c>
      <c r="BA2997" s="22">
        <v>1323.6241464404488</v>
      </c>
      <c r="CU2997" t="e">
        <v>#N/A</v>
      </c>
      <c r="CV2997" t="e">
        <v>#N/A</v>
      </c>
    </row>
    <row r="2998" spans="1:100" x14ac:dyDescent="0.25">
      <c r="A2998">
        <v>6369</v>
      </c>
      <c r="B2998" t="s">
        <v>3239</v>
      </c>
      <c r="C2998" s="22">
        <v>3</v>
      </c>
      <c r="D2998" s="17">
        <v>5.7548265809056796</v>
      </c>
      <c r="E2998" s="17">
        <v>0</v>
      </c>
      <c r="F2998" s="17">
        <v>-0.56723845062511513</v>
      </c>
      <c r="G2998" s="17">
        <v>-0.56723845062511513</v>
      </c>
      <c r="H2998" s="17">
        <v>0.11852163367958046</v>
      </c>
      <c r="I2998" s="17">
        <v>0</v>
      </c>
      <c r="J2998" s="17">
        <v>7.111298020774826</v>
      </c>
      <c r="K2998" s="17">
        <v>0.11852163367958046</v>
      </c>
      <c r="L2998" s="17">
        <v>-0.99999999999999922</v>
      </c>
      <c r="M2998" s="17">
        <v>-0.99999999999999922</v>
      </c>
      <c r="N2998" s="17">
        <v>2.3704326735916101</v>
      </c>
      <c r="O2998" s="17">
        <v>12.298886151055399</v>
      </c>
      <c r="P2998" s="17">
        <v>-0.16486128459644994</v>
      </c>
      <c r="Q2998" s="17">
        <v>6.1479002774537284</v>
      </c>
      <c r="R2998" s="17">
        <v>1.9958573632711403</v>
      </c>
      <c r="S2998" s="17">
        <v>0.33333333333333315</v>
      </c>
      <c r="T2998" s="17">
        <v>0.40802764746331854</v>
      </c>
      <c r="U2998" s="17">
        <v>0.45158835000617936</v>
      </c>
      <c r="V2998" s="17">
        <v>3.0498675478599489E-2</v>
      </c>
      <c r="W2998" s="17">
        <v>44.197054904074008</v>
      </c>
      <c r="X2998" s="17">
        <v>2.665756182414722</v>
      </c>
      <c r="Y2998" s="17">
        <v>-0.99999999999999922</v>
      </c>
      <c r="Z2998" s="17">
        <v>-0.99999999999999922</v>
      </c>
      <c r="AA2998" s="17">
        <v>82.112938285942903</v>
      </c>
      <c r="AB2998" s="17">
        <v>0.35991352514846309</v>
      </c>
      <c r="AC2998" s="17">
        <v>5.1890503924403461E-2</v>
      </c>
      <c r="AD2998" s="17">
        <v>0.30659649129908828</v>
      </c>
      <c r="AE2998" s="17">
        <v>35.920026018597738</v>
      </c>
      <c r="AF2998" s="17">
        <v>0.92307692307692313</v>
      </c>
      <c r="AG2998" s="17">
        <v>-0.99999999999999922</v>
      </c>
      <c r="AH2998" s="17">
        <v>-0.99999999999999922</v>
      </c>
      <c r="AI2998" s="17">
        <v>0</v>
      </c>
      <c r="AJ2998" s="17">
        <v>3.0498675478599489E-2</v>
      </c>
      <c r="AK2998" s="17">
        <v>0.36297654239852489</v>
      </c>
      <c r="AL2998" s="17">
        <v>-0.13718745440183094</v>
      </c>
      <c r="AM2998" s="17">
        <v>6.6638418520183193E-2</v>
      </c>
      <c r="AN2998" s="17">
        <v>0.6097357500177647</v>
      </c>
      <c r="AO2998" s="17">
        <v>3.4808431749972049</v>
      </c>
      <c r="AP2998" s="17">
        <v>14.557456478434961</v>
      </c>
      <c r="AQ2998" s="17">
        <v>51.308352924848819</v>
      </c>
      <c r="AR2998" s="17">
        <v>1.2234480062814312</v>
      </c>
      <c r="AS2998" s="17">
        <v>2.7842778160943049</v>
      </c>
      <c r="AT2998" s="17">
        <v>-0.99999999999999922</v>
      </c>
      <c r="AU2998" s="17">
        <v>-0.99999999999999922</v>
      </c>
      <c r="AV2998" s="17">
        <v>1.4286189126460254</v>
      </c>
      <c r="AW2998" s="17">
        <v>108.96928091543326</v>
      </c>
      <c r="AX2998" s="17">
        <v>112.01914846329321</v>
      </c>
      <c r="AY2998" s="17">
        <v>0.16807283928100542</v>
      </c>
      <c r="AZ2998" s="17">
        <v>32.771545247565122</v>
      </c>
      <c r="BA2998" s="22">
        <v>1465.126198795255</v>
      </c>
      <c r="CU2998" t="e">
        <v>#N/A</v>
      </c>
      <c r="CV2998" t="e">
        <v>#N/A</v>
      </c>
    </row>
    <row r="2999" spans="1:100" x14ac:dyDescent="0.25">
      <c r="A2999">
        <v>6371</v>
      </c>
      <c r="B2999" t="s">
        <v>3240</v>
      </c>
      <c r="C2999" s="22">
        <v>3</v>
      </c>
      <c r="D2999" s="17">
        <v>4.9371065157576632</v>
      </c>
      <c r="E2999" s="17">
        <v>-1.6142243536116797E-2</v>
      </c>
      <c r="F2999" s="17">
        <v>1.1412595246047957E-3</v>
      </c>
      <c r="G2999" s="17">
        <v>1.1412595246047957E-3</v>
      </c>
      <c r="H2999" s="17">
        <v>-0.18975686848281895</v>
      </c>
      <c r="I2999" s="17">
        <v>0</v>
      </c>
      <c r="J2999" s="17">
        <v>-11.385412108969136</v>
      </c>
      <c r="K2999" s="17">
        <v>-0.18975686848281895</v>
      </c>
      <c r="L2999" s="17">
        <v>-1.0000000000000004</v>
      </c>
      <c r="M2999" s="17">
        <v>-1.0000000000000004</v>
      </c>
      <c r="N2999" s="17">
        <v>-3.7951373696563788</v>
      </c>
      <c r="O2999" s="17">
        <v>-6.4471643336868674</v>
      </c>
      <c r="P2999" s="17">
        <v>-0.8858477989276754</v>
      </c>
      <c r="Q2999" s="17">
        <v>-0.11578050912959756</v>
      </c>
      <c r="R2999" s="17">
        <v>-8.3503785345565892E-2</v>
      </c>
      <c r="S2999" s="17">
        <v>0.33333333333333331</v>
      </c>
      <c r="T2999" s="17">
        <v>0.41046421940978001</v>
      </c>
      <c r="U2999" s="17">
        <v>0.27751409775795938</v>
      </c>
      <c r="V2999" s="17">
        <v>-0.11894634435205756</v>
      </c>
      <c r="W2999" s="17">
        <v>43.68488698527338</v>
      </c>
      <c r="X2999" s="17">
        <v>1.3896697149754096</v>
      </c>
      <c r="Y2999" s="17">
        <v>-1.0000000000000004</v>
      </c>
      <c r="Z2999" s="17">
        <v>-1.0000000000000004</v>
      </c>
      <c r="AA2999" s="17">
        <v>56.664985932316512</v>
      </c>
      <c r="AB2999" s="17">
        <v>0.27644902920967063</v>
      </c>
      <c r="AC2999" s="17">
        <v>-0.26353589871739375</v>
      </c>
      <c r="AD2999" s="17">
        <v>0.24835892415549746</v>
      </c>
      <c r="AE2999" s="17">
        <v>13.063602732388713</v>
      </c>
      <c r="AF2999" s="17">
        <v>0.1111111111111111</v>
      </c>
      <c r="AG2999" s="17">
        <v>-1.0000000000000004</v>
      </c>
      <c r="AH2999" s="17">
        <v>-1.0000000000000004</v>
      </c>
      <c r="AI2999" s="17">
        <v>0</v>
      </c>
      <c r="AJ2999" s="17">
        <v>-0.11894634435205756</v>
      </c>
      <c r="AK2999" s="17">
        <v>-8.818741085649319E-3</v>
      </c>
      <c r="AL2999" s="17">
        <v>-5.1733423870287717E-2</v>
      </c>
      <c r="AM2999" s="17">
        <v>-2.8323820296906766E-2</v>
      </c>
      <c r="AN2999" s="17">
        <v>-0.15005844679610278</v>
      </c>
      <c r="AO2999" s="17">
        <v>-0.752189212850916</v>
      </c>
      <c r="AP2999" s="17">
        <v>-4.0101282892540082</v>
      </c>
      <c r="AQ2999" s="17">
        <v>32.299474876304231</v>
      </c>
      <c r="AR2999" s="17">
        <v>0.90236530614901556</v>
      </c>
      <c r="AS2999" s="17">
        <v>1.1999128464925912</v>
      </c>
      <c r="AT2999" s="17">
        <v>-1.0000000000000004</v>
      </c>
      <c r="AU2999" s="17">
        <v>-1.0000000000000004</v>
      </c>
      <c r="AV2999" s="17">
        <v>-8.2362525820961124E-2</v>
      </c>
      <c r="AW2999" s="17">
        <v>46.207693309375614</v>
      </c>
      <c r="AX2999" s="17">
        <v>34.313058874169847</v>
      </c>
      <c r="AY2999" s="17">
        <v>0.25499543996332874</v>
      </c>
      <c r="AZ2999" s="17">
        <v>11.244348382825118</v>
      </c>
      <c r="BA2999" s="22">
        <v>1390.4355409371369</v>
      </c>
      <c r="CU2999" t="e">
        <v>#N/A</v>
      </c>
      <c r="CV2999" t="e">
        <v>#N/A</v>
      </c>
    </row>
    <row r="3000" spans="1:100" x14ac:dyDescent="0.25">
      <c r="A3000">
        <v>6372</v>
      </c>
      <c r="B3000" t="s">
        <v>3241</v>
      </c>
      <c r="C3000" s="22">
        <v>3</v>
      </c>
      <c r="D3000" s="17">
        <v>5.2653637711304153</v>
      </c>
      <c r="E3000" s="17">
        <v>0</v>
      </c>
      <c r="F3000" s="17">
        <v>3.2442927767446592E-3</v>
      </c>
      <c r="G3000" s="17">
        <v>3.2442927767446592E-3</v>
      </c>
      <c r="H3000" s="17">
        <v>0.14106887444687072</v>
      </c>
      <c r="I3000" s="17">
        <v>0</v>
      </c>
      <c r="J3000" s="17">
        <v>8.4641324668122486</v>
      </c>
      <c r="K3000" s="17">
        <v>0.14106887444687072</v>
      </c>
      <c r="L3000" s="17">
        <v>-1.0000000000000007</v>
      </c>
      <c r="M3000" s="17">
        <v>-1.0000000000000007</v>
      </c>
      <c r="N3000" s="17">
        <v>2.821377488937415</v>
      </c>
      <c r="O3000" s="17">
        <v>13.732740530719399</v>
      </c>
      <c r="P3000" s="17">
        <v>0.78978321677843533</v>
      </c>
      <c r="Q3000" s="17">
        <v>0.12240917294698102</v>
      </c>
      <c r="R3000" s="17">
        <v>7.9692895760180835E-2</v>
      </c>
      <c r="S3000" s="17">
        <v>0.33333333333333315</v>
      </c>
      <c r="T3000" s="17">
        <v>0.35203605408180128</v>
      </c>
      <c r="U3000" s="17">
        <v>0.11873717658155035</v>
      </c>
      <c r="V3000" s="17">
        <v>-3.8506063218152801E-2</v>
      </c>
      <c r="W3000" s="17">
        <v>24.981265053266444</v>
      </c>
      <c r="X3000" s="17">
        <v>0.80481668781342874</v>
      </c>
      <c r="Y3000" s="17">
        <v>-1.0000000000000007</v>
      </c>
      <c r="Z3000" s="17">
        <v>-1.0000000000000007</v>
      </c>
      <c r="AA3000" s="17">
        <v>61.487675730307949</v>
      </c>
      <c r="AB3000" s="17">
        <v>0.19400333212035167</v>
      </c>
      <c r="AC3000" s="17">
        <v>0.27461767591063613</v>
      </c>
      <c r="AD3000" s="17">
        <v>0.2599133475946388</v>
      </c>
      <c r="AE3000" s="17">
        <v>36.426717781281319</v>
      </c>
      <c r="AF3000" s="17">
        <v>0.54545454545454541</v>
      </c>
      <c r="AG3000" s="17">
        <v>-1.0000000000000007</v>
      </c>
      <c r="AH3000" s="17">
        <v>-1.0000000000000007</v>
      </c>
      <c r="AI3000" s="17">
        <v>3.6745884813874016E-3</v>
      </c>
      <c r="AJ3000" s="17">
        <v>-3.8506063218152801E-2</v>
      </c>
      <c r="AK3000" s="17">
        <v>-0.15604948094761528</v>
      </c>
      <c r="AL3000" s="17">
        <v>8.9565924934410651E-2</v>
      </c>
      <c r="AM3000" s="17">
        <v>2.2269536012081231E-2</v>
      </c>
      <c r="AN3000" s="17">
        <v>-7.958898517903118E-2</v>
      </c>
      <c r="AO3000" s="17">
        <v>-0.22350900443604549</v>
      </c>
      <c r="AP3000" s="17">
        <v>-1.5418950048037263</v>
      </c>
      <c r="AQ3000" s="17">
        <v>33.445397520078686</v>
      </c>
      <c r="AR3000" s="17">
        <v>0.76560050077853214</v>
      </c>
      <c r="AS3000" s="17">
        <v>0.94588556226029963</v>
      </c>
      <c r="AT3000" s="17">
        <v>-1.0000000000000007</v>
      </c>
      <c r="AU3000" s="17">
        <v>-1.0000000000000007</v>
      </c>
      <c r="AV3000" s="17">
        <v>8.2937188536925568E-2</v>
      </c>
      <c r="AW3000" s="17">
        <v>73.67852125622359</v>
      </c>
      <c r="AX3000" s="17">
        <v>69.901406704036091</v>
      </c>
      <c r="AY3000" s="17">
        <v>0.36481774494936076</v>
      </c>
      <c r="AZ3000" s="17">
        <v>27.835187954766646</v>
      </c>
      <c r="BA3000" s="22">
        <v>1429.3321634333952</v>
      </c>
      <c r="CU3000" t="e">
        <v>#N/A</v>
      </c>
      <c r="CV3000" t="e">
        <v>#N/A</v>
      </c>
    </row>
    <row r="3001" spans="1:100" x14ac:dyDescent="0.25">
      <c r="A3001">
        <v>6373</v>
      </c>
      <c r="B3001" t="s">
        <v>3242</v>
      </c>
      <c r="C3001" s="22">
        <v>3</v>
      </c>
      <c r="D3001" s="17">
        <v>4.4278656151424434</v>
      </c>
      <c r="E3001" s="17">
        <v>-0.18462577787753065</v>
      </c>
      <c r="F3001" s="17">
        <v>5.5143265843630218E-2</v>
      </c>
      <c r="G3001" s="17">
        <v>-1.6750110203790802E-2</v>
      </c>
      <c r="H3001" s="17">
        <v>-6.1793545419955118E-2</v>
      </c>
      <c r="I3001" s="17">
        <v>0</v>
      </c>
      <c r="J3001" s="17">
        <v>-3.707612725197297</v>
      </c>
      <c r="K3001" s="17">
        <v>-6.1793545419955118E-2</v>
      </c>
      <c r="L3001" s="17">
        <v>-1.0000000000000007</v>
      </c>
      <c r="M3001" s="17">
        <v>-1.0000000000000007</v>
      </c>
      <c r="N3001" s="17">
        <v>-1.235870908399102</v>
      </c>
      <c r="O3001" s="17">
        <v>0.70350277974134734</v>
      </c>
      <c r="P3001" s="17">
        <v>-4.4093359900355331</v>
      </c>
      <c r="Q3001" s="17">
        <v>-1.4594093641619974</v>
      </c>
      <c r="R3001" s="17">
        <v>-1.0395128475858264</v>
      </c>
      <c r="S3001" s="17">
        <v>0.33333333333333331</v>
      </c>
      <c r="T3001" s="17">
        <v>0.23918262465970336</v>
      </c>
      <c r="U3001" s="17">
        <v>3.4612084507652054E-2</v>
      </c>
      <c r="V3001" s="17">
        <v>-5.3562702468351271E-2</v>
      </c>
      <c r="W3001" s="17">
        <v>24.614355418091709</v>
      </c>
      <c r="X3001" s="17">
        <v>0.3572309179598625</v>
      </c>
      <c r="Y3001" s="17">
        <v>-1.0000000000000007</v>
      </c>
      <c r="Z3001" s="17">
        <v>-1.0000000000000007</v>
      </c>
      <c r="AA3001" s="17">
        <v>21.638252388302156</v>
      </c>
      <c r="AB3001" s="17">
        <v>0.10465783727330588</v>
      </c>
      <c r="AC3001" s="17">
        <v>2.1417315171829508E-2</v>
      </c>
      <c r="AD3001" s="17">
        <v>-0.16480695608920981</v>
      </c>
      <c r="AE3001" s="17">
        <v>-1.9365901822037159</v>
      </c>
      <c r="AF3001" s="17">
        <v>0.3</v>
      </c>
      <c r="AG3001" s="17">
        <v>-1.0000000000000007</v>
      </c>
      <c r="AH3001" s="17">
        <v>-1.0000000000000007</v>
      </c>
      <c r="AI3001" s="17">
        <v>-6.542026554506955E-2</v>
      </c>
      <c r="AJ3001" s="17">
        <v>-5.3562702468351271E-2</v>
      </c>
      <c r="AK3001" s="17">
        <v>7.3033177512374162E-2</v>
      </c>
      <c r="AL3001" s="17">
        <v>8.6338662525561868E-2</v>
      </c>
      <c r="AM3001" s="17">
        <v>6.6385876266735602E-2</v>
      </c>
      <c r="AN3001" s="17">
        <v>0.22651040514116108</v>
      </c>
      <c r="AO3001" s="17">
        <v>2.0248127942302609</v>
      </c>
      <c r="AP3001" s="17">
        <v>6.0944534411568343</v>
      </c>
      <c r="AQ3001" s="17">
        <v>20.906742692894404</v>
      </c>
      <c r="AR3001" s="17">
        <v>0.55356534003233737</v>
      </c>
      <c r="AS3001" s="17">
        <v>0.29543737253990765</v>
      </c>
      <c r="AT3001" s="17">
        <v>-1.0000000000000007</v>
      </c>
      <c r="AU3001" s="17">
        <v>-1.0000000000000007</v>
      </c>
      <c r="AV3001" s="17">
        <v>-1.0562629577896179</v>
      </c>
      <c r="AW3001" s="17">
        <v>28.436208609200342</v>
      </c>
      <c r="AX3001" s="17">
        <v>21.771533051463823</v>
      </c>
      <c r="AY3001" s="17">
        <v>-0.10987273670997347</v>
      </c>
      <c r="AZ3001" s="17">
        <v>-51.069428337247523</v>
      </c>
      <c r="BA3001" s="22">
        <v>1313.4981088986547</v>
      </c>
      <c r="CU3001" t="e">
        <v>#N/A</v>
      </c>
      <c r="CV3001" t="e">
        <v>#N/A</v>
      </c>
    </row>
    <row r="3002" spans="1:100" x14ac:dyDescent="0.25">
      <c r="A3002">
        <v>6374</v>
      </c>
      <c r="B3002" t="s">
        <v>3243</v>
      </c>
      <c r="C3002" s="22">
        <v>3</v>
      </c>
      <c r="D3002" s="17">
        <v>3.8209688456096913</v>
      </c>
      <c r="E3002" s="17">
        <v>-2.4285876231976315E-2</v>
      </c>
      <c r="F3002" s="17">
        <v>0.38336334701520131</v>
      </c>
      <c r="G3002" s="17">
        <v>0.38336334701520131</v>
      </c>
      <c r="H3002" s="17">
        <v>-7.1685409320833117E-3</v>
      </c>
      <c r="I3002" s="17">
        <v>0</v>
      </c>
      <c r="J3002" s="17">
        <v>-0.43011245592500102</v>
      </c>
      <c r="K3002" s="17">
        <v>-7.1685409320833117E-3</v>
      </c>
      <c r="L3002" s="17">
        <v>-0.99999999999999956</v>
      </c>
      <c r="M3002" s="17">
        <v>-0.99999999999999956</v>
      </c>
      <c r="N3002" s="17">
        <v>-0.14337081864166595</v>
      </c>
      <c r="O3002" s="17">
        <v>3.7742197366998935</v>
      </c>
      <c r="P3002" s="17">
        <v>-1.7553691159180304E-2</v>
      </c>
      <c r="Q3002" s="17">
        <v>0.63493337369489966</v>
      </c>
      <c r="R3002" s="17">
        <v>0.17751787123233348</v>
      </c>
      <c r="S3002" s="17">
        <v>0.33333333333333315</v>
      </c>
      <c r="T3002" s="17">
        <v>0.19013117325043777</v>
      </c>
      <c r="U3002" s="17">
        <v>-7.7642647865461364E-2</v>
      </c>
      <c r="V3002" s="17">
        <v>0</v>
      </c>
      <c r="W3002" s="17">
        <v>18.119615986015717</v>
      </c>
      <c r="X3002" s="17">
        <v>6.9933896536936463E-2</v>
      </c>
      <c r="Y3002" s="17">
        <v>-0.99999999999999956</v>
      </c>
      <c r="Z3002" s="17">
        <v>-0.99999999999999956</v>
      </c>
      <c r="AA3002" s="17">
        <v>13.375867693703828</v>
      </c>
      <c r="AB3002" s="17">
        <v>0.11382607028159161</v>
      </c>
      <c r="AC3002" s="17">
        <v>-6.7610685164881099E-2</v>
      </c>
      <c r="AD3002" s="17">
        <v>-0.14464070838759488</v>
      </c>
      <c r="AE3002" s="17">
        <v>-4.9212661635442139</v>
      </c>
      <c r="AF3002" s="17">
        <v>0</v>
      </c>
      <c r="AG3002" s="17">
        <v>-0.99999999999999956</v>
      </c>
      <c r="AH3002" s="17">
        <v>-0.99999999999999956</v>
      </c>
      <c r="AI3002" s="17">
        <v>-1.311318514151746E-2</v>
      </c>
      <c r="AJ3002" s="17">
        <v>0</v>
      </c>
      <c r="AK3002" s="17">
        <v>0.34875002428110591</v>
      </c>
      <c r="AL3002" s="17">
        <v>0.11000419915721456</v>
      </c>
      <c r="AM3002" s="17">
        <v>0.19433313213596992</v>
      </c>
      <c r="AN3002" s="17">
        <v>0.10768126922985506</v>
      </c>
      <c r="AO3002" s="17">
        <v>6.6020784248047759</v>
      </c>
      <c r="AP3002" s="17">
        <v>3.2420527265324495</v>
      </c>
      <c r="AQ3002" s="17">
        <v>17.689503530090718</v>
      </c>
      <c r="AR3002" s="17">
        <v>0.44582185871830959</v>
      </c>
      <c r="AS3002" s="17">
        <v>6.2765355604853218E-2</v>
      </c>
      <c r="AT3002" s="17">
        <v>-0.99999999999999956</v>
      </c>
      <c r="AU3002" s="17">
        <v>-0.99999999999999956</v>
      </c>
      <c r="AV3002" s="17">
        <v>0.56088121824753479</v>
      </c>
      <c r="AW3002" s="17">
        <v>20.392140156936172</v>
      </c>
      <c r="AX3002" s="17">
        <v>20.129876454105823</v>
      </c>
      <c r="AY3002" s="17">
        <v>0.21270314204784546</v>
      </c>
      <c r="AZ3002" s="17">
        <v>-10.017002271881404</v>
      </c>
      <c r="BA3002" s="22">
        <v>1329.5530399345653</v>
      </c>
      <c r="CU3002" t="e">
        <v>#N/A</v>
      </c>
      <c r="CV3002" t="e">
        <v>#N/A</v>
      </c>
    </row>
    <row r="3003" spans="1:100" x14ac:dyDescent="0.25">
      <c r="A3003">
        <v>6375</v>
      </c>
      <c r="B3003" t="s">
        <v>3244</v>
      </c>
      <c r="C3003" s="22">
        <v>3</v>
      </c>
      <c r="D3003" s="17">
        <v>4.700557035614052</v>
      </c>
      <c r="E3003" s="17">
        <v>2.9666507044210843E-3</v>
      </c>
      <c r="F3003" s="17">
        <v>-3.4722273757865463E-2</v>
      </c>
      <c r="G3003" s="17">
        <v>-3.4722273757865463E-2</v>
      </c>
      <c r="H3003" s="17">
        <v>0.1827964588664816</v>
      </c>
      <c r="I3003" s="17">
        <v>0</v>
      </c>
      <c r="J3003" s="17">
        <v>10.967787531988895</v>
      </c>
      <c r="K3003" s="17">
        <v>0.1827964588664816</v>
      </c>
      <c r="L3003" s="17">
        <v>-1.0000000000000016</v>
      </c>
      <c r="M3003" s="17">
        <v>-1.0000000000000016</v>
      </c>
      <c r="N3003" s="17">
        <v>3.6559291773296323</v>
      </c>
      <c r="O3003" s="17">
        <v>15.633622293845079</v>
      </c>
      <c r="P3003" s="17">
        <v>5.5545688184403894E-4</v>
      </c>
      <c r="Q3003" s="17">
        <v>0.21747577855721012</v>
      </c>
      <c r="R3003" s="17">
        <v>-3.101685905017515E-2</v>
      </c>
      <c r="S3003" s="17">
        <v>0.3333333333333337</v>
      </c>
      <c r="T3003" s="17">
        <v>0.19644160946877542</v>
      </c>
      <c r="U3003" s="17">
        <v>-0.10585463377129758</v>
      </c>
      <c r="V3003" s="17">
        <v>0</v>
      </c>
      <c r="W3003" s="17">
        <v>9.6449540065731991</v>
      </c>
      <c r="X3003" s="17">
        <v>-0.22392910575437333</v>
      </c>
      <c r="Y3003" s="17">
        <v>-1.0000000000000016</v>
      </c>
      <c r="Z3003" s="17">
        <v>-1.0000000000000016</v>
      </c>
      <c r="AA3003" s="17">
        <v>35.174362956870425</v>
      </c>
      <c r="AB3003" s="17">
        <v>0.40211083575946405</v>
      </c>
      <c r="AC3003" s="17">
        <v>3.6517358799899279E-2</v>
      </c>
      <c r="AD3003" s="17">
        <v>7.2580321627584723E-2</v>
      </c>
      <c r="AE3003" s="17">
        <v>25.560425809347397</v>
      </c>
      <c r="AF3003" s="17">
        <v>0.4</v>
      </c>
      <c r="AG3003" s="17">
        <v>-1.0000000000000016</v>
      </c>
      <c r="AH3003" s="17">
        <v>-1.0000000000000016</v>
      </c>
      <c r="AI3003" s="17">
        <v>5.9696554447712658E-3</v>
      </c>
      <c r="AJ3003" s="17">
        <v>0</v>
      </c>
      <c r="AK3003" s="17">
        <v>-0.14947923348623801</v>
      </c>
      <c r="AL3003" s="17">
        <v>0.18612320437322977</v>
      </c>
      <c r="AM3003" s="17">
        <v>0.22787330316600435</v>
      </c>
      <c r="AN3003" s="17">
        <v>8.4950004505578686E-2</v>
      </c>
      <c r="AO3003" s="17">
        <v>4.9494364117189171</v>
      </c>
      <c r="AP3003" s="17">
        <v>3.0543661345056163</v>
      </c>
      <c r="AQ3003" s="17">
        <v>20.612741538562105</v>
      </c>
      <c r="AR3003" s="17">
        <v>0.42392030903081146</v>
      </c>
      <c r="AS3003" s="17">
        <v>-4.1132646887891804E-2</v>
      </c>
      <c r="AT3003" s="17">
        <v>-1.0000000000000016</v>
      </c>
      <c r="AU3003" s="17">
        <v>-1.0000000000000016</v>
      </c>
      <c r="AV3003" s="17">
        <v>-6.5739132808040668E-2</v>
      </c>
      <c r="AW3003" s="17">
        <v>53.862351385221132</v>
      </c>
      <c r="AX3003" s="17">
        <v>53.981744494116555</v>
      </c>
      <c r="AY3003" s="17">
        <v>0.12308274021382168</v>
      </c>
      <c r="AZ3003" s="17">
        <v>-9.6681039969475187</v>
      </c>
      <c r="BA3003" s="22">
        <v>1356.9438854141592</v>
      </c>
      <c r="CU3003" t="e">
        <v>#N/A</v>
      </c>
      <c r="CV3003" t="e">
        <v>#N/A</v>
      </c>
    </row>
    <row r="3004" spans="1:100" x14ac:dyDescent="0.25">
      <c r="A3004">
        <v>6376</v>
      </c>
      <c r="B3004" t="s">
        <v>3245</v>
      </c>
      <c r="C3004" s="22">
        <v>3</v>
      </c>
      <c r="D3004" s="17">
        <v>5.3806492651150277</v>
      </c>
      <c r="E3004" s="17">
        <v>6.9133921273529519E-2</v>
      </c>
      <c r="F3004" s="17">
        <v>-0.14459776330035284</v>
      </c>
      <c r="G3004" s="17">
        <v>-0.14459776330035284</v>
      </c>
      <c r="H3004" s="17">
        <v>0.20785399765475476</v>
      </c>
      <c r="I3004" s="17">
        <v>0</v>
      </c>
      <c r="J3004" s="17">
        <v>12.471239859285289</v>
      </c>
      <c r="K3004" s="17">
        <v>0.20785399765475476</v>
      </c>
      <c r="L3004" s="17">
        <v>-1.0000000000000013</v>
      </c>
      <c r="M3004" s="17">
        <v>-1.0000000000000013</v>
      </c>
      <c r="N3004" s="17">
        <v>4.1570799530950948</v>
      </c>
      <c r="O3004" s="17">
        <v>17.707291361099966</v>
      </c>
      <c r="P3004" s="17">
        <v>-3.1963696115018599E-2</v>
      </c>
      <c r="Q3004" s="17">
        <v>-5.5976819292113147</v>
      </c>
      <c r="R3004" s="17">
        <v>-1.8331490165838771</v>
      </c>
      <c r="S3004" s="17">
        <v>0.33333333333333365</v>
      </c>
      <c r="T3004" s="17">
        <v>0.31580808066462546</v>
      </c>
      <c r="U3004" s="17">
        <v>6.0173328727318842E-2</v>
      </c>
      <c r="V3004" s="17">
        <v>0</v>
      </c>
      <c r="W3004" s="17">
        <v>20.058429802820942</v>
      </c>
      <c r="X3004" s="17">
        <v>0.65794905233534717</v>
      </c>
      <c r="Y3004" s="17">
        <v>-1.0000000000000013</v>
      </c>
      <c r="Z3004" s="17">
        <v>-1.0000000000000013</v>
      </c>
      <c r="AA3004" s="17">
        <v>14.576466548552347</v>
      </c>
      <c r="AB3004" s="17">
        <v>-0.12421795985313565</v>
      </c>
      <c r="AC3004" s="17">
        <v>-0.1315939631615044</v>
      </c>
      <c r="AD3004" s="17">
        <v>0.18283563826094595</v>
      </c>
      <c r="AE3004" s="17">
        <v>-3.6488142376847095</v>
      </c>
      <c r="AF3004" s="17">
        <v>0.1</v>
      </c>
      <c r="AG3004" s="17">
        <v>-1.0000000000000013</v>
      </c>
      <c r="AH3004" s="17">
        <v>-1.0000000000000013</v>
      </c>
      <c r="AI3004" s="17">
        <v>-2.7761355713922013E-2</v>
      </c>
      <c r="AJ3004" s="17">
        <v>0</v>
      </c>
      <c r="AK3004" s="17">
        <v>0.12273527692083741</v>
      </c>
      <c r="AL3004" s="17">
        <v>0.21664755749191331</v>
      </c>
      <c r="AM3004" s="17">
        <v>-9.8680121560113854E-2</v>
      </c>
      <c r="AN3004" s="17">
        <v>-5.3021856521481975E-3</v>
      </c>
      <c r="AO3004" s="17">
        <v>-1.8533266543986586</v>
      </c>
      <c r="AP3004" s="17">
        <v>0.95068314615586147</v>
      </c>
      <c r="AQ3004" s="17">
        <v>32.529669662106208</v>
      </c>
      <c r="AR3004" s="17">
        <v>0.70931474272527828</v>
      </c>
      <c r="AS3004" s="17">
        <v>0.86580304999010227</v>
      </c>
      <c r="AT3004" s="17">
        <v>-1.0000000000000013</v>
      </c>
      <c r="AU3004" s="17">
        <v>-1.0000000000000013</v>
      </c>
      <c r="AV3004" s="17">
        <v>-1.9777467798842301</v>
      </c>
      <c r="AW3004" s="17">
        <v>33.234441055808162</v>
      </c>
      <c r="AX3004" s="17">
        <v>32.679213941529724</v>
      </c>
      <c r="AY3004" s="17">
        <v>5.9483085639181248E-2</v>
      </c>
      <c r="AZ3004" s="17">
        <v>-18.079661880454985</v>
      </c>
      <c r="BA3004" s="22">
        <v>1348.7998740889179</v>
      </c>
      <c r="CU3004" t="e">
        <v>#N/A</v>
      </c>
      <c r="CV3004" t="e">
        <v>#N/A</v>
      </c>
    </row>
    <row r="3005" spans="1:100" x14ac:dyDescent="0.25">
      <c r="A3005">
        <v>6377</v>
      </c>
      <c r="B3005" t="s">
        <v>3246</v>
      </c>
      <c r="C3005" s="22">
        <v>3</v>
      </c>
      <c r="D3005" s="17">
        <v>6.1892207873414309</v>
      </c>
      <c r="E3005" s="17">
        <v>0.16106721605058105</v>
      </c>
      <c r="F3005" s="17">
        <v>7.1810798390995537E-2</v>
      </c>
      <c r="G3005" s="17">
        <v>0.12836705502274201</v>
      </c>
      <c r="H3005" s="17">
        <v>0.1919164722775823</v>
      </c>
      <c r="I3005" s="17">
        <v>0</v>
      </c>
      <c r="J3005" s="17">
        <v>11.514988336654945</v>
      </c>
      <c r="K3005" s="17">
        <v>0.1919164722775823</v>
      </c>
      <c r="L3005" s="17">
        <v>-1.0000000000000004</v>
      </c>
      <c r="M3005" s="17">
        <v>-1.0000000000000004</v>
      </c>
      <c r="N3005" s="17">
        <v>3.838329445551647</v>
      </c>
      <c r="O3005" s="17">
        <v>17.832576179019114</v>
      </c>
      <c r="P3005" s="17">
        <v>0.36943286934827402</v>
      </c>
      <c r="Q3005" s="17">
        <v>0.3741273828370193</v>
      </c>
      <c r="R3005" s="17">
        <v>0.16515562664040331</v>
      </c>
      <c r="S3005" s="17">
        <v>0.33333333333333376</v>
      </c>
      <c r="T3005" s="17">
        <v>0.44566534948383252</v>
      </c>
      <c r="U3005" s="17">
        <v>0.37745141355912298</v>
      </c>
      <c r="V3005" s="17">
        <v>0</v>
      </c>
      <c r="W3005" s="17">
        <v>38.581344963948283</v>
      </c>
      <c r="X3005" s="17">
        <v>2.1914589017536921</v>
      </c>
      <c r="Y3005" s="17">
        <v>-1.0000000000000004</v>
      </c>
      <c r="Z3005" s="17">
        <v>-1.0000000000000004</v>
      </c>
      <c r="AA3005" s="17">
        <v>82.023483404666322</v>
      </c>
      <c r="AB3005" s="17">
        <v>0.37985157298202238</v>
      </c>
      <c r="AC3005" s="17">
        <v>0.25062112762032779</v>
      </c>
      <c r="AD3005" s="17">
        <v>0.23506695567920288</v>
      </c>
      <c r="AE3005" s="17">
        <v>43.276982814077627</v>
      </c>
      <c r="AF3005" s="17">
        <v>0.8125</v>
      </c>
      <c r="AG3005" s="17">
        <v>-1.0000000000000004</v>
      </c>
      <c r="AH3005" s="17">
        <v>-1.0000000000000004</v>
      </c>
      <c r="AI3005" s="17">
        <v>0</v>
      </c>
      <c r="AJ3005" s="17">
        <v>0</v>
      </c>
      <c r="AK3005" s="17">
        <v>0.14265943182367938</v>
      </c>
      <c r="AL3005" s="17">
        <v>-4.6013302502010446E-2</v>
      </c>
      <c r="AM3005" s="17">
        <v>0.19743809911526075</v>
      </c>
      <c r="AN3005" s="17">
        <v>-4.7039826059553029E-2</v>
      </c>
      <c r="AO3005" s="17">
        <v>5.649249636999917</v>
      </c>
      <c r="AP3005" s="17">
        <v>-1.4060621639988784</v>
      </c>
      <c r="AQ3005" s="17">
        <v>50.096333300603249</v>
      </c>
      <c r="AR3005" s="17">
        <v>1.1564500963762889</v>
      </c>
      <c r="AS3005" s="17">
        <v>2.3833753740312749</v>
      </c>
      <c r="AT3005" s="17">
        <v>-1.0000000000000004</v>
      </c>
      <c r="AU3005" s="17">
        <v>-1.0000000000000004</v>
      </c>
      <c r="AV3005" s="17">
        <v>0.29352268166314538</v>
      </c>
      <c r="AW3005" s="17">
        <v>98.449997419686554</v>
      </c>
      <c r="AX3005" s="17">
        <v>98.449997419686554</v>
      </c>
      <c r="AY3005" s="17">
        <v>0.12675532900675279</v>
      </c>
      <c r="AZ3005" s="17">
        <v>6.5055155613187505</v>
      </c>
      <c r="BA3005" s="22">
        <v>1443.4562118467204</v>
      </c>
      <c r="CU3005" t="e">
        <v>#N/A</v>
      </c>
      <c r="CV3005" t="e">
        <v>#N/A</v>
      </c>
    </row>
    <row r="3006" spans="1:100" x14ac:dyDescent="0.25">
      <c r="A3006">
        <v>6378</v>
      </c>
      <c r="B3006" t="s">
        <v>3247</v>
      </c>
      <c r="C3006" s="22">
        <v>3</v>
      </c>
      <c r="D3006" s="17">
        <v>4.6439715473282064</v>
      </c>
      <c r="E3006" s="17">
        <v>-0.37400360947376748</v>
      </c>
      <c r="F3006" s="17">
        <v>-7.253857038496786E-2</v>
      </c>
      <c r="G3006" s="17">
        <v>-0.17736388631852534</v>
      </c>
      <c r="H3006" s="17">
        <v>0.19982487735670582</v>
      </c>
      <c r="I3006" s="17">
        <v>7.6970846957604257E-4</v>
      </c>
      <c r="J3006" s="17">
        <v>12.035675149576912</v>
      </c>
      <c r="K3006" s="17">
        <v>0.2005945858262819</v>
      </c>
      <c r="L3006" s="17">
        <v>-0.99999999999999978</v>
      </c>
      <c r="M3006" s="17">
        <v>-0.99999999999999978</v>
      </c>
      <c r="N3006" s="17">
        <v>4.0118917165256365</v>
      </c>
      <c r="O3006" s="17">
        <v>16.502282810586575</v>
      </c>
      <c r="P3006" s="17">
        <v>-0.3761055166314709</v>
      </c>
      <c r="Q3006" s="17">
        <v>-0.26901348345024501</v>
      </c>
      <c r="R3006" s="17">
        <v>-0.14994140126620381</v>
      </c>
      <c r="S3006" s="17">
        <v>0.33333333333333343</v>
      </c>
      <c r="T3006" s="17">
        <v>0.33231697802405763</v>
      </c>
      <c r="U3006" s="17">
        <v>0.255046514979267</v>
      </c>
      <c r="V3006" s="17">
        <v>0.23114990032178268</v>
      </c>
      <c r="W3006" s="17">
        <v>38.050085633286351</v>
      </c>
      <c r="X3006" s="17">
        <v>2.8711248320695968</v>
      </c>
      <c r="Y3006" s="17">
        <v>-0.99999999999999978</v>
      </c>
      <c r="Z3006" s="17">
        <v>-0.99999999999999978</v>
      </c>
      <c r="AA3006" s="17">
        <v>72.676411396956098</v>
      </c>
      <c r="AB3006" s="17">
        <v>0.28206717970522149</v>
      </c>
      <c r="AC3006" s="17">
        <v>0.23532719453483916</v>
      </c>
      <c r="AD3006" s="17">
        <v>0.17813096905865802</v>
      </c>
      <c r="AE3006" s="17">
        <v>34.776267164935895</v>
      </c>
      <c r="AF3006" s="17">
        <v>0.63636363636363635</v>
      </c>
      <c r="AG3006" s="17">
        <v>-0.99999999999999978</v>
      </c>
      <c r="AH3006" s="17">
        <v>-0.99999999999999978</v>
      </c>
      <c r="AI3006" s="17">
        <v>-4.5205111742395367E-2</v>
      </c>
      <c r="AJ3006" s="17">
        <v>0.23114990032178268</v>
      </c>
      <c r="AK3006" s="17">
        <v>-9.3733939702761518E-2</v>
      </c>
      <c r="AL3006" s="17">
        <v>-1.4523421844272934E-2</v>
      </c>
      <c r="AM3006" s="17">
        <v>-7.3363067192538545E-2</v>
      </c>
      <c r="AN3006" s="17">
        <v>-6.1696913202953729E-2</v>
      </c>
      <c r="AO3006" s="17">
        <v>-2.3027463783272712</v>
      </c>
      <c r="AP3006" s="17">
        <v>-1.6150399392952071</v>
      </c>
      <c r="AQ3006" s="17">
        <v>50.08576078286324</v>
      </c>
      <c r="AR3006" s="17">
        <v>1.1518467266584402</v>
      </c>
      <c r="AS3006" s="17">
        <v>3.0717194178958778</v>
      </c>
      <c r="AT3006" s="17">
        <v>-0.99999999999999978</v>
      </c>
      <c r="AU3006" s="17">
        <v>-0.99999999999999978</v>
      </c>
      <c r="AV3006" s="17">
        <v>-0.32730528758473093</v>
      </c>
      <c r="AW3006" s="17">
        <v>87.563654268247404</v>
      </c>
      <c r="AX3006" s="17">
        <v>109.77454206557779</v>
      </c>
      <c r="AY3006" s="17">
        <v>2.7556541726877659E-2</v>
      </c>
      <c r="AZ3006" s="17">
        <v>-16.742858358968679</v>
      </c>
      <c r="BA3006" s="22">
        <v>1475.5603923191127</v>
      </c>
      <c r="CU3006" t="e">
        <v>#N/A</v>
      </c>
      <c r="CV3006" t="e">
        <v>#N/A</v>
      </c>
    </row>
    <row r="3007" spans="1:100" x14ac:dyDescent="0.25">
      <c r="A3007">
        <v>6379</v>
      </c>
      <c r="B3007" t="s">
        <v>3248</v>
      </c>
      <c r="C3007" s="22">
        <v>3</v>
      </c>
      <c r="D3007" s="17">
        <v>5.180858226070213</v>
      </c>
      <c r="E3007" s="17">
        <v>0.10500116841669882</v>
      </c>
      <c r="F3007" s="17">
        <v>0.5303595097389292</v>
      </c>
      <c r="G3007" s="17">
        <v>0.5303595097389292</v>
      </c>
      <c r="H3007" s="17">
        <v>0.25144093453665151</v>
      </c>
      <c r="I3007" s="17">
        <v>0</v>
      </c>
      <c r="J3007" s="17">
        <v>15.086456072199091</v>
      </c>
      <c r="K3007" s="17">
        <v>0.25144093453665151</v>
      </c>
      <c r="L3007" s="17">
        <v>-0.99999999999999878</v>
      </c>
      <c r="M3007" s="17">
        <v>-0.99999999999999878</v>
      </c>
      <c r="N3007" s="17">
        <v>5.0288186907330319</v>
      </c>
      <c r="O3007" s="17">
        <v>20.797673808008234</v>
      </c>
      <c r="P3007" s="17">
        <v>0.17984675680367024</v>
      </c>
      <c r="Q3007" s="17">
        <v>-0.37345689635779122</v>
      </c>
      <c r="R3007" s="17">
        <v>-9.5431758745263551E-2</v>
      </c>
      <c r="S3007" s="17">
        <v>0.33333333333333298</v>
      </c>
      <c r="T3007" s="17">
        <v>0.21151331062273848</v>
      </c>
      <c r="U3007" s="17">
        <v>-0.11667825272749462</v>
      </c>
      <c r="V3007" s="17">
        <v>-2.7127636283832642E-2</v>
      </c>
      <c r="W3007" s="17">
        <v>5.9839928163237017</v>
      </c>
      <c r="X3007" s="17">
        <v>-0.34739695863790471</v>
      </c>
      <c r="Y3007" s="17">
        <v>-0.99999999999999878</v>
      </c>
      <c r="Z3007" s="17">
        <v>-0.99999999999999878</v>
      </c>
      <c r="AA3007" s="17">
        <v>6.7151198321869785</v>
      </c>
      <c r="AB3007" s="17">
        <v>3.7199279493804506E-2</v>
      </c>
      <c r="AC3007" s="17">
        <v>0.16505681968519967</v>
      </c>
      <c r="AD3007" s="17">
        <v>-0.18572492368683366</v>
      </c>
      <c r="AE3007" s="17">
        <v>0.82655877460853178</v>
      </c>
      <c r="AF3007" s="17">
        <v>0.1111111111111111</v>
      </c>
      <c r="AG3007" s="17">
        <v>-0.99999999999999878</v>
      </c>
      <c r="AH3007" s="17">
        <v>-0.99999999999999878</v>
      </c>
      <c r="AI3007" s="17">
        <v>0</v>
      </c>
      <c r="AJ3007" s="17">
        <v>-2.7127636283832642E-2</v>
      </c>
      <c r="AK3007" s="17">
        <v>-5.9317864208651858E-2</v>
      </c>
      <c r="AL3007" s="17">
        <v>0.25282681349677766</v>
      </c>
      <c r="AM3007" s="17">
        <v>0.41945793396004011</v>
      </c>
      <c r="AN3007" s="17">
        <v>3.7518633148081813E-2</v>
      </c>
      <c r="AO3007" s="17">
        <v>10.189859027957743</v>
      </c>
      <c r="AP3007" s="17">
        <v>2.202099896185933</v>
      </c>
      <c r="AQ3007" s="17">
        <v>21.070448888522794</v>
      </c>
      <c r="AR3007" s="17">
        <v>0.40104075494474412</v>
      </c>
      <c r="AS3007" s="17">
        <v>-9.5956024101253035E-2</v>
      </c>
      <c r="AT3007" s="17">
        <v>-0.99999999999999878</v>
      </c>
      <c r="AU3007" s="17">
        <v>-0.99999999999999878</v>
      </c>
      <c r="AV3007" s="17">
        <v>0.43492775099366543</v>
      </c>
      <c r="AW3007" s="17">
        <v>29.71489353638114</v>
      </c>
      <c r="AX3007" s="17">
        <v>27.002129907997883</v>
      </c>
      <c r="AY3007" s="17">
        <v>0.13391596418965998</v>
      </c>
      <c r="AZ3007" s="17">
        <v>-22.005466499823235</v>
      </c>
      <c r="BA3007" s="22">
        <v>1293.1348124275066</v>
      </c>
      <c r="CU3007" t="e">
        <v>#N/A</v>
      </c>
      <c r="CV3007" t="e">
        <v>#N/A</v>
      </c>
    </row>
    <row r="3008" spans="1:100" x14ac:dyDescent="0.25">
      <c r="A3008">
        <v>6380</v>
      </c>
      <c r="B3008" t="s">
        <v>3249</v>
      </c>
      <c r="C3008" s="22">
        <v>3</v>
      </c>
      <c r="D3008" s="17">
        <v>5.8206344430948986</v>
      </c>
      <c r="E3008" s="17">
        <v>0.26902007112012388</v>
      </c>
      <c r="F3008" s="17">
        <v>5.9861997001757539E-2</v>
      </c>
      <c r="G3008" s="17">
        <v>0.14622876538280011</v>
      </c>
      <c r="H3008" s="17">
        <v>-6.0396508337220385E-2</v>
      </c>
      <c r="I3008" s="17">
        <v>0</v>
      </c>
      <c r="J3008" s="17">
        <v>-3.6237905002332238</v>
      </c>
      <c r="K3008" s="17">
        <v>-6.0396508337220385E-2</v>
      </c>
      <c r="L3008" s="17">
        <v>-1.0000000000000013</v>
      </c>
      <c r="M3008" s="17">
        <v>-1.0000000000000013</v>
      </c>
      <c r="N3008" s="17">
        <v>-1.2079301667444076</v>
      </c>
      <c r="O3008" s="17">
        <v>2.3430727082444789</v>
      </c>
      <c r="P3008" s="17">
        <v>0.604831527633791</v>
      </c>
      <c r="Q3008" s="17">
        <v>-2.0385614283054316</v>
      </c>
      <c r="R3008" s="17">
        <v>-0.55477320774956163</v>
      </c>
      <c r="S3008" s="17">
        <v>0.21751180676771736</v>
      </c>
      <c r="T3008" s="17">
        <v>0.24342157504963621</v>
      </c>
      <c r="U3008" s="17">
        <v>1.0211292261057683E-2</v>
      </c>
      <c r="V3008" s="17">
        <v>1.61174923676458E-2</v>
      </c>
      <c r="W3008" s="17">
        <v>21.906346991331095</v>
      </c>
      <c r="X3008" s="17">
        <v>0.56896825512098181</v>
      </c>
      <c r="Y3008" s="17">
        <v>-1.0000000000000013</v>
      </c>
      <c r="Z3008" s="17">
        <v>-1.0000000000000013</v>
      </c>
      <c r="AA3008" s="17">
        <v>23.272934079668872</v>
      </c>
      <c r="AB3008" s="17">
        <v>0.1385551514917843</v>
      </c>
      <c r="AC3008" s="17">
        <v>-0.10868680169447942</v>
      </c>
      <c r="AD3008" s="17">
        <v>8.558856124441943E-3</v>
      </c>
      <c r="AE3008" s="17">
        <v>1.9213602960873428</v>
      </c>
      <c r="AF3008" s="17">
        <v>0.22222222222222221</v>
      </c>
      <c r="AG3008" s="17">
        <v>-1.0000000000000013</v>
      </c>
      <c r="AH3008" s="17">
        <v>-1.0000000000000013</v>
      </c>
      <c r="AI3008" s="17">
        <v>-9.8552228002886065E-3</v>
      </c>
      <c r="AJ3008" s="17">
        <v>1.61174923676458E-2</v>
      </c>
      <c r="AK3008" s="17">
        <v>0.50467800376399397</v>
      </c>
      <c r="AL3008" s="17">
        <v>0.31388248482348002</v>
      </c>
      <c r="AM3008" s="17">
        <v>-1.984672913214295E-2</v>
      </c>
      <c r="AN3008" s="17">
        <v>-0.2072782812975717</v>
      </c>
      <c r="AO3008" s="17">
        <v>2.0272217905163967</v>
      </c>
      <c r="AP3008" s="17">
        <v>-3.6125446083218917</v>
      </c>
      <c r="AQ3008" s="17">
        <v>18.282556491097861</v>
      </c>
      <c r="AR3008" s="17">
        <v>0.48726216644605708</v>
      </c>
      <c r="AS3008" s="17">
        <v>0.50857174678376138</v>
      </c>
      <c r="AT3008" s="17">
        <v>-1.0000000000000013</v>
      </c>
      <c r="AU3008" s="17">
        <v>-1.0000000000000013</v>
      </c>
      <c r="AV3008" s="17">
        <v>-0.40854444236676152</v>
      </c>
      <c r="AW3008" s="17">
        <v>22.003462179591459</v>
      </c>
      <c r="AX3008" s="17">
        <v>23.418106960350265</v>
      </c>
      <c r="AY3008" s="17">
        <v>-5.0176207113394392E-2</v>
      </c>
      <c r="AZ3008" s="17">
        <v>-82.220637643124618</v>
      </c>
      <c r="BA3008" s="22">
        <v>1238.3334911962713</v>
      </c>
      <c r="CU3008" t="e">
        <v>#N/A</v>
      </c>
      <c r="CV3008" t="e">
        <v>#N/A</v>
      </c>
    </row>
    <row r="3009" spans="1:100" x14ac:dyDescent="0.25">
      <c r="A3009">
        <v>6381</v>
      </c>
      <c r="B3009" t="s">
        <v>3250</v>
      </c>
      <c r="C3009" s="22">
        <v>3</v>
      </c>
      <c r="D3009" s="17">
        <v>5.2369504393653088</v>
      </c>
      <c r="E3009" s="17">
        <v>-0.48909967657852083</v>
      </c>
      <c r="F3009" s="17">
        <v>5.5220274980303193E-2</v>
      </c>
      <c r="G3009" s="17">
        <v>-8.2587448777797792E-2</v>
      </c>
      <c r="H3009" s="17">
        <v>0.13778494993757545</v>
      </c>
      <c r="I3009" s="17">
        <v>0</v>
      </c>
      <c r="J3009" s="17">
        <v>8.26709699625453</v>
      </c>
      <c r="K3009" s="17">
        <v>0.13778494993757545</v>
      </c>
      <c r="L3009" s="17">
        <v>-1.0000000000000009</v>
      </c>
      <c r="M3009" s="17">
        <v>-1.0000000000000009</v>
      </c>
      <c r="N3009" s="17">
        <v>2.7556989987515093</v>
      </c>
      <c r="O3009" s="17">
        <v>13.421459986842033</v>
      </c>
      <c r="P3009" s="17">
        <v>-0.91178205019418812</v>
      </c>
      <c r="Q3009" s="17">
        <v>-3.1693374020365275E-2</v>
      </c>
      <c r="R3009" s="17">
        <v>-0.11778288056471203</v>
      </c>
      <c r="S3009" s="17">
        <v>0.33333333333333404</v>
      </c>
      <c r="T3009" s="17">
        <v>0.38705652528280299</v>
      </c>
      <c r="U3009" s="17">
        <v>0.29063273935400147</v>
      </c>
      <c r="V3009" s="17">
        <v>9.298051342073671E-2</v>
      </c>
      <c r="W3009" s="17">
        <v>38.648726458131961</v>
      </c>
      <c r="X3009" s="17">
        <v>2.3567421385684564</v>
      </c>
      <c r="Y3009" s="17">
        <v>-1.0000000000000009</v>
      </c>
      <c r="Z3009" s="17">
        <v>-1.0000000000000009</v>
      </c>
      <c r="AA3009" s="17">
        <v>81.888382342001378</v>
      </c>
      <c r="AB3009" s="17">
        <v>0.15929454255211017</v>
      </c>
      <c r="AC3009" s="17">
        <v>0.21125141385768029</v>
      </c>
      <c r="AD3009" s="17">
        <v>0.49660281887889335</v>
      </c>
      <c r="AE3009" s="17">
        <v>43.357438764434228</v>
      </c>
      <c r="AF3009" s="17">
        <v>0.91666666666666663</v>
      </c>
      <c r="AG3009" s="17">
        <v>-1.0000000000000009</v>
      </c>
      <c r="AH3009" s="17">
        <v>-1.0000000000000009</v>
      </c>
      <c r="AI3009" s="17">
        <v>0</v>
      </c>
      <c r="AJ3009" s="17">
        <v>9.298051342073671E-2</v>
      </c>
      <c r="AK3009" s="17">
        <v>0.13877759872406686</v>
      </c>
      <c r="AL3009" s="17">
        <v>9.8043090363744631E-3</v>
      </c>
      <c r="AM3009" s="17">
        <v>0.48480990003463581</v>
      </c>
      <c r="AN3009" s="17">
        <v>0.10418025915926771</v>
      </c>
      <c r="AO3009" s="17">
        <v>12.814135494486225</v>
      </c>
      <c r="AP3009" s="17">
        <v>2.6535280241635655</v>
      </c>
      <c r="AQ3009" s="17">
        <v>46.915823454386484</v>
      </c>
      <c r="AR3009" s="17">
        <v>1.1040031113908744</v>
      </c>
      <c r="AS3009" s="17">
        <v>2.4945270885060311</v>
      </c>
      <c r="AT3009" s="17">
        <v>-1.0000000000000009</v>
      </c>
      <c r="AU3009" s="17">
        <v>-1.0000000000000009</v>
      </c>
      <c r="AV3009" s="17">
        <v>-0.20037032934251009</v>
      </c>
      <c r="AW3009" s="17">
        <v>97.963370353006994</v>
      </c>
      <c r="AX3009" s="17">
        <v>107.26142169508066</v>
      </c>
      <c r="AY3009" s="17">
        <v>0.29557980282509244</v>
      </c>
      <c r="AZ3009" s="17">
        <v>52.254351474939405</v>
      </c>
      <c r="BA3009" s="22">
        <v>1447.5348161044624</v>
      </c>
      <c r="CU3009" t="e">
        <v>#N/A</v>
      </c>
      <c r="CV3009" t="e">
        <v>#N/A</v>
      </c>
    </row>
    <row r="3010" spans="1:100" x14ac:dyDescent="0.25">
      <c r="A3010">
        <v>6382</v>
      </c>
      <c r="B3010" t="s">
        <v>3251</v>
      </c>
      <c r="C3010" s="22">
        <v>3</v>
      </c>
      <c r="D3010" s="17">
        <v>0.57626385629240551</v>
      </c>
      <c r="E3010" s="17">
        <v>0.12683926658398745</v>
      </c>
      <c r="F3010" s="17">
        <v>-0.272248189733371</v>
      </c>
      <c r="G3010" s="17">
        <v>-0.22691015561747216</v>
      </c>
      <c r="H3010" s="17">
        <v>0.11245366276098942</v>
      </c>
      <c r="I3010" s="17">
        <v>0</v>
      </c>
      <c r="J3010" s="17">
        <v>6.7472197656593584</v>
      </c>
      <c r="K3010" s="17">
        <v>0.11245366276098942</v>
      </c>
      <c r="L3010" s="17">
        <v>-1.0000000000000013</v>
      </c>
      <c r="M3010" s="17">
        <v>-1.0000000000000013</v>
      </c>
      <c r="N3010" s="17">
        <v>2.2490732552197876</v>
      </c>
      <c r="O3010" s="17">
        <v>7.0965734663342976</v>
      </c>
      <c r="P3010" s="17">
        <v>-2.7671446910596997</v>
      </c>
      <c r="Q3010" s="17">
        <v>-0.80304764307760124</v>
      </c>
      <c r="R3010" s="17">
        <v>-0.5516903315169458</v>
      </c>
      <c r="S3010" s="17">
        <v>0.33333333333333381</v>
      </c>
      <c r="T3010" s="17">
        <v>5.7125039050337674E-2</v>
      </c>
      <c r="U3010" s="17">
        <v>-0.12970225592907508</v>
      </c>
      <c r="V3010" s="17">
        <v>0</v>
      </c>
      <c r="W3010" s="17">
        <v>5.9320981477442869</v>
      </c>
      <c r="X3010" s="17">
        <v>-0.42776572866717699</v>
      </c>
      <c r="Y3010" s="17">
        <v>-1.0000000000000013</v>
      </c>
      <c r="Z3010" s="17">
        <v>-1.0000000000000013</v>
      </c>
      <c r="AA3010" s="17">
        <v>-9.4991565463667218</v>
      </c>
      <c r="AB3010" s="17">
        <v>-0.11504281688587185</v>
      </c>
      <c r="AC3010" s="17">
        <v>-4.8386365215183171E-2</v>
      </c>
      <c r="AD3010" s="17">
        <v>-0.13416210515082608</v>
      </c>
      <c r="AE3010" s="17">
        <v>-14.879564362594053</v>
      </c>
      <c r="AF3010" s="17">
        <v>0.125</v>
      </c>
      <c r="AG3010" s="17">
        <v>-1.0000000000000013</v>
      </c>
      <c r="AH3010" s="17">
        <v>-1.0000000000000013</v>
      </c>
      <c r="AI3010" s="17">
        <v>0</v>
      </c>
      <c r="AJ3010" s="17">
        <v>0</v>
      </c>
      <c r="AK3010" s="17">
        <v>4.6326119804284721E-2</v>
      </c>
      <c r="AL3010" s="17">
        <v>-5.7596572986560401E-2</v>
      </c>
      <c r="AM3010" s="17">
        <v>-0.1809814746240504</v>
      </c>
      <c r="AN3010" s="17">
        <v>-0.13107594510307488</v>
      </c>
      <c r="AO3010" s="17">
        <v>-4.2929062665798368</v>
      </c>
      <c r="AP3010" s="17">
        <v>-3.5648814925096746</v>
      </c>
      <c r="AQ3010" s="17">
        <v>12.679317913403644</v>
      </c>
      <c r="AR3010" s="17">
        <v>0.26075611645459618</v>
      </c>
      <c r="AS3010" s="17">
        <v>-0.31531206590618743</v>
      </c>
      <c r="AT3010" s="17">
        <v>-1.0000000000000013</v>
      </c>
      <c r="AU3010" s="17">
        <v>-1.0000000000000013</v>
      </c>
      <c r="AV3010" s="17">
        <v>-0.77860048713441787</v>
      </c>
      <c r="AW3010" s="17">
        <v>-5.9674645725421041</v>
      </c>
      <c r="AX3010" s="17">
        <v>-5.9674645725421041</v>
      </c>
      <c r="AY3010" s="17">
        <v>-6.214924551577114E-2</v>
      </c>
      <c r="AZ3010" s="17">
        <v>-74.077301703136641</v>
      </c>
      <c r="BA3010" s="22">
        <v>1286.6954552110647</v>
      </c>
      <c r="CU3010" t="e">
        <v>#N/A</v>
      </c>
      <c r="CV3010" t="e">
        <v>#N/A</v>
      </c>
    </row>
    <row r="3011" spans="1:100" x14ac:dyDescent="0.25">
      <c r="A3011">
        <v>6383</v>
      </c>
      <c r="B3011" t="s">
        <v>3252</v>
      </c>
      <c r="C3011" s="22">
        <v>3</v>
      </c>
      <c r="D3011" s="17">
        <v>4.827051606162569</v>
      </c>
      <c r="E3011" s="17">
        <v>8.7025919496871829E-2</v>
      </c>
      <c r="F3011" s="17">
        <v>-0.57776561975632301</v>
      </c>
      <c r="G3011" s="17">
        <v>-0.57776561975632301</v>
      </c>
      <c r="H3011" s="17">
        <v>-0.12059365968604221</v>
      </c>
      <c r="I3011" s="17">
        <v>0</v>
      </c>
      <c r="J3011" s="17">
        <v>-7.2356195811625321</v>
      </c>
      <c r="K3011" s="17">
        <v>-0.12059365968604221</v>
      </c>
      <c r="L3011" s="17">
        <v>-1.0000000000000016</v>
      </c>
      <c r="M3011" s="17">
        <v>-1.0000000000000016</v>
      </c>
      <c r="N3011" s="17">
        <v>-2.4118731937208442</v>
      </c>
      <c r="O3011" s="17">
        <v>-2.9863335947562852</v>
      </c>
      <c r="P3011" s="17">
        <v>-4.200148299023132E-2</v>
      </c>
      <c r="Q3011" s="17">
        <v>-5.0961556510867743</v>
      </c>
      <c r="R3011" s="17">
        <v>-1.7510542287914175</v>
      </c>
      <c r="S3011" s="17">
        <v>0.33333333333333381</v>
      </c>
      <c r="T3011" s="17">
        <v>0.22258398835333229</v>
      </c>
      <c r="U3011" s="17">
        <v>4.7813403897150469E-3</v>
      </c>
      <c r="V3011" s="17">
        <v>0</v>
      </c>
      <c r="W3011" s="17">
        <v>27.251692870496935</v>
      </c>
      <c r="X3011" s="17">
        <v>0.57099168711736004</v>
      </c>
      <c r="Y3011" s="17">
        <v>-1.0000000000000016</v>
      </c>
      <c r="Z3011" s="17">
        <v>-1.0000000000000016</v>
      </c>
      <c r="AA3011" s="17">
        <v>42.813322780579995</v>
      </c>
      <c r="AB3011" s="17">
        <v>0.42875800651893353</v>
      </c>
      <c r="AC3011" s="17">
        <v>-0.20661712857666983</v>
      </c>
      <c r="AD3011" s="17">
        <v>0.12411280483522587</v>
      </c>
      <c r="AE3011" s="17">
        <v>17.312684138874474</v>
      </c>
      <c r="AF3011" s="17">
        <v>0.16666666666666666</v>
      </c>
      <c r="AG3011" s="17">
        <v>-1.0000000000000016</v>
      </c>
      <c r="AH3011" s="17">
        <v>-1.0000000000000016</v>
      </c>
      <c r="AI3011" s="17">
        <v>-2.9413267571623151E-2</v>
      </c>
      <c r="AJ3011" s="17">
        <v>0</v>
      </c>
      <c r="AK3011" s="17">
        <v>-0.12281460747225634</v>
      </c>
      <c r="AL3011" s="17">
        <v>0.2744052989129076</v>
      </c>
      <c r="AM3011" s="17">
        <v>-0.26689319181198545</v>
      </c>
      <c r="AN3011" s="17">
        <v>-0.17905433527207396</v>
      </c>
      <c r="AO3011" s="17">
        <v>-7.2864028326609169</v>
      </c>
      <c r="AP3011" s="17">
        <v>-3.1043318872373109</v>
      </c>
      <c r="AQ3011" s="17">
        <v>20.016073289334408</v>
      </c>
      <c r="AR3011" s="17">
        <v>0.56069866207638097</v>
      </c>
      <c r="AS3011" s="17">
        <v>0.45039802743131829</v>
      </c>
      <c r="AT3011" s="17">
        <v>-1.0000000000000016</v>
      </c>
      <c r="AU3011" s="17">
        <v>-1.0000000000000016</v>
      </c>
      <c r="AV3011" s="17">
        <v>-2.3288198485477412</v>
      </c>
      <c r="AW3011" s="17">
        <v>36.72265729858637</v>
      </c>
      <c r="AX3011" s="17">
        <v>36.134391947153901</v>
      </c>
      <c r="AY3011" s="17">
        <v>0.15477350250653854</v>
      </c>
      <c r="AZ3011" s="17">
        <v>-19.342472422543526</v>
      </c>
      <c r="BA3011" s="22">
        <v>1336.4585345639778</v>
      </c>
      <c r="CU3011" t="e">
        <v>#N/A</v>
      </c>
      <c r="CV3011" t="e">
        <v>#N/A</v>
      </c>
    </row>
    <row r="3012" spans="1:100" x14ac:dyDescent="0.25">
      <c r="A3012">
        <v>6384</v>
      </c>
      <c r="B3012" t="s">
        <v>3253</v>
      </c>
      <c r="C3012" s="22">
        <v>3</v>
      </c>
      <c r="D3012" s="17">
        <v>5.4485558909336413</v>
      </c>
      <c r="E3012" s="17">
        <v>0</v>
      </c>
      <c r="F3012" s="17">
        <v>-0.34182203934715916</v>
      </c>
      <c r="G3012" s="17">
        <v>-0.34182203934715916</v>
      </c>
      <c r="H3012" s="17">
        <v>0.13093870483132897</v>
      </c>
      <c r="I3012" s="17">
        <v>0</v>
      </c>
      <c r="J3012" s="17">
        <v>7.8563222898797349</v>
      </c>
      <c r="K3012" s="17">
        <v>0.13093870483132897</v>
      </c>
      <c r="L3012" s="17">
        <v>-1</v>
      </c>
      <c r="M3012" s="17">
        <v>-1</v>
      </c>
      <c r="N3012" s="17">
        <v>2.6187740966265789</v>
      </c>
      <c r="O3012" s="17">
        <v>12.963056141466218</v>
      </c>
      <c r="P3012" s="17">
        <v>-2.2381794411036552E-3</v>
      </c>
      <c r="Q3012" s="17">
        <v>-0.45678001813560548</v>
      </c>
      <c r="R3012" s="17">
        <v>-9.2883834514987926E-2</v>
      </c>
      <c r="S3012" s="17">
        <v>0.33333333333333354</v>
      </c>
      <c r="T3012" s="17">
        <v>0.35007967149676372</v>
      </c>
      <c r="U3012" s="17">
        <v>0.16890546217559221</v>
      </c>
      <c r="V3012" s="17">
        <v>-2.5908719260936998E-3</v>
      </c>
      <c r="W3012" s="17">
        <v>28.751555609930641</v>
      </c>
      <c r="X3012" s="17">
        <v>1.2292897736538777</v>
      </c>
      <c r="Y3012" s="17">
        <v>-1</v>
      </c>
      <c r="Z3012" s="17">
        <v>-1</v>
      </c>
      <c r="AA3012" s="17">
        <v>20.447361404238276</v>
      </c>
      <c r="AB3012" s="17">
        <v>6.5304056946874148E-2</v>
      </c>
      <c r="AC3012" s="17">
        <v>-0.11859152771004981</v>
      </c>
      <c r="AD3012" s="17">
        <v>-0.1109387366603718</v>
      </c>
      <c r="AE3012" s="17">
        <v>-8.2113103711773761</v>
      </c>
      <c r="AF3012" s="17">
        <v>0</v>
      </c>
      <c r="AG3012" s="17">
        <v>-1</v>
      </c>
      <c r="AH3012" s="17">
        <v>-1</v>
      </c>
      <c r="AI3012" s="17">
        <v>0</v>
      </c>
      <c r="AJ3012" s="17">
        <v>-2.5908719260936998E-3</v>
      </c>
      <c r="AK3012" s="17">
        <v>-7.5665126734642957E-2</v>
      </c>
      <c r="AL3012" s="17">
        <v>0.31191948535521308</v>
      </c>
      <c r="AM3012" s="17">
        <v>-8.4441546587633684E-2</v>
      </c>
      <c r="AN3012" s="17">
        <v>-0.23361427401425075</v>
      </c>
      <c r="AO3012" s="17">
        <v>-2.4893642983640567</v>
      </c>
      <c r="AP3012" s="17">
        <v>-4.2807594235802027</v>
      </c>
      <c r="AQ3012" s="17">
        <v>36.607877899810369</v>
      </c>
      <c r="AR3012" s="17">
        <v>0.84972759507959517</v>
      </c>
      <c r="AS3012" s="17">
        <v>1.3602284784852063</v>
      </c>
      <c r="AT3012" s="17">
        <v>-1</v>
      </c>
      <c r="AU3012" s="17">
        <v>-1</v>
      </c>
      <c r="AV3012" s="17">
        <v>-0.43470587386214715</v>
      </c>
      <c r="AW3012" s="17">
        <v>29.129658122124283</v>
      </c>
      <c r="AX3012" s="17">
        <v>28.870570929514912</v>
      </c>
      <c r="AY3012" s="17">
        <v>1.8961466615776013E-2</v>
      </c>
      <c r="AZ3012" s="17">
        <v>-41.326614822031082</v>
      </c>
      <c r="BA3012" s="22">
        <v>1341.8923633262805</v>
      </c>
      <c r="CU3012" t="e">
        <v>#N/A</v>
      </c>
      <c r="CV3012" t="e">
        <v>#N/A</v>
      </c>
    </row>
    <row r="3013" spans="1:100" x14ac:dyDescent="0.25">
      <c r="A3013">
        <v>6385</v>
      </c>
      <c r="B3013" t="s">
        <v>3254</v>
      </c>
      <c r="C3013" s="22">
        <v>3</v>
      </c>
      <c r="D3013" s="17">
        <v>5.2000014647560118</v>
      </c>
      <c r="E3013" s="17">
        <v>-4.197558454849968E-2</v>
      </c>
      <c r="F3013" s="17">
        <v>0.1569468018772921</v>
      </c>
      <c r="G3013" s="17">
        <v>0.1569468018772921</v>
      </c>
      <c r="H3013" s="17">
        <v>1.8318744946314573E-2</v>
      </c>
      <c r="I3013" s="17">
        <v>0</v>
      </c>
      <c r="J3013" s="17">
        <v>1.099124696778873</v>
      </c>
      <c r="K3013" s="17">
        <v>1.8318744946314573E-2</v>
      </c>
      <c r="L3013" s="17">
        <v>-1.0000000000000002</v>
      </c>
      <c r="M3013" s="17">
        <v>-1.0000000000000002</v>
      </c>
      <c r="N3013" s="17">
        <v>0.36637489892629205</v>
      </c>
      <c r="O3013" s="17">
        <v>6.456072963412173</v>
      </c>
      <c r="P3013" s="17">
        <v>7.2044036219452268E-2</v>
      </c>
      <c r="Q3013" s="17">
        <v>3.940602656731341</v>
      </c>
      <c r="R3013" s="17">
        <v>1.2892858025902918</v>
      </c>
      <c r="S3013" s="17">
        <v>0.33333333333333354</v>
      </c>
      <c r="T3013" s="17">
        <v>0.27021260168583422</v>
      </c>
      <c r="U3013" s="17">
        <v>-7.7703951403787552E-2</v>
      </c>
      <c r="V3013" s="17">
        <v>0</v>
      </c>
      <c r="W3013" s="17">
        <v>20.300929546762621</v>
      </c>
      <c r="X3013" s="17">
        <v>0.22556084618184674</v>
      </c>
      <c r="Y3013" s="17">
        <v>-1.0000000000000002</v>
      </c>
      <c r="Z3013" s="17">
        <v>-1.0000000000000002</v>
      </c>
      <c r="AA3013" s="17">
        <v>14.675913750390114</v>
      </c>
      <c r="AB3013" s="17">
        <v>-7.672809106023146E-3</v>
      </c>
      <c r="AC3013" s="17">
        <v>-9.5386596313603352E-3</v>
      </c>
      <c r="AD3013" s="17">
        <v>-0.1210745632418727</v>
      </c>
      <c r="AE3013" s="17">
        <v>-6.9143015989628092</v>
      </c>
      <c r="AF3013" s="17">
        <v>0</v>
      </c>
      <c r="AG3013" s="17">
        <v>-1.0000000000000002</v>
      </c>
      <c r="AH3013" s="17">
        <v>-1.0000000000000002</v>
      </c>
      <c r="AI3013" s="17">
        <v>8.3486410079135015E-2</v>
      </c>
      <c r="AJ3013" s="17">
        <v>0</v>
      </c>
      <c r="AK3013" s="17">
        <v>0.83875239108642796</v>
      </c>
      <c r="AL3013" s="17">
        <v>-4.7009337161449505E-2</v>
      </c>
      <c r="AM3013" s="17">
        <v>0.20067928447231473</v>
      </c>
      <c r="AN3013" s="17">
        <v>0.38491493719811776</v>
      </c>
      <c r="AO3013" s="17">
        <v>9.2107440672400038</v>
      </c>
      <c r="AP3013" s="17">
        <v>9.3878267441456877</v>
      </c>
      <c r="AQ3013" s="17">
        <v>21.400054243541497</v>
      </c>
      <c r="AR3013" s="17">
        <v>0.52584198361538015</v>
      </c>
      <c r="AS3013" s="17">
        <v>0.24387959112816138</v>
      </c>
      <c r="AT3013" s="17">
        <v>-1.0000000000000002</v>
      </c>
      <c r="AU3013" s="17">
        <v>-1.0000000000000002</v>
      </c>
      <c r="AV3013" s="17">
        <v>1.4462326044675837</v>
      </c>
      <c r="AW3013" s="17">
        <v>30.519813457947979</v>
      </c>
      <c r="AX3013" s="17">
        <v>32.189541659530661</v>
      </c>
      <c r="AY3013" s="17">
        <v>0.14105492520273388</v>
      </c>
      <c r="AZ3013" s="17">
        <v>-1.4496099766319668</v>
      </c>
      <c r="BA3013" s="22">
        <v>1357.3112108439861</v>
      </c>
      <c r="CU3013" t="e">
        <v>#N/A</v>
      </c>
      <c r="CV3013" t="e">
        <v>#N/A</v>
      </c>
    </row>
    <row r="3014" spans="1:100" x14ac:dyDescent="0.25">
      <c r="A3014">
        <v>6386</v>
      </c>
      <c r="B3014" t="s">
        <v>3255</v>
      </c>
      <c r="C3014" s="22">
        <v>3</v>
      </c>
      <c r="D3014" s="17">
        <v>1.6608475431386345</v>
      </c>
      <c r="E3014" s="17">
        <v>-3.1280119329741271E-2</v>
      </c>
      <c r="F3014" s="17">
        <v>0.44949305353435437</v>
      </c>
      <c r="G3014" s="17">
        <v>0.44949305353435437</v>
      </c>
      <c r="H3014" s="17">
        <v>0.14260824910875505</v>
      </c>
      <c r="I3014" s="17">
        <v>0</v>
      </c>
      <c r="J3014" s="17">
        <v>8.5564949465253051</v>
      </c>
      <c r="K3014" s="17">
        <v>0.14260824910875505</v>
      </c>
      <c r="L3014" s="17">
        <v>-1.0000000000000009</v>
      </c>
      <c r="M3014" s="17">
        <v>-1.0000000000000009</v>
      </c>
      <c r="N3014" s="17">
        <v>2.8521649821751014</v>
      </c>
      <c r="O3014" s="17">
        <v>10.666835543198287</v>
      </c>
      <c r="P3014" s="17">
        <v>-3.872408155699901E-2</v>
      </c>
      <c r="Q3014" s="17">
        <v>-5.0769092195307062</v>
      </c>
      <c r="R3014" s="17">
        <v>-1.6881423529135542</v>
      </c>
      <c r="S3014" s="17">
        <v>0.33333333333333354</v>
      </c>
      <c r="T3014" s="17">
        <v>0.13977734210786746</v>
      </c>
      <c r="U3014" s="17">
        <v>6.1079622636039787E-3</v>
      </c>
      <c r="V3014" s="17">
        <v>0</v>
      </c>
      <c r="W3014" s="17">
        <v>13.464415543842005</v>
      </c>
      <c r="X3014" s="17">
        <v>0.17307356307809305</v>
      </c>
      <c r="Y3014" s="17">
        <v>-1.0000000000000009</v>
      </c>
      <c r="Z3014" s="17">
        <v>-1.0000000000000009</v>
      </c>
      <c r="AA3014" s="17">
        <v>9.7237770134862576</v>
      </c>
      <c r="AB3014" s="17">
        <v>-9.5862342597361497E-2</v>
      </c>
      <c r="AC3014" s="17">
        <v>2.9758047878011798E-2</v>
      </c>
      <c r="AD3014" s="17">
        <v>2.5054371170505817E-2</v>
      </c>
      <c r="AE3014" s="17">
        <v>-2.0524961774421908</v>
      </c>
      <c r="AF3014" s="17">
        <v>0</v>
      </c>
      <c r="AG3014" s="17">
        <v>-1.0000000000000009</v>
      </c>
      <c r="AH3014" s="17">
        <v>-1.0000000000000009</v>
      </c>
      <c r="AI3014" s="17">
        <v>-3.7444459394738817E-2</v>
      </c>
      <c r="AJ3014" s="17">
        <v>0</v>
      </c>
      <c r="AK3014" s="17">
        <v>-1.8527170052529789E-2</v>
      </c>
      <c r="AL3014" s="17">
        <v>0.11690749694489128</v>
      </c>
      <c r="AM3014" s="17">
        <v>-0.20871441853091766</v>
      </c>
      <c r="AN3014" s="17">
        <v>-0.26738393197778448</v>
      </c>
      <c r="AO3014" s="17">
        <v>-5.3104963135355892</v>
      </c>
      <c r="AP3014" s="17">
        <v>-6.1000608147201563</v>
      </c>
      <c r="AQ3014" s="17">
        <v>22.02091049036731</v>
      </c>
      <c r="AR3014" s="17">
        <v>0.47921863770480511</v>
      </c>
      <c r="AS3014" s="17">
        <v>0.31568181218684821</v>
      </c>
      <c r="AT3014" s="17">
        <v>-1.0000000000000009</v>
      </c>
      <c r="AU3014" s="17">
        <v>-1.0000000000000009</v>
      </c>
      <c r="AV3014" s="17">
        <v>-1.2386492993791993</v>
      </c>
      <c r="AW3014" s="17">
        <v>14.290551741964391</v>
      </c>
      <c r="AX3014" s="17">
        <v>13.541662554069612</v>
      </c>
      <c r="AY3014" s="17">
        <v>-0.15854464299983739</v>
      </c>
      <c r="AZ3014" s="17">
        <v>-33.09977646368219</v>
      </c>
      <c r="BA3014" s="22">
        <v>1328.2042327833617</v>
      </c>
      <c r="CU3014" t="e">
        <v>#N/A</v>
      </c>
      <c r="CV3014" t="e">
        <v>#N/A</v>
      </c>
    </row>
    <row r="3015" spans="1:100" x14ac:dyDescent="0.25">
      <c r="A3015">
        <v>6387</v>
      </c>
      <c r="B3015" t="s">
        <v>3256</v>
      </c>
      <c r="C3015" s="22">
        <v>3</v>
      </c>
      <c r="D3015" s="17">
        <v>3.2700201773664737</v>
      </c>
      <c r="E3015" s="17">
        <v>-0.273293225882136</v>
      </c>
      <c r="F3015" s="17">
        <v>0.83902757497951241</v>
      </c>
      <c r="G3015" s="17">
        <v>0.76722236823574552</v>
      </c>
      <c r="H3015" s="17">
        <v>0.45258507055010738</v>
      </c>
      <c r="I3015" s="17">
        <v>-2.1411466960731214E-2</v>
      </c>
      <c r="J3015" s="17">
        <v>25.870416215362596</v>
      </c>
      <c r="K3015" s="17">
        <v>0.43117360358937618</v>
      </c>
      <c r="L3015" s="17">
        <v>-1.0000000000000016</v>
      </c>
      <c r="M3015" s="17">
        <v>-1.0000000000000016</v>
      </c>
      <c r="N3015" s="17">
        <v>8.6234720717875284</v>
      </c>
      <c r="O3015" s="17">
        <v>29.907658760964797</v>
      </c>
      <c r="P3015" s="17">
        <v>2.5650230633434123</v>
      </c>
      <c r="Q3015" s="17">
        <v>-0.8208764354476209</v>
      </c>
      <c r="R3015" s="17">
        <v>-0.17695891739769781</v>
      </c>
      <c r="S3015" s="17">
        <v>0.3333333333333337</v>
      </c>
      <c r="T3015" s="17">
        <v>0.33844574227622082</v>
      </c>
      <c r="U3015" s="17">
        <v>0.34192238154787746</v>
      </c>
      <c r="V3015" s="17">
        <v>0.48669944455639186</v>
      </c>
      <c r="W3015" s="17">
        <v>42.7690919249779</v>
      </c>
      <c r="X3015" s="17">
        <v>4.5336040744929234</v>
      </c>
      <c r="Y3015" s="17">
        <v>-1.0000000000000016</v>
      </c>
      <c r="Z3015" s="17">
        <v>-1.0000000000000016</v>
      </c>
      <c r="AA3015" s="17">
        <v>87.471200725264282</v>
      </c>
      <c r="AB3015" s="17">
        <v>0.12554499759402463</v>
      </c>
      <c r="AC3015" s="17">
        <v>0.38087927704626179</v>
      </c>
      <c r="AD3015" s="17">
        <v>0.39115707971339592</v>
      </c>
      <c r="AE3015" s="17">
        <v>44.879067717684116</v>
      </c>
      <c r="AF3015" s="17">
        <v>0.76923076923076927</v>
      </c>
      <c r="AG3015" s="17">
        <v>-1.0000000000000016</v>
      </c>
      <c r="AH3015" s="17">
        <v>-1.0000000000000016</v>
      </c>
      <c r="AI3015" s="17">
        <v>-4.6809200431648962E-2</v>
      </c>
      <c r="AJ3015" s="17">
        <v>0.48669944455639186</v>
      </c>
      <c r="AK3015" s="17">
        <v>-8.317097281600476E-2</v>
      </c>
      <c r="AL3015" s="17">
        <v>-0.1182256869112138</v>
      </c>
      <c r="AM3015" s="17">
        <v>-8.6499343197021294E-2</v>
      </c>
      <c r="AN3015" s="17">
        <v>0.27448661699882265</v>
      </c>
      <c r="AO3015" s="17">
        <v>-2.5783384440055568</v>
      </c>
      <c r="AP3015" s="17">
        <v>6.2710369904144985</v>
      </c>
      <c r="AQ3015" s="17">
        <v>68.639508140340439</v>
      </c>
      <c r="AR3015" s="17">
        <v>1.5004009017138233</v>
      </c>
      <c r="AS3015" s="17">
        <v>4.9647776780823012</v>
      </c>
      <c r="AT3015" s="17">
        <v>-1.0000000000000016</v>
      </c>
      <c r="AU3015" s="17">
        <v>-1.0000000000000016</v>
      </c>
      <c r="AV3015" s="17">
        <v>0.59026345083804832</v>
      </c>
      <c r="AW3015" s="17">
        <v>123.64989647664358</v>
      </c>
      <c r="AX3015" s="17">
        <v>171.38365692364977</v>
      </c>
      <c r="AY3015" s="17">
        <v>0.27104925603271068</v>
      </c>
      <c r="AZ3015" s="17">
        <v>26.354427566014042</v>
      </c>
      <c r="BA3015" s="22">
        <v>1511.9384049973123</v>
      </c>
      <c r="CU3015" t="e">
        <v>#N/A</v>
      </c>
      <c r="CV3015" t="e">
        <v>#N/A</v>
      </c>
    </row>
    <row r="3016" spans="1:100" x14ac:dyDescent="0.25">
      <c r="A3016">
        <v>6388</v>
      </c>
      <c r="B3016" t="s">
        <v>3257</v>
      </c>
      <c r="C3016" s="22">
        <v>3</v>
      </c>
      <c r="D3016" s="17">
        <v>3.0635282467628571</v>
      </c>
      <c r="E3016" s="17">
        <v>0</v>
      </c>
      <c r="F3016" s="17">
        <v>0.14044021813197152</v>
      </c>
      <c r="G3016" s="17">
        <v>0.14044021813197152</v>
      </c>
      <c r="H3016" s="17">
        <v>3.7919018234370869E-2</v>
      </c>
      <c r="I3016" s="17">
        <v>0</v>
      </c>
      <c r="J3016" s="17">
        <v>2.2751410940622492</v>
      </c>
      <c r="K3016" s="17">
        <v>3.7919018234370869E-2</v>
      </c>
      <c r="L3016" s="17">
        <v>-1.0000000000000007</v>
      </c>
      <c r="M3016" s="17">
        <v>-1.0000000000000007</v>
      </c>
      <c r="N3016" s="17">
        <v>0.75838036468741787</v>
      </c>
      <c r="O3016" s="17">
        <v>5.47910955895708</v>
      </c>
      <c r="P3016" s="17">
        <v>0.89012455239655974</v>
      </c>
      <c r="Q3016" s="17">
        <v>1.6349614481112673</v>
      </c>
      <c r="R3016" s="17">
        <v>0.52081928349349194</v>
      </c>
      <c r="S3016" s="17">
        <v>0.32366656181200715</v>
      </c>
      <c r="T3016" s="17">
        <v>0.27824174443493283</v>
      </c>
      <c r="U3016" s="17">
        <v>-0.13891977360466196</v>
      </c>
      <c r="V3016" s="17">
        <v>0</v>
      </c>
      <c r="W3016" s="17">
        <v>17.002780576316297</v>
      </c>
      <c r="X3016" s="17">
        <v>-4.6781395304478994E-2</v>
      </c>
      <c r="Y3016" s="17">
        <v>-1.0000000000000007</v>
      </c>
      <c r="Z3016" s="17">
        <v>-1.0000000000000007</v>
      </c>
      <c r="AA3016" s="17">
        <v>32.112886488427762</v>
      </c>
      <c r="AB3016" s="17">
        <v>0.41697726936705848</v>
      </c>
      <c r="AC3016" s="17">
        <v>-1.567014235785771E-2</v>
      </c>
      <c r="AD3016" s="17">
        <v>-0.10952139443684127</v>
      </c>
      <c r="AE3016" s="17">
        <v>14.589286628617973</v>
      </c>
      <c r="AF3016" s="17">
        <v>0.1111111111111111</v>
      </c>
      <c r="AG3016" s="17">
        <v>-1.0000000000000007</v>
      </c>
      <c r="AH3016" s="17">
        <v>-1.0000000000000007</v>
      </c>
      <c r="AI3016" s="17">
        <v>0</v>
      </c>
      <c r="AJ3016" s="17">
        <v>0</v>
      </c>
      <c r="AK3016" s="17">
        <v>0.24290972201518091</v>
      </c>
      <c r="AL3016" s="17">
        <v>-0.15093027028428985</v>
      </c>
      <c r="AM3016" s="17">
        <v>-0.11445531751998847</v>
      </c>
      <c r="AN3016" s="17">
        <v>0.34960873219951061</v>
      </c>
      <c r="AO3016" s="17">
        <v>-1.6468343279238071</v>
      </c>
      <c r="AP3016" s="17">
        <v>7.9855669535663178</v>
      </c>
      <c r="AQ3016" s="17">
        <v>19.277921670378539</v>
      </c>
      <c r="AR3016" s="17">
        <v>0.46298853264227824</v>
      </c>
      <c r="AS3016" s="17">
        <v>-8.8623770701083873E-3</v>
      </c>
      <c r="AT3016" s="17">
        <v>-1.0000000000000007</v>
      </c>
      <c r="AU3016" s="17">
        <v>-1.0000000000000007</v>
      </c>
      <c r="AV3016" s="17">
        <v>0.66125950162546343</v>
      </c>
      <c r="AW3016" s="17">
        <v>45.577563000951159</v>
      </c>
      <c r="AX3016" s="17">
        <v>45.577563000951159</v>
      </c>
      <c r="AY3016" s="17">
        <v>0.25603394516699696</v>
      </c>
      <c r="AZ3016" s="17">
        <v>18.219003825254227</v>
      </c>
      <c r="BA3016" s="22">
        <v>1401.4624847739515</v>
      </c>
      <c r="CU3016" t="e">
        <v>#N/A</v>
      </c>
      <c r="CV3016" t="e">
        <v>#N/A</v>
      </c>
    </row>
    <row r="3017" spans="1:100" x14ac:dyDescent="0.25">
      <c r="A3017">
        <v>6389</v>
      </c>
      <c r="B3017" t="s">
        <v>3258</v>
      </c>
      <c r="C3017" s="22">
        <v>1</v>
      </c>
      <c r="D3017" s="17">
        <v>3.6780808625294901</v>
      </c>
      <c r="E3017" s="17">
        <v>2.1757476414710399E-2</v>
      </c>
      <c r="F3017" s="17">
        <v>5.7515663270048999E-2</v>
      </c>
      <c r="G3017" s="17">
        <v>6.3638324821297304E-2</v>
      </c>
      <c r="H3017" s="17">
        <v>4.4731895715573101E-2</v>
      </c>
      <c r="I3017" s="17">
        <v>0</v>
      </c>
      <c r="J3017" s="17">
        <v>2.6839137429343798</v>
      </c>
      <c r="K3017" s="17">
        <v>4.4731895715573101E-2</v>
      </c>
      <c r="L3017" s="17">
        <v>-1</v>
      </c>
      <c r="M3017" s="17">
        <v>-1</v>
      </c>
      <c r="N3017" s="17">
        <v>0.894637914311463</v>
      </c>
      <c r="O3017" s="17">
        <v>6.42563293028517</v>
      </c>
      <c r="P3017" s="17">
        <v>8.4867148022695807E-2</v>
      </c>
      <c r="Q3017" s="17">
        <v>0.153507344323627</v>
      </c>
      <c r="R3017" s="17">
        <v>5.0277871893111802E-2</v>
      </c>
      <c r="S3017" s="17">
        <v>0.32916601326620298</v>
      </c>
      <c r="T3017" s="17">
        <v>0.23975694309620599</v>
      </c>
      <c r="U3017" s="17">
        <v>4.00147922229208E-2</v>
      </c>
      <c r="V3017" s="17">
        <v>-3.2092616958779002E-3</v>
      </c>
      <c r="W3017" s="17">
        <v>22.4398636469551</v>
      </c>
      <c r="X3017" s="17">
        <v>0.57887640222380699</v>
      </c>
      <c r="Y3017" s="17">
        <v>-1</v>
      </c>
      <c r="Z3017" s="17">
        <v>-1</v>
      </c>
      <c r="AA3017" s="17">
        <v>33.0321732872819</v>
      </c>
      <c r="AB3017" s="17">
        <v>0.100272451404467</v>
      </c>
      <c r="AC3017" s="17">
        <v>4.1627991656747201E-2</v>
      </c>
      <c r="AD3017" s="17">
        <v>6.8940192307458195E-2</v>
      </c>
      <c r="AE3017" s="17">
        <v>10.542031768433599</v>
      </c>
      <c r="AF3017" s="17">
        <v>-1</v>
      </c>
      <c r="AG3017" s="17">
        <v>-1</v>
      </c>
      <c r="AH3017" s="17">
        <v>-1</v>
      </c>
      <c r="AI3017" s="17">
        <v>-6.4806894010443399E-4</v>
      </c>
      <c r="AJ3017" s="17">
        <v>-3.2092616958779002E-3</v>
      </c>
      <c r="AK3017" s="17">
        <v>0.108545496552842</v>
      </c>
      <c r="AL3017" s="17">
        <v>6.3541779719447203E-2</v>
      </c>
      <c r="AM3017" s="17">
        <v>0.14516971361987499</v>
      </c>
      <c r="AN3017" s="17">
        <v>6.2411759814733403E-2</v>
      </c>
      <c r="AO3017" s="17">
        <v>4.1719703232610899</v>
      </c>
      <c r="AP3017" s="17">
        <v>1.87800289396557</v>
      </c>
      <c r="AQ3017" s="17">
        <v>25.123777389889501</v>
      </c>
      <c r="AR3017" s="17">
        <v>0.60572848688945202</v>
      </c>
      <c r="AS3017" s="17">
        <v>0.62360829793938</v>
      </c>
      <c r="AT3017" s="17">
        <v>-1</v>
      </c>
      <c r="AU3017" s="17">
        <v>-1</v>
      </c>
      <c r="AV3017" s="17">
        <v>0.113916196714409</v>
      </c>
      <c r="AW3017" s="17">
        <v>41.335809111532598</v>
      </c>
      <c r="AX3017" s="17">
        <v>41.001921563142801</v>
      </c>
      <c r="AY3017" s="17">
        <v>9.6368259759583505E-2</v>
      </c>
      <c r="AZ3017" s="17">
        <v>-14.145392237927799</v>
      </c>
      <c r="BA3017" s="22">
        <v>1350</v>
      </c>
      <c r="CU3017" t="e">
        <v>#N/A</v>
      </c>
      <c r="CV3017" t="e">
        <v>#N/A</v>
      </c>
    </row>
    <row r="3018" spans="1:100" x14ac:dyDescent="0.25">
      <c r="A3018">
        <v>6390</v>
      </c>
      <c r="B3018" t="s">
        <v>3259</v>
      </c>
      <c r="C3018" s="22">
        <v>3</v>
      </c>
      <c r="D3018" s="17">
        <v>4.6392570317552986</v>
      </c>
      <c r="E3018" s="17">
        <v>0.23638660114986149</v>
      </c>
      <c r="F3018" s="17">
        <v>-0.17635669947725222</v>
      </c>
      <c r="G3018" s="17">
        <v>-0.1245566787744265</v>
      </c>
      <c r="H3018" s="17">
        <v>7.1833572790689734E-2</v>
      </c>
      <c r="I3018" s="17">
        <v>0</v>
      </c>
      <c r="J3018" s="17">
        <v>4.3100143674413838</v>
      </c>
      <c r="K3018" s="17">
        <v>7.1833572790689734E-2</v>
      </c>
      <c r="L3018" s="17">
        <v>-0.99999999999999833</v>
      </c>
      <c r="M3018" s="17">
        <v>-0.99999999999999833</v>
      </c>
      <c r="N3018" s="17">
        <v>1.436671455813795</v>
      </c>
      <c r="O3018" s="17">
        <v>8.8247147204222642</v>
      </c>
      <c r="P3018" s="17">
        <v>2.1546743692562211</v>
      </c>
      <c r="Q3018" s="17">
        <v>-1.0329016396546926</v>
      </c>
      <c r="R3018" s="17">
        <v>-8.4180223596417705E-2</v>
      </c>
      <c r="S3018" s="17">
        <v>0.33333333333333254</v>
      </c>
      <c r="T3018" s="17">
        <v>0.34496248424645531</v>
      </c>
      <c r="U3018" s="17">
        <v>0.19879552056181438</v>
      </c>
      <c r="V3018" s="17">
        <v>-5.5093403390687412E-2</v>
      </c>
      <c r="W3018" s="17">
        <v>30.006574478409004</v>
      </c>
      <c r="X3018" s="17">
        <v>1.0827130576053543</v>
      </c>
      <c r="Y3018" s="17">
        <v>-0.99999999999999833</v>
      </c>
      <c r="Z3018" s="17">
        <v>-0.99999999999999833</v>
      </c>
      <c r="AA3018" s="17">
        <v>59.534044560492454</v>
      </c>
      <c r="AB3018" s="17">
        <v>0.10235846927388075</v>
      </c>
      <c r="AC3018" s="17">
        <v>0.25756637671785582</v>
      </c>
      <c r="AD3018" s="17">
        <v>0.23230816012186048</v>
      </c>
      <c r="AE3018" s="17">
        <v>29.611650305679856</v>
      </c>
      <c r="AF3018" s="17">
        <v>0.27272727272727271</v>
      </c>
      <c r="AG3018" s="17">
        <v>-0.99999999999999833</v>
      </c>
      <c r="AH3018" s="17">
        <v>-0.99999999999999833</v>
      </c>
      <c r="AI3018" s="17">
        <v>-1.7095251086386015E-2</v>
      </c>
      <c r="AJ3018" s="17">
        <v>-5.5093403390687412E-2</v>
      </c>
      <c r="AK3018" s="17">
        <v>0.22252765926819096</v>
      </c>
      <c r="AL3018" s="17">
        <v>9.5976514651141751E-2</v>
      </c>
      <c r="AM3018" s="17">
        <v>-0.16589343743271312</v>
      </c>
      <c r="AN3018" s="17">
        <v>0.20786293906369568</v>
      </c>
      <c r="AO3018" s="17">
        <v>-3.0346976394768737</v>
      </c>
      <c r="AP3018" s="17">
        <v>5.6764560498481007</v>
      </c>
      <c r="AQ3018" s="17">
        <v>34.316588845850397</v>
      </c>
      <c r="AR3018" s="17">
        <v>0.82199793475091498</v>
      </c>
      <c r="AS3018" s="17">
        <v>1.1545466303960434</v>
      </c>
      <c r="AT3018" s="17">
        <v>-0.99999999999999833</v>
      </c>
      <c r="AU3018" s="17">
        <v>-0.99999999999999833</v>
      </c>
      <c r="AV3018" s="17">
        <v>-0.20873690237084416</v>
      </c>
      <c r="AW3018" s="17">
        <v>74.035215330762796</v>
      </c>
      <c r="AX3018" s="17">
        <v>68.183969969966341</v>
      </c>
      <c r="AY3018" s="17">
        <v>0.23253724777888332</v>
      </c>
      <c r="AZ3018" s="17">
        <v>-10.541506931373657</v>
      </c>
      <c r="BA3018" s="22">
        <v>1361.9832282725984</v>
      </c>
      <c r="CU3018" t="e">
        <v>#N/A</v>
      </c>
      <c r="CV3018" t="e">
        <v>#N/A</v>
      </c>
    </row>
    <row r="3019" spans="1:100" x14ac:dyDescent="0.25">
      <c r="A3019">
        <v>6391</v>
      </c>
      <c r="B3019" t="s">
        <v>3260</v>
      </c>
      <c r="C3019" s="22">
        <v>3</v>
      </c>
      <c r="D3019" s="17">
        <v>5.1906752806639114</v>
      </c>
      <c r="E3019" s="17">
        <v>-7.7619685412319318E-3</v>
      </c>
      <c r="F3019" s="17">
        <v>0.95222256176183162</v>
      </c>
      <c r="G3019" s="17">
        <v>0.95222256176183162</v>
      </c>
      <c r="H3019" s="17">
        <v>0.30252735600560265</v>
      </c>
      <c r="I3019" s="17">
        <v>0</v>
      </c>
      <c r="J3019" s="17">
        <v>18.151641360336161</v>
      </c>
      <c r="K3019" s="17">
        <v>0.30252735600560265</v>
      </c>
      <c r="L3019" s="17">
        <v>-1.0000000000000011</v>
      </c>
      <c r="M3019" s="17">
        <v>-1.0000000000000011</v>
      </c>
      <c r="N3019" s="17">
        <v>6.0505471201120571</v>
      </c>
      <c r="O3019" s="17">
        <v>24.294539202761911</v>
      </c>
      <c r="P3019" s="17">
        <v>0.4714618994265326</v>
      </c>
      <c r="Q3019" s="17">
        <v>1.343423043801506</v>
      </c>
      <c r="R3019" s="17">
        <v>0.42539336134506478</v>
      </c>
      <c r="S3019" s="17">
        <v>0.34732248191429094</v>
      </c>
      <c r="T3019" s="17">
        <v>0.36795784905817497</v>
      </c>
      <c r="U3019" s="17">
        <v>-7.3421761723851758E-2</v>
      </c>
      <c r="V3019" s="17">
        <v>-2.8309278807247158E-2</v>
      </c>
      <c r="W3019" s="17">
        <v>12.440877377430583</v>
      </c>
      <c r="X3019" s="17">
        <v>-2.0666287275979991E-2</v>
      </c>
      <c r="Y3019" s="17">
        <v>-1.0000000000000011</v>
      </c>
      <c r="Z3019" s="17">
        <v>-1.0000000000000011</v>
      </c>
      <c r="AA3019" s="17">
        <v>4.4274176881687772</v>
      </c>
      <c r="AB3019" s="17">
        <v>-6.8295936818710467E-3</v>
      </c>
      <c r="AC3019" s="17">
        <v>-0.2196372096368836</v>
      </c>
      <c r="AD3019" s="17">
        <v>5.7689742306617206E-2</v>
      </c>
      <c r="AE3019" s="17">
        <v>-8.4388530506068697</v>
      </c>
      <c r="AF3019" s="17">
        <v>0.2</v>
      </c>
      <c r="AG3019" s="17">
        <v>-1.0000000000000011</v>
      </c>
      <c r="AH3019" s="17">
        <v>-1.0000000000000011</v>
      </c>
      <c r="AI3019" s="17">
        <v>-5.5155345024686851E-2</v>
      </c>
      <c r="AJ3019" s="17">
        <v>-2.8309278807247158E-2</v>
      </c>
      <c r="AK3019" s="17">
        <v>-6.925327890440959E-2</v>
      </c>
      <c r="AL3019" s="17">
        <v>9.8023699867623056E-3</v>
      </c>
      <c r="AM3019" s="17">
        <v>-0.13297948536736592</v>
      </c>
      <c r="AN3019" s="17">
        <v>0.11308656756842669</v>
      </c>
      <c r="AO3019" s="17">
        <v>-3.6707535287061948</v>
      </c>
      <c r="AP3019" s="17">
        <v>2.8761760391444784</v>
      </c>
      <c r="AQ3019" s="17">
        <v>30.592518737766738</v>
      </c>
      <c r="AR3019" s="17">
        <v>0.61354929044136708</v>
      </c>
      <c r="AS3019" s="17">
        <v>0.28186106872962291</v>
      </c>
      <c r="AT3019" s="17">
        <v>-1.0000000000000011</v>
      </c>
      <c r="AU3019" s="17">
        <v>-1.0000000000000011</v>
      </c>
      <c r="AV3019" s="17">
        <v>1.3776159231068961</v>
      </c>
      <c r="AW3019" s="17">
        <v>31.598132930075167</v>
      </c>
      <c r="AX3019" s="17">
        <v>27.664098148856684</v>
      </c>
      <c r="AY3019" s="17">
        <v>-0.17035274325147007</v>
      </c>
      <c r="AZ3019" s="17">
        <v>-59.448865782096959</v>
      </c>
      <c r="BA3019" s="22">
        <v>1327.908038093238</v>
      </c>
      <c r="CU3019" t="e">
        <v>#N/A</v>
      </c>
      <c r="CV3019" t="e">
        <v>#N/A</v>
      </c>
    </row>
    <row r="3020" spans="1:100" x14ac:dyDescent="0.25">
      <c r="A3020">
        <v>6392</v>
      </c>
      <c r="B3020" t="s">
        <v>3261</v>
      </c>
      <c r="C3020" s="22">
        <v>3</v>
      </c>
      <c r="D3020" s="17">
        <v>3.9620940368637161</v>
      </c>
      <c r="E3020" s="17">
        <v>7.1808466833547024E-2</v>
      </c>
      <c r="F3020" s="17">
        <v>6.7432101953664447E-3</v>
      </c>
      <c r="G3020" s="17">
        <v>6.7432101953664447E-3</v>
      </c>
      <c r="H3020" s="17">
        <v>5.2806707837656952E-2</v>
      </c>
      <c r="I3020" s="17">
        <v>0</v>
      </c>
      <c r="J3020" s="17">
        <v>3.1684024702594176</v>
      </c>
      <c r="K3020" s="17">
        <v>5.2806707837656952E-2</v>
      </c>
      <c r="L3020" s="17">
        <v>-0.99999999999999989</v>
      </c>
      <c r="M3020" s="17">
        <v>-0.99999999999999989</v>
      </c>
      <c r="N3020" s="17">
        <v>1.0561341567531386</v>
      </c>
      <c r="O3020" s="17">
        <v>7.1372397173185025</v>
      </c>
      <c r="P3020" s="17">
        <v>7.4255780452053777E-2</v>
      </c>
      <c r="Q3020" s="17">
        <v>0.7856809971142209</v>
      </c>
      <c r="R3020" s="17">
        <v>0.33696244963732958</v>
      </c>
      <c r="S3020" s="17">
        <v>0.33333333333333348</v>
      </c>
      <c r="T3020" s="17">
        <v>0.27260937130613011</v>
      </c>
      <c r="U3020" s="17">
        <v>-0.11361018481659188</v>
      </c>
      <c r="V3020" s="17">
        <v>0</v>
      </c>
      <c r="W3020" s="17">
        <v>17.581032479408588</v>
      </c>
      <c r="X3020" s="17">
        <v>3.3648808209461513E-2</v>
      </c>
      <c r="Y3020" s="17">
        <v>-0.99999999999999989</v>
      </c>
      <c r="Z3020" s="17">
        <v>-0.99999999999999989</v>
      </c>
      <c r="AA3020" s="17">
        <v>38.249433602434344</v>
      </c>
      <c r="AB3020" s="17">
        <v>0.26607805124531236</v>
      </c>
      <c r="AC3020" s="17">
        <v>-0.12847950752246337</v>
      </c>
      <c r="AD3020" s="17">
        <v>0.26903022974491941</v>
      </c>
      <c r="AE3020" s="17">
        <v>20.331438673388416</v>
      </c>
      <c r="AF3020" s="17">
        <v>0.38461538461538464</v>
      </c>
      <c r="AG3020" s="17">
        <v>-0.99999999999999989</v>
      </c>
      <c r="AH3020" s="17">
        <v>-0.99999999999999989</v>
      </c>
      <c r="AI3020" s="17">
        <v>-2.664138346394208E-2</v>
      </c>
      <c r="AJ3020" s="17">
        <v>0</v>
      </c>
      <c r="AK3020" s="17">
        <v>-0.16882010074787232</v>
      </c>
      <c r="AL3020" s="17">
        <v>0.41456806885066105</v>
      </c>
      <c r="AM3020" s="17">
        <v>7.1199761718532248E-2</v>
      </c>
      <c r="AN3020" s="17">
        <v>-0.2150155368362453</v>
      </c>
      <c r="AO3020" s="17">
        <v>0.93589353922394436</v>
      </c>
      <c r="AP3020" s="17">
        <v>-3.3025480766528266</v>
      </c>
      <c r="AQ3020" s="17">
        <v>20.749434949667979</v>
      </c>
      <c r="AR3020" s="17">
        <v>0.49233251982287157</v>
      </c>
      <c r="AS3020" s="17">
        <v>8.6455516047118597E-2</v>
      </c>
      <c r="AT3020" s="17">
        <v>-0.99999999999999989</v>
      </c>
      <c r="AU3020" s="17">
        <v>-0.99999999999999989</v>
      </c>
      <c r="AV3020" s="17">
        <v>0.34370565983269569</v>
      </c>
      <c r="AW3020" s="17">
        <v>42.08412524309999</v>
      </c>
      <c r="AX3020" s="17">
        <v>41.551297573821145</v>
      </c>
      <c r="AY3020" s="17">
        <v>0.17801268261760039</v>
      </c>
      <c r="AZ3020" s="17">
        <v>-4.3454212141067288</v>
      </c>
      <c r="BA3020" s="22">
        <v>1358.0161651719191</v>
      </c>
      <c r="CU3020" t="e">
        <v>#N/A</v>
      </c>
      <c r="CV3020" t="e">
        <v>#N/A</v>
      </c>
    </row>
    <row r="3021" spans="1:100" x14ac:dyDescent="0.25">
      <c r="A3021">
        <v>6393</v>
      </c>
      <c r="B3021" t="s">
        <v>3262</v>
      </c>
      <c r="C3021" s="22">
        <v>3</v>
      </c>
      <c r="D3021" s="17">
        <v>5.8431800436663179</v>
      </c>
      <c r="E3021" s="17">
        <v>9.3099811409486782E-4</v>
      </c>
      <c r="F3021" s="17">
        <v>0.13644772151708198</v>
      </c>
      <c r="G3021" s="17">
        <v>0.13644772151708198</v>
      </c>
      <c r="H3021" s="17">
        <v>-0.1355384569646767</v>
      </c>
      <c r="I3021" s="17">
        <v>0</v>
      </c>
      <c r="J3021" s="17">
        <v>-8.1323074178806039</v>
      </c>
      <c r="K3021" s="17">
        <v>-0.1355384569646767</v>
      </c>
      <c r="L3021" s="17">
        <v>-0.999999999999999</v>
      </c>
      <c r="M3021" s="17">
        <v>-0.999999999999999</v>
      </c>
      <c r="N3021" s="17">
        <v>-2.7107691392935336</v>
      </c>
      <c r="O3021" s="17">
        <v>-2.1526796526971985</v>
      </c>
      <c r="P3021" s="17">
        <v>2.0239702149882702E-4</v>
      </c>
      <c r="Q3021" s="17">
        <v>0.58586790995237326</v>
      </c>
      <c r="R3021" s="17">
        <v>0.22911496097515852</v>
      </c>
      <c r="S3021" s="17">
        <v>0.33333333333333331</v>
      </c>
      <c r="T3021" s="17">
        <v>0.33070741011256721</v>
      </c>
      <c r="U3021" s="17">
        <v>2.6551559132709023E-2</v>
      </c>
      <c r="V3021" s="17">
        <v>0</v>
      </c>
      <c r="W3021" s="17">
        <v>33.04523038173145</v>
      </c>
      <c r="X3021" s="17">
        <v>0.89217655014165576</v>
      </c>
      <c r="Y3021" s="17">
        <v>-0.999999999999999</v>
      </c>
      <c r="Z3021" s="17">
        <v>-0.999999999999999</v>
      </c>
      <c r="AA3021" s="17">
        <v>29.730132454046615</v>
      </c>
      <c r="AB3021" s="17">
        <v>8.4533443266416194E-2</v>
      </c>
      <c r="AC3021" s="17">
        <v>-0.22483266994733642</v>
      </c>
      <c r="AD3021" s="17">
        <v>6.9414968907720156E-2</v>
      </c>
      <c r="AE3021" s="17">
        <v>-3.5442128886600024</v>
      </c>
      <c r="AF3021" s="17">
        <v>0</v>
      </c>
      <c r="AG3021" s="17">
        <v>-0.999999999999999</v>
      </c>
      <c r="AH3021" s="17">
        <v>-0.999999999999999</v>
      </c>
      <c r="AI3021" s="17">
        <v>-2.7353342404929726E-3</v>
      </c>
      <c r="AJ3021" s="17">
        <v>0</v>
      </c>
      <c r="AK3021" s="17">
        <v>-0.14208177988193268</v>
      </c>
      <c r="AL3021" s="17">
        <v>0.27542611598665928</v>
      </c>
      <c r="AM3021" s="17">
        <v>0.3917653662962981</v>
      </c>
      <c r="AN3021" s="17">
        <v>-0.21321241585096845</v>
      </c>
      <c r="AO3021" s="17">
        <v>9.0837252579977914</v>
      </c>
      <c r="AP3021" s="17">
        <v>-3.9531798163409166</v>
      </c>
      <c r="AQ3021" s="17">
        <v>24.91292296385085</v>
      </c>
      <c r="AR3021" s="17">
        <v>0.69059230257860948</v>
      </c>
      <c r="AS3021" s="17">
        <v>0.75663809317697894</v>
      </c>
      <c r="AT3021" s="17">
        <v>-0.999999999999999</v>
      </c>
      <c r="AU3021" s="17">
        <v>-0.999999999999999</v>
      </c>
      <c r="AV3021" s="17">
        <v>0.36556268249224055</v>
      </c>
      <c r="AW3021" s="17">
        <v>23.624272985008492</v>
      </c>
      <c r="AX3021" s="17">
        <v>23.56956630019862</v>
      </c>
      <c r="AY3021" s="17">
        <v>-0.24311330618938726</v>
      </c>
      <c r="AZ3021" s="17">
        <v>-37.487389229315085</v>
      </c>
      <c r="BA3021" s="22">
        <v>1293.2361051609048</v>
      </c>
      <c r="CU3021" t="e">
        <v>#N/A</v>
      </c>
      <c r="CV3021" t="e">
        <v>#N/A</v>
      </c>
    </row>
    <row r="3022" spans="1:100" x14ac:dyDescent="0.25">
      <c r="A3022">
        <v>6394</v>
      </c>
      <c r="B3022" t="s">
        <v>3263</v>
      </c>
      <c r="C3022" s="22">
        <v>3</v>
      </c>
      <c r="D3022" s="17">
        <v>2.9864695693466485</v>
      </c>
      <c r="E3022" s="17">
        <v>4.9133633556449419E-3</v>
      </c>
      <c r="F3022" s="17">
        <v>2.7984194848122521E-2</v>
      </c>
      <c r="G3022" s="17">
        <v>2.7984194848122521E-2</v>
      </c>
      <c r="H3022" s="17">
        <v>-0.13291480871388975</v>
      </c>
      <c r="I3022" s="17">
        <v>0</v>
      </c>
      <c r="J3022" s="17">
        <v>-7.9748885228333846</v>
      </c>
      <c r="K3022" s="17">
        <v>-0.13291480871388975</v>
      </c>
      <c r="L3022" s="17">
        <v>-0.99999999999999856</v>
      </c>
      <c r="M3022" s="17">
        <v>-0.99999999999999856</v>
      </c>
      <c r="N3022" s="17">
        <v>-2.6582961742777949</v>
      </c>
      <c r="O3022" s="17">
        <v>-4.960434758638617</v>
      </c>
      <c r="P3022" s="17">
        <v>1.6369798566884593E-2</v>
      </c>
      <c r="Q3022" s="17">
        <v>0.34875081939224906</v>
      </c>
      <c r="R3022" s="17">
        <v>0.14046389125442091</v>
      </c>
      <c r="S3022" s="17">
        <v>0.33333333333333293</v>
      </c>
      <c r="T3022" s="17">
        <v>0.14116296201895884</v>
      </c>
      <c r="U3022" s="17">
        <v>-0.17991292354389887</v>
      </c>
      <c r="V3022" s="17">
        <v>0</v>
      </c>
      <c r="W3022" s="17">
        <v>17.099927220891317</v>
      </c>
      <c r="X3022" s="17">
        <v>-0.31117565642091727</v>
      </c>
      <c r="Y3022" s="17">
        <v>-0.99999999999999856</v>
      </c>
      <c r="Z3022" s="17">
        <v>-0.99999999999999856</v>
      </c>
      <c r="AA3022" s="17">
        <v>14.636011919221701</v>
      </c>
      <c r="AB3022" s="17">
        <v>4.3064976542920359E-2</v>
      </c>
      <c r="AC3022" s="17">
        <v>7.4470576609868611E-2</v>
      </c>
      <c r="AD3022" s="17">
        <v>-0.16962313701126963</v>
      </c>
      <c r="AE3022" s="17">
        <v>-2.6043791929240343</v>
      </c>
      <c r="AF3022" s="17">
        <v>0</v>
      </c>
      <c r="AG3022" s="17">
        <v>-0.99999999999999856</v>
      </c>
      <c r="AH3022" s="17">
        <v>-0.99999999999999856</v>
      </c>
      <c r="AI3022" s="17">
        <v>1.9034616361747626E-3</v>
      </c>
      <c r="AJ3022" s="17">
        <v>0</v>
      </c>
      <c r="AK3022" s="17">
        <v>-0.35248031331425705</v>
      </c>
      <c r="AL3022" s="17">
        <v>0.10708382207699048</v>
      </c>
      <c r="AM3022" s="17">
        <v>0.40806727162940859</v>
      </c>
      <c r="AN3022" s="17">
        <v>-0.15522900638758175</v>
      </c>
      <c r="AO3022" s="17">
        <v>8.439280224163932</v>
      </c>
      <c r="AP3022" s="17">
        <v>-3.3453060493045914</v>
      </c>
      <c r="AQ3022" s="17">
        <v>9.1250386980579297</v>
      </c>
      <c r="AR3022" s="17">
        <v>0.29458337180839328</v>
      </c>
      <c r="AS3022" s="17">
        <v>-0.44409046513480693</v>
      </c>
      <c r="AT3022" s="17">
        <v>-0.99999999999999856</v>
      </c>
      <c r="AU3022" s="17">
        <v>-0.99999999999999856</v>
      </c>
      <c r="AV3022" s="17">
        <v>0.16844808610254353</v>
      </c>
      <c r="AW3022" s="17">
        <v>6.3302711112784946</v>
      </c>
      <c r="AX3022" s="17">
        <v>6.3683403440019886</v>
      </c>
      <c r="AY3022" s="17">
        <v>-6.0195140841335579E-2</v>
      </c>
      <c r="AZ3022" s="17">
        <v>-57.124800597537501</v>
      </c>
      <c r="BA3022" s="22">
        <v>1252.1143128806307</v>
      </c>
      <c r="CU3022" t="e">
        <v>#N/A</v>
      </c>
      <c r="CV3022" t="e">
        <v>#N/A</v>
      </c>
    </row>
    <row r="3023" spans="1:100" x14ac:dyDescent="0.25">
      <c r="A3023">
        <v>6395</v>
      </c>
      <c r="B3023" t="s">
        <v>3264</v>
      </c>
      <c r="C3023" s="22">
        <v>1</v>
      </c>
      <c r="D3023" s="17">
        <v>3.6780808625294901</v>
      </c>
      <c r="E3023" s="17">
        <v>2.1757476414710399E-2</v>
      </c>
      <c r="F3023" s="17">
        <v>5.7515663270048999E-2</v>
      </c>
      <c r="G3023" s="17">
        <v>6.3638324821297304E-2</v>
      </c>
      <c r="H3023" s="17">
        <v>4.4731895715573101E-2</v>
      </c>
      <c r="I3023" s="17">
        <v>0</v>
      </c>
      <c r="J3023" s="17">
        <v>2.6839137429343798</v>
      </c>
      <c r="K3023" s="17">
        <v>4.4731895715573101E-2</v>
      </c>
      <c r="L3023" s="17">
        <v>-1</v>
      </c>
      <c r="M3023" s="17">
        <v>-1</v>
      </c>
      <c r="N3023" s="17">
        <v>0.894637914311463</v>
      </c>
      <c r="O3023" s="17">
        <v>6.42563293028517</v>
      </c>
      <c r="P3023" s="17">
        <v>8.4867148022695807E-2</v>
      </c>
      <c r="Q3023" s="17">
        <v>0.153507344323627</v>
      </c>
      <c r="R3023" s="17">
        <v>5.0277871893111802E-2</v>
      </c>
      <c r="S3023" s="17">
        <v>0.32916601326620298</v>
      </c>
      <c r="T3023" s="17">
        <v>0.23975694309620599</v>
      </c>
      <c r="U3023" s="17">
        <v>4.00147922229208E-2</v>
      </c>
      <c r="V3023" s="17">
        <v>-3.2092616958779002E-3</v>
      </c>
      <c r="W3023" s="17">
        <v>22.4398636469551</v>
      </c>
      <c r="X3023" s="17">
        <v>0.57887640222380699</v>
      </c>
      <c r="Y3023" s="17">
        <v>-1</v>
      </c>
      <c r="Z3023" s="17">
        <v>-1</v>
      </c>
      <c r="AA3023" s="17">
        <v>33.0321732872819</v>
      </c>
      <c r="AB3023" s="17">
        <v>0.100272451404467</v>
      </c>
      <c r="AC3023" s="17">
        <v>4.1627991656747201E-2</v>
      </c>
      <c r="AD3023" s="17">
        <v>6.8940192307458195E-2</v>
      </c>
      <c r="AE3023" s="17">
        <v>10.542031768433599</v>
      </c>
      <c r="AF3023" s="17">
        <v>-1</v>
      </c>
      <c r="AG3023" s="17">
        <v>-1</v>
      </c>
      <c r="AH3023" s="17">
        <v>-1</v>
      </c>
      <c r="AI3023" s="17">
        <v>-6.4806894010443399E-4</v>
      </c>
      <c r="AJ3023" s="17">
        <v>-3.2092616958779002E-3</v>
      </c>
      <c r="AK3023" s="17">
        <v>0.108545496552842</v>
      </c>
      <c r="AL3023" s="17">
        <v>6.3541779719447203E-2</v>
      </c>
      <c r="AM3023" s="17">
        <v>0.14516971361987499</v>
      </c>
      <c r="AN3023" s="17">
        <v>6.2411759814733403E-2</v>
      </c>
      <c r="AO3023" s="17">
        <v>4.1719703232610899</v>
      </c>
      <c r="AP3023" s="17">
        <v>1.87800289396557</v>
      </c>
      <c r="AQ3023" s="17">
        <v>25.123777389889501</v>
      </c>
      <c r="AR3023" s="17">
        <v>0.60572848688945202</v>
      </c>
      <c r="AS3023" s="17">
        <v>0.62360829793938</v>
      </c>
      <c r="AT3023" s="17">
        <v>-1</v>
      </c>
      <c r="AU3023" s="17">
        <v>-1</v>
      </c>
      <c r="AV3023" s="17">
        <v>0.113916196714409</v>
      </c>
      <c r="AW3023" s="17">
        <v>41.335809111532598</v>
      </c>
      <c r="AX3023" s="17">
        <v>41.001921563142801</v>
      </c>
      <c r="AY3023" s="17">
        <v>9.6368259759583505E-2</v>
      </c>
      <c r="AZ3023" s="17">
        <v>-14.145392237927799</v>
      </c>
      <c r="BA3023" s="22">
        <v>1350</v>
      </c>
      <c r="CU3023" t="e">
        <v>#N/A</v>
      </c>
      <c r="CV3023" t="e">
        <v>#N/A</v>
      </c>
    </row>
    <row r="3024" spans="1:100" x14ac:dyDescent="0.25">
      <c r="A3024">
        <v>6396</v>
      </c>
      <c r="B3024" t="s">
        <v>3265</v>
      </c>
      <c r="C3024" s="22">
        <v>3</v>
      </c>
      <c r="D3024" s="17">
        <v>5.4336730957660393</v>
      </c>
      <c r="E3024" s="17">
        <v>-9.65349985583768E-2</v>
      </c>
      <c r="F3024" s="17">
        <v>1.0154302203217629</v>
      </c>
      <c r="G3024" s="17">
        <v>0.98931139039257987</v>
      </c>
      <c r="H3024" s="17">
        <v>2.345035707665059E-2</v>
      </c>
      <c r="I3024" s="17">
        <v>0</v>
      </c>
      <c r="J3024" s="17">
        <v>1.4070214245990329</v>
      </c>
      <c r="K3024" s="17">
        <v>2.345035707665059E-2</v>
      </c>
      <c r="L3024" s="17">
        <v>-0.99999999999999967</v>
      </c>
      <c r="M3024" s="17">
        <v>-0.99999999999999967</v>
      </c>
      <c r="N3024" s="17">
        <v>0.46900714153301232</v>
      </c>
      <c r="O3024" s="17">
        <v>7.8300059107576487</v>
      </c>
      <c r="P3024" s="17">
        <v>7.3184997740627935</v>
      </c>
      <c r="Q3024" s="17">
        <v>-0.43580605992143406</v>
      </c>
      <c r="R3024" s="17">
        <v>0.45976545790726026</v>
      </c>
      <c r="S3024" s="17">
        <v>0.33333333333333315</v>
      </c>
      <c r="T3024" s="17">
        <v>0.16639896528464609</v>
      </c>
      <c r="U3024" s="17">
        <v>3.6731180143602216E-2</v>
      </c>
      <c r="V3024" s="17">
        <v>-4.6052966978767707E-2</v>
      </c>
      <c r="W3024" s="17">
        <v>18.67840618824653</v>
      </c>
      <c r="X3024" s="17">
        <v>0.17995449219444415</v>
      </c>
      <c r="Y3024" s="17">
        <v>-0.99999999999999967</v>
      </c>
      <c r="Z3024" s="17">
        <v>-0.99999999999999967</v>
      </c>
      <c r="AA3024" s="17">
        <v>53.862345834136249</v>
      </c>
      <c r="AB3024" s="17">
        <v>0.20098262372967393</v>
      </c>
      <c r="AC3024" s="17">
        <v>0.35182860630282409</v>
      </c>
      <c r="AD3024" s="17">
        <v>0.14167225372715081</v>
      </c>
      <c r="AE3024" s="17">
        <v>34.724174187982456</v>
      </c>
      <c r="AF3024" s="17">
        <v>0.5714285714285714</v>
      </c>
      <c r="AG3024" s="17">
        <v>-0.99999999999999967</v>
      </c>
      <c r="AH3024" s="17">
        <v>-0.99999999999999967</v>
      </c>
      <c r="AI3024" s="17">
        <v>5.4484782478108743E-2</v>
      </c>
      <c r="AJ3024" s="17">
        <v>-4.6052966978767707E-2</v>
      </c>
      <c r="AK3024" s="17">
        <v>5.7294191579371351E-2</v>
      </c>
      <c r="AL3024" s="17">
        <v>0.22682951483062161</v>
      </c>
      <c r="AM3024" s="17">
        <v>1.6401066993422904E-3</v>
      </c>
      <c r="AN3024" s="17">
        <v>0.15699275471471624</v>
      </c>
      <c r="AO3024" s="17">
        <v>0.32747362538041419</v>
      </c>
      <c r="AP3024" s="17">
        <v>5.0589664420210134</v>
      </c>
      <c r="AQ3024" s="17">
        <v>20.08542761284556</v>
      </c>
      <c r="AR3024" s="17">
        <v>0.4904105117828137</v>
      </c>
      <c r="AS3024" s="17">
        <v>0.20340484927109515</v>
      </c>
      <c r="AT3024" s="17">
        <v>-0.99999999999999967</v>
      </c>
      <c r="AU3024" s="17">
        <v>-0.99999999999999967</v>
      </c>
      <c r="AV3024" s="17">
        <v>1.4490768482998404</v>
      </c>
      <c r="AW3024" s="17">
        <v>66.751318186914872</v>
      </c>
      <c r="AX3024" s="17">
        <v>63.235717138600279</v>
      </c>
      <c r="AY3024" s="17">
        <v>0.20021461699492263</v>
      </c>
      <c r="AZ3024" s="17">
        <v>7.3202545890383188</v>
      </c>
      <c r="BA3024" s="22">
        <v>1412.9728827300662</v>
      </c>
      <c r="CU3024" t="e">
        <v>#N/A</v>
      </c>
      <c r="CV3024" t="e">
        <v>#N/A</v>
      </c>
    </row>
    <row r="3025" spans="1:100" x14ac:dyDescent="0.25">
      <c r="A3025">
        <v>6397</v>
      </c>
      <c r="B3025" t="s">
        <v>3266</v>
      </c>
      <c r="C3025" s="22">
        <v>3</v>
      </c>
      <c r="D3025" s="17">
        <v>5.529078323962894</v>
      </c>
      <c r="E3025" s="17">
        <v>0</v>
      </c>
      <c r="F3025" s="17">
        <v>-0.11122159052816441</v>
      </c>
      <c r="G3025" s="17">
        <v>-0.11122159052816441</v>
      </c>
      <c r="H3025" s="17">
        <v>7.3083931994630535E-2</v>
      </c>
      <c r="I3025" s="17">
        <v>0</v>
      </c>
      <c r="J3025" s="17">
        <v>4.3850359196778337</v>
      </c>
      <c r="K3025" s="17">
        <v>7.3083931994630535E-2</v>
      </c>
      <c r="L3025" s="17">
        <v>-0.99999999999999978</v>
      </c>
      <c r="M3025" s="17">
        <v>-0.99999999999999978</v>
      </c>
      <c r="N3025" s="17">
        <v>1.4616786398926112</v>
      </c>
      <c r="O3025" s="17">
        <v>9.8028926531125613</v>
      </c>
      <c r="P3025" s="17">
        <v>-0.3809200701239977</v>
      </c>
      <c r="Q3025" s="17">
        <v>0.23539264762169629</v>
      </c>
      <c r="R3025" s="17">
        <v>0.12833349412121609</v>
      </c>
      <c r="S3025" s="17">
        <v>0.33333333333333326</v>
      </c>
      <c r="T3025" s="17">
        <v>0.28070541242510733</v>
      </c>
      <c r="U3025" s="17">
        <v>-2.5629123459664997E-2</v>
      </c>
      <c r="V3025" s="17">
        <v>0</v>
      </c>
      <c r="W3025" s="17">
        <v>20.613027612165798</v>
      </c>
      <c r="X3025" s="17">
        <v>0.3858103990169241</v>
      </c>
      <c r="Y3025" s="17">
        <v>-0.99999999999999978</v>
      </c>
      <c r="Z3025" s="17">
        <v>-0.99999999999999978</v>
      </c>
      <c r="AA3025" s="17">
        <v>47.496806599438386</v>
      </c>
      <c r="AB3025" s="17">
        <v>0.16438924607579855</v>
      </c>
      <c r="AC3025" s="17">
        <v>0.40995131532960816</v>
      </c>
      <c r="AD3025" s="17">
        <v>-3.9231651542379169E-2</v>
      </c>
      <c r="AE3025" s="17">
        <v>26.755445493151385</v>
      </c>
      <c r="AF3025" s="17">
        <v>0.35714285714285715</v>
      </c>
      <c r="AG3025" s="17">
        <v>-0.99999999999999978</v>
      </c>
      <c r="AH3025" s="17">
        <v>-0.99999999999999978</v>
      </c>
      <c r="AI3025" s="17">
        <v>0</v>
      </c>
      <c r="AJ3025" s="17">
        <v>0</v>
      </c>
      <c r="AK3025" s="17">
        <v>0.20570823913961328</v>
      </c>
      <c r="AL3025" s="17">
        <v>-0.18967464811909163</v>
      </c>
      <c r="AM3025" s="17">
        <v>0.29130241777104837</v>
      </c>
      <c r="AN3025" s="17">
        <v>-0.21823559905020723</v>
      </c>
      <c r="AO3025" s="17">
        <v>8.311101639974277</v>
      </c>
      <c r="AP3025" s="17">
        <v>-6.4042632168506399</v>
      </c>
      <c r="AQ3025" s="17">
        <v>24.998063531843631</v>
      </c>
      <c r="AR3025" s="17">
        <v>0.58840962229877525</v>
      </c>
      <c r="AS3025" s="17">
        <v>0.45889433101155469</v>
      </c>
      <c r="AT3025" s="17">
        <v>-0.99999999999999978</v>
      </c>
      <c r="AU3025" s="17">
        <v>-0.99999999999999978</v>
      </c>
      <c r="AV3025" s="17">
        <v>1.7111903593051724E-2</v>
      </c>
      <c r="AW3025" s="17">
        <v>50.895436035700314</v>
      </c>
      <c r="AX3025" s="17">
        <v>50.895436035700314</v>
      </c>
      <c r="AY3025" s="17">
        <v>9.0161934401875116E-2</v>
      </c>
      <c r="AZ3025" s="17">
        <v>-37.847714773362995</v>
      </c>
      <c r="BA3025" s="22">
        <v>1376.7583253668556</v>
      </c>
      <c r="CU3025" t="e">
        <v>#N/A</v>
      </c>
      <c r="CV3025" t="e">
        <v>#N/A</v>
      </c>
    </row>
    <row r="3026" spans="1:100" x14ac:dyDescent="0.25">
      <c r="A3026">
        <v>6398</v>
      </c>
      <c r="B3026" t="s">
        <v>3267</v>
      </c>
      <c r="C3026" s="22">
        <v>3</v>
      </c>
      <c r="D3026" s="17">
        <v>6.1876646869220551</v>
      </c>
      <c r="E3026" s="17">
        <v>-9.2381031465384664E-3</v>
      </c>
      <c r="F3026" s="17">
        <v>0.87272510787914104</v>
      </c>
      <c r="G3026" s="17">
        <v>0.87272510787914104</v>
      </c>
      <c r="H3026" s="17">
        <v>5.5153662170831542E-2</v>
      </c>
      <c r="I3026" s="17">
        <v>0</v>
      </c>
      <c r="J3026" s="17">
        <v>3.3092197302498945</v>
      </c>
      <c r="K3026" s="17">
        <v>5.5153662170831542E-2</v>
      </c>
      <c r="L3026" s="17">
        <v>-0.99999999999999978</v>
      </c>
      <c r="M3026" s="17">
        <v>-0.99999999999999978</v>
      </c>
      <c r="N3026" s="17">
        <v>1.103073243416631</v>
      </c>
      <c r="O3026" s="17">
        <v>10.369609525051089</v>
      </c>
      <c r="P3026" s="17">
        <v>6.0590031878273942E-2</v>
      </c>
      <c r="Q3026" s="17">
        <v>-0.88568426330277328</v>
      </c>
      <c r="R3026" s="17">
        <v>-0.30104699004578245</v>
      </c>
      <c r="S3026" s="17">
        <v>0.33333333333333331</v>
      </c>
      <c r="T3026" s="17">
        <v>0.2062883898586379</v>
      </c>
      <c r="U3026" s="17">
        <v>-0.1022385635083357</v>
      </c>
      <c r="V3026" s="17">
        <v>-1.4881142201427526E-3</v>
      </c>
      <c r="W3026" s="17">
        <v>15.229655331706439</v>
      </c>
      <c r="X3026" s="17">
        <v>-6.04598218077552E-2</v>
      </c>
      <c r="Y3026" s="17">
        <v>-0.99999999999999978</v>
      </c>
      <c r="Z3026" s="17">
        <v>-0.99999999999999978</v>
      </c>
      <c r="AA3026" s="17">
        <v>23.636332653084526</v>
      </c>
      <c r="AB3026" s="17">
        <v>0.14683100548277878</v>
      </c>
      <c r="AC3026" s="17">
        <v>-5.3385368438104768E-3</v>
      </c>
      <c r="AD3026" s="17">
        <v>3.2662017589509165E-2</v>
      </c>
      <c r="AE3026" s="17">
        <v>8.7077243114238723</v>
      </c>
      <c r="AF3026" s="17">
        <v>0.45454545454545453</v>
      </c>
      <c r="AG3026" s="17">
        <v>-0.99999999999999978</v>
      </c>
      <c r="AH3026" s="17">
        <v>-0.99999999999999978</v>
      </c>
      <c r="AI3026" s="17">
        <v>0</v>
      </c>
      <c r="AJ3026" s="17">
        <v>-1.4881142201427526E-3</v>
      </c>
      <c r="AK3026" s="17">
        <v>-9.5880495683699329E-2</v>
      </c>
      <c r="AL3026" s="17">
        <v>1.4705821875960024E-2</v>
      </c>
      <c r="AM3026" s="17">
        <v>-2.7757716880972835E-2</v>
      </c>
      <c r="AN3026" s="17">
        <v>-5.9621808696648605E-2</v>
      </c>
      <c r="AO3026" s="17">
        <v>-1.1733454004428165</v>
      </c>
      <c r="AP3026" s="17">
        <v>-1.4170161080364145</v>
      </c>
      <c r="AQ3026" s="17">
        <v>18.53887506195634</v>
      </c>
      <c r="AR3026" s="17">
        <v>0.43589504546349245</v>
      </c>
      <c r="AS3026" s="17">
        <v>-5.3061596369238136E-3</v>
      </c>
      <c r="AT3026" s="17">
        <v>-0.99999999999999978</v>
      </c>
      <c r="AU3026" s="17">
        <v>-0.99999999999999978</v>
      </c>
      <c r="AV3026" s="17">
        <v>0.57167811783335842</v>
      </c>
      <c r="AW3026" s="17">
        <v>32.588926070099212</v>
      </c>
      <c r="AX3026" s="17">
        <v>32.440114648084943</v>
      </c>
      <c r="AY3026" s="17">
        <v>-5.4307071791907403E-3</v>
      </c>
      <c r="AZ3026" s="17">
        <v>-5.1127900977302296</v>
      </c>
      <c r="BA3026" s="22">
        <v>1362.4020196727113</v>
      </c>
      <c r="CU3026" t="e">
        <v>#N/A</v>
      </c>
      <c r="CV3026" t="e">
        <v>#N/A</v>
      </c>
    </row>
    <row r="3027" spans="1:100" x14ac:dyDescent="0.25">
      <c r="A3027">
        <v>6399</v>
      </c>
      <c r="B3027" t="s">
        <v>3268</v>
      </c>
      <c r="C3027" s="22">
        <v>3</v>
      </c>
      <c r="D3027" s="17">
        <v>3.5554090240836098</v>
      </c>
      <c r="E3027" s="17">
        <v>-2.8375888482298078E-3</v>
      </c>
      <c r="F3027" s="17">
        <v>0.33752816695287624</v>
      </c>
      <c r="G3027" s="17">
        <v>0.33752816695287624</v>
      </c>
      <c r="H3027" s="17">
        <v>-0.18885498591822436</v>
      </c>
      <c r="I3027" s="17">
        <v>0</v>
      </c>
      <c r="J3027" s="17">
        <v>-11.331299155093459</v>
      </c>
      <c r="K3027" s="17">
        <v>-0.18885498591822436</v>
      </c>
      <c r="L3027" s="17">
        <v>-0.99999999999999911</v>
      </c>
      <c r="M3027" s="17">
        <v>-0.99999999999999911</v>
      </c>
      <c r="N3027" s="17">
        <v>-3.7770997183644859</v>
      </c>
      <c r="O3027" s="17">
        <v>-7.4383619640569805</v>
      </c>
      <c r="P3027" s="17">
        <v>-3.1026729357837911E-2</v>
      </c>
      <c r="Q3027" s="17">
        <v>-1.9634085428831645</v>
      </c>
      <c r="R3027" s="17">
        <v>-0.62099263430641383</v>
      </c>
      <c r="S3027" s="17">
        <v>0.33333333333333315</v>
      </c>
      <c r="T3027" s="17">
        <v>0.2065313629112433</v>
      </c>
      <c r="U3027" s="17">
        <v>2.611898283425329E-2</v>
      </c>
      <c r="V3027" s="17">
        <v>0</v>
      </c>
      <c r="W3027" s="17">
        <v>30.193546599882161</v>
      </c>
      <c r="X3027" s="17">
        <v>0.69500482588526724</v>
      </c>
      <c r="Y3027" s="17">
        <v>-0.99999999999999911</v>
      </c>
      <c r="Z3027" s="17">
        <v>-0.99999999999999911</v>
      </c>
      <c r="AA3027" s="17">
        <v>28.200613248167656</v>
      </c>
      <c r="AB3027" s="17">
        <v>1.6948296907178206E-2</v>
      </c>
      <c r="AC3027" s="17">
        <v>0.11801746237386526</v>
      </c>
      <c r="AD3027" s="17">
        <v>-0.16240457362920532</v>
      </c>
      <c r="AE3027" s="17">
        <v>-1.3719407174080951</v>
      </c>
      <c r="AF3027" s="17">
        <v>0</v>
      </c>
      <c r="AG3027" s="17">
        <v>-0.99999999999999911</v>
      </c>
      <c r="AH3027" s="17">
        <v>-0.99999999999999911</v>
      </c>
      <c r="AI3027" s="17">
        <v>-4.0607620693815405E-2</v>
      </c>
      <c r="AJ3027" s="17">
        <v>0</v>
      </c>
      <c r="AK3027" s="17">
        <v>5.4789542121836225E-3</v>
      </c>
      <c r="AL3027" s="17">
        <v>0.25913717611826509</v>
      </c>
      <c r="AM3027" s="17">
        <v>8.330013310139936E-2</v>
      </c>
      <c r="AN3027" s="17">
        <v>0.30656733010518816</v>
      </c>
      <c r="AO3027" s="17">
        <v>2.1098980985959024</v>
      </c>
      <c r="AP3027" s="17">
        <v>8.9598691332210336</v>
      </c>
      <c r="AQ3027" s="17">
        <v>18.862247444788697</v>
      </c>
      <c r="AR3027" s="17">
        <v>0.56598367907882974</v>
      </c>
      <c r="AS3027" s="17">
        <v>0.50614983996704255</v>
      </c>
      <c r="AT3027" s="17">
        <v>-0.99999999999999911</v>
      </c>
      <c r="AU3027" s="17">
        <v>-0.99999999999999911</v>
      </c>
      <c r="AV3027" s="17">
        <v>-0.28346446735353803</v>
      </c>
      <c r="AW3027" s="17">
        <v>29.722120417331713</v>
      </c>
      <c r="AX3027" s="17">
        <v>28.909968003455408</v>
      </c>
      <c r="AY3027" s="17">
        <v>0.27169850076586305</v>
      </c>
      <c r="AZ3027" s="17">
        <v>-22.714915116301189</v>
      </c>
      <c r="BA3027" s="22">
        <v>1321.3615196932078</v>
      </c>
      <c r="CU3027" t="e">
        <v>#N/A</v>
      </c>
      <c r="CV3027" t="e">
        <v>#N/A</v>
      </c>
    </row>
    <row r="3028" spans="1:100" x14ac:dyDescent="0.25">
      <c r="A3028">
        <v>6400</v>
      </c>
      <c r="B3028" t="s">
        <v>3269</v>
      </c>
      <c r="C3028" s="22">
        <v>3</v>
      </c>
      <c r="D3028" s="17">
        <v>4.067562258877679</v>
      </c>
      <c r="E3028" s="17">
        <v>-2.0183635288400871E-2</v>
      </c>
      <c r="F3028" s="17">
        <v>-0.5194693336942261</v>
      </c>
      <c r="G3028" s="17">
        <v>-0.52767978516519809</v>
      </c>
      <c r="H3028" s="17">
        <v>0.16912779510556555</v>
      </c>
      <c r="I3028" s="17">
        <v>-2.3609462760128212E-2</v>
      </c>
      <c r="J3028" s="17">
        <v>8.731099940726244</v>
      </c>
      <c r="K3028" s="17">
        <v>0.14551833234543729</v>
      </c>
      <c r="L3028" s="17">
        <v>-1.0000000000000002</v>
      </c>
      <c r="M3028" s="17">
        <v>-1.0000000000000002</v>
      </c>
      <c r="N3028" s="17">
        <v>2.9103666469087468</v>
      </c>
      <c r="O3028" s="17">
        <v>12.270982414438716</v>
      </c>
      <c r="P3028" s="17">
        <v>0.56650730174028596</v>
      </c>
      <c r="Q3028" s="17">
        <v>0.61647781803780077</v>
      </c>
      <c r="R3028" s="17">
        <v>0.27854557052142409</v>
      </c>
      <c r="S3028" s="17">
        <v>0.33333333333333331</v>
      </c>
      <c r="T3028" s="17">
        <v>0.33333333333333331</v>
      </c>
      <c r="U3028" s="17">
        <v>-1.5121298358670343E-2</v>
      </c>
      <c r="V3028" s="17">
        <v>-3.3350045464048711E-2</v>
      </c>
      <c r="W3028" s="17">
        <v>18.907079619940415</v>
      </c>
      <c r="X3028" s="17">
        <v>0.26056286810225537</v>
      </c>
      <c r="Y3028" s="17">
        <v>-1.0000000000000002</v>
      </c>
      <c r="Z3028" s="17">
        <v>-1.0000000000000002</v>
      </c>
      <c r="AA3028" s="17">
        <v>19.452764349881718</v>
      </c>
      <c r="AB3028" s="17">
        <v>-9.3422913012994671E-2</v>
      </c>
      <c r="AC3028" s="17">
        <v>0.23091708559834431</v>
      </c>
      <c r="AD3028" s="17">
        <v>-0.13215138939695217</v>
      </c>
      <c r="AE3028" s="17">
        <v>0.26713915941987221</v>
      </c>
      <c r="AF3028" s="17">
        <v>0.33333333333333331</v>
      </c>
      <c r="AG3028" s="17">
        <v>-1.0000000000000002</v>
      </c>
      <c r="AH3028" s="17">
        <v>-1.0000000000000002</v>
      </c>
      <c r="AI3028" s="17">
        <v>-1.9348499168458291E-3</v>
      </c>
      <c r="AJ3028" s="17">
        <v>-3.3350045464048711E-2</v>
      </c>
      <c r="AK3028" s="17">
        <v>-8.8203163242832699E-2</v>
      </c>
      <c r="AL3028" s="17">
        <v>3.1342821948857721E-2</v>
      </c>
      <c r="AM3028" s="17">
        <v>0.17175948730728008</v>
      </c>
      <c r="AN3028" s="17">
        <v>7.14036731851799E-2</v>
      </c>
      <c r="AO3028" s="17">
        <v>3.8529713664678384</v>
      </c>
      <c r="AP3028" s="17">
        <v>1.9418059393737861</v>
      </c>
      <c r="AQ3028" s="17">
        <v>27.638179560666657</v>
      </c>
      <c r="AR3028" s="17">
        <v>0.61819532284394774</v>
      </c>
      <c r="AS3028" s="17">
        <v>0.4060812004476928</v>
      </c>
      <c r="AT3028" s="17">
        <v>-1.0000000000000002</v>
      </c>
      <c r="AU3028" s="17">
        <v>-1.0000000000000002</v>
      </c>
      <c r="AV3028" s="17">
        <v>-0.24913421464377408</v>
      </c>
      <c r="AW3028" s="17">
        <v>33.665552703694217</v>
      </c>
      <c r="AX3028" s="17">
        <v>30.291851158952429</v>
      </c>
      <c r="AY3028" s="17">
        <v>1.7688006184213077E-3</v>
      </c>
      <c r="AZ3028" s="17">
        <v>-51.29442069218959</v>
      </c>
      <c r="BA3028" s="22">
        <v>1336.783925113222</v>
      </c>
      <c r="CU3028" t="e">
        <v>#N/A</v>
      </c>
      <c r="CV3028" t="e">
        <v>#N/A</v>
      </c>
    </row>
    <row r="3029" spans="1:100" x14ac:dyDescent="0.25">
      <c r="A3029">
        <v>6401</v>
      </c>
      <c r="B3029" t="s">
        <v>3270</v>
      </c>
      <c r="C3029" s="22">
        <v>3</v>
      </c>
      <c r="D3029" s="17">
        <v>4.5117138233997709</v>
      </c>
      <c r="E3029" s="17">
        <v>3.9929225407127206E-2</v>
      </c>
      <c r="F3029" s="17">
        <v>4.2074593995231205E-3</v>
      </c>
      <c r="G3029" s="17">
        <v>-8.3185511974446374E-4</v>
      </c>
      <c r="H3029" s="17">
        <v>0.27445498365384852</v>
      </c>
      <c r="I3029" s="17">
        <v>0</v>
      </c>
      <c r="J3029" s="17">
        <v>16.467299019230907</v>
      </c>
      <c r="K3029" s="17">
        <v>0.27445498365384852</v>
      </c>
      <c r="L3029" s="17">
        <v>-1.0000000000000004</v>
      </c>
      <c r="M3029" s="17">
        <v>-1.0000000000000004</v>
      </c>
      <c r="N3029" s="17">
        <v>5.4890996730769679</v>
      </c>
      <c r="O3029" s="17">
        <v>20.978180987510942</v>
      </c>
      <c r="P3029" s="17">
        <v>0.11950881328709373</v>
      </c>
      <c r="Q3029" s="17">
        <v>-0.4320413975553456</v>
      </c>
      <c r="R3029" s="17">
        <v>-9.722473641059827E-2</v>
      </c>
      <c r="S3029" s="17">
        <v>0.33890820275165751</v>
      </c>
      <c r="T3029" s="17">
        <v>0.41006706681840199</v>
      </c>
      <c r="U3029" s="17">
        <v>-1.5819391843251405E-2</v>
      </c>
      <c r="V3029" s="17">
        <v>1.8941060082481607E-2</v>
      </c>
      <c r="W3029" s="17">
        <v>19.105678166217658</v>
      </c>
      <c r="X3029" s="17">
        <v>0.57225799082574025</v>
      </c>
      <c r="Y3029" s="17">
        <v>-1.0000000000000004</v>
      </c>
      <c r="Z3029" s="17">
        <v>-1.0000000000000004</v>
      </c>
      <c r="AA3029" s="17">
        <v>39.315446642009981</v>
      </c>
      <c r="AB3029" s="17">
        <v>0.25678181715083787</v>
      </c>
      <c r="AC3029" s="17">
        <v>0.34941198661020462</v>
      </c>
      <c r="AD3029" s="17">
        <v>-0.20005393951698397</v>
      </c>
      <c r="AE3029" s="17">
        <v>20.306993212202919</v>
      </c>
      <c r="AF3029" s="17">
        <v>0.46153846153846156</v>
      </c>
      <c r="AG3029" s="17">
        <v>-1.0000000000000004</v>
      </c>
      <c r="AH3029" s="17">
        <v>-1.0000000000000004</v>
      </c>
      <c r="AI3029" s="17">
        <v>0</v>
      </c>
      <c r="AJ3029" s="17">
        <v>1.8941060082481607E-2</v>
      </c>
      <c r="AK3029" s="17">
        <v>0.4204461431641644</v>
      </c>
      <c r="AL3029" s="17">
        <v>-0.20193289427102695</v>
      </c>
      <c r="AM3029" s="17">
        <v>5.1022374256327191E-3</v>
      </c>
      <c r="AN3029" s="17">
        <v>0.23660037480052598</v>
      </c>
      <c r="AO3029" s="17">
        <v>2.2297866514616396</v>
      </c>
      <c r="AP3029" s="17">
        <v>4.9053448986580168</v>
      </c>
      <c r="AQ3029" s="17">
        <v>35.572977185448565</v>
      </c>
      <c r="AR3029" s="17">
        <v>0.75209693780929021</v>
      </c>
      <c r="AS3029" s="17">
        <v>0.84671297447958827</v>
      </c>
      <c r="AT3029" s="17">
        <v>-1.0000000000000004</v>
      </c>
      <c r="AU3029" s="17">
        <v>-1.0000000000000004</v>
      </c>
      <c r="AV3029" s="17">
        <v>-9.8056591530342768E-2</v>
      </c>
      <c r="AW3029" s="17">
        <v>65.198972528178928</v>
      </c>
      <c r="AX3029" s="17">
        <v>67.093078536427072</v>
      </c>
      <c r="AY3029" s="17">
        <v>0.30781069304447384</v>
      </c>
      <c r="AZ3029" s="17">
        <v>-8.5032279473324444</v>
      </c>
      <c r="BA3029" s="22">
        <v>1361.0117845079551</v>
      </c>
      <c r="CU3029" t="e">
        <v>#N/A</v>
      </c>
      <c r="CV3029" t="e">
        <v>#N/A</v>
      </c>
    </row>
    <row r="3030" spans="1:100" x14ac:dyDescent="0.25">
      <c r="A3030">
        <v>6402</v>
      </c>
      <c r="B3030" t="s">
        <v>3271</v>
      </c>
      <c r="C3030" s="22">
        <v>3</v>
      </c>
      <c r="D3030" s="17">
        <v>5.0923657217913982</v>
      </c>
      <c r="E3030" s="17">
        <v>-1.1324170910404066E-2</v>
      </c>
      <c r="F3030" s="17">
        <v>-0.10921717538049661</v>
      </c>
      <c r="G3030" s="17">
        <v>-0.10921717538049661</v>
      </c>
      <c r="H3030" s="17">
        <v>2.763109480606998E-2</v>
      </c>
      <c r="I3030" s="17">
        <v>0</v>
      </c>
      <c r="J3030" s="17">
        <v>1.6578656883642</v>
      </c>
      <c r="K3030" s="17">
        <v>2.763109480606998E-2</v>
      </c>
      <c r="L3030" s="17">
        <v>-1.0000000000000007</v>
      </c>
      <c r="M3030" s="17">
        <v>-1.0000000000000007</v>
      </c>
      <c r="N3030" s="17">
        <v>0.5526218961214</v>
      </c>
      <c r="O3030" s="17">
        <v>6.6410142347751009</v>
      </c>
      <c r="P3030" s="17">
        <v>-0.16389008716784581</v>
      </c>
      <c r="Q3030" s="17">
        <v>-6.7773039059670808</v>
      </c>
      <c r="R3030" s="17">
        <v>-2.2274297062513342</v>
      </c>
      <c r="S3030" s="17">
        <v>0.33333333333333343</v>
      </c>
      <c r="T3030" s="17">
        <v>0.18318898865568384</v>
      </c>
      <c r="U3030" s="17">
        <v>1.841539765804838E-2</v>
      </c>
      <c r="V3030" s="17">
        <v>4.7481844306001535E-3</v>
      </c>
      <c r="W3030" s="17">
        <v>20.482192370863828</v>
      </c>
      <c r="X3030" s="17">
        <v>0.42546170826796564</v>
      </c>
      <c r="Y3030" s="17">
        <v>-1.0000000000000007</v>
      </c>
      <c r="Z3030" s="17">
        <v>-1.0000000000000007</v>
      </c>
      <c r="AA3030" s="17">
        <v>10.451931593193681</v>
      </c>
      <c r="AB3030" s="17">
        <v>6.0076157368418384E-2</v>
      </c>
      <c r="AC3030" s="17">
        <v>-3.8505851741390165E-2</v>
      </c>
      <c r="AD3030" s="17">
        <v>-0.17762692705540439</v>
      </c>
      <c r="AE3030" s="17">
        <v>-7.8028310714188107</v>
      </c>
      <c r="AF3030" s="17">
        <v>0.2</v>
      </c>
      <c r="AG3030" s="17">
        <v>-1.0000000000000007</v>
      </c>
      <c r="AH3030" s="17">
        <v>-1.0000000000000007</v>
      </c>
      <c r="AI3030" s="17">
        <v>-2.995201570400724E-2</v>
      </c>
      <c r="AJ3030" s="17">
        <v>4.7481844306001535E-3</v>
      </c>
      <c r="AK3030" s="17">
        <v>0.70127121676254767</v>
      </c>
      <c r="AL3030" s="17">
        <v>5.9877292369309519E-2</v>
      </c>
      <c r="AM3030" s="17">
        <v>0.13824791423352278</v>
      </c>
      <c r="AN3030" s="17">
        <v>0.13053695693815481</v>
      </c>
      <c r="AO3030" s="17">
        <v>6.9625539396508085</v>
      </c>
      <c r="AP3030" s="17">
        <v>3.5628103853004172</v>
      </c>
      <c r="AQ3030" s="17">
        <v>22.140058059228025</v>
      </c>
      <c r="AR3030" s="17">
        <v>0.53968590407766581</v>
      </c>
      <c r="AS3030" s="17">
        <v>0.45309280307403538</v>
      </c>
      <c r="AT3030" s="17">
        <v>-1.0000000000000007</v>
      </c>
      <c r="AU3030" s="17">
        <v>-1.0000000000000007</v>
      </c>
      <c r="AV3030" s="17">
        <v>-2.3366468816318302</v>
      </c>
      <c r="AW3030" s="17">
        <v>20.655756213269207</v>
      </c>
      <c r="AX3030" s="17">
        <v>20.531534342249078</v>
      </c>
      <c r="AY3030" s="17">
        <v>-0.11513592644178119</v>
      </c>
      <c r="AZ3030" s="17">
        <v>-50.276892544631046</v>
      </c>
      <c r="BA3030" s="22">
        <v>1322.7927240133288</v>
      </c>
      <c r="CU3030" t="e">
        <v>#N/A</v>
      </c>
      <c r="CV3030" t="e">
        <v>#N/A</v>
      </c>
    </row>
    <row r="3031" spans="1:100" x14ac:dyDescent="0.25">
      <c r="A3031">
        <v>6403</v>
      </c>
      <c r="B3031" t="s">
        <v>3272</v>
      </c>
      <c r="C3031" s="22">
        <v>3</v>
      </c>
      <c r="D3031" s="17">
        <v>5.2379577901449279</v>
      </c>
      <c r="E3031" s="17">
        <v>-0.60600643296456913</v>
      </c>
      <c r="F3031" s="17">
        <v>-0.45112056677567047</v>
      </c>
      <c r="G3031" s="17">
        <v>-0.61859536816777128</v>
      </c>
      <c r="H3031" s="17">
        <v>0.19808632744887719</v>
      </c>
      <c r="I3031" s="17">
        <v>0</v>
      </c>
      <c r="J3031" s="17">
        <v>11.88517964693264</v>
      </c>
      <c r="K3031" s="17">
        <v>0.19808632744887719</v>
      </c>
      <c r="L3031" s="17">
        <v>-0.99999999999999944</v>
      </c>
      <c r="M3031" s="17">
        <v>-0.99999999999999944</v>
      </c>
      <c r="N3031" s="17">
        <v>3.9617265489775448</v>
      </c>
      <c r="O3031" s="17">
        <v>16.504542068909792</v>
      </c>
      <c r="P3031" s="17">
        <v>-0.59797623648729847</v>
      </c>
      <c r="Q3031" s="17">
        <v>-0.1351491457592261</v>
      </c>
      <c r="R3031" s="17">
        <v>-0.16908178669988017</v>
      </c>
      <c r="S3031" s="17">
        <v>0.33333333333333326</v>
      </c>
      <c r="T3031" s="17">
        <v>0.36004723585362453</v>
      </c>
      <c r="U3031" s="17">
        <v>0.11969212833739207</v>
      </c>
      <c r="V3031" s="17">
        <v>-1.2572573875140262E-2</v>
      </c>
      <c r="W3031" s="17">
        <v>24.096551848013281</v>
      </c>
      <c r="X3031" s="17">
        <v>0.9253412143570986</v>
      </c>
      <c r="Y3031" s="17">
        <v>-0.99999999999999944</v>
      </c>
      <c r="Z3031" s="17">
        <v>-0.99999999999999944</v>
      </c>
      <c r="AA3031" s="17">
        <v>31.295977990472636</v>
      </c>
      <c r="AB3031" s="17">
        <v>2.1474861295491116E-2</v>
      </c>
      <c r="AC3031" s="17">
        <v>0.1671168557373254</v>
      </c>
      <c r="AD3031" s="17">
        <v>-4.1221558449631816E-2</v>
      </c>
      <c r="AE3031" s="17">
        <v>7.3685079291592261</v>
      </c>
      <c r="AF3031" s="17">
        <v>0.33333333333333331</v>
      </c>
      <c r="AG3031" s="17">
        <v>-0.99999999999999944</v>
      </c>
      <c r="AH3031" s="17">
        <v>-0.99999999999999944</v>
      </c>
      <c r="AI3031" s="17">
        <v>-2.2920682948938537E-2</v>
      </c>
      <c r="AJ3031" s="17">
        <v>-1.2572573875140262E-2</v>
      </c>
      <c r="AK3031" s="17">
        <v>0.12002899522673251</v>
      </c>
      <c r="AL3031" s="17">
        <v>-0.16047688711271224</v>
      </c>
      <c r="AM3031" s="17">
        <v>-0.19619590872248147</v>
      </c>
      <c r="AN3031" s="17">
        <v>-1.3718886697699164E-2</v>
      </c>
      <c r="AO3031" s="17">
        <v>-4.3047527419283727</v>
      </c>
      <c r="AP3031" s="17">
        <v>-1.1453566030060411</v>
      </c>
      <c r="AQ3031" s="17">
        <v>35.981731494945947</v>
      </c>
      <c r="AR3031" s="17">
        <v>0.80050012364920908</v>
      </c>
      <c r="AS3031" s="17">
        <v>1.1234275418059756</v>
      </c>
      <c r="AT3031" s="17">
        <v>-0.99999999999999944</v>
      </c>
      <c r="AU3031" s="17">
        <v>-0.99999999999999944</v>
      </c>
      <c r="AV3031" s="17">
        <v>-0.78767715486765155</v>
      </c>
      <c r="AW3031" s="17">
        <v>46.655163456376393</v>
      </c>
      <c r="AX3031" s="17">
        <v>44.939492409883599</v>
      </c>
      <c r="AY3031" s="17">
        <v>5.9761543093374038E-2</v>
      </c>
      <c r="AZ3031" s="17">
        <v>-12.20238277268853</v>
      </c>
      <c r="BA3031" s="22">
        <v>1381.360807225549</v>
      </c>
      <c r="CU3031" t="e">
        <v>#N/A</v>
      </c>
      <c r="CV3031" t="e">
        <v>#N/A</v>
      </c>
    </row>
    <row r="3032" spans="1:100" x14ac:dyDescent="0.25">
      <c r="A3032">
        <v>6404</v>
      </c>
      <c r="B3032" t="s">
        <v>3273</v>
      </c>
      <c r="C3032" s="22">
        <v>3</v>
      </c>
      <c r="D3032" s="17">
        <v>2.2240496729065224</v>
      </c>
      <c r="E3032" s="17">
        <v>0</v>
      </c>
      <c r="F3032" s="17">
        <v>-0.10368478450207746</v>
      </c>
      <c r="G3032" s="17">
        <v>-0.10368478450207746</v>
      </c>
      <c r="H3032" s="17">
        <v>0.17173451637277715</v>
      </c>
      <c r="I3032" s="17">
        <v>0</v>
      </c>
      <c r="J3032" s="17">
        <v>10.304070982366628</v>
      </c>
      <c r="K3032" s="17">
        <v>0.17173451637277715</v>
      </c>
      <c r="L3032" s="17">
        <v>-0.99999999999999856</v>
      </c>
      <c r="M3032" s="17">
        <v>-0.99999999999999856</v>
      </c>
      <c r="N3032" s="17">
        <v>3.4346903274555434</v>
      </c>
      <c r="O3032" s="17">
        <v>12.424435870771076</v>
      </c>
      <c r="P3032" s="17">
        <v>8.8907801216008608E-2</v>
      </c>
      <c r="Q3032" s="17">
        <v>-6.6624676310790214</v>
      </c>
      <c r="R3032" s="17">
        <v>-2.1261296882182137</v>
      </c>
      <c r="S3032" s="17">
        <v>0.3610972479479993</v>
      </c>
      <c r="T3032" s="17">
        <v>0.43797937334353404</v>
      </c>
      <c r="U3032" s="17">
        <v>0.21379529940478151</v>
      </c>
      <c r="V3032" s="17">
        <v>0</v>
      </c>
      <c r="W3032" s="17">
        <v>33.645496172941513</v>
      </c>
      <c r="X3032" s="17">
        <v>1.5871693425480842</v>
      </c>
      <c r="Y3032" s="17">
        <v>-0.99999999999999856</v>
      </c>
      <c r="Z3032" s="17">
        <v>-0.99999999999999856</v>
      </c>
      <c r="AA3032" s="17">
        <v>57.631932658856798</v>
      </c>
      <c r="AB3032" s="17">
        <v>8.7050737972892409E-2</v>
      </c>
      <c r="AC3032" s="17">
        <v>0.18655364619439121</v>
      </c>
      <c r="AD3032" s="17">
        <v>0.24864693931538637</v>
      </c>
      <c r="AE3032" s="17">
        <v>26.112566174133516</v>
      </c>
      <c r="AF3032" s="17">
        <v>0.52941176470588236</v>
      </c>
      <c r="AG3032" s="17">
        <v>-0.99999999999999856</v>
      </c>
      <c r="AH3032" s="17">
        <v>-0.99999999999999856</v>
      </c>
      <c r="AI3032" s="17">
        <v>0</v>
      </c>
      <c r="AJ3032" s="17">
        <v>0</v>
      </c>
      <c r="AK3032" s="17">
        <v>6.3531374053811263E-3</v>
      </c>
      <c r="AL3032" s="17">
        <v>0.24708009967813901</v>
      </c>
      <c r="AM3032" s="17">
        <v>2.6836155947923306E-2</v>
      </c>
      <c r="AN3032" s="17">
        <v>-0.16431934366383585</v>
      </c>
      <c r="AO3032" s="17">
        <v>0.70266958572499072</v>
      </c>
      <c r="AP3032" s="17">
        <v>-2.8725830932052019</v>
      </c>
      <c r="AQ3032" s="17">
        <v>43.949567155308124</v>
      </c>
      <c r="AR3032" s="17">
        <v>1.0128719206963153</v>
      </c>
      <c r="AS3032" s="17">
        <v>1.7589038589208619</v>
      </c>
      <c r="AT3032" s="17">
        <v>-0.99999999999999856</v>
      </c>
      <c r="AU3032" s="17">
        <v>-0.99999999999999856</v>
      </c>
      <c r="AV3032" s="17">
        <v>-2.2298144727202915</v>
      </c>
      <c r="AW3032" s="17">
        <v>67.183785436422696</v>
      </c>
      <c r="AX3032" s="17">
        <v>67.183785436422696</v>
      </c>
      <c r="AY3032" s="17">
        <v>0.19133744001933917</v>
      </c>
      <c r="AZ3032" s="17">
        <v>0.93577521703326383</v>
      </c>
      <c r="BA3032" s="22">
        <v>1421.9623666214636</v>
      </c>
      <c r="CU3032" t="e">
        <v>#N/A</v>
      </c>
      <c r="CV3032" t="e">
        <v>#N/A</v>
      </c>
    </row>
    <row r="3033" spans="1:100" x14ac:dyDescent="0.25">
      <c r="A3033">
        <v>6405</v>
      </c>
      <c r="B3033" t="s">
        <v>3274</v>
      </c>
      <c r="C3033" s="22">
        <v>1</v>
      </c>
      <c r="D3033" s="17">
        <v>3.6780808625294901</v>
      </c>
      <c r="E3033" s="17">
        <v>2.1757476414710399E-2</v>
      </c>
      <c r="F3033" s="17">
        <v>5.7515663270048999E-2</v>
      </c>
      <c r="G3033" s="17">
        <v>6.3638324821297304E-2</v>
      </c>
      <c r="H3033" s="17">
        <v>4.4731895715573101E-2</v>
      </c>
      <c r="I3033" s="17">
        <v>0</v>
      </c>
      <c r="J3033" s="17">
        <v>2.6839137429343798</v>
      </c>
      <c r="K3033" s="17">
        <v>4.4731895715573101E-2</v>
      </c>
      <c r="L3033" s="17">
        <v>-1</v>
      </c>
      <c r="M3033" s="17">
        <v>-1</v>
      </c>
      <c r="N3033" s="17">
        <v>0.894637914311463</v>
      </c>
      <c r="O3033" s="17">
        <v>6.42563293028517</v>
      </c>
      <c r="P3033" s="17">
        <v>8.4867148022695807E-2</v>
      </c>
      <c r="Q3033" s="17">
        <v>0.153507344323627</v>
      </c>
      <c r="R3033" s="17">
        <v>5.0277871893111802E-2</v>
      </c>
      <c r="S3033" s="17">
        <v>0.32916601326620298</v>
      </c>
      <c r="T3033" s="17">
        <v>0.23975694309620599</v>
      </c>
      <c r="U3033" s="17">
        <v>4.00147922229208E-2</v>
      </c>
      <c r="V3033" s="17">
        <v>-3.2092616958779002E-3</v>
      </c>
      <c r="W3033" s="17">
        <v>22.4398636469551</v>
      </c>
      <c r="X3033" s="17">
        <v>0.57887640222380699</v>
      </c>
      <c r="Y3033" s="17">
        <v>-1</v>
      </c>
      <c r="Z3033" s="17">
        <v>-1</v>
      </c>
      <c r="AA3033" s="17">
        <v>33.0321732872819</v>
      </c>
      <c r="AB3033" s="17">
        <v>0.100272451404467</v>
      </c>
      <c r="AC3033" s="17">
        <v>4.1627991656747201E-2</v>
      </c>
      <c r="AD3033" s="17">
        <v>6.8940192307458195E-2</v>
      </c>
      <c r="AE3033" s="17">
        <v>10.542031768433599</v>
      </c>
      <c r="AF3033" s="17">
        <v>-1</v>
      </c>
      <c r="AG3033" s="17">
        <v>-1</v>
      </c>
      <c r="AH3033" s="17">
        <v>-1</v>
      </c>
      <c r="AI3033" s="17">
        <v>-6.4806894010443399E-4</v>
      </c>
      <c r="AJ3033" s="17">
        <v>-3.2092616958779002E-3</v>
      </c>
      <c r="AK3033" s="17">
        <v>0.108545496552842</v>
      </c>
      <c r="AL3033" s="17">
        <v>6.3541779719447203E-2</v>
      </c>
      <c r="AM3033" s="17">
        <v>0.14516971361987499</v>
      </c>
      <c r="AN3033" s="17">
        <v>6.2411759814733403E-2</v>
      </c>
      <c r="AO3033" s="17">
        <v>4.1719703232610899</v>
      </c>
      <c r="AP3033" s="17">
        <v>1.87800289396557</v>
      </c>
      <c r="AQ3033" s="17">
        <v>25.123777389889501</v>
      </c>
      <c r="AR3033" s="17">
        <v>0.60572848688945202</v>
      </c>
      <c r="AS3033" s="17">
        <v>0.62360829793938</v>
      </c>
      <c r="AT3033" s="17">
        <v>-1</v>
      </c>
      <c r="AU3033" s="17">
        <v>-1</v>
      </c>
      <c r="AV3033" s="17">
        <v>0.113916196714409</v>
      </c>
      <c r="AW3033" s="17">
        <v>41.335809111532598</v>
      </c>
      <c r="AX3033" s="17">
        <v>41.001921563142801</v>
      </c>
      <c r="AY3033" s="17">
        <v>9.6368259759583505E-2</v>
      </c>
      <c r="AZ3033" s="17">
        <v>-14.145392237927799</v>
      </c>
      <c r="BA3033" s="22">
        <v>1350</v>
      </c>
      <c r="CU3033" t="e">
        <v>#N/A</v>
      </c>
      <c r="CV3033" t="e">
        <v>#N/A</v>
      </c>
    </row>
    <row r="3034" spans="1:100" x14ac:dyDescent="0.25">
      <c r="A3034">
        <v>6406</v>
      </c>
      <c r="B3034" t="s">
        <v>3275</v>
      </c>
      <c r="C3034" s="22">
        <v>3</v>
      </c>
      <c r="D3034" s="17">
        <v>4.2035756929446819</v>
      </c>
      <c r="E3034" s="17">
        <v>0.2538332766009907</v>
      </c>
      <c r="F3034" s="17">
        <v>6.8488343627751039E-2</v>
      </c>
      <c r="G3034" s="17">
        <v>0.10729705482439655</v>
      </c>
      <c r="H3034" s="17">
        <v>0.10437074523828727</v>
      </c>
      <c r="I3034" s="17">
        <v>0</v>
      </c>
      <c r="J3034" s="17">
        <v>6.2622447142972408</v>
      </c>
      <c r="K3034" s="17">
        <v>0.10437074523828727</v>
      </c>
      <c r="L3034" s="17">
        <v>-0.99999999999999944</v>
      </c>
      <c r="M3034" s="17">
        <v>-0.99999999999999944</v>
      </c>
      <c r="N3034" s="17">
        <v>2.0874149047657475</v>
      </c>
      <c r="O3034" s="17">
        <v>10.573117462066316</v>
      </c>
      <c r="P3034" s="17">
        <v>0.10023248403826307</v>
      </c>
      <c r="Q3034" s="17">
        <v>0.56092146032094792</v>
      </c>
      <c r="R3034" s="17">
        <v>0.21376936570333213</v>
      </c>
      <c r="S3034" s="17">
        <v>0.33333333333333326</v>
      </c>
      <c r="T3034" s="17">
        <v>0.32255068649522056</v>
      </c>
      <c r="U3034" s="17">
        <v>0.2737832718945632</v>
      </c>
      <c r="V3034" s="17">
        <v>1.4109612439628078E-2</v>
      </c>
      <c r="W3034" s="17">
        <v>33.576246356978316</v>
      </c>
      <c r="X3034" s="17">
        <v>1.7205213899681748</v>
      </c>
      <c r="Y3034" s="17">
        <v>-0.99999999999999944</v>
      </c>
      <c r="Z3034" s="17">
        <v>-0.99999999999999944</v>
      </c>
      <c r="AA3034" s="17">
        <v>68.687776306934609</v>
      </c>
      <c r="AB3034" s="17">
        <v>0.1221995681032742</v>
      </c>
      <c r="AC3034" s="17">
        <v>0.1076186521558252</v>
      </c>
      <c r="AD3034" s="17">
        <v>0.46813699142595983</v>
      </c>
      <c r="AE3034" s="17">
        <v>34.897760584252971</v>
      </c>
      <c r="AF3034" s="17">
        <v>0.9285714285714286</v>
      </c>
      <c r="AG3034" s="17">
        <v>-0.99999999999999944</v>
      </c>
      <c r="AH3034" s="17">
        <v>-0.99999999999999944</v>
      </c>
      <c r="AI3034" s="17">
        <v>3.8456288755417782E-3</v>
      </c>
      <c r="AJ3034" s="17">
        <v>1.4109612439628078E-2</v>
      </c>
      <c r="AK3034" s="17">
        <v>-6.5170978411599925E-2</v>
      </c>
      <c r="AL3034" s="17">
        <v>8.5731474642565655E-2</v>
      </c>
      <c r="AM3034" s="17">
        <v>-0.20616026878985835</v>
      </c>
      <c r="AN3034" s="17">
        <v>0.48010498801932716</v>
      </c>
      <c r="AO3034" s="17">
        <v>-5.4798616118044583</v>
      </c>
      <c r="AP3034" s="17">
        <v>12.431282073695998</v>
      </c>
      <c r="AQ3034" s="17">
        <v>39.838491071275556</v>
      </c>
      <c r="AR3034" s="17">
        <v>0.94377690416274496</v>
      </c>
      <c r="AS3034" s="17">
        <v>1.8248921352064624</v>
      </c>
      <c r="AT3034" s="17">
        <v>-0.99999999999999944</v>
      </c>
      <c r="AU3034" s="17">
        <v>-0.99999999999999944</v>
      </c>
      <c r="AV3034" s="17">
        <v>0.32106642052772849</v>
      </c>
      <c r="AW3034" s="17">
        <v>91.692175842696955</v>
      </c>
      <c r="AX3034" s="17">
        <v>93.180049664170596</v>
      </c>
      <c r="AY3034" s="17">
        <v>0.31598313311407994</v>
      </c>
      <c r="AZ3034" s="17">
        <v>60.241442453243714</v>
      </c>
      <c r="BA3034" s="22">
        <v>1445.2281789861729</v>
      </c>
      <c r="CU3034" t="e">
        <v>#N/A</v>
      </c>
      <c r="CV3034" t="e">
        <v>#N/A</v>
      </c>
    </row>
    <row r="3035" spans="1:100" x14ac:dyDescent="0.25">
      <c r="A3035">
        <v>6407</v>
      </c>
      <c r="B3035" t="s">
        <v>3276</v>
      </c>
      <c r="C3035" s="22">
        <v>3</v>
      </c>
      <c r="D3035" s="17">
        <v>1.7588015329487798</v>
      </c>
      <c r="E3035" s="17">
        <v>-0.47278375099027847</v>
      </c>
      <c r="F3035" s="17">
        <v>6.0677868274889246E-2</v>
      </c>
      <c r="G3035" s="17">
        <v>-7.9272820086147791E-2</v>
      </c>
      <c r="H3035" s="17">
        <v>-0.19912179134858399</v>
      </c>
      <c r="I3035" s="17">
        <v>0</v>
      </c>
      <c r="J3035" s="17">
        <v>-11.947307480915036</v>
      </c>
      <c r="K3035" s="17">
        <v>-0.19912179134858399</v>
      </c>
      <c r="L3035" s="17">
        <v>-0.99999999999999922</v>
      </c>
      <c r="M3035" s="17">
        <v>-0.99999999999999922</v>
      </c>
      <c r="N3035" s="17">
        <v>-3.9824358269716797</v>
      </c>
      <c r="O3035" s="17">
        <v>-10.267778768052406</v>
      </c>
      <c r="P3035" s="17">
        <v>-0.21375844217383586</v>
      </c>
      <c r="Q3035" s="17">
        <v>0.47337592421739272</v>
      </c>
      <c r="R3035" s="17">
        <v>0.1307443198666898</v>
      </c>
      <c r="S3035" s="17">
        <v>0.33333333333333309</v>
      </c>
      <c r="T3035" s="17">
        <v>0.34784368636141666</v>
      </c>
      <c r="U3035" s="17">
        <v>-0.16153155196973518</v>
      </c>
      <c r="V3035" s="17">
        <v>0</v>
      </c>
      <c r="W3035" s="17">
        <v>28.750690362943953</v>
      </c>
      <c r="X3035" s="17">
        <v>0.24920204560157497</v>
      </c>
      <c r="Y3035" s="17">
        <v>-0.99999999999999922</v>
      </c>
      <c r="Z3035" s="17">
        <v>-0.99999999999999922</v>
      </c>
      <c r="AA3035" s="17">
        <v>25.315105379901294</v>
      </c>
      <c r="AB3035" s="17">
        <v>0.12772321982540091</v>
      </c>
      <c r="AC3035" s="17">
        <v>-0.2413556790657907</v>
      </c>
      <c r="AD3035" s="17">
        <v>4.2305873182202774E-2</v>
      </c>
      <c r="AE3035" s="17">
        <v>-3.5663293029093524</v>
      </c>
      <c r="AF3035" s="17">
        <v>0</v>
      </c>
      <c r="AG3035" s="17">
        <v>-0.99999999999999922</v>
      </c>
      <c r="AH3035" s="17">
        <v>-0.99999999999999922</v>
      </c>
      <c r="AI3035" s="17">
        <v>6.9178410515092267E-4</v>
      </c>
      <c r="AJ3035" s="17">
        <v>0</v>
      </c>
      <c r="AK3035" s="17">
        <v>-3.4582382053217481E-2</v>
      </c>
      <c r="AL3035" s="17">
        <v>0.10787581592888389</v>
      </c>
      <c r="AM3035" s="17">
        <v>8.1645644196303088E-2</v>
      </c>
      <c r="AN3035" s="17">
        <v>0.80407351023297891</v>
      </c>
      <c r="AO3035" s="17">
        <v>1.8682291946414886</v>
      </c>
      <c r="AP3035" s="17">
        <v>20.641216835468892</v>
      </c>
      <c r="AQ3035" s="17">
        <v>16.80338288202891</v>
      </c>
      <c r="AR3035" s="17">
        <v>0.51964546772501474</v>
      </c>
      <c r="AS3035" s="17">
        <v>5.008025425299082E-2</v>
      </c>
      <c r="AT3035" s="17">
        <v>-0.99999999999999922</v>
      </c>
      <c r="AU3035" s="17">
        <v>-0.99999999999999922</v>
      </c>
      <c r="AV3035" s="17">
        <v>5.1471499780541927E-2</v>
      </c>
      <c r="AW3035" s="17">
        <v>35.68854344731777</v>
      </c>
      <c r="AX3035" s="17">
        <v>35.702379129420805</v>
      </c>
      <c r="AY3035" s="17">
        <v>-2.5416297113796091E-2</v>
      </c>
      <c r="AZ3035" s="17">
        <v>-12.544174127105657</v>
      </c>
      <c r="BA3035" s="22">
        <v>1358.8014347657529</v>
      </c>
      <c r="CU3035" t="e">
        <v>#N/A</v>
      </c>
      <c r="CV3035" t="e">
        <v>#N/A</v>
      </c>
    </row>
    <row r="3036" spans="1:100" x14ac:dyDescent="0.25">
      <c r="A3036">
        <v>6408</v>
      </c>
      <c r="B3036" t="s">
        <v>3277</v>
      </c>
      <c r="C3036" s="22">
        <v>3</v>
      </c>
      <c r="D3036" s="17">
        <v>6.0691060460818793</v>
      </c>
      <c r="E3036" s="17">
        <v>7.5278607459606253E-2</v>
      </c>
      <c r="F3036" s="17">
        <v>0.15282240998996333</v>
      </c>
      <c r="G3036" s="17">
        <v>0.17491157419594033</v>
      </c>
      <c r="H3036" s="17">
        <v>-9.3096300503380872E-2</v>
      </c>
      <c r="I3036" s="17">
        <v>0</v>
      </c>
      <c r="J3036" s="17">
        <v>-5.5857780302028575</v>
      </c>
      <c r="K3036" s="17">
        <v>-9.3096300503380872E-2</v>
      </c>
      <c r="L3036" s="17">
        <v>-1</v>
      </c>
      <c r="M3036" s="17">
        <v>-1</v>
      </c>
      <c r="N3036" s="17">
        <v>-1.8619260100676172</v>
      </c>
      <c r="O3036" s="17">
        <v>0.65823959007496058</v>
      </c>
      <c r="P3036" s="17">
        <v>1.7593734083742911</v>
      </c>
      <c r="Q3036" s="17">
        <v>0.11431071553363192</v>
      </c>
      <c r="R3036" s="17">
        <v>0.19442485137852608</v>
      </c>
      <c r="S3036" s="17">
        <v>0.33333333333333337</v>
      </c>
      <c r="T3036" s="17">
        <v>9.6245935347753109E-2</v>
      </c>
      <c r="U3036" s="17">
        <v>0.11372606804149232</v>
      </c>
      <c r="V3036" s="17">
        <v>-2.3382227255140567E-2</v>
      </c>
      <c r="W3036" s="17">
        <v>24.520776398832751</v>
      </c>
      <c r="X3036" s="17">
        <v>0.60019907983401299</v>
      </c>
      <c r="Y3036" s="17">
        <v>-1</v>
      </c>
      <c r="Z3036" s="17">
        <v>-1</v>
      </c>
      <c r="AA3036" s="17">
        <v>59.79764571624321</v>
      </c>
      <c r="AB3036" s="17">
        <v>0.40842156544681646</v>
      </c>
      <c r="AC3036" s="17">
        <v>0.25440177530125807</v>
      </c>
      <c r="AD3036" s="17">
        <v>3.8825548572563644E-2</v>
      </c>
      <c r="AE3036" s="17">
        <v>35.08244446603193</v>
      </c>
      <c r="AF3036" s="17">
        <v>0.77777777777777779</v>
      </c>
      <c r="AG3036" s="17">
        <v>-1</v>
      </c>
      <c r="AH3036" s="17">
        <v>-1</v>
      </c>
      <c r="AI3036" s="17">
        <v>1.4601089893009386E-2</v>
      </c>
      <c r="AJ3036" s="17">
        <v>-2.3382227255140567E-2</v>
      </c>
      <c r="AK3036" s="17">
        <v>0.19045109767067156</v>
      </c>
      <c r="AL3036" s="17">
        <v>0.34615577981916501</v>
      </c>
      <c r="AM3036" s="17">
        <v>-4.3278439856889783E-2</v>
      </c>
      <c r="AN3036" s="17">
        <v>3.1280260673921291E-2</v>
      </c>
      <c r="AO3036" s="17">
        <v>-0.12970550806888698</v>
      </c>
      <c r="AP3036" s="17">
        <v>2.5127854159438585</v>
      </c>
      <c r="AQ3036" s="17">
        <v>18.934998368629902</v>
      </c>
      <c r="AR3036" s="17">
        <v>0.51992310946743803</v>
      </c>
      <c r="AS3036" s="17">
        <v>0.5071027793306323</v>
      </c>
      <c r="AT3036" s="17">
        <v>-1</v>
      </c>
      <c r="AU3036" s="17">
        <v>-1</v>
      </c>
      <c r="AV3036" s="17">
        <v>0.36933642557446672</v>
      </c>
      <c r="AW3036" s="17">
        <v>62.968670722261997</v>
      </c>
      <c r="AX3036" s="17">
        <v>60.922469794608155</v>
      </c>
      <c r="AY3036" s="17">
        <v>-8.8471096726684045E-2</v>
      </c>
      <c r="AZ3036" s="17">
        <v>-18.08297209615532</v>
      </c>
      <c r="BA3036" s="22">
        <v>1351.7368254192772</v>
      </c>
      <c r="CU3036" t="e">
        <v>#N/A</v>
      </c>
      <c r="CV3036" t="e">
        <v>#N/A</v>
      </c>
    </row>
    <row r="3037" spans="1:100" x14ac:dyDescent="0.25">
      <c r="A3037">
        <v>6409</v>
      </c>
      <c r="B3037" t="s">
        <v>3278</v>
      </c>
      <c r="C3037" s="22">
        <v>3</v>
      </c>
      <c r="D3037" s="17">
        <v>-1.2470565344549192</v>
      </c>
      <c r="E3037" s="17">
        <v>-0.17238348809156653</v>
      </c>
      <c r="F3037" s="17">
        <v>-0.36632753561103548</v>
      </c>
      <c r="G3037" s="17">
        <v>-0.41848399209615605</v>
      </c>
      <c r="H3037" s="17">
        <v>3.9809391260228089E-2</v>
      </c>
      <c r="I3037" s="17">
        <v>0</v>
      </c>
      <c r="J3037" s="17">
        <v>2.3885634756136893</v>
      </c>
      <c r="K3037" s="17">
        <v>3.9809391260228089E-2</v>
      </c>
      <c r="L3037" s="17">
        <v>-1</v>
      </c>
      <c r="M3037" s="17">
        <v>-1</v>
      </c>
      <c r="N3037" s="17">
        <v>0.79618782520456166</v>
      </c>
      <c r="O3037" s="17">
        <v>0.72302294906260778</v>
      </c>
      <c r="P3037" s="17">
        <v>0.5193369693476857</v>
      </c>
      <c r="Q3037" s="17">
        <v>-1.2782660437845197</v>
      </c>
      <c r="R3037" s="17">
        <v>-0.39643548661879557</v>
      </c>
      <c r="S3037" s="17">
        <v>0.33333333333333337</v>
      </c>
      <c r="T3037" s="17">
        <v>0.33982393269225342</v>
      </c>
      <c r="U3037" s="17">
        <v>0.19651553449871492</v>
      </c>
      <c r="V3037" s="17">
        <v>-3.5335627575467675E-2</v>
      </c>
      <c r="W3037" s="17">
        <v>31.781111267544233</v>
      </c>
      <c r="X3037" s="17">
        <v>1.1993724063083946</v>
      </c>
      <c r="Y3037" s="17">
        <v>-1</v>
      </c>
      <c r="Z3037" s="17">
        <v>-1</v>
      </c>
      <c r="AA3037" s="17">
        <v>35.240968812896512</v>
      </c>
      <c r="AB3037" s="17">
        <v>-0.30505998319797323</v>
      </c>
      <c r="AC3037" s="17">
        <v>0.57685456614018227</v>
      </c>
      <c r="AD3037" s="17">
        <v>-0.19466872230278795</v>
      </c>
      <c r="AE3037" s="17">
        <v>3.8562930319710533</v>
      </c>
      <c r="AF3037" s="17">
        <v>0.375</v>
      </c>
      <c r="AG3037" s="17">
        <v>-1</v>
      </c>
      <c r="AH3037" s="17">
        <v>-1</v>
      </c>
      <c r="AI3037" s="17">
        <v>0</v>
      </c>
      <c r="AJ3037" s="17">
        <v>-3.5335627575467675E-2</v>
      </c>
      <c r="AK3037" s="17">
        <v>9.0689844905349291E-3</v>
      </c>
      <c r="AL3037" s="17">
        <v>-0.11372834806847543</v>
      </c>
      <c r="AM3037" s="17">
        <v>0.20965828566907135</v>
      </c>
      <c r="AN3037" s="17">
        <v>0.22415857565232641</v>
      </c>
      <c r="AO3037" s="17">
        <v>5.2868020641794597</v>
      </c>
      <c r="AP3037" s="17">
        <v>5.0353226509657842</v>
      </c>
      <c r="AQ3037" s="17">
        <v>34.16967474315792</v>
      </c>
      <c r="AR3037" s="17">
        <v>0.83433717294883369</v>
      </c>
      <c r="AS3037" s="17">
        <v>1.2391817975686226</v>
      </c>
      <c r="AT3037" s="17">
        <v>-1</v>
      </c>
      <c r="AU3037" s="17">
        <v>-1</v>
      </c>
      <c r="AV3037" s="17">
        <v>-0.81491947871495163</v>
      </c>
      <c r="AW3037" s="17">
        <v>40.999314412924853</v>
      </c>
      <c r="AX3037" s="17">
        <v>37.465751655378092</v>
      </c>
      <c r="AY3037" s="17">
        <v>-2.0277779726597479E-2</v>
      </c>
      <c r="AZ3037" s="17">
        <v>-18.805498359351962</v>
      </c>
      <c r="BA3037" s="22">
        <v>1369.8175662048191</v>
      </c>
      <c r="CU3037" t="e">
        <v>#N/A</v>
      </c>
      <c r="CV3037" t="e">
        <v>#N/A</v>
      </c>
    </row>
    <row r="3038" spans="1:100" x14ac:dyDescent="0.25">
      <c r="A3038">
        <v>6410</v>
      </c>
      <c r="B3038" t="s">
        <v>3279</v>
      </c>
      <c r="C3038" s="22">
        <v>3</v>
      </c>
      <c r="D3038" s="17">
        <v>3.9436342157271085</v>
      </c>
      <c r="E3038" s="17">
        <v>1.3667470107357527E-2</v>
      </c>
      <c r="F3038" s="17">
        <v>-0.49014036799303468</v>
      </c>
      <c r="G3038" s="17">
        <v>-0.49159440277016125</v>
      </c>
      <c r="H3038" s="17">
        <v>0.14819019326427538</v>
      </c>
      <c r="I3038" s="17">
        <v>0</v>
      </c>
      <c r="J3038" s="17">
        <v>8.891411595856523</v>
      </c>
      <c r="K3038" s="17">
        <v>0.14819019326427538</v>
      </c>
      <c r="L3038" s="17">
        <v>-0.99999999999999867</v>
      </c>
      <c r="M3038" s="17">
        <v>-0.99999999999999867</v>
      </c>
      <c r="N3038" s="17">
        <v>2.9638038652855077</v>
      </c>
      <c r="O3038" s="17">
        <v>12.343451408813467</v>
      </c>
      <c r="P3038" s="17">
        <v>-0.48011487917589662</v>
      </c>
      <c r="Q3038" s="17">
        <v>1.7232540613684149</v>
      </c>
      <c r="R3038" s="17">
        <v>0.56726465690916061</v>
      </c>
      <c r="S3038" s="17">
        <v>0.34442484955912112</v>
      </c>
      <c r="T3038" s="17">
        <v>0.37086424074921742</v>
      </c>
      <c r="U3038" s="17">
        <v>-0.19469047298124684</v>
      </c>
      <c r="V3038" s="17">
        <v>-4.1615101299029761E-2</v>
      </c>
      <c r="W3038" s="17">
        <v>13.231732910551464</v>
      </c>
      <c r="X3038" s="17">
        <v>-0.42382269525921806</v>
      </c>
      <c r="Y3038" s="17">
        <v>-0.99999999999999867</v>
      </c>
      <c r="Z3038" s="17">
        <v>-0.99999999999999867</v>
      </c>
      <c r="AA3038" s="17">
        <v>1.5911003725344637</v>
      </c>
      <c r="AB3038" s="17">
        <v>-0.11339370647213014</v>
      </c>
      <c r="AC3038" s="17">
        <v>-4.6614822697719369E-2</v>
      </c>
      <c r="AD3038" s="17">
        <v>-8.414941472867378E-2</v>
      </c>
      <c r="AE3038" s="17">
        <v>-12.207897194926158</v>
      </c>
      <c r="AF3038" s="17">
        <v>0</v>
      </c>
      <c r="AG3038" s="17">
        <v>-0.99999999999999867</v>
      </c>
      <c r="AH3038" s="17">
        <v>-0.99999999999999867</v>
      </c>
      <c r="AI3038" s="17">
        <v>-8.6632709196658719E-3</v>
      </c>
      <c r="AJ3038" s="17">
        <v>-4.1615101299029761E-2</v>
      </c>
      <c r="AK3038" s="17">
        <v>0.31609819762987879</v>
      </c>
      <c r="AL3038" s="17">
        <v>0.27071693607882197</v>
      </c>
      <c r="AM3038" s="17">
        <v>0.27471164250695568</v>
      </c>
      <c r="AN3038" s="17">
        <v>-0.19015199224959062</v>
      </c>
      <c r="AO3038" s="17">
        <v>8.4482820508232876</v>
      </c>
      <c r="AP3038" s="17">
        <v>-3.4002151258456568</v>
      </c>
      <c r="AQ3038" s="17">
        <v>22.123144506407975</v>
      </c>
      <c r="AR3038" s="17">
        <v>0.478983516028062</v>
      </c>
      <c r="AS3038" s="17">
        <v>-0.27563250199494266</v>
      </c>
      <c r="AT3038" s="17">
        <v>-0.99999999999999867</v>
      </c>
      <c r="AU3038" s="17">
        <v>-0.99999999999999867</v>
      </c>
      <c r="AV3038" s="17">
        <v>7.5670254138999429E-2</v>
      </c>
      <c r="AW3038" s="17">
        <v>10.534336655502276</v>
      </c>
      <c r="AX3038" s="17">
        <v>6.1995611072059766</v>
      </c>
      <c r="AY3038" s="17">
        <v>-0.121789311317081</v>
      </c>
      <c r="AZ3038" s="17">
        <v>-83.207202495988867</v>
      </c>
      <c r="BA3038" s="22">
        <v>1305.9491948370101</v>
      </c>
      <c r="CU3038" t="e">
        <v>#N/A</v>
      </c>
      <c r="CV3038" t="e">
        <v>#N/A</v>
      </c>
    </row>
    <row r="3039" spans="1:100" x14ac:dyDescent="0.25">
      <c r="A3039">
        <v>6411</v>
      </c>
      <c r="B3039" t="s">
        <v>3280</v>
      </c>
      <c r="C3039" s="22">
        <v>3</v>
      </c>
      <c r="D3039" s="17">
        <v>1.1866829466206246</v>
      </c>
      <c r="E3039" s="17">
        <v>0</v>
      </c>
      <c r="F3039" s="17">
        <v>-0.13889442029816573</v>
      </c>
      <c r="G3039" s="17">
        <v>-0.13889442029816573</v>
      </c>
      <c r="H3039" s="17">
        <v>0.14650572199349363</v>
      </c>
      <c r="I3039" s="17">
        <v>0</v>
      </c>
      <c r="J3039" s="17">
        <v>8.7903433196096188</v>
      </c>
      <c r="K3039" s="17">
        <v>0.14650572199349363</v>
      </c>
      <c r="L3039" s="17">
        <v>-0.99999999999999978</v>
      </c>
      <c r="M3039" s="17">
        <v>-0.99999999999999978</v>
      </c>
      <c r="N3039" s="17">
        <v>2.9301144398698731</v>
      </c>
      <c r="O3039" s="17">
        <v>9.8381318459320717</v>
      </c>
      <c r="P3039" s="17">
        <v>0.50530109044258764</v>
      </c>
      <c r="Q3039" s="17">
        <v>8.4093627011771162</v>
      </c>
      <c r="R3039" s="17">
        <v>2.7911258196581104</v>
      </c>
      <c r="S3039" s="17">
        <v>0.35160958664922876</v>
      </c>
      <c r="T3039" s="17">
        <v>0.46394293184308227</v>
      </c>
      <c r="U3039" s="17">
        <v>0.1089183698959561</v>
      </c>
      <c r="V3039" s="17">
        <v>0</v>
      </c>
      <c r="W3039" s="17">
        <v>31.118606655790913</v>
      </c>
      <c r="X3039" s="17">
        <v>1.2617750403699213</v>
      </c>
      <c r="Y3039" s="17">
        <v>-0.99999999999999978</v>
      </c>
      <c r="Z3039" s="17">
        <v>-0.99999999999999978</v>
      </c>
      <c r="AA3039" s="17">
        <v>38.21894024941826</v>
      </c>
      <c r="AB3039" s="17">
        <v>-6.0499222549496245E-2</v>
      </c>
      <c r="AC3039" s="17">
        <v>0.16329134544313434</v>
      </c>
      <c r="AD3039" s="17">
        <v>-1.6607967414254493E-2</v>
      </c>
      <c r="AE3039" s="17">
        <v>4.3092077739691792</v>
      </c>
      <c r="AF3039" s="17">
        <v>0.625</v>
      </c>
      <c r="AG3039" s="17">
        <v>-0.99999999999999978</v>
      </c>
      <c r="AH3039" s="17">
        <v>-0.99999999999999978</v>
      </c>
      <c r="AI3039" s="17">
        <v>-1.2805719994684554E-2</v>
      </c>
      <c r="AJ3039" s="17">
        <v>0</v>
      </c>
      <c r="AK3039" s="17">
        <v>9.4819041015717351E-2</v>
      </c>
      <c r="AL3039" s="17">
        <v>-1.4849393382081416E-2</v>
      </c>
      <c r="AM3039" s="17">
        <v>2.7230295447934955E-2</v>
      </c>
      <c r="AN3039" s="17">
        <v>-1.0240438681051069E-2</v>
      </c>
      <c r="AO3039" s="17">
        <v>1.1548525912769603</v>
      </c>
      <c r="AP3039" s="17">
        <v>-0.33025793393668434</v>
      </c>
      <c r="AQ3039" s="17">
        <v>39.908949975400532</v>
      </c>
      <c r="AR3039" s="17">
        <v>0.92447088838826708</v>
      </c>
      <c r="AS3039" s="17">
        <v>1.4082807623634142</v>
      </c>
      <c r="AT3039" s="17">
        <v>-0.99999999999999978</v>
      </c>
      <c r="AU3039" s="17">
        <v>-0.99999999999999978</v>
      </c>
      <c r="AV3039" s="17">
        <v>2.6522313993599447</v>
      </c>
      <c r="AW3039" s="17">
        <v>47.726814161413628</v>
      </c>
      <c r="AX3039" s="17">
        <v>47.470699761519938</v>
      </c>
      <c r="AY3039" s="17">
        <v>0.13486041000234802</v>
      </c>
      <c r="AZ3039" s="17">
        <v>5.6274360239646324</v>
      </c>
      <c r="BA3039" s="22">
        <v>1389.7443560364757</v>
      </c>
      <c r="CU3039" t="e">
        <v>#N/A</v>
      </c>
      <c r="CV3039" t="e">
        <v>#N/A</v>
      </c>
    </row>
    <row r="3040" spans="1:100" x14ac:dyDescent="0.25">
      <c r="A3040">
        <v>6412</v>
      </c>
      <c r="B3040" t="s">
        <v>3281</v>
      </c>
      <c r="C3040" s="22">
        <v>3</v>
      </c>
      <c r="D3040" s="17">
        <v>1.421044818405615</v>
      </c>
      <c r="E3040" s="17">
        <v>-6.4167562158942374E-3</v>
      </c>
      <c r="F3040" s="17">
        <v>0.19766593146266054</v>
      </c>
      <c r="G3040" s="17">
        <v>0.19766593146266054</v>
      </c>
      <c r="H3040" s="17">
        <v>3.5939069493016264E-2</v>
      </c>
      <c r="I3040" s="17">
        <v>0</v>
      </c>
      <c r="J3040" s="17">
        <v>2.1563441695809811</v>
      </c>
      <c r="K3040" s="17">
        <v>3.5939069493016264E-2</v>
      </c>
      <c r="L3040" s="17">
        <v>-1.0000000000000002</v>
      </c>
      <c r="M3040" s="17">
        <v>-1.0000000000000002</v>
      </c>
      <c r="N3040" s="17">
        <v>0.71878138986032647</v>
      </c>
      <c r="O3040" s="17">
        <v>3.7750549194492473</v>
      </c>
      <c r="P3040" s="17">
        <v>-2.8384011355829211</v>
      </c>
      <c r="Q3040" s="17">
        <v>0.38178893047226481</v>
      </c>
      <c r="R3040" s="17">
        <v>-0.23923055855423214</v>
      </c>
      <c r="S3040" s="17">
        <v>0.33333333333333331</v>
      </c>
      <c r="T3040" s="17">
        <v>0.3648347802018434</v>
      </c>
      <c r="U3040" s="17">
        <v>-7.9907502387793122E-2</v>
      </c>
      <c r="V3040" s="17">
        <v>-7.2009120625800893E-2</v>
      </c>
      <c r="W3040" s="17">
        <v>20.412496841142659</v>
      </c>
      <c r="X3040" s="17">
        <v>-5.4031052564920648E-2</v>
      </c>
      <c r="Y3040" s="17">
        <v>-1.0000000000000002</v>
      </c>
      <c r="Z3040" s="17">
        <v>-1.0000000000000002</v>
      </c>
      <c r="AA3040" s="17">
        <v>30.358467993749816</v>
      </c>
      <c r="AB3040" s="17">
        <v>-6.9494318194478738E-2</v>
      </c>
      <c r="AC3040" s="17">
        <v>-0.15480797002161578</v>
      </c>
      <c r="AD3040" s="17">
        <v>0.42800632243932268</v>
      </c>
      <c r="AE3040" s="17">
        <v>10.185201711161406</v>
      </c>
      <c r="AF3040" s="17">
        <v>0.22222222222222221</v>
      </c>
      <c r="AG3040" s="17">
        <v>-1.0000000000000002</v>
      </c>
      <c r="AH3040" s="17">
        <v>-1.0000000000000002</v>
      </c>
      <c r="AI3040" s="17">
        <v>0</v>
      </c>
      <c r="AJ3040" s="17">
        <v>-7.2009120625800893E-2</v>
      </c>
      <c r="AK3040" s="17">
        <v>-3.5873302549340111E-2</v>
      </c>
      <c r="AL3040" s="17">
        <v>3.981598624253696E-2</v>
      </c>
      <c r="AM3040" s="17">
        <v>0.57216428806327058</v>
      </c>
      <c r="AN3040" s="17">
        <v>-5.9780727194246958E-2</v>
      </c>
      <c r="AO3040" s="17">
        <v>14.124740688835063</v>
      </c>
      <c r="AP3040" s="17">
        <v>-1.2954382486434888</v>
      </c>
      <c r="AQ3040" s="17">
        <v>22.568841010723634</v>
      </c>
      <c r="AR3040" s="17">
        <v>0.54625149052158217</v>
      </c>
      <c r="AS3040" s="17">
        <v>-1.8091983071904669E-2</v>
      </c>
      <c r="AT3040" s="17">
        <v>-1.0000000000000002</v>
      </c>
      <c r="AU3040" s="17">
        <v>-1.0000000000000002</v>
      </c>
      <c r="AV3040" s="17">
        <v>-4.1564627091571577E-2</v>
      </c>
      <c r="AW3040" s="17">
        <v>32.838084664555566</v>
      </c>
      <c r="AX3040" s="17">
        <v>25.637172601975486</v>
      </c>
      <c r="AY3040" s="17">
        <v>-4.9012913952756289E-2</v>
      </c>
      <c r="AZ3040" s="17">
        <v>-74.080592725817226</v>
      </c>
      <c r="BA3040" s="22">
        <v>1303.0546585238751</v>
      </c>
      <c r="CU3040" t="e">
        <v>#N/A</v>
      </c>
      <c r="CV3040" t="e">
        <v>#N/A</v>
      </c>
    </row>
    <row r="3041" spans="1:100" x14ac:dyDescent="0.25">
      <c r="A3041">
        <v>6413</v>
      </c>
      <c r="B3041" t="s">
        <v>3282</v>
      </c>
      <c r="C3041" s="22">
        <v>3</v>
      </c>
      <c r="D3041" s="17">
        <v>5.4842654192297164</v>
      </c>
      <c r="E3041" s="17">
        <v>0</v>
      </c>
      <c r="F3041" s="17">
        <v>5.525933321248197E-2</v>
      </c>
      <c r="G3041" s="17">
        <v>5.525933321248197E-2</v>
      </c>
      <c r="H3041" s="17">
        <v>0.39962863383593039</v>
      </c>
      <c r="I3041" s="17">
        <v>0</v>
      </c>
      <c r="J3041" s="17">
        <v>23.977718030155842</v>
      </c>
      <c r="K3041" s="17">
        <v>0.39962863383593039</v>
      </c>
      <c r="L3041" s="17">
        <v>-1</v>
      </c>
      <c r="M3041" s="17">
        <v>-1</v>
      </c>
      <c r="N3041" s="17">
        <v>7.9925726767186109</v>
      </c>
      <c r="O3041" s="17">
        <v>29.517242782598039</v>
      </c>
      <c r="P3041" s="17">
        <v>2.452691196617744</v>
      </c>
      <c r="Q3041" s="17">
        <v>-0.31837359475422106</v>
      </c>
      <c r="R3041" s="17">
        <v>0.19642962368767958</v>
      </c>
      <c r="S3041" s="17">
        <v>0.33333333333333343</v>
      </c>
      <c r="T3041" s="17">
        <v>0.40296534508240495</v>
      </c>
      <c r="U3041" s="17">
        <v>0.30681545438415198</v>
      </c>
      <c r="V3041" s="17">
        <v>-5.2793510188118717E-2</v>
      </c>
      <c r="W3041" s="17">
        <v>23.627679551033637</v>
      </c>
      <c r="X3041" s="17">
        <v>1.2967489417815343</v>
      </c>
      <c r="Y3041" s="17">
        <v>-1</v>
      </c>
      <c r="Z3041" s="17">
        <v>-1</v>
      </c>
      <c r="AA3041" s="17">
        <v>60.024057516522412</v>
      </c>
      <c r="AB3041" s="17">
        <v>0.32768480948713907</v>
      </c>
      <c r="AC3041" s="17">
        <v>0.17254869106123671</v>
      </c>
      <c r="AD3041" s="17">
        <v>0.22376546628764607</v>
      </c>
      <c r="AE3041" s="17">
        <v>36.199948341801097</v>
      </c>
      <c r="AF3041" s="17">
        <v>0.84615384615384615</v>
      </c>
      <c r="AG3041" s="17">
        <v>-1</v>
      </c>
      <c r="AH3041" s="17">
        <v>-1</v>
      </c>
      <c r="AI3041" s="17">
        <v>1.2150435876680382E-3</v>
      </c>
      <c r="AJ3041" s="17">
        <v>-5.2793510188118717E-2</v>
      </c>
      <c r="AK3041" s="17">
        <v>-2.6699338650835663E-2</v>
      </c>
      <c r="AL3041" s="17">
        <v>0.1888401469726495</v>
      </c>
      <c r="AM3041" s="17">
        <v>7.6748790769533046E-2</v>
      </c>
      <c r="AN3041" s="17">
        <v>-0.21375225666034295</v>
      </c>
      <c r="AO3041" s="17">
        <v>1.7852230759841476</v>
      </c>
      <c r="AP3041" s="17">
        <v>-4.3996056816453244</v>
      </c>
      <c r="AQ3041" s="17">
        <v>47.605397581189457</v>
      </c>
      <c r="AR3041" s="17">
        <v>0.99032062261177201</v>
      </c>
      <c r="AS3041" s="17">
        <v>1.6963775756174646</v>
      </c>
      <c r="AT3041" s="17">
        <v>-1</v>
      </c>
      <c r="AU3041" s="17">
        <v>-1</v>
      </c>
      <c r="AV3041" s="17">
        <v>0.25168895690016146</v>
      </c>
      <c r="AW3041" s="17">
        <v>85.141694617475096</v>
      </c>
      <c r="AX3041" s="17">
        <v>79.886644470416584</v>
      </c>
      <c r="AY3041" s="17">
        <v>0.12143297908005701</v>
      </c>
      <c r="AZ3041" s="17">
        <v>7.9133429395192936</v>
      </c>
      <c r="BA3041" s="22">
        <v>1451.7788084382894</v>
      </c>
      <c r="CU3041" t="e">
        <v>#N/A</v>
      </c>
      <c r="CV3041" t="e">
        <v>#N/A</v>
      </c>
    </row>
    <row r="3042" spans="1:100" x14ac:dyDescent="0.25">
      <c r="A3042">
        <v>6414</v>
      </c>
      <c r="B3042" t="s">
        <v>3283</v>
      </c>
      <c r="C3042" s="22">
        <v>3</v>
      </c>
      <c r="D3042" s="17">
        <v>3.9606315850195406</v>
      </c>
      <c r="E3042" s="17">
        <v>0.8222933733906973</v>
      </c>
      <c r="F3042" s="17">
        <v>0.74491054285312641</v>
      </c>
      <c r="G3042" s="17">
        <v>0.98816008238957487</v>
      </c>
      <c r="H3042" s="17">
        <v>0.29132717404547953</v>
      </c>
      <c r="I3042" s="17">
        <v>0</v>
      </c>
      <c r="J3042" s="17">
        <v>17.479630442728766</v>
      </c>
      <c r="K3042" s="17">
        <v>0.29132717404547953</v>
      </c>
      <c r="L3042" s="17">
        <v>-1.0000000000000002</v>
      </c>
      <c r="M3042" s="17">
        <v>-1.0000000000000002</v>
      </c>
      <c r="N3042" s="17">
        <v>5.8265434809095904</v>
      </c>
      <c r="O3042" s="17">
        <v>22.428422110137888</v>
      </c>
      <c r="P3042" s="17">
        <v>-0.42203590165757338</v>
      </c>
      <c r="Q3042" s="17">
        <v>-1.6333916301948523</v>
      </c>
      <c r="R3042" s="17">
        <v>-0.5604641321432946</v>
      </c>
      <c r="S3042" s="17">
        <v>0.33333333333333315</v>
      </c>
      <c r="T3042" s="17">
        <v>0.33966444698317949</v>
      </c>
      <c r="U3042" s="17">
        <v>-0.11236515973988982</v>
      </c>
      <c r="V3042" s="17">
        <v>-1.6594131750179625E-2</v>
      </c>
      <c r="W3042" s="17">
        <v>10.10845259123856</v>
      </c>
      <c r="X3042" s="17">
        <v>-0.1610237095397575</v>
      </c>
      <c r="Y3042" s="17">
        <v>-1.0000000000000002</v>
      </c>
      <c r="Z3042" s="17">
        <v>-1.0000000000000002</v>
      </c>
      <c r="AA3042" s="17">
        <v>29.72277162293727</v>
      </c>
      <c r="AB3042" s="17">
        <v>2.6255732332554949E-2</v>
      </c>
      <c r="AC3042" s="17">
        <v>0.109104026635856</v>
      </c>
      <c r="AD3042" s="17">
        <v>0.26813590430842893</v>
      </c>
      <c r="AE3042" s="17">
        <v>20.174783163842008</v>
      </c>
      <c r="AF3042" s="17">
        <v>0.36363636363636365</v>
      </c>
      <c r="AG3042" s="17">
        <v>-1.0000000000000002</v>
      </c>
      <c r="AH3042" s="17">
        <v>-1.0000000000000002</v>
      </c>
      <c r="AI3042" s="17">
        <v>0</v>
      </c>
      <c r="AJ3042" s="17">
        <v>-1.6594131750179625E-2</v>
      </c>
      <c r="AK3042" s="17">
        <v>-3.9542957302281939E-3</v>
      </c>
      <c r="AL3042" s="17">
        <v>7.7118445287370649E-2</v>
      </c>
      <c r="AM3042" s="17">
        <v>6.9336616262309567E-2</v>
      </c>
      <c r="AN3042" s="17">
        <v>-6.0040123113488247E-3</v>
      </c>
      <c r="AO3042" s="17">
        <v>1.7136439279065987</v>
      </c>
      <c r="AP3042" s="17">
        <v>0.23549191865313346</v>
      </c>
      <c r="AQ3042" s="17">
        <v>27.588083033967333</v>
      </c>
      <c r="AR3042" s="17">
        <v>0.54403848882644368</v>
      </c>
      <c r="AS3042" s="17">
        <v>0.13030346450572214</v>
      </c>
      <c r="AT3042" s="17">
        <v>-1.0000000000000002</v>
      </c>
      <c r="AU3042" s="17">
        <v>-1.0000000000000002</v>
      </c>
      <c r="AV3042" s="17">
        <v>0.42769595024628021</v>
      </c>
      <c r="AW3042" s="17">
        <v>52.386685651728293</v>
      </c>
      <c r="AX3042" s="17">
        <v>50.727272476710333</v>
      </c>
      <c r="AY3042" s="17">
        <v>-1.2669230651433806E-2</v>
      </c>
      <c r="AZ3042" s="17">
        <v>-21.209730233402873</v>
      </c>
      <c r="BA3042" s="22">
        <v>1379.5204085064013</v>
      </c>
      <c r="CU3042" t="e">
        <v>#N/A</v>
      </c>
      <c r="CV3042" t="e">
        <v>#N/A</v>
      </c>
    </row>
    <row r="3043" spans="1:100" x14ac:dyDescent="0.25">
      <c r="A3043">
        <v>6415</v>
      </c>
      <c r="B3043" t="s">
        <v>3284</v>
      </c>
      <c r="C3043" s="22">
        <v>3</v>
      </c>
      <c r="D3043" s="17">
        <v>4.4215592402843997</v>
      </c>
      <c r="E3043" s="17">
        <v>8.7718384184167376E-3</v>
      </c>
      <c r="F3043" s="17">
        <v>3.3223008705603664E-2</v>
      </c>
      <c r="G3043" s="17">
        <v>3.3223008705603664E-2</v>
      </c>
      <c r="H3043" s="17">
        <v>6.8712870275945415E-2</v>
      </c>
      <c r="I3043" s="17">
        <v>0</v>
      </c>
      <c r="J3043" s="17">
        <v>4.1227722165567258</v>
      </c>
      <c r="K3043" s="17">
        <v>6.8712870275945415E-2</v>
      </c>
      <c r="L3043" s="17">
        <v>-0.999999999999999</v>
      </c>
      <c r="M3043" s="17">
        <v>-0.999999999999999</v>
      </c>
      <c r="N3043" s="17">
        <v>1.3742574055189074</v>
      </c>
      <c r="O3043" s="17">
        <v>8.577554465546724</v>
      </c>
      <c r="P3043" s="17">
        <v>-0.13323988577372103</v>
      </c>
      <c r="Q3043" s="17">
        <v>3.5992861898632156</v>
      </c>
      <c r="R3043" s="17">
        <v>1.2270396045286429</v>
      </c>
      <c r="S3043" s="17">
        <v>0.3333333333333332</v>
      </c>
      <c r="T3043" s="17">
        <v>0.25630106913154743</v>
      </c>
      <c r="U3043" s="17">
        <v>4.4192731070813451E-5</v>
      </c>
      <c r="V3043" s="17">
        <v>0.10995798371121064</v>
      </c>
      <c r="W3043" s="17">
        <v>25.236948345248685</v>
      </c>
      <c r="X3043" s="17">
        <v>1.1995140674706535</v>
      </c>
      <c r="Y3043" s="17">
        <v>-0.999999999999999</v>
      </c>
      <c r="Z3043" s="17">
        <v>-0.999999999999999</v>
      </c>
      <c r="AA3043" s="17">
        <v>62.690030438406126</v>
      </c>
      <c r="AB3043" s="17">
        <v>0.24256257702036138</v>
      </c>
      <c r="AC3043" s="17">
        <v>7.5385957398427558E-2</v>
      </c>
      <c r="AD3043" s="17">
        <v>0.40657231535378752</v>
      </c>
      <c r="AE3043" s="17">
        <v>36.226042488628813</v>
      </c>
      <c r="AF3043" s="17">
        <v>0.5</v>
      </c>
      <c r="AG3043" s="17">
        <v>-0.999999999999999</v>
      </c>
      <c r="AH3043" s="17">
        <v>-0.999999999999999</v>
      </c>
      <c r="AI3043" s="17">
        <v>-1.5328578180087201E-2</v>
      </c>
      <c r="AJ3043" s="17">
        <v>0.10995798371121064</v>
      </c>
      <c r="AK3043" s="17">
        <v>0.36011316514148878</v>
      </c>
      <c r="AL3043" s="17">
        <v>0.18597981860250204</v>
      </c>
      <c r="AM3043" s="17">
        <v>-0.2839881775815879</v>
      </c>
      <c r="AN3043" s="17">
        <v>-0.34982660006768118</v>
      </c>
      <c r="AO3043" s="17">
        <v>-5.2991386138322545</v>
      </c>
      <c r="AP3043" s="17">
        <v>-7.8157659086795235</v>
      </c>
      <c r="AQ3043" s="17">
        <v>29.359720561805393</v>
      </c>
      <c r="AR3043" s="17">
        <v>0.69963657890716235</v>
      </c>
      <c r="AS3043" s="17">
        <v>1.2682269377465982</v>
      </c>
      <c r="AT3043" s="17">
        <v>-0.999999999999999</v>
      </c>
      <c r="AU3043" s="17">
        <v>-0.999999999999999</v>
      </c>
      <c r="AV3043" s="17">
        <v>1.2602626132342463</v>
      </c>
      <c r="AW3043" s="17">
        <v>63.451818995273328</v>
      </c>
      <c r="AX3043" s="17">
        <v>74.141045802792632</v>
      </c>
      <c r="AY3043" s="17">
        <v>0.21670771053068932</v>
      </c>
      <c r="AZ3043" s="17">
        <v>37.855328049205006</v>
      </c>
      <c r="BA3043" s="22">
        <v>1451.5298743316507</v>
      </c>
      <c r="CU3043" t="e">
        <v>#N/A</v>
      </c>
      <c r="CV3043" t="e">
        <v>#N/A</v>
      </c>
    </row>
    <row r="3044" spans="1:100" x14ac:dyDescent="0.25">
      <c r="A3044">
        <v>6416</v>
      </c>
      <c r="B3044" t="s">
        <v>3285</v>
      </c>
      <c r="C3044" s="22">
        <v>3</v>
      </c>
      <c r="D3044" s="17">
        <v>4.8464338047761588</v>
      </c>
      <c r="E3044" s="17">
        <v>0</v>
      </c>
      <c r="F3044" s="17">
        <v>-4.6821731863028314E-2</v>
      </c>
      <c r="G3044" s="17">
        <v>-4.6821731863028314E-2</v>
      </c>
      <c r="H3044" s="17">
        <v>0.11418602305017547</v>
      </c>
      <c r="I3044" s="17">
        <v>0</v>
      </c>
      <c r="J3044" s="17">
        <v>6.8511613830105258</v>
      </c>
      <c r="K3044" s="17">
        <v>0.11418602305017547</v>
      </c>
      <c r="L3044" s="17">
        <v>-1</v>
      </c>
      <c r="M3044" s="17">
        <v>-1</v>
      </c>
      <c r="N3044" s="17">
        <v>2.2837204610035089</v>
      </c>
      <c r="O3044" s="17">
        <v>11.650773455923657</v>
      </c>
      <c r="P3044" s="17">
        <v>0.92811437731813362</v>
      </c>
      <c r="Q3044" s="17">
        <v>0.90011644211439723</v>
      </c>
      <c r="R3044" s="17">
        <v>0.35055511974299469</v>
      </c>
      <c r="S3044" s="17">
        <v>0.31941398904456497</v>
      </c>
      <c r="T3044" s="17">
        <v>0.27706496672947684</v>
      </c>
      <c r="U3044" s="17">
        <v>-0.27362624541235148</v>
      </c>
      <c r="V3044" s="17">
        <v>0</v>
      </c>
      <c r="W3044" s="17">
        <v>8.3466674924605879</v>
      </c>
      <c r="X3044" s="17">
        <v>-0.66848041552939652</v>
      </c>
      <c r="Y3044" s="17">
        <v>-1</v>
      </c>
      <c r="Z3044" s="17">
        <v>-1</v>
      </c>
      <c r="AA3044" s="17">
        <v>29.177039113505817</v>
      </c>
      <c r="AB3044" s="17">
        <v>0.1272261904318116</v>
      </c>
      <c r="AC3044" s="17">
        <v>-9.6194315950448722E-2</v>
      </c>
      <c r="AD3044" s="17">
        <v>0.37856445554468249</v>
      </c>
      <c r="AE3044" s="17">
        <v>20.479816501302256</v>
      </c>
      <c r="AF3044" s="17">
        <v>0.6</v>
      </c>
      <c r="AG3044" s="17">
        <v>-1</v>
      </c>
      <c r="AH3044" s="17">
        <v>-1</v>
      </c>
      <c r="AI3044" s="17">
        <v>0</v>
      </c>
      <c r="AJ3044" s="17">
        <v>0</v>
      </c>
      <c r="AK3044" s="17">
        <v>8.073977141273983E-2</v>
      </c>
      <c r="AL3044" s="17">
        <v>0.16085244299796558</v>
      </c>
      <c r="AM3044" s="17">
        <v>-0.14515376005693462</v>
      </c>
      <c r="AN3044" s="17">
        <v>0.14301060254767992</v>
      </c>
      <c r="AO3044" s="17">
        <v>-3.2251451443596637</v>
      </c>
      <c r="AP3044" s="17">
        <v>4.3795272786818238</v>
      </c>
      <c r="AQ3044" s="17">
        <v>15.197828875471105</v>
      </c>
      <c r="AR3044" s="17">
        <v>0.32285271036169028</v>
      </c>
      <c r="AS3044" s="17">
        <v>-0.5542943924792213</v>
      </c>
      <c r="AT3044" s="17">
        <v>-1</v>
      </c>
      <c r="AU3044" s="17">
        <v>-1</v>
      </c>
      <c r="AV3044" s="17">
        <v>0.30373338787996618</v>
      </c>
      <c r="AW3044" s="17">
        <v>45.207339848111324</v>
      </c>
      <c r="AX3044" s="17">
        <v>45.207339848111324</v>
      </c>
      <c r="AY3044" s="17">
        <v>-9.5195325255438001E-2</v>
      </c>
      <c r="AZ3044" s="17">
        <v>-14.610742101443861</v>
      </c>
      <c r="BA3044" s="22">
        <v>1391.9667379982309</v>
      </c>
      <c r="CU3044" t="e">
        <v>#N/A</v>
      </c>
      <c r="CV3044" t="e">
        <v>#N/A</v>
      </c>
    </row>
    <row r="3045" spans="1:100" x14ac:dyDescent="0.25">
      <c r="A3045">
        <v>6417</v>
      </c>
      <c r="B3045" t="s">
        <v>3286</v>
      </c>
      <c r="C3045" s="22">
        <v>3</v>
      </c>
      <c r="D3045" s="17">
        <v>4.6757054865305427</v>
      </c>
      <c r="E3045" s="17">
        <v>0</v>
      </c>
      <c r="F3045" s="17">
        <v>-1.9266288253055663</v>
      </c>
      <c r="G3045" s="17">
        <v>-1.9266288253055663</v>
      </c>
      <c r="H3045" s="17">
        <v>0.66425021812461016</v>
      </c>
      <c r="I3045" s="17">
        <v>0</v>
      </c>
      <c r="J3045" s="17">
        <v>39.855013087476614</v>
      </c>
      <c r="K3045" s="17">
        <v>0.66425021812461016</v>
      </c>
      <c r="L3045" s="17">
        <v>-1.0000000000000007</v>
      </c>
      <c r="M3045" s="17">
        <v>-1.0000000000000007</v>
      </c>
      <c r="N3045" s="17">
        <v>13.285004362492201</v>
      </c>
      <c r="O3045" s="17">
        <v>42.60408974870159</v>
      </c>
      <c r="P3045" s="17">
        <v>9.8499215374354326E-2</v>
      </c>
      <c r="Q3045" s="17">
        <v>2.9027951145207607</v>
      </c>
      <c r="R3045" s="17">
        <v>1.0019439225782416</v>
      </c>
      <c r="S3045" s="17">
        <v>0.33333333333333331</v>
      </c>
      <c r="T3045" s="17">
        <v>0.34476334134327363</v>
      </c>
      <c r="U3045" s="17">
        <v>0.24602640558337527</v>
      </c>
      <c r="V3045" s="17">
        <v>-5.5539146220675753E-2</v>
      </c>
      <c r="W3045" s="17">
        <v>8.1733486365878587</v>
      </c>
      <c r="X3045" s="17">
        <v>0.67614720957138386</v>
      </c>
      <c r="Y3045" s="17">
        <v>-1.0000000000000007</v>
      </c>
      <c r="Z3045" s="17">
        <v>-1.0000000000000007</v>
      </c>
      <c r="AA3045" s="17">
        <v>35.413152388636995</v>
      </c>
      <c r="AB3045" s="17">
        <v>0.19540904823611616</v>
      </c>
      <c r="AC3045" s="17">
        <v>4.3937861679219134E-2</v>
      </c>
      <c r="AD3045" s="17">
        <v>0.28541028667408286</v>
      </c>
      <c r="AE3045" s="17">
        <v>26.237859829470921</v>
      </c>
      <c r="AF3045" s="17">
        <v>0.72222222222222221</v>
      </c>
      <c r="AG3045" s="17">
        <v>-1.0000000000000007</v>
      </c>
      <c r="AH3045" s="17">
        <v>-1.0000000000000007</v>
      </c>
      <c r="AI3045" s="17">
        <v>-7.4996894477014422E-2</v>
      </c>
      <c r="AJ3045" s="17">
        <v>-5.5539146220675753E-2</v>
      </c>
      <c r="AK3045" s="17">
        <v>0.1576823582214314</v>
      </c>
      <c r="AL3045" s="17">
        <v>-6.1818621279200972E-2</v>
      </c>
      <c r="AM3045" s="17">
        <v>4.1485505348665998E-3</v>
      </c>
      <c r="AN3045" s="17">
        <v>-8.6659581972583E-2</v>
      </c>
      <c r="AO3045" s="17">
        <v>0.89212555447882236</v>
      </c>
      <c r="AP3045" s="17">
        <v>-2.4755826557105785</v>
      </c>
      <c r="AQ3045" s="17">
        <v>48.028361724064496</v>
      </c>
      <c r="AR3045" s="17">
        <v>0.86858393403930656</v>
      </c>
      <c r="AS3045" s="17">
        <v>1.3403974276959945</v>
      </c>
      <c r="AT3045" s="17">
        <v>-1.0000000000000007</v>
      </c>
      <c r="AU3045" s="17">
        <v>-1.0000000000000007</v>
      </c>
      <c r="AV3045" s="17">
        <v>-0.92468490272732506</v>
      </c>
      <c r="AW3045" s="17">
        <v>75.541659481627974</v>
      </c>
      <c r="AX3045" s="17">
        <v>68.487806970020145</v>
      </c>
      <c r="AY3045" s="17">
        <v>0.30348722136836626</v>
      </c>
      <c r="AZ3045" s="17">
        <v>10.545615148105579</v>
      </c>
      <c r="BA3045" s="22">
        <v>1436.7757616045583</v>
      </c>
      <c r="CU3045" t="e">
        <v>#N/A</v>
      </c>
      <c r="CV3045" t="e">
        <v>#N/A</v>
      </c>
    </row>
    <row r="3046" spans="1:100" x14ac:dyDescent="0.25">
      <c r="A3046">
        <v>6418</v>
      </c>
      <c r="B3046" t="s">
        <v>3287</v>
      </c>
      <c r="C3046" s="22">
        <v>3</v>
      </c>
      <c r="D3046" s="17">
        <v>6.1299301936799742</v>
      </c>
      <c r="E3046" s="17">
        <v>0.5082756328836433</v>
      </c>
      <c r="F3046" s="17">
        <v>-0.26215160368153267</v>
      </c>
      <c r="G3046" s="17">
        <v>-0.14531703183442821</v>
      </c>
      <c r="H3046" s="17">
        <v>6.17212260625793E-2</v>
      </c>
      <c r="I3046" s="17">
        <v>0</v>
      </c>
      <c r="J3046" s="17">
        <v>3.7032735637547622</v>
      </c>
      <c r="K3046" s="17">
        <v>6.17212260625793E-2</v>
      </c>
      <c r="L3046" s="17">
        <v>-1.0000000000000011</v>
      </c>
      <c r="M3046" s="17">
        <v>-1.0000000000000011</v>
      </c>
      <c r="N3046" s="17">
        <v>1.2344245212515867</v>
      </c>
      <c r="O3046" s="17">
        <v>9.6878867256003076</v>
      </c>
      <c r="P3046" s="17">
        <v>-0.83379764858498184</v>
      </c>
      <c r="Q3046" s="17">
        <v>-1.1410812353482989</v>
      </c>
      <c r="R3046" s="17">
        <v>-0.46362550743531838</v>
      </c>
      <c r="S3046" s="17">
        <v>0.31800421605902818</v>
      </c>
      <c r="T3046" s="17">
        <v>0.3166846642026544</v>
      </c>
      <c r="U3046" s="17">
        <v>0.2479875278015643</v>
      </c>
      <c r="V3046" s="17">
        <v>0.23218307630173476</v>
      </c>
      <c r="W3046" s="17">
        <v>42.125530332096091</v>
      </c>
      <c r="X3046" s="17">
        <v>2.941367554085089</v>
      </c>
      <c r="Y3046" s="17">
        <v>-1.0000000000000011</v>
      </c>
      <c r="Z3046" s="17">
        <v>-1.0000000000000011</v>
      </c>
      <c r="AA3046" s="17">
        <v>94.984515539170005</v>
      </c>
      <c r="AB3046" s="17">
        <v>0.52061322058290915</v>
      </c>
      <c r="AC3046" s="17">
        <v>0.30750439691578252</v>
      </c>
      <c r="AD3046" s="17">
        <v>0.23833459679149288</v>
      </c>
      <c r="AE3046" s="17">
        <v>53.322610714509217</v>
      </c>
      <c r="AF3046" s="17">
        <v>0.7857142857142857</v>
      </c>
      <c r="AG3046" s="17">
        <v>-1.0000000000000011</v>
      </c>
      <c r="AH3046" s="17">
        <v>-1.0000000000000011</v>
      </c>
      <c r="AI3046" s="17">
        <v>-2.3146385025017728E-3</v>
      </c>
      <c r="AJ3046" s="17">
        <v>0.23218307630173476</v>
      </c>
      <c r="AK3046" s="17">
        <v>2.960953455101431E-2</v>
      </c>
      <c r="AL3046" s="17">
        <v>7.7272055238577997E-2</v>
      </c>
      <c r="AM3046" s="17">
        <v>-0.21947414328341541</v>
      </c>
      <c r="AN3046" s="17">
        <v>2.9180044337070415E-2</v>
      </c>
      <c r="AO3046" s="17">
        <v>-5.3388059093303166</v>
      </c>
      <c r="AP3046" s="17">
        <v>1.1158613846196506</v>
      </c>
      <c r="AQ3046" s="17">
        <v>45.828803895850839</v>
      </c>
      <c r="AR3046" s="17">
        <v>1.1148594843649817</v>
      </c>
      <c r="AS3046" s="17">
        <v>3.00308878014767</v>
      </c>
      <c r="AT3046" s="17">
        <v>-1.0000000000000011</v>
      </c>
      <c r="AU3046" s="17">
        <v>-1.0000000000000011</v>
      </c>
      <c r="AV3046" s="17">
        <v>-0.60894253926974773</v>
      </c>
      <c r="AW3046" s="17">
        <v>105.78826364938996</v>
      </c>
      <c r="AX3046" s="17">
        <v>128.96027850951336</v>
      </c>
      <c r="AY3046" s="17">
        <v>0.46663164511379029</v>
      </c>
      <c r="AZ3046" s="17">
        <v>70.238696765626955</v>
      </c>
      <c r="BA3046" s="22">
        <v>1493.9598318859248</v>
      </c>
      <c r="CU3046" t="e">
        <v>#N/A</v>
      </c>
      <c r="CV3046" t="e">
        <v>#N/A</v>
      </c>
    </row>
    <row r="3047" spans="1:100" x14ac:dyDescent="0.25">
      <c r="A3047">
        <v>6419</v>
      </c>
      <c r="B3047" t="s">
        <v>1507</v>
      </c>
      <c r="C3047" s="22">
        <v>3</v>
      </c>
      <c r="D3047" s="17">
        <v>4.9445571757043965</v>
      </c>
      <c r="E3047" s="17">
        <v>-4.8479989673945539E-2</v>
      </c>
      <c r="F3047" s="17">
        <v>-0.40396412432154005</v>
      </c>
      <c r="G3047" s="17">
        <v>-0.42978504636425885</v>
      </c>
      <c r="H3047" s="17">
        <v>0.16078179544025156</v>
      </c>
      <c r="I3047" s="17">
        <v>0</v>
      </c>
      <c r="J3047" s="17">
        <v>9.6469077264150958</v>
      </c>
      <c r="K3047" s="17">
        <v>0.16078179544025156</v>
      </c>
      <c r="L3047" s="17">
        <v>-0.99999999999999933</v>
      </c>
      <c r="M3047" s="17">
        <v>-0.99999999999999933</v>
      </c>
      <c r="N3047" s="17">
        <v>3.2156359088050324</v>
      </c>
      <c r="O3047" s="17">
        <v>14.161679855755235</v>
      </c>
      <c r="P3047" s="17">
        <v>-1.3107481711066375</v>
      </c>
      <c r="Q3047" s="17">
        <v>0.17751564335657632</v>
      </c>
      <c r="R3047" s="17">
        <v>-0.13906988623629221</v>
      </c>
      <c r="S3047" s="17">
        <v>0.33333333333333282</v>
      </c>
      <c r="T3047" s="17">
        <v>0.33333333333333282</v>
      </c>
      <c r="U3047" s="17">
        <v>0.22042997284941579</v>
      </c>
      <c r="V3047" s="17">
        <v>-1.74977794289881E-2</v>
      </c>
      <c r="W3047" s="17">
        <v>28.352682585873708</v>
      </c>
      <c r="X3047" s="17">
        <v>1.2826180860501482</v>
      </c>
      <c r="Y3047" s="17">
        <v>-0.99999999999999933</v>
      </c>
      <c r="Z3047" s="17">
        <v>-0.99999999999999933</v>
      </c>
      <c r="AA3047" s="17">
        <v>54.859213982838817</v>
      </c>
      <c r="AB3047" s="17">
        <v>0.26787620307070992</v>
      </c>
      <c r="AC3047" s="17">
        <v>5.0467542233139498E-2</v>
      </c>
      <c r="AD3047" s="17">
        <v>0.21456828036017919</v>
      </c>
      <c r="AE3047" s="17">
        <v>26.64560128320144</v>
      </c>
      <c r="AF3047" s="17">
        <v>0.6</v>
      </c>
      <c r="AG3047" s="17">
        <v>-0.99999999999999933</v>
      </c>
      <c r="AH3047" s="17">
        <v>-0.99999999999999933</v>
      </c>
      <c r="AI3047" s="17">
        <v>-2.5041775050651888E-2</v>
      </c>
      <c r="AJ3047" s="17">
        <v>-1.74977794289881E-2</v>
      </c>
      <c r="AK3047" s="17">
        <v>-0.179625218718068</v>
      </c>
      <c r="AL3047" s="17">
        <v>8.7706684190867329E-3</v>
      </c>
      <c r="AM3047" s="17">
        <v>0.16157615565119954</v>
      </c>
      <c r="AN3047" s="17">
        <v>1.6729088060100233E-2</v>
      </c>
      <c r="AO3047" s="17">
        <v>3.1412777976896487</v>
      </c>
      <c r="AP3047" s="17">
        <v>0.46208054359794015</v>
      </c>
      <c r="AQ3047" s="17">
        <v>37.999590312288802</v>
      </c>
      <c r="AR3047" s="17">
        <v>0.86959886008709353</v>
      </c>
      <c r="AS3047" s="17">
        <v>1.4433998814904014</v>
      </c>
      <c r="AT3047" s="17">
        <v>-0.99999999999999933</v>
      </c>
      <c r="AU3047" s="17">
        <v>-0.99999999999999933</v>
      </c>
      <c r="AV3047" s="17">
        <v>-0.56885493260055153</v>
      </c>
      <c r="AW3047" s="17">
        <v>69.482974382192012</v>
      </c>
      <c r="AX3047" s="17">
        <v>67.232360938280152</v>
      </c>
      <c r="AY3047" s="17">
        <v>0.12358586368113125</v>
      </c>
      <c r="AZ3047" s="17">
        <v>-19.855357256325298</v>
      </c>
      <c r="BA3047" s="22">
        <v>1354.7581673864474</v>
      </c>
      <c r="CU3047" t="e">
        <v>#N/A</v>
      </c>
      <c r="CV3047" t="e">
        <v>#N/A</v>
      </c>
    </row>
    <row r="3048" spans="1:100" x14ac:dyDescent="0.25">
      <c r="A3048">
        <v>6420</v>
      </c>
      <c r="B3048" t="s">
        <v>3288</v>
      </c>
      <c r="C3048" s="22">
        <v>3</v>
      </c>
      <c r="D3048" s="17">
        <v>5.0177589536777223</v>
      </c>
      <c r="E3048" s="17">
        <v>0.89689693035460039</v>
      </c>
      <c r="F3048" s="17">
        <v>-0.22118936500284098</v>
      </c>
      <c r="G3048" s="17">
        <v>8.973015332088545E-2</v>
      </c>
      <c r="H3048" s="17">
        <v>5.5344770522111925E-2</v>
      </c>
      <c r="I3048" s="17">
        <v>0</v>
      </c>
      <c r="J3048" s="17">
        <v>3.3206862313267176</v>
      </c>
      <c r="K3048" s="17">
        <v>5.5344770522111925E-2</v>
      </c>
      <c r="L3048" s="17">
        <v>-1.0000000000000002</v>
      </c>
      <c r="M3048" s="17">
        <v>-1.0000000000000002</v>
      </c>
      <c r="N3048" s="17">
        <v>1.1068954104422397</v>
      </c>
      <c r="O3048" s="17">
        <v>8.4281753383253122</v>
      </c>
      <c r="P3048" s="17">
        <v>-1.5523429495987118</v>
      </c>
      <c r="Q3048" s="17">
        <v>4.796171536701161</v>
      </c>
      <c r="R3048" s="17">
        <v>1.4893546900834556</v>
      </c>
      <c r="S3048" s="17">
        <v>0.33333333333333337</v>
      </c>
      <c r="T3048" s="17">
        <v>0.33333333333333337</v>
      </c>
      <c r="U3048" s="17">
        <v>0.25472754449723134</v>
      </c>
      <c r="V3048" s="17">
        <v>-6.5501616130570053E-2</v>
      </c>
      <c r="W3048" s="17">
        <v>32.021912980448683</v>
      </c>
      <c r="X3048" s="17">
        <v>1.2372223773500604</v>
      </c>
      <c r="Y3048" s="17">
        <v>-1.0000000000000002</v>
      </c>
      <c r="Z3048" s="17">
        <v>-1.0000000000000002</v>
      </c>
      <c r="AA3048" s="17">
        <v>87.680348675645547</v>
      </c>
      <c r="AB3048" s="17">
        <v>0.35075240758765158</v>
      </c>
      <c r="AC3048" s="17">
        <v>0.46881682852225393</v>
      </c>
      <c r="AD3048" s="17">
        <v>0.26381238399236367</v>
      </c>
      <c r="AE3048" s="17">
        <v>54.169081005113462</v>
      </c>
      <c r="AF3048" s="17">
        <v>0.83333333333333337</v>
      </c>
      <c r="AG3048" s="17">
        <v>-1.0000000000000002</v>
      </c>
      <c r="AH3048" s="17">
        <v>-1.0000000000000002</v>
      </c>
      <c r="AI3048" s="17">
        <v>7.2514810256057063E-2</v>
      </c>
      <c r="AJ3048" s="17">
        <v>-6.5501616130570053E-2</v>
      </c>
      <c r="AK3048" s="17">
        <v>-7.7639880757997493E-2</v>
      </c>
      <c r="AL3048" s="17">
        <v>0.10228963025104305</v>
      </c>
      <c r="AM3048" s="17">
        <v>0.13049963753392319</v>
      </c>
      <c r="AN3048" s="17">
        <v>0.30191955857936958</v>
      </c>
      <c r="AO3048" s="17">
        <v>2.8742915345580933</v>
      </c>
      <c r="AP3048" s="17">
        <v>8.0594371157394544</v>
      </c>
      <c r="AQ3048" s="17">
        <v>35.342599211775408</v>
      </c>
      <c r="AR3048" s="17">
        <v>0.8558925950333276</v>
      </c>
      <c r="AS3048" s="17">
        <v>1.2925671478721716</v>
      </c>
      <c r="AT3048" s="17">
        <v>-1.0000000000000002</v>
      </c>
      <c r="AU3048" s="17">
        <v>-1.0000000000000002</v>
      </c>
      <c r="AV3048" s="17">
        <v>1.579084843404341</v>
      </c>
      <c r="AW3048" s="17">
        <v>104.16796112971029</v>
      </c>
      <c r="AX3048" s="17">
        <v>99.068095721774483</v>
      </c>
      <c r="AY3048" s="17">
        <v>0.49854640864743233</v>
      </c>
      <c r="AZ3048" s="17">
        <v>39.783090026647471</v>
      </c>
      <c r="BA3048" s="22">
        <v>1477.420398414296</v>
      </c>
      <c r="CU3048" t="e">
        <v>#N/A</v>
      </c>
      <c r="CV3048" t="e">
        <v>#N/A</v>
      </c>
    </row>
    <row r="3049" spans="1:100" x14ac:dyDescent="0.25">
      <c r="A3049">
        <v>6421</v>
      </c>
      <c r="B3049" t="s">
        <v>3289</v>
      </c>
      <c r="C3049" s="22">
        <v>3</v>
      </c>
      <c r="D3049" s="17">
        <v>4.5875521513929929</v>
      </c>
      <c r="E3049" s="17">
        <v>-0.26856020139400483</v>
      </c>
      <c r="F3049" s="17">
        <v>0.19471107569921409</v>
      </c>
      <c r="G3049" s="17">
        <v>7.3986256212648455E-2</v>
      </c>
      <c r="H3049" s="17">
        <v>-0.21235145211671697</v>
      </c>
      <c r="I3049" s="17">
        <v>0</v>
      </c>
      <c r="J3049" s="17">
        <v>-12.741087127003013</v>
      </c>
      <c r="K3049" s="17">
        <v>-0.21235145211671697</v>
      </c>
      <c r="L3049" s="17">
        <v>-1</v>
      </c>
      <c r="M3049" s="17">
        <v>-1</v>
      </c>
      <c r="N3049" s="17">
        <v>-4.2470290423343382</v>
      </c>
      <c r="O3049" s="17">
        <v>-8.0795487193973816</v>
      </c>
      <c r="P3049" s="17">
        <v>-0.81565661226711694</v>
      </c>
      <c r="Q3049" s="17">
        <v>4.0845967406622457</v>
      </c>
      <c r="R3049" s="17">
        <v>1.1053139798681373</v>
      </c>
      <c r="S3049" s="17">
        <v>0.3333333333333337</v>
      </c>
      <c r="T3049" s="17">
        <v>0.38281277958804916</v>
      </c>
      <c r="U3049" s="17">
        <v>0.12422699018675325</v>
      </c>
      <c r="V3049" s="17">
        <v>-3.0599953155766507E-2</v>
      </c>
      <c r="W3049" s="17">
        <v>40.884984082763424</v>
      </c>
      <c r="X3049" s="17">
        <v>1.2912852531052292</v>
      </c>
      <c r="Y3049" s="17">
        <v>-1</v>
      </c>
      <c r="Z3049" s="17">
        <v>-1</v>
      </c>
      <c r="AA3049" s="17">
        <v>91.111869387120819</v>
      </c>
      <c r="AB3049" s="17">
        <v>0.34910627346268941</v>
      </c>
      <c r="AC3049" s="17">
        <v>0.36887675608754256</v>
      </c>
      <c r="AD3049" s="17">
        <v>0.26444839693955352</v>
      </c>
      <c r="AE3049" s="17">
        <v>49.121571324489267</v>
      </c>
      <c r="AF3049" s="17">
        <v>0.8</v>
      </c>
      <c r="AG3049" s="17">
        <v>-1</v>
      </c>
      <c r="AH3049" s="17">
        <v>-1</v>
      </c>
      <c r="AI3049" s="17">
        <v>0</v>
      </c>
      <c r="AJ3049" s="17">
        <v>-3.0599953155766507E-2</v>
      </c>
      <c r="AK3049" s="17">
        <v>0.32514082429214158</v>
      </c>
      <c r="AL3049" s="17">
        <v>2.0060945823400244E-2</v>
      </c>
      <c r="AM3049" s="17">
        <v>8.7246880590766518E-2</v>
      </c>
      <c r="AN3049" s="17">
        <v>0.18146174192715894</v>
      </c>
      <c r="AO3049" s="17">
        <v>3.8068761362298718</v>
      </c>
      <c r="AP3049" s="17">
        <v>4.6368482772959734</v>
      </c>
      <c r="AQ3049" s="17">
        <v>28.143896955760411</v>
      </c>
      <c r="AR3049" s="17">
        <v>0.80977314995236926</v>
      </c>
      <c r="AS3049" s="17">
        <v>1.078933800988513</v>
      </c>
      <c r="AT3049" s="17">
        <v>-1</v>
      </c>
      <c r="AU3049" s="17">
        <v>-1</v>
      </c>
      <c r="AV3049" s="17">
        <v>1.1793002360807854</v>
      </c>
      <c r="AW3049" s="17">
        <v>87.66916894501945</v>
      </c>
      <c r="AX3049" s="17">
        <v>84.609173629442807</v>
      </c>
      <c r="AY3049" s="17">
        <v>0.23968145556249215</v>
      </c>
      <c r="AZ3049" s="17">
        <v>5.4828462187135552</v>
      </c>
      <c r="BA3049" s="22">
        <v>1442.9389943495812</v>
      </c>
      <c r="CU3049" t="e">
        <v>#N/A</v>
      </c>
      <c r="CV3049" t="e">
        <v>#N/A</v>
      </c>
    </row>
    <row r="3050" spans="1:100" x14ac:dyDescent="0.25">
      <c r="A3050">
        <v>6422</v>
      </c>
      <c r="B3050" t="s">
        <v>3290</v>
      </c>
      <c r="C3050" s="22">
        <v>3</v>
      </c>
      <c r="D3050" s="17">
        <v>4.4877434624310633</v>
      </c>
      <c r="E3050" s="17">
        <v>-0.12147590764949953</v>
      </c>
      <c r="F3050" s="17">
        <v>-0.51763590818721317</v>
      </c>
      <c r="G3050" s="17">
        <v>-0.58375618840029864</v>
      </c>
      <c r="H3050" s="17">
        <v>0.24510763458706741</v>
      </c>
      <c r="I3050" s="17">
        <v>7.7993427340178317E-3</v>
      </c>
      <c r="J3050" s="17">
        <v>15.174418639265117</v>
      </c>
      <c r="K3050" s="17">
        <v>0.25290697732108525</v>
      </c>
      <c r="L3050" s="17">
        <v>-0.99999999999999889</v>
      </c>
      <c r="M3050" s="17">
        <v>-0.99999999999999889</v>
      </c>
      <c r="N3050" s="17">
        <v>5.0581395464217049</v>
      </c>
      <c r="O3050" s="17">
        <v>19.078405913295878</v>
      </c>
      <c r="P3050" s="17">
        <v>2.6725995905039084</v>
      </c>
      <c r="Q3050" s="17">
        <v>-0.61156974523353813</v>
      </c>
      <c r="R3050" s="17">
        <v>6.9063115247663204E-2</v>
      </c>
      <c r="S3050" s="17">
        <v>0.33333333333333326</v>
      </c>
      <c r="T3050" s="17">
        <v>0.21616497840690863</v>
      </c>
      <c r="U3050" s="17">
        <v>0.1138350904719336</v>
      </c>
      <c r="V3050" s="17">
        <v>-3.9707288854768027E-2</v>
      </c>
      <c r="W3050" s="17">
        <v>14.828765441452873</v>
      </c>
      <c r="X3050" s="17">
        <v>0.39651960825185822</v>
      </c>
      <c r="Y3050" s="17">
        <v>-0.99999999999999889</v>
      </c>
      <c r="Z3050" s="17">
        <v>-0.99999999999999889</v>
      </c>
      <c r="AA3050" s="17">
        <v>28.773720461197676</v>
      </c>
      <c r="AB3050" s="17">
        <v>0.11090833812991993</v>
      </c>
      <c r="AC3050" s="17">
        <v>2.1224096816463922E-2</v>
      </c>
      <c r="AD3050" s="17">
        <v>0.14538540314355886</v>
      </c>
      <c r="AE3050" s="17">
        <v>13.875891904497125</v>
      </c>
      <c r="AF3050" s="17">
        <v>0.5</v>
      </c>
      <c r="AG3050" s="17">
        <v>-0.99999999999999889</v>
      </c>
      <c r="AH3050" s="17">
        <v>-0.99999999999999889</v>
      </c>
      <c r="AI3050" s="17">
        <v>0</v>
      </c>
      <c r="AJ3050" s="17">
        <v>-3.9707288854768027E-2</v>
      </c>
      <c r="AK3050" s="17">
        <v>-0.21081449696106172</v>
      </c>
      <c r="AL3050" s="17">
        <v>-1.5217565712164012E-3</v>
      </c>
      <c r="AM3050" s="17">
        <v>-3.4035759607653253E-2</v>
      </c>
      <c r="AN3050" s="17">
        <v>0.16553600232358165</v>
      </c>
      <c r="AO3050" s="17">
        <v>-1.9049664749966404</v>
      </c>
      <c r="AP3050" s="17">
        <v>4.1307912752334586</v>
      </c>
      <c r="AQ3050" s="17">
        <v>30.003184080718</v>
      </c>
      <c r="AR3050" s="17">
        <v>0.62362611335740781</v>
      </c>
      <c r="AS3050" s="17">
        <v>0.64942658557294386</v>
      </c>
      <c r="AT3050" s="17">
        <v>-0.99999999999999889</v>
      </c>
      <c r="AU3050" s="17">
        <v>-0.99999999999999889</v>
      </c>
      <c r="AV3050" s="17">
        <v>-0.51469307315263546</v>
      </c>
      <c r="AW3050" s="17">
        <v>51.982917649727057</v>
      </c>
      <c r="AX3050" s="17">
        <v>48.012188764250254</v>
      </c>
      <c r="AY3050" s="17">
        <v>0.14447292840037085</v>
      </c>
      <c r="AZ3050" s="17">
        <v>-6.4121686759004337</v>
      </c>
      <c r="BA3050" s="22">
        <v>1379.687653933719</v>
      </c>
      <c r="CU3050" t="e">
        <v>#N/A</v>
      </c>
      <c r="CV3050" t="e">
        <v>#N/A</v>
      </c>
    </row>
    <row r="3051" spans="1:100" x14ac:dyDescent="0.25">
      <c r="A3051">
        <v>6423</v>
      </c>
      <c r="B3051" t="s">
        <v>3291</v>
      </c>
      <c r="C3051" s="22">
        <v>3</v>
      </c>
      <c r="D3051" s="17">
        <v>5.5832567578884715</v>
      </c>
      <c r="E3051" s="17">
        <v>0.11966102747231741</v>
      </c>
      <c r="F3051" s="17">
        <v>0.56431396095033926</v>
      </c>
      <c r="G3051" s="17">
        <v>0.60621308360746495</v>
      </c>
      <c r="H3051" s="17">
        <v>5.3181348672416223E-2</v>
      </c>
      <c r="I3051" s="17">
        <v>-5.3170708012774022E-3</v>
      </c>
      <c r="J3051" s="17">
        <v>2.8718566722683319</v>
      </c>
      <c r="K3051" s="17">
        <v>4.7864277871138845E-2</v>
      </c>
      <c r="L3051" s="17">
        <v>-0.99999999999999822</v>
      </c>
      <c r="M3051" s="17">
        <v>-0.99999999999999822</v>
      </c>
      <c r="N3051" s="17">
        <v>0.95728555742277632</v>
      </c>
      <c r="O3051" s="17">
        <v>9.0613265137642678</v>
      </c>
      <c r="P3051" s="17">
        <v>0.32408671140030565</v>
      </c>
      <c r="Q3051" s="17">
        <v>-0.66301425726387819</v>
      </c>
      <c r="R3051" s="17">
        <v>-0.21116652646878911</v>
      </c>
      <c r="S3051" s="17">
        <v>0.33333333333333331</v>
      </c>
      <c r="T3051" s="17">
        <v>0.34611058895139418</v>
      </c>
      <c r="U3051" s="17">
        <v>6.993073252828208E-2</v>
      </c>
      <c r="V3051" s="17">
        <v>7.7680566808151115E-3</v>
      </c>
      <c r="W3051" s="17">
        <v>28.371137344907428</v>
      </c>
      <c r="X3051" s="17">
        <v>0.97068817022966813</v>
      </c>
      <c r="Y3051" s="17">
        <v>-0.99999999999999822</v>
      </c>
      <c r="Z3051" s="17">
        <v>-0.99999999999999822</v>
      </c>
      <c r="AA3051" s="17">
        <v>60.735979555591435</v>
      </c>
      <c r="AB3051" s="17">
        <v>0.18099573112260686</v>
      </c>
      <c r="AC3051" s="17">
        <v>0.24286883241058702</v>
      </c>
      <c r="AD3051" s="17">
        <v>0.22765561120986263</v>
      </c>
      <c r="AE3051" s="17">
        <v>32.576008737152804</v>
      </c>
      <c r="AF3051" s="17">
        <v>0.5</v>
      </c>
      <c r="AG3051" s="17">
        <v>-0.99999999999999822</v>
      </c>
      <c r="AH3051" s="17">
        <v>-0.99999999999999822</v>
      </c>
      <c r="AI3051" s="17">
        <v>0</v>
      </c>
      <c r="AJ3051" s="17">
        <v>7.7680566808151115E-3</v>
      </c>
      <c r="AK3051" s="17">
        <v>0.114051820461849</v>
      </c>
      <c r="AL3051" s="17">
        <v>0.58096931075477376</v>
      </c>
      <c r="AM3051" s="17">
        <v>0.14820408930286974</v>
      </c>
      <c r="AN3051" s="17">
        <v>-0.21255656777296136</v>
      </c>
      <c r="AO3051" s="17">
        <v>4.2753613348809871</v>
      </c>
      <c r="AP3051" s="17">
        <v>-2.4090676405501639</v>
      </c>
      <c r="AQ3051" s="17">
        <v>31.242994017175757</v>
      </c>
      <c r="AR3051" s="17">
        <v>0.75714271149382417</v>
      </c>
      <c r="AS3051" s="17">
        <v>1.0185524481008068</v>
      </c>
      <c r="AT3051" s="17">
        <v>-0.99999999999999822</v>
      </c>
      <c r="AU3051" s="17">
        <v>-0.99999999999999822</v>
      </c>
      <c r="AV3051" s="17">
        <v>0.39504655713867576</v>
      </c>
      <c r="AW3051" s="17">
        <v>67.388238428805522</v>
      </c>
      <c r="AX3051" s="17">
        <v>68.165044096887044</v>
      </c>
      <c r="AY3051" s="17">
        <v>0.19021519701979939</v>
      </c>
      <c r="AZ3051" s="17">
        <v>-27.454218665365637</v>
      </c>
      <c r="BA3051" s="22">
        <v>1380.6491845708649</v>
      </c>
      <c r="CU3051" t="e">
        <v>#N/A</v>
      </c>
      <c r="CV3051" t="e">
        <v>#N/A</v>
      </c>
    </row>
    <row r="3052" spans="1:100" x14ac:dyDescent="0.25">
      <c r="A3052">
        <v>6424</v>
      </c>
      <c r="B3052" t="s">
        <v>3292</v>
      </c>
      <c r="C3052" s="22">
        <v>3</v>
      </c>
      <c r="D3052" s="17">
        <v>4.1177188513215368</v>
      </c>
      <c r="E3052" s="17">
        <v>-6.1113688891017148E-3</v>
      </c>
      <c r="F3052" s="17">
        <v>-0.23657137976537912</v>
      </c>
      <c r="G3052" s="17">
        <v>-0.23657137976537912</v>
      </c>
      <c r="H3052" s="17">
        <v>0.13549395267369152</v>
      </c>
      <c r="I3052" s="17">
        <v>0</v>
      </c>
      <c r="J3052" s="17">
        <v>8.1296371604214901</v>
      </c>
      <c r="K3052" s="17">
        <v>0.13549395267369152</v>
      </c>
      <c r="L3052" s="17">
        <v>-0.99999999999999845</v>
      </c>
      <c r="M3052" s="17">
        <v>-0.99999999999999845</v>
      </c>
      <c r="N3052" s="17">
        <v>2.7098790534738297</v>
      </c>
      <c r="O3052" s="17">
        <v>12.01078463197765</v>
      </c>
      <c r="P3052" s="17">
        <v>6.7003033919424526E-2</v>
      </c>
      <c r="Q3052" s="17">
        <v>0.96009362600902859</v>
      </c>
      <c r="R3052" s="17">
        <v>0.24583507441719418</v>
      </c>
      <c r="S3052" s="17">
        <v>0.33333333333333293</v>
      </c>
      <c r="T3052" s="17">
        <v>0.35851291601116408</v>
      </c>
      <c r="U3052" s="17">
        <v>0.32610049762637222</v>
      </c>
      <c r="V3052" s="17">
        <v>1.776546108751903E-2</v>
      </c>
      <c r="W3052" s="17">
        <v>36.00873021538785</v>
      </c>
      <c r="X3052" s="17">
        <v>1.9932215283528603</v>
      </c>
      <c r="Y3052" s="17">
        <v>-0.99999999999999845</v>
      </c>
      <c r="Z3052" s="17">
        <v>-0.99999999999999845</v>
      </c>
      <c r="AA3052" s="17">
        <v>68.872344753693767</v>
      </c>
      <c r="AB3052" s="17">
        <v>0.33569893876511753</v>
      </c>
      <c r="AC3052" s="17">
        <v>4.0691188572616596E-2</v>
      </c>
      <c r="AD3052" s="17">
        <v>0.27596546194004012</v>
      </c>
      <c r="AE3052" s="17">
        <v>32.617779463888731</v>
      </c>
      <c r="AF3052" s="17">
        <v>0.7</v>
      </c>
      <c r="AG3052" s="17">
        <v>-0.99999999999999845</v>
      </c>
      <c r="AH3052" s="17">
        <v>-0.99999999999999845</v>
      </c>
      <c r="AI3052" s="17">
        <v>9.4239711259370557E-3</v>
      </c>
      <c r="AJ3052" s="17">
        <v>1.776546108751903E-2</v>
      </c>
      <c r="AK3052" s="17">
        <v>-4.6822339118607975E-2</v>
      </c>
      <c r="AL3052" s="17">
        <v>-0.14182433926886229</v>
      </c>
      <c r="AM3052" s="17">
        <v>6.3268847671666267E-3</v>
      </c>
      <c r="AN3052" s="17">
        <v>9.564268492336668E-2</v>
      </c>
      <c r="AO3052" s="17">
        <v>-7.5939576413873944E-2</v>
      </c>
      <c r="AP3052" s="17">
        <v>1.6819454267398555</v>
      </c>
      <c r="AQ3052" s="17">
        <v>44.138367375809352</v>
      </c>
      <c r="AR3052" s="17">
        <v>1.0357122080583885</v>
      </c>
      <c r="AS3052" s="17">
        <v>2.1287154810265521</v>
      </c>
      <c r="AT3052" s="17">
        <v>-0.99999999999999845</v>
      </c>
      <c r="AU3052" s="17">
        <v>-0.99999999999999845</v>
      </c>
      <c r="AV3052" s="17">
        <v>9.2636946518149504E-3</v>
      </c>
      <c r="AW3052" s="17">
        <v>82.565074812411311</v>
      </c>
      <c r="AX3052" s="17">
        <v>84.530100343681923</v>
      </c>
      <c r="AY3052" s="17">
        <v>0.14197866438434426</v>
      </c>
      <c r="AZ3052" s="17">
        <v>-0.6247605892191721</v>
      </c>
      <c r="BA3052" s="22">
        <v>1371.7473776498596</v>
      </c>
      <c r="CU3052" t="e">
        <v>#N/A</v>
      </c>
      <c r="CV3052" t="e">
        <v>#N/A</v>
      </c>
    </row>
    <row r="3053" spans="1:100" x14ac:dyDescent="0.25">
      <c r="A3053">
        <v>6425</v>
      </c>
      <c r="B3053" t="s">
        <v>3293</v>
      </c>
      <c r="C3053" s="22">
        <v>3</v>
      </c>
      <c r="D3053" s="17">
        <v>5.4256089639988456</v>
      </c>
      <c r="E3053" s="17">
        <v>-8.5914908562002346E-2</v>
      </c>
      <c r="F3053" s="17">
        <v>0.78447300180125423</v>
      </c>
      <c r="G3053" s="17">
        <v>0.75974905990126484</v>
      </c>
      <c r="H3053" s="17">
        <v>0.18988075794681744</v>
      </c>
      <c r="I3053" s="17">
        <v>0</v>
      </c>
      <c r="J3053" s="17">
        <v>11.392845476809043</v>
      </c>
      <c r="K3053" s="17">
        <v>0.18988075794681744</v>
      </c>
      <c r="L3053" s="17">
        <v>-0.99999999999999956</v>
      </c>
      <c r="M3053" s="17">
        <v>-0.99999999999999956</v>
      </c>
      <c r="N3053" s="17">
        <v>3.797615158936348</v>
      </c>
      <c r="O3053" s="17">
        <v>17.578203500709151</v>
      </c>
      <c r="P3053" s="17">
        <v>6.0781810158315797E-2</v>
      </c>
      <c r="Q3053" s="17">
        <v>1.1975792124933931</v>
      </c>
      <c r="R3053" s="17">
        <v>0.38251676617181479</v>
      </c>
      <c r="S3053" s="17">
        <v>0.33333333333333309</v>
      </c>
      <c r="T3053" s="17">
        <v>0.33333333333333309</v>
      </c>
      <c r="U3053" s="17">
        <v>0.25103970924255431</v>
      </c>
      <c r="V3053" s="17">
        <v>0.19196449989197517</v>
      </c>
      <c r="W3053" s="17">
        <v>36.791604714175115</v>
      </c>
      <c r="X3053" s="17">
        <v>2.632731745041915</v>
      </c>
      <c r="Y3053" s="17">
        <v>-0.99999999999999956</v>
      </c>
      <c r="Z3053" s="17">
        <v>-0.99999999999999956</v>
      </c>
      <c r="AA3053" s="17">
        <v>89.977929926919074</v>
      </c>
      <c r="AB3053" s="17">
        <v>0.36934510546934834</v>
      </c>
      <c r="AC3053" s="17">
        <v>0.3109507285288528</v>
      </c>
      <c r="AD3053" s="17">
        <v>0.37578033493324037</v>
      </c>
      <c r="AE3053" s="17">
        <v>52.803808446572106</v>
      </c>
      <c r="AF3053" s="17">
        <v>1</v>
      </c>
      <c r="AG3053" s="17">
        <v>-0.99999999999999956</v>
      </c>
      <c r="AH3053" s="17">
        <v>-0.99999999999999956</v>
      </c>
      <c r="AI3053" s="17">
        <v>1.312631294135881E-2</v>
      </c>
      <c r="AJ3053" s="17">
        <v>0.19196449989197517</v>
      </c>
      <c r="AK3053" s="17">
        <v>2.8748750830723223E-3</v>
      </c>
      <c r="AL3053" s="17">
        <v>0.24895161711947639</v>
      </c>
      <c r="AM3053" s="17">
        <v>0.32014246033954841</v>
      </c>
      <c r="AN3053" s="17">
        <v>9.8648629025743756E-2</v>
      </c>
      <c r="AO3053" s="17">
        <v>8.0179358839040731</v>
      </c>
      <c r="AP3053" s="17">
        <v>3.7109738112409749</v>
      </c>
      <c r="AQ3053" s="17">
        <v>48.184450190984208</v>
      </c>
      <c r="AR3053" s="17">
        <v>1.1096708758011955</v>
      </c>
      <c r="AS3053" s="17">
        <v>2.822612502988735</v>
      </c>
      <c r="AT3053" s="17">
        <v>-0.99999999999999956</v>
      </c>
      <c r="AU3053" s="17">
        <v>-0.99999999999999956</v>
      </c>
      <c r="AV3053" s="17">
        <v>1.1422658260730798</v>
      </c>
      <c r="AW3053" s="17">
        <v>111.26710723886909</v>
      </c>
      <c r="AX3053" s="17">
        <v>130.7260834868938</v>
      </c>
      <c r="AY3053" s="17">
        <v>0.16807208504906246</v>
      </c>
      <c r="AZ3053" s="17">
        <v>2.4153679336288048</v>
      </c>
      <c r="BA3053" s="22">
        <v>1502.1453205160578</v>
      </c>
      <c r="CU3053" t="e">
        <v>#N/A</v>
      </c>
      <c r="CV3053" t="e">
        <v>#N/A</v>
      </c>
    </row>
    <row r="3054" spans="1:100" x14ac:dyDescent="0.25">
      <c r="A3054">
        <v>6426</v>
      </c>
      <c r="B3054" t="s">
        <v>3294</v>
      </c>
      <c r="C3054" s="22">
        <v>3</v>
      </c>
      <c r="D3054" s="17">
        <v>0.60550346006445155</v>
      </c>
      <c r="E3054" s="17">
        <v>0</v>
      </c>
      <c r="F3054" s="17">
        <v>0.3789452697261132</v>
      </c>
      <c r="G3054" s="17">
        <v>0.3789452697261132</v>
      </c>
      <c r="H3054" s="17">
        <v>1.9132438044910452E-2</v>
      </c>
      <c r="I3054" s="17">
        <v>0</v>
      </c>
      <c r="J3054" s="17">
        <v>1.147946282694625</v>
      </c>
      <c r="K3054" s="17">
        <v>1.9132438044910452E-2</v>
      </c>
      <c r="L3054" s="17">
        <v>-1.0000000000000007</v>
      </c>
      <c r="M3054" s="17">
        <v>-1.0000000000000007</v>
      </c>
      <c r="N3054" s="17">
        <v>0.38264876089820871</v>
      </c>
      <c r="O3054" s="17">
        <v>2.1323950124851918</v>
      </c>
      <c r="P3054" s="17">
        <v>-7.7396343259717171E-2</v>
      </c>
      <c r="Q3054" s="17">
        <v>2.3705444459847707</v>
      </c>
      <c r="R3054" s="17">
        <v>0.79422977768836311</v>
      </c>
      <c r="S3054" s="17">
        <v>0.33333333333333348</v>
      </c>
      <c r="T3054" s="17">
        <v>0.1715732774665823</v>
      </c>
      <c r="U3054" s="17">
        <v>-2.5061159776781389E-2</v>
      </c>
      <c r="V3054" s="17">
        <v>-6.8017410630037732E-3</v>
      </c>
      <c r="W3054" s="17">
        <v>18.156450876608801</v>
      </c>
      <c r="X3054" s="17">
        <v>0.1829590314031061</v>
      </c>
      <c r="Y3054" s="17">
        <v>-1.0000000000000007</v>
      </c>
      <c r="Z3054" s="17">
        <v>-1.0000000000000007</v>
      </c>
      <c r="AA3054" s="17">
        <v>30.632640276295408</v>
      </c>
      <c r="AB3054" s="17">
        <v>3.3290360173925969E-2</v>
      </c>
      <c r="AC3054" s="17">
        <v>0.21700462861945732</v>
      </c>
      <c r="AD3054" s="17">
        <v>-1.6655796353418247E-2</v>
      </c>
      <c r="AE3054" s="17">
        <v>11.681959621998256</v>
      </c>
      <c r="AF3054" s="17">
        <v>8.3333333333333329E-2</v>
      </c>
      <c r="AG3054" s="17">
        <v>-1.0000000000000007</v>
      </c>
      <c r="AH3054" s="17">
        <v>-1.0000000000000007</v>
      </c>
      <c r="AI3054" s="17">
        <v>3.6020024420889045E-3</v>
      </c>
      <c r="AJ3054" s="17">
        <v>-6.8017410630037732E-3</v>
      </c>
      <c r="AK3054" s="17">
        <v>0.20423666597326154</v>
      </c>
      <c r="AL3054" s="17">
        <v>4.9357297012396731E-2</v>
      </c>
      <c r="AM3054" s="17">
        <v>1.3722677810674602</v>
      </c>
      <c r="AN3054" s="17">
        <v>-6.9395095793084435E-2</v>
      </c>
      <c r="AO3054" s="17">
        <v>35.327877856552817</v>
      </c>
      <c r="AP3054" s="17">
        <v>-1.4880909097651269</v>
      </c>
      <c r="AQ3054" s="17">
        <v>19.304397159303427</v>
      </c>
      <c r="AR3054" s="17">
        <v>0.47304370996013068</v>
      </c>
      <c r="AS3054" s="17">
        <v>0.20209146944801659</v>
      </c>
      <c r="AT3054" s="17">
        <v>-1.0000000000000007</v>
      </c>
      <c r="AU3054" s="17">
        <v>-1.0000000000000007</v>
      </c>
      <c r="AV3054" s="17">
        <v>1.173175047414476</v>
      </c>
      <c r="AW3054" s="17">
        <v>31.276944379015497</v>
      </c>
      <c r="AX3054" s="17">
        <v>30.668810321556897</v>
      </c>
      <c r="AY3054" s="17">
        <v>-2.1670236865733147E-2</v>
      </c>
      <c r="AZ3054" s="17">
        <v>-53.403136775502787</v>
      </c>
      <c r="BA3054" s="22">
        <v>1257.5355516823656</v>
      </c>
      <c r="CU3054" t="e">
        <v>#N/A</v>
      </c>
      <c r="CV3054" t="e">
        <v>#N/A</v>
      </c>
    </row>
    <row r="3055" spans="1:100" x14ac:dyDescent="0.25">
      <c r="A3055">
        <v>6428</v>
      </c>
      <c r="B3055" t="s">
        <v>3295</v>
      </c>
      <c r="C3055" s="22">
        <v>3</v>
      </c>
      <c r="D3055" s="17">
        <v>3.3295882313664467</v>
      </c>
      <c r="E3055" s="17">
        <v>1.8800180451985685E-2</v>
      </c>
      <c r="F3055" s="17">
        <v>-0.44023297501581432</v>
      </c>
      <c r="G3055" s="17">
        <v>-0.4326980865740469</v>
      </c>
      <c r="H3055" s="17">
        <v>3.739110201841974E-3</v>
      </c>
      <c r="I3055" s="17">
        <v>0</v>
      </c>
      <c r="J3055" s="17">
        <v>0.22434661211051704</v>
      </c>
      <c r="K3055" s="17">
        <v>3.739110201841974E-3</v>
      </c>
      <c r="L3055" s="17">
        <v>-1.0000000000000004</v>
      </c>
      <c r="M3055" s="17">
        <v>-1.0000000000000004</v>
      </c>
      <c r="N3055" s="17">
        <v>7.4782204036840272E-2</v>
      </c>
      <c r="O3055" s="17">
        <v>3.1212367569029165</v>
      </c>
      <c r="P3055" s="17">
        <v>0.13218007802620468</v>
      </c>
      <c r="Q3055" s="17">
        <v>3.0639813564604497</v>
      </c>
      <c r="R3055" s="17">
        <v>0.91637328070703694</v>
      </c>
      <c r="S3055" s="17">
        <v>0.33333333333333337</v>
      </c>
      <c r="T3055" s="17">
        <v>0.33194278261705068</v>
      </c>
      <c r="U3055" s="17">
        <v>-0.12401136520334552</v>
      </c>
      <c r="V3055" s="17">
        <v>7.8975268364203082E-3</v>
      </c>
      <c r="W3055" s="17">
        <v>21.81692669526468</v>
      </c>
      <c r="X3055" s="17">
        <v>0.21148615523739969</v>
      </c>
      <c r="Y3055" s="17">
        <v>-1.0000000000000004</v>
      </c>
      <c r="Z3055" s="17">
        <v>-1.0000000000000004</v>
      </c>
      <c r="AA3055" s="17">
        <v>29.400155970745043</v>
      </c>
      <c r="AB3055" s="17">
        <v>0.10116244601477098</v>
      </c>
      <c r="AC3055" s="17">
        <v>5.4854540475417678E-2</v>
      </c>
      <c r="AD3055" s="17">
        <v>-2.2679866594722351E-2</v>
      </c>
      <c r="AE3055" s="17">
        <v>6.6668559947733099</v>
      </c>
      <c r="AF3055" s="17">
        <v>0.16666666666666666</v>
      </c>
      <c r="AG3055" s="17">
        <v>-1.0000000000000004</v>
      </c>
      <c r="AH3055" s="17">
        <v>-1.0000000000000004</v>
      </c>
      <c r="AI3055" s="17">
        <v>-2.0002861915425468E-2</v>
      </c>
      <c r="AJ3055" s="17">
        <v>7.8975268364203082E-3</v>
      </c>
      <c r="AK3055" s="17">
        <v>-0.11502766439115558</v>
      </c>
      <c r="AL3055" s="17">
        <v>-9.2992633818233486E-2</v>
      </c>
      <c r="AM3055" s="17">
        <v>0.85140659241008654</v>
      </c>
      <c r="AN3055" s="17">
        <v>-0.24613206294235274</v>
      </c>
      <c r="AO3055" s="17">
        <v>20.710026488296393</v>
      </c>
      <c r="AP3055" s="17">
        <v>-6.618264742649985</v>
      </c>
      <c r="AQ3055" s="17">
        <v>22.041273307375221</v>
      </c>
      <c r="AR3055" s="17">
        <v>0.54916227758345904</v>
      </c>
      <c r="AS3055" s="17">
        <v>0.21522526543924148</v>
      </c>
      <c r="AT3055" s="17">
        <v>-1.0000000000000004</v>
      </c>
      <c r="AU3055" s="17">
        <v>-1.0000000000000004</v>
      </c>
      <c r="AV3055" s="17">
        <v>0.48367519413298893</v>
      </c>
      <c r="AW3055" s="17">
        <v>25.903127984997983</v>
      </c>
      <c r="AX3055" s="17">
        <v>26.292823430331492</v>
      </c>
      <c r="AY3055" s="17">
        <v>-0.15284944496712627</v>
      </c>
      <c r="AZ3055" s="17">
        <v>-83.030687402830111</v>
      </c>
      <c r="BA3055" s="22">
        <v>1168.6667232972154</v>
      </c>
      <c r="CU3055" t="e">
        <v>#N/A</v>
      </c>
      <c r="CV3055" t="e">
        <v>#N/A</v>
      </c>
    </row>
    <row r="3056" spans="1:100" x14ac:dyDescent="0.25">
      <c r="A3056">
        <v>6429</v>
      </c>
      <c r="B3056" t="s">
        <v>3296</v>
      </c>
      <c r="C3056" s="22">
        <v>3</v>
      </c>
      <c r="D3056" s="17">
        <v>4.2183442110254576</v>
      </c>
      <c r="E3056" s="17">
        <v>-1.7067271712784337E-2</v>
      </c>
      <c r="F3056" s="17">
        <v>-1.6588280638060822</v>
      </c>
      <c r="G3056" s="17">
        <v>-1.6588280638060822</v>
      </c>
      <c r="H3056" s="17">
        <v>-1.5336184638523589E-3</v>
      </c>
      <c r="I3056" s="17">
        <v>0</v>
      </c>
      <c r="J3056" s="17">
        <v>-9.2017107831142364E-2</v>
      </c>
      <c r="K3056" s="17">
        <v>-1.5336184638523589E-3</v>
      </c>
      <c r="L3056" s="17">
        <v>-0.99999999999999922</v>
      </c>
      <c r="M3056" s="17">
        <v>-0.99999999999999922</v>
      </c>
      <c r="N3056" s="17">
        <v>-3.0672369277047556E-2</v>
      </c>
      <c r="O3056" s="17">
        <v>2.4674990393882328</v>
      </c>
      <c r="P3056" s="17">
        <v>-1.3297474268400478</v>
      </c>
      <c r="Q3056" s="17">
        <v>-0.57596010184083135</v>
      </c>
      <c r="R3056" s="17">
        <v>-0.40443686500145237</v>
      </c>
      <c r="S3056" s="17">
        <v>0.36184657157497085</v>
      </c>
      <c r="T3056" s="17">
        <v>0.34906276056772523</v>
      </c>
      <c r="U3056" s="17">
        <v>-8.9250802714346836E-2</v>
      </c>
      <c r="V3056" s="17">
        <v>0</v>
      </c>
      <c r="W3056" s="17">
        <v>24.927685915688063</v>
      </c>
      <c r="X3056" s="17">
        <v>0.37116916698355312</v>
      </c>
      <c r="Y3056" s="17">
        <v>-0.99999999999999922</v>
      </c>
      <c r="Z3056" s="17">
        <v>-0.99999999999999922</v>
      </c>
      <c r="AA3056" s="17">
        <v>32.834485514490979</v>
      </c>
      <c r="AB3056" s="17">
        <v>0.33139524315897551</v>
      </c>
      <c r="AC3056" s="17">
        <v>-0.17626791955655063</v>
      </c>
      <c r="AD3056" s="17">
        <v>1.1097405673662509E-2</v>
      </c>
      <c r="AE3056" s="17">
        <v>8.3112364638043701</v>
      </c>
      <c r="AF3056" s="17">
        <v>0.16666666666666666</v>
      </c>
      <c r="AG3056" s="17">
        <v>-0.99999999999999922</v>
      </c>
      <c r="AH3056" s="17">
        <v>-0.99999999999999922</v>
      </c>
      <c r="AI3056" s="17">
        <v>-1.9230660908455367E-2</v>
      </c>
      <c r="AJ3056" s="17">
        <v>0</v>
      </c>
      <c r="AK3056" s="17">
        <v>-0.1413620642716811</v>
      </c>
      <c r="AL3056" s="17">
        <v>0.10875543932702827</v>
      </c>
      <c r="AM3056" s="17">
        <v>0.49472737020091689</v>
      </c>
      <c r="AN3056" s="17">
        <v>-0.10606047876041967</v>
      </c>
      <c r="AO3056" s="17">
        <v>11.661373933664519</v>
      </c>
      <c r="AP3056" s="17">
        <v>-2.1077347723753492</v>
      </c>
      <c r="AQ3056" s="17">
        <v>24.835668807856901</v>
      </c>
      <c r="AR3056" s="17">
        <v>0.62165852942834932</v>
      </c>
      <c r="AS3056" s="17">
        <v>0.3696355485197006</v>
      </c>
      <c r="AT3056" s="17">
        <v>-0.99999999999999922</v>
      </c>
      <c r="AU3056" s="17">
        <v>-0.99999999999999922</v>
      </c>
      <c r="AV3056" s="17">
        <v>-2.0632649288075346</v>
      </c>
      <c r="AW3056" s="17">
        <v>33.194249781503835</v>
      </c>
      <c r="AX3056" s="17">
        <v>32.809636563334728</v>
      </c>
      <c r="AY3056" s="17">
        <v>0.26409239370647469</v>
      </c>
      <c r="AZ3056" s="17">
        <v>-22.413324574943747</v>
      </c>
      <c r="BA3056" s="22">
        <v>1360.6803054757868</v>
      </c>
      <c r="CU3056" t="e">
        <v>#N/A</v>
      </c>
      <c r="CV3056" t="e">
        <v>#N/A</v>
      </c>
    </row>
    <row r="3057" spans="1:100" x14ac:dyDescent="0.25">
      <c r="A3057">
        <v>6430</v>
      </c>
      <c r="B3057" t="s">
        <v>3297</v>
      </c>
      <c r="C3057" s="22">
        <v>3</v>
      </c>
      <c r="D3057" s="17">
        <v>4.5411206204938939</v>
      </c>
      <c r="E3057" s="17">
        <v>0</v>
      </c>
      <c r="F3057" s="17">
        <v>-0.66906555671691925</v>
      </c>
      <c r="G3057" s="17">
        <v>-0.66906555671691925</v>
      </c>
      <c r="H3057" s="17">
        <v>0.15832189517571776</v>
      </c>
      <c r="I3057" s="17">
        <v>0</v>
      </c>
      <c r="J3057" s="17">
        <v>9.4993137105430687</v>
      </c>
      <c r="K3057" s="17">
        <v>0.15832189517571776</v>
      </c>
      <c r="L3057" s="17">
        <v>-0.99999999999999967</v>
      </c>
      <c r="M3057" s="17">
        <v>-0.99999999999999967</v>
      </c>
      <c r="N3057" s="17">
        <v>3.1664379035143555</v>
      </c>
      <c r="O3057" s="17">
        <v>13.371368774320041</v>
      </c>
      <c r="P3057" s="17">
        <v>-0.27857977332685535</v>
      </c>
      <c r="Q3057" s="17">
        <v>0.28849779138076453</v>
      </c>
      <c r="R3057" s="17">
        <v>5.2369694524267735E-2</v>
      </c>
      <c r="S3057" s="17">
        <v>0.34257489263129431</v>
      </c>
      <c r="T3057" s="17">
        <v>0.28976346656539936</v>
      </c>
      <c r="U3057" s="17">
        <v>-0.10532071651191134</v>
      </c>
      <c r="V3057" s="17">
        <v>0</v>
      </c>
      <c r="W3057" s="17">
        <v>14.747829900362586</v>
      </c>
      <c r="X3057" s="17">
        <v>1.169516112529196E-2</v>
      </c>
      <c r="Y3057" s="17">
        <v>-0.99999999999999967</v>
      </c>
      <c r="Z3057" s="17">
        <v>-0.99999999999999967</v>
      </c>
      <c r="AA3057" s="17">
        <v>17.026745818616408</v>
      </c>
      <c r="AB3057" s="17">
        <v>0.15745129920803583</v>
      </c>
      <c r="AC3057" s="17">
        <v>-0.13908305958582803</v>
      </c>
      <c r="AD3057" s="17">
        <v>2.6162684852383496E-2</v>
      </c>
      <c r="AE3057" s="17">
        <v>2.2265462237295615</v>
      </c>
      <c r="AF3057" s="17">
        <v>0.18181818181818182</v>
      </c>
      <c r="AG3057" s="17">
        <v>-0.99999999999999967</v>
      </c>
      <c r="AH3057" s="17">
        <v>-0.99999999999999967</v>
      </c>
      <c r="AI3057" s="17">
        <v>-1.461257153937871E-2</v>
      </c>
      <c r="AJ3057" s="17">
        <v>0</v>
      </c>
      <c r="AK3057" s="17">
        <v>1.0598360616480111</v>
      </c>
      <c r="AL3057" s="17">
        <v>-0.19750457717114472</v>
      </c>
      <c r="AM3057" s="17">
        <v>1.4307048368776327</v>
      </c>
      <c r="AN3057" s="17">
        <v>-3.0362402879087425E-2</v>
      </c>
      <c r="AO3057" s="17">
        <v>41.066801230180872</v>
      </c>
      <c r="AP3057" s="17">
        <v>-1.746582957832908</v>
      </c>
      <c r="AQ3057" s="17">
        <v>24.247143610905656</v>
      </c>
      <c r="AR3057" s="17">
        <v>0.52701764268478202</v>
      </c>
      <c r="AS3057" s="17">
        <v>0.17001705630100972</v>
      </c>
      <c r="AT3057" s="17">
        <v>-0.99999999999999967</v>
      </c>
      <c r="AU3057" s="17">
        <v>-0.99999999999999967</v>
      </c>
      <c r="AV3057" s="17">
        <v>-0.61669586219265182</v>
      </c>
      <c r="AW3057" s="17">
        <v>28.651531635103513</v>
      </c>
      <c r="AX3057" s="17">
        <v>28.35928020431594</v>
      </c>
      <c r="AY3057" s="17">
        <v>-0.21357767687779261</v>
      </c>
      <c r="AZ3057" s="17">
        <v>-94.934304866673898</v>
      </c>
      <c r="BA3057" s="22">
        <v>1301.1153340416543</v>
      </c>
      <c r="CU3057" t="e">
        <v>#N/A</v>
      </c>
      <c r="CV3057" t="e">
        <v>#N/A</v>
      </c>
    </row>
    <row r="3058" spans="1:100" x14ac:dyDescent="0.25">
      <c r="A3058">
        <v>6431</v>
      </c>
      <c r="B3058" t="s">
        <v>3298</v>
      </c>
      <c r="C3058" s="22">
        <v>3</v>
      </c>
      <c r="D3058" s="17">
        <v>1.6825941456082421</v>
      </c>
      <c r="E3058" s="17">
        <v>-1.1826650018716318E-2</v>
      </c>
      <c r="F3058" s="17">
        <v>-0.25076410966378959</v>
      </c>
      <c r="G3058" s="17">
        <v>-0.25076410966378959</v>
      </c>
      <c r="H3058" s="17">
        <v>0.23847881557364897</v>
      </c>
      <c r="I3058" s="17">
        <v>0</v>
      </c>
      <c r="J3058" s="17">
        <v>14.308728934418944</v>
      </c>
      <c r="K3058" s="17">
        <v>0.23847881557364897</v>
      </c>
      <c r="L3058" s="17">
        <v>-0.99999999999999867</v>
      </c>
      <c r="M3058" s="17">
        <v>-0.99999999999999867</v>
      </c>
      <c r="N3058" s="17">
        <v>4.7695763114729806</v>
      </c>
      <c r="O3058" s="17">
        <v>15.740558970363383</v>
      </c>
      <c r="P3058" s="17">
        <v>-9.4707141175776083E-2</v>
      </c>
      <c r="Q3058" s="17">
        <v>2.2298861776990013</v>
      </c>
      <c r="R3058" s="17">
        <v>0.72574280680717551</v>
      </c>
      <c r="S3058" s="17">
        <v>0.33333333333333293</v>
      </c>
      <c r="T3058" s="17">
        <v>0.41907444045167241</v>
      </c>
      <c r="U3058" s="17">
        <v>0.32276069624000026</v>
      </c>
      <c r="V3058" s="17">
        <v>-4.4653152988645375E-2</v>
      </c>
      <c r="W3058" s="17">
        <v>31.681460058508442</v>
      </c>
      <c r="X3058" s="17">
        <v>1.6085611126456667</v>
      </c>
      <c r="Y3058" s="17">
        <v>-0.99999999999999867</v>
      </c>
      <c r="Z3058" s="17">
        <v>-0.99999999999999867</v>
      </c>
      <c r="AA3058" s="17">
        <v>35.934416044624655</v>
      </c>
      <c r="AB3058" s="17">
        <v>-0.16529815689043803</v>
      </c>
      <c r="AC3058" s="17">
        <v>3.1323096211454633E-2</v>
      </c>
      <c r="AD3058" s="17">
        <v>0.20451932426516439</v>
      </c>
      <c r="AE3058" s="17">
        <v>3.5272131793090575</v>
      </c>
      <c r="AF3058" s="17">
        <v>0.2</v>
      </c>
      <c r="AG3058" s="17">
        <v>-0.99999999999999867</v>
      </c>
      <c r="AH3058" s="17">
        <v>-0.99999999999999867</v>
      </c>
      <c r="AI3058" s="17">
        <v>-1.8096774517308508E-2</v>
      </c>
      <c r="AJ3058" s="17">
        <v>-4.4653152988645375E-2</v>
      </c>
      <c r="AK3058" s="17">
        <v>-2.921515171306642E-3</v>
      </c>
      <c r="AL3058" s="17">
        <v>0.62902993875070878</v>
      </c>
      <c r="AM3058" s="17">
        <v>-0.46742040681445951</v>
      </c>
      <c r="AN3058" s="17">
        <v>2.6261437087398788E-2</v>
      </c>
      <c r="AO3058" s="17">
        <v>-11.700117746218018</v>
      </c>
      <c r="AP3058" s="17">
        <v>3.8016856209385148</v>
      </c>
      <c r="AQ3058" s="17">
        <v>45.990188992927393</v>
      </c>
      <c r="AR3058" s="17">
        <v>1.0305153170363608</v>
      </c>
      <c r="AS3058" s="17">
        <v>1.8470399282193157</v>
      </c>
      <c r="AT3058" s="17">
        <v>-0.99999999999999867</v>
      </c>
      <c r="AU3058" s="17">
        <v>-0.99999999999999867</v>
      </c>
      <c r="AV3058" s="17">
        <v>0.47497869714338603</v>
      </c>
      <c r="AW3058" s="17">
        <v>55.476660635926592</v>
      </c>
      <c r="AX3058" s="17">
        <v>50.649409846715876</v>
      </c>
      <c r="AY3058" s="17">
        <v>0.31570274296457945</v>
      </c>
      <c r="AZ3058" s="17">
        <v>29.97314731256126</v>
      </c>
      <c r="BA3058" s="22">
        <v>1426.9472891446062</v>
      </c>
      <c r="CU3058" t="e">
        <v>#N/A</v>
      </c>
      <c r="CV3058" t="e">
        <v>#N/A</v>
      </c>
    </row>
    <row r="3059" spans="1:100" x14ac:dyDescent="0.25">
      <c r="A3059">
        <v>6432</v>
      </c>
      <c r="B3059" t="s">
        <v>3299</v>
      </c>
      <c r="C3059" s="22">
        <v>3</v>
      </c>
      <c r="D3059" s="17">
        <v>4.2212334208066391</v>
      </c>
      <c r="E3059" s="17">
        <v>-8.8133576918433387E-3</v>
      </c>
      <c r="F3059" s="17">
        <v>9.6608282035731186E-2</v>
      </c>
      <c r="G3059" s="17">
        <v>9.6608282035731186E-2</v>
      </c>
      <c r="H3059" s="17">
        <v>-9.3639871123392032E-2</v>
      </c>
      <c r="I3059" s="17">
        <v>0</v>
      </c>
      <c r="J3059" s="17">
        <v>-5.618392267403526</v>
      </c>
      <c r="K3059" s="17">
        <v>-9.3639871123392032E-2</v>
      </c>
      <c r="L3059" s="17">
        <v>-1.0000000000000016</v>
      </c>
      <c r="M3059" s="17">
        <v>-1.0000000000000016</v>
      </c>
      <c r="N3059" s="17">
        <v>-1.8727974224678408</v>
      </c>
      <c r="O3059" s="17">
        <v>-1.3005505645611508</v>
      </c>
      <c r="P3059" s="17">
        <v>6.1045554434450325E-2</v>
      </c>
      <c r="Q3059" s="17">
        <v>-3.0295360431719227</v>
      </c>
      <c r="R3059" s="17">
        <v>-0.94347821198288462</v>
      </c>
      <c r="S3059" s="17">
        <v>0.33333333333333387</v>
      </c>
      <c r="T3059" s="17">
        <v>0.36594695284442535</v>
      </c>
      <c r="U3059" s="17">
        <v>0.21011431908558043</v>
      </c>
      <c r="V3059" s="17">
        <v>-1.6890275293509664E-2</v>
      </c>
      <c r="W3059" s="17">
        <v>39.445768043728869</v>
      </c>
      <c r="X3059" s="17">
        <v>1.5615964382035983</v>
      </c>
      <c r="Y3059" s="17">
        <v>-1.0000000000000016</v>
      </c>
      <c r="Z3059" s="17">
        <v>-1.0000000000000016</v>
      </c>
      <c r="AA3059" s="17">
        <v>76.766622575616054</v>
      </c>
      <c r="AB3059" s="17">
        <v>0.25339890748015986</v>
      </c>
      <c r="AC3059" s="17">
        <v>6.5114478099513165E-2</v>
      </c>
      <c r="AD3059" s="17">
        <v>0.44677326929772765</v>
      </c>
      <c r="AE3059" s="17">
        <v>38.264332743870057</v>
      </c>
      <c r="AF3059" s="17">
        <v>0.46153846153846156</v>
      </c>
      <c r="AG3059" s="17">
        <v>-1.0000000000000016</v>
      </c>
      <c r="AH3059" s="17">
        <v>-1.0000000000000016</v>
      </c>
      <c r="AI3059" s="17">
        <v>1.4215556831801632E-3</v>
      </c>
      <c r="AJ3059" s="17">
        <v>-1.6890275293509664E-2</v>
      </c>
      <c r="AK3059" s="17">
        <v>7.0162933660833621E-2</v>
      </c>
      <c r="AL3059" s="17">
        <v>0.11639602693393662</v>
      </c>
      <c r="AM3059" s="17">
        <v>-0.21889958263147447</v>
      </c>
      <c r="AN3059" s="17">
        <v>2.0679685683954473E-2</v>
      </c>
      <c r="AO3059" s="17">
        <v>-5.1216748974826949</v>
      </c>
      <c r="AP3059" s="17">
        <v>1.0989722767685461</v>
      </c>
      <c r="AQ3059" s="17">
        <v>33.827375776325368</v>
      </c>
      <c r="AR3059" s="17">
        <v>0.89250432996982965</v>
      </c>
      <c r="AS3059" s="17">
        <v>1.4679565670802057</v>
      </c>
      <c r="AT3059" s="17">
        <v>-1.0000000000000016</v>
      </c>
      <c r="AU3059" s="17">
        <v>-1.0000000000000016</v>
      </c>
      <c r="AV3059" s="17">
        <v>-0.8468699299471536</v>
      </c>
      <c r="AW3059" s="17">
        <v>76.565044287823497</v>
      </c>
      <c r="AX3059" s="17">
        <v>74.904447872136117</v>
      </c>
      <c r="AY3059" s="17">
        <v>0.10805033530301163</v>
      </c>
      <c r="AZ3059" s="17">
        <v>5.1030695599166469</v>
      </c>
      <c r="BA3059" s="22">
        <v>1395.7917731651862</v>
      </c>
      <c r="CU3059" t="e">
        <v>#N/A</v>
      </c>
      <c r="CV3059" t="e">
        <v>#N/A</v>
      </c>
    </row>
    <row r="3060" spans="1:100" x14ac:dyDescent="0.25">
      <c r="A3060">
        <v>6433</v>
      </c>
      <c r="B3060" t="s">
        <v>3300</v>
      </c>
      <c r="C3060" s="22">
        <v>3</v>
      </c>
      <c r="D3060" s="17">
        <v>3.8348277248721292</v>
      </c>
      <c r="E3060" s="17">
        <v>9.2250772164744352E-2</v>
      </c>
      <c r="F3060" s="17">
        <v>-0.27528722577686426</v>
      </c>
      <c r="G3060" s="17">
        <v>-0.27528722577686426</v>
      </c>
      <c r="H3060" s="17">
        <v>4.099047193548707E-2</v>
      </c>
      <c r="I3060" s="17">
        <v>0</v>
      </c>
      <c r="J3060" s="17">
        <v>2.4594283161292241</v>
      </c>
      <c r="K3060" s="17">
        <v>4.099047193548707E-2</v>
      </c>
      <c r="L3060" s="17">
        <v>-1</v>
      </c>
      <c r="M3060" s="17">
        <v>-1</v>
      </c>
      <c r="N3060" s="17">
        <v>0.81980943870974199</v>
      </c>
      <c r="O3060" s="17">
        <v>6.0189688152244898</v>
      </c>
      <c r="P3060" s="17">
        <v>-1.3947864049738665E-2</v>
      </c>
      <c r="Q3060" s="17">
        <v>-2.4943137090571348</v>
      </c>
      <c r="R3060" s="17">
        <v>-0.86220274826851218</v>
      </c>
      <c r="S3060" s="17">
        <v>0.33333333333333343</v>
      </c>
      <c r="T3060" s="17">
        <v>0.37220696269630998</v>
      </c>
      <c r="U3060" s="17">
        <v>-3.2163619636780036E-2</v>
      </c>
      <c r="V3060" s="17">
        <v>0</v>
      </c>
      <c r="W3060" s="17">
        <v>25.295448178295054</v>
      </c>
      <c r="X3060" s="17">
        <v>0.57792980331501831</v>
      </c>
      <c r="Y3060" s="17">
        <v>-1</v>
      </c>
      <c r="Z3060" s="17">
        <v>-1</v>
      </c>
      <c r="AA3060" s="17">
        <v>25.427901728101748</v>
      </c>
      <c r="AB3060" s="17">
        <v>5.2466278680453789E-2</v>
      </c>
      <c r="AC3060" s="17">
        <v>6.0333073434891575E-2</v>
      </c>
      <c r="AD3060" s="17">
        <v>-9.2906226153840921E-2</v>
      </c>
      <c r="AE3060" s="17">
        <v>0.99465629807522071</v>
      </c>
      <c r="AF3060" s="17">
        <v>0</v>
      </c>
      <c r="AG3060" s="17">
        <v>-1</v>
      </c>
      <c r="AH3060" s="17">
        <v>-1</v>
      </c>
      <c r="AI3060" s="17">
        <v>-2.7482064820037587E-2</v>
      </c>
      <c r="AJ3060" s="17">
        <v>0</v>
      </c>
      <c r="AK3060" s="17">
        <v>0.17677326300777491</v>
      </c>
      <c r="AL3060" s="17">
        <v>1.2387149296310191</v>
      </c>
      <c r="AM3060" s="17">
        <v>-0.10824216464147979</v>
      </c>
      <c r="AN3060" s="17">
        <v>-6.7043517446140899E-2</v>
      </c>
      <c r="AO3060" s="17">
        <v>-1.8221878009981203</v>
      </c>
      <c r="AP3060" s="17">
        <v>4.5174867120015678</v>
      </c>
      <c r="AQ3060" s="17">
        <v>27.754876494424273</v>
      </c>
      <c r="AR3060" s="17">
        <v>0.67337667639286336</v>
      </c>
      <c r="AS3060" s="17">
        <v>0.61892027525050564</v>
      </c>
      <c r="AT3060" s="17">
        <v>-1</v>
      </c>
      <c r="AU3060" s="17">
        <v>-1</v>
      </c>
      <c r="AV3060" s="17">
        <v>-1.1374899740453766</v>
      </c>
      <c r="AW3060" s="17">
        <v>35.964357255327826</v>
      </c>
      <c r="AX3060" s="17">
        <v>35.414715958927076</v>
      </c>
      <c r="AY3060" s="17">
        <v>0.21463737261116575</v>
      </c>
      <c r="AZ3060" s="17">
        <v>11.969858063135435</v>
      </c>
      <c r="BA3060" s="22">
        <v>1368.3039269033043</v>
      </c>
      <c r="CU3060" t="e">
        <v>#N/A</v>
      </c>
      <c r="CV3060" t="e">
        <v>#N/A</v>
      </c>
    </row>
    <row r="3061" spans="1:100" x14ac:dyDescent="0.25">
      <c r="A3061">
        <v>6434</v>
      </c>
      <c r="B3061" t="s">
        <v>3301</v>
      </c>
      <c r="C3061" s="22">
        <v>3</v>
      </c>
      <c r="D3061" s="17">
        <v>4.3883067618808056</v>
      </c>
      <c r="E3061" s="17">
        <v>2.4646567389178392E-3</v>
      </c>
      <c r="F3061" s="17">
        <v>0.32011987312343693</v>
      </c>
      <c r="G3061" s="17">
        <v>0.32011987312343693</v>
      </c>
      <c r="H3061" s="17">
        <v>-0.15554908811980492</v>
      </c>
      <c r="I3061" s="17">
        <v>0</v>
      </c>
      <c r="J3061" s="17">
        <v>-9.3329452871883003</v>
      </c>
      <c r="K3061" s="17">
        <v>-0.15554908811980492</v>
      </c>
      <c r="L3061" s="17">
        <v>-0.99999999999999822</v>
      </c>
      <c r="M3061" s="17">
        <v>-0.99999999999999822</v>
      </c>
      <c r="N3061" s="17">
        <v>-3.1109817623960985</v>
      </c>
      <c r="O3061" s="17">
        <v>-4.6245186521840598</v>
      </c>
      <c r="P3061" s="17">
        <v>0.98697062285916548</v>
      </c>
      <c r="Q3061" s="17">
        <v>2.5989912774667885</v>
      </c>
      <c r="R3061" s="17">
        <v>0.82649729304285691</v>
      </c>
      <c r="S3061" s="17">
        <v>0.33333333333333293</v>
      </c>
      <c r="T3061" s="17">
        <v>0.43280440014521282</v>
      </c>
      <c r="U3061" s="17">
        <v>4.0945977534613154E-2</v>
      </c>
      <c r="V3061" s="17">
        <v>6.5627981696224618E-4</v>
      </c>
      <c r="W3061" s="17">
        <v>38.531563157997013</v>
      </c>
      <c r="X3061" s="17">
        <v>1.1782893541517059</v>
      </c>
      <c r="Y3061" s="17">
        <v>-0.99999999999999822</v>
      </c>
      <c r="Z3061" s="17">
        <v>-0.99999999999999822</v>
      </c>
      <c r="AA3061" s="17">
        <v>58.187657091144345</v>
      </c>
      <c r="AB3061" s="17">
        <v>0.1524252116299068</v>
      </c>
      <c r="AC3061" s="17">
        <v>0.12452469934743955</v>
      </c>
      <c r="AD3061" s="17">
        <v>9.9642021824743326E-2</v>
      </c>
      <c r="AE3061" s="17">
        <v>18.829596640104473</v>
      </c>
      <c r="AF3061" s="17">
        <v>0.57894736842105265</v>
      </c>
      <c r="AG3061" s="17">
        <v>-0.99999999999999822</v>
      </c>
      <c r="AH3061" s="17">
        <v>-0.99999999999999822</v>
      </c>
      <c r="AI3061" s="17">
        <v>4.2412112779822968E-3</v>
      </c>
      <c r="AJ3061" s="17">
        <v>6.5627981696224618E-4</v>
      </c>
      <c r="AK3061" s="17">
        <v>-6.0025372121190093E-2</v>
      </c>
      <c r="AL3061" s="17">
        <v>4.4284371259435143E-2</v>
      </c>
      <c r="AM3061" s="17">
        <v>-1.0994327722121172E-2</v>
      </c>
      <c r="AN3061" s="17">
        <v>0.37107096241086979</v>
      </c>
      <c r="AO3061" s="17">
        <v>-0.57498505365897989</v>
      </c>
      <c r="AP3061" s="17">
        <v>9.4981959165689194</v>
      </c>
      <c r="AQ3061" s="17">
        <v>29.198617870808729</v>
      </c>
      <c r="AR3061" s="17">
        <v>0.80773999083012082</v>
      </c>
      <c r="AS3061" s="17">
        <v>1.0227402660319012</v>
      </c>
      <c r="AT3061" s="17">
        <v>-0.99999999999999822</v>
      </c>
      <c r="AU3061" s="17">
        <v>-0.99999999999999822</v>
      </c>
      <c r="AV3061" s="17">
        <v>1.1466171661662936</v>
      </c>
      <c r="AW3061" s="17">
        <v>63.061334355529233</v>
      </c>
      <c r="AX3061" s="17">
        <v>63.211786562785079</v>
      </c>
      <c r="AY3061" s="17">
        <v>0.16877387130353244</v>
      </c>
      <c r="AZ3061" s="17">
        <v>-3.0242922475217595</v>
      </c>
      <c r="BA3061" s="22">
        <v>1365.3281001034125</v>
      </c>
      <c r="CU3061" t="e">
        <v>#N/A</v>
      </c>
      <c r="CV3061" t="e">
        <v>#N/A</v>
      </c>
    </row>
    <row r="3062" spans="1:100" x14ac:dyDescent="0.25">
      <c r="A3062">
        <v>6435</v>
      </c>
      <c r="B3062" t="s">
        <v>3302</v>
      </c>
      <c r="C3062" s="22">
        <v>3</v>
      </c>
      <c r="D3062" s="17">
        <v>0.738900107525442</v>
      </c>
      <c r="E3062" s="17">
        <v>0</v>
      </c>
      <c r="F3062" s="17">
        <v>0.37599497111827423</v>
      </c>
      <c r="G3062" s="17">
        <v>0.37599497111827423</v>
      </c>
      <c r="H3062" s="17">
        <v>-0.17867535492562603</v>
      </c>
      <c r="I3062" s="17">
        <v>0</v>
      </c>
      <c r="J3062" s="17">
        <v>-10.720521295537562</v>
      </c>
      <c r="K3062" s="17">
        <v>-0.17867535492562603</v>
      </c>
      <c r="L3062" s="17">
        <v>-1.0000000000000011</v>
      </c>
      <c r="M3062" s="17">
        <v>-1.0000000000000011</v>
      </c>
      <c r="N3062" s="17">
        <v>-3.5735070985125206</v>
      </c>
      <c r="O3062" s="17">
        <v>-9.6056262168938478</v>
      </c>
      <c r="P3062" s="17">
        <v>-5.6518975754006807E-2</v>
      </c>
      <c r="Q3062" s="17">
        <v>-0.40472947056561581</v>
      </c>
      <c r="R3062" s="17">
        <v>-0.23025127190640779</v>
      </c>
      <c r="S3062" s="17">
        <v>0.24154729382151924</v>
      </c>
      <c r="T3062" s="17">
        <v>-1.8166904611449874E-2</v>
      </c>
      <c r="U3062" s="17">
        <v>-0.11232272271905126</v>
      </c>
      <c r="V3062" s="17">
        <v>0</v>
      </c>
      <c r="W3062" s="17">
        <v>11.589320856665758</v>
      </c>
      <c r="X3062" s="17">
        <v>-0.39873538468529313</v>
      </c>
      <c r="Y3062" s="17">
        <v>-1.0000000000000011</v>
      </c>
      <c r="Z3062" s="17">
        <v>-1.0000000000000011</v>
      </c>
      <c r="AA3062" s="17">
        <v>-10.082887244522968</v>
      </c>
      <c r="AB3062" s="17">
        <v>-0.30699418721642657</v>
      </c>
      <c r="AC3062" s="17">
        <v>-0.19590863753282445</v>
      </c>
      <c r="AD3062" s="17">
        <v>7.4063688163604535E-2</v>
      </c>
      <c r="AE3062" s="17">
        <v>-21.441956829282329</v>
      </c>
      <c r="AF3062" s="17">
        <v>0.1</v>
      </c>
      <c r="AG3062" s="17">
        <v>-1.0000000000000011</v>
      </c>
      <c r="AH3062" s="17">
        <v>-1.0000000000000011</v>
      </c>
      <c r="AI3062" s="17">
        <v>0</v>
      </c>
      <c r="AJ3062" s="17">
        <v>0</v>
      </c>
      <c r="AK3062" s="17">
        <v>-8.1648857618533743E-2</v>
      </c>
      <c r="AL3062" s="17">
        <v>8.6263381167736269E-2</v>
      </c>
      <c r="AM3062" s="17">
        <v>0.13021552267312714</v>
      </c>
      <c r="AN3062" s="17">
        <v>0.33688426671857524</v>
      </c>
      <c r="AO3062" s="17">
        <v>2.8471437787355085</v>
      </c>
      <c r="AP3062" s="17">
        <v>8.8534235738030631</v>
      </c>
      <c r="AQ3062" s="17">
        <v>0.86879956112820522</v>
      </c>
      <c r="AR3062" s="17">
        <v>0.11105766649101809</v>
      </c>
      <c r="AS3062" s="17">
        <v>-0.57741073961091938</v>
      </c>
      <c r="AT3062" s="17">
        <v>-1.0000000000000011</v>
      </c>
      <c r="AU3062" s="17">
        <v>-1.0000000000000011</v>
      </c>
      <c r="AV3062" s="17">
        <v>0.14574369921186614</v>
      </c>
      <c r="AW3062" s="17">
        <v>-10.835089887613751</v>
      </c>
      <c r="AX3062" s="17">
        <v>-10.835089887613751</v>
      </c>
      <c r="AY3062" s="17">
        <v>-0.14429801853800298</v>
      </c>
      <c r="AZ3062" s="17">
        <v>-87.863316345527537</v>
      </c>
      <c r="BA3062" s="22">
        <v>1192.5591154741967</v>
      </c>
      <c r="CU3062" t="e">
        <v>#N/A</v>
      </c>
      <c r="CV3062" t="e">
        <v>#N/A</v>
      </c>
    </row>
    <row r="3063" spans="1:100" x14ac:dyDescent="0.25">
      <c r="A3063">
        <v>6436</v>
      </c>
      <c r="B3063" t="s">
        <v>3303</v>
      </c>
      <c r="C3063" s="22">
        <v>3</v>
      </c>
      <c r="D3063" s="17">
        <v>3.0297412159492083</v>
      </c>
      <c r="E3063" s="17">
        <v>-6.9409254238378876E-2</v>
      </c>
      <c r="F3063" s="17">
        <v>0.72347866424159801</v>
      </c>
      <c r="G3063" s="17">
        <v>0.7075641727407318</v>
      </c>
      <c r="H3063" s="17">
        <v>-0.11664773773553444</v>
      </c>
      <c r="I3063" s="17">
        <v>1.4015904476914485E-3</v>
      </c>
      <c r="J3063" s="17">
        <v>-6.9147688372705742</v>
      </c>
      <c r="K3063" s="17">
        <v>-0.11524614728784299</v>
      </c>
      <c r="L3063" s="17">
        <v>-1.0000000000000002</v>
      </c>
      <c r="M3063" s="17">
        <v>-1.0000000000000002</v>
      </c>
      <c r="N3063" s="17">
        <v>-2.3049229457568572</v>
      </c>
      <c r="O3063" s="17">
        <v>-3.1774634485806299</v>
      </c>
      <c r="P3063" s="17">
        <v>-0.10376779590525373</v>
      </c>
      <c r="Q3063" s="17">
        <v>3.9100020237818169</v>
      </c>
      <c r="R3063" s="17">
        <v>1.2613425300820036</v>
      </c>
      <c r="S3063" s="17">
        <v>0.33333333333333354</v>
      </c>
      <c r="T3063" s="17">
        <v>0.33333333333333354</v>
      </c>
      <c r="U3063" s="17">
        <v>-0.17087197545294491</v>
      </c>
      <c r="V3063" s="17">
        <v>-0.14013775168800069</v>
      </c>
      <c r="W3063" s="17">
        <v>18.836123472542571</v>
      </c>
      <c r="X3063" s="17">
        <v>-0.74240159798527383</v>
      </c>
      <c r="Y3063" s="17">
        <v>-1.0000000000000002</v>
      </c>
      <c r="Z3063" s="17">
        <v>-1.0000000000000002</v>
      </c>
      <c r="AA3063" s="17">
        <v>55.339682825216016</v>
      </c>
      <c r="AB3063" s="17">
        <v>0.33890308772767108</v>
      </c>
      <c r="AC3063" s="17">
        <v>0.20945358615684623</v>
      </c>
      <c r="AD3063" s="17">
        <v>0.15648766256731134</v>
      </c>
      <c r="AE3063" s="17">
        <v>35.242216822591431</v>
      </c>
      <c r="AF3063" s="17">
        <v>0.55555555555555558</v>
      </c>
      <c r="AG3063" s="17">
        <v>-1.0000000000000002</v>
      </c>
      <c r="AH3063" s="17">
        <v>-1.0000000000000002</v>
      </c>
      <c r="AI3063" s="17">
        <v>-4.1925026186434663E-2</v>
      </c>
      <c r="AJ3063" s="17">
        <v>-0.14013775168800069</v>
      </c>
      <c r="AK3063" s="17">
        <v>5.6456286566401642E-2</v>
      </c>
      <c r="AL3063" s="17">
        <v>0.13318681391773873</v>
      </c>
      <c r="AM3063" s="17">
        <v>0.30461998551351788</v>
      </c>
      <c r="AN3063" s="17">
        <v>0.30066829891809316</v>
      </c>
      <c r="AO3063" s="17">
        <v>7.8977810706699536</v>
      </c>
      <c r="AP3063" s="17">
        <v>8.1826415425410222</v>
      </c>
      <c r="AQ3063" s="17">
        <v>11.921354635272001</v>
      </c>
      <c r="AR3063" s="17">
        <v>0.35565693952572131</v>
      </c>
      <c r="AS3063" s="17">
        <v>-0.85764774527311594</v>
      </c>
      <c r="AT3063" s="17">
        <v>-1.0000000000000002</v>
      </c>
      <c r="AU3063" s="17">
        <v>-1.0000000000000002</v>
      </c>
      <c r="AV3063" s="17">
        <v>1.9689067028227372</v>
      </c>
      <c r="AW3063" s="17">
        <v>60.344860919176377</v>
      </c>
      <c r="AX3063" s="17">
        <v>45.492585226647634</v>
      </c>
      <c r="AY3063" s="17">
        <v>1.2396214578559564E-2</v>
      </c>
      <c r="AZ3063" s="17">
        <v>-45.062973754394271</v>
      </c>
      <c r="BA3063" s="22">
        <v>1350.2312154622716</v>
      </c>
      <c r="CU3063" t="e">
        <v>#N/A</v>
      </c>
      <c r="CV3063" t="e">
        <v>#N/A</v>
      </c>
    </row>
    <row r="3064" spans="1:100" x14ac:dyDescent="0.25">
      <c r="A3064">
        <v>6437</v>
      </c>
      <c r="B3064" t="s">
        <v>3304</v>
      </c>
      <c r="C3064" s="22">
        <v>3</v>
      </c>
      <c r="D3064" s="17">
        <v>4.4476648071318516</v>
      </c>
      <c r="E3064" s="17">
        <v>0</v>
      </c>
      <c r="F3064" s="17">
        <v>0.4794703735570614</v>
      </c>
      <c r="G3064" s="17">
        <v>0.4794703735570614</v>
      </c>
      <c r="H3064" s="17">
        <v>0.22224053929915447</v>
      </c>
      <c r="I3064" s="17">
        <v>0</v>
      </c>
      <c r="J3064" s="17">
        <v>13.33443235794927</v>
      </c>
      <c r="K3064" s="17">
        <v>0.22224053929915447</v>
      </c>
      <c r="L3064" s="17">
        <v>-1.0000000000000009</v>
      </c>
      <c r="M3064" s="17">
        <v>-1.0000000000000009</v>
      </c>
      <c r="N3064" s="17">
        <v>4.4448107859830905</v>
      </c>
      <c r="O3064" s="17">
        <v>18.261567538638189</v>
      </c>
      <c r="P3064" s="17">
        <v>-2.5791326334385627E-2</v>
      </c>
      <c r="Q3064" s="17">
        <v>2.1278032116400127</v>
      </c>
      <c r="R3064" s="17">
        <v>0.73110618415105555</v>
      </c>
      <c r="S3064" s="17">
        <v>0.33333333333333381</v>
      </c>
      <c r="T3064" s="17">
        <v>0.35683619362796926</v>
      </c>
      <c r="U3064" s="17">
        <v>0.10302295278880104</v>
      </c>
      <c r="V3064" s="17">
        <v>9.245469381240266E-3</v>
      </c>
      <c r="W3064" s="17">
        <v>23.20789639328758</v>
      </c>
      <c r="X3064" s="17">
        <v>0.95899647539942967</v>
      </c>
      <c r="Y3064" s="17">
        <v>-1.0000000000000009</v>
      </c>
      <c r="Z3064" s="17">
        <v>-1.0000000000000009</v>
      </c>
      <c r="AA3064" s="17">
        <v>38.127872470528544</v>
      </c>
      <c r="AB3064" s="17">
        <v>5.4365451329974231E-2</v>
      </c>
      <c r="AC3064" s="17">
        <v>4.9034623784619986E-2</v>
      </c>
      <c r="AD3064" s="17">
        <v>0.18037732274720417</v>
      </c>
      <c r="AE3064" s="17">
        <v>14.188869893089915</v>
      </c>
      <c r="AF3064" s="17">
        <v>0.25</v>
      </c>
      <c r="AG3064" s="17">
        <v>-1.0000000000000009</v>
      </c>
      <c r="AH3064" s="17">
        <v>-1.0000000000000009</v>
      </c>
      <c r="AI3064" s="17">
        <v>0</v>
      </c>
      <c r="AJ3064" s="17">
        <v>9.245469381240266E-3</v>
      </c>
      <c r="AK3064" s="17">
        <v>0.15468276749600571</v>
      </c>
      <c r="AL3064" s="17">
        <v>0.18529401658167538</v>
      </c>
      <c r="AM3064" s="17">
        <v>-3.4947492702760471E-2</v>
      </c>
      <c r="AN3064" s="17">
        <v>0.22639192566180122</v>
      </c>
      <c r="AO3064" s="17">
        <v>-0.10027348008898246</v>
      </c>
      <c r="AP3064" s="17">
        <v>6.5862682244534092</v>
      </c>
      <c r="AQ3064" s="17">
        <v>36.542328751236859</v>
      </c>
      <c r="AR3064" s="17">
        <v>0.80243794913134436</v>
      </c>
      <c r="AS3064" s="17">
        <v>1.181237014698584</v>
      </c>
      <c r="AT3064" s="17">
        <v>-1.0000000000000009</v>
      </c>
      <c r="AU3064" s="17">
        <v>-1.0000000000000009</v>
      </c>
      <c r="AV3064" s="17">
        <v>1.2105765577081176</v>
      </c>
      <c r="AW3064" s="17">
        <v>62.975708233620125</v>
      </c>
      <c r="AX3064" s="17">
        <v>63.900255171744149</v>
      </c>
      <c r="AY3064" s="17">
        <v>3.4677404316656106E-2</v>
      </c>
      <c r="AZ3064" s="17">
        <v>-44.59195937813282</v>
      </c>
      <c r="BA3064" s="22">
        <v>1342.9726934149624</v>
      </c>
      <c r="CU3064" t="e">
        <v>#N/A</v>
      </c>
      <c r="CV3064" t="e">
        <v>#N/A</v>
      </c>
    </row>
    <row r="3065" spans="1:100" x14ac:dyDescent="0.25">
      <c r="A3065">
        <v>6439</v>
      </c>
      <c r="B3065" t="s">
        <v>3305</v>
      </c>
      <c r="C3065" s="22">
        <v>3</v>
      </c>
      <c r="D3065" s="17">
        <v>5.9364899052000375</v>
      </c>
      <c r="E3065" s="17">
        <v>0</v>
      </c>
      <c r="F3065" s="17">
        <v>-1.3823441261956817</v>
      </c>
      <c r="G3065" s="17">
        <v>-1.3823441261956817</v>
      </c>
      <c r="H3065" s="17">
        <v>-0.12666616191207278</v>
      </c>
      <c r="I3065" s="17">
        <v>0</v>
      </c>
      <c r="J3065" s="17">
        <v>-7.5999697147243692</v>
      </c>
      <c r="K3065" s="17">
        <v>-0.12666616191207278</v>
      </c>
      <c r="L3065" s="17">
        <v>-1.0000000000000007</v>
      </c>
      <c r="M3065" s="17">
        <v>-1.0000000000000007</v>
      </c>
      <c r="N3065" s="17">
        <v>-2.5333232382414552</v>
      </c>
      <c r="O3065" s="17">
        <v>-3.0458239357200148</v>
      </c>
      <c r="P3065" s="17">
        <v>-0.58035985060043704</v>
      </c>
      <c r="Q3065" s="17">
        <v>1.6885695420132771</v>
      </c>
      <c r="R3065" s="17">
        <v>0.46542794878384586</v>
      </c>
      <c r="S3065" s="17">
        <v>0.34108751577358687</v>
      </c>
      <c r="T3065" s="17">
        <v>0.29397836107813946</v>
      </c>
      <c r="U3065" s="17">
        <v>-0.14752426589485063</v>
      </c>
      <c r="V3065" s="17">
        <v>-1.4417527112561244E-2</v>
      </c>
      <c r="W3065" s="17">
        <v>23.991609830255474</v>
      </c>
      <c r="X3065" s="17">
        <v>4.5774840253835117E-2</v>
      </c>
      <c r="Y3065" s="17">
        <v>-1.0000000000000007</v>
      </c>
      <c r="Z3065" s="17">
        <v>-1.0000000000000007</v>
      </c>
      <c r="AA3065" s="17">
        <v>35.695120818846618</v>
      </c>
      <c r="AB3065" s="17">
        <v>0.10004414382699199</v>
      </c>
      <c r="AC3065" s="17">
        <v>7.6856000726199344E-2</v>
      </c>
      <c r="AD3065" s="17">
        <v>4.7861516242954094E-2</v>
      </c>
      <c r="AE3065" s="17">
        <v>11.23808303980727</v>
      </c>
      <c r="AF3065" s="17">
        <v>7.6923076923076927E-2</v>
      </c>
      <c r="AG3065" s="17">
        <v>-1.0000000000000007</v>
      </c>
      <c r="AH3065" s="17">
        <v>-1.0000000000000007</v>
      </c>
      <c r="AI3065" s="17">
        <v>-3.2082790808504159E-2</v>
      </c>
      <c r="AJ3065" s="17">
        <v>-1.4417527112561244E-2</v>
      </c>
      <c r="AK3065" s="17">
        <v>0.14939954030907898</v>
      </c>
      <c r="AL3065" s="17">
        <v>1.0550939439392377</v>
      </c>
      <c r="AM3065" s="17">
        <v>-0.12786848320108096</v>
      </c>
      <c r="AN3065" s="17">
        <v>6.5878663721459868E-2</v>
      </c>
      <c r="AO3065" s="17">
        <v>-2.4497143784816293</v>
      </c>
      <c r="AP3065" s="17">
        <v>6.9224363127326836</v>
      </c>
      <c r="AQ3065" s="17">
        <v>16.391640115531111</v>
      </c>
      <c r="AR3065" s="17">
        <v>0.47312408384431409</v>
      </c>
      <c r="AS3065" s="17">
        <v>-8.0891321658237619E-2</v>
      </c>
      <c r="AT3065" s="17">
        <v>-1.0000000000000007</v>
      </c>
      <c r="AU3065" s="17">
        <v>-1.0000000000000007</v>
      </c>
      <c r="AV3065" s="17">
        <v>-0.9169161774118354</v>
      </c>
      <c r="AW3065" s="17">
        <v>39.571733195859288</v>
      </c>
      <c r="AX3065" s="17">
        <v>37.488324668433073</v>
      </c>
      <c r="AY3065" s="17">
        <v>0.37133501818122328</v>
      </c>
      <c r="AZ3065" s="17">
        <v>10.511839762628767</v>
      </c>
      <c r="BA3065" s="22">
        <v>1420.1026223016831</v>
      </c>
      <c r="CU3065" t="e">
        <v>#N/A</v>
      </c>
      <c r="CV3065" t="e">
        <v>#N/A</v>
      </c>
    </row>
    <row r="3066" spans="1:100" x14ac:dyDescent="0.25">
      <c r="A3066">
        <v>6440</v>
      </c>
      <c r="B3066" t="s">
        <v>3306</v>
      </c>
      <c r="C3066" s="22">
        <v>3</v>
      </c>
      <c r="D3066" s="17">
        <v>3.9973347988053591</v>
      </c>
      <c r="E3066" s="17">
        <v>-4.5034049320909686E-3</v>
      </c>
      <c r="F3066" s="17">
        <v>-0.28547824155364604</v>
      </c>
      <c r="G3066" s="17">
        <v>-0.28547824155364604</v>
      </c>
      <c r="H3066" s="17">
        <v>3.8592668329787617E-2</v>
      </c>
      <c r="I3066" s="17">
        <v>0</v>
      </c>
      <c r="J3066" s="17">
        <v>2.3155600997872581</v>
      </c>
      <c r="K3066" s="17">
        <v>3.8592668329787617E-2</v>
      </c>
      <c r="L3066" s="17">
        <v>-0.99999999999999889</v>
      </c>
      <c r="M3066" s="17">
        <v>-0.99999999999999889</v>
      </c>
      <c r="N3066" s="17">
        <v>0.77185336659575232</v>
      </c>
      <c r="O3066" s="17">
        <v>6.0274166570389722</v>
      </c>
      <c r="P3066" s="17">
        <v>-0.58831413292378676</v>
      </c>
      <c r="Q3066" s="17">
        <v>-0.73866859166933041</v>
      </c>
      <c r="R3066" s="17">
        <v>-0.31578263270453422</v>
      </c>
      <c r="S3066" s="17">
        <v>0.33333333333333304</v>
      </c>
      <c r="T3066" s="17">
        <v>0.27172173354663709</v>
      </c>
      <c r="U3066" s="17">
        <v>-0.20526570206271658</v>
      </c>
      <c r="V3066" s="17">
        <v>-1.051859777165659E-2</v>
      </c>
      <c r="W3066" s="17">
        <v>14.027123948632374</v>
      </c>
      <c r="X3066" s="17">
        <v>-0.38864801523250853</v>
      </c>
      <c r="Y3066" s="17">
        <v>-0.99999999999999889</v>
      </c>
      <c r="Z3066" s="17">
        <v>-0.99999999999999889</v>
      </c>
      <c r="AA3066" s="17">
        <v>-6.3445386917720743</v>
      </c>
      <c r="AB3066" s="17">
        <v>-0.24822586834003377</v>
      </c>
      <c r="AC3066" s="17">
        <v>-5.3364126903719396E-2</v>
      </c>
      <c r="AD3066" s="17">
        <v>-9.9527604910245093E-2</v>
      </c>
      <c r="AE3066" s="17">
        <v>-20.055880007699923</v>
      </c>
      <c r="AF3066" s="17">
        <v>0.18181818181818182</v>
      </c>
      <c r="AG3066" s="17">
        <v>-0.99999999999999889</v>
      </c>
      <c r="AH3066" s="17">
        <v>-0.99999999999999889</v>
      </c>
      <c r="AI3066" s="17">
        <v>-6.6005744241166859E-3</v>
      </c>
      <c r="AJ3066" s="17">
        <v>-1.051859777165659E-2</v>
      </c>
      <c r="AK3066" s="17">
        <v>-0.15048395949409113</v>
      </c>
      <c r="AL3066" s="17">
        <v>1.2516225597667088E-2</v>
      </c>
      <c r="AM3066" s="17">
        <v>-2.8349721671106325E-2</v>
      </c>
      <c r="AN3066" s="17">
        <v>-0.1269073608069225</v>
      </c>
      <c r="AO3066" s="17">
        <v>-1.4611628392481131</v>
      </c>
      <c r="AP3066" s="17">
        <v>-3.1101028921847269</v>
      </c>
      <c r="AQ3066" s="17">
        <v>16.342684048419624</v>
      </c>
      <c r="AR3066" s="17">
        <v>0.38927076704559682</v>
      </c>
      <c r="AS3066" s="17">
        <v>-0.350055346902721</v>
      </c>
      <c r="AT3066" s="17">
        <v>-0.99999999999999889</v>
      </c>
      <c r="AU3066" s="17">
        <v>-0.99999999999999889</v>
      </c>
      <c r="AV3066" s="17">
        <v>-0.6012608742581802</v>
      </c>
      <c r="AW3066" s="17">
        <v>-3.4272249269178352</v>
      </c>
      <c r="AX3066" s="17">
        <v>-4.6110961925658271</v>
      </c>
      <c r="AY3066" s="17">
        <v>-0.18388967140406989</v>
      </c>
      <c r="AZ3066" s="17">
        <v>-46.923507929350194</v>
      </c>
      <c r="BA3066" s="22">
        <v>1296.2222743156831</v>
      </c>
      <c r="CU3066" t="e">
        <v>#N/A</v>
      </c>
      <c r="CV3066" t="e">
        <v>#N/A</v>
      </c>
    </row>
    <row r="3067" spans="1:100" x14ac:dyDescent="0.25">
      <c r="A3067">
        <v>6441</v>
      </c>
      <c r="B3067" t="s">
        <v>3307</v>
      </c>
      <c r="C3067" s="22">
        <v>3</v>
      </c>
      <c r="D3067" s="17">
        <v>3.7629632262009669</v>
      </c>
      <c r="E3067" s="17">
        <v>-4.2387459083886261E-2</v>
      </c>
      <c r="F3067" s="17">
        <v>6.2915874914735437E-3</v>
      </c>
      <c r="G3067" s="17">
        <v>6.2915874914735437E-3</v>
      </c>
      <c r="H3067" s="17">
        <v>0.16212815996616248</v>
      </c>
      <c r="I3067" s="17">
        <v>0</v>
      </c>
      <c r="J3067" s="17">
        <v>9.72768959796975</v>
      </c>
      <c r="K3067" s="17">
        <v>0.16212815996616248</v>
      </c>
      <c r="L3067" s="17">
        <v>-1</v>
      </c>
      <c r="M3067" s="17">
        <v>-1</v>
      </c>
      <c r="N3067" s="17">
        <v>3.24256319932325</v>
      </c>
      <c r="O3067" s="17">
        <v>13.496944411662193</v>
      </c>
      <c r="P3067" s="17">
        <v>-1.1136232838924558E-3</v>
      </c>
      <c r="Q3067" s="17">
        <v>3.9173444318898083</v>
      </c>
      <c r="R3067" s="17">
        <v>1.3461860811512942</v>
      </c>
      <c r="S3067" s="17">
        <v>0.33333333333333331</v>
      </c>
      <c r="T3067" s="17">
        <v>0.32347812202828613</v>
      </c>
      <c r="U3067" s="17">
        <v>0.36496059303680994</v>
      </c>
      <c r="V3067" s="17">
        <v>0</v>
      </c>
      <c r="W3067" s="17">
        <v>34.385755537290663</v>
      </c>
      <c r="X3067" s="17">
        <v>1.9416814733377661</v>
      </c>
      <c r="Y3067" s="17">
        <v>-1</v>
      </c>
      <c r="Z3067" s="17">
        <v>-1</v>
      </c>
      <c r="AA3067" s="17">
        <v>23.685122693600594</v>
      </c>
      <c r="AB3067" s="17">
        <v>-0.16467928609260202</v>
      </c>
      <c r="AC3067" s="17">
        <v>-7.5737581008095259E-2</v>
      </c>
      <c r="AD3067" s="17">
        <v>-5.1951139613036403E-4</v>
      </c>
      <c r="AE3067" s="17">
        <v>-12.046818924841391</v>
      </c>
      <c r="AF3067" s="17">
        <v>9.0909090909090912E-2</v>
      </c>
      <c r="AG3067" s="17">
        <v>-1</v>
      </c>
      <c r="AH3067" s="17">
        <v>-1</v>
      </c>
      <c r="AI3067" s="17">
        <v>-1.5409276830084541E-2</v>
      </c>
      <c r="AJ3067" s="17">
        <v>0</v>
      </c>
      <c r="AK3067" s="17">
        <v>-0.20166391649079221</v>
      </c>
      <c r="AL3067" s="17">
        <v>0.16500105319058106</v>
      </c>
      <c r="AM3067" s="17">
        <v>0.4838129363396596</v>
      </c>
      <c r="AN3067" s="17">
        <v>0.35777474992386871</v>
      </c>
      <c r="AO3067" s="17">
        <v>11.087003826037527</v>
      </c>
      <c r="AP3067" s="17">
        <v>9.7693740140496264</v>
      </c>
      <c r="AQ3067" s="17">
        <v>44.113445135260406</v>
      </c>
      <c r="AR3067" s="17">
        <v>1.0217720483984296</v>
      </c>
      <c r="AS3067" s="17">
        <v>2.1038096333039285</v>
      </c>
      <c r="AT3067" s="17">
        <v>-1</v>
      </c>
      <c r="AU3067" s="17">
        <v>-1</v>
      </c>
      <c r="AV3067" s="17">
        <v>1.352477668642768</v>
      </c>
      <c r="AW3067" s="17">
        <v>46.951441119312413</v>
      </c>
      <c r="AX3067" s="17">
        <v>46.643255582710722</v>
      </c>
      <c r="AY3067" s="17">
        <v>0.29890286648567088</v>
      </c>
      <c r="AZ3067" s="17">
        <v>-7.2665383852410734</v>
      </c>
      <c r="BA3067" s="22">
        <v>1363.7941803873548</v>
      </c>
      <c r="CU3067" t="e">
        <v>#N/A</v>
      </c>
      <c r="CV3067" t="e">
        <v>#N/A</v>
      </c>
    </row>
    <row r="3068" spans="1:100" x14ac:dyDescent="0.25">
      <c r="A3068">
        <v>6442</v>
      </c>
      <c r="B3068" t="s">
        <v>3308</v>
      </c>
      <c r="C3068" s="22">
        <v>3</v>
      </c>
      <c r="D3068" s="17">
        <v>5.0122730901484118</v>
      </c>
      <c r="E3068" s="17">
        <v>0</v>
      </c>
      <c r="F3068" s="17">
        <v>-0.17968534138965273</v>
      </c>
      <c r="G3068" s="17">
        <v>-0.17968534138965273</v>
      </c>
      <c r="H3068" s="17">
        <v>0.25211770868001704</v>
      </c>
      <c r="I3068" s="17">
        <v>0</v>
      </c>
      <c r="J3068" s="17">
        <v>15.127062520801017</v>
      </c>
      <c r="K3068" s="17">
        <v>0.25211770868001704</v>
      </c>
      <c r="L3068" s="17">
        <v>-1.0000000000000007</v>
      </c>
      <c r="M3068" s="17">
        <v>-1.0000000000000007</v>
      </c>
      <c r="N3068" s="17">
        <v>5.042354173600339</v>
      </c>
      <c r="O3068" s="17">
        <v>19.959650269559777</v>
      </c>
      <c r="P3068" s="17">
        <v>-0.1215956648502004</v>
      </c>
      <c r="Q3068" s="17">
        <v>0.70232758239357107</v>
      </c>
      <c r="R3068" s="17">
        <v>0.17993358493228015</v>
      </c>
      <c r="S3068" s="17">
        <v>0.33986644612317851</v>
      </c>
      <c r="T3068" s="17">
        <v>0.27190024872374069</v>
      </c>
      <c r="U3068" s="17">
        <v>0.10440771392720058</v>
      </c>
      <c r="V3068" s="17">
        <v>-1.5870068611649683E-2</v>
      </c>
      <c r="W3068" s="17">
        <v>17.927465259298121</v>
      </c>
      <c r="X3068" s="17">
        <v>0.62062634559621344</v>
      </c>
      <c r="Y3068" s="17">
        <v>-1.0000000000000007</v>
      </c>
      <c r="Z3068" s="17">
        <v>-1.0000000000000007</v>
      </c>
      <c r="AA3068" s="17">
        <v>35.753910891845891</v>
      </c>
      <c r="AB3068" s="17">
        <v>0.15015993675324643</v>
      </c>
      <c r="AC3068" s="17">
        <v>0.20260416715138227</v>
      </c>
      <c r="AD3068" s="17">
        <v>1.6613704768098439E-4</v>
      </c>
      <c r="AE3068" s="17">
        <v>17.646512047615477</v>
      </c>
      <c r="AF3068" s="17">
        <v>0.16666666666666666</v>
      </c>
      <c r="AG3068" s="17">
        <v>-1.0000000000000007</v>
      </c>
      <c r="AH3068" s="17">
        <v>-1.0000000000000007</v>
      </c>
      <c r="AI3068" s="17">
        <v>0</v>
      </c>
      <c r="AJ3068" s="17">
        <v>-1.5870068611649683E-2</v>
      </c>
      <c r="AK3068" s="17">
        <v>0.32387474387976395</v>
      </c>
      <c r="AL3068" s="17">
        <v>8.327773122764863E-2</v>
      </c>
      <c r="AM3068" s="17">
        <v>6.5179868586249828E-2</v>
      </c>
      <c r="AN3068" s="17">
        <v>-0.2022150172565127</v>
      </c>
      <c r="AO3068" s="17">
        <v>3.2488704340550667</v>
      </c>
      <c r="AP3068" s="17">
        <v>-4.6389867752745735</v>
      </c>
      <c r="AQ3068" s="17">
        <v>33.05452778009915</v>
      </c>
      <c r="AR3068" s="17">
        <v>0.70030434016247012</v>
      </c>
      <c r="AS3068" s="17">
        <v>0.87274405427623059</v>
      </c>
      <c r="AT3068" s="17">
        <v>-1.0000000000000007</v>
      </c>
      <c r="AU3068" s="17">
        <v>-1.0000000000000007</v>
      </c>
      <c r="AV3068" s="17">
        <v>2.4824354262750759E-4</v>
      </c>
      <c r="AW3068" s="17">
        <v>51.074574386131069</v>
      </c>
      <c r="AX3068" s="17">
        <v>49.487567524966117</v>
      </c>
      <c r="AY3068" s="17">
        <v>4.5033359315652857E-3</v>
      </c>
      <c r="AZ3068" s="17">
        <v>-40.940228648480968</v>
      </c>
      <c r="BA3068" s="22">
        <v>1345.6900608180249</v>
      </c>
      <c r="CU3068" t="e">
        <v>#N/A</v>
      </c>
      <c r="CV3068" t="e">
        <v>#N/A</v>
      </c>
    </row>
    <row r="3069" spans="1:100" x14ac:dyDescent="0.25">
      <c r="A3069">
        <v>6443</v>
      </c>
      <c r="B3069" t="s">
        <v>2102</v>
      </c>
      <c r="C3069" s="22">
        <v>3</v>
      </c>
      <c r="D3069" s="17">
        <v>3.5281142766406881</v>
      </c>
      <c r="E3069" s="17">
        <v>0</v>
      </c>
      <c r="F3069" s="17">
        <v>0.11669148683003844</v>
      </c>
      <c r="G3069" s="17">
        <v>0.11669148683003844</v>
      </c>
      <c r="H3069" s="17">
        <v>-0.24502132490373954</v>
      </c>
      <c r="I3069" s="17">
        <v>0</v>
      </c>
      <c r="J3069" s="17">
        <v>-14.701279494224373</v>
      </c>
      <c r="K3069" s="17">
        <v>-0.24502132490373954</v>
      </c>
      <c r="L3069" s="17">
        <v>-1</v>
      </c>
      <c r="M3069" s="17">
        <v>-1</v>
      </c>
      <c r="N3069" s="17">
        <v>-4.9004264980747907</v>
      </c>
      <c r="O3069" s="17">
        <v>-11.056473730753645</v>
      </c>
      <c r="P3069" s="17">
        <v>-0.28584492728049271</v>
      </c>
      <c r="Q3069" s="17">
        <v>1.2834700769429606</v>
      </c>
      <c r="R3069" s="17">
        <v>0.40498459986997698</v>
      </c>
      <c r="S3069" s="17">
        <v>0.33333333333333304</v>
      </c>
      <c r="T3069" s="17">
        <v>0.1883412518110982</v>
      </c>
      <c r="U3069" s="17">
        <v>-8.8538519112516353E-2</v>
      </c>
      <c r="V3069" s="17">
        <v>-1.7987221563722174E-2</v>
      </c>
      <c r="W3069" s="17">
        <v>26.406806774877303</v>
      </c>
      <c r="X3069" s="17">
        <v>0.15962642269353741</v>
      </c>
      <c r="Y3069" s="17">
        <v>-1</v>
      </c>
      <c r="Z3069" s="17">
        <v>-1</v>
      </c>
      <c r="AA3069" s="17">
        <v>52.906352172153717</v>
      </c>
      <c r="AB3069" s="17">
        <v>6.3356131950448882E-2</v>
      </c>
      <c r="AC3069" s="17">
        <v>0.10941418749094758</v>
      </c>
      <c r="AD3069" s="17">
        <v>0.34912089650673284</v>
      </c>
      <c r="AE3069" s="17">
        <v>26.094560797406462</v>
      </c>
      <c r="AF3069" s="17">
        <v>0.7857142857142857</v>
      </c>
      <c r="AG3069" s="17">
        <v>-1</v>
      </c>
      <c r="AH3069" s="17">
        <v>-1</v>
      </c>
      <c r="AI3069" s="17">
        <v>0</v>
      </c>
      <c r="AJ3069" s="17">
        <v>-1.7987221563722174E-2</v>
      </c>
      <c r="AK3069" s="17">
        <v>0.14092611996934237</v>
      </c>
      <c r="AL3069" s="17">
        <v>-0.1224951894920933</v>
      </c>
      <c r="AM3069" s="17">
        <v>-5.668383611299678E-2</v>
      </c>
      <c r="AN3069" s="17">
        <v>-0.10647652101519411</v>
      </c>
      <c r="AO3069" s="17">
        <v>-0.71246530297820743</v>
      </c>
      <c r="AP3069" s="17">
        <v>-3.2743889728403173</v>
      </c>
      <c r="AQ3069" s="17">
        <v>11.70552728065292</v>
      </c>
      <c r="AR3069" s="17">
        <v>0.41514884446819295</v>
      </c>
      <c r="AS3069" s="17">
        <v>-8.5394902210202128E-2</v>
      </c>
      <c r="AT3069" s="17">
        <v>-1</v>
      </c>
      <c r="AU3069" s="17">
        <v>-1</v>
      </c>
      <c r="AV3069" s="17">
        <v>0.52167608670001575</v>
      </c>
      <c r="AW3069" s="17">
        <v>38.575489468559773</v>
      </c>
      <c r="AX3069" s="17">
        <v>36.776767312187559</v>
      </c>
      <c r="AY3069" s="17">
        <v>-4.3744116084441911E-2</v>
      </c>
      <c r="AZ3069" s="17">
        <v>-36.44718545931751</v>
      </c>
      <c r="BA3069" s="22">
        <v>1380.6050018567857</v>
      </c>
      <c r="CU3069" t="e">
        <v>#N/A</v>
      </c>
      <c r="CV3069" t="e">
        <v>#N/A</v>
      </c>
    </row>
    <row r="3070" spans="1:100" x14ac:dyDescent="0.25">
      <c r="A3070">
        <v>6444</v>
      </c>
      <c r="B3070" t="s">
        <v>3309</v>
      </c>
      <c r="C3070" s="22">
        <v>3</v>
      </c>
      <c r="D3070" s="17">
        <v>1.1218020791266043</v>
      </c>
      <c r="E3070" s="17">
        <v>-0.49044571007288085</v>
      </c>
      <c r="F3070" s="17">
        <v>-0.33225160187238767</v>
      </c>
      <c r="G3070" s="17">
        <v>-0.47588663550033694</v>
      </c>
      <c r="H3070" s="17">
        <v>5.5779143010977236E-2</v>
      </c>
      <c r="I3070" s="17">
        <v>0</v>
      </c>
      <c r="J3070" s="17">
        <v>3.3467485806586352</v>
      </c>
      <c r="K3070" s="17">
        <v>5.5779143010977236E-2</v>
      </c>
      <c r="L3070" s="17">
        <v>-1.0000000000000004</v>
      </c>
      <c r="M3070" s="17">
        <v>-1.0000000000000004</v>
      </c>
      <c r="N3070" s="17">
        <v>1.1155828602195446</v>
      </c>
      <c r="O3070" s="17">
        <v>3.9926640242849016</v>
      </c>
      <c r="P3070" s="17">
        <v>-0.25384094635535603</v>
      </c>
      <c r="Q3070" s="17">
        <v>-1.2506503132304767</v>
      </c>
      <c r="R3070" s="17">
        <v>-0.43045209559316067</v>
      </c>
      <c r="S3070" s="17">
        <v>0.33333333333333348</v>
      </c>
      <c r="T3070" s="17">
        <v>0.19238369132980482</v>
      </c>
      <c r="U3070" s="17">
        <v>9.2771344262332842E-2</v>
      </c>
      <c r="V3070" s="17">
        <v>0</v>
      </c>
      <c r="W3070" s="17">
        <v>22.508369036579751</v>
      </c>
      <c r="X3070" s="17">
        <v>0.69321229280520491</v>
      </c>
      <c r="Y3070" s="17">
        <v>-1.0000000000000004</v>
      </c>
      <c r="Z3070" s="17">
        <v>-1.0000000000000004</v>
      </c>
      <c r="AA3070" s="17">
        <v>35.50824035973541</v>
      </c>
      <c r="AB3070" s="17">
        <v>-4.2664267321864298E-3</v>
      </c>
      <c r="AC3070" s="17">
        <v>0.12885681813304301</v>
      </c>
      <c r="AD3070" s="17">
        <v>0.14401607697411956</v>
      </c>
      <c r="AE3070" s="17">
        <v>13.430323418748824</v>
      </c>
      <c r="AF3070" s="17">
        <v>0.18181818181818182</v>
      </c>
      <c r="AG3070" s="17">
        <v>-1.0000000000000004</v>
      </c>
      <c r="AH3070" s="17">
        <v>-1.0000000000000004</v>
      </c>
      <c r="AI3070" s="17">
        <v>-1.0773445154297553E-2</v>
      </c>
      <c r="AJ3070" s="17">
        <v>0</v>
      </c>
      <c r="AK3070" s="17">
        <v>-0.13501762713752172</v>
      </c>
      <c r="AL3070" s="17">
        <v>0.1420605372981574</v>
      </c>
      <c r="AM3070" s="17">
        <v>0.17833195371756999</v>
      </c>
      <c r="AN3070" s="17">
        <v>-0.11614683189724971</v>
      </c>
      <c r="AO3070" s="17">
        <v>3.7832107072516412</v>
      </c>
      <c r="AP3070" s="17">
        <v>-2.1933681109404555</v>
      </c>
      <c r="AQ3070" s="17">
        <v>25.855117617238385</v>
      </c>
      <c r="AR3070" s="17">
        <v>0.61848836892547121</v>
      </c>
      <c r="AS3070" s="17">
        <v>0.74899143581618199</v>
      </c>
      <c r="AT3070" s="17">
        <v>-1.0000000000000004</v>
      </c>
      <c r="AU3070" s="17">
        <v>-1.0000000000000004</v>
      </c>
      <c r="AV3070" s="17">
        <v>-0.9063387310934975</v>
      </c>
      <c r="AW3070" s="17">
        <v>37.307536273079855</v>
      </c>
      <c r="AX3070" s="17">
        <v>37.092067369993906</v>
      </c>
      <c r="AY3070" s="17">
        <v>4.1305229276087048E-2</v>
      </c>
      <c r="AZ3070" s="17">
        <v>-39.614629981012762</v>
      </c>
      <c r="BA3070" s="22">
        <v>1274.8298779440115</v>
      </c>
      <c r="CU3070" t="e">
        <v>#N/A</v>
      </c>
      <c r="CV3070" t="e">
        <v>#N/A</v>
      </c>
    </row>
    <row r="3071" spans="1:100" x14ac:dyDescent="0.25">
      <c r="A3071">
        <v>6445</v>
      </c>
      <c r="B3071" t="s">
        <v>3310</v>
      </c>
      <c r="C3071" s="22">
        <v>3</v>
      </c>
      <c r="D3071" s="17">
        <v>5.224129065282388</v>
      </c>
      <c r="E3071" s="17">
        <v>-1.0112492422826745E-3</v>
      </c>
      <c r="F3071" s="17">
        <v>0.65724757874168382</v>
      </c>
      <c r="G3071" s="17">
        <v>0.65724757874168382</v>
      </c>
      <c r="H3071" s="17">
        <v>0.31410243200454901</v>
      </c>
      <c r="I3071" s="17">
        <v>0</v>
      </c>
      <c r="J3071" s="17">
        <v>18.846145920272949</v>
      </c>
      <c r="K3071" s="17">
        <v>0.31410243200454901</v>
      </c>
      <c r="L3071" s="17">
        <v>-0.99999999999999789</v>
      </c>
      <c r="M3071" s="17">
        <v>-0.99999999999999789</v>
      </c>
      <c r="N3071" s="17">
        <v>6.2820486400909763</v>
      </c>
      <c r="O3071" s="17">
        <v>24.727522564297022</v>
      </c>
      <c r="P3071" s="17">
        <v>7.8014544356528798E-2</v>
      </c>
      <c r="Q3071" s="17">
        <v>5.1638961725711932</v>
      </c>
      <c r="R3071" s="17">
        <v>1.6941715947562515</v>
      </c>
      <c r="S3071" s="17">
        <v>0.33333333333333265</v>
      </c>
      <c r="T3071" s="17">
        <v>0.34356768816910693</v>
      </c>
      <c r="U3071" s="17">
        <v>0.27542443265447442</v>
      </c>
      <c r="V3071" s="17">
        <v>8.8196459735028876E-2</v>
      </c>
      <c r="W3071" s="17">
        <v>29.056779275495753</v>
      </c>
      <c r="X3071" s="17">
        <v>2.003909433361736</v>
      </c>
      <c r="Y3071" s="17">
        <v>-0.99999999999999789</v>
      </c>
      <c r="Z3071" s="17">
        <v>-0.99999999999999789</v>
      </c>
      <c r="AA3071" s="17">
        <v>82.120912422014896</v>
      </c>
      <c r="AB3071" s="17">
        <v>0.53122173729113831</v>
      </c>
      <c r="AC3071" s="17">
        <v>0.22351770548406902</v>
      </c>
      <c r="AD3071" s="17">
        <v>0.27265978826005105</v>
      </c>
      <c r="AE3071" s="17">
        <v>51.369961551762913</v>
      </c>
      <c r="AF3071" s="17">
        <v>0.91666666666666663</v>
      </c>
      <c r="AG3071" s="17">
        <v>-0.99999999999999789</v>
      </c>
      <c r="AH3071" s="17">
        <v>-0.99999999999999789</v>
      </c>
      <c r="AI3071" s="17">
        <v>4.5201362914116652E-2</v>
      </c>
      <c r="AJ3071" s="17">
        <v>8.8196459735028876E-2</v>
      </c>
      <c r="AK3071" s="17">
        <v>-7.8351318127594244E-2</v>
      </c>
      <c r="AL3071" s="17">
        <v>4.0547997535897565E-2</v>
      </c>
      <c r="AM3071" s="17">
        <v>-0.1230735265271177</v>
      </c>
      <c r="AN3071" s="17">
        <v>-8.4531632662759842E-2</v>
      </c>
      <c r="AO3071" s="17">
        <v>-3.4685947538159123</v>
      </c>
      <c r="AP3071" s="17">
        <v>-1.9105508288895081</v>
      </c>
      <c r="AQ3071" s="17">
        <v>47.902925195768709</v>
      </c>
      <c r="AR3071" s="17">
        <v>1.0405219138919426</v>
      </c>
      <c r="AS3071" s="17">
        <v>2.3180118653662842</v>
      </c>
      <c r="AT3071" s="17">
        <v>-0.99999999999999789</v>
      </c>
      <c r="AU3071" s="17">
        <v>-0.99999999999999789</v>
      </c>
      <c r="AV3071" s="17">
        <v>2.3514191734979351</v>
      </c>
      <c r="AW3071" s="17">
        <v>104.93788415742239</v>
      </c>
      <c r="AX3071" s="17">
        <v>114.66155738920757</v>
      </c>
      <c r="AY3071" s="17">
        <v>0.17344529655270427</v>
      </c>
      <c r="AZ3071" s="17">
        <v>8.7639668021846369</v>
      </c>
      <c r="BA3071" s="22">
        <v>1513.4622566217911</v>
      </c>
      <c r="CU3071" t="e">
        <v>#N/A</v>
      </c>
      <c r="CV3071" t="e">
        <v>#N/A</v>
      </c>
    </row>
    <row r="3072" spans="1:100" x14ac:dyDescent="0.25">
      <c r="A3072">
        <v>6447</v>
      </c>
      <c r="B3072" t="s">
        <v>3311</v>
      </c>
      <c r="C3072" s="22">
        <v>3</v>
      </c>
      <c r="D3072" s="17">
        <v>-1.088161135025943</v>
      </c>
      <c r="E3072" s="17">
        <v>-1.1083660587052215E-2</v>
      </c>
      <c r="F3072" s="17">
        <v>0.19190781525834999</v>
      </c>
      <c r="G3072" s="17">
        <v>0.19190781525834999</v>
      </c>
      <c r="H3072" s="17">
        <v>0.16445892249365979</v>
      </c>
      <c r="I3072" s="17">
        <v>0</v>
      </c>
      <c r="J3072" s="17">
        <v>9.8675353496195832</v>
      </c>
      <c r="K3072" s="17">
        <v>0.16445892249365979</v>
      </c>
      <c r="L3072" s="17">
        <v>-1</v>
      </c>
      <c r="M3072" s="17">
        <v>-1</v>
      </c>
      <c r="N3072" s="17">
        <v>3.2891784498731953</v>
      </c>
      <c r="O3072" s="17">
        <v>8.9712820298519933</v>
      </c>
      <c r="P3072" s="17">
        <v>2.1218892590761575E-2</v>
      </c>
      <c r="Q3072" s="17">
        <v>-1.0643385696538181</v>
      </c>
      <c r="R3072" s="17">
        <v>-0.3824288866743199</v>
      </c>
      <c r="S3072" s="17">
        <v>0.33333333333333387</v>
      </c>
      <c r="T3072" s="17">
        <v>0.28794286726426838</v>
      </c>
      <c r="U3072" s="17">
        <v>9.944976660954058E-2</v>
      </c>
      <c r="V3072" s="17">
        <v>-2.077212387417681E-3</v>
      </c>
      <c r="W3072" s="17">
        <v>22.167593293042611</v>
      </c>
      <c r="X3072" s="17">
        <v>0.79060184974702419</v>
      </c>
      <c r="Y3072" s="17">
        <v>-1</v>
      </c>
      <c r="Z3072" s="17">
        <v>-1</v>
      </c>
      <c r="AA3072" s="17">
        <v>25.125459665516711</v>
      </c>
      <c r="AB3072" s="17">
        <v>-2.1604919476744179E-2</v>
      </c>
      <c r="AC3072" s="17">
        <v>4.0319653937642662E-2</v>
      </c>
      <c r="AD3072" s="17">
        <v>4.8091170722069657E-2</v>
      </c>
      <c r="AE3072" s="17">
        <v>3.3402952591484052</v>
      </c>
      <c r="AF3072" s="17">
        <v>0.18181818181818182</v>
      </c>
      <c r="AG3072" s="17">
        <v>-1</v>
      </c>
      <c r="AH3072" s="17">
        <v>-1</v>
      </c>
      <c r="AI3072" s="17">
        <v>9.3395365218012782E-3</v>
      </c>
      <c r="AJ3072" s="17">
        <v>-2.077212387417681E-3</v>
      </c>
      <c r="AK3072" s="17">
        <v>9.9349718876787174E-2</v>
      </c>
      <c r="AL3072" s="17">
        <v>9.5860318135442046E-2</v>
      </c>
      <c r="AM3072" s="17">
        <v>-0.10994117819345152</v>
      </c>
      <c r="AN3072" s="17">
        <v>0.15838236445471582</v>
      </c>
      <c r="AO3072" s="17">
        <v>-2.2517808604523513</v>
      </c>
      <c r="AP3072" s="17">
        <v>4.4388607020451056</v>
      </c>
      <c r="AQ3072" s="17">
        <v>32.035128642662187</v>
      </c>
      <c r="AR3072" s="17">
        <v>0.71864875481972523</v>
      </c>
      <c r="AS3072" s="17">
        <v>0.9550607722406842</v>
      </c>
      <c r="AT3072" s="17">
        <v>-1</v>
      </c>
      <c r="AU3072" s="17">
        <v>-1</v>
      </c>
      <c r="AV3072" s="17">
        <v>-0.1905210714159708</v>
      </c>
      <c r="AW3072" s="17">
        <v>38.535602397413797</v>
      </c>
      <c r="AX3072" s="17">
        <v>38.514671889108051</v>
      </c>
      <c r="AY3072" s="17">
        <v>9.828160585340405E-2</v>
      </c>
      <c r="AZ3072" s="17">
        <v>-45.697004954781718</v>
      </c>
      <c r="BA3072" s="22">
        <v>1273.7201618538841</v>
      </c>
      <c r="CU3072" t="e">
        <v>#N/A</v>
      </c>
      <c r="CV3072" t="e">
        <v>#N/A</v>
      </c>
    </row>
    <row r="3073" spans="1:100" x14ac:dyDescent="0.25">
      <c r="A3073">
        <v>6448</v>
      </c>
      <c r="B3073" t="s">
        <v>3312</v>
      </c>
      <c r="C3073" s="22">
        <v>3</v>
      </c>
      <c r="D3073" s="17">
        <v>3.2726277341566798</v>
      </c>
      <c r="E3073" s="17">
        <v>0</v>
      </c>
      <c r="F3073" s="17">
        <v>0.18183607029373366</v>
      </c>
      <c r="G3073" s="17">
        <v>0.18183607029373366</v>
      </c>
      <c r="H3073" s="17">
        <v>0.33249803556700813</v>
      </c>
      <c r="I3073" s="17">
        <v>0</v>
      </c>
      <c r="J3073" s="17">
        <v>19.949882134020474</v>
      </c>
      <c r="K3073" s="17">
        <v>0.33249803556700813</v>
      </c>
      <c r="L3073" s="17">
        <v>-1.0000000000000004</v>
      </c>
      <c r="M3073" s="17">
        <v>-1.0000000000000004</v>
      </c>
      <c r="N3073" s="17">
        <v>6.6499607113401602</v>
      </c>
      <c r="O3073" s="17">
        <v>23.404345938470897</v>
      </c>
      <c r="P3073" s="17">
        <v>5.6761757498887754E-2</v>
      </c>
      <c r="Q3073" s="17">
        <v>-1.1129585468899856</v>
      </c>
      <c r="R3073" s="17">
        <v>-0.37202449858679476</v>
      </c>
      <c r="S3073" s="17">
        <v>0.33333333333333343</v>
      </c>
      <c r="T3073" s="17">
        <v>-3.2344655130714925E-2</v>
      </c>
      <c r="U3073" s="17">
        <v>-0.16578580505696031</v>
      </c>
      <c r="V3073" s="17">
        <v>-4.8104170750577102E-2</v>
      </c>
      <c r="W3073" s="17">
        <v>-9.8159733268770815</v>
      </c>
      <c r="X3073" s="17">
        <v>-1.166440304615797</v>
      </c>
      <c r="Y3073" s="17">
        <v>-1.0000000000000004</v>
      </c>
      <c r="Z3073" s="17">
        <v>-1.0000000000000004</v>
      </c>
      <c r="AA3073" s="17">
        <v>-8.0811069201472083</v>
      </c>
      <c r="AB3073" s="17">
        <v>2.6550900807525517E-2</v>
      </c>
      <c r="AC3073" s="17">
        <v>-3.9676685150267114E-2</v>
      </c>
      <c r="AD3073" s="17">
        <v>5.5263602449074835E-2</v>
      </c>
      <c r="AE3073" s="17">
        <v>2.1068909053166731</v>
      </c>
      <c r="AF3073" s="17">
        <v>0.18181818181818182</v>
      </c>
      <c r="AG3073" s="17">
        <v>-1.0000000000000004</v>
      </c>
      <c r="AH3073" s="17">
        <v>-1.0000000000000004</v>
      </c>
      <c r="AI3073" s="17">
        <v>0</v>
      </c>
      <c r="AJ3073" s="17">
        <v>-4.8104170750577102E-2</v>
      </c>
      <c r="AK3073" s="17">
        <v>0.25981940994856345</v>
      </c>
      <c r="AL3073" s="17">
        <v>0.47174304883104179</v>
      </c>
      <c r="AM3073" s="17">
        <v>1.384854627752021E-2</v>
      </c>
      <c r="AN3073" s="17">
        <v>0.1011189385647811</v>
      </c>
      <c r="AO3073" s="17">
        <v>1.6453107066808283</v>
      </c>
      <c r="AP3073" s="17">
        <v>4.8866887082747379</v>
      </c>
      <c r="AQ3073" s="17">
        <v>10.133908807143401</v>
      </c>
      <c r="AR3073" s="17">
        <v>8.7098702395081051E-2</v>
      </c>
      <c r="AS3073" s="17">
        <v>-0.83394226904878876</v>
      </c>
      <c r="AT3073" s="17">
        <v>-1.0000000000000004</v>
      </c>
      <c r="AU3073" s="17">
        <v>-1.0000000000000004</v>
      </c>
      <c r="AV3073" s="17">
        <v>-0.19018842829306112</v>
      </c>
      <c r="AW3073" s="17">
        <v>20.20992772659843</v>
      </c>
      <c r="AX3073" s="17">
        <v>15.39951065154073</v>
      </c>
      <c r="AY3073" s="17">
        <v>0.24120387693999484</v>
      </c>
      <c r="AZ3073" s="17">
        <v>-21.225751088004834</v>
      </c>
      <c r="BA3073" s="22">
        <v>1345.4882193613523</v>
      </c>
      <c r="CU3073" t="e">
        <v>#N/A</v>
      </c>
      <c r="CV3073" t="e">
        <v>#N/A</v>
      </c>
    </row>
    <row r="3074" spans="1:100" x14ac:dyDescent="0.25">
      <c r="A3074">
        <v>6449</v>
      </c>
      <c r="B3074" t="s">
        <v>3313</v>
      </c>
      <c r="C3074" s="22">
        <v>3</v>
      </c>
      <c r="D3074" s="17">
        <v>4.6511253681162321</v>
      </c>
      <c r="E3074" s="17">
        <v>-6.7771110704730993E-3</v>
      </c>
      <c r="F3074" s="17">
        <v>0.42548139772758087</v>
      </c>
      <c r="G3074" s="17">
        <v>0.42548139772758087</v>
      </c>
      <c r="H3074" s="17">
        <v>0.17842403623968744</v>
      </c>
      <c r="I3074" s="17">
        <v>0</v>
      </c>
      <c r="J3074" s="17">
        <v>10.705442174381249</v>
      </c>
      <c r="K3074" s="17">
        <v>0.17842403623968744</v>
      </c>
      <c r="L3074" s="17">
        <v>-1.0000000000000013</v>
      </c>
      <c r="M3074" s="17">
        <v>-1.0000000000000013</v>
      </c>
      <c r="N3074" s="17">
        <v>3.5684807247937482</v>
      </c>
      <c r="O3074" s="17">
        <v>15.78204894022506</v>
      </c>
      <c r="P3074" s="17">
        <v>-0.60247359971729497</v>
      </c>
      <c r="Q3074" s="17">
        <v>-3.8082326225840579</v>
      </c>
      <c r="R3074" s="17">
        <v>-1.2944855148610641</v>
      </c>
      <c r="S3074" s="17">
        <v>0.3333333333333337</v>
      </c>
      <c r="T3074" s="17">
        <v>0.20812742348012558</v>
      </c>
      <c r="U3074" s="17">
        <v>4.5130034763557418E-2</v>
      </c>
      <c r="V3074" s="17">
        <v>-1.0679025375348653E-2</v>
      </c>
      <c r="W3074" s="17">
        <v>15.899509198479217</v>
      </c>
      <c r="X3074" s="17">
        <v>0.35659340347804797</v>
      </c>
      <c r="Y3074" s="17">
        <v>-1.0000000000000013</v>
      </c>
      <c r="Z3074" s="17">
        <v>-1.0000000000000013</v>
      </c>
      <c r="AA3074" s="17">
        <v>6.6256073685124308</v>
      </c>
      <c r="AB3074" s="17">
        <v>-7.2647752793978504E-2</v>
      </c>
      <c r="AC3074" s="17">
        <v>-2.0236195239344938E-3</v>
      </c>
      <c r="AD3074" s="17">
        <v>-8.4916953984201321E-2</v>
      </c>
      <c r="AE3074" s="17">
        <v>-7.9794163151057154</v>
      </c>
      <c r="AF3074" s="17">
        <v>0</v>
      </c>
      <c r="AG3074" s="17">
        <v>-1.0000000000000013</v>
      </c>
      <c r="AH3074" s="17">
        <v>-1.0000000000000013</v>
      </c>
      <c r="AI3074" s="17">
        <v>6.8091008018924346E-3</v>
      </c>
      <c r="AJ3074" s="17">
        <v>-1.0679025375348653E-2</v>
      </c>
      <c r="AK3074" s="17">
        <v>0.56266059021292292</v>
      </c>
      <c r="AL3074" s="17">
        <v>0.2546881946689028</v>
      </c>
      <c r="AM3074" s="17">
        <v>-0.12412703349579203</v>
      </c>
      <c r="AN3074" s="17">
        <v>-0.15371303323092658</v>
      </c>
      <c r="AO3074" s="17">
        <v>-0.28987288633018654</v>
      </c>
      <c r="AP3074" s="17">
        <v>-2.5693848574286502</v>
      </c>
      <c r="AQ3074" s="17">
        <v>26.604951372860462</v>
      </c>
      <c r="AR3074" s="17">
        <v>0.57591176620166806</v>
      </c>
      <c r="AS3074" s="17">
        <v>0.53501743971773552</v>
      </c>
      <c r="AT3074" s="17">
        <v>-1.0000000000000013</v>
      </c>
      <c r="AU3074" s="17">
        <v>-1.0000000000000013</v>
      </c>
      <c r="AV3074" s="17">
        <v>-0.8690041171334838</v>
      </c>
      <c r="AW3074" s="17">
        <v>19.838271451308831</v>
      </c>
      <c r="AX3074" s="17">
        <v>18.906550929811818</v>
      </c>
      <c r="AY3074" s="17">
        <v>-4.3191137905751867E-2</v>
      </c>
      <c r="AZ3074" s="17">
        <v>-16.113670368497544</v>
      </c>
      <c r="BA3074" s="22">
        <v>1311.8225259473843</v>
      </c>
      <c r="CU3074" t="e">
        <v>#N/A</v>
      </c>
      <c r="CV3074" t="e">
        <v>#N/A</v>
      </c>
    </row>
    <row r="3075" spans="1:100" x14ac:dyDescent="0.25">
      <c r="A3075">
        <v>6450</v>
      </c>
      <c r="B3075" t="s">
        <v>3314</v>
      </c>
      <c r="C3075" s="22">
        <v>3</v>
      </c>
      <c r="D3075" s="17">
        <v>4.0833652988930202</v>
      </c>
      <c r="E3075" s="17">
        <v>1.606720968902595E-2</v>
      </c>
      <c r="F3075" s="17">
        <v>-5.8812628974758155E-2</v>
      </c>
      <c r="G3075" s="17">
        <v>-5.8812628974758155E-2</v>
      </c>
      <c r="H3075" s="17">
        <v>-8.2890762532002223E-3</v>
      </c>
      <c r="I3075" s="17">
        <v>0</v>
      </c>
      <c r="J3075" s="17">
        <v>-0.49734457519201258</v>
      </c>
      <c r="K3075" s="17">
        <v>-8.2890762532002223E-3</v>
      </c>
      <c r="L3075" s="17">
        <v>-1.0000000000000007</v>
      </c>
      <c r="M3075" s="17">
        <v>-1.0000000000000007</v>
      </c>
      <c r="N3075" s="17">
        <v>-0.16578152506400423</v>
      </c>
      <c r="O3075" s="17">
        <v>3.5272080947262499</v>
      </c>
      <c r="P3075" s="17">
        <v>-4.344508954638439E-3</v>
      </c>
      <c r="Q3075" s="17">
        <v>1.6678070598191388</v>
      </c>
      <c r="R3075" s="17">
        <v>0.52266890757375151</v>
      </c>
      <c r="S3075" s="17">
        <v>0.33333333333333343</v>
      </c>
      <c r="T3075" s="17">
        <v>0.43779293438285571</v>
      </c>
      <c r="U3075" s="17">
        <v>-0.20244942127208052</v>
      </c>
      <c r="V3075" s="17">
        <v>0</v>
      </c>
      <c r="W3075" s="17">
        <v>23.07863690789236</v>
      </c>
      <c r="X3075" s="17">
        <v>8.113535843092759E-2</v>
      </c>
      <c r="Y3075" s="17">
        <v>-1.0000000000000007</v>
      </c>
      <c r="Z3075" s="17">
        <v>-1.0000000000000007</v>
      </c>
      <c r="AA3075" s="17">
        <v>20.39031526735619</v>
      </c>
      <c r="AB3075" s="17">
        <v>-6.1895134816971696E-2</v>
      </c>
      <c r="AC3075" s="17">
        <v>0.16322272129809992</v>
      </c>
      <c r="AD3075" s="17">
        <v>-0.16554739744332658</v>
      </c>
      <c r="AE3075" s="17">
        <v>-3.2109905481099155</v>
      </c>
      <c r="AF3075" s="17">
        <v>0</v>
      </c>
      <c r="AG3075" s="17">
        <v>-1.0000000000000007</v>
      </c>
      <c r="AH3075" s="17">
        <v>-1.0000000000000007</v>
      </c>
      <c r="AI3075" s="17">
        <v>1.3344707573370095E-2</v>
      </c>
      <c r="AJ3075" s="17">
        <v>0</v>
      </c>
      <c r="AK3075" s="17">
        <v>0.18170184926615818</v>
      </c>
      <c r="AL3075" s="17">
        <v>-6.3530068423006514E-2</v>
      </c>
      <c r="AM3075" s="17">
        <v>0.76957021748910182</v>
      </c>
      <c r="AN3075" s="17">
        <v>0.29256512579088167</v>
      </c>
      <c r="AO3075" s="17">
        <v>20.147764683558336</v>
      </c>
      <c r="AP3075" s="17">
        <v>6.9964778026570142</v>
      </c>
      <c r="AQ3075" s="17">
        <v>22.581292332700336</v>
      </c>
      <c r="AR3075" s="17">
        <v>0.56867684644410887</v>
      </c>
      <c r="AS3075" s="17">
        <v>7.2846282177727623E-2</v>
      </c>
      <c r="AT3075" s="17">
        <v>-1.0000000000000007</v>
      </c>
      <c r="AU3075" s="17">
        <v>-1.0000000000000007</v>
      </c>
      <c r="AV3075" s="17">
        <v>0.46385627859899348</v>
      </c>
      <c r="AW3075" s="17">
        <v>30.914001164739478</v>
      </c>
      <c r="AX3075" s="17">
        <v>31.180895316206875</v>
      </c>
      <c r="AY3075" s="17">
        <v>-0.14321795571064366</v>
      </c>
      <c r="AZ3075" s="17">
        <v>-25.802396434764457</v>
      </c>
      <c r="BA3075" s="22">
        <v>1331.4344826032261</v>
      </c>
      <c r="CU3075" t="e">
        <v>#N/A</v>
      </c>
      <c r="CV3075" t="e">
        <v>#N/A</v>
      </c>
    </row>
    <row r="3076" spans="1:100" x14ac:dyDescent="0.25">
      <c r="A3076">
        <v>6451</v>
      </c>
      <c r="B3076" t="s">
        <v>3315</v>
      </c>
      <c r="C3076" s="22">
        <v>3</v>
      </c>
      <c r="D3076" s="17">
        <v>1.3018738725360428</v>
      </c>
      <c r="E3076" s="17">
        <v>0</v>
      </c>
      <c r="F3076" s="17">
        <v>3.534997890703961</v>
      </c>
      <c r="G3076" s="17">
        <v>3.534997890703961</v>
      </c>
      <c r="H3076" s="17">
        <v>-5.6927317968173186E-2</v>
      </c>
      <c r="I3076" s="17">
        <v>-2.6420685789368709E-2</v>
      </c>
      <c r="J3076" s="17">
        <v>-5.0008802254525113</v>
      </c>
      <c r="K3076" s="17">
        <v>-8.3348003757541866E-2</v>
      </c>
      <c r="L3076" s="17">
        <v>-1.0000000000000002</v>
      </c>
      <c r="M3076" s="17">
        <v>-1.0000000000000002</v>
      </c>
      <c r="N3076" s="17">
        <v>-1.66696007515084</v>
      </c>
      <c r="O3076" s="17">
        <v>-0.16400846221251314</v>
      </c>
      <c r="P3076" s="17">
        <v>-0.44286714002892608</v>
      </c>
      <c r="Q3076" s="17">
        <v>-0.36335820516200817</v>
      </c>
      <c r="R3076" s="17">
        <v>-0.29618847047536134</v>
      </c>
      <c r="S3076" s="17">
        <v>0.33333333333333331</v>
      </c>
      <c r="T3076" s="17">
        <v>0.33333333333333331</v>
      </c>
      <c r="U3076" s="17">
        <v>0.27829414274218889</v>
      </c>
      <c r="V3076" s="17">
        <v>-8.3852484506756211E-2</v>
      </c>
      <c r="W3076" s="17">
        <v>37.778253146385651</v>
      </c>
      <c r="X3076" s="17">
        <v>1.3600763343524274</v>
      </c>
      <c r="Y3076" s="17">
        <v>-1.0000000000000002</v>
      </c>
      <c r="Z3076" s="17">
        <v>-1.0000000000000002</v>
      </c>
      <c r="AA3076" s="17">
        <v>76.464740720637693</v>
      </c>
      <c r="AB3076" s="17">
        <v>5.242157691596936E-2</v>
      </c>
      <c r="AC3076" s="17">
        <v>0.23582946036827862</v>
      </c>
      <c r="AD3076" s="17">
        <v>0.49140248361029981</v>
      </c>
      <c r="AE3076" s="17">
        <v>38.982676044727398</v>
      </c>
      <c r="AF3076" s="17">
        <v>0.75</v>
      </c>
      <c r="AG3076" s="17">
        <v>-1.0000000000000002</v>
      </c>
      <c r="AH3076" s="17">
        <v>-1.0000000000000002</v>
      </c>
      <c r="AI3076" s="17">
        <v>0</v>
      </c>
      <c r="AJ3076" s="17">
        <v>-8.3852484506756211E-2</v>
      </c>
      <c r="AK3076" s="17">
        <v>0.50661941938530897</v>
      </c>
      <c r="AL3076" s="17">
        <v>0.10558807486652848</v>
      </c>
      <c r="AM3076" s="17">
        <v>0.13203767255100121</v>
      </c>
      <c r="AN3076" s="17">
        <v>0.19978344013701904</v>
      </c>
      <c r="AO3076" s="17">
        <v>5.8340389107015742</v>
      </c>
      <c r="AP3076" s="17">
        <v>5.5225263777581191</v>
      </c>
      <c r="AQ3076" s="17">
        <v>32.777372920933161</v>
      </c>
      <c r="AR3076" s="17">
        <v>0.86110832490209988</v>
      </c>
      <c r="AS3076" s="17">
        <v>1.2767283305948853</v>
      </c>
      <c r="AT3076" s="17">
        <v>-1.0000000000000002</v>
      </c>
      <c r="AU3076" s="17">
        <v>-1.0000000000000002</v>
      </c>
      <c r="AV3076" s="17">
        <v>3.2388094202286002</v>
      </c>
      <c r="AW3076" s="17">
        <v>81.823258636183255</v>
      </c>
      <c r="AX3076" s="17">
        <v>73.438010185507665</v>
      </c>
      <c r="AY3076" s="17">
        <v>7.8216184812471792E-2</v>
      </c>
      <c r="AZ3076" s="17">
        <v>-9.1017399333596245</v>
      </c>
      <c r="BA3076" s="22">
        <v>1449.5434081571823</v>
      </c>
      <c r="CU3076" t="e">
        <v>#N/A</v>
      </c>
      <c r="CV3076" t="e">
        <v>#N/A</v>
      </c>
    </row>
    <row r="3077" spans="1:100" x14ac:dyDescent="0.25">
      <c r="A3077">
        <v>6453</v>
      </c>
      <c r="B3077" t="s">
        <v>3316</v>
      </c>
      <c r="C3077" s="22">
        <v>3</v>
      </c>
      <c r="D3077" s="17">
        <v>5.9380966379457121</v>
      </c>
      <c r="E3077" s="17">
        <v>0.33551026245514587</v>
      </c>
      <c r="F3077" s="17">
        <v>-0.16076800226578705</v>
      </c>
      <c r="G3077" s="17">
        <v>-5.9245699558941801E-2</v>
      </c>
      <c r="H3077" s="17">
        <v>0.19620636452191276</v>
      </c>
      <c r="I3077" s="17">
        <v>0</v>
      </c>
      <c r="J3077" s="17">
        <v>11.772381871314765</v>
      </c>
      <c r="K3077" s="17">
        <v>0.19620636452191276</v>
      </c>
      <c r="L3077" s="17">
        <v>-0.99999999999999933</v>
      </c>
      <c r="M3077" s="17">
        <v>-0.99999999999999933</v>
      </c>
      <c r="N3077" s="17">
        <v>3.9241272904382547</v>
      </c>
      <c r="O3077" s="17">
        <v>17.651232809701536</v>
      </c>
      <c r="P3077" s="17">
        <v>0.19762847191024185</v>
      </c>
      <c r="Q3077" s="17">
        <v>3.2402819335590638</v>
      </c>
      <c r="R3077" s="17">
        <v>1.0058927931880968</v>
      </c>
      <c r="S3077" s="17">
        <v>0.3333333333333332</v>
      </c>
      <c r="T3077" s="17">
        <v>0.40784597004556467</v>
      </c>
      <c r="U3077" s="17">
        <v>0.12027130941040942</v>
      </c>
      <c r="V3077" s="17">
        <v>-9.5884665959768689E-3</v>
      </c>
      <c r="W3077" s="17">
        <v>26.226231266856701</v>
      </c>
      <c r="X3077" s="17">
        <v>1.0705322674609417</v>
      </c>
      <c r="Y3077" s="17">
        <v>-0.99999999999999933</v>
      </c>
      <c r="Z3077" s="17">
        <v>-0.99999999999999933</v>
      </c>
      <c r="AA3077" s="17">
        <v>59.188766881832493</v>
      </c>
      <c r="AB3077" s="17">
        <v>0.2251165430775009</v>
      </c>
      <c r="AC3077" s="17">
        <v>0.12630622319604948</v>
      </c>
      <c r="AD3077" s="17">
        <v>0.28771009016220328</v>
      </c>
      <c r="AE3077" s="17">
        <v>31.956642821787689</v>
      </c>
      <c r="AF3077" s="17">
        <v>0.625</v>
      </c>
      <c r="AG3077" s="17">
        <v>-0.99999999999999933</v>
      </c>
      <c r="AH3077" s="17">
        <v>-0.99999999999999933</v>
      </c>
      <c r="AI3077" s="17">
        <v>0</v>
      </c>
      <c r="AJ3077" s="17">
        <v>-9.5884665959768689E-3</v>
      </c>
      <c r="AK3077" s="17">
        <v>0.23129107440165786</v>
      </c>
      <c r="AL3077" s="17">
        <v>-0.14324960029658776</v>
      </c>
      <c r="AM3077" s="17">
        <v>0.16524314550551256</v>
      </c>
      <c r="AN3077" s="17">
        <v>7.7623021633750358E-2</v>
      </c>
      <c r="AO3077" s="17">
        <v>5.2875340096461043</v>
      </c>
      <c r="AP3077" s="17">
        <v>1.2243275393608204</v>
      </c>
      <c r="AQ3077" s="17">
        <v>37.998613138171493</v>
      </c>
      <c r="AR3077" s="17">
        <v>0.85186214619333078</v>
      </c>
      <c r="AS3077" s="17">
        <v>1.2667386319828546</v>
      </c>
      <c r="AT3077" s="17">
        <v>-0.99999999999999933</v>
      </c>
      <c r="AU3077" s="17">
        <v>-0.99999999999999933</v>
      </c>
      <c r="AV3077" s="17">
        <v>0.94664709362915433</v>
      </c>
      <c r="AW3077" s="17">
        <v>78.064327230894847</v>
      </c>
      <c r="AX3077" s="17">
        <v>77.105480571297178</v>
      </c>
      <c r="AY3077" s="17">
        <v>0.27434904169421137</v>
      </c>
      <c r="AZ3077" s="17">
        <v>24.309158444599106</v>
      </c>
      <c r="BA3077" s="22">
        <v>1427.4180594008928</v>
      </c>
      <c r="CU3077" t="e">
        <v>#N/A</v>
      </c>
      <c r="CV3077" t="e">
        <v>#N/A</v>
      </c>
    </row>
    <row r="3078" spans="1:100" x14ac:dyDescent="0.25">
      <c r="A3078">
        <v>6455</v>
      </c>
      <c r="B3078" t="s">
        <v>3317</v>
      </c>
      <c r="C3078" s="22">
        <v>3</v>
      </c>
      <c r="D3078" s="17">
        <v>3.5818086069322863</v>
      </c>
      <c r="E3078" s="17">
        <v>1.0934631204345652E-2</v>
      </c>
      <c r="F3078" s="17">
        <v>0.81027500220232773</v>
      </c>
      <c r="G3078" s="17">
        <v>0.81027500220232773</v>
      </c>
      <c r="H3078" s="17">
        <v>9.1134373311745509E-2</v>
      </c>
      <c r="I3078" s="17">
        <v>0</v>
      </c>
      <c r="J3078" s="17">
        <v>5.4680623987047312</v>
      </c>
      <c r="K3078" s="17">
        <v>9.1134373311745509E-2</v>
      </c>
      <c r="L3078" s="17">
        <v>-0.99999999999999989</v>
      </c>
      <c r="M3078" s="17">
        <v>-0.99999999999999989</v>
      </c>
      <c r="N3078" s="17">
        <v>1.8226874662349106</v>
      </c>
      <c r="O3078" s="17">
        <v>9.8601460078393455</v>
      </c>
      <c r="P3078" s="17">
        <v>-9.8006954169278987E-2</v>
      </c>
      <c r="Q3078" s="17">
        <v>-2.2026279939588188E-2</v>
      </c>
      <c r="R3078" s="17">
        <v>-6.0002948330990617E-2</v>
      </c>
      <c r="S3078" s="17">
        <v>0.33333333333333337</v>
      </c>
      <c r="T3078" s="17">
        <v>0.25944341731096787</v>
      </c>
      <c r="U3078" s="17">
        <v>-8.9807818440207826E-2</v>
      </c>
      <c r="V3078" s="17">
        <v>-3.9896253349657421E-2</v>
      </c>
      <c r="W3078" s="17">
        <v>14.877532221707602</v>
      </c>
      <c r="X3078" s="17">
        <v>-5.4469293763714788E-2</v>
      </c>
      <c r="Y3078" s="17">
        <v>-0.99999999999999989</v>
      </c>
      <c r="Z3078" s="17">
        <v>-0.99999999999999989</v>
      </c>
      <c r="AA3078" s="17">
        <v>44.250551177955423</v>
      </c>
      <c r="AB3078" s="17">
        <v>0.22188458685710324</v>
      </c>
      <c r="AC3078" s="17">
        <v>0.23011827813424685</v>
      </c>
      <c r="AD3078" s="17">
        <v>0.13665757310022608</v>
      </c>
      <c r="AE3078" s="17">
        <v>29.433021904578801</v>
      </c>
      <c r="AF3078" s="17">
        <v>0.33333333333333331</v>
      </c>
      <c r="AG3078" s="17">
        <v>-0.99999999999999989</v>
      </c>
      <c r="AH3078" s="17">
        <v>-0.99999999999999989</v>
      </c>
      <c r="AI3078" s="17">
        <v>0</v>
      </c>
      <c r="AJ3078" s="17">
        <v>-3.9896253349657421E-2</v>
      </c>
      <c r="AK3078" s="17">
        <v>0.11641429539646359</v>
      </c>
      <c r="AL3078" s="17">
        <v>0.15473963475059557</v>
      </c>
      <c r="AM3078" s="17">
        <v>2.8927216319111403E-2</v>
      </c>
      <c r="AN3078" s="17">
        <v>9.8967053430270055E-2</v>
      </c>
      <c r="AO3078" s="17">
        <v>1.3052518849601045</v>
      </c>
      <c r="AP3078" s="17">
        <v>3.2478745095097303</v>
      </c>
      <c r="AQ3078" s="17">
        <v>20.345594620412342</v>
      </c>
      <c r="AR3078" s="17">
        <v>0.46307267885443593</v>
      </c>
      <c r="AS3078" s="17">
        <v>3.6665079548030804E-2</v>
      </c>
      <c r="AT3078" s="17">
        <v>-0.99999999999999989</v>
      </c>
      <c r="AU3078" s="17">
        <v>-0.99999999999999989</v>
      </c>
      <c r="AV3078" s="17">
        <v>0.75027205387133722</v>
      </c>
      <c r="AW3078" s="17">
        <v>57.358571695304526</v>
      </c>
      <c r="AX3078" s="17">
        <v>53.368946360338775</v>
      </c>
      <c r="AY3078" s="17">
        <v>0.34457827410402259</v>
      </c>
      <c r="AZ3078" s="17">
        <v>36.722750695224398</v>
      </c>
      <c r="BA3078" s="22">
        <v>1423.4165542491205</v>
      </c>
      <c r="CU3078" t="e">
        <v>#N/A</v>
      </c>
      <c r="CV3078" t="e">
        <v>#N/A</v>
      </c>
    </row>
    <row r="3079" spans="1:100" x14ac:dyDescent="0.25">
      <c r="A3079">
        <v>6456</v>
      </c>
      <c r="B3079" t="s">
        <v>3318</v>
      </c>
      <c r="C3079" s="22">
        <v>3</v>
      </c>
      <c r="D3079" s="17">
        <v>4.6894943697939002</v>
      </c>
      <c r="E3079" s="17">
        <v>0</v>
      </c>
      <c r="F3079" s="17">
        <v>0.29648582446222294</v>
      </c>
      <c r="G3079" s="17">
        <v>0.29648582446222294</v>
      </c>
      <c r="H3079" s="17">
        <v>7.9212430134589298E-2</v>
      </c>
      <c r="I3079" s="17">
        <v>0</v>
      </c>
      <c r="J3079" s="17">
        <v>4.7527458080753604</v>
      </c>
      <c r="K3079" s="17">
        <v>7.9212430134589298E-2</v>
      </c>
      <c r="L3079" s="17">
        <v>-0.99999999999999967</v>
      </c>
      <c r="M3079" s="17">
        <v>-0.99999999999999967</v>
      </c>
      <c r="N3079" s="17">
        <v>1.5842486026917859</v>
      </c>
      <c r="O3079" s="17">
        <v>9.7387260023314806</v>
      </c>
      <c r="P3079" s="17">
        <v>-0.10913014876718628</v>
      </c>
      <c r="Q3079" s="17">
        <v>-2.2623865325466848</v>
      </c>
      <c r="R3079" s="17">
        <v>-0.63682066109556246</v>
      </c>
      <c r="S3079" s="17">
        <v>0.33005838142095462</v>
      </c>
      <c r="T3079" s="17">
        <v>0.29146955634468319</v>
      </c>
      <c r="U3079" s="17">
        <v>-0.13876708656697481</v>
      </c>
      <c r="V3079" s="17">
        <v>-1.4199296035608145E-3</v>
      </c>
      <c r="W3079" s="17">
        <v>16.085139658420509</v>
      </c>
      <c r="X3079" s="17">
        <v>-6.3136193246865743E-2</v>
      </c>
      <c r="Y3079" s="17">
        <v>-0.99999999999999967</v>
      </c>
      <c r="Z3079" s="17">
        <v>-0.99999999999999967</v>
      </c>
      <c r="AA3079" s="17">
        <v>12.549133297392652</v>
      </c>
      <c r="AB3079" s="17">
        <v>-0.18160143164898684</v>
      </c>
      <c r="AC3079" s="17">
        <v>7.6835023906158803E-2</v>
      </c>
      <c r="AD3079" s="17">
        <v>4.6782693744182098E-2</v>
      </c>
      <c r="AE3079" s="17">
        <v>-2.8991856999322989</v>
      </c>
      <c r="AF3079" s="17">
        <v>0.2</v>
      </c>
      <c r="AG3079" s="17">
        <v>-0.99999999999999967</v>
      </c>
      <c r="AH3079" s="17">
        <v>-0.99999999999999967</v>
      </c>
      <c r="AI3079" s="17">
        <v>0</v>
      </c>
      <c r="AJ3079" s="17">
        <v>-1.4199296035608145E-3</v>
      </c>
      <c r="AK3079" s="17">
        <v>0.11350010341105185</v>
      </c>
      <c r="AL3079" s="17">
        <v>2.2865079077556649E-2</v>
      </c>
      <c r="AM3079" s="17">
        <v>0.37751251068666652</v>
      </c>
      <c r="AN3079" s="17">
        <v>3.6294836229119921E-3</v>
      </c>
      <c r="AO3079" s="17">
        <v>10.005313284221923</v>
      </c>
      <c r="AP3079" s="17">
        <v>0.20506248596058321</v>
      </c>
      <c r="AQ3079" s="17">
        <v>20.837885466495866</v>
      </c>
      <c r="AR3079" s="17">
        <v>0.48134092159510217</v>
      </c>
      <c r="AS3079" s="17">
        <v>1.6076236887723624E-2</v>
      </c>
      <c r="AT3079" s="17">
        <v>-0.99999999999999967</v>
      </c>
      <c r="AU3079" s="17">
        <v>-0.99999999999999967</v>
      </c>
      <c r="AV3079" s="17">
        <v>-0.34033483663333952</v>
      </c>
      <c r="AW3079" s="17">
        <v>22.492921785684722</v>
      </c>
      <c r="AX3079" s="17">
        <v>22.350928825328644</v>
      </c>
      <c r="AY3079" s="17">
        <v>-0.14826902115471269</v>
      </c>
      <c r="AZ3079" s="17">
        <v>-71.591705963086355</v>
      </c>
      <c r="BA3079" s="22">
        <v>1268.7093429912011</v>
      </c>
      <c r="CU3079" t="e">
        <v>#N/A</v>
      </c>
      <c r="CV3079" t="e">
        <v>#N/A</v>
      </c>
    </row>
    <row r="3080" spans="1:100" x14ac:dyDescent="0.25">
      <c r="A3080">
        <v>6457</v>
      </c>
      <c r="B3080" t="s">
        <v>3319</v>
      </c>
      <c r="C3080" s="22">
        <v>3</v>
      </c>
      <c r="D3080" s="17">
        <v>2.1127877703748164</v>
      </c>
      <c r="E3080" s="17">
        <v>0</v>
      </c>
      <c r="F3080" s="17">
        <v>0.19651875485973297</v>
      </c>
      <c r="G3080" s="17">
        <v>0.19651875485973297</v>
      </c>
      <c r="H3080" s="17">
        <v>0.13935502680490533</v>
      </c>
      <c r="I3080" s="17">
        <v>0</v>
      </c>
      <c r="J3080" s="17">
        <v>8.3613016082943279</v>
      </c>
      <c r="K3080" s="17">
        <v>0.13935502680490533</v>
      </c>
      <c r="L3080" s="17">
        <v>-1.0000000000000013</v>
      </c>
      <c r="M3080" s="17">
        <v>-1.0000000000000013</v>
      </c>
      <c r="N3080" s="17">
        <v>2.7871005360981091</v>
      </c>
      <c r="O3080" s="17">
        <v>10.670608133528884</v>
      </c>
      <c r="P3080" s="17">
        <v>2.3363541379187316</v>
      </c>
      <c r="Q3080" s="17">
        <v>-0.50751025950716855</v>
      </c>
      <c r="R3080" s="17">
        <v>2.0315112930673479E-2</v>
      </c>
      <c r="S3080" s="17">
        <v>0.23030070595866869</v>
      </c>
      <c r="T3080" s="17">
        <v>-3.7138125987567258E-2</v>
      </c>
      <c r="U3080" s="17">
        <v>0.16218391750623007</v>
      </c>
      <c r="V3080" s="17">
        <v>0</v>
      </c>
      <c r="W3080" s="17">
        <v>8.6396588268970476</v>
      </c>
      <c r="X3080" s="17">
        <v>0.45143530383887731</v>
      </c>
      <c r="Y3080" s="17">
        <v>-1.0000000000000013</v>
      </c>
      <c r="Z3080" s="17">
        <v>-1.0000000000000013</v>
      </c>
      <c r="AA3080" s="17">
        <v>22.029808848927622</v>
      </c>
      <c r="AB3080" s="17">
        <v>8.1949788010984362E-2</v>
      </c>
      <c r="AC3080" s="17">
        <v>-1.8276867294941497E-2</v>
      </c>
      <c r="AD3080" s="17">
        <v>0.20372377746595513</v>
      </c>
      <c r="AE3080" s="17">
        <v>13.369834909099907</v>
      </c>
      <c r="AF3080" s="17">
        <v>0.1</v>
      </c>
      <c r="AG3080" s="17">
        <v>-1.0000000000000013</v>
      </c>
      <c r="AH3080" s="17">
        <v>-1.0000000000000013</v>
      </c>
      <c r="AI3080" s="17">
        <v>1.0675027550048585E-2</v>
      </c>
      <c r="AJ3080" s="17">
        <v>0</v>
      </c>
      <c r="AK3080" s="17">
        <v>0.22792203172803149</v>
      </c>
      <c r="AL3080" s="17">
        <v>0.33882319820681472</v>
      </c>
      <c r="AM3080" s="17">
        <v>0.32570781052448139</v>
      </c>
      <c r="AN3080" s="17">
        <v>0.53955480618464047</v>
      </c>
      <c r="AO3080" s="17">
        <v>9.2823054217521914</v>
      </c>
      <c r="AP3080" s="17">
        <v>15.182986145650091</v>
      </c>
      <c r="AQ3080" s="17">
        <v>17.000960435191377</v>
      </c>
      <c r="AR3080" s="17">
        <v>0.35534649747733171</v>
      </c>
      <c r="AS3080" s="17">
        <v>0.59079033064378284</v>
      </c>
      <c r="AT3080" s="17">
        <v>-1.0000000000000013</v>
      </c>
      <c r="AU3080" s="17">
        <v>-1.0000000000000013</v>
      </c>
      <c r="AV3080" s="17">
        <v>0.21683386779040664</v>
      </c>
      <c r="AW3080" s="17">
        <v>47.8834031281066</v>
      </c>
      <c r="AX3080" s="17">
        <v>48.096903679107577</v>
      </c>
      <c r="AY3080" s="17">
        <v>4.8785657325656859E-2</v>
      </c>
      <c r="AZ3080" s="17">
        <v>-1.3163460279459471</v>
      </c>
      <c r="BA3080" s="22">
        <v>1380.1182662557908</v>
      </c>
      <c r="CU3080" t="e">
        <v>#N/A</v>
      </c>
      <c r="CV3080" t="e">
        <v>#N/A</v>
      </c>
    </row>
    <row r="3081" spans="1:100" x14ac:dyDescent="0.25">
      <c r="A3081">
        <v>6458</v>
      </c>
      <c r="B3081" t="s">
        <v>3320</v>
      </c>
      <c r="C3081" s="22">
        <v>3</v>
      </c>
      <c r="D3081" s="17">
        <v>3.7963003339019847</v>
      </c>
      <c r="E3081" s="17">
        <v>-0.51793956863711965</v>
      </c>
      <c r="F3081" s="17">
        <v>0.54322713450169202</v>
      </c>
      <c r="G3081" s="17">
        <v>0.42314168695630766</v>
      </c>
      <c r="H3081" s="17">
        <v>-7.6639727537090516E-4</v>
      </c>
      <c r="I3081" s="17">
        <v>0</v>
      </c>
      <c r="J3081" s="17">
        <v>-4.5983836522257848E-2</v>
      </c>
      <c r="K3081" s="17">
        <v>-7.6639727537090516E-4</v>
      </c>
      <c r="L3081" s="17">
        <v>-0.99999999999999956</v>
      </c>
      <c r="M3081" s="17">
        <v>-0.99999999999999956</v>
      </c>
      <c r="N3081" s="17">
        <v>-1.5327945507418617E-2</v>
      </c>
      <c r="O3081" s="17">
        <v>4.1734581843360345</v>
      </c>
      <c r="P3081" s="17">
        <v>-6.5580377186070731</v>
      </c>
      <c r="Q3081" s="17">
        <v>2.3023192095489784</v>
      </c>
      <c r="R3081" s="17">
        <v>6.1143159317364332E-2</v>
      </c>
      <c r="S3081" s="17">
        <v>0.33333333333333315</v>
      </c>
      <c r="T3081" s="17">
        <v>0.22060138651557126</v>
      </c>
      <c r="U3081" s="17">
        <v>0.2247527400429733</v>
      </c>
      <c r="V3081" s="17">
        <v>-3.6132887339060865E-2</v>
      </c>
      <c r="W3081" s="17">
        <v>29.732838793127492</v>
      </c>
      <c r="X3081" s="17">
        <v>1.1241828064440411</v>
      </c>
      <c r="Y3081" s="17">
        <v>-0.99999999999999956</v>
      </c>
      <c r="Z3081" s="17">
        <v>-0.99999999999999956</v>
      </c>
      <c r="AA3081" s="17">
        <v>64.242989156083198</v>
      </c>
      <c r="AB3081" s="17">
        <v>4.3397274327953678E-2</v>
      </c>
      <c r="AC3081" s="17">
        <v>0.36414606341872513</v>
      </c>
      <c r="AD3081" s="17">
        <v>0.28143680632608731</v>
      </c>
      <c r="AE3081" s="17">
        <v>34.449007203638303</v>
      </c>
      <c r="AF3081" s="17">
        <v>0.63636363636363635</v>
      </c>
      <c r="AG3081" s="17">
        <v>-0.99999999999999956</v>
      </c>
      <c r="AH3081" s="17">
        <v>-0.99999999999999956</v>
      </c>
      <c r="AI3081" s="17">
        <v>5.3592591543575534E-2</v>
      </c>
      <c r="AJ3081" s="17">
        <v>-3.6132887339060865E-2</v>
      </c>
      <c r="AK3081" s="17">
        <v>-0.10930894562741011</v>
      </c>
      <c r="AL3081" s="17">
        <v>1.5878569072944014E-2</v>
      </c>
      <c r="AM3081" s="17">
        <v>2.3923606883409235E-2</v>
      </c>
      <c r="AN3081" s="17">
        <v>0.47570815154104851</v>
      </c>
      <c r="AO3081" s="17">
        <v>5.1545443948181294E-2</v>
      </c>
      <c r="AP3081" s="17">
        <v>11.972096633890937</v>
      </c>
      <c r="AQ3081" s="17">
        <v>29.68685495660521</v>
      </c>
      <c r="AR3081" s="17">
        <v>0.74255457255281654</v>
      </c>
      <c r="AS3081" s="17">
        <v>1.1234164091686698</v>
      </c>
      <c r="AT3081" s="17">
        <v>-0.99999999999999956</v>
      </c>
      <c r="AU3081" s="17">
        <v>-0.99999999999999956</v>
      </c>
      <c r="AV3081" s="17">
        <v>0.4842848462736713</v>
      </c>
      <c r="AW3081" s="17">
        <v>80.388543974310153</v>
      </c>
      <c r="AX3081" s="17">
        <v>77.847107071275587</v>
      </c>
      <c r="AY3081" s="17">
        <v>0.27708704723635014</v>
      </c>
      <c r="AZ3081" s="17">
        <v>24.195120253373801</v>
      </c>
      <c r="BA3081" s="22">
        <v>1450.0779125000231</v>
      </c>
      <c r="CU3081" t="e">
        <v>#N/A</v>
      </c>
      <c r="CV3081" t="e">
        <v>#N/A</v>
      </c>
    </row>
    <row r="3082" spans="1:100" x14ac:dyDescent="0.25">
      <c r="A3082">
        <v>6459</v>
      </c>
      <c r="B3082" t="s">
        <v>3321</v>
      </c>
      <c r="C3082" s="22">
        <v>3</v>
      </c>
      <c r="D3082" s="17">
        <v>4.8542955272575421</v>
      </c>
      <c r="E3082" s="17">
        <v>-1.2820692519591767E-2</v>
      </c>
      <c r="F3082" s="17">
        <v>0.24405877941528584</v>
      </c>
      <c r="G3082" s="17">
        <v>0.24405877941528584</v>
      </c>
      <c r="H3082" s="17">
        <v>4.8443683774129602E-2</v>
      </c>
      <c r="I3082" s="17">
        <v>0</v>
      </c>
      <c r="J3082" s="17">
        <v>2.9066210264477776</v>
      </c>
      <c r="K3082" s="17">
        <v>4.8443683774129602E-2</v>
      </c>
      <c r="L3082" s="17">
        <v>-1.0000000000000004</v>
      </c>
      <c r="M3082" s="17">
        <v>-1.0000000000000004</v>
      </c>
      <c r="N3082" s="17">
        <v>0.96887367548259185</v>
      </c>
      <c r="O3082" s="17">
        <v>8.0049753331206031</v>
      </c>
      <c r="P3082" s="17">
        <v>0.4239895868446627</v>
      </c>
      <c r="Q3082" s="17">
        <v>0.79708291419696409</v>
      </c>
      <c r="R3082" s="17">
        <v>0.29266897504639611</v>
      </c>
      <c r="S3082" s="17">
        <v>0.33333333333333331</v>
      </c>
      <c r="T3082" s="17">
        <v>0.19496174296840071</v>
      </c>
      <c r="U3082" s="17">
        <v>0.18514137880356041</v>
      </c>
      <c r="V3082" s="17">
        <v>-2.5344683768793886E-3</v>
      </c>
      <c r="W3082" s="17">
        <v>26.498332118171433</v>
      </c>
      <c r="X3082" s="17">
        <v>1.0668385071156372</v>
      </c>
      <c r="Y3082" s="17">
        <v>-1.0000000000000004</v>
      </c>
      <c r="Z3082" s="17">
        <v>-1.0000000000000004</v>
      </c>
      <c r="AA3082" s="17">
        <v>58.577169116984741</v>
      </c>
      <c r="AB3082" s="17">
        <v>7.2429670723615155E-2</v>
      </c>
      <c r="AC3082" s="17">
        <v>0.51309425309206225</v>
      </c>
      <c r="AD3082" s="17">
        <v>5.0199436659661763E-2</v>
      </c>
      <c r="AE3082" s="17">
        <v>31.786168023766958</v>
      </c>
      <c r="AF3082" s="17">
        <v>0.6470588235294118</v>
      </c>
      <c r="AG3082" s="17">
        <v>-1.0000000000000004</v>
      </c>
      <c r="AH3082" s="17">
        <v>-1.0000000000000004</v>
      </c>
      <c r="AI3082" s="17">
        <v>2.0487668301291555E-2</v>
      </c>
      <c r="AJ3082" s="17">
        <v>-2.5344683768793886E-3</v>
      </c>
      <c r="AK3082" s="17">
        <v>0.30917716596073835</v>
      </c>
      <c r="AL3082" s="17">
        <v>7.2424307966431817E-2</v>
      </c>
      <c r="AM3082" s="17">
        <v>-0.37701226151219186</v>
      </c>
      <c r="AN3082" s="17">
        <v>0.17320967331071713</v>
      </c>
      <c r="AO3082" s="17">
        <v>-7.8794207080011045</v>
      </c>
      <c r="AP3082" s="17">
        <v>4.6923633726000844</v>
      </c>
      <c r="AQ3082" s="17">
        <v>29.404953144619199</v>
      </c>
      <c r="AR3082" s="17">
        <v>0.7109019867284152</v>
      </c>
      <c r="AS3082" s="17">
        <v>1.1152821908897672</v>
      </c>
      <c r="AT3082" s="17">
        <v>-1.0000000000000004</v>
      </c>
      <c r="AU3082" s="17">
        <v>-1.0000000000000004</v>
      </c>
      <c r="AV3082" s="17">
        <v>0.53672775446168208</v>
      </c>
      <c r="AW3082" s="17">
        <v>71.274507822705459</v>
      </c>
      <c r="AX3082" s="17">
        <v>71.430814351043367</v>
      </c>
      <c r="AY3082" s="17">
        <v>6.1577289053984643E-2</v>
      </c>
      <c r="AZ3082" s="17">
        <v>-26.58585181462507</v>
      </c>
      <c r="BA3082" s="22">
        <v>1372.8926723371455</v>
      </c>
      <c r="CU3082" t="e">
        <v>#N/A</v>
      </c>
      <c r="CV3082" t="e">
        <v>#N/A</v>
      </c>
    </row>
    <row r="3083" spans="1:100" x14ac:dyDescent="0.25">
      <c r="A3083">
        <v>6460</v>
      </c>
      <c r="B3083" t="s">
        <v>3322</v>
      </c>
      <c r="C3083" s="22">
        <v>3</v>
      </c>
      <c r="D3083" s="17">
        <v>4.1401592163731689</v>
      </c>
      <c r="E3083" s="17">
        <v>-0.21400334876793509</v>
      </c>
      <c r="F3083" s="17">
        <v>-1.0806871971604667E-2</v>
      </c>
      <c r="G3083" s="17">
        <v>-5.9913261048651231E-2</v>
      </c>
      <c r="H3083" s="17">
        <v>-1.4594302395114694E-2</v>
      </c>
      <c r="I3083" s="17">
        <v>0</v>
      </c>
      <c r="J3083" s="17">
        <v>-0.87565814370688599</v>
      </c>
      <c r="K3083" s="17">
        <v>-1.4594302395114694E-2</v>
      </c>
      <c r="L3083" s="17">
        <v>-0.99999999999999922</v>
      </c>
      <c r="M3083" s="17">
        <v>-0.99999999999999922</v>
      </c>
      <c r="N3083" s="17">
        <v>-0.29188604790229133</v>
      </c>
      <c r="O3083" s="17">
        <v>3.2045878116176376</v>
      </c>
      <c r="P3083" s="17">
        <v>-0.31340024011003087</v>
      </c>
      <c r="Q3083" s="17">
        <v>6.8232385089741818E-2</v>
      </c>
      <c r="R3083" s="17">
        <v>-3.532093048228746E-2</v>
      </c>
      <c r="S3083" s="17">
        <v>0.33333333333333326</v>
      </c>
      <c r="T3083" s="17">
        <v>0.3454438551679665</v>
      </c>
      <c r="U3083" s="17">
        <v>3.4965455866856197E-2</v>
      </c>
      <c r="V3083" s="17">
        <v>-8.5781132067309918E-2</v>
      </c>
      <c r="W3083" s="17">
        <v>25.702232587838441</v>
      </c>
      <c r="X3083" s="17">
        <v>0.33065704379461353</v>
      </c>
      <c r="Y3083" s="17">
        <v>-0.99999999999999922</v>
      </c>
      <c r="Z3083" s="17">
        <v>-0.99999999999999922</v>
      </c>
      <c r="AA3083" s="17">
        <v>61.234731118939855</v>
      </c>
      <c r="AB3083" s="17">
        <v>0.28509548275980584</v>
      </c>
      <c r="AC3083" s="17">
        <v>0.22448093235983604</v>
      </c>
      <c r="AD3083" s="17">
        <v>0.20177997411203252</v>
      </c>
      <c r="AE3083" s="17">
        <v>35.567819461583746</v>
      </c>
      <c r="AF3083" s="17">
        <v>0.77777777777777779</v>
      </c>
      <c r="AG3083" s="17">
        <v>-0.99999999999999922</v>
      </c>
      <c r="AH3083" s="17">
        <v>-0.99999999999999922</v>
      </c>
      <c r="AI3083" s="17">
        <v>-1.5780463008241923E-2</v>
      </c>
      <c r="AJ3083" s="17">
        <v>-8.5781132067309918E-2</v>
      </c>
      <c r="AK3083" s="17">
        <v>-8.2550801955577791E-2</v>
      </c>
      <c r="AL3083" s="17">
        <v>-9.8860431312819921E-2</v>
      </c>
      <c r="AM3083" s="17">
        <v>0.46539721098522385</v>
      </c>
      <c r="AN3083" s="17">
        <v>-9.2563319228012864E-3</v>
      </c>
      <c r="AO3083" s="17">
        <v>11.222176264852708</v>
      </c>
      <c r="AP3083" s="17">
        <v>-0.72571045463413153</v>
      </c>
      <c r="AQ3083" s="17">
        <v>24.826574444131555</v>
      </c>
      <c r="AR3083" s="17">
        <v>0.62796151230084596</v>
      </c>
      <c r="AS3083" s="17">
        <v>0.31606274139949886</v>
      </c>
      <c r="AT3083" s="17">
        <v>-0.99999999999999922</v>
      </c>
      <c r="AU3083" s="17">
        <v>-0.99999999999999922</v>
      </c>
      <c r="AV3083" s="17">
        <v>-9.5234191530938719E-2</v>
      </c>
      <c r="AW3083" s="17">
        <v>63.71360847592338</v>
      </c>
      <c r="AX3083" s="17">
        <v>54.819886009027528</v>
      </c>
      <c r="AY3083" s="17">
        <v>0.1087695406894288</v>
      </c>
      <c r="AZ3083" s="17">
        <v>-32.989851829422278</v>
      </c>
      <c r="BA3083" s="22">
        <v>1362.9857517497437</v>
      </c>
      <c r="CU3083" t="e">
        <v>#N/A</v>
      </c>
      <c r="CV3083" t="e">
        <v>#N/A</v>
      </c>
    </row>
    <row r="3084" spans="1:100" x14ac:dyDescent="0.25">
      <c r="A3084">
        <v>6461</v>
      </c>
      <c r="B3084" t="s">
        <v>3323</v>
      </c>
      <c r="C3084" s="22">
        <v>3</v>
      </c>
      <c r="D3084" s="17">
        <v>4.5911882767994401</v>
      </c>
      <c r="E3084" s="17">
        <v>0.10677227572544395</v>
      </c>
      <c r="F3084" s="17">
        <v>0.67412849098916983</v>
      </c>
      <c r="G3084" s="17">
        <v>0.71721894745104953</v>
      </c>
      <c r="H3084" s="17">
        <v>1.5305621022263682E-2</v>
      </c>
      <c r="I3084" s="17">
        <v>-1.6130043734074111E-2</v>
      </c>
      <c r="J3084" s="17">
        <v>-4.9465362708625893E-2</v>
      </c>
      <c r="K3084" s="17">
        <v>-8.244227118104179E-4</v>
      </c>
      <c r="L3084" s="17">
        <v>-1.0000000000000007</v>
      </c>
      <c r="M3084" s="17">
        <v>-1.0000000000000007</v>
      </c>
      <c r="N3084" s="17">
        <v>-1.6488454236206207E-2</v>
      </c>
      <c r="O3084" s="17">
        <v>5.258941861541869</v>
      </c>
      <c r="P3084" s="17">
        <v>4.893082189975187E-2</v>
      </c>
      <c r="Q3084" s="17">
        <v>7.631227256794765</v>
      </c>
      <c r="R3084" s="17">
        <v>2.5943492072992393</v>
      </c>
      <c r="S3084" s="17">
        <v>0.33333333333333348</v>
      </c>
      <c r="T3084" s="17">
        <v>0.3459242761154056</v>
      </c>
      <c r="U3084" s="17">
        <v>0.35387610650154183</v>
      </c>
      <c r="V3084" s="17">
        <v>-0.11559041183959531</v>
      </c>
      <c r="W3084" s="17">
        <v>36.734709072899825</v>
      </c>
      <c r="X3084" s="17">
        <v>1.4146349299112158</v>
      </c>
      <c r="Y3084" s="17">
        <v>-1.0000000000000007</v>
      </c>
      <c r="Z3084" s="17">
        <v>-1.0000000000000007</v>
      </c>
      <c r="AA3084" s="17">
        <v>64.803903837959865</v>
      </c>
      <c r="AB3084" s="17">
        <v>0.18564807426415192</v>
      </c>
      <c r="AC3084" s="17">
        <v>0.17330033053908922</v>
      </c>
      <c r="AD3084" s="17">
        <v>0.15054850635197525</v>
      </c>
      <c r="AE3084" s="17">
        <v>25.474845557760826</v>
      </c>
      <c r="AF3084" s="17">
        <v>0.72727272727272729</v>
      </c>
      <c r="AG3084" s="17">
        <v>-1.0000000000000007</v>
      </c>
      <c r="AH3084" s="17">
        <v>-1.0000000000000007</v>
      </c>
      <c r="AI3084" s="17">
        <v>2.6504996047449624E-2</v>
      </c>
      <c r="AJ3084" s="17">
        <v>-0.11559041183959531</v>
      </c>
      <c r="AK3084" s="17">
        <v>4.8654346910782374E-2</v>
      </c>
      <c r="AL3084" s="17">
        <v>0.13576591287987172</v>
      </c>
      <c r="AM3084" s="17">
        <v>0.16571265543585609</v>
      </c>
      <c r="AN3084" s="17">
        <v>-2.433104321199752E-2</v>
      </c>
      <c r="AO3084" s="17">
        <v>4.3860881204503146</v>
      </c>
      <c r="AP3084" s="17">
        <v>7.0553484099420888E-2</v>
      </c>
      <c r="AQ3084" s="17">
        <v>36.685243710191209</v>
      </c>
      <c r="AR3084" s="17">
        <v>0.91754330411068563</v>
      </c>
      <c r="AS3084" s="17">
        <v>1.4138105071994058</v>
      </c>
      <c r="AT3084" s="17">
        <v>-1.0000000000000007</v>
      </c>
      <c r="AU3084" s="17">
        <v>-1.0000000000000007</v>
      </c>
      <c r="AV3084" s="17">
        <v>3.3115681547502867</v>
      </c>
      <c r="AW3084" s="17">
        <v>70.133399183601156</v>
      </c>
      <c r="AX3084" s="17">
        <v>59.104457920590612</v>
      </c>
      <c r="AY3084" s="17">
        <v>0.20059469465965529</v>
      </c>
      <c r="AZ3084" s="17">
        <v>-24.03108579804428</v>
      </c>
      <c r="BA3084" s="22">
        <v>1386.491490794527</v>
      </c>
      <c r="CU3084" t="e">
        <v>#N/A</v>
      </c>
      <c r="CV3084" t="e">
        <v>#N/A</v>
      </c>
    </row>
    <row r="3085" spans="1:100" x14ac:dyDescent="0.25">
      <c r="A3085">
        <v>6462</v>
      </c>
      <c r="B3085" t="s">
        <v>3324</v>
      </c>
      <c r="C3085" s="22">
        <v>3</v>
      </c>
      <c r="D3085" s="17">
        <v>0.62136882222118139</v>
      </c>
      <c r="E3085" s="17">
        <v>0</v>
      </c>
      <c r="F3085" s="17">
        <v>0.36550114665259942</v>
      </c>
      <c r="G3085" s="17">
        <v>0.36550114665259942</v>
      </c>
      <c r="H3085" s="17">
        <v>-4.8266447892426345E-2</v>
      </c>
      <c r="I3085" s="17">
        <v>0</v>
      </c>
      <c r="J3085" s="17">
        <v>-2.8959868735455769</v>
      </c>
      <c r="K3085" s="17">
        <v>-4.8266447892426345E-2</v>
      </c>
      <c r="L3085" s="17">
        <v>-1.0000000000000013</v>
      </c>
      <c r="M3085" s="17">
        <v>-1.0000000000000013</v>
      </c>
      <c r="N3085" s="17">
        <v>-0.96532895784852624</v>
      </c>
      <c r="O3085" s="17">
        <v>-1.9091169046718035</v>
      </c>
      <c r="P3085" s="17">
        <v>-0.78018323418216251</v>
      </c>
      <c r="Q3085" s="17">
        <v>0.17755354455757924</v>
      </c>
      <c r="R3085" s="17">
        <v>-6.5101319848194394E-2</v>
      </c>
      <c r="S3085" s="17">
        <v>0.33333333333333365</v>
      </c>
      <c r="T3085" s="17">
        <v>0.32462128237448201</v>
      </c>
      <c r="U3085" s="17">
        <v>-0.22830904833261989</v>
      </c>
      <c r="V3085" s="17">
        <v>0</v>
      </c>
      <c r="W3085" s="17">
        <v>19.11648061070489</v>
      </c>
      <c r="X3085" s="17">
        <v>-0.19219792359978449</v>
      </c>
      <c r="Y3085" s="17">
        <v>-1.0000000000000013</v>
      </c>
      <c r="Z3085" s="17">
        <v>-1.0000000000000013</v>
      </c>
      <c r="AA3085" s="17">
        <v>10.671903576258778</v>
      </c>
      <c r="AB3085" s="17">
        <v>-5.1983622735497212E-2</v>
      </c>
      <c r="AC3085" s="17">
        <v>-5.5657383001753685E-2</v>
      </c>
      <c r="AD3085" s="17">
        <v>-5.9948508554707299E-2</v>
      </c>
      <c r="AE3085" s="17">
        <v>-8.3794757145978966</v>
      </c>
      <c r="AF3085" s="17">
        <v>0.125</v>
      </c>
      <c r="AG3085" s="17">
        <v>-1.0000000000000013</v>
      </c>
      <c r="AH3085" s="17">
        <v>-1.0000000000000013</v>
      </c>
      <c r="AI3085" s="17">
        <v>0</v>
      </c>
      <c r="AJ3085" s="17">
        <v>0</v>
      </c>
      <c r="AK3085" s="17">
        <v>0.30565364292243336</v>
      </c>
      <c r="AL3085" s="17">
        <v>-0.36028930571904405</v>
      </c>
      <c r="AM3085" s="17">
        <v>0.13195240957962154</v>
      </c>
      <c r="AN3085" s="17">
        <v>0.46650508926697448</v>
      </c>
      <c r="AO3085" s="17">
        <v>4.827078454102705</v>
      </c>
      <c r="AP3085" s="17">
        <v>9.8611807030791407</v>
      </c>
      <c r="AQ3085" s="17">
        <v>16.220493737159302</v>
      </c>
      <c r="AR3085" s="17">
        <v>0.42964556737519577</v>
      </c>
      <c r="AS3085" s="17">
        <v>-0.2404643714922102</v>
      </c>
      <c r="AT3085" s="17">
        <v>-1.0000000000000013</v>
      </c>
      <c r="AU3085" s="17">
        <v>-1.0000000000000013</v>
      </c>
      <c r="AV3085" s="17">
        <v>0.3003998268044053</v>
      </c>
      <c r="AW3085" s="17">
        <v>18.623967374666126</v>
      </c>
      <c r="AX3085" s="17">
        <v>18.623967374666126</v>
      </c>
      <c r="AY3085" s="17">
        <v>-2.3090935955892098E-2</v>
      </c>
      <c r="AZ3085" s="17">
        <v>-48.625299932298695</v>
      </c>
      <c r="BA3085" s="22">
        <v>1311.5102464089121</v>
      </c>
      <c r="CU3085" t="e">
        <v>#N/A</v>
      </c>
      <c r="CV3085" t="e">
        <v>#N/A</v>
      </c>
    </row>
    <row r="3086" spans="1:100" x14ac:dyDescent="0.25">
      <c r="A3086">
        <v>6463</v>
      </c>
      <c r="B3086" t="s">
        <v>3325</v>
      </c>
      <c r="C3086" s="22">
        <v>3</v>
      </c>
      <c r="D3086" s="17">
        <v>2.8342692487583703</v>
      </c>
      <c r="E3086" s="17">
        <v>-5.3471038731169587E-3</v>
      </c>
      <c r="F3086" s="17">
        <v>1.0431253607577466</v>
      </c>
      <c r="G3086" s="17">
        <v>1.0431253607577466</v>
      </c>
      <c r="H3086" s="17">
        <v>0.35592039291280475</v>
      </c>
      <c r="I3086" s="17">
        <v>0</v>
      </c>
      <c r="J3086" s="17">
        <v>21.355223574768285</v>
      </c>
      <c r="K3086" s="17">
        <v>0.35592039291280475</v>
      </c>
      <c r="L3086" s="17">
        <v>-1.0000000000000013</v>
      </c>
      <c r="M3086" s="17">
        <v>-1.0000000000000013</v>
      </c>
      <c r="N3086" s="17">
        <v>7.1184078582560941</v>
      </c>
      <c r="O3086" s="17">
        <v>25.232618184284394</v>
      </c>
      <c r="P3086" s="17">
        <v>3.2982672953643558E-2</v>
      </c>
      <c r="Q3086" s="17">
        <v>3.9533321430590145</v>
      </c>
      <c r="R3086" s="17">
        <v>1.3067007297948825</v>
      </c>
      <c r="S3086" s="17">
        <v>0.33333333333333376</v>
      </c>
      <c r="T3086" s="17">
        <v>0.23447721782899333</v>
      </c>
      <c r="U3086" s="17">
        <v>0.38837846206529786</v>
      </c>
      <c r="V3086" s="17">
        <v>-3.361008903808616E-3</v>
      </c>
      <c r="W3086" s="17">
        <v>23.876304456440462</v>
      </c>
      <c r="X3086" s="17">
        <v>1.6463818375835224</v>
      </c>
      <c r="Y3086" s="17">
        <v>-1.0000000000000013</v>
      </c>
      <c r="Z3086" s="17">
        <v>-1.0000000000000013</v>
      </c>
      <c r="AA3086" s="17">
        <v>42.126045141449787</v>
      </c>
      <c r="AB3086" s="17">
        <v>0.14416830182476037</v>
      </c>
      <c r="AC3086" s="17">
        <v>0.10600020710640248</v>
      </c>
      <c r="AD3086" s="17">
        <v>8.8692290173126007E-2</v>
      </c>
      <c r="AE3086" s="17">
        <v>16.943039955214442</v>
      </c>
      <c r="AF3086" s="17">
        <v>0.41666666666666669</v>
      </c>
      <c r="AG3086" s="17">
        <v>-1.0000000000000013</v>
      </c>
      <c r="AH3086" s="17">
        <v>-1.0000000000000013</v>
      </c>
      <c r="AI3086" s="17">
        <v>3.200642355002177E-2</v>
      </c>
      <c r="AJ3086" s="17">
        <v>-3.361008903808616E-3</v>
      </c>
      <c r="AK3086" s="17">
        <v>0.48402964860229719</v>
      </c>
      <c r="AL3086" s="17">
        <v>-0.1500871824332424</v>
      </c>
      <c r="AM3086" s="17">
        <v>-2.3449734878769148E-2</v>
      </c>
      <c r="AN3086" s="17">
        <v>-0.15345346186472802</v>
      </c>
      <c r="AO3086" s="17">
        <v>1.8339048710422592</v>
      </c>
      <c r="AP3086" s="17">
        <v>-4.586772458784413</v>
      </c>
      <c r="AQ3086" s="17">
        <v>45.23152803120874</v>
      </c>
      <c r="AR3086" s="17">
        <v>0.95282800432381654</v>
      </c>
      <c r="AS3086" s="17">
        <v>2.0023022304963272</v>
      </c>
      <c r="AT3086" s="17">
        <v>-1.0000000000000013</v>
      </c>
      <c r="AU3086" s="17">
        <v>-1.0000000000000013</v>
      </c>
      <c r="AV3086" s="17">
        <v>2.3498260905526305</v>
      </c>
      <c r="AW3086" s="17">
        <v>62.771890866949803</v>
      </c>
      <c r="AX3086" s="17">
        <v>63.075918447569364</v>
      </c>
      <c r="AY3086" s="17">
        <v>9.3232535915550446E-2</v>
      </c>
      <c r="AZ3086" s="17">
        <v>-31.63110468550526</v>
      </c>
      <c r="BA3086" s="22">
        <v>1389.8306992351038</v>
      </c>
      <c r="CU3086" t="e">
        <v>#N/A</v>
      </c>
      <c r="CV3086" t="e">
        <v>#N/A</v>
      </c>
    </row>
    <row r="3087" spans="1:100" x14ac:dyDescent="0.25">
      <c r="A3087">
        <v>6464</v>
      </c>
      <c r="B3087" t="s">
        <v>3326</v>
      </c>
      <c r="C3087" s="22">
        <v>3</v>
      </c>
      <c r="D3087" s="17">
        <v>5.0316752877752693</v>
      </c>
      <c r="E3087" s="17">
        <v>0</v>
      </c>
      <c r="F3087" s="17">
        <v>0.13244629505433358</v>
      </c>
      <c r="G3087" s="17">
        <v>0.13244629505433358</v>
      </c>
      <c r="H3087" s="17">
        <v>-1.711316153034978E-2</v>
      </c>
      <c r="I3087" s="17">
        <v>0</v>
      </c>
      <c r="J3087" s="17">
        <v>-1.0267896918209867</v>
      </c>
      <c r="K3087" s="17">
        <v>-1.711316153034978E-2</v>
      </c>
      <c r="L3087" s="17">
        <v>-1.0000000000000013</v>
      </c>
      <c r="M3087" s="17">
        <v>-1.0000000000000013</v>
      </c>
      <c r="N3087" s="17">
        <v>-0.34226323060699571</v>
      </c>
      <c r="O3087" s="17">
        <v>4.1373318910086105</v>
      </c>
      <c r="P3087" s="17">
        <v>-0.16746889488550887</v>
      </c>
      <c r="Q3087" s="17">
        <v>-4.6186050352289244E-3</v>
      </c>
      <c r="R3087" s="17">
        <v>-3.5744661640778295E-3</v>
      </c>
      <c r="S3087" s="17">
        <v>0.33333333333333359</v>
      </c>
      <c r="T3087" s="17">
        <v>0.19944437874540116</v>
      </c>
      <c r="U3087" s="17">
        <v>-0.11231908843450512</v>
      </c>
      <c r="V3087" s="17">
        <v>0</v>
      </c>
      <c r="W3087" s="17">
        <v>17.502871406983186</v>
      </c>
      <c r="X3087" s="17">
        <v>-2.7463252061431388E-2</v>
      </c>
      <c r="Y3087" s="17">
        <v>-1.0000000000000013</v>
      </c>
      <c r="Z3087" s="17">
        <v>-1.0000000000000013</v>
      </c>
      <c r="AA3087" s="17">
        <v>29.391610054814567</v>
      </c>
      <c r="AB3087" s="17">
        <v>4.8206976562392215E-2</v>
      </c>
      <c r="AC3087" s="17">
        <v>1.0781201057579459E-2</v>
      </c>
      <c r="AD3087" s="17">
        <v>0.17885808465993744</v>
      </c>
      <c r="AE3087" s="17">
        <v>11.892313113995455</v>
      </c>
      <c r="AF3087" s="17">
        <v>0.125</v>
      </c>
      <c r="AG3087" s="17">
        <v>-1.0000000000000013</v>
      </c>
      <c r="AH3087" s="17">
        <v>-1.0000000000000013</v>
      </c>
      <c r="AI3087" s="17">
        <v>0</v>
      </c>
      <c r="AJ3087" s="17">
        <v>0</v>
      </c>
      <c r="AK3087" s="17">
        <v>-0.26470927911171699</v>
      </c>
      <c r="AL3087" s="17">
        <v>-4.8707637386816341E-2</v>
      </c>
      <c r="AM3087" s="17">
        <v>0.22720941658535321</v>
      </c>
      <c r="AN3087" s="17">
        <v>8.7167092755436409E-2</v>
      </c>
      <c r="AO3087" s="17">
        <v>4.3566890190752448</v>
      </c>
      <c r="AP3087" s="17">
        <v>1.9356391319518285</v>
      </c>
      <c r="AQ3087" s="17">
        <v>16.476081715162195</v>
      </c>
      <c r="AR3087" s="17">
        <v>0.42045862364422976</v>
      </c>
      <c r="AS3087" s="17">
        <v>-4.4576413591781286E-2</v>
      </c>
      <c r="AT3087" s="17">
        <v>-1.0000000000000013</v>
      </c>
      <c r="AU3087" s="17">
        <v>-1.0000000000000013</v>
      </c>
      <c r="AV3087" s="17">
        <v>0.12887182889025589</v>
      </c>
      <c r="AW3087" s="17">
        <v>35.464581077775016</v>
      </c>
      <c r="AX3087" s="17">
        <v>35.464581077775016</v>
      </c>
      <c r="AY3087" s="17">
        <v>0.14520192936010484</v>
      </c>
      <c r="AZ3087" s="17">
        <v>-21.088386969830463</v>
      </c>
      <c r="BA3087" s="22">
        <v>1348.6655923562528</v>
      </c>
      <c r="CU3087" t="e">
        <v>#N/A</v>
      </c>
      <c r="CV3087" t="e">
        <v>#N/A</v>
      </c>
    </row>
    <row r="3088" spans="1:100" x14ac:dyDescent="0.25">
      <c r="A3088">
        <v>6465</v>
      </c>
      <c r="B3088" t="s">
        <v>3327</v>
      </c>
      <c r="C3088" s="22">
        <v>3</v>
      </c>
      <c r="D3088" s="17">
        <v>4.7638373102323266</v>
      </c>
      <c r="E3088" s="17">
        <v>0</v>
      </c>
      <c r="F3088" s="17">
        <v>-0.56815922247362027</v>
      </c>
      <c r="G3088" s="17">
        <v>-0.56815922247362027</v>
      </c>
      <c r="H3088" s="17">
        <v>-0.12951396357347847</v>
      </c>
      <c r="I3088" s="17">
        <v>0</v>
      </c>
      <c r="J3088" s="17">
        <v>-7.7708378144087042</v>
      </c>
      <c r="K3088" s="17">
        <v>-0.12951396357347847</v>
      </c>
      <c r="L3088" s="17">
        <v>-0.99999999999999911</v>
      </c>
      <c r="M3088" s="17">
        <v>-0.99999999999999911</v>
      </c>
      <c r="N3088" s="17">
        <v>-2.5902792714695702</v>
      </c>
      <c r="O3088" s="17">
        <v>-3.5751597266499999</v>
      </c>
      <c r="P3088" s="17">
        <v>-0.27825427439742179</v>
      </c>
      <c r="Q3088" s="17">
        <v>1.9832939593951331</v>
      </c>
      <c r="R3088" s="17">
        <v>0.63150938351361985</v>
      </c>
      <c r="S3088" s="17">
        <v>0.33333333333333293</v>
      </c>
      <c r="T3088" s="17">
        <v>0.35804976305830505</v>
      </c>
      <c r="U3088" s="17">
        <v>-0.1452949266948351</v>
      </c>
      <c r="V3088" s="17">
        <v>-2.3574870499156578E-2</v>
      </c>
      <c r="W3088" s="17">
        <v>26.081090510845016</v>
      </c>
      <c r="X3088" s="17">
        <v>0.12298455991580914</v>
      </c>
      <c r="Y3088" s="17">
        <v>-0.99999999999999911</v>
      </c>
      <c r="Z3088" s="17">
        <v>-0.99999999999999911</v>
      </c>
      <c r="AA3088" s="17">
        <v>58.696533704686267</v>
      </c>
      <c r="AB3088" s="17">
        <v>0.2165255955845532</v>
      </c>
      <c r="AC3088" s="17">
        <v>5.5726949219259317E-2</v>
      </c>
      <c r="AD3088" s="17">
        <v>0.36742613140274044</v>
      </c>
      <c r="AE3088" s="17">
        <v>31.983933810327631</v>
      </c>
      <c r="AF3088" s="17">
        <v>0.5</v>
      </c>
      <c r="AG3088" s="17">
        <v>-0.99999999999999911</v>
      </c>
      <c r="AH3088" s="17">
        <v>-0.99999999999999911</v>
      </c>
      <c r="AI3088" s="17">
        <v>0</v>
      </c>
      <c r="AJ3088" s="17">
        <v>-2.3574870499156578E-2</v>
      </c>
      <c r="AK3088" s="17">
        <v>-9.5981648624860333E-2</v>
      </c>
      <c r="AL3088" s="17">
        <v>0.28060175713990065</v>
      </c>
      <c r="AM3088" s="17">
        <v>0.42922116206907407</v>
      </c>
      <c r="AN3088" s="17">
        <v>-0.10773972411077418</v>
      </c>
      <c r="AO3088" s="17">
        <v>10.250620808602545</v>
      </c>
      <c r="AP3088" s="17">
        <v>-1.2904843170698506</v>
      </c>
      <c r="AQ3088" s="17">
        <v>18.310252696436287</v>
      </c>
      <c r="AR3088" s="17">
        <v>0.52251329919764655</v>
      </c>
      <c r="AS3088" s="17">
        <v>-6.5294036576695746E-3</v>
      </c>
      <c r="AT3088" s="17">
        <v>-0.99999999999999911</v>
      </c>
      <c r="AU3088" s="17">
        <v>-0.99999999999999911</v>
      </c>
      <c r="AV3088" s="17">
        <v>6.3350161039999325E-2</v>
      </c>
      <c r="AW3088" s="17">
        <v>53.83088966096642</v>
      </c>
      <c r="AX3088" s="17">
        <v>51.473402611050759</v>
      </c>
      <c r="AY3088" s="17">
        <v>0.18520898177925693</v>
      </c>
      <c r="AZ3088" s="17">
        <v>7.7609220163472159</v>
      </c>
      <c r="BA3088" s="22">
        <v>1340.8424437980011</v>
      </c>
      <c r="CU3088" t="e">
        <v>#N/A</v>
      </c>
      <c r="CV3088" t="e">
        <v>#N/A</v>
      </c>
    </row>
    <row r="3089" spans="1:100" x14ac:dyDescent="0.25">
      <c r="A3089">
        <v>6467</v>
      </c>
      <c r="B3089" t="s">
        <v>1901</v>
      </c>
      <c r="C3089" s="22">
        <v>3</v>
      </c>
      <c r="D3089" s="17">
        <v>3.3326451791094129</v>
      </c>
      <c r="E3089" s="17">
        <v>7.1127207448140328E-3</v>
      </c>
      <c r="F3089" s="17">
        <v>0.45834357593691222</v>
      </c>
      <c r="G3089" s="17">
        <v>0.45834357593691222</v>
      </c>
      <c r="H3089" s="17">
        <v>1.3741614266431872E-2</v>
      </c>
      <c r="I3089" s="17">
        <v>0</v>
      </c>
      <c r="J3089" s="17">
        <v>0.82449685598591183</v>
      </c>
      <c r="K3089" s="17">
        <v>1.3741614266431872E-2</v>
      </c>
      <c r="L3089" s="17">
        <v>-0.99999999999999933</v>
      </c>
      <c r="M3089" s="17">
        <v>-0.99999999999999933</v>
      </c>
      <c r="N3089" s="17">
        <v>0.27483228532863702</v>
      </c>
      <c r="O3089" s="17">
        <v>4.615485611032236</v>
      </c>
      <c r="P3089" s="17">
        <v>1.0374201285107352</v>
      </c>
      <c r="Q3089" s="17">
        <v>0.79949720221140552</v>
      </c>
      <c r="R3089" s="17">
        <v>0.30376166164088797</v>
      </c>
      <c r="S3089" s="17">
        <v>0.33333333333333343</v>
      </c>
      <c r="T3089" s="17">
        <v>0.29924314623744852</v>
      </c>
      <c r="U3089" s="17">
        <v>-5.6574710959580984E-2</v>
      </c>
      <c r="V3089" s="17">
        <v>-5.2228753813337157E-2</v>
      </c>
      <c r="W3089" s="17">
        <v>20.401256021257264</v>
      </c>
      <c r="X3089" s="17">
        <v>2.1418901567915573E-2</v>
      </c>
      <c r="Y3089" s="17">
        <v>-0.99999999999999933</v>
      </c>
      <c r="Z3089" s="17">
        <v>-0.99999999999999933</v>
      </c>
      <c r="AA3089" s="17">
        <v>35.840591834434953</v>
      </c>
      <c r="AB3089" s="17">
        <v>8.8880324703642336E-2</v>
      </c>
      <c r="AC3089" s="17">
        <v>4.023325511797249E-3</v>
      </c>
      <c r="AD3089" s="17">
        <v>0.20980783281529639</v>
      </c>
      <c r="AE3089" s="17">
        <v>15.135574151536796</v>
      </c>
      <c r="AF3089" s="17">
        <v>0.1111111111111111</v>
      </c>
      <c r="AG3089" s="17">
        <v>-0.99999999999999933</v>
      </c>
      <c r="AH3089" s="17">
        <v>-0.99999999999999933</v>
      </c>
      <c r="AI3089" s="17">
        <v>0</v>
      </c>
      <c r="AJ3089" s="17">
        <v>-5.2228753813337157E-2</v>
      </c>
      <c r="AK3089" s="17">
        <v>-0.10414204712578415</v>
      </c>
      <c r="AL3089" s="17">
        <v>0.2011444225992729</v>
      </c>
      <c r="AM3089" s="17">
        <v>4.2387951736556649E-2</v>
      </c>
      <c r="AN3089" s="17">
        <v>-0.17566851928030178</v>
      </c>
      <c r="AO3089" s="17">
        <v>0.53898855778499577</v>
      </c>
      <c r="AP3089" s="17">
        <v>-3.38599086901118</v>
      </c>
      <c r="AQ3089" s="17">
        <v>21.225752877243181</v>
      </c>
      <c r="AR3089" s="17">
        <v>0.52377301479786342</v>
      </c>
      <c r="AS3089" s="17">
        <v>3.5160515834347601E-2</v>
      </c>
      <c r="AT3089" s="17">
        <v>-0.99999999999999933</v>
      </c>
      <c r="AU3089" s="17">
        <v>-0.99999999999999933</v>
      </c>
      <c r="AV3089" s="17">
        <v>0.76210523757780047</v>
      </c>
      <c r="AW3089" s="17">
        <v>37.070086576456028</v>
      </c>
      <c r="AX3089" s="17">
        <v>31.847211195122306</v>
      </c>
      <c r="AY3089" s="17">
        <v>-0.10252667514089056</v>
      </c>
      <c r="AZ3089" s="17">
        <v>-67.885043671523405</v>
      </c>
      <c r="BA3089" s="22">
        <v>1337.4697328351583</v>
      </c>
      <c r="CU3089" t="e">
        <v>#N/A</v>
      </c>
      <c r="CV3089" t="e">
        <v>#N/A</v>
      </c>
    </row>
    <row r="3090" spans="1:100" x14ac:dyDescent="0.25">
      <c r="A3090">
        <v>6468</v>
      </c>
      <c r="B3090" t="s">
        <v>3328</v>
      </c>
      <c r="C3090" s="22">
        <v>3</v>
      </c>
      <c r="D3090" s="17">
        <v>4.4208944712388343</v>
      </c>
      <c r="E3090" s="17">
        <v>0</v>
      </c>
      <c r="F3090" s="17">
        <v>0.31389811344713464</v>
      </c>
      <c r="G3090" s="17">
        <v>0.31389811344713464</v>
      </c>
      <c r="H3090" s="17">
        <v>-0.11472347846367499</v>
      </c>
      <c r="I3090" s="17">
        <v>0</v>
      </c>
      <c r="J3090" s="17">
        <v>-6.8834087078204993</v>
      </c>
      <c r="K3090" s="17">
        <v>-0.11472347846367499</v>
      </c>
      <c r="L3090" s="17">
        <v>-1.0000000000000011</v>
      </c>
      <c r="M3090" s="17">
        <v>-1.0000000000000011</v>
      </c>
      <c r="N3090" s="17">
        <v>-2.2944695692734989</v>
      </c>
      <c r="O3090" s="17">
        <v>-2.1486161231345307</v>
      </c>
      <c r="P3090" s="17">
        <v>-0.14444431947532416</v>
      </c>
      <c r="Q3090" s="17">
        <v>-3.1187382064266767</v>
      </c>
      <c r="R3090" s="17">
        <v>-1.0892490988793171</v>
      </c>
      <c r="S3090" s="17">
        <v>0.3497750258137417</v>
      </c>
      <c r="T3090" s="17">
        <v>0.29368086126851362</v>
      </c>
      <c r="U3090" s="17">
        <v>7.4612788678840594E-2</v>
      </c>
      <c r="V3090" s="17">
        <v>0</v>
      </c>
      <c r="W3090" s="17">
        <v>33.311686168990825</v>
      </c>
      <c r="X3090" s="17">
        <v>1.0169780481964721</v>
      </c>
      <c r="Y3090" s="17">
        <v>-1.0000000000000011</v>
      </c>
      <c r="Z3090" s="17">
        <v>-1.0000000000000011</v>
      </c>
      <c r="AA3090" s="17">
        <v>45.415586591523102</v>
      </c>
      <c r="AB3090" s="17">
        <v>0.23485891987143476</v>
      </c>
      <c r="AC3090" s="17">
        <v>7.2391839310633491E-2</v>
      </c>
      <c r="AD3090" s="17">
        <v>-4.3387768753836507E-2</v>
      </c>
      <c r="AE3090" s="17">
        <v>13.193149521411589</v>
      </c>
      <c r="AF3090" s="17">
        <v>0.2</v>
      </c>
      <c r="AG3090" s="17">
        <v>-1.0000000000000011</v>
      </c>
      <c r="AH3090" s="17">
        <v>-1.0000000000000011</v>
      </c>
      <c r="AI3090" s="17">
        <v>0</v>
      </c>
      <c r="AJ3090" s="17">
        <v>0</v>
      </c>
      <c r="AK3090" s="17">
        <v>0.15030958157749955</v>
      </c>
      <c r="AL3090" s="17">
        <v>7.8432769704190441E-2</v>
      </c>
      <c r="AM3090" s="17">
        <v>0.19476511890183493</v>
      </c>
      <c r="AN3090" s="17">
        <v>5.4635257128230086E-2</v>
      </c>
      <c r="AO3090" s="17">
        <v>5.6206758804333745</v>
      </c>
      <c r="AP3090" s="17">
        <v>1.7580452767267061</v>
      </c>
      <c r="AQ3090" s="17">
        <v>26.428277461170339</v>
      </c>
      <c r="AR3090" s="17">
        <v>0.71806867576109568</v>
      </c>
      <c r="AS3090" s="17">
        <v>0.90225456973279705</v>
      </c>
      <c r="AT3090" s="17">
        <v>-1.0000000000000011</v>
      </c>
      <c r="AU3090" s="17">
        <v>-1.0000000000000011</v>
      </c>
      <c r="AV3090" s="17">
        <v>-0.77535098543218228</v>
      </c>
      <c r="AW3090" s="17">
        <v>45.025015745115276</v>
      </c>
      <c r="AX3090" s="17">
        <v>45.025015745115276</v>
      </c>
      <c r="AY3090" s="17">
        <v>-7.9036315804455859E-2</v>
      </c>
      <c r="AZ3090" s="17">
        <v>-18.444210745582136</v>
      </c>
      <c r="BA3090" s="22">
        <v>1374.3855724022324</v>
      </c>
      <c r="CU3090" t="e">
        <v>#N/A</v>
      </c>
      <c r="CV3090" t="e">
        <v>#N/A</v>
      </c>
    </row>
    <row r="3091" spans="1:100" x14ac:dyDescent="0.25">
      <c r="A3091">
        <v>6471</v>
      </c>
      <c r="B3091" t="s">
        <v>3329</v>
      </c>
      <c r="C3091" s="22">
        <v>3</v>
      </c>
      <c r="D3091" s="17">
        <v>5.0882004622359291</v>
      </c>
      <c r="E3091" s="17">
        <v>0.13390978938015258</v>
      </c>
      <c r="F3091" s="17">
        <v>-3.6222193426763138E-2</v>
      </c>
      <c r="G3091" s="17">
        <v>-1.1681584897055473E-2</v>
      </c>
      <c r="H3091" s="17">
        <v>0.21435235526508836</v>
      </c>
      <c r="I3091" s="17">
        <v>0</v>
      </c>
      <c r="J3091" s="17">
        <v>12.861141315905298</v>
      </c>
      <c r="K3091" s="17">
        <v>0.21435235526508836</v>
      </c>
      <c r="L3091" s="17">
        <v>-1</v>
      </c>
      <c r="M3091" s="17">
        <v>-1</v>
      </c>
      <c r="N3091" s="17">
        <v>4.2870471053017676</v>
      </c>
      <c r="O3091" s="17">
        <v>17.93766019324417</v>
      </c>
      <c r="P3091" s="17">
        <v>0.54416444356926785</v>
      </c>
      <c r="Q3091" s="17">
        <v>-0.38429548777352412</v>
      </c>
      <c r="R3091" s="17">
        <v>-9.3103462965427528E-2</v>
      </c>
      <c r="S3091" s="17">
        <v>0.33333333333333343</v>
      </c>
      <c r="T3091" s="17">
        <v>0.29942756939918885</v>
      </c>
      <c r="U3091" s="17">
        <v>0.14767078724791391</v>
      </c>
      <c r="V3091" s="17">
        <v>6.6988205786180288E-3</v>
      </c>
      <c r="W3091" s="17">
        <v>22.911126211758635</v>
      </c>
      <c r="X3091" s="17">
        <v>1.015378855996653</v>
      </c>
      <c r="Y3091" s="17">
        <v>-1</v>
      </c>
      <c r="Z3091" s="17">
        <v>-1</v>
      </c>
      <c r="AA3091" s="17">
        <v>47.850534679323268</v>
      </c>
      <c r="AB3091" s="17">
        <v>0.21271286015834565</v>
      </c>
      <c r="AC3091" s="17">
        <v>6.2414188227065293E-2</v>
      </c>
      <c r="AD3091" s="17">
        <v>0.22552319022519049</v>
      </c>
      <c r="AE3091" s="17">
        <v>25.032511930530049</v>
      </c>
      <c r="AF3091" s="17">
        <v>0.42857142857142855</v>
      </c>
      <c r="AG3091" s="17">
        <v>-1</v>
      </c>
      <c r="AH3091" s="17">
        <v>-1</v>
      </c>
      <c r="AI3091" s="17">
        <v>0</v>
      </c>
      <c r="AJ3091" s="17">
        <v>6.6988205786180288E-3</v>
      </c>
      <c r="AK3091" s="17">
        <v>-7.8376029412039361E-2</v>
      </c>
      <c r="AL3091" s="17">
        <v>-0.11903088156996505</v>
      </c>
      <c r="AM3091" s="17">
        <v>8.6025590789934409E-2</v>
      </c>
      <c r="AN3091" s="17">
        <v>-3.4612018876951672E-2</v>
      </c>
      <c r="AO3091" s="17">
        <v>1.7587596226881645</v>
      </c>
      <c r="AP3091" s="17">
        <v>-1.4604548797736183</v>
      </c>
      <c r="AQ3091" s="17">
        <v>35.772267527663935</v>
      </c>
      <c r="AR3091" s="17">
        <v>0.78713051055905381</v>
      </c>
      <c r="AS3091" s="17">
        <v>1.2297312112617407</v>
      </c>
      <c r="AT3091" s="17">
        <v>-1</v>
      </c>
      <c r="AU3091" s="17">
        <v>-1</v>
      </c>
      <c r="AV3091" s="17">
        <v>-0.10478504786248306</v>
      </c>
      <c r="AW3091" s="17">
        <v>64.327739992793838</v>
      </c>
      <c r="AX3091" s="17">
        <v>64.997622050655636</v>
      </c>
      <c r="AY3091" s="17">
        <v>0.11770193654129961</v>
      </c>
      <c r="AZ3091" s="17">
        <v>-4.1838352328392467</v>
      </c>
      <c r="BA3091" s="22">
        <v>1359.6041837367602</v>
      </c>
      <c r="CU3091" t="e">
        <v>#N/A</v>
      </c>
      <c r="CV3091" t="e">
        <v>#N/A</v>
      </c>
    </row>
    <row r="3092" spans="1:100" x14ac:dyDescent="0.25">
      <c r="A3092">
        <v>6472</v>
      </c>
      <c r="B3092" t="s">
        <v>3330</v>
      </c>
      <c r="C3092" s="22">
        <v>3</v>
      </c>
      <c r="D3092" s="17">
        <v>5.6590126100352434</v>
      </c>
      <c r="E3092" s="17">
        <v>-2.2131687593591458E-2</v>
      </c>
      <c r="F3092" s="17">
        <v>4.0548517781152128E-2</v>
      </c>
      <c r="G3092" s="17">
        <v>4.0548517781152128E-2</v>
      </c>
      <c r="H3092" s="17">
        <v>4.9961008339351534E-2</v>
      </c>
      <c r="I3092" s="17">
        <v>0</v>
      </c>
      <c r="J3092" s="17">
        <v>2.997660500361091</v>
      </c>
      <c r="K3092" s="17">
        <v>4.9961008339351534E-2</v>
      </c>
      <c r="L3092" s="17">
        <v>-1.0000000000000009</v>
      </c>
      <c r="M3092" s="17">
        <v>-1.0000000000000009</v>
      </c>
      <c r="N3092" s="17">
        <v>0.99922016678702996</v>
      </c>
      <c r="O3092" s="17">
        <v>8.697221628177493</v>
      </c>
      <c r="P3092" s="17">
        <v>0.53608397317601919</v>
      </c>
      <c r="Q3092" s="17">
        <v>-3.046384081948017E-2</v>
      </c>
      <c r="R3092" s="17">
        <v>0.10515024226508402</v>
      </c>
      <c r="S3092" s="17">
        <v>0.35854144575263902</v>
      </c>
      <c r="T3092" s="17">
        <v>0.43172402269180499</v>
      </c>
      <c r="U3092" s="17">
        <v>-1.2668628848629411E-2</v>
      </c>
      <c r="V3092" s="17">
        <v>0</v>
      </c>
      <c r="W3092" s="17">
        <v>29.105433250258514</v>
      </c>
      <c r="X3092" s="17">
        <v>0.78802063406904532</v>
      </c>
      <c r="Y3092" s="17">
        <v>-1.0000000000000009</v>
      </c>
      <c r="Z3092" s="17">
        <v>-1.0000000000000009</v>
      </c>
      <c r="AA3092" s="17">
        <v>31.048393743142238</v>
      </c>
      <c r="AB3092" s="17">
        <v>0.1865701234016689</v>
      </c>
      <c r="AC3092" s="17">
        <v>4.9143776932410031E-2</v>
      </c>
      <c r="AD3092" s="17">
        <v>-0.1989576953217064</v>
      </c>
      <c r="AE3092" s="17">
        <v>1.8378102506186269</v>
      </c>
      <c r="AF3092" s="17">
        <v>0.1</v>
      </c>
      <c r="AG3092" s="17">
        <v>-1.0000000000000009</v>
      </c>
      <c r="AH3092" s="17">
        <v>-1.0000000000000009</v>
      </c>
      <c r="AI3092" s="17">
        <v>2.1151967167747164E-2</v>
      </c>
      <c r="AJ3092" s="17">
        <v>0</v>
      </c>
      <c r="AK3092" s="17">
        <v>-9.1875225699878313E-2</v>
      </c>
      <c r="AL3092" s="17">
        <v>1.2053339575246652E-2</v>
      </c>
      <c r="AM3092" s="17">
        <v>8.2620956501946091E-2</v>
      </c>
      <c r="AN3092" s="17">
        <v>0.26043494852365789</v>
      </c>
      <c r="AO3092" s="17">
        <v>1.6061477840492606</v>
      </c>
      <c r="AP3092" s="17">
        <v>6.5711404109676792</v>
      </c>
      <c r="AQ3092" s="17">
        <v>32.103093750619607</v>
      </c>
      <c r="AR3092" s="17">
        <v>0.77759683959581449</v>
      </c>
      <c r="AS3092" s="17">
        <v>0.83798164240839768</v>
      </c>
      <c r="AT3092" s="17">
        <v>-1.0000000000000009</v>
      </c>
      <c r="AU3092" s="17">
        <v>-1.0000000000000009</v>
      </c>
      <c r="AV3092" s="17">
        <v>0.14569876004623594</v>
      </c>
      <c r="AW3092" s="17">
        <v>46.316755782287409</v>
      </c>
      <c r="AX3092" s="17">
        <v>46.739795125642345</v>
      </c>
      <c r="AY3092" s="17">
        <v>-0.10369039600552948</v>
      </c>
      <c r="AZ3092" s="17">
        <v>-34.754920282550437</v>
      </c>
      <c r="BA3092" s="22">
        <v>1387.4461008247877</v>
      </c>
      <c r="CU3092" t="e">
        <v>#N/A</v>
      </c>
      <c r="CV3092" t="e">
        <v>#N/A</v>
      </c>
    </row>
    <row r="3093" spans="1:100" x14ac:dyDescent="0.25">
      <c r="A3093">
        <v>6473</v>
      </c>
      <c r="B3093" t="s">
        <v>3331</v>
      </c>
      <c r="C3093" s="22">
        <v>3</v>
      </c>
      <c r="D3093" s="17">
        <v>5.4456360265209671</v>
      </c>
      <c r="E3093" s="17">
        <v>0.85530857723865261</v>
      </c>
      <c r="F3093" s="17">
        <v>-0.46733014868215694</v>
      </c>
      <c r="G3093" s="17">
        <v>-0.25905282997028567</v>
      </c>
      <c r="H3093" s="17">
        <v>-4.7030056897537267E-2</v>
      </c>
      <c r="I3093" s="17">
        <v>0</v>
      </c>
      <c r="J3093" s="17">
        <v>-2.8218034138522379</v>
      </c>
      <c r="K3093" s="17">
        <v>-4.7030056897537267E-2</v>
      </c>
      <c r="L3093" s="17">
        <v>-1.0000000000000011</v>
      </c>
      <c r="M3093" s="17">
        <v>-1.0000000000000011</v>
      </c>
      <c r="N3093" s="17">
        <v>-0.94060113795074529</v>
      </c>
      <c r="O3093" s="17">
        <v>2.3647797826984442</v>
      </c>
      <c r="P3093" s="17">
        <v>0.21504116930948175</v>
      </c>
      <c r="Q3093" s="17">
        <v>1.0482405097856839</v>
      </c>
      <c r="R3093" s="17">
        <v>0.34610572361458503</v>
      </c>
      <c r="S3093" s="17">
        <v>0.33333333333333387</v>
      </c>
      <c r="T3093" s="17">
        <v>3.5157698387738037E-2</v>
      </c>
      <c r="U3093" s="17">
        <v>-0.2455498173374154</v>
      </c>
      <c r="V3093" s="17">
        <v>5.9950736409956872E-3</v>
      </c>
      <c r="W3093" s="17">
        <v>7.0386537968875711</v>
      </c>
      <c r="X3093" s="17">
        <v>-0.83230678776251066</v>
      </c>
      <c r="Y3093" s="17">
        <v>-1.0000000000000011</v>
      </c>
      <c r="Z3093" s="17">
        <v>-1.0000000000000011</v>
      </c>
      <c r="AA3093" s="17">
        <v>31.035589727500987</v>
      </c>
      <c r="AB3093" s="17">
        <v>0.32752102822323548</v>
      </c>
      <c r="AC3093" s="17">
        <v>0.15916309755409622</v>
      </c>
      <c r="AD3093" s="17">
        <v>-1.3667521637355195E-2</v>
      </c>
      <c r="AE3093" s="17">
        <v>23.650830206998819</v>
      </c>
      <c r="AF3093" s="17">
        <v>0.125</v>
      </c>
      <c r="AG3093" s="17">
        <v>-1.0000000000000011</v>
      </c>
      <c r="AH3093" s="17">
        <v>-1.0000000000000011</v>
      </c>
      <c r="AI3093" s="17">
        <v>0</v>
      </c>
      <c r="AJ3093" s="17">
        <v>5.9950736409956872E-3</v>
      </c>
      <c r="AK3093" s="17">
        <v>2.0028343313537023E-2</v>
      </c>
      <c r="AL3093" s="17">
        <v>-2.953590626630985E-2</v>
      </c>
      <c r="AM3093" s="17">
        <v>-0.11915543868766916</v>
      </c>
      <c r="AN3093" s="17">
        <v>8.4554401133637561E-2</v>
      </c>
      <c r="AO3093" s="17">
        <v>-2.8787442506240426</v>
      </c>
      <c r="AP3093" s="17">
        <v>1.9661804970093915</v>
      </c>
      <c r="AQ3093" s="17">
        <v>4.2168503830353377</v>
      </c>
      <c r="AR3093" s="17">
        <v>0.12893628802465212</v>
      </c>
      <c r="AS3093" s="17">
        <v>-0.87933684466004802</v>
      </c>
      <c r="AT3093" s="17">
        <v>-1.0000000000000011</v>
      </c>
      <c r="AU3093" s="17">
        <v>-1.0000000000000011</v>
      </c>
      <c r="AV3093" s="17">
        <v>8.7052893644299384E-2</v>
      </c>
      <c r="AW3093" s="17">
        <v>35.366550007208836</v>
      </c>
      <c r="AX3093" s="17">
        <v>35.966057371308402</v>
      </c>
      <c r="AY3093" s="17">
        <v>-8.7122540206676952E-2</v>
      </c>
      <c r="AZ3093" s="17">
        <v>-36.015552454771758</v>
      </c>
      <c r="BA3093" s="22">
        <v>1286.2960496494168</v>
      </c>
      <c r="CU3093" t="e">
        <v>#N/A</v>
      </c>
      <c r="CV3093" t="e">
        <v>#N/A</v>
      </c>
    </row>
    <row r="3094" spans="1:100" x14ac:dyDescent="0.25">
      <c r="A3094">
        <v>6474</v>
      </c>
      <c r="B3094" t="s">
        <v>3332</v>
      </c>
      <c r="C3094" s="22">
        <v>3</v>
      </c>
      <c r="D3094" s="17">
        <v>5.3672135725767394</v>
      </c>
      <c r="E3094" s="17">
        <v>2.0215194291881039E-2</v>
      </c>
      <c r="F3094" s="17">
        <v>-4.4671202718076362E-2</v>
      </c>
      <c r="G3094" s="17">
        <v>-2.6158262883996718E-2</v>
      </c>
      <c r="H3094" s="17">
        <v>-0.14425404019468921</v>
      </c>
      <c r="I3094" s="17">
        <v>0</v>
      </c>
      <c r="J3094" s="17">
        <v>-8.6552424116813516</v>
      </c>
      <c r="K3094" s="17">
        <v>-0.14425404019468921</v>
      </c>
      <c r="L3094" s="17">
        <v>-0.99999999999999922</v>
      </c>
      <c r="M3094" s="17">
        <v>-0.99999999999999922</v>
      </c>
      <c r="N3094" s="17">
        <v>-2.8850808038937839</v>
      </c>
      <c r="O3094" s="17">
        <v>-3.3141871019886047</v>
      </c>
      <c r="P3094" s="17">
        <v>0.58032850174586659</v>
      </c>
      <c r="Q3094" s="17">
        <v>-1.9183620263269736</v>
      </c>
      <c r="R3094" s="17">
        <v>-0.65916502854915904</v>
      </c>
      <c r="S3094" s="17">
        <v>0.33333333333333315</v>
      </c>
      <c r="T3094" s="17">
        <v>0.22494349592069168</v>
      </c>
      <c r="U3094" s="17">
        <v>2.2021837799266284E-3</v>
      </c>
      <c r="V3094" s="17">
        <v>0</v>
      </c>
      <c r="W3094" s="17">
        <v>28.189322129145634</v>
      </c>
      <c r="X3094" s="17">
        <v>0.71431185249813878</v>
      </c>
      <c r="Y3094" s="17">
        <v>-0.99999999999999922</v>
      </c>
      <c r="Z3094" s="17">
        <v>-0.99999999999999922</v>
      </c>
      <c r="AA3094" s="17">
        <v>66.237871832316074</v>
      </c>
      <c r="AB3094" s="17">
        <v>0.48543678776098703</v>
      </c>
      <c r="AC3094" s="17">
        <v>0.25097847284094887</v>
      </c>
      <c r="AD3094" s="17">
        <v>3.7739034032457444E-2</v>
      </c>
      <c r="AE3094" s="17">
        <v>38.70771473171969</v>
      </c>
      <c r="AF3094" s="17">
        <v>0.66666666666666663</v>
      </c>
      <c r="AG3094" s="17">
        <v>-0.99999999999999922</v>
      </c>
      <c r="AH3094" s="17">
        <v>-0.99999999999999922</v>
      </c>
      <c r="AI3094" s="17">
        <v>7.4820412960855565E-2</v>
      </c>
      <c r="AJ3094" s="17">
        <v>0</v>
      </c>
      <c r="AK3094" s="17">
        <v>9.2718440937844065E-2</v>
      </c>
      <c r="AL3094" s="17">
        <v>-0.19510319410455212</v>
      </c>
      <c r="AM3094" s="17">
        <v>-5.6752302224456919E-3</v>
      </c>
      <c r="AN3094" s="17">
        <v>0.24842995368141213</v>
      </c>
      <c r="AO3094" s="17">
        <v>0.32171144912807764</v>
      </c>
      <c r="AP3094" s="17">
        <v>5.2352328715125402</v>
      </c>
      <c r="AQ3094" s="17">
        <v>19.534079717464277</v>
      </c>
      <c r="AR3094" s="17">
        <v>0.56047901303395131</v>
      </c>
      <c r="AS3094" s="17">
        <v>0.5700578123034501</v>
      </c>
      <c r="AT3094" s="17">
        <v>-0.99999999999999922</v>
      </c>
      <c r="AU3094" s="17">
        <v>-0.99999999999999922</v>
      </c>
      <c r="AV3094" s="17">
        <v>-0.6853232914331564</v>
      </c>
      <c r="AW3094" s="17">
        <v>68.158917601840074</v>
      </c>
      <c r="AX3094" s="17">
        <v>69.655325861057179</v>
      </c>
      <c r="AY3094" s="17">
        <v>-1.5470835093684342E-2</v>
      </c>
      <c r="AZ3094" s="17">
        <v>-21.412511585614059</v>
      </c>
      <c r="BA3094" s="22">
        <v>1375.2935366088152</v>
      </c>
      <c r="CU3094" t="e">
        <v>#N/A</v>
      </c>
      <c r="CV3094" t="e">
        <v>#N/A</v>
      </c>
    </row>
    <row r="3095" spans="1:100" x14ac:dyDescent="0.25">
      <c r="A3095">
        <v>6476</v>
      </c>
      <c r="B3095" t="s">
        <v>3333</v>
      </c>
      <c r="C3095" s="22">
        <v>3</v>
      </c>
      <c r="D3095" s="17">
        <v>4.8006734922833196</v>
      </c>
      <c r="E3095" s="17">
        <v>-6.5630474503354424E-3</v>
      </c>
      <c r="F3095" s="17">
        <v>0.34038164806117155</v>
      </c>
      <c r="G3095" s="17">
        <v>0.34038164806117155</v>
      </c>
      <c r="H3095" s="17">
        <v>-0.11601009472385411</v>
      </c>
      <c r="I3095" s="17">
        <v>0</v>
      </c>
      <c r="J3095" s="17">
        <v>-6.9606056834312442</v>
      </c>
      <c r="K3095" s="17">
        <v>-0.11601009472385411</v>
      </c>
      <c r="L3095" s="17">
        <v>-1.0000000000000002</v>
      </c>
      <c r="M3095" s="17">
        <v>-1.0000000000000002</v>
      </c>
      <c r="N3095" s="17">
        <v>-2.3202018944770821</v>
      </c>
      <c r="O3095" s="17">
        <v>-1.8195505430867569</v>
      </c>
      <c r="P3095" s="17">
        <v>-8.8273311990007958E-2</v>
      </c>
      <c r="Q3095" s="17">
        <v>1.191396604974823</v>
      </c>
      <c r="R3095" s="17">
        <v>0.38128729025488822</v>
      </c>
      <c r="S3095" s="17">
        <v>0.33333333333333343</v>
      </c>
      <c r="T3095" s="17">
        <v>0.44696060358488121</v>
      </c>
      <c r="U3095" s="17">
        <v>0.34134083310339847</v>
      </c>
      <c r="V3095" s="17">
        <v>-1.7764966168702698E-2</v>
      </c>
      <c r="W3095" s="17">
        <v>48.795195943070574</v>
      </c>
      <c r="X3095" s="17">
        <v>2.2684838350693495</v>
      </c>
      <c r="Y3095" s="17">
        <v>-1.0000000000000002</v>
      </c>
      <c r="Z3095" s="17">
        <v>-1.0000000000000002</v>
      </c>
      <c r="AA3095" s="17">
        <v>67.794218609090422</v>
      </c>
      <c r="AB3095" s="17">
        <v>9.7036198151387365E-2</v>
      </c>
      <c r="AC3095" s="17">
        <v>0.29021571201316831</v>
      </c>
      <c r="AD3095" s="17">
        <v>-1.4897202649256281E-2</v>
      </c>
      <c r="AE3095" s="17">
        <v>18.617735375764976</v>
      </c>
      <c r="AF3095" s="17">
        <v>0.61538461538461542</v>
      </c>
      <c r="AG3095" s="17">
        <v>-1.0000000000000002</v>
      </c>
      <c r="AH3095" s="17">
        <v>-1.0000000000000002</v>
      </c>
      <c r="AI3095" s="17">
        <v>-6.5562289678989735E-3</v>
      </c>
      <c r="AJ3095" s="17">
        <v>-1.7764966168702698E-2</v>
      </c>
      <c r="AK3095" s="17">
        <v>9.5790339512816722E-2</v>
      </c>
      <c r="AL3095" s="17">
        <v>0.13818512363809674</v>
      </c>
      <c r="AM3095" s="17">
        <v>9.3698513769096478E-2</v>
      </c>
      <c r="AN3095" s="17">
        <v>0.31507692441709489</v>
      </c>
      <c r="AO3095" s="17">
        <v>2.8214145417914955</v>
      </c>
      <c r="AP3095" s="17">
        <v>8.5678487286178555</v>
      </c>
      <c r="AQ3095" s="17">
        <v>41.834590259639342</v>
      </c>
      <c r="AR3095" s="17">
        <v>1.1038698038529102</v>
      </c>
      <c r="AS3095" s="17">
        <v>2.1524737403454961</v>
      </c>
      <c r="AT3095" s="17">
        <v>-1.0000000000000002</v>
      </c>
      <c r="AU3095" s="17">
        <v>-1.0000000000000002</v>
      </c>
      <c r="AV3095" s="17">
        <v>0.72166893831605949</v>
      </c>
      <c r="AW3095" s="17">
        <v>74.542516794621534</v>
      </c>
      <c r="AX3095" s="17">
        <v>72.634895598393257</v>
      </c>
      <c r="AY3095" s="17">
        <v>9.202011332398316E-2</v>
      </c>
      <c r="AZ3095" s="17">
        <v>9.2061978032595349</v>
      </c>
      <c r="BA3095" s="22">
        <v>1380.9084642093414</v>
      </c>
      <c r="CU3095" t="e">
        <v>#N/A</v>
      </c>
      <c r="CV3095" t="e">
        <v>#N/A</v>
      </c>
    </row>
    <row r="3096" spans="1:100" x14ac:dyDescent="0.25">
      <c r="A3096">
        <v>6479</v>
      </c>
      <c r="B3096" t="s">
        <v>3334</v>
      </c>
      <c r="C3096" s="22">
        <v>3</v>
      </c>
      <c r="D3096" s="17">
        <v>3.6382937382942111</v>
      </c>
      <c r="E3096" s="17">
        <v>0</v>
      </c>
      <c r="F3096" s="17">
        <v>-1.6237556941109179</v>
      </c>
      <c r="G3096" s="17">
        <v>-1.6237556941109179</v>
      </c>
      <c r="H3096" s="17">
        <v>9.3165190682754931E-2</v>
      </c>
      <c r="I3096" s="17">
        <v>0</v>
      </c>
      <c r="J3096" s="17">
        <v>5.5899114409652979</v>
      </c>
      <c r="K3096" s="17">
        <v>9.3165190682754931E-2</v>
      </c>
      <c r="L3096" s="17">
        <v>-1</v>
      </c>
      <c r="M3096" s="17">
        <v>-1</v>
      </c>
      <c r="N3096" s="17">
        <v>1.8633038136550983</v>
      </c>
      <c r="O3096" s="17">
        <v>7.6044494851485958</v>
      </c>
      <c r="P3096" s="17">
        <v>0.51156444326697204</v>
      </c>
      <c r="Q3096" s="17">
        <v>-2.9360842233225912</v>
      </c>
      <c r="R3096" s="17">
        <v>-0.84637782439712383</v>
      </c>
      <c r="S3096" s="17">
        <v>0.33333333333333326</v>
      </c>
      <c r="T3096" s="17">
        <v>0.38258553761481096</v>
      </c>
      <c r="U3096" s="17">
        <v>2.6846713178077065E-2</v>
      </c>
      <c r="V3096" s="17">
        <v>5.1965171466173243E-2</v>
      </c>
      <c r="W3096" s="17">
        <v>28.062622596385577</v>
      </c>
      <c r="X3096" s="17">
        <v>1.0972727891516418</v>
      </c>
      <c r="Y3096" s="17">
        <v>-1</v>
      </c>
      <c r="Z3096" s="17">
        <v>-1</v>
      </c>
      <c r="AA3096" s="17">
        <v>66.882378802880226</v>
      </c>
      <c r="AB3096" s="17">
        <v>0.27421989605271158</v>
      </c>
      <c r="AC3096" s="17">
        <v>0.31604602805465759</v>
      </c>
      <c r="AD3096" s="17">
        <v>0.20305675651046592</v>
      </c>
      <c r="AE3096" s="17">
        <v>39.666134030891762</v>
      </c>
      <c r="AF3096" s="17">
        <v>0.5625</v>
      </c>
      <c r="AG3096" s="17">
        <v>-1</v>
      </c>
      <c r="AH3096" s="17">
        <v>-1</v>
      </c>
      <c r="AI3096" s="17">
        <v>-3.8423273969544341E-2</v>
      </c>
      <c r="AJ3096" s="17">
        <v>5.1965171466173243E-2</v>
      </c>
      <c r="AK3096" s="17">
        <v>8.6270109480529017E-2</v>
      </c>
      <c r="AL3096" s="17">
        <v>1.026461618752943E-2</v>
      </c>
      <c r="AM3096" s="17">
        <v>0.26810658520756414</v>
      </c>
      <c r="AN3096" s="17">
        <v>-5.5103962054305552E-2</v>
      </c>
      <c r="AO3096" s="17">
        <v>7.13401517759175</v>
      </c>
      <c r="AP3096" s="17">
        <v>-1.3262759704199927</v>
      </c>
      <c r="AQ3096" s="17">
        <v>33.652534037350868</v>
      </c>
      <c r="AR3096" s="17">
        <v>0.79473075559239503</v>
      </c>
      <c r="AS3096" s="17">
        <v>1.1904379798343956</v>
      </c>
      <c r="AT3096" s="17">
        <v>-1</v>
      </c>
      <c r="AU3096" s="17">
        <v>-1</v>
      </c>
      <c r="AV3096" s="17">
        <v>-2.470133518508042</v>
      </c>
      <c r="AW3096" s="17">
        <v>73.160552317608804</v>
      </c>
      <c r="AX3096" s="17">
        <v>77.588603984835245</v>
      </c>
      <c r="AY3096" s="17">
        <v>5.811210069853542E-3</v>
      </c>
      <c r="AZ3096" s="17">
        <v>-7.9749532801804754</v>
      </c>
      <c r="BA3096" s="22">
        <v>1396.9634959141715</v>
      </c>
      <c r="CU3096" t="e">
        <v>#N/A</v>
      </c>
      <c r="CV3096" t="e">
        <v>#N/A</v>
      </c>
    </row>
    <row r="3097" spans="1:100" x14ac:dyDescent="0.25">
      <c r="A3097">
        <v>6480</v>
      </c>
      <c r="B3097" t="s">
        <v>3335</v>
      </c>
      <c r="C3097" s="22">
        <v>3</v>
      </c>
      <c r="D3097" s="17">
        <v>4.2552950056403089</v>
      </c>
      <c r="E3097" s="17">
        <v>0</v>
      </c>
      <c r="F3097" s="17">
        <v>0.39041799311957492</v>
      </c>
      <c r="G3097" s="17">
        <v>0.39041799311957492</v>
      </c>
      <c r="H3097" s="17">
        <v>-6.4841989229848421E-2</v>
      </c>
      <c r="I3097" s="17">
        <v>0</v>
      </c>
      <c r="J3097" s="17">
        <v>-3.8905193537909026</v>
      </c>
      <c r="K3097" s="17">
        <v>-6.4841989229848421E-2</v>
      </c>
      <c r="L3097" s="17">
        <v>-0.999999999999998</v>
      </c>
      <c r="M3097" s="17">
        <v>-0.999999999999998</v>
      </c>
      <c r="N3097" s="17">
        <v>-1.2968397845969704</v>
      </c>
      <c r="O3097" s="17">
        <v>0.75519364496897934</v>
      </c>
      <c r="P3097" s="17">
        <v>0.23603170560680609</v>
      </c>
      <c r="Q3097" s="17">
        <v>-7.1543984812298049</v>
      </c>
      <c r="R3097" s="17">
        <v>-2.3833754455863723</v>
      </c>
      <c r="S3097" s="17">
        <v>0.3382744340700457</v>
      </c>
      <c r="T3097" s="17">
        <v>9.0936573436688359E-2</v>
      </c>
      <c r="U3097" s="17">
        <v>-9.3887236788814318E-2</v>
      </c>
      <c r="V3097" s="17">
        <v>2.823530440861434E-2</v>
      </c>
      <c r="W3097" s="17">
        <v>17.136042574255299</v>
      </c>
      <c r="X3097" s="17">
        <v>4.5519116136366666E-2</v>
      </c>
      <c r="Y3097" s="17">
        <v>-0.999999999999998</v>
      </c>
      <c r="Z3097" s="17">
        <v>-0.999999999999998</v>
      </c>
      <c r="AA3097" s="17">
        <v>23.750713153090238</v>
      </c>
      <c r="AB3097" s="17">
        <v>0.10437133905033556</v>
      </c>
      <c r="AC3097" s="17">
        <v>0.1358851874696263</v>
      </c>
      <c r="AD3097" s="17">
        <v>-6.0295606031535803E-2</v>
      </c>
      <c r="AE3097" s="17">
        <v>8.9980460244213045</v>
      </c>
      <c r="AF3097" s="17">
        <v>0.125</v>
      </c>
      <c r="AG3097" s="17">
        <v>-0.999999999999998</v>
      </c>
      <c r="AH3097" s="17">
        <v>-0.999999999999998</v>
      </c>
      <c r="AI3097" s="17">
        <v>0</v>
      </c>
      <c r="AJ3097" s="17">
        <v>2.823530440861434E-2</v>
      </c>
      <c r="AK3097" s="17">
        <v>0.54268625198236609</v>
      </c>
      <c r="AL3097" s="17">
        <v>0.17907195282248417</v>
      </c>
      <c r="AM3097" s="17">
        <v>0.21632921791072185</v>
      </c>
      <c r="AN3097" s="17">
        <v>-4.9477987679933402E-2</v>
      </c>
      <c r="AO3097" s="17">
        <v>8.1216617076798769</v>
      </c>
      <c r="AP3097" s="17">
        <v>-0.34158992788591525</v>
      </c>
      <c r="AQ3097" s="17">
        <v>13.245523220464376</v>
      </c>
      <c r="AR3097" s="17">
        <v>0.36355907512653413</v>
      </c>
      <c r="AS3097" s="17">
        <v>-1.9322873093482573E-2</v>
      </c>
      <c r="AT3097" s="17">
        <v>-0.999999999999998</v>
      </c>
      <c r="AU3097" s="17">
        <v>-0.999999999999998</v>
      </c>
      <c r="AV3097" s="17">
        <v>-1.992957452466797</v>
      </c>
      <c r="AW3097" s="17">
        <v>24.164316870173295</v>
      </c>
      <c r="AX3097" s="17">
        <v>26.987847311034731</v>
      </c>
      <c r="AY3097" s="17">
        <v>-0.23552175338746215</v>
      </c>
      <c r="AZ3097" s="17">
        <v>-94.735256601947114</v>
      </c>
      <c r="BA3097" s="22">
        <v>1255.7137210192395</v>
      </c>
      <c r="CU3097" t="e">
        <v>#N/A</v>
      </c>
      <c r="CV3097" t="e">
        <v>#N/A</v>
      </c>
    </row>
    <row r="3098" spans="1:100" x14ac:dyDescent="0.25">
      <c r="A3098">
        <v>6481</v>
      </c>
      <c r="B3098" t="s">
        <v>1203</v>
      </c>
      <c r="C3098" s="22">
        <v>3</v>
      </c>
      <c r="D3098" s="17">
        <v>4.5332127867569403</v>
      </c>
      <c r="E3098" s="17">
        <v>7.6887943517620516E-2</v>
      </c>
      <c r="F3098" s="17">
        <v>1.214924585071163</v>
      </c>
      <c r="G3098" s="17">
        <v>1.2528619422352949</v>
      </c>
      <c r="H3098" s="17">
        <v>0.1417782979825431</v>
      </c>
      <c r="I3098" s="17">
        <v>-4.0221613098885278E-2</v>
      </c>
      <c r="J3098" s="17">
        <v>6.0934010930194695</v>
      </c>
      <c r="K3098" s="17">
        <v>0.10155668488365778</v>
      </c>
      <c r="L3098" s="17">
        <v>-0.99999999999999944</v>
      </c>
      <c r="M3098" s="17">
        <v>-0.99999999999999944</v>
      </c>
      <c r="N3098" s="17">
        <v>2.0311336976731553</v>
      </c>
      <c r="O3098" s="17">
        <v>11.879475822011697</v>
      </c>
      <c r="P3098" s="17">
        <v>0.76823148083016779</v>
      </c>
      <c r="Q3098" s="17">
        <v>-6.2700089776878905</v>
      </c>
      <c r="R3098" s="17">
        <v>-1.9520906290845885</v>
      </c>
      <c r="S3098" s="17">
        <v>0.33333333333333315</v>
      </c>
      <c r="T3098" s="17">
        <v>0.32283268486389394</v>
      </c>
      <c r="U3098" s="17">
        <v>0.35831149948134511</v>
      </c>
      <c r="V3098" s="17">
        <v>0.26097244409163955</v>
      </c>
      <c r="W3098" s="17">
        <v>46.955731075462161</v>
      </c>
      <c r="X3098" s="17">
        <v>3.5431893473193474</v>
      </c>
      <c r="Y3098" s="17">
        <v>-0.99999999999999944</v>
      </c>
      <c r="Z3098" s="17">
        <v>-0.99999999999999944</v>
      </c>
      <c r="AA3098" s="17">
        <v>66.213684613432491</v>
      </c>
      <c r="AB3098" s="17">
        <v>9.2267321604938793E-2</v>
      </c>
      <c r="AC3098" s="17">
        <v>0.17021163346014367</v>
      </c>
      <c r="AD3098" s="17">
        <v>0.161721928276014</v>
      </c>
      <c r="AE3098" s="17">
        <v>21.210044167054825</v>
      </c>
      <c r="AF3098" s="17">
        <v>0.72727272727272729</v>
      </c>
      <c r="AG3098" s="17">
        <v>-0.99999999999999944</v>
      </c>
      <c r="AH3098" s="17">
        <v>-0.99999999999999944</v>
      </c>
      <c r="AI3098" s="17">
        <v>-5.8631659310807447E-3</v>
      </c>
      <c r="AJ3098" s="17">
        <v>0.26097244409163955</v>
      </c>
      <c r="AK3098" s="17">
        <v>0.2099262164862197</v>
      </c>
      <c r="AL3098" s="17">
        <v>7.9280624030519706E-2</v>
      </c>
      <c r="AM3098" s="17">
        <v>0.14133665384435395</v>
      </c>
      <c r="AN3098" s="17">
        <v>1.2204060059017315E-2</v>
      </c>
      <c r="AO3098" s="17">
        <v>4.5830474285399472</v>
      </c>
      <c r="AP3098" s="17">
        <v>0.70150462162803151</v>
      </c>
      <c r="AQ3098" s="17">
        <v>53.04913216848167</v>
      </c>
      <c r="AR3098" s="17">
        <v>1.2754499617702117</v>
      </c>
      <c r="AS3098" s="17">
        <v>3.6447460322030052</v>
      </c>
      <c r="AT3098" s="17">
        <v>-0.99999999999999944</v>
      </c>
      <c r="AU3098" s="17">
        <v>-0.99999999999999944</v>
      </c>
      <c r="AV3098" s="17">
        <v>-0.69922868684929296</v>
      </c>
      <c r="AW3098" s="17">
        <v>78.794665057072109</v>
      </c>
      <c r="AX3098" s="17">
        <v>104.77464614761453</v>
      </c>
      <c r="AY3098" s="17">
        <v>0.32404224728446535</v>
      </c>
      <c r="AZ3098" s="17">
        <v>-27.240081118369506</v>
      </c>
      <c r="BA3098" s="22">
        <v>1369.2823451909437</v>
      </c>
      <c r="CU3098" t="e">
        <v>#N/A</v>
      </c>
      <c r="CV3098" t="e">
        <v>#N/A</v>
      </c>
    </row>
    <row r="3099" spans="1:100" x14ac:dyDescent="0.25">
      <c r="A3099">
        <v>6482</v>
      </c>
      <c r="B3099" t="s">
        <v>1508</v>
      </c>
      <c r="C3099" s="22">
        <v>3</v>
      </c>
      <c r="D3099" s="17">
        <v>3.5221731181031872</v>
      </c>
      <c r="E3099" s="17">
        <v>1.752055918806587E-3</v>
      </c>
      <c r="F3099" s="17">
        <v>0.1755454153599029</v>
      </c>
      <c r="G3099" s="17">
        <v>0.1755454153599029</v>
      </c>
      <c r="H3099" s="17">
        <v>3.3589912484213079E-2</v>
      </c>
      <c r="I3099" s="17">
        <v>0</v>
      </c>
      <c r="J3099" s="17">
        <v>2.0153947490527839</v>
      </c>
      <c r="K3099" s="17">
        <v>3.3589912484213079E-2</v>
      </c>
      <c r="L3099" s="17">
        <v>-0.99999999999999944</v>
      </c>
      <c r="M3099" s="17">
        <v>-0.99999999999999944</v>
      </c>
      <c r="N3099" s="17">
        <v>0.67179824968426116</v>
      </c>
      <c r="O3099" s="17">
        <v>5.7131132825158728</v>
      </c>
      <c r="P3099" s="17">
        <v>1.218083279546966</v>
      </c>
      <c r="Q3099" s="17">
        <v>6.3328899641207373E-2</v>
      </c>
      <c r="R3099" s="17">
        <v>0.16184894365373076</v>
      </c>
      <c r="S3099" s="17">
        <v>0.33333333333333337</v>
      </c>
      <c r="T3099" s="17">
        <v>0.1022322024562398</v>
      </c>
      <c r="U3099" s="17">
        <v>4.0243869699514961E-2</v>
      </c>
      <c r="V3099" s="17">
        <v>0</v>
      </c>
      <c r="W3099" s="17">
        <v>17.68877972019499</v>
      </c>
      <c r="X3099" s="17">
        <v>0.33184997122632648</v>
      </c>
      <c r="Y3099" s="17">
        <v>-0.99999999999999944</v>
      </c>
      <c r="Z3099" s="17">
        <v>-0.99999999999999944</v>
      </c>
      <c r="AA3099" s="17">
        <v>34.712188408097091</v>
      </c>
      <c r="AB3099" s="17">
        <v>6.7088119148421541E-2</v>
      </c>
      <c r="AC3099" s="17">
        <v>0.10850603287260401</v>
      </c>
      <c r="AD3099" s="17">
        <v>0.16163704286394182</v>
      </c>
      <c r="AE3099" s="17">
        <v>16.861559744248375</v>
      </c>
      <c r="AF3099" s="17">
        <v>0.18181818181818182</v>
      </c>
      <c r="AG3099" s="17">
        <v>-0.99999999999999944</v>
      </c>
      <c r="AH3099" s="17">
        <v>-0.99999999999999944</v>
      </c>
      <c r="AI3099" s="17">
        <v>0</v>
      </c>
      <c r="AJ3099" s="17">
        <v>0</v>
      </c>
      <c r="AK3099" s="17">
        <v>0.54062211433564866</v>
      </c>
      <c r="AL3099" s="17">
        <v>0.19996548621383242</v>
      </c>
      <c r="AM3099" s="17">
        <v>6.5118086514424162E-2</v>
      </c>
      <c r="AN3099" s="17">
        <v>0.13077982129507906</v>
      </c>
      <c r="AO3099" s="17">
        <v>4.3310627345388477</v>
      </c>
      <c r="AP3099" s="17">
        <v>4.2693229634461369</v>
      </c>
      <c r="AQ3099" s="17">
        <v>19.704174469247786</v>
      </c>
      <c r="AR3099" s="17">
        <v>0.47580940548908773</v>
      </c>
      <c r="AS3099" s="17">
        <v>0.36543988371053948</v>
      </c>
      <c r="AT3099" s="17">
        <v>-0.99999999999999944</v>
      </c>
      <c r="AU3099" s="17">
        <v>-0.99999999999999944</v>
      </c>
      <c r="AV3099" s="17">
        <v>0.33739435901363368</v>
      </c>
      <c r="AW3099" s="17">
        <v>44.694624654059105</v>
      </c>
      <c r="AX3099" s="17">
        <v>44.694624654059105</v>
      </c>
      <c r="AY3099" s="17">
        <v>0.20036534452083454</v>
      </c>
      <c r="AZ3099" s="17">
        <v>10.881457472327057</v>
      </c>
      <c r="BA3099" s="22">
        <v>1417.6367472946365</v>
      </c>
      <c r="CU3099" t="e">
        <v>#N/A</v>
      </c>
      <c r="CV3099" t="e">
        <v>#N/A</v>
      </c>
    </row>
    <row r="3100" spans="1:100" x14ac:dyDescent="0.25">
      <c r="A3100">
        <v>6483</v>
      </c>
      <c r="B3100" t="s">
        <v>3336</v>
      </c>
      <c r="C3100" s="22">
        <v>3</v>
      </c>
      <c r="D3100" s="17">
        <v>3.1561517473062835</v>
      </c>
      <c r="E3100" s="17">
        <v>-0.56066534245399768</v>
      </c>
      <c r="F3100" s="17">
        <v>-1.218540433583766</v>
      </c>
      <c r="G3100" s="17">
        <v>-1.3864814228879019</v>
      </c>
      <c r="H3100" s="17">
        <v>2.7310951641466713E-2</v>
      </c>
      <c r="I3100" s="17">
        <v>0</v>
      </c>
      <c r="J3100" s="17">
        <v>1.6386570984879998</v>
      </c>
      <c r="K3100" s="17">
        <v>2.7310951641466713E-2</v>
      </c>
      <c r="L3100" s="17">
        <v>-0.99999999999999978</v>
      </c>
      <c r="M3100" s="17">
        <v>-0.99999999999999978</v>
      </c>
      <c r="N3100" s="17">
        <v>0.54621903282933437</v>
      </c>
      <c r="O3100" s="17">
        <v>3.4083274229063836</v>
      </c>
      <c r="P3100" s="17">
        <v>-0.1832194092276119</v>
      </c>
      <c r="Q3100" s="17">
        <v>-6.4661043223476398</v>
      </c>
      <c r="R3100" s="17">
        <v>-2.1648035443291098</v>
      </c>
      <c r="S3100" s="17">
        <v>0.33333333333333331</v>
      </c>
      <c r="T3100" s="17">
        <v>0.34595797631815772</v>
      </c>
      <c r="U3100" s="17">
        <v>8.968025530889763E-2</v>
      </c>
      <c r="V3100" s="17">
        <v>0</v>
      </c>
      <c r="W3100" s="17">
        <v>29.666424532756885</v>
      </c>
      <c r="X3100" s="17">
        <v>1.0160459244525115</v>
      </c>
      <c r="Y3100" s="17">
        <v>-0.99999999999999978</v>
      </c>
      <c r="Z3100" s="17">
        <v>-0.99999999999999978</v>
      </c>
      <c r="AA3100" s="17">
        <v>34.523010903042966</v>
      </c>
      <c r="AB3100" s="17">
        <v>-0.15822026402184977</v>
      </c>
      <c r="AC3100" s="17">
        <v>2.8145143414540851E-2</v>
      </c>
      <c r="AD3100" s="17">
        <v>0.27050291889961292</v>
      </c>
      <c r="AE3100" s="17">
        <v>7.0213899146152121</v>
      </c>
      <c r="AF3100" s="17">
        <v>0</v>
      </c>
      <c r="AG3100" s="17">
        <v>-0.99999999999999978</v>
      </c>
      <c r="AH3100" s="17">
        <v>-0.99999999999999978</v>
      </c>
      <c r="AI3100" s="17">
        <v>-5.9128700120307388E-2</v>
      </c>
      <c r="AJ3100" s="17">
        <v>0</v>
      </c>
      <c r="AK3100" s="17">
        <v>-1.2564373551986252E-2</v>
      </c>
      <c r="AL3100" s="17">
        <v>0.40092669924126162</v>
      </c>
      <c r="AM3100" s="17">
        <v>4.1677762991467637E-2</v>
      </c>
      <c r="AN3100" s="17">
        <v>-0.2360682861330142</v>
      </c>
      <c r="AO3100" s="17">
        <v>0.97912220702675989</v>
      </c>
      <c r="AP3100" s="17">
        <v>-3.897073657119047</v>
      </c>
      <c r="AQ3100" s="17">
        <v>31.305081631244882</v>
      </c>
      <c r="AR3100" s="17">
        <v>0.7689715649603891</v>
      </c>
      <c r="AS3100" s="17">
        <v>1.0433568760939782</v>
      </c>
      <c r="AT3100" s="17">
        <v>-0.99999999999999978</v>
      </c>
      <c r="AU3100" s="17">
        <v>-0.99999999999999978</v>
      </c>
      <c r="AV3100" s="17">
        <v>-3.5512849672170117</v>
      </c>
      <c r="AW3100" s="17">
        <v>34.034264668830311</v>
      </c>
      <c r="AX3100" s="17">
        <v>32.851690666424162</v>
      </c>
      <c r="AY3100" s="17">
        <v>7.1444886951635943E-3</v>
      </c>
      <c r="AZ3100" s="17">
        <v>-32.75288320879941</v>
      </c>
      <c r="BA3100" s="22">
        <v>1329.0575271156906</v>
      </c>
      <c r="CU3100" t="e">
        <v>#N/A</v>
      </c>
      <c r="CV3100" t="e">
        <v>#N/A</v>
      </c>
    </row>
    <row r="3101" spans="1:100" x14ac:dyDescent="0.25">
      <c r="A3101">
        <v>6484</v>
      </c>
      <c r="B3101" t="s">
        <v>3337</v>
      </c>
      <c r="C3101" s="22">
        <v>3</v>
      </c>
      <c r="D3101" s="17">
        <v>3.6847175902485327</v>
      </c>
      <c r="E3101" s="17">
        <v>2.4146914844635449E-3</v>
      </c>
      <c r="F3101" s="17">
        <v>-1.2629191699409656</v>
      </c>
      <c r="G3101" s="17">
        <v>-1.2629191699409656</v>
      </c>
      <c r="H3101" s="17">
        <v>-9.4131293877516578E-2</v>
      </c>
      <c r="I3101" s="17">
        <v>0</v>
      </c>
      <c r="J3101" s="17">
        <v>-5.6478776326509923</v>
      </c>
      <c r="K3101" s="17">
        <v>-9.4131293877516578E-2</v>
      </c>
      <c r="L3101" s="17">
        <v>-0.99999999999999978</v>
      </c>
      <c r="M3101" s="17">
        <v>-0.99999999999999978</v>
      </c>
      <c r="N3101" s="17">
        <v>-1.8826258775503315</v>
      </c>
      <c r="O3101" s="17">
        <v>-3.2260792123434241</v>
      </c>
      <c r="P3101" s="17">
        <v>9.0814734658199725E-4</v>
      </c>
      <c r="Q3101" s="17">
        <v>-0.34931103610716091</v>
      </c>
      <c r="R3101" s="17">
        <v>-0.19737420214224066</v>
      </c>
      <c r="S3101" s="17">
        <v>0.33333333333333304</v>
      </c>
      <c r="T3101" s="17">
        <v>0.21089723741912056</v>
      </c>
      <c r="U3101" s="17">
        <v>5.2277008363825817E-2</v>
      </c>
      <c r="V3101" s="17">
        <v>-2.2920663043833313E-2</v>
      </c>
      <c r="W3101" s="17">
        <v>26.70872839799851</v>
      </c>
      <c r="X3101" s="17">
        <v>0.58750982390806095</v>
      </c>
      <c r="Y3101" s="17">
        <v>-0.99999999999999978</v>
      </c>
      <c r="Z3101" s="17">
        <v>-0.99999999999999978</v>
      </c>
      <c r="AA3101" s="17">
        <v>52.6958478511986</v>
      </c>
      <c r="AB3101" s="17">
        <v>0.20529574592219316</v>
      </c>
      <c r="AC3101" s="17">
        <v>1.0350063804173033E-2</v>
      </c>
      <c r="AD3101" s="17">
        <v>0.30804406338048013</v>
      </c>
      <c r="AE3101" s="17">
        <v>26.184493655342305</v>
      </c>
      <c r="AF3101" s="17">
        <v>0.58333333333333337</v>
      </c>
      <c r="AG3101" s="17">
        <v>-0.99999999999999978</v>
      </c>
      <c r="AH3101" s="17">
        <v>-0.99999999999999978</v>
      </c>
      <c r="AI3101" s="17">
        <v>-7.4174777672868952E-2</v>
      </c>
      <c r="AJ3101" s="17">
        <v>-2.2920663043833313E-2</v>
      </c>
      <c r="AK3101" s="17">
        <v>5.0267732419924688E-2</v>
      </c>
      <c r="AL3101" s="17">
        <v>0.12038313637977131</v>
      </c>
      <c r="AM3101" s="17">
        <v>-6.4702285297444428E-2</v>
      </c>
      <c r="AN3101" s="17">
        <v>0.12687489763841442</v>
      </c>
      <c r="AO3101" s="17">
        <v>-1.3662184703364872</v>
      </c>
      <c r="AP3101" s="17">
        <v>3.7737881228592189</v>
      </c>
      <c r="AQ3101" s="17">
        <v>21.060850765347517</v>
      </c>
      <c r="AR3101" s="17">
        <v>0.57358691607244627</v>
      </c>
      <c r="AS3101" s="17">
        <v>0.49337853003054455</v>
      </c>
      <c r="AT3101" s="17">
        <v>-0.99999999999999978</v>
      </c>
      <c r="AU3101" s="17">
        <v>-0.99999999999999978</v>
      </c>
      <c r="AV3101" s="17">
        <v>-1.4602933720832063</v>
      </c>
      <c r="AW3101" s="17">
        <v>53.24355676171438</v>
      </c>
      <c r="AX3101" s="17">
        <v>49.467994903873674</v>
      </c>
      <c r="AY3101" s="17">
        <v>9.5837189097559575E-2</v>
      </c>
      <c r="AZ3101" s="17">
        <v>-13.454779408231989</v>
      </c>
      <c r="BA3101" s="22">
        <v>1375.1164639657475</v>
      </c>
      <c r="CU3101" t="e">
        <v>#N/A</v>
      </c>
      <c r="CV3101" t="e">
        <v>#N/A</v>
      </c>
    </row>
    <row r="3102" spans="1:100" x14ac:dyDescent="0.25">
      <c r="A3102">
        <v>6485</v>
      </c>
      <c r="B3102" t="s">
        <v>3338</v>
      </c>
      <c r="C3102" s="22">
        <v>3</v>
      </c>
      <c r="D3102" s="17">
        <v>4.3074444257215001</v>
      </c>
      <c r="E3102" s="17">
        <v>4.8312173738498998E-2</v>
      </c>
      <c r="F3102" s="17">
        <v>-0.24816755809773772</v>
      </c>
      <c r="G3102" s="17">
        <v>-0.22985665189778759</v>
      </c>
      <c r="H3102" s="17">
        <v>6.1623163774360452E-2</v>
      </c>
      <c r="I3102" s="17">
        <v>0</v>
      </c>
      <c r="J3102" s="17">
        <v>3.6973898264616243</v>
      </c>
      <c r="K3102" s="17">
        <v>6.1623163774360452E-2</v>
      </c>
      <c r="L3102" s="17">
        <v>-0.99999999999999956</v>
      </c>
      <c r="M3102" s="17">
        <v>-0.99999999999999956</v>
      </c>
      <c r="N3102" s="17">
        <v>1.2324632754872082</v>
      </c>
      <c r="O3102" s="17">
        <v>7.7749776002853368</v>
      </c>
      <c r="P3102" s="17">
        <v>6.5672054963775128</v>
      </c>
      <c r="Q3102" s="17">
        <v>0.38375451053278364</v>
      </c>
      <c r="R3102" s="17">
        <v>0.62379443530367285</v>
      </c>
      <c r="S3102" s="17">
        <v>0.3333333333333332</v>
      </c>
      <c r="T3102" s="17">
        <v>0.12415777199094032</v>
      </c>
      <c r="U3102" s="17">
        <v>-5.187927164893414E-2</v>
      </c>
      <c r="V3102" s="17">
        <v>-1.0433313947880798E-2</v>
      </c>
      <c r="W3102" s="17">
        <v>13.342214238123939</v>
      </c>
      <c r="X3102" s="17">
        <v>-8.3424590075501015E-2</v>
      </c>
      <c r="Y3102" s="17">
        <v>-0.99999999999999956</v>
      </c>
      <c r="Z3102" s="17">
        <v>-0.99999999999999956</v>
      </c>
      <c r="AA3102" s="17">
        <v>6.4067336520598959</v>
      </c>
      <c r="AB3102" s="17">
        <v>0.14876671429232255</v>
      </c>
      <c r="AC3102" s="17">
        <v>-0.24921620523678306</v>
      </c>
      <c r="AD3102" s="17">
        <v>-5.0736009482893599E-2</v>
      </c>
      <c r="AE3102" s="17">
        <v>-7.5592750213677027</v>
      </c>
      <c r="AF3102" s="17">
        <v>0.1111111111111111</v>
      </c>
      <c r="AG3102" s="17">
        <v>-0.99999999999999956</v>
      </c>
      <c r="AH3102" s="17">
        <v>-0.99999999999999956</v>
      </c>
      <c r="AI3102" s="17">
        <v>-2.1299411383110561E-2</v>
      </c>
      <c r="AJ3102" s="17">
        <v>-1.0433313947880798E-2</v>
      </c>
      <c r="AK3102" s="17">
        <v>0.13736227077302468</v>
      </c>
      <c r="AL3102" s="17">
        <v>-0.11893293252423953</v>
      </c>
      <c r="AM3102" s="17">
        <v>0.41031897748674956</v>
      </c>
      <c r="AN3102" s="17">
        <v>-0.31070990625899303</v>
      </c>
      <c r="AO3102" s="17">
        <v>10.944785791033866</v>
      </c>
      <c r="AP3102" s="17">
        <v>-8.3624123190960269</v>
      </c>
      <c r="AQ3102" s="17">
        <v>17.039604064585554</v>
      </c>
      <c r="AR3102" s="17">
        <v>0.39517851972745849</v>
      </c>
      <c r="AS3102" s="17">
        <v>-2.1801426301140781E-2</v>
      </c>
      <c r="AT3102" s="17">
        <v>-0.99999999999999956</v>
      </c>
      <c r="AU3102" s="17">
        <v>-0.99999999999999956</v>
      </c>
      <c r="AV3102" s="17">
        <v>0.39393778340588526</v>
      </c>
      <c r="AW3102" s="17">
        <v>5.819298933249212</v>
      </c>
      <c r="AX3102" s="17">
        <v>4.3499793107989229</v>
      </c>
      <c r="AY3102" s="17">
        <v>-0.23519229100741323</v>
      </c>
      <c r="AZ3102" s="17">
        <v>-74.72220768356199</v>
      </c>
      <c r="BA3102" s="22">
        <v>1267.1263472447556</v>
      </c>
      <c r="CU3102" t="e">
        <v>#N/A</v>
      </c>
      <c r="CV3102" t="e">
        <v>#N/A</v>
      </c>
    </row>
    <row r="3103" spans="1:100" x14ac:dyDescent="0.25">
      <c r="A3103">
        <v>6487</v>
      </c>
      <c r="B3103" t="s">
        <v>3339</v>
      </c>
      <c r="C3103" s="22">
        <v>3</v>
      </c>
      <c r="D3103" s="17">
        <v>5.3310135396057872</v>
      </c>
      <c r="E3103" s="17">
        <v>-2.9830753917894439E-2</v>
      </c>
      <c r="F3103" s="17">
        <v>7.6540923926089771E-2</v>
      </c>
      <c r="G3103" s="17">
        <v>7.6540923926089771E-2</v>
      </c>
      <c r="H3103" s="17">
        <v>6.0495936969302236E-2</v>
      </c>
      <c r="I3103" s="17">
        <v>0</v>
      </c>
      <c r="J3103" s="17">
        <v>3.6297562181581329</v>
      </c>
      <c r="K3103" s="17">
        <v>6.0495936969302236E-2</v>
      </c>
      <c r="L3103" s="17">
        <v>-0.99999999999999867</v>
      </c>
      <c r="M3103" s="17">
        <v>-0.99999999999999867</v>
      </c>
      <c r="N3103" s="17">
        <v>1.209918739386046</v>
      </c>
      <c r="O3103" s="17">
        <v>9.0373106816900126</v>
      </c>
      <c r="P3103" s="17">
        <v>-1.87830583573192E-2</v>
      </c>
      <c r="Q3103" s="17">
        <v>3.6408285309630428</v>
      </c>
      <c r="R3103" s="17">
        <v>1.1361475700226502</v>
      </c>
      <c r="S3103" s="17">
        <v>0.33333333333333293</v>
      </c>
      <c r="T3103" s="17">
        <v>0.18673323656165203</v>
      </c>
      <c r="U3103" s="17">
        <v>0.11706977286924068</v>
      </c>
      <c r="V3103" s="17">
        <v>0</v>
      </c>
      <c r="W3103" s="17">
        <v>23.065616231796927</v>
      </c>
      <c r="X3103" s="17">
        <v>0.78106435942379737</v>
      </c>
      <c r="Y3103" s="17">
        <v>-0.99999999999999867</v>
      </c>
      <c r="Z3103" s="17">
        <v>-0.99999999999999867</v>
      </c>
      <c r="AA3103" s="17">
        <v>15.633365639003262</v>
      </c>
      <c r="AB3103" s="17">
        <v>-9.0009227775930484E-2</v>
      </c>
      <c r="AC3103" s="17">
        <v>8.5507587829767639E-2</v>
      </c>
      <c r="AD3103" s="17">
        <v>-0.16686632331016343</v>
      </c>
      <c r="AE3103" s="17">
        <v>-8.5683981628163117</v>
      </c>
      <c r="AF3103" s="17">
        <v>0.18181818181818182</v>
      </c>
      <c r="AG3103" s="17">
        <v>-0.99999999999999867</v>
      </c>
      <c r="AH3103" s="17">
        <v>-0.99999999999999867</v>
      </c>
      <c r="AI3103" s="17">
        <v>-2.1442165709958032E-2</v>
      </c>
      <c r="AJ3103" s="17">
        <v>0</v>
      </c>
      <c r="AK3103" s="17">
        <v>0.2891870459441187</v>
      </c>
      <c r="AL3103" s="17">
        <v>0.15180732924148818</v>
      </c>
      <c r="AM3103" s="17">
        <v>-0.12578498903179877</v>
      </c>
      <c r="AN3103" s="17">
        <v>-0.19828385986960551</v>
      </c>
      <c r="AO3103" s="17">
        <v>-1.6986894960743755</v>
      </c>
      <c r="AP3103" s="17">
        <v>-4.1980598505326983</v>
      </c>
      <c r="AQ3103" s="17">
        <v>26.695372449955062</v>
      </c>
      <c r="AR3103" s="17">
        <v>0.63713634276422548</v>
      </c>
      <c r="AS3103" s="17">
        <v>0.84156029639309893</v>
      </c>
      <c r="AT3103" s="17">
        <v>-0.99999999999999867</v>
      </c>
      <c r="AU3103" s="17">
        <v>-0.99999999999999867</v>
      </c>
      <c r="AV3103" s="17">
        <v>1.2126884939487399</v>
      </c>
      <c r="AW3103" s="17">
        <v>20.472616470160592</v>
      </c>
      <c r="AX3103" s="17">
        <v>20.043773155961425</v>
      </c>
      <c r="AY3103" s="17">
        <v>-2.9299370865035538E-2</v>
      </c>
      <c r="AZ3103" s="17">
        <v>-34.924412884252476</v>
      </c>
      <c r="BA3103" s="22">
        <v>1307.0041341334731</v>
      </c>
      <c r="CU3103" t="e">
        <v>#N/A</v>
      </c>
      <c r="CV3103" t="e">
        <v>#N/A</v>
      </c>
    </row>
    <row r="3104" spans="1:100" x14ac:dyDescent="0.25">
      <c r="A3104">
        <v>6488</v>
      </c>
      <c r="B3104" t="s">
        <v>1319</v>
      </c>
      <c r="C3104" s="22">
        <v>3</v>
      </c>
      <c r="D3104" s="17">
        <v>5.1083644428032482</v>
      </c>
      <c r="E3104" s="17">
        <v>0</v>
      </c>
      <c r="F3104" s="17">
        <v>-0.33764875204461775</v>
      </c>
      <c r="G3104" s="17">
        <v>-0.33764875204461775</v>
      </c>
      <c r="H3104" s="17">
        <v>-0.13038235796026287</v>
      </c>
      <c r="I3104" s="17">
        <v>0</v>
      </c>
      <c r="J3104" s="17">
        <v>-7.822941477615772</v>
      </c>
      <c r="K3104" s="17">
        <v>-0.13038235796026287</v>
      </c>
      <c r="L3104" s="17">
        <v>-1</v>
      </c>
      <c r="M3104" s="17">
        <v>-1</v>
      </c>
      <c r="N3104" s="17">
        <v>-2.6076471592052566</v>
      </c>
      <c r="O3104" s="17">
        <v>-3.0522257868571434</v>
      </c>
      <c r="P3104" s="17">
        <v>-1.1787845566054751</v>
      </c>
      <c r="Q3104" s="17">
        <v>-2.0372122569321807</v>
      </c>
      <c r="R3104" s="17">
        <v>-0.76260673523439282</v>
      </c>
      <c r="S3104" s="17">
        <v>0.3333333333333337</v>
      </c>
      <c r="T3104" s="17">
        <v>0.20449938011269858</v>
      </c>
      <c r="U3104" s="17">
        <v>8.3653841922251393E-2</v>
      </c>
      <c r="V3104" s="17">
        <v>-5.4658860655045112E-3</v>
      </c>
      <c r="W3104" s="17">
        <v>29.856121090521675</v>
      </c>
      <c r="X3104" s="17">
        <v>0.84120116948163792</v>
      </c>
      <c r="Y3104" s="17">
        <v>-1</v>
      </c>
      <c r="Z3104" s="17">
        <v>-1</v>
      </c>
      <c r="AA3104" s="17">
        <v>42.978397086048624</v>
      </c>
      <c r="AB3104" s="17">
        <v>0.16894025017457986</v>
      </c>
      <c r="AC3104" s="17">
        <v>8.7597000475613362E-2</v>
      </c>
      <c r="AD3104" s="17">
        <v>2.1160403965033745E-2</v>
      </c>
      <c r="AE3104" s="17">
        <v>13.884882730761319</v>
      </c>
      <c r="AF3104" s="17">
        <v>0.33333333333333331</v>
      </c>
      <c r="AG3104" s="17">
        <v>-1</v>
      </c>
      <c r="AH3104" s="17">
        <v>-1</v>
      </c>
      <c r="AI3104" s="17">
        <v>-1.3344958834449895E-2</v>
      </c>
      <c r="AJ3104" s="17">
        <v>-5.4658860655045112E-3</v>
      </c>
      <c r="AK3104" s="17">
        <v>-3.6454698304997035E-2</v>
      </c>
      <c r="AL3104" s="17">
        <v>0.19350582396630633</v>
      </c>
      <c r="AM3104" s="17">
        <v>-4.0359048893606475E-2</v>
      </c>
      <c r="AN3104" s="17">
        <v>-0.2178536170550438</v>
      </c>
      <c r="AO3104" s="17">
        <v>-1.1912497138651477</v>
      </c>
      <c r="AP3104" s="17">
        <v>-4.4788113065445634</v>
      </c>
      <c r="AQ3104" s="17">
        <v>22.033179612905904</v>
      </c>
      <c r="AR3104" s="17">
        <v>0.61602066930277921</v>
      </c>
      <c r="AS3104" s="17">
        <v>0.71081881152137516</v>
      </c>
      <c r="AT3104" s="17">
        <v>-1</v>
      </c>
      <c r="AU3104" s="17">
        <v>-1</v>
      </c>
      <c r="AV3104" s="17">
        <v>-1.1002554872790105</v>
      </c>
      <c r="AW3104" s="17">
        <v>35.447359992646923</v>
      </c>
      <c r="AX3104" s="17">
        <v>34.633872209407471</v>
      </c>
      <c r="AY3104" s="17">
        <v>0.11390400885569177</v>
      </c>
      <c r="AZ3104" s="17">
        <v>-31.040172132866562</v>
      </c>
      <c r="BA3104" s="22">
        <v>1364.2161313240952</v>
      </c>
      <c r="CU3104" t="e">
        <v>#N/A</v>
      </c>
      <c r="CV3104" t="e">
        <v>#N/A</v>
      </c>
    </row>
    <row r="3105" spans="1:100" x14ac:dyDescent="0.25">
      <c r="A3105">
        <v>6489</v>
      </c>
      <c r="B3105" t="s">
        <v>3340</v>
      </c>
      <c r="C3105" s="22">
        <v>3</v>
      </c>
      <c r="D3105" s="17">
        <v>5.0039711868214471</v>
      </c>
      <c r="E3105" s="17">
        <v>-2.8919640211140567E-2</v>
      </c>
      <c r="F3105" s="17">
        <v>9.4038620214575971E-2</v>
      </c>
      <c r="G3105" s="17">
        <v>9.4038620214575971E-2</v>
      </c>
      <c r="H3105" s="17">
        <v>0.21414166444421553</v>
      </c>
      <c r="I3105" s="17">
        <v>0</v>
      </c>
      <c r="J3105" s="17">
        <v>12.848499866652935</v>
      </c>
      <c r="K3105" s="17">
        <v>0.21414166444421553</v>
      </c>
      <c r="L3105" s="17">
        <v>-0.99999999999999922</v>
      </c>
      <c r="M3105" s="17">
        <v>-0.99999999999999922</v>
      </c>
      <c r="N3105" s="17">
        <v>4.2828332888843104</v>
      </c>
      <c r="O3105" s="17">
        <v>17.946509673688954</v>
      </c>
      <c r="P3105" s="17">
        <v>0.47850433306712564</v>
      </c>
      <c r="Q3105" s="17">
        <v>0.85341787337334141</v>
      </c>
      <c r="R3105" s="17">
        <v>0.36124814926025128</v>
      </c>
      <c r="S3105" s="17">
        <v>0.33333333333333298</v>
      </c>
      <c r="T3105" s="17">
        <v>0.32051838612391531</v>
      </c>
      <c r="U3105" s="17">
        <v>-3.2051813907472693E-3</v>
      </c>
      <c r="V3105" s="17">
        <v>-5.9176177197330621E-2</v>
      </c>
      <c r="W3105" s="17">
        <v>15.093147856998197</v>
      </c>
      <c r="X3105" s="17">
        <v>5.9017319056642287E-2</v>
      </c>
      <c r="Y3105" s="17">
        <v>-0.99999999999999922</v>
      </c>
      <c r="Z3105" s="17">
        <v>-0.99999999999999922</v>
      </c>
      <c r="AA3105" s="17">
        <v>31.89320019463986</v>
      </c>
      <c r="AB3105" s="17">
        <v>0.33442496281031137</v>
      </c>
      <c r="AC3105" s="17">
        <v>-0.21109737872164797</v>
      </c>
      <c r="AD3105" s="17">
        <v>0.20544849967896572</v>
      </c>
      <c r="AE3105" s="17">
        <v>16.438804188381468</v>
      </c>
      <c r="AF3105" s="17">
        <v>0.375</v>
      </c>
      <c r="AG3105" s="17">
        <v>-0.99999999999999922</v>
      </c>
      <c r="AH3105" s="17">
        <v>-0.99999999999999922</v>
      </c>
      <c r="AI3105" s="17">
        <v>0</v>
      </c>
      <c r="AJ3105" s="17">
        <v>-5.9176177197330621E-2</v>
      </c>
      <c r="AK3105" s="17">
        <v>0.40633753567749331</v>
      </c>
      <c r="AL3105" s="17">
        <v>2.327534096212662E-4</v>
      </c>
      <c r="AM3105" s="17">
        <v>0.1198560544908053</v>
      </c>
      <c r="AN3105" s="17">
        <v>0.52507680832651227</v>
      </c>
      <c r="AO3105" s="17">
        <v>5.0280890406575978</v>
      </c>
      <c r="AP3105" s="17">
        <v>13.128083975210913</v>
      </c>
      <c r="AQ3105" s="17">
        <v>27.941647723651123</v>
      </c>
      <c r="AR3105" s="17">
        <v>0.59147036086917026</v>
      </c>
      <c r="AS3105" s="17">
        <v>0.27315898350085777</v>
      </c>
      <c r="AT3105" s="17">
        <v>-0.99999999999999922</v>
      </c>
      <c r="AU3105" s="17">
        <v>-0.99999999999999922</v>
      </c>
      <c r="AV3105" s="17">
        <v>0.45528676947482744</v>
      </c>
      <c r="AW3105" s="17">
        <v>62.967793843539724</v>
      </c>
      <c r="AX3105" s="17">
        <v>57.050176123806665</v>
      </c>
      <c r="AY3105" s="17">
        <v>0.32197110308270072</v>
      </c>
      <c r="AZ3105" s="17">
        <v>21.166426866602968</v>
      </c>
      <c r="BA3105" s="22">
        <v>1407.7430787310807</v>
      </c>
      <c r="CU3105" t="e">
        <v>#N/A</v>
      </c>
      <c r="CV3105" t="e">
        <v>#N/A</v>
      </c>
    </row>
    <row r="3106" spans="1:100" x14ac:dyDescent="0.25">
      <c r="A3106">
        <v>6490</v>
      </c>
      <c r="B3106" t="s">
        <v>824</v>
      </c>
      <c r="C3106" s="22">
        <v>3</v>
      </c>
      <c r="D3106" s="17">
        <v>4.507347673728761</v>
      </c>
      <c r="E3106" s="17">
        <v>-1.3455418463915802E-2</v>
      </c>
      <c r="F3106" s="17">
        <v>0.71672044958054704</v>
      </c>
      <c r="G3106" s="17">
        <v>0.71672044958054704</v>
      </c>
      <c r="H3106" s="17">
        <v>-8.3786731758020115E-3</v>
      </c>
      <c r="I3106" s="17">
        <v>0</v>
      </c>
      <c r="J3106" s="17">
        <v>-0.50272039054812034</v>
      </c>
      <c r="K3106" s="17">
        <v>-8.3786731758020115E-3</v>
      </c>
      <c r="L3106" s="17">
        <v>-1.0000000000000007</v>
      </c>
      <c r="M3106" s="17">
        <v>-1.0000000000000007</v>
      </c>
      <c r="N3106" s="17">
        <v>-0.16757346351603891</v>
      </c>
      <c r="O3106" s="17">
        <v>4.7213477327611875</v>
      </c>
      <c r="P3106" s="17">
        <v>-0.32147172143392799</v>
      </c>
      <c r="Q3106" s="17">
        <v>7.2473195935967105</v>
      </c>
      <c r="R3106" s="17">
        <v>2.3123083060649887</v>
      </c>
      <c r="S3106" s="17">
        <v>0.33333333333333365</v>
      </c>
      <c r="T3106" s="17">
        <v>0.35378534681225843</v>
      </c>
      <c r="U3106" s="17">
        <v>0.29512968033748538</v>
      </c>
      <c r="V3106" s="17">
        <v>-7.5413595115394654E-3</v>
      </c>
      <c r="W3106" s="17">
        <v>39.323426965893589</v>
      </c>
      <c r="X3106" s="17">
        <v>1.8489434061280299</v>
      </c>
      <c r="Y3106" s="17">
        <v>-1.0000000000000007</v>
      </c>
      <c r="Z3106" s="17">
        <v>-1.0000000000000007</v>
      </c>
      <c r="AA3106" s="17">
        <v>62.840876226638322</v>
      </c>
      <c r="AB3106" s="17">
        <v>-0.12611558931180852</v>
      </c>
      <c r="AC3106" s="17">
        <v>0.10798177018667915</v>
      </c>
      <c r="AD3106" s="17">
        <v>0.44223663821872411</v>
      </c>
      <c r="AE3106" s="17">
        <v>21.205140954679738</v>
      </c>
      <c r="AF3106" s="17">
        <v>0.8571428571428571</v>
      </c>
      <c r="AG3106" s="17">
        <v>-1.0000000000000007</v>
      </c>
      <c r="AH3106" s="17">
        <v>-1.0000000000000007</v>
      </c>
      <c r="AI3106" s="17">
        <v>-6.8910959391813367E-3</v>
      </c>
      <c r="AJ3106" s="17">
        <v>-7.5413595115394654E-3</v>
      </c>
      <c r="AK3106" s="17">
        <v>-1.9248057568749696E-2</v>
      </c>
      <c r="AL3106" s="17">
        <v>-0.12616218532710929</v>
      </c>
      <c r="AM3106" s="17">
        <v>0.30360469335993601</v>
      </c>
      <c r="AN3106" s="17">
        <v>0.28098688937049321</v>
      </c>
      <c r="AO3106" s="17">
        <v>7.4938770461546493</v>
      </c>
      <c r="AP3106" s="17">
        <v>6.3938613076267803</v>
      </c>
      <c r="AQ3106" s="17">
        <v>38.820706575345483</v>
      </c>
      <c r="AR3106" s="17">
        <v>0.97470700097153795</v>
      </c>
      <c r="AS3106" s="17">
        <v>1.8405647329522286</v>
      </c>
      <c r="AT3106" s="17">
        <v>-1.0000000000000007</v>
      </c>
      <c r="AU3106" s="17">
        <v>-1.0000000000000007</v>
      </c>
      <c r="AV3106" s="17">
        <v>3.0290287556455362</v>
      </c>
      <c r="AW3106" s="17">
        <v>73.956085267026282</v>
      </c>
      <c r="AX3106" s="17">
        <v>73.064127397088726</v>
      </c>
      <c r="AY3106" s="17">
        <v>0.38511864490056824</v>
      </c>
      <c r="AZ3106" s="17">
        <v>36.675723746074837</v>
      </c>
      <c r="BA3106" s="22">
        <v>1468.6118009884171</v>
      </c>
      <c r="CU3106" t="e">
        <v>#N/A</v>
      </c>
      <c r="CV3106" t="e">
        <v>#N/A</v>
      </c>
    </row>
    <row r="3107" spans="1:100" x14ac:dyDescent="0.25">
      <c r="A3107">
        <v>6491</v>
      </c>
      <c r="B3107" t="s">
        <v>1034</v>
      </c>
      <c r="C3107" s="22">
        <v>3</v>
      </c>
      <c r="D3107" s="17">
        <v>3.2382084534014033</v>
      </c>
      <c r="E3107" s="17">
        <v>0.11544062073425262</v>
      </c>
      <c r="F3107" s="17">
        <v>4.3983100727232487E-2</v>
      </c>
      <c r="G3107" s="17">
        <v>4.5184911041293456E-2</v>
      </c>
      <c r="H3107" s="17">
        <v>3.9684039531762104E-2</v>
      </c>
      <c r="I3107" s="17">
        <v>0</v>
      </c>
      <c r="J3107" s="17">
        <v>2.3810423719057221</v>
      </c>
      <c r="K3107" s="17">
        <v>3.9684039531762104E-2</v>
      </c>
      <c r="L3107" s="17">
        <v>-0.99999999999999922</v>
      </c>
      <c r="M3107" s="17">
        <v>-0.99999999999999922</v>
      </c>
      <c r="N3107" s="17">
        <v>0.79368079063524277</v>
      </c>
      <c r="O3107" s="17">
        <v>5.6644357363484223</v>
      </c>
      <c r="P3107" s="17">
        <v>-5.4104528753281436</v>
      </c>
      <c r="Q3107" s="17">
        <v>-0.6037932571914858</v>
      </c>
      <c r="R3107" s="17">
        <v>-0.85991113486572646</v>
      </c>
      <c r="S3107" s="17">
        <v>0.33333333333333315</v>
      </c>
      <c r="T3107" s="17">
        <v>0.35499968680620353</v>
      </c>
      <c r="U3107" s="17">
        <v>0.15012928334032954</v>
      </c>
      <c r="V3107" s="17">
        <v>-1.1232621183864555E-2</v>
      </c>
      <c r="W3107" s="17">
        <v>31.501825710569591</v>
      </c>
      <c r="X3107" s="17">
        <v>1.2034367403387762</v>
      </c>
      <c r="Y3107" s="17">
        <v>-0.99999999999999922</v>
      </c>
      <c r="Z3107" s="17">
        <v>-0.99999999999999922</v>
      </c>
      <c r="AA3107" s="17">
        <v>29.036478394998902</v>
      </c>
      <c r="AB3107" s="17">
        <v>4.4810379730873484E-2</v>
      </c>
      <c r="AC3107" s="17">
        <v>1.4084528813817518E-2</v>
      </c>
      <c r="AD3107" s="17">
        <v>-9.1003632158789927E-2</v>
      </c>
      <c r="AE3107" s="17">
        <v>-1.6054361807049395</v>
      </c>
      <c r="AF3107" s="17">
        <v>0</v>
      </c>
      <c r="AG3107" s="17">
        <v>-0.99999999999999922</v>
      </c>
      <c r="AH3107" s="17">
        <v>-0.99999999999999922</v>
      </c>
      <c r="AI3107" s="17">
        <v>-3.7456389749648614E-3</v>
      </c>
      <c r="AJ3107" s="17">
        <v>-1.1232621183864555E-2</v>
      </c>
      <c r="AK3107" s="17">
        <v>9.6665585388767596E-3</v>
      </c>
      <c r="AL3107" s="17">
        <v>-3.1361521212807587E-2</v>
      </c>
      <c r="AM3107" s="17">
        <v>0.10098369503515384</v>
      </c>
      <c r="AN3107" s="17">
        <v>0.77352649661044648</v>
      </c>
      <c r="AO3107" s="17">
        <v>2.5729251685732293</v>
      </c>
      <c r="AP3107" s="17">
        <v>19.181354809197117</v>
      </c>
      <c r="AQ3107" s="17">
        <v>33.882868082475333</v>
      </c>
      <c r="AR3107" s="17">
        <v>0.82722968229600158</v>
      </c>
      <c r="AS3107" s="17">
        <v>1.2431207798705379</v>
      </c>
      <c r="AT3107" s="17">
        <v>-0.99999999999999922</v>
      </c>
      <c r="AU3107" s="17">
        <v>-0.99999999999999922</v>
      </c>
      <c r="AV3107" s="17">
        <v>-0.81472622382443349</v>
      </c>
      <c r="AW3107" s="17">
        <v>53.882268940544463</v>
      </c>
      <c r="AX3107" s="17">
        <v>52.684094042658707</v>
      </c>
      <c r="AY3107" s="17">
        <v>0.10096589968757025</v>
      </c>
      <c r="AZ3107" s="17">
        <v>2.1436415622345248</v>
      </c>
      <c r="BA3107" s="22">
        <v>1404.0380363568236</v>
      </c>
      <c r="CU3107" t="e">
        <v>#N/A</v>
      </c>
      <c r="CV3107" t="e">
        <v>#N/A</v>
      </c>
    </row>
    <row r="3108" spans="1:100" x14ac:dyDescent="0.25">
      <c r="A3108">
        <v>6492</v>
      </c>
      <c r="B3108" t="s">
        <v>3341</v>
      </c>
      <c r="C3108" s="22">
        <v>3</v>
      </c>
      <c r="D3108" s="17">
        <v>4.8662058851354937</v>
      </c>
      <c r="E3108" s="17">
        <v>1.0534449183088485E-2</v>
      </c>
      <c r="F3108" s="17">
        <v>-0.14689671869603002</v>
      </c>
      <c r="G3108" s="17">
        <v>-0.14689671869603002</v>
      </c>
      <c r="H3108" s="17">
        <v>0.47479823888677647</v>
      </c>
      <c r="I3108" s="17">
        <v>0</v>
      </c>
      <c r="J3108" s="17">
        <v>28.487894333206587</v>
      </c>
      <c r="K3108" s="17">
        <v>0.47479823888677647</v>
      </c>
      <c r="L3108" s="17">
        <v>-1.0000000000000007</v>
      </c>
      <c r="M3108" s="17">
        <v>-1.0000000000000007</v>
      </c>
      <c r="N3108" s="17">
        <v>9.4959647777355283</v>
      </c>
      <c r="O3108" s="17">
        <v>33.207203499646056</v>
      </c>
      <c r="P3108" s="17">
        <v>-0.35066921356989822</v>
      </c>
      <c r="Q3108" s="17">
        <v>0.32015411335532018</v>
      </c>
      <c r="R3108" s="17">
        <v>6.1198220601261573E-2</v>
      </c>
      <c r="S3108" s="17">
        <v>0.33999973736164923</v>
      </c>
      <c r="T3108" s="17">
        <v>0.18123212805579392</v>
      </c>
      <c r="U3108" s="17">
        <v>-0.246797037139103</v>
      </c>
      <c r="V3108" s="17">
        <v>0</v>
      </c>
      <c r="W3108" s="17">
        <v>-8.0145364243374448</v>
      </c>
      <c r="X3108" s="17">
        <v>-0.99078008590558664</v>
      </c>
      <c r="Y3108" s="17">
        <v>-1.0000000000000007</v>
      </c>
      <c r="Z3108" s="17">
        <v>-1.0000000000000007</v>
      </c>
      <c r="AA3108" s="17">
        <v>4.4974854864174949</v>
      </c>
      <c r="AB3108" s="17">
        <v>7.6883261113959253E-2</v>
      </c>
      <c r="AC3108" s="17">
        <v>-1.2832062142279249E-2</v>
      </c>
      <c r="AD3108" s="17">
        <v>0.18496527483139361</v>
      </c>
      <c r="AE3108" s="17">
        <v>12.450823690153671</v>
      </c>
      <c r="AF3108" s="17">
        <v>0.44444444444444442</v>
      </c>
      <c r="AG3108" s="17">
        <v>-1.0000000000000007</v>
      </c>
      <c r="AH3108" s="17">
        <v>-1.0000000000000007</v>
      </c>
      <c r="AI3108" s="17">
        <v>0</v>
      </c>
      <c r="AJ3108" s="17">
        <v>0</v>
      </c>
      <c r="AK3108" s="17">
        <v>-9.5650384357453655E-2</v>
      </c>
      <c r="AL3108" s="17">
        <v>8.0631595241855397E-2</v>
      </c>
      <c r="AM3108" s="17">
        <v>0.12639207032501637</v>
      </c>
      <c r="AN3108" s="17">
        <v>-0.23586555624632566</v>
      </c>
      <c r="AO3108" s="17">
        <v>2.6815498363381409</v>
      </c>
      <c r="AP3108" s="17">
        <v>-5.4934809299488645</v>
      </c>
      <c r="AQ3108" s="17">
        <v>20.473357908869136</v>
      </c>
      <c r="AR3108" s="17">
        <v>0.27443482827834015</v>
      </c>
      <c r="AS3108" s="17">
        <v>-0.51598184701881022</v>
      </c>
      <c r="AT3108" s="17">
        <v>-1.0000000000000007</v>
      </c>
      <c r="AU3108" s="17">
        <v>-1.0000000000000007</v>
      </c>
      <c r="AV3108" s="17">
        <v>-8.5698498094768483E-2</v>
      </c>
      <c r="AW3108" s="17">
        <v>32.211208056114693</v>
      </c>
      <c r="AX3108" s="17">
        <v>32.211208056114693</v>
      </c>
      <c r="AY3108" s="17">
        <v>0.11576361909869499</v>
      </c>
      <c r="AZ3108" s="17">
        <v>-0.62341309594715977</v>
      </c>
      <c r="BA3108" s="22">
        <v>1404.4879087676209</v>
      </c>
      <c r="CU3108" t="e">
        <v>#N/A</v>
      </c>
      <c r="CV3108" t="e">
        <v>#N/A</v>
      </c>
    </row>
    <row r="3109" spans="1:100" x14ac:dyDescent="0.25">
      <c r="A3109">
        <v>6493</v>
      </c>
      <c r="B3109" t="s">
        <v>3342</v>
      </c>
      <c r="C3109" s="22">
        <v>3</v>
      </c>
      <c r="D3109" s="17">
        <v>3.9802004556240198</v>
      </c>
      <c r="E3109" s="17">
        <v>-2.6917932026148984E-3</v>
      </c>
      <c r="F3109" s="17">
        <v>-0.71911777493052176</v>
      </c>
      <c r="G3109" s="17">
        <v>-0.72189299836104226</v>
      </c>
      <c r="H3109" s="17">
        <v>0.13161555578639914</v>
      </c>
      <c r="I3109" s="17">
        <v>0</v>
      </c>
      <c r="J3109" s="17">
        <v>7.8969333471839382</v>
      </c>
      <c r="K3109" s="17">
        <v>0.13161555578639914</v>
      </c>
      <c r="L3109" s="17">
        <v>-0.99999999999999911</v>
      </c>
      <c r="M3109" s="17">
        <v>-0.99999999999999911</v>
      </c>
      <c r="N3109" s="17">
        <v>2.632311115727985</v>
      </c>
      <c r="O3109" s="17">
        <v>11.155240804446933</v>
      </c>
      <c r="P3109" s="17">
        <v>-0.36679915018289005</v>
      </c>
      <c r="Q3109" s="17">
        <v>-3.27694193602477</v>
      </c>
      <c r="R3109" s="17">
        <v>-1.2334953091793941</v>
      </c>
      <c r="S3109" s="17">
        <v>0.33333333333333309</v>
      </c>
      <c r="T3109" s="17">
        <v>0.33934813780941048</v>
      </c>
      <c r="U3109" s="17">
        <v>0.15612332073884813</v>
      </c>
      <c r="V3109" s="17">
        <v>7.855242452306406E-3</v>
      </c>
      <c r="W3109" s="17">
        <v>28.201779141899969</v>
      </c>
      <c r="X3109" s="17">
        <v>1.2187054575016525</v>
      </c>
      <c r="Y3109" s="17">
        <v>-0.99999999999999911</v>
      </c>
      <c r="Z3109" s="17">
        <v>-0.99999999999999911</v>
      </c>
      <c r="AA3109" s="17">
        <v>44.198843386058321</v>
      </c>
      <c r="AB3109" s="17">
        <v>-5.0381166222637566E-2</v>
      </c>
      <c r="AC3109" s="17">
        <v>0.14095168005302247</v>
      </c>
      <c r="AD3109" s="17">
        <v>0.25404067723637008</v>
      </c>
      <c r="AE3109" s="17">
        <v>17.230559553337752</v>
      </c>
      <c r="AF3109" s="17">
        <v>0.58333333333333337</v>
      </c>
      <c r="AG3109" s="17">
        <v>-0.99999999999999911</v>
      </c>
      <c r="AH3109" s="17">
        <v>-0.99999999999999911</v>
      </c>
      <c r="AI3109" s="17">
        <v>-3.4121832137358546E-2</v>
      </c>
      <c r="AJ3109" s="17">
        <v>7.855242452306406E-3</v>
      </c>
      <c r="AK3109" s="17">
        <v>-0.1440428331946591</v>
      </c>
      <c r="AL3109" s="17">
        <v>-0.18446691250495811</v>
      </c>
      <c r="AM3109" s="17">
        <v>-3.5296417037560535E-2</v>
      </c>
      <c r="AN3109" s="17">
        <v>0.11549092009899503</v>
      </c>
      <c r="AO3109" s="17">
        <v>-1.6026245919123094</v>
      </c>
      <c r="AP3109" s="17">
        <v>1.9649384399500853</v>
      </c>
      <c r="AQ3109" s="17">
        <v>36.098712489083901</v>
      </c>
      <c r="AR3109" s="17">
        <v>0.83666003433389813</v>
      </c>
      <c r="AS3109" s="17">
        <v>1.3503210132880508</v>
      </c>
      <c r="AT3109" s="17">
        <v>-0.99999999999999911</v>
      </c>
      <c r="AU3109" s="17">
        <v>-0.99999999999999911</v>
      </c>
      <c r="AV3109" s="17">
        <v>-1.9553883075404355</v>
      </c>
      <c r="AW3109" s="17">
        <v>57.319022630455329</v>
      </c>
      <c r="AX3109" s="17">
        <v>57.422110232938806</v>
      </c>
      <c r="AY3109" s="17">
        <v>8.9862087822832906E-2</v>
      </c>
      <c r="AZ3109" s="17">
        <v>-4.2692289921828559</v>
      </c>
      <c r="BA3109" s="22">
        <v>1373.1113519334347</v>
      </c>
      <c r="CU3109" t="e">
        <v>#N/A</v>
      </c>
      <c r="CV3109" t="e">
        <v>#N/A</v>
      </c>
    </row>
    <row r="3110" spans="1:100" x14ac:dyDescent="0.25">
      <c r="A3110">
        <v>6494</v>
      </c>
      <c r="B3110" t="s">
        <v>3343</v>
      </c>
      <c r="C3110" s="22">
        <v>3</v>
      </c>
      <c r="D3110" s="17">
        <v>4.3153218497024746</v>
      </c>
      <c r="E3110" s="17">
        <v>-9.8260505324144973E-3</v>
      </c>
      <c r="F3110" s="17">
        <v>0.16158884200832699</v>
      </c>
      <c r="G3110" s="17">
        <v>0.16158884200832699</v>
      </c>
      <c r="H3110" s="17">
        <v>0.24687111428723441</v>
      </c>
      <c r="I3110" s="17">
        <v>0</v>
      </c>
      <c r="J3110" s="17">
        <v>14.812266857234061</v>
      </c>
      <c r="K3110" s="17">
        <v>0.24687111428723441</v>
      </c>
      <c r="L3110" s="17">
        <v>-1.0000000000000007</v>
      </c>
      <c r="M3110" s="17">
        <v>-1.0000000000000007</v>
      </c>
      <c r="N3110" s="17">
        <v>4.9374222857446863</v>
      </c>
      <c r="O3110" s="17">
        <v>19.289177548944863</v>
      </c>
      <c r="P3110" s="17">
        <v>5.5390168289897075E-4</v>
      </c>
      <c r="Q3110" s="17">
        <v>0.10645204595170106</v>
      </c>
      <c r="R3110" s="17">
        <v>5.0771722243633771E-2</v>
      </c>
      <c r="S3110" s="17">
        <v>0.33333333333333343</v>
      </c>
      <c r="T3110" s="17">
        <v>0.47784778789697574</v>
      </c>
      <c r="U3110" s="17">
        <v>4.1456061996867105E-2</v>
      </c>
      <c r="V3110" s="17">
        <v>0</v>
      </c>
      <c r="W3110" s="17">
        <v>24.230642757597671</v>
      </c>
      <c r="X3110" s="17">
        <v>0.8595996098206502</v>
      </c>
      <c r="Y3110" s="17">
        <v>-1.0000000000000007</v>
      </c>
      <c r="Z3110" s="17">
        <v>-1.0000000000000007</v>
      </c>
      <c r="AA3110" s="17">
        <v>31.023323681084449</v>
      </c>
      <c r="AB3110" s="17">
        <v>-7.1500269311082498E-5</v>
      </c>
      <c r="AC3110" s="17">
        <v>7.5690781414315608E-2</v>
      </c>
      <c r="AD3110" s="17">
        <v>5.9218902879857954E-2</v>
      </c>
      <c r="AE3110" s="17">
        <v>6.7419092012431223</v>
      </c>
      <c r="AF3110" s="17">
        <v>0</v>
      </c>
      <c r="AG3110" s="17">
        <v>-1.0000000000000007</v>
      </c>
      <c r="AH3110" s="17">
        <v>-1.0000000000000007</v>
      </c>
      <c r="AI3110" s="17">
        <v>1.303377281094698E-2</v>
      </c>
      <c r="AJ3110" s="17">
        <v>0</v>
      </c>
      <c r="AK3110" s="17">
        <v>0.44067596517595625</v>
      </c>
      <c r="AL3110" s="17">
        <v>-0.2183769791653653</v>
      </c>
      <c r="AM3110" s="17">
        <v>-0.11666364256043096</v>
      </c>
      <c r="AN3110" s="17">
        <v>0.37626278700581139</v>
      </c>
      <c r="AO3110" s="17">
        <v>-0.71321123813099119</v>
      </c>
      <c r="AP3110" s="17">
        <v>8.3146847793184602</v>
      </c>
      <c r="AQ3110" s="17">
        <v>39.042909614831736</v>
      </c>
      <c r="AR3110" s="17">
        <v>0.85263718322717652</v>
      </c>
      <c r="AS3110" s="17">
        <v>1.1064707241078848</v>
      </c>
      <c r="AT3110" s="17">
        <v>-1.0000000000000007</v>
      </c>
      <c r="AU3110" s="17">
        <v>-1.0000000000000007</v>
      </c>
      <c r="AV3110" s="17">
        <v>0.21236056425196065</v>
      </c>
      <c r="AW3110" s="17">
        <v>58.627186009347739</v>
      </c>
      <c r="AX3110" s="17">
        <v>58.887861465566687</v>
      </c>
      <c r="AY3110" s="17">
        <v>1.6512703272045858E-2</v>
      </c>
      <c r="AZ3110" s="17">
        <v>-13.166481247844599</v>
      </c>
      <c r="BA3110" s="22">
        <v>1325.9743468070956</v>
      </c>
      <c r="CU3110" t="e">
        <v>#N/A</v>
      </c>
      <c r="CV3110" t="e">
        <v>#N/A</v>
      </c>
    </row>
    <row r="3111" spans="1:100" x14ac:dyDescent="0.25">
      <c r="A3111">
        <v>6498</v>
      </c>
      <c r="B3111" t="s">
        <v>3344</v>
      </c>
      <c r="C3111" s="22">
        <v>3</v>
      </c>
      <c r="D3111" s="17">
        <v>5.1787100608260408</v>
      </c>
      <c r="E3111" s="17">
        <v>0</v>
      </c>
      <c r="F3111" s="17">
        <v>0.10133305124477611</v>
      </c>
      <c r="G3111" s="17">
        <v>0.10133305124477611</v>
      </c>
      <c r="H3111" s="17">
        <v>0.40696243788600045</v>
      </c>
      <c r="I3111" s="17">
        <v>-1.9880951332046599E-2</v>
      </c>
      <c r="J3111" s="17">
        <v>23.224889193237232</v>
      </c>
      <c r="K3111" s="17">
        <v>0.38708148655395386</v>
      </c>
      <c r="L3111" s="17">
        <v>-0.99999999999999911</v>
      </c>
      <c r="M3111" s="17">
        <v>-0.99999999999999911</v>
      </c>
      <c r="N3111" s="17">
        <v>7.7416297310790805</v>
      </c>
      <c r="O3111" s="17">
        <v>28.504932305308067</v>
      </c>
      <c r="P3111" s="17">
        <v>1.2857067875310815</v>
      </c>
      <c r="Q3111" s="17">
        <v>0.76394360892546631</v>
      </c>
      <c r="R3111" s="17">
        <v>0.34380785635899164</v>
      </c>
      <c r="S3111" s="17">
        <v>0.33333333333333298</v>
      </c>
      <c r="T3111" s="17">
        <v>0.33333333333333298</v>
      </c>
      <c r="U3111" s="17">
        <v>0.35894959003753268</v>
      </c>
      <c r="V3111" s="17">
        <v>0.32198257008244779</v>
      </c>
      <c r="W3111" s="17">
        <v>38.420693609307705</v>
      </c>
      <c r="X3111" s="17">
        <v>3.6472789607575296</v>
      </c>
      <c r="Y3111" s="17">
        <v>-0.99999999999999911</v>
      </c>
      <c r="Z3111" s="17">
        <v>-0.99999999999999911</v>
      </c>
      <c r="AA3111" s="17">
        <v>65.924615738266183</v>
      </c>
      <c r="AB3111" s="17">
        <v>0.34265485936428242</v>
      </c>
      <c r="AC3111" s="17">
        <v>-6.7949528790526875E-2</v>
      </c>
      <c r="AD3111" s="17">
        <v>0.26849695487823405</v>
      </c>
      <c r="AE3111" s="17">
        <v>27.16011427259949</v>
      </c>
      <c r="AF3111" s="17">
        <v>0.61111111111111116</v>
      </c>
      <c r="AG3111" s="17">
        <v>-0.99999999999999911</v>
      </c>
      <c r="AH3111" s="17">
        <v>-0.99999999999999911</v>
      </c>
      <c r="AI3111" s="17">
        <v>0</v>
      </c>
      <c r="AJ3111" s="17">
        <v>0.32198257008244779</v>
      </c>
      <c r="AK3111" s="17">
        <v>0.54654334907079916</v>
      </c>
      <c r="AL3111" s="17">
        <v>8.9923828910322537E-2</v>
      </c>
      <c r="AM3111" s="17">
        <v>-0.15080609355283589</v>
      </c>
      <c r="AN3111" s="17">
        <v>-8.3589161666063172E-2</v>
      </c>
      <c r="AO3111" s="17">
        <v>-1.0374355934669037</v>
      </c>
      <c r="AP3111" s="17">
        <v>-1.6401098970999661</v>
      </c>
      <c r="AQ3111" s="17">
        <v>61.645582802544951</v>
      </c>
      <c r="AR3111" s="17">
        <v>1.3475988267866463</v>
      </c>
      <c r="AS3111" s="17">
        <v>4.0343604473114842</v>
      </c>
      <c r="AT3111" s="17">
        <v>-0.99999999999999911</v>
      </c>
      <c r="AU3111" s="17">
        <v>-0.99999999999999911</v>
      </c>
      <c r="AV3111" s="17">
        <v>0.44514090760376795</v>
      </c>
      <c r="AW3111" s="17">
        <v>92.789438146474339</v>
      </c>
      <c r="AX3111" s="17">
        <v>124.98769515471911</v>
      </c>
      <c r="AY3111" s="17">
        <v>0.24716632312847736</v>
      </c>
      <c r="AZ3111" s="17">
        <v>4.1624156512605381</v>
      </c>
      <c r="BA3111" s="22">
        <v>1472.826221839118</v>
      </c>
      <c r="CU3111" t="e">
        <v>#N/A</v>
      </c>
      <c r="CV3111" t="e">
        <v>#N/A</v>
      </c>
    </row>
    <row r="3112" spans="1:100" x14ac:dyDescent="0.25">
      <c r="A3112">
        <v>6499</v>
      </c>
      <c r="B3112" t="s">
        <v>3345</v>
      </c>
      <c r="C3112" s="22">
        <v>3</v>
      </c>
      <c r="D3112" s="17">
        <v>3.3035728803206847</v>
      </c>
      <c r="E3112" s="17">
        <v>2.7983492164244454E-2</v>
      </c>
      <c r="F3112" s="17">
        <v>0.14798841462032675</v>
      </c>
      <c r="G3112" s="17">
        <v>0.15731624534174157</v>
      </c>
      <c r="H3112" s="17">
        <v>0.39124883365285001</v>
      </c>
      <c r="I3112" s="17">
        <v>0</v>
      </c>
      <c r="J3112" s="17">
        <v>23.474930019170998</v>
      </c>
      <c r="K3112" s="17">
        <v>0.39124883365285001</v>
      </c>
      <c r="L3112" s="17">
        <v>-1.0000000000000013</v>
      </c>
      <c r="M3112" s="17">
        <v>-1.0000000000000013</v>
      </c>
      <c r="N3112" s="17">
        <v>7.8249766730570016</v>
      </c>
      <c r="O3112" s="17">
        <v>26.935819144833417</v>
      </c>
      <c r="P3112" s="17">
        <v>-0.56559615507967742</v>
      </c>
      <c r="Q3112" s="17">
        <v>-1.8522646565532681</v>
      </c>
      <c r="R3112" s="17">
        <v>-0.62338204969183664</v>
      </c>
      <c r="S3112" s="17">
        <v>0.33333333333333365</v>
      </c>
      <c r="T3112" s="17">
        <v>0.27522997484962508</v>
      </c>
      <c r="U3112" s="17">
        <v>0.23753666718655775</v>
      </c>
      <c r="V3112" s="17">
        <v>3.2464125976965717E-3</v>
      </c>
      <c r="W3112" s="17">
        <v>18.323902172574524</v>
      </c>
      <c r="X3112" s="17">
        <v>1.1289970437636703</v>
      </c>
      <c r="Y3112" s="17">
        <v>-1.0000000000000013</v>
      </c>
      <c r="Z3112" s="17">
        <v>-1.0000000000000013</v>
      </c>
      <c r="AA3112" s="17">
        <v>17.984883701552164</v>
      </c>
      <c r="AB3112" s="17">
        <v>5.3904792822635661E-2</v>
      </c>
      <c r="AC3112" s="17">
        <v>1.0924745003860132E-2</v>
      </c>
      <c r="AD3112" s="17">
        <v>-5.9142266253106229E-2</v>
      </c>
      <c r="AE3112" s="17">
        <v>0.28436357866947659</v>
      </c>
      <c r="AF3112" s="17">
        <v>0.1111111111111111</v>
      </c>
      <c r="AG3112" s="17">
        <v>-1.0000000000000013</v>
      </c>
      <c r="AH3112" s="17">
        <v>-1.0000000000000013</v>
      </c>
      <c r="AI3112" s="17">
        <v>-6.3230611037925454E-3</v>
      </c>
      <c r="AJ3112" s="17">
        <v>3.2464125976965717E-3</v>
      </c>
      <c r="AK3112" s="17">
        <v>-6.3950355977758E-2</v>
      </c>
      <c r="AL3112" s="17">
        <v>7.8372551357209136E-2</v>
      </c>
      <c r="AM3112" s="17">
        <v>7.5131525730236348E-2</v>
      </c>
      <c r="AN3112" s="17">
        <v>0.22788918105045319</v>
      </c>
      <c r="AO3112" s="17">
        <v>1.5585363633671196</v>
      </c>
      <c r="AP3112" s="17">
        <v>6.0890922830473766</v>
      </c>
      <c r="AQ3112" s="17">
        <v>41.798832191745532</v>
      </c>
      <c r="AR3112" s="17">
        <v>0.84934638796721329</v>
      </c>
      <c r="AS3112" s="17">
        <v>1.5202458774165202</v>
      </c>
      <c r="AT3112" s="17">
        <v>-1.0000000000000013</v>
      </c>
      <c r="AU3112" s="17">
        <v>-1.0000000000000013</v>
      </c>
      <c r="AV3112" s="17">
        <v>-0.46606580435009498</v>
      </c>
      <c r="AW3112" s="17">
        <v>51.009795129433009</v>
      </c>
      <c r="AX3112" s="17">
        <v>51.207975167126811</v>
      </c>
      <c r="AY3112" s="17">
        <v>9.43912749245545E-2</v>
      </c>
      <c r="AZ3112" s="17">
        <v>-14.841659540471854</v>
      </c>
      <c r="BA3112" s="22">
        <v>1368.6913895820605</v>
      </c>
      <c r="CU3112" t="e">
        <v>#N/A</v>
      </c>
      <c r="CV3112" t="e">
        <v>#N/A</v>
      </c>
    </row>
    <row r="3113" spans="1:100" x14ac:dyDescent="0.25">
      <c r="A3113">
        <v>6500</v>
      </c>
      <c r="B3113" t="s">
        <v>3346</v>
      </c>
      <c r="C3113" s="22">
        <v>3</v>
      </c>
      <c r="D3113" s="17">
        <v>4.8178704215635939</v>
      </c>
      <c r="E3113" s="17">
        <v>-3.3467899692595938E-3</v>
      </c>
      <c r="F3113" s="17">
        <v>3.5657548846450726E-2</v>
      </c>
      <c r="G3113" s="17">
        <v>3.5657548846450726E-2</v>
      </c>
      <c r="H3113" s="17">
        <v>0.35392815875505806</v>
      </c>
      <c r="I3113" s="17">
        <v>0</v>
      </c>
      <c r="J3113" s="17">
        <v>21.235689525303485</v>
      </c>
      <c r="K3113" s="17">
        <v>0.35392815875505806</v>
      </c>
      <c r="L3113" s="17">
        <v>-1.0000000000000011</v>
      </c>
      <c r="M3113" s="17">
        <v>-1.0000000000000011</v>
      </c>
      <c r="N3113" s="17">
        <v>7.0785631751011593</v>
      </c>
      <c r="O3113" s="17">
        <v>26.089217495713537</v>
      </c>
      <c r="P3113" s="17">
        <v>-0.16796183283426266</v>
      </c>
      <c r="Q3113" s="17">
        <v>-0.59965248770521662</v>
      </c>
      <c r="R3113" s="17">
        <v>-0.20032651975280835</v>
      </c>
      <c r="S3113" s="17">
        <v>0.33333333333333376</v>
      </c>
      <c r="T3113" s="17">
        <v>0.33333333333333376</v>
      </c>
      <c r="U3113" s="17">
        <v>0.38374757981364466</v>
      </c>
      <c r="V3113" s="17">
        <v>1.1454096826534713E-2</v>
      </c>
      <c r="W3113" s="17">
        <v>28.31760738207155</v>
      </c>
      <c r="X3113" s="17">
        <v>1.916453408125397</v>
      </c>
      <c r="Y3113" s="17">
        <v>-1.0000000000000011</v>
      </c>
      <c r="Z3113" s="17">
        <v>-1.0000000000000011</v>
      </c>
      <c r="AA3113" s="17">
        <v>65.741223952806152</v>
      </c>
      <c r="AB3113" s="17">
        <v>0.33692768708123816</v>
      </c>
      <c r="AC3113" s="17">
        <v>0.31653579496790973</v>
      </c>
      <c r="AD3113" s="17">
        <v>9.9015379760600264E-2</v>
      </c>
      <c r="AE3113" s="17">
        <v>37.623943090487415</v>
      </c>
      <c r="AF3113" s="17">
        <v>0.7142857142857143</v>
      </c>
      <c r="AG3113" s="17">
        <v>-1.0000000000000011</v>
      </c>
      <c r="AH3113" s="17">
        <v>-1.0000000000000011</v>
      </c>
      <c r="AI3113" s="17">
        <v>-1.8463995150031762E-2</v>
      </c>
      <c r="AJ3113" s="17">
        <v>1.1454096826534713E-2</v>
      </c>
      <c r="AK3113" s="17">
        <v>1.847940715174189E-2</v>
      </c>
      <c r="AL3113" s="17">
        <v>6.4589016373943348E-2</v>
      </c>
      <c r="AM3113" s="17">
        <v>-0.12273276592401111</v>
      </c>
      <c r="AN3113" s="17">
        <v>-2.0045982983446436E-2</v>
      </c>
      <c r="AO3113" s="17">
        <v>-2.9759221123415678</v>
      </c>
      <c r="AP3113" s="17">
        <v>-0.17820449271644456</v>
      </c>
      <c r="AQ3113" s="17">
        <v>49.553296907375042</v>
      </c>
      <c r="AR3113" s="17">
        <v>1.061868343306847</v>
      </c>
      <c r="AS3113" s="17">
        <v>2.2703815668804546</v>
      </c>
      <c r="AT3113" s="17">
        <v>-1.0000000000000011</v>
      </c>
      <c r="AU3113" s="17">
        <v>-1.0000000000000011</v>
      </c>
      <c r="AV3113" s="17">
        <v>-0.16466897090635779</v>
      </c>
      <c r="AW3113" s="17">
        <v>91.652236955803176</v>
      </c>
      <c r="AX3113" s="17">
        <v>92.428366735456038</v>
      </c>
      <c r="AY3113" s="17">
        <v>0.16658477684141176</v>
      </c>
      <c r="AZ3113" s="17">
        <v>-9.2433126578636085</v>
      </c>
      <c r="BA3113" s="22">
        <v>1468.8814665905813</v>
      </c>
      <c r="CU3113" t="e">
        <v>#N/A</v>
      </c>
      <c r="CV3113" t="e">
        <v>#N/A</v>
      </c>
    </row>
    <row r="3114" spans="1:100" x14ac:dyDescent="0.25">
      <c r="A3114">
        <v>6502</v>
      </c>
      <c r="B3114" t="s">
        <v>3347</v>
      </c>
      <c r="C3114" s="22">
        <v>3</v>
      </c>
      <c r="D3114" s="17">
        <v>5.3286913352581031</v>
      </c>
      <c r="E3114" s="17">
        <v>-2.4788455862975615E-2</v>
      </c>
      <c r="F3114" s="17">
        <v>-5.3048401304937695E-2</v>
      </c>
      <c r="G3114" s="17">
        <v>-5.3048401304937695E-2</v>
      </c>
      <c r="H3114" s="17">
        <v>0.43108532126547888</v>
      </c>
      <c r="I3114" s="17">
        <v>0</v>
      </c>
      <c r="J3114" s="17">
        <v>25.865119275928727</v>
      </c>
      <c r="K3114" s="17">
        <v>0.43108532126547888</v>
      </c>
      <c r="L3114" s="17">
        <v>-0.99999999999999989</v>
      </c>
      <c r="M3114" s="17">
        <v>-0.99999999999999989</v>
      </c>
      <c r="N3114" s="17">
        <v>8.6217064253095792</v>
      </c>
      <c r="O3114" s="17">
        <v>31.140762209881903</v>
      </c>
      <c r="P3114" s="17">
        <v>4.3650012319469897E-3</v>
      </c>
      <c r="Q3114" s="17">
        <v>1.7339326070790495</v>
      </c>
      <c r="R3114" s="17">
        <v>0.50903559989281799</v>
      </c>
      <c r="S3114" s="17">
        <v>0.3333333333333332</v>
      </c>
      <c r="T3114" s="17">
        <v>0.3333333333333332</v>
      </c>
      <c r="U3114" s="17">
        <v>0.21765499323196363</v>
      </c>
      <c r="V3114" s="17">
        <v>0.19689225574163044</v>
      </c>
      <c r="W3114" s="17">
        <v>26.00514377499125</v>
      </c>
      <c r="X3114" s="17">
        <v>2.287554852778825</v>
      </c>
      <c r="Y3114" s="17">
        <v>-0.99999999999999989</v>
      </c>
      <c r="Z3114" s="17">
        <v>-0.99999999999999989</v>
      </c>
      <c r="AA3114" s="17">
        <v>60.988004931606959</v>
      </c>
      <c r="AB3114" s="17">
        <v>0.20923568052080754</v>
      </c>
      <c r="AC3114" s="17">
        <v>0.24055618994365974</v>
      </c>
      <c r="AD3114" s="17">
        <v>0.23968464066999023</v>
      </c>
      <c r="AE3114" s="17">
        <v>34.473825556722872</v>
      </c>
      <c r="AF3114" s="17">
        <v>1</v>
      </c>
      <c r="AG3114" s="17">
        <v>-0.99999999999999989</v>
      </c>
      <c r="AH3114" s="17">
        <v>-0.99999999999999989</v>
      </c>
      <c r="AI3114" s="17">
        <v>6.6485386686247552E-2</v>
      </c>
      <c r="AJ3114" s="17">
        <v>0.19689225574163044</v>
      </c>
      <c r="AK3114" s="17">
        <v>5.1991413480557462E-2</v>
      </c>
      <c r="AL3114" s="17">
        <v>-8.4310112868317771E-2</v>
      </c>
      <c r="AM3114" s="17">
        <v>-3.6822488608142266E-2</v>
      </c>
      <c r="AN3114" s="17">
        <v>4.0652520119507388E-2</v>
      </c>
      <c r="AO3114" s="17">
        <v>-0.66060514780076962</v>
      </c>
      <c r="AP3114" s="17">
        <v>0.59476243864609557</v>
      </c>
      <c r="AQ3114" s="17">
        <v>51.870263050920002</v>
      </c>
      <c r="AR3114" s="17">
        <v>1.0812139156402605</v>
      </c>
      <c r="AS3114" s="17">
        <v>2.7186401740443031</v>
      </c>
      <c r="AT3114" s="17">
        <v>-0.99999999999999989</v>
      </c>
      <c r="AU3114" s="17">
        <v>-0.99999999999999989</v>
      </c>
      <c r="AV3114" s="17">
        <v>0.45598719858787912</v>
      </c>
      <c r="AW3114" s="17">
        <v>92.723529580134965</v>
      </c>
      <c r="AX3114" s="17">
        <v>113.74246288802297</v>
      </c>
      <c r="AY3114" s="17">
        <v>0.21713452522393983</v>
      </c>
      <c r="AZ3114" s="17">
        <v>-10.980133550697536</v>
      </c>
      <c r="BA3114" s="22">
        <v>1409.3471610114534</v>
      </c>
      <c r="CU3114" t="e">
        <v>#N/A</v>
      </c>
      <c r="CV3114" t="e">
        <v>#N/A</v>
      </c>
    </row>
    <row r="3115" spans="1:100" x14ac:dyDescent="0.25">
      <c r="A3115">
        <v>6503</v>
      </c>
      <c r="B3115" t="s">
        <v>3348</v>
      </c>
      <c r="C3115" s="22">
        <v>3</v>
      </c>
      <c r="D3115" s="17">
        <v>4.1021475983204931</v>
      </c>
      <c r="E3115" s="17">
        <v>3.0242381535912528E-2</v>
      </c>
      <c r="F3115" s="17">
        <v>-1.7123344698468314E-3</v>
      </c>
      <c r="G3115" s="17">
        <v>-1.7123344698468314E-3</v>
      </c>
      <c r="H3115" s="17">
        <v>0.26477197424478827</v>
      </c>
      <c r="I3115" s="17">
        <v>0</v>
      </c>
      <c r="J3115" s="17">
        <v>15.8863184546873</v>
      </c>
      <c r="K3115" s="17">
        <v>0.26477197424478827</v>
      </c>
      <c r="L3115" s="17">
        <v>-1.0000000000000002</v>
      </c>
      <c r="M3115" s="17">
        <v>-1.0000000000000002</v>
      </c>
      <c r="N3115" s="17">
        <v>5.2954394848957662</v>
      </c>
      <c r="O3115" s="17">
        <v>19.986753718537937</v>
      </c>
      <c r="P3115" s="17">
        <v>6.1151492371979551E-3</v>
      </c>
      <c r="Q3115" s="17">
        <v>-0.82890273899081324</v>
      </c>
      <c r="R3115" s="17">
        <v>-0.21172664501814992</v>
      </c>
      <c r="S3115" s="17">
        <v>0.25112428400427783</v>
      </c>
      <c r="T3115" s="17">
        <v>0.26213141938304796</v>
      </c>
      <c r="U3115" s="17">
        <v>6.0562823107268023E-2</v>
      </c>
      <c r="V3115" s="17">
        <v>7.4724462045444251E-2</v>
      </c>
      <c r="W3115" s="17">
        <v>15.350840571810012</v>
      </c>
      <c r="X3115" s="17">
        <v>0.8678798798939904</v>
      </c>
      <c r="Y3115" s="17">
        <v>-1.0000000000000002</v>
      </c>
      <c r="Z3115" s="17">
        <v>-1.0000000000000002</v>
      </c>
      <c r="AA3115" s="17">
        <v>19.092644133405422</v>
      </c>
      <c r="AB3115" s="17">
        <v>7.2706764179633732E-2</v>
      </c>
      <c r="AC3115" s="17">
        <v>-0.13912481366240267</v>
      </c>
      <c r="AD3115" s="17">
        <v>0.14548865361504046</v>
      </c>
      <c r="AE3115" s="17">
        <v>3.9535302066135714</v>
      </c>
      <c r="AF3115" s="17">
        <v>8.3333333333333329E-2</v>
      </c>
      <c r="AG3115" s="17">
        <v>-1.0000000000000002</v>
      </c>
      <c r="AH3115" s="17">
        <v>-1.0000000000000002</v>
      </c>
      <c r="AI3115" s="17">
        <v>0</v>
      </c>
      <c r="AJ3115" s="17">
        <v>7.4724462045444251E-2</v>
      </c>
      <c r="AK3115" s="17">
        <v>-2.8859264902661212E-2</v>
      </c>
      <c r="AL3115" s="17">
        <v>6.4224385654934615E-2</v>
      </c>
      <c r="AM3115" s="17">
        <v>7.4795735180700221E-2</v>
      </c>
      <c r="AN3115" s="17">
        <v>0.11589922442092598</v>
      </c>
      <c r="AO3115" s="17">
        <v>1.7255970550041979</v>
      </c>
      <c r="AP3115" s="17">
        <v>3.2186025387978239</v>
      </c>
      <c r="AQ3115" s="17">
        <v>31.237159026497288</v>
      </c>
      <c r="AR3115" s="17">
        <v>0.64854298854003822</v>
      </c>
      <c r="AS3115" s="17">
        <v>1.1326518541387791</v>
      </c>
      <c r="AT3115" s="17">
        <v>-1.0000000000000002</v>
      </c>
      <c r="AU3115" s="17">
        <v>-1.0000000000000002</v>
      </c>
      <c r="AV3115" s="17">
        <v>-0.21343897948799667</v>
      </c>
      <c r="AW3115" s="17">
        <v>42.298000390741201</v>
      </c>
      <c r="AX3115" s="17">
        <v>49.770446595285641</v>
      </c>
      <c r="AY3115" s="17">
        <v>-3.900396671124586E-3</v>
      </c>
      <c r="AZ3115" s="17">
        <v>-42.57228237105361</v>
      </c>
      <c r="BA3115" s="22">
        <v>1334.8961856578073</v>
      </c>
      <c r="CU3115" t="e">
        <v>#N/A</v>
      </c>
      <c r="CV3115" t="e">
        <v>#N/A</v>
      </c>
    </row>
    <row r="3116" spans="1:100" x14ac:dyDescent="0.25">
      <c r="A3116">
        <v>6504</v>
      </c>
      <c r="B3116" t="s">
        <v>3349</v>
      </c>
      <c r="C3116" s="22">
        <v>3</v>
      </c>
      <c r="D3116" s="17">
        <v>3.2582233157766334</v>
      </c>
      <c r="E3116" s="17">
        <v>2.2592887316482367E-2</v>
      </c>
      <c r="F3116" s="17">
        <v>-1.3991732041060509E-2</v>
      </c>
      <c r="G3116" s="17">
        <v>-3.9689602166264101E-3</v>
      </c>
      <c r="H3116" s="17">
        <v>0.24842950057221147</v>
      </c>
      <c r="I3116" s="17">
        <v>0</v>
      </c>
      <c r="J3116" s="17">
        <v>14.905770034332683</v>
      </c>
      <c r="K3116" s="17">
        <v>0.24842950057221147</v>
      </c>
      <c r="L3116" s="17">
        <v>-0.99999999999999922</v>
      </c>
      <c r="M3116" s="17">
        <v>-0.99999999999999922</v>
      </c>
      <c r="N3116" s="17">
        <v>4.9685900114442285</v>
      </c>
      <c r="O3116" s="17">
        <v>18.16002438989268</v>
      </c>
      <c r="P3116" s="17">
        <v>-0.21133491307355654</v>
      </c>
      <c r="Q3116" s="17">
        <v>0.32112509370269515</v>
      </c>
      <c r="R3116" s="17">
        <v>6.6975522604338478E-2</v>
      </c>
      <c r="S3116" s="17">
        <v>0.24999612647816929</v>
      </c>
      <c r="T3116" s="17">
        <v>0.21310794439180061</v>
      </c>
      <c r="U3116" s="17">
        <v>-0.15656689002435531</v>
      </c>
      <c r="V3116" s="17">
        <v>0</v>
      </c>
      <c r="W3116" s="17">
        <v>2.3243072109361327</v>
      </c>
      <c r="X3116" s="17">
        <v>-0.54205184415492502</v>
      </c>
      <c r="Y3116" s="17">
        <v>-0.99999999999999922</v>
      </c>
      <c r="Z3116" s="17">
        <v>-0.99999999999999922</v>
      </c>
      <c r="AA3116" s="17">
        <v>6.5604866198660252</v>
      </c>
      <c r="AB3116" s="17">
        <v>-3.8763766449723465E-2</v>
      </c>
      <c r="AC3116" s="17">
        <v>0.12153077510427934</v>
      </c>
      <c r="AD3116" s="17">
        <v>6.1706907195505176E-4</v>
      </c>
      <c r="AE3116" s="17">
        <v>4.1692038863255503</v>
      </c>
      <c r="AF3116" s="17">
        <v>0</v>
      </c>
      <c r="AG3116" s="17">
        <v>-0.99999999999999922</v>
      </c>
      <c r="AH3116" s="17">
        <v>-0.99999999999999922</v>
      </c>
      <c r="AI3116" s="17">
        <v>0</v>
      </c>
      <c r="AJ3116" s="17">
        <v>0</v>
      </c>
      <c r="AK3116" s="17">
        <v>0.43687786618844537</v>
      </c>
      <c r="AL3116" s="17">
        <v>1.224156227324906E-2</v>
      </c>
      <c r="AM3116" s="17">
        <v>0.34277285184620881</v>
      </c>
      <c r="AN3116" s="17">
        <v>-4.2424667904024584E-2</v>
      </c>
      <c r="AO3116" s="17">
        <v>10.753710627097446</v>
      </c>
      <c r="AP3116" s="17">
        <v>-0.99940888623436941</v>
      </c>
      <c r="AQ3116" s="17">
        <v>17.23007724526882</v>
      </c>
      <c r="AR3116" s="17">
        <v>0.30653718084561471</v>
      </c>
      <c r="AS3116" s="17">
        <v>-0.29362234358271305</v>
      </c>
      <c r="AT3116" s="17">
        <v>-0.99999999999999922</v>
      </c>
      <c r="AU3116" s="17">
        <v>-0.99999999999999922</v>
      </c>
      <c r="AV3116" s="17">
        <v>6.3006562387712059E-2</v>
      </c>
      <c r="AW3116" s="17">
        <v>23.721102123524354</v>
      </c>
      <c r="AX3116" s="17">
        <v>23.721102123524354</v>
      </c>
      <c r="AY3116" s="17">
        <v>-5.0973075028405784E-2</v>
      </c>
      <c r="AZ3116" s="17">
        <v>-64.817801520352148</v>
      </c>
      <c r="BA3116" s="22">
        <v>1278.0320954196093</v>
      </c>
      <c r="CU3116" t="e">
        <v>#N/A</v>
      </c>
      <c r="CV3116" t="e">
        <v>#N/A</v>
      </c>
    </row>
    <row r="3117" spans="1:100" x14ac:dyDescent="0.25">
      <c r="A3117">
        <v>6505</v>
      </c>
      <c r="B3117" t="s">
        <v>3350</v>
      </c>
      <c r="C3117" s="22">
        <v>3</v>
      </c>
      <c r="D3117" s="17">
        <v>0.41879297750956335</v>
      </c>
      <c r="E3117" s="17">
        <v>-0.10965902443194725</v>
      </c>
      <c r="F3117" s="17">
        <v>-8.1526109905350457E-3</v>
      </c>
      <c r="G3117" s="17">
        <v>-4.9403190136550937E-2</v>
      </c>
      <c r="H3117" s="17">
        <v>-0.25701898656482919</v>
      </c>
      <c r="I3117" s="17">
        <v>0</v>
      </c>
      <c r="J3117" s="17">
        <v>-15.421139193889754</v>
      </c>
      <c r="K3117" s="17">
        <v>-0.25701898656482919</v>
      </c>
      <c r="L3117" s="17">
        <v>-1.0000000000000004</v>
      </c>
      <c r="M3117" s="17">
        <v>-1.0000000000000004</v>
      </c>
      <c r="N3117" s="17">
        <v>-5.1403797312965853</v>
      </c>
      <c r="O3117" s="17">
        <v>-15.051749406516739</v>
      </c>
      <c r="P3117" s="17">
        <v>0.62296122142821098</v>
      </c>
      <c r="Q3117" s="17">
        <v>-3.0349982260884173E-2</v>
      </c>
      <c r="R3117" s="17">
        <v>5.7518046602230449E-2</v>
      </c>
      <c r="S3117" s="17">
        <v>0.34935009306469905</v>
      </c>
      <c r="T3117" s="17">
        <v>0.28896112197931384</v>
      </c>
      <c r="U3117" s="17">
        <v>-0.29874352464627318</v>
      </c>
      <c r="V3117" s="17">
        <v>0</v>
      </c>
      <c r="W3117" s="17">
        <v>23.863467078502744</v>
      </c>
      <c r="X3117" s="17">
        <v>-0.35764578154663784</v>
      </c>
      <c r="Y3117" s="17">
        <v>-1.0000000000000004</v>
      </c>
      <c r="Z3117" s="17">
        <v>-1.0000000000000004</v>
      </c>
      <c r="AA3117" s="17">
        <v>18.697074850265476</v>
      </c>
      <c r="AB3117" s="17">
        <v>1.6188551366663043E-2</v>
      </c>
      <c r="AC3117" s="17">
        <v>-0.10269795836912772</v>
      </c>
      <c r="AD3117" s="17">
        <v>-1.7968798494325599E-2</v>
      </c>
      <c r="AE3117" s="17">
        <v>-5.2239102748395148</v>
      </c>
      <c r="AF3117" s="17">
        <v>0.25</v>
      </c>
      <c r="AG3117" s="17">
        <v>-1.0000000000000004</v>
      </c>
      <c r="AH3117" s="17">
        <v>-1.0000000000000004</v>
      </c>
      <c r="AI3117" s="17">
        <v>0</v>
      </c>
      <c r="AJ3117" s="17">
        <v>0</v>
      </c>
      <c r="AK3117" s="17">
        <v>5.7190556216923691E-2</v>
      </c>
      <c r="AL3117" s="17">
        <v>-0.22871351896280928</v>
      </c>
      <c r="AM3117" s="17">
        <v>0.42721701748367408</v>
      </c>
      <c r="AN3117" s="17">
        <v>-3.4418495506175928E-2</v>
      </c>
      <c r="AO3117" s="17">
        <v>10.96637821817647</v>
      </c>
      <c r="AP3117" s="17">
        <v>-2.0040299824684444</v>
      </c>
      <c r="AQ3117" s="17">
        <v>8.442327884613011</v>
      </c>
      <c r="AR3117" s="17">
        <v>0.33956769039773982</v>
      </c>
      <c r="AS3117" s="17">
        <v>-0.6146647681114672</v>
      </c>
      <c r="AT3117" s="17">
        <v>-1.0000000000000004</v>
      </c>
      <c r="AU3117" s="17">
        <v>-1.0000000000000004</v>
      </c>
      <c r="AV3117" s="17">
        <v>8.1148564656795125E-3</v>
      </c>
      <c r="AW3117" s="17">
        <v>1.6412954612802926</v>
      </c>
      <c r="AX3117" s="17">
        <v>1.6412954612802926</v>
      </c>
      <c r="AY3117" s="17">
        <v>-0.21900064509323483</v>
      </c>
      <c r="AZ3117" s="17">
        <v>-109.02023664058082</v>
      </c>
      <c r="BA3117" s="22">
        <v>1220.4627509205236</v>
      </c>
      <c r="CU3117" t="e">
        <v>#N/A</v>
      </c>
      <c r="CV3117" t="e">
        <v>#N/A</v>
      </c>
    </row>
    <row r="3118" spans="1:100" x14ac:dyDescent="0.25">
      <c r="A3118">
        <v>6506</v>
      </c>
      <c r="B3118" t="s">
        <v>3351</v>
      </c>
      <c r="C3118" s="22">
        <v>3</v>
      </c>
      <c r="D3118" s="17">
        <v>2.1504737378385137</v>
      </c>
      <c r="E3118" s="17">
        <v>5.2531195312672252E-3</v>
      </c>
      <c r="F3118" s="17">
        <v>-0.33889410611512116</v>
      </c>
      <c r="G3118" s="17">
        <v>-0.33889410611512116</v>
      </c>
      <c r="H3118" s="17">
        <v>6.3797424468650027E-2</v>
      </c>
      <c r="I3118" s="17">
        <v>0</v>
      </c>
      <c r="J3118" s="17">
        <v>3.8278454681190022</v>
      </c>
      <c r="K3118" s="17">
        <v>6.3797424468650027E-2</v>
      </c>
      <c r="L3118" s="17">
        <v>-0.99999999999999944</v>
      </c>
      <c r="M3118" s="17">
        <v>-0.99999999999999944</v>
      </c>
      <c r="N3118" s="17">
        <v>1.2759484893730004</v>
      </c>
      <c r="O3118" s="17">
        <v>5.6394250998423967</v>
      </c>
      <c r="P3118" s="17">
        <v>4.0416003340692805</v>
      </c>
      <c r="Q3118" s="17">
        <v>-11.424030365792417</v>
      </c>
      <c r="R3118" s="17">
        <v>-3.3574581294906638</v>
      </c>
      <c r="S3118" s="17">
        <v>0.24024706307664759</v>
      </c>
      <c r="T3118" s="17">
        <v>0.20227975710855253</v>
      </c>
      <c r="U3118" s="17">
        <v>0.17806928993947546</v>
      </c>
      <c r="V3118" s="17">
        <v>0</v>
      </c>
      <c r="W3118" s="17">
        <v>22.271947426240999</v>
      </c>
      <c r="X3118" s="17">
        <v>0.9599529792496706</v>
      </c>
      <c r="Y3118" s="17">
        <v>-0.99999999999999944</v>
      </c>
      <c r="Z3118" s="17">
        <v>-0.99999999999999944</v>
      </c>
      <c r="AA3118" s="17">
        <v>31.572890884917712</v>
      </c>
      <c r="AB3118" s="17">
        <v>4.7238426046981176E-2</v>
      </c>
      <c r="AC3118" s="17">
        <v>0.15908463493368646</v>
      </c>
      <c r="AD3118" s="17">
        <v>4.6844970782679671E-2</v>
      </c>
      <c r="AE3118" s="17">
        <v>12.658401588167361</v>
      </c>
      <c r="AF3118" s="17">
        <v>0</v>
      </c>
      <c r="AG3118" s="17">
        <v>-0.99999999999999944</v>
      </c>
      <c r="AH3118" s="17">
        <v>-0.99999999999999944</v>
      </c>
      <c r="AI3118" s="17">
        <v>-6.8678778628594922E-2</v>
      </c>
      <c r="AJ3118" s="17">
        <v>0</v>
      </c>
      <c r="AK3118" s="17">
        <v>-0.15808079992268959</v>
      </c>
      <c r="AL3118" s="17">
        <v>0.22472531461005965</v>
      </c>
      <c r="AM3118" s="17">
        <v>0.57283142048429836</v>
      </c>
      <c r="AN3118" s="17">
        <v>6.5115133358253242E-3</v>
      </c>
      <c r="AO3118" s="17">
        <v>13.530381512494003</v>
      </c>
      <c r="AP3118" s="17">
        <v>1.2864144064459306</v>
      </c>
      <c r="AQ3118" s="17">
        <v>26.099792894360018</v>
      </c>
      <c r="AR3118" s="17">
        <v>0.62059611012467564</v>
      </c>
      <c r="AS3118" s="17">
        <v>1.0237504037183212</v>
      </c>
      <c r="AT3118" s="17">
        <v>-0.99999999999999944</v>
      </c>
      <c r="AU3118" s="17">
        <v>-0.99999999999999944</v>
      </c>
      <c r="AV3118" s="17">
        <v>-3.6963522356057843</v>
      </c>
      <c r="AW3118" s="17">
        <v>38.498730391206045</v>
      </c>
      <c r="AX3118" s="17">
        <v>37.125154818634151</v>
      </c>
      <c r="AY3118" s="17">
        <v>-5.318805266859826E-2</v>
      </c>
      <c r="AZ3118" s="17">
        <v>-42.579800697675779</v>
      </c>
      <c r="BA3118" s="22">
        <v>1272.0614994536575</v>
      </c>
      <c r="CU3118" t="e">
        <v>#N/A</v>
      </c>
      <c r="CV3118" t="e">
        <v>#N/A</v>
      </c>
    </row>
    <row r="3119" spans="1:100" x14ac:dyDescent="0.25">
      <c r="A3119">
        <v>6507</v>
      </c>
      <c r="B3119" t="s">
        <v>3352</v>
      </c>
      <c r="C3119" s="22">
        <v>3</v>
      </c>
      <c r="D3119" s="17">
        <v>4.3077008529063407</v>
      </c>
      <c r="E3119" s="17">
        <v>-0.21964426570018886</v>
      </c>
      <c r="F3119" s="17">
        <v>0.19827183069763088</v>
      </c>
      <c r="G3119" s="17">
        <v>0.1262581520880911</v>
      </c>
      <c r="H3119" s="17">
        <v>1.2553387303162137E-2</v>
      </c>
      <c r="I3119" s="17">
        <v>0</v>
      </c>
      <c r="J3119" s="17">
        <v>0.75320323818972867</v>
      </c>
      <c r="K3119" s="17">
        <v>1.2553387303162137E-2</v>
      </c>
      <c r="L3119" s="17">
        <v>-0.99999999999999933</v>
      </c>
      <c r="M3119" s="17">
        <v>-0.99999999999999933</v>
      </c>
      <c r="N3119" s="17">
        <v>0.25106774606324223</v>
      </c>
      <c r="O3119" s="17">
        <v>5.1871622431841553</v>
      </c>
      <c r="P3119" s="17">
        <v>0.67241545656402302</v>
      </c>
      <c r="Q3119" s="17">
        <v>-3.4253920080821341</v>
      </c>
      <c r="R3119" s="17">
        <v>-1.0189401101263103</v>
      </c>
      <c r="S3119" s="17">
        <v>0.3333333333333332</v>
      </c>
      <c r="T3119" s="17">
        <v>0.38473672982299006</v>
      </c>
      <c r="U3119" s="17">
        <v>-2.4001357279353673E-2</v>
      </c>
      <c r="V3119" s="17">
        <v>0</v>
      </c>
      <c r="W3119" s="17">
        <v>27.260612742952308</v>
      </c>
      <c r="X3119" s="17">
        <v>0.65845824628571492</v>
      </c>
      <c r="Y3119" s="17">
        <v>-0.99999999999999933</v>
      </c>
      <c r="Z3119" s="17">
        <v>-0.99999999999999933</v>
      </c>
      <c r="AA3119" s="17">
        <v>23.943934289920826</v>
      </c>
      <c r="AB3119" s="17">
        <v>0.14913634882470744</v>
      </c>
      <c r="AC3119" s="17">
        <v>6.3971516814111201E-2</v>
      </c>
      <c r="AD3119" s="17">
        <v>-0.25906263249692157</v>
      </c>
      <c r="AE3119" s="17">
        <v>-2.2977383429051503</v>
      </c>
      <c r="AF3119" s="17">
        <v>9.0909090909090912E-2</v>
      </c>
      <c r="AG3119" s="17">
        <v>-0.99999999999999933</v>
      </c>
      <c r="AH3119" s="17">
        <v>-0.99999999999999933</v>
      </c>
      <c r="AI3119" s="17">
        <v>-6.6795510447206788E-2</v>
      </c>
      <c r="AJ3119" s="17">
        <v>0</v>
      </c>
      <c r="AK3119" s="17">
        <v>0.5541957156365378</v>
      </c>
      <c r="AL3119" s="17">
        <v>-0.36621617427096492</v>
      </c>
      <c r="AM3119" s="17">
        <v>8.5518209574862308E-3</v>
      </c>
      <c r="AN3119" s="17">
        <v>2.4664280400856435E-2</v>
      </c>
      <c r="AO3119" s="17">
        <v>2.984774102119844</v>
      </c>
      <c r="AP3119" s="17">
        <v>-1.2144738613334138</v>
      </c>
      <c r="AQ3119" s="17">
        <v>28.013815981142031</v>
      </c>
      <c r="AR3119" s="17">
        <v>0.69406870587696934</v>
      </c>
      <c r="AS3119" s="17">
        <v>0.67101163358887772</v>
      </c>
      <c r="AT3119" s="17">
        <v>-0.99999999999999933</v>
      </c>
      <c r="AU3119" s="17">
        <v>-0.99999999999999933</v>
      </c>
      <c r="AV3119" s="17">
        <v>-0.89268195803821881</v>
      </c>
      <c r="AW3119" s="17">
        <v>27.91662267177157</v>
      </c>
      <c r="AX3119" s="17">
        <v>26.580712462827442</v>
      </c>
      <c r="AY3119" s="17">
        <v>-0.10532544296182672</v>
      </c>
      <c r="AZ3119" s="17">
        <v>-63.196784955072218</v>
      </c>
      <c r="BA3119" s="22">
        <v>1265.7806966997464</v>
      </c>
      <c r="CU3119" t="e">
        <v>#N/A</v>
      </c>
      <c r="CV3119" t="e">
        <v>#N/A</v>
      </c>
    </row>
    <row r="3120" spans="1:100" x14ac:dyDescent="0.25">
      <c r="A3120">
        <v>6508</v>
      </c>
      <c r="B3120" t="s">
        <v>3353</v>
      </c>
      <c r="C3120" s="22">
        <v>3</v>
      </c>
      <c r="D3120" s="17">
        <v>4.7568692269460131</v>
      </c>
      <c r="E3120" s="17">
        <v>-6.4400526501136122E-3</v>
      </c>
      <c r="F3120" s="17">
        <v>-0.40743934416935723</v>
      </c>
      <c r="G3120" s="17">
        <v>-0.40743934416935723</v>
      </c>
      <c r="H3120" s="17">
        <v>0.12650378826216915</v>
      </c>
      <c r="I3120" s="17">
        <v>0</v>
      </c>
      <c r="J3120" s="17">
        <v>7.5902272957301529</v>
      </c>
      <c r="K3120" s="17">
        <v>0.12650378826216915</v>
      </c>
      <c r="L3120" s="17">
        <v>-1</v>
      </c>
      <c r="M3120" s="17">
        <v>-1</v>
      </c>
      <c r="N3120" s="17">
        <v>2.5300757652433852</v>
      </c>
      <c r="O3120" s="17">
        <v>11.939657178506808</v>
      </c>
      <c r="P3120" s="17">
        <v>-0.40253116517736898</v>
      </c>
      <c r="Q3120" s="17">
        <v>2.0923671127867896</v>
      </c>
      <c r="R3120" s="17">
        <v>0.60426201160731319</v>
      </c>
      <c r="S3120" s="17">
        <v>0.33333333333333337</v>
      </c>
      <c r="T3120" s="17">
        <v>0.36930624583144256</v>
      </c>
      <c r="U3120" s="17">
        <v>0.348329498963171</v>
      </c>
      <c r="V3120" s="17">
        <v>-4.3075751678092284E-3</v>
      </c>
      <c r="W3120" s="17">
        <v>36.806308587918757</v>
      </c>
      <c r="X3120" s="17">
        <v>1.9733880319887671</v>
      </c>
      <c r="Y3120" s="17">
        <v>-1</v>
      </c>
      <c r="Z3120" s="17">
        <v>-1</v>
      </c>
      <c r="AA3120" s="17">
        <v>96.333293238800294</v>
      </c>
      <c r="AB3120" s="17">
        <v>0.38114403242715955</v>
      </c>
      <c r="AC3120" s="17">
        <v>0.31636033188571794</v>
      </c>
      <c r="AD3120" s="17">
        <v>0.48095008847260651</v>
      </c>
      <c r="AE3120" s="17">
        <v>58.922722639274212</v>
      </c>
      <c r="AF3120" s="17">
        <v>0.88235294117647056</v>
      </c>
      <c r="AG3120" s="17">
        <v>-1</v>
      </c>
      <c r="AH3120" s="17">
        <v>-1</v>
      </c>
      <c r="AI3120" s="17">
        <v>1.1160772430356798E-2</v>
      </c>
      <c r="AJ3120" s="17">
        <v>-4.3075751678092284E-3</v>
      </c>
      <c r="AK3120" s="17">
        <v>-6.6390654303430788E-2</v>
      </c>
      <c r="AL3120" s="17">
        <v>-6.7531938603502956E-3</v>
      </c>
      <c r="AM3120" s="17">
        <v>-0.16492686748309626</v>
      </c>
      <c r="AN3120" s="17">
        <v>-9.6663381395639569E-2</v>
      </c>
      <c r="AO3120" s="17">
        <v>-4.4551249585945607</v>
      </c>
      <c r="AP3120" s="17">
        <v>-2.450350504192742</v>
      </c>
      <c r="AQ3120" s="17">
        <v>44.396535883648902</v>
      </c>
      <c r="AR3120" s="17">
        <v>1.0466615029601374</v>
      </c>
      <c r="AS3120" s="17">
        <v>2.0998918202509356</v>
      </c>
      <c r="AT3120" s="17">
        <v>-1</v>
      </c>
      <c r="AU3120" s="17">
        <v>-1</v>
      </c>
      <c r="AV3120" s="17">
        <v>0.19682266743795579</v>
      </c>
      <c r="AW3120" s="17">
        <v>105.82259991311433</v>
      </c>
      <c r="AX3120" s="17">
        <v>105.61505784494059</v>
      </c>
      <c r="AY3120" s="17">
        <v>0.37067803917347786</v>
      </c>
      <c r="AZ3120" s="17">
        <v>47.895767150027694</v>
      </c>
      <c r="BA3120" s="22">
        <v>1482.1666117017503</v>
      </c>
      <c r="CU3120" t="e">
        <v>#N/A</v>
      </c>
      <c r="CV3120" t="e">
        <v>#N/A</v>
      </c>
    </row>
    <row r="3121" spans="1:100" x14ac:dyDescent="0.25">
      <c r="A3121">
        <v>6509</v>
      </c>
      <c r="B3121" t="s">
        <v>3354</v>
      </c>
      <c r="C3121" s="22">
        <v>3</v>
      </c>
      <c r="D3121" s="17">
        <v>4.49026961404586</v>
      </c>
      <c r="E3121" s="17">
        <v>2.6409599956727344E-3</v>
      </c>
      <c r="F3121" s="17">
        <v>0.31047851372467006</v>
      </c>
      <c r="G3121" s="17">
        <v>0.31047851372467006</v>
      </c>
      <c r="H3121" s="17">
        <v>6.5157173415293326E-2</v>
      </c>
      <c r="I3121" s="17">
        <v>0</v>
      </c>
      <c r="J3121" s="17">
        <v>3.9094304049176016</v>
      </c>
      <c r="K3121" s="17">
        <v>6.5157173415293326E-2</v>
      </c>
      <c r="L3121" s="17">
        <v>-0.99999999999999878</v>
      </c>
      <c r="M3121" s="17">
        <v>-0.99999999999999878</v>
      </c>
      <c r="N3121" s="17">
        <v>1.3031434683058674</v>
      </c>
      <c r="O3121" s="17">
        <v>8.7101785326881398</v>
      </c>
      <c r="P3121" s="17">
        <v>-0.38786121107595128</v>
      </c>
      <c r="Q3121" s="17">
        <v>2.1590430495468902</v>
      </c>
      <c r="R3121" s="17">
        <v>0.66290258751691677</v>
      </c>
      <c r="S3121" s="17">
        <v>0.33333333333333298</v>
      </c>
      <c r="T3121" s="17">
        <v>0.40571559140157193</v>
      </c>
      <c r="U3121" s="17">
        <v>-8.764248621459178E-3</v>
      </c>
      <c r="V3121" s="17">
        <v>-6.3498512722149599E-3</v>
      </c>
      <c r="W3121" s="17">
        <v>26.351106057037505</v>
      </c>
      <c r="X3121" s="17">
        <v>0.68486467795536632</v>
      </c>
      <c r="Y3121" s="17">
        <v>-0.99999999999999878</v>
      </c>
      <c r="Z3121" s="17">
        <v>-0.99999999999999878</v>
      </c>
      <c r="AA3121" s="17">
        <v>45.307353239094134</v>
      </c>
      <c r="AB3121" s="17">
        <v>0.2032954614156193</v>
      </c>
      <c r="AC3121" s="17">
        <v>0.10294108796276188</v>
      </c>
      <c r="AD3121" s="17">
        <v>5.9630342512413045E-2</v>
      </c>
      <c r="AE3121" s="17">
        <v>18.293344594539711</v>
      </c>
      <c r="AF3121" s="17">
        <v>0.42857142857142855</v>
      </c>
      <c r="AG3121" s="17">
        <v>-0.99999999999999878</v>
      </c>
      <c r="AH3121" s="17">
        <v>-0.99999999999999878</v>
      </c>
      <c r="AI3121" s="17">
        <v>1.6778137062379544E-2</v>
      </c>
      <c r="AJ3121" s="17">
        <v>-6.3498512722149599E-3</v>
      </c>
      <c r="AK3121" s="17">
        <v>0.14799879321798662</v>
      </c>
      <c r="AL3121" s="17">
        <v>0.16175353268186962</v>
      </c>
      <c r="AM3121" s="17">
        <v>-4.7596540661426046E-2</v>
      </c>
      <c r="AN3121" s="17">
        <v>5.1821586114595211E-2</v>
      </c>
      <c r="AO3121" s="17">
        <v>-0.44991955044571885</v>
      </c>
      <c r="AP3121" s="17">
        <v>2.1043073162742285</v>
      </c>
      <c r="AQ3121" s="17">
        <v>30.260536461955105</v>
      </c>
      <c r="AR3121" s="17">
        <v>0.72393482484123084</v>
      </c>
      <c r="AS3121" s="17">
        <v>0.75002185137065969</v>
      </c>
      <c r="AT3121" s="17">
        <v>-0.99999999999999878</v>
      </c>
      <c r="AU3121" s="17">
        <v>-0.99999999999999878</v>
      </c>
      <c r="AV3121" s="17">
        <v>0.97338110124158661</v>
      </c>
      <c r="AW3121" s="17">
        <v>56.121839088056497</v>
      </c>
      <c r="AX3121" s="17">
        <v>55.822416702082613</v>
      </c>
      <c r="AY3121" s="17">
        <v>0.36846219423038695</v>
      </c>
      <c r="AZ3121" s="17">
        <v>9.3689692330351146</v>
      </c>
      <c r="BA3121" s="22">
        <v>1374.2874403865906</v>
      </c>
      <c r="CU3121" t="e">
        <v>#N/A</v>
      </c>
      <c r="CV3121" t="e">
        <v>#N/A</v>
      </c>
    </row>
    <row r="3122" spans="1:100" x14ac:dyDescent="0.25">
      <c r="A3122">
        <v>6510</v>
      </c>
      <c r="B3122" t="s">
        <v>3355</v>
      </c>
      <c r="C3122" s="22">
        <v>3</v>
      </c>
      <c r="D3122" s="17">
        <v>4.0029369188312129</v>
      </c>
      <c r="E3122" s="17">
        <v>-7.5427077523847717E-3</v>
      </c>
      <c r="F3122" s="17">
        <v>-1.2687986704272474</v>
      </c>
      <c r="G3122" s="17">
        <v>-1.2687986704272474</v>
      </c>
      <c r="H3122" s="17">
        <v>0.33907684506832908</v>
      </c>
      <c r="I3122" s="17">
        <v>0</v>
      </c>
      <c r="J3122" s="17">
        <v>20.344610704099743</v>
      </c>
      <c r="K3122" s="17">
        <v>0.33907684506832908</v>
      </c>
      <c r="L3122" s="17">
        <v>-1.0000000000000004</v>
      </c>
      <c r="M3122" s="17">
        <v>-1.0000000000000004</v>
      </c>
      <c r="N3122" s="17">
        <v>6.781536901366584</v>
      </c>
      <c r="O3122" s="17">
        <v>23.078748952503709</v>
      </c>
      <c r="P3122" s="17">
        <v>0.41525722957727706</v>
      </c>
      <c r="Q3122" s="17">
        <v>0.17093995866292744</v>
      </c>
      <c r="R3122" s="17">
        <v>0.20351431461173794</v>
      </c>
      <c r="S3122" s="17">
        <v>0.33333333333333315</v>
      </c>
      <c r="T3122" s="17">
        <v>0.36822984518806789</v>
      </c>
      <c r="U3122" s="17">
        <v>0.11532674241249703</v>
      </c>
      <c r="V3122" s="17">
        <v>8.9326387086468596E-4</v>
      </c>
      <c r="W3122" s="17">
        <v>19.148253589457365</v>
      </c>
      <c r="X3122" s="17">
        <v>0.87537151184339523</v>
      </c>
      <c r="Y3122" s="17">
        <v>-1.0000000000000004</v>
      </c>
      <c r="Z3122" s="17">
        <v>-1.0000000000000004</v>
      </c>
      <c r="AA3122" s="17">
        <v>59.505434417873154</v>
      </c>
      <c r="AB3122" s="17">
        <v>0.33954223872487904</v>
      </c>
      <c r="AC3122" s="17">
        <v>9.4259863648030434E-2</v>
      </c>
      <c r="AD3122" s="17">
        <v>0.36927122790317168</v>
      </c>
      <c r="AE3122" s="17">
        <v>40.153666513804041</v>
      </c>
      <c r="AF3122" s="17">
        <v>0.70588235294117652</v>
      </c>
      <c r="AG3122" s="17">
        <v>-1.0000000000000004</v>
      </c>
      <c r="AH3122" s="17">
        <v>-1.0000000000000004</v>
      </c>
      <c r="AI3122" s="17">
        <v>1.8625555689996048E-2</v>
      </c>
      <c r="AJ3122" s="17">
        <v>8.9326387086468596E-4</v>
      </c>
      <c r="AK3122" s="17">
        <v>-2.1202452936978006E-2</v>
      </c>
      <c r="AL3122" s="17">
        <v>0.16107851553198932</v>
      </c>
      <c r="AM3122" s="17">
        <v>7.4468676113520135E-2</v>
      </c>
      <c r="AN3122" s="17">
        <v>1.9474755980964785E-2</v>
      </c>
      <c r="AO3122" s="17">
        <v>1.7557046381531132</v>
      </c>
      <c r="AP3122" s="17">
        <v>1.292261477184067</v>
      </c>
      <c r="AQ3122" s="17">
        <v>39.492864293557119</v>
      </c>
      <c r="AR3122" s="17">
        <v>0.8177831848047632</v>
      </c>
      <c r="AS3122" s="17">
        <v>1.2144483569117246</v>
      </c>
      <c r="AT3122" s="17">
        <v>-1.0000000000000004</v>
      </c>
      <c r="AU3122" s="17">
        <v>-1.0000000000000004</v>
      </c>
      <c r="AV3122" s="17">
        <v>-1.0652843558155094</v>
      </c>
      <c r="AW3122" s="17">
        <v>83.876444847561004</v>
      </c>
      <c r="AX3122" s="17">
        <v>84.338282348447379</v>
      </c>
      <c r="AY3122" s="17">
        <v>9.3184749352943338E-2</v>
      </c>
      <c r="AZ3122" s="17">
        <v>8.9341290351876523</v>
      </c>
      <c r="BA3122" s="22">
        <v>1362.8442338052057</v>
      </c>
      <c r="CU3122" t="e">
        <v>#N/A</v>
      </c>
      <c r="CV3122" t="e">
        <v>#N/A</v>
      </c>
    </row>
    <row r="3123" spans="1:100" x14ac:dyDescent="0.25">
      <c r="A3123">
        <v>6511</v>
      </c>
      <c r="B3123" t="s">
        <v>3356</v>
      </c>
      <c r="C3123" s="22">
        <v>1</v>
      </c>
      <c r="D3123" s="17">
        <v>3.6780808625294901</v>
      </c>
      <c r="E3123" s="17">
        <v>2.1757476414710399E-2</v>
      </c>
      <c r="F3123" s="17">
        <v>5.7515663270048999E-2</v>
      </c>
      <c r="G3123" s="17">
        <v>6.3638324821297304E-2</v>
      </c>
      <c r="H3123" s="17">
        <v>4.4731895715573101E-2</v>
      </c>
      <c r="I3123" s="17">
        <v>0</v>
      </c>
      <c r="J3123" s="17">
        <v>2.6839137429343798</v>
      </c>
      <c r="K3123" s="17">
        <v>4.4731895715573101E-2</v>
      </c>
      <c r="L3123" s="17">
        <v>-1</v>
      </c>
      <c r="M3123" s="17">
        <v>-1</v>
      </c>
      <c r="N3123" s="17">
        <v>0.894637914311463</v>
      </c>
      <c r="O3123" s="17">
        <v>6.42563293028517</v>
      </c>
      <c r="P3123" s="17">
        <v>8.4867148022695807E-2</v>
      </c>
      <c r="Q3123" s="17">
        <v>0.153507344323627</v>
      </c>
      <c r="R3123" s="17">
        <v>5.0277871893111802E-2</v>
      </c>
      <c r="S3123" s="17">
        <v>0.32916601326620298</v>
      </c>
      <c r="T3123" s="17">
        <v>0.23975694309620599</v>
      </c>
      <c r="U3123" s="17">
        <v>4.00147922229208E-2</v>
      </c>
      <c r="V3123" s="17">
        <v>-3.2092616958779002E-3</v>
      </c>
      <c r="W3123" s="17">
        <v>22.4398636469551</v>
      </c>
      <c r="X3123" s="17">
        <v>0.57887640222380699</v>
      </c>
      <c r="Y3123" s="17">
        <v>-1</v>
      </c>
      <c r="Z3123" s="17">
        <v>-1</v>
      </c>
      <c r="AA3123" s="17">
        <v>33.0321732872819</v>
      </c>
      <c r="AB3123" s="17">
        <v>0.100272451404467</v>
      </c>
      <c r="AC3123" s="17">
        <v>4.1627991656747201E-2</v>
      </c>
      <c r="AD3123" s="17">
        <v>6.8940192307458195E-2</v>
      </c>
      <c r="AE3123" s="17">
        <v>10.542031768433599</v>
      </c>
      <c r="AF3123" s="17">
        <v>-1</v>
      </c>
      <c r="AG3123" s="17">
        <v>-1</v>
      </c>
      <c r="AH3123" s="17">
        <v>-1</v>
      </c>
      <c r="AI3123" s="17">
        <v>-6.4806894010443399E-4</v>
      </c>
      <c r="AJ3123" s="17">
        <v>-3.2092616958779002E-3</v>
      </c>
      <c r="AK3123" s="17">
        <v>0.108545496552842</v>
      </c>
      <c r="AL3123" s="17">
        <v>6.3541779719447203E-2</v>
      </c>
      <c r="AM3123" s="17">
        <v>0.14516971361987499</v>
      </c>
      <c r="AN3123" s="17">
        <v>6.2411759814733403E-2</v>
      </c>
      <c r="AO3123" s="17">
        <v>4.1719703232610899</v>
      </c>
      <c r="AP3123" s="17">
        <v>1.87800289396557</v>
      </c>
      <c r="AQ3123" s="17">
        <v>25.123777389889501</v>
      </c>
      <c r="AR3123" s="17">
        <v>0.60572848688945202</v>
      </c>
      <c r="AS3123" s="17">
        <v>0.62360829793938</v>
      </c>
      <c r="AT3123" s="17">
        <v>-1</v>
      </c>
      <c r="AU3123" s="17">
        <v>-1</v>
      </c>
      <c r="AV3123" s="17">
        <v>0.113916196714409</v>
      </c>
      <c r="AW3123" s="17">
        <v>41.335809111532598</v>
      </c>
      <c r="AX3123" s="17">
        <v>41.001921563142801</v>
      </c>
      <c r="AY3123" s="17">
        <v>9.6368259759583505E-2</v>
      </c>
      <c r="AZ3123" s="17">
        <v>-14.145392237927799</v>
      </c>
      <c r="BA3123" s="22">
        <v>1350</v>
      </c>
      <c r="CU3123" t="e">
        <v>#N/A</v>
      </c>
      <c r="CV3123" t="e">
        <v>#N/A</v>
      </c>
    </row>
    <row r="3124" spans="1:100" x14ac:dyDescent="0.25">
      <c r="A3124">
        <v>6512</v>
      </c>
      <c r="B3124" t="s">
        <v>494</v>
      </c>
      <c r="C3124" s="22">
        <v>3</v>
      </c>
      <c r="D3124" s="17">
        <v>3.2249836516660979</v>
      </c>
      <c r="E3124" s="17">
        <v>0</v>
      </c>
      <c r="F3124" s="17">
        <v>-0.10449296204355066</v>
      </c>
      <c r="G3124" s="17">
        <v>-0.10449296204355066</v>
      </c>
      <c r="H3124" s="17">
        <v>-1.1814955435949379E-2</v>
      </c>
      <c r="I3124" s="17">
        <v>0</v>
      </c>
      <c r="J3124" s="17">
        <v>-0.70889732615696344</v>
      </c>
      <c r="K3124" s="17">
        <v>-1.1814955435949379E-2</v>
      </c>
      <c r="L3124" s="17">
        <v>-0.99999999999999967</v>
      </c>
      <c r="M3124" s="17">
        <v>-0.99999999999999967</v>
      </c>
      <c r="N3124" s="17">
        <v>-0.23629910871898713</v>
      </c>
      <c r="O3124" s="17">
        <v>2.4115933634655864</v>
      </c>
      <c r="P3124" s="17">
        <v>-1.4188765092457659E-2</v>
      </c>
      <c r="Q3124" s="17">
        <v>0.17265696450188817</v>
      </c>
      <c r="R3124" s="17">
        <v>-3.6518622749858898E-2</v>
      </c>
      <c r="S3124" s="17">
        <v>0.33333333333333343</v>
      </c>
      <c r="T3124" s="17">
        <v>0.27250632544994413</v>
      </c>
      <c r="U3124" s="17">
        <v>4.9981972007901582E-2</v>
      </c>
      <c r="V3124" s="17">
        <v>-1.6528534609842153E-2</v>
      </c>
      <c r="W3124" s="17">
        <v>26.044322064691446</v>
      </c>
      <c r="X3124" s="17">
        <v>0.65758428670839142</v>
      </c>
      <c r="Y3124" s="17">
        <v>-0.99999999999999967</v>
      </c>
      <c r="Z3124" s="17">
        <v>-0.99999999999999967</v>
      </c>
      <c r="AA3124" s="17">
        <v>27.712980102370157</v>
      </c>
      <c r="AB3124" s="17">
        <v>1.3454199276245114E-2</v>
      </c>
      <c r="AC3124" s="17">
        <v>9.8948360650559036E-2</v>
      </c>
      <c r="AD3124" s="17">
        <v>-7.8299026718232884E-2</v>
      </c>
      <c r="AE3124" s="17">
        <v>1.7051766604285674</v>
      </c>
      <c r="AF3124" s="17">
        <v>0</v>
      </c>
      <c r="AG3124" s="17">
        <v>-0.99999999999999967</v>
      </c>
      <c r="AH3124" s="17">
        <v>-0.99999999999999967</v>
      </c>
      <c r="AI3124" s="17">
        <v>-6.2119201699506856E-3</v>
      </c>
      <c r="AJ3124" s="17">
        <v>-1.6528534609842153E-2</v>
      </c>
      <c r="AK3124" s="17">
        <v>-1.6351189613099018E-2</v>
      </c>
      <c r="AL3124" s="17">
        <v>0.20703152312623282</v>
      </c>
      <c r="AM3124" s="17">
        <v>0.44030645443292943</v>
      </c>
      <c r="AN3124" s="17">
        <v>-0.13584836026908792</v>
      </c>
      <c r="AO3124" s="17">
        <v>10.925905412757743</v>
      </c>
      <c r="AP3124" s="17">
        <v>-2.3610513910960318</v>
      </c>
      <c r="AQ3124" s="17">
        <v>25.335424738534492</v>
      </c>
      <c r="AR3124" s="17">
        <v>0.6392930961813369</v>
      </c>
      <c r="AS3124" s="17">
        <v>0.64576933127244207</v>
      </c>
      <c r="AT3124" s="17">
        <v>-0.99999999999999967</v>
      </c>
      <c r="AU3124" s="17">
        <v>-0.99999999999999967</v>
      </c>
      <c r="AV3124" s="17">
        <v>-0.14101158479340967</v>
      </c>
      <c r="AW3124" s="17">
        <v>27.763522074739715</v>
      </c>
      <c r="AX3124" s="17">
        <v>25.986430210356481</v>
      </c>
      <c r="AY3124" s="17">
        <v>-0.23887067325194841</v>
      </c>
      <c r="AZ3124" s="17">
        <v>-52.501678812813012</v>
      </c>
      <c r="BA3124" s="22">
        <v>1306.2539903376985</v>
      </c>
      <c r="CU3124" t="e">
        <v>#N/A</v>
      </c>
      <c r="CV3124" t="e">
        <v>#N/A</v>
      </c>
    </row>
    <row r="3125" spans="1:100" x14ac:dyDescent="0.25">
      <c r="A3125">
        <v>6513</v>
      </c>
      <c r="B3125" t="s">
        <v>3357</v>
      </c>
      <c r="C3125" s="22">
        <v>3</v>
      </c>
      <c r="D3125" s="17">
        <v>5.1843072715275094</v>
      </c>
      <c r="E3125" s="17">
        <v>-0.46585044195059933</v>
      </c>
      <c r="F3125" s="17">
        <v>1.3689402063102678</v>
      </c>
      <c r="G3125" s="17">
        <v>1.248367400836774</v>
      </c>
      <c r="H3125" s="17">
        <v>0.2017342985817849</v>
      </c>
      <c r="I3125" s="17">
        <v>-3.728865827960939E-3</v>
      </c>
      <c r="J3125" s="17">
        <v>11.880325965229437</v>
      </c>
      <c r="K3125" s="17">
        <v>0.19800543275382393</v>
      </c>
      <c r="L3125" s="17">
        <v>-0.99999999999999967</v>
      </c>
      <c r="M3125" s="17">
        <v>-0.99999999999999967</v>
      </c>
      <c r="N3125" s="17">
        <v>3.9601086550764744</v>
      </c>
      <c r="O3125" s="17">
        <v>18.313000637593714</v>
      </c>
      <c r="P3125" s="17">
        <v>5.9439853532750639</v>
      </c>
      <c r="Q3125" s="17">
        <v>-0.13455770543476975</v>
      </c>
      <c r="R3125" s="17">
        <v>0.5550879995648722</v>
      </c>
      <c r="S3125" s="17">
        <v>0.33333333333333326</v>
      </c>
      <c r="T3125" s="17">
        <v>0.33349235861533921</v>
      </c>
      <c r="U3125" s="17">
        <v>0.34526337903487536</v>
      </c>
      <c r="V3125" s="17">
        <v>6.3175228371734962E-2</v>
      </c>
      <c r="W3125" s="17">
        <v>35.090354664058374</v>
      </c>
      <c r="X3125" s="17">
        <v>2.2290841708467668</v>
      </c>
      <c r="Y3125" s="17">
        <v>-0.99999999999999967</v>
      </c>
      <c r="Z3125" s="17">
        <v>-0.99999999999999967</v>
      </c>
      <c r="AA3125" s="17">
        <v>72.39969195109397</v>
      </c>
      <c r="AB3125" s="17">
        <v>0.2004600658146759</v>
      </c>
      <c r="AC3125" s="17">
        <v>0.26892123372436749</v>
      </c>
      <c r="AD3125" s="17">
        <v>0.26570368621037171</v>
      </c>
      <c r="AE3125" s="17">
        <v>36.754249287470763</v>
      </c>
      <c r="AF3125" s="17">
        <v>0.72727272727272729</v>
      </c>
      <c r="AG3125" s="17">
        <v>-0.99999999999999967</v>
      </c>
      <c r="AH3125" s="17">
        <v>-0.99999999999999967</v>
      </c>
      <c r="AI3125" s="17">
        <v>-5.4994358977557486E-2</v>
      </c>
      <c r="AJ3125" s="17">
        <v>6.3175228371734962E-2</v>
      </c>
      <c r="AK3125" s="17">
        <v>0.4211642913735299</v>
      </c>
      <c r="AL3125" s="17">
        <v>6.7793749045960916E-2</v>
      </c>
      <c r="AM3125" s="17">
        <v>0.18066392968398362</v>
      </c>
      <c r="AN3125" s="17">
        <v>0.41274594969669448</v>
      </c>
      <c r="AO3125" s="17">
        <v>6.6224196989672386</v>
      </c>
      <c r="AP3125" s="17">
        <v>10.657617487647171</v>
      </c>
      <c r="AQ3125" s="17">
        <v>46.970680629287799</v>
      </c>
      <c r="AR3125" s="17">
        <v>1.075264299355283</v>
      </c>
      <c r="AS3125" s="17">
        <v>2.4270896036005905</v>
      </c>
      <c r="AT3125" s="17">
        <v>-0.99999999999999967</v>
      </c>
      <c r="AU3125" s="17">
        <v>-0.99999999999999967</v>
      </c>
      <c r="AV3125" s="17">
        <v>1.8034554004016468</v>
      </c>
      <c r="AW3125" s="17">
        <v>101.3703100763348</v>
      </c>
      <c r="AX3125" s="17">
        <v>106.58794573395723</v>
      </c>
      <c r="AY3125" s="17">
        <v>6.8836409728146988E-2</v>
      </c>
      <c r="AZ3125" s="17">
        <v>-25.125064730379968</v>
      </c>
      <c r="BA3125" s="22">
        <v>1446.4617007804222</v>
      </c>
      <c r="CU3125" t="e">
        <v>#N/A</v>
      </c>
      <c r="CV3125" t="e">
        <v>#N/A</v>
      </c>
    </row>
    <row r="3126" spans="1:100" x14ac:dyDescent="0.25">
      <c r="A3126">
        <v>6514</v>
      </c>
      <c r="B3126" t="s">
        <v>3358</v>
      </c>
      <c r="C3126" s="22">
        <v>3</v>
      </c>
      <c r="D3126" s="17">
        <v>3.9641105170254098</v>
      </c>
      <c r="E3126" s="17">
        <v>0</v>
      </c>
      <c r="F3126" s="17">
        <v>0.17546203292285587</v>
      </c>
      <c r="G3126" s="17">
        <v>0.17546203292285587</v>
      </c>
      <c r="H3126" s="17">
        <v>-6.0019844858102245E-2</v>
      </c>
      <c r="I3126" s="17">
        <v>0</v>
      </c>
      <c r="J3126" s="17">
        <v>-3.601190691486134</v>
      </c>
      <c r="K3126" s="17">
        <v>-6.0019844858102245E-2</v>
      </c>
      <c r="L3126" s="17">
        <v>-1.0000000000000004</v>
      </c>
      <c r="M3126" s="17">
        <v>-1.0000000000000004</v>
      </c>
      <c r="N3126" s="17">
        <v>-1.2003968971620449</v>
      </c>
      <c r="O3126" s="17">
        <v>0.53838185846212938</v>
      </c>
      <c r="P3126" s="17">
        <v>-0.38549572065985743</v>
      </c>
      <c r="Q3126" s="17">
        <v>-0.92047863896792936</v>
      </c>
      <c r="R3126" s="17">
        <v>-0.27969260471265117</v>
      </c>
      <c r="S3126" s="17">
        <v>0.33333333333333348</v>
      </c>
      <c r="T3126" s="17">
        <v>0.2613607635273979</v>
      </c>
      <c r="U3126" s="17">
        <v>-7.8486663346519756E-2</v>
      </c>
      <c r="V3126" s="17">
        <v>-1.8418246453077276E-2</v>
      </c>
      <c r="W3126" s="17">
        <v>22.312361276769447</v>
      </c>
      <c r="X3126" s="17">
        <v>0.15396271518011564</v>
      </c>
      <c r="Y3126" s="17">
        <v>-1.0000000000000004</v>
      </c>
      <c r="Z3126" s="17">
        <v>-1.0000000000000004</v>
      </c>
      <c r="AA3126" s="17">
        <v>25.303795595080096</v>
      </c>
      <c r="AB3126" s="17">
        <v>2.3240755602508902E-2</v>
      </c>
      <c r="AC3126" s="17">
        <v>-3.5755254166881051E-2</v>
      </c>
      <c r="AD3126" s="17">
        <v>7.7937037024837758E-2</v>
      </c>
      <c r="AE3126" s="17">
        <v>3.2711269230232838</v>
      </c>
      <c r="AF3126" s="17">
        <v>0.33333333333333331</v>
      </c>
      <c r="AG3126" s="17">
        <v>-1.0000000000000004</v>
      </c>
      <c r="AH3126" s="17">
        <v>-1.0000000000000004</v>
      </c>
      <c r="AI3126" s="17">
        <v>0</v>
      </c>
      <c r="AJ3126" s="17">
        <v>-1.8418246453077276E-2</v>
      </c>
      <c r="AK3126" s="17">
        <v>0.14538936023154725</v>
      </c>
      <c r="AL3126" s="17">
        <v>-0.12153834931178566</v>
      </c>
      <c r="AM3126" s="17">
        <v>0.19198364138654334</v>
      </c>
      <c r="AN3126" s="17">
        <v>0.12621483329302424</v>
      </c>
      <c r="AO3126" s="17">
        <v>5.52653783582132</v>
      </c>
      <c r="AP3126" s="17">
        <v>2.5476790857666747</v>
      </c>
      <c r="AQ3126" s="17">
        <v>18.711170585283313</v>
      </c>
      <c r="AR3126" s="17">
        <v>0.49778918706113445</v>
      </c>
      <c r="AS3126" s="17">
        <v>9.3942870322013261E-2</v>
      </c>
      <c r="AT3126" s="17">
        <v>-1.0000000000000004</v>
      </c>
      <c r="AU3126" s="17">
        <v>-1.0000000000000004</v>
      </c>
      <c r="AV3126" s="17">
        <v>-0.10423057178979533</v>
      </c>
      <c r="AW3126" s="17">
        <v>28.389856539308898</v>
      </c>
      <c r="AX3126" s="17">
        <v>26.548031894001163</v>
      </c>
      <c r="AY3126" s="17">
        <v>9.8929706406682444E-2</v>
      </c>
      <c r="AZ3126" s="17">
        <v>-45.664022374822935</v>
      </c>
      <c r="BA3126" s="22">
        <v>1359.6009808653562</v>
      </c>
      <c r="CU3126" t="e">
        <v>#N/A</v>
      </c>
      <c r="CV3126" t="e">
        <v>#N/A</v>
      </c>
    </row>
    <row r="3127" spans="1:100" x14ac:dyDescent="0.25">
      <c r="A3127">
        <v>6515</v>
      </c>
      <c r="B3127" t="s">
        <v>3359</v>
      </c>
      <c r="C3127" s="22">
        <v>3</v>
      </c>
      <c r="D3127" s="17">
        <v>5.7617044126021772</v>
      </c>
      <c r="E3127" s="17">
        <v>-0.50597940426470001</v>
      </c>
      <c r="F3127" s="17">
        <v>-0.27381056666379466</v>
      </c>
      <c r="G3127" s="17">
        <v>-0.43568652241463457</v>
      </c>
      <c r="H3127" s="17">
        <v>-4.858181153008239E-2</v>
      </c>
      <c r="I3127" s="17">
        <v>0</v>
      </c>
      <c r="J3127" s="17">
        <v>-2.9149086918049418</v>
      </c>
      <c r="K3127" s="17">
        <v>-4.858181153008239E-2</v>
      </c>
      <c r="L3127" s="17">
        <v>-0.99999999999999889</v>
      </c>
      <c r="M3127" s="17">
        <v>-0.99999999999999889</v>
      </c>
      <c r="N3127" s="17">
        <v>-0.9716362306016475</v>
      </c>
      <c r="O3127" s="17">
        <v>2.4111091983826061</v>
      </c>
      <c r="P3127" s="17">
        <v>-15.477078853944537</v>
      </c>
      <c r="Q3127" s="17">
        <v>0.12363211431896767</v>
      </c>
      <c r="R3127" s="17">
        <v>-1.6997061827832209</v>
      </c>
      <c r="S3127" s="17">
        <v>0.33333333333333304</v>
      </c>
      <c r="T3127" s="17">
        <v>0.41135306797189136</v>
      </c>
      <c r="U3127" s="17">
        <v>-0.15952372515299623</v>
      </c>
      <c r="V3127" s="17">
        <v>0</v>
      </c>
      <c r="W3127" s="17">
        <v>25.349779507292414</v>
      </c>
      <c r="X3127" s="17">
        <v>0.22739364728897704</v>
      </c>
      <c r="Y3127" s="17">
        <v>-0.99999999999999889</v>
      </c>
      <c r="Z3127" s="17">
        <v>-0.99999999999999889</v>
      </c>
      <c r="AA3127" s="17">
        <v>48.816827356358353</v>
      </c>
      <c r="AB3127" s="17">
        <v>-1.1754028215653106E-2</v>
      </c>
      <c r="AC3127" s="17">
        <v>0.25186049850264774</v>
      </c>
      <c r="AD3127" s="17">
        <v>0.26322861034998857</v>
      </c>
      <c r="AE3127" s="17">
        <v>25.166754031849162</v>
      </c>
      <c r="AF3127" s="17">
        <v>0.375</v>
      </c>
      <c r="AG3127" s="17">
        <v>-0.99999999999999889</v>
      </c>
      <c r="AH3127" s="17">
        <v>-0.99999999999999889</v>
      </c>
      <c r="AI3127" s="17">
        <v>0</v>
      </c>
      <c r="AJ3127" s="17">
        <v>0</v>
      </c>
      <c r="AK3127" s="17">
        <v>7.1703528536185696E-2</v>
      </c>
      <c r="AL3127" s="17">
        <v>6.111176467623599E-2</v>
      </c>
      <c r="AM3127" s="17">
        <v>0.15131498288697293</v>
      </c>
      <c r="AN3127" s="17">
        <v>-0.49569355433777662</v>
      </c>
      <c r="AO3127" s="17">
        <v>4.141392214855248</v>
      </c>
      <c r="AP3127" s="17">
        <v>-12.086780035063237</v>
      </c>
      <c r="AQ3127" s="17">
        <v>22.434870815487479</v>
      </c>
      <c r="AR3127" s="17">
        <v>0.58516267615222806</v>
      </c>
      <c r="AS3127" s="17">
        <v>0.17881183575889487</v>
      </c>
      <c r="AT3127" s="17">
        <v>-0.99999999999999889</v>
      </c>
      <c r="AU3127" s="17">
        <v>-0.99999999999999889</v>
      </c>
      <c r="AV3127" s="17">
        <v>-2.1353927051978547</v>
      </c>
      <c r="AW3127" s="17">
        <v>39.141156519677722</v>
      </c>
      <c r="AX3127" s="17">
        <v>39.141156519677722</v>
      </c>
      <c r="AY3127" s="17">
        <v>0.12792687661483804</v>
      </c>
      <c r="AZ3127" s="17">
        <v>-12.759707376947755</v>
      </c>
      <c r="BA3127" s="22">
        <v>1355.039861940407</v>
      </c>
      <c r="CU3127" t="e">
        <v>#N/A</v>
      </c>
      <c r="CV3127" t="e">
        <v>#N/A</v>
      </c>
    </row>
    <row r="3128" spans="1:100" x14ac:dyDescent="0.25">
      <c r="A3128">
        <v>6517</v>
      </c>
      <c r="B3128" t="s">
        <v>3360</v>
      </c>
      <c r="C3128" s="22">
        <v>3</v>
      </c>
      <c r="D3128" s="17">
        <v>4.2828385236224316</v>
      </c>
      <c r="E3128" s="17">
        <v>5.2142419278651167E-2</v>
      </c>
      <c r="F3128" s="17">
        <v>-1.1048922294938155E-2</v>
      </c>
      <c r="G3128" s="17">
        <v>1.0862422768130688E-2</v>
      </c>
      <c r="H3128" s="17">
        <v>4.6958130606286716E-2</v>
      </c>
      <c r="I3128" s="17">
        <v>-1.1332359249417594E-2</v>
      </c>
      <c r="J3128" s="17">
        <v>2.137546281412146</v>
      </c>
      <c r="K3128" s="17">
        <v>3.5625771356869132E-2</v>
      </c>
      <c r="L3128" s="17">
        <v>-1</v>
      </c>
      <c r="M3128" s="17">
        <v>-1</v>
      </c>
      <c r="N3128" s="17">
        <v>0.71251542713738236</v>
      </c>
      <c r="O3128" s="17">
        <v>6.4312472278027055</v>
      </c>
      <c r="P3128" s="17">
        <v>0.43619094387625784</v>
      </c>
      <c r="Q3128" s="17">
        <v>-0.27264136244797266</v>
      </c>
      <c r="R3128" s="17">
        <v>-0.28619810446567268</v>
      </c>
      <c r="S3128" s="17">
        <v>0.33873081057484894</v>
      </c>
      <c r="T3128" s="17">
        <v>0.31878047718551139</v>
      </c>
      <c r="U3128" s="17">
        <v>5.3030676703497107E-2</v>
      </c>
      <c r="V3128" s="17">
        <v>-1.4350693401679741E-2</v>
      </c>
      <c r="W3128" s="17">
        <v>26.42261998821234</v>
      </c>
      <c r="X3128" s="17">
        <v>0.73335120665957865</v>
      </c>
      <c r="Y3128" s="17">
        <v>-1</v>
      </c>
      <c r="Z3128" s="17">
        <v>-1</v>
      </c>
      <c r="AA3128" s="17">
        <v>62.948328412273789</v>
      </c>
      <c r="AB3128" s="17">
        <v>0.29869198921717321</v>
      </c>
      <c r="AC3128" s="17">
        <v>0.33213798088204827</v>
      </c>
      <c r="AD3128" s="17">
        <v>0.10540816047132154</v>
      </c>
      <c r="AE3128" s="17">
        <v>36.811906528527146</v>
      </c>
      <c r="AF3128" s="17">
        <v>0.5</v>
      </c>
      <c r="AG3128" s="17">
        <v>-1</v>
      </c>
      <c r="AH3128" s="17">
        <v>-1</v>
      </c>
      <c r="AI3128" s="17">
        <v>0</v>
      </c>
      <c r="AJ3128" s="17">
        <v>-1.4350693401679741E-2</v>
      </c>
      <c r="AK3128" s="17">
        <v>0.22523361946280337</v>
      </c>
      <c r="AL3128" s="17">
        <v>-5.1906049204692578E-2</v>
      </c>
      <c r="AM3128" s="17">
        <v>0.3047816326371004</v>
      </c>
      <c r="AN3128" s="17">
        <v>0.18340035578356201</v>
      </c>
      <c r="AO3128" s="17">
        <v>8.7457089132415309</v>
      </c>
      <c r="AP3128" s="17">
        <v>4.3254786485655892</v>
      </c>
      <c r="AQ3128" s="17">
        <v>28.560166269624485</v>
      </c>
      <c r="AR3128" s="17">
        <v>0.6961912710621776</v>
      </c>
      <c r="AS3128" s="17">
        <v>0.76897697801644782</v>
      </c>
      <c r="AT3128" s="17">
        <v>-1</v>
      </c>
      <c r="AU3128" s="17">
        <v>-1</v>
      </c>
      <c r="AV3128" s="17">
        <v>-0.27533568169754197</v>
      </c>
      <c r="AW3128" s="17">
        <v>73.705054288642117</v>
      </c>
      <c r="AX3128" s="17">
        <v>72.269984948474161</v>
      </c>
      <c r="AY3128" s="17">
        <v>0.14065339950823044</v>
      </c>
      <c r="AZ3128" s="17">
        <v>8.9232324687527473</v>
      </c>
      <c r="BA3128" s="22">
        <v>1405.5625779662018</v>
      </c>
      <c r="CU3128" t="e">
        <v>#N/A</v>
      </c>
      <c r="CV3128" t="e">
        <v>#N/A</v>
      </c>
    </row>
    <row r="3129" spans="1:100" x14ac:dyDescent="0.25">
      <c r="A3129">
        <v>6518</v>
      </c>
      <c r="B3129" t="s">
        <v>3361</v>
      </c>
      <c r="C3129" s="22">
        <v>3</v>
      </c>
      <c r="D3129" s="17">
        <v>3.9902710471110452</v>
      </c>
      <c r="E3129" s="17">
        <v>-6.544268703942516E-3</v>
      </c>
      <c r="F3129" s="17">
        <v>-0.26398715913888771</v>
      </c>
      <c r="G3129" s="17">
        <v>-0.26398715913888771</v>
      </c>
      <c r="H3129" s="17">
        <v>9.7955154959428151E-2</v>
      </c>
      <c r="I3129" s="17">
        <v>0</v>
      </c>
      <c r="J3129" s="17">
        <v>5.8773092975656933</v>
      </c>
      <c r="K3129" s="17">
        <v>9.7955154959428151E-2</v>
      </c>
      <c r="L3129" s="17">
        <v>-1</v>
      </c>
      <c r="M3129" s="17">
        <v>-1</v>
      </c>
      <c r="N3129" s="17">
        <v>1.9591030991885625</v>
      </c>
      <c r="O3129" s="17">
        <v>9.6035931855378482</v>
      </c>
      <c r="P3129" s="17">
        <v>-0.29069988467149349</v>
      </c>
      <c r="Q3129" s="17">
        <v>-0.83050287128789968</v>
      </c>
      <c r="R3129" s="17">
        <v>-0.34859749687207747</v>
      </c>
      <c r="S3129" s="17">
        <v>0.33333333333333331</v>
      </c>
      <c r="T3129" s="17">
        <v>0.22401341518339665</v>
      </c>
      <c r="U3129" s="17">
        <v>0.14204832665793507</v>
      </c>
      <c r="V3129" s="17">
        <v>0</v>
      </c>
      <c r="W3129" s="17">
        <v>24.057596808609471</v>
      </c>
      <c r="X3129" s="17">
        <v>0.91826498203910567</v>
      </c>
      <c r="Y3129" s="17">
        <v>-1</v>
      </c>
      <c r="Z3129" s="17">
        <v>-1</v>
      </c>
      <c r="AA3129" s="17">
        <v>44.575725671017473</v>
      </c>
      <c r="AB3129" s="17">
        <v>0.28616026970006786</v>
      </c>
      <c r="AC3129" s="17">
        <v>9.0794321904101916E-2</v>
      </c>
      <c r="AD3129" s="17">
        <v>4.0379935581431887E-2</v>
      </c>
      <c r="AE3129" s="17">
        <v>20.866726359280086</v>
      </c>
      <c r="AF3129" s="17">
        <v>0.5</v>
      </c>
      <c r="AG3129" s="17">
        <v>-1</v>
      </c>
      <c r="AH3129" s="17">
        <v>-1</v>
      </c>
      <c r="AI3129" s="17">
        <v>0</v>
      </c>
      <c r="AJ3129" s="17">
        <v>0</v>
      </c>
      <c r="AK3129" s="17">
        <v>-5.9644603788857303E-2</v>
      </c>
      <c r="AL3129" s="17">
        <v>0.21930290358805804</v>
      </c>
      <c r="AM3129" s="17">
        <v>0.31061394314562396</v>
      </c>
      <c r="AN3129" s="17">
        <v>0.11603182790731721</v>
      </c>
      <c r="AO3129" s="17">
        <v>7.46712555969631</v>
      </c>
      <c r="AP3129" s="17">
        <v>3.9973102156232208</v>
      </c>
      <c r="AQ3129" s="17">
        <v>29.934906106175152</v>
      </c>
      <c r="AR3129" s="17">
        <v>0.69939507517466526</v>
      </c>
      <c r="AS3129" s="17">
        <v>1.0162201369985342</v>
      </c>
      <c r="AT3129" s="17">
        <v>-1</v>
      </c>
      <c r="AU3129" s="17">
        <v>-1</v>
      </c>
      <c r="AV3129" s="17">
        <v>-0.61258465601096523</v>
      </c>
      <c r="AW3129" s="17">
        <v>58.176629072178507</v>
      </c>
      <c r="AX3129" s="17">
        <v>58.176629072178507</v>
      </c>
      <c r="AY3129" s="17">
        <v>0.26475254957319699</v>
      </c>
      <c r="AZ3129" s="17">
        <v>-0.32288282929964085</v>
      </c>
      <c r="BA3129" s="22">
        <v>1377.5083908274148</v>
      </c>
      <c r="CU3129" t="e">
        <v>#N/A</v>
      </c>
      <c r="CV3129" t="e">
        <v>#N/A</v>
      </c>
    </row>
    <row r="3130" spans="1:100" x14ac:dyDescent="0.25">
      <c r="A3130">
        <v>6519</v>
      </c>
      <c r="B3130" t="s">
        <v>3362</v>
      </c>
      <c r="C3130" s="22">
        <v>3</v>
      </c>
      <c r="D3130" s="17">
        <v>5.3750018361195142</v>
      </c>
      <c r="E3130" s="17">
        <v>0.31066965089254789</v>
      </c>
      <c r="F3130" s="17">
        <v>-1.5043206999446763</v>
      </c>
      <c r="G3130" s="17">
        <v>-1.379443747455976</v>
      </c>
      <c r="H3130" s="17">
        <v>6.2380384712131309E-2</v>
      </c>
      <c r="I3130" s="17">
        <v>-3.0456773058002776E-2</v>
      </c>
      <c r="J3130" s="17">
        <v>1.915416699247712</v>
      </c>
      <c r="K3130" s="17">
        <v>3.1923611654128457E-2</v>
      </c>
      <c r="L3130" s="17">
        <v>-0.99999999999999922</v>
      </c>
      <c r="M3130" s="17">
        <v>-0.99999999999999922</v>
      </c>
      <c r="N3130" s="17">
        <v>0.63847223308256884</v>
      </c>
      <c r="O3130" s="17">
        <v>5.9109747879112495</v>
      </c>
      <c r="P3130" s="17">
        <v>-9.4736374333493939E-2</v>
      </c>
      <c r="Q3130" s="17">
        <v>1.0360300121447774</v>
      </c>
      <c r="R3130" s="17">
        <v>0.2176306937635164</v>
      </c>
      <c r="S3130" s="17">
        <v>0.33333333333333326</v>
      </c>
      <c r="T3130" s="17">
        <v>0.33333333333333326</v>
      </c>
      <c r="U3130" s="17">
        <v>0.15097233497534629</v>
      </c>
      <c r="V3130" s="17">
        <v>-7.6478856179224466E-2</v>
      </c>
      <c r="W3130" s="17">
        <v>28.369461352346391</v>
      </c>
      <c r="X3130" s="17">
        <v>0.77975925783857603</v>
      </c>
      <c r="Y3130" s="17">
        <v>-0.99999999999999922</v>
      </c>
      <c r="Z3130" s="17">
        <v>-0.99999999999999922</v>
      </c>
      <c r="AA3130" s="17">
        <v>73.076446363303745</v>
      </c>
      <c r="AB3130" s="17">
        <v>0.26953542072831083</v>
      </c>
      <c r="AC3130" s="17">
        <v>0.39346118211352443</v>
      </c>
      <c r="AD3130" s="17">
        <v>0.22679048350204203</v>
      </c>
      <c r="AE3130" s="17">
        <v>44.489354317193857</v>
      </c>
      <c r="AF3130" s="17">
        <v>0.77777777777777779</v>
      </c>
      <c r="AG3130" s="17">
        <v>-0.99999999999999922</v>
      </c>
      <c r="AH3130" s="17">
        <v>-0.99999999999999922</v>
      </c>
      <c r="AI3130" s="17">
        <v>-1.8392977523388476E-2</v>
      </c>
      <c r="AJ3130" s="17">
        <v>-7.6478856179224466E-2</v>
      </c>
      <c r="AK3130" s="17">
        <v>-9.4420315183294579E-2</v>
      </c>
      <c r="AL3130" s="17">
        <v>0.17535973071691913</v>
      </c>
      <c r="AM3130" s="17">
        <v>5.9235445460473803E-2</v>
      </c>
      <c r="AN3130" s="17">
        <v>9.1214598270291367E-2</v>
      </c>
      <c r="AO3130" s="17">
        <v>1.0087845605953714</v>
      </c>
      <c r="AP3130" s="17">
        <v>3.157163610341879</v>
      </c>
      <c r="AQ3130" s="17">
        <v>30.284878051594109</v>
      </c>
      <c r="AR3130" s="17">
        <v>0.74116014546278819</v>
      </c>
      <c r="AS3130" s="17">
        <v>0.81168286949270418</v>
      </c>
      <c r="AT3130" s="17">
        <v>-0.99999999999999922</v>
      </c>
      <c r="AU3130" s="17">
        <v>-0.99999999999999922</v>
      </c>
      <c r="AV3130" s="17">
        <v>-1.161813053692458</v>
      </c>
      <c r="AW3130" s="17">
        <v>82.144584761556871</v>
      </c>
      <c r="AX3130" s="17">
        <v>74.128839593166674</v>
      </c>
      <c r="AY3130" s="17">
        <v>0.23959048762709165</v>
      </c>
      <c r="AZ3130" s="17">
        <v>-2.5199001571177471</v>
      </c>
      <c r="BA3130" s="22">
        <v>1389.686798014314</v>
      </c>
      <c r="CU3130" t="e">
        <v>#N/A</v>
      </c>
      <c r="CV3130" t="e">
        <v>#N/A</v>
      </c>
    </row>
    <row r="3131" spans="1:100" x14ac:dyDescent="0.25">
      <c r="A3131">
        <v>6520</v>
      </c>
      <c r="B3131" t="s">
        <v>3363</v>
      </c>
      <c r="C3131" s="22">
        <v>3</v>
      </c>
      <c r="D3131" s="17">
        <v>3.9975472651536594</v>
      </c>
      <c r="E3131" s="17">
        <v>-1.1384390456687744E-2</v>
      </c>
      <c r="F3131" s="17">
        <v>0.61217428257746676</v>
      </c>
      <c r="G3131" s="17">
        <v>0.61217428257746676</v>
      </c>
      <c r="H3131" s="17">
        <v>-2.026245285184422E-2</v>
      </c>
      <c r="I3131" s="17">
        <v>0</v>
      </c>
      <c r="J3131" s="17">
        <v>-1.2157471711106549</v>
      </c>
      <c r="K3131" s="17">
        <v>-2.026245285184422E-2</v>
      </c>
      <c r="L3131" s="17">
        <v>-0.99999999999999967</v>
      </c>
      <c r="M3131" s="17">
        <v>-0.99999999999999967</v>
      </c>
      <c r="N3131" s="17">
        <v>-0.40524905703688502</v>
      </c>
      <c r="O3131" s="17">
        <v>3.39397437662047</v>
      </c>
      <c r="P3131" s="17">
        <v>0.87889306780526999</v>
      </c>
      <c r="Q3131" s="17">
        <v>-0.37501206531729014</v>
      </c>
      <c r="R3131" s="17">
        <v>-1.9492928761661754E-2</v>
      </c>
      <c r="S3131" s="17">
        <v>0.3331926264522489</v>
      </c>
      <c r="T3131" s="17">
        <v>0.21783071014459668</v>
      </c>
      <c r="U3131" s="17">
        <v>-1.8819835082152042E-2</v>
      </c>
      <c r="V3131" s="17">
        <v>-1.1384390456687744E-2</v>
      </c>
      <c r="W3131" s="17">
        <v>21.643262556393996</v>
      </c>
      <c r="X3131" s="17">
        <v>0.31219748319121832</v>
      </c>
      <c r="Y3131" s="17">
        <v>-0.99999999999999967</v>
      </c>
      <c r="Z3131" s="17">
        <v>-0.99999999999999967</v>
      </c>
      <c r="AA3131" s="17">
        <v>38.332862335796072</v>
      </c>
      <c r="AB3131" s="17">
        <v>0.19055460912628575</v>
      </c>
      <c r="AC3131" s="17">
        <v>0.14615929877723843</v>
      </c>
      <c r="AD3131" s="17">
        <v>-2.5320537402493334E-3</v>
      </c>
      <c r="AE3131" s="17">
        <v>16.709092708163745</v>
      </c>
      <c r="AF3131" s="17">
        <v>0.2857142857142857</v>
      </c>
      <c r="AG3131" s="17">
        <v>-0.99999999999999967</v>
      </c>
      <c r="AH3131" s="17">
        <v>-0.99999999999999967</v>
      </c>
      <c r="AI3131" s="17">
        <v>4.4378793426192109E-2</v>
      </c>
      <c r="AJ3131" s="17">
        <v>-1.1384390456687744E-2</v>
      </c>
      <c r="AK3131" s="17">
        <v>0.34874202859994352</v>
      </c>
      <c r="AL3131" s="17">
        <v>0.48429741057075959</v>
      </c>
      <c r="AM3131" s="17">
        <v>0.30236457220755131</v>
      </c>
      <c r="AN3131" s="17">
        <v>0.33407215231903287</v>
      </c>
      <c r="AO3131" s="17">
        <v>9.3028244481884954</v>
      </c>
      <c r="AP3131" s="17">
        <v>10.773290860829622</v>
      </c>
      <c r="AQ3131" s="17">
        <v>20.427515385283332</v>
      </c>
      <c r="AR3131" s="17">
        <v>0.52081911105800549</v>
      </c>
      <c r="AS3131" s="17">
        <v>0.29193503033937407</v>
      </c>
      <c r="AT3131" s="17">
        <v>-0.99999999999999967</v>
      </c>
      <c r="AU3131" s="17">
        <v>-0.99999999999999967</v>
      </c>
      <c r="AV3131" s="17">
        <v>0.59268135381580511</v>
      </c>
      <c r="AW3131" s="17">
        <v>52.500127573246147</v>
      </c>
      <c r="AX3131" s="17">
        <v>52.249264396101218</v>
      </c>
      <c r="AY3131" s="17">
        <v>0.13330709426201806</v>
      </c>
      <c r="AZ3131" s="17">
        <v>-37.373197545839183</v>
      </c>
      <c r="BA3131" s="22">
        <v>1331.448745356972</v>
      </c>
      <c r="CU3131" t="e">
        <v>#N/A</v>
      </c>
      <c r="CV3131" t="e">
        <v>#N/A</v>
      </c>
    </row>
    <row r="3132" spans="1:100" x14ac:dyDescent="0.25">
      <c r="A3132">
        <v>6522</v>
      </c>
      <c r="B3132" t="s">
        <v>3364</v>
      </c>
      <c r="C3132" s="22">
        <v>3</v>
      </c>
      <c r="D3132" s="17">
        <v>2.8438649819803596</v>
      </c>
      <c r="E3132" s="17">
        <v>-2.0749267830455892E-3</v>
      </c>
      <c r="F3132" s="17">
        <v>0.75611230997656542</v>
      </c>
      <c r="G3132" s="17">
        <v>0.75611230997656542</v>
      </c>
      <c r="H3132" s="17">
        <v>0.2361619941829837</v>
      </c>
      <c r="I3132" s="17">
        <v>0</v>
      </c>
      <c r="J3132" s="17">
        <v>14.169719650979021</v>
      </c>
      <c r="K3132" s="17">
        <v>0.2361619941829837</v>
      </c>
      <c r="L3132" s="17">
        <v>-1.0000000000000007</v>
      </c>
      <c r="M3132" s="17">
        <v>-1.0000000000000007</v>
      </c>
      <c r="N3132" s="17">
        <v>4.7232398836596756</v>
      </c>
      <c r="O3132" s="17">
        <v>17.769696942935948</v>
      </c>
      <c r="P3132" s="17">
        <v>-0.40752167938083439</v>
      </c>
      <c r="Q3132" s="17">
        <v>2.0704340018094136</v>
      </c>
      <c r="R3132" s="17">
        <v>0.62882794328972791</v>
      </c>
      <c r="S3132" s="17">
        <v>0.35215364895972628</v>
      </c>
      <c r="T3132" s="17">
        <v>0.38023033557242963</v>
      </c>
      <c r="U3132" s="17">
        <v>-1.8166033511715453E-2</v>
      </c>
      <c r="V3132" s="17">
        <v>-2.0749267830455892E-3</v>
      </c>
      <c r="W3132" s="17">
        <v>19.039241202176441</v>
      </c>
      <c r="X3132" s="17">
        <v>0.45800529784313299</v>
      </c>
      <c r="Y3132" s="17">
        <v>-1.0000000000000007</v>
      </c>
      <c r="Z3132" s="17">
        <v>-1.0000000000000007</v>
      </c>
      <c r="AA3132" s="17">
        <v>34.075538861099233</v>
      </c>
      <c r="AB3132" s="17">
        <v>-5.2761698198426854E-2</v>
      </c>
      <c r="AC3132" s="17">
        <v>7.0553682359341702E-2</v>
      </c>
      <c r="AD3132" s="17">
        <v>0.27035741015174619</v>
      </c>
      <c r="AE3132" s="17">
        <v>14.407469715633056</v>
      </c>
      <c r="AF3132" s="17">
        <v>0.16666666666666666</v>
      </c>
      <c r="AG3132" s="17">
        <v>-1.0000000000000007</v>
      </c>
      <c r="AH3132" s="17">
        <v>-1.0000000000000007</v>
      </c>
      <c r="AI3132" s="17">
        <v>-1.7233268183737688E-3</v>
      </c>
      <c r="AJ3132" s="17">
        <v>-2.0749267830455892E-3</v>
      </c>
      <c r="AK3132" s="17">
        <v>-8.8896843590248492E-2</v>
      </c>
      <c r="AL3132" s="17">
        <v>-0.21810604695795885</v>
      </c>
      <c r="AM3132" s="17">
        <v>1.1315645371972084E-3</v>
      </c>
      <c r="AN3132" s="17">
        <v>0.16786413124281718</v>
      </c>
      <c r="AO3132" s="17">
        <v>-0.41619510452131259</v>
      </c>
      <c r="AP3132" s="17">
        <v>3.1060730462806365</v>
      </c>
      <c r="AQ3132" s="17">
        <v>33.208960853155467</v>
      </c>
      <c r="AR3132" s="17">
        <v>0.71214302423739506</v>
      </c>
      <c r="AS3132" s="17">
        <v>0.69416729202611704</v>
      </c>
      <c r="AT3132" s="17">
        <v>-1.0000000000000007</v>
      </c>
      <c r="AU3132" s="17">
        <v>-1.0000000000000007</v>
      </c>
      <c r="AV3132" s="17">
        <v>1.3849402532662936</v>
      </c>
      <c r="AW3132" s="17">
        <v>54.951308850315812</v>
      </c>
      <c r="AX3132" s="17">
        <v>54.709349635643775</v>
      </c>
      <c r="AY3132" s="17">
        <v>-6.889079055001919E-2</v>
      </c>
      <c r="AZ3132" s="17">
        <v>-2.1792600018445794</v>
      </c>
      <c r="BA3132" s="22">
        <v>1390.2018336033304</v>
      </c>
      <c r="CU3132" t="e">
        <v>#N/A</v>
      </c>
      <c r="CV3132" t="e">
        <v>#N/A</v>
      </c>
    </row>
    <row r="3133" spans="1:100" x14ac:dyDescent="0.25">
      <c r="A3133">
        <v>6523</v>
      </c>
      <c r="B3133" t="s">
        <v>3365</v>
      </c>
      <c r="C3133" s="22">
        <v>3</v>
      </c>
      <c r="D3133" s="17">
        <v>5.2265353243874442</v>
      </c>
      <c r="E3133" s="17">
        <v>-8.532326702078848E-3</v>
      </c>
      <c r="F3133" s="17">
        <v>0.39841450261332262</v>
      </c>
      <c r="G3133" s="17">
        <v>0.39841450261332262</v>
      </c>
      <c r="H3133" s="17">
        <v>0.25729235322293409</v>
      </c>
      <c r="I3133" s="17">
        <v>0</v>
      </c>
      <c r="J3133" s="17">
        <v>15.437541193376045</v>
      </c>
      <c r="K3133" s="17">
        <v>0.25729235322293409</v>
      </c>
      <c r="L3133" s="17">
        <v>-1.0000000000000002</v>
      </c>
      <c r="M3133" s="17">
        <v>-1.0000000000000002</v>
      </c>
      <c r="N3133" s="17">
        <v>5.1458470644586818</v>
      </c>
      <c r="O3133" s="17">
        <v>21.062491020376818</v>
      </c>
      <c r="P3133" s="17">
        <v>3.7625609865040585E-2</v>
      </c>
      <c r="Q3133" s="17">
        <v>-1.9110127658116509</v>
      </c>
      <c r="R3133" s="17">
        <v>-0.66251262308016967</v>
      </c>
      <c r="S3133" s="17">
        <v>0.26459940301370238</v>
      </c>
      <c r="T3133" s="17">
        <v>0.26202703433092378</v>
      </c>
      <c r="U3133" s="17">
        <v>0.23283765805482237</v>
      </c>
      <c r="V3133" s="17">
        <v>-8.532326702078848E-3</v>
      </c>
      <c r="W3133" s="17">
        <v>19.745576618977434</v>
      </c>
      <c r="X3133" s="17">
        <v>1.0781844571260997</v>
      </c>
      <c r="Y3133" s="17">
        <v>-1.0000000000000002</v>
      </c>
      <c r="Z3133" s="17">
        <v>-1.0000000000000002</v>
      </c>
      <c r="AA3133" s="17">
        <v>10.552842643736813</v>
      </c>
      <c r="AB3133" s="17">
        <v>-0.21693354039095952</v>
      </c>
      <c r="AC3133" s="17">
        <v>0.20333474793214901</v>
      </c>
      <c r="AD3133" s="17">
        <v>-0.15700563458439865</v>
      </c>
      <c r="AE3133" s="17">
        <v>-8.5302213521604511</v>
      </c>
      <c r="AF3133" s="17">
        <v>0.15789473684210525</v>
      </c>
      <c r="AG3133" s="17">
        <v>-1.0000000000000002</v>
      </c>
      <c r="AH3133" s="17">
        <v>-1.0000000000000002</v>
      </c>
      <c r="AI3133" s="17">
        <v>1.944880242809922E-2</v>
      </c>
      <c r="AJ3133" s="17">
        <v>-8.532326702078848E-3</v>
      </c>
      <c r="AK3133" s="17">
        <v>0.46384584506072646</v>
      </c>
      <c r="AL3133" s="17">
        <v>2.4793827662658734E-2</v>
      </c>
      <c r="AM3133" s="17">
        <v>0.48671057059424877</v>
      </c>
      <c r="AN3133" s="17">
        <v>0.19103275225473795</v>
      </c>
      <c r="AO3133" s="17">
        <v>14.486993490159856</v>
      </c>
      <c r="AP3133" s="17">
        <v>4.8997879446817443</v>
      </c>
      <c r="AQ3133" s="17">
        <v>35.18311781235348</v>
      </c>
      <c r="AR3133" s="17">
        <v>0.75093176869737011</v>
      </c>
      <c r="AS3133" s="17">
        <v>1.335476810349034</v>
      </c>
      <c r="AT3133" s="17">
        <v>-1.0000000000000002</v>
      </c>
      <c r="AU3133" s="17">
        <v>-1.0000000000000002</v>
      </c>
      <c r="AV3133" s="17">
        <v>-0.26409812046684611</v>
      </c>
      <c r="AW3133" s="17">
        <v>36.515121608795361</v>
      </c>
      <c r="AX3133" s="17">
        <v>36.05086498714946</v>
      </c>
      <c r="AY3133" s="17">
        <v>-7.7345487235598628E-2</v>
      </c>
      <c r="AZ3133" s="17">
        <v>-51.292482601104837</v>
      </c>
      <c r="BA3133" s="22">
        <v>1307.6389080797035</v>
      </c>
      <c r="CU3133" t="e">
        <v>#N/A</v>
      </c>
      <c r="CV3133" t="e">
        <v>#N/A</v>
      </c>
    </row>
    <row r="3134" spans="1:100" x14ac:dyDescent="0.25">
      <c r="A3134">
        <v>6524</v>
      </c>
      <c r="B3134" t="s">
        <v>3366</v>
      </c>
      <c r="C3134" s="22">
        <v>3</v>
      </c>
      <c r="D3134" s="17">
        <v>4.8248646733607332</v>
      </c>
      <c r="E3134" s="17">
        <v>9.1998647149890811E-2</v>
      </c>
      <c r="F3134" s="17">
        <v>0.15608636679232168</v>
      </c>
      <c r="G3134" s="17">
        <v>0.15608636679232168</v>
      </c>
      <c r="H3134" s="17">
        <v>2.1274746753258307E-3</v>
      </c>
      <c r="I3134" s="17">
        <v>0</v>
      </c>
      <c r="J3134" s="17">
        <v>0.12764848051955024</v>
      </c>
      <c r="K3134" s="17">
        <v>2.1274746753258307E-3</v>
      </c>
      <c r="L3134" s="17">
        <v>-0.99999999999999956</v>
      </c>
      <c r="M3134" s="17">
        <v>-0.99999999999999956</v>
      </c>
      <c r="N3134" s="17">
        <v>4.2549493506516822E-2</v>
      </c>
      <c r="O3134" s="17">
        <v>5.1085995206726063</v>
      </c>
      <c r="P3134" s="17">
        <v>-0.30020910200296635</v>
      </c>
      <c r="Q3134" s="17">
        <v>1.7219908444394225</v>
      </c>
      <c r="R3134" s="17">
        <v>0.61921902824949804</v>
      </c>
      <c r="S3134" s="17">
        <v>0.33333333333333293</v>
      </c>
      <c r="T3134" s="17">
        <v>0.28890613517241992</v>
      </c>
      <c r="U3134" s="17">
        <v>0.14284641518913194</v>
      </c>
      <c r="V3134" s="17">
        <v>-5.5054069573132174E-3</v>
      </c>
      <c r="W3134" s="17">
        <v>30.298120082489817</v>
      </c>
      <c r="X3134" s="17">
        <v>1.105822308646796</v>
      </c>
      <c r="Y3134" s="17">
        <v>-0.99999999999999956</v>
      </c>
      <c r="Z3134" s="17">
        <v>-0.99999999999999956</v>
      </c>
      <c r="AA3134" s="17">
        <v>42.99590916060437</v>
      </c>
      <c r="AB3134" s="17">
        <v>7.6792455521762004E-2</v>
      </c>
      <c r="AC3134" s="17">
        <v>0.18967139914333897</v>
      </c>
      <c r="AD3134" s="17">
        <v>-2.4892453667800157E-2</v>
      </c>
      <c r="AE3134" s="17">
        <v>12.078570049865041</v>
      </c>
      <c r="AF3134" s="17">
        <v>7.6923076923076927E-2</v>
      </c>
      <c r="AG3134" s="17">
        <v>-0.99999999999999956</v>
      </c>
      <c r="AH3134" s="17">
        <v>-0.99999999999999956</v>
      </c>
      <c r="AI3134" s="17">
        <v>6.3783893941593249E-3</v>
      </c>
      <c r="AJ3134" s="17">
        <v>-5.5054069573132174E-3</v>
      </c>
      <c r="AK3134" s="17">
        <v>3.2339390777293073E-2</v>
      </c>
      <c r="AL3134" s="17">
        <v>-0.16384567500004737</v>
      </c>
      <c r="AM3134" s="17">
        <v>0.11176452112048411</v>
      </c>
      <c r="AN3134" s="17">
        <v>6.4067117553920597E-2</v>
      </c>
      <c r="AO3134" s="17">
        <v>2.9558099818985686</v>
      </c>
      <c r="AP3134" s="17">
        <v>0.78244956384777842</v>
      </c>
      <c r="AQ3134" s="17">
        <v>30.425768563009385</v>
      </c>
      <c r="AR3134" s="17">
        <v>0.75958047673757156</v>
      </c>
      <c r="AS3134" s="17">
        <v>1.1079497833221215</v>
      </c>
      <c r="AT3134" s="17">
        <v>-0.99999999999999956</v>
      </c>
      <c r="AU3134" s="17">
        <v>-0.99999999999999956</v>
      </c>
      <c r="AV3134" s="17">
        <v>0.77530539504182061</v>
      </c>
      <c r="AW3134" s="17">
        <v>48.886958245124745</v>
      </c>
      <c r="AX3134" s="17">
        <v>48.463985337276611</v>
      </c>
      <c r="AY3134" s="17">
        <v>7.2312162952054462E-2</v>
      </c>
      <c r="AZ3134" s="17">
        <v>-31.752052041143358</v>
      </c>
      <c r="BA3134" s="22">
        <v>1342.7718289379907</v>
      </c>
      <c r="CU3134" t="e">
        <v>#N/A</v>
      </c>
      <c r="CV3134" t="e">
        <v>#N/A</v>
      </c>
    </row>
    <row r="3135" spans="1:100" x14ac:dyDescent="0.25">
      <c r="A3135">
        <v>6525</v>
      </c>
      <c r="B3135" t="s">
        <v>3367</v>
      </c>
      <c r="C3135" s="22">
        <v>3</v>
      </c>
      <c r="D3135" s="17">
        <v>4.1916223781674384</v>
      </c>
      <c r="E3135" s="17">
        <v>6.8345765067813324E-3</v>
      </c>
      <c r="F3135" s="17">
        <v>4.698048146658379E-2</v>
      </c>
      <c r="G3135" s="17">
        <v>4.698048146658379E-2</v>
      </c>
      <c r="H3135" s="17">
        <v>1.9058967575864665E-3</v>
      </c>
      <c r="I3135" s="17">
        <v>0</v>
      </c>
      <c r="J3135" s="17">
        <v>0.11435380545518958</v>
      </c>
      <c r="K3135" s="17">
        <v>1.9058967575864665E-3</v>
      </c>
      <c r="L3135" s="17">
        <v>-0.99999999999999933</v>
      </c>
      <c r="M3135" s="17">
        <v>-0.99999999999999933</v>
      </c>
      <c r="N3135" s="17">
        <v>3.8117935151729232E-2</v>
      </c>
      <c r="O3135" s="17">
        <v>4.3529566650892022</v>
      </c>
      <c r="P3135" s="17">
        <v>0.43066834089849643</v>
      </c>
      <c r="Q3135" s="17">
        <v>-3.3945304353890684</v>
      </c>
      <c r="R3135" s="17">
        <v>-1.0529515893122101</v>
      </c>
      <c r="S3135" s="17">
        <v>0.34499218346967914</v>
      </c>
      <c r="T3135" s="17">
        <v>0.38156044023944974</v>
      </c>
      <c r="U3135" s="17">
        <v>0.1436456963720508</v>
      </c>
      <c r="V3135" s="17">
        <v>6.8345765067813324E-3</v>
      </c>
      <c r="W3135" s="17">
        <v>35.005079993215006</v>
      </c>
      <c r="X3135" s="17">
        <v>1.3884640783865498</v>
      </c>
      <c r="Y3135" s="17">
        <v>-0.99999999999999933</v>
      </c>
      <c r="Z3135" s="17">
        <v>-0.99999999999999933</v>
      </c>
      <c r="AA3135" s="17">
        <v>27.415833591369612</v>
      </c>
      <c r="AB3135" s="17">
        <v>-6.756160972238491E-2</v>
      </c>
      <c r="AC3135" s="17">
        <v>-0.13678413254661967</v>
      </c>
      <c r="AD3135" s="17">
        <v>7.3619846018341317E-2</v>
      </c>
      <c r="AE3135" s="17">
        <v>-6.5362948125331641</v>
      </c>
      <c r="AF3135" s="17">
        <v>6.25E-2</v>
      </c>
      <c r="AG3135" s="17">
        <v>-0.99999999999999933</v>
      </c>
      <c r="AH3135" s="17">
        <v>-0.99999999999999933</v>
      </c>
      <c r="AI3135" s="17">
        <v>-6.2316537960722826E-2</v>
      </c>
      <c r="AJ3135" s="17">
        <v>6.8345765067813324E-3</v>
      </c>
      <c r="AK3135" s="17">
        <v>0.20918582935973237</v>
      </c>
      <c r="AL3135" s="17">
        <v>-0.1987230496122985</v>
      </c>
      <c r="AM3135" s="17">
        <v>-0.2739728061547399</v>
      </c>
      <c r="AN3135" s="17">
        <v>-7.4188950075012791E-2</v>
      </c>
      <c r="AO3135" s="17">
        <v>-5.8033910070698376</v>
      </c>
      <c r="AP3135" s="17">
        <v>-2.8483389999368121</v>
      </c>
      <c r="AQ3135" s="17">
        <v>35.119433798670158</v>
      </c>
      <c r="AR3135" s="17">
        <v>0.87703289658796113</v>
      </c>
      <c r="AS3135" s="17">
        <v>1.3903699751441365</v>
      </c>
      <c r="AT3135" s="17">
        <v>-0.99999999999999933</v>
      </c>
      <c r="AU3135" s="17">
        <v>-0.99999999999999933</v>
      </c>
      <c r="AV3135" s="17">
        <v>-1.0059711078456264</v>
      </c>
      <c r="AW3135" s="17">
        <v>28.920451256522007</v>
      </c>
      <c r="AX3135" s="17">
        <v>28.357578147985677</v>
      </c>
      <c r="AY3135" s="17">
        <v>0.11072143227360963</v>
      </c>
      <c r="AZ3135" s="17">
        <v>-26.687147268761027</v>
      </c>
      <c r="BA3135" s="22">
        <v>1327.2335425146027</v>
      </c>
      <c r="CU3135" t="e">
        <v>#N/A</v>
      </c>
      <c r="CV3135" t="e">
        <v>#N/A</v>
      </c>
    </row>
    <row r="3136" spans="1:100" x14ac:dyDescent="0.25">
      <c r="A3136">
        <v>6526</v>
      </c>
      <c r="B3136" t="s">
        <v>3368</v>
      </c>
      <c r="C3136" s="22">
        <v>3</v>
      </c>
      <c r="D3136" s="17">
        <v>-0.56274841878248072</v>
      </c>
      <c r="E3136" s="17">
        <v>0</v>
      </c>
      <c r="F3136" s="17">
        <v>-4.8487715248348939E-2</v>
      </c>
      <c r="G3136" s="17">
        <v>-4.8487715248348939E-2</v>
      </c>
      <c r="H3136" s="17">
        <v>-5.0754625927480097E-2</v>
      </c>
      <c r="I3136" s="17">
        <v>0</v>
      </c>
      <c r="J3136" s="17">
        <v>-3.0452775556488061</v>
      </c>
      <c r="K3136" s="17">
        <v>-5.0754625927480097E-2</v>
      </c>
      <c r="L3136" s="17">
        <v>-1.0000000000000009</v>
      </c>
      <c r="M3136" s="17">
        <v>-1.0000000000000009</v>
      </c>
      <c r="N3136" s="17">
        <v>-1.0150925185496023</v>
      </c>
      <c r="O3136" s="17">
        <v>-3.6565136896796369</v>
      </c>
      <c r="P3136" s="17">
        <v>-0.27256227135949279</v>
      </c>
      <c r="Q3136" s="17">
        <v>-0.27095411343494624</v>
      </c>
      <c r="R3136" s="17">
        <v>-8.0263972774553355E-2</v>
      </c>
      <c r="S3136" s="17">
        <v>0.33333333333333359</v>
      </c>
      <c r="T3136" s="17">
        <v>-1.5997829095982248E-2</v>
      </c>
      <c r="U3136" s="17">
        <v>0.10045095964305849</v>
      </c>
      <c r="V3136" s="17">
        <v>0</v>
      </c>
      <c r="W3136" s="17">
        <v>18.741643592315594</v>
      </c>
      <c r="X3136" s="17">
        <v>0.42056280630774978</v>
      </c>
      <c r="Y3136" s="17">
        <v>-1.0000000000000009</v>
      </c>
      <c r="Z3136" s="17">
        <v>-1.0000000000000009</v>
      </c>
      <c r="AA3136" s="17">
        <v>28.842844264810495</v>
      </c>
      <c r="AB3136" s="17">
        <v>0.15340069992079924</v>
      </c>
      <c r="AC3136" s="17">
        <v>0.14558374687216039</v>
      </c>
      <c r="AD3136" s="17">
        <v>-9.535515388757046E-2</v>
      </c>
      <c r="AE3136" s="17">
        <v>10.181464645269456</v>
      </c>
      <c r="AF3136" s="17">
        <v>0.25</v>
      </c>
      <c r="AG3136" s="17">
        <v>-1.0000000000000009</v>
      </c>
      <c r="AH3136" s="17">
        <v>-1.0000000000000009</v>
      </c>
      <c r="AI3136" s="17">
        <v>0</v>
      </c>
      <c r="AJ3136" s="17">
        <v>0</v>
      </c>
      <c r="AK3136" s="17">
        <v>-5.9775346559241972E-2</v>
      </c>
      <c r="AL3136" s="17">
        <v>-0.17209893969669496</v>
      </c>
      <c r="AM3136" s="17">
        <v>-6.9940829580089209E-2</v>
      </c>
      <c r="AN3136" s="17">
        <v>-0.34764719101014552</v>
      </c>
      <c r="AO3136" s="17">
        <v>-2.0473974722984405</v>
      </c>
      <c r="AP3136" s="17">
        <v>-9.5516744737371155</v>
      </c>
      <c r="AQ3136" s="17">
        <v>15.696366036666799</v>
      </c>
      <c r="AR3136" s="17">
        <v>0.41778646388040985</v>
      </c>
      <c r="AS3136" s="17">
        <v>0.36980818038026947</v>
      </c>
      <c r="AT3136" s="17">
        <v>-1.0000000000000009</v>
      </c>
      <c r="AU3136" s="17">
        <v>-1.0000000000000009</v>
      </c>
      <c r="AV3136" s="17">
        <v>-0.12875168802290229</v>
      </c>
      <c r="AW3136" s="17">
        <v>15.634656101393764</v>
      </c>
      <c r="AX3136" s="17">
        <v>15.634656101393764</v>
      </c>
      <c r="AY3136" s="17">
        <v>5.6798488352446497E-2</v>
      </c>
      <c r="AZ3136" s="17">
        <v>-12.825314087299118</v>
      </c>
      <c r="BA3136" s="22">
        <v>1359.4959727220173</v>
      </c>
      <c r="CU3136" t="e">
        <v>#N/A</v>
      </c>
      <c r="CV3136" t="e">
        <v>#N/A</v>
      </c>
    </row>
    <row r="3137" spans="1:100" x14ac:dyDescent="0.25">
      <c r="A3137">
        <v>6527</v>
      </c>
      <c r="B3137" t="s">
        <v>3369</v>
      </c>
      <c r="C3137" s="22">
        <v>3</v>
      </c>
      <c r="D3137" s="17">
        <v>2.9857100598812818</v>
      </c>
      <c r="E3137" s="17">
        <v>-0.34674473460742089</v>
      </c>
      <c r="F3137" s="17">
        <v>-0.65562447670037727</v>
      </c>
      <c r="G3137" s="17">
        <v>-0.74576739441156403</v>
      </c>
      <c r="H3137" s="17">
        <v>0.38846024577159605</v>
      </c>
      <c r="I3137" s="17">
        <v>0</v>
      </c>
      <c r="J3137" s="17">
        <v>23.307614746295759</v>
      </c>
      <c r="K3137" s="17">
        <v>0.38846024577159605</v>
      </c>
      <c r="L3137" s="17">
        <v>-1</v>
      </c>
      <c r="M3137" s="17">
        <v>-1</v>
      </c>
      <c r="N3137" s="17">
        <v>7.7692049154319216</v>
      </c>
      <c r="O3137" s="17">
        <v>25.547557411765467</v>
      </c>
      <c r="P3137" s="17">
        <v>-9.7545485808718024E-2</v>
      </c>
      <c r="Q3137" s="17">
        <v>2.2067550004771337</v>
      </c>
      <c r="R3137" s="17">
        <v>0.65073756650332604</v>
      </c>
      <c r="S3137" s="17">
        <v>0.3333333333333332</v>
      </c>
      <c r="T3137" s="17">
        <v>-4.9502814225018683E-2</v>
      </c>
      <c r="U3137" s="17">
        <v>0.19350971558365834</v>
      </c>
      <c r="V3137" s="17">
        <v>-1.225763082511184E-2</v>
      </c>
      <c r="W3137" s="17">
        <v>3.0648943238106083</v>
      </c>
      <c r="X3137" s="17">
        <v>0.48201806401578362</v>
      </c>
      <c r="Y3137" s="17">
        <v>-1</v>
      </c>
      <c r="Z3137" s="17">
        <v>-1</v>
      </c>
      <c r="AA3137" s="17">
        <v>30.871175734921</v>
      </c>
      <c r="AB3137" s="17">
        <v>-2.6031664116000785E-2</v>
      </c>
      <c r="AC3137" s="17">
        <v>8.959151715579472E-2</v>
      </c>
      <c r="AD3137" s="17">
        <v>0.4795510238523471</v>
      </c>
      <c r="AE3137" s="17">
        <v>27.155543844607056</v>
      </c>
      <c r="AF3137" s="17">
        <v>0.75</v>
      </c>
      <c r="AG3137" s="17">
        <v>-1</v>
      </c>
      <c r="AH3137" s="17">
        <v>-1</v>
      </c>
      <c r="AI3137" s="17">
        <v>0</v>
      </c>
      <c r="AJ3137" s="17">
        <v>-1.225763082511184E-2</v>
      </c>
      <c r="AK3137" s="17">
        <v>-8.9553331394451818E-2</v>
      </c>
      <c r="AL3137" s="17">
        <v>-9.6925741695266424E-2</v>
      </c>
      <c r="AM3137" s="17">
        <v>0.60967852595414351</v>
      </c>
      <c r="AN3137" s="17">
        <v>-6.201471794700749E-2</v>
      </c>
      <c r="AO3137" s="17">
        <v>14.79419649188133</v>
      </c>
      <c r="AP3137" s="17">
        <v>-2.0349966571515195</v>
      </c>
      <c r="AQ3137" s="17">
        <v>26.372509070106361</v>
      </c>
      <c r="AR3137" s="17">
        <v>0.46508260386686101</v>
      </c>
      <c r="AS3137" s="17">
        <v>0.87047830978737928</v>
      </c>
      <c r="AT3137" s="17">
        <v>-1</v>
      </c>
      <c r="AU3137" s="17">
        <v>-1</v>
      </c>
      <c r="AV3137" s="17">
        <v>-9.5029827908237968E-2</v>
      </c>
      <c r="AW3137" s="17">
        <v>54.383736489534968</v>
      </c>
      <c r="AX3137" s="17">
        <v>53.157973407023789</v>
      </c>
      <c r="AY3137" s="17">
        <v>-1.704214395638496E-2</v>
      </c>
      <c r="AZ3137" s="17">
        <v>-13.899834140741076</v>
      </c>
      <c r="BA3137" s="22">
        <v>1383.6355401139517</v>
      </c>
      <c r="CU3137" t="e">
        <v>#N/A</v>
      </c>
      <c r="CV3137" t="e">
        <v>#N/A</v>
      </c>
    </row>
    <row r="3138" spans="1:100" x14ac:dyDescent="0.25">
      <c r="A3138">
        <v>6528</v>
      </c>
      <c r="B3138" t="s">
        <v>3370</v>
      </c>
      <c r="C3138" s="22">
        <v>3</v>
      </c>
      <c r="D3138" s="17">
        <v>1.8973541388547441</v>
      </c>
      <c r="E3138" s="17">
        <v>-6.3355899489136544E-2</v>
      </c>
      <c r="F3138" s="17">
        <v>1.1673833037507964E-3</v>
      </c>
      <c r="G3138" s="17">
        <v>-1.4671591568533343E-2</v>
      </c>
      <c r="H3138" s="17">
        <v>-0.19902118078259454</v>
      </c>
      <c r="I3138" s="17">
        <v>0</v>
      </c>
      <c r="J3138" s="17">
        <v>-11.941270846955673</v>
      </c>
      <c r="K3138" s="17">
        <v>-0.19902118078259454</v>
      </c>
      <c r="L3138" s="17">
        <v>-1.0000000000000004</v>
      </c>
      <c r="M3138" s="17">
        <v>-1.0000000000000004</v>
      </c>
      <c r="N3138" s="17">
        <v>-3.98042361565189</v>
      </c>
      <c r="O3138" s="17">
        <v>-10.058588299669459</v>
      </c>
      <c r="P3138" s="17">
        <v>-0.40925278889484373</v>
      </c>
      <c r="Q3138" s="17">
        <v>1.1842566072465341</v>
      </c>
      <c r="R3138" s="17">
        <v>0.23181589402192529</v>
      </c>
      <c r="S3138" s="17">
        <v>0.33333333333333354</v>
      </c>
      <c r="T3138" s="17">
        <v>0.22957681067686009</v>
      </c>
      <c r="U3138" s="17">
        <v>-0.10712413648508022</v>
      </c>
      <c r="V3138" s="17">
        <v>-6.3827217539773329E-3</v>
      </c>
      <c r="W3138" s="17">
        <v>25.936978662149208</v>
      </c>
      <c r="X3138" s="17">
        <v>0.25545080734996461</v>
      </c>
      <c r="Y3138" s="17">
        <v>-1.0000000000000004</v>
      </c>
      <c r="Z3138" s="17">
        <v>-1.0000000000000004</v>
      </c>
      <c r="AA3138" s="17">
        <v>21.622385729943243</v>
      </c>
      <c r="AB3138" s="17">
        <v>-4.9806449819348609E-3</v>
      </c>
      <c r="AC3138" s="17">
        <v>9.7948255301566353E-2</v>
      </c>
      <c r="AD3138" s="17">
        <v>-0.18389578684418936</v>
      </c>
      <c r="AE3138" s="17">
        <v>-4.5464088262278937</v>
      </c>
      <c r="AF3138" s="17">
        <v>0.16666666666666666</v>
      </c>
      <c r="AG3138" s="17">
        <v>-1.0000000000000004</v>
      </c>
      <c r="AH3138" s="17">
        <v>-1.0000000000000004</v>
      </c>
      <c r="AI3138" s="17">
        <v>0</v>
      </c>
      <c r="AJ3138" s="17">
        <v>-6.3827217539773329E-3</v>
      </c>
      <c r="AK3138" s="17">
        <v>0.14987701850894011</v>
      </c>
      <c r="AL3138" s="17">
        <v>0.10400436769404205</v>
      </c>
      <c r="AM3138" s="17">
        <v>0.23926282022951911</v>
      </c>
      <c r="AN3138" s="17">
        <v>-2.4978280483756998E-2</v>
      </c>
      <c r="AO3138" s="17">
        <v>6.7309555982826783</v>
      </c>
      <c r="AP3138" s="17">
        <v>-0.10443517362371524</v>
      </c>
      <c r="AQ3138" s="17">
        <v>13.995707815193546</v>
      </c>
      <c r="AR3138" s="17">
        <v>0.44940328577113609</v>
      </c>
      <c r="AS3138" s="17">
        <v>5.6429626567370467E-2</v>
      </c>
      <c r="AT3138" s="17">
        <v>-1.0000000000000004</v>
      </c>
      <c r="AU3138" s="17">
        <v>-1.0000000000000004</v>
      </c>
      <c r="AV3138" s="17">
        <v>0.21714430245339186</v>
      </c>
      <c r="AW3138" s="17">
        <v>11.459362256650072</v>
      </c>
      <c r="AX3138" s="17">
        <v>10.821090081252338</v>
      </c>
      <c r="AY3138" s="17">
        <v>-8.5979136393969008E-2</v>
      </c>
      <c r="AZ3138" s="17">
        <v>-80.962238871086555</v>
      </c>
      <c r="BA3138" s="22">
        <v>1236.8252827214026</v>
      </c>
      <c r="CU3138" t="e">
        <v>#N/A</v>
      </c>
      <c r="CV3138" t="e">
        <v>#N/A</v>
      </c>
    </row>
    <row r="3139" spans="1:100" x14ac:dyDescent="0.25">
      <c r="A3139">
        <v>6529</v>
      </c>
      <c r="B3139" t="s">
        <v>3371</v>
      </c>
      <c r="C3139" s="22">
        <v>3</v>
      </c>
      <c r="D3139" s="17">
        <v>4.800111744005533</v>
      </c>
      <c r="E3139" s="17">
        <v>-0.12502278056739874</v>
      </c>
      <c r="F3139" s="17">
        <v>-0.58280174956493314</v>
      </c>
      <c r="G3139" s="17">
        <v>-0.61028170931976322</v>
      </c>
      <c r="H3139" s="17">
        <v>-7.6607205843724199E-2</v>
      </c>
      <c r="I3139" s="17">
        <v>0</v>
      </c>
      <c r="J3139" s="17">
        <v>-4.5964323506234459</v>
      </c>
      <c r="K3139" s="17">
        <v>-7.6607205843724199E-2</v>
      </c>
      <c r="L3139" s="17">
        <v>-0.99999999999999978</v>
      </c>
      <c r="M3139" s="17">
        <v>-0.99999999999999978</v>
      </c>
      <c r="N3139" s="17">
        <v>-1.5321441168744823</v>
      </c>
      <c r="O3139" s="17">
        <v>-0.40660231593767537</v>
      </c>
      <c r="P3139" s="17">
        <v>5.858228346315475E-2</v>
      </c>
      <c r="Q3139" s="17">
        <v>-4.764634323298143</v>
      </c>
      <c r="R3139" s="17">
        <v>-1.6193523873700819</v>
      </c>
      <c r="S3139" s="17">
        <v>0.33333333333333315</v>
      </c>
      <c r="T3139" s="17">
        <v>0.37029484418810449</v>
      </c>
      <c r="U3139" s="17">
        <v>7.0265039872698234E-2</v>
      </c>
      <c r="V3139" s="17">
        <v>1.2604475516974044E-3</v>
      </c>
      <c r="W3139" s="17">
        <v>34.070434831582318</v>
      </c>
      <c r="X3139" s="17">
        <v>1.1058197390209106</v>
      </c>
      <c r="Y3139" s="17">
        <v>-0.99999999999999978</v>
      </c>
      <c r="Z3139" s="17">
        <v>-0.99999999999999978</v>
      </c>
      <c r="AA3139" s="17">
        <v>42.186391960123764</v>
      </c>
      <c r="AB3139" s="17">
        <v>1.8859516375643468E-2</v>
      </c>
      <c r="AC3139" s="17">
        <v>-4.2089203044837278E-2</v>
      </c>
      <c r="AD3139" s="17">
        <v>0.21793587698742475</v>
      </c>
      <c r="AE3139" s="17">
        <v>9.735309515911549</v>
      </c>
      <c r="AF3139" s="17">
        <v>0.52631578947368418</v>
      </c>
      <c r="AG3139" s="17">
        <v>-0.99999999999999978</v>
      </c>
      <c r="AH3139" s="17">
        <v>-0.99999999999999978</v>
      </c>
      <c r="AI3139" s="17">
        <v>-6.0827365979112563E-2</v>
      </c>
      <c r="AJ3139" s="17">
        <v>1.2604475516974044E-3</v>
      </c>
      <c r="AK3139" s="17">
        <v>0.14093744431971872</v>
      </c>
      <c r="AL3139" s="17">
        <v>9.0535364036797197E-2</v>
      </c>
      <c r="AM3139" s="17">
        <v>0.10970933553750323</v>
      </c>
      <c r="AN3139" s="17">
        <v>0.37924434862645517</v>
      </c>
      <c r="AO3139" s="17">
        <v>3.4474206100361746</v>
      </c>
      <c r="AP3139" s="17">
        <v>9.9337855358453648</v>
      </c>
      <c r="AQ3139" s="17">
        <v>29.474002480958855</v>
      </c>
      <c r="AR3139" s="17">
        <v>0.77515366494583349</v>
      </c>
      <c r="AS3139" s="17">
        <v>1.0292125331771866</v>
      </c>
      <c r="AT3139" s="17">
        <v>-0.99999999999999978</v>
      </c>
      <c r="AU3139" s="17">
        <v>-0.99999999999999978</v>
      </c>
      <c r="AV3139" s="17">
        <v>-2.2296340966898449</v>
      </c>
      <c r="AW3139" s="17">
        <v>51.713575180031434</v>
      </c>
      <c r="AX3139" s="17">
        <v>50.623072615618931</v>
      </c>
      <c r="AY3139" s="17">
        <v>-6.4455664505866719E-2</v>
      </c>
      <c r="AZ3139" s="17">
        <v>-27.490109186364396</v>
      </c>
      <c r="BA3139" s="22">
        <v>1322.4746055458859</v>
      </c>
      <c r="CU3139" t="e">
        <v>#N/A</v>
      </c>
      <c r="CV3139" t="e">
        <v>#N/A</v>
      </c>
    </row>
    <row r="3140" spans="1:100" x14ac:dyDescent="0.25">
      <c r="A3140">
        <v>6530</v>
      </c>
      <c r="B3140" t="s">
        <v>3372</v>
      </c>
      <c r="C3140" s="22">
        <v>3</v>
      </c>
      <c r="D3140" s="17">
        <v>5.1241888931660142</v>
      </c>
      <c r="E3140" s="17">
        <v>1.199021817925857E-2</v>
      </c>
      <c r="F3140" s="17">
        <v>0.34985029400737622</v>
      </c>
      <c r="G3140" s="17">
        <v>0.34985029400737622</v>
      </c>
      <c r="H3140" s="17">
        <v>8.7428623756521037E-2</v>
      </c>
      <c r="I3140" s="17">
        <v>0</v>
      </c>
      <c r="J3140" s="17">
        <v>5.2457174253912653</v>
      </c>
      <c r="K3140" s="17">
        <v>8.7428623756521037E-2</v>
      </c>
      <c r="L3140" s="17">
        <v>-1.0000000000000002</v>
      </c>
      <c r="M3140" s="17">
        <v>-1.0000000000000002</v>
      </c>
      <c r="N3140" s="17">
        <v>1.7485724751304217</v>
      </c>
      <c r="O3140" s="17">
        <v>10.719756612564659</v>
      </c>
      <c r="P3140" s="17">
        <v>-0.22314183061741824</v>
      </c>
      <c r="Q3140" s="17">
        <v>-0.54942392383553507</v>
      </c>
      <c r="R3140" s="17">
        <v>-0.15676596063473874</v>
      </c>
      <c r="S3140" s="17">
        <v>0.33333333333333343</v>
      </c>
      <c r="T3140" s="17">
        <v>0.30838776846324317</v>
      </c>
      <c r="U3140" s="17">
        <v>0.32696507361494509</v>
      </c>
      <c r="V3140" s="17">
        <v>0</v>
      </c>
      <c r="W3140" s="17">
        <v>35.250302066200021</v>
      </c>
      <c r="X3140" s="17">
        <v>1.8372072076297454</v>
      </c>
      <c r="Y3140" s="17">
        <v>-1.0000000000000002</v>
      </c>
      <c r="Z3140" s="17">
        <v>-1.0000000000000002</v>
      </c>
      <c r="AA3140" s="17">
        <v>84.326661961125808</v>
      </c>
      <c r="AB3140" s="17">
        <v>0.35806684198805405</v>
      </c>
      <c r="AC3140" s="17">
        <v>0.21764019179518271</v>
      </c>
      <c r="AD3140" s="17">
        <v>0.40895548332797454</v>
      </c>
      <c r="AE3140" s="17">
        <v>49.233125855560573</v>
      </c>
      <c r="AF3140" s="17">
        <v>0.89473684210526316</v>
      </c>
      <c r="AG3140" s="17">
        <v>-1.0000000000000002</v>
      </c>
      <c r="AH3140" s="17">
        <v>-1.0000000000000002</v>
      </c>
      <c r="AI3140" s="17">
        <v>0</v>
      </c>
      <c r="AJ3140" s="17">
        <v>0</v>
      </c>
      <c r="AK3140" s="17">
        <v>0.12097699642856664</v>
      </c>
      <c r="AL3140" s="17">
        <v>-0.16427025632987555</v>
      </c>
      <c r="AM3140" s="17">
        <v>0.10134746782699827</v>
      </c>
      <c r="AN3140" s="17">
        <v>0.3188727173058421</v>
      </c>
      <c r="AO3140" s="17">
        <v>3.1385716778177901</v>
      </c>
      <c r="AP3140" s="17">
        <v>7.1504666509966723</v>
      </c>
      <c r="AQ3140" s="17">
        <v>40.496019491591291</v>
      </c>
      <c r="AR3140" s="17">
        <v>0.96868617541152224</v>
      </c>
      <c r="AS3140" s="17">
        <v>1.9246358313862664</v>
      </c>
      <c r="AT3140" s="17">
        <v>-1.0000000000000002</v>
      </c>
      <c r="AU3140" s="17">
        <v>-1.0000000000000002</v>
      </c>
      <c r="AV3140" s="17">
        <v>0.19308433337263739</v>
      </c>
      <c r="AW3140" s="17">
        <v>102.19688522468718</v>
      </c>
      <c r="AX3140" s="17">
        <v>102.19688522468718</v>
      </c>
      <c r="AY3140" s="17">
        <v>0.40411721792871408</v>
      </c>
      <c r="AZ3140" s="17">
        <v>45.090924694680993</v>
      </c>
      <c r="BA3140" s="22">
        <v>1504.5467152147426</v>
      </c>
      <c r="CU3140" t="e">
        <v>#N/A</v>
      </c>
      <c r="CV3140" t="e">
        <v>#N/A</v>
      </c>
    </row>
    <row r="3141" spans="1:100" x14ac:dyDescent="0.25">
      <c r="A3141">
        <v>6531</v>
      </c>
      <c r="B3141" t="s">
        <v>3373</v>
      </c>
      <c r="C3141" s="22">
        <v>3</v>
      </c>
      <c r="D3141" s="17">
        <v>4.0886472471070849</v>
      </c>
      <c r="E3141" s="17">
        <v>-0.19353421026685982</v>
      </c>
      <c r="F3141" s="17">
        <v>-0.11101225437192758</v>
      </c>
      <c r="G3141" s="17">
        <v>-0.14147648050654599</v>
      </c>
      <c r="H3141" s="17">
        <v>-3.9046103427104489E-2</v>
      </c>
      <c r="I3141" s="17">
        <v>0</v>
      </c>
      <c r="J3141" s="17">
        <v>-2.3427662056262717</v>
      </c>
      <c r="K3141" s="17">
        <v>-3.9046103427104489E-2</v>
      </c>
      <c r="L3141" s="17">
        <v>-0.99999999999999956</v>
      </c>
      <c r="M3141" s="17">
        <v>-0.99999999999999956</v>
      </c>
      <c r="N3141" s="17">
        <v>-0.78092206854208968</v>
      </c>
      <c r="O3141" s="17">
        <v>1.6044045609742703</v>
      </c>
      <c r="P3141" s="17">
        <v>0.48729645224533552</v>
      </c>
      <c r="Q3141" s="17">
        <v>-1.2773785779659228</v>
      </c>
      <c r="R3141" s="17">
        <v>-0.33296601139071369</v>
      </c>
      <c r="S3141" s="17">
        <v>0.33333333333333337</v>
      </c>
      <c r="T3141" s="17">
        <v>0.25110576726599121</v>
      </c>
      <c r="U3141" s="17">
        <v>0.39627059742001663</v>
      </c>
      <c r="V3141" s="17">
        <v>-9.2127470201080839E-3</v>
      </c>
      <c r="W3141" s="17">
        <v>40.421722177053482</v>
      </c>
      <c r="X3141" s="17">
        <v>2.0710635455185042</v>
      </c>
      <c r="Y3141" s="17">
        <v>-0.99999999999999956</v>
      </c>
      <c r="Z3141" s="17">
        <v>-0.99999999999999956</v>
      </c>
      <c r="AA3141" s="17">
        <v>63.197314645902765</v>
      </c>
      <c r="AB3141" s="17">
        <v>0.40077989197046188</v>
      </c>
      <c r="AC3141" s="17">
        <v>4.9481960610573389E-2</v>
      </c>
      <c r="AD3141" s="17">
        <v>1.1909317023764578E-2</v>
      </c>
      <c r="AE3141" s="17">
        <v>23.108558480239971</v>
      </c>
      <c r="AF3141" s="17">
        <v>0.58333333333333337</v>
      </c>
      <c r="AG3141" s="17">
        <v>-0.99999999999999956</v>
      </c>
      <c r="AH3141" s="17">
        <v>-0.99999999999999956</v>
      </c>
      <c r="AI3141" s="17">
        <v>3.9549121489788203E-2</v>
      </c>
      <c r="AJ3141" s="17">
        <v>-9.2127470201080839E-3</v>
      </c>
      <c r="AK3141" s="17">
        <v>0.17659658840757683</v>
      </c>
      <c r="AL3141" s="17">
        <v>-0.13361419547442221</v>
      </c>
      <c r="AM3141" s="17">
        <v>4.7328251796334687E-2</v>
      </c>
      <c r="AN3141" s="17">
        <v>0.13878645058025013</v>
      </c>
      <c r="AO3141" s="17">
        <v>2.0661892369462507</v>
      </c>
      <c r="AP3141" s="17">
        <v>2.8015902871341414</v>
      </c>
      <c r="AQ3141" s="17">
        <v>38.07895597142722</v>
      </c>
      <c r="AR3141" s="17">
        <v>0.9714969509992335</v>
      </c>
      <c r="AS3141" s="17">
        <v>2.0320174420914001</v>
      </c>
      <c r="AT3141" s="17">
        <v>-0.99999999999999956</v>
      </c>
      <c r="AU3141" s="17">
        <v>-0.99999999999999956</v>
      </c>
      <c r="AV3141" s="17">
        <v>-0.47444249189726007</v>
      </c>
      <c r="AW3141" s="17">
        <v>67.603309494011242</v>
      </c>
      <c r="AX3141" s="17">
        <v>67.473017221796212</v>
      </c>
      <c r="AY3141" s="17">
        <v>0.11695734131082383</v>
      </c>
      <c r="AZ3141" s="17">
        <v>-4.2809485029440166</v>
      </c>
      <c r="BA3141" s="22">
        <v>1326.3923176471073</v>
      </c>
      <c r="CU3141" t="e">
        <v>#N/A</v>
      </c>
      <c r="CV3141" t="e">
        <v>#N/A</v>
      </c>
    </row>
    <row r="3142" spans="1:100" x14ac:dyDescent="0.25">
      <c r="A3142">
        <v>6532</v>
      </c>
      <c r="B3142" t="s">
        <v>3374</v>
      </c>
      <c r="C3142" s="22">
        <v>3</v>
      </c>
      <c r="D3142" s="17">
        <v>2.8119908168572443</v>
      </c>
      <c r="E3142" s="17">
        <v>-0.17818168008176272</v>
      </c>
      <c r="F3142" s="17">
        <v>-0.13129819522588682</v>
      </c>
      <c r="G3142" s="17">
        <v>-0.17091234805847086</v>
      </c>
      <c r="H3142" s="17">
        <v>0.25619716417259164</v>
      </c>
      <c r="I3142" s="17">
        <v>0</v>
      </c>
      <c r="J3142" s="17">
        <v>15.371829850355494</v>
      </c>
      <c r="K3142" s="17">
        <v>0.25619716417259164</v>
      </c>
      <c r="L3142" s="17">
        <v>-1.0000000000000004</v>
      </c>
      <c r="M3142" s="17">
        <v>-1.0000000000000004</v>
      </c>
      <c r="N3142" s="17">
        <v>5.1239432834518333</v>
      </c>
      <c r="O3142" s="17">
        <v>18.012908319154274</v>
      </c>
      <c r="P3142" s="17">
        <v>-2.3470791092126699</v>
      </c>
      <c r="Q3142" s="17">
        <v>1.2786430476796897</v>
      </c>
      <c r="R3142" s="17">
        <v>0.11814219749535554</v>
      </c>
      <c r="S3142" s="17">
        <v>0.33344748357407711</v>
      </c>
      <c r="T3142" s="17">
        <v>0.30238061610912276</v>
      </c>
      <c r="U3142" s="17">
        <v>8.6208213723706975E-2</v>
      </c>
      <c r="V3142" s="17">
        <v>-3.3137268365085225E-3</v>
      </c>
      <c r="W3142" s="17">
        <v>18.501016895912258</v>
      </c>
      <c r="X3142" s="17">
        <v>0.67362871216217379</v>
      </c>
      <c r="Y3142" s="17">
        <v>-1.0000000000000004</v>
      </c>
      <c r="Z3142" s="17">
        <v>-1.0000000000000004</v>
      </c>
      <c r="AA3142" s="17">
        <v>32.111340992027614</v>
      </c>
      <c r="AB3142" s="17">
        <v>-2.6091929794221463E-2</v>
      </c>
      <c r="AC3142" s="17">
        <v>0.19712221242492836</v>
      </c>
      <c r="AD3142" s="17">
        <v>9.8813355341692818E-2</v>
      </c>
      <c r="AE3142" s="17">
        <v>13.492181898619982</v>
      </c>
      <c r="AF3142" s="17">
        <v>8.3333333333333329E-2</v>
      </c>
      <c r="AG3142" s="17">
        <v>-1.0000000000000004</v>
      </c>
      <c r="AH3142" s="17">
        <v>-1.0000000000000004</v>
      </c>
      <c r="AI3142" s="17">
        <v>1.0307955346579695E-3</v>
      </c>
      <c r="AJ3142" s="17">
        <v>-3.3137268365085225E-3</v>
      </c>
      <c r="AK3142" s="17">
        <v>-9.9248849288531005E-2</v>
      </c>
      <c r="AL3142" s="17">
        <v>0.41542425401139632</v>
      </c>
      <c r="AM3142" s="17">
        <v>-0.14709553588109223</v>
      </c>
      <c r="AN3142" s="17">
        <v>-0.18542558563464651</v>
      </c>
      <c r="AO3142" s="17">
        <v>-4.1736326434699622</v>
      </c>
      <c r="AP3142" s="17">
        <v>-2.5585183708091779</v>
      </c>
      <c r="AQ3142" s="17">
        <v>33.872846746267733</v>
      </c>
      <c r="AR3142" s="17">
        <v>0.71872258657039767</v>
      </c>
      <c r="AS3142" s="17">
        <v>0.92982587633476521</v>
      </c>
      <c r="AT3142" s="17">
        <v>-1.0000000000000004</v>
      </c>
      <c r="AU3142" s="17">
        <v>-1.0000000000000004</v>
      </c>
      <c r="AV3142" s="17">
        <v>-5.2770150563115639E-2</v>
      </c>
      <c r="AW3142" s="17">
        <v>47.565730940372667</v>
      </c>
      <c r="AX3142" s="17">
        <v>47.254974167414993</v>
      </c>
      <c r="AY3142" s="17">
        <v>-1.5224841923887995E-2</v>
      </c>
      <c r="AZ3142" s="17">
        <v>-27.194781839999322</v>
      </c>
      <c r="BA3142" s="22">
        <v>1362.423317977921</v>
      </c>
      <c r="CU3142" t="e">
        <v>#N/A</v>
      </c>
      <c r="CV3142" t="e">
        <v>#N/A</v>
      </c>
    </row>
    <row r="3143" spans="1:100" x14ac:dyDescent="0.25">
      <c r="A3143">
        <v>6533</v>
      </c>
      <c r="B3143" t="s">
        <v>3375</v>
      </c>
      <c r="C3143" s="22">
        <v>3</v>
      </c>
      <c r="D3143" s="17">
        <v>5.0728861557089653</v>
      </c>
      <c r="E3143" s="17">
        <v>-1.2141512845989758E-2</v>
      </c>
      <c r="F3143" s="17">
        <v>-0.18029358270650062</v>
      </c>
      <c r="G3143" s="17">
        <v>-0.17657848709131718</v>
      </c>
      <c r="H3143" s="17">
        <v>0.10284528126198825</v>
      </c>
      <c r="I3143" s="17">
        <v>0</v>
      </c>
      <c r="J3143" s="17">
        <v>6.1707168757192923</v>
      </c>
      <c r="K3143" s="17">
        <v>0.10284528126198825</v>
      </c>
      <c r="L3143" s="17">
        <v>-1.0000000000000004</v>
      </c>
      <c r="M3143" s="17">
        <v>-1.0000000000000004</v>
      </c>
      <c r="N3143" s="17">
        <v>2.0569056252397662</v>
      </c>
      <c r="O3143" s="17">
        <v>11.067024544336936</v>
      </c>
      <c r="P3143" s="17">
        <v>0.4792888461203576</v>
      </c>
      <c r="Q3143" s="17">
        <v>-0.6045338234387676</v>
      </c>
      <c r="R3143" s="17">
        <v>-0.12162150222678297</v>
      </c>
      <c r="S3143" s="17">
        <v>0.33333333333333354</v>
      </c>
      <c r="T3143" s="17">
        <v>0.1673598543177619</v>
      </c>
      <c r="U3143" s="17">
        <v>6.5830580096323907E-2</v>
      </c>
      <c r="V3143" s="17">
        <v>3.7630126493009898E-3</v>
      </c>
      <c r="W3143" s="17">
        <v>18.697659965389292</v>
      </c>
      <c r="X3143" s="17">
        <v>0.51777482365463723</v>
      </c>
      <c r="Y3143" s="17">
        <v>-1.0000000000000004</v>
      </c>
      <c r="Z3143" s="17">
        <v>-1.0000000000000004</v>
      </c>
      <c r="AA3143" s="17">
        <v>43.468544750763201</v>
      </c>
      <c r="AB3143" s="17">
        <v>9.4504918246233305E-2</v>
      </c>
      <c r="AC3143" s="17">
        <v>0.28252780209961337</v>
      </c>
      <c r="AD3143" s="17">
        <v>0.12081740540616703</v>
      </c>
      <c r="AE3143" s="17">
        <v>24.892506287600682</v>
      </c>
      <c r="AF3143" s="17">
        <v>0.5</v>
      </c>
      <c r="AG3143" s="17">
        <v>-1.0000000000000004</v>
      </c>
      <c r="AH3143" s="17">
        <v>-1.0000000000000004</v>
      </c>
      <c r="AI3143" s="17">
        <v>0</v>
      </c>
      <c r="AJ3143" s="17">
        <v>3.7630126493009898E-3</v>
      </c>
      <c r="AK3143" s="17">
        <v>0.11130834054419148</v>
      </c>
      <c r="AL3143" s="17">
        <v>0.150628866706884</v>
      </c>
      <c r="AM3143" s="17">
        <v>-6.0497304950149967E-2</v>
      </c>
      <c r="AN3143" s="17">
        <v>-0.10027292294768932</v>
      </c>
      <c r="AO3143" s="17">
        <v>-0.95589092103279127</v>
      </c>
      <c r="AP3143" s="17">
        <v>-1.7536787401578131</v>
      </c>
      <c r="AQ3143" s="17">
        <v>24.868376841108585</v>
      </c>
      <c r="AR3143" s="17">
        <v>0.57028678039672043</v>
      </c>
      <c r="AS3143" s="17">
        <v>0.62062010491662556</v>
      </c>
      <c r="AT3143" s="17">
        <v>-1.0000000000000004</v>
      </c>
      <c r="AU3143" s="17">
        <v>-1.0000000000000004</v>
      </c>
      <c r="AV3143" s="17">
        <v>-0.29819998931810021</v>
      </c>
      <c r="AW3143" s="17">
        <v>52.781890554942336</v>
      </c>
      <c r="AX3143" s="17">
        <v>53.158191819872435</v>
      </c>
      <c r="AY3143" s="17">
        <v>-3.3529856504155159E-2</v>
      </c>
      <c r="AZ3143" s="17">
        <v>-32.075870213966141</v>
      </c>
      <c r="BA3143" s="22">
        <v>1305.1178760742187</v>
      </c>
      <c r="CU3143" t="e">
        <v>#N/A</v>
      </c>
      <c r="CV3143" t="e">
        <v>#N/A</v>
      </c>
    </row>
    <row r="3144" spans="1:100" x14ac:dyDescent="0.25">
      <c r="A3144">
        <v>6534</v>
      </c>
      <c r="B3144" t="s">
        <v>3376</v>
      </c>
      <c r="C3144" s="22">
        <v>3</v>
      </c>
      <c r="D3144" s="17">
        <v>5.3031346182582197</v>
      </c>
      <c r="E3144" s="17">
        <v>-7.1994398168481077E-2</v>
      </c>
      <c r="F3144" s="17">
        <v>-0.56951213235455911</v>
      </c>
      <c r="G3144" s="17">
        <v>-0.59118830025620595</v>
      </c>
      <c r="H3144" s="17">
        <v>5.1370069880575971E-2</v>
      </c>
      <c r="I3144" s="17">
        <v>0</v>
      </c>
      <c r="J3144" s="17">
        <v>3.0822041928345616</v>
      </c>
      <c r="K3144" s="17">
        <v>5.1370069880575971E-2</v>
      </c>
      <c r="L3144" s="17">
        <v>-1</v>
      </c>
      <c r="M3144" s="17">
        <v>-1</v>
      </c>
      <c r="N3144" s="17">
        <v>1.0274013976115199</v>
      </c>
      <c r="O3144" s="17">
        <v>7.7941505108365714</v>
      </c>
      <c r="P3144" s="17">
        <v>-0.88325567731300969</v>
      </c>
      <c r="Q3144" s="17">
        <v>1.68635253610471</v>
      </c>
      <c r="R3144" s="17">
        <v>0.45679716367726259</v>
      </c>
      <c r="S3144" s="17">
        <v>0.33333333333333315</v>
      </c>
      <c r="T3144" s="17">
        <v>0.33802971136361726</v>
      </c>
      <c r="U3144" s="17">
        <v>2.6382972683973308E-3</v>
      </c>
      <c r="V3144" s="17">
        <v>-5.1164285384013922E-3</v>
      </c>
      <c r="W3144" s="17">
        <v>24.700593741854814</v>
      </c>
      <c r="X3144" s="17">
        <v>0.60454397068983945</v>
      </c>
      <c r="Y3144" s="17">
        <v>-1</v>
      </c>
      <c r="Z3144" s="17">
        <v>-1</v>
      </c>
      <c r="AA3144" s="17">
        <v>18.065217058613108</v>
      </c>
      <c r="AB3144" s="17">
        <v>-0.30332474536565668</v>
      </c>
      <c r="AC3144" s="17">
        <v>-0.15631966452678409</v>
      </c>
      <c r="AD3144" s="17">
        <v>0.31780093295406114</v>
      </c>
      <c r="AE3144" s="17">
        <v>-7.0921738469189632</v>
      </c>
      <c r="AF3144" s="17">
        <v>0.25</v>
      </c>
      <c r="AG3144" s="17">
        <v>-1</v>
      </c>
      <c r="AH3144" s="17">
        <v>-1</v>
      </c>
      <c r="AI3144" s="17">
        <v>3.2632007295902765E-2</v>
      </c>
      <c r="AJ3144" s="17">
        <v>-5.1164285384013922E-3</v>
      </c>
      <c r="AK3144" s="17">
        <v>3.7585069040923284E-2</v>
      </c>
      <c r="AL3144" s="17">
        <v>7.6434972395491185E-2</v>
      </c>
      <c r="AM3144" s="17">
        <v>0.43281345069906507</v>
      </c>
      <c r="AN3144" s="17">
        <v>-0.26914232019772411</v>
      </c>
      <c r="AO3144" s="17">
        <v>11.008261612681249</v>
      </c>
      <c r="AP3144" s="17">
        <v>-6.3463831429656468</v>
      </c>
      <c r="AQ3144" s="17">
        <v>27.782797934689381</v>
      </c>
      <c r="AR3144" s="17">
        <v>0.66888491342694667</v>
      </c>
      <c r="AS3144" s="17">
        <v>0.65591404057041536</v>
      </c>
      <c r="AT3144" s="17">
        <v>-1</v>
      </c>
      <c r="AU3144" s="17">
        <v>-1</v>
      </c>
      <c r="AV3144" s="17">
        <v>-0.13439113657894397</v>
      </c>
      <c r="AW3144" s="17">
        <v>19.512984426484039</v>
      </c>
      <c r="AX3144" s="17">
        <v>19.653981718561955</v>
      </c>
      <c r="AY3144" s="17">
        <v>-0.20880338058268719</v>
      </c>
      <c r="AZ3144" s="17">
        <v>-83.653919508924503</v>
      </c>
      <c r="BA3144" s="22">
        <v>1218.9365985153311</v>
      </c>
      <c r="CU3144" t="e">
        <v>#N/A</v>
      </c>
      <c r="CV3144" t="e">
        <v>#N/A</v>
      </c>
    </row>
    <row r="3145" spans="1:100" x14ac:dyDescent="0.25">
      <c r="A3145">
        <v>6535</v>
      </c>
      <c r="B3145" t="s">
        <v>3377</v>
      </c>
      <c r="C3145" s="22">
        <v>3</v>
      </c>
      <c r="D3145" s="17">
        <v>5.2268980769548321</v>
      </c>
      <c r="E3145" s="17">
        <v>0</v>
      </c>
      <c r="F3145" s="17">
        <v>0.26449918011067408</v>
      </c>
      <c r="G3145" s="17">
        <v>0.26449918011067408</v>
      </c>
      <c r="H3145" s="17">
        <v>6.8168564846146765E-2</v>
      </c>
      <c r="I3145" s="17">
        <v>0</v>
      </c>
      <c r="J3145" s="17">
        <v>4.0901138907688086</v>
      </c>
      <c r="K3145" s="17">
        <v>6.8168564846146765E-2</v>
      </c>
      <c r="L3145" s="17">
        <v>-0.99999999999999967</v>
      </c>
      <c r="M3145" s="17">
        <v>-0.99999999999999967</v>
      </c>
      <c r="N3145" s="17">
        <v>1.3633712969229359</v>
      </c>
      <c r="O3145" s="17">
        <v>9.581511147834318</v>
      </c>
      <c r="P3145" s="17">
        <v>1.1023588353876346E-2</v>
      </c>
      <c r="Q3145" s="17">
        <v>0.16210850754486406</v>
      </c>
      <c r="R3145" s="17">
        <v>8.1973436103116443E-3</v>
      </c>
      <c r="S3145" s="17">
        <v>0.33333333333333348</v>
      </c>
      <c r="T3145" s="17">
        <v>0.13728876311370067</v>
      </c>
      <c r="U3145" s="17">
        <v>-0.17371402865092828</v>
      </c>
      <c r="V3145" s="17">
        <v>-3.2212900999004895E-2</v>
      </c>
      <c r="W3145" s="17">
        <v>7.8610640780381669</v>
      </c>
      <c r="X3145" s="17">
        <v>-0.681724559216488</v>
      </c>
      <c r="Y3145" s="17">
        <v>-0.99999999999999967</v>
      </c>
      <c r="Z3145" s="17">
        <v>-0.99999999999999967</v>
      </c>
      <c r="AA3145" s="17">
        <v>16.670106688472423</v>
      </c>
      <c r="AB3145" s="17">
        <v>-0.10026175599882059</v>
      </c>
      <c r="AC3145" s="17">
        <v>0.22686112500089928</v>
      </c>
      <c r="AD3145" s="17">
        <v>4.9417536334400138E-2</v>
      </c>
      <c r="AE3145" s="17">
        <v>8.8008452668239325</v>
      </c>
      <c r="AF3145" s="17">
        <v>0.3</v>
      </c>
      <c r="AG3145" s="17">
        <v>-0.99999999999999967</v>
      </c>
      <c r="AH3145" s="17">
        <v>-0.99999999999999967</v>
      </c>
      <c r="AI3145" s="17">
        <v>-4.8340764449617976E-2</v>
      </c>
      <c r="AJ3145" s="17">
        <v>-3.2212900999004895E-2</v>
      </c>
      <c r="AK3145" s="17">
        <v>0.26305225308100527</v>
      </c>
      <c r="AL3145" s="17">
        <v>3.0585415120357673E-2</v>
      </c>
      <c r="AM3145" s="17">
        <v>0.55528317905956714</v>
      </c>
      <c r="AN3145" s="17">
        <v>-8.3363221276664332E-3</v>
      </c>
      <c r="AO3145" s="17">
        <v>15.197340741894202</v>
      </c>
      <c r="AP3145" s="17">
        <v>-5.5480977589872554E-2</v>
      </c>
      <c r="AQ3145" s="17">
        <v>11.951177968806975</v>
      </c>
      <c r="AR3145" s="17">
        <v>0.26469516679710103</v>
      </c>
      <c r="AS3145" s="17">
        <v>-0.61355599437034103</v>
      </c>
      <c r="AT3145" s="17">
        <v>-0.99999999999999967</v>
      </c>
      <c r="AU3145" s="17">
        <v>-0.99999999999999967</v>
      </c>
      <c r="AV3145" s="17">
        <v>0.27269652372098641</v>
      </c>
      <c r="AW3145" s="17">
        <v>26.196136858716869</v>
      </c>
      <c r="AX3145" s="17">
        <v>22.008031469824033</v>
      </c>
      <c r="AY3145" s="17">
        <v>-0.13829702163951538</v>
      </c>
      <c r="AZ3145" s="17">
        <v>-74.255131076576376</v>
      </c>
      <c r="BA3145" s="22">
        <v>1246.1665598129521</v>
      </c>
      <c r="CU3145" t="e">
        <v>#N/A</v>
      </c>
      <c r="CV3145" t="e">
        <v>#N/A</v>
      </c>
    </row>
    <row r="3146" spans="1:100" x14ac:dyDescent="0.25">
      <c r="A3146">
        <v>6536</v>
      </c>
      <c r="B3146" t="s">
        <v>3378</v>
      </c>
      <c r="C3146" s="22">
        <v>3</v>
      </c>
      <c r="D3146" s="17">
        <v>4.3549028585601572</v>
      </c>
      <c r="E3146" s="17">
        <v>2.1367380633021571E-2</v>
      </c>
      <c r="F3146" s="17">
        <v>-0.85440587476444274</v>
      </c>
      <c r="G3146" s="17">
        <v>-0.85440587476444274</v>
      </c>
      <c r="H3146" s="17">
        <v>0.20354630395540854</v>
      </c>
      <c r="I3146" s="17">
        <v>0</v>
      </c>
      <c r="J3146" s="17">
        <v>12.212778237324514</v>
      </c>
      <c r="K3146" s="17">
        <v>0.20354630395540854</v>
      </c>
      <c r="L3146" s="17">
        <v>-1.0000000000000013</v>
      </c>
      <c r="M3146" s="17">
        <v>-1.0000000000000013</v>
      </c>
      <c r="N3146" s="17">
        <v>4.0709260791081725</v>
      </c>
      <c r="O3146" s="17">
        <v>15.713275221120238</v>
      </c>
      <c r="P3146" s="17">
        <v>0.40297342655463331</v>
      </c>
      <c r="Q3146" s="17">
        <v>-0.211224832115876</v>
      </c>
      <c r="R3146" s="17">
        <v>-8.0215379102146836E-3</v>
      </c>
      <c r="S3146" s="17">
        <v>0.33333333333333381</v>
      </c>
      <c r="T3146" s="17">
        <v>0.34269982774531005</v>
      </c>
      <c r="U3146" s="17">
        <v>-2.3046887637396998E-2</v>
      </c>
      <c r="V3146" s="17">
        <v>-2.9502905502709238E-2</v>
      </c>
      <c r="W3146" s="17">
        <v>16.797482559325168</v>
      </c>
      <c r="X3146" s="17">
        <v>0.21167868253748734</v>
      </c>
      <c r="Y3146" s="17">
        <v>-1.0000000000000013</v>
      </c>
      <c r="Z3146" s="17">
        <v>-1.0000000000000013</v>
      </c>
      <c r="AA3146" s="17">
        <v>47.77714121864912</v>
      </c>
      <c r="AB3146" s="17">
        <v>0.16288332835126937</v>
      </c>
      <c r="AC3146" s="17">
        <v>7.969054083394457E-2</v>
      </c>
      <c r="AD3146" s="17">
        <v>0.37717973475946909</v>
      </c>
      <c r="AE3146" s="17">
        <v>30.987680197234184</v>
      </c>
      <c r="AF3146" s="17">
        <v>0.55555555555555558</v>
      </c>
      <c r="AG3146" s="17">
        <v>-1.0000000000000013</v>
      </c>
      <c r="AH3146" s="17">
        <v>-1.0000000000000013</v>
      </c>
      <c r="AI3146" s="17">
        <v>0</v>
      </c>
      <c r="AJ3146" s="17">
        <v>-2.9502905502709238E-2</v>
      </c>
      <c r="AK3146" s="17">
        <v>-1.9265228749241737E-2</v>
      </c>
      <c r="AL3146" s="17">
        <v>-0.1071322466961882</v>
      </c>
      <c r="AM3146" s="17">
        <v>0.6714859410781906</v>
      </c>
      <c r="AN3146" s="17">
        <v>0.53869684230829085</v>
      </c>
      <c r="AO3146" s="17">
        <v>16.690822383208555</v>
      </c>
      <c r="AP3146" s="17">
        <v>12.931759824226324</v>
      </c>
      <c r="AQ3146" s="17">
        <v>29.010260796649636</v>
      </c>
      <c r="AR3146" s="17">
        <v>0.62348336793853787</v>
      </c>
      <c r="AS3146" s="17">
        <v>0.41522498649289596</v>
      </c>
      <c r="AT3146" s="17">
        <v>-1.0000000000000013</v>
      </c>
      <c r="AU3146" s="17">
        <v>-1.0000000000000013</v>
      </c>
      <c r="AV3146" s="17">
        <v>-0.8624274126746575</v>
      </c>
      <c r="AW3146" s="17">
        <v>76.422176263995667</v>
      </c>
      <c r="AX3146" s="17">
        <v>73.471885713724731</v>
      </c>
      <c r="AY3146" s="17">
        <v>8.3898928154563263E-2</v>
      </c>
      <c r="AZ3146" s="17">
        <v>-8.9628818389821934</v>
      </c>
      <c r="BA3146" s="22">
        <v>1417.6179701124163</v>
      </c>
      <c r="CU3146" t="e">
        <v>#N/A</v>
      </c>
      <c r="CV3146" t="e">
        <v>#N/A</v>
      </c>
    </row>
    <row r="3147" spans="1:100" x14ac:dyDescent="0.25">
      <c r="A3147">
        <v>6537</v>
      </c>
      <c r="B3147" t="s">
        <v>3379</v>
      </c>
      <c r="C3147" s="22">
        <v>3</v>
      </c>
      <c r="D3147" s="17">
        <v>4.4154235074862331</v>
      </c>
      <c r="E3147" s="17">
        <v>8.9091451185283645E-3</v>
      </c>
      <c r="F3147" s="17">
        <v>-1.39993781348755</v>
      </c>
      <c r="G3147" s="17">
        <v>-1.3973923434536848</v>
      </c>
      <c r="H3147" s="17">
        <v>1.7853251488089382E-2</v>
      </c>
      <c r="I3147" s="17">
        <v>4.8073856676206124E-3</v>
      </c>
      <c r="J3147" s="17">
        <v>1.3596382293426021</v>
      </c>
      <c r="K3147" s="17">
        <v>2.2660637155710005E-2</v>
      </c>
      <c r="L3147" s="17">
        <v>-0.99999999999999933</v>
      </c>
      <c r="M3147" s="17">
        <v>-0.99999999999999933</v>
      </c>
      <c r="N3147" s="17">
        <v>0.45321274311420168</v>
      </c>
      <c r="O3147" s="17">
        <v>4.3776693933751512</v>
      </c>
      <c r="P3147" s="17">
        <v>6.5567842241856217E-2</v>
      </c>
      <c r="Q3147" s="17">
        <v>2.387096893595785</v>
      </c>
      <c r="R3147" s="17">
        <v>0.81379985425845847</v>
      </c>
      <c r="S3147" s="17">
        <v>0.33333333333333315</v>
      </c>
      <c r="T3147" s="17">
        <v>0.33333333333333315</v>
      </c>
      <c r="U3147" s="17">
        <v>6.344298531869455E-2</v>
      </c>
      <c r="V3147" s="17">
        <v>2.3252153762826265E-2</v>
      </c>
      <c r="W3147" s="17">
        <v>29.228046743699082</v>
      </c>
      <c r="X3147" s="17">
        <v>1.0372908933626925</v>
      </c>
      <c r="Y3147" s="17">
        <v>-0.99999999999999933</v>
      </c>
      <c r="Z3147" s="17">
        <v>-0.99999999999999933</v>
      </c>
      <c r="AA3147" s="17">
        <v>40.232026121374957</v>
      </c>
      <c r="AB3147" s="17">
        <v>-3.7799278399286297E-2</v>
      </c>
      <c r="AC3147" s="17">
        <v>0.21413898470391851</v>
      </c>
      <c r="AD3147" s="17">
        <v>2.7463884163716076E-2</v>
      </c>
      <c r="AE3147" s="17">
        <v>10.190179523417413</v>
      </c>
      <c r="AF3147" s="17">
        <v>0</v>
      </c>
      <c r="AG3147" s="17">
        <v>-0.99999999999999933</v>
      </c>
      <c r="AH3147" s="17">
        <v>-0.99999999999999933</v>
      </c>
      <c r="AI3147" s="17">
        <v>1.0264103439094072E-3</v>
      </c>
      <c r="AJ3147" s="17">
        <v>2.3252153762826265E-2</v>
      </c>
      <c r="AK3147" s="17">
        <v>0.30513102584021967</v>
      </c>
      <c r="AL3147" s="17">
        <v>-3.153168697685451E-2</v>
      </c>
      <c r="AM3147" s="17">
        <v>-8.0261951208364206E-3</v>
      </c>
      <c r="AN3147" s="17">
        <v>0.22627585681729012</v>
      </c>
      <c r="AO3147" s="17">
        <v>1.3250002511801879</v>
      </c>
      <c r="AP3147" s="17">
        <v>5.4992379855479836</v>
      </c>
      <c r="AQ3147" s="17">
        <v>30.587684973041686</v>
      </c>
      <c r="AR3147" s="17">
        <v>0.75336180574818767</v>
      </c>
      <c r="AS3147" s="17">
        <v>1.0599515305184029</v>
      </c>
      <c r="AT3147" s="17">
        <v>-0.99999999999999933</v>
      </c>
      <c r="AU3147" s="17">
        <v>-0.99999999999999933</v>
      </c>
      <c r="AV3147" s="17">
        <v>-0.58359248919522622</v>
      </c>
      <c r="AW3147" s="17">
        <v>50.108933500298079</v>
      </c>
      <c r="AX3147" s="17">
        <v>52.45467708345889</v>
      </c>
      <c r="AY3147" s="17">
        <v>-0.18087973769242041</v>
      </c>
      <c r="AZ3147" s="17">
        <v>-58.783800358797833</v>
      </c>
      <c r="BA3147" s="22">
        <v>1288.1325553698157</v>
      </c>
      <c r="CU3147" t="e">
        <v>#N/A</v>
      </c>
      <c r="CV3147" t="e">
        <v>#N/A</v>
      </c>
    </row>
    <row r="3148" spans="1:100" x14ac:dyDescent="0.25">
      <c r="A3148">
        <v>6538</v>
      </c>
      <c r="B3148" t="s">
        <v>3380</v>
      </c>
      <c r="C3148" s="22">
        <v>3</v>
      </c>
      <c r="D3148" s="17">
        <v>4.7746175514273803</v>
      </c>
      <c r="E3148" s="17">
        <v>0.49927620426307739</v>
      </c>
      <c r="F3148" s="17">
        <v>0.40701606256933315</v>
      </c>
      <c r="G3148" s="17">
        <v>0.52058199404886007</v>
      </c>
      <c r="H3148" s="17">
        <v>0.35023879568388716</v>
      </c>
      <c r="I3148" s="17">
        <v>0</v>
      </c>
      <c r="J3148" s="17">
        <v>21.014327741033231</v>
      </c>
      <c r="K3148" s="17">
        <v>0.35023879568388716</v>
      </c>
      <c r="L3148" s="17">
        <v>-0.99999999999999956</v>
      </c>
      <c r="M3148" s="17">
        <v>-0.99999999999999956</v>
      </c>
      <c r="N3148" s="17">
        <v>7.0047759136777392</v>
      </c>
      <c r="O3148" s="17">
        <v>26.309527286509464</v>
      </c>
      <c r="P3148" s="17">
        <v>1.4650235107561349</v>
      </c>
      <c r="Q3148" s="17">
        <v>4.7171030812819339</v>
      </c>
      <c r="R3148" s="17">
        <v>1.7130535087716734</v>
      </c>
      <c r="S3148" s="17">
        <v>0.33333333333333326</v>
      </c>
      <c r="T3148" s="17">
        <v>0.33333333333333326</v>
      </c>
      <c r="U3148" s="17">
        <v>0.36115839557393892</v>
      </c>
      <c r="V3148" s="17">
        <v>0.28113042283447487</v>
      </c>
      <c r="W3148" s="17">
        <v>38.348667575647717</v>
      </c>
      <c r="X3148" s="17">
        <v>3.447843990285381</v>
      </c>
      <c r="Y3148" s="17">
        <v>-0.99999999999999956</v>
      </c>
      <c r="Z3148" s="17">
        <v>-0.99999999999999956</v>
      </c>
      <c r="AA3148" s="17">
        <v>89.613427810791677</v>
      </c>
      <c r="AB3148" s="17">
        <v>0.34561150240974448</v>
      </c>
      <c r="AC3148" s="17">
        <v>0.3437796113349913</v>
      </c>
      <c r="AD3148" s="17">
        <v>0.30164302078271016</v>
      </c>
      <c r="AE3148" s="17">
        <v>49.551706726372288</v>
      </c>
      <c r="AF3148" s="17">
        <v>0.9285714285714286</v>
      </c>
      <c r="AG3148" s="17">
        <v>-0.99999999999999956</v>
      </c>
      <c r="AH3148" s="17">
        <v>-0.99999999999999956</v>
      </c>
      <c r="AI3148" s="17">
        <v>-6.4221570871205502E-2</v>
      </c>
      <c r="AJ3148" s="17">
        <v>0.28113042283447487</v>
      </c>
      <c r="AK3148" s="17">
        <v>-8.4632479991686882E-2</v>
      </c>
      <c r="AL3148" s="17">
        <v>-0.10211808254965617</v>
      </c>
      <c r="AM3148" s="17">
        <v>-7.4777535733499906E-2</v>
      </c>
      <c r="AN3148" s="17">
        <v>0.12961798621440651</v>
      </c>
      <c r="AO3148" s="17">
        <v>-2.2926007932959322</v>
      </c>
      <c r="AP3148" s="17">
        <v>2.7298592426118824</v>
      </c>
      <c r="AQ3148" s="17">
        <v>59.362995316680916</v>
      </c>
      <c r="AR3148" s="17">
        <v>1.30895548507508</v>
      </c>
      <c r="AS3148" s="17">
        <v>3.7980827859692701</v>
      </c>
      <c r="AT3148" s="17">
        <v>-0.99999999999999956</v>
      </c>
      <c r="AU3148" s="17">
        <v>-0.99999999999999956</v>
      </c>
      <c r="AV3148" s="17">
        <v>2.2336355028205332</v>
      </c>
      <c r="AW3148" s="17">
        <v>118.65281433991301</v>
      </c>
      <c r="AX3148" s="17">
        <v>145.48142520593632</v>
      </c>
      <c r="AY3148" s="17">
        <v>0.17619108539622252</v>
      </c>
      <c r="AZ3148" s="17">
        <v>17.707336572190822</v>
      </c>
      <c r="BA3148" s="22">
        <v>1500.7502764964665</v>
      </c>
      <c r="CU3148" t="e">
        <v>#N/A</v>
      </c>
      <c r="CV3148" t="e">
        <v>#N/A</v>
      </c>
    </row>
    <row r="3149" spans="1:100" x14ac:dyDescent="0.25">
      <c r="A3149">
        <v>6540</v>
      </c>
      <c r="B3149" t="s">
        <v>3381</v>
      </c>
      <c r="C3149" s="22">
        <v>3</v>
      </c>
      <c r="D3149" s="17">
        <v>1.6917312204873267</v>
      </c>
      <c r="E3149" s="17">
        <v>-8.1943731096924988E-2</v>
      </c>
      <c r="F3149" s="17">
        <v>-0.1483643311111548</v>
      </c>
      <c r="G3149" s="17">
        <v>-0.18109810438812238</v>
      </c>
      <c r="H3149" s="17">
        <v>0.11152838322946775</v>
      </c>
      <c r="I3149" s="17">
        <v>0</v>
      </c>
      <c r="J3149" s="17">
        <v>6.6917029937680619</v>
      </c>
      <c r="K3149" s="17">
        <v>0.11152838322946775</v>
      </c>
      <c r="L3149" s="17">
        <v>-0.99999999999999922</v>
      </c>
      <c r="M3149" s="17">
        <v>-0.99999999999999922</v>
      </c>
      <c r="N3149" s="17">
        <v>2.2305676645893535</v>
      </c>
      <c r="O3149" s="17">
        <v>8.202336109867268</v>
      </c>
      <c r="P3149" s="17">
        <v>0.10343600451011783</v>
      </c>
      <c r="Q3149" s="17">
        <v>-0.47470581650548593</v>
      </c>
      <c r="R3149" s="17">
        <v>-0.11876452038139966</v>
      </c>
      <c r="S3149" s="17">
        <v>0.33333333333333287</v>
      </c>
      <c r="T3149" s="17">
        <v>0.44373488201633465</v>
      </c>
      <c r="U3149" s="17">
        <v>-0.23310999689045253</v>
      </c>
      <c r="V3149" s="17">
        <v>0</v>
      </c>
      <c r="W3149" s="17">
        <v>17.297193409189894</v>
      </c>
      <c r="X3149" s="17">
        <v>-0.13819022957537402</v>
      </c>
      <c r="Y3149" s="17">
        <v>-0.99999999999999922</v>
      </c>
      <c r="Z3149" s="17">
        <v>-0.99999999999999922</v>
      </c>
      <c r="AA3149" s="17">
        <v>40.396345928022384</v>
      </c>
      <c r="AB3149" s="17">
        <v>0.44719593238357019</v>
      </c>
      <c r="AC3149" s="17">
        <v>0.11036682066633251</v>
      </c>
      <c r="AD3149" s="17">
        <v>-9.3204412265624717E-2</v>
      </c>
      <c r="AE3149" s="17">
        <v>23.217917039213912</v>
      </c>
      <c r="AF3149" s="17">
        <v>0.22222222222222221</v>
      </c>
      <c r="AG3149" s="17">
        <v>-0.99999999999999922</v>
      </c>
      <c r="AH3149" s="17">
        <v>-0.99999999999999922</v>
      </c>
      <c r="AI3149" s="17">
        <v>-3.7755409363954655E-3</v>
      </c>
      <c r="AJ3149" s="17">
        <v>0</v>
      </c>
      <c r="AK3149" s="17">
        <v>4.9248320233126357E-2</v>
      </c>
      <c r="AL3149" s="17">
        <v>5.8139982871455963E-3</v>
      </c>
      <c r="AM3149" s="17">
        <v>0.1228752016112522</v>
      </c>
      <c r="AN3149" s="17">
        <v>-4.6346364783385691E-2</v>
      </c>
      <c r="AO3149" s="17">
        <v>3.318121641446937</v>
      </c>
      <c r="AP3149" s="17">
        <v>-1.1295891281489141</v>
      </c>
      <c r="AQ3149" s="17">
        <v>23.988896402957966</v>
      </c>
      <c r="AR3149" s="17">
        <v>0.54395821845921521</v>
      </c>
      <c r="AS3149" s="17">
        <v>-2.6661846345906487E-2</v>
      </c>
      <c r="AT3149" s="17">
        <v>-0.99999999999999922</v>
      </c>
      <c r="AU3149" s="17">
        <v>-0.99999999999999922</v>
      </c>
      <c r="AV3149" s="17">
        <v>-0.29986262476952208</v>
      </c>
      <c r="AW3149" s="17">
        <v>47.469092909740709</v>
      </c>
      <c r="AX3149" s="17">
        <v>47.393582091012796</v>
      </c>
      <c r="AY3149" s="17">
        <v>-2.9680408122920495E-3</v>
      </c>
      <c r="AZ3149" s="17">
        <v>-14.107867272682045</v>
      </c>
      <c r="BA3149" s="22">
        <v>1335.4620864505002</v>
      </c>
      <c r="CU3149" t="e">
        <v>#N/A</v>
      </c>
      <c r="CV3149" t="e">
        <v>#N/A</v>
      </c>
    </row>
    <row r="3150" spans="1:100" x14ac:dyDescent="0.25">
      <c r="A3150">
        <v>6541</v>
      </c>
      <c r="B3150" t="s">
        <v>3382</v>
      </c>
      <c r="C3150" s="22">
        <v>3</v>
      </c>
      <c r="D3150" s="17">
        <v>-0.69485096447081851</v>
      </c>
      <c r="E3150" s="17">
        <v>-3.9369048091900068E-2</v>
      </c>
      <c r="F3150" s="17">
        <v>4.793333356056699E-2</v>
      </c>
      <c r="G3150" s="17">
        <v>3.6248695105224958E-2</v>
      </c>
      <c r="H3150" s="17">
        <v>-4.1240337051824075E-2</v>
      </c>
      <c r="I3150" s="17">
        <v>0</v>
      </c>
      <c r="J3150" s="17">
        <v>-2.4744202231094459</v>
      </c>
      <c r="K3150" s="17">
        <v>-4.1240337051824075E-2</v>
      </c>
      <c r="L3150" s="17">
        <v>-1.0000000000000007</v>
      </c>
      <c r="M3150" s="17">
        <v>-1.0000000000000007</v>
      </c>
      <c r="N3150" s="17">
        <v>-0.82480674103648144</v>
      </c>
      <c r="O3150" s="17">
        <v>-3.1330224924750425</v>
      </c>
      <c r="P3150" s="17">
        <v>8.6995103459969872E-2</v>
      </c>
      <c r="Q3150" s="17">
        <v>-1.3051751739904807</v>
      </c>
      <c r="R3150" s="17">
        <v>-0.43254241965244822</v>
      </c>
      <c r="S3150" s="17">
        <v>0.33333333333333354</v>
      </c>
      <c r="T3150" s="17">
        <v>0.2542410606552834</v>
      </c>
      <c r="U3150" s="17">
        <v>5.0485889317678889E-2</v>
      </c>
      <c r="V3150" s="17">
        <v>0</v>
      </c>
      <c r="W3150" s="17">
        <v>27.172024814324818</v>
      </c>
      <c r="X3150" s="17">
        <v>0.74119010535043583</v>
      </c>
      <c r="Y3150" s="17">
        <v>-1.0000000000000007</v>
      </c>
      <c r="Z3150" s="17">
        <v>-1.0000000000000007</v>
      </c>
      <c r="AA3150" s="17">
        <v>17.226452067794334</v>
      </c>
      <c r="AB3150" s="17">
        <v>-0.36946949378595528</v>
      </c>
      <c r="AC3150" s="17">
        <v>7.5465833849013564E-2</v>
      </c>
      <c r="AD3150" s="17">
        <v>0.10374305339938134</v>
      </c>
      <c r="AE3150" s="17">
        <v>-9.5130303268780168</v>
      </c>
      <c r="AF3150" s="17">
        <v>0.1111111111111111</v>
      </c>
      <c r="AG3150" s="17">
        <v>-1.0000000000000007</v>
      </c>
      <c r="AH3150" s="17">
        <v>-1.0000000000000007</v>
      </c>
      <c r="AI3150" s="17">
        <v>-9.4834176466167524E-4</v>
      </c>
      <c r="AJ3150" s="17">
        <v>0</v>
      </c>
      <c r="AK3150" s="17">
        <v>9.3376546383901332E-2</v>
      </c>
      <c r="AL3150" s="17">
        <v>-0.22876084287762291</v>
      </c>
      <c r="AM3150" s="17">
        <v>0.29965590120985031</v>
      </c>
      <c r="AN3150" s="17">
        <v>-1.8628090678659767E-2</v>
      </c>
      <c r="AO3150" s="17">
        <v>7.9582802621657631</v>
      </c>
      <c r="AP3150" s="17">
        <v>-1.6095064813546074</v>
      </c>
      <c r="AQ3150" s="17">
        <v>24.697604591215367</v>
      </c>
      <c r="AR3150" s="17">
        <v>0.63806028330629583</v>
      </c>
      <c r="AS3150" s="17">
        <v>0.69994976829861189</v>
      </c>
      <c r="AT3150" s="17">
        <v>-1.0000000000000007</v>
      </c>
      <c r="AU3150" s="17">
        <v>-1.0000000000000007</v>
      </c>
      <c r="AV3150" s="17">
        <v>-0.39629372454722328</v>
      </c>
      <c r="AW3150" s="17">
        <v>12.483923093964695</v>
      </c>
      <c r="AX3150" s="17">
        <v>12.46495625867146</v>
      </c>
      <c r="AY3150" s="17">
        <v>-7.2002284087397145E-2</v>
      </c>
      <c r="AZ3150" s="17">
        <v>-68.361306528976044</v>
      </c>
      <c r="BA3150" s="22">
        <v>1290.60305029561</v>
      </c>
      <c r="CU3150" t="e">
        <v>#N/A</v>
      </c>
      <c r="CV3150" t="e">
        <v>#N/A</v>
      </c>
    </row>
    <row r="3151" spans="1:100" x14ac:dyDescent="0.25">
      <c r="A3151">
        <v>6542</v>
      </c>
      <c r="B3151" t="s">
        <v>1043</v>
      </c>
      <c r="C3151" s="22">
        <v>3</v>
      </c>
      <c r="D3151" s="17">
        <v>3.9207790372069162</v>
      </c>
      <c r="E3151" s="17">
        <v>0</v>
      </c>
      <c r="F3151" s="17">
        <v>0.50064400271774501</v>
      </c>
      <c r="G3151" s="17">
        <v>0.50064400271774501</v>
      </c>
      <c r="H3151" s="17">
        <v>0.13988927911765503</v>
      </c>
      <c r="I3151" s="17">
        <v>0</v>
      </c>
      <c r="J3151" s="17">
        <v>8.3933567470592969</v>
      </c>
      <c r="K3151" s="17">
        <v>0.13988927911765503</v>
      </c>
      <c r="L3151" s="17">
        <v>-0.99999999999999911</v>
      </c>
      <c r="M3151" s="17">
        <v>-0.99999999999999911</v>
      </c>
      <c r="N3151" s="17">
        <v>2.7977855823530984</v>
      </c>
      <c r="O3151" s="17">
        <v>12.814779786983955</v>
      </c>
      <c r="P3151" s="17">
        <v>0.25513505326207075</v>
      </c>
      <c r="Q3151" s="17">
        <v>0.17103437272652516</v>
      </c>
      <c r="R3151" s="17">
        <v>-2.4072172253055524E-2</v>
      </c>
      <c r="S3151" s="17">
        <v>0.33333333333333304</v>
      </c>
      <c r="T3151" s="17">
        <v>0.34820745443066037</v>
      </c>
      <c r="U3151" s="17">
        <v>0.24633022683328953</v>
      </c>
      <c r="V3151" s="17">
        <v>-7.7364502868728889E-3</v>
      </c>
      <c r="W3151" s="17">
        <v>31.209811407710216</v>
      </c>
      <c r="X3151" s="17">
        <v>1.4954278353555863</v>
      </c>
      <c r="Y3151" s="17">
        <v>-0.99999999999999911</v>
      </c>
      <c r="Z3151" s="17">
        <v>-0.99999999999999911</v>
      </c>
      <c r="AA3151" s="17">
        <v>85.613673912784634</v>
      </c>
      <c r="AB3151" s="17">
        <v>0.3123938723658255</v>
      </c>
      <c r="AC3151" s="17">
        <v>0.38197645891269255</v>
      </c>
      <c r="AD3151" s="17">
        <v>0.39418836226803178</v>
      </c>
      <c r="AE3151" s="17">
        <v>54.427934677327521</v>
      </c>
      <c r="AF3151" s="17">
        <v>0.83333333333333337</v>
      </c>
      <c r="AG3151" s="17">
        <v>-0.99999999999999911</v>
      </c>
      <c r="AH3151" s="17">
        <v>-0.99999999999999911</v>
      </c>
      <c r="AI3151" s="17">
        <v>1.9124037280506441E-2</v>
      </c>
      <c r="AJ3151" s="17">
        <v>-7.7364502868728889E-3</v>
      </c>
      <c r="AK3151" s="17">
        <v>1.9405197417388106E-2</v>
      </c>
      <c r="AL3151" s="17">
        <v>0.47984811330122362</v>
      </c>
      <c r="AM3151" s="17">
        <v>8.0460256508831887E-2</v>
      </c>
      <c r="AN3151" s="17">
        <v>0.75426373871550489</v>
      </c>
      <c r="AO3151" s="17">
        <v>2.1085323998077388</v>
      </c>
      <c r="AP3151" s="17">
        <v>21.255834034393747</v>
      </c>
      <c r="AQ3151" s="17">
        <v>39.603168154769513</v>
      </c>
      <c r="AR3151" s="17">
        <v>0.92013456431040996</v>
      </c>
      <c r="AS3151" s="17">
        <v>1.6353171144732412</v>
      </c>
      <c r="AT3151" s="17">
        <v>-0.99999999999999911</v>
      </c>
      <c r="AU3151" s="17">
        <v>-0.99999999999999911</v>
      </c>
      <c r="AV3151" s="17">
        <v>0.47657183046468987</v>
      </c>
      <c r="AW3151" s="17">
        <v>119.68428773416233</v>
      </c>
      <c r="AX3151" s="17">
        <v>119.29312345108518</v>
      </c>
      <c r="AY3151" s="17">
        <v>0.56961720277427241</v>
      </c>
      <c r="AZ3151" s="17">
        <v>93.348951114137989</v>
      </c>
      <c r="BA3151" s="22">
        <v>1486.1012269718451</v>
      </c>
      <c r="CU3151" t="e">
        <v>#N/A</v>
      </c>
      <c r="CV3151" t="e">
        <v>#N/A</v>
      </c>
    </row>
    <row r="3152" spans="1:100" x14ac:dyDescent="0.25">
      <c r="A3152">
        <v>6543</v>
      </c>
      <c r="B3152" t="s">
        <v>3383</v>
      </c>
      <c r="C3152" s="22">
        <v>3</v>
      </c>
      <c r="D3152" s="17">
        <v>5.3242573131638107</v>
      </c>
      <c r="E3152" s="17">
        <v>0</v>
      </c>
      <c r="F3152" s="17">
        <v>0</v>
      </c>
      <c r="G3152" s="17">
        <v>0</v>
      </c>
      <c r="H3152" s="17">
        <v>0.23975359258253717</v>
      </c>
      <c r="I3152" s="17">
        <v>0</v>
      </c>
      <c r="J3152" s="17">
        <v>14.38521555495223</v>
      </c>
      <c r="K3152" s="17">
        <v>0.23975359258253717</v>
      </c>
      <c r="L3152" s="17">
        <v>-1.0000000000000004</v>
      </c>
      <c r="M3152" s="17">
        <v>-1.0000000000000004</v>
      </c>
      <c r="N3152" s="17">
        <v>4.7950718516507429</v>
      </c>
      <c r="O3152" s="17">
        <v>19.709472868116045</v>
      </c>
      <c r="P3152" s="17">
        <v>-3.0945073121815034E-2</v>
      </c>
      <c r="Q3152" s="17">
        <v>4.7347312528663726E-2</v>
      </c>
      <c r="R3152" s="17">
        <v>-9.5629450860259396E-3</v>
      </c>
      <c r="S3152" s="17">
        <v>0.33333333333333348</v>
      </c>
      <c r="T3152" s="17">
        <v>0.37091740798799044</v>
      </c>
      <c r="U3152" s="17">
        <v>-2.7917254227599574E-2</v>
      </c>
      <c r="V3152" s="17">
        <v>0</v>
      </c>
      <c r="W3152" s="17">
        <v>17.463195780447485</v>
      </c>
      <c r="X3152" s="17">
        <v>0.39400053506553095</v>
      </c>
      <c r="Y3152" s="17">
        <v>-1.0000000000000004</v>
      </c>
      <c r="Z3152" s="17">
        <v>-1.0000000000000004</v>
      </c>
      <c r="AA3152" s="17">
        <v>17.048400100619951</v>
      </c>
      <c r="AB3152" s="17">
        <v>-2.9150353205866987E-2</v>
      </c>
      <c r="AC3152" s="17">
        <v>9.9885935318737018E-2</v>
      </c>
      <c r="AD3152" s="17">
        <v>-7.8840236807700428E-2</v>
      </c>
      <c r="AE3152" s="17">
        <v>-0.40523273474151322</v>
      </c>
      <c r="AF3152" s="17">
        <v>8.3333333333333329E-2</v>
      </c>
      <c r="AG3152" s="17">
        <v>-1.0000000000000004</v>
      </c>
      <c r="AH3152" s="17">
        <v>-1.0000000000000004</v>
      </c>
      <c r="AI3152" s="17">
        <v>0</v>
      </c>
      <c r="AJ3152" s="17">
        <v>0</v>
      </c>
      <c r="AK3152" s="17">
        <v>0.11025492500528175</v>
      </c>
      <c r="AL3152" s="17">
        <v>-2.3287486085344668E-2</v>
      </c>
      <c r="AM3152" s="17">
        <v>-0.10924567887630282</v>
      </c>
      <c r="AN3152" s="17">
        <v>-0.19581519568450778</v>
      </c>
      <c r="AO3152" s="17">
        <v>-2.1798673468811622</v>
      </c>
      <c r="AP3152" s="17">
        <v>-5.011817322539418</v>
      </c>
      <c r="AQ3152" s="17">
        <v>31.848411335399728</v>
      </c>
      <c r="AR3152" s="17">
        <v>0.67633348709372432</v>
      </c>
      <c r="AS3152" s="17">
        <v>0.63375412764806827</v>
      </c>
      <c r="AT3152" s="17">
        <v>-1.0000000000000004</v>
      </c>
      <c r="AU3152" s="17">
        <v>-1.0000000000000004</v>
      </c>
      <c r="AV3152" s="17">
        <v>-9.5629450860259396E-3</v>
      </c>
      <c r="AW3152" s="17">
        <v>31.746055646196574</v>
      </c>
      <c r="AX3152" s="17">
        <v>31.746055646196574</v>
      </c>
      <c r="AY3152" s="17">
        <v>-2.8205893285366851E-2</v>
      </c>
      <c r="AZ3152" s="17">
        <v>-28.534923862455837</v>
      </c>
      <c r="BA3152" s="22">
        <v>1344.3062947288599</v>
      </c>
      <c r="CU3152" t="e">
        <v>#N/A</v>
      </c>
      <c r="CV3152" t="e">
        <v>#N/A</v>
      </c>
    </row>
    <row r="3153" spans="1:100" x14ac:dyDescent="0.25">
      <c r="A3153">
        <v>6544</v>
      </c>
      <c r="B3153" t="s">
        <v>3384</v>
      </c>
      <c r="C3153" s="22">
        <v>3</v>
      </c>
      <c r="D3153" s="17">
        <v>5.1912851928213426</v>
      </c>
      <c r="E3153" s="17">
        <v>-4.6121656071296278E-2</v>
      </c>
      <c r="F3153" s="17">
        <v>-1.1332290552626465</v>
      </c>
      <c r="G3153" s="17">
        <v>-1.1488167350089011</v>
      </c>
      <c r="H3153" s="17">
        <v>0.22918418491664594</v>
      </c>
      <c r="I3153" s="17">
        <v>-1.034210115202383E-2</v>
      </c>
      <c r="J3153" s="17">
        <v>13.130525025877322</v>
      </c>
      <c r="K3153" s="17">
        <v>0.21884208376462222</v>
      </c>
      <c r="L3153" s="17">
        <v>-1.0000000000000004</v>
      </c>
      <c r="M3153" s="17">
        <v>-1.0000000000000004</v>
      </c>
      <c r="N3153" s="17">
        <v>4.3768416752924431</v>
      </c>
      <c r="O3153" s="17">
        <v>17.172993483689751</v>
      </c>
      <c r="P3153" s="17">
        <v>1.1282459521971004</v>
      </c>
      <c r="Q3153" s="17">
        <v>-4.4808037365067559</v>
      </c>
      <c r="R3153" s="17">
        <v>-1.3681578196088267</v>
      </c>
      <c r="S3153" s="17">
        <v>0.33333333333333326</v>
      </c>
      <c r="T3153" s="17">
        <v>0.32501933174055109</v>
      </c>
      <c r="U3153" s="17">
        <v>0.34640368854496373</v>
      </c>
      <c r="V3153" s="17">
        <v>-0.10830854311053137</v>
      </c>
      <c r="W3153" s="17">
        <v>27.104229069747799</v>
      </c>
      <c r="X3153" s="17">
        <v>1.1669600752331462</v>
      </c>
      <c r="Y3153" s="17">
        <v>-1.0000000000000004</v>
      </c>
      <c r="Z3153" s="17">
        <v>-1.0000000000000004</v>
      </c>
      <c r="AA3153" s="17">
        <v>67.95747556435947</v>
      </c>
      <c r="AB3153" s="17">
        <v>0.24698055353704315</v>
      </c>
      <c r="AC3153" s="17">
        <v>0.20065644168502564</v>
      </c>
      <c r="AD3153" s="17">
        <v>0.39679109106234067</v>
      </c>
      <c r="AE3153" s="17">
        <v>42.221404314220479</v>
      </c>
      <c r="AF3153" s="17">
        <v>0.90909090909090906</v>
      </c>
      <c r="AG3153" s="17">
        <v>-1.0000000000000004</v>
      </c>
      <c r="AH3153" s="17">
        <v>-1.0000000000000004</v>
      </c>
      <c r="AI3153" s="17">
        <v>-4.1369813628955442E-2</v>
      </c>
      <c r="AJ3153" s="17">
        <v>-0.10830854311053137</v>
      </c>
      <c r="AK3153" s="17">
        <v>-4.0383521541996314E-2</v>
      </c>
      <c r="AL3153" s="17">
        <v>-6.4773264689289192E-2</v>
      </c>
      <c r="AM3153" s="17">
        <v>0.14633566205308202</v>
      </c>
      <c r="AN3153" s="17">
        <v>-7.3686358439787561E-2</v>
      </c>
      <c r="AO3153" s="17">
        <v>3.4564739436170702</v>
      </c>
      <c r="AP3153" s="17">
        <v>-2.1660252844411345</v>
      </c>
      <c r="AQ3153" s="17">
        <v>40.234754095625128</v>
      </c>
      <c r="AR3153" s="17">
        <v>0.89644781050831679</v>
      </c>
      <c r="AS3153" s="17">
        <v>1.3858021589977694</v>
      </c>
      <c r="AT3153" s="17">
        <v>-1.0000000000000004</v>
      </c>
      <c r="AU3153" s="17">
        <v>-1.0000000000000004</v>
      </c>
      <c r="AV3153" s="17">
        <v>-2.5169745546177289</v>
      </c>
      <c r="AW3153" s="17">
        <v>82.964443763608131</v>
      </c>
      <c r="AX3153" s="17">
        <v>71.30619317997585</v>
      </c>
      <c r="AY3153" s="17">
        <v>-0.1419194711762844</v>
      </c>
      <c r="AZ3153" s="17">
        <v>-33.353977615021343</v>
      </c>
      <c r="BA3153" s="22">
        <v>1439.7768230175384</v>
      </c>
      <c r="CU3153" t="e">
        <v>#N/A</v>
      </c>
      <c r="CV3153" t="e">
        <v>#N/A</v>
      </c>
    </row>
    <row r="3154" spans="1:100" x14ac:dyDescent="0.25">
      <c r="A3154">
        <v>6545</v>
      </c>
      <c r="B3154" t="s">
        <v>3385</v>
      </c>
      <c r="C3154" s="22">
        <v>3</v>
      </c>
      <c r="D3154" s="17">
        <v>4.8651803643358225</v>
      </c>
      <c r="E3154" s="17">
        <v>-6.2512533106456672E-3</v>
      </c>
      <c r="F3154" s="17">
        <v>-3.8536867422373951E-2</v>
      </c>
      <c r="G3154" s="17">
        <v>-3.8536867422373951E-2</v>
      </c>
      <c r="H3154" s="17">
        <v>4.8751692964397443E-2</v>
      </c>
      <c r="I3154" s="17">
        <v>0</v>
      </c>
      <c r="J3154" s="17">
        <v>2.9251015778638463</v>
      </c>
      <c r="K3154" s="17">
        <v>4.8751692964397443E-2</v>
      </c>
      <c r="L3154" s="17">
        <v>-0.999999999999999</v>
      </c>
      <c r="M3154" s="17">
        <v>-0.999999999999999</v>
      </c>
      <c r="N3154" s="17">
        <v>0.97503385928794906</v>
      </c>
      <c r="O3154" s="17">
        <v>7.7517450747772951</v>
      </c>
      <c r="P3154" s="17">
        <v>6.2703620300998408E-2</v>
      </c>
      <c r="Q3154" s="17">
        <v>0.31853193555582071</v>
      </c>
      <c r="R3154" s="17">
        <v>2.332972522541546E-2</v>
      </c>
      <c r="S3154" s="17">
        <v>0.33333333333333293</v>
      </c>
      <c r="T3154" s="17">
        <v>0.33921779060634061</v>
      </c>
      <c r="U3154" s="17">
        <v>2.9630675487301583E-2</v>
      </c>
      <c r="V3154" s="17">
        <v>-1.7483575280560201E-2</v>
      </c>
      <c r="W3154" s="17">
        <v>25.437861247280701</v>
      </c>
      <c r="X3154" s="17">
        <v>0.63657565450747899</v>
      </c>
      <c r="Y3154" s="17">
        <v>-0.999999999999999</v>
      </c>
      <c r="Z3154" s="17">
        <v>-0.999999999999999</v>
      </c>
      <c r="AA3154" s="17">
        <v>53.286850728401816</v>
      </c>
      <c r="AB3154" s="17">
        <v>4.3676914108893822E-2</v>
      </c>
      <c r="AC3154" s="17">
        <v>0.15606559944649609</v>
      </c>
      <c r="AD3154" s="17">
        <v>0.35677068156252334</v>
      </c>
      <c r="AE3154" s="17">
        <v>27.825659755895678</v>
      </c>
      <c r="AF3154" s="17">
        <v>0.625</v>
      </c>
      <c r="AG3154" s="17">
        <v>-0.999999999999999</v>
      </c>
      <c r="AH3154" s="17">
        <v>-0.999999999999999</v>
      </c>
      <c r="AI3154" s="17">
        <v>0</v>
      </c>
      <c r="AJ3154" s="17">
        <v>-1.7483575280560201E-2</v>
      </c>
      <c r="AK3154" s="17">
        <v>0.40777727147355092</v>
      </c>
      <c r="AL3154" s="17">
        <v>-9.6279433143549725E-2</v>
      </c>
      <c r="AM3154" s="17">
        <v>-0.13241314666287374</v>
      </c>
      <c r="AN3154" s="17">
        <v>-3.1232810887109615E-2</v>
      </c>
      <c r="AO3154" s="17">
        <v>-1.2714423092040892</v>
      </c>
      <c r="AP3154" s="17">
        <v>-1.2622174378954893</v>
      </c>
      <c r="AQ3154" s="17">
        <v>28.362962825144542</v>
      </c>
      <c r="AR3154" s="17">
        <v>0.68469822414641501</v>
      </c>
      <c r="AS3154" s="17">
        <v>0.68532734747187651</v>
      </c>
      <c r="AT3154" s="17">
        <v>-0.999999999999999</v>
      </c>
      <c r="AU3154" s="17">
        <v>-0.999999999999999</v>
      </c>
      <c r="AV3154" s="17">
        <v>-1.5207142196958418E-2</v>
      </c>
      <c r="AW3154" s="17">
        <v>59.776378365283605</v>
      </c>
      <c r="AX3154" s="17">
        <v>58.028020837227572</v>
      </c>
      <c r="AY3154" s="17">
        <v>0.17307997921180707</v>
      </c>
      <c r="AZ3154" s="17">
        <v>-23.815338429227886</v>
      </c>
      <c r="BA3154" s="22">
        <v>1370.3782657222259</v>
      </c>
      <c r="CU3154" t="e">
        <v>#N/A</v>
      </c>
      <c r="CV3154" t="e">
        <v>#N/A</v>
      </c>
    </row>
    <row r="3155" spans="1:100" x14ac:dyDescent="0.25">
      <c r="A3155">
        <v>6546</v>
      </c>
      <c r="B3155" t="s">
        <v>2753</v>
      </c>
      <c r="C3155" s="22">
        <v>3</v>
      </c>
      <c r="D3155" s="17">
        <v>6.0003478354324855</v>
      </c>
      <c r="E3155" s="17">
        <v>-0.4258063938420063</v>
      </c>
      <c r="F3155" s="17">
        <v>-0.74587354029312702</v>
      </c>
      <c r="G3155" s="17">
        <v>-0.87615484351623718</v>
      </c>
      <c r="H3155" s="17">
        <v>0.51281294904097274</v>
      </c>
      <c r="I3155" s="17">
        <v>-2.5004471943843649E-2</v>
      </c>
      <c r="J3155" s="17">
        <v>29.268508625827746</v>
      </c>
      <c r="K3155" s="17">
        <v>0.48780847709712916</v>
      </c>
      <c r="L3155" s="17">
        <v>-1</v>
      </c>
      <c r="M3155" s="17">
        <v>-1</v>
      </c>
      <c r="N3155" s="17">
        <v>9.7561695419425796</v>
      </c>
      <c r="O3155" s="17">
        <v>34.392701617744002</v>
      </c>
      <c r="P3155" s="17">
        <v>-1.0808154326255894</v>
      </c>
      <c r="Q3155" s="17">
        <v>1.8976691158222485</v>
      </c>
      <c r="R3155" s="17">
        <v>0.55457212842966341</v>
      </c>
      <c r="S3155" s="17">
        <v>0.33333333333333326</v>
      </c>
      <c r="T3155" s="17">
        <v>0.33333333333333326</v>
      </c>
      <c r="U3155" s="17">
        <v>0.5517680631629055</v>
      </c>
      <c r="V3155" s="17">
        <v>5.5698743021159132E-2</v>
      </c>
      <c r="W3155" s="17">
        <v>31.452999830144066</v>
      </c>
      <c r="X3155" s="17">
        <v>2.720122900348112</v>
      </c>
      <c r="Y3155" s="17">
        <v>-1</v>
      </c>
      <c r="Z3155" s="17">
        <v>-1</v>
      </c>
      <c r="AA3155" s="17">
        <v>74.802795397392728</v>
      </c>
      <c r="AB3155" s="17">
        <v>0.32309795028456884</v>
      </c>
      <c r="AC3155" s="17">
        <v>0.34803526988103684</v>
      </c>
      <c r="AD3155" s="17">
        <v>0.18477124861077351</v>
      </c>
      <c r="AE3155" s="17">
        <v>42.795223438818979</v>
      </c>
      <c r="AF3155" s="17">
        <v>0.69230769230769229</v>
      </c>
      <c r="AG3155" s="17">
        <v>-1</v>
      </c>
      <c r="AH3155" s="17">
        <v>-1</v>
      </c>
      <c r="AI3155" s="17">
        <v>1.7377581514310299E-2</v>
      </c>
      <c r="AJ3155" s="17">
        <v>5.5698743021159132E-2</v>
      </c>
      <c r="AK3155" s="17">
        <v>-0.10578416806062277</v>
      </c>
      <c r="AL3155" s="17">
        <v>7.2090101938725656E-3</v>
      </c>
      <c r="AM3155" s="17">
        <v>5.9685996195517031E-2</v>
      </c>
      <c r="AN3155" s="17">
        <v>-0.16857175705007377</v>
      </c>
      <c r="AO3155" s="17">
        <v>0.9632290645848125</v>
      </c>
      <c r="AP3155" s="17">
        <v>-4.1782488752824811</v>
      </c>
      <c r="AQ3155" s="17">
        <v>60.721508455971801</v>
      </c>
      <c r="AR3155" s="17">
        <v>1.2741334728507314</v>
      </c>
      <c r="AS3155" s="17">
        <v>3.2079313774452425</v>
      </c>
      <c r="AT3155" s="17">
        <v>-1</v>
      </c>
      <c r="AU3155" s="17">
        <v>-1</v>
      </c>
      <c r="AV3155" s="17">
        <v>-0.32158271508657343</v>
      </c>
      <c r="AW3155" s="17">
        <v>105.01724813985419</v>
      </c>
      <c r="AX3155" s="17">
        <v>110.9346740722563</v>
      </c>
      <c r="AY3155" s="17">
        <v>0.20410083584776623</v>
      </c>
      <c r="AZ3155" s="17">
        <v>21.198731276900006</v>
      </c>
      <c r="BA3155" s="22">
        <v>1466.3498893543544</v>
      </c>
      <c r="CU3155" t="e">
        <v>#N/A</v>
      </c>
      <c r="CV3155" t="e">
        <v>#N/A</v>
      </c>
    </row>
    <row r="3156" spans="1:100" x14ac:dyDescent="0.25">
      <c r="A3156">
        <v>6547</v>
      </c>
      <c r="B3156" t="s">
        <v>3386</v>
      </c>
      <c r="C3156" s="22">
        <v>3</v>
      </c>
      <c r="D3156" s="17">
        <v>4.6698670284830559</v>
      </c>
      <c r="E3156" s="17">
        <v>0</v>
      </c>
      <c r="F3156" s="17">
        <v>-0.94509110441438204</v>
      </c>
      <c r="G3156" s="17">
        <v>-0.94509110441438204</v>
      </c>
      <c r="H3156" s="17">
        <v>0.51095932977512926</v>
      </c>
      <c r="I3156" s="17">
        <v>0</v>
      </c>
      <c r="J3156" s="17">
        <v>30.657559786507761</v>
      </c>
      <c r="K3156" s="17">
        <v>0.51095932977512926</v>
      </c>
      <c r="L3156" s="17">
        <v>-1.0000000000000002</v>
      </c>
      <c r="M3156" s="17">
        <v>-1.0000000000000002</v>
      </c>
      <c r="N3156" s="17">
        <v>10.219186595502588</v>
      </c>
      <c r="O3156" s="17">
        <v>34.382335710576442</v>
      </c>
      <c r="P3156" s="17">
        <v>-1.9199553139408673E-2</v>
      </c>
      <c r="Q3156" s="17">
        <v>2.3726357884782057</v>
      </c>
      <c r="R3156" s="17">
        <v>0.74750024880682964</v>
      </c>
      <c r="S3156" s="17">
        <v>0.33333333333333343</v>
      </c>
      <c r="T3156" s="17">
        <v>0.33333333333333343</v>
      </c>
      <c r="U3156" s="17">
        <v>0.55740144231806499</v>
      </c>
      <c r="V3156" s="17">
        <v>-2.0092043055944756E-3</v>
      </c>
      <c r="W3156" s="17">
        <v>28.443982996160319</v>
      </c>
      <c r="X3156" s="17">
        <v>2.3732578803302307</v>
      </c>
      <c r="Y3156" s="17">
        <v>-1.0000000000000002</v>
      </c>
      <c r="Z3156" s="17">
        <v>-1.0000000000000002</v>
      </c>
      <c r="AA3156" s="17">
        <v>75.946622501434916</v>
      </c>
      <c r="AB3156" s="17">
        <v>0.23327425617097239</v>
      </c>
      <c r="AC3156" s="17">
        <v>0.51031319420708088</v>
      </c>
      <c r="AD3156" s="17">
        <v>0.19151533475130128</v>
      </c>
      <c r="AE3156" s="17">
        <v>46.755139256467743</v>
      </c>
      <c r="AF3156" s="17">
        <v>0.77777777777777779</v>
      </c>
      <c r="AG3156" s="17">
        <v>-1.0000000000000002</v>
      </c>
      <c r="AH3156" s="17">
        <v>-1.0000000000000002</v>
      </c>
      <c r="AI3156" s="17">
        <v>-8.5843349346578501E-3</v>
      </c>
      <c r="AJ3156" s="17">
        <v>-2.0092043055944756E-3</v>
      </c>
      <c r="AK3156" s="17">
        <v>-0.10176587579666735</v>
      </c>
      <c r="AL3156" s="17">
        <v>-0.12844389102548856</v>
      </c>
      <c r="AM3156" s="17">
        <v>-5.8793142943354068E-2</v>
      </c>
      <c r="AN3156" s="17">
        <v>0.1840264169945342</v>
      </c>
      <c r="AO3156" s="17">
        <v>-1.978657952567189</v>
      </c>
      <c r="AP3156" s="17">
        <v>3.9584409697359124</v>
      </c>
      <c r="AQ3156" s="17">
        <v>59.101542782668083</v>
      </c>
      <c r="AR3156" s="17">
        <v>1.2220589046791375</v>
      </c>
      <c r="AS3156" s="17">
        <v>2.8842172101053594</v>
      </c>
      <c r="AT3156" s="17">
        <v>-1.0000000000000002</v>
      </c>
      <c r="AU3156" s="17">
        <v>-1.0000000000000002</v>
      </c>
      <c r="AV3156" s="17">
        <v>-0.19759085560755235</v>
      </c>
      <c r="AW3156" s="17">
        <v>114.28739918174719</v>
      </c>
      <c r="AX3156" s="17">
        <v>113.91479205249462</v>
      </c>
      <c r="AY3156" s="17">
        <v>-2.7559573163994378E-2</v>
      </c>
      <c r="AZ3156" s="17">
        <v>29.095242163726589</v>
      </c>
      <c r="BA3156" s="22">
        <v>1496.7165540653086</v>
      </c>
      <c r="CU3156" t="e">
        <v>#N/A</v>
      </c>
      <c r="CV3156" t="e">
        <v>#N/A</v>
      </c>
    </row>
    <row r="3157" spans="1:100" x14ac:dyDescent="0.25">
      <c r="A3157">
        <v>6548</v>
      </c>
      <c r="B3157" t="s">
        <v>3387</v>
      </c>
      <c r="C3157" s="22">
        <v>3</v>
      </c>
      <c r="D3157" s="17">
        <v>5.9784179800589579</v>
      </c>
      <c r="E3157" s="17">
        <v>-9.0207970264528564E-2</v>
      </c>
      <c r="F3157" s="17">
        <v>0.96638991641627237</v>
      </c>
      <c r="G3157" s="17">
        <v>0.94757634405795277</v>
      </c>
      <c r="H3157" s="17">
        <v>0.33613853979342706</v>
      </c>
      <c r="I3157" s="17">
        <v>2.9407538035192346E-3</v>
      </c>
      <c r="J3157" s="17">
        <v>20.344757615816793</v>
      </c>
      <c r="K3157" s="17">
        <v>0.33907929359694639</v>
      </c>
      <c r="L3157" s="17">
        <v>-1.0000000000000004</v>
      </c>
      <c r="M3157" s="17">
        <v>-1.0000000000000004</v>
      </c>
      <c r="N3157" s="17">
        <v>6.7815858719389359</v>
      </c>
      <c r="O3157" s="17">
        <v>27.270751939933724</v>
      </c>
      <c r="P3157" s="17">
        <v>0.71331531594238995</v>
      </c>
      <c r="Q3157" s="17">
        <v>-2.6277411864041427</v>
      </c>
      <c r="R3157" s="17">
        <v>-0.72539191914414458</v>
      </c>
      <c r="S3157" s="17">
        <v>0.33333333333333393</v>
      </c>
      <c r="T3157" s="17">
        <v>0.33333333333333393</v>
      </c>
      <c r="U3157" s="17">
        <v>0.35294131512594534</v>
      </c>
      <c r="V3157" s="17">
        <v>0.3264297536151049</v>
      </c>
      <c r="W3157" s="17">
        <v>40.278337672430858</v>
      </c>
      <c r="X3157" s="17">
        <v>3.6979311552641314</v>
      </c>
      <c r="Y3157" s="17">
        <v>-1.0000000000000004</v>
      </c>
      <c r="Z3157" s="17">
        <v>-1.0000000000000004</v>
      </c>
      <c r="AA3157" s="17">
        <v>77.57430388314981</v>
      </c>
      <c r="AB3157" s="17">
        <v>0.21148299816197222</v>
      </c>
      <c r="AC3157" s="17">
        <v>0.35610402887262665</v>
      </c>
      <c r="AD3157" s="17">
        <v>0.19284013556266313</v>
      </c>
      <c r="AE3157" s="17">
        <v>38.021358129863103</v>
      </c>
      <c r="AF3157" s="17">
        <v>0.93333333333333335</v>
      </c>
      <c r="AG3157" s="17">
        <v>-1.0000000000000004</v>
      </c>
      <c r="AH3157" s="17">
        <v>-1.0000000000000004</v>
      </c>
      <c r="AI3157" s="17">
        <v>-9.6092736933641905E-3</v>
      </c>
      <c r="AJ3157" s="17">
        <v>0.3264297536151049</v>
      </c>
      <c r="AK3157" s="17">
        <v>1.0005849910195846E-2</v>
      </c>
      <c r="AL3157" s="17">
        <v>0.16389722417855487</v>
      </c>
      <c r="AM3157" s="17">
        <v>-8.1731524591188154E-2</v>
      </c>
      <c r="AN3157" s="17">
        <v>0.38731191096764161</v>
      </c>
      <c r="AO3157" s="17">
        <v>-1.9932588652287244</v>
      </c>
      <c r="AP3157" s="17">
        <v>10.502283895083815</v>
      </c>
      <c r="AQ3157" s="17">
        <v>60.623095288247669</v>
      </c>
      <c r="AR3157" s="17">
        <v>1.3460377354077171</v>
      </c>
      <c r="AS3157" s="17">
        <v>4.0370104488610803</v>
      </c>
      <c r="AT3157" s="17">
        <v>-1.0000000000000004</v>
      </c>
      <c r="AU3157" s="17">
        <v>-1.0000000000000004</v>
      </c>
      <c r="AV3157" s="17">
        <v>0.22218442491380772</v>
      </c>
      <c r="AW3157" s="17">
        <v>115.34733971816735</v>
      </c>
      <c r="AX3157" s="17">
        <v>147.79812960581043</v>
      </c>
      <c r="AY3157" s="17">
        <v>0.28937677632628012</v>
      </c>
      <c r="AZ3157" s="17">
        <v>9.3319900423232394</v>
      </c>
      <c r="BA3157" s="22">
        <v>1474.6767625025548</v>
      </c>
      <c r="CU3157" t="e">
        <v>#N/A</v>
      </c>
      <c r="CV3157" t="e">
        <v>#N/A</v>
      </c>
    </row>
    <row r="3158" spans="1:100" x14ac:dyDescent="0.25">
      <c r="A3158">
        <v>6549</v>
      </c>
      <c r="B3158" t="s">
        <v>3388</v>
      </c>
      <c r="C3158" s="22">
        <v>1</v>
      </c>
      <c r="D3158" s="17">
        <v>3.6780808625294901</v>
      </c>
      <c r="E3158" s="17">
        <v>2.1757476414710399E-2</v>
      </c>
      <c r="F3158" s="17">
        <v>5.7515663270048999E-2</v>
      </c>
      <c r="G3158" s="17">
        <v>6.3638324821297304E-2</v>
      </c>
      <c r="H3158" s="17">
        <v>4.4731895715573101E-2</v>
      </c>
      <c r="I3158" s="17">
        <v>0</v>
      </c>
      <c r="J3158" s="17">
        <v>2.6839137429343798</v>
      </c>
      <c r="K3158" s="17">
        <v>4.4731895715573101E-2</v>
      </c>
      <c r="L3158" s="17">
        <v>-1</v>
      </c>
      <c r="M3158" s="17">
        <v>-1</v>
      </c>
      <c r="N3158" s="17">
        <v>0.894637914311463</v>
      </c>
      <c r="O3158" s="17">
        <v>6.42563293028517</v>
      </c>
      <c r="P3158" s="17">
        <v>8.4867148022695807E-2</v>
      </c>
      <c r="Q3158" s="17">
        <v>0.153507344323627</v>
      </c>
      <c r="R3158" s="17">
        <v>5.0277871893111802E-2</v>
      </c>
      <c r="S3158" s="17">
        <v>0.32916601326620298</v>
      </c>
      <c r="T3158" s="17">
        <v>0.23975694309620599</v>
      </c>
      <c r="U3158" s="17">
        <v>4.00147922229208E-2</v>
      </c>
      <c r="V3158" s="17">
        <v>-3.2092616958779002E-3</v>
      </c>
      <c r="W3158" s="17">
        <v>22.4398636469551</v>
      </c>
      <c r="X3158" s="17">
        <v>0.57887640222380699</v>
      </c>
      <c r="Y3158" s="17">
        <v>-1</v>
      </c>
      <c r="Z3158" s="17">
        <v>-1</v>
      </c>
      <c r="AA3158" s="17">
        <v>33.0321732872819</v>
      </c>
      <c r="AB3158" s="17">
        <v>0.100272451404467</v>
      </c>
      <c r="AC3158" s="17">
        <v>4.1627991656747201E-2</v>
      </c>
      <c r="AD3158" s="17">
        <v>6.8940192307458195E-2</v>
      </c>
      <c r="AE3158" s="17">
        <v>10.542031768433599</v>
      </c>
      <c r="AF3158" s="17">
        <v>-1</v>
      </c>
      <c r="AG3158" s="17">
        <v>-1</v>
      </c>
      <c r="AH3158" s="17">
        <v>-1</v>
      </c>
      <c r="AI3158" s="17">
        <v>-6.4806894010443399E-4</v>
      </c>
      <c r="AJ3158" s="17">
        <v>-3.2092616958779002E-3</v>
      </c>
      <c r="AK3158" s="17">
        <v>0.108545496552842</v>
      </c>
      <c r="AL3158" s="17">
        <v>6.3541779719447203E-2</v>
      </c>
      <c r="AM3158" s="17">
        <v>0.14516971361987499</v>
      </c>
      <c r="AN3158" s="17">
        <v>6.2411759814733403E-2</v>
      </c>
      <c r="AO3158" s="17">
        <v>4.1719703232610899</v>
      </c>
      <c r="AP3158" s="17">
        <v>1.87800289396557</v>
      </c>
      <c r="AQ3158" s="17">
        <v>25.123777389889501</v>
      </c>
      <c r="AR3158" s="17">
        <v>0.60572848688945202</v>
      </c>
      <c r="AS3158" s="17">
        <v>0.62360829793938</v>
      </c>
      <c r="AT3158" s="17">
        <v>-1</v>
      </c>
      <c r="AU3158" s="17">
        <v>-1</v>
      </c>
      <c r="AV3158" s="17">
        <v>0.113916196714409</v>
      </c>
      <c r="AW3158" s="17">
        <v>41.335809111532598</v>
      </c>
      <c r="AX3158" s="17">
        <v>41.001921563142801</v>
      </c>
      <c r="AY3158" s="17">
        <v>9.6368259759583505E-2</v>
      </c>
      <c r="AZ3158" s="17">
        <v>-14.145392237927799</v>
      </c>
      <c r="BA3158" s="22">
        <v>1350</v>
      </c>
      <c r="CU3158" t="e">
        <v>#N/A</v>
      </c>
      <c r="CV3158" t="e">
        <v>#N/A</v>
      </c>
    </row>
    <row r="3159" spans="1:100" x14ac:dyDescent="0.25">
      <c r="A3159">
        <v>6550</v>
      </c>
      <c r="B3159" t="s">
        <v>3389</v>
      </c>
      <c r="C3159" s="22">
        <v>3</v>
      </c>
      <c r="D3159" s="17">
        <v>4.0004794731553588</v>
      </c>
      <c r="E3159" s="17">
        <v>-7.0125676454852487E-2</v>
      </c>
      <c r="F3159" s="17">
        <v>0.62864357739009336</v>
      </c>
      <c r="G3159" s="17">
        <v>0.61620728536372993</v>
      </c>
      <c r="H3159" s="17">
        <v>0.22778075252930421</v>
      </c>
      <c r="I3159" s="17">
        <v>0</v>
      </c>
      <c r="J3159" s="17">
        <v>13.666845151758258</v>
      </c>
      <c r="K3159" s="17">
        <v>0.22778075252930421</v>
      </c>
      <c r="L3159" s="17">
        <v>-1.0000000000000011</v>
      </c>
      <c r="M3159" s="17">
        <v>-1.0000000000000011</v>
      </c>
      <c r="N3159" s="17">
        <v>4.5556150505860833</v>
      </c>
      <c r="O3159" s="17">
        <v>18.283531910277336</v>
      </c>
      <c r="P3159" s="17">
        <v>-0.38760431593346872</v>
      </c>
      <c r="Q3159" s="17">
        <v>-0.53163670260974094</v>
      </c>
      <c r="R3159" s="17">
        <v>-0.13610483439177051</v>
      </c>
      <c r="S3159" s="17">
        <v>0.33333333333333348</v>
      </c>
      <c r="T3159" s="17">
        <v>0.33134152459203403</v>
      </c>
      <c r="U3159" s="17">
        <v>0.26062843410948383</v>
      </c>
      <c r="V3159" s="17">
        <v>3.2824214696222334E-2</v>
      </c>
      <c r="W3159" s="17">
        <v>29.213870168070788</v>
      </c>
      <c r="X3159" s="17">
        <v>1.6743613212700341</v>
      </c>
      <c r="Y3159" s="17">
        <v>-1.0000000000000011</v>
      </c>
      <c r="Z3159" s="17">
        <v>-1.0000000000000011</v>
      </c>
      <c r="AA3159" s="17">
        <v>80.863625945163122</v>
      </c>
      <c r="AB3159" s="17">
        <v>0.30004104211287452</v>
      </c>
      <c r="AC3159" s="17">
        <v>0.47236098442209074</v>
      </c>
      <c r="AD3159" s="17">
        <v>0.26331518569471651</v>
      </c>
      <c r="AE3159" s="17">
        <v>51.785860611484082</v>
      </c>
      <c r="AF3159" s="17">
        <v>0.7142857142857143</v>
      </c>
      <c r="AG3159" s="17">
        <v>-1.0000000000000011</v>
      </c>
      <c r="AH3159" s="17">
        <v>-1.0000000000000011</v>
      </c>
      <c r="AI3159" s="17">
        <v>4.2652433202601016E-2</v>
      </c>
      <c r="AJ3159" s="17">
        <v>3.2824214696222334E-2</v>
      </c>
      <c r="AK3159" s="17">
        <v>-4.7469854333712317E-3</v>
      </c>
      <c r="AL3159" s="17">
        <v>2.4622177511609292E-2</v>
      </c>
      <c r="AM3159" s="17">
        <v>-9.1637173094345992E-2</v>
      </c>
      <c r="AN3159" s="17">
        <v>0.27702601233907381</v>
      </c>
      <c r="AO3159" s="17">
        <v>-2.3146642545255074</v>
      </c>
      <c r="AP3159" s="17">
        <v>7.0487611960348913</v>
      </c>
      <c r="AQ3159" s="17">
        <v>42.880715319829072</v>
      </c>
      <c r="AR3159" s="17">
        <v>0.95812750673107416</v>
      </c>
      <c r="AS3159" s="17">
        <v>1.9021420737993384</v>
      </c>
      <c r="AT3159" s="17">
        <v>-1.0000000000000011</v>
      </c>
      <c r="AU3159" s="17">
        <v>-1.0000000000000011</v>
      </c>
      <c r="AV3159" s="17">
        <v>0.48010245097195892</v>
      </c>
      <c r="AW3159" s="17">
        <v>106.19591905147539</v>
      </c>
      <c r="AX3159" s="17">
        <v>110.33138918514963</v>
      </c>
      <c r="AY3159" s="17">
        <v>0.24421707273805968</v>
      </c>
      <c r="AZ3159" s="17">
        <v>28.320139476728045</v>
      </c>
      <c r="BA3159" s="22">
        <v>1435.2184054269187</v>
      </c>
      <c r="CU3159" t="e">
        <v>#N/A</v>
      </c>
      <c r="CV3159" t="e">
        <v>#N/A</v>
      </c>
    </row>
    <row r="3160" spans="1:100" x14ac:dyDescent="0.25">
      <c r="A3160">
        <v>6552</v>
      </c>
      <c r="B3160" t="s">
        <v>1006</v>
      </c>
      <c r="C3160" s="22">
        <v>3</v>
      </c>
      <c r="D3160" s="17">
        <v>4.6678799802661617</v>
      </c>
      <c r="E3160" s="17">
        <v>7.9261928744766522E-2</v>
      </c>
      <c r="F3160" s="17">
        <v>8.4077199257399218E-2</v>
      </c>
      <c r="G3160" s="17">
        <v>7.3642049890346714E-2</v>
      </c>
      <c r="H3160" s="17">
        <v>8.5584207786007865E-2</v>
      </c>
      <c r="I3160" s="17">
        <v>0</v>
      </c>
      <c r="J3160" s="17">
        <v>5.135052467160472</v>
      </c>
      <c r="K3160" s="17">
        <v>8.5584207786007865E-2</v>
      </c>
      <c r="L3160" s="17">
        <v>-0.99999999999999845</v>
      </c>
      <c r="M3160" s="17">
        <v>-0.99999999999999845</v>
      </c>
      <c r="N3160" s="17">
        <v>1.7116841557201565</v>
      </c>
      <c r="O3160" s="17">
        <v>9.8765744973169731</v>
      </c>
      <c r="P3160" s="17">
        <v>-3.0205487575835244E-2</v>
      </c>
      <c r="Q3160" s="17">
        <v>0.53769131308993778</v>
      </c>
      <c r="R3160" s="17">
        <v>0.15626704956827159</v>
      </c>
      <c r="S3160" s="17">
        <v>0.33333333333333293</v>
      </c>
      <c r="T3160" s="17">
        <v>0.34707957470245143</v>
      </c>
      <c r="U3160" s="17">
        <v>0.25848696649869723</v>
      </c>
      <c r="V3160" s="17">
        <v>-1.2862854641784941E-2</v>
      </c>
      <c r="W3160" s="17">
        <v>33.618112484267563</v>
      </c>
      <c r="X3160" s="17">
        <v>1.5653456797629737</v>
      </c>
      <c r="Y3160" s="17">
        <v>-0.99999999999999845</v>
      </c>
      <c r="Z3160" s="17">
        <v>-0.99999999999999845</v>
      </c>
      <c r="AA3160" s="17">
        <v>75.646609587629968</v>
      </c>
      <c r="AB3160" s="17">
        <v>0.42831560700993793</v>
      </c>
      <c r="AC3160" s="17">
        <v>0.19937342361582996</v>
      </c>
      <c r="AD3160" s="17">
        <v>0.20975557045011459</v>
      </c>
      <c r="AE3160" s="17">
        <v>41.872230053794127</v>
      </c>
      <c r="AF3160" s="17">
        <v>0.75</v>
      </c>
      <c r="AG3160" s="17">
        <v>-0.99999999999999845</v>
      </c>
      <c r="AH3160" s="17">
        <v>-0.99999999999999845</v>
      </c>
      <c r="AI3160" s="17">
        <v>0</v>
      </c>
      <c r="AJ3160" s="17">
        <v>-1.2862854641784941E-2</v>
      </c>
      <c r="AK3160" s="17">
        <v>-8.7851264134917909E-2</v>
      </c>
      <c r="AL3160" s="17">
        <v>-7.6959410922303628E-2</v>
      </c>
      <c r="AM3160" s="17">
        <v>6.0705444421020688E-2</v>
      </c>
      <c r="AN3160" s="17">
        <v>0.1375299172783977</v>
      </c>
      <c r="AO3160" s="17">
        <v>1.0783797898509273</v>
      </c>
      <c r="AP3160" s="17">
        <v>3.0534508773484239</v>
      </c>
      <c r="AQ3160" s="17">
        <v>38.753164951428005</v>
      </c>
      <c r="AR3160" s="17">
        <v>0.92603701989269627</v>
      </c>
      <c r="AS3160" s="17">
        <v>1.6509298875489822</v>
      </c>
      <c r="AT3160" s="17">
        <v>-0.99999999999999845</v>
      </c>
      <c r="AU3160" s="17">
        <v>-0.99999999999999845</v>
      </c>
      <c r="AV3160" s="17">
        <v>0.2299090994586182</v>
      </c>
      <c r="AW3160" s="17">
        <v>88.576634962295344</v>
      </c>
      <c r="AX3160" s="17">
        <v>87.290349498116854</v>
      </c>
      <c r="AY3160" s="17">
        <v>0.17176730999201006</v>
      </c>
      <c r="AZ3160" s="17">
        <v>-14.867419220682057</v>
      </c>
      <c r="BA3160" s="22">
        <v>1313.5389215061532</v>
      </c>
      <c r="CU3160" t="e">
        <v>#N/A</v>
      </c>
      <c r="CV3160" t="e">
        <v>#N/A</v>
      </c>
    </row>
    <row r="3161" spans="1:100" x14ac:dyDescent="0.25">
      <c r="A3161">
        <v>6553</v>
      </c>
      <c r="B3161" t="s">
        <v>3390</v>
      </c>
      <c r="C3161" s="22">
        <v>3</v>
      </c>
      <c r="D3161" s="17">
        <v>4.5402495033668187</v>
      </c>
      <c r="E3161" s="17">
        <v>-7.8436045667898205E-3</v>
      </c>
      <c r="F3161" s="17">
        <v>-0.23228855200882814</v>
      </c>
      <c r="G3161" s="17">
        <v>-0.23228855200882814</v>
      </c>
      <c r="H3161" s="17">
        <v>7.9268495532157063E-2</v>
      </c>
      <c r="I3161" s="17">
        <v>0</v>
      </c>
      <c r="J3161" s="17">
        <v>4.7561097319294232</v>
      </c>
      <c r="K3161" s="17">
        <v>7.9268495532157063E-2</v>
      </c>
      <c r="L3161" s="17">
        <v>-0.99999999999999878</v>
      </c>
      <c r="M3161" s="17">
        <v>-0.99999999999999878</v>
      </c>
      <c r="N3161" s="17">
        <v>1.5853699106431409</v>
      </c>
      <c r="O3161" s="17">
        <v>9.0640706832874205</v>
      </c>
      <c r="P3161" s="17">
        <v>-7.0702599641131986E-2</v>
      </c>
      <c r="Q3161" s="17">
        <v>0.5422760636138455</v>
      </c>
      <c r="R3161" s="17">
        <v>4.3511688188580429E-2</v>
      </c>
      <c r="S3161" s="17">
        <v>0.33333333333333348</v>
      </c>
      <c r="T3161" s="17">
        <v>0.30435033086924573</v>
      </c>
      <c r="U3161" s="17">
        <v>9.8172932102279717E-2</v>
      </c>
      <c r="V3161" s="17">
        <v>-1.3243031375132297E-2</v>
      </c>
      <c r="W3161" s="17">
        <v>25.733802775902767</v>
      </c>
      <c r="X3161" s="17">
        <v>0.84266570636465887</v>
      </c>
      <c r="Y3161" s="17">
        <v>-0.99999999999999878</v>
      </c>
      <c r="Z3161" s="17">
        <v>-0.99999999999999878</v>
      </c>
      <c r="AA3161" s="17">
        <v>43.802533955074828</v>
      </c>
      <c r="AB3161" s="17">
        <v>6.8494996311141296E-2</v>
      </c>
      <c r="AC3161" s="17">
        <v>0.25640473695346044</v>
      </c>
      <c r="AD3161" s="17">
        <v>3.5604656555068295E-2</v>
      </c>
      <c r="AE3161" s="17">
        <v>18.025219490983488</v>
      </c>
      <c r="AF3161" s="17">
        <v>0.30769230769230771</v>
      </c>
      <c r="AG3161" s="17">
        <v>-0.99999999999999878</v>
      </c>
      <c r="AH3161" s="17">
        <v>-0.99999999999999878</v>
      </c>
      <c r="AI3161" s="17">
        <v>0</v>
      </c>
      <c r="AJ3161" s="17">
        <v>-1.3243031375132297E-2</v>
      </c>
      <c r="AK3161" s="17">
        <v>-0.19633277313341937</v>
      </c>
      <c r="AL3161" s="17">
        <v>0.1169911781827131</v>
      </c>
      <c r="AM3161" s="17">
        <v>-4.7762106429855233E-2</v>
      </c>
      <c r="AN3161" s="17">
        <v>0.39289976977706031</v>
      </c>
      <c r="AO3161" s="17">
        <v>-2.1757165264134763</v>
      </c>
      <c r="AP3161" s="17">
        <v>10.407450135340071</v>
      </c>
      <c r="AQ3161" s="17">
        <v>30.489912507832209</v>
      </c>
      <c r="AR3161" s="17">
        <v>0.72261356492972628</v>
      </c>
      <c r="AS3161" s="17">
        <v>0.92193420189681619</v>
      </c>
      <c r="AT3161" s="17">
        <v>-0.99999999999999878</v>
      </c>
      <c r="AU3161" s="17">
        <v>-0.99999999999999878</v>
      </c>
      <c r="AV3161" s="17">
        <v>-0.18877686382024755</v>
      </c>
      <c r="AW3161" s="17">
        <v>63.274054773702318</v>
      </c>
      <c r="AX3161" s="17">
        <v>61.949751636189092</v>
      </c>
      <c r="AY3161" s="17">
        <v>4.2229075369578845E-2</v>
      </c>
      <c r="AZ3161" s="17">
        <v>-13.036607745357294</v>
      </c>
      <c r="BA3161" s="22">
        <v>1373.0174796695819</v>
      </c>
      <c r="CU3161" t="e">
        <v>#N/A</v>
      </c>
      <c r="CV3161" t="e">
        <v>#N/A</v>
      </c>
    </row>
    <row r="3162" spans="1:100" x14ac:dyDescent="0.25">
      <c r="A3162">
        <v>6554</v>
      </c>
      <c r="B3162" t="s">
        <v>3391</v>
      </c>
      <c r="C3162" s="22">
        <v>3</v>
      </c>
      <c r="D3162" s="17">
        <v>5.2938498412279777</v>
      </c>
      <c r="E3162" s="17">
        <v>0</v>
      </c>
      <c r="F3162" s="17">
        <v>-8.7882978194656972E-2</v>
      </c>
      <c r="G3162" s="17">
        <v>-8.7882978194656972E-2</v>
      </c>
      <c r="H3162" s="17">
        <v>0.15138699464437239</v>
      </c>
      <c r="I3162" s="17">
        <v>0</v>
      </c>
      <c r="J3162" s="17">
        <v>9.0832196786623367</v>
      </c>
      <c r="K3162" s="17">
        <v>0.15138699464437239</v>
      </c>
      <c r="L3162" s="17">
        <v>-1.0000000000000007</v>
      </c>
      <c r="M3162" s="17">
        <v>-1.0000000000000007</v>
      </c>
      <c r="N3162" s="17">
        <v>3.027739892887447</v>
      </c>
      <c r="O3162" s="17">
        <v>14.289186541695658</v>
      </c>
      <c r="P3162" s="17">
        <v>0.40370655611785733</v>
      </c>
      <c r="Q3162" s="17">
        <v>-2.1871014890097555</v>
      </c>
      <c r="R3162" s="17">
        <v>-0.61412250577904592</v>
      </c>
      <c r="S3162" s="17">
        <v>0.33333333333333348</v>
      </c>
      <c r="T3162" s="17">
        <v>0.23521174081563065</v>
      </c>
      <c r="U3162" s="17">
        <v>0.3291650245093698</v>
      </c>
      <c r="V3162" s="17">
        <v>-9.9145852188201183E-3</v>
      </c>
      <c r="W3162" s="17">
        <v>29.456340751805662</v>
      </c>
      <c r="X3162" s="17">
        <v>1.5762090737114463</v>
      </c>
      <c r="Y3162" s="17">
        <v>-1.0000000000000007</v>
      </c>
      <c r="Z3162" s="17">
        <v>-1.0000000000000007</v>
      </c>
      <c r="AA3162" s="17">
        <v>81.606272993676512</v>
      </c>
      <c r="AB3162" s="17">
        <v>0.33845567663655329</v>
      </c>
      <c r="AC3162" s="17">
        <v>0.43780281642728813</v>
      </c>
      <c r="AD3162" s="17">
        <v>0.27902260188915756</v>
      </c>
      <c r="AE3162" s="17">
        <v>52.764054747649929</v>
      </c>
      <c r="AF3162" s="17">
        <v>0.66666666666666663</v>
      </c>
      <c r="AG3162" s="17">
        <v>-1.0000000000000007</v>
      </c>
      <c r="AH3162" s="17">
        <v>-1.0000000000000007</v>
      </c>
      <c r="AI3162" s="17">
        <v>5.867264646646957E-4</v>
      </c>
      <c r="AJ3162" s="17">
        <v>-9.9145852188201183E-3</v>
      </c>
      <c r="AK3162" s="17">
        <v>-3.4258267046921059E-2</v>
      </c>
      <c r="AL3162" s="17">
        <v>4.8772783335511466E-2</v>
      </c>
      <c r="AM3162" s="17">
        <v>-0.28470881563888933</v>
      </c>
      <c r="AN3162" s="17">
        <v>0.42637827311836735</v>
      </c>
      <c r="AO3162" s="17">
        <v>-7.2890117262068399</v>
      </c>
      <c r="AP3162" s="17">
        <v>10.903320744636748</v>
      </c>
      <c r="AQ3162" s="17">
        <v>38.539560430467972</v>
      </c>
      <c r="AR3162" s="17">
        <v>0.88779551343951335</v>
      </c>
      <c r="AS3162" s="17">
        <v>1.7275960683558185</v>
      </c>
      <c r="AT3162" s="17">
        <v>-1.0000000000000007</v>
      </c>
      <c r="AU3162" s="17">
        <v>-1.0000000000000007</v>
      </c>
      <c r="AV3162" s="17">
        <v>-0.70200548397370299</v>
      </c>
      <c r="AW3162" s="17">
        <v>106.79878028000894</v>
      </c>
      <c r="AX3162" s="17">
        <v>105.81905628742022</v>
      </c>
      <c r="AY3162" s="17">
        <v>0.47882687457803824</v>
      </c>
      <c r="AZ3162" s="17">
        <v>62.39831750876656</v>
      </c>
      <c r="BA3162" s="22">
        <v>1499.9685028246415</v>
      </c>
      <c r="CU3162" t="e">
        <v>#N/A</v>
      </c>
      <c r="CV3162" t="e">
        <v>#N/A</v>
      </c>
    </row>
    <row r="3163" spans="1:100" x14ac:dyDescent="0.25">
      <c r="A3163">
        <v>6556</v>
      </c>
      <c r="B3163" t="s">
        <v>3392</v>
      </c>
      <c r="C3163" s="22">
        <v>3</v>
      </c>
      <c r="D3163" s="17">
        <v>4.932018242161285</v>
      </c>
      <c r="E3163" s="17">
        <v>-8.5089114631120566E-2</v>
      </c>
      <c r="F3163" s="17">
        <v>1.5138223378630127</v>
      </c>
      <c r="G3163" s="17">
        <v>1.4958091441123942</v>
      </c>
      <c r="H3163" s="17">
        <v>0.1499583540692441</v>
      </c>
      <c r="I3163" s="17">
        <v>0</v>
      </c>
      <c r="J3163" s="17">
        <v>8.9975012441546376</v>
      </c>
      <c r="K3163" s="17">
        <v>0.1499583540692441</v>
      </c>
      <c r="L3163" s="17">
        <v>-1</v>
      </c>
      <c r="M3163" s="17">
        <v>-1</v>
      </c>
      <c r="N3163" s="17">
        <v>2.9991670813848823</v>
      </c>
      <c r="O3163" s="17">
        <v>15.42532863042832</v>
      </c>
      <c r="P3163" s="17">
        <v>0.69762547768638894</v>
      </c>
      <c r="Q3163" s="17">
        <v>-3.3457539062288326</v>
      </c>
      <c r="R3163" s="17">
        <v>-1.0793479368340106</v>
      </c>
      <c r="S3163" s="17">
        <v>0.33333333333333337</v>
      </c>
      <c r="T3163" s="17">
        <v>0.3297745611224373</v>
      </c>
      <c r="U3163" s="17">
        <v>0.33616406039624558</v>
      </c>
      <c r="V3163" s="17">
        <v>-3.0218310883754922E-2</v>
      </c>
      <c r="W3163" s="17">
        <v>32.763811595960696</v>
      </c>
      <c r="X3163" s="17">
        <v>1.6729371444580834</v>
      </c>
      <c r="Y3163" s="17">
        <v>-1</v>
      </c>
      <c r="Z3163" s="17">
        <v>-1</v>
      </c>
      <c r="AA3163" s="17">
        <v>70.623472568961844</v>
      </c>
      <c r="AB3163" s="17">
        <v>0.39652912533864765</v>
      </c>
      <c r="AC3163" s="17">
        <v>0.21788876601495755</v>
      </c>
      <c r="AD3163" s="17">
        <v>0.16436228684309756</v>
      </c>
      <c r="AE3163" s="17">
        <v>38.939008909835124</v>
      </c>
      <c r="AF3163" s="17">
        <v>0.70588235294117652</v>
      </c>
      <c r="AG3163" s="17">
        <v>-1</v>
      </c>
      <c r="AH3163" s="17">
        <v>-1</v>
      </c>
      <c r="AI3163" s="17">
        <v>3.5937492276788593E-2</v>
      </c>
      <c r="AJ3163" s="17">
        <v>-3.0218310883754922E-2</v>
      </c>
      <c r="AK3163" s="17">
        <v>-8.5409063360220749E-2</v>
      </c>
      <c r="AL3163" s="17">
        <v>0.13695848446499426</v>
      </c>
      <c r="AM3163" s="17">
        <v>0.13164527432018724</v>
      </c>
      <c r="AN3163" s="17">
        <v>0.15588786961019399</v>
      </c>
      <c r="AO3163" s="17">
        <v>2.8640865412035783</v>
      </c>
      <c r="AP3163" s="17">
        <v>4.5819891625798217</v>
      </c>
      <c r="AQ3163" s="17">
        <v>41.761312840115338</v>
      </c>
      <c r="AR3163" s="17">
        <v>0.96905364396826155</v>
      </c>
      <c r="AS3163" s="17">
        <v>1.8228954985273271</v>
      </c>
      <c r="AT3163" s="17">
        <v>-1</v>
      </c>
      <c r="AU3163" s="17">
        <v>-1</v>
      </c>
      <c r="AV3163" s="17">
        <v>0.41646120727838365</v>
      </c>
      <c r="AW3163" s="17">
        <v>90.630790361969986</v>
      </c>
      <c r="AX3163" s="17">
        <v>88.327709119130262</v>
      </c>
      <c r="AY3163" s="17">
        <v>8.6149921248944522E-2</v>
      </c>
      <c r="AZ3163" s="17">
        <v>11.233821688990396</v>
      </c>
      <c r="BA3163" s="22">
        <v>1388.6633272439985</v>
      </c>
      <c r="CU3163" t="e">
        <v>#N/A</v>
      </c>
      <c r="CV3163" t="e">
        <v>#N/A</v>
      </c>
    </row>
    <row r="3164" spans="1:100" x14ac:dyDescent="0.25">
      <c r="A3164">
        <v>6557</v>
      </c>
      <c r="B3164" t="s">
        <v>1067</v>
      </c>
      <c r="C3164" s="22">
        <v>3</v>
      </c>
      <c r="D3164" s="17">
        <v>5.1702397661160324</v>
      </c>
      <c r="E3164" s="17">
        <v>0</v>
      </c>
      <c r="F3164" s="17">
        <v>0.91061132057646132</v>
      </c>
      <c r="G3164" s="17">
        <v>0.91061132057646132</v>
      </c>
      <c r="H3164" s="17">
        <v>-5.0198735471244815E-2</v>
      </c>
      <c r="I3164" s="17">
        <v>0</v>
      </c>
      <c r="J3164" s="17">
        <v>-3.0119241282746909</v>
      </c>
      <c r="K3164" s="17">
        <v>-5.0198735471244815E-2</v>
      </c>
      <c r="L3164" s="17">
        <v>-1.0000000000000004</v>
      </c>
      <c r="M3164" s="17">
        <v>-1.0000000000000004</v>
      </c>
      <c r="N3164" s="17">
        <v>-1.003974709424897</v>
      </c>
      <c r="O3164" s="17">
        <v>3.0689269584178049</v>
      </c>
      <c r="P3164" s="17">
        <v>0.49068186892338139</v>
      </c>
      <c r="Q3164" s="17">
        <v>4.3477947514917084</v>
      </c>
      <c r="R3164" s="17">
        <v>1.4523249221778436</v>
      </c>
      <c r="S3164" s="17">
        <v>0.33333333333333365</v>
      </c>
      <c r="T3164" s="17">
        <v>0.33333333333333365</v>
      </c>
      <c r="U3164" s="17">
        <v>0.31772824561675622</v>
      </c>
      <c r="V3164" s="17">
        <v>-8.1882406107141523E-3</v>
      </c>
      <c r="W3164" s="17">
        <v>41.056216285758154</v>
      </c>
      <c r="X3164" s="17">
        <v>1.9386489409406518</v>
      </c>
      <c r="Y3164" s="17">
        <v>-1.0000000000000004</v>
      </c>
      <c r="Z3164" s="17">
        <v>-1.0000000000000004</v>
      </c>
      <c r="AA3164" s="17">
        <v>57.132856132615693</v>
      </c>
      <c r="AB3164" s="17">
        <v>5.6757464771719217E-2</v>
      </c>
      <c r="AC3164" s="17">
        <v>7.6915925492040432E-2</v>
      </c>
      <c r="AD3164" s="17">
        <v>0.15881290822983513</v>
      </c>
      <c r="AE3164" s="17">
        <v>14.624314924679737</v>
      </c>
      <c r="AF3164" s="17">
        <v>0.25</v>
      </c>
      <c r="AG3164" s="17">
        <v>-1.0000000000000004</v>
      </c>
      <c r="AH3164" s="17">
        <v>-1.0000000000000004</v>
      </c>
      <c r="AI3164" s="17">
        <v>0</v>
      </c>
      <c r="AJ3164" s="17">
        <v>-8.1882406107141523E-3</v>
      </c>
      <c r="AK3164" s="17">
        <v>-9.8859168211836046E-2</v>
      </c>
      <c r="AL3164" s="17">
        <v>-9.0866476672237809E-2</v>
      </c>
      <c r="AM3164" s="17">
        <v>-0.12286855568387713</v>
      </c>
      <c r="AN3164" s="17">
        <v>-8.7779072554566517E-2</v>
      </c>
      <c r="AO3164" s="17">
        <v>-3.566009733156108</v>
      </c>
      <c r="AP3164" s="17">
        <v>-2.6488091972253525</v>
      </c>
      <c r="AQ3164" s="17">
        <v>38.044292157483454</v>
      </c>
      <c r="AR3164" s="17">
        <v>0.97620667167270847</v>
      </c>
      <c r="AS3164" s="17">
        <v>1.8884502054694063</v>
      </c>
      <c r="AT3164" s="17">
        <v>-1.0000000000000004</v>
      </c>
      <c r="AU3164" s="17">
        <v>-1.0000000000000004</v>
      </c>
      <c r="AV3164" s="17">
        <v>2.3629362427543046</v>
      </c>
      <c r="AW3164" s="17">
        <v>57.552973893808208</v>
      </c>
      <c r="AX3164" s="17">
        <v>56.73414983273679</v>
      </c>
      <c r="AY3164" s="17">
        <v>0.17237155017056069</v>
      </c>
      <c r="AZ3164" s="17">
        <v>-20.282073214961557</v>
      </c>
      <c r="BA3164" s="22">
        <v>1335.7001779374782</v>
      </c>
      <c r="CU3164" t="e">
        <v>#N/A</v>
      </c>
      <c r="CV3164" t="e">
        <v>#N/A</v>
      </c>
    </row>
    <row r="3165" spans="1:100" x14ac:dyDescent="0.25">
      <c r="A3165">
        <v>6558</v>
      </c>
      <c r="B3165" t="s">
        <v>3393</v>
      </c>
      <c r="C3165" s="22">
        <v>3</v>
      </c>
      <c r="D3165" s="17">
        <v>4.3911676758347831</v>
      </c>
      <c r="E3165" s="17">
        <v>-2.0787219192205938E-2</v>
      </c>
      <c r="F3165" s="17">
        <v>-0.37926450679382401</v>
      </c>
      <c r="G3165" s="17">
        <v>-0.38619357985789265</v>
      </c>
      <c r="H3165" s="17">
        <v>6.0243883670051845E-2</v>
      </c>
      <c r="I3165" s="17">
        <v>0</v>
      </c>
      <c r="J3165" s="17">
        <v>3.6146330202031094</v>
      </c>
      <c r="K3165" s="17">
        <v>6.0243883670051845E-2</v>
      </c>
      <c r="L3165" s="17">
        <v>-1.0000000000000009</v>
      </c>
      <c r="M3165" s="17">
        <v>-1.0000000000000009</v>
      </c>
      <c r="N3165" s="17">
        <v>1.2048776734010371</v>
      </c>
      <c r="O3165" s="17">
        <v>7.6196071161800054</v>
      </c>
      <c r="P3165" s="17">
        <v>-0.54486964119519454</v>
      </c>
      <c r="Q3165" s="17">
        <v>0.21946406003101104</v>
      </c>
      <c r="R3165" s="17">
        <v>3.0176996944289491E-2</v>
      </c>
      <c r="S3165" s="17">
        <v>0.33333333333333376</v>
      </c>
      <c r="T3165" s="17">
        <v>0.33333333333333376</v>
      </c>
      <c r="U3165" s="17">
        <v>0.36552429554770366</v>
      </c>
      <c r="V3165" s="17">
        <v>0.11779488885091334</v>
      </c>
      <c r="W3165" s="17">
        <v>43.589678695809276</v>
      </c>
      <c r="X3165" s="17">
        <v>2.7752892982929089</v>
      </c>
      <c r="Y3165" s="17">
        <v>-1.0000000000000009</v>
      </c>
      <c r="Z3165" s="17">
        <v>-1.0000000000000009</v>
      </c>
      <c r="AA3165" s="17">
        <v>68.580740521688924</v>
      </c>
      <c r="AB3165" s="17">
        <v>0.16186644195188021</v>
      </c>
      <c r="AC3165" s="17">
        <v>0.20090550753261441</v>
      </c>
      <c r="AD3165" s="17">
        <v>0.13644574709421284</v>
      </c>
      <c r="AE3165" s="17">
        <v>24.960884828935367</v>
      </c>
      <c r="AF3165" s="17">
        <v>0.75</v>
      </c>
      <c r="AG3165" s="17">
        <v>-1.0000000000000009</v>
      </c>
      <c r="AH3165" s="17">
        <v>-1.0000000000000009</v>
      </c>
      <c r="AI3165" s="17">
        <v>-6.6554693443595936E-3</v>
      </c>
      <c r="AJ3165" s="17">
        <v>0.11779488885091334</v>
      </c>
      <c r="AK3165" s="17">
        <v>0.47010410027929678</v>
      </c>
      <c r="AL3165" s="17">
        <v>0.24589580808108197</v>
      </c>
      <c r="AM3165" s="17">
        <v>1.5445154763704678E-2</v>
      </c>
      <c r="AN3165" s="17">
        <v>-5.8562946374495523E-2</v>
      </c>
      <c r="AO3165" s="17">
        <v>2.7366493704890993</v>
      </c>
      <c r="AP3165" s="17">
        <v>-0.23459461895697925</v>
      </c>
      <c r="AQ3165" s="17">
        <v>47.204311716012398</v>
      </c>
      <c r="AR3165" s="17">
        <v>1.1499858510652841</v>
      </c>
      <c r="AS3165" s="17">
        <v>2.8355331819629632</v>
      </c>
      <c r="AT3165" s="17">
        <v>-1.0000000000000009</v>
      </c>
      <c r="AU3165" s="17">
        <v>-1.0000000000000009</v>
      </c>
      <c r="AV3165" s="17">
        <v>-0.35601658291360377</v>
      </c>
      <c r="AW3165" s="17">
        <v>75.965753018911911</v>
      </c>
      <c r="AX3165" s="17">
        <v>87.612132517116081</v>
      </c>
      <c r="AY3165" s="17">
        <v>8.6268865722080113E-4</v>
      </c>
      <c r="AZ3165" s="17">
        <v>-24.375636703378508</v>
      </c>
      <c r="BA3165" s="22">
        <v>1454.0625577378994</v>
      </c>
      <c r="CU3165" t="e">
        <v>#N/A</v>
      </c>
      <c r="CV3165" t="e">
        <v>#N/A</v>
      </c>
    </row>
    <row r="3166" spans="1:100" x14ac:dyDescent="0.25">
      <c r="A3166">
        <v>6559</v>
      </c>
      <c r="B3166" t="s">
        <v>3394</v>
      </c>
      <c r="C3166" s="22">
        <v>3</v>
      </c>
      <c r="D3166" s="17">
        <v>4.2389651673446958</v>
      </c>
      <c r="E3166" s="17">
        <v>1.1944991444857436E-3</v>
      </c>
      <c r="F3166" s="17">
        <v>-0.32337079922544598</v>
      </c>
      <c r="G3166" s="17">
        <v>-0.32337079922544598</v>
      </c>
      <c r="H3166" s="17">
        <v>-2.1877216423207113E-2</v>
      </c>
      <c r="I3166" s="17">
        <v>0</v>
      </c>
      <c r="J3166" s="17">
        <v>-1.312632985392425</v>
      </c>
      <c r="K3166" s="17">
        <v>-2.1877216423207113E-2</v>
      </c>
      <c r="L3166" s="17">
        <v>-0.99999999999999956</v>
      </c>
      <c r="M3166" s="17">
        <v>-0.99999999999999956</v>
      </c>
      <c r="N3166" s="17">
        <v>-0.43754432846414054</v>
      </c>
      <c r="O3166" s="17">
        <v>2.6029613827268272</v>
      </c>
      <c r="P3166" s="17">
        <v>-8.3149018008140008E-2</v>
      </c>
      <c r="Q3166" s="17">
        <v>-0.15970647145974376</v>
      </c>
      <c r="R3166" s="17">
        <v>-4.3149894689818467E-2</v>
      </c>
      <c r="S3166" s="17">
        <v>0.33333333333333304</v>
      </c>
      <c r="T3166" s="17">
        <v>0.28118328041558072</v>
      </c>
      <c r="U3166" s="17">
        <v>0.29585769067771645</v>
      </c>
      <c r="V3166" s="17">
        <v>-2.0181048027446032E-2</v>
      </c>
      <c r="W3166" s="17">
        <v>36.482818912895645</v>
      </c>
      <c r="X3166" s="17">
        <v>1.6405137313963887</v>
      </c>
      <c r="Y3166" s="17">
        <v>-0.99999999999999956</v>
      </c>
      <c r="Z3166" s="17">
        <v>-0.99999999999999956</v>
      </c>
      <c r="AA3166" s="17">
        <v>79.296401704248439</v>
      </c>
      <c r="AB3166" s="17">
        <v>0.18549064078902491</v>
      </c>
      <c r="AC3166" s="17">
        <v>0.2735857378792671</v>
      </c>
      <c r="AD3166" s="17">
        <v>0.39805827505256064</v>
      </c>
      <c r="AE3166" s="17">
        <v>42.856732686042662</v>
      </c>
      <c r="AF3166" s="17">
        <v>0.8571428571428571</v>
      </c>
      <c r="AG3166" s="17">
        <v>-0.99999999999999956</v>
      </c>
      <c r="AH3166" s="17">
        <v>-0.99999999999999956</v>
      </c>
      <c r="AI3166" s="17">
        <v>0</v>
      </c>
      <c r="AJ3166" s="17">
        <v>-2.0181048027446032E-2</v>
      </c>
      <c r="AK3166" s="17">
        <v>-0.14149192394080415</v>
      </c>
      <c r="AL3166" s="17">
        <v>-1.0383625745894905E-2</v>
      </c>
      <c r="AM3166" s="17">
        <v>0.13440387608102514</v>
      </c>
      <c r="AN3166" s="17">
        <v>6.0153386622429993E-2</v>
      </c>
      <c r="AO3166" s="17">
        <v>2.652637282321606</v>
      </c>
      <c r="AP3166" s="17">
        <v>1.4519165368312743</v>
      </c>
      <c r="AQ3166" s="17">
        <v>35.170185927503233</v>
      </c>
      <c r="AR3166" s="17">
        <v>0.89019325639918412</v>
      </c>
      <c r="AS3166" s="17">
        <v>1.6186365149731823</v>
      </c>
      <c r="AT3166" s="17">
        <v>-0.99999999999999956</v>
      </c>
      <c r="AU3166" s="17">
        <v>-0.99999999999999956</v>
      </c>
      <c r="AV3166" s="17">
        <v>-0.36652069391526443</v>
      </c>
      <c r="AW3166" s="17">
        <v>83.351279623806548</v>
      </c>
      <c r="AX3166" s="17">
        <v>81.333174821061945</v>
      </c>
      <c r="AY3166" s="17">
        <v>-1.4126534713684677E-2</v>
      </c>
      <c r="AZ3166" s="17">
        <v>4.0253249310404948</v>
      </c>
      <c r="BA3166" s="22">
        <v>1388.955952866163</v>
      </c>
      <c r="CU3166" t="e">
        <v>#N/A</v>
      </c>
      <c r="CV3166" t="e">
        <v>#N/A</v>
      </c>
    </row>
    <row r="3167" spans="1:100" x14ac:dyDescent="0.25">
      <c r="A3167">
        <v>6560</v>
      </c>
      <c r="B3167" t="s">
        <v>3395</v>
      </c>
      <c r="C3167" s="22">
        <v>3</v>
      </c>
      <c r="D3167" s="17">
        <v>5.3668031570019883</v>
      </c>
      <c r="E3167" s="17">
        <v>0</v>
      </c>
      <c r="F3167" s="17">
        <v>-1.0320722058401455</v>
      </c>
      <c r="G3167" s="17">
        <v>-1.0320722058401455</v>
      </c>
      <c r="H3167" s="17">
        <v>0.20366581109880766</v>
      </c>
      <c r="I3167" s="17">
        <v>0</v>
      </c>
      <c r="J3167" s="17">
        <v>12.219948665928454</v>
      </c>
      <c r="K3167" s="17">
        <v>0.20366581109880766</v>
      </c>
      <c r="L3167" s="17">
        <v>-0.99999999999999978</v>
      </c>
      <c r="M3167" s="17">
        <v>-0.99999999999999978</v>
      </c>
      <c r="N3167" s="17">
        <v>4.0733162219761523</v>
      </c>
      <c r="O3167" s="17">
        <v>16.554679617090301</v>
      </c>
      <c r="P3167" s="17">
        <v>-0.25280430217631783</v>
      </c>
      <c r="Q3167" s="17">
        <v>-1.9035306814880975</v>
      </c>
      <c r="R3167" s="17">
        <v>-0.6437188307391748</v>
      </c>
      <c r="S3167" s="17">
        <v>0.33333333333333331</v>
      </c>
      <c r="T3167" s="17">
        <v>0.36733409268071521</v>
      </c>
      <c r="U3167" s="17">
        <v>0.13643380651749054</v>
      </c>
      <c r="V3167" s="17">
        <v>-3.2437893640028727E-2</v>
      </c>
      <c r="W3167" s="17">
        <v>24.039901111708129</v>
      </c>
      <c r="X3167" s="17">
        <v>0.88211023849241266</v>
      </c>
      <c r="Y3167" s="17">
        <v>-0.99999999999999978</v>
      </c>
      <c r="Z3167" s="17">
        <v>-0.99999999999999978</v>
      </c>
      <c r="AA3167" s="17">
        <v>57.172413324115496</v>
      </c>
      <c r="AB3167" s="17">
        <v>0.33083019660429452</v>
      </c>
      <c r="AC3167" s="17">
        <v>0.35750168131784016</v>
      </c>
      <c r="AD3167" s="17">
        <v>-1.280725705920378E-2</v>
      </c>
      <c r="AE3167" s="17">
        <v>33.776231043146566</v>
      </c>
      <c r="AF3167" s="17">
        <v>0.81818181818181823</v>
      </c>
      <c r="AG3167" s="17">
        <v>-0.99999999999999978</v>
      </c>
      <c r="AH3167" s="17">
        <v>-0.99999999999999978</v>
      </c>
      <c r="AI3167" s="17">
        <v>-3.6517948734386282E-2</v>
      </c>
      <c r="AJ3167" s="17">
        <v>-3.2437893640028727E-2</v>
      </c>
      <c r="AK3167" s="17">
        <v>0.41530143974525857</v>
      </c>
      <c r="AL3167" s="17">
        <v>0.10470810243183208</v>
      </c>
      <c r="AM3167" s="17">
        <v>0.27868975476203445</v>
      </c>
      <c r="AN3167" s="17">
        <v>0.29745934614144104</v>
      </c>
      <c r="AO3167" s="17">
        <v>9.0437510677771531</v>
      </c>
      <c r="AP3167" s="17">
        <v>7.9600241656951871</v>
      </c>
      <c r="AQ3167" s="17">
        <v>36.259849777636589</v>
      </c>
      <c r="AR3167" s="17">
        <v>0.80466333889151054</v>
      </c>
      <c r="AS3167" s="17">
        <v>1.0857760495912208</v>
      </c>
      <c r="AT3167" s="17">
        <v>-0.99999999999999978</v>
      </c>
      <c r="AU3167" s="17">
        <v>-0.99999999999999978</v>
      </c>
      <c r="AV3167" s="17">
        <v>-1.6757910365793198</v>
      </c>
      <c r="AW3167" s="17">
        <v>81.68711710690097</v>
      </c>
      <c r="AX3167" s="17">
        <v>77.712968768210374</v>
      </c>
      <c r="AY3167" s="17">
        <v>0.1590057397959172</v>
      </c>
      <c r="AZ3167" s="17">
        <v>-4.4547152958217549</v>
      </c>
      <c r="BA3167" s="22">
        <v>1391.2363115712142</v>
      </c>
      <c r="CU3167" t="e">
        <v>#N/A</v>
      </c>
      <c r="CV3167" t="e">
        <v>#N/A</v>
      </c>
    </row>
    <row r="3168" spans="1:100" x14ac:dyDescent="0.25">
      <c r="A3168">
        <v>6561</v>
      </c>
      <c r="B3168" t="s">
        <v>3396</v>
      </c>
      <c r="C3168" s="22">
        <v>3</v>
      </c>
      <c r="D3168" s="17">
        <v>3.5640522797903804</v>
      </c>
      <c r="E3168" s="17">
        <v>0.16525009370224586</v>
      </c>
      <c r="F3168" s="17">
        <v>-4.1719029228003413E-3</v>
      </c>
      <c r="G3168" s="17">
        <v>4.1504812200608282E-2</v>
      </c>
      <c r="H3168" s="17">
        <v>0.2334957206383223</v>
      </c>
      <c r="I3168" s="17">
        <v>0</v>
      </c>
      <c r="J3168" s="17">
        <v>14.009743238299336</v>
      </c>
      <c r="K3168" s="17">
        <v>0.2334957206383223</v>
      </c>
      <c r="L3168" s="17">
        <v>-0.99999999999999956</v>
      </c>
      <c r="M3168" s="17">
        <v>-0.99999999999999956</v>
      </c>
      <c r="N3168" s="17">
        <v>4.6699144127664454</v>
      </c>
      <c r="O3168" s="17">
        <v>17.615300330290314</v>
      </c>
      <c r="P3168" s="17">
        <v>-0.11975384697924929</v>
      </c>
      <c r="Q3168" s="17">
        <v>0.13239615198170421</v>
      </c>
      <c r="R3168" s="17">
        <v>2.9583887446067311E-2</v>
      </c>
      <c r="S3168" s="17">
        <v>0.33333333333333348</v>
      </c>
      <c r="T3168" s="17">
        <v>0.34616814542702801</v>
      </c>
      <c r="U3168" s="17">
        <v>0.33473975907893894</v>
      </c>
      <c r="V3168" s="17">
        <v>-3.4536784916241875E-2</v>
      </c>
      <c r="W3168" s="17">
        <v>29.848349291389429</v>
      </c>
      <c r="X3168" s="17">
        <v>1.5905788970340378</v>
      </c>
      <c r="Y3168" s="17">
        <v>-0.99999999999999956</v>
      </c>
      <c r="Z3168" s="17">
        <v>-0.99999999999999956</v>
      </c>
      <c r="AA3168" s="17">
        <v>77.665592077129219</v>
      </c>
      <c r="AB3168" s="17">
        <v>0.2994558491240033</v>
      </c>
      <c r="AC3168" s="17">
        <v>0.37927207513762201</v>
      </c>
      <c r="AD3168" s="17">
        <v>0.27702525370424896</v>
      </c>
      <c r="AE3168" s="17">
        <v>47.787658898293685</v>
      </c>
      <c r="AF3168" s="17">
        <v>0.91666666666666663</v>
      </c>
      <c r="AG3168" s="17">
        <v>-0.99999999999999956</v>
      </c>
      <c r="AH3168" s="17">
        <v>-0.99999999999999956</v>
      </c>
      <c r="AI3168" s="17">
        <v>0</v>
      </c>
      <c r="AJ3168" s="17">
        <v>-3.4536784916241875E-2</v>
      </c>
      <c r="AK3168" s="17">
        <v>5.1142022001553579E-2</v>
      </c>
      <c r="AL3168" s="17">
        <v>0.23982788789247267</v>
      </c>
      <c r="AM3168" s="17">
        <v>-0.12764637181912153</v>
      </c>
      <c r="AN3168" s="17">
        <v>-5.2473080752333118E-2</v>
      </c>
      <c r="AO3168" s="17">
        <v>-2.9354491854702705</v>
      </c>
      <c r="AP3168" s="17">
        <v>-0.11268757934596463</v>
      </c>
      <c r="AQ3168" s="17">
        <v>43.858092529688754</v>
      </c>
      <c r="AR3168" s="17">
        <v>0.97970445292305808</v>
      </c>
      <c r="AS3168" s="17">
        <v>1.8240746176723592</v>
      </c>
      <c r="AT3168" s="17">
        <v>-0.99999999999999956</v>
      </c>
      <c r="AU3168" s="17">
        <v>-0.99999999999999956</v>
      </c>
      <c r="AV3168" s="17">
        <v>7.1088699646675552E-2</v>
      </c>
      <c r="AW3168" s="17">
        <v>95.16820482807357</v>
      </c>
      <c r="AX3168" s="17">
        <v>91.714526336449367</v>
      </c>
      <c r="AY3168" s="17">
        <v>0.25862687747865243</v>
      </c>
      <c r="AZ3168" s="17">
        <v>13.961420376658806</v>
      </c>
      <c r="BA3168" s="22">
        <v>1443.8326029289233</v>
      </c>
      <c r="CU3168" t="e">
        <v>#N/A</v>
      </c>
      <c r="CV3168" t="e">
        <v>#N/A</v>
      </c>
    </row>
    <row r="3169" spans="1:100" x14ac:dyDescent="0.25">
      <c r="A3169">
        <v>6562</v>
      </c>
      <c r="B3169" t="s">
        <v>3397</v>
      </c>
      <c r="C3169" s="22">
        <v>3</v>
      </c>
      <c r="D3169" s="17">
        <v>3.9054624126807012</v>
      </c>
      <c r="E3169" s="17">
        <v>0</v>
      </c>
      <c r="F3169" s="17">
        <v>0.10171347812874321</v>
      </c>
      <c r="G3169" s="17">
        <v>0.10171347812874321</v>
      </c>
      <c r="H3169" s="17">
        <v>-3.6953544753956902E-2</v>
      </c>
      <c r="I3169" s="17">
        <v>0</v>
      </c>
      <c r="J3169" s="17">
        <v>-2.2172126852374139</v>
      </c>
      <c r="K3169" s="17">
        <v>-3.6953544753956902E-2</v>
      </c>
      <c r="L3169" s="17">
        <v>-1.0000000000000004</v>
      </c>
      <c r="M3169" s="17">
        <v>-1.0000000000000004</v>
      </c>
      <c r="N3169" s="17">
        <v>-0.73907089507913781</v>
      </c>
      <c r="O3169" s="17">
        <v>1.7899632055720309</v>
      </c>
      <c r="P3169" s="17">
        <v>-0.34030640552234886</v>
      </c>
      <c r="Q3169" s="17">
        <v>-0.56229035251782389</v>
      </c>
      <c r="R3169" s="17">
        <v>-0.24193238603712214</v>
      </c>
      <c r="S3169" s="17">
        <v>0.33333333333333348</v>
      </c>
      <c r="T3169" s="17">
        <v>7.9883694580059672E-2</v>
      </c>
      <c r="U3169" s="17">
        <v>-0.12739887431647007</v>
      </c>
      <c r="V3169" s="17">
        <v>3.1562813412062182E-3</v>
      </c>
      <c r="W3169" s="17">
        <v>13.037119187683439</v>
      </c>
      <c r="X3169" s="17">
        <v>-0.29393687530456686</v>
      </c>
      <c r="Y3169" s="17">
        <v>-1.0000000000000004</v>
      </c>
      <c r="Z3169" s="17">
        <v>-1.0000000000000004</v>
      </c>
      <c r="AA3169" s="17">
        <v>6.3453941342763613</v>
      </c>
      <c r="AB3169" s="17">
        <v>-1.9370240155975708E-2</v>
      </c>
      <c r="AC3169" s="17">
        <v>2.6694158808729405E-2</v>
      </c>
      <c r="AD3169" s="17">
        <v>-0.13631977200015288</v>
      </c>
      <c r="AE3169" s="17">
        <v>-6.4497926673699641</v>
      </c>
      <c r="AF3169" s="17">
        <v>0</v>
      </c>
      <c r="AG3169" s="17">
        <v>-1.0000000000000004</v>
      </c>
      <c r="AH3169" s="17">
        <v>-1.0000000000000004</v>
      </c>
      <c r="AI3169" s="17">
        <v>-3.2898188060203302E-4</v>
      </c>
      <c r="AJ3169" s="17">
        <v>3.1562813412062182E-3</v>
      </c>
      <c r="AK3169" s="17">
        <v>-2.4926829352799121E-2</v>
      </c>
      <c r="AL3169" s="17">
        <v>-7.568479044025378E-2</v>
      </c>
      <c r="AM3169" s="17">
        <v>-0.26508230273314154</v>
      </c>
      <c r="AN3169" s="17">
        <v>0.53308128866784155</v>
      </c>
      <c r="AO3169" s="17">
        <v>-6.7516917150925329</v>
      </c>
      <c r="AP3169" s="17">
        <v>12.948608264494769</v>
      </c>
      <c r="AQ3169" s="17">
        <v>10.819906502446027</v>
      </c>
      <c r="AR3169" s="17">
        <v>0.28897443493812924</v>
      </c>
      <c r="AS3169" s="17">
        <v>-0.33089042005852404</v>
      </c>
      <c r="AT3169" s="17">
        <v>-1.0000000000000004</v>
      </c>
      <c r="AU3169" s="17">
        <v>-1.0000000000000004</v>
      </c>
      <c r="AV3169" s="17">
        <v>-0.14021890790837899</v>
      </c>
      <c r="AW3169" s="17">
        <v>21.083965604343177</v>
      </c>
      <c r="AX3169" s="17">
        <v>21.393014100851751</v>
      </c>
      <c r="AY3169" s="17">
        <v>0.347050138056547</v>
      </c>
      <c r="AZ3169" s="17">
        <v>0.95583866113440319</v>
      </c>
      <c r="BA3169" s="22">
        <v>1368.3309918753778</v>
      </c>
      <c r="CU3169" t="e">
        <v>#N/A</v>
      </c>
      <c r="CV3169" t="e">
        <v>#N/A</v>
      </c>
    </row>
    <row r="3170" spans="1:100" x14ac:dyDescent="0.25">
      <c r="A3170">
        <v>6563</v>
      </c>
      <c r="B3170" t="s">
        <v>3398</v>
      </c>
      <c r="C3170" s="22">
        <v>3</v>
      </c>
      <c r="D3170" s="17">
        <v>5.1345327266437364</v>
      </c>
      <c r="E3170" s="17">
        <v>-0.24778505303748866</v>
      </c>
      <c r="F3170" s="17">
        <v>-0.16291846071537391</v>
      </c>
      <c r="G3170" s="17">
        <v>-0.29751968302029907</v>
      </c>
      <c r="H3170" s="17">
        <v>7.8580179838871084E-2</v>
      </c>
      <c r="I3170" s="17">
        <v>0</v>
      </c>
      <c r="J3170" s="17">
        <v>4.7148107903322671</v>
      </c>
      <c r="K3170" s="17">
        <v>7.8580179838871084E-2</v>
      </c>
      <c r="L3170" s="17">
        <v>-1.0000000000000016</v>
      </c>
      <c r="M3170" s="17">
        <v>-1.0000000000000016</v>
      </c>
      <c r="N3170" s="17">
        <v>1.5716035967774218</v>
      </c>
      <c r="O3170" s="17">
        <v>9.5518238339557087</v>
      </c>
      <c r="P3170" s="17">
        <v>-0.56163161167082742</v>
      </c>
      <c r="Q3170" s="17">
        <v>1.5562867925041464</v>
      </c>
      <c r="R3170" s="17">
        <v>0.52941543746012198</v>
      </c>
      <c r="S3170" s="17">
        <v>0.33333333333333387</v>
      </c>
      <c r="T3170" s="17">
        <v>0.43217869749784543</v>
      </c>
      <c r="U3170" s="17">
        <v>-5.5524606766604444E-2</v>
      </c>
      <c r="V3170" s="17">
        <v>1.4230990098901129E-2</v>
      </c>
      <c r="W3170" s="17">
        <v>25.825529372984207</v>
      </c>
      <c r="X3170" s="17">
        <v>0.64906472868380871</v>
      </c>
      <c r="Y3170" s="17">
        <v>-1.0000000000000016</v>
      </c>
      <c r="Z3170" s="17">
        <v>-1.0000000000000016</v>
      </c>
      <c r="AA3170" s="17">
        <v>28.781816873014549</v>
      </c>
      <c r="AB3170" s="17">
        <v>-0.1157161505282383</v>
      </c>
      <c r="AC3170" s="17">
        <v>0.37870053035957713</v>
      </c>
      <c r="AD3170" s="17">
        <v>-0.21444693857993433</v>
      </c>
      <c r="AE3170" s="17">
        <v>2.4268720625702298</v>
      </c>
      <c r="AF3170" s="17">
        <v>0.44444444444444442</v>
      </c>
      <c r="AG3170" s="17">
        <v>-1.0000000000000016</v>
      </c>
      <c r="AH3170" s="17">
        <v>-1.0000000000000016</v>
      </c>
      <c r="AI3170" s="17">
        <v>3.5331736923638862E-2</v>
      </c>
      <c r="AJ3170" s="17">
        <v>1.4230990098901129E-2</v>
      </c>
      <c r="AK3170" s="17">
        <v>-0.10162372439168746</v>
      </c>
      <c r="AL3170" s="17">
        <v>0.21821793090848668</v>
      </c>
      <c r="AM3170" s="17">
        <v>0.11459809495894133</v>
      </c>
      <c r="AN3170" s="17">
        <v>-7.6653818926725903E-2</v>
      </c>
      <c r="AO3170" s="17">
        <v>2.3568337520150946</v>
      </c>
      <c r="AP3170" s="17">
        <v>-0.82525581862571462</v>
      </c>
      <c r="AQ3170" s="17">
        <v>30.540340163316468</v>
      </c>
      <c r="AR3170" s="17">
        <v>0.72421841416347588</v>
      </c>
      <c r="AS3170" s="17">
        <v>0.72764490852267971</v>
      </c>
      <c r="AT3170" s="17">
        <v>-1.0000000000000016</v>
      </c>
      <c r="AU3170" s="17">
        <v>-1.0000000000000016</v>
      </c>
      <c r="AV3170" s="17">
        <v>0.23189575443982352</v>
      </c>
      <c r="AW3170" s="17">
        <v>37.508384888344544</v>
      </c>
      <c r="AX3170" s="17">
        <v>39.638118636707453</v>
      </c>
      <c r="AY3170" s="17">
        <v>4.2886684671591513E-2</v>
      </c>
      <c r="AZ3170" s="17">
        <v>-19.967293046882105</v>
      </c>
      <c r="BA3170" s="22">
        <v>1346.9749248668322</v>
      </c>
      <c r="CU3170" t="e">
        <v>#N/A</v>
      </c>
      <c r="CV3170" t="e">
        <v>#N/A</v>
      </c>
    </row>
    <row r="3171" spans="1:100" x14ac:dyDescent="0.25">
      <c r="A3171">
        <v>6564</v>
      </c>
      <c r="B3171" t="s">
        <v>3399</v>
      </c>
      <c r="C3171" s="22">
        <v>3</v>
      </c>
      <c r="D3171" s="17">
        <v>5.3738044696648171</v>
      </c>
      <c r="E3171" s="17">
        <v>0.15042402060805327</v>
      </c>
      <c r="F3171" s="17">
        <v>0.97491009353032521</v>
      </c>
      <c r="G3171" s="17">
        <v>0.9927538226451551</v>
      </c>
      <c r="H3171" s="17">
        <v>0.13671029300377796</v>
      </c>
      <c r="I3171" s="17">
        <v>-2.801884990642842E-2</v>
      </c>
      <c r="J3171" s="17">
        <v>6.5214865858409787</v>
      </c>
      <c r="K3171" s="17">
        <v>0.10869144309734949</v>
      </c>
      <c r="L3171" s="17">
        <v>-0.99999999999999967</v>
      </c>
      <c r="M3171" s="17">
        <v>-0.99999999999999967</v>
      </c>
      <c r="N3171" s="17">
        <v>2.173828861946991</v>
      </c>
      <c r="O3171" s="17">
        <v>12.888044878150948</v>
      </c>
      <c r="P3171" s="17">
        <v>0.52753547957568592</v>
      </c>
      <c r="Q3171" s="17">
        <v>6.6366570565700185</v>
      </c>
      <c r="R3171" s="17">
        <v>2.1668109452403956</v>
      </c>
      <c r="S3171" s="17">
        <v>0.33333333333333337</v>
      </c>
      <c r="T3171" s="17">
        <v>0.33157612225870342</v>
      </c>
      <c r="U3171" s="17">
        <v>0.24839084274564427</v>
      </c>
      <c r="V3171" s="17">
        <v>5.6839744357797158E-3</v>
      </c>
      <c r="W3171" s="17">
        <v>32.411713187044434</v>
      </c>
      <c r="X3171" s="17">
        <v>1.5821280190173135</v>
      </c>
      <c r="Y3171" s="17">
        <v>-0.99999999999999967</v>
      </c>
      <c r="Z3171" s="17">
        <v>-0.99999999999999967</v>
      </c>
      <c r="AA3171" s="17">
        <v>81.078268791287414</v>
      </c>
      <c r="AB3171" s="17">
        <v>0.28807283182475873</v>
      </c>
      <c r="AC3171" s="17">
        <v>0.17004103805134224</v>
      </c>
      <c r="AD3171" s="17">
        <v>0.47188102330395093</v>
      </c>
      <c r="AE3171" s="17">
        <v>46.499744659002602</v>
      </c>
      <c r="AF3171" s="17">
        <v>0.81818181818181823</v>
      </c>
      <c r="AG3171" s="17">
        <v>-0.99999999999999967</v>
      </c>
      <c r="AH3171" s="17">
        <v>-0.99999999999999967</v>
      </c>
      <c r="AI3171" s="17">
        <v>2.1800287728143741E-2</v>
      </c>
      <c r="AJ3171" s="17">
        <v>5.6839744357797158E-3</v>
      </c>
      <c r="AK3171" s="17">
        <v>-9.306607045503304E-2</v>
      </c>
      <c r="AL3171" s="17">
        <v>-4.4880315778120392E-2</v>
      </c>
      <c r="AM3171" s="17">
        <v>3.0838493874498867E-2</v>
      </c>
      <c r="AN3171" s="17">
        <v>-6.4080905207109726E-2</v>
      </c>
      <c r="AO3171" s="17">
        <v>0.30563199458730622</v>
      </c>
      <c r="AP3171" s="17">
        <v>-1.8264242090683454</v>
      </c>
      <c r="AQ3171" s="17">
        <v>38.933199772885402</v>
      </c>
      <c r="AR3171" s="17">
        <v>0.91898427277346062</v>
      </c>
      <c r="AS3171" s="17">
        <v>1.6908194621146631</v>
      </c>
      <c r="AT3171" s="17">
        <v>-0.99999999999999967</v>
      </c>
      <c r="AU3171" s="17">
        <v>-0.99999999999999967</v>
      </c>
      <c r="AV3171" s="17">
        <v>3.1595647678855507</v>
      </c>
      <c r="AW3171" s="17">
        <v>92.139889460370028</v>
      </c>
      <c r="AX3171" s="17">
        <v>93.144292658510849</v>
      </c>
      <c r="AY3171" s="17">
        <v>-1.438646935297172E-2</v>
      </c>
      <c r="AZ3171" s="17">
        <v>-45.971981831287565</v>
      </c>
      <c r="BA3171" s="22">
        <v>1385.2506200745902</v>
      </c>
      <c r="CU3171" t="e">
        <v>#N/A</v>
      </c>
      <c r="CV3171" t="e">
        <v>#N/A</v>
      </c>
    </row>
    <row r="3172" spans="1:100" x14ac:dyDescent="0.25">
      <c r="A3172">
        <v>6565</v>
      </c>
      <c r="B3172" t="s">
        <v>3400</v>
      </c>
      <c r="C3172" s="22">
        <v>3</v>
      </c>
      <c r="D3172" s="17">
        <v>4.9158265440778042</v>
      </c>
      <c r="E3172" s="17">
        <v>-4.1561357814830346E-3</v>
      </c>
      <c r="F3172" s="17">
        <v>-0.53762186716248661</v>
      </c>
      <c r="G3172" s="17">
        <v>-0.53762186716248661</v>
      </c>
      <c r="H3172" s="17">
        <v>0.38021856044639546</v>
      </c>
      <c r="I3172" s="17">
        <v>0</v>
      </c>
      <c r="J3172" s="17">
        <v>22.813113626783725</v>
      </c>
      <c r="K3172" s="17">
        <v>0.38021856044639546</v>
      </c>
      <c r="L3172" s="17">
        <v>-1.0000000000000004</v>
      </c>
      <c r="M3172" s="17">
        <v>-1.0000000000000004</v>
      </c>
      <c r="N3172" s="17">
        <v>7.6043712089279101</v>
      </c>
      <c r="O3172" s="17">
        <v>27.19131830369906</v>
      </c>
      <c r="P3172" s="17">
        <v>-7.0781186698433918E-2</v>
      </c>
      <c r="Q3172" s="17">
        <v>1.0475209871953401</v>
      </c>
      <c r="R3172" s="17">
        <v>0.23088748633621337</v>
      </c>
      <c r="S3172" s="17">
        <v>0.33333333333333337</v>
      </c>
      <c r="T3172" s="17">
        <v>0.33333333333333337</v>
      </c>
      <c r="U3172" s="17">
        <v>-0.19111600360432138</v>
      </c>
      <c r="V3172" s="17">
        <v>-0.15367816585134092</v>
      </c>
      <c r="W3172" s="17">
        <v>-2.3338425294156444</v>
      </c>
      <c r="X3172" s="17">
        <v>-1.4000849033050613</v>
      </c>
      <c r="Y3172" s="17">
        <v>-1.0000000000000004</v>
      </c>
      <c r="Z3172" s="17">
        <v>-1.0000000000000004</v>
      </c>
      <c r="AA3172" s="17">
        <v>3.6183107873068137</v>
      </c>
      <c r="AB3172" s="17">
        <v>6.1642870607009112E-2</v>
      </c>
      <c r="AC3172" s="17">
        <v>0.14959128853262529</v>
      </c>
      <c r="AD3172" s="17">
        <v>-9.680884253190962E-2</v>
      </c>
      <c r="AE3172" s="17">
        <v>5.7212658303862369</v>
      </c>
      <c r="AF3172" s="17">
        <v>0.25</v>
      </c>
      <c r="AG3172" s="17">
        <v>-1.0000000000000004</v>
      </c>
      <c r="AH3172" s="17">
        <v>-1.0000000000000004</v>
      </c>
      <c r="AI3172" s="17">
        <v>2.1487024074699802E-2</v>
      </c>
      <c r="AJ3172" s="17">
        <v>-0.15367816585134092</v>
      </c>
      <c r="AK3172" s="17">
        <v>-6.105535314800381E-2</v>
      </c>
      <c r="AL3172" s="17">
        <v>9.4364285674689713E-3</v>
      </c>
      <c r="AM3172" s="17">
        <v>-6.4468524085081885E-3</v>
      </c>
      <c r="AN3172" s="17">
        <v>0.18707977879410884</v>
      </c>
      <c r="AO3172" s="17">
        <v>-0.46644807595272431</v>
      </c>
      <c r="AP3172" s="17">
        <v>4.7241766126900657</v>
      </c>
      <c r="AQ3172" s="17">
        <v>20.479271097368091</v>
      </c>
      <c r="AR3172" s="17">
        <v>0.32187249721100436</v>
      </c>
      <c r="AS3172" s="17">
        <v>-1.019866342858665</v>
      </c>
      <c r="AT3172" s="17">
        <v>-1.0000000000000004</v>
      </c>
      <c r="AU3172" s="17">
        <v>-1.0000000000000004</v>
      </c>
      <c r="AV3172" s="17">
        <v>-0.3067343808262743</v>
      </c>
      <c r="AW3172" s="17">
        <v>35.533805703695926</v>
      </c>
      <c r="AX3172" s="17">
        <v>20.595729600055822</v>
      </c>
      <c r="AY3172" s="17">
        <v>-4.6417732999850358E-2</v>
      </c>
      <c r="AZ3172" s="17">
        <v>-53.932535358199928</v>
      </c>
      <c r="BA3172" s="22">
        <v>1340.2117915958015</v>
      </c>
      <c r="CU3172" t="e">
        <v>#N/A</v>
      </c>
      <c r="CV3172" t="e">
        <v>#N/A</v>
      </c>
    </row>
    <row r="3173" spans="1:100" x14ac:dyDescent="0.25">
      <c r="A3173">
        <v>6566</v>
      </c>
      <c r="B3173" t="s">
        <v>3401</v>
      </c>
      <c r="C3173" s="22">
        <v>3</v>
      </c>
      <c r="D3173" s="17">
        <v>2.8777466794981437</v>
      </c>
      <c r="E3173" s="17">
        <v>-0.1802758200884958</v>
      </c>
      <c r="F3173" s="17">
        <v>-0.13647199309610214</v>
      </c>
      <c r="G3173" s="17">
        <v>-0.18154094811822613</v>
      </c>
      <c r="H3173" s="17">
        <v>0.26893221682316193</v>
      </c>
      <c r="I3173" s="17">
        <v>0</v>
      </c>
      <c r="J3173" s="17">
        <v>16.135933009389728</v>
      </c>
      <c r="K3173" s="17">
        <v>0.26893221682316193</v>
      </c>
      <c r="L3173" s="17">
        <v>-0.99999999999999956</v>
      </c>
      <c r="M3173" s="17">
        <v>-0.99999999999999956</v>
      </c>
      <c r="N3173" s="17">
        <v>5.3786443364632373</v>
      </c>
      <c r="O3173" s="17">
        <v>18.832138740769643</v>
      </c>
      <c r="P3173" s="17">
        <v>-0.22591713443669503</v>
      </c>
      <c r="Q3173" s="17">
        <v>-4.0971493046311543E-2</v>
      </c>
      <c r="R3173" s="17">
        <v>-7.0493766999944266E-3</v>
      </c>
      <c r="S3173" s="17">
        <v>0.33333333333333337</v>
      </c>
      <c r="T3173" s="17">
        <v>0.39170677536486798</v>
      </c>
      <c r="U3173" s="17">
        <v>0.30602688957808111</v>
      </c>
      <c r="V3173" s="17">
        <v>-1.0317411411934199E-2</v>
      </c>
      <c r="W3173" s="17">
        <v>30.072694801647454</v>
      </c>
      <c r="X3173" s="17">
        <v>1.6673513367624342</v>
      </c>
      <c r="Y3173" s="17">
        <v>-0.99999999999999956</v>
      </c>
      <c r="Z3173" s="17">
        <v>-0.99999999999999956</v>
      </c>
      <c r="AA3173" s="17">
        <v>38.606984737881021</v>
      </c>
      <c r="AB3173" s="17">
        <v>8.6848015959948441E-2</v>
      </c>
      <c r="AC3173" s="17">
        <v>-0.24424212621575925</v>
      </c>
      <c r="AD3173" s="17">
        <v>0.32822089651448255</v>
      </c>
      <c r="AE3173" s="17">
        <v>8.5413393129335997</v>
      </c>
      <c r="AF3173" s="17">
        <v>0.16666666666666666</v>
      </c>
      <c r="AG3173" s="17">
        <v>-0.99999999999999956</v>
      </c>
      <c r="AH3173" s="17">
        <v>-0.99999999999999956</v>
      </c>
      <c r="AI3173" s="17">
        <v>0</v>
      </c>
      <c r="AJ3173" s="17">
        <v>-1.0317411411934199E-2</v>
      </c>
      <c r="AK3173" s="17">
        <v>5.1205860458613514E-2</v>
      </c>
      <c r="AL3173" s="17">
        <v>0.10063973855235003</v>
      </c>
      <c r="AM3173" s="17">
        <v>6.2297221195281874E-2</v>
      </c>
      <c r="AN3173" s="17">
        <v>0.52038596690394634</v>
      </c>
      <c r="AO3173" s="17">
        <v>1.8134598321751141</v>
      </c>
      <c r="AP3173" s="17">
        <v>13.51284786536041</v>
      </c>
      <c r="AQ3173" s="17">
        <v>46.208627811037175</v>
      </c>
      <c r="AR3173" s="17">
        <v>1.0207495868643481</v>
      </c>
      <c r="AS3173" s="17">
        <v>1.9362835535855962</v>
      </c>
      <c r="AT3173" s="17">
        <v>-0.99999999999999956</v>
      </c>
      <c r="AU3173" s="17">
        <v>-0.99999999999999956</v>
      </c>
      <c r="AV3173" s="17">
        <v>-0.18859032481822047</v>
      </c>
      <c r="AW3173" s="17">
        <v>70.951971344011099</v>
      </c>
      <c r="AX3173" s="17">
        <v>69.920230202817692</v>
      </c>
      <c r="AY3173" s="17">
        <v>-0.1169057352258505</v>
      </c>
      <c r="AZ3173" s="17">
        <v>-26.711551352619569</v>
      </c>
      <c r="BA3173" s="22">
        <v>1308.3941828733828</v>
      </c>
      <c r="CU3173" t="e">
        <v>#N/A</v>
      </c>
      <c r="CV3173" t="e">
        <v>#N/A</v>
      </c>
    </row>
    <row r="3174" spans="1:100" x14ac:dyDescent="0.25">
      <c r="A3174">
        <v>6567</v>
      </c>
      <c r="B3174" t="s">
        <v>3402</v>
      </c>
      <c r="C3174" s="22">
        <v>3</v>
      </c>
      <c r="D3174" s="17">
        <v>5.1785239820966353</v>
      </c>
      <c r="E3174" s="17">
        <v>1.1956979576914491E-2</v>
      </c>
      <c r="F3174" s="17">
        <v>-0.27140254611870157</v>
      </c>
      <c r="G3174" s="17">
        <v>-0.27140254611870157</v>
      </c>
      <c r="H3174" s="17">
        <v>-0.15645420916985553</v>
      </c>
      <c r="I3174" s="17">
        <v>0</v>
      </c>
      <c r="J3174" s="17">
        <v>-9.3872525501913309</v>
      </c>
      <c r="K3174" s="17">
        <v>-0.15645420916985553</v>
      </c>
      <c r="L3174" s="17">
        <v>-1.0000000000000002</v>
      </c>
      <c r="M3174" s="17">
        <v>-1.0000000000000002</v>
      </c>
      <c r="N3174" s="17">
        <v>-3.1290841833971119</v>
      </c>
      <c r="O3174" s="17">
        <v>-4.4801311142133953</v>
      </c>
      <c r="P3174" s="17">
        <v>-3.385715845052642E-2</v>
      </c>
      <c r="Q3174" s="17">
        <v>-0.27873660362627289</v>
      </c>
      <c r="R3174" s="17">
        <v>-0.11405362352342814</v>
      </c>
      <c r="S3174" s="17">
        <v>0.33333333333333354</v>
      </c>
      <c r="T3174" s="17">
        <v>0.33333333333333354</v>
      </c>
      <c r="U3174" s="17">
        <v>0.15938374542825207</v>
      </c>
      <c r="V3174" s="17">
        <v>-0.12105643908074612</v>
      </c>
      <c r="W3174" s="17">
        <v>34.45792728736113</v>
      </c>
      <c r="X3174" s="17">
        <v>0.73431722306505387</v>
      </c>
      <c r="Y3174" s="17">
        <v>-1.0000000000000002</v>
      </c>
      <c r="Z3174" s="17">
        <v>-1.0000000000000002</v>
      </c>
      <c r="AA3174" s="17">
        <v>32.042930246713595</v>
      </c>
      <c r="AB3174" s="17">
        <v>-6.4360086385036888E-2</v>
      </c>
      <c r="AC3174" s="17">
        <v>-8.5301076782700255E-3</v>
      </c>
      <c r="AD3174" s="17">
        <v>2.687132572082428E-2</v>
      </c>
      <c r="AE3174" s="17">
        <v>-2.3009434171241328</v>
      </c>
      <c r="AF3174" s="17">
        <v>0</v>
      </c>
      <c r="AG3174" s="17">
        <v>-1.0000000000000002</v>
      </c>
      <c r="AH3174" s="17">
        <v>-1.0000000000000002</v>
      </c>
      <c r="AI3174" s="17">
        <v>0</v>
      </c>
      <c r="AJ3174" s="17">
        <v>-0.12105643908074612</v>
      </c>
      <c r="AK3174" s="17">
        <v>-9.1739017575850988E-4</v>
      </c>
      <c r="AL3174" s="17">
        <v>-5.1344603131920588E-2</v>
      </c>
      <c r="AM3174" s="17">
        <v>-9.2389424470030207E-2</v>
      </c>
      <c r="AN3174" s="17">
        <v>0.14873861619444176</v>
      </c>
      <c r="AO3174" s="17">
        <v>-2.3143225626295472</v>
      </c>
      <c r="AP3174" s="17">
        <v>3.461742389201441</v>
      </c>
      <c r="AQ3174" s="17">
        <v>25.070674737169824</v>
      </c>
      <c r="AR3174" s="17">
        <v>0.70499397301417321</v>
      </c>
      <c r="AS3174" s="17">
        <v>0.57786301389519856</v>
      </c>
      <c r="AT3174" s="17">
        <v>-1.0000000000000002</v>
      </c>
      <c r="AU3174" s="17">
        <v>-1.0000000000000002</v>
      </c>
      <c r="AV3174" s="17">
        <v>-0.38545616964213003</v>
      </c>
      <c r="AW3174" s="17">
        <v>31.024541521701614</v>
      </c>
      <c r="AX3174" s="17">
        <v>18.918897613627017</v>
      </c>
      <c r="AY3174" s="17">
        <v>-8.6652533797562742E-2</v>
      </c>
      <c r="AZ3174" s="17">
        <v>-62.628463663340284</v>
      </c>
      <c r="BA3174" s="22">
        <v>1284.1614513859213</v>
      </c>
      <c r="CU3174" t="e">
        <v>#N/A</v>
      </c>
      <c r="CV3174" t="e">
        <v>#N/A</v>
      </c>
    </row>
    <row r="3175" spans="1:100" x14ac:dyDescent="0.25">
      <c r="A3175">
        <v>6568</v>
      </c>
      <c r="B3175" t="s">
        <v>3403</v>
      </c>
      <c r="C3175" s="22">
        <v>3</v>
      </c>
      <c r="D3175" s="17">
        <v>5.1211399873528087</v>
      </c>
      <c r="E3175" s="17">
        <v>0</v>
      </c>
      <c r="F3175" s="17">
        <v>-4.4960104017697216E-3</v>
      </c>
      <c r="G3175" s="17">
        <v>-4.4960104017697216E-3</v>
      </c>
      <c r="H3175" s="17">
        <v>0.31454648844047661</v>
      </c>
      <c r="I3175" s="17">
        <v>0</v>
      </c>
      <c r="J3175" s="17">
        <v>18.872789306428601</v>
      </c>
      <c r="K3175" s="17">
        <v>0.31454648844047661</v>
      </c>
      <c r="L3175" s="17">
        <v>-1.0000000000000009</v>
      </c>
      <c r="M3175" s="17">
        <v>-1.0000000000000009</v>
      </c>
      <c r="N3175" s="17">
        <v>6.2909297688095291</v>
      </c>
      <c r="O3175" s="17">
        <v>23.989433283379629</v>
      </c>
      <c r="P3175" s="17">
        <v>-0.20593198574804139</v>
      </c>
      <c r="Q3175" s="17">
        <v>-0.47360864751264836</v>
      </c>
      <c r="R3175" s="17">
        <v>-0.18537560777127604</v>
      </c>
      <c r="S3175" s="17">
        <v>0.33333333333333331</v>
      </c>
      <c r="T3175" s="17">
        <v>0.33985523843510479</v>
      </c>
      <c r="U3175" s="17">
        <v>6.5445015180485205E-2</v>
      </c>
      <c r="V3175" s="17">
        <v>1.1018625875397805E-2</v>
      </c>
      <c r="W3175" s="17">
        <v>17.404228975353799</v>
      </c>
      <c r="X3175" s="17">
        <v>0.693055804404061</v>
      </c>
      <c r="Y3175" s="17">
        <v>-1.0000000000000009</v>
      </c>
      <c r="Z3175" s="17">
        <v>-1.0000000000000009</v>
      </c>
      <c r="AA3175" s="17">
        <v>29.075504074498078</v>
      </c>
      <c r="AB3175" s="17">
        <v>-4.4731839919558265E-2</v>
      </c>
      <c r="AC3175" s="17">
        <v>0.37922323332305197</v>
      </c>
      <c r="AD3175" s="17">
        <v>-9.7358379265182635E-2</v>
      </c>
      <c r="AE3175" s="17">
        <v>11.856650706915545</v>
      </c>
      <c r="AF3175" s="17">
        <v>8.3333333333333329E-2</v>
      </c>
      <c r="AG3175" s="17">
        <v>-1.0000000000000009</v>
      </c>
      <c r="AH3175" s="17">
        <v>-1.0000000000000009</v>
      </c>
      <c r="AI3175" s="17">
        <v>0</v>
      </c>
      <c r="AJ3175" s="17">
        <v>1.1018625875397805E-2</v>
      </c>
      <c r="AK3175" s="17">
        <v>7.9721185476303677E-2</v>
      </c>
      <c r="AL3175" s="17">
        <v>8.6813556493291352E-2</v>
      </c>
      <c r="AM3175" s="17">
        <v>-5.3132275586245142E-2</v>
      </c>
      <c r="AN3175" s="17">
        <v>4.9986471769915483E-2</v>
      </c>
      <c r="AO3175" s="17">
        <v>-0.92970096227460974</v>
      </c>
      <c r="AP3175" s="17">
        <v>1.6837295767143439</v>
      </c>
      <c r="AQ3175" s="17">
        <v>36.277018281782397</v>
      </c>
      <c r="AR3175" s="17">
        <v>0.74965221282432171</v>
      </c>
      <c r="AS3175" s="17">
        <v>1.0076022928445376</v>
      </c>
      <c r="AT3175" s="17">
        <v>-1.0000000000000009</v>
      </c>
      <c r="AU3175" s="17">
        <v>-1.0000000000000009</v>
      </c>
      <c r="AV3175" s="17">
        <v>-0.18987161817304576</v>
      </c>
      <c r="AW3175" s="17">
        <v>54.748666934592052</v>
      </c>
      <c r="AX3175" s="17">
        <v>55.850529522131836</v>
      </c>
      <c r="AY3175" s="17">
        <v>0.26339136173709454</v>
      </c>
      <c r="AZ3175" s="17">
        <v>9.0414611435737449</v>
      </c>
      <c r="BA3175" s="22">
        <v>1392.4616875687027</v>
      </c>
      <c r="CU3175" t="e">
        <v>#N/A</v>
      </c>
      <c r="CV3175" t="e">
        <v>#N/A</v>
      </c>
    </row>
    <row r="3176" spans="1:100" x14ac:dyDescent="0.25">
      <c r="A3176">
        <v>6569</v>
      </c>
      <c r="B3176" t="s">
        <v>1539</v>
      </c>
      <c r="C3176" s="22">
        <v>3</v>
      </c>
      <c r="D3176" s="17">
        <v>5.1711044546697753</v>
      </c>
      <c r="E3176" s="17">
        <v>3.9851677897755466E-3</v>
      </c>
      <c r="F3176" s="17">
        <v>2.2700768640007452</v>
      </c>
      <c r="G3176" s="17">
        <v>2.2714052532640032</v>
      </c>
      <c r="H3176" s="17">
        <v>0.29718841739931312</v>
      </c>
      <c r="I3176" s="17">
        <v>0</v>
      </c>
      <c r="J3176" s="17">
        <v>17.831305043958793</v>
      </c>
      <c r="K3176" s="17">
        <v>0.29718841739931312</v>
      </c>
      <c r="L3176" s="17">
        <v>-1.0000000000000007</v>
      </c>
      <c r="M3176" s="17">
        <v>-1.0000000000000007</v>
      </c>
      <c r="N3176" s="17">
        <v>5.9437683479862669</v>
      </c>
      <c r="O3176" s="17">
        <v>25.27381475189258</v>
      </c>
      <c r="P3176" s="17">
        <v>-0.56194810402596151</v>
      </c>
      <c r="Q3176" s="17">
        <v>-0.76178449365174028</v>
      </c>
      <c r="R3176" s="17">
        <v>-0.34341412078403044</v>
      </c>
      <c r="S3176" s="17">
        <v>0.3333333333333332</v>
      </c>
      <c r="T3176" s="17">
        <v>0.3333333333333332</v>
      </c>
      <c r="U3176" s="17">
        <v>0.36894312184909056</v>
      </c>
      <c r="V3176" s="17">
        <v>5.5827556867265905E-2</v>
      </c>
      <c r="W3176" s="17">
        <v>31.769957119348415</v>
      </c>
      <c r="X3176" s="17">
        <v>2.1802160778673123</v>
      </c>
      <c r="Y3176" s="17">
        <v>-1.0000000000000007</v>
      </c>
      <c r="Z3176" s="17">
        <v>-1.0000000000000007</v>
      </c>
      <c r="AA3176" s="17">
        <v>65.209914850429854</v>
      </c>
      <c r="AB3176" s="17">
        <v>0.21545449870320693</v>
      </c>
      <c r="AC3176" s="17">
        <v>2.9789371040431223E-3</v>
      </c>
      <c r="AD3176" s="17">
        <v>0.45723400123005947</v>
      </c>
      <c r="AE3176" s="17">
        <v>33.783371851865468</v>
      </c>
      <c r="AF3176" s="17">
        <v>0.94117647058823528</v>
      </c>
      <c r="AG3176" s="17">
        <v>-1.0000000000000007</v>
      </c>
      <c r="AH3176" s="17">
        <v>-1.0000000000000007</v>
      </c>
      <c r="AI3176" s="17">
        <v>2.8334414439608969E-2</v>
      </c>
      <c r="AJ3176" s="17">
        <v>5.5827556867265905E-2</v>
      </c>
      <c r="AK3176" s="17">
        <v>-0.17607975056385125</v>
      </c>
      <c r="AL3176" s="17">
        <v>0.1695139753266508</v>
      </c>
      <c r="AM3176" s="17">
        <v>-9.8434639123829243E-2</v>
      </c>
      <c r="AN3176" s="17">
        <v>-6.0149180201775856E-2</v>
      </c>
      <c r="AO3176" s="17">
        <v>-3.341264730914987</v>
      </c>
      <c r="AP3176" s="17">
        <v>-0.65615962841114117</v>
      </c>
      <c r="AQ3176" s="17">
        <v>49.601262163307204</v>
      </c>
      <c r="AR3176" s="17">
        <v>1.0914373453830239</v>
      </c>
      <c r="AS3176" s="17">
        <v>2.4774044952666259</v>
      </c>
      <c r="AT3176" s="17">
        <v>-1.0000000000000007</v>
      </c>
      <c r="AU3176" s="17">
        <v>-1.0000000000000007</v>
      </c>
      <c r="AV3176" s="17">
        <v>1.927991132479973</v>
      </c>
      <c r="AW3176" s="17">
        <v>89.827569973911267</v>
      </c>
      <c r="AX3176" s="17">
        <v>95.977013949430074</v>
      </c>
      <c r="AY3176" s="17">
        <v>5.1936846629506914E-2</v>
      </c>
      <c r="AZ3176" s="17">
        <v>-11.860196768687143</v>
      </c>
      <c r="BA3176" s="22">
        <v>1494.9316974945887</v>
      </c>
      <c r="CU3176" t="e">
        <v>#N/A</v>
      </c>
      <c r="CV3176" t="e">
        <v>#N/A</v>
      </c>
    </row>
    <row r="3177" spans="1:100" x14ac:dyDescent="0.25">
      <c r="A3177">
        <v>6570</v>
      </c>
      <c r="B3177" t="s">
        <v>3404</v>
      </c>
      <c r="C3177" s="22">
        <v>3</v>
      </c>
      <c r="D3177" s="17">
        <v>5.3146218947990942</v>
      </c>
      <c r="E3177" s="17">
        <v>-4.4705071034078482E-2</v>
      </c>
      <c r="F3177" s="17">
        <v>-0.83805268379352782</v>
      </c>
      <c r="G3177" s="17">
        <v>-0.85101107214898752</v>
      </c>
      <c r="H3177" s="17">
        <v>0.1193649911374306</v>
      </c>
      <c r="I3177" s="17">
        <v>0</v>
      </c>
      <c r="J3177" s="17">
        <v>7.1618994682458395</v>
      </c>
      <c r="K3177" s="17">
        <v>0.1193649911374306</v>
      </c>
      <c r="L3177" s="17">
        <v>-1.0000000000000002</v>
      </c>
      <c r="M3177" s="17">
        <v>-1.0000000000000002</v>
      </c>
      <c r="N3177" s="17">
        <v>2.387299822748612</v>
      </c>
      <c r="O3177" s="17">
        <v>11.625510290895942</v>
      </c>
      <c r="P3177" s="17">
        <v>-0.87117343631295374</v>
      </c>
      <c r="Q3177" s="17">
        <v>0.71851980628720369</v>
      </c>
      <c r="R3177" s="17">
        <v>5.5388996266654007E-2</v>
      </c>
      <c r="S3177" s="17">
        <v>0.33333333333333331</v>
      </c>
      <c r="T3177" s="17">
        <v>0.40077064082156116</v>
      </c>
      <c r="U3177" s="17">
        <v>0.12497070355277727</v>
      </c>
      <c r="V3177" s="17">
        <v>0</v>
      </c>
      <c r="W3177" s="17">
        <v>29.588387462809646</v>
      </c>
      <c r="X3177" s="17">
        <v>1.1541422760898423</v>
      </c>
      <c r="Y3177" s="17">
        <v>-1.0000000000000002</v>
      </c>
      <c r="Z3177" s="17">
        <v>-1.0000000000000002</v>
      </c>
      <c r="AA3177" s="17">
        <v>67.845455527583894</v>
      </c>
      <c r="AB3177" s="17">
        <v>0.1369210810046011</v>
      </c>
      <c r="AC3177" s="17">
        <v>0.20755032427277109</v>
      </c>
      <c r="AD3177" s="17">
        <v>0.41956217609277985</v>
      </c>
      <c r="AE3177" s="17">
        <v>38.201679068507588</v>
      </c>
      <c r="AF3177" s="17">
        <v>0.66666666666666663</v>
      </c>
      <c r="AG3177" s="17">
        <v>-1.0000000000000002</v>
      </c>
      <c r="AH3177" s="17">
        <v>-1.0000000000000002</v>
      </c>
      <c r="AI3177" s="17">
        <v>0</v>
      </c>
      <c r="AJ3177" s="17">
        <v>0</v>
      </c>
      <c r="AK3177" s="17">
        <v>0.11399310620125655</v>
      </c>
      <c r="AL3177" s="17">
        <v>9.6945475488509781E-4</v>
      </c>
      <c r="AM3177" s="17">
        <v>0.10433227102240215</v>
      </c>
      <c r="AN3177" s="17">
        <v>-3.9209247078155852E-2</v>
      </c>
      <c r="AO3177" s="17">
        <v>3.1782723065663374</v>
      </c>
      <c r="AP3177" s="17">
        <v>-0.97538390317947066</v>
      </c>
      <c r="AQ3177" s="17">
        <v>36.750286931055463</v>
      </c>
      <c r="AR3177" s="17">
        <v>0.85907467770767176</v>
      </c>
      <c r="AS3177" s="17">
        <v>1.2735072672272738</v>
      </c>
      <c r="AT3177" s="17">
        <v>-1.0000000000000002</v>
      </c>
      <c r="AU3177" s="17">
        <v>-1.0000000000000002</v>
      </c>
      <c r="AV3177" s="17">
        <v>-0.79562207588233358</v>
      </c>
      <c r="AW3177" s="17">
        <v>78.495581915300335</v>
      </c>
      <c r="AX3177" s="17">
        <v>78.495581915300335</v>
      </c>
      <c r="AY3177" s="17">
        <v>0.27489431840809531</v>
      </c>
      <c r="AZ3177" s="17">
        <v>-9.5025069674205938</v>
      </c>
      <c r="BA3177" s="22">
        <v>1380.2861363291247</v>
      </c>
      <c r="CU3177" t="e">
        <v>#N/A</v>
      </c>
      <c r="CV3177" t="e">
        <v>#N/A</v>
      </c>
    </row>
    <row r="3178" spans="1:100" x14ac:dyDescent="0.25">
      <c r="A3178">
        <v>6571</v>
      </c>
      <c r="B3178" t="s">
        <v>3405</v>
      </c>
      <c r="C3178" s="22">
        <v>3</v>
      </c>
      <c r="D3178" s="17">
        <v>3.9821522118560799</v>
      </c>
      <c r="E3178" s="17">
        <v>-0.11803055157551079</v>
      </c>
      <c r="F3178" s="17">
        <v>7.066354220705541E-2</v>
      </c>
      <c r="G3178" s="17">
        <v>5.2784935855296325E-2</v>
      </c>
      <c r="H3178" s="17">
        <v>0.21163635351432378</v>
      </c>
      <c r="I3178" s="17">
        <v>0</v>
      </c>
      <c r="J3178" s="17">
        <v>12.698181210859421</v>
      </c>
      <c r="K3178" s="17">
        <v>0.21163635351432378</v>
      </c>
      <c r="L3178" s="17">
        <v>-0.99999999999999911</v>
      </c>
      <c r="M3178" s="17">
        <v>-0.99999999999999911</v>
      </c>
      <c r="N3178" s="17">
        <v>4.2327270702864759</v>
      </c>
      <c r="O3178" s="17">
        <v>16.733118358570799</v>
      </c>
      <c r="P3178" s="17">
        <v>0.41747312756466504</v>
      </c>
      <c r="Q3178" s="17">
        <v>4.2312884079035609</v>
      </c>
      <c r="R3178" s="17">
        <v>1.4330487279364432</v>
      </c>
      <c r="S3178" s="17">
        <v>0.33333333333333337</v>
      </c>
      <c r="T3178" s="17">
        <v>0.34008024510571733</v>
      </c>
      <c r="U3178" s="17">
        <v>0.13834009861276622</v>
      </c>
      <c r="V3178" s="17">
        <v>-7.9076357319305401E-3</v>
      </c>
      <c r="W3178" s="17">
        <v>23.688387512222501</v>
      </c>
      <c r="X3178" s="17">
        <v>0.97443871675659244</v>
      </c>
      <c r="Y3178" s="17">
        <v>-0.99999999999999911</v>
      </c>
      <c r="Z3178" s="17">
        <v>-0.99999999999999911</v>
      </c>
      <c r="AA3178" s="17">
        <v>28.460620417907428</v>
      </c>
      <c r="AB3178" s="17">
        <v>0.13520217681564933</v>
      </c>
      <c r="AC3178" s="17">
        <v>-0.14146940393848645</v>
      </c>
      <c r="AD3178" s="17">
        <v>7.3050910677806585E-2</v>
      </c>
      <c r="AE3178" s="17">
        <v>3.3391841777484768</v>
      </c>
      <c r="AF3178" s="17">
        <v>0.25</v>
      </c>
      <c r="AG3178" s="17">
        <v>-0.99999999999999911</v>
      </c>
      <c r="AH3178" s="17">
        <v>-0.99999999999999911</v>
      </c>
      <c r="AI3178" s="17">
        <v>4.9644709242605216E-2</v>
      </c>
      <c r="AJ3178" s="17">
        <v>-7.9076357319305401E-3</v>
      </c>
      <c r="AK3178" s="17">
        <v>0.16845696087591328</v>
      </c>
      <c r="AL3178" s="17">
        <v>6.7420091430665421E-2</v>
      </c>
      <c r="AM3178" s="17">
        <v>0.16662268649614509</v>
      </c>
      <c r="AN3178" s="17">
        <v>-2.2538243145981456E-2</v>
      </c>
      <c r="AO3178" s="17">
        <v>5.0078519667831953</v>
      </c>
      <c r="AP3178" s="17">
        <v>-0.22635562149621025</v>
      </c>
      <c r="AQ3178" s="17">
        <v>36.386568723081915</v>
      </c>
      <c r="AR3178" s="17">
        <v>0.80384604131988635</v>
      </c>
      <c r="AS3178" s="17">
        <v>1.1860750702709162</v>
      </c>
      <c r="AT3178" s="17">
        <v>-0.99999999999999911</v>
      </c>
      <c r="AU3178" s="17">
        <v>-0.99999999999999911</v>
      </c>
      <c r="AV3178" s="17">
        <v>1.4858336637917373</v>
      </c>
      <c r="AW3178" s="17">
        <v>44.967383154982016</v>
      </c>
      <c r="AX3178" s="17">
        <v>45.169513766641074</v>
      </c>
      <c r="AY3178" s="17">
        <v>-0.21133291685417294</v>
      </c>
      <c r="AZ3178" s="17">
        <v>-53.869210603855151</v>
      </c>
      <c r="BA3178" s="22">
        <v>1290.8612727910513</v>
      </c>
      <c r="CU3178" t="e">
        <v>#N/A</v>
      </c>
      <c r="CV3178" t="e">
        <v>#N/A</v>
      </c>
    </row>
    <row r="3179" spans="1:100" x14ac:dyDescent="0.25">
      <c r="A3179">
        <v>6573</v>
      </c>
      <c r="B3179" t="s">
        <v>3406</v>
      </c>
      <c r="C3179" s="22">
        <v>3</v>
      </c>
      <c r="D3179" s="17">
        <v>5.5046601622464131</v>
      </c>
      <c r="E3179" s="17">
        <v>0</v>
      </c>
      <c r="F3179" s="17">
        <v>0.26817838947033568</v>
      </c>
      <c r="G3179" s="17">
        <v>0.26817838947033568</v>
      </c>
      <c r="H3179" s="17">
        <v>-5.2306857506584793E-2</v>
      </c>
      <c r="I3179" s="17">
        <v>0</v>
      </c>
      <c r="J3179" s="17">
        <v>-3.13841145039508</v>
      </c>
      <c r="K3179" s="17">
        <v>-5.2306857506584793E-2</v>
      </c>
      <c r="L3179" s="17">
        <v>-1.0000000000000002</v>
      </c>
      <c r="M3179" s="17">
        <v>-1.0000000000000002</v>
      </c>
      <c r="N3179" s="17">
        <v>-1.0461371501316941</v>
      </c>
      <c r="O3179" s="17">
        <v>2.6344271013216676</v>
      </c>
      <c r="P3179" s="17">
        <v>0.40345378061033221</v>
      </c>
      <c r="Q3179" s="17">
        <v>0.53337720981047232</v>
      </c>
      <c r="R3179" s="17">
        <v>0.26568923816797613</v>
      </c>
      <c r="S3179" s="17">
        <v>0.33333333333333343</v>
      </c>
      <c r="T3179" s="17">
        <v>0.33333333333333343</v>
      </c>
      <c r="U3179" s="17">
        <v>0.40404874048514067</v>
      </c>
      <c r="V3179" s="17">
        <v>-1.3128477512204044E-2</v>
      </c>
      <c r="W3179" s="17">
        <v>44.395751485847519</v>
      </c>
      <c r="X3179" s="17">
        <v>2.2563976210405894</v>
      </c>
      <c r="Y3179" s="17">
        <v>-1.0000000000000002</v>
      </c>
      <c r="Z3179" s="17">
        <v>-1.0000000000000002</v>
      </c>
      <c r="AA3179" s="17">
        <v>82.236949633490184</v>
      </c>
      <c r="AB3179" s="17">
        <v>0.22985359359120636</v>
      </c>
      <c r="AC3179" s="17">
        <v>0.33999747273168901</v>
      </c>
      <c r="AD3179" s="17">
        <v>0.18165911186659811</v>
      </c>
      <c r="AE3179" s="17">
        <v>37.575508909474671</v>
      </c>
      <c r="AF3179" s="17">
        <v>0.66666666666666663</v>
      </c>
      <c r="AG3179" s="17">
        <v>-1.0000000000000002</v>
      </c>
      <c r="AH3179" s="17">
        <v>-1.0000000000000002</v>
      </c>
      <c r="AI3179" s="17">
        <v>0</v>
      </c>
      <c r="AJ3179" s="17">
        <v>-1.3128477512204044E-2</v>
      </c>
      <c r="AK3179" s="17">
        <v>1.9866179946962666E-2</v>
      </c>
      <c r="AL3179" s="17">
        <v>0.23750301770110707</v>
      </c>
      <c r="AM3179" s="17">
        <v>0.1096116503035381</v>
      </c>
      <c r="AN3179" s="17">
        <v>-3.260623772915279E-2</v>
      </c>
      <c r="AO3179" s="17">
        <v>2.8396221573232645</v>
      </c>
      <c r="AP3179" s="17">
        <v>0.37235914527671582</v>
      </c>
      <c r="AQ3179" s="17">
        <v>41.25734003545243</v>
      </c>
      <c r="AR3179" s="17">
        <v>1.0575869296396025</v>
      </c>
      <c r="AS3179" s="17">
        <v>2.2040907635340048</v>
      </c>
      <c r="AT3179" s="17">
        <v>-1.0000000000000002</v>
      </c>
      <c r="AU3179" s="17">
        <v>-1.0000000000000002</v>
      </c>
      <c r="AV3179" s="17">
        <v>0.53386762763831175</v>
      </c>
      <c r="AW3179" s="17">
        <v>85.243735880088522</v>
      </c>
      <c r="AX3179" s="17">
        <v>83.930888128868105</v>
      </c>
      <c r="AY3179" s="17">
        <v>0.27025560426993667</v>
      </c>
      <c r="AZ3179" s="17">
        <v>27.121913301768696</v>
      </c>
      <c r="BA3179" s="22">
        <v>1424.526928167973</v>
      </c>
      <c r="CU3179" t="e">
        <v>#N/A</v>
      </c>
      <c r="CV3179" t="e">
        <v>#N/A</v>
      </c>
    </row>
    <row r="3180" spans="1:100" x14ac:dyDescent="0.25">
      <c r="A3180">
        <v>6574</v>
      </c>
      <c r="B3180" t="s">
        <v>3407</v>
      </c>
      <c r="C3180" s="22">
        <v>3</v>
      </c>
      <c r="D3180" s="17">
        <v>4.843501815796702</v>
      </c>
      <c r="E3180" s="17">
        <v>1.3973329250937889</v>
      </c>
      <c r="F3180" s="17">
        <v>-0.17830963233871966</v>
      </c>
      <c r="G3180" s="17">
        <v>0.19238789386089777</v>
      </c>
      <c r="H3180" s="17">
        <v>0.18052063422296247</v>
      </c>
      <c r="I3180" s="17">
        <v>0</v>
      </c>
      <c r="J3180" s="17">
        <v>10.83123805337774</v>
      </c>
      <c r="K3180" s="17">
        <v>0.18052063422296247</v>
      </c>
      <c r="L3180" s="17">
        <v>-1.0000000000000002</v>
      </c>
      <c r="M3180" s="17">
        <v>-1.0000000000000002</v>
      </c>
      <c r="N3180" s="17">
        <v>3.610412684459249</v>
      </c>
      <c r="O3180" s="17">
        <v>15.867127763035352</v>
      </c>
      <c r="P3180" s="17">
        <v>-2.3394578906419778</v>
      </c>
      <c r="Q3180" s="17">
        <v>7.9288230099132209</v>
      </c>
      <c r="R3180" s="17">
        <v>2.4858745485269025</v>
      </c>
      <c r="S3180" s="17">
        <v>0.33333333333333315</v>
      </c>
      <c r="T3180" s="17">
        <v>0.33333333333333315</v>
      </c>
      <c r="U3180" s="17">
        <v>-6.8837221764091142E-2</v>
      </c>
      <c r="V3180" s="17">
        <v>-9.8370327711206018E-2</v>
      </c>
      <c r="W3180" s="17">
        <v>12.757539318736264</v>
      </c>
      <c r="X3180" s="17">
        <v>-0.3794248208798966</v>
      </c>
      <c r="Y3180" s="17">
        <v>-1.0000000000000002</v>
      </c>
      <c r="Z3180" s="17">
        <v>-1.0000000000000002</v>
      </c>
      <c r="AA3180" s="17">
        <v>30.340511882419907</v>
      </c>
      <c r="AB3180" s="17">
        <v>0.10485260230440097</v>
      </c>
      <c r="AC3180" s="17">
        <v>3.7098442376016234E-2</v>
      </c>
      <c r="AD3180" s="17">
        <v>0.15999091562271775</v>
      </c>
      <c r="AE3180" s="17">
        <v>15.09709801515675</v>
      </c>
      <c r="AF3180" s="17">
        <v>0.5</v>
      </c>
      <c r="AG3180" s="17">
        <v>-1.0000000000000002</v>
      </c>
      <c r="AH3180" s="17">
        <v>-1.0000000000000002</v>
      </c>
      <c r="AI3180" s="17">
        <v>8.6106425076850512E-2</v>
      </c>
      <c r="AJ3180" s="17">
        <v>-9.8370327711206018E-2</v>
      </c>
      <c r="AK3180" s="17">
        <v>2.5375346154581278E-2</v>
      </c>
      <c r="AL3180" s="17">
        <v>-0.1889436648865932</v>
      </c>
      <c r="AM3180" s="17">
        <v>0.25101109057057802</v>
      </c>
      <c r="AN3180" s="17">
        <v>0.42349130634830545</v>
      </c>
      <c r="AO3180" s="17">
        <v>6.4021539950373576</v>
      </c>
      <c r="AP3180" s="17">
        <v>9.6425643342746703</v>
      </c>
      <c r="AQ3180" s="17">
        <v>23.588777372114016</v>
      </c>
      <c r="AR3180" s="17">
        <v>0.49945911719136937</v>
      </c>
      <c r="AS3180" s="17">
        <v>-0.19890418665693407</v>
      </c>
      <c r="AT3180" s="17">
        <v>-1.0000000000000002</v>
      </c>
      <c r="AU3180" s="17">
        <v>-1.0000000000000002</v>
      </c>
      <c r="AV3180" s="17">
        <v>2.6782624423877999</v>
      </c>
      <c r="AW3180" s="17">
        <v>55.850203979729962</v>
      </c>
      <c r="AX3180" s="17">
        <v>47.735299710146357</v>
      </c>
      <c r="AY3180" s="17">
        <v>-0.18464946832348533</v>
      </c>
      <c r="AZ3180" s="17">
        <v>-45.551744989786975</v>
      </c>
      <c r="BA3180" s="22">
        <v>1345.114763768285</v>
      </c>
      <c r="CU3180" t="e">
        <v>#N/A</v>
      </c>
      <c r="CV3180" t="e">
        <v>#N/A</v>
      </c>
    </row>
    <row r="3181" spans="1:100" x14ac:dyDescent="0.25">
      <c r="A3181">
        <v>6575</v>
      </c>
      <c r="B3181" t="s">
        <v>3408</v>
      </c>
      <c r="C3181" s="22">
        <v>3</v>
      </c>
      <c r="D3181" s="17">
        <v>1.5610673720583168</v>
      </c>
      <c r="E3181" s="17">
        <v>-7.3329820828858285E-3</v>
      </c>
      <c r="F3181" s="17">
        <v>0.17897775732070798</v>
      </c>
      <c r="G3181" s="17">
        <v>0.17897775732070798</v>
      </c>
      <c r="H3181" s="17">
        <v>-6.0567947294893024E-2</v>
      </c>
      <c r="I3181" s="17">
        <v>0</v>
      </c>
      <c r="J3181" s="17">
        <v>-3.6340768376935806</v>
      </c>
      <c r="K3181" s="17">
        <v>-6.0567947294893024E-2</v>
      </c>
      <c r="L3181" s="17">
        <v>-1</v>
      </c>
      <c r="M3181" s="17">
        <v>-1</v>
      </c>
      <c r="N3181" s="17">
        <v>-1.2113589458978604</v>
      </c>
      <c r="O3181" s="17">
        <v>-1.8940317083145559</v>
      </c>
      <c r="P3181" s="17">
        <v>-9.2741427168174864E-2</v>
      </c>
      <c r="Q3181" s="17">
        <v>1.2302074492654567</v>
      </c>
      <c r="R3181" s="17">
        <v>0.36787961948680503</v>
      </c>
      <c r="S3181" s="17">
        <v>0.33333333333333337</v>
      </c>
      <c r="T3181" s="17">
        <v>0.29651121633943534</v>
      </c>
      <c r="U3181" s="17">
        <v>-2.6993038579937338E-2</v>
      </c>
      <c r="V3181" s="17">
        <v>4.9780232484392777E-3</v>
      </c>
      <c r="W3181" s="17">
        <v>26.735899265446559</v>
      </c>
      <c r="X3181" s="17">
        <v>0.57249968045691735</v>
      </c>
      <c r="Y3181" s="17">
        <v>-1</v>
      </c>
      <c r="Z3181" s="17">
        <v>-1</v>
      </c>
      <c r="AA3181" s="17">
        <v>22.981880145946192</v>
      </c>
      <c r="AB3181" s="17">
        <v>-1.1207709241805287E-2</v>
      </c>
      <c r="AC3181" s="17">
        <v>-8.6419216201961399E-2</v>
      </c>
      <c r="AD3181" s="17">
        <v>1.5188950664023065E-2</v>
      </c>
      <c r="AE3181" s="17">
        <v>-4.1218987389871753</v>
      </c>
      <c r="AF3181" s="17">
        <v>9.0909090909090912E-2</v>
      </c>
      <c r="AG3181" s="17">
        <v>-1</v>
      </c>
      <c r="AH3181" s="17">
        <v>-1</v>
      </c>
      <c r="AI3181" s="17">
        <v>1.3971697229642005E-2</v>
      </c>
      <c r="AJ3181" s="17">
        <v>4.9780232484392777E-3</v>
      </c>
      <c r="AK3181" s="17">
        <v>0.15030790824432363</v>
      </c>
      <c r="AL3181" s="17">
        <v>0.11785073504202932</v>
      </c>
      <c r="AM3181" s="17">
        <v>0.42596789435685217</v>
      </c>
      <c r="AN3181" s="17">
        <v>0.17490615184848807</v>
      </c>
      <c r="AO3181" s="17">
        <v>11.400736900142917</v>
      </c>
      <c r="AP3181" s="17">
        <v>4.9619074714223492</v>
      </c>
      <c r="AQ3181" s="17">
        <v>23.101822427752964</v>
      </c>
      <c r="AR3181" s="17">
        <v>0.60782953434127063</v>
      </c>
      <c r="AS3181" s="17">
        <v>0.51193173316202412</v>
      </c>
      <c r="AT3181" s="17">
        <v>-1</v>
      </c>
      <c r="AU3181" s="17">
        <v>-1</v>
      </c>
      <c r="AV3181" s="17">
        <v>0.54685737680751267</v>
      </c>
      <c r="AW3181" s="17">
        <v>26.049755909053964</v>
      </c>
      <c r="AX3181" s="17">
        <v>26.826992178490745</v>
      </c>
      <c r="AY3181" s="17">
        <v>0.21848497611947465</v>
      </c>
      <c r="AZ3181" s="17">
        <v>-44.846002001581276</v>
      </c>
      <c r="BA3181" s="22">
        <v>1304.1607441530041</v>
      </c>
      <c r="CU3181" t="e">
        <v>#N/A</v>
      </c>
      <c r="CV3181" t="e">
        <v>#N/A</v>
      </c>
    </row>
    <row r="3182" spans="1:100" x14ac:dyDescent="0.25">
      <c r="A3182">
        <v>6579</v>
      </c>
      <c r="B3182" t="s">
        <v>3409</v>
      </c>
      <c r="C3182" s="22">
        <v>3</v>
      </c>
      <c r="D3182" s="17">
        <v>5.9727173893548589</v>
      </c>
      <c r="E3182" s="17">
        <v>1.3378230106731409E-3</v>
      </c>
      <c r="F3182" s="17">
        <v>0.17275862984545734</v>
      </c>
      <c r="G3182" s="17">
        <v>0.17275862984545734</v>
      </c>
      <c r="H3182" s="17">
        <v>0.27732862844119588</v>
      </c>
      <c r="I3182" s="17">
        <v>0</v>
      </c>
      <c r="J3182" s="17">
        <v>16.63971770647175</v>
      </c>
      <c r="K3182" s="17">
        <v>0.27732862844119588</v>
      </c>
      <c r="L3182" s="17">
        <v>-0.99999999999999956</v>
      </c>
      <c r="M3182" s="17">
        <v>-0.99999999999999956</v>
      </c>
      <c r="N3182" s="17">
        <v>5.5465725688239162</v>
      </c>
      <c r="O3182" s="17">
        <v>22.785193725672073</v>
      </c>
      <c r="P3182" s="17">
        <v>0.18032188982331504</v>
      </c>
      <c r="Q3182" s="17">
        <v>1.6061028390282492E-2</v>
      </c>
      <c r="R3182" s="17">
        <v>4.2610396357756174E-2</v>
      </c>
      <c r="S3182" s="17">
        <v>0.33333333333333331</v>
      </c>
      <c r="T3182" s="17">
        <v>0.34632614663274458</v>
      </c>
      <c r="U3182" s="17">
        <v>0.59006287927707046</v>
      </c>
      <c r="V3182" s="17">
        <v>-8.3909533922458951E-3</v>
      </c>
      <c r="W3182" s="17">
        <v>39.360111096388252</v>
      </c>
      <c r="X3182" s="17">
        <v>2.7170943797096667</v>
      </c>
      <c r="Y3182" s="17">
        <v>-0.99999999999999956</v>
      </c>
      <c r="Z3182" s="17">
        <v>-0.99999999999999956</v>
      </c>
      <c r="AA3182" s="17">
        <v>81.268502170786817</v>
      </c>
      <c r="AB3182" s="17">
        <v>0.30477511761299619</v>
      </c>
      <c r="AC3182" s="17">
        <v>0.29678997001482116</v>
      </c>
      <c r="AD3182" s="17">
        <v>0.23575052593299886</v>
      </c>
      <c r="AE3182" s="17">
        <v>41.8657806780408</v>
      </c>
      <c r="AF3182" s="17">
        <v>0.8571428571428571</v>
      </c>
      <c r="AG3182" s="17">
        <v>-0.99999999999999956</v>
      </c>
      <c r="AH3182" s="17">
        <v>-0.99999999999999956</v>
      </c>
      <c r="AI3182" s="17">
        <v>8.0801652877995258E-3</v>
      </c>
      <c r="AJ3182" s="17">
        <v>-8.3909533922458951E-3</v>
      </c>
      <c r="AK3182" s="17">
        <v>0.16785624340171537</v>
      </c>
      <c r="AL3182" s="17">
        <v>2.9347154624727492E-2</v>
      </c>
      <c r="AM3182" s="17">
        <v>-0.18910412427940554</v>
      </c>
      <c r="AN3182" s="17">
        <v>-4.5346477348945258E-2</v>
      </c>
      <c r="AO3182" s="17">
        <v>-3.8883218899765626</v>
      </c>
      <c r="AP3182" s="17">
        <v>-0.98692616059999394</v>
      </c>
      <c r="AQ3182" s="17">
        <v>55.999828802860037</v>
      </c>
      <c r="AR3182" s="17">
        <v>1.2613314058509024</v>
      </c>
      <c r="AS3182" s="17">
        <v>2.9944230081508634</v>
      </c>
      <c r="AT3182" s="17">
        <v>-0.99999999999999956</v>
      </c>
      <c r="AU3182" s="17">
        <v>-0.99999999999999956</v>
      </c>
      <c r="AV3182" s="17">
        <v>0.21536902620321396</v>
      </c>
      <c r="AW3182" s="17">
        <v>103.0667697358589</v>
      </c>
      <c r="AX3182" s="17">
        <v>102.38927770239032</v>
      </c>
      <c r="AY3182" s="17">
        <v>0.38149067468043396</v>
      </c>
      <c r="AZ3182" s="17">
        <v>44.265860827146447</v>
      </c>
      <c r="BA3182" s="22">
        <v>1518.6475549518714</v>
      </c>
      <c r="CU3182" t="e">
        <v>#N/A</v>
      </c>
      <c r="CV3182" t="e">
        <v>#N/A</v>
      </c>
    </row>
    <row r="3183" spans="1:100" x14ac:dyDescent="0.25">
      <c r="A3183">
        <v>6580</v>
      </c>
      <c r="B3183" t="s">
        <v>3410</v>
      </c>
      <c r="C3183" s="22">
        <v>3</v>
      </c>
      <c r="D3183" s="17">
        <v>5.0634323528122298</v>
      </c>
      <c r="E3183" s="17">
        <v>0</v>
      </c>
      <c r="F3183" s="17">
        <v>-6.8530030604548172E-3</v>
      </c>
      <c r="G3183" s="17">
        <v>-6.8530030604548172E-3</v>
      </c>
      <c r="H3183" s="17">
        <v>-7.5554937074097397E-2</v>
      </c>
      <c r="I3183" s="17">
        <v>0</v>
      </c>
      <c r="J3183" s="17">
        <v>-4.533296224445845</v>
      </c>
      <c r="K3183" s="17">
        <v>-7.5554937074097397E-2</v>
      </c>
      <c r="L3183" s="17">
        <v>-1.0000000000000009</v>
      </c>
      <c r="M3183" s="17">
        <v>-1.0000000000000009</v>
      </c>
      <c r="N3183" s="17">
        <v>-1.5110987414819479</v>
      </c>
      <c r="O3183" s="17">
        <v>0.52328312530593535</v>
      </c>
      <c r="P3183" s="17">
        <v>1.3743197972264427E-2</v>
      </c>
      <c r="Q3183" s="17">
        <v>-6.3068278597698535E-2</v>
      </c>
      <c r="R3183" s="17">
        <v>-1.0276875520958371E-2</v>
      </c>
      <c r="S3183" s="17">
        <v>0.33333333333333365</v>
      </c>
      <c r="T3183" s="17">
        <v>0.32389865207935897</v>
      </c>
      <c r="U3183" s="17">
        <v>0.14773717079507551</v>
      </c>
      <c r="V3183" s="17">
        <v>-2.5654278482762936E-2</v>
      </c>
      <c r="W3183" s="17">
        <v>34.194792591964102</v>
      </c>
      <c r="X3183" s="17">
        <v>1.1603752535165401</v>
      </c>
      <c r="Y3183" s="17">
        <v>-1.0000000000000009</v>
      </c>
      <c r="Z3183" s="17">
        <v>-1.0000000000000009</v>
      </c>
      <c r="AA3183" s="17">
        <v>25.609784593482779</v>
      </c>
      <c r="AB3183" s="17">
        <v>9.2299381759412116E-2</v>
      </c>
      <c r="AC3183" s="17">
        <v>-0.12880851269213137</v>
      </c>
      <c r="AD3183" s="17">
        <v>-0.13498549152648753</v>
      </c>
      <c r="AE3183" s="17">
        <v>-8.574731122960344</v>
      </c>
      <c r="AF3183" s="17">
        <v>0.16666666666666666</v>
      </c>
      <c r="AG3183" s="17">
        <v>-1.0000000000000009</v>
      </c>
      <c r="AH3183" s="17">
        <v>-1.0000000000000009</v>
      </c>
      <c r="AI3183" s="17">
        <v>0</v>
      </c>
      <c r="AJ3183" s="17">
        <v>-2.5654278482762936E-2</v>
      </c>
      <c r="AK3183" s="17">
        <v>-0.12958560345753542</v>
      </c>
      <c r="AL3183" s="17">
        <v>3.99115353085828E-3</v>
      </c>
      <c r="AM3183" s="17">
        <v>3.40526955744334E-3</v>
      </c>
      <c r="AN3183" s="17">
        <v>2.5291794159220726E-2</v>
      </c>
      <c r="AO3183" s="17">
        <v>-0.56279627835159307</v>
      </c>
      <c r="AP3183" s="17">
        <v>0.65225062163480896</v>
      </c>
      <c r="AQ3183" s="17">
        <v>29.661496367518268</v>
      </c>
      <c r="AR3183" s="17">
        <v>0.77931487772500518</v>
      </c>
      <c r="AS3183" s="17">
        <v>1.0848203164424424</v>
      </c>
      <c r="AT3183" s="17">
        <v>-1.0000000000000009</v>
      </c>
      <c r="AU3183" s="17">
        <v>-1.0000000000000009</v>
      </c>
      <c r="AV3183" s="17">
        <v>-1.712987858141319E-2</v>
      </c>
      <c r="AW3183" s="17">
        <v>26.785318340423554</v>
      </c>
      <c r="AX3183" s="17">
        <v>24.219890492147272</v>
      </c>
      <c r="AY3183" s="17">
        <v>-5.0252848858495184E-3</v>
      </c>
      <c r="AZ3183" s="17">
        <v>-49.562533107586454</v>
      </c>
      <c r="BA3183" s="22">
        <v>1326.6877967639382</v>
      </c>
      <c r="CU3183" t="e">
        <v>#N/A</v>
      </c>
      <c r="CV3183" t="e">
        <v>#N/A</v>
      </c>
    </row>
    <row r="3184" spans="1:100" x14ac:dyDescent="0.25">
      <c r="A3184">
        <v>6581</v>
      </c>
      <c r="B3184" t="s">
        <v>3411</v>
      </c>
      <c r="C3184" s="22">
        <v>3</v>
      </c>
      <c r="D3184" s="17">
        <v>4.6864624422001544</v>
      </c>
      <c r="E3184" s="17">
        <v>0</v>
      </c>
      <c r="F3184" s="17">
        <v>-0.23946434499088629</v>
      </c>
      <c r="G3184" s="17">
        <v>-0.23946434499088629</v>
      </c>
      <c r="H3184" s="17">
        <v>0.25193572333961062</v>
      </c>
      <c r="I3184" s="17">
        <v>0</v>
      </c>
      <c r="J3184" s="17">
        <v>15.116143400376636</v>
      </c>
      <c r="K3184" s="17">
        <v>0.25193572333961062</v>
      </c>
      <c r="L3184" s="17">
        <v>-1</v>
      </c>
      <c r="M3184" s="17">
        <v>-1</v>
      </c>
      <c r="N3184" s="17">
        <v>5.0387144667922117</v>
      </c>
      <c r="O3184" s="17">
        <v>19.563141497585896</v>
      </c>
      <c r="P3184" s="17">
        <v>0.49888125637694419</v>
      </c>
      <c r="Q3184" s="17">
        <v>0.64967952974247856</v>
      </c>
      <c r="R3184" s="17">
        <v>0.26055174474866061</v>
      </c>
      <c r="S3184" s="17">
        <v>0.33333333333333331</v>
      </c>
      <c r="T3184" s="17">
        <v>0.33333333333333331</v>
      </c>
      <c r="U3184" s="17">
        <v>0.15814718319000226</v>
      </c>
      <c r="V3184" s="17">
        <v>-2.0595557173101846E-2</v>
      </c>
      <c r="W3184" s="17">
        <v>22.091302773758262</v>
      </c>
      <c r="X3184" s="17">
        <v>0.92374633304845399</v>
      </c>
      <c r="Y3184" s="17">
        <v>-1</v>
      </c>
      <c r="Z3184" s="17">
        <v>-1</v>
      </c>
      <c r="AA3184" s="17">
        <v>22.509608997253643</v>
      </c>
      <c r="AB3184" s="17">
        <v>6.3971858650074043E-2</v>
      </c>
      <c r="AC3184" s="17">
        <v>-0.13032993739821591</v>
      </c>
      <c r="AD3184" s="17">
        <v>6.9513168323076718E-2</v>
      </c>
      <c r="AE3184" s="17">
        <v>0.15775447874674309</v>
      </c>
      <c r="AF3184" s="17">
        <v>8.3333333333333329E-2</v>
      </c>
      <c r="AG3184" s="17">
        <v>-1</v>
      </c>
      <c r="AH3184" s="17">
        <v>-1</v>
      </c>
      <c r="AI3184" s="17">
        <v>0</v>
      </c>
      <c r="AJ3184" s="17">
        <v>-2.0595557173101846E-2</v>
      </c>
      <c r="AK3184" s="17">
        <v>-8.836223100098646E-2</v>
      </c>
      <c r="AL3184" s="17">
        <v>2.6152697934107242E-3</v>
      </c>
      <c r="AM3184" s="17">
        <v>0.21415893215683718</v>
      </c>
      <c r="AN3184" s="17">
        <v>0.37391124176654189</v>
      </c>
      <c r="AO3184" s="17">
        <v>4.9121621489159972</v>
      </c>
      <c r="AP3184" s="17">
        <v>9.3608573931306029</v>
      </c>
      <c r="AQ3184" s="17">
        <v>37.207446174134887</v>
      </c>
      <c r="AR3184" s="17">
        <v>0.80421829268356682</v>
      </c>
      <c r="AS3184" s="17">
        <v>1.1756820563880654</v>
      </c>
      <c r="AT3184" s="17">
        <v>-1</v>
      </c>
      <c r="AU3184" s="17">
        <v>-1</v>
      </c>
      <c r="AV3184" s="17">
        <v>2.1087399757774378E-2</v>
      </c>
      <c r="AW3184" s="17">
        <v>51.433607887970169</v>
      </c>
      <c r="AX3184" s="17">
        <v>49.374052170659951</v>
      </c>
      <c r="AY3184" s="17">
        <v>-2.174998492446437E-4</v>
      </c>
      <c r="AZ3184" s="17">
        <v>-30.474209774815151</v>
      </c>
      <c r="BA3184" s="22">
        <v>1308.200473489168</v>
      </c>
      <c r="CU3184" t="e">
        <v>#N/A</v>
      </c>
      <c r="CV3184" t="e">
        <v>#N/A</v>
      </c>
    </row>
    <row r="3185" spans="1:100" x14ac:dyDescent="0.25">
      <c r="A3185">
        <v>6582</v>
      </c>
      <c r="B3185" t="s">
        <v>3412</v>
      </c>
      <c r="C3185" s="22">
        <v>3</v>
      </c>
      <c r="D3185" s="17">
        <v>5.2314750197037432</v>
      </c>
      <c r="E3185" s="17">
        <v>-2.7304040233399499E-2</v>
      </c>
      <c r="F3185" s="17">
        <v>0.42855259106836674</v>
      </c>
      <c r="G3185" s="17">
        <v>0.42781629200849686</v>
      </c>
      <c r="H3185" s="17">
        <v>0.31048206126421324</v>
      </c>
      <c r="I3185" s="17">
        <v>0</v>
      </c>
      <c r="J3185" s="17">
        <v>18.628923675852789</v>
      </c>
      <c r="K3185" s="17">
        <v>0.31048206126421324</v>
      </c>
      <c r="L3185" s="17">
        <v>-1</v>
      </c>
      <c r="M3185" s="17">
        <v>-1</v>
      </c>
      <c r="N3185" s="17">
        <v>6.2096412252842663</v>
      </c>
      <c r="O3185" s="17">
        <v>24.288214987565034</v>
      </c>
      <c r="P3185" s="17">
        <v>0.30591107518109784</v>
      </c>
      <c r="Q3185" s="17">
        <v>0.7498120295156232</v>
      </c>
      <c r="R3185" s="17">
        <v>0.29543828544031775</v>
      </c>
      <c r="S3185" s="17">
        <v>0.3333333333333332</v>
      </c>
      <c r="T3185" s="17">
        <v>0.3333333333333332</v>
      </c>
      <c r="U3185" s="17">
        <v>0.32815589506013826</v>
      </c>
      <c r="V3185" s="17">
        <v>0.25791488487638403</v>
      </c>
      <c r="W3185" s="17">
        <v>37.690215413559002</v>
      </c>
      <c r="X3185" s="17">
        <v>3.2162974949013097</v>
      </c>
      <c r="Y3185" s="17">
        <v>-1</v>
      </c>
      <c r="Z3185" s="17">
        <v>-1</v>
      </c>
      <c r="AA3185" s="17">
        <v>88.524902304518832</v>
      </c>
      <c r="AB3185" s="17">
        <v>0.43005364253588901</v>
      </c>
      <c r="AC3185" s="17">
        <v>0.24992386364862115</v>
      </c>
      <c r="AD3185" s="17">
        <v>0.33080746592588001</v>
      </c>
      <c r="AE3185" s="17">
        <v>50.539248605519518</v>
      </c>
      <c r="AF3185" s="17">
        <v>0.9285714285714286</v>
      </c>
      <c r="AG3185" s="17">
        <v>-1</v>
      </c>
      <c r="AH3185" s="17">
        <v>-1</v>
      </c>
      <c r="AI3185" s="17">
        <v>1.1164501224002379E-2</v>
      </c>
      <c r="AJ3185" s="17">
        <v>0.25791488487638403</v>
      </c>
      <c r="AK3185" s="17">
        <v>0.18932085210997351</v>
      </c>
      <c r="AL3185" s="17">
        <v>9.3491670719201003E-2</v>
      </c>
      <c r="AM3185" s="17">
        <v>-0.1387626012128681</v>
      </c>
      <c r="AN3185" s="17">
        <v>0.11083645517542731</v>
      </c>
      <c r="AO3185" s="17">
        <v>-2.5224607697718349</v>
      </c>
      <c r="AP3185" s="17">
        <v>3.2383697329816883</v>
      </c>
      <c r="AQ3185" s="17">
        <v>56.319139089411806</v>
      </c>
      <c r="AR3185" s="17">
        <v>1.2527374466031895</v>
      </c>
      <c r="AS3185" s="17">
        <v>3.5267795561655229</v>
      </c>
      <c r="AT3185" s="17">
        <v>-1</v>
      </c>
      <c r="AU3185" s="17">
        <v>-1</v>
      </c>
      <c r="AV3185" s="17">
        <v>0.7232545774488145</v>
      </c>
      <c r="AW3185" s="17">
        <v>116.05148702506558</v>
      </c>
      <c r="AX3185" s="17">
        <v>142.06626553718402</v>
      </c>
      <c r="AY3185" s="17">
        <v>0.37604280462107881</v>
      </c>
      <c r="AZ3185" s="17">
        <v>49.723521575386549</v>
      </c>
      <c r="BA3185" s="22">
        <v>1523.8569196901283</v>
      </c>
      <c r="CU3185" t="e">
        <v>#N/A</v>
      </c>
      <c r="CV3185" t="e">
        <v>#N/A</v>
      </c>
    </row>
    <row r="3186" spans="1:100" x14ac:dyDescent="0.25">
      <c r="A3186">
        <v>6583</v>
      </c>
      <c r="B3186" t="s">
        <v>3413</v>
      </c>
      <c r="C3186" s="22">
        <v>3</v>
      </c>
      <c r="D3186" s="17">
        <v>4.9807761705600848</v>
      </c>
      <c r="E3186" s="17">
        <v>-0.10385571680205488</v>
      </c>
      <c r="F3186" s="17">
        <v>-0.50006476198743599</v>
      </c>
      <c r="G3186" s="17">
        <v>-0.5260286911879497</v>
      </c>
      <c r="H3186" s="17">
        <v>0.14912415937986079</v>
      </c>
      <c r="I3186" s="17">
        <v>0</v>
      </c>
      <c r="J3186" s="17">
        <v>8.9474495627916468</v>
      </c>
      <c r="K3186" s="17">
        <v>0.14912415937986079</v>
      </c>
      <c r="L3186" s="17">
        <v>-0.99999999999999989</v>
      </c>
      <c r="M3186" s="17">
        <v>-0.99999999999999989</v>
      </c>
      <c r="N3186" s="17">
        <v>2.9824831875972158</v>
      </c>
      <c r="O3186" s="17">
        <v>13.402197042163781</v>
      </c>
      <c r="P3186" s="17">
        <v>0.52537671341154524</v>
      </c>
      <c r="Q3186" s="17">
        <v>0.56005717157771195</v>
      </c>
      <c r="R3186" s="17">
        <v>0.16354190341004335</v>
      </c>
      <c r="S3186" s="17">
        <v>0.33333333333333337</v>
      </c>
      <c r="T3186" s="17">
        <v>0.22148495116714539</v>
      </c>
      <c r="U3186" s="17">
        <v>0.27216663453634343</v>
      </c>
      <c r="V3186" s="17">
        <v>-1.3669250743389672E-2</v>
      </c>
      <c r="W3186" s="17">
        <v>26.567660356542845</v>
      </c>
      <c r="X3186" s="17">
        <v>1.3636862300684054</v>
      </c>
      <c r="Y3186" s="17">
        <v>-0.99999999999999989</v>
      </c>
      <c r="Z3186" s="17">
        <v>-0.99999999999999989</v>
      </c>
      <c r="AA3186" s="17">
        <v>46.191047918135311</v>
      </c>
      <c r="AB3186" s="17">
        <v>3.6822104539441125E-2</v>
      </c>
      <c r="AC3186" s="17">
        <v>0.2679670778537715</v>
      </c>
      <c r="AD3186" s="17">
        <v>8.4407730770436035E-2</v>
      </c>
      <c r="AE3186" s="17">
        <v>19.459845658182434</v>
      </c>
      <c r="AF3186" s="17">
        <v>0.5</v>
      </c>
      <c r="AG3186" s="17">
        <v>-0.99999999999999989</v>
      </c>
      <c r="AH3186" s="17">
        <v>-0.99999999999999989</v>
      </c>
      <c r="AI3186" s="17">
        <v>0</v>
      </c>
      <c r="AJ3186" s="17">
        <v>-1.3669250743389672E-2</v>
      </c>
      <c r="AK3186" s="17">
        <v>0.41832123808146943</v>
      </c>
      <c r="AL3186" s="17">
        <v>-7.8166447758193907E-3</v>
      </c>
      <c r="AM3186" s="17">
        <v>-2.6616844438328773E-2</v>
      </c>
      <c r="AN3186" s="17">
        <v>4.407386496240364E-2</v>
      </c>
      <c r="AO3186" s="17">
        <v>1.4261850794491269</v>
      </c>
      <c r="AP3186" s="17">
        <v>1.0627634001809936</v>
      </c>
      <c r="AQ3186" s="17">
        <v>35.515109919334499</v>
      </c>
      <c r="AR3186" s="17">
        <v>0.81331566829343271</v>
      </c>
      <c r="AS3186" s="17">
        <v>1.5128103894482667</v>
      </c>
      <c r="AT3186" s="17">
        <v>-0.99999999999999989</v>
      </c>
      <c r="AU3186" s="17">
        <v>-0.99999999999999989</v>
      </c>
      <c r="AV3186" s="17">
        <v>-0.36248678777790633</v>
      </c>
      <c r="AW3186" s="17">
        <v>60.656008360480115</v>
      </c>
      <c r="AX3186" s="17">
        <v>59.28908328614115</v>
      </c>
      <c r="AY3186" s="17">
        <v>8.0484076842745125E-2</v>
      </c>
      <c r="AZ3186" s="17">
        <v>-9.8661683515036067</v>
      </c>
      <c r="BA3186" s="22">
        <v>1301.7335002766276</v>
      </c>
      <c r="CU3186" t="e">
        <v>#N/A</v>
      </c>
      <c r="CV3186" t="e">
        <v>#N/A</v>
      </c>
    </row>
    <row r="3187" spans="1:100" x14ac:dyDescent="0.25">
      <c r="A3187">
        <v>6584</v>
      </c>
      <c r="B3187" t="s">
        <v>3414</v>
      </c>
      <c r="C3187" s="22">
        <v>3</v>
      </c>
      <c r="D3187" s="17">
        <v>5.9697200567436948</v>
      </c>
      <c r="E3187" s="17">
        <v>6.2924775857103477E-3</v>
      </c>
      <c r="F3187" s="17">
        <v>-2.7596545003293709E-2</v>
      </c>
      <c r="G3187" s="17">
        <v>-2.7596545003293709E-2</v>
      </c>
      <c r="H3187" s="17">
        <v>1.5087948054273888E-4</v>
      </c>
      <c r="I3187" s="17">
        <v>0</v>
      </c>
      <c r="J3187" s="17">
        <v>9.0527688325630074E-3</v>
      </c>
      <c r="K3187" s="17">
        <v>1.5087948054273888E-4</v>
      </c>
      <c r="L3187" s="17">
        <v>-1</v>
      </c>
      <c r="M3187" s="17">
        <v>-1</v>
      </c>
      <c r="N3187" s="17">
        <v>3.0175896108546874E-3</v>
      </c>
      <c r="O3187" s="17">
        <v>5.9511762805729571</v>
      </c>
      <c r="P3187" s="17">
        <v>5.4722402698647393E-2</v>
      </c>
      <c r="Q3187" s="17">
        <v>5.2448676116255408E-2</v>
      </c>
      <c r="R3187" s="17">
        <v>1.1999465914707916E-2</v>
      </c>
      <c r="S3187" s="17">
        <v>0.33333333333333337</v>
      </c>
      <c r="T3187" s="17">
        <v>0.37774518136798918</v>
      </c>
      <c r="U3187" s="17">
        <v>0.26196631976882806</v>
      </c>
      <c r="V3187" s="17">
        <v>-1.0749957854698722E-2</v>
      </c>
      <c r="W3187" s="17">
        <v>38.485759885396362</v>
      </c>
      <c r="X3187" s="17">
        <v>1.7387050152025556</v>
      </c>
      <c r="Y3187" s="17">
        <v>-1</v>
      </c>
      <c r="Z3187" s="17">
        <v>-1</v>
      </c>
      <c r="AA3187" s="17">
        <v>61.26603655505977</v>
      </c>
      <c r="AB3187" s="17">
        <v>0.30058886846266003</v>
      </c>
      <c r="AC3187" s="17">
        <v>8.536625387623599E-3</v>
      </c>
      <c r="AD3187" s="17">
        <v>0.146240050224691</v>
      </c>
      <c r="AE3187" s="17">
        <v>22.768277203748735</v>
      </c>
      <c r="AF3187" s="17">
        <v>0.58823529411764708</v>
      </c>
      <c r="AG3187" s="17">
        <v>-1</v>
      </c>
      <c r="AH3187" s="17">
        <v>-1</v>
      </c>
      <c r="AI3187" s="17">
        <v>0</v>
      </c>
      <c r="AJ3187" s="17">
        <v>-1.0749957854698722E-2</v>
      </c>
      <c r="AK3187" s="17">
        <v>6.8084580407464887E-2</v>
      </c>
      <c r="AL3187" s="17">
        <v>0.16766662428977239</v>
      </c>
      <c r="AM3187" s="17">
        <v>-0.18656812184876012</v>
      </c>
      <c r="AN3187" s="17">
        <v>-0.24057336578430824</v>
      </c>
      <c r="AO3187" s="17">
        <v>-4.3237801441816792</v>
      </c>
      <c r="AP3187" s="17">
        <v>-5.176001023158844</v>
      </c>
      <c r="AQ3187" s="17">
        <v>38.494812654228923</v>
      </c>
      <c r="AR3187" s="17">
        <v>0.96229487661545199</v>
      </c>
      <c r="AS3187" s="17">
        <v>1.7388558946830976</v>
      </c>
      <c r="AT3187" s="17">
        <v>-1</v>
      </c>
      <c r="AU3187" s="17">
        <v>-1</v>
      </c>
      <c r="AV3187" s="17">
        <v>-1.5597079088585788E-2</v>
      </c>
      <c r="AW3187" s="17">
        <v>62.041211812473897</v>
      </c>
      <c r="AX3187" s="17">
        <v>60.966216027004016</v>
      </c>
      <c r="AY3187" s="17">
        <v>0.20888547847040526</v>
      </c>
      <c r="AZ3187" s="17">
        <v>21.948922197313028</v>
      </c>
      <c r="BA3187" s="22">
        <v>1429.8227525134728</v>
      </c>
      <c r="CU3187" t="e">
        <v>#N/A</v>
      </c>
      <c r="CV3187" t="e">
        <v>#N/A</v>
      </c>
    </row>
    <row r="3188" spans="1:100" x14ac:dyDescent="0.25">
      <c r="A3188">
        <v>6585</v>
      </c>
      <c r="B3188" t="s">
        <v>3415</v>
      </c>
      <c r="C3188" s="22">
        <v>3</v>
      </c>
      <c r="D3188" s="17">
        <v>2.2043965261367386</v>
      </c>
      <c r="E3188" s="17">
        <v>-4.2762653597243111E-4</v>
      </c>
      <c r="F3188" s="17">
        <v>0.5326983805705886</v>
      </c>
      <c r="G3188" s="17">
        <v>0.5326983805705886</v>
      </c>
      <c r="H3188" s="17">
        <v>-5.7698523544845955E-2</v>
      </c>
      <c r="I3188" s="17">
        <v>0</v>
      </c>
      <c r="J3188" s="17">
        <v>-3.4619114126907613</v>
      </c>
      <c r="K3188" s="17">
        <v>-5.7698523544845955E-2</v>
      </c>
      <c r="L3188" s="17">
        <v>-0.99999999999999944</v>
      </c>
      <c r="M3188" s="17">
        <v>-0.99999999999999944</v>
      </c>
      <c r="N3188" s="17">
        <v>-1.1539704708969196</v>
      </c>
      <c r="O3188" s="17">
        <v>-0.72481650598343073</v>
      </c>
      <c r="P3188" s="17">
        <v>-1.592666815076565</v>
      </c>
      <c r="Q3188" s="17">
        <v>-0.40198914545732534</v>
      </c>
      <c r="R3188" s="17">
        <v>-0.36304534809857508</v>
      </c>
      <c r="S3188" s="17">
        <v>0.33333333333333304</v>
      </c>
      <c r="T3188" s="17">
        <v>0.30726799495229301</v>
      </c>
      <c r="U3188" s="17">
        <v>-8.8457919365934577E-3</v>
      </c>
      <c r="V3188" s="17">
        <v>0</v>
      </c>
      <c r="W3188" s="17">
        <v>27.578162395755129</v>
      </c>
      <c r="X3188" s="17">
        <v>0.63685134570305857</v>
      </c>
      <c r="Y3188" s="17">
        <v>-0.99999999999999944</v>
      </c>
      <c r="Z3188" s="17">
        <v>-0.99999999999999944</v>
      </c>
      <c r="AA3188" s="17">
        <v>24.887036153174119</v>
      </c>
      <c r="AB3188" s="17">
        <v>-0.14926787273354</v>
      </c>
      <c r="AC3188" s="17">
        <v>-0.13042888415739157</v>
      </c>
      <c r="AD3188" s="17">
        <v>0.23313513900128238</v>
      </c>
      <c r="AE3188" s="17">
        <v>-2.328080894482452</v>
      </c>
      <c r="AF3188" s="17">
        <v>0</v>
      </c>
      <c r="AG3188" s="17">
        <v>-0.99999999999999944</v>
      </c>
      <c r="AH3188" s="17">
        <v>-0.99999999999999944</v>
      </c>
      <c r="AI3188" s="17">
        <v>0</v>
      </c>
      <c r="AJ3188" s="17">
        <v>0</v>
      </c>
      <c r="AK3188" s="17">
        <v>0.32872152948846156</v>
      </c>
      <c r="AL3188" s="17">
        <v>0.38180456872967028</v>
      </c>
      <c r="AM3188" s="17">
        <v>-1.5545194096461542E-2</v>
      </c>
      <c r="AN3188" s="17">
        <v>0.1952268489338955</v>
      </c>
      <c r="AO3188" s="17">
        <v>1.2549777950307686</v>
      </c>
      <c r="AP3188" s="17">
        <v>6.7896940669957395</v>
      </c>
      <c r="AQ3188" s="17">
        <v>24.116250983064379</v>
      </c>
      <c r="AR3188" s="17">
        <v>0.63175553634903303</v>
      </c>
      <c r="AS3188" s="17">
        <v>0.57915282215821251</v>
      </c>
      <c r="AT3188" s="17">
        <v>-0.99999999999999944</v>
      </c>
      <c r="AU3188" s="17">
        <v>-0.99999999999999944</v>
      </c>
      <c r="AV3188" s="17">
        <v>0.16965303247201355</v>
      </c>
      <c r="AW3188" s="17">
        <v>30.951913714186436</v>
      </c>
      <c r="AX3188" s="17">
        <v>30.951913714186436</v>
      </c>
      <c r="AY3188" s="17">
        <v>-0.19136829248439272</v>
      </c>
      <c r="AZ3188" s="17">
        <v>-45.992080724628707</v>
      </c>
      <c r="BA3188" s="22">
        <v>1327.9381439042647</v>
      </c>
      <c r="CU3188" t="e">
        <v>#N/A</v>
      </c>
      <c r="CV3188" t="e">
        <v>#N/A</v>
      </c>
    </row>
    <row r="3189" spans="1:100" x14ac:dyDescent="0.25">
      <c r="A3189">
        <v>6586</v>
      </c>
      <c r="B3189" t="s">
        <v>3416</v>
      </c>
      <c r="C3189" s="22">
        <v>3</v>
      </c>
      <c r="D3189" s="17">
        <v>0.93759203575303307</v>
      </c>
      <c r="E3189" s="17">
        <v>1.1936338291411074E-2</v>
      </c>
      <c r="F3189" s="17">
        <v>-0.1941427132575641</v>
      </c>
      <c r="G3189" s="17">
        <v>-0.1941427132575641</v>
      </c>
      <c r="H3189" s="17">
        <v>5.2208803085237183E-2</v>
      </c>
      <c r="I3189" s="17">
        <v>0</v>
      </c>
      <c r="J3189" s="17">
        <v>3.1325281851142321</v>
      </c>
      <c r="K3189" s="17">
        <v>5.2208803085237183E-2</v>
      </c>
      <c r="L3189" s="17">
        <v>-1.0000000000000004</v>
      </c>
      <c r="M3189" s="17">
        <v>-1.0000000000000004</v>
      </c>
      <c r="N3189" s="17">
        <v>1.0441760617047426</v>
      </c>
      <c r="O3189" s="17">
        <v>3.8759775076096941</v>
      </c>
      <c r="P3189" s="17">
        <v>-0.41566471318425224</v>
      </c>
      <c r="Q3189" s="17">
        <v>-0.30134175704442179</v>
      </c>
      <c r="R3189" s="17">
        <v>-0.15019471037986251</v>
      </c>
      <c r="S3189" s="17">
        <v>0.2288790350044452</v>
      </c>
      <c r="T3189" s="17">
        <v>0.10828360302018122</v>
      </c>
      <c r="U3189" s="17">
        <v>6.1864037968139884E-2</v>
      </c>
      <c r="V3189" s="17">
        <v>0</v>
      </c>
      <c r="W3189" s="17">
        <v>13.87271491630117</v>
      </c>
      <c r="X3189" s="17">
        <v>0.43469758803343933</v>
      </c>
      <c r="Y3189" s="17">
        <v>-1.0000000000000004</v>
      </c>
      <c r="Z3189" s="17">
        <v>-1.0000000000000004</v>
      </c>
      <c r="AA3189" s="17">
        <v>1.8954107108054665</v>
      </c>
      <c r="AB3189" s="17">
        <v>-9.9278557716142662E-2</v>
      </c>
      <c r="AC3189" s="17">
        <v>1.5102920571376022E-2</v>
      </c>
      <c r="AD3189" s="17">
        <v>-0.15236655275755043</v>
      </c>
      <c r="AE3189" s="17">
        <v>-11.827109495115845</v>
      </c>
      <c r="AF3189" s="17">
        <v>0</v>
      </c>
      <c r="AG3189" s="17">
        <v>-1.0000000000000004</v>
      </c>
      <c r="AH3189" s="17">
        <v>-1.0000000000000004</v>
      </c>
      <c r="AI3189" s="17">
        <v>0</v>
      </c>
      <c r="AJ3189" s="17">
        <v>0</v>
      </c>
      <c r="AK3189" s="17">
        <v>0.16196879290616437</v>
      </c>
      <c r="AL3189" s="17">
        <v>8.5561778908038816E-2</v>
      </c>
      <c r="AM3189" s="17">
        <v>0.52498121251561614</v>
      </c>
      <c r="AN3189" s="17">
        <v>0.74444180509812241</v>
      </c>
      <c r="AO3189" s="17">
        <v>13.934374277421224</v>
      </c>
      <c r="AP3189" s="17">
        <v>19.038854021993249</v>
      </c>
      <c r="AQ3189" s="17">
        <v>17.005243101415406</v>
      </c>
      <c r="AR3189" s="17">
        <v>0.39902667599276642</v>
      </c>
      <c r="AS3189" s="17">
        <v>0.48690639111867656</v>
      </c>
      <c r="AT3189" s="17">
        <v>-1.0000000000000004</v>
      </c>
      <c r="AU3189" s="17">
        <v>-1.0000000000000004</v>
      </c>
      <c r="AV3189" s="17">
        <v>-0.34433742363742664</v>
      </c>
      <c r="AW3189" s="17">
        <v>24.810242240408407</v>
      </c>
      <c r="AX3189" s="17">
        <v>24.810242240408407</v>
      </c>
      <c r="AY3189" s="17">
        <v>-0.16458667354513418</v>
      </c>
      <c r="AZ3189" s="17">
        <v>-73.283000740567175</v>
      </c>
      <c r="BA3189" s="22">
        <v>1310.0354364869409</v>
      </c>
      <c r="CU3189" t="e">
        <v>#N/A</v>
      </c>
      <c r="CV3189" t="e">
        <v>#N/A</v>
      </c>
    </row>
    <row r="3190" spans="1:100" x14ac:dyDescent="0.25">
      <c r="A3190">
        <v>6588</v>
      </c>
      <c r="B3190" t="s">
        <v>3417</v>
      </c>
      <c r="C3190" s="22">
        <v>3</v>
      </c>
      <c r="D3190" s="17">
        <v>4.1588626882110917</v>
      </c>
      <c r="E3190" s="17">
        <v>0</v>
      </c>
      <c r="F3190" s="17">
        <v>1.6448810059644832E-3</v>
      </c>
      <c r="G3190" s="17">
        <v>1.6448810059644832E-3</v>
      </c>
      <c r="H3190" s="17">
        <v>-7.0380304423364959E-2</v>
      </c>
      <c r="I3190" s="17">
        <v>0</v>
      </c>
      <c r="J3190" s="17">
        <v>-4.2228182654018971</v>
      </c>
      <c r="K3190" s="17">
        <v>-7.0380304423364959E-2</v>
      </c>
      <c r="L3190" s="17">
        <v>-0.99999999999999944</v>
      </c>
      <c r="M3190" s="17">
        <v>-0.99999999999999944</v>
      </c>
      <c r="N3190" s="17">
        <v>-1.4076060884672985</v>
      </c>
      <c r="O3190" s="17">
        <v>-6.2310696184841419E-2</v>
      </c>
      <c r="P3190" s="17">
        <v>0.22189930758528759</v>
      </c>
      <c r="Q3190" s="17">
        <v>-0.29718309467788329</v>
      </c>
      <c r="R3190" s="17">
        <v>-7.6682139287856735E-2</v>
      </c>
      <c r="S3190" s="17">
        <v>0.33333333333333298</v>
      </c>
      <c r="T3190" s="17">
        <v>0.33771948421328513</v>
      </c>
      <c r="U3190" s="17">
        <v>0.28026032061864659</v>
      </c>
      <c r="V3190" s="17">
        <v>-4.5841598385559955E-3</v>
      </c>
      <c r="W3190" s="17">
        <v>40.684371310002945</v>
      </c>
      <c r="X3190" s="17">
        <v>1.8393555962931856</v>
      </c>
      <c r="Y3190" s="17">
        <v>-0.99999999999999944</v>
      </c>
      <c r="Z3190" s="17">
        <v>-0.99999999999999944</v>
      </c>
      <c r="AA3190" s="17">
        <v>36.679389380776371</v>
      </c>
      <c r="AB3190" s="17">
        <v>-0.17982509854840795</v>
      </c>
      <c r="AC3190" s="17">
        <v>0.10875315006822592</v>
      </c>
      <c r="AD3190" s="17">
        <v>-7.4940473185935216E-3</v>
      </c>
      <c r="AE3190" s="17">
        <v>-3.9282997899387744</v>
      </c>
      <c r="AF3190" s="17">
        <v>8.3333333333333329E-2</v>
      </c>
      <c r="AG3190" s="17">
        <v>-0.99999999999999944</v>
      </c>
      <c r="AH3190" s="17">
        <v>-0.99999999999999944</v>
      </c>
      <c r="AI3190" s="17">
        <v>0</v>
      </c>
      <c r="AJ3190" s="17">
        <v>-4.5841598385559955E-3</v>
      </c>
      <c r="AK3190" s="17">
        <v>0.19730354560752586</v>
      </c>
      <c r="AL3190" s="17">
        <v>-1.7373986082405177E-2</v>
      </c>
      <c r="AM3190" s="17">
        <v>0.30252693485757315</v>
      </c>
      <c r="AN3190" s="17">
        <v>-3.3356940014585494E-2</v>
      </c>
      <c r="AO3190" s="17">
        <v>8.5496910994769593</v>
      </c>
      <c r="AP3190" s="17">
        <v>-0.92079343077666331</v>
      </c>
      <c r="AQ3190" s="17">
        <v>36.461553044601075</v>
      </c>
      <c r="AR3190" s="17">
        <v>0.94672897832670899</v>
      </c>
      <c r="AS3190" s="17">
        <v>1.7689752918698214</v>
      </c>
      <c r="AT3190" s="17">
        <v>-0.99999999999999944</v>
      </c>
      <c r="AU3190" s="17">
        <v>-0.99999999999999944</v>
      </c>
      <c r="AV3190" s="17">
        <v>-7.5037258281892255E-2</v>
      </c>
      <c r="AW3190" s="17">
        <v>35.696285253814821</v>
      </c>
      <c r="AX3190" s="17">
        <v>35.237869269959234</v>
      </c>
      <c r="AY3190" s="17">
        <v>0.10980146803996826</v>
      </c>
      <c r="AZ3190" s="17">
        <v>-33.426438793176885</v>
      </c>
      <c r="BA3190" s="22">
        <v>1320.485210370231</v>
      </c>
      <c r="CU3190" t="e">
        <v>#N/A</v>
      </c>
      <c r="CV3190" t="e">
        <v>#N/A</v>
      </c>
    </row>
    <row r="3191" spans="1:100" x14ac:dyDescent="0.25">
      <c r="A3191">
        <v>6589</v>
      </c>
      <c r="B3191" t="s">
        <v>3418</v>
      </c>
      <c r="C3191" s="22">
        <v>3</v>
      </c>
      <c r="D3191" s="17">
        <v>4.5449890583727299</v>
      </c>
      <c r="E3191" s="17">
        <v>0</v>
      </c>
      <c r="F3191" s="17">
        <v>9.4156983892539139E-3</v>
      </c>
      <c r="G3191" s="17">
        <v>9.4156983892539139E-3</v>
      </c>
      <c r="H3191" s="17">
        <v>0.17748795951531826</v>
      </c>
      <c r="I3191" s="17">
        <v>0</v>
      </c>
      <c r="J3191" s="17">
        <v>10.6492775709191</v>
      </c>
      <c r="K3191" s="17">
        <v>0.17748795951531826</v>
      </c>
      <c r="L3191" s="17">
        <v>-0.99999999999999978</v>
      </c>
      <c r="M3191" s="17">
        <v>-0.99999999999999978</v>
      </c>
      <c r="N3191" s="17">
        <v>3.5497591903063661</v>
      </c>
      <c r="O3191" s="17">
        <v>15.203682327681092</v>
      </c>
      <c r="P3191" s="17">
        <v>-0.20595588221992273</v>
      </c>
      <c r="Q3191" s="17">
        <v>0.13386314486229209</v>
      </c>
      <c r="R3191" s="17">
        <v>1.6783418915430046E-2</v>
      </c>
      <c r="S3191" s="17">
        <v>0.33333333333333326</v>
      </c>
      <c r="T3191" s="17">
        <v>0.34306062049856284</v>
      </c>
      <c r="U3191" s="17">
        <v>0.38668351250676342</v>
      </c>
      <c r="V3191" s="17">
        <v>-1.8006681020322837E-3</v>
      </c>
      <c r="W3191" s="17">
        <v>35.35155354885238</v>
      </c>
      <c r="X3191" s="17">
        <v>2.0445633228966673</v>
      </c>
      <c r="Y3191" s="17">
        <v>-0.99999999999999978</v>
      </c>
      <c r="Z3191" s="17">
        <v>-0.99999999999999978</v>
      </c>
      <c r="AA3191" s="17">
        <v>22.216293288587067</v>
      </c>
      <c r="AB3191" s="17">
        <v>-0.14479687663840193</v>
      </c>
      <c r="AC3191" s="17">
        <v>-2.6146667855395107E-2</v>
      </c>
      <c r="AD3191" s="17">
        <v>-9.2097329089817284E-2</v>
      </c>
      <c r="AE3191" s="17">
        <v>-13.152043679180716</v>
      </c>
      <c r="AF3191" s="17">
        <v>8.3333333333333329E-2</v>
      </c>
      <c r="AG3191" s="17">
        <v>-0.99999999999999978</v>
      </c>
      <c r="AH3191" s="17">
        <v>-0.99999999999999978</v>
      </c>
      <c r="AI3191" s="17">
        <v>0</v>
      </c>
      <c r="AJ3191" s="17">
        <v>-1.8006681020322837E-3</v>
      </c>
      <c r="AK3191" s="17">
        <v>0.30154220601504261</v>
      </c>
      <c r="AL3191" s="17">
        <v>0.20244359575660872</v>
      </c>
      <c r="AM3191" s="17">
        <v>3.5846795227723022E-2</v>
      </c>
      <c r="AN3191" s="17">
        <v>0.20464627177070516</v>
      </c>
      <c r="AO3191" s="17">
        <v>2.4038809107682879</v>
      </c>
      <c r="AP3191" s="17">
        <v>6.1283747730506732</v>
      </c>
      <c r="AQ3191" s="17">
        <v>46.000831119771476</v>
      </c>
      <c r="AR3191" s="17">
        <v>1.0612767982366276</v>
      </c>
      <c r="AS3191" s="17">
        <v>2.2220512824119858</v>
      </c>
      <c r="AT3191" s="17">
        <v>-0.99999999999999978</v>
      </c>
      <c r="AU3191" s="17">
        <v>-0.99999999999999978</v>
      </c>
      <c r="AV3191" s="17">
        <v>2.6199117304683953E-2</v>
      </c>
      <c r="AW3191" s="17">
        <v>43.548350389318841</v>
      </c>
      <c r="AX3191" s="17">
        <v>43.368283579115612</v>
      </c>
      <c r="AY3191" s="17">
        <v>-6.8441702991559897E-2</v>
      </c>
      <c r="AZ3191" s="17">
        <v>-32.680090485080378</v>
      </c>
      <c r="BA3191" s="22">
        <v>1339.1395633723516</v>
      </c>
      <c r="CU3191" t="e">
        <v>#N/A</v>
      </c>
      <c r="CV3191" t="e">
        <v>#N/A</v>
      </c>
    </row>
    <row r="3192" spans="1:100" x14ac:dyDescent="0.25">
      <c r="A3192">
        <v>6590</v>
      </c>
      <c r="B3192" t="s">
        <v>3419</v>
      </c>
      <c r="C3192" s="22">
        <v>3</v>
      </c>
      <c r="D3192" s="17">
        <v>6.5821195355809099</v>
      </c>
      <c r="E3192" s="17">
        <v>-2.2807029206642435E-3</v>
      </c>
      <c r="F3192" s="17">
        <v>-0.16408598887389284</v>
      </c>
      <c r="G3192" s="17">
        <v>-0.16408598887389284</v>
      </c>
      <c r="H3192" s="17">
        <v>0.20853681761354012</v>
      </c>
      <c r="I3192" s="17">
        <v>0</v>
      </c>
      <c r="J3192" s="17">
        <v>12.512209056812406</v>
      </c>
      <c r="K3192" s="17">
        <v>0.20853681761354012</v>
      </c>
      <c r="L3192" s="17">
        <v>-1.0000000000000002</v>
      </c>
      <c r="M3192" s="17">
        <v>-1.0000000000000002</v>
      </c>
      <c r="N3192" s="17">
        <v>4.1707363522708034</v>
      </c>
      <c r="O3192" s="17">
        <v>18.930242603519424</v>
      </c>
      <c r="P3192" s="17">
        <v>5.0625520268572581E-2</v>
      </c>
      <c r="Q3192" s="17">
        <v>-1.5039241792551339</v>
      </c>
      <c r="R3192" s="17">
        <v>-0.53500184630426928</v>
      </c>
      <c r="S3192" s="17">
        <v>0.33333333333333359</v>
      </c>
      <c r="T3192" s="17">
        <v>0.15650049397963847</v>
      </c>
      <c r="U3192" s="17">
        <v>0.10238823423112052</v>
      </c>
      <c r="V3192" s="17">
        <v>-8.2448171443255287E-3</v>
      </c>
      <c r="W3192" s="17">
        <v>15.017617071449077</v>
      </c>
      <c r="X3192" s="17">
        <v>0.46520257297590162</v>
      </c>
      <c r="Y3192" s="17">
        <v>-1.0000000000000002</v>
      </c>
      <c r="Z3192" s="17">
        <v>-1.0000000000000002</v>
      </c>
      <c r="AA3192" s="17">
        <v>32.671368183424448</v>
      </c>
      <c r="AB3192" s="17">
        <v>-7.7076283183168351E-2</v>
      </c>
      <c r="AC3192" s="17">
        <v>0.29041872582572914</v>
      </c>
      <c r="AD3192" s="17">
        <v>0.1504326165230325</v>
      </c>
      <c r="AE3192" s="17">
        <v>18.188752958279661</v>
      </c>
      <c r="AF3192" s="17">
        <v>0.3</v>
      </c>
      <c r="AG3192" s="17">
        <v>-1.0000000000000002</v>
      </c>
      <c r="AH3192" s="17">
        <v>-1.0000000000000002</v>
      </c>
      <c r="AI3192" s="17">
        <v>1.7379431664879368E-2</v>
      </c>
      <c r="AJ3192" s="17">
        <v>-8.2448171443255287E-3</v>
      </c>
      <c r="AK3192" s="17">
        <v>1.2036498400288548E-2</v>
      </c>
      <c r="AL3192" s="17">
        <v>0.14306492746650323</v>
      </c>
      <c r="AM3192" s="17">
        <v>0.12564819441332978</v>
      </c>
      <c r="AN3192" s="17">
        <v>0.82339429928856478</v>
      </c>
      <c r="AO3192" s="17">
        <v>3.2013873523346894</v>
      </c>
      <c r="AP3192" s="17">
        <v>21.300182119546633</v>
      </c>
      <c r="AQ3192" s="17">
        <v>27.52982612826148</v>
      </c>
      <c r="AR3192" s="17">
        <v>0.58397724439976684</v>
      </c>
      <c r="AS3192" s="17">
        <v>0.67373939058944143</v>
      </c>
      <c r="AT3192" s="17">
        <v>-1.0000000000000002</v>
      </c>
      <c r="AU3192" s="17">
        <v>-1.0000000000000002</v>
      </c>
      <c r="AV3192" s="17">
        <v>-0.69908783517816209</v>
      </c>
      <c r="AW3192" s="17">
        <v>72.901792906490513</v>
      </c>
      <c r="AX3192" s="17">
        <v>72.424899825355553</v>
      </c>
      <c r="AY3192" s="17">
        <v>0.2511746681288114</v>
      </c>
      <c r="AZ3192" s="17">
        <v>13.367632271271297</v>
      </c>
      <c r="BA3192" s="22">
        <v>1440.0537901464563</v>
      </c>
      <c r="CU3192" t="e">
        <v>#N/A</v>
      </c>
      <c r="CV3192" t="e">
        <v>#N/A</v>
      </c>
    </row>
    <row r="3193" spans="1:100" x14ac:dyDescent="0.25">
      <c r="A3193">
        <v>6591</v>
      </c>
      <c r="B3193" t="s">
        <v>3420</v>
      </c>
      <c r="C3193" s="22">
        <v>3</v>
      </c>
      <c r="D3193" s="17">
        <v>4.4694933284307004</v>
      </c>
      <c r="E3193" s="17">
        <v>3.3278818528522741E-2</v>
      </c>
      <c r="F3193" s="17">
        <v>-0.43020004410207807</v>
      </c>
      <c r="G3193" s="17">
        <v>-0.41879323379763994</v>
      </c>
      <c r="H3193" s="17">
        <v>3.1881228670026816E-2</v>
      </c>
      <c r="I3193" s="17">
        <v>0</v>
      </c>
      <c r="J3193" s="17">
        <v>1.9128737202016128</v>
      </c>
      <c r="K3193" s="17">
        <v>3.1881228670026816E-2</v>
      </c>
      <c r="L3193" s="17">
        <v>-0.99999999999999933</v>
      </c>
      <c r="M3193" s="17">
        <v>-0.99999999999999933</v>
      </c>
      <c r="N3193" s="17">
        <v>0.6376245734005368</v>
      </c>
      <c r="O3193" s="17">
        <v>5.9635738148346675</v>
      </c>
      <c r="P3193" s="17">
        <v>-0.20907270094253355</v>
      </c>
      <c r="Q3193" s="17">
        <v>0.29328883043761717</v>
      </c>
      <c r="R3193" s="17">
        <v>8.2733968534400418E-2</v>
      </c>
      <c r="S3193" s="17">
        <v>0.33333333333333315</v>
      </c>
      <c r="T3193" s="17">
        <v>0.3481388199653464</v>
      </c>
      <c r="U3193" s="17">
        <v>2.1750267030937583E-2</v>
      </c>
      <c r="V3193" s="17">
        <v>-5.9968062078928804E-3</v>
      </c>
      <c r="W3193" s="17">
        <v>26.613775418067895</v>
      </c>
      <c r="X3193" s="17">
        <v>0.71541664213705869</v>
      </c>
      <c r="Y3193" s="17">
        <v>-0.99999999999999933</v>
      </c>
      <c r="Z3193" s="17">
        <v>-0.99999999999999933</v>
      </c>
      <c r="AA3193" s="17">
        <v>62.560344038378503</v>
      </c>
      <c r="AB3193" s="17">
        <v>0.10598023777323312</v>
      </c>
      <c r="AC3193" s="17">
        <v>0.21319383601001768</v>
      </c>
      <c r="AD3193" s="17">
        <v>0.39810261925227308</v>
      </c>
      <c r="AE3193" s="17">
        <v>35.863834651776187</v>
      </c>
      <c r="AF3193" s="17">
        <v>0.83333333333333337</v>
      </c>
      <c r="AG3193" s="17">
        <v>-0.99999999999999933</v>
      </c>
      <c r="AH3193" s="17">
        <v>-0.99999999999999933</v>
      </c>
      <c r="AI3193" s="17">
        <v>0</v>
      </c>
      <c r="AJ3193" s="17">
        <v>-5.9968062078928804E-3</v>
      </c>
      <c r="AK3193" s="17">
        <v>-4.2628137392446461E-2</v>
      </c>
      <c r="AL3193" s="17">
        <v>0.10422565606579617</v>
      </c>
      <c r="AM3193" s="17">
        <v>0.14161649233385776</v>
      </c>
      <c r="AN3193" s="17">
        <v>0.16067236220116982</v>
      </c>
      <c r="AO3193" s="17">
        <v>3.3272716213842135</v>
      </c>
      <c r="AP3193" s="17">
        <v>4.5379373353582269</v>
      </c>
      <c r="AQ3193" s="17">
        <v>28.526649138269498</v>
      </c>
      <c r="AR3193" s="17">
        <v>0.69722561412172435</v>
      </c>
      <c r="AS3193" s="17">
        <v>0.74729787080708554</v>
      </c>
      <c r="AT3193" s="17">
        <v>-0.99999999999999933</v>
      </c>
      <c r="AU3193" s="17">
        <v>-0.99999999999999933</v>
      </c>
      <c r="AV3193" s="17">
        <v>-0.33605926526323954</v>
      </c>
      <c r="AW3193" s="17">
        <v>73.0618551885714</v>
      </c>
      <c r="AX3193" s="17">
        <v>72.462174567782114</v>
      </c>
      <c r="AY3193" s="17">
        <v>0.14174121673943971</v>
      </c>
      <c r="AZ3193" s="17">
        <v>-8.9255188941716863</v>
      </c>
      <c r="BA3193" s="22">
        <v>1458.5192764331491</v>
      </c>
      <c r="CU3193" t="e">
        <v>#N/A</v>
      </c>
      <c r="CV3193" t="e">
        <v>#N/A</v>
      </c>
    </row>
    <row r="3194" spans="1:100" x14ac:dyDescent="0.25">
      <c r="A3194">
        <v>6592</v>
      </c>
      <c r="B3194" t="s">
        <v>3421</v>
      </c>
      <c r="C3194" s="22">
        <v>3</v>
      </c>
      <c r="D3194" s="17">
        <v>3.428672197611963</v>
      </c>
      <c r="E3194" s="17">
        <v>0</v>
      </c>
      <c r="F3194" s="17">
        <v>0.3329115169850399</v>
      </c>
      <c r="G3194" s="17">
        <v>0.3329115169850399</v>
      </c>
      <c r="H3194" s="17">
        <v>0.12650872250944978</v>
      </c>
      <c r="I3194" s="17">
        <v>0</v>
      </c>
      <c r="J3194" s="17">
        <v>7.5905233505669782</v>
      </c>
      <c r="K3194" s="17">
        <v>0.12650872250944978</v>
      </c>
      <c r="L3194" s="17">
        <v>-0.99999999999999967</v>
      </c>
      <c r="M3194" s="17">
        <v>-0.99999999999999967</v>
      </c>
      <c r="N3194" s="17">
        <v>2.5301744501889938</v>
      </c>
      <c r="O3194" s="17">
        <v>11.352107065163988</v>
      </c>
      <c r="P3194" s="17">
        <v>-0.2512846084025529</v>
      </c>
      <c r="Q3194" s="17">
        <v>0.57250218626879057</v>
      </c>
      <c r="R3194" s="17">
        <v>0.20866330902546257</v>
      </c>
      <c r="S3194" s="17">
        <v>0.33333333333333331</v>
      </c>
      <c r="T3194" s="17">
        <v>0.33841220153383389</v>
      </c>
      <c r="U3194" s="17">
        <v>0.28394981825975074</v>
      </c>
      <c r="V3194" s="17">
        <v>-4.9820622989860383E-2</v>
      </c>
      <c r="W3194" s="17">
        <v>31.17464030510429</v>
      </c>
      <c r="X3194" s="17">
        <v>1.3871912156580588</v>
      </c>
      <c r="Y3194" s="17">
        <v>-0.99999999999999967</v>
      </c>
      <c r="Z3194" s="17">
        <v>-0.99999999999999967</v>
      </c>
      <c r="AA3194" s="17">
        <v>28.529777946458601</v>
      </c>
      <c r="AB3194" s="17">
        <v>0.15194469050505721</v>
      </c>
      <c r="AC3194" s="17">
        <v>-0.24588653126962837</v>
      </c>
      <c r="AD3194" s="17">
        <v>3.6871327411147965E-2</v>
      </c>
      <c r="AE3194" s="17">
        <v>-2.8535256676711707</v>
      </c>
      <c r="AF3194" s="17">
        <v>0.16666666666666666</v>
      </c>
      <c r="AG3194" s="17">
        <v>-0.99999999999999967</v>
      </c>
      <c r="AH3194" s="17">
        <v>-0.99999999999999967</v>
      </c>
      <c r="AI3194" s="17">
        <v>0</v>
      </c>
      <c r="AJ3194" s="17">
        <v>-4.9820622989860383E-2</v>
      </c>
      <c r="AK3194" s="17">
        <v>7.4591908856547651E-2</v>
      </c>
      <c r="AL3194" s="17">
        <v>6.9466947546229119E-2</v>
      </c>
      <c r="AM3194" s="17">
        <v>0.29956516935584493</v>
      </c>
      <c r="AN3194" s="17">
        <v>-7.7688991526624646E-2</v>
      </c>
      <c r="AO3194" s="17">
        <v>7.86208877817886</v>
      </c>
      <c r="AP3194" s="17">
        <v>-1.5948900504344705</v>
      </c>
      <c r="AQ3194" s="17">
        <v>38.765163655671266</v>
      </c>
      <c r="AR3194" s="17">
        <v>0.90587473013705777</v>
      </c>
      <c r="AS3194" s="17">
        <v>1.5136999381675091</v>
      </c>
      <c r="AT3194" s="17">
        <v>-0.99999999999999967</v>
      </c>
      <c r="AU3194" s="17">
        <v>-0.99999999999999967</v>
      </c>
      <c r="AV3194" s="17">
        <v>0.54157482601050266</v>
      </c>
      <c r="AW3194" s="17">
        <v>38.286994961188114</v>
      </c>
      <c r="AX3194" s="17">
        <v>33.304932662202063</v>
      </c>
      <c r="AY3194" s="17">
        <v>-7.6691670317017124E-2</v>
      </c>
      <c r="AZ3194" s="17">
        <v>-54.241956972000374</v>
      </c>
      <c r="BA3194" s="22">
        <v>1286.5183136416711</v>
      </c>
      <c r="CU3194" t="e">
        <v>#N/A</v>
      </c>
      <c r="CV3194" t="e">
        <v>#N/A</v>
      </c>
    </row>
    <row r="3195" spans="1:100" x14ac:dyDescent="0.25">
      <c r="A3195">
        <v>6593</v>
      </c>
      <c r="B3195" t="s">
        <v>3013</v>
      </c>
      <c r="C3195" s="22">
        <v>3</v>
      </c>
      <c r="D3195" s="17">
        <v>5.358320011390644</v>
      </c>
      <c r="E3195" s="17">
        <v>9.7398092130315916E-2</v>
      </c>
      <c r="F3195" s="17">
        <v>-5.2302420559844631E-3</v>
      </c>
      <c r="G3195" s="17">
        <v>-9.4524466132207587E-3</v>
      </c>
      <c r="H3195" s="17">
        <v>0.13708611587552544</v>
      </c>
      <c r="I3195" s="17">
        <v>0</v>
      </c>
      <c r="J3195" s="17">
        <v>8.2251669525315236</v>
      </c>
      <c r="K3195" s="17">
        <v>0.13708611587552544</v>
      </c>
      <c r="L3195" s="17">
        <v>-0.99999999999999878</v>
      </c>
      <c r="M3195" s="17">
        <v>-0.99999999999999878</v>
      </c>
      <c r="N3195" s="17">
        <v>2.7417223175105065</v>
      </c>
      <c r="O3195" s="17">
        <v>13.574034517308942</v>
      </c>
      <c r="P3195" s="17">
        <v>0.17456055708385265</v>
      </c>
      <c r="Q3195" s="17">
        <v>1.1336370341281456</v>
      </c>
      <c r="R3195" s="17">
        <v>0.2893609221418118</v>
      </c>
      <c r="S3195" s="17">
        <v>0.31804014855916785</v>
      </c>
      <c r="T3195" s="17">
        <v>0.20984772457772891</v>
      </c>
      <c r="U3195" s="17">
        <v>0.20106597244828697</v>
      </c>
      <c r="V3195" s="17">
        <v>-4.1997133734137944E-2</v>
      </c>
      <c r="W3195" s="17">
        <v>21.994823839020814</v>
      </c>
      <c r="X3195" s="17">
        <v>0.92345848092730354</v>
      </c>
      <c r="Y3195" s="17">
        <v>-0.99999999999999878</v>
      </c>
      <c r="Z3195" s="17">
        <v>-0.99999999999999878</v>
      </c>
      <c r="AA3195" s="17">
        <v>39.122003048244466</v>
      </c>
      <c r="AB3195" s="17">
        <v>0.12112614776051277</v>
      </c>
      <c r="AC3195" s="17">
        <v>6.1299111981665669E-2</v>
      </c>
      <c r="AD3195" s="17">
        <v>0.1543311059994589</v>
      </c>
      <c r="AE3195" s="17">
        <v>16.837818287081856</v>
      </c>
      <c r="AF3195" s="17">
        <v>0</v>
      </c>
      <c r="AG3195" s="17">
        <v>-0.99999999999999878</v>
      </c>
      <c r="AH3195" s="17">
        <v>-0.99999999999999878</v>
      </c>
      <c r="AI3195" s="17">
        <v>0</v>
      </c>
      <c r="AJ3195" s="17">
        <v>-4.1997133734137944E-2</v>
      </c>
      <c r="AK3195" s="17">
        <v>1.0271296440477758E-2</v>
      </c>
      <c r="AL3195" s="17">
        <v>0.36887978637601904</v>
      </c>
      <c r="AM3195" s="17">
        <v>-8.4244771141059133E-2</v>
      </c>
      <c r="AN3195" s="17">
        <v>6.7598626319116784E-2</v>
      </c>
      <c r="AO3195" s="17">
        <v>-2.0547627963240864</v>
      </c>
      <c r="AP3195" s="17">
        <v>3.5343645898580145</v>
      </c>
      <c r="AQ3195" s="17">
        <v>30.219990791552338</v>
      </c>
      <c r="AR3195" s="17">
        <v>0.68695671185104579</v>
      </c>
      <c r="AS3195" s="17">
        <v>1.0605445968028293</v>
      </c>
      <c r="AT3195" s="17">
        <v>-0.99999999999999878</v>
      </c>
      <c r="AU3195" s="17">
        <v>-0.99999999999999878</v>
      </c>
      <c r="AV3195" s="17">
        <v>0.27990847552859105</v>
      </c>
      <c r="AW3195" s="17">
        <v>56.230402155411433</v>
      </c>
      <c r="AX3195" s="17">
        <v>52.030688781997632</v>
      </c>
      <c r="AY3195" s="17">
        <v>-2.1001864734351196E-3</v>
      </c>
      <c r="AZ3195" s="17">
        <v>-16.874620945650612</v>
      </c>
      <c r="BA3195" s="22">
        <v>1370.6975529511851</v>
      </c>
      <c r="CU3195" t="e">
        <v>#N/A</v>
      </c>
      <c r="CV3195" t="e">
        <v>#N/A</v>
      </c>
    </row>
    <row r="3196" spans="1:100" x14ac:dyDescent="0.25">
      <c r="A3196">
        <v>6594</v>
      </c>
      <c r="B3196" t="s">
        <v>3422</v>
      </c>
      <c r="C3196" s="22">
        <v>3</v>
      </c>
      <c r="D3196" s="17">
        <v>2.0557633481069568</v>
      </c>
      <c r="E3196" s="17">
        <v>0</v>
      </c>
      <c r="F3196" s="17">
        <v>-9.977941452974412E-2</v>
      </c>
      <c r="G3196" s="17">
        <v>-9.977941452974412E-2</v>
      </c>
      <c r="H3196" s="17">
        <v>0.29629718567798591</v>
      </c>
      <c r="I3196" s="17">
        <v>0</v>
      </c>
      <c r="J3196" s="17">
        <v>17.777831140679151</v>
      </c>
      <c r="K3196" s="17">
        <v>0.29629718567798591</v>
      </c>
      <c r="L3196" s="17">
        <v>-1.0000000000000009</v>
      </c>
      <c r="M3196" s="17">
        <v>-1.0000000000000009</v>
      </c>
      <c r="N3196" s="17">
        <v>5.9259437135597191</v>
      </c>
      <c r="O3196" s="17">
        <v>19.733815074256373</v>
      </c>
      <c r="P3196" s="17">
        <v>0.1725687866865773</v>
      </c>
      <c r="Q3196" s="17">
        <v>0.22484829136220563</v>
      </c>
      <c r="R3196" s="17">
        <v>-4.9015320032810743E-3</v>
      </c>
      <c r="S3196" s="17">
        <v>0.33333333333333348</v>
      </c>
      <c r="T3196" s="17">
        <v>0.34324104202462263</v>
      </c>
      <c r="U3196" s="17">
        <v>8.9291663364836224E-2</v>
      </c>
      <c r="V3196" s="17">
        <v>-4.4546629405594021E-2</v>
      </c>
      <c r="W3196" s="17">
        <v>17.000888945568491</v>
      </c>
      <c r="X3196" s="17">
        <v>0.4800717753970401</v>
      </c>
      <c r="Y3196" s="17">
        <v>-1.0000000000000009</v>
      </c>
      <c r="Z3196" s="17">
        <v>-1.0000000000000009</v>
      </c>
      <c r="AA3196" s="17">
        <v>42.174460620197372</v>
      </c>
      <c r="AB3196" s="17">
        <v>2.9780543624759372E-2</v>
      </c>
      <c r="AC3196" s="17">
        <v>0.10200069913339391</v>
      </c>
      <c r="AD3196" s="17">
        <v>0.37178822137449008</v>
      </c>
      <c r="AE3196" s="17">
        <v>25.178473206632166</v>
      </c>
      <c r="AF3196" s="17">
        <v>0.16666666666666666</v>
      </c>
      <c r="AG3196" s="17">
        <v>-1.0000000000000009</v>
      </c>
      <c r="AH3196" s="17">
        <v>-1.0000000000000009</v>
      </c>
      <c r="AI3196" s="17">
        <v>0</v>
      </c>
      <c r="AJ3196" s="17">
        <v>-4.4546629405594021E-2</v>
      </c>
      <c r="AK3196" s="17">
        <v>1.8037673438965552E-2</v>
      </c>
      <c r="AL3196" s="17">
        <v>1.4313098377517161E-2</v>
      </c>
      <c r="AM3196" s="17">
        <v>-0.1273373662203732</v>
      </c>
      <c r="AN3196" s="17">
        <v>-7.4657245291134128E-2</v>
      </c>
      <c r="AO3196" s="17">
        <v>-3.0932457883145021</v>
      </c>
      <c r="AP3196" s="17">
        <v>-1.7948656403907675</v>
      </c>
      <c r="AQ3196" s="17">
        <v>34.778720086247638</v>
      </c>
      <c r="AR3196" s="17">
        <v>0.72131940931719818</v>
      </c>
      <c r="AS3196" s="17">
        <v>0.77636896107502562</v>
      </c>
      <c r="AT3196" s="17">
        <v>-1.0000000000000009</v>
      </c>
      <c r="AU3196" s="17">
        <v>-1.0000000000000009</v>
      </c>
      <c r="AV3196" s="17">
        <v>-0.10468094653302522</v>
      </c>
      <c r="AW3196" s="17">
        <v>60.113410054062953</v>
      </c>
      <c r="AX3196" s="17">
        <v>55.658747113503551</v>
      </c>
      <c r="AY3196" s="17">
        <v>4.0285077102105576E-4</v>
      </c>
      <c r="AZ3196" s="17">
        <v>-15.945983784888119</v>
      </c>
      <c r="BA3196" s="22">
        <v>1352.827471515554</v>
      </c>
      <c r="CU3196" t="e">
        <v>#N/A</v>
      </c>
      <c r="CV3196" t="e">
        <v>#N/A</v>
      </c>
    </row>
    <row r="3197" spans="1:100" x14ac:dyDescent="0.25">
      <c r="A3197">
        <v>6595</v>
      </c>
      <c r="B3197" t="s">
        <v>3423</v>
      </c>
      <c r="C3197" s="22">
        <v>3</v>
      </c>
      <c r="D3197" s="17">
        <v>4.8174396267054984</v>
      </c>
      <c r="E3197" s="17">
        <v>8.4440320490005022E-2</v>
      </c>
      <c r="F3197" s="17">
        <v>1.2024786398119847</v>
      </c>
      <c r="G3197" s="17">
        <v>1.2289578666640619</v>
      </c>
      <c r="H3197" s="17">
        <v>-1.7766981722918823E-2</v>
      </c>
      <c r="I3197" s="17">
        <v>0</v>
      </c>
      <c r="J3197" s="17">
        <v>-1.0660189033751291</v>
      </c>
      <c r="K3197" s="17">
        <v>-1.7766981722918823E-2</v>
      </c>
      <c r="L3197" s="17">
        <v>-0.99999999999999967</v>
      </c>
      <c r="M3197" s="17">
        <v>-0.99999999999999967</v>
      </c>
      <c r="N3197" s="17">
        <v>-0.35533963445837596</v>
      </c>
      <c r="O3197" s="17">
        <v>4.9803785899944275</v>
      </c>
      <c r="P3197" s="17">
        <v>1.6513287512895076</v>
      </c>
      <c r="Q3197" s="17">
        <v>-0.58195532889816892</v>
      </c>
      <c r="R3197" s="17">
        <v>7.838289745289051E-3</v>
      </c>
      <c r="S3197" s="17">
        <v>0.33333333333333331</v>
      </c>
      <c r="T3197" s="17">
        <v>0.33850191316997319</v>
      </c>
      <c r="U3197" s="17">
        <v>-0.24523105327088338</v>
      </c>
      <c r="V3197" s="17">
        <v>-2.3917324989551365E-2</v>
      </c>
      <c r="W3197" s="17">
        <v>16.818153998631622</v>
      </c>
      <c r="X3197" s="17">
        <v>-0.42965735495797619</v>
      </c>
      <c r="Y3197" s="17">
        <v>-0.99999999999999967</v>
      </c>
      <c r="Z3197" s="17">
        <v>-0.99999999999999967</v>
      </c>
      <c r="AA3197" s="17">
        <v>41.605905658833393</v>
      </c>
      <c r="AB3197" s="17">
        <v>0.21879381946031556</v>
      </c>
      <c r="AC3197" s="17">
        <v>9.9075127960814191E-2</v>
      </c>
      <c r="AD3197" s="17">
        <v>0.17772931998799951</v>
      </c>
      <c r="AE3197" s="17">
        <v>24.779913370456445</v>
      </c>
      <c r="AF3197" s="17">
        <v>0.25</v>
      </c>
      <c r="AG3197" s="17">
        <v>-0.99999999999999967</v>
      </c>
      <c r="AH3197" s="17">
        <v>-0.99999999999999967</v>
      </c>
      <c r="AI3197" s="17">
        <v>-3.6426567729192207E-2</v>
      </c>
      <c r="AJ3197" s="17">
        <v>-2.3917324989551365E-2</v>
      </c>
      <c r="AK3197" s="17">
        <v>3.1897662401596139E-2</v>
      </c>
      <c r="AL3197" s="17">
        <v>0.27051044604387153</v>
      </c>
      <c r="AM3197" s="17">
        <v>0.23725159118033201</v>
      </c>
      <c r="AN3197" s="17">
        <v>3.461438102972389E-2</v>
      </c>
      <c r="AO3197" s="17">
        <v>6.0907780915162819</v>
      </c>
      <c r="AP3197" s="17">
        <v>2.2179117559624553</v>
      </c>
      <c r="AQ3197" s="17">
        <v>15.75213509525649</v>
      </c>
      <c r="AR3197" s="17">
        <v>0.40268686824287186</v>
      </c>
      <c r="AS3197" s="17">
        <v>-0.44742433668089521</v>
      </c>
      <c r="AT3197" s="17">
        <v>-0.99999999999999967</v>
      </c>
      <c r="AU3197" s="17">
        <v>-0.99999999999999967</v>
      </c>
      <c r="AV3197" s="17">
        <v>1.2367961564093501</v>
      </c>
      <c r="AW3197" s="17">
        <v>48.804196004790249</v>
      </c>
      <c r="AX3197" s="17">
        <v>45.683932151251256</v>
      </c>
      <c r="AY3197" s="17">
        <v>-0.18369637262802255</v>
      </c>
      <c r="AZ3197" s="17">
        <v>-53.125571662975112</v>
      </c>
      <c r="BA3197" s="22">
        <v>1241.3463065006279</v>
      </c>
      <c r="CU3197" t="e">
        <v>#N/A</v>
      </c>
      <c r="CV3197" t="e">
        <v>#N/A</v>
      </c>
    </row>
    <row r="3198" spans="1:100" x14ac:dyDescent="0.25">
      <c r="A3198">
        <v>6597</v>
      </c>
      <c r="B3198" t="s">
        <v>2770</v>
      </c>
      <c r="C3198" s="22">
        <v>3</v>
      </c>
      <c r="D3198" s="17">
        <v>4.7939325948048834</v>
      </c>
      <c r="E3198" s="17">
        <v>4.6624358530249398E-2</v>
      </c>
      <c r="F3198" s="17">
        <v>-0.94053815492987614</v>
      </c>
      <c r="G3198" s="17">
        <v>-0.92822393511311918</v>
      </c>
      <c r="H3198" s="17">
        <v>0.13259040814025208</v>
      </c>
      <c r="I3198" s="17">
        <v>0</v>
      </c>
      <c r="J3198" s="17">
        <v>7.9554244884151268</v>
      </c>
      <c r="K3198" s="17">
        <v>0.13259040814025208</v>
      </c>
      <c r="L3198" s="17">
        <v>-1.0000000000000018</v>
      </c>
      <c r="M3198" s="17">
        <v>-1.0000000000000018</v>
      </c>
      <c r="N3198" s="17">
        <v>2.6518081628050423</v>
      </c>
      <c r="O3198" s="17">
        <v>11.821133148106886</v>
      </c>
      <c r="P3198" s="17">
        <v>-0.29661962888060872</v>
      </c>
      <c r="Q3198" s="17">
        <v>3.4017062720628091</v>
      </c>
      <c r="R3198" s="17">
        <v>1.087534927783496</v>
      </c>
      <c r="S3198" s="17">
        <v>0.3333333333333337</v>
      </c>
      <c r="T3198" s="17">
        <v>0.34076784391330328</v>
      </c>
      <c r="U3198" s="17">
        <v>5.3448329747670845E-2</v>
      </c>
      <c r="V3198" s="17">
        <v>-5.2329331970100437E-2</v>
      </c>
      <c r="W3198" s="17">
        <v>21.705190675358207</v>
      </c>
      <c r="X3198" s="17">
        <v>0.44876260685643504</v>
      </c>
      <c r="Y3198" s="17">
        <v>-1.0000000000000018</v>
      </c>
      <c r="Z3198" s="17">
        <v>-1.0000000000000018</v>
      </c>
      <c r="AA3198" s="17">
        <v>70.057055642940753</v>
      </c>
      <c r="AB3198" s="17">
        <v>0.40867694003813804</v>
      </c>
      <c r="AC3198" s="17">
        <v>0.31568076807396939</v>
      </c>
      <c r="AD3198" s="17">
        <v>0.22092889268387372</v>
      </c>
      <c r="AE3198" s="17">
        <v>47.264330039799091</v>
      </c>
      <c r="AF3198" s="17">
        <v>0.83333333333333337</v>
      </c>
      <c r="AG3198" s="17">
        <v>-1.0000000000000018</v>
      </c>
      <c r="AH3198" s="17">
        <v>-1.0000000000000018</v>
      </c>
      <c r="AI3198" s="17">
        <v>-6.226695590095776E-3</v>
      </c>
      <c r="AJ3198" s="17">
        <v>-5.2329331970100437E-2</v>
      </c>
      <c r="AK3198" s="17">
        <v>4.0568336107983079E-3</v>
      </c>
      <c r="AL3198" s="17">
        <v>-6.5114345681401481E-2</v>
      </c>
      <c r="AM3198" s="17">
        <v>-2.883858923191232E-2</v>
      </c>
      <c r="AN3198" s="17">
        <v>-0.10363556459645074</v>
      </c>
      <c r="AO3198" s="17">
        <v>-0.70068056274381652</v>
      </c>
      <c r="AP3198" s="17">
        <v>-2.9164608433182764</v>
      </c>
      <c r="AQ3198" s="17">
        <v>29.66061516377334</v>
      </c>
      <c r="AR3198" s="17">
        <v>0.67522017502420739</v>
      </c>
      <c r="AS3198" s="17">
        <v>0.58135301499668712</v>
      </c>
      <c r="AT3198" s="17">
        <v>-1.0000000000000018</v>
      </c>
      <c r="AU3198" s="17">
        <v>-1.0000000000000018</v>
      </c>
      <c r="AV3198" s="17">
        <v>0.15931099267037685</v>
      </c>
      <c r="AW3198" s="17">
        <v>78.961727947729372</v>
      </c>
      <c r="AX3198" s="17">
        <v>73.604260838917398</v>
      </c>
      <c r="AY3198" s="17">
        <v>0.27821241794848067</v>
      </c>
      <c r="AZ3198" s="17">
        <v>-16.538553316604567</v>
      </c>
      <c r="BA3198" s="22">
        <v>1347.9831528161228</v>
      </c>
      <c r="CU3198" t="e">
        <v>#N/A</v>
      </c>
      <c r="CV3198" t="e">
        <v>#N/A</v>
      </c>
    </row>
    <row r="3199" spans="1:100" x14ac:dyDescent="0.25">
      <c r="A3199">
        <v>6599</v>
      </c>
      <c r="B3199" t="s">
        <v>3424</v>
      </c>
      <c r="C3199" s="22">
        <v>3</v>
      </c>
      <c r="D3199" s="17">
        <v>4.8360505872035917</v>
      </c>
      <c r="E3199" s="17">
        <v>0.16152415960003252</v>
      </c>
      <c r="F3199" s="17">
        <v>-0.17117251678885834</v>
      </c>
      <c r="G3199" s="17">
        <v>-9.2912554939225511E-2</v>
      </c>
      <c r="H3199" s="17">
        <v>0.28377914929631481</v>
      </c>
      <c r="I3199" s="17">
        <v>0</v>
      </c>
      <c r="J3199" s="17">
        <v>17.026748957778889</v>
      </c>
      <c r="K3199" s="17">
        <v>0.28377914929631481</v>
      </c>
      <c r="L3199" s="17">
        <v>-0.99999999999999989</v>
      </c>
      <c r="M3199" s="17">
        <v>-0.99999999999999989</v>
      </c>
      <c r="N3199" s="17">
        <v>5.6755829859262992</v>
      </c>
      <c r="O3199" s="17">
        <v>21.769886990043261</v>
      </c>
      <c r="P3199" s="17">
        <v>0.36511686089431244</v>
      </c>
      <c r="Q3199" s="17">
        <v>0.84550199496886203</v>
      </c>
      <c r="R3199" s="17">
        <v>0.34151419541530231</v>
      </c>
      <c r="S3199" s="17">
        <v>0.33333333333333343</v>
      </c>
      <c r="T3199" s="17">
        <v>0.3545927256525358</v>
      </c>
      <c r="U3199" s="17">
        <v>-0.12971259254934472</v>
      </c>
      <c r="V3199" s="17">
        <v>-1.3912109730075147E-2</v>
      </c>
      <c r="W3199" s="17">
        <v>10.420888296405373</v>
      </c>
      <c r="X3199" s="17">
        <v>-0.1769167265690732</v>
      </c>
      <c r="Y3199" s="17">
        <v>-0.99999999999999989</v>
      </c>
      <c r="Z3199" s="17">
        <v>-0.99999999999999989</v>
      </c>
      <c r="AA3199" s="17">
        <v>9.0976770016682096</v>
      </c>
      <c r="AB3199" s="17">
        <v>-6.5761992765239724E-2</v>
      </c>
      <c r="AC3199" s="17">
        <v>2.6010515485651753E-2</v>
      </c>
      <c r="AD3199" s="17">
        <v>6.4569674765389273E-3</v>
      </c>
      <c r="AE3199" s="17">
        <v>-1.6647254901524544</v>
      </c>
      <c r="AF3199" s="17">
        <v>8.3333333333333329E-2</v>
      </c>
      <c r="AG3199" s="17">
        <v>-0.99999999999999989</v>
      </c>
      <c r="AH3199" s="17">
        <v>-0.99999999999999989</v>
      </c>
      <c r="AI3199" s="17">
        <v>0</v>
      </c>
      <c r="AJ3199" s="17">
        <v>-1.3912109730075147E-2</v>
      </c>
      <c r="AK3199" s="17">
        <v>3.1943293854240544E-2</v>
      </c>
      <c r="AL3199" s="17">
        <v>0.37031788866928433</v>
      </c>
      <c r="AM3199" s="17">
        <v>3.0463859837270544E-2</v>
      </c>
      <c r="AN3199" s="17">
        <v>2.2053504439772623E-2</v>
      </c>
      <c r="AO3199" s="17">
        <v>0.92131296520296635</v>
      </c>
      <c r="AP3199" s="17">
        <v>2.4029270543407368</v>
      </c>
      <c r="AQ3199" s="17">
        <v>27.447637254184254</v>
      </c>
      <c r="AR3199" s="17">
        <v>0.54430135670644897</v>
      </c>
      <c r="AS3199" s="17">
        <v>0.10686242272724179</v>
      </c>
      <c r="AT3199" s="17">
        <v>-0.99999999999999989</v>
      </c>
      <c r="AU3199" s="17">
        <v>-0.99999999999999989</v>
      </c>
      <c r="AV3199" s="17">
        <v>0.24860164047607672</v>
      </c>
      <c r="AW3199" s="17">
        <v>33.270491046052229</v>
      </c>
      <c r="AX3199" s="17">
        <v>31.879280073044722</v>
      </c>
      <c r="AY3199" s="17">
        <v>8.727835079401472E-2</v>
      </c>
      <c r="AZ3199" s="17">
        <v>-30.287500764578709</v>
      </c>
      <c r="BA3199" s="22">
        <v>1304.457330644731</v>
      </c>
      <c r="CU3199" t="e">
        <v>#N/A</v>
      </c>
      <c r="CV3199" t="e">
        <v>#N/A</v>
      </c>
    </row>
    <row r="3200" spans="1:100" x14ac:dyDescent="0.25">
      <c r="A3200">
        <v>6600</v>
      </c>
      <c r="B3200" t="s">
        <v>3425</v>
      </c>
      <c r="C3200" s="22">
        <v>3</v>
      </c>
      <c r="D3200" s="17">
        <v>5.0742376174927344</v>
      </c>
      <c r="E3200" s="17">
        <v>-4.4954636441884429E-3</v>
      </c>
      <c r="F3200" s="17">
        <v>-0.16304919165779264</v>
      </c>
      <c r="G3200" s="17">
        <v>-0.16290088636532912</v>
      </c>
      <c r="H3200" s="17">
        <v>-3.6170713464380638E-2</v>
      </c>
      <c r="I3200" s="17">
        <v>0</v>
      </c>
      <c r="J3200" s="17">
        <v>-2.1702428078628424</v>
      </c>
      <c r="K3200" s="17">
        <v>-3.6170713464380638E-2</v>
      </c>
      <c r="L3200" s="17">
        <v>-1.0000000000000009</v>
      </c>
      <c r="M3200" s="17">
        <v>-1.0000000000000009</v>
      </c>
      <c r="N3200" s="17">
        <v>-0.72341426928761332</v>
      </c>
      <c r="O3200" s="17">
        <v>2.741093923264565</v>
      </c>
      <c r="P3200" s="17">
        <v>0.32125759494212403</v>
      </c>
      <c r="Q3200" s="17">
        <v>-1.1005116719572907</v>
      </c>
      <c r="R3200" s="17">
        <v>-0.20937660619395984</v>
      </c>
      <c r="S3200" s="17">
        <v>0.33333333333333381</v>
      </c>
      <c r="T3200" s="17">
        <v>0.33637046139828108</v>
      </c>
      <c r="U3200" s="17">
        <v>-0.13596068923181434</v>
      </c>
      <c r="V3200" s="17">
        <v>1.2719872939722901E-3</v>
      </c>
      <c r="W3200" s="17">
        <v>22.847432250326122</v>
      </c>
      <c r="X3200" s="17">
        <v>0.17270080309751842</v>
      </c>
      <c r="Y3200" s="17">
        <v>-1.0000000000000009</v>
      </c>
      <c r="Z3200" s="17">
        <v>-1.0000000000000009</v>
      </c>
      <c r="AA3200" s="17">
        <v>48.595207626583736</v>
      </c>
      <c r="AB3200" s="17">
        <v>1.6829556714601845E-2</v>
      </c>
      <c r="AC3200" s="17">
        <v>0.22058319008387825</v>
      </c>
      <c r="AD3200" s="17">
        <v>0.2817302928505514</v>
      </c>
      <c r="AE3200" s="17">
        <v>25.957151982451563</v>
      </c>
      <c r="AF3200" s="17">
        <v>0.5</v>
      </c>
      <c r="AG3200" s="17">
        <v>-1.0000000000000009</v>
      </c>
      <c r="AH3200" s="17">
        <v>-1.0000000000000009</v>
      </c>
      <c r="AI3200" s="17">
        <v>0</v>
      </c>
      <c r="AJ3200" s="17">
        <v>1.2719872939722901E-3</v>
      </c>
      <c r="AK3200" s="17">
        <v>-6.8011143844716543E-2</v>
      </c>
      <c r="AL3200" s="17">
        <v>1.3352188982342405E-3</v>
      </c>
      <c r="AM3200" s="17">
        <v>0.18534096687261914</v>
      </c>
      <c r="AN3200" s="17">
        <v>7.552401431471753E-2</v>
      </c>
      <c r="AO3200" s="17">
        <v>4.2934684525918962</v>
      </c>
      <c r="AP3200" s="17">
        <v>1.8947764523591089</v>
      </c>
      <c r="AQ3200" s="17">
        <v>20.67718944246327</v>
      </c>
      <c r="AR3200" s="17">
        <v>0.53501509279377235</v>
      </c>
      <c r="AS3200" s="17">
        <v>0.13653008963313734</v>
      </c>
      <c r="AT3200" s="17">
        <v>-1.0000000000000009</v>
      </c>
      <c r="AU3200" s="17">
        <v>-1.0000000000000009</v>
      </c>
      <c r="AV3200" s="17">
        <v>-0.37227749255928888</v>
      </c>
      <c r="AW3200" s="17">
        <v>53.231078002207404</v>
      </c>
      <c r="AX3200" s="17">
        <v>53.358276731604626</v>
      </c>
      <c r="AY3200" s="17">
        <v>-0.15342571320031695</v>
      </c>
      <c r="AZ3200" s="17">
        <v>-39.813865929773257</v>
      </c>
      <c r="BA3200" s="22">
        <v>1255.8409512855503</v>
      </c>
      <c r="CU3200" t="e">
        <v>#N/A</v>
      </c>
      <c r="CV3200" t="e">
        <v>#N/A</v>
      </c>
    </row>
    <row r="3201" spans="1:100" x14ac:dyDescent="0.25">
      <c r="A3201">
        <v>6601</v>
      </c>
      <c r="B3201" t="s">
        <v>3426</v>
      </c>
      <c r="C3201" s="22">
        <v>3</v>
      </c>
      <c r="D3201" s="17">
        <v>4.337245165459656</v>
      </c>
      <c r="E3201" s="17">
        <v>1.2450131603258172E-2</v>
      </c>
      <c r="F3201" s="17">
        <v>0.14306854821907186</v>
      </c>
      <c r="G3201" s="17">
        <v>0.14948238835640351</v>
      </c>
      <c r="H3201" s="17">
        <v>0.23235649608290243</v>
      </c>
      <c r="I3201" s="17">
        <v>0</v>
      </c>
      <c r="J3201" s="17">
        <v>13.941389764974144</v>
      </c>
      <c r="K3201" s="17">
        <v>0.23235649608290243</v>
      </c>
      <c r="L3201" s="17">
        <v>-0.99999999999999967</v>
      </c>
      <c r="M3201" s="17">
        <v>-0.99999999999999967</v>
      </c>
      <c r="N3201" s="17">
        <v>4.6471299216580473</v>
      </c>
      <c r="O3201" s="17">
        <v>18.428117318790196</v>
      </c>
      <c r="P3201" s="17">
        <v>-0.27481080526596879</v>
      </c>
      <c r="Q3201" s="17">
        <v>3.2375869206368313E-2</v>
      </c>
      <c r="R3201" s="17">
        <v>-5.1737628586971708E-2</v>
      </c>
      <c r="S3201" s="17">
        <v>0.33303151517914564</v>
      </c>
      <c r="T3201" s="17">
        <v>0.30008692407720089</v>
      </c>
      <c r="U3201" s="17">
        <v>-0.22532605783998269</v>
      </c>
      <c r="V3201" s="17">
        <v>-5.0275344061916277E-2</v>
      </c>
      <c r="W3201" s="17">
        <v>5.0064216508618129</v>
      </c>
      <c r="X3201" s="17">
        <v>-0.83574412049918823</v>
      </c>
      <c r="Y3201" s="17">
        <v>-0.99999999999999967</v>
      </c>
      <c r="Z3201" s="17">
        <v>-0.99999999999999967</v>
      </c>
      <c r="AA3201" s="17">
        <v>36.215990714045809</v>
      </c>
      <c r="AB3201" s="17">
        <v>-3.3656545894493822E-2</v>
      </c>
      <c r="AC3201" s="17">
        <v>0.31049109245136974</v>
      </c>
      <c r="AD3201" s="17">
        <v>0.3483915872785433</v>
      </c>
      <c r="AE3201" s="17">
        <v>31.261306691770947</v>
      </c>
      <c r="AF3201" s="17">
        <v>0.4</v>
      </c>
      <c r="AG3201" s="17">
        <v>-0.99999999999999967</v>
      </c>
      <c r="AH3201" s="17">
        <v>-0.99999999999999967</v>
      </c>
      <c r="AI3201" s="17">
        <v>0</v>
      </c>
      <c r="AJ3201" s="17">
        <v>-5.0275344061916277E-2</v>
      </c>
      <c r="AK3201" s="17">
        <v>0.95899720373129349</v>
      </c>
      <c r="AL3201" s="17">
        <v>-0.42846931707883029</v>
      </c>
      <c r="AM3201" s="17">
        <v>0.58450845803954998</v>
      </c>
      <c r="AN3201" s="17">
        <v>-9.1210833942407712E-2</v>
      </c>
      <c r="AO3201" s="17">
        <v>19.407697469645218</v>
      </c>
      <c r="AP3201" s="17">
        <v>-4.4226174339543451</v>
      </c>
      <c r="AQ3201" s="17">
        <v>18.94781141583595</v>
      </c>
      <c r="AR3201" s="17">
        <v>0.35751703735444784</v>
      </c>
      <c r="AS3201" s="17">
        <v>-0.60338762441628646</v>
      </c>
      <c r="AT3201" s="17">
        <v>-0.99999999999999967</v>
      </c>
      <c r="AU3201" s="17">
        <v>-0.99999999999999967</v>
      </c>
      <c r="AV3201" s="17">
        <v>9.7744759769431616E-2</v>
      </c>
      <c r="AW3201" s="17">
        <v>50.221490598881651</v>
      </c>
      <c r="AX3201" s="17">
        <v>45.193956192690017</v>
      </c>
      <c r="AY3201" s="17">
        <v>-1.5314173196283535E-2</v>
      </c>
      <c r="AZ3201" s="17">
        <v>-54.591777105840585</v>
      </c>
      <c r="BA3201" s="22">
        <v>1349.0722982536538</v>
      </c>
      <c r="CU3201" t="e">
        <v>#N/A</v>
      </c>
      <c r="CV3201" t="e">
        <v>#N/A</v>
      </c>
    </row>
    <row r="3202" spans="1:100" x14ac:dyDescent="0.25">
      <c r="A3202">
        <v>6602</v>
      </c>
      <c r="B3202" t="s">
        <v>3427</v>
      </c>
      <c r="C3202" s="22">
        <v>3</v>
      </c>
      <c r="D3202" s="17">
        <v>4.8904351144661522</v>
      </c>
      <c r="E3202" s="17">
        <v>0.10922823728030523</v>
      </c>
      <c r="F3202" s="17">
        <v>7.7020190893193813E-2</v>
      </c>
      <c r="G3202" s="17">
        <v>7.7020190893193813E-2</v>
      </c>
      <c r="H3202" s="17">
        <v>0.24047951153719724</v>
      </c>
      <c r="I3202" s="17">
        <v>0</v>
      </c>
      <c r="J3202" s="17">
        <v>14.428770692231836</v>
      </c>
      <c r="K3202" s="17">
        <v>0.24047951153719724</v>
      </c>
      <c r="L3202" s="17">
        <v>-0.99999999999999922</v>
      </c>
      <c r="M3202" s="17">
        <v>-0.99999999999999922</v>
      </c>
      <c r="N3202" s="17">
        <v>4.8095902307439466</v>
      </c>
      <c r="O3202" s="17">
        <v>19.396225997591191</v>
      </c>
      <c r="P3202" s="17">
        <v>0.38333701880918103</v>
      </c>
      <c r="Q3202" s="17">
        <v>0.10234286328795014</v>
      </c>
      <c r="R3202" s="17">
        <v>5.6170031143616836E-2</v>
      </c>
      <c r="S3202" s="17">
        <v>0.22675041548086561</v>
      </c>
      <c r="T3202" s="17">
        <v>0.19849564327087632</v>
      </c>
      <c r="U3202" s="17">
        <v>4.0355206682062363E-2</v>
      </c>
      <c r="V3202" s="17">
        <v>0</v>
      </c>
      <c r="W3202" s="17">
        <v>9.0048701558642872</v>
      </c>
      <c r="X3202" s="17">
        <v>0.22192337115891408</v>
      </c>
      <c r="Y3202" s="17">
        <v>-0.99999999999999922</v>
      </c>
      <c r="Z3202" s="17">
        <v>-0.99999999999999922</v>
      </c>
      <c r="AA3202" s="17">
        <v>18.341229231187217</v>
      </c>
      <c r="AB3202" s="17">
        <v>0.16924822941718076</v>
      </c>
      <c r="AC3202" s="17">
        <v>0.21092647841685691</v>
      </c>
      <c r="AD3202" s="17">
        <v>-0.19457092695045136</v>
      </c>
      <c r="AE3202" s="17">
        <v>9.280189044179318</v>
      </c>
      <c r="AF3202" s="17">
        <v>0</v>
      </c>
      <c r="AG3202" s="17">
        <v>-0.99999999999999922</v>
      </c>
      <c r="AH3202" s="17">
        <v>-0.99999999999999922</v>
      </c>
      <c r="AI3202" s="17">
        <v>0</v>
      </c>
      <c r="AJ3202" s="17">
        <v>0</v>
      </c>
      <c r="AK3202" s="17">
        <v>8.5020054485161548E-2</v>
      </c>
      <c r="AL3202" s="17">
        <v>1.5644208083009144E-3</v>
      </c>
      <c r="AM3202" s="17">
        <v>0.20679847787262104</v>
      </c>
      <c r="AN3202" s="17">
        <v>0.35440666383113389</v>
      </c>
      <c r="AO3202" s="17">
        <v>5.5950622192413313</v>
      </c>
      <c r="AP3202" s="17">
        <v>8.8679886998198505</v>
      </c>
      <c r="AQ3202" s="17">
        <v>23.433640848096115</v>
      </c>
      <c r="AR3202" s="17">
        <v>0.46560126543380431</v>
      </c>
      <c r="AS3202" s="17">
        <v>0.46240288269611107</v>
      </c>
      <c r="AT3202" s="17">
        <v>-0.99999999999999922</v>
      </c>
      <c r="AU3202" s="17">
        <v>-0.99999999999999922</v>
      </c>
      <c r="AV3202" s="17">
        <v>0.13319022203681077</v>
      </c>
      <c r="AW3202" s="17">
        <v>46.605443928598291</v>
      </c>
      <c r="AX3202" s="17">
        <v>46.605443928598291</v>
      </c>
      <c r="AY3202" s="17">
        <v>0.19242750146707127</v>
      </c>
      <c r="AZ3202" s="17">
        <v>-14.479940481195094</v>
      </c>
      <c r="BA3202" s="22">
        <v>1379.4633537637471</v>
      </c>
      <c r="CU3202" t="e">
        <v>#N/A</v>
      </c>
      <c r="CV3202" t="e">
        <v>#N/A</v>
      </c>
    </row>
    <row r="3203" spans="1:100" x14ac:dyDescent="0.25">
      <c r="A3203">
        <v>6603</v>
      </c>
      <c r="B3203" t="s">
        <v>3428</v>
      </c>
      <c r="C3203" s="22">
        <v>1</v>
      </c>
      <c r="D3203" s="17">
        <v>3.6780808625294901</v>
      </c>
      <c r="E3203" s="17">
        <v>2.1757476414710399E-2</v>
      </c>
      <c r="F3203" s="17">
        <v>5.7515663270048999E-2</v>
      </c>
      <c r="G3203" s="17">
        <v>6.3638324821297304E-2</v>
      </c>
      <c r="H3203" s="17">
        <v>4.4731895715573101E-2</v>
      </c>
      <c r="I3203" s="17">
        <v>0</v>
      </c>
      <c r="J3203" s="17">
        <v>2.6839137429343798</v>
      </c>
      <c r="K3203" s="17">
        <v>4.4731895715573101E-2</v>
      </c>
      <c r="L3203" s="17">
        <v>-1</v>
      </c>
      <c r="M3203" s="17">
        <v>-1</v>
      </c>
      <c r="N3203" s="17">
        <v>0.894637914311463</v>
      </c>
      <c r="O3203" s="17">
        <v>6.42563293028517</v>
      </c>
      <c r="P3203" s="17">
        <v>8.4867148022695807E-2</v>
      </c>
      <c r="Q3203" s="17">
        <v>0.153507344323627</v>
      </c>
      <c r="R3203" s="17">
        <v>5.0277871893111802E-2</v>
      </c>
      <c r="S3203" s="17">
        <v>0.32916601326620298</v>
      </c>
      <c r="T3203" s="17">
        <v>0.23975694309620599</v>
      </c>
      <c r="U3203" s="17">
        <v>4.00147922229208E-2</v>
      </c>
      <c r="V3203" s="17">
        <v>-3.2092616958779002E-3</v>
      </c>
      <c r="W3203" s="17">
        <v>22.4398636469551</v>
      </c>
      <c r="X3203" s="17">
        <v>0.57887640222380699</v>
      </c>
      <c r="Y3203" s="17">
        <v>-1</v>
      </c>
      <c r="Z3203" s="17">
        <v>-1</v>
      </c>
      <c r="AA3203" s="17">
        <v>33.0321732872819</v>
      </c>
      <c r="AB3203" s="17">
        <v>0.100272451404467</v>
      </c>
      <c r="AC3203" s="17">
        <v>4.1627991656747201E-2</v>
      </c>
      <c r="AD3203" s="17">
        <v>6.8940192307458195E-2</v>
      </c>
      <c r="AE3203" s="17">
        <v>10.542031768433599</v>
      </c>
      <c r="AF3203" s="17">
        <v>-1</v>
      </c>
      <c r="AG3203" s="17">
        <v>-1</v>
      </c>
      <c r="AH3203" s="17">
        <v>-1</v>
      </c>
      <c r="AI3203" s="17">
        <v>-6.4806894010443399E-4</v>
      </c>
      <c r="AJ3203" s="17">
        <v>-3.2092616958779002E-3</v>
      </c>
      <c r="AK3203" s="17">
        <v>0.108545496552842</v>
      </c>
      <c r="AL3203" s="17">
        <v>6.3541779719447203E-2</v>
      </c>
      <c r="AM3203" s="17">
        <v>0.14516971361987499</v>
      </c>
      <c r="AN3203" s="17">
        <v>6.2411759814733403E-2</v>
      </c>
      <c r="AO3203" s="17">
        <v>4.1719703232610899</v>
      </c>
      <c r="AP3203" s="17">
        <v>1.87800289396557</v>
      </c>
      <c r="AQ3203" s="17">
        <v>25.123777389889501</v>
      </c>
      <c r="AR3203" s="17">
        <v>0.60572848688945202</v>
      </c>
      <c r="AS3203" s="17">
        <v>0.62360829793938</v>
      </c>
      <c r="AT3203" s="17">
        <v>-1</v>
      </c>
      <c r="AU3203" s="17">
        <v>-1</v>
      </c>
      <c r="AV3203" s="17">
        <v>0.113916196714409</v>
      </c>
      <c r="AW3203" s="17">
        <v>41.335809111532598</v>
      </c>
      <c r="AX3203" s="17">
        <v>41.001921563142801</v>
      </c>
      <c r="AY3203" s="17">
        <v>9.6368259759583505E-2</v>
      </c>
      <c r="AZ3203" s="17">
        <v>-14.145392237927799</v>
      </c>
      <c r="BA3203" s="22">
        <v>1350</v>
      </c>
      <c r="CU3203" t="e">
        <v>#N/A</v>
      </c>
      <c r="CV3203" t="e">
        <v>#N/A</v>
      </c>
    </row>
    <row r="3204" spans="1:100" x14ac:dyDescent="0.25">
      <c r="A3204">
        <v>6604</v>
      </c>
      <c r="B3204" t="s">
        <v>3429</v>
      </c>
      <c r="C3204" s="22">
        <v>3</v>
      </c>
      <c r="D3204" s="17">
        <v>3.4391943117429378</v>
      </c>
      <c r="E3204" s="17">
        <v>-1.4318777607118444E-2</v>
      </c>
      <c r="F3204" s="17">
        <v>-0.25050934101817735</v>
      </c>
      <c r="G3204" s="17">
        <v>-0.2554517804433693</v>
      </c>
      <c r="H3204" s="17">
        <v>-6.9245305286237194E-2</v>
      </c>
      <c r="I3204" s="17">
        <v>0</v>
      </c>
      <c r="J3204" s="17">
        <v>-4.1547183171742326</v>
      </c>
      <c r="K3204" s="17">
        <v>-6.9245305286237194E-2</v>
      </c>
      <c r="L3204" s="17">
        <v>-0.99999999999999756</v>
      </c>
      <c r="M3204" s="17">
        <v>-0.99999999999999756</v>
      </c>
      <c r="N3204" s="17">
        <v>-1.384906105724744</v>
      </c>
      <c r="O3204" s="17">
        <v>-0.97097578587466293</v>
      </c>
      <c r="P3204" s="17">
        <v>7.2450188125964043E-2</v>
      </c>
      <c r="Q3204" s="17">
        <v>-1.2772394439452202</v>
      </c>
      <c r="R3204" s="17">
        <v>-0.52160172748679012</v>
      </c>
      <c r="S3204" s="17">
        <v>0.34475682629580917</v>
      </c>
      <c r="T3204" s="17">
        <v>0.10776009376276162</v>
      </c>
      <c r="U3204" s="17">
        <v>1.3672596500452563E-3</v>
      </c>
      <c r="V3204" s="17">
        <v>0</v>
      </c>
      <c r="W3204" s="17">
        <v>20.925179399794121</v>
      </c>
      <c r="X3204" s="17">
        <v>0.27831770568487924</v>
      </c>
      <c r="Y3204" s="17">
        <v>-0.99999999999999756</v>
      </c>
      <c r="Z3204" s="17">
        <v>-0.99999999999999756</v>
      </c>
      <c r="AA3204" s="17">
        <v>21.403637410602862</v>
      </c>
      <c r="AB3204" s="17">
        <v>4.4357746065781391E-2</v>
      </c>
      <c r="AC3204" s="17">
        <v>7.9147602526763394E-2</v>
      </c>
      <c r="AD3204" s="17">
        <v>-0.10350415382663458</v>
      </c>
      <c r="AE3204" s="17">
        <v>1.0000597382955068</v>
      </c>
      <c r="AF3204" s="17">
        <v>0.2</v>
      </c>
      <c r="AG3204" s="17">
        <v>-0.99999999999999756</v>
      </c>
      <c r="AH3204" s="17">
        <v>-0.99999999999999756</v>
      </c>
      <c r="AI3204" s="17">
        <v>0</v>
      </c>
      <c r="AJ3204" s="17">
        <v>0</v>
      </c>
      <c r="AK3204" s="17">
        <v>0.50265360479713994</v>
      </c>
      <c r="AL3204" s="17">
        <v>-0.2256809341459764</v>
      </c>
      <c r="AM3204" s="17">
        <v>0.53800700640873733</v>
      </c>
      <c r="AN3204" s="17">
        <v>6.9295305742731322E-2</v>
      </c>
      <c r="AO3204" s="17">
        <v>15.963443184204136</v>
      </c>
      <c r="AP3204" s="17">
        <v>0.6039779728384016</v>
      </c>
      <c r="AQ3204" s="17">
        <v>16.770461082619889</v>
      </c>
      <c r="AR3204" s="17">
        <v>0.45388417970861622</v>
      </c>
      <c r="AS3204" s="17">
        <v>0.20907240039864181</v>
      </c>
      <c r="AT3204" s="17">
        <v>-0.99999999999999756</v>
      </c>
      <c r="AU3204" s="17">
        <v>-0.99999999999999756</v>
      </c>
      <c r="AV3204" s="17">
        <v>-0.77705350793015948</v>
      </c>
      <c r="AW3204" s="17">
        <v>21.036639597566584</v>
      </c>
      <c r="AX3204" s="17">
        <v>21.036639597566584</v>
      </c>
      <c r="AY3204" s="17">
        <v>0.10422840069250076</v>
      </c>
      <c r="AZ3204" s="17">
        <v>-7.2985049464379568</v>
      </c>
      <c r="BA3204" s="22">
        <v>1354.6342125850522</v>
      </c>
      <c r="CU3204" t="e">
        <v>#N/A</v>
      </c>
      <c r="CV3204" t="e">
        <v>#N/A</v>
      </c>
    </row>
    <row r="3205" spans="1:100" x14ac:dyDescent="0.25">
      <c r="A3205">
        <v>6605</v>
      </c>
      <c r="B3205" t="s">
        <v>3430</v>
      </c>
      <c r="C3205" s="22">
        <v>3</v>
      </c>
      <c r="D3205" s="17">
        <v>3.1581477645826204</v>
      </c>
      <c r="E3205" s="17">
        <v>9.1669956283164253E-2</v>
      </c>
      <c r="F3205" s="17">
        <v>0.46573941880369424</v>
      </c>
      <c r="G3205" s="17">
        <v>0.50460694887941648</v>
      </c>
      <c r="H3205" s="17">
        <v>1.9367123823453805E-2</v>
      </c>
      <c r="I3205" s="17">
        <v>0</v>
      </c>
      <c r="J3205" s="17">
        <v>1.1620274294072286</v>
      </c>
      <c r="K3205" s="17">
        <v>1.9367123823453805E-2</v>
      </c>
      <c r="L3205" s="17">
        <v>-0.99999999999999989</v>
      </c>
      <c r="M3205" s="17">
        <v>-0.99999999999999989</v>
      </c>
      <c r="N3205" s="17">
        <v>0.38734247646907605</v>
      </c>
      <c r="O3205" s="17">
        <v>4.8247821428692665</v>
      </c>
      <c r="P3205" s="17">
        <v>-0.5851035887871282</v>
      </c>
      <c r="Q3205" s="17">
        <v>2.4659684388247829</v>
      </c>
      <c r="R3205" s="17">
        <v>0.86404823341208603</v>
      </c>
      <c r="S3205" s="17">
        <v>0.3362398463224095</v>
      </c>
      <c r="T3205" s="17">
        <v>0.14868272608607308</v>
      </c>
      <c r="U3205" s="17">
        <v>-2.2167144013229837E-2</v>
      </c>
      <c r="V3205" s="17">
        <v>0</v>
      </c>
      <c r="W3205" s="17">
        <v>17.735532182871957</v>
      </c>
      <c r="X3205" s="17">
        <v>0.15113269417522121</v>
      </c>
      <c r="Y3205" s="17">
        <v>-0.99999999999999989</v>
      </c>
      <c r="Z3205" s="17">
        <v>-0.99999999999999989</v>
      </c>
      <c r="AA3205" s="17">
        <v>23.41996224111211</v>
      </c>
      <c r="AB3205" s="17">
        <v>6.4296733225718203E-2</v>
      </c>
      <c r="AC3205" s="17">
        <v>5.9741907418880302E-2</v>
      </c>
      <c r="AD3205" s="17">
        <v>-2.7631004148036917E-2</v>
      </c>
      <c r="AE3205" s="17">
        <v>4.820381824828079</v>
      </c>
      <c r="AF3205" s="17">
        <v>0</v>
      </c>
      <c r="AG3205" s="17">
        <v>-0.99999999999999989</v>
      </c>
      <c r="AH3205" s="17">
        <v>-0.99999999999999989</v>
      </c>
      <c r="AI3205" s="17">
        <v>0</v>
      </c>
      <c r="AJ3205" s="17">
        <v>0</v>
      </c>
      <c r="AK3205" s="17">
        <v>8.4533201887684872E-3</v>
      </c>
      <c r="AL3205" s="17">
        <v>-8.1802453227890204E-2</v>
      </c>
      <c r="AM3205" s="17">
        <v>0.28818049641760829</v>
      </c>
      <c r="AN3205" s="17">
        <v>-1.3129377138838841E-2</v>
      </c>
      <c r="AO3205" s="17">
        <v>7.2467790113840547</v>
      </c>
      <c r="AP3205" s="17">
        <v>-0.73724669461042214</v>
      </c>
      <c r="AQ3205" s="17">
        <v>18.897559612279196</v>
      </c>
      <c r="AR3205" s="17">
        <v>0.46275542839525269</v>
      </c>
      <c r="AS3205" s="17">
        <v>0.17049981799867511</v>
      </c>
      <c r="AT3205" s="17">
        <v>-0.99999999999999989</v>
      </c>
      <c r="AU3205" s="17">
        <v>-0.99999999999999989</v>
      </c>
      <c r="AV3205" s="17">
        <v>1.3686551822915021</v>
      </c>
      <c r="AW3205" s="17">
        <v>27.507497689370968</v>
      </c>
      <c r="AX3205" s="17">
        <v>27.507497689370968</v>
      </c>
      <c r="AY3205" s="17">
        <v>-0.19321280666027399</v>
      </c>
      <c r="AZ3205" s="17">
        <v>-19.540844476237311</v>
      </c>
      <c r="BA3205" s="22">
        <v>1347.8798245973783</v>
      </c>
      <c r="CU3205" t="e">
        <v>#N/A</v>
      </c>
      <c r="CV3205" t="e">
        <v>#N/A</v>
      </c>
    </row>
    <row r="3206" spans="1:100" x14ac:dyDescent="0.25">
      <c r="A3206">
        <v>6606</v>
      </c>
      <c r="B3206" t="s">
        <v>3431</v>
      </c>
      <c r="C3206" s="22">
        <v>3</v>
      </c>
      <c r="D3206" s="17">
        <v>5.477767885841403</v>
      </c>
      <c r="E3206" s="17">
        <v>0.16489417848243637</v>
      </c>
      <c r="F3206" s="17">
        <v>0.51907698376026234</v>
      </c>
      <c r="G3206" s="17">
        <v>0.55933241422148605</v>
      </c>
      <c r="H3206" s="17">
        <v>-4.4788740514586409E-2</v>
      </c>
      <c r="I3206" s="17">
        <v>0</v>
      </c>
      <c r="J3206" s="17">
        <v>-2.6873244308751838</v>
      </c>
      <c r="K3206" s="17">
        <v>-4.4788740514586409E-2</v>
      </c>
      <c r="L3206" s="17">
        <v>-0.99999999999999933</v>
      </c>
      <c r="M3206" s="17">
        <v>-0.99999999999999933</v>
      </c>
      <c r="N3206" s="17">
        <v>-0.89577481029172845</v>
      </c>
      <c r="O3206" s="17">
        <v>3.3497758691877042</v>
      </c>
      <c r="P3206" s="17">
        <v>-7.6034219860596247E-2</v>
      </c>
      <c r="Q3206" s="17">
        <v>-0.61626120083960112</v>
      </c>
      <c r="R3206" s="17">
        <v>-0.18405711444512354</v>
      </c>
      <c r="S3206" s="17">
        <v>0.34581994116617221</v>
      </c>
      <c r="T3206" s="17">
        <v>0.30637694229837831</v>
      </c>
      <c r="U3206" s="17">
        <v>-2.007876084635421E-2</v>
      </c>
      <c r="V3206" s="17">
        <v>0</v>
      </c>
      <c r="W3206" s="17">
        <v>27.076274525311298</v>
      </c>
      <c r="X3206" s="17">
        <v>0.55504703855703807</v>
      </c>
      <c r="Y3206" s="17">
        <v>-0.99999999999999933</v>
      </c>
      <c r="Z3206" s="17">
        <v>-0.99999999999999933</v>
      </c>
      <c r="AA3206" s="17">
        <v>53.53730342982216</v>
      </c>
      <c r="AB3206" s="17">
        <v>0.22585737524658392</v>
      </c>
      <c r="AC3206" s="17">
        <v>0.26126556309306864</v>
      </c>
      <c r="AD3206" s="17">
        <v>4.5778782039466566E-2</v>
      </c>
      <c r="AE3206" s="17">
        <v>26.645086018955965</v>
      </c>
      <c r="AF3206" s="17">
        <v>0.33333333333333331</v>
      </c>
      <c r="AG3206" s="17">
        <v>-0.99999999999999933</v>
      </c>
      <c r="AH3206" s="17">
        <v>-0.99999999999999933</v>
      </c>
      <c r="AI3206" s="17">
        <v>0</v>
      </c>
      <c r="AJ3206" s="17">
        <v>0</v>
      </c>
      <c r="AK3206" s="17">
        <v>0.27255046759798318</v>
      </c>
      <c r="AL3206" s="17">
        <v>0.24132067573107002</v>
      </c>
      <c r="AM3206" s="17">
        <v>0.22286134276732722</v>
      </c>
      <c r="AN3206" s="17">
        <v>-5.2459101931489741E-2</v>
      </c>
      <c r="AO3206" s="17">
        <v>6.9342859071730958</v>
      </c>
      <c r="AP3206" s="17">
        <v>-0.10487416963189444</v>
      </c>
      <c r="AQ3206" s="17">
        <v>24.388950094436119</v>
      </c>
      <c r="AR3206" s="17">
        <v>0.63211812261819611</v>
      </c>
      <c r="AS3206" s="17">
        <v>0.51025829804245215</v>
      </c>
      <c r="AT3206" s="17">
        <v>-0.99999999999999933</v>
      </c>
      <c r="AU3206" s="17">
        <v>-0.99999999999999933</v>
      </c>
      <c r="AV3206" s="17">
        <v>0.3752752997763627</v>
      </c>
      <c r="AW3206" s="17">
        <v>56.782205129377942</v>
      </c>
      <c r="AX3206" s="17">
        <v>56.782205129377942</v>
      </c>
      <c r="AY3206" s="17">
        <v>0.24433676225474973</v>
      </c>
      <c r="AZ3206" s="17">
        <v>22.837811279027015</v>
      </c>
      <c r="BA3206" s="22">
        <v>1410.0431871609405</v>
      </c>
      <c r="CU3206" t="e">
        <v>#N/A</v>
      </c>
      <c r="CV3206" t="e">
        <v>#N/A</v>
      </c>
    </row>
    <row r="3207" spans="1:100" x14ac:dyDescent="0.25">
      <c r="A3207">
        <v>6607</v>
      </c>
      <c r="B3207" t="s">
        <v>3432</v>
      </c>
      <c r="C3207" s="22">
        <v>3</v>
      </c>
      <c r="D3207" s="17">
        <v>3.3318779437011878</v>
      </c>
      <c r="E3207" s="17">
        <v>-6.1896118607645406E-2</v>
      </c>
      <c r="F3207" s="17">
        <v>4.6054419942091751E-4</v>
      </c>
      <c r="G3207" s="17">
        <v>-7.6661199396647088E-3</v>
      </c>
      <c r="H3207" s="17">
        <v>0.10521730120861726</v>
      </c>
      <c r="I3207" s="17">
        <v>0</v>
      </c>
      <c r="J3207" s="17">
        <v>6.3130380725170365</v>
      </c>
      <c r="K3207" s="17">
        <v>0.10521730120861726</v>
      </c>
      <c r="L3207" s="17">
        <v>-1.0000000000000004</v>
      </c>
      <c r="M3207" s="17">
        <v>-1.0000000000000004</v>
      </c>
      <c r="N3207" s="17">
        <v>2.1043460241723451</v>
      </c>
      <c r="O3207" s="17">
        <v>9.6372498962785578</v>
      </c>
      <c r="P3207" s="17">
        <v>-0.22131409483779058</v>
      </c>
      <c r="Q3207" s="17">
        <v>0.18785566351338748</v>
      </c>
      <c r="R3207" s="17">
        <v>6.6608354308901635E-2</v>
      </c>
      <c r="S3207" s="17">
        <v>0.36280735902206634</v>
      </c>
      <c r="T3207" s="17">
        <v>0.36004791439554396</v>
      </c>
      <c r="U3207" s="17">
        <v>-1.8142150687568016E-2</v>
      </c>
      <c r="V3207" s="17">
        <v>0</v>
      </c>
      <c r="W3207" s="17">
        <v>23.979832860856998</v>
      </c>
      <c r="X3207" s="17">
        <v>0.54659340075775154</v>
      </c>
      <c r="Y3207" s="17">
        <v>-1.0000000000000004</v>
      </c>
      <c r="Z3207" s="17">
        <v>-1.0000000000000004</v>
      </c>
      <c r="AA3207" s="17">
        <v>20.553442169962242</v>
      </c>
      <c r="AB3207" s="17">
        <v>-8.6748499336358809E-2</v>
      </c>
      <c r="AC3207" s="17">
        <v>5.3792133826962969E-2</v>
      </c>
      <c r="AD3207" s="17">
        <v>-3.6903615394677139E-2</v>
      </c>
      <c r="AE3207" s="17">
        <v>-3.4929990452036481</v>
      </c>
      <c r="AF3207" s="17">
        <v>0</v>
      </c>
      <c r="AG3207" s="17">
        <v>-1.0000000000000004</v>
      </c>
      <c r="AH3207" s="17">
        <v>-1.0000000000000004</v>
      </c>
      <c r="AI3207" s="17">
        <v>0</v>
      </c>
      <c r="AJ3207" s="17">
        <v>0</v>
      </c>
      <c r="AK3207" s="17">
        <v>0.104036110534243</v>
      </c>
      <c r="AL3207" s="17">
        <v>-2.1365737730176974E-2</v>
      </c>
      <c r="AM3207" s="17">
        <v>0.27508323942023</v>
      </c>
      <c r="AN3207" s="17">
        <v>0.19849983608566033</v>
      </c>
      <c r="AO3207" s="17">
        <v>7.3972615381769655</v>
      </c>
      <c r="AP3207" s="17">
        <v>4.8556672134906229</v>
      </c>
      <c r="AQ3207" s="17">
        <v>30.292870933374022</v>
      </c>
      <c r="AR3207" s="17">
        <v>0.70471312273004227</v>
      </c>
      <c r="AS3207" s="17">
        <v>0.65181070196636881</v>
      </c>
      <c r="AT3207" s="17">
        <v>-1.0000000000000004</v>
      </c>
      <c r="AU3207" s="17">
        <v>-1.0000000000000004</v>
      </c>
      <c r="AV3207" s="17">
        <v>5.8942234369236908E-2</v>
      </c>
      <c r="AW3207" s="17">
        <v>35.04635927973144</v>
      </c>
      <c r="AX3207" s="17">
        <v>35.04635927973144</v>
      </c>
      <c r="AY3207" s="17">
        <v>0.10876582890123515</v>
      </c>
      <c r="AZ3207" s="17">
        <v>1.2208003681291089</v>
      </c>
      <c r="BA3207" s="22">
        <v>1371.5794226775731</v>
      </c>
      <c r="CU3207" t="e">
        <v>#N/A</v>
      </c>
      <c r="CV3207" t="e">
        <v>#N/A</v>
      </c>
    </row>
    <row r="3208" spans="1:100" x14ac:dyDescent="0.25">
      <c r="A3208">
        <v>6608</v>
      </c>
      <c r="B3208" t="s">
        <v>3433</v>
      </c>
      <c r="C3208" s="22">
        <v>3</v>
      </c>
      <c r="D3208" s="17">
        <v>4.7343536587652784</v>
      </c>
      <c r="E3208" s="17">
        <v>9.2363739246597409E-2</v>
      </c>
      <c r="F3208" s="17">
        <v>-3.2823948645841948E-2</v>
      </c>
      <c r="G3208" s="17">
        <v>-1.0562688323678009E-2</v>
      </c>
      <c r="H3208" s="17">
        <v>4.4737325203790652E-2</v>
      </c>
      <c r="I3208" s="17">
        <v>0</v>
      </c>
      <c r="J3208" s="17">
        <v>2.684239512227439</v>
      </c>
      <c r="K3208" s="17">
        <v>4.4737325203790652E-2</v>
      </c>
      <c r="L3208" s="17">
        <v>-1.0000000000000016</v>
      </c>
      <c r="M3208" s="17">
        <v>-1.0000000000000016</v>
      </c>
      <c r="N3208" s="17">
        <v>0.89474650407581269</v>
      </c>
      <c r="O3208" s="17">
        <v>7.40803048266904</v>
      </c>
      <c r="P3208" s="17">
        <v>-0.16343808474870811</v>
      </c>
      <c r="Q3208" s="17">
        <v>-0.52191883525222527</v>
      </c>
      <c r="R3208" s="17">
        <v>-0.14177625353306722</v>
      </c>
      <c r="S3208" s="17">
        <v>0.3170670050556772</v>
      </c>
      <c r="T3208" s="17">
        <v>-7.2697085828823962E-2</v>
      </c>
      <c r="U3208" s="17">
        <v>5.7729051494135033E-3</v>
      </c>
      <c r="V3208" s="17">
        <v>0</v>
      </c>
      <c r="W3208" s="17">
        <v>8.2162199668990361</v>
      </c>
      <c r="X3208" s="17">
        <v>-0.20233916165171081</v>
      </c>
      <c r="Y3208" s="17">
        <v>-1.0000000000000016</v>
      </c>
      <c r="Z3208" s="17">
        <v>-1.0000000000000016</v>
      </c>
      <c r="AA3208" s="17">
        <v>7.3920990552784822</v>
      </c>
      <c r="AB3208" s="17">
        <v>-0.11921976174959857</v>
      </c>
      <c r="AC3208" s="17">
        <v>8.6629400963683489E-2</v>
      </c>
      <c r="AD3208" s="17">
        <v>1.8943467624165267E-2</v>
      </c>
      <c r="AE3208" s="17">
        <v>-0.68234465808749156</v>
      </c>
      <c r="AF3208" s="17">
        <v>0.1</v>
      </c>
      <c r="AG3208" s="17">
        <v>-1.0000000000000016</v>
      </c>
      <c r="AH3208" s="17">
        <v>-1.0000000000000016</v>
      </c>
      <c r="AI3208" s="17">
        <v>0</v>
      </c>
      <c r="AJ3208" s="17">
        <v>0</v>
      </c>
      <c r="AK3208" s="17">
        <v>-0.29322447102816707</v>
      </c>
      <c r="AL3208" s="17">
        <v>0.17065097119863312</v>
      </c>
      <c r="AM3208" s="17">
        <v>0.26366701971595735</v>
      </c>
      <c r="AN3208" s="17">
        <v>-3.9832270619560156E-3</v>
      </c>
      <c r="AO3208" s="17">
        <v>5.1255531377580974</v>
      </c>
      <c r="AP3208" s="17">
        <v>0.75367417944426462</v>
      </c>
      <c r="AQ3208" s="17">
        <v>10.900459479126475</v>
      </c>
      <c r="AR3208" s="17">
        <v>0.25014282437626661</v>
      </c>
      <c r="AS3208" s="17">
        <v>-0.15760183644792006</v>
      </c>
      <c r="AT3208" s="17">
        <v>-1.0000000000000016</v>
      </c>
      <c r="AU3208" s="17">
        <v>-1.0000000000000016</v>
      </c>
      <c r="AV3208" s="17">
        <v>-0.15233894185674524</v>
      </c>
      <c r="AW3208" s="17">
        <v>15.553803717391785</v>
      </c>
      <c r="AX3208" s="17">
        <v>15.553803717391785</v>
      </c>
      <c r="AY3208" s="17">
        <v>-0.13387746409265078</v>
      </c>
      <c r="AZ3208" s="17">
        <v>-37.862295428156074</v>
      </c>
      <c r="BA3208" s="22">
        <v>1340.7374461741554</v>
      </c>
      <c r="CU3208" t="e">
        <v>#N/A</v>
      </c>
      <c r="CV3208" t="e">
        <v>#N/A</v>
      </c>
    </row>
    <row r="3209" spans="1:100" x14ac:dyDescent="0.25">
      <c r="A3209">
        <v>6609</v>
      </c>
      <c r="B3209" t="s">
        <v>3434</v>
      </c>
      <c r="C3209" s="22">
        <v>3</v>
      </c>
      <c r="D3209" s="17">
        <v>3.2998198689164142</v>
      </c>
      <c r="E3209" s="17">
        <v>5.7753366266272171E-2</v>
      </c>
      <c r="F3209" s="17">
        <v>0.36070242920287099</v>
      </c>
      <c r="G3209" s="17">
        <v>0.37549045815459114</v>
      </c>
      <c r="H3209" s="17">
        <v>8.3468186105742553E-2</v>
      </c>
      <c r="I3209" s="17">
        <v>0</v>
      </c>
      <c r="J3209" s="17">
        <v>5.0080911663445553</v>
      </c>
      <c r="K3209" s="17">
        <v>8.3468186105742553E-2</v>
      </c>
      <c r="L3209" s="17">
        <v>-0.99999999999999911</v>
      </c>
      <c r="M3209" s="17">
        <v>-0.99999999999999911</v>
      </c>
      <c r="N3209" s="17">
        <v>1.6693637221148516</v>
      </c>
      <c r="O3209" s="17">
        <v>8.6834014934155448</v>
      </c>
      <c r="P3209" s="17">
        <v>1.5409874022733929</v>
      </c>
      <c r="Q3209" s="17">
        <v>0.29375415613113326</v>
      </c>
      <c r="R3209" s="17">
        <v>0.12365219818832596</v>
      </c>
      <c r="S3209" s="17">
        <v>0.3333333333333332</v>
      </c>
      <c r="T3209" s="17">
        <v>-9.7009402258944E-2</v>
      </c>
      <c r="U3209" s="17">
        <v>-0.12421524213193536</v>
      </c>
      <c r="V3209" s="17">
        <v>-5.39361471926677E-3</v>
      </c>
      <c r="W3209" s="17">
        <v>0.92987552469777157</v>
      </c>
      <c r="X3209" s="17">
        <v>-0.71333866889933606</v>
      </c>
      <c r="Y3209" s="17">
        <v>-0.99999999999999911</v>
      </c>
      <c r="Z3209" s="17">
        <v>-0.99999999999999911</v>
      </c>
      <c r="AA3209" s="17">
        <v>19.411816607440372</v>
      </c>
      <c r="AB3209" s="17">
        <v>0.38500482646831163</v>
      </c>
      <c r="AC3209" s="17">
        <v>7.0550030594175916E-2</v>
      </c>
      <c r="AD3209" s="17">
        <v>-8.8389079371401919E-2</v>
      </c>
      <c r="AE3209" s="17">
        <v>18.358288884554284</v>
      </c>
      <c r="AF3209" s="17">
        <v>0</v>
      </c>
      <c r="AG3209" s="17">
        <v>-0.99999999999999911</v>
      </c>
      <c r="AH3209" s="17">
        <v>-0.99999999999999911</v>
      </c>
      <c r="AI3209" s="17">
        <v>0</v>
      </c>
      <c r="AJ3209" s="17">
        <v>-5.39361471926677E-3</v>
      </c>
      <c r="AK3209" s="17">
        <v>0.33811421422429405</v>
      </c>
      <c r="AL3209" s="17">
        <v>2.7782364374164863E-2</v>
      </c>
      <c r="AM3209" s="17">
        <v>0.13627150269215232</v>
      </c>
      <c r="AN3209" s="17">
        <v>5.6814812081796666E-2</v>
      </c>
      <c r="AO3209" s="17">
        <v>5.0973586384252805</v>
      </c>
      <c r="AP3209" s="17">
        <v>1.5592821239157391</v>
      </c>
      <c r="AQ3209" s="17">
        <v>5.937966691042325</v>
      </c>
      <c r="AR3209" s="17">
        <v>0.10671507422318682</v>
      </c>
      <c r="AS3209" s="17">
        <v>-0.62987048279359303</v>
      </c>
      <c r="AT3209" s="17">
        <v>-0.99999999999999911</v>
      </c>
      <c r="AU3209" s="17">
        <v>-0.99999999999999911</v>
      </c>
      <c r="AV3209" s="17">
        <v>0.49914265634291705</v>
      </c>
      <c r="AW3209" s="17">
        <v>29.654500224771688</v>
      </c>
      <c r="AX3209" s="17">
        <v>29.115138752845006</v>
      </c>
      <c r="AY3209" s="17">
        <v>4.4627184712680422E-2</v>
      </c>
      <c r="AZ3209" s="17">
        <v>-26.792619588523859</v>
      </c>
      <c r="BA3209" s="22">
        <v>1322.2060182053233</v>
      </c>
      <c r="CU3209" t="e">
        <v>#N/A</v>
      </c>
      <c r="CV3209" t="e">
        <v>#N/A</v>
      </c>
    </row>
    <row r="3210" spans="1:100" x14ac:dyDescent="0.25">
      <c r="A3210">
        <v>6610</v>
      </c>
      <c r="B3210" t="s">
        <v>3435</v>
      </c>
      <c r="C3210" s="22">
        <v>3</v>
      </c>
      <c r="D3210" s="17">
        <v>0.17172808432109049</v>
      </c>
      <c r="E3210" s="17">
        <v>0</v>
      </c>
      <c r="F3210" s="17">
        <v>-0.85628616288907466</v>
      </c>
      <c r="G3210" s="17">
        <v>-0.85628616288907466</v>
      </c>
      <c r="H3210" s="17">
        <v>7.4063299301097285E-2</v>
      </c>
      <c r="I3210" s="17">
        <v>-1.3846567974619677E-4</v>
      </c>
      <c r="J3210" s="17">
        <v>4.4354900172810643</v>
      </c>
      <c r="K3210" s="17">
        <v>7.3924833621351077E-2</v>
      </c>
      <c r="L3210" s="17">
        <v>-1</v>
      </c>
      <c r="M3210" s="17">
        <v>-1</v>
      </c>
      <c r="N3210" s="17">
        <v>1.4784966724270217</v>
      </c>
      <c r="O3210" s="17">
        <v>3.7509319387130824</v>
      </c>
      <c r="P3210" s="17">
        <v>-1.026741532037298E-2</v>
      </c>
      <c r="Q3210" s="17">
        <v>-2.2617697195764164</v>
      </c>
      <c r="R3210" s="17">
        <v>-0.71619411439174729</v>
      </c>
      <c r="S3210" s="17">
        <v>0.33333333333333348</v>
      </c>
      <c r="T3210" s="17">
        <v>0.199738849906648</v>
      </c>
      <c r="U3210" s="17">
        <v>-4.3226280569521804E-2</v>
      </c>
      <c r="V3210" s="17">
        <v>-2.0892045010172968E-2</v>
      </c>
      <c r="W3210" s="17">
        <v>15.801160961557409</v>
      </c>
      <c r="X3210" s="17">
        <v>0.10911063472404892</v>
      </c>
      <c r="Y3210" s="17">
        <v>-1</v>
      </c>
      <c r="Z3210" s="17">
        <v>-1</v>
      </c>
      <c r="AA3210" s="17">
        <v>19.185347131695046</v>
      </c>
      <c r="AB3210" s="17">
        <v>-0.15478870847119136</v>
      </c>
      <c r="AC3210" s="17">
        <v>-3.8716021982859415E-3</v>
      </c>
      <c r="AD3210" s="17">
        <v>0.24066791636006482</v>
      </c>
      <c r="AE3210" s="17">
        <v>4.1003802845293791</v>
      </c>
      <c r="AF3210" s="17">
        <v>0.16666666666666666</v>
      </c>
      <c r="AG3210" s="17">
        <v>-1</v>
      </c>
      <c r="AH3210" s="17">
        <v>-1</v>
      </c>
      <c r="AI3210" s="17">
        <v>0</v>
      </c>
      <c r="AJ3210" s="17">
        <v>-2.0892045010172968E-2</v>
      </c>
      <c r="AK3210" s="17">
        <v>-0.12989883619501419</v>
      </c>
      <c r="AL3210" s="17">
        <v>-9.9336620749136864E-2</v>
      </c>
      <c r="AM3210" s="17">
        <v>0.31451780098154908</v>
      </c>
      <c r="AN3210" s="17">
        <v>-0.14413448968445949</v>
      </c>
      <c r="AO3210" s="17">
        <v>7.2134508435636588</v>
      </c>
      <c r="AP3210" s="17">
        <v>-4.100045345857172</v>
      </c>
      <c r="AQ3210" s="17">
        <v>20.236650978838473</v>
      </c>
      <c r="AR3210" s="17">
        <v>0.46895385766028652</v>
      </c>
      <c r="AS3210" s="17">
        <v>0.18303546834539988</v>
      </c>
      <c r="AT3210" s="17">
        <v>-1</v>
      </c>
      <c r="AU3210" s="17">
        <v>-1</v>
      </c>
      <c r="AV3210" s="17">
        <v>-1.572480277280822</v>
      </c>
      <c r="AW3210" s="17">
        <v>18.836233724550951</v>
      </c>
      <c r="AX3210" s="17">
        <v>16.747029223533652</v>
      </c>
      <c r="AY3210" s="17">
        <v>-0.11057231672310798</v>
      </c>
      <c r="AZ3210" s="17">
        <v>-57.799758463573795</v>
      </c>
      <c r="BA3210" s="22">
        <v>1301.1343686937407</v>
      </c>
      <c r="CU3210" t="e">
        <v>#N/A</v>
      </c>
      <c r="CV3210" t="e">
        <v>#N/A</v>
      </c>
    </row>
    <row r="3211" spans="1:100" x14ac:dyDescent="0.25">
      <c r="A3211">
        <v>6611</v>
      </c>
      <c r="B3211" t="s">
        <v>3436</v>
      </c>
      <c r="C3211" s="22">
        <v>3</v>
      </c>
      <c r="D3211" s="17">
        <v>4.5423415283504553</v>
      </c>
      <c r="E3211" s="17">
        <v>6.4090658851054486E-2</v>
      </c>
      <c r="F3211" s="17">
        <v>-0.9145782615937218</v>
      </c>
      <c r="G3211" s="17">
        <v>-0.92495337806237199</v>
      </c>
      <c r="H3211" s="17">
        <v>-3.38786357661406E-2</v>
      </c>
      <c r="I3211" s="17">
        <v>0</v>
      </c>
      <c r="J3211" s="17">
        <v>-2.0327181459684374</v>
      </c>
      <c r="K3211" s="17">
        <v>-3.38786357661406E-2</v>
      </c>
      <c r="L3211" s="17">
        <v>-0.99999999999999944</v>
      </c>
      <c r="M3211" s="17">
        <v>-0.99999999999999944</v>
      </c>
      <c r="N3211" s="17">
        <v>-0.67757271532281216</v>
      </c>
      <c r="O3211" s="17">
        <v>1.5846700043196469</v>
      </c>
      <c r="P3211" s="17">
        <v>-7.0495926230364298E-2</v>
      </c>
      <c r="Q3211" s="17">
        <v>-0.97261833012249144</v>
      </c>
      <c r="R3211" s="17">
        <v>-0.48081173705025909</v>
      </c>
      <c r="S3211" s="17">
        <v>0.33333333333333304</v>
      </c>
      <c r="T3211" s="17">
        <v>0.33388297261573496</v>
      </c>
      <c r="U3211" s="17">
        <v>0.25035558338620684</v>
      </c>
      <c r="V3211" s="17">
        <v>-5.5226402099793986E-2</v>
      </c>
      <c r="W3211" s="17">
        <v>35.848964920064894</v>
      </c>
      <c r="X3211" s="17">
        <v>1.3717085019436741</v>
      </c>
      <c r="Y3211" s="17">
        <v>-0.99999999999999944</v>
      </c>
      <c r="Z3211" s="17">
        <v>-0.99999999999999944</v>
      </c>
      <c r="AA3211" s="17">
        <v>45.654592031570104</v>
      </c>
      <c r="AB3211" s="17">
        <v>0.15347802733573021</v>
      </c>
      <c r="AC3211" s="17">
        <v>5.2591516307870005E-2</v>
      </c>
      <c r="AD3211" s="17">
        <v>-3.4076667249047059E-4</v>
      </c>
      <c r="AE3211" s="17">
        <v>10.286438848555486</v>
      </c>
      <c r="AF3211" s="17">
        <v>0.25</v>
      </c>
      <c r="AG3211" s="17">
        <v>-0.99999999999999944</v>
      </c>
      <c r="AH3211" s="17">
        <v>-0.99999999999999944</v>
      </c>
      <c r="AI3211" s="17">
        <v>-2.4363867168246491E-2</v>
      </c>
      <c r="AJ3211" s="17">
        <v>-5.5226402099793986E-2</v>
      </c>
      <c r="AK3211" s="17">
        <v>2.489077429312263E-3</v>
      </c>
      <c r="AL3211" s="17">
        <v>0.13946470605050279</v>
      </c>
      <c r="AM3211" s="17">
        <v>0.13732892970102556</v>
      </c>
      <c r="AN3211" s="17">
        <v>-0.11812993940092857</v>
      </c>
      <c r="AO3211" s="17">
        <v>3.4456686296722001</v>
      </c>
      <c r="AP3211" s="17">
        <v>-2.255924954770701</v>
      </c>
      <c r="AQ3211" s="17">
        <v>33.816246774096442</v>
      </c>
      <c r="AR3211" s="17">
        <v>0.86234548723548066</v>
      </c>
      <c r="AS3211" s="17">
        <v>1.337829866177533</v>
      </c>
      <c r="AT3211" s="17">
        <v>-0.99999999999999944</v>
      </c>
      <c r="AU3211" s="17">
        <v>-0.99999999999999944</v>
      </c>
      <c r="AV3211" s="17">
        <v>-1.4057651151126314</v>
      </c>
      <c r="AW3211" s="17">
        <v>44.983337081119018</v>
      </c>
      <c r="AX3211" s="17">
        <v>38.973419527774688</v>
      </c>
      <c r="AY3211" s="17">
        <v>7.1761508746141428E-2</v>
      </c>
      <c r="AZ3211" s="17">
        <v>-51.460090539112947</v>
      </c>
      <c r="BA3211" s="22">
        <v>1243.2083202225178</v>
      </c>
      <c r="CU3211" t="e">
        <v>#N/A</v>
      </c>
      <c r="CV3211" t="e">
        <v>#N/A</v>
      </c>
    </row>
    <row r="3212" spans="1:100" x14ac:dyDescent="0.25">
      <c r="A3212">
        <v>6612</v>
      </c>
      <c r="B3212" t="s">
        <v>3437</v>
      </c>
      <c r="C3212" s="22">
        <v>3</v>
      </c>
      <c r="D3212" s="17">
        <v>4.4018915852824509</v>
      </c>
      <c r="E3212" s="17">
        <v>6.5377006428064655E-2</v>
      </c>
      <c r="F3212" s="17">
        <v>1.1089676727340751</v>
      </c>
      <c r="G3212" s="17">
        <v>1.1318142802821354</v>
      </c>
      <c r="H3212" s="17">
        <v>3.1334509205126183E-2</v>
      </c>
      <c r="I3212" s="17">
        <v>0</v>
      </c>
      <c r="J3212" s="17">
        <v>1.8800705523075778</v>
      </c>
      <c r="K3212" s="17">
        <v>3.1334509205126183E-2</v>
      </c>
      <c r="L3212" s="17">
        <v>-0.99999999999999944</v>
      </c>
      <c r="M3212" s="17">
        <v>-0.99999999999999944</v>
      </c>
      <c r="N3212" s="17">
        <v>0.62669018410252608</v>
      </c>
      <c r="O3212" s="17">
        <v>7.4137764178721612</v>
      </c>
      <c r="P3212" s="17">
        <v>-0.2695765499450592</v>
      </c>
      <c r="Q3212" s="17">
        <v>0.60035432394285049</v>
      </c>
      <c r="R3212" s="17">
        <v>0.26535773630018822</v>
      </c>
      <c r="S3212" s="17">
        <v>0.33333333333333315</v>
      </c>
      <c r="T3212" s="17">
        <v>0.34674833127508276</v>
      </c>
      <c r="U3212" s="17">
        <v>5.844044775152156E-2</v>
      </c>
      <c r="V3212" s="17">
        <v>0</v>
      </c>
      <c r="W3212" s="17">
        <v>28.287504126192466</v>
      </c>
      <c r="X3212" s="17">
        <v>0.90098587702910704</v>
      </c>
      <c r="Y3212" s="17">
        <v>-0.99999999999999944</v>
      </c>
      <c r="Z3212" s="17">
        <v>-0.99999999999999944</v>
      </c>
      <c r="AA3212" s="17">
        <v>33.856768917601435</v>
      </c>
      <c r="AB3212" s="17">
        <v>-3.3455833622781095E-2</v>
      </c>
      <c r="AC3212" s="17">
        <v>-1.9214560072771773E-2</v>
      </c>
      <c r="AD3212" s="17">
        <v>0.15874853479772863</v>
      </c>
      <c r="AE3212" s="17">
        <v>5.3039070551087848</v>
      </c>
      <c r="AF3212" s="17">
        <v>0.33333333333333331</v>
      </c>
      <c r="AG3212" s="17">
        <v>-0.99999999999999944</v>
      </c>
      <c r="AH3212" s="17">
        <v>-0.99999999999999944</v>
      </c>
      <c r="AI3212" s="17">
        <v>6.1710116025508327E-2</v>
      </c>
      <c r="AJ3212" s="17">
        <v>0</v>
      </c>
      <c r="AK3212" s="17">
        <v>0.64439661596795705</v>
      </c>
      <c r="AL3212" s="17">
        <v>-0.12477164239345316</v>
      </c>
      <c r="AM3212" s="17">
        <v>0.14865021386752747</v>
      </c>
      <c r="AN3212" s="17">
        <v>-0.31992290959479874</v>
      </c>
      <c r="AO3212" s="17">
        <v>6.9382384265279731</v>
      </c>
      <c r="AP3212" s="17">
        <v>-8.6219309518372373</v>
      </c>
      <c r="AQ3212" s="17">
        <v>30.167574678500031</v>
      </c>
      <c r="AR3212" s="17">
        <v>0.73852211235993748</v>
      </c>
      <c r="AS3212" s="17">
        <v>0.93232038623423241</v>
      </c>
      <c r="AT3212" s="17">
        <v>-0.99999999999999944</v>
      </c>
      <c r="AU3212" s="17">
        <v>-0.99999999999999944</v>
      </c>
      <c r="AV3212" s="17">
        <v>1.3971720165823232</v>
      </c>
      <c r="AW3212" s="17">
        <v>32.648614383636357</v>
      </c>
      <c r="AX3212" s="17">
        <v>33.882816704146521</v>
      </c>
      <c r="AY3212" s="17">
        <v>-0.27436841165578141</v>
      </c>
      <c r="AZ3212" s="17">
        <v>-47.154834366437711</v>
      </c>
      <c r="BA3212" s="22">
        <v>1305.0837193361933</v>
      </c>
      <c r="CU3212" t="e">
        <v>#N/A</v>
      </c>
      <c r="CV3212" t="e">
        <v>#N/A</v>
      </c>
    </row>
    <row r="3213" spans="1:100" x14ac:dyDescent="0.25">
      <c r="A3213">
        <v>6613</v>
      </c>
      <c r="B3213" t="s">
        <v>3438</v>
      </c>
      <c r="C3213" s="22">
        <v>3</v>
      </c>
      <c r="D3213" s="17">
        <v>4.9952235292562879</v>
      </c>
      <c r="E3213" s="17">
        <v>0</v>
      </c>
      <c r="F3213" s="17">
        <v>1.4640718793021076E-3</v>
      </c>
      <c r="G3213" s="17">
        <v>1.4640718793021076E-3</v>
      </c>
      <c r="H3213" s="17">
        <v>-0.16330823814020731</v>
      </c>
      <c r="I3213" s="17">
        <v>0</v>
      </c>
      <c r="J3213" s="17">
        <v>-9.7984942884124386</v>
      </c>
      <c r="K3213" s="17">
        <v>-0.16330823814020731</v>
      </c>
      <c r="L3213" s="17">
        <v>-1.0000000000000007</v>
      </c>
      <c r="M3213" s="17">
        <v>-1.0000000000000007</v>
      </c>
      <c r="N3213" s="17">
        <v>-3.2661647628041464</v>
      </c>
      <c r="O3213" s="17">
        <v>-4.8018066872768488</v>
      </c>
      <c r="P3213" s="17">
        <v>0.1246476295242136</v>
      </c>
      <c r="Q3213" s="17">
        <v>-1.8930095140930332</v>
      </c>
      <c r="R3213" s="17">
        <v>-0.68036709665307482</v>
      </c>
      <c r="S3213" s="17">
        <v>0.33333333333333387</v>
      </c>
      <c r="T3213" s="17">
        <v>0.35318347513657949</v>
      </c>
      <c r="U3213" s="17">
        <v>0.22527556603181412</v>
      </c>
      <c r="V3213" s="17">
        <v>9.6094424175700941E-3</v>
      </c>
      <c r="W3213" s="17">
        <v>43.388402202380206</v>
      </c>
      <c r="X3213" s="17">
        <v>1.8385278287837974</v>
      </c>
      <c r="Y3213" s="17">
        <v>-1.0000000000000007</v>
      </c>
      <c r="Z3213" s="17">
        <v>-1.0000000000000007</v>
      </c>
      <c r="AA3213" s="17">
        <v>78.017079823311178</v>
      </c>
      <c r="AB3213" s="17">
        <v>0.29516644805777031</v>
      </c>
      <c r="AC3213" s="17">
        <v>0.32627780662840927</v>
      </c>
      <c r="AD3213" s="17">
        <v>8.4736639665501337E-2</v>
      </c>
      <c r="AE3213" s="17">
        <v>35.309044717584058</v>
      </c>
      <c r="AF3213" s="17">
        <v>0.8666666666666667</v>
      </c>
      <c r="AG3213" s="17">
        <v>-1.0000000000000007</v>
      </c>
      <c r="AH3213" s="17">
        <v>-1.0000000000000007</v>
      </c>
      <c r="AI3213" s="17">
        <v>0</v>
      </c>
      <c r="AJ3213" s="17">
        <v>9.6094424175700941E-3</v>
      </c>
      <c r="AK3213" s="17">
        <v>0.17131005739368316</v>
      </c>
      <c r="AL3213" s="17">
        <v>5.3346703836521708E-2</v>
      </c>
      <c r="AM3213" s="17">
        <v>0.35180843460779149</v>
      </c>
      <c r="AN3213" s="17">
        <v>0.12852392855231207</v>
      </c>
      <c r="AO3213" s="17">
        <v>9.6517611521632034</v>
      </c>
      <c r="AP3213" s="17">
        <v>3.47983173299041</v>
      </c>
      <c r="AQ3213" s="17">
        <v>33.589907913967757</v>
      </c>
      <c r="AR3213" s="17">
        <v>0.92140181691929723</v>
      </c>
      <c r="AS3213" s="17">
        <v>1.6752195906435889</v>
      </c>
      <c r="AT3213" s="17">
        <v>-1.0000000000000007</v>
      </c>
      <c r="AU3213" s="17">
        <v>-1.0000000000000007</v>
      </c>
      <c r="AV3213" s="17">
        <v>-0.67890302477377273</v>
      </c>
      <c r="AW3213" s="17">
        <v>76.695104869024703</v>
      </c>
      <c r="AX3213" s="17">
        <v>77.656049110781709</v>
      </c>
      <c r="AY3213" s="17">
        <v>0.43724970081851033</v>
      </c>
      <c r="AZ3213" s="17">
        <v>28.147434688573476</v>
      </c>
      <c r="BA3213" s="22">
        <v>1415.2337305088938</v>
      </c>
      <c r="CU3213" t="e">
        <v>#N/A</v>
      </c>
      <c r="CV3213" t="e">
        <v>#N/A</v>
      </c>
    </row>
    <row r="3214" spans="1:100" x14ac:dyDescent="0.25">
      <c r="A3214">
        <v>6614</v>
      </c>
      <c r="B3214" t="s">
        <v>3439</v>
      </c>
      <c r="C3214" s="22">
        <v>3</v>
      </c>
      <c r="D3214" s="17">
        <v>3.4860136236869947</v>
      </c>
      <c r="E3214" s="17">
        <v>-2.6010343931864695E-2</v>
      </c>
      <c r="F3214" s="17">
        <v>8.5766411510293156E-2</v>
      </c>
      <c r="G3214" s="17">
        <v>8.5766411510293156E-2</v>
      </c>
      <c r="H3214" s="17">
        <v>3.1071304287280718E-2</v>
      </c>
      <c r="I3214" s="17">
        <v>0</v>
      </c>
      <c r="J3214" s="17">
        <v>1.8642782572368417</v>
      </c>
      <c r="K3214" s="17">
        <v>3.1071304287280718E-2</v>
      </c>
      <c r="L3214" s="17">
        <v>-1.0000000000000004</v>
      </c>
      <c r="M3214" s="17">
        <v>-1.0000000000000004</v>
      </c>
      <c r="N3214" s="17">
        <v>0.62142608574561398</v>
      </c>
      <c r="O3214" s="17">
        <v>5.4360582924341312</v>
      </c>
      <c r="P3214" s="17">
        <v>0.37516605152388788</v>
      </c>
      <c r="Q3214" s="17">
        <v>-1.616501219648053</v>
      </c>
      <c r="R3214" s="17">
        <v>-0.54718772212461209</v>
      </c>
      <c r="S3214" s="17">
        <v>0.33333333333333337</v>
      </c>
      <c r="T3214" s="17">
        <v>0.20454208176161964</v>
      </c>
      <c r="U3214" s="17">
        <v>-0.23407884044200028</v>
      </c>
      <c r="V3214" s="17">
        <v>3.4492394040468955E-3</v>
      </c>
      <c r="W3214" s="17">
        <v>11.046980390788754</v>
      </c>
      <c r="X3214" s="17">
        <v>-0.5376070661077611</v>
      </c>
      <c r="Y3214" s="17">
        <v>-1.0000000000000004</v>
      </c>
      <c r="Z3214" s="17">
        <v>-1.0000000000000004</v>
      </c>
      <c r="AA3214" s="17">
        <v>14.373803968897104</v>
      </c>
      <c r="AB3214" s="17">
        <v>0.24570125053889511</v>
      </c>
      <c r="AC3214" s="17">
        <v>-0.13599062341427942</v>
      </c>
      <c r="AD3214" s="17">
        <v>-3.2230401119956328E-2</v>
      </c>
      <c r="AE3214" s="17">
        <v>3.8740113002329579</v>
      </c>
      <c r="AF3214" s="17">
        <v>0.125</v>
      </c>
      <c r="AG3214" s="17">
        <v>-1.0000000000000004</v>
      </c>
      <c r="AH3214" s="17">
        <v>-1.0000000000000004</v>
      </c>
      <c r="AI3214" s="17">
        <v>0</v>
      </c>
      <c r="AJ3214" s="17">
        <v>3.4492394040468955E-3</v>
      </c>
      <c r="AK3214" s="17">
        <v>9.6305231452981949E-2</v>
      </c>
      <c r="AL3214" s="17">
        <v>0.28180109718119339</v>
      </c>
      <c r="AM3214" s="17">
        <v>-0.10436123057992468</v>
      </c>
      <c r="AN3214" s="17">
        <v>1.4643962136893743E-2</v>
      </c>
      <c r="AO3214" s="17">
        <v>-2.1275046072332073</v>
      </c>
      <c r="AP3214" s="17">
        <v>1.7751045393283107</v>
      </c>
      <c r="AQ3214" s="17">
        <v>12.911258648025594</v>
      </c>
      <c r="AR3214" s="17">
        <v>0.30724581405699947</v>
      </c>
      <c r="AS3214" s="17">
        <v>-0.50653576182048077</v>
      </c>
      <c r="AT3214" s="17">
        <v>-1.0000000000000004</v>
      </c>
      <c r="AU3214" s="17">
        <v>-1.0000000000000004</v>
      </c>
      <c r="AV3214" s="17">
        <v>-0.46142131061431907</v>
      </c>
      <c r="AW3214" s="17">
        <v>21.584966800659537</v>
      </c>
      <c r="AX3214" s="17">
        <v>21.929890741064227</v>
      </c>
      <c r="AY3214" s="17">
        <v>-0.31569972674178964</v>
      </c>
      <c r="AZ3214" s="17">
        <v>-90.709103263863753</v>
      </c>
      <c r="BA3214" s="22">
        <v>1303.5093863587936</v>
      </c>
      <c r="CU3214" t="e">
        <v>#N/A</v>
      </c>
      <c r="CV3214" t="e">
        <v>#N/A</v>
      </c>
    </row>
    <row r="3215" spans="1:100" x14ac:dyDescent="0.25">
      <c r="A3215">
        <v>6615</v>
      </c>
      <c r="B3215" t="s">
        <v>3440</v>
      </c>
      <c r="C3215" s="22">
        <v>3</v>
      </c>
      <c r="D3215" s="17">
        <v>4.6990516800422295</v>
      </c>
      <c r="E3215" s="17">
        <v>-0.12215032594297957</v>
      </c>
      <c r="F3215" s="17">
        <v>-0.39304793303134566</v>
      </c>
      <c r="G3215" s="17">
        <v>-0.42358551451709053</v>
      </c>
      <c r="H3215" s="17">
        <v>0.20843490327539541</v>
      </c>
      <c r="I3215" s="17">
        <v>0</v>
      </c>
      <c r="J3215" s="17">
        <v>12.506094196523724</v>
      </c>
      <c r="K3215" s="17">
        <v>0.20843490327539541</v>
      </c>
      <c r="L3215" s="17">
        <v>-0.99999999999999978</v>
      </c>
      <c r="M3215" s="17">
        <v>-0.99999999999999978</v>
      </c>
      <c r="N3215" s="17">
        <v>4.1686980655079093</v>
      </c>
      <c r="O3215" s="17">
        <v>16.781560362048864</v>
      </c>
      <c r="P3215" s="17">
        <v>5.6628030925511164</v>
      </c>
      <c r="Q3215" s="17">
        <v>-0.18159461223930506</v>
      </c>
      <c r="R3215" s="17">
        <v>0.44112542579040798</v>
      </c>
      <c r="S3215" s="17">
        <v>0.33333333333333354</v>
      </c>
      <c r="T3215" s="17">
        <v>0.25757337791321266</v>
      </c>
      <c r="U3215" s="17">
        <v>-0.11676308905126383</v>
      </c>
      <c r="V3215" s="17">
        <v>1.0084605535338543E-3</v>
      </c>
      <c r="W3215" s="17">
        <v>10.668687178936828</v>
      </c>
      <c r="X3215" s="17">
        <v>-0.15725977835449867</v>
      </c>
      <c r="Y3215" s="17">
        <v>-0.99999999999999978</v>
      </c>
      <c r="Z3215" s="17">
        <v>-0.99999999999999978</v>
      </c>
      <c r="AA3215" s="17">
        <v>50.174496753057689</v>
      </c>
      <c r="AB3215" s="17">
        <v>0.21611508765795107</v>
      </c>
      <c r="AC3215" s="17">
        <v>0.22629018133083734</v>
      </c>
      <c r="AD3215" s="17">
        <v>0.33888841397782077</v>
      </c>
      <c r="AE3215" s="17">
        <v>39.064684148330457</v>
      </c>
      <c r="AF3215" s="17">
        <v>0.66666666666666663</v>
      </c>
      <c r="AG3215" s="17">
        <v>-0.99999999999999978</v>
      </c>
      <c r="AH3215" s="17">
        <v>-0.99999999999999978</v>
      </c>
      <c r="AI3215" s="17">
        <v>0</v>
      </c>
      <c r="AJ3215" s="17">
        <v>1.0084605535338543E-3</v>
      </c>
      <c r="AK3215" s="17">
        <v>0.17198544635134191</v>
      </c>
      <c r="AL3215" s="17">
        <v>-1.3519707252956276E-2</v>
      </c>
      <c r="AM3215" s="17">
        <v>-2.8676422727031383E-2</v>
      </c>
      <c r="AN3215" s="17">
        <v>0.29582534993135978</v>
      </c>
      <c r="AO3215" s="17">
        <v>0.14301666358092327</v>
      </c>
      <c r="AP3215" s="17">
        <v>7.3280352120192136</v>
      </c>
      <c r="AQ3215" s="17">
        <v>23.174781375460551</v>
      </c>
      <c r="AR3215" s="17">
        <v>0.47515208274881621</v>
      </c>
      <c r="AS3215" s="17">
        <v>5.1175124920896715E-2</v>
      </c>
      <c r="AT3215" s="17">
        <v>-0.99999999999999978</v>
      </c>
      <c r="AU3215" s="17">
        <v>-0.99999999999999978</v>
      </c>
      <c r="AV3215" s="17">
        <v>1.7539911273317301E-2</v>
      </c>
      <c r="AW3215" s="17">
        <v>74.284092327125748</v>
      </c>
      <c r="AX3215" s="17">
        <v>74.384938382479135</v>
      </c>
      <c r="AY3215" s="17">
        <v>3.3930684970469381E-2</v>
      </c>
      <c r="AZ3215" s="17">
        <v>-27.848750150210968</v>
      </c>
      <c r="BA3215" s="22">
        <v>1406.2159437094363</v>
      </c>
      <c r="CU3215" t="e">
        <v>#N/A</v>
      </c>
      <c r="CV3215" t="e">
        <v>#N/A</v>
      </c>
    </row>
    <row r="3216" spans="1:100" x14ac:dyDescent="0.25">
      <c r="A3216">
        <v>6616</v>
      </c>
      <c r="B3216" t="s">
        <v>3441</v>
      </c>
      <c r="C3216" s="22">
        <v>3</v>
      </c>
      <c r="D3216" s="17">
        <v>4.8365233341112619</v>
      </c>
      <c r="E3216" s="17">
        <v>2.8525821785442596E-2</v>
      </c>
      <c r="F3216" s="17">
        <v>-5.0526916404049896E-2</v>
      </c>
      <c r="G3216" s="17">
        <v>-4.3395460957689216E-2</v>
      </c>
      <c r="H3216" s="17">
        <v>6.8952280682741285E-2</v>
      </c>
      <c r="I3216" s="17">
        <v>0</v>
      </c>
      <c r="J3216" s="17">
        <v>4.1371368409644749</v>
      </c>
      <c r="K3216" s="17">
        <v>6.8952280682741285E-2</v>
      </c>
      <c r="L3216" s="17">
        <v>-1.0000000000000004</v>
      </c>
      <c r="M3216" s="17">
        <v>-1.0000000000000004</v>
      </c>
      <c r="N3216" s="17">
        <v>1.3790456136548257</v>
      </c>
      <c r="O3216" s="17">
        <v>8.9302647141180529</v>
      </c>
      <c r="P3216" s="17">
        <v>0.31153995082055802</v>
      </c>
      <c r="Q3216" s="17">
        <v>-1.2527883044162835</v>
      </c>
      <c r="R3216" s="17">
        <v>-0.33754782041150705</v>
      </c>
      <c r="S3216" s="17">
        <v>0.33333333333333348</v>
      </c>
      <c r="T3216" s="17">
        <v>0.34288076424215863</v>
      </c>
      <c r="U3216" s="17">
        <v>8.1443117573258797E-2</v>
      </c>
      <c r="V3216" s="17">
        <v>3.3940600377801618E-3</v>
      </c>
      <c r="W3216" s="17">
        <v>27.683959780151575</v>
      </c>
      <c r="X3216" s="17">
        <v>0.95598610706795051</v>
      </c>
      <c r="Y3216" s="17">
        <v>-1.0000000000000004</v>
      </c>
      <c r="Z3216" s="17">
        <v>-1.0000000000000004</v>
      </c>
      <c r="AA3216" s="17">
        <v>52.150842902094681</v>
      </c>
      <c r="AB3216" s="17">
        <v>-9.6427279330280738E-2</v>
      </c>
      <c r="AC3216" s="17">
        <v>0.19595272363230665</v>
      </c>
      <c r="AD3216" s="17">
        <v>0.3965631745450659</v>
      </c>
      <c r="AE3216" s="17">
        <v>24.80443094235461</v>
      </c>
      <c r="AF3216" s="17">
        <v>0.41666666666666669</v>
      </c>
      <c r="AG3216" s="17">
        <v>-1.0000000000000004</v>
      </c>
      <c r="AH3216" s="17">
        <v>-1.0000000000000004</v>
      </c>
      <c r="AI3216" s="17">
        <v>0</v>
      </c>
      <c r="AJ3216" s="17">
        <v>3.3940600377801618E-3</v>
      </c>
      <c r="AK3216" s="17">
        <v>0.20341292329953364</v>
      </c>
      <c r="AL3216" s="17">
        <v>-0.13160142965576571</v>
      </c>
      <c r="AM3216" s="17">
        <v>5.9953532561312174E-2</v>
      </c>
      <c r="AN3216" s="17">
        <v>0.10590427770793084</v>
      </c>
      <c r="AO3216" s="17">
        <v>2.5159029305304723</v>
      </c>
      <c r="AP3216" s="17">
        <v>1.9895997944194446</v>
      </c>
      <c r="AQ3216" s="17">
        <v>31.821096621116045</v>
      </c>
      <c r="AR3216" s="17">
        <v>0.76105127518653093</v>
      </c>
      <c r="AS3216" s="17">
        <v>1.0249383877506923</v>
      </c>
      <c r="AT3216" s="17">
        <v>-1.0000000000000004</v>
      </c>
      <c r="AU3216" s="17">
        <v>-1.0000000000000004</v>
      </c>
      <c r="AV3216" s="17">
        <v>-0.38094328136919642</v>
      </c>
      <c r="AW3216" s="17">
        <v>63.07070741063216</v>
      </c>
      <c r="AX3216" s="17">
        <v>63.410113414410176</v>
      </c>
      <c r="AY3216" s="17">
        <v>0.11717232320872271</v>
      </c>
      <c r="AZ3216" s="17">
        <v>-43.615505108788014</v>
      </c>
      <c r="BA3216" s="22">
        <v>1294.7359527027008</v>
      </c>
      <c r="CU3216" t="e">
        <v>#N/A</v>
      </c>
      <c r="CV3216" t="e">
        <v>#N/A</v>
      </c>
    </row>
    <row r="3217" spans="1:100" x14ac:dyDescent="0.25">
      <c r="A3217">
        <v>6617</v>
      </c>
      <c r="B3217" t="s">
        <v>3442</v>
      </c>
      <c r="C3217" s="22">
        <v>3</v>
      </c>
      <c r="D3217" s="17">
        <v>5.3083007636273338</v>
      </c>
      <c r="E3217" s="17">
        <v>7.1914708501184723E-3</v>
      </c>
      <c r="F3217" s="17">
        <v>0.18127081555754523</v>
      </c>
      <c r="G3217" s="17">
        <v>0.18007532708867116</v>
      </c>
      <c r="H3217" s="17">
        <v>0.14005882728100297</v>
      </c>
      <c r="I3217" s="17">
        <v>0</v>
      </c>
      <c r="J3217" s="17">
        <v>8.4035296368601706</v>
      </c>
      <c r="K3217" s="17">
        <v>0.14005882728100297</v>
      </c>
      <c r="L3217" s="17">
        <v>-0.99999999999999944</v>
      </c>
      <c r="M3217" s="17">
        <v>-0.99999999999999944</v>
      </c>
      <c r="N3217" s="17">
        <v>2.8011765456200606</v>
      </c>
      <c r="O3217" s="17">
        <v>13.891905727576169</v>
      </c>
      <c r="P3217" s="17">
        <v>-0.31080345919758545</v>
      </c>
      <c r="Q3217" s="17">
        <v>0.58276874363456221</v>
      </c>
      <c r="R3217" s="17">
        <v>0.13004136724368578</v>
      </c>
      <c r="S3217" s="17">
        <v>0.33333333333333309</v>
      </c>
      <c r="T3217" s="17">
        <v>0.33740957539211686</v>
      </c>
      <c r="U3217" s="17">
        <v>0.16736776723922492</v>
      </c>
      <c r="V3217" s="17">
        <v>4.9819960657488976E-2</v>
      </c>
      <c r="W3217" s="17">
        <v>29.914872373646432</v>
      </c>
      <c r="X3217" s="17">
        <v>1.4990749143462807</v>
      </c>
      <c r="Y3217" s="17">
        <v>-0.99999999999999944</v>
      </c>
      <c r="Z3217" s="17">
        <v>-0.99999999999999944</v>
      </c>
      <c r="AA3217" s="17">
        <v>36.570354688103123</v>
      </c>
      <c r="AB3217" s="17">
        <v>2.4974095628503244E-3</v>
      </c>
      <c r="AC3217" s="17">
        <v>1.902189372902386E-2</v>
      </c>
      <c r="AD3217" s="17">
        <v>0.10898951565238617</v>
      </c>
      <c r="AE3217" s="17">
        <v>6.5254409472130144</v>
      </c>
      <c r="AF3217" s="17">
        <v>0.58333333333333337</v>
      </c>
      <c r="AG3217" s="17">
        <v>-0.99999999999999944</v>
      </c>
      <c r="AH3217" s="17">
        <v>-0.99999999999999944</v>
      </c>
      <c r="AI3217" s="17">
        <v>1.9269739359673035E-2</v>
      </c>
      <c r="AJ3217" s="17">
        <v>4.9819960657488976E-2</v>
      </c>
      <c r="AK3217" s="17">
        <v>-8.074089193675682E-2</v>
      </c>
      <c r="AL3217" s="17">
        <v>4.8915117605932007E-2</v>
      </c>
      <c r="AM3217" s="17">
        <v>-0.12184245623383812</v>
      </c>
      <c r="AN3217" s="17">
        <v>0.16040332334651733</v>
      </c>
      <c r="AO3217" s="17">
        <v>-3.4497658655297361</v>
      </c>
      <c r="AP3217" s="17">
        <v>4.2546586716925932</v>
      </c>
      <c r="AQ3217" s="17">
        <v>38.318402010506603</v>
      </c>
      <c r="AR3217" s="17">
        <v>0.88793063662216409</v>
      </c>
      <c r="AS3217" s="17">
        <v>1.6391337416272833</v>
      </c>
      <c r="AT3217" s="17">
        <v>-0.99999999999999944</v>
      </c>
      <c r="AU3217" s="17">
        <v>-0.99999999999999944</v>
      </c>
      <c r="AV3217" s="17">
        <v>0.31011669433235711</v>
      </c>
      <c r="AW3217" s="17">
        <v>54.716919087371878</v>
      </c>
      <c r="AX3217" s="17">
        <v>60.084309940314256</v>
      </c>
      <c r="AY3217" s="17">
        <v>-5.0041291860937046E-2</v>
      </c>
      <c r="AZ3217" s="17">
        <v>-14.56934403209274</v>
      </c>
      <c r="BA3217" s="22">
        <v>1397.6708548247213</v>
      </c>
      <c r="CU3217" t="e">
        <v>#N/A</v>
      </c>
      <c r="CV3217" t="e">
        <v>#N/A</v>
      </c>
    </row>
    <row r="3218" spans="1:100" x14ac:dyDescent="0.25">
      <c r="A3218">
        <v>6618</v>
      </c>
      <c r="B3218" t="s">
        <v>3443</v>
      </c>
      <c r="C3218" s="22">
        <v>3</v>
      </c>
      <c r="D3218" s="17">
        <v>4.4119658869965823</v>
      </c>
      <c r="E3218" s="17">
        <v>0.38239093680193537</v>
      </c>
      <c r="F3218" s="17">
        <v>-8.7883648229574035E-2</v>
      </c>
      <c r="G3218" s="17">
        <v>1.5515195679302214E-3</v>
      </c>
      <c r="H3218" s="17">
        <v>8.9764597556286057E-3</v>
      </c>
      <c r="I3218" s="17">
        <v>0</v>
      </c>
      <c r="J3218" s="17">
        <v>0.53858758533771889</v>
      </c>
      <c r="K3218" s="17">
        <v>8.9764597556286057E-3</v>
      </c>
      <c r="L3218" s="17">
        <v>-1.0000000000000004</v>
      </c>
      <c r="M3218" s="17">
        <v>-1.0000000000000004</v>
      </c>
      <c r="N3218" s="17">
        <v>0.1795291951125719</v>
      </c>
      <c r="O3218" s="17">
        <v>4.9521049919022317</v>
      </c>
      <c r="P3218" s="17">
        <v>-0.43853526761738248</v>
      </c>
      <c r="Q3218" s="17">
        <v>1.0611176336895713</v>
      </c>
      <c r="R3218" s="17">
        <v>0.41306095190975095</v>
      </c>
      <c r="S3218" s="17">
        <v>0.33333333333333348</v>
      </c>
      <c r="T3218" s="17">
        <v>0.33333333333333348</v>
      </c>
      <c r="U3218" s="17">
        <v>0.26776196982706751</v>
      </c>
      <c r="V3218" s="17">
        <v>0.1069138002736349</v>
      </c>
      <c r="W3218" s="17">
        <v>41.294639080469622</v>
      </c>
      <c r="X3218" s="17">
        <v>2.3702208878611173</v>
      </c>
      <c r="Y3218" s="17">
        <v>-1.0000000000000004</v>
      </c>
      <c r="Z3218" s="17">
        <v>-1.0000000000000004</v>
      </c>
      <c r="AA3218" s="17">
        <v>78.810241877692093</v>
      </c>
      <c r="AB3218" s="17">
        <v>0.21962960351200947</v>
      </c>
      <c r="AC3218" s="17">
        <v>0.23115164396207927</v>
      </c>
      <c r="AD3218" s="17">
        <v>0.29126958943216597</v>
      </c>
      <c r="AE3218" s="17">
        <v>37.102541845312743</v>
      </c>
      <c r="AF3218" s="17">
        <v>0.75</v>
      </c>
      <c r="AG3218" s="17">
        <v>-1.0000000000000004</v>
      </c>
      <c r="AH3218" s="17">
        <v>-1.0000000000000004</v>
      </c>
      <c r="AI3218" s="17">
        <v>9.5628075030869814E-3</v>
      </c>
      <c r="AJ3218" s="17">
        <v>0.1069138002736349</v>
      </c>
      <c r="AK3218" s="17">
        <v>0.12551085116120256</v>
      </c>
      <c r="AL3218" s="17">
        <v>2.019478567365153E-3</v>
      </c>
      <c r="AM3218" s="17">
        <v>-6.0541695414672213E-2</v>
      </c>
      <c r="AN3218" s="17">
        <v>0.1798387678126411</v>
      </c>
      <c r="AO3218" s="17">
        <v>-0.88598812956079243</v>
      </c>
      <c r="AP3218" s="17">
        <v>4.5060665881528559</v>
      </c>
      <c r="AQ3218" s="17">
        <v>41.833226665807352</v>
      </c>
      <c r="AR3218" s="17">
        <v>1.0413424367673696</v>
      </c>
      <c r="AS3218" s="17">
        <v>2.3791973476167469</v>
      </c>
      <c r="AT3218" s="17">
        <v>-1.0000000000000004</v>
      </c>
      <c r="AU3218" s="17">
        <v>-1.0000000000000004</v>
      </c>
      <c r="AV3218" s="17">
        <v>0.41461247147768021</v>
      </c>
      <c r="AW3218" s="17">
        <v>88.268413457747201</v>
      </c>
      <c r="AX3218" s="17">
        <v>99.151049635172456</v>
      </c>
      <c r="AY3218" s="17">
        <v>0.11602134169057449</v>
      </c>
      <c r="AZ3218" s="17">
        <v>1.9921231267273287</v>
      </c>
      <c r="BA3218" s="22">
        <v>1495.1568487638885</v>
      </c>
      <c r="CU3218" t="e">
        <v>#N/A</v>
      </c>
      <c r="CV3218" t="e">
        <v>#N/A</v>
      </c>
    </row>
    <row r="3219" spans="1:100" x14ac:dyDescent="0.25">
      <c r="A3219">
        <v>6619</v>
      </c>
      <c r="B3219" t="s">
        <v>3444</v>
      </c>
      <c r="C3219" s="22">
        <v>3</v>
      </c>
      <c r="D3219" s="17">
        <v>4.0510764924322178</v>
      </c>
      <c r="E3219" s="17">
        <v>0.72757798165599563</v>
      </c>
      <c r="F3219" s="17">
        <v>7.0823170090728457E-2</v>
      </c>
      <c r="G3219" s="17">
        <v>0.241747968489882</v>
      </c>
      <c r="H3219" s="17">
        <v>-7.4896170580761812E-2</v>
      </c>
      <c r="I3219" s="17">
        <v>0</v>
      </c>
      <c r="J3219" s="17">
        <v>-4.493770234845714</v>
      </c>
      <c r="K3219" s="17">
        <v>-7.4896170580761812E-2</v>
      </c>
      <c r="L3219" s="17">
        <v>-0.99999999999999767</v>
      </c>
      <c r="M3219" s="17">
        <v>-0.99999999999999767</v>
      </c>
      <c r="N3219" s="17">
        <v>-1.4979234116152369</v>
      </c>
      <c r="O3219" s="17">
        <v>-0.20094577392361407</v>
      </c>
      <c r="P3219" s="17">
        <v>-1.1949819985714512</v>
      </c>
      <c r="Q3219" s="17">
        <v>-0.43358628453223991</v>
      </c>
      <c r="R3219" s="17">
        <v>-0.24028058657934903</v>
      </c>
      <c r="S3219" s="17">
        <v>0.32520966650465427</v>
      </c>
      <c r="T3219" s="17">
        <v>0.31462356301378719</v>
      </c>
      <c r="U3219" s="17">
        <v>-3.5503746178561342E-2</v>
      </c>
      <c r="V3219" s="17">
        <v>-2.4049204725031609E-2</v>
      </c>
      <c r="W3219" s="17">
        <v>26.20705796782444</v>
      </c>
      <c r="X3219" s="17">
        <v>0.40970941671522321</v>
      </c>
      <c r="Y3219" s="17">
        <v>-0.99999999999999767</v>
      </c>
      <c r="Z3219" s="17">
        <v>-0.99999999999999767</v>
      </c>
      <c r="AA3219" s="17">
        <v>48.147349482528767</v>
      </c>
      <c r="AB3219" s="17">
        <v>0.1959201824511046</v>
      </c>
      <c r="AC3219" s="17">
        <v>-0.2309963065972154</v>
      </c>
      <c r="AD3219" s="17">
        <v>0.47868756617178404</v>
      </c>
      <c r="AE3219" s="17">
        <v>22.180572101283644</v>
      </c>
      <c r="AF3219" s="17">
        <v>0.55555555555555558</v>
      </c>
      <c r="AG3219" s="17">
        <v>-0.99999999999999767</v>
      </c>
      <c r="AH3219" s="17">
        <v>-0.99999999999999767</v>
      </c>
      <c r="AI3219" s="17">
        <v>2.4963123536344174E-3</v>
      </c>
      <c r="AJ3219" s="17">
        <v>-2.4049204725031609E-2</v>
      </c>
      <c r="AK3219" s="17">
        <v>0.13919504115091125</v>
      </c>
      <c r="AL3219" s="17">
        <v>1.2028999472186254E-2</v>
      </c>
      <c r="AM3219" s="17">
        <v>1.1854430133886937</v>
      </c>
      <c r="AN3219" s="17">
        <v>7.5974411254839821E-2</v>
      </c>
      <c r="AO3219" s="17">
        <v>30.332050540471894</v>
      </c>
      <c r="AP3219" s="17">
        <v>1.9595052787319254</v>
      </c>
      <c r="AQ3219" s="17">
        <v>21.713287732978703</v>
      </c>
      <c r="AR3219" s="17">
        <v>0.58028027861484865</v>
      </c>
      <c r="AS3219" s="17">
        <v>0.33481324613446162</v>
      </c>
      <c r="AT3219" s="17">
        <v>-0.99999999999999767</v>
      </c>
      <c r="AU3219" s="17">
        <v>-0.99999999999999767</v>
      </c>
      <c r="AV3219" s="17">
        <v>1.4673819105326912E-3</v>
      </c>
      <c r="AW3219" s="17">
        <v>49.905908987337071</v>
      </c>
      <c r="AX3219" s="17">
        <v>47.550914761906597</v>
      </c>
      <c r="AY3219" s="17">
        <v>-3.998295315993132E-2</v>
      </c>
      <c r="AZ3219" s="17">
        <v>-50.832306266720664</v>
      </c>
      <c r="BA3219" s="22">
        <v>1315.1477058087196</v>
      </c>
      <c r="CU3219" t="e">
        <v>#N/A</v>
      </c>
      <c r="CV3219" t="e">
        <v>#N/A</v>
      </c>
    </row>
    <row r="3220" spans="1:100" x14ac:dyDescent="0.25">
      <c r="A3220">
        <v>6620</v>
      </c>
      <c r="B3220" t="s">
        <v>3445</v>
      </c>
      <c r="C3220" s="22">
        <v>3</v>
      </c>
      <c r="D3220" s="17">
        <v>4.8193675616405613</v>
      </c>
      <c r="E3220" s="17">
        <v>0.20502370571512585</v>
      </c>
      <c r="F3220" s="17">
        <v>-0.12816303782309107</v>
      </c>
      <c r="G3220" s="17">
        <v>-6.7787399479206298E-2</v>
      </c>
      <c r="H3220" s="17">
        <v>4.8239102425472989E-2</v>
      </c>
      <c r="I3220" s="17">
        <v>0</v>
      </c>
      <c r="J3220" s="17">
        <v>2.8943461455283765</v>
      </c>
      <c r="K3220" s="17">
        <v>4.8239102425472989E-2</v>
      </c>
      <c r="L3220" s="17">
        <v>-1.0000000000000004</v>
      </c>
      <c r="M3220" s="17">
        <v>-1.0000000000000004</v>
      </c>
      <c r="N3220" s="17">
        <v>0.9647820485094597</v>
      </c>
      <c r="O3220" s="17">
        <v>7.6459263076897344</v>
      </c>
      <c r="P3220" s="17">
        <v>-6.3799674524615019E-2</v>
      </c>
      <c r="Q3220" s="17">
        <v>-1.291050234442102</v>
      </c>
      <c r="R3220" s="17">
        <v>-0.38165558261292809</v>
      </c>
      <c r="S3220" s="17">
        <v>0.33333333333333343</v>
      </c>
      <c r="T3220" s="17">
        <v>0.33398256164199336</v>
      </c>
      <c r="U3220" s="17">
        <v>0.19720761976091439</v>
      </c>
      <c r="V3220" s="17">
        <v>-8.8096570546096278E-3</v>
      </c>
      <c r="W3220" s="17">
        <v>32.298990210246338</v>
      </c>
      <c r="X3220" s="17">
        <v>1.3550493292658541</v>
      </c>
      <c r="Y3220" s="17">
        <v>-1.0000000000000004</v>
      </c>
      <c r="Z3220" s="17">
        <v>-1.0000000000000004</v>
      </c>
      <c r="AA3220" s="17">
        <v>82.915808534670404</v>
      </c>
      <c r="AB3220" s="17">
        <v>0.40190298540138963</v>
      </c>
      <c r="AC3220" s="17">
        <v>0.20674687800881447</v>
      </c>
      <c r="AD3220" s="17">
        <v>0.41131961473053602</v>
      </c>
      <c r="AE3220" s="17">
        <v>50.99847390703701</v>
      </c>
      <c r="AF3220" s="17">
        <v>0.8</v>
      </c>
      <c r="AG3220" s="17">
        <v>-1.0000000000000004</v>
      </c>
      <c r="AH3220" s="17">
        <v>-1.0000000000000004</v>
      </c>
      <c r="AI3220" s="17">
        <v>3.3548407121793637E-3</v>
      </c>
      <c r="AJ3220" s="17">
        <v>-8.8096570546096278E-3</v>
      </c>
      <c r="AK3220" s="17">
        <v>0.60217156794181037</v>
      </c>
      <c r="AL3220" s="17">
        <v>1.0050349514431301E-3</v>
      </c>
      <c r="AM3220" s="17">
        <v>-4.9313270010710827E-2</v>
      </c>
      <c r="AN3220" s="17">
        <v>0.21988104300927902</v>
      </c>
      <c r="AO3220" s="17">
        <v>1.7780260894412812</v>
      </c>
      <c r="AP3220" s="17">
        <v>5.50205124998919</v>
      </c>
      <c r="AQ3220" s="17">
        <v>35.19333635577474</v>
      </c>
      <c r="AR3220" s="17">
        <v>0.85571385768163211</v>
      </c>
      <c r="AS3220" s="17">
        <v>1.403288431691327</v>
      </c>
      <c r="AT3220" s="17">
        <v>-1.0000000000000004</v>
      </c>
      <c r="AU3220" s="17">
        <v>-1.0000000000000004</v>
      </c>
      <c r="AV3220" s="17">
        <v>-0.44944298209213435</v>
      </c>
      <c r="AW3220" s="17">
        <v>96.063786092349389</v>
      </c>
      <c r="AX3220" s="17">
        <v>95.249917201131993</v>
      </c>
      <c r="AY3220" s="17">
        <v>0.24158716286785573</v>
      </c>
      <c r="AZ3220" s="17">
        <v>31.692918465584732</v>
      </c>
      <c r="BA3220" s="22">
        <v>1486.655571270072</v>
      </c>
      <c r="CU3220" t="e">
        <v>#N/A</v>
      </c>
      <c r="CV3220" t="e">
        <v>#N/A</v>
      </c>
    </row>
    <row r="3221" spans="1:100" x14ac:dyDescent="0.25">
      <c r="A3221">
        <v>6621</v>
      </c>
      <c r="B3221" t="s">
        <v>3446</v>
      </c>
      <c r="C3221" s="22">
        <v>3</v>
      </c>
      <c r="D3221" s="17">
        <v>3.4163389178068297</v>
      </c>
      <c r="E3221" s="17">
        <v>-1.2406213649709279E-2</v>
      </c>
      <c r="F3221" s="17">
        <v>-1.4829659079837891</v>
      </c>
      <c r="G3221" s="17">
        <v>-1.4829659079837891</v>
      </c>
      <c r="H3221" s="17">
        <v>0.15990136274854</v>
      </c>
      <c r="I3221" s="17">
        <v>0</v>
      </c>
      <c r="J3221" s="17">
        <v>9.5940817649124064</v>
      </c>
      <c r="K3221" s="17">
        <v>0.15990136274854</v>
      </c>
      <c r="L3221" s="17">
        <v>-0.99999999999999989</v>
      </c>
      <c r="M3221" s="17">
        <v>-0.99999999999999989</v>
      </c>
      <c r="N3221" s="17">
        <v>3.198027254970802</v>
      </c>
      <c r="O3221" s="17">
        <v>11.527454774735443</v>
      </c>
      <c r="P3221" s="17">
        <v>2.7642645032294846</v>
      </c>
      <c r="Q3221" s="17">
        <v>-0.22600619977627634</v>
      </c>
      <c r="R3221" s="17">
        <v>0.19278042041108567</v>
      </c>
      <c r="S3221" s="17">
        <v>0.33333333333333348</v>
      </c>
      <c r="T3221" s="17">
        <v>0.38481680943125995</v>
      </c>
      <c r="U3221" s="17">
        <v>-0.1015554742706459</v>
      </c>
      <c r="V3221" s="17">
        <v>-1.3416598472458463E-2</v>
      </c>
      <c r="W3221" s="17">
        <v>17.731068290917953</v>
      </c>
      <c r="X3221" s="17">
        <v>0.12301076819664554</v>
      </c>
      <c r="Y3221" s="17">
        <v>-0.99999999999999989</v>
      </c>
      <c r="Z3221" s="17">
        <v>-0.99999999999999989</v>
      </c>
      <c r="AA3221" s="17">
        <v>17.388698453751324</v>
      </c>
      <c r="AB3221" s="17">
        <v>0.12784285654876329</v>
      </c>
      <c r="AC3221" s="17">
        <v>-6.464564290713011E-2</v>
      </c>
      <c r="AD3221" s="17">
        <v>-7.3900218793187686E-2</v>
      </c>
      <c r="AE3221" s="17">
        <v>-0.53515025757772716</v>
      </c>
      <c r="AF3221" s="17">
        <v>0.16666666666666666</v>
      </c>
      <c r="AG3221" s="17">
        <v>-0.99999999999999989</v>
      </c>
      <c r="AH3221" s="17">
        <v>-0.99999999999999989</v>
      </c>
      <c r="AI3221" s="17">
        <v>-6.1051907829915569E-2</v>
      </c>
      <c r="AJ3221" s="17">
        <v>-1.3416598472458463E-2</v>
      </c>
      <c r="AK3221" s="17">
        <v>4.586361584765327E-3</v>
      </c>
      <c r="AL3221" s="17">
        <v>2.1170866619308001E-2</v>
      </c>
      <c r="AM3221" s="17">
        <v>1.7880950347461231</v>
      </c>
      <c r="AN3221" s="17">
        <v>-4.3493756195991357E-2</v>
      </c>
      <c r="AO3221" s="17">
        <v>44.725307676576882</v>
      </c>
      <c r="AP3221" s="17">
        <v>-0.98148957180324414</v>
      </c>
      <c r="AQ3221" s="17">
        <v>27.325150055830353</v>
      </c>
      <c r="AR3221" s="17">
        <v>0.60317807002148882</v>
      </c>
      <c r="AS3221" s="17">
        <v>0.28291213094518552</v>
      </c>
      <c r="AT3221" s="17">
        <v>-0.99999999999999989</v>
      </c>
      <c r="AU3221" s="17">
        <v>-0.99999999999999989</v>
      </c>
      <c r="AV3221" s="17">
        <v>-1.2901854875727037</v>
      </c>
      <c r="AW3221" s="17">
        <v>27.934663656683497</v>
      </c>
      <c r="AX3221" s="17">
        <v>25.37196565283935</v>
      </c>
      <c r="AY3221" s="17">
        <v>-0.18993120731719279</v>
      </c>
      <c r="AZ3221" s="17">
        <v>-87.776185841980194</v>
      </c>
      <c r="BA3221" s="22">
        <v>1228.96807246092</v>
      </c>
      <c r="CU3221" t="e">
        <v>#N/A</v>
      </c>
      <c r="CV3221" t="e">
        <v>#N/A</v>
      </c>
    </row>
    <row r="3222" spans="1:100" x14ac:dyDescent="0.25">
      <c r="A3222">
        <v>6622</v>
      </c>
      <c r="B3222" t="s">
        <v>3447</v>
      </c>
      <c r="C3222" s="22">
        <v>3</v>
      </c>
      <c r="D3222" s="17">
        <v>2.5435067341010238</v>
      </c>
      <c r="E3222" s="17">
        <v>0.28427695590156982</v>
      </c>
      <c r="F3222" s="17">
        <v>-0.63350977015576304</v>
      </c>
      <c r="G3222" s="17">
        <v>-0.54466684104336982</v>
      </c>
      <c r="H3222" s="17">
        <v>0.10439846350736544</v>
      </c>
      <c r="I3222" s="17">
        <v>0</v>
      </c>
      <c r="J3222" s="17">
        <v>6.2639078104419275</v>
      </c>
      <c r="K3222" s="17">
        <v>0.10439846350736544</v>
      </c>
      <c r="L3222" s="17">
        <v>-0.99999999999999989</v>
      </c>
      <c r="M3222" s="17">
        <v>-0.99999999999999989</v>
      </c>
      <c r="N3222" s="17">
        <v>2.0879692701473083</v>
      </c>
      <c r="O3222" s="17">
        <v>8.2627477034995778</v>
      </c>
      <c r="P3222" s="17">
        <v>0.60886923723550557</v>
      </c>
      <c r="Q3222" s="17">
        <v>2.3039515757683984</v>
      </c>
      <c r="R3222" s="17">
        <v>0.78051513509055426</v>
      </c>
      <c r="S3222" s="17">
        <v>0.33333333333333337</v>
      </c>
      <c r="T3222" s="17">
        <v>0.32916942336512667</v>
      </c>
      <c r="U3222" s="17">
        <v>0.12207585414046186</v>
      </c>
      <c r="V3222" s="17">
        <v>0</v>
      </c>
      <c r="W3222" s="17">
        <v>27.207205893262252</v>
      </c>
      <c r="X3222" s="17">
        <v>1.1466209339000113</v>
      </c>
      <c r="Y3222" s="17">
        <v>-0.99999999999999989</v>
      </c>
      <c r="Z3222" s="17">
        <v>-0.99999999999999989</v>
      </c>
      <c r="AA3222" s="17">
        <v>59.150343476203084</v>
      </c>
      <c r="AB3222" s="17">
        <v>0.3065513398336393</v>
      </c>
      <c r="AC3222" s="17">
        <v>4.1159176440852374E-2</v>
      </c>
      <c r="AD3222" s="17">
        <v>0.27554193268251392</v>
      </c>
      <c r="AE3222" s="17">
        <v>31.162622447850275</v>
      </c>
      <c r="AF3222" s="17">
        <v>0.66666666666666663</v>
      </c>
      <c r="AG3222" s="17">
        <v>-0.99999999999999989</v>
      </c>
      <c r="AH3222" s="17">
        <v>-0.99999999999999989</v>
      </c>
      <c r="AI3222" s="17">
        <v>-1.8884360982116963E-2</v>
      </c>
      <c r="AJ3222" s="17">
        <v>0</v>
      </c>
      <c r="AK3222" s="17">
        <v>4.1219904182928202E-2</v>
      </c>
      <c r="AL3222" s="17">
        <v>7.2773565651407718E-2</v>
      </c>
      <c r="AM3222" s="17">
        <v>-0.26436707479625188</v>
      </c>
      <c r="AN3222" s="17">
        <v>0.33790363810928153</v>
      </c>
      <c r="AO3222" s="17">
        <v>-6.4030773489916575</v>
      </c>
      <c r="AP3222" s="17">
        <v>8.8114587809890743</v>
      </c>
      <c r="AQ3222" s="17">
        <v>33.471113703704191</v>
      </c>
      <c r="AR3222" s="17">
        <v>0.78457861083892211</v>
      </c>
      <c r="AS3222" s="17">
        <v>1.2510193974073767</v>
      </c>
      <c r="AT3222" s="17">
        <v>-0.99999999999999989</v>
      </c>
      <c r="AU3222" s="17">
        <v>-0.99999999999999989</v>
      </c>
      <c r="AV3222" s="17">
        <v>0.23584829404718438</v>
      </c>
      <c r="AW3222" s="17">
        <v>76.224549960691732</v>
      </c>
      <c r="AX3222" s="17">
        <v>75.846862741049407</v>
      </c>
      <c r="AY3222" s="17">
        <v>0.44598111114246825</v>
      </c>
      <c r="AZ3222" s="17">
        <v>36.293029885923801</v>
      </c>
      <c r="BA3222" s="22">
        <v>1411.1901210462233</v>
      </c>
      <c r="CU3222" t="e">
        <v>#N/A</v>
      </c>
      <c r="CV3222" t="e">
        <v>#N/A</v>
      </c>
    </row>
    <row r="3223" spans="1:100" x14ac:dyDescent="0.25">
      <c r="A3223">
        <v>6623</v>
      </c>
      <c r="B3223" t="s">
        <v>3448</v>
      </c>
      <c r="C3223" s="22">
        <v>1</v>
      </c>
      <c r="D3223" s="17">
        <v>3.6780808625294901</v>
      </c>
      <c r="E3223" s="17">
        <v>2.1757476414710399E-2</v>
      </c>
      <c r="F3223" s="17">
        <v>5.7515663270048999E-2</v>
      </c>
      <c r="G3223" s="17">
        <v>6.3638324821297304E-2</v>
      </c>
      <c r="H3223" s="17">
        <v>4.4731895715573101E-2</v>
      </c>
      <c r="I3223" s="17">
        <v>0</v>
      </c>
      <c r="J3223" s="17">
        <v>2.6839137429343798</v>
      </c>
      <c r="K3223" s="17">
        <v>4.4731895715573101E-2</v>
      </c>
      <c r="L3223" s="17">
        <v>-1</v>
      </c>
      <c r="M3223" s="17">
        <v>-1</v>
      </c>
      <c r="N3223" s="17">
        <v>0.894637914311463</v>
      </c>
      <c r="O3223" s="17">
        <v>6.42563293028517</v>
      </c>
      <c r="P3223" s="17">
        <v>8.4867148022695807E-2</v>
      </c>
      <c r="Q3223" s="17">
        <v>0.153507344323627</v>
      </c>
      <c r="R3223" s="17">
        <v>5.0277871893111802E-2</v>
      </c>
      <c r="S3223" s="17">
        <v>0.32916601326620298</v>
      </c>
      <c r="T3223" s="17">
        <v>0.23975694309620599</v>
      </c>
      <c r="U3223" s="17">
        <v>4.00147922229208E-2</v>
      </c>
      <c r="V3223" s="17">
        <v>-3.2092616958779002E-3</v>
      </c>
      <c r="W3223" s="17">
        <v>22.4398636469551</v>
      </c>
      <c r="X3223" s="17">
        <v>0.57887640222380699</v>
      </c>
      <c r="Y3223" s="17">
        <v>-1</v>
      </c>
      <c r="Z3223" s="17">
        <v>-1</v>
      </c>
      <c r="AA3223" s="17">
        <v>33.0321732872819</v>
      </c>
      <c r="AB3223" s="17">
        <v>0.100272451404467</v>
      </c>
      <c r="AC3223" s="17">
        <v>4.1627991656747201E-2</v>
      </c>
      <c r="AD3223" s="17">
        <v>6.8940192307458195E-2</v>
      </c>
      <c r="AE3223" s="17">
        <v>10.542031768433599</v>
      </c>
      <c r="AF3223" s="17">
        <v>-1</v>
      </c>
      <c r="AG3223" s="17">
        <v>-1</v>
      </c>
      <c r="AH3223" s="17">
        <v>-1</v>
      </c>
      <c r="AI3223" s="17">
        <v>-6.4806894010443399E-4</v>
      </c>
      <c r="AJ3223" s="17">
        <v>-3.2092616958779002E-3</v>
      </c>
      <c r="AK3223" s="17">
        <v>0.108545496552842</v>
      </c>
      <c r="AL3223" s="17">
        <v>6.3541779719447203E-2</v>
      </c>
      <c r="AM3223" s="17">
        <v>0.14516971361987499</v>
      </c>
      <c r="AN3223" s="17">
        <v>6.2411759814733403E-2</v>
      </c>
      <c r="AO3223" s="17">
        <v>4.1719703232610899</v>
      </c>
      <c r="AP3223" s="17">
        <v>1.87800289396557</v>
      </c>
      <c r="AQ3223" s="17">
        <v>25.123777389889501</v>
      </c>
      <c r="AR3223" s="17">
        <v>0.60572848688945202</v>
      </c>
      <c r="AS3223" s="17">
        <v>0.62360829793938</v>
      </c>
      <c r="AT3223" s="17">
        <v>-1</v>
      </c>
      <c r="AU3223" s="17">
        <v>-1</v>
      </c>
      <c r="AV3223" s="17">
        <v>0.113916196714409</v>
      </c>
      <c r="AW3223" s="17">
        <v>41.335809111532598</v>
      </c>
      <c r="AX3223" s="17">
        <v>41.001921563142801</v>
      </c>
      <c r="AY3223" s="17">
        <v>9.6368259759583505E-2</v>
      </c>
      <c r="AZ3223" s="17">
        <v>-14.145392237927799</v>
      </c>
      <c r="BA3223" s="22">
        <v>1350</v>
      </c>
      <c r="CU3223" t="e">
        <v>#N/A</v>
      </c>
      <c r="CV3223" t="e">
        <v>#N/A</v>
      </c>
    </row>
    <row r="3224" spans="1:100" x14ac:dyDescent="0.25">
      <c r="A3224">
        <v>6624</v>
      </c>
      <c r="B3224" t="s">
        <v>3449</v>
      </c>
      <c r="C3224" s="22">
        <v>3</v>
      </c>
      <c r="D3224" s="17">
        <v>3.7970887721164561</v>
      </c>
      <c r="E3224" s="17">
        <v>-0.18426318726635421</v>
      </c>
      <c r="F3224" s="17">
        <v>-0.37569780501751426</v>
      </c>
      <c r="G3224" s="17">
        <v>-0.43774105202048985</v>
      </c>
      <c r="H3224" s="17">
        <v>3.4298572004902661E-2</v>
      </c>
      <c r="I3224" s="17">
        <v>0</v>
      </c>
      <c r="J3224" s="17">
        <v>2.0579143202941563</v>
      </c>
      <c r="K3224" s="17">
        <v>3.4298572004902661E-2</v>
      </c>
      <c r="L3224" s="17">
        <v>-1.0000000000000004</v>
      </c>
      <c r="M3224" s="17">
        <v>-1.0000000000000004</v>
      </c>
      <c r="N3224" s="17">
        <v>0.68597144009805255</v>
      </c>
      <c r="O3224" s="17">
        <v>5.4172620403901242</v>
      </c>
      <c r="P3224" s="17">
        <v>3.3125273303476486</v>
      </c>
      <c r="Q3224" s="17">
        <v>4.4611188280819798</v>
      </c>
      <c r="R3224" s="17">
        <v>1.8164331305653061</v>
      </c>
      <c r="S3224" s="17">
        <v>0.33333333333333337</v>
      </c>
      <c r="T3224" s="17">
        <v>0.33333333333333337</v>
      </c>
      <c r="U3224" s="17">
        <v>0.25857568052651964</v>
      </c>
      <c r="V3224" s="17">
        <v>-5.582981103745116E-2</v>
      </c>
      <c r="W3224" s="17">
        <v>33.404558566033323</v>
      </c>
      <c r="X3224" s="17">
        <v>1.3316919505431362</v>
      </c>
      <c r="Y3224" s="17">
        <v>-1.0000000000000004</v>
      </c>
      <c r="Z3224" s="17">
        <v>-1.0000000000000004</v>
      </c>
      <c r="AA3224" s="17">
        <v>57.595146658371959</v>
      </c>
      <c r="AB3224" s="17">
        <v>0.20788354820803456</v>
      </c>
      <c r="AC3224" s="17">
        <v>0.27620072356483938</v>
      </c>
      <c r="AD3224" s="17">
        <v>-3.6601172537407148E-2</v>
      </c>
      <c r="AE3224" s="17">
        <v>22.374154961773343</v>
      </c>
      <c r="AF3224" s="17">
        <v>0.4</v>
      </c>
      <c r="AG3224" s="17">
        <v>-1.0000000000000004</v>
      </c>
      <c r="AH3224" s="17">
        <v>-1.0000000000000004</v>
      </c>
      <c r="AI3224" s="17">
        <v>5.6866788332883847E-2</v>
      </c>
      <c r="AJ3224" s="17">
        <v>-5.582981103745116E-2</v>
      </c>
      <c r="AK3224" s="17">
        <v>0.13116800955353702</v>
      </c>
      <c r="AL3224" s="17">
        <v>0.21369712795013987</v>
      </c>
      <c r="AM3224" s="17">
        <v>1.7537716027640364E-2</v>
      </c>
      <c r="AN3224" s="17">
        <v>0.72055623745348085</v>
      </c>
      <c r="AO3224" s="17">
        <v>1.094282948458694</v>
      </c>
      <c r="AP3224" s="17">
        <v>19.082391576087719</v>
      </c>
      <c r="AQ3224" s="17">
        <v>35.462472886327468</v>
      </c>
      <c r="AR3224" s="17">
        <v>0.86941253615573544</v>
      </c>
      <c r="AS3224" s="17">
        <v>1.365990522548038</v>
      </c>
      <c r="AT3224" s="17">
        <v>-1.0000000000000004</v>
      </c>
      <c r="AU3224" s="17">
        <v>-1.0000000000000004</v>
      </c>
      <c r="AV3224" s="17">
        <v>1.3786920785448153</v>
      </c>
      <c r="AW3224" s="17">
        <v>82.094800274849803</v>
      </c>
      <c r="AX3224" s="17">
        <v>77.649154937762376</v>
      </c>
      <c r="AY3224" s="17">
        <v>-4.0387735568675504E-2</v>
      </c>
      <c r="AZ3224" s="17">
        <v>-10.818945298117852</v>
      </c>
      <c r="BA3224" s="22">
        <v>1388.4591926284929</v>
      </c>
      <c r="CU3224" t="e">
        <v>#N/A</v>
      </c>
      <c r="CV3224" t="e">
        <v>#N/A</v>
      </c>
    </row>
    <row r="3225" spans="1:100" x14ac:dyDescent="0.25">
      <c r="A3225">
        <v>6626</v>
      </c>
      <c r="B3225" t="s">
        <v>3450</v>
      </c>
      <c r="C3225" s="22">
        <v>3</v>
      </c>
      <c r="D3225" s="17">
        <v>3.3656033277893811</v>
      </c>
      <c r="E3225" s="17">
        <v>0</v>
      </c>
      <c r="F3225" s="17">
        <v>0.11693947036387707</v>
      </c>
      <c r="G3225" s="17">
        <v>0.11693947036387707</v>
      </c>
      <c r="H3225" s="17">
        <v>-0.1594903569253677</v>
      </c>
      <c r="I3225" s="17">
        <v>0</v>
      </c>
      <c r="J3225" s="17">
        <v>-9.5694214155220649</v>
      </c>
      <c r="K3225" s="17">
        <v>-0.1594903569253677</v>
      </c>
      <c r="L3225" s="17">
        <v>-1.0000000000000009</v>
      </c>
      <c r="M3225" s="17">
        <v>-1.0000000000000009</v>
      </c>
      <c r="N3225" s="17">
        <v>-3.1898071385073545</v>
      </c>
      <c r="O3225" s="17">
        <v>-6.086878617368809</v>
      </c>
      <c r="P3225" s="17">
        <v>-0.6129938761920114</v>
      </c>
      <c r="Q3225" s="17">
        <v>-1.4896451041509076</v>
      </c>
      <c r="R3225" s="17">
        <v>-0.62041390021356757</v>
      </c>
      <c r="S3225" s="17">
        <v>0.3333333333333332</v>
      </c>
      <c r="T3225" s="17">
        <v>0.39362644724820434</v>
      </c>
      <c r="U3225" s="17">
        <v>7.5806259779192406E-2</v>
      </c>
      <c r="V3225" s="17">
        <v>0</v>
      </c>
      <c r="W3225" s="17">
        <v>38.490255891443923</v>
      </c>
      <c r="X3225" s="17">
        <v>1.2384489257229092</v>
      </c>
      <c r="Y3225" s="17">
        <v>-1.0000000000000009</v>
      </c>
      <c r="Z3225" s="17">
        <v>-1.0000000000000009</v>
      </c>
      <c r="AA3225" s="17">
        <v>19.479628877095823</v>
      </c>
      <c r="AB3225" s="17">
        <v>-0.151073286357541</v>
      </c>
      <c r="AC3225" s="17">
        <v>-0.14780045937886677</v>
      </c>
      <c r="AD3225" s="17">
        <v>-6.8930516546282863E-2</v>
      </c>
      <c r="AE3225" s="17">
        <v>-18.390213114134529</v>
      </c>
      <c r="AF3225" s="17">
        <v>0</v>
      </c>
      <c r="AG3225" s="17">
        <v>-1.0000000000000009</v>
      </c>
      <c r="AH3225" s="17">
        <v>-1.0000000000000009</v>
      </c>
      <c r="AI3225" s="17">
        <v>0</v>
      </c>
      <c r="AJ3225" s="17">
        <v>0</v>
      </c>
      <c r="AK3225" s="17">
        <v>-5.4369314463019618E-2</v>
      </c>
      <c r="AL3225" s="17">
        <v>0.2645720214078367</v>
      </c>
      <c r="AM3225" s="17">
        <v>6.654633118019955E-2</v>
      </c>
      <c r="AN3225" s="17">
        <v>0.10448280116441096</v>
      </c>
      <c r="AO3225" s="17">
        <v>1.3918117071898899</v>
      </c>
      <c r="AP3225" s="17">
        <v>3.934930136149458</v>
      </c>
      <c r="AQ3225" s="17">
        <v>28.920834475921851</v>
      </c>
      <c r="AR3225" s="17">
        <v>0.80276604036073063</v>
      </c>
      <c r="AS3225" s="17">
        <v>1.0789585687975416</v>
      </c>
      <c r="AT3225" s="17">
        <v>-1.0000000000000009</v>
      </c>
      <c r="AU3225" s="17">
        <v>-1.0000000000000009</v>
      </c>
      <c r="AV3225" s="17">
        <v>-0.50347442984969004</v>
      </c>
      <c r="AW3225" s="17">
        <v>17.327680395876484</v>
      </c>
      <c r="AX3225" s="17">
        <v>17.327680395876484</v>
      </c>
      <c r="AY3225" s="17">
        <v>0.30461051156226149</v>
      </c>
      <c r="AZ3225" s="17">
        <v>2.0440482258977206</v>
      </c>
      <c r="BA3225" s="22">
        <v>1393.5005061324366</v>
      </c>
      <c r="CU3225" t="e">
        <v>#N/A</v>
      </c>
      <c r="CV3225" t="e">
        <v>#N/A</v>
      </c>
    </row>
    <row r="3226" spans="1:100" x14ac:dyDescent="0.25">
      <c r="A3226">
        <v>6627</v>
      </c>
      <c r="B3226" t="s">
        <v>3451</v>
      </c>
      <c r="C3226" s="22">
        <v>3</v>
      </c>
      <c r="D3226" s="17">
        <v>5.3313069490345111</v>
      </c>
      <c r="E3226" s="17">
        <v>-8.714640899287876E-3</v>
      </c>
      <c r="F3226" s="17">
        <v>-0.43820546882205391</v>
      </c>
      <c r="G3226" s="17">
        <v>-0.43820546882205391</v>
      </c>
      <c r="H3226" s="17">
        <v>0.11818877396518626</v>
      </c>
      <c r="I3226" s="17">
        <v>0</v>
      </c>
      <c r="J3226" s="17">
        <v>7.0913264379111762</v>
      </c>
      <c r="K3226" s="17">
        <v>0.11818877396518626</v>
      </c>
      <c r="L3226" s="17">
        <v>-0.99999999999999944</v>
      </c>
      <c r="M3226" s="17">
        <v>-0.99999999999999944</v>
      </c>
      <c r="N3226" s="17">
        <v>2.3637754793037256</v>
      </c>
      <c r="O3226" s="17">
        <v>11.984427918123632</v>
      </c>
      <c r="P3226" s="17">
        <v>0.62591300436544317</v>
      </c>
      <c r="Q3226" s="17">
        <v>0.86626833467920472</v>
      </c>
      <c r="R3226" s="17">
        <v>0.39886547033330277</v>
      </c>
      <c r="S3226" s="17">
        <v>0.33333333333333309</v>
      </c>
      <c r="T3226" s="17">
        <v>0.27726078064922222</v>
      </c>
      <c r="U3226" s="17">
        <v>7.8057975281039735E-2</v>
      </c>
      <c r="V3226" s="17">
        <v>1.3099629581500958E-2</v>
      </c>
      <c r="W3226" s="17">
        <v>23.342517795196379</v>
      </c>
      <c r="X3226" s="17">
        <v>0.81754862039556675</v>
      </c>
      <c r="Y3226" s="17">
        <v>-0.99999999999999944</v>
      </c>
      <c r="Z3226" s="17">
        <v>-0.99999999999999944</v>
      </c>
      <c r="AA3226" s="17">
        <v>36.437828161701972</v>
      </c>
      <c r="AB3226" s="17">
        <v>0.235558867795439</v>
      </c>
      <c r="AC3226" s="17">
        <v>-2.2658145900585756E-2</v>
      </c>
      <c r="AD3226" s="17">
        <v>4.1028176028592454E-2</v>
      </c>
      <c r="AE3226" s="17">
        <v>12.696444896172286</v>
      </c>
      <c r="AF3226" s="17">
        <v>0.33333333333333331</v>
      </c>
      <c r="AG3226" s="17">
        <v>-0.99999999999999944</v>
      </c>
      <c r="AH3226" s="17">
        <v>-0.99999999999999944</v>
      </c>
      <c r="AI3226" s="17">
        <v>0</v>
      </c>
      <c r="AJ3226" s="17">
        <v>1.3099629581500958E-2</v>
      </c>
      <c r="AK3226" s="17">
        <v>1.1365441790175585E-2</v>
      </c>
      <c r="AL3226" s="17">
        <v>-6.7468771997993643E-2</v>
      </c>
      <c r="AM3226" s="17">
        <v>0.28352432547841616</v>
      </c>
      <c r="AN3226" s="17">
        <v>-0.22721102113155012</v>
      </c>
      <c r="AO3226" s="17">
        <v>7.1449353459112812</v>
      </c>
      <c r="AP3226" s="17">
        <v>-6.017619388278721</v>
      </c>
      <c r="AQ3226" s="17">
        <v>30.433844233107546</v>
      </c>
      <c r="AR3226" s="17">
        <v>0.70175171884509591</v>
      </c>
      <c r="AS3226" s="17">
        <v>0.93573739436075309</v>
      </c>
      <c r="AT3226" s="17">
        <v>-0.99999999999999944</v>
      </c>
      <c r="AU3226" s="17">
        <v>-0.99999999999999944</v>
      </c>
      <c r="AV3226" s="17">
        <v>-3.933999848875136E-2</v>
      </c>
      <c r="AW3226" s="17">
        <v>42.404636691546891</v>
      </c>
      <c r="AX3226" s="17">
        <v>43.714599649696986</v>
      </c>
      <c r="AY3226" s="17">
        <v>0.11583478098585427</v>
      </c>
      <c r="AZ3226" s="17">
        <v>-33.107601925872359</v>
      </c>
      <c r="BA3226" s="22">
        <v>1354.4679879493933</v>
      </c>
      <c r="CU3226" t="e">
        <v>#N/A</v>
      </c>
      <c r="CV3226" t="e">
        <v>#N/A</v>
      </c>
    </row>
    <row r="3227" spans="1:100" x14ac:dyDescent="0.25">
      <c r="A3227">
        <v>6628</v>
      </c>
      <c r="B3227" t="s">
        <v>3452</v>
      </c>
      <c r="C3227" s="22">
        <v>3</v>
      </c>
      <c r="D3227" s="17">
        <v>3.6351058979265263</v>
      </c>
      <c r="E3227" s="17">
        <v>0</v>
      </c>
      <c r="F3227" s="17">
        <v>8.1825582756968884E-2</v>
      </c>
      <c r="G3227" s="17">
        <v>8.1825582756968884E-2</v>
      </c>
      <c r="H3227" s="17">
        <v>0.21524887851750579</v>
      </c>
      <c r="I3227" s="17">
        <v>0</v>
      </c>
      <c r="J3227" s="17">
        <v>12.914932711050339</v>
      </c>
      <c r="K3227" s="17">
        <v>0.21524887851750579</v>
      </c>
      <c r="L3227" s="17">
        <v>-1.0000000000000009</v>
      </c>
      <c r="M3227" s="17">
        <v>-1.0000000000000009</v>
      </c>
      <c r="N3227" s="17">
        <v>4.3049775703501121</v>
      </c>
      <c r="O3227" s="17">
        <v>16.631864191733843</v>
      </c>
      <c r="P3227" s="17">
        <v>0.12145696777704423</v>
      </c>
      <c r="Q3227" s="17">
        <v>4.8170733055568311</v>
      </c>
      <c r="R3227" s="17">
        <v>1.5553306122169224</v>
      </c>
      <c r="S3227" s="17">
        <v>0.33333333333333376</v>
      </c>
      <c r="T3227" s="17">
        <v>0.33887004168090662</v>
      </c>
      <c r="U3227" s="17">
        <v>-0.14333021645008426</v>
      </c>
      <c r="V3227" s="17">
        <v>1.6730897608893309E-2</v>
      </c>
      <c r="W3227" s="17">
        <v>13.214207106221735</v>
      </c>
      <c r="X3227" s="17">
        <v>1.3334946204229009E-2</v>
      </c>
      <c r="Y3227" s="17">
        <v>-1.0000000000000009</v>
      </c>
      <c r="Z3227" s="17">
        <v>-1.0000000000000009</v>
      </c>
      <c r="AA3227" s="17">
        <v>47.761092049565576</v>
      </c>
      <c r="AB3227" s="17">
        <v>0.31934039529289071</v>
      </c>
      <c r="AC3227" s="17">
        <v>0.16004763333244343</v>
      </c>
      <c r="AD3227" s="17">
        <v>0.18044305799720442</v>
      </c>
      <c r="AE3227" s="17">
        <v>32.99155433112692</v>
      </c>
      <c r="AF3227" s="17">
        <v>0.375</v>
      </c>
      <c r="AG3227" s="17">
        <v>-1.0000000000000009</v>
      </c>
      <c r="AH3227" s="17">
        <v>-1.0000000000000009</v>
      </c>
      <c r="AI3227" s="17">
        <v>0</v>
      </c>
      <c r="AJ3227" s="17">
        <v>1.6730897608893309E-2</v>
      </c>
      <c r="AK3227" s="17">
        <v>0.11097855373807963</v>
      </c>
      <c r="AL3227" s="17">
        <v>0.20217076881567622</v>
      </c>
      <c r="AM3227" s="17">
        <v>7.7040613054270735E-2</v>
      </c>
      <c r="AN3227" s="17">
        <v>0.2546875587718479</v>
      </c>
      <c r="AO3227" s="17">
        <v>2.4809080950471678</v>
      </c>
      <c r="AP3227" s="17">
        <v>7.3780428133745772</v>
      </c>
      <c r="AQ3227" s="17">
        <v>26.129139817272069</v>
      </c>
      <c r="AR3227" s="17">
        <v>0.54560405617304919</v>
      </c>
      <c r="AS3227" s="17">
        <v>0.22858382472173452</v>
      </c>
      <c r="AT3227" s="17">
        <v>-1.0000000000000009</v>
      </c>
      <c r="AU3227" s="17">
        <v>-1.0000000000000009</v>
      </c>
      <c r="AV3227" s="17">
        <v>1.6371561949738906</v>
      </c>
      <c r="AW3227" s="17">
        <v>71.770999054674007</v>
      </c>
      <c r="AX3227" s="17">
        <v>73.444088815563347</v>
      </c>
      <c r="AY3227" s="17">
        <v>2.0027849773359554E-2</v>
      </c>
      <c r="AZ3227" s="17">
        <v>-16.088797862525453</v>
      </c>
      <c r="BA3227" s="22">
        <v>1382.9565708242785</v>
      </c>
      <c r="CU3227" t="e">
        <v>#N/A</v>
      </c>
      <c r="CV3227" t="e">
        <v>#N/A</v>
      </c>
    </row>
    <row r="3228" spans="1:100" x14ac:dyDescent="0.25">
      <c r="A3228">
        <v>6630</v>
      </c>
      <c r="B3228" t="s">
        <v>3453</v>
      </c>
      <c r="C3228" s="22">
        <v>3</v>
      </c>
      <c r="D3228" s="17">
        <v>4.1272195044449242</v>
      </c>
      <c r="E3228" s="17">
        <v>-2.6745056523999194E-3</v>
      </c>
      <c r="F3228" s="17">
        <v>8.2920581902901469E-2</v>
      </c>
      <c r="G3228" s="17">
        <v>8.2920581902901469E-2</v>
      </c>
      <c r="H3228" s="17">
        <v>7.5895346551874979E-2</v>
      </c>
      <c r="I3228" s="17">
        <v>0</v>
      </c>
      <c r="J3228" s="17">
        <v>4.5537207931125039</v>
      </c>
      <c r="K3228" s="17">
        <v>7.5895346551874979E-2</v>
      </c>
      <c r="L3228" s="17">
        <v>-1</v>
      </c>
      <c r="M3228" s="17">
        <v>-1</v>
      </c>
      <c r="N3228" s="17">
        <v>1.5179069310375009</v>
      </c>
      <c r="O3228" s="17">
        <v>8.7638608794603243</v>
      </c>
      <c r="P3228" s="17">
        <v>1.6270864481965757</v>
      </c>
      <c r="Q3228" s="17">
        <v>0.14458240470276093</v>
      </c>
      <c r="R3228" s="17">
        <v>0.21628276301480187</v>
      </c>
      <c r="S3228" s="17">
        <v>0.33333333333333348</v>
      </c>
      <c r="T3228" s="17">
        <v>0.33151284474041998</v>
      </c>
      <c r="U3228" s="17">
        <v>0.23116054163769434</v>
      </c>
      <c r="V3228" s="17">
        <v>0.23861456330421588</v>
      </c>
      <c r="W3228" s="17">
        <v>42.349037458551564</v>
      </c>
      <c r="X3228" s="17">
        <v>2.9178746525541612</v>
      </c>
      <c r="Y3228" s="17">
        <v>-1</v>
      </c>
      <c r="Z3228" s="17">
        <v>-1</v>
      </c>
      <c r="AA3228" s="17">
        <v>26.047643392502653</v>
      </c>
      <c r="AB3228" s="17">
        <v>5.8820607773942102E-2</v>
      </c>
      <c r="AC3228" s="17">
        <v>-2.6604989250322186E-2</v>
      </c>
      <c r="AD3228" s="17">
        <v>-0.36256915510489396</v>
      </c>
      <c r="AE3228" s="17">
        <v>-16.517676829063696</v>
      </c>
      <c r="AF3228" s="17">
        <v>0.25</v>
      </c>
      <c r="AG3228" s="17">
        <v>-1</v>
      </c>
      <c r="AH3228" s="17">
        <v>-1</v>
      </c>
      <c r="AI3228" s="17">
        <v>0</v>
      </c>
      <c r="AJ3228" s="17">
        <v>0.23861456330421588</v>
      </c>
      <c r="AK3228" s="17">
        <v>0.10322651660519289</v>
      </c>
      <c r="AL3228" s="17">
        <v>1.9389252024626668E-2</v>
      </c>
      <c r="AM3228" s="17">
        <v>-7.8254572156742599E-2</v>
      </c>
      <c r="AN3228" s="17">
        <v>8.2393409964054934E-2</v>
      </c>
      <c r="AO3228" s="17">
        <v>-1.4402317208926014</v>
      </c>
      <c r="AP3228" s="17">
        <v>2.1567815092245053</v>
      </c>
      <c r="AQ3228" s="17">
        <v>46.902758251664046</v>
      </c>
      <c r="AR3228" s="17">
        <v>1.1346212830156637</v>
      </c>
      <c r="AS3228" s="17">
        <v>2.9937699991060365</v>
      </c>
      <c r="AT3228" s="17">
        <v>-1</v>
      </c>
      <c r="AU3228" s="17">
        <v>-1</v>
      </c>
      <c r="AV3228" s="17">
        <v>0.29920334491770323</v>
      </c>
      <c r="AW3228" s="17">
        <v>36.968285781187483</v>
      </c>
      <c r="AX3228" s="17">
        <v>60.829742111609065</v>
      </c>
      <c r="AY3228" s="17">
        <v>0.15226657559016243</v>
      </c>
      <c r="AZ3228" s="17">
        <v>-17.62025781147673</v>
      </c>
      <c r="BA3228" s="22">
        <v>1361.4794894069043</v>
      </c>
      <c r="CU3228" t="e">
        <v>#N/A</v>
      </c>
      <c r="CV3228" t="e">
        <v>#N/A</v>
      </c>
    </row>
    <row r="3229" spans="1:100" x14ac:dyDescent="0.25">
      <c r="A3229">
        <v>6631</v>
      </c>
      <c r="B3229" t="s">
        <v>3454</v>
      </c>
      <c r="C3229" s="22">
        <v>3</v>
      </c>
      <c r="D3229" s="17">
        <v>4.2915132686998003</v>
      </c>
      <c r="E3229" s="17">
        <v>-0.11248440985478134</v>
      </c>
      <c r="F3229" s="17">
        <v>-6.5473889219873127E-2</v>
      </c>
      <c r="G3229" s="17">
        <v>-9.0479957463401151E-2</v>
      </c>
      <c r="H3229" s="17">
        <v>-9.6010320699733157E-2</v>
      </c>
      <c r="I3229" s="17">
        <v>0</v>
      </c>
      <c r="J3229" s="17">
        <v>-5.7606192419839886</v>
      </c>
      <c r="K3229" s="17">
        <v>-9.6010320699733157E-2</v>
      </c>
      <c r="L3229" s="17">
        <v>-1.0000000000000009</v>
      </c>
      <c r="M3229" s="17">
        <v>-1.0000000000000009</v>
      </c>
      <c r="N3229" s="17">
        <v>-1.920206413994664</v>
      </c>
      <c r="O3229" s="17">
        <v>-1.5595859307475908</v>
      </c>
      <c r="P3229" s="17">
        <v>0.56568513603890846</v>
      </c>
      <c r="Q3229" s="17">
        <v>0.44901530957434249</v>
      </c>
      <c r="R3229" s="17">
        <v>0.19096815947252604</v>
      </c>
      <c r="S3229" s="17">
        <v>0.33333333333333331</v>
      </c>
      <c r="T3229" s="17">
        <v>0.33380199084333723</v>
      </c>
      <c r="U3229" s="17">
        <v>0.13784629820274311</v>
      </c>
      <c r="V3229" s="17">
        <v>-7.4021122537042641E-2</v>
      </c>
      <c r="W3229" s="17">
        <v>33.07883282168418</v>
      </c>
      <c r="X3229" s="17">
        <v>0.8708727599751247</v>
      </c>
      <c r="Y3229" s="17">
        <v>-1.0000000000000009</v>
      </c>
      <c r="Z3229" s="17">
        <v>-1.0000000000000009</v>
      </c>
      <c r="AA3229" s="17">
        <v>45.356870252890829</v>
      </c>
      <c r="AB3229" s="17">
        <v>9.3871306643974348E-2</v>
      </c>
      <c r="AC3229" s="17">
        <v>0.12483510904463159</v>
      </c>
      <c r="AD3229" s="17">
        <v>2.3034969746076637E-2</v>
      </c>
      <c r="AE3229" s="17">
        <v>12.087069271734139</v>
      </c>
      <c r="AF3229" s="17">
        <v>0.42857142857142855</v>
      </c>
      <c r="AG3229" s="17">
        <v>-1.0000000000000009</v>
      </c>
      <c r="AH3229" s="17">
        <v>-1.0000000000000009</v>
      </c>
      <c r="AI3229" s="17">
        <v>1.2063693814979388E-2</v>
      </c>
      <c r="AJ3229" s="17">
        <v>-7.4021122537042641E-2</v>
      </c>
      <c r="AK3229" s="17">
        <v>2.9148595946324917E-2</v>
      </c>
      <c r="AL3229" s="17">
        <v>0.10616429712534775</v>
      </c>
      <c r="AM3229" s="17">
        <v>0.32489758615553616</v>
      </c>
      <c r="AN3229" s="17">
        <v>-5.5941902981437475E-2</v>
      </c>
      <c r="AO3229" s="17">
        <v>8.268182633620027</v>
      </c>
      <c r="AP3229" s="17">
        <v>-0.86772608890919867</v>
      </c>
      <c r="AQ3229" s="17">
        <v>27.318213579700206</v>
      </c>
      <c r="AR3229" s="17">
        <v>0.73096049984237077</v>
      </c>
      <c r="AS3229" s="17">
        <v>0.77486243927539111</v>
      </c>
      <c r="AT3229" s="17">
        <v>-1.0000000000000009</v>
      </c>
      <c r="AU3229" s="17">
        <v>-1.0000000000000009</v>
      </c>
      <c r="AV3229" s="17">
        <v>0.10048820200912478</v>
      </c>
      <c r="AW3229" s="17">
        <v>42.929558233234033</v>
      </c>
      <c r="AX3229" s="17">
        <v>35.768719855829353</v>
      </c>
      <c r="AY3229" s="17">
        <v>0.20414816461297747</v>
      </c>
      <c r="AZ3229" s="17">
        <v>-15.628788321125533</v>
      </c>
      <c r="BA3229" s="22">
        <v>1302.1602483142333</v>
      </c>
      <c r="CU3229" t="e">
        <v>#N/A</v>
      </c>
      <c r="CV3229" t="e">
        <v>#N/A</v>
      </c>
    </row>
    <row r="3230" spans="1:100" x14ac:dyDescent="0.25">
      <c r="A3230">
        <v>6632</v>
      </c>
      <c r="B3230" t="s">
        <v>3455</v>
      </c>
      <c r="C3230" s="22">
        <v>3</v>
      </c>
      <c r="D3230" s="17">
        <v>3.162561987619338</v>
      </c>
      <c r="E3230" s="17">
        <v>8.5398317697328169E-3</v>
      </c>
      <c r="F3230" s="17">
        <v>0.22478661973318381</v>
      </c>
      <c r="G3230" s="17">
        <v>0.22478661973318381</v>
      </c>
      <c r="H3230" s="17">
        <v>0.33897691526718177</v>
      </c>
      <c r="I3230" s="17">
        <v>0</v>
      </c>
      <c r="J3230" s="17">
        <v>20.33861491603091</v>
      </c>
      <c r="K3230" s="17">
        <v>0.33897691526718177</v>
      </c>
      <c r="L3230" s="17">
        <v>-0.99999999999999956</v>
      </c>
      <c r="M3230" s="17">
        <v>-0.99999999999999956</v>
      </c>
      <c r="N3230" s="17">
        <v>6.779538305343638</v>
      </c>
      <c r="O3230" s="17">
        <v>23.725963523383445</v>
      </c>
      <c r="P3230" s="17">
        <v>-0.18995881783214302</v>
      </c>
      <c r="Q3230" s="17">
        <v>2.1549346714171054</v>
      </c>
      <c r="R3230" s="17">
        <v>0.68341547901912114</v>
      </c>
      <c r="S3230" s="17">
        <v>0.33333333333333331</v>
      </c>
      <c r="T3230" s="17">
        <v>0.35185883990392114</v>
      </c>
      <c r="U3230" s="17">
        <v>0.20275157495310847</v>
      </c>
      <c r="V3230" s="17">
        <v>-2.5163915298079681E-2</v>
      </c>
      <c r="W3230" s="17">
        <v>20.952116705004066</v>
      </c>
      <c r="X3230" s="17">
        <v>1.0145518932300284</v>
      </c>
      <c r="Y3230" s="17">
        <v>-0.99999999999999956</v>
      </c>
      <c r="Z3230" s="17">
        <v>-0.99999999999999956</v>
      </c>
      <c r="AA3230" s="17">
        <v>55.644448905387293</v>
      </c>
      <c r="AB3230" s="17">
        <v>9.7089267680550748E-2</v>
      </c>
      <c r="AC3230" s="17">
        <v>0.25492336789450865</v>
      </c>
      <c r="AD3230" s="17">
        <v>0.32816569885222341</v>
      </c>
      <c r="AE3230" s="17">
        <v>34.008916721364145</v>
      </c>
      <c r="AF3230" s="17">
        <v>0.66666666666666663</v>
      </c>
      <c r="AG3230" s="17">
        <v>-0.99999999999999956</v>
      </c>
      <c r="AH3230" s="17">
        <v>-0.99999999999999956</v>
      </c>
      <c r="AI3230" s="17">
        <v>0</v>
      </c>
      <c r="AJ3230" s="17">
        <v>-2.5163915298079681E-2</v>
      </c>
      <c r="AK3230" s="17">
        <v>5.5917900026314499E-2</v>
      </c>
      <c r="AL3230" s="17">
        <v>-0.13773530475048978</v>
      </c>
      <c r="AM3230" s="17">
        <v>0.63556880139552818</v>
      </c>
      <c r="AN3230" s="17">
        <v>4.8659252437741753E-2</v>
      </c>
      <c r="AO3230" s="17">
        <v>16.168809535019776</v>
      </c>
      <c r="AP3230" s="17">
        <v>0.52780478719109525</v>
      </c>
      <c r="AQ3230" s="17">
        <v>41.290731621034965</v>
      </c>
      <c r="AR3230" s="17">
        <v>0.86277983289228333</v>
      </c>
      <c r="AS3230" s="17">
        <v>1.3535288084972104</v>
      </c>
      <c r="AT3230" s="17">
        <v>-0.99999999999999956</v>
      </c>
      <c r="AU3230" s="17">
        <v>-0.99999999999999956</v>
      </c>
      <c r="AV3230" s="17">
        <v>0.90820209875230529</v>
      </c>
      <c r="AW3230" s="17">
        <v>79.89821721596185</v>
      </c>
      <c r="AX3230" s="17">
        <v>77.381825686153874</v>
      </c>
      <c r="AY3230" s="17">
        <v>0.21863401825030621</v>
      </c>
      <c r="AZ3230" s="17">
        <v>-7.3211874368612273</v>
      </c>
      <c r="BA3230" s="22">
        <v>1381.4268673742031</v>
      </c>
      <c r="CU3230" t="e">
        <v>#N/A</v>
      </c>
      <c r="CV3230" t="e">
        <v>#N/A</v>
      </c>
    </row>
    <row r="3231" spans="1:100" x14ac:dyDescent="0.25">
      <c r="A3231">
        <v>6633</v>
      </c>
      <c r="B3231" t="s">
        <v>3456</v>
      </c>
      <c r="C3231" s="22">
        <v>3</v>
      </c>
      <c r="D3231" s="17">
        <v>3.9148494438945178</v>
      </c>
      <c r="E3231" s="17">
        <v>-5.9146912298878159E-3</v>
      </c>
      <c r="F3231" s="17">
        <v>-7.6188175848063533E-2</v>
      </c>
      <c r="G3231" s="17">
        <v>-7.6188175848063533E-2</v>
      </c>
      <c r="H3231" s="17">
        <v>0.24755795081895463</v>
      </c>
      <c r="I3231" s="17">
        <v>0</v>
      </c>
      <c r="J3231" s="17">
        <v>14.85347704913727</v>
      </c>
      <c r="K3231" s="17">
        <v>0.24755795081895463</v>
      </c>
      <c r="L3231" s="17">
        <v>-0.99999999999999989</v>
      </c>
      <c r="M3231" s="17">
        <v>-0.99999999999999989</v>
      </c>
      <c r="N3231" s="17">
        <v>4.9511590163790915</v>
      </c>
      <c r="O3231" s="17">
        <v>18.692138317183723</v>
      </c>
      <c r="P3231" s="17">
        <v>-3.4962552041688869E-2</v>
      </c>
      <c r="Q3231" s="17">
        <v>2.2135128950587997</v>
      </c>
      <c r="R3231" s="17">
        <v>0.62862863327007967</v>
      </c>
      <c r="S3231" s="17">
        <v>0.33333333333333326</v>
      </c>
      <c r="T3231" s="17">
        <v>0.33333333333333326</v>
      </c>
      <c r="U3231" s="17">
        <v>0.25371798585071692</v>
      </c>
      <c r="V3231" s="17">
        <v>-0.11103628884824139</v>
      </c>
      <c r="W3231" s="17">
        <v>22.47161651400749</v>
      </c>
      <c r="X3231" s="17">
        <v>0.7677629261611314</v>
      </c>
      <c r="Y3231" s="17">
        <v>-0.99999999999999989</v>
      </c>
      <c r="Z3231" s="17">
        <v>-0.99999999999999989</v>
      </c>
      <c r="AA3231" s="17">
        <v>25.199237462413802</v>
      </c>
      <c r="AB3231" s="17">
        <v>7.859472178503768E-2</v>
      </c>
      <c r="AC3231" s="17">
        <v>-9.3714561633698082E-2</v>
      </c>
      <c r="AD3231" s="17">
        <v>5.7099686151385096E-2</v>
      </c>
      <c r="AE3231" s="17">
        <v>2.0989923151362344</v>
      </c>
      <c r="AF3231" s="17">
        <v>0.16666666666666666</v>
      </c>
      <c r="AG3231" s="17">
        <v>-0.99999999999999989</v>
      </c>
      <c r="AH3231" s="17">
        <v>-0.99999999999999989</v>
      </c>
      <c r="AI3231" s="17">
        <v>0</v>
      </c>
      <c r="AJ3231" s="17">
        <v>-0.11103628884824139</v>
      </c>
      <c r="AK3231" s="17">
        <v>9.620545564104957E-2</v>
      </c>
      <c r="AL3231" s="17">
        <v>0.11002681843197795</v>
      </c>
      <c r="AM3231" s="17">
        <v>-3.4480713603975865E-2</v>
      </c>
      <c r="AN3231" s="17">
        <v>-6.1275726779823458E-2</v>
      </c>
      <c r="AO3231" s="17">
        <v>-0.38099056189414932</v>
      </c>
      <c r="AP3231" s="17">
        <v>-0.98175907733569745</v>
      </c>
      <c r="AQ3231" s="17">
        <v>37.325093563144769</v>
      </c>
      <c r="AR3231" s="17">
        <v>0.80934836366914231</v>
      </c>
      <c r="AS3231" s="17">
        <v>1.0153208769800861</v>
      </c>
      <c r="AT3231" s="17">
        <v>-0.99999999999999989</v>
      </c>
      <c r="AU3231" s="17">
        <v>-0.99999999999999989</v>
      </c>
      <c r="AV3231" s="17">
        <v>0.55244045742201608</v>
      </c>
      <c r="AW3231" s="17">
        <v>42.909616702261843</v>
      </c>
      <c r="AX3231" s="17">
        <v>31.805987817437693</v>
      </c>
      <c r="AY3231" s="17">
        <v>-0.13864771713333621</v>
      </c>
      <c r="AZ3231" s="17">
        <v>-61.925003753694348</v>
      </c>
      <c r="BA3231" s="22">
        <v>1336.9685437724286</v>
      </c>
      <c r="CU3231" t="e">
        <v>#N/A</v>
      </c>
      <c r="CV3231" t="e">
        <v>#N/A</v>
      </c>
    </row>
    <row r="3232" spans="1:100" x14ac:dyDescent="0.25">
      <c r="A3232">
        <v>6634</v>
      </c>
      <c r="B3232" t="s">
        <v>3457</v>
      </c>
      <c r="C3232" s="22">
        <v>3</v>
      </c>
      <c r="D3232" s="17">
        <v>3.3543043632832932</v>
      </c>
      <c r="E3232" s="17">
        <v>0.72339465083387178</v>
      </c>
      <c r="F3232" s="17">
        <v>5.1618770553437859E-2</v>
      </c>
      <c r="G3232" s="17">
        <v>0.26277121677907844</v>
      </c>
      <c r="H3232" s="17">
        <v>-6.4965195561477295E-3</v>
      </c>
      <c r="I3232" s="17">
        <v>0</v>
      </c>
      <c r="J3232" s="17">
        <v>-0.38979117336886415</v>
      </c>
      <c r="K3232" s="17">
        <v>-6.4965195561477295E-3</v>
      </c>
      <c r="L3232" s="17">
        <v>-1.0000000000000007</v>
      </c>
      <c r="M3232" s="17">
        <v>-1.0000000000000007</v>
      </c>
      <c r="N3232" s="17">
        <v>-0.12993039112295471</v>
      </c>
      <c r="O3232" s="17">
        <v>3.2272844066935047</v>
      </c>
      <c r="P3232" s="17">
        <v>-0.39880296432093865</v>
      </c>
      <c r="Q3232" s="17">
        <v>0.9490732418534169</v>
      </c>
      <c r="R3232" s="17">
        <v>0.21880723704046601</v>
      </c>
      <c r="S3232" s="17">
        <v>0.33333333333333343</v>
      </c>
      <c r="T3232" s="17">
        <v>0.29236806701226509</v>
      </c>
      <c r="U3232" s="17">
        <v>0.17677162188705203</v>
      </c>
      <c r="V3232" s="17">
        <v>0</v>
      </c>
      <c r="W3232" s="17">
        <v>32.358781671551938</v>
      </c>
      <c r="X3232" s="17">
        <v>1.2834856973815802</v>
      </c>
      <c r="Y3232" s="17">
        <v>-1.0000000000000007</v>
      </c>
      <c r="Z3232" s="17">
        <v>-1.0000000000000007</v>
      </c>
      <c r="AA3232" s="17">
        <v>36.652125719886648</v>
      </c>
      <c r="AB3232" s="17">
        <v>4.5887861124436435E-2</v>
      </c>
      <c r="AC3232" s="17">
        <v>8.7367579193520381E-2</v>
      </c>
      <c r="AD3232" s="17">
        <v>-5.1764704092071609E-2</v>
      </c>
      <c r="AE3232" s="17">
        <v>4.0745368112942648</v>
      </c>
      <c r="AF3232" s="17">
        <v>0.27272727272727271</v>
      </c>
      <c r="AG3232" s="17">
        <v>-1.0000000000000007</v>
      </c>
      <c r="AH3232" s="17">
        <v>-1.0000000000000007</v>
      </c>
      <c r="AI3232" s="17">
        <v>-1.2203772251109246E-3</v>
      </c>
      <c r="AJ3232" s="17">
        <v>0</v>
      </c>
      <c r="AK3232" s="17">
        <v>0.21444479560994137</v>
      </c>
      <c r="AL3232" s="17">
        <v>1.2791043195485295E-2</v>
      </c>
      <c r="AM3232" s="17">
        <v>-7.3738148700873196E-2</v>
      </c>
      <c r="AN3232" s="17">
        <v>0.21338675276921296</v>
      </c>
      <c r="AO3232" s="17">
        <v>-0.77122973947212237</v>
      </c>
      <c r="AP3232" s="17">
        <v>5.3986240352077512</v>
      </c>
      <c r="AQ3232" s="17">
        <v>31.968990498183054</v>
      </c>
      <c r="AR3232" s="17">
        <v>0.80247302223265049</v>
      </c>
      <c r="AS3232" s="17">
        <v>1.2769891778254325</v>
      </c>
      <c r="AT3232" s="17">
        <v>-1.0000000000000007</v>
      </c>
      <c r="AU3232" s="17">
        <v>-1.0000000000000007</v>
      </c>
      <c r="AV3232" s="17">
        <v>0.48157845381954462</v>
      </c>
      <c r="AW3232" s="17">
        <v>45.278034161787929</v>
      </c>
      <c r="AX3232" s="17">
        <v>45.25362661728569</v>
      </c>
      <c r="AY3232" s="17">
        <v>-8.1036009131348844E-3</v>
      </c>
      <c r="AZ3232" s="17">
        <v>-2.5319636793328284</v>
      </c>
      <c r="BA3232" s="22">
        <v>1350.3521833161199</v>
      </c>
      <c r="CU3232" t="e">
        <v>#N/A</v>
      </c>
      <c r="CV3232" t="e">
        <v>#N/A</v>
      </c>
    </row>
    <row r="3233" spans="1:100" x14ac:dyDescent="0.25">
      <c r="A3233">
        <v>6635</v>
      </c>
      <c r="B3233" t="s">
        <v>3458</v>
      </c>
      <c r="C3233" s="22">
        <v>3</v>
      </c>
      <c r="D3233" s="17">
        <v>4.3734154801475826</v>
      </c>
      <c r="E3233" s="17">
        <v>0</v>
      </c>
      <c r="F3233" s="17">
        <v>-0.65024132612639085</v>
      </c>
      <c r="G3233" s="17">
        <v>-0.65024132612639085</v>
      </c>
      <c r="H3233" s="17">
        <v>-7.286383980148696E-2</v>
      </c>
      <c r="I3233" s="17">
        <v>0</v>
      </c>
      <c r="J3233" s="17">
        <v>-4.3718303880892151</v>
      </c>
      <c r="K3233" s="17">
        <v>-7.286383980148696E-2</v>
      </c>
      <c r="L3233" s="17">
        <v>-0.99999999999999967</v>
      </c>
      <c r="M3233" s="17">
        <v>-0.99999999999999967</v>
      </c>
      <c r="N3233" s="17">
        <v>-1.4572767960297393</v>
      </c>
      <c r="O3233" s="17">
        <v>-0.64865623406803086</v>
      </c>
      <c r="P3233" s="17">
        <v>-0.62736540589329404</v>
      </c>
      <c r="Q3233" s="17">
        <v>0.29368795479196069</v>
      </c>
      <c r="R3233" s="17">
        <v>6.0925002758894661E-2</v>
      </c>
      <c r="S3233" s="17">
        <v>0.33333333333333304</v>
      </c>
      <c r="T3233" s="17">
        <v>0.33146410242432883</v>
      </c>
      <c r="U3233" s="17">
        <v>0.21514786087572052</v>
      </c>
      <c r="V3233" s="17">
        <v>-5.2525874858532696E-2</v>
      </c>
      <c r="W3233" s="17">
        <v>36.011330463053469</v>
      </c>
      <c r="X3233" s="17">
        <v>1.2812282390018319</v>
      </c>
      <c r="Y3233" s="17">
        <v>-0.99999999999999967</v>
      </c>
      <c r="Z3233" s="17">
        <v>-0.99999999999999967</v>
      </c>
      <c r="AA3233" s="17">
        <v>64.361740610418551</v>
      </c>
      <c r="AB3233" s="17">
        <v>0.30128564256148294</v>
      </c>
      <c r="AC3233" s="17">
        <v>5.6548875932261695E-3</v>
      </c>
      <c r="AD3233" s="17">
        <v>0.25884917273741531</v>
      </c>
      <c r="AE3233" s="17">
        <v>28.289485144606243</v>
      </c>
      <c r="AF3233" s="17">
        <v>0.5</v>
      </c>
      <c r="AG3233" s="17">
        <v>-0.99999999999999967</v>
      </c>
      <c r="AH3233" s="17">
        <v>-0.99999999999999967</v>
      </c>
      <c r="AI3233" s="17">
        <v>0</v>
      </c>
      <c r="AJ3233" s="17">
        <v>-5.2525874858532696E-2</v>
      </c>
      <c r="AK3233" s="17">
        <v>0.36552915757186671</v>
      </c>
      <c r="AL3233" s="17">
        <v>0.21776056604903593</v>
      </c>
      <c r="AM3233" s="17">
        <v>0.14732861529062224</v>
      </c>
      <c r="AN3233" s="17">
        <v>0.15922877050215226</v>
      </c>
      <c r="AO3233" s="17">
        <v>5.5108611701248886</v>
      </c>
      <c r="AP3233" s="17">
        <v>5.0695220927989881</v>
      </c>
      <c r="AQ3233" s="17">
        <v>31.639500074964257</v>
      </c>
      <c r="AR3233" s="17">
        <v>0.82741942177485006</v>
      </c>
      <c r="AS3233" s="17">
        <v>1.2083643992003446</v>
      </c>
      <c r="AT3233" s="17">
        <v>-0.99999999999999967</v>
      </c>
      <c r="AU3233" s="17">
        <v>-0.99999999999999967</v>
      </c>
      <c r="AV3233" s="17">
        <v>-0.58931632336749606</v>
      </c>
      <c r="AW3233" s="17">
        <v>68.782606469149528</v>
      </c>
      <c r="AX3233" s="17">
        <v>63.530018983296266</v>
      </c>
      <c r="AY3233" s="17">
        <v>5.4883491899093639E-2</v>
      </c>
      <c r="AZ3233" s="17">
        <v>-17.536262378622219</v>
      </c>
      <c r="BA3233" s="22">
        <v>1360.8928322897218</v>
      </c>
      <c r="CU3233" t="e">
        <v>#N/A</v>
      </c>
      <c r="CV3233" t="e">
        <v>#N/A</v>
      </c>
    </row>
    <row r="3234" spans="1:100" x14ac:dyDescent="0.25">
      <c r="A3234">
        <v>6636</v>
      </c>
      <c r="B3234" t="s">
        <v>3459</v>
      </c>
      <c r="C3234" s="22">
        <v>3</v>
      </c>
      <c r="D3234" s="17">
        <v>2.900814734156242</v>
      </c>
      <c r="E3234" s="17">
        <v>-8.9184736218928917E-2</v>
      </c>
      <c r="F3234" s="17">
        <v>-7.5984082782601992E-2</v>
      </c>
      <c r="G3234" s="17">
        <v>-9.9181540188422013E-2</v>
      </c>
      <c r="H3234" s="17">
        <v>0.17466054460671818</v>
      </c>
      <c r="I3234" s="17">
        <v>0</v>
      </c>
      <c r="J3234" s="17">
        <v>10.479632676403094</v>
      </c>
      <c r="K3234" s="17">
        <v>0.17466054460671818</v>
      </c>
      <c r="L3234" s="17">
        <v>-0.99999999999999956</v>
      </c>
      <c r="M3234" s="17">
        <v>-0.99999999999999956</v>
      </c>
      <c r="N3234" s="17">
        <v>3.4932108921343659</v>
      </c>
      <c r="O3234" s="17">
        <v>13.281265870370907</v>
      </c>
      <c r="P3234" s="17">
        <v>1.2189479144206179</v>
      </c>
      <c r="Q3234" s="17">
        <v>1.3408837554096795</v>
      </c>
      <c r="R3234" s="17">
        <v>0.57434569397308533</v>
      </c>
      <c r="S3234" s="17">
        <v>0.32964500075136333</v>
      </c>
      <c r="T3234" s="17">
        <v>0.36838864802723559</v>
      </c>
      <c r="U3234" s="17">
        <v>-0.16386329523513249</v>
      </c>
      <c r="V3234" s="17">
        <v>-7.4668796370590002E-3</v>
      </c>
      <c r="W3234" s="17">
        <v>14.081717171987552</v>
      </c>
      <c r="X3234" s="17">
        <v>-0.12234275665094549</v>
      </c>
      <c r="Y3234" s="17">
        <v>-0.99999999999999956</v>
      </c>
      <c r="Z3234" s="17">
        <v>-0.99999999999999956</v>
      </c>
      <c r="AA3234" s="17">
        <v>20.718766651203538</v>
      </c>
      <c r="AB3234" s="17">
        <v>7.6217695471555769E-2</v>
      </c>
      <c r="AC3234" s="17">
        <v>2.0363328324940311E-2</v>
      </c>
      <c r="AD3234" s="17">
        <v>2.4673051908361734E-2</v>
      </c>
      <c r="AE3234" s="17">
        <v>6.0627037852428911</v>
      </c>
      <c r="AF3234" s="17">
        <v>0.1</v>
      </c>
      <c r="AG3234" s="17">
        <v>-0.99999999999999956</v>
      </c>
      <c r="AH3234" s="17">
        <v>-0.99999999999999956</v>
      </c>
      <c r="AI3234" s="17">
        <v>0</v>
      </c>
      <c r="AJ3234" s="17">
        <v>-7.4668796370590002E-3</v>
      </c>
      <c r="AK3234" s="17">
        <v>0.1806651669085847</v>
      </c>
      <c r="AL3234" s="17">
        <v>0.12286945742198124</v>
      </c>
      <c r="AM3234" s="17">
        <v>0.26585776743276079</v>
      </c>
      <c r="AN3234" s="17">
        <v>0.55391088832887025</v>
      </c>
      <c r="AO3234" s="17">
        <v>7.5497700203619429</v>
      </c>
      <c r="AP3234" s="17">
        <v>14.462119495331663</v>
      </c>
      <c r="AQ3234" s="17">
        <v>24.561349848390641</v>
      </c>
      <c r="AR3234" s="17">
        <v>0.52670347390640693</v>
      </c>
      <c r="AS3234" s="17">
        <v>5.2317787955772813E-2</v>
      </c>
      <c r="AT3234" s="17">
        <v>-0.99999999999999956</v>
      </c>
      <c r="AU3234" s="17">
        <v>-0.99999999999999956</v>
      </c>
      <c r="AV3234" s="17">
        <v>0.47516415378466331</v>
      </c>
      <c r="AW3234" s="17">
        <v>48.462152016906103</v>
      </c>
      <c r="AX3234" s="17">
        <v>47.715464053200208</v>
      </c>
      <c r="AY3234" s="17">
        <v>5.6916338073648483E-3</v>
      </c>
      <c r="AZ3234" s="17">
        <v>-53.062067790258347</v>
      </c>
      <c r="BA3234" s="22">
        <v>1307.5210237661242</v>
      </c>
      <c r="CU3234" t="e">
        <v>#N/A</v>
      </c>
      <c r="CV3234" t="e">
        <v>#N/A</v>
      </c>
    </row>
    <row r="3235" spans="1:100" x14ac:dyDescent="0.25">
      <c r="A3235">
        <v>6637</v>
      </c>
      <c r="B3235" t="s">
        <v>3460</v>
      </c>
      <c r="C3235" s="22">
        <v>3</v>
      </c>
      <c r="D3235" s="17">
        <v>5.214230321923492</v>
      </c>
      <c r="E3235" s="17">
        <v>-1.9436103046107246E-2</v>
      </c>
      <c r="F3235" s="17">
        <v>0.71907524911331022</v>
      </c>
      <c r="G3235" s="17">
        <v>0.71259654809794115</v>
      </c>
      <c r="H3235" s="17">
        <v>-5.8487845733203583E-3</v>
      </c>
      <c r="I3235" s="17">
        <v>0</v>
      </c>
      <c r="J3235" s="17">
        <v>-0.35092707439921689</v>
      </c>
      <c r="K3235" s="17">
        <v>-5.8487845733203583E-3</v>
      </c>
      <c r="L3235" s="17">
        <v>-0.99999999999999933</v>
      </c>
      <c r="M3235" s="17">
        <v>-0.99999999999999933</v>
      </c>
      <c r="N3235" s="17">
        <v>-0.1169756914664067</v>
      </c>
      <c r="O3235" s="17">
        <v>5.5758997956222149</v>
      </c>
      <c r="P3235" s="17">
        <v>1.2712152472601703</v>
      </c>
      <c r="Q3235" s="17">
        <v>1.1874067983732659</v>
      </c>
      <c r="R3235" s="17">
        <v>0.52514551108557961</v>
      </c>
      <c r="S3235" s="17">
        <v>0.3333333333333332</v>
      </c>
      <c r="T3235" s="17">
        <v>0.3333333333333332</v>
      </c>
      <c r="U3235" s="17">
        <v>0.29212647804781933</v>
      </c>
      <c r="V3235" s="17">
        <v>-1.2810410668207099E-2</v>
      </c>
      <c r="W3235" s="17">
        <v>38.073260744783958</v>
      </c>
      <c r="X3235" s="17">
        <v>1.7641588994220219</v>
      </c>
      <c r="Y3235" s="17">
        <v>-0.99999999999999933</v>
      </c>
      <c r="Z3235" s="17">
        <v>-0.99999999999999933</v>
      </c>
      <c r="AA3235" s="17">
        <v>67.051220932269814</v>
      </c>
      <c r="AB3235" s="17">
        <v>0.3107400825130105</v>
      </c>
      <c r="AC3235" s="17">
        <v>0.19634855111097632</v>
      </c>
      <c r="AD3235" s="17">
        <v>6.1967659904019409E-2</v>
      </c>
      <c r="AE3235" s="17">
        <v>28.452814676400301</v>
      </c>
      <c r="AF3235" s="17">
        <v>0.83333333333333337</v>
      </c>
      <c r="AG3235" s="17">
        <v>-0.99999999999999933</v>
      </c>
      <c r="AH3235" s="17">
        <v>-0.99999999999999933</v>
      </c>
      <c r="AI3235" s="17">
        <v>2.0918306562223196E-2</v>
      </c>
      <c r="AJ3235" s="17">
        <v>-1.2810410668207099E-2</v>
      </c>
      <c r="AK3235" s="17">
        <v>-0.13568909166125848</v>
      </c>
      <c r="AL3235" s="17">
        <v>0.21800904919042927</v>
      </c>
      <c r="AM3235" s="17">
        <v>0.2354300609023722</v>
      </c>
      <c r="AN3235" s="17">
        <v>-9.034993963098396E-3</v>
      </c>
      <c r="AO3235" s="17">
        <v>5.2073060642530127</v>
      </c>
      <c r="AP3235" s="17">
        <v>0.86417039687468566</v>
      </c>
      <c r="AQ3235" s="17">
        <v>37.722333670384764</v>
      </c>
      <c r="AR3235" s="17">
        <v>0.94598273404627853</v>
      </c>
      <c r="AS3235" s="17">
        <v>1.7583101148487013</v>
      </c>
      <c r="AT3235" s="17">
        <v>-0.99999999999999933</v>
      </c>
      <c r="AU3235" s="17">
        <v>-0.99999999999999933</v>
      </c>
      <c r="AV3235" s="17">
        <v>1.2377420591835209</v>
      </c>
      <c r="AW3235" s="17">
        <v>73.491291124766747</v>
      </c>
      <c r="AX3235" s="17">
        <v>72.628616189190481</v>
      </c>
      <c r="AY3235" s="17">
        <v>0.2405838540072861</v>
      </c>
      <c r="AZ3235" s="17">
        <v>-22.691139182192639</v>
      </c>
      <c r="BA3235" s="22">
        <v>1442.8210444171648</v>
      </c>
      <c r="CU3235" t="e">
        <v>#N/A</v>
      </c>
      <c r="CV3235" t="e">
        <v>#N/A</v>
      </c>
    </row>
    <row r="3236" spans="1:100" x14ac:dyDescent="0.25">
      <c r="A3236">
        <v>6638</v>
      </c>
      <c r="B3236" t="s">
        <v>3461</v>
      </c>
      <c r="C3236" s="22">
        <v>3</v>
      </c>
      <c r="D3236" s="17">
        <v>4.7265793004507124</v>
      </c>
      <c r="E3236" s="17">
        <v>-9.636208661187376E-2</v>
      </c>
      <c r="F3236" s="17">
        <v>-0.52109431561016095</v>
      </c>
      <c r="G3236" s="17">
        <v>-0.54793780365895617</v>
      </c>
      <c r="H3236" s="17">
        <v>0.26444516639879051</v>
      </c>
      <c r="I3236" s="17">
        <v>0</v>
      </c>
      <c r="J3236" s="17">
        <v>15.866709983927439</v>
      </c>
      <c r="K3236" s="17">
        <v>0.26444516639879051</v>
      </c>
      <c r="L3236" s="17">
        <v>-0.99999999999999978</v>
      </c>
      <c r="M3236" s="17">
        <v>-0.99999999999999978</v>
      </c>
      <c r="N3236" s="17">
        <v>5.2889033279758113</v>
      </c>
      <c r="O3236" s="17">
        <v>20.04535148071918</v>
      </c>
      <c r="P3236" s="17">
        <v>-0.43863302039717167</v>
      </c>
      <c r="Q3236" s="17">
        <v>-0.72332628938444443</v>
      </c>
      <c r="R3236" s="17">
        <v>-0.35328878856843571</v>
      </c>
      <c r="S3236" s="17">
        <v>0.33333333333333331</v>
      </c>
      <c r="T3236" s="17">
        <v>0.33416261141247688</v>
      </c>
      <c r="U3236" s="17">
        <v>-3.9205334562431679E-2</v>
      </c>
      <c r="V3236" s="17">
        <v>-1.5902091116696913E-2</v>
      </c>
      <c r="W3236" s="17">
        <v>13.917734106715653</v>
      </c>
      <c r="X3236" s="17">
        <v>0.15164617147625528</v>
      </c>
      <c r="Y3236" s="17">
        <v>-0.99999999999999978</v>
      </c>
      <c r="Z3236" s="17">
        <v>-0.99999999999999978</v>
      </c>
      <c r="AA3236" s="17">
        <v>38.227647704121352</v>
      </c>
      <c r="AB3236" s="17">
        <v>0.11468958829012388</v>
      </c>
      <c r="AC3236" s="17">
        <v>0.23374771223025778</v>
      </c>
      <c r="AD3236" s="17">
        <v>0.14482674719910146</v>
      </c>
      <c r="AE3236" s="17">
        <v>24.663202385974156</v>
      </c>
      <c r="AF3236" s="17">
        <v>0.41666666666666669</v>
      </c>
      <c r="AG3236" s="17">
        <v>-0.99999999999999978</v>
      </c>
      <c r="AH3236" s="17">
        <v>-0.99999999999999978</v>
      </c>
      <c r="AI3236" s="17">
        <v>-8.5358231464160821E-3</v>
      </c>
      <c r="AJ3236" s="17">
        <v>-1.5902091116696913E-2</v>
      </c>
      <c r="AK3236" s="17">
        <v>9.4137250502096093E-2</v>
      </c>
      <c r="AL3236" s="17">
        <v>0.1774728654583804</v>
      </c>
      <c r="AM3236" s="17">
        <v>-0.14255814059541627</v>
      </c>
      <c r="AN3236" s="17">
        <v>0.55153735148849847</v>
      </c>
      <c r="AO3236" s="17">
        <v>-3.093267262374924</v>
      </c>
      <c r="AP3236" s="17">
        <v>14.675798114504357</v>
      </c>
      <c r="AQ3236" s="17">
        <v>29.784444090643071</v>
      </c>
      <c r="AR3236" s="17">
        <v>0.61238851906668168</v>
      </c>
      <c r="AS3236" s="17">
        <v>0.41609133787504593</v>
      </c>
      <c r="AT3236" s="17">
        <v>-0.99999999999999978</v>
      </c>
      <c r="AU3236" s="17">
        <v>-0.99999999999999978</v>
      </c>
      <c r="AV3236" s="17">
        <v>-0.90122659222739154</v>
      </c>
      <c r="AW3236" s="17">
        <v>72.948797299344847</v>
      </c>
      <c r="AX3236" s="17">
        <v>71.187871724746842</v>
      </c>
      <c r="AY3236" s="17">
        <v>0.26432469293194366</v>
      </c>
      <c r="AZ3236" s="17">
        <v>13.579600212741209</v>
      </c>
      <c r="BA3236" s="22">
        <v>1455.5026303328618</v>
      </c>
      <c r="CU3236" t="e">
        <v>#N/A</v>
      </c>
      <c r="CV3236" t="e">
        <v>#N/A</v>
      </c>
    </row>
    <row r="3237" spans="1:100" x14ac:dyDescent="0.25">
      <c r="A3237">
        <v>6639</v>
      </c>
      <c r="B3237" t="s">
        <v>3462</v>
      </c>
      <c r="C3237" s="22">
        <v>3</v>
      </c>
      <c r="D3237" s="17">
        <v>4.3328994497462583</v>
      </c>
      <c r="E3237" s="17">
        <v>-1.2438222665315196E-2</v>
      </c>
      <c r="F3237" s="17">
        <v>-0.97753137700667136</v>
      </c>
      <c r="G3237" s="17">
        <v>-0.97753137700667136</v>
      </c>
      <c r="H3237" s="17">
        <v>-4.1658152444274898E-2</v>
      </c>
      <c r="I3237" s="17">
        <v>0</v>
      </c>
      <c r="J3237" s="17">
        <v>-2.4994891466564897</v>
      </c>
      <c r="K3237" s="17">
        <v>-4.1658152444274898E-2</v>
      </c>
      <c r="L3237" s="17">
        <v>-1.0000000000000007</v>
      </c>
      <c r="M3237" s="17">
        <v>-1.0000000000000007</v>
      </c>
      <c r="N3237" s="17">
        <v>-0.83316304888549642</v>
      </c>
      <c r="O3237" s="17">
        <v>0.85587892608309257</v>
      </c>
      <c r="P3237" s="17">
        <v>-4.376203224796188E-2</v>
      </c>
      <c r="Q3237" s="17">
        <v>-5.3513954116833027</v>
      </c>
      <c r="R3237" s="17">
        <v>-1.7957176355288151</v>
      </c>
      <c r="S3237" s="17">
        <v>0.33333333333333343</v>
      </c>
      <c r="T3237" s="17">
        <v>0.33333333333333343</v>
      </c>
      <c r="U3237" s="17">
        <v>0.30966545145081009</v>
      </c>
      <c r="V3237" s="17">
        <v>-3.8095049224755428E-2</v>
      </c>
      <c r="W3237" s="17">
        <v>39.195808853479839</v>
      </c>
      <c r="X3237" s="17">
        <v>1.7184163295656487</v>
      </c>
      <c r="Y3237" s="17">
        <v>-1.0000000000000007</v>
      </c>
      <c r="Z3237" s="17">
        <v>-1.0000000000000007</v>
      </c>
      <c r="AA3237" s="17">
        <v>66.603730840567621</v>
      </c>
      <c r="AB3237" s="17">
        <v>0.29982684746667571</v>
      </c>
      <c r="AC3237" s="17">
        <v>9.8780457919913467E-2</v>
      </c>
      <c r="AD3237" s="17">
        <v>0.18546548706574273</v>
      </c>
      <c r="AE3237" s="17">
        <v>29.203639622616596</v>
      </c>
      <c r="AF3237" s="17">
        <v>0.5</v>
      </c>
      <c r="AG3237" s="17">
        <v>-1.0000000000000007</v>
      </c>
      <c r="AH3237" s="17">
        <v>-1.0000000000000007</v>
      </c>
      <c r="AI3237" s="17">
        <v>-6.3086041539807278E-2</v>
      </c>
      <c r="AJ3237" s="17">
        <v>-3.8095049224755428E-2</v>
      </c>
      <c r="AK3237" s="17">
        <v>6.7767140900989398E-2</v>
      </c>
      <c r="AL3237" s="17">
        <v>0.28953191113999538</v>
      </c>
      <c r="AM3237" s="17">
        <v>0.30789701928073854</v>
      </c>
      <c r="AN3237" s="17">
        <v>4.808941605313883E-3</v>
      </c>
      <c r="AO3237" s="17">
        <v>8.0362611865234062</v>
      </c>
      <c r="AP3237" s="17">
        <v>1.5678830958328243</v>
      </c>
      <c r="AQ3237" s="17">
        <v>36.696319706823331</v>
      </c>
      <c r="AR3237" s="17">
        <v>0.93823706889272163</v>
      </c>
      <c r="AS3237" s="17">
        <v>1.6767581771213744</v>
      </c>
      <c r="AT3237" s="17">
        <v>-1.0000000000000007</v>
      </c>
      <c r="AU3237" s="17">
        <v>-1.0000000000000007</v>
      </c>
      <c r="AV3237" s="17">
        <v>-2.7732490125354858</v>
      </c>
      <c r="AW3237" s="17">
        <v>69.02749286248357</v>
      </c>
      <c r="AX3237" s="17">
        <v>63.956267109211851</v>
      </c>
      <c r="AY3237" s="17">
        <v>-0.18372958713633553</v>
      </c>
      <c r="AZ3237" s="17">
        <v>-45.792713617764122</v>
      </c>
      <c r="BA3237" s="22">
        <v>1377.3137709494783</v>
      </c>
      <c r="CU3237" t="e">
        <v>#N/A</v>
      </c>
      <c r="CV3237" t="e">
        <v>#N/A</v>
      </c>
    </row>
    <row r="3238" spans="1:100" x14ac:dyDescent="0.25">
      <c r="A3238">
        <v>6640</v>
      </c>
      <c r="B3238" t="s">
        <v>3463</v>
      </c>
      <c r="C3238" s="22">
        <v>3</v>
      </c>
      <c r="D3238" s="17">
        <v>3.957441139364704</v>
      </c>
      <c r="E3238" s="17">
        <v>1.8268534505964541E-3</v>
      </c>
      <c r="F3238" s="17">
        <v>-0.26582632845640342</v>
      </c>
      <c r="G3238" s="17">
        <v>-0.26582632845640342</v>
      </c>
      <c r="H3238" s="17">
        <v>0.16145713760482253</v>
      </c>
      <c r="I3238" s="17">
        <v>0</v>
      </c>
      <c r="J3238" s="17">
        <v>9.6874282562893477</v>
      </c>
      <c r="K3238" s="17">
        <v>0.16145713760482253</v>
      </c>
      <c r="L3238" s="17">
        <v>-1.0000000000000007</v>
      </c>
      <c r="M3238" s="17">
        <v>-1.0000000000000007</v>
      </c>
      <c r="N3238" s="17">
        <v>3.2291427520964495</v>
      </c>
      <c r="O3238" s="17">
        <v>13.379043067197644</v>
      </c>
      <c r="P3238" s="17">
        <v>0.55015213572086819</v>
      </c>
      <c r="Q3238" s="17">
        <v>1.7404767404176089</v>
      </c>
      <c r="R3238" s="17">
        <v>0.54428542492422582</v>
      </c>
      <c r="S3238" s="17">
        <v>0.3467626022129805</v>
      </c>
      <c r="T3238" s="17">
        <v>0.37071220548862893</v>
      </c>
      <c r="U3238" s="17">
        <v>0.16849431200958997</v>
      </c>
      <c r="V3238" s="17">
        <v>0</v>
      </c>
      <c r="W3238" s="17">
        <v>28.980479284255082</v>
      </c>
      <c r="X3238" s="17">
        <v>1.3729172744164071</v>
      </c>
      <c r="Y3238" s="17">
        <v>-1.0000000000000007</v>
      </c>
      <c r="Z3238" s="17">
        <v>-1.0000000000000007</v>
      </c>
      <c r="AA3238" s="17">
        <v>36.899631945488025</v>
      </c>
      <c r="AB3238" s="17">
        <v>0.22665912446574427</v>
      </c>
      <c r="AC3238" s="17">
        <v>-3.6427543897311024E-2</v>
      </c>
      <c r="AD3238" s="17">
        <v>-4.2734235842259015E-2</v>
      </c>
      <c r="AE3238" s="17">
        <v>7.3748672363087113</v>
      </c>
      <c r="AF3238" s="17">
        <v>0.16666666666666666</v>
      </c>
      <c r="AG3238" s="17">
        <v>-1.0000000000000007</v>
      </c>
      <c r="AH3238" s="17">
        <v>-1.0000000000000007</v>
      </c>
      <c r="AI3238" s="17">
        <v>0</v>
      </c>
      <c r="AJ3238" s="17">
        <v>0</v>
      </c>
      <c r="AK3238" s="17">
        <v>1.2895970434036522E-4</v>
      </c>
      <c r="AL3238" s="17">
        <v>-1.708786525524391E-2</v>
      </c>
      <c r="AM3238" s="17">
        <v>-0.21215958770761023</v>
      </c>
      <c r="AN3238" s="17">
        <v>0.36733111075002045</v>
      </c>
      <c r="AO3238" s="17">
        <v>-5.3033448941685553</v>
      </c>
      <c r="AP3238" s="17">
        <v>9.0978384424742895</v>
      </c>
      <c r="AQ3238" s="17">
        <v>38.667907540544434</v>
      </c>
      <c r="AR3238" s="17">
        <v>0.88596911971119985</v>
      </c>
      <c r="AS3238" s="17">
        <v>1.5343744120212295</v>
      </c>
      <c r="AT3238" s="17">
        <v>-1.0000000000000007</v>
      </c>
      <c r="AU3238" s="17">
        <v>-1.0000000000000007</v>
      </c>
      <c r="AV3238" s="17">
        <v>0.27845909646782235</v>
      </c>
      <c r="AW3238" s="17">
        <v>59.376513455159944</v>
      </c>
      <c r="AX3238" s="17">
        <v>59.376513455159944</v>
      </c>
      <c r="AY3238" s="17">
        <v>-2.0963661908746996E-2</v>
      </c>
      <c r="AZ3238" s="17">
        <v>-1.7227610931679354</v>
      </c>
      <c r="BA3238" s="22">
        <v>1353.5454420974968</v>
      </c>
      <c r="CU3238" t="e">
        <v>#N/A</v>
      </c>
      <c r="CV3238" t="e">
        <v>#N/A</v>
      </c>
    </row>
    <row r="3239" spans="1:100" x14ac:dyDescent="0.25">
      <c r="A3239">
        <v>6641</v>
      </c>
      <c r="B3239" t="s">
        <v>3464</v>
      </c>
      <c r="C3239" s="22">
        <v>3</v>
      </c>
      <c r="D3239" s="17">
        <v>4.1385710237694688</v>
      </c>
      <c r="E3239" s="17">
        <v>-1.144724619770379E-2</v>
      </c>
      <c r="F3239" s="17">
        <v>0.51487505651534926</v>
      </c>
      <c r="G3239" s="17">
        <v>0.51487505651534926</v>
      </c>
      <c r="H3239" s="17">
        <v>-5.1642080835953501E-2</v>
      </c>
      <c r="I3239" s="17">
        <v>0</v>
      </c>
      <c r="J3239" s="17">
        <v>-3.0985248501572102</v>
      </c>
      <c r="K3239" s="17">
        <v>-5.1642080835953501E-2</v>
      </c>
      <c r="L3239" s="17">
        <v>-1.0000000000000007</v>
      </c>
      <c r="M3239" s="17">
        <v>-1.0000000000000007</v>
      </c>
      <c r="N3239" s="17">
        <v>-1.0328416167190695</v>
      </c>
      <c r="O3239" s="17">
        <v>1.5549212301276052</v>
      </c>
      <c r="P3239" s="17">
        <v>4.0608389382848012E-3</v>
      </c>
      <c r="Q3239" s="17">
        <v>0.42584182510030749</v>
      </c>
      <c r="R3239" s="17">
        <v>0.14488020526081211</v>
      </c>
      <c r="S3239" s="17">
        <v>0.33333333333333326</v>
      </c>
      <c r="T3239" s="17">
        <v>0.3244361377565454</v>
      </c>
      <c r="U3239" s="17">
        <v>-0.13930712774881754</v>
      </c>
      <c r="V3239" s="17">
        <v>0</v>
      </c>
      <c r="W3239" s="17">
        <v>22.8041769670806</v>
      </c>
      <c r="X3239" s="17">
        <v>0.14328584535377448</v>
      </c>
      <c r="Y3239" s="17">
        <v>-1.0000000000000007</v>
      </c>
      <c r="Z3239" s="17">
        <v>-1.0000000000000007</v>
      </c>
      <c r="AA3239" s="17">
        <v>29.392696722915442</v>
      </c>
      <c r="AB3239" s="17">
        <v>0.19595859626072301</v>
      </c>
      <c r="AC3239" s="17">
        <v>2.6783234136253831E-2</v>
      </c>
      <c r="AD3239" s="17">
        <v>-9.3869039385496456E-2</v>
      </c>
      <c r="AE3239" s="17">
        <v>6.4436395505740229</v>
      </c>
      <c r="AF3239" s="17">
        <v>0.27272727272727271</v>
      </c>
      <c r="AG3239" s="17">
        <v>-1.0000000000000007</v>
      </c>
      <c r="AH3239" s="17">
        <v>-1.0000000000000007</v>
      </c>
      <c r="AI3239" s="17">
        <v>0</v>
      </c>
      <c r="AJ3239" s="17">
        <v>0</v>
      </c>
      <c r="AK3239" s="17">
        <v>-5.1886490670819463E-2</v>
      </c>
      <c r="AL3239" s="17">
        <v>-0.13859279160591498</v>
      </c>
      <c r="AM3239" s="17">
        <v>-0.32337500575290623</v>
      </c>
      <c r="AN3239" s="17">
        <v>6.2890400670182867E-2</v>
      </c>
      <c r="AO3239" s="17">
        <v>-8.3438075971767542</v>
      </c>
      <c r="AP3239" s="17">
        <v>0.87929605872499628</v>
      </c>
      <c r="AQ3239" s="17">
        <v>19.705652116923385</v>
      </c>
      <c r="AR3239" s="17">
        <v>0.51846234334106145</v>
      </c>
      <c r="AS3239" s="17">
        <v>9.1643764517820941E-2</v>
      </c>
      <c r="AT3239" s="17">
        <v>-1.0000000000000007</v>
      </c>
      <c r="AU3239" s="17">
        <v>-1.0000000000000007</v>
      </c>
      <c r="AV3239" s="17">
        <v>0.65975526177616151</v>
      </c>
      <c r="AW3239" s="17">
        <v>31.826914011768057</v>
      </c>
      <c r="AX3239" s="17">
        <v>31.826914011768057</v>
      </c>
      <c r="AY3239" s="17">
        <v>8.3301560760622562E-2</v>
      </c>
      <c r="AZ3239" s="17">
        <v>-17.941191920639248</v>
      </c>
      <c r="BA3239" s="22">
        <v>1332.3336629948483</v>
      </c>
      <c r="CU3239" t="e">
        <v>#N/A</v>
      </c>
      <c r="CV3239" t="e">
        <v>#N/A</v>
      </c>
    </row>
    <row r="3240" spans="1:100" x14ac:dyDescent="0.25">
      <c r="A3240">
        <v>6642</v>
      </c>
      <c r="B3240" t="s">
        <v>3465</v>
      </c>
      <c r="C3240" s="22">
        <v>3</v>
      </c>
      <c r="D3240" s="17">
        <v>4.7749689791587429</v>
      </c>
      <c r="E3240" s="17">
        <v>5.8546277964055177E-2</v>
      </c>
      <c r="F3240" s="17">
        <v>-1.7510361387503868</v>
      </c>
      <c r="G3240" s="17">
        <v>-1.7367541855164697</v>
      </c>
      <c r="H3240" s="17">
        <v>1.8975710044456848E-2</v>
      </c>
      <c r="I3240" s="17">
        <v>0</v>
      </c>
      <c r="J3240" s="17">
        <v>1.1385426026674124</v>
      </c>
      <c r="K3240" s="17">
        <v>1.8975710044456848E-2</v>
      </c>
      <c r="L3240" s="17">
        <v>-0.99999999999999978</v>
      </c>
      <c r="M3240" s="17">
        <v>-0.99999999999999978</v>
      </c>
      <c r="N3240" s="17">
        <v>0.37951420088913912</v>
      </c>
      <c r="O3240" s="17">
        <v>4.176757396309684</v>
      </c>
      <c r="P3240" s="17">
        <v>-0.99818775473833488</v>
      </c>
      <c r="Q3240" s="17">
        <v>1.0469367306825215</v>
      </c>
      <c r="R3240" s="17">
        <v>0.26263156816844979</v>
      </c>
      <c r="S3240" s="17">
        <v>0.33333333333333326</v>
      </c>
      <c r="T3240" s="17">
        <v>0.33903263257302468</v>
      </c>
      <c r="U3240" s="17">
        <v>6.3691144086328935E-2</v>
      </c>
      <c r="V3240" s="17">
        <v>1.5198313624021902E-2</v>
      </c>
      <c r="W3240" s="17">
        <v>29.291188542890072</v>
      </c>
      <c r="X3240" s="17">
        <v>1.0050440131910396</v>
      </c>
      <c r="Y3240" s="17">
        <v>-0.99999999999999978</v>
      </c>
      <c r="Z3240" s="17">
        <v>-0.99999999999999978</v>
      </c>
      <c r="AA3240" s="17">
        <v>63.665391602602917</v>
      </c>
      <c r="AB3240" s="17">
        <v>0.31121037210532121</v>
      </c>
      <c r="AC3240" s="17">
        <v>0.17928082497363673</v>
      </c>
      <c r="AD3240" s="17">
        <v>0.19174023275192945</v>
      </c>
      <c r="AE3240" s="17">
        <v>34.11157149154436</v>
      </c>
      <c r="AF3240" s="17">
        <v>0.58333333333333337</v>
      </c>
      <c r="AG3240" s="17">
        <v>-0.99999999999999978</v>
      </c>
      <c r="AH3240" s="17">
        <v>-0.99999999999999978</v>
      </c>
      <c r="AI3240" s="17">
        <v>-3.3506171268955068E-2</v>
      </c>
      <c r="AJ3240" s="17">
        <v>1.5198313624021902E-2</v>
      </c>
      <c r="AK3240" s="17">
        <v>0.33976233184138799</v>
      </c>
      <c r="AL3240" s="17">
        <v>0.10899502864638293</v>
      </c>
      <c r="AM3240" s="17">
        <v>-6.3731301911090429E-2</v>
      </c>
      <c r="AN3240" s="17">
        <v>0.16873524564543543</v>
      </c>
      <c r="AO3240" s="17">
        <v>0.10552911142967913</v>
      </c>
      <c r="AP3240" s="17">
        <v>4.7633562843678003</v>
      </c>
      <c r="AQ3240" s="17">
        <v>30.429731145557493</v>
      </c>
      <c r="AR3240" s="17">
        <v>0.75125542361670883</v>
      </c>
      <c r="AS3240" s="17">
        <v>1.0240197232354964</v>
      </c>
      <c r="AT3240" s="17">
        <v>-0.99999999999999978</v>
      </c>
      <c r="AU3240" s="17">
        <v>-0.99999999999999978</v>
      </c>
      <c r="AV3240" s="17">
        <v>-1.4741226173480197</v>
      </c>
      <c r="AW3240" s="17">
        <v>72.605505283280365</v>
      </c>
      <c r="AX3240" s="17">
        <v>73.455213220303463</v>
      </c>
      <c r="AY3240" s="17">
        <v>6.5258894699117498E-2</v>
      </c>
      <c r="AZ3240" s="17">
        <v>-22.617034288560944</v>
      </c>
      <c r="BA3240" s="22">
        <v>1305.6774000608962</v>
      </c>
      <c r="CU3240" t="e">
        <v>#N/A</v>
      </c>
      <c r="CV3240" t="e">
        <v>#N/A</v>
      </c>
    </row>
    <row r="3241" spans="1:100" x14ac:dyDescent="0.25">
      <c r="A3241">
        <v>6643</v>
      </c>
      <c r="B3241" t="s">
        <v>3466</v>
      </c>
      <c r="C3241" s="22">
        <v>3</v>
      </c>
      <c r="D3241" s="17">
        <v>4.9651991288130262</v>
      </c>
      <c r="E3241" s="17">
        <v>0.49157343318326807</v>
      </c>
      <c r="F3241" s="17">
        <v>-0.18114798664344678</v>
      </c>
      <c r="G3241" s="17">
        <v>-3.2573134864570183E-2</v>
      </c>
      <c r="H3241" s="17">
        <v>0.12895154102329925</v>
      </c>
      <c r="I3241" s="17">
        <v>0</v>
      </c>
      <c r="J3241" s="17">
        <v>7.7370924613979506</v>
      </c>
      <c r="K3241" s="17">
        <v>0.12895154102329925</v>
      </c>
      <c r="L3241" s="17">
        <v>-1.0000000000000002</v>
      </c>
      <c r="M3241" s="17">
        <v>-1.0000000000000002</v>
      </c>
      <c r="N3241" s="17">
        <v>2.5790308204659835</v>
      </c>
      <c r="O3241" s="17">
        <v>12.669718455346404</v>
      </c>
      <c r="P3241" s="17">
        <v>-0.18664469124574357</v>
      </c>
      <c r="Q3241" s="17">
        <v>1.4862659556249422</v>
      </c>
      <c r="R3241" s="17">
        <v>0.44512730519242621</v>
      </c>
      <c r="S3241" s="17">
        <v>0.33333333333333343</v>
      </c>
      <c r="T3241" s="17">
        <v>0.26382082711071819</v>
      </c>
      <c r="U3241" s="17">
        <v>-0.17226412552431933</v>
      </c>
      <c r="V3241" s="17">
        <v>-8.2667773851959003E-2</v>
      </c>
      <c r="W3241" s="17">
        <v>8.5308288017789575</v>
      </c>
      <c r="X3241" s="17">
        <v>-0.7863730320108957</v>
      </c>
      <c r="Y3241" s="17">
        <v>-1.0000000000000002</v>
      </c>
      <c r="Z3241" s="17">
        <v>-1.0000000000000002</v>
      </c>
      <c r="AA3241" s="17">
        <v>21.424622697389928</v>
      </c>
      <c r="AB3241" s="17">
        <v>0.2609082000363635</v>
      </c>
      <c r="AC3241" s="17">
        <v>-2.8787497944829089E-2</v>
      </c>
      <c r="AD3241" s="17">
        <v>1.6852629716836317E-2</v>
      </c>
      <c r="AE3241" s="17">
        <v>12.448666590418526</v>
      </c>
      <c r="AF3241" s="17">
        <v>0.4</v>
      </c>
      <c r="AG3241" s="17">
        <v>-1.0000000000000002</v>
      </c>
      <c r="AH3241" s="17">
        <v>-1.0000000000000002</v>
      </c>
      <c r="AI3241" s="17">
        <v>0</v>
      </c>
      <c r="AJ3241" s="17">
        <v>-8.2667773851959003E-2</v>
      </c>
      <c r="AK3241" s="17">
        <v>-0.19626095850462028</v>
      </c>
      <c r="AL3241" s="17">
        <v>-0.16300691901692252</v>
      </c>
      <c r="AM3241" s="17">
        <v>-0.17128099274390746</v>
      </c>
      <c r="AN3241" s="17">
        <v>-0.23996560521830915</v>
      </c>
      <c r="AO3241" s="17">
        <v>-5.2633296111207875</v>
      </c>
      <c r="AP3241" s="17">
        <v>-6.8141747255423377</v>
      </c>
      <c r="AQ3241" s="17">
        <v>16.267921263176905</v>
      </c>
      <c r="AR3241" s="17">
        <v>0.34222226106777304</v>
      </c>
      <c r="AS3241" s="17">
        <v>-0.65742149098759584</v>
      </c>
      <c r="AT3241" s="17">
        <v>-1.0000000000000002</v>
      </c>
      <c r="AU3241" s="17">
        <v>-1.0000000000000002</v>
      </c>
      <c r="AV3241" s="17">
        <v>0.41255417032785557</v>
      </c>
      <c r="AW3241" s="17">
        <v>27.280166427193976</v>
      </c>
      <c r="AX3241" s="17">
        <v>19.013389041998074</v>
      </c>
      <c r="AY3241" s="17">
        <v>0.1227681068986608</v>
      </c>
      <c r="AZ3241" s="17">
        <v>-33.563354742618358</v>
      </c>
      <c r="BA3241" s="22">
        <v>1390.4940205402627</v>
      </c>
      <c r="CU3241" t="e">
        <v>#N/A</v>
      </c>
      <c r="CV3241" t="e">
        <v>#N/A</v>
      </c>
    </row>
    <row r="3242" spans="1:100" x14ac:dyDescent="0.25">
      <c r="A3242">
        <v>6644</v>
      </c>
      <c r="B3242" t="s">
        <v>3467</v>
      </c>
      <c r="C3242" s="22">
        <v>3</v>
      </c>
      <c r="D3242" s="17">
        <v>4.5390467079423633</v>
      </c>
      <c r="E3242" s="17">
        <v>6.0126426552851955E-2</v>
      </c>
      <c r="F3242" s="17">
        <v>1.7214084410783328</v>
      </c>
      <c r="G3242" s="17">
        <v>1.7414925284298848</v>
      </c>
      <c r="H3242" s="17">
        <v>-8.3769041389698012E-2</v>
      </c>
      <c r="I3242" s="17">
        <v>0</v>
      </c>
      <c r="J3242" s="17">
        <v>-5.0261424833818795</v>
      </c>
      <c r="K3242" s="17">
        <v>-8.3769041389698012E-2</v>
      </c>
      <c r="L3242" s="17">
        <v>-1.0000000000000002</v>
      </c>
      <c r="M3242" s="17">
        <v>-1.0000000000000002</v>
      </c>
      <c r="N3242" s="17">
        <v>-1.6753808277939601</v>
      </c>
      <c r="O3242" s="17">
        <v>1.2543967529903659</v>
      </c>
      <c r="P3242" s="17">
        <v>-0.13055652900819609</v>
      </c>
      <c r="Q3242" s="17">
        <v>4.6634640817613189</v>
      </c>
      <c r="R3242" s="17">
        <v>1.5821269659409891</v>
      </c>
      <c r="S3242" s="17">
        <v>0.3333333333333332</v>
      </c>
      <c r="T3242" s="17">
        <v>0.15878264121057761</v>
      </c>
      <c r="U3242" s="17">
        <v>5.7868217437713983E-2</v>
      </c>
      <c r="V3242" s="17">
        <v>0</v>
      </c>
      <c r="W3242" s="17">
        <v>25.350129334852916</v>
      </c>
      <c r="X3242" s="17">
        <v>0.65592252151994013</v>
      </c>
      <c r="Y3242" s="17">
        <v>-1.0000000000000002</v>
      </c>
      <c r="Z3242" s="17">
        <v>-1.0000000000000002</v>
      </c>
      <c r="AA3242" s="17">
        <v>34.177122589748869</v>
      </c>
      <c r="AB3242" s="17">
        <v>-5.8212084507079688E-2</v>
      </c>
      <c r="AC3242" s="17">
        <v>0.13414233587573013</v>
      </c>
      <c r="AD3242" s="17">
        <v>6.8967074410448803E-2</v>
      </c>
      <c r="AE3242" s="17">
        <v>7.2448662889549649</v>
      </c>
      <c r="AF3242" s="17">
        <v>0.1111111111111111</v>
      </c>
      <c r="AG3242" s="17">
        <v>-1.0000000000000002</v>
      </c>
      <c r="AH3242" s="17">
        <v>-1.0000000000000002</v>
      </c>
      <c r="AI3242" s="17">
        <v>-5.7401987063485697E-2</v>
      </c>
      <c r="AJ3242" s="17">
        <v>0</v>
      </c>
      <c r="AK3242" s="17">
        <v>0.21699839304349067</v>
      </c>
      <c r="AL3242" s="17">
        <v>-0.21493191515662227</v>
      </c>
      <c r="AM3242" s="17">
        <v>0.19597185942877471</v>
      </c>
      <c r="AN3242" s="17">
        <v>-0.141412226679027</v>
      </c>
      <c r="AO3242" s="17">
        <v>5.9842884509368224</v>
      </c>
      <c r="AP3242" s="17">
        <v>-4.6099652427587863</v>
      </c>
      <c r="AQ3242" s="17">
        <v>20.323986851471037</v>
      </c>
      <c r="AR3242" s="17">
        <v>0.54998419198162485</v>
      </c>
      <c r="AS3242" s="17">
        <v>0.57215348013024236</v>
      </c>
      <c r="AT3242" s="17">
        <v>-1.0000000000000002</v>
      </c>
      <c r="AU3242" s="17">
        <v>-1.0000000000000002</v>
      </c>
      <c r="AV3242" s="17">
        <v>3.3236194943708721</v>
      </c>
      <c r="AW3242" s="17">
        <v>30.821554099980446</v>
      </c>
      <c r="AX3242" s="17">
        <v>29.673514358710737</v>
      </c>
      <c r="AY3242" s="17">
        <v>6.8215743336567908E-2</v>
      </c>
      <c r="AZ3242" s="17">
        <v>-40.080719264047438</v>
      </c>
      <c r="BA3242" s="22">
        <v>1299.7562478344446</v>
      </c>
      <c r="CU3242" t="e">
        <v>#N/A</v>
      </c>
      <c r="CV3242" t="e">
        <v>#N/A</v>
      </c>
    </row>
    <row r="3243" spans="1:100" x14ac:dyDescent="0.25">
      <c r="A3243">
        <v>6645</v>
      </c>
      <c r="B3243" t="s">
        <v>3468</v>
      </c>
      <c r="C3243" s="22">
        <v>3</v>
      </c>
      <c r="D3243" s="17">
        <v>1.0837452177674523</v>
      </c>
      <c r="E3243" s="17">
        <v>0</v>
      </c>
      <c r="F3243" s="17">
        <v>-0.34096270671794604</v>
      </c>
      <c r="G3243" s="17">
        <v>-0.34096270671794604</v>
      </c>
      <c r="H3243" s="17">
        <v>-0.13055886482708443</v>
      </c>
      <c r="I3243" s="17">
        <v>0</v>
      </c>
      <c r="J3243" s="17">
        <v>-7.8335318896250641</v>
      </c>
      <c r="K3243" s="17">
        <v>-0.13055886482708443</v>
      </c>
      <c r="L3243" s="17">
        <v>-1</v>
      </c>
      <c r="M3243" s="17">
        <v>-1</v>
      </c>
      <c r="N3243" s="17">
        <v>-2.6111772965416882</v>
      </c>
      <c r="O3243" s="17">
        <v>-7.0907493785755609</v>
      </c>
      <c r="P3243" s="17">
        <v>8.9688316057138187E-2</v>
      </c>
      <c r="Q3243" s="17">
        <v>2.8000019571548129E-2</v>
      </c>
      <c r="R3243" s="17">
        <v>4.3100614065763293E-2</v>
      </c>
      <c r="S3243" s="17">
        <v>0.33333333333333337</v>
      </c>
      <c r="T3243" s="17">
        <v>0.33333333333333337</v>
      </c>
      <c r="U3243" s="17">
        <v>9.9918742910201017E-2</v>
      </c>
      <c r="V3243" s="17">
        <v>-5.7565139232860899E-2</v>
      </c>
      <c r="W3243" s="17">
        <v>33.583165406843634</v>
      </c>
      <c r="X3243" s="17">
        <v>0.85150966773738912</v>
      </c>
      <c r="Y3243" s="17">
        <v>-1</v>
      </c>
      <c r="Z3243" s="17">
        <v>-1</v>
      </c>
      <c r="AA3243" s="17">
        <v>77.07123869005018</v>
      </c>
      <c r="AB3243" s="17">
        <v>0.38484047068035809</v>
      </c>
      <c r="AC3243" s="17">
        <v>9.6368265722887592E-2</v>
      </c>
      <c r="AD3243" s="17">
        <v>0.3876907169795708</v>
      </c>
      <c r="AE3243" s="17">
        <v>43.44497266914081</v>
      </c>
      <c r="AF3243" s="17">
        <v>0.54545454545454541</v>
      </c>
      <c r="AG3243" s="17">
        <v>-1</v>
      </c>
      <c r="AH3243" s="17">
        <v>-1</v>
      </c>
      <c r="AI3243" s="17">
        <v>-5.2133678731167291E-3</v>
      </c>
      <c r="AJ3243" s="17">
        <v>-5.7565139232860899E-2</v>
      </c>
      <c r="AK3243" s="17">
        <v>0.30620157212177218</v>
      </c>
      <c r="AL3243" s="17">
        <v>6.8347586266729626E-2</v>
      </c>
      <c r="AM3243" s="17">
        <v>0.36982419624245161</v>
      </c>
      <c r="AN3243" s="17">
        <v>-0.16932202821047121</v>
      </c>
      <c r="AO3243" s="17">
        <v>10.77661276667015</v>
      </c>
      <c r="AP3243" s="17">
        <v>-3.8913127739281319</v>
      </c>
      <c r="AQ3243" s="17">
        <v>25.74963351721858</v>
      </c>
      <c r="AR3243" s="17">
        <v>0.70902027034400716</v>
      </c>
      <c r="AS3243" s="17">
        <v>0.72095080291030533</v>
      </c>
      <c r="AT3243" s="17">
        <v>-1</v>
      </c>
      <c r="AU3243" s="17">
        <v>-1</v>
      </c>
      <c r="AV3243" s="17">
        <v>-0.29786209265218277</v>
      </c>
      <c r="AW3243" s="17">
        <v>66.089176537546564</v>
      </c>
      <c r="AX3243" s="17">
        <v>60.22839525679813</v>
      </c>
      <c r="AY3243" s="17">
        <v>0.12003331200231636</v>
      </c>
      <c r="AZ3243" s="17">
        <v>-20.786210050158822</v>
      </c>
      <c r="BA3243" s="22">
        <v>1405.1804650485567</v>
      </c>
      <c r="CU3243" t="e">
        <v>#N/A</v>
      </c>
      <c r="CV3243" t="e">
        <v>#N/A</v>
      </c>
    </row>
    <row r="3244" spans="1:100" x14ac:dyDescent="0.25">
      <c r="A3244">
        <v>6646</v>
      </c>
      <c r="B3244" t="s">
        <v>3469</v>
      </c>
      <c r="C3244" s="22">
        <v>3</v>
      </c>
      <c r="D3244" s="17">
        <v>5.1103323957776903</v>
      </c>
      <c r="E3244" s="17">
        <v>0</v>
      </c>
      <c r="F3244" s="17">
        <v>0.39710400792983208</v>
      </c>
      <c r="G3244" s="17">
        <v>0.39710400792983208</v>
      </c>
      <c r="H3244" s="17">
        <v>-8.9995129234345911E-2</v>
      </c>
      <c r="I3244" s="17">
        <v>0</v>
      </c>
      <c r="J3244" s="17">
        <v>-5.3997077540607528</v>
      </c>
      <c r="K3244" s="17">
        <v>-8.9995129234345911E-2</v>
      </c>
      <c r="L3244" s="17">
        <v>-0.99999999999999944</v>
      </c>
      <c r="M3244" s="17">
        <v>-0.99999999999999944</v>
      </c>
      <c r="N3244" s="17">
        <v>-1.7999025846869179</v>
      </c>
      <c r="O3244" s="17">
        <v>0.10772864964676243</v>
      </c>
      <c r="P3244" s="17">
        <v>-0.17998610263965756</v>
      </c>
      <c r="Q3244" s="17">
        <v>-1.3159343890158182</v>
      </c>
      <c r="R3244" s="17">
        <v>-0.4440873325620337</v>
      </c>
      <c r="S3244" s="17">
        <v>0.33333333333333331</v>
      </c>
      <c r="T3244" s="17">
        <v>0.40214645720933434</v>
      </c>
      <c r="U3244" s="17">
        <v>0.14543450721700035</v>
      </c>
      <c r="V3244" s="17">
        <v>-3.5819143982132345E-2</v>
      </c>
      <c r="W3244" s="17">
        <v>37.403611320475257</v>
      </c>
      <c r="X3244" s="17">
        <v>1.2325748619039896</v>
      </c>
      <c r="Y3244" s="17">
        <v>-0.99999999999999944</v>
      </c>
      <c r="Z3244" s="17">
        <v>-0.99999999999999944</v>
      </c>
      <c r="AA3244" s="17">
        <v>77.060515531758824</v>
      </c>
      <c r="AB3244" s="17">
        <v>0.42524918241216908</v>
      </c>
      <c r="AC3244" s="17">
        <v>0.26574829262959349</v>
      </c>
      <c r="AD3244" s="17">
        <v>0.11102235583515012</v>
      </c>
      <c r="AE3244" s="17">
        <v>40.100991543845616</v>
      </c>
      <c r="AF3244" s="17">
        <v>0.73333333333333328</v>
      </c>
      <c r="AG3244" s="17">
        <v>-0.99999999999999944</v>
      </c>
      <c r="AH3244" s="17">
        <v>-0.99999999999999944</v>
      </c>
      <c r="AI3244" s="17">
        <v>0</v>
      </c>
      <c r="AJ3244" s="17">
        <v>-3.5819143982132345E-2</v>
      </c>
      <c r="AK3244" s="17">
        <v>7.7228380503036459E-2</v>
      </c>
      <c r="AL3244" s="17">
        <v>7.5368390190732784E-2</v>
      </c>
      <c r="AM3244" s="17">
        <v>0.12682310788737708</v>
      </c>
      <c r="AN3244" s="17">
        <v>-0.12233636307120062</v>
      </c>
      <c r="AO3244" s="17">
        <v>3.5567195996996097</v>
      </c>
      <c r="AP3244" s="17">
        <v>-2.6815671258263514</v>
      </c>
      <c r="AQ3244" s="17">
        <v>32.003903566414529</v>
      </c>
      <c r="AR3244" s="17">
        <v>0.84509515377753552</v>
      </c>
      <c r="AS3244" s="17">
        <v>1.1425797326696452</v>
      </c>
      <c r="AT3244" s="17">
        <v>-0.99999999999999944</v>
      </c>
      <c r="AU3244" s="17">
        <v>-0.99999999999999944</v>
      </c>
      <c r="AV3244" s="17">
        <v>-4.6983324632201728E-2</v>
      </c>
      <c r="AW3244" s="17">
        <v>74.486677055579293</v>
      </c>
      <c r="AX3244" s="17">
        <v>70.904762657366049</v>
      </c>
      <c r="AY3244" s="17">
        <v>-0.17449808623243029</v>
      </c>
      <c r="AZ3244" s="17">
        <v>-20.79328846337177</v>
      </c>
      <c r="BA3244" s="22">
        <v>1324.8467794286385</v>
      </c>
      <c r="CU3244" t="e">
        <v>#N/A</v>
      </c>
      <c r="CV3244" t="e">
        <v>#N/A</v>
      </c>
    </row>
    <row r="3245" spans="1:100" x14ac:dyDescent="0.25">
      <c r="A3245">
        <v>6647</v>
      </c>
      <c r="B3245" t="s">
        <v>3470</v>
      </c>
      <c r="C3245" s="22">
        <v>3</v>
      </c>
      <c r="D3245" s="17">
        <v>6.0345512721629531</v>
      </c>
      <c r="E3245" s="17">
        <v>-0.60994417268612278</v>
      </c>
      <c r="F3245" s="17">
        <v>-0.23403296723529296</v>
      </c>
      <c r="G3245" s="17">
        <v>-0.41503722487180461</v>
      </c>
      <c r="H3245" s="17">
        <v>0.30271757044618081</v>
      </c>
      <c r="I3245" s="17">
        <v>0</v>
      </c>
      <c r="J3245" s="17">
        <v>18.16305422677085</v>
      </c>
      <c r="K3245" s="17">
        <v>0.30271757044618081</v>
      </c>
      <c r="L3245" s="17">
        <v>-1.0000000000000009</v>
      </c>
      <c r="M3245" s="17">
        <v>-1.0000000000000009</v>
      </c>
      <c r="N3245" s="17">
        <v>6.0543514089236163</v>
      </c>
      <c r="O3245" s="17">
        <v>23.782568274062008</v>
      </c>
      <c r="P3245" s="17">
        <v>0.67744369817289629</v>
      </c>
      <c r="Q3245" s="17">
        <v>-1.5695912648632087</v>
      </c>
      <c r="R3245" s="17">
        <v>-0.44467887601053424</v>
      </c>
      <c r="S3245" s="17">
        <v>0.33333333333333365</v>
      </c>
      <c r="T3245" s="17">
        <v>0.33936721228137068</v>
      </c>
      <c r="U3245" s="17">
        <v>0.49361385316125489</v>
      </c>
      <c r="V3245" s="17">
        <v>0</v>
      </c>
      <c r="W3245" s="17">
        <v>34.543873133191148</v>
      </c>
      <c r="X3245" s="17">
        <v>2.333524047042514</v>
      </c>
      <c r="Y3245" s="17">
        <v>-1.0000000000000009</v>
      </c>
      <c r="Z3245" s="17">
        <v>-1.0000000000000009</v>
      </c>
      <c r="AA3245" s="17">
        <v>83.576401224095619</v>
      </c>
      <c r="AB3245" s="17">
        <v>0.37715876468883847</v>
      </c>
      <c r="AC3245" s="17">
        <v>0.42873277043044777</v>
      </c>
      <c r="AD3245" s="17">
        <v>0.18365260421901464</v>
      </c>
      <c r="AE3245" s="17">
        <v>49.477206966915027</v>
      </c>
      <c r="AF3245" s="17">
        <v>0.69230769230769229</v>
      </c>
      <c r="AG3245" s="17">
        <v>-1.0000000000000009</v>
      </c>
      <c r="AH3245" s="17">
        <v>-1.0000000000000009</v>
      </c>
      <c r="AI3245" s="17">
        <v>-8.7281387751895756E-3</v>
      </c>
      <c r="AJ3245" s="17">
        <v>0</v>
      </c>
      <c r="AK3245" s="17">
        <v>-0.22192462102554295</v>
      </c>
      <c r="AL3245" s="17">
        <v>0.72296977652247452</v>
      </c>
      <c r="AM3245" s="17">
        <v>0.1978324455046398</v>
      </c>
      <c r="AN3245" s="17">
        <v>-0.16395421218554981</v>
      </c>
      <c r="AO3245" s="17">
        <v>3.8361880324882804</v>
      </c>
      <c r="AP3245" s="17">
        <v>-0.48400642202637245</v>
      </c>
      <c r="AQ3245" s="17">
        <v>52.706927359961952</v>
      </c>
      <c r="AR3245" s="17">
        <v>1.1663143987759594</v>
      </c>
      <c r="AS3245" s="17">
        <v>2.636241617488694</v>
      </c>
      <c r="AT3245" s="17">
        <v>-1.0000000000000009</v>
      </c>
      <c r="AU3245" s="17">
        <v>-1.0000000000000009</v>
      </c>
      <c r="AV3245" s="17">
        <v>-0.85971610088233907</v>
      </c>
      <c r="AW3245" s="17">
        <v>106.87496307613118</v>
      </c>
      <c r="AX3245" s="17">
        <v>106.70040030062735</v>
      </c>
      <c r="AY3245" s="17">
        <v>0.39091503855848403</v>
      </c>
      <c r="AZ3245" s="17">
        <v>44.527208611978601</v>
      </c>
      <c r="BA3245" s="22">
        <v>1439.4180544765188</v>
      </c>
      <c r="CU3245" t="e">
        <v>#N/A</v>
      </c>
      <c r="CV3245" t="e">
        <v>#N/A</v>
      </c>
    </row>
    <row r="3246" spans="1:100" x14ac:dyDescent="0.25">
      <c r="A3246">
        <v>6648</v>
      </c>
      <c r="B3246" t="s">
        <v>3471</v>
      </c>
      <c r="C3246" s="22">
        <v>3</v>
      </c>
      <c r="D3246" s="17">
        <v>2.6871844247898773</v>
      </c>
      <c r="E3246" s="17">
        <v>6.031522837707138E-2</v>
      </c>
      <c r="F3246" s="17">
        <v>-0.37492280903469694</v>
      </c>
      <c r="G3246" s="17">
        <v>-0.36083668668042551</v>
      </c>
      <c r="H3246" s="17">
        <v>3.6097334839533403E-2</v>
      </c>
      <c r="I3246" s="17">
        <v>0</v>
      </c>
      <c r="J3246" s="17">
        <v>2.1658400903720056</v>
      </c>
      <c r="K3246" s="17">
        <v>3.6097334839533403E-2</v>
      </c>
      <c r="L3246" s="17">
        <v>-1.0000000000000004</v>
      </c>
      <c r="M3246" s="17">
        <v>-1.0000000000000004</v>
      </c>
      <c r="N3246" s="17">
        <v>0.72194669679067003</v>
      </c>
      <c r="O3246" s="17">
        <v>4.4921878284814625</v>
      </c>
      <c r="P3246" s="17">
        <v>-1.6638819751153624</v>
      </c>
      <c r="Q3246" s="17">
        <v>1.9129363647429778</v>
      </c>
      <c r="R3246" s="17">
        <v>0.39418529219822485</v>
      </c>
      <c r="S3246" s="17">
        <v>0.23226953762351171</v>
      </c>
      <c r="T3246" s="17">
        <v>0.24826908773532902</v>
      </c>
      <c r="U3246" s="17">
        <v>1.0587815602546385E-2</v>
      </c>
      <c r="V3246" s="17">
        <v>-8.8361831279811162E-2</v>
      </c>
      <c r="W3246" s="17">
        <v>14.666690993681707</v>
      </c>
      <c r="X3246" s="17">
        <v>-0.11854526018960687</v>
      </c>
      <c r="Y3246" s="17">
        <v>-1.0000000000000004</v>
      </c>
      <c r="Z3246" s="17">
        <v>-1.0000000000000004</v>
      </c>
      <c r="AA3246" s="17">
        <v>30.824040018321011</v>
      </c>
      <c r="AB3246" s="17">
        <v>0.10331225732188155</v>
      </c>
      <c r="AC3246" s="17">
        <v>4.9975079164882544E-2</v>
      </c>
      <c r="AD3246" s="17">
        <v>0.16197593816205777</v>
      </c>
      <c r="AE3246" s="17">
        <v>15.763163732441097</v>
      </c>
      <c r="AF3246" s="17">
        <v>0.4</v>
      </c>
      <c r="AG3246" s="17">
        <v>-1.0000000000000004</v>
      </c>
      <c r="AH3246" s="17">
        <v>-1.0000000000000004</v>
      </c>
      <c r="AI3246" s="17">
        <v>0</v>
      </c>
      <c r="AJ3246" s="17">
        <v>-8.8361831279811162E-2</v>
      </c>
      <c r="AK3246" s="17">
        <v>0.24507883527727836</v>
      </c>
      <c r="AL3246" s="17">
        <v>-2.2626066147224233E-2</v>
      </c>
      <c r="AM3246" s="17">
        <v>0.66486513121614332</v>
      </c>
      <c r="AN3246" s="17">
        <v>0.51270702189836737</v>
      </c>
      <c r="AO3246" s="17">
        <v>17.847022456789993</v>
      </c>
      <c r="AP3246" s="17">
        <v>12.704545216723066</v>
      </c>
      <c r="AQ3246" s="17">
        <v>16.832531084053713</v>
      </c>
      <c r="AR3246" s="17">
        <v>0.40276460968157596</v>
      </c>
      <c r="AS3246" s="17">
        <v>-8.2447925350073253E-2</v>
      </c>
      <c r="AT3246" s="17">
        <v>-1.0000000000000004</v>
      </c>
      <c r="AU3246" s="17">
        <v>-1.0000000000000004</v>
      </c>
      <c r="AV3246" s="17">
        <v>3.3348605517799307E-2</v>
      </c>
      <c r="AW3246" s="17">
        <v>48.02077306352556</v>
      </c>
      <c r="AX3246" s="17">
        <v>39.184589935544452</v>
      </c>
      <c r="AY3246" s="17">
        <v>0.1268215351506593</v>
      </c>
      <c r="AZ3246" s="17">
        <v>-24.020493647598705</v>
      </c>
      <c r="BA3246" s="22">
        <v>1341.7466728768845</v>
      </c>
      <c r="CU3246" t="e">
        <v>#N/A</v>
      </c>
      <c r="CV3246" t="e">
        <v>#N/A</v>
      </c>
    </row>
    <row r="3247" spans="1:100" x14ac:dyDescent="0.25">
      <c r="A3247">
        <v>6649</v>
      </c>
      <c r="B3247" t="s">
        <v>3472</v>
      </c>
      <c r="C3247" s="22">
        <v>3</v>
      </c>
      <c r="D3247" s="17">
        <v>5.0325221842046943</v>
      </c>
      <c r="E3247" s="17">
        <v>0</v>
      </c>
      <c r="F3247" s="17">
        <v>5.1288475626433419E-2</v>
      </c>
      <c r="G3247" s="17">
        <v>5.1288475626433419E-2</v>
      </c>
      <c r="H3247" s="17">
        <v>-6.2205901129790166E-2</v>
      </c>
      <c r="I3247" s="17">
        <v>0</v>
      </c>
      <c r="J3247" s="17">
        <v>-3.7323540677874121</v>
      </c>
      <c r="K3247" s="17">
        <v>-6.2205901129790166E-2</v>
      </c>
      <c r="L3247" s="17">
        <v>-1.0000000000000007</v>
      </c>
      <c r="M3247" s="17">
        <v>-1.0000000000000007</v>
      </c>
      <c r="N3247" s="17">
        <v>-1.2441180225958044</v>
      </c>
      <c r="O3247" s="17">
        <v>1.3514565920437229</v>
      </c>
      <c r="P3247" s="17">
        <v>5.4012596380027998E-2</v>
      </c>
      <c r="Q3247" s="17">
        <v>1.0518660142117597</v>
      </c>
      <c r="R3247" s="17">
        <v>0.32596069596290173</v>
      </c>
      <c r="S3247" s="17">
        <v>0.33333333333333365</v>
      </c>
      <c r="T3247" s="17">
        <v>0.3445304525638706</v>
      </c>
      <c r="U3247" s="17">
        <v>-4.5374275419817131E-2</v>
      </c>
      <c r="V3247" s="17">
        <v>4.2350580862342262E-3</v>
      </c>
      <c r="W3247" s="17">
        <v>27.957218787736441</v>
      </c>
      <c r="X3247" s="17">
        <v>0.59840452892230112</v>
      </c>
      <c r="Y3247" s="17">
        <v>-1.0000000000000007</v>
      </c>
      <c r="Z3247" s="17">
        <v>-1.0000000000000007</v>
      </c>
      <c r="AA3247" s="17">
        <v>33.839009221994147</v>
      </c>
      <c r="AB3247" s="17">
        <v>0.13685081031753712</v>
      </c>
      <c r="AC3247" s="17">
        <v>-6.2367131646922092E-3</v>
      </c>
      <c r="AD3247" s="17">
        <v>-1.9497502386949285E-2</v>
      </c>
      <c r="AE3247" s="17">
        <v>5.5558297382947881</v>
      </c>
      <c r="AF3247" s="17">
        <v>8.3333333333333329E-2</v>
      </c>
      <c r="AG3247" s="17">
        <v>-1.0000000000000007</v>
      </c>
      <c r="AH3247" s="17">
        <v>-1.0000000000000007</v>
      </c>
      <c r="AI3247" s="17">
        <v>0</v>
      </c>
      <c r="AJ3247" s="17">
        <v>4.2350580862342262E-3</v>
      </c>
      <c r="AK3247" s="17">
        <v>-8.6449507101469064E-2</v>
      </c>
      <c r="AL3247" s="17">
        <v>-1.3971354098151126E-2</v>
      </c>
      <c r="AM3247" s="17">
        <v>0.38675154712335058</v>
      </c>
      <c r="AN3247" s="17">
        <v>-0.20390200766035929</v>
      </c>
      <c r="AO3247" s="17">
        <v>9.236541142576419</v>
      </c>
      <c r="AP3247" s="17">
        <v>-5.1674069619997374</v>
      </c>
      <c r="AQ3247" s="17">
        <v>24.224864719949032</v>
      </c>
      <c r="AR3247" s="17">
        <v>0.63672456856362092</v>
      </c>
      <c r="AS3247" s="17">
        <v>0.53619862779251026</v>
      </c>
      <c r="AT3247" s="17">
        <v>-1.0000000000000007</v>
      </c>
      <c r="AU3247" s="17">
        <v>-1.0000000000000007</v>
      </c>
      <c r="AV3247" s="17">
        <v>0.37724917158933535</v>
      </c>
      <c r="AW3247" s="17">
        <v>30.023058852038151</v>
      </c>
      <c r="AX3247" s="17">
        <v>30.446564660661569</v>
      </c>
      <c r="AY3247" s="17">
        <v>-5.248620796541853E-2</v>
      </c>
      <c r="AZ3247" s="17">
        <v>-46.356840115825619</v>
      </c>
      <c r="BA3247" s="22">
        <v>1262.9337089131934</v>
      </c>
      <c r="CU3247" t="e">
        <v>#N/A</v>
      </c>
      <c r="CV3247" t="e">
        <v>#N/A</v>
      </c>
    </row>
    <row r="3248" spans="1:100" x14ac:dyDescent="0.25">
      <c r="A3248">
        <v>6650</v>
      </c>
      <c r="B3248" t="s">
        <v>3473</v>
      </c>
      <c r="C3248" s="22">
        <v>3</v>
      </c>
      <c r="D3248" s="17">
        <v>2.7095051904458813</v>
      </c>
      <c r="E3248" s="17">
        <v>0</v>
      </c>
      <c r="F3248" s="17">
        <v>1.0963893396736764</v>
      </c>
      <c r="G3248" s="17">
        <v>1.0963893396736764</v>
      </c>
      <c r="H3248" s="17">
        <v>0.203445294252426</v>
      </c>
      <c r="I3248" s="17">
        <v>0</v>
      </c>
      <c r="J3248" s="17">
        <v>12.206717655145559</v>
      </c>
      <c r="K3248" s="17">
        <v>0.203445294252426</v>
      </c>
      <c r="L3248" s="17">
        <v>-1</v>
      </c>
      <c r="M3248" s="17">
        <v>-1</v>
      </c>
      <c r="N3248" s="17">
        <v>4.0689058850485207</v>
      </c>
      <c r="O3248" s="17">
        <v>16.012612185265116</v>
      </c>
      <c r="P3248" s="17">
        <v>-1.6111745370669226</v>
      </c>
      <c r="Q3248" s="17">
        <v>6.335361936780151</v>
      </c>
      <c r="R3248" s="17">
        <v>1.7557247596743562</v>
      </c>
      <c r="S3248" s="17">
        <v>0.32556352815582773</v>
      </c>
      <c r="T3248" s="17">
        <v>0.11127744329333773</v>
      </c>
      <c r="U3248" s="17">
        <v>-0.1893909357364838</v>
      </c>
      <c r="V3248" s="17">
        <v>0</v>
      </c>
      <c r="W3248" s="17">
        <v>1.7601896584102317</v>
      </c>
      <c r="X3248" s="17">
        <v>-0.74622395578919098</v>
      </c>
      <c r="Y3248" s="17">
        <v>-1</v>
      </c>
      <c r="Z3248" s="17">
        <v>-1</v>
      </c>
      <c r="AA3248" s="17">
        <v>39.759338222100467</v>
      </c>
      <c r="AB3248" s="17">
        <v>0.3611176800861256</v>
      </c>
      <c r="AC3248" s="17">
        <v>0.14837343475534315</v>
      </c>
      <c r="AD3248" s="17">
        <v>0.21537736123884837</v>
      </c>
      <c r="AE3248" s="17">
        <v>36.243423804015869</v>
      </c>
      <c r="AF3248" s="17">
        <v>0.44444444444444442</v>
      </c>
      <c r="AG3248" s="17">
        <v>-1</v>
      </c>
      <c r="AH3248" s="17">
        <v>-1</v>
      </c>
      <c r="AI3248" s="17">
        <v>9.6284573489124808E-2</v>
      </c>
      <c r="AJ3248" s="17">
        <v>0</v>
      </c>
      <c r="AK3248" s="17">
        <v>-0.11247200992396769</v>
      </c>
      <c r="AL3248" s="17">
        <v>0.36176076061418388</v>
      </c>
      <c r="AM3248" s="17">
        <v>-1.6641177040674075E-2</v>
      </c>
      <c r="AN3248" s="17">
        <v>-0.30495380116643439</v>
      </c>
      <c r="AO3248" s="17">
        <v>-0.97838947563668932</v>
      </c>
      <c r="AP3248" s="17">
        <v>-5.8150412260899405</v>
      </c>
      <c r="AQ3248" s="17">
        <v>13.966907313555797</v>
      </c>
      <c r="AR3248" s="17">
        <v>0.24745003571268165</v>
      </c>
      <c r="AS3248" s="17">
        <v>-0.54277866153676502</v>
      </c>
      <c r="AT3248" s="17">
        <v>-1</v>
      </c>
      <c r="AU3248" s="17">
        <v>-1</v>
      </c>
      <c r="AV3248" s="17">
        <v>2.8521140993480327</v>
      </c>
      <c r="AW3248" s="17">
        <v>49.95690918127562</v>
      </c>
      <c r="AX3248" s="17">
        <v>51.882600651058127</v>
      </c>
      <c r="AY3248" s="17">
        <v>0.18883222650971451</v>
      </c>
      <c r="AZ3248" s="17">
        <v>11.145888553527151</v>
      </c>
      <c r="BA3248" s="22">
        <v>1407.7764525073255</v>
      </c>
      <c r="CU3248" t="e">
        <v>#N/A</v>
      </c>
      <c r="CV3248" t="e">
        <v>#N/A</v>
      </c>
    </row>
    <row r="3249" spans="1:100" x14ac:dyDescent="0.25">
      <c r="A3249">
        <v>6651</v>
      </c>
      <c r="B3249" t="s">
        <v>3474</v>
      </c>
      <c r="C3249" s="22">
        <v>3</v>
      </c>
      <c r="D3249" s="17">
        <v>2.3949119513955726</v>
      </c>
      <c r="E3249" s="17">
        <v>-0.78817427878780799</v>
      </c>
      <c r="F3249" s="17">
        <v>0.48970593390328365</v>
      </c>
      <c r="G3249" s="17">
        <v>0.25940979471443959</v>
      </c>
      <c r="H3249" s="17">
        <v>8.0658852956166704E-2</v>
      </c>
      <c r="I3249" s="17">
        <v>0</v>
      </c>
      <c r="J3249" s="17">
        <v>4.8395311773700032</v>
      </c>
      <c r="K3249" s="17">
        <v>8.0658852956166704E-2</v>
      </c>
      <c r="L3249" s="17">
        <v>-0.99999999999999889</v>
      </c>
      <c r="M3249" s="17">
        <v>-0.99999999999999889</v>
      </c>
      <c r="N3249" s="17">
        <v>1.6131770591233339</v>
      </c>
      <c r="O3249" s="17">
        <v>7.4938529234800102</v>
      </c>
      <c r="P3249" s="17">
        <v>1.4668427906561223</v>
      </c>
      <c r="Q3249" s="17">
        <v>-0.69850356317799689</v>
      </c>
      <c r="R3249" s="17">
        <v>-0.15851706995566947</v>
      </c>
      <c r="S3249" s="17">
        <v>0.33333333333333304</v>
      </c>
      <c r="T3249" s="17">
        <v>0.33333333333333304</v>
      </c>
      <c r="U3249" s="17">
        <v>0.30773296644094045</v>
      </c>
      <c r="V3249" s="17">
        <v>8.0575221993187205E-4</v>
      </c>
      <c r="W3249" s="17">
        <v>35.781861294854842</v>
      </c>
      <c r="X3249" s="17">
        <v>1.8217741927938529</v>
      </c>
      <c r="Y3249" s="17">
        <v>-0.99999999999999889</v>
      </c>
      <c r="Z3249" s="17">
        <v>-0.99999999999999889</v>
      </c>
      <c r="AA3249" s="17">
        <v>35.734314951898895</v>
      </c>
      <c r="AB3249" s="17">
        <v>-2.0997112700941171E-2</v>
      </c>
      <c r="AC3249" s="17">
        <v>-2.8883563647709484E-2</v>
      </c>
      <c r="AD3249" s="17">
        <v>5.2100090888644063E-2</v>
      </c>
      <c r="AE3249" s="17">
        <v>0.11097072699967647</v>
      </c>
      <c r="AF3249" s="17">
        <v>0</v>
      </c>
      <c r="AG3249" s="17">
        <v>-0.99999999999999889</v>
      </c>
      <c r="AH3249" s="17">
        <v>-0.99999999999999889</v>
      </c>
      <c r="AI3249" s="17">
        <v>1.0683931726464511E-2</v>
      </c>
      <c r="AJ3249" s="17">
        <v>8.0575221993187205E-4</v>
      </c>
      <c r="AK3249" s="17">
        <v>0.11355809421175328</v>
      </c>
      <c r="AL3249" s="17">
        <v>3.8620971097211534E-2</v>
      </c>
      <c r="AM3249" s="17">
        <v>0.40448026980005691</v>
      </c>
      <c r="AN3249" s="17">
        <v>0.10481977566429043</v>
      </c>
      <c r="AO3249" s="17">
        <v>10.679797216060194</v>
      </c>
      <c r="AP3249" s="17">
        <v>2.8135992470933182</v>
      </c>
      <c r="AQ3249" s="17">
        <v>40.621392472224869</v>
      </c>
      <c r="AR3249" s="17">
        <v>0.97520538532753798</v>
      </c>
      <c r="AS3249" s="17">
        <v>1.9024330457500178</v>
      </c>
      <c r="AT3249" s="17">
        <v>-0.99999999999999889</v>
      </c>
      <c r="AU3249" s="17">
        <v>-0.99999999999999889</v>
      </c>
      <c r="AV3249" s="17">
        <v>0.10089272475876947</v>
      </c>
      <c r="AW3249" s="17">
        <v>46.041767122472187</v>
      </c>
      <c r="AX3249" s="17">
        <v>46.336020978994661</v>
      </c>
      <c r="AY3249" s="17">
        <v>5.9238869898013247E-2</v>
      </c>
      <c r="AZ3249" s="17">
        <v>-55.377111204061656</v>
      </c>
      <c r="BA3249" s="22">
        <v>1327.8556831990338</v>
      </c>
      <c r="CU3249" t="e">
        <v>#N/A</v>
      </c>
      <c r="CV3249" t="e">
        <v>#N/A</v>
      </c>
    </row>
    <row r="3250" spans="1:100" x14ac:dyDescent="0.25">
      <c r="A3250">
        <v>6652</v>
      </c>
      <c r="B3250" t="s">
        <v>3475</v>
      </c>
      <c r="C3250" s="22">
        <v>3</v>
      </c>
      <c r="D3250" s="17">
        <v>2.1190507240902345</v>
      </c>
      <c r="E3250" s="17">
        <v>-0.57957045079524572</v>
      </c>
      <c r="F3250" s="17">
        <v>-9.0697927432369305E-3</v>
      </c>
      <c r="G3250" s="17">
        <v>-0.18053441090349556</v>
      </c>
      <c r="H3250" s="17">
        <v>-6.9297989250516209E-2</v>
      </c>
      <c r="I3250" s="17">
        <v>0</v>
      </c>
      <c r="J3250" s="17">
        <v>-4.1578793550309703</v>
      </c>
      <c r="K3250" s="17">
        <v>-6.9297989250516209E-2</v>
      </c>
      <c r="L3250" s="17">
        <v>-0.99999999999999989</v>
      </c>
      <c r="M3250" s="17">
        <v>-0.99999999999999989</v>
      </c>
      <c r="N3250" s="17">
        <v>-1.3859597850103238</v>
      </c>
      <c r="O3250" s="17">
        <v>-2.2193630418442307</v>
      </c>
      <c r="P3250" s="17">
        <v>-0.38568632541264564</v>
      </c>
      <c r="Q3250" s="17">
        <v>0.87955873210566826</v>
      </c>
      <c r="R3250" s="17">
        <v>0.19301468264791696</v>
      </c>
      <c r="S3250" s="17">
        <v>0.33333333333333343</v>
      </c>
      <c r="T3250" s="17">
        <v>0.30133063948641309</v>
      </c>
      <c r="U3250" s="17">
        <v>6.9164276830632768E-2</v>
      </c>
      <c r="V3250" s="17">
        <v>0</v>
      </c>
      <c r="W3250" s="17">
        <v>30.925049556035823</v>
      </c>
      <c r="X3250" s="17">
        <v>0.92794611677694849</v>
      </c>
      <c r="Y3250" s="17">
        <v>-0.99999999999999989</v>
      </c>
      <c r="Z3250" s="17">
        <v>-0.99999999999999989</v>
      </c>
      <c r="AA3250" s="17">
        <v>25.403032137418428</v>
      </c>
      <c r="AB3250" s="17">
        <v>-2.6805216886858937E-2</v>
      </c>
      <c r="AC3250" s="17">
        <v>-0.13418336699026479</v>
      </c>
      <c r="AD3250" s="17">
        <v>4.6687941851817648E-2</v>
      </c>
      <c r="AE3250" s="17">
        <v>-5.7150321012653018</v>
      </c>
      <c r="AF3250" s="17">
        <v>0</v>
      </c>
      <c r="AG3250" s="17">
        <v>-0.99999999999999989</v>
      </c>
      <c r="AH3250" s="17">
        <v>-0.99999999999999989</v>
      </c>
      <c r="AI3250" s="17">
        <v>6.2798455464901136E-3</v>
      </c>
      <c r="AJ3250" s="17">
        <v>0</v>
      </c>
      <c r="AK3250" s="17">
        <v>0.28029246046765433</v>
      </c>
      <c r="AL3250" s="17">
        <v>-0.15162168871883935</v>
      </c>
      <c r="AM3250" s="17">
        <v>9.7601571842344803E-2</v>
      </c>
      <c r="AN3250" s="17">
        <v>-7.5299642240612877E-2</v>
      </c>
      <c r="AO3250" s="17">
        <v>3.8415015983968925</v>
      </c>
      <c r="AP3250" s="17">
        <v>-2.640599499609519</v>
      </c>
      <c r="AQ3250" s="17">
        <v>26.767170201004852</v>
      </c>
      <c r="AR3250" s="17">
        <v>0.70382824965037882</v>
      </c>
      <c r="AS3250" s="17">
        <v>0.85864812752643216</v>
      </c>
      <c r="AT3250" s="17">
        <v>-0.99999999999999989</v>
      </c>
      <c r="AU3250" s="17">
        <v>-0.99999999999999989</v>
      </c>
      <c r="AV3250" s="17">
        <v>1.248027174442155E-2</v>
      </c>
      <c r="AW3250" s="17">
        <v>20.543069595964678</v>
      </c>
      <c r="AX3250" s="17">
        <v>20.668666506894478</v>
      </c>
      <c r="AY3250" s="17">
        <v>-1.8067237225134758E-2</v>
      </c>
      <c r="AZ3250" s="17">
        <v>-47.376451530863655</v>
      </c>
      <c r="BA3250" s="22">
        <v>1318.8029343374742</v>
      </c>
      <c r="CU3250" t="e">
        <v>#N/A</v>
      </c>
      <c r="CV3250" t="e">
        <v>#N/A</v>
      </c>
    </row>
    <row r="3251" spans="1:100" x14ac:dyDescent="0.25">
      <c r="A3251">
        <v>6653</v>
      </c>
      <c r="B3251" t="s">
        <v>3476</v>
      </c>
      <c r="C3251" s="22">
        <v>1</v>
      </c>
      <c r="D3251" s="17">
        <v>3.6780808625294901</v>
      </c>
      <c r="E3251" s="17">
        <v>2.1757476414710399E-2</v>
      </c>
      <c r="F3251" s="17">
        <v>5.7515663270048999E-2</v>
      </c>
      <c r="G3251" s="17">
        <v>6.3638324821297304E-2</v>
      </c>
      <c r="H3251" s="17">
        <v>4.4731895715573101E-2</v>
      </c>
      <c r="I3251" s="17">
        <v>0</v>
      </c>
      <c r="J3251" s="17">
        <v>2.6839137429343798</v>
      </c>
      <c r="K3251" s="17">
        <v>4.4731895715573101E-2</v>
      </c>
      <c r="L3251" s="17">
        <v>-1</v>
      </c>
      <c r="M3251" s="17">
        <v>-1</v>
      </c>
      <c r="N3251" s="17">
        <v>0.894637914311463</v>
      </c>
      <c r="O3251" s="17">
        <v>6.42563293028517</v>
      </c>
      <c r="P3251" s="17">
        <v>8.4867148022695807E-2</v>
      </c>
      <c r="Q3251" s="17">
        <v>0.153507344323627</v>
      </c>
      <c r="R3251" s="17">
        <v>5.0277871893111802E-2</v>
      </c>
      <c r="S3251" s="17">
        <v>0.32916601326620298</v>
      </c>
      <c r="T3251" s="17">
        <v>0.23975694309620599</v>
      </c>
      <c r="U3251" s="17">
        <v>4.00147922229208E-2</v>
      </c>
      <c r="V3251" s="17">
        <v>-3.2092616958779002E-3</v>
      </c>
      <c r="W3251" s="17">
        <v>22.4398636469551</v>
      </c>
      <c r="X3251" s="17">
        <v>0.57887640222380699</v>
      </c>
      <c r="Y3251" s="17">
        <v>-1</v>
      </c>
      <c r="Z3251" s="17">
        <v>-1</v>
      </c>
      <c r="AA3251" s="17">
        <v>33.0321732872819</v>
      </c>
      <c r="AB3251" s="17">
        <v>0.100272451404467</v>
      </c>
      <c r="AC3251" s="17">
        <v>4.1627991656747201E-2</v>
      </c>
      <c r="AD3251" s="17">
        <v>6.8940192307458195E-2</v>
      </c>
      <c r="AE3251" s="17">
        <v>10.542031768433599</v>
      </c>
      <c r="AF3251" s="17">
        <v>-1</v>
      </c>
      <c r="AG3251" s="17">
        <v>-1</v>
      </c>
      <c r="AH3251" s="17">
        <v>-1</v>
      </c>
      <c r="AI3251" s="17">
        <v>-6.4806894010443399E-4</v>
      </c>
      <c r="AJ3251" s="17">
        <v>-3.2092616958779002E-3</v>
      </c>
      <c r="AK3251" s="17">
        <v>0.108545496552842</v>
      </c>
      <c r="AL3251" s="17">
        <v>6.3541779719447203E-2</v>
      </c>
      <c r="AM3251" s="17">
        <v>0.14516971361987499</v>
      </c>
      <c r="AN3251" s="17">
        <v>6.2411759814733403E-2</v>
      </c>
      <c r="AO3251" s="17">
        <v>4.1719703232610899</v>
      </c>
      <c r="AP3251" s="17">
        <v>1.87800289396557</v>
      </c>
      <c r="AQ3251" s="17">
        <v>25.123777389889501</v>
      </c>
      <c r="AR3251" s="17">
        <v>0.60572848688945202</v>
      </c>
      <c r="AS3251" s="17">
        <v>0.62360829793938</v>
      </c>
      <c r="AT3251" s="17">
        <v>-1</v>
      </c>
      <c r="AU3251" s="17">
        <v>-1</v>
      </c>
      <c r="AV3251" s="17">
        <v>0.113916196714409</v>
      </c>
      <c r="AW3251" s="17">
        <v>41.335809111532598</v>
      </c>
      <c r="AX3251" s="17">
        <v>41.001921563142801</v>
      </c>
      <c r="AY3251" s="17">
        <v>9.6368259759583505E-2</v>
      </c>
      <c r="AZ3251" s="17">
        <v>-14.145392237927799</v>
      </c>
      <c r="BA3251" s="22">
        <v>1350</v>
      </c>
      <c r="CU3251" t="e">
        <v>#N/A</v>
      </c>
      <c r="CV3251" t="e">
        <v>#N/A</v>
      </c>
    </row>
    <row r="3252" spans="1:100" x14ac:dyDescent="0.25">
      <c r="A3252">
        <v>6654</v>
      </c>
      <c r="B3252" t="s">
        <v>3477</v>
      </c>
      <c r="C3252" s="22">
        <v>3</v>
      </c>
      <c r="D3252" s="17">
        <v>4.7643553073673148</v>
      </c>
      <c r="E3252" s="17">
        <v>0.65619350685564759</v>
      </c>
      <c r="F3252" s="17">
        <v>0.2438797757132585</v>
      </c>
      <c r="G3252" s="17">
        <v>0.43287310029682075</v>
      </c>
      <c r="H3252" s="17">
        <v>-3.3234052508378339E-2</v>
      </c>
      <c r="I3252" s="17">
        <v>1.3610550368130275E-2</v>
      </c>
      <c r="J3252" s="17">
        <v>-1.1774101284148748</v>
      </c>
      <c r="K3252" s="17">
        <v>-1.9623502140248064E-2</v>
      </c>
      <c r="L3252" s="17">
        <v>-1.0000000000000002</v>
      </c>
      <c r="M3252" s="17">
        <v>-1.0000000000000002</v>
      </c>
      <c r="N3252" s="17">
        <v>-0.39247004280496089</v>
      </c>
      <c r="O3252" s="17">
        <v>4.0198182792492547</v>
      </c>
      <c r="P3252" s="17">
        <v>1.5687474434199677</v>
      </c>
      <c r="Q3252" s="17">
        <v>-1.081448024796815</v>
      </c>
      <c r="R3252" s="17">
        <v>-0.34067937893095579</v>
      </c>
      <c r="S3252" s="17">
        <v>0.3440206459898843</v>
      </c>
      <c r="T3252" s="17">
        <v>0.37385558868729712</v>
      </c>
      <c r="U3252" s="17">
        <v>-0.14544317523996084</v>
      </c>
      <c r="V3252" s="17">
        <v>-7.3257613916998324E-4</v>
      </c>
      <c r="W3252" s="17">
        <v>23.652959417531953</v>
      </c>
      <c r="X3252" s="17">
        <v>0.19185383437652995</v>
      </c>
      <c r="Y3252" s="17">
        <v>-1.0000000000000002</v>
      </c>
      <c r="Z3252" s="17">
        <v>-1.0000000000000002</v>
      </c>
      <c r="AA3252" s="17">
        <v>18.1355981942155</v>
      </c>
      <c r="AB3252" s="17">
        <v>-0.18773284835009343</v>
      </c>
      <c r="AC3252" s="17">
        <v>0.10918044721534728</v>
      </c>
      <c r="AD3252" s="17">
        <v>-2.4981235752963481E-2</v>
      </c>
      <c r="AE3252" s="17">
        <v>-5.1766818443854881</v>
      </c>
      <c r="AF3252" s="17">
        <v>0.2</v>
      </c>
      <c r="AG3252" s="17">
        <v>-1.0000000000000002</v>
      </c>
      <c r="AH3252" s="17">
        <v>-1.0000000000000002</v>
      </c>
      <c r="AI3252" s="17">
        <v>0</v>
      </c>
      <c r="AJ3252" s="17">
        <v>-7.3257613916998324E-4</v>
      </c>
      <c r="AK3252" s="17">
        <v>-1.83394944927983E-2</v>
      </c>
      <c r="AL3252" s="17">
        <v>-9.1879972464230991E-2</v>
      </c>
      <c r="AM3252" s="17">
        <v>1.0004899235285136E-2</v>
      </c>
      <c r="AN3252" s="17">
        <v>-5.4342266189319394E-2</v>
      </c>
      <c r="AO3252" s="17">
        <v>0.15842500841813606</v>
      </c>
      <c r="AP3252" s="17">
        <v>-1.8179565170541394</v>
      </c>
      <c r="AQ3252" s="17">
        <v>22.475549289117055</v>
      </c>
      <c r="AR3252" s="17">
        <v>0.57170048329805112</v>
      </c>
      <c r="AS3252" s="17">
        <v>0.17223033223628209</v>
      </c>
      <c r="AT3252" s="17">
        <v>-1.0000000000000002</v>
      </c>
      <c r="AU3252" s="17">
        <v>-1.0000000000000002</v>
      </c>
      <c r="AV3252" s="17">
        <v>9.2193721365865053E-2</v>
      </c>
      <c r="AW3252" s="17">
        <v>20.337459956410612</v>
      </c>
      <c r="AX3252" s="17">
        <v>20.264202342493618</v>
      </c>
      <c r="AY3252" s="17">
        <v>-8.4303514835293011E-2</v>
      </c>
      <c r="AZ3252" s="17">
        <v>-37.052936533183143</v>
      </c>
      <c r="BA3252" s="22">
        <v>1342.5110900116561</v>
      </c>
      <c r="CU3252" t="e">
        <v>#N/A</v>
      </c>
      <c r="CV3252" t="e">
        <v>#N/A</v>
      </c>
    </row>
    <row r="3253" spans="1:100" x14ac:dyDescent="0.25">
      <c r="A3253">
        <v>6655</v>
      </c>
      <c r="B3253" t="s">
        <v>1977</v>
      </c>
      <c r="C3253" s="22">
        <v>3</v>
      </c>
      <c r="D3253" s="17">
        <v>1.1811431593418931</v>
      </c>
      <c r="E3253" s="17">
        <v>0</v>
      </c>
      <c r="F3253" s="17">
        <v>0.34247085204419719</v>
      </c>
      <c r="G3253" s="17">
        <v>0.34247085204419719</v>
      </c>
      <c r="H3253" s="17">
        <v>0.32351343920693948</v>
      </c>
      <c r="I3253" s="17">
        <v>0</v>
      </c>
      <c r="J3253" s="17">
        <v>19.410806352416362</v>
      </c>
      <c r="K3253" s="17">
        <v>0.32351343920693948</v>
      </c>
      <c r="L3253" s="17">
        <v>-1</v>
      </c>
      <c r="M3253" s="17">
        <v>-1</v>
      </c>
      <c r="N3253" s="17">
        <v>6.4702687841387885</v>
      </c>
      <c r="O3253" s="17">
        <v>20.934420363802456</v>
      </c>
      <c r="P3253" s="17">
        <v>-9.9711776307523673E-4</v>
      </c>
      <c r="Q3253" s="17">
        <v>4.2111593393534559</v>
      </c>
      <c r="R3253" s="17">
        <v>1.4376703917003526</v>
      </c>
      <c r="S3253" s="17">
        <v>0.33333333333333348</v>
      </c>
      <c r="T3253" s="17">
        <v>0.33333333333333348</v>
      </c>
      <c r="U3253" s="17">
        <v>0.11379511617409552</v>
      </c>
      <c r="V3253" s="17">
        <v>-7.8698041314350972E-2</v>
      </c>
      <c r="W3253" s="17">
        <v>15.130012092778871</v>
      </c>
      <c r="X3253" s="17">
        <v>0.32614544427000342</v>
      </c>
      <c r="Y3253" s="17">
        <v>-1</v>
      </c>
      <c r="Z3253" s="17">
        <v>-1</v>
      </c>
      <c r="AA3253" s="17">
        <v>28.060586040059999</v>
      </c>
      <c r="AB3253" s="17">
        <v>1.4500824798628173E-2</v>
      </c>
      <c r="AC3253" s="17">
        <v>-0.16722839207005152</v>
      </c>
      <c r="AD3253" s="17">
        <v>0.38258563838303922</v>
      </c>
      <c r="AE3253" s="17">
        <v>11.492903555580796</v>
      </c>
      <c r="AF3253" s="17">
        <v>0.45454545454545453</v>
      </c>
      <c r="AG3253" s="17">
        <v>-1</v>
      </c>
      <c r="AH3253" s="17">
        <v>-1</v>
      </c>
      <c r="AI3253" s="17">
        <v>2.0537777684414612E-3</v>
      </c>
      <c r="AJ3253" s="17">
        <v>-7.8698041314350972E-2</v>
      </c>
      <c r="AK3253" s="17">
        <v>7.0158113788742787E-2</v>
      </c>
      <c r="AL3253" s="17">
        <v>8.5491468499640635E-2</v>
      </c>
      <c r="AM3253" s="17">
        <v>9.5001924614032285E-2</v>
      </c>
      <c r="AN3253" s="17">
        <v>0.19121752632490019</v>
      </c>
      <c r="AO3253" s="17">
        <v>2.7258386842945224</v>
      </c>
      <c r="AP3253" s="17">
        <v>5.2078955006207073</v>
      </c>
      <c r="AQ3253" s="17">
        <v>34.540818445195249</v>
      </c>
      <c r="AR3253" s="17">
        <v>0.70176374152641119</v>
      </c>
      <c r="AS3253" s="17">
        <v>0.64965888347694289</v>
      </c>
      <c r="AT3253" s="17">
        <v>-1</v>
      </c>
      <c r="AU3253" s="17">
        <v>-1</v>
      </c>
      <c r="AV3253" s="17">
        <v>1.7801412437445501</v>
      </c>
      <c r="AW3253" s="17">
        <v>54.202901904483191</v>
      </c>
      <c r="AX3253" s="17">
        <v>46.374173328416916</v>
      </c>
      <c r="AY3253" s="17">
        <v>8.2357254183607717E-2</v>
      </c>
      <c r="AZ3253" s="17">
        <v>-21.094682222623952</v>
      </c>
      <c r="BA3253" s="22">
        <v>1365.7497374499821</v>
      </c>
      <c r="CU3253" t="e">
        <v>#N/A</v>
      </c>
      <c r="CV3253" t="e">
        <v>#N/A</v>
      </c>
    </row>
    <row r="3254" spans="1:100" x14ac:dyDescent="0.25">
      <c r="A3254">
        <v>6656</v>
      </c>
      <c r="B3254" t="s">
        <v>3478</v>
      </c>
      <c r="C3254" s="22">
        <v>3</v>
      </c>
      <c r="D3254" s="17">
        <v>1.7314391298368252</v>
      </c>
      <c r="E3254" s="17">
        <v>1.2098476097837912E-3</v>
      </c>
      <c r="F3254" s="17">
        <v>-0.50192492875943051</v>
      </c>
      <c r="G3254" s="17">
        <v>-0.50192492875943051</v>
      </c>
      <c r="H3254" s="17">
        <v>2.8317040682052864E-2</v>
      </c>
      <c r="I3254" s="17">
        <v>0</v>
      </c>
      <c r="J3254" s="17">
        <v>1.699022440923172</v>
      </c>
      <c r="K3254" s="17">
        <v>2.8317040682052864E-2</v>
      </c>
      <c r="L3254" s="17">
        <v>-0.99999999999999967</v>
      </c>
      <c r="M3254" s="17">
        <v>-0.99999999999999967</v>
      </c>
      <c r="N3254" s="17">
        <v>0.56634081364105726</v>
      </c>
      <c r="O3254" s="17">
        <v>2.9285366420005676</v>
      </c>
      <c r="P3254" s="17">
        <v>3.4313696641963293E-2</v>
      </c>
      <c r="Q3254" s="17">
        <v>-1.8015761989662926</v>
      </c>
      <c r="R3254" s="17">
        <v>-0.56717572451271492</v>
      </c>
      <c r="S3254" s="17">
        <v>0.33333333333333331</v>
      </c>
      <c r="T3254" s="17">
        <v>0.2482284721925605</v>
      </c>
      <c r="U3254" s="17">
        <v>0.16120262472744185</v>
      </c>
      <c r="V3254" s="17">
        <v>0</v>
      </c>
      <c r="W3254" s="17">
        <v>28.577895582851305</v>
      </c>
      <c r="X3254" s="17">
        <v>1.112950402612835</v>
      </c>
      <c r="Y3254" s="17">
        <v>-0.99999999999999967</v>
      </c>
      <c r="Z3254" s="17">
        <v>-0.99999999999999967</v>
      </c>
      <c r="AA3254" s="17">
        <v>35.47592678779143</v>
      </c>
      <c r="AB3254" s="17">
        <v>-2.928657043375818E-3</v>
      </c>
      <c r="AC3254" s="17">
        <v>-6.6439487997898325E-2</v>
      </c>
      <c r="AD3254" s="17">
        <v>0.2186722836303312</v>
      </c>
      <c r="AE3254" s="17">
        <v>7.4652069294528491</v>
      </c>
      <c r="AF3254" s="17">
        <v>0.27272727272727271</v>
      </c>
      <c r="AG3254" s="17">
        <v>-0.99999999999999967</v>
      </c>
      <c r="AH3254" s="17">
        <v>-0.99999999999999967</v>
      </c>
      <c r="AI3254" s="17">
        <v>0</v>
      </c>
      <c r="AJ3254" s="17">
        <v>0</v>
      </c>
      <c r="AK3254" s="17">
        <v>0.2546159987020129</v>
      </c>
      <c r="AL3254" s="17">
        <v>0.10826352126301256</v>
      </c>
      <c r="AM3254" s="17">
        <v>8.1595636026243496E-3</v>
      </c>
      <c r="AN3254" s="17">
        <v>0.16020793063891653</v>
      </c>
      <c r="AO3254" s="17">
        <v>1.4770690835756715</v>
      </c>
      <c r="AP3254" s="17">
        <v>4.5465158722879746</v>
      </c>
      <c r="AQ3254" s="17">
        <v>30.276918023774478</v>
      </c>
      <c r="AR3254" s="17">
        <v>0.74276443025333583</v>
      </c>
      <c r="AS3254" s="17">
        <v>1.1412674432948884</v>
      </c>
      <c r="AT3254" s="17">
        <v>-0.99999999999999967</v>
      </c>
      <c r="AU3254" s="17">
        <v>-0.99999999999999967</v>
      </c>
      <c r="AV3254" s="17">
        <v>-1.0691006532721457</v>
      </c>
      <c r="AW3254" s="17">
        <v>42.950979302079993</v>
      </c>
      <c r="AX3254" s="17">
        <v>42.950979302079993</v>
      </c>
      <c r="AY3254" s="17">
        <v>7.3926668204169571E-2</v>
      </c>
      <c r="AZ3254" s="17">
        <v>-32.895874070309667</v>
      </c>
      <c r="BA3254" s="22">
        <v>1330.2059641135922</v>
      </c>
      <c r="CU3254" t="e">
        <v>#N/A</v>
      </c>
      <c r="CV3254" t="e">
        <v>#N/A</v>
      </c>
    </row>
    <row r="3255" spans="1:100" x14ac:dyDescent="0.25">
      <c r="A3255">
        <v>6657</v>
      </c>
      <c r="B3255" t="s">
        <v>3479</v>
      </c>
      <c r="C3255" s="22">
        <v>3</v>
      </c>
      <c r="D3255" s="17">
        <v>2.2847999264784362</v>
      </c>
      <c r="E3255" s="17">
        <v>0</v>
      </c>
      <c r="F3255" s="17">
        <v>-0.56350208594020901</v>
      </c>
      <c r="G3255" s="17">
        <v>-0.56350208594020901</v>
      </c>
      <c r="H3255" s="17">
        <v>-0.24171810362048593</v>
      </c>
      <c r="I3255" s="17">
        <v>0</v>
      </c>
      <c r="J3255" s="17">
        <v>-14.503086217229157</v>
      </c>
      <c r="K3255" s="17">
        <v>-0.24171810362048593</v>
      </c>
      <c r="L3255" s="17">
        <v>-0.99999999999999878</v>
      </c>
      <c r="M3255" s="17">
        <v>-0.99999999999999878</v>
      </c>
      <c r="N3255" s="17">
        <v>-4.8343620724097187</v>
      </c>
      <c r="O3255" s="17">
        <v>-12.78178837669093</v>
      </c>
      <c r="P3255" s="17">
        <v>4.5999336479824402</v>
      </c>
      <c r="Q3255" s="17">
        <v>-1.0430182439172564</v>
      </c>
      <c r="R3255" s="17">
        <v>-1.4318340435914845E-4</v>
      </c>
      <c r="S3255" s="17">
        <v>0.21876209751021852</v>
      </c>
      <c r="T3255" s="17">
        <v>0.28977806318004568</v>
      </c>
      <c r="U3255" s="17">
        <v>2.0051633875109581E-2</v>
      </c>
      <c r="V3255" s="17">
        <v>0</v>
      </c>
      <c r="W3255" s="17">
        <v>30.812395927434384</v>
      </c>
      <c r="X3255" s="17">
        <v>0.78690952965790117</v>
      </c>
      <c r="Y3255" s="17">
        <v>-0.99999999999999878</v>
      </c>
      <c r="Z3255" s="17">
        <v>-0.99999999999999878</v>
      </c>
      <c r="AA3255" s="17">
        <v>22.801244843439033</v>
      </c>
      <c r="AB3255" s="17">
        <v>0.25066885589463211</v>
      </c>
      <c r="AC3255" s="17">
        <v>-0.2523767526165171</v>
      </c>
      <c r="AD3255" s="17">
        <v>-0.15851226128993523</v>
      </c>
      <c r="AE3255" s="17">
        <v>-8.011007900591018</v>
      </c>
      <c r="AF3255" s="17">
        <v>0.22222222222222221</v>
      </c>
      <c r="AG3255" s="17">
        <v>-0.99999999999999878</v>
      </c>
      <c r="AH3255" s="17">
        <v>-0.99999999999999878</v>
      </c>
      <c r="AI3255" s="17">
        <v>-8.7370545319057497E-3</v>
      </c>
      <c r="AJ3255" s="17">
        <v>0</v>
      </c>
      <c r="AK3255" s="17">
        <v>0.11890268333479356</v>
      </c>
      <c r="AL3255" s="17">
        <v>0.16578869342634306</v>
      </c>
      <c r="AM3255" s="17">
        <v>-0.15328492201147889</v>
      </c>
      <c r="AN3255" s="17">
        <v>0.19651642776126579</v>
      </c>
      <c r="AO3255" s="17">
        <v>-3.2376096336130038</v>
      </c>
      <c r="AP3255" s="17">
        <v>5.74185416116336</v>
      </c>
      <c r="AQ3255" s="17">
        <v>16.309309710205245</v>
      </c>
      <c r="AR3255" s="17">
        <v>0.52859179456537375</v>
      </c>
      <c r="AS3255" s="17">
        <v>0.54519142603741555</v>
      </c>
      <c r="AT3255" s="17">
        <v>-0.99999999999999878</v>
      </c>
      <c r="AU3255" s="17">
        <v>-0.99999999999999878</v>
      </c>
      <c r="AV3255" s="17">
        <v>-0.56364526934456827</v>
      </c>
      <c r="AW3255" s="17">
        <v>15.761310627911442</v>
      </c>
      <c r="AX3255" s="17">
        <v>15.586569537273327</v>
      </c>
      <c r="AY3255" s="17">
        <v>6.4545449716221864E-2</v>
      </c>
      <c r="AZ3255" s="17">
        <v>-6.391371832637688</v>
      </c>
      <c r="BA3255" s="22">
        <v>1365.2161323495495</v>
      </c>
      <c r="CU3255" t="e">
        <v>#N/A</v>
      </c>
      <c r="CV3255" t="e">
        <v>#N/A</v>
      </c>
    </row>
    <row r="3256" spans="1:100" x14ac:dyDescent="0.25">
      <c r="A3256">
        <v>6658</v>
      </c>
      <c r="B3256" t="s">
        <v>3480</v>
      </c>
      <c r="C3256" s="22">
        <v>3</v>
      </c>
      <c r="D3256" s="17">
        <v>4.1009257279520321</v>
      </c>
      <c r="E3256" s="17">
        <v>-0.11061606047890953</v>
      </c>
      <c r="F3256" s="17">
        <v>-0.6674598893351521</v>
      </c>
      <c r="G3256" s="17">
        <v>-0.70433190949478852</v>
      </c>
      <c r="H3256" s="17">
        <v>-3.6335986106171086E-2</v>
      </c>
      <c r="I3256" s="17">
        <v>0</v>
      </c>
      <c r="J3256" s="17">
        <v>-2.180159166370272</v>
      </c>
      <c r="K3256" s="17">
        <v>-3.6335986106171086E-2</v>
      </c>
      <c r="L3256" s="17">
        <v>-1.0000000000000007</v>
      </c>
      <c r="M3256" s="17">
        <v>-1.0000000000000007</v>
      </c>
      <c r="N3256" s="17">
        <v>-0.72671972212342228</v>
      </c>
      <c r="O3256" s="17">
        <v>1.2164346520869707</v>
      </c>
      <c r="P3256" s="17">
        <v>1.867415098763306</v>
      </c>
      <c r="Q3256" s="17">
        <v>-2.9578528070571228</v>
      </c>
      <c r="R3256" s="17">
        <v>-0.91222494922530473</v>
      </c>
      <c r="S3256" s="17">
        <v>0.33333333333333359</v>
      </c>
      <c r="T3256" s="17">
        <v>0.23874428009415102</v>
      </c>
      <c r="U3256" s="17">
        <v>5.0049710898895657E-2</v>
      </c>
      <c r="V3256" s="17">
        <v>2.4037628937186317E-2</v>
      </c>
      <c r="W3256" s="17">
        <v>27.30003757478951</v>
      </c>
      <c r="X3256" s="17">
        <v>0.87265191085804095</v>
      </c>
      <c r="Y3256" s="17">
        <v>-1.0000000000000007</v>
      </c>
      <c r="Z3256" s="17">
        <v>-1.0000000000000007</v>
      </c>
      <c r="AA3256" s="17">
        <v>21.236920333652272</v>
      </c>
      <c r="AB3256" s="17">
        <v>-0.15860724219787389</v>
      </c>
      <c r="AC3256" s="17">
        <v>-8.6719454825792991E-2</v>
      </c>
      <c r="AD3256" s="17">
        <v>0.1423088511854283</v>
      </c>
      <c r="AE3256" s="17">
        <v>-5.1508922919119247</v>
      </c>
      <c r="AF3256" s="17">
        <v>0.1111111111111111</v>
      </c>
      <c r="AG3256" s="17">
        <v>-1.0000000000000007</v>
      </c>
      <c r="AH3256" s="17">
        <v>-1.0000000000000007</v>
      </c>
      <c r="AI3256" s="17">
        <v>-4.1144602541790185E-2</v>
      </c>
      <c r="AJ3256" s="17">
        <v>2.4037628937186317E-2</v>
      </c>
      <c r="AK3256" s="17">
        <v>0.17194021424766345</v>
      </c>
      <c r="AL3256" s="17">
        <v>9.8907811236095489E-2</v>
      </c>
      <c r="AM3256" s="17">
        <v>-4.6106674205935325E-2</v>
      </c>
      <c r="AN3256" s="17">
        <v>0.25159810801782823</v>
      </c>
      <c r="AO3256" s="17">
        <v>-0.29296578391006484</v>
      </c>
      <c r="AP3256" s="17">
        <v>6.7844917566261795</v>
      </c>
      <c r="AQ3256" s="17">
        <v>25.119878408419243</v>
      </c>
      <c r="AR3256" s="17">
        <v>0.64616495326356693</v>
      </c>
      <c r="AS3256" s="17">
        <v>0.83631592475186955</v>
      </c>
      <c r="AT3256" s="17">
        <v>-1.0000000000000007</v>
      </c>
      <c r="AU3256" s="17">
        <v>-1.0000000000000007</v>
      </c>
      <c r="AV3256" s="17">
        <v>-1.6165568587200927</v>
      </c>
      <c r="AW3256" s="17">
        <v>29.23784674236542</v>
      </c>
      <c r="AX3256" s="17">
        <v>30.818717585248251</v>
      </c>
      <c r="AY3256" s="17">
        <v>-5.3715115385250263E-2</v>
      </c>
      <c r="AZ3256" s="17">
        <v>-61.716464834681489</v>
      </c>
      <c r="BA3256" s="22">
        <v>1314.616977996292</v>
      </c>
      <c r="CU3256" t="e">
        <v>#N/A</v>
      </c>
      <c r="CV3256" t="e">
        <v>#N/A</v>
      </c>
    </row>
    <row r="3257" spans="1:100" x14ac:dyDescent="0.25">
      <c r="A3257">
        <v>6659</v>
      </c>
      <c r="B3257" t="s">
        <v>692</v>
      </c>
      <c r="C3257" s="22">
        <v>3</v>
      </c>
      <c r="D3257" s="17">
        <v>5.1603251285470693</v>
      </c>
      <c r="E3257" s="17">
        <v>0.19450138973736783</v>
      </c>
      <c r="F3257" s="17">
        <v>-0.3740434688792873</v>
      </c>
      <c r="G3257" s="17">
        <v>-0.31130413246738142</v>
      </c>
      <c r="H3257" s="17">
        <v>-2.674627329601284E-2</v>
      </c>
      <c r="I3257" s="17">
        <v>0</v>
      </c>
      <c r="J3257" s="17">
        <v>-1.6047763977607723</v>
      </c>
      <c r="K3257" s="17">
        <v>-2.674627329601284E-2</v>
      </c>
      <c r="L3257" s="17">
        <v>-1.0000000000000004</v>
      </c>
      <c r="M3257" s="17">
        <v>-1.0000000000000004</v>
      </c>
      <c r="N3257" s="17">
        <v>-0.53492546592025714</v>
      </c>
      <c r="O3257" s="17">
        <v>3.2442445983189137</v>
      </c>
      <c r="P3257" s="17">
        <v>3.768663597475272</v>
      </c>
      <c r="Q3257" s="17">
        <v>0.29475923152448941</v>
      </c>
      <c r="R3257" s="17">
        <v>0.47763368127581401</v>
      </c>
      <c r="S3257" s="17">
        <v>0.33333333333333359</v>
      </c>
      <c r="T3257" s="17">
        <v>0.17661247544472267</v>
      </c>
      <c r="U3257" s="17">
        <v>-6.7114949485058542E-2</v>
      </c>
      <c r="V3257" s="17">
        <v>0</v>
      </c>
      <c r="W3257" s="17">
        <v>18.78308530356043</v>
      </c>
      <c r="X3257" s="17">
        <v>0.10696676839999436</v>
      </c>
      <c r="Y3257" s="17">
        <v>-1.0000000000000004</v>
      </c>
      <c r="Z3257" s="17">
        <v>-1.0000000000000004</v>
      </c>
      <c r="AA3257" s="17">
        <v>38.004279360712019</v>
      </c>
      <c r="AB3257" s="17">
        <v>-9.9170618947257233E-2</v>
      </c>
      <c r="AC3257" s="17">
        <v>0.31128988121751</v>
      </c>
      <c r="AD3257" s="17">
        <v>0.16275194524726333</v>
      </c>
      <c r="AE3257" s="17">
        <v>18.743560375875798</v>
      </c>
      <c r="AF3257" s="17">
        <v>0.375</v>
      </c>
      <c r="AG3257" s="17">
        <v>-1.0000000000000004</v>
      </c>
      <c r="AH3257" s="17">
        <v>-1.0000000000000004</v>
      </c>
      <c r="AI3257" s="17">
        <v>0</v>
      </c>
      <c r="AJ3257" s="17">
        <v>0</v>
      </c>
      <c r="AK3257" s="17">
        <v>1.9176529431054728E-2</v>
      </c>
      <c r="AL3257" s="17">
        <v>-0.25497807232119668</v>
      </c>
      <c r="AM3257" s="17">
        <v>-1.3427679319339442E-2</v>
      </c>
      <c r="AN3257" s="17">
        <v>0.14536004912668932</v>
      </c>
      <c r="AO3257" s="17">
        <v>-0.2398093358282124</v>
      </c>
      <c r="AP3257" s="17">
        <v>2.3591108665612461</v>
      </c>
      <c r="AQ3257" s="17">
        <v>17.178308905799653</v>
      </c>
      <c r="AR3257" s="17">
        <v>0.44283085929299792</v>
      </c>
      <c r="AS3257" s="17">
        <v>8.0220495103981493E-2</v>
      </c>
      <c r="AT3257" s="17">
        <v>-1.0000000000000004</v>
      </c>
      <c r="AU3257" s="17">
        <v>-1.0000000000000004</v>
      </c>
      <c r="AV3257" s="17">
        <v>0.16632954880843254</v>
      </c>
      <c r="AW3257" s="17">
        <v>43.607634825592186</v>
      </c>
      <c r="AX3257" s="17">
        <v>43.607634825592186</v>
      </c>
      <c r="AY3257" s="17">
        <v>0.25258223717527561</v>
      </c>
      <c r="AZ3257" s="17">
        <v>24.912426251944005</v>
      </c>
      <c r="BA3257" s="22">
        <v>1391.2496193367604</v>
      </c>
      <c r="CU3257" t="e">
        <v>#N/A</v>
      </c>
      <c r="CV3257" t="e">
        <v>#N/A</v>
      </c>
    </row>
    <row r="3258" spans="1:100" x14ac:dyDescent="0.25">
      <c r="A3258">
        <v>6660</v>
      </c>
      <c r="B3258" t="s">
        <v>3481</v>
      </c>
      <c r="C3258" s="22">
        <v>3</v>
      </c>
      <c r="D3258" s="17">
        <v>5.1634168469110229</v>
      </c>
      <c r="E3258" s="17">
        <v>-8.8783891323534654E-3</v>
      </c>
      <c r="F3258" s="17">
        <v>-0.21977330953178448</v>
      </c>
      <c r="G3258" s="17">
        <v>-0.21977330953178448</v>
      </c>
      <c r="H3258" s="17">
        <v>0.20262420779025406</v>
      </c>
      <c r="I3258" s="17">
        <v>0</v>
      </c>
      <c r="J3258" s="17">
        <v>12.15745246741524</v>
      </c>
      <c r="K3258" s="17">
        <v>0.20262420779025406</v>
      </c>
      <c r="L3258" s="17">
        <v>-1.0000000000000009</v>
      </c>
      <c r="M3258" s="17">
        <v>-1.0000000000000009</v>
      </c>
      <c r="N3258" s="17">
        <v>4.0524841558050815</v>
      </c>
      <c r="O3258" s="17">
        <v>17.101096004794474</v>
      </c>
      <c r="P3258" s="17">
        <v>-0.30612336456276201</v>
      </c>
      <c r="Q3258" s="17">
        <v>-1.6903558067363669</v>
      </c>
      <c r="R3258" s="17">
        <v>-0.57931962196596221</v>
      </c>
      <c r="S3258" s="17">
        <v>0.32107849920176318</v>
      </c>
      <c r="T3258" s="17">
        <v>0.34587612331602663</v>
      </c>
      <c r="U3258" s="17">
        <v>7.4667803984126938E-2</v>
      </c>
      <c r="V3258" s="17">
        <v>-2.4241730443445741E-2</v>
      </c>
      <c r="W3258" s="17">
        <v>20.590259530728691</v>
      </c>
      <c r="X3258" s="17">
        <v>0.63343504810642426</v>
      </c>
      <c r="Y3258" s="17">
        <v>-1.0000000000000009</v>
      </c>
      <c r="Z3258" s="17">
        <v>-1.0000000000000009</v>
      </c>
      <c r="AA3258" s="17">
        <v>9.8160022042040485</v>
      </c>
      <c r="AB3258" s="17">
        <v>0.10991660886393648</v>
      </c>
      <c r="AC3258" s="17">
        <v>-0.19640942144435178</v>
      </c>
      <c r="AD3258" s="17">
        <v>-0.11740594151075798</v>
      </c>
      <c r="AE3258" s="17">
        <v>-10.19493770455867</v>
      </c>
      <c r="AF3258" s="17">
        <v>0.4</v>
      </c>
      <c r="AG3258" s="17">
        <v>-1.0000000000000009</v>
      </c>
      <c r="AH3258" s="17">
        <v>-1.0000000000000009</v>
      </c>
      <c r="AI3258" s="17">
        <v>-4.1201240397530318E-3</v>
      </c>
      <c r="AJ3258" s="17">
        <v>-2.4241730443445741E-2</v>
      </c>
      <c r="AK3258" s="17">
        <v>0.33952732090313548</v>
      </c>
      <c r="AL3258" s="17">
        <v>-3.6811740248633484E-2</v>
      </c>
      <c r="AM3258" s="17">
        <v>0.30781974467105677</v>
      </c>
      <c r="AN3258" s="17">
        <v>0.15453607487683416</v>
      </c>
      <c r="AO3258" s="17">
        <v>9.3931302212920951</v>
      </c>
      <c r="AP3258" s="17">
        <v>3.6793431706776842</v>
      </c>
      <c r="AQ3258" s="17">
        <v>32.747711998143927</v>
      </c>
      <c r="AR3258" s="17">
        <v>0.71738069605847143</v>
      </c>
      <c r="AS3258" s="17">
        <v>0.83605925589667829</v>
      </c>
      <c r="AT3258" s="17">
        <v>-1.0000000000000009</v>
      </c>
      <c r="AU3258" s="17">
        <v>-1.0000000000000009</v>
      </c>
      <c r="AV3258" s="17">
        <v>-0.79909293149774596</v>
      </c>
      <c r="AW3258" s="17">
        <v>30.596441379676218</v>
      </c>
      <c r="AX3258" s="17">
        <v>28.089865854536601</v>
      </c>
      <c r="AY3258" s="17">
        <v>-0.12974468604549361</v>
      </c>
      <c r="AZ3258" s="17">
        <v>-54.156319931111206</v>
      </c>
      <c r="BA3258" s="22">
        <v>1335.7253559589096</v>
      </c>
      <c r="CU3258" t="e">
        <v>#N/A</v>
      </c>
      <c r="CV3258" t="e">
        <v>#N/A</v>
      </c>
    </row>
    <row r="3259" spans="1:100" x14ac:dyDescent="0.25">
      <c r="A3259">
        <v>6662</v>
      </c>
      <c r="B3259" t="s">
        <v>3482</v>
      </c>
      <c r="C3259" s="22">
        <v>3</v>
      </c>
      <c r="D3259" s="17">
        <v>4.47513161204391</v>
      </c>
      <c r="E3259" s="17">
        <v>3.8383966694009318E-3</v>
      </c>
      <c r="F3259" s="17">
        <v>1.9046321471991257</v>
      </c>
      <c r="G3259" s="17">
        <v>1.9046321471991257</v>
      </c>
      <c r="H3259" s="17">
        <v>0.16649784052806185</v>
      </c>
      <c r="I3259" s="17">
        <v>0</v>
      </c>
      <c r="J3259" s="17">
        <v>9.989870431683709</v>
      </c>
      <c r="K3259" s="17">
        <v>0.16649784052806185</v>
      </c>
      <c r="L3259" s="17">
        <v>-1.0000000000000004</v>
      </c>
      <c r="M3259" s="17">
        <v>-1.0000000000000004</v>
      </c>
      <c r="N3259" s="17">
        <v>3.3299568105612374</v>
      </c>
      <c r="O3259" s="17">
        <v>16.36963419092675</v>
      </c>
      <c r="P3259" s="17">
        <v>-0.34672379961430078</v>
      </c>
      <c r="Q3259" s="17">
        <v>-1.9545979094009522</v>
      </c>
      <c r="R3259" s="17">
        <v>-0.69920279145429132</v>
      </c>
      <c r="S3259" s="17">
        <v>0.34735953326754482</v>
      </c>
      <c r="T3259" s="17">
        <v>0.30100490046550155</v>
      </c>
      <c r="U3259" s="17">
        <v>0.12263057926337455</v>
      </c>
      <c r="V3259" s="17">
        <v>0</v>
      </c>
      <c r="W3259" s="17">
        <v>24.179886898734342</v>
      </c>
      <c r="X3259" s="17">
        <v>0.94006047739065057</v>
      </c>
      <c r="Y3259" s="17">
        <v>-1.0000000000000004</v>
      </c>
      <c r="Z3259" s="17">
        <v>-1.0000000000000004</v>
      </c>
      <c r="AA3259" s="17">
        <v>84.664486507228787</v>
      </c>
      <c r="AB3259" s="17">
        <v>0.48406886685260198</v>
      </c>
      <c r="AC3259" s="17">
        <v>0.38520816615836467</v>
      </c>
      <c r="AD3259" s="17">
        <v>0.35439901498800791</v>
      </c>
      <c r="AE3259" s="17">
        <v>61.183802399948746</v>
      </c>
      <c r="AF3259" s="17">
        <v>1</v>
      </c>
      <c r="AG3259" s="17">
        <v>-1.0000000000000004</v>
      </c>
      <c r="AH3259" s="17">
        <v>-1.0000000000000004</v>
      </c>
      <c r="AI3259" s="17">
        <v>-4.4074574311308803E-2</v>
      </c>
      <c r="AJ3259" s="17">
        <v>0</v>
      </c>
      <c r="AK3259" s="17">
        <v>-0.18969655285436673</v>
      </c>
      <c r="AL3259" s="17">
        <v>0.36759728888973325</v>
      </c>
      <c r="AM3259" s="17">
        <v>0.21195462602239917</v>
      </c>
      <c r="AN3259" s="17">
        <v>0.16492880907006646</v>
      </c>
      <c r="AO3259" s="17">
        <v>4.3503828862881448</v>
      </c>
      <c r="AP3259" s="17">
        <v>5.9612066712003262</v>
      </c>
      <c r="AQ3259" s="17">
        <v>34.169757330418058</v>
      </c>
      <c r="AR3259" s="17">
        <v>0.77099501299642037</v>
      </c>
      <c r="AS3259" s="17">
        <v>1.1065583179187124</v>
      </c>
      <c r="AT3259" s="17">
        <v>-1.0000000000000004</v>
      </c>
      <c r="AU3259" s="17">
        <v>-1.0000000000000004</v>
      </c>
      <c r="AV3259" s="17">
        <v>1.205429355744835</v>
      </c>
      <c r="AW3259" s="17">
        <v>106.99532736935582</v>
      </c>
      <c r="AX3259" s="17">
        <v>106.11383588312964</v>
      </c>
      <c r="AY3259" s="17">
        <v>0.40705657082396984</v>
      </c>
      <c r="AZ3259" s="17">
        <v>41.938570961322085</v>
      </c>
      <c r="BA3259" s="22">
        <v>1458.4506765827782</v>
      </c>
      <c r="CU3259" t="e">
        <v>#N/A</v>
      </c>
      <c r="CV3259" t="e">
        <v>#N/A</v>
      </c>
    </row>
    <row r="3260" spans="1:100" x14ac:dyDescent="0.25">
      <c r="A3260">
        <v>6663</v>
      </c>
      <c r="B3260" t="s">
        <v>3483</v>
      </c>
      <c r="C3260" s="22">
        <v>3</v>
      </c>
      <c r="D3260" s="17">
        <v>1.4835421675653442</v>
      </c>
      <c r="E3260" s="17">
        <v>-8.697997982178636E-2</v>
      </c>
      <c r="F3260" s="17">
        <v>0.31701993790629146</v>
      </c>
      <c r="G3260" s="17">
        <v>0.29573322685279468</v>
      </c>
      <c r="H3260" s="17">
        <v>-0.15138638105322477</v>
      </c>
      <c r="I3260" s="17">
        <v>0</v>
      </c>
      <c r="J3260" s="17">
        <v>-9.083182863193489</v>
      </c>
      <c r="K3260" s="17">
        <v>-0.15138638105322477</v>
      </c>
      <c r="L3260" s="17">
        <v>-0.99999999999999978</v>
      </c>
      <c r="M3260" s="17">
        <v>-0.99999999999999978</v>
      </c>
      <c r="N3260" s="17">
        <v>-3.0277276210644959</v>
      </c>
      <c r="O3260" s="17">
        <v>-7.3039074687753409</v>
      </c>
      <c r="P3260" s="17">
        <v>4.0956783116958759E-2</v>
      </c>
      <c r="Q3260" s="17">
        <v>-0.59902128465003202</v>
      </c>
      <c r="R3260" s="17">
        <v>-0.14997517411071074</v>
      </c>
      <c r="S3260" s="17">
        <v>0.33333333333333326</v>
      </c>
      <c r="T3260" s="17">
        <v>0.26939793967260017</v>
      </c>
      <c r="U3260" s="17">
        <v>-3.375064534034708E-2</v>
      </c>
      <c r="V3260" s="17">
        <v>3.4533569572896064E-3</v>
      </c>
      <c r="W3260" s="17">
        <v>28.952814627044031</v>
      </c>
      <c r="X3260" s="17">
        <v>0.68656124420022313</v>
      </c>
      <c r="Y3260" s="17">
        <v>-0.99999999999999978</v>
      </c>
      <c r="Z3260" s="17">
        <v>-0.99999999999999978</v>
      </c>
      <c r="AA3260" s="17">
        <v>12.366463546322027</v>
      </c>
      <c r="AB3260" s="17">
        <v>-2.4873501608367869E-2</v>
      </c>
      <c r="AC3260" s="17">
        <v>-0.29451467257194042</v>
      </c>
      <c r="AD3260" s="17">
        <v>-9.3393439519180044E-3</v>
      </c>
      <c r="AE3260" s="17">
        <v>-16.436375906611307</v>
      </c>
      <c r="AF3260" s="17">
        <v>0.125</v>
      </c>
      <c r="AG3260" s="17">
        <v>-0.99999999999999978</v>
      </c>
      <c r="AH3260" s="17">
        <v>-0.99999999999999978</v>
      </c>
      <c r="AI3260" s="17">
        <v>0</v>
      </c>
      <c r="AJ3260" s="17">
        <v>3.4533569572896064E-3</v>
      </c>
      <c r="AK3260" s="17">
        <v>9.622642603858185E-2</v>
      </c>
      <c r="AL3260" s="17">
        <v>-7.8778179461641465E-2</v>
      </c>
      <c r="AM3260" s="17">
        <v>2.9691000783302834E-2</v>
      </c>
      <c r="AN3260" s="17">
        <v>-4.7237023404511677E-2</v>
      </c>
      <c r="AO3260" s="17">
        <v>1.2234071497754806</v>
      </c>
      <c r="AP3260" s="17">
        <v>-1.5748164824209994</v>
      </c>
      <c r="AQ3260" s="17">
        <v>19.869631763850563</v>
      </c>
      <c r="AR3260" s="17">
        <v>0.5724339846228762</v>
      </c>
      <c r="AS3260" s="17">
        <v>0.5351748631469978</v>
      </c>
      <c r="AT3260" s="17">
        <v>-0.99999999999999978</v>
      </c>
      <c r="AU3260" s="17">
        <v>-0.99999999999999978</v>
      </c>
      <c r="AV3260" s="17">
        <v>0.14575805274208364</v>
      </c>
      <c r="AW3260" s="17">
        <v>3.4877395951256713</v>
      </c>
      <c r="AX3260" s="17">
        <v>3.8330752908546342</v>
      </c>
      <c r="AY3260" s="17">
        <v>-0.16455644864110766</v>
      </c>
      <c r="AZ3260" s="17">
        <v>-39.831700941931359</v>
      </c>
      <c r="BA3260" s="22">
        <v>1312.6636416884148</v>
      </c>
      <c r="CU3260" t="e">
        <v>#N/A</v>
      </c>
      <c r="CV3260" t="e">
        <v>#N/A</v>
      </c>
    </row>
    <row r="3261" spans="1:100" x14ac:dyDescent="0.25">
      <c r="A3261">
        <v>6664</v>
      </c>
      <c r="B3261" t="s">
        <v>3484</v>
      </c>
      <c r="C3261" s="22">
        <v>3</v>
      </c>
      <c r="D3261" s="17">
        <v>5.4659542554822202</v>
      </c>
      <c r="E3261" s="17">
        <v>-6.4689185186079384E-2</v>
      </c>
      <c r="F3261" s="17">
        <v>0.46257457438016536</v>
      </c>
      <c r="G3261" s="17">
        <v>0.43994045185939423</v>
      </c>
      <c r="H3261" s="17">
        <v>0.4431899734839877</v>
      </c>
      <c r="I3261" s="17">
        <v>0</v>
      </c>
      <c r="J3261" s="17">
        <v>26.59139840903925</v>
      </c>
      <c r="K3261" s="17">
        <v>0.4431899734839877</v>
      </c>
      <c r="L3261" s="17">
        <v>-1</v>
      </c>
      <c r="M3261" s="17">
        <v>-1</v>
      </c>
      <c r="N3261" s="17">
        <v>8.8637994696797531</v>
      </c>
      <c r="O3261" s="17">
        <v>32.497293116380867</v>
      </c>
      <c r="P3261" s="17">
        <v>4.3790185209345769E-3</v>
      </c>
      <c r="Q3261" s="17">
        <v>0.27742134793325868</v>
      </c>
      <c r="R3261" s="17">
        <v>2.3427477187041194E-2</v>
      </c>
      <c r="S3261" s="17">
        <v>0.33333333333333343</v>
      </c>
      <c r="T3261" s="17">
        <v>0.25010195340691216</v>
      </c>
      <c r="U3261" s="17">
        <v>0.18681496562815703</v>
      </c>
      <c r="V3261" s="17">
        <v>0</v>
      </c>
      <c r="W3261" s="17">
        <v>13.082411155376587</v>
      </c>
      <c r="X3261" s="17">
        <v>0.81898040316182974</v>
      </c>
      <c r="Y3261" s="17">
        <v>-1</v>
      </c>
      <c r="Z3261" s="17">
        <v>-1</v>
      </c>
      <c r="AA3261" s="17">
        <v>27.244934712253617</v>
      </c>
      <c r="AB3261" s="17">
        <v>-6.9222092192470774E-2</v>
      </c>
      <c r="AC3261" s="17">
        <v>0.31440017479494681</v>
      </c>
      <c r="AD3261" s="17">
        <v>3.760383899132342E-2</v>
      </c>
      <c r="AE3261" s="17">
        <v>14.139096079689979</v>
      </c>
      <c r="AF3261" s="17">
        <v>0.5</v>
      </c>
      <c r="AG3261" s="17">
        <v>-1</v>
      </c>
      <c r="AH3261" s="17">
        <v>-1</v>
      </c>
      <c r="AI3261" s="17">
        <v>0</v>
      </c>
      <c r="AJ3261" s="17">
        <v>0</v>
      </c>
      <c r="AK3261" s="17">
        <v>-0.21620913920018076</v>
      </c>
      <c r="AL3261" s="17">
        <v>8.207188448641578E-2</v>
      </c>
      <c r="AM3261" s="17">
        <v>0.43155828184469702</v>
      </c>
      <c r="AN3261" s="17">
        <v>0.17495829493485932</v>
      </c>
      <c r="AO3261" s="17">
        <v>9.7079113501165253</v>
      </c>
      <c r="AP3261" s="17">
        <v>4.7843167958035631</v>
      </c>
      <c r="AQ3261" s="17">
        <v>39.673809564415848</v>
      </c>
      <c r="AR3261" s="17">
        <v>0.77025025236840217</v>
      </c>
      <c r="AS3261" s="17">
        <v>1.2621703766458181</v>
      </c>
      <c r="AT3261" s="17">
        <v>-1</v>
      </c>
      <c r="AU3261" s="17">
        <v>-1</v>
      </c>
      <c r="AV3261" s="17">
        <v>0.46336792904643548</v>
      </c>
      <c r="AW3261" s="17">
        <v>64.526544624438017</v>
      </c>
      <c r="AX3261" s="17">
        <v>64.526544624438017</v>
      </c>
      <c r="AY3261" s="17">
        <v>0.27916749743346786</v>
      </c>
      <c r="AZ3261" s="17">
        <v>18.31588495809504</v>
      </c>
      <c r="BA3261" s="22">
        <v>1386.2060648159536</v>
      </c>
      <c r="CU3261" t="e">
        <v>#N/A</v>
      </c>
      <c r="CV3261" t="e">
        <v>#N/A</v>
      </c>
    </row>
    <row r="3262" spans="1:100" x14ac:dyDescent="0.25">
      <c r="A3262">
        <v>6665</v>
      </c>
      <c r="B3262" t="s">
        <v>3485</v>
      </c>
      <c r="C3262" s="22">
        <v>3</v>
      </c>
      <c r="D3262" s="17">
        <v>4.4666423736336842</v>
      </c>
      <c r="E3262" s="17">
        <v>0.10383048005798932</v>
      </c>
      <c r="F3262" s="17">
        <v>0.92956181437226038</v>
      </c>
      <c r="G3262" s="17">
        <v>0.94153600560227046</v>
      </c>
      <c r="H3262" s="17">
        <v>0.33132517543819145</v>
      </c>
      <c r="I3262" s="17">
        <v>0</v>
      </c>
      <c r="J3262" s="17">
        <v>19.879510526291483</v>
      </c>
      <c r="K3262" s="17">
        <v>0.33132517543819145</v>
      </c>
      <c r="L3262" s="17">
        <v>-0.99999999999999933</v>
      </c>
      <c r="M3262" s="17">
        <v>-0.99999999999999933</v>
      </c>
      <c r="N3262" s="17">
        <v>6.626503508763828</v>
      </c>
      <c r="O3262" s="17">
        <v>25.287688905527435</v>
      </c>
      <c r="P3262" s="17">
        <v>-0.36520674118179414</v>
      </c>
      <c r="Q3262" s="17">
        <v>1.2558700101998082</v>
      </c>
      <c r="R3262" s="17">
        <v>0.36348041455091729</v>
      </c>
      <c r="S3262" s="17">
        <v>0.32967446081649399</v>
      </c>
      <c r="T3262" s="17">
        <v>0.32164528358740874</v>
      </c>
      <c r="U3262" s="17">
        <v>-3.7087281553651917E-3</v>
      </c>
      <c r="V3262" s="17">
        <v>-0.13926244766355841</v>
      </c>
      <c r="W3262" s="17">
        <v>7.0809357258715266</v>
      </c>
      <c r="X3262" s="17">
        <v>-0.54210307938302338</v>
      </c>
      <c r="Y3262" s="17">
        <v>-0.99999999999999933</v>
      </c>
      <c r="Z3262" s="17">
        <v>-0.99999999999999933</v>
      </c>
      <c r="AA3262" s="17">
        <v>17.118559561220049</v>
      </c>
      <c r="AB3262" s="17">
        <v>0.29681573675086947</v>
      </c>
      <c r="AC3262" s="17">
        <v>0.12538860662369278</v>
      </c>
      <c r="AD3262" s="17">
        <v>-0.22872147495861056</v>
      </c>
      <c r="AE3262" s="17">
        <v>9.6741434207975949</v>
      </c>
      <c r="AF3262" s="17">
        <v>0.22222222222222221</v>
      </c>
      <c r="AG3262" s="17">
        <v>-0.99999999999999933</v>
      </c>
      <c r="AH3262" s="17">
        <v>-0.99999999999999933</v>
      </c>
      <c r="AI3262" s="17">
        <v>3.8527494806382068E-2</v>
      </c>
      <c r="AJ3262" s="17">
        <v>-0.13926244766355841</v>
      </c>
      <c r="AK3262" s="17">
        <v>-7.7953795906718151E-2</v>
      </c>
      <c r="AL3262" s="17">
        <v>0.23285597892297402</v>
      </c>
      <c r="AM3262" s="17">
        <v>0.31369160044599637</v>
      </c>
      <c r="AN3262" s="17">
        <v>-0.21685049075060325</v>
      </c>
      <c r="AO3262" s="17">
        <v>7.452521031616322</v>
      </c>
      <c r="AP3262" s="17">
        <v>-4.256982374150212</v>
      </c>
      <c r="AQ3262" s="17">
        <v>26.960446252163003</v>
      </c>
      <c r="AR3262" s="17">
        <v>0.50834856858497934</v>
      </c>
      <c r="AS3262" s="17">
        <v>-0.21077790394483195</v>
      </c>
      <c r="AT3262" s="17">
        <v>-0.99999999999999933</v>
      </c>
      <c r="AU3262" s="17">
        <v>-0.99999999999999933</v>
      </c>
      <c r="AV3262" s="17">
        <v>1.3050164201531878</v>
      </c>
      <c r="AW3262" s="17">
        <v>38.149266092597259</v>
      </c>
      <c r="AX3262" s="17">
        <v>24.993571222369081</v>
      </c>
      <c r="AY3262" s="17">
        <v>0.25482283301487524</v>
      </c>
      <c r="AZ3262" s="17">
        <v>-11.980824664949109</v>
      </c>
      <c r="BA3262" s="22">
        <v>1390.0475337488494</v>
      </c>
      <c r="CU3262" t="e">
        <v>#N/A</v>
      </c>
      <c r="CV3262" t="e">
        <v>#N/A</v>
      </c>
    </row>
    <row r="3263" spans="1:100" x14ac:dyDescent="0.25">
      <c r="A3263">
        <v>6666</v>
      </c>
      <c r="B3263" t="s">
        <v>3486</v>
      </c>
      <c r="C3263" s="22">
        <v>3</v>
      </c>
      <c r="D3263" s="17">
        <v>4.7714565706082013</v>
      </c>
      <c r="E3263" s="17">
        <v>-3.5757812654341373E-2</v>
      </c>
      <c r="F3263" s="17">
        <v>0.26395548370741162</v>
      </c>
      <c r="G3263" s="17">
        <v>0.25748561248679724</v>
      </c>
      <c r="H3263" s="17">
        <v>8.3868874646814376E-2</v>
      </c>
      <c r="I3263" s="17">
        <v>0</v>
      </c>
      <c r="J3263" s="17">
        <v>5.0321324788088626</v>
      </c>
      <c r="K3263" s="17">
        <v>8.3868874646814376E-2</v>
      </c>
      <c r="L3263" s="17">
        <v>-1.0000000000000004</v>
      </c>
      <c r="M3263" s="17">
        <v>-1.0000000000000004</v>
      </c>
      <c r="N3263" s="17">
        <v>1.6773774929362877</v>
      </c>
      <c r="O3263" s="17">
        <v>10.061074661903865</v>
      </c>
      <c r="P3263" s="17">
        <v>9.0265185474180082E-2</v>
      </c>
      <c r="Q3263" s="17">
        <v>1.7361383373638262</v>
      </c>
      <c r="R3263" s="17">
        <v>0.62108931064387141</v>
      </c>
      <c r="S3263" s="17">
        <v>0.33333333333333337</v>
      </c>
      <c r="T3263" s="17">
        <v>0.40166008293326627</v>
      </c>
      <c r="U3263" s="17">
        <v>0.22058002320620587</v>
      </c>
      <c r="V3263" s="17">
        <v>0</v>
      </c>
      <c r="W3263" s="17">
        <v>34.868182593039649</v>
      </c>
      <c r="X3263" s="17">
        <v>1.5969114252933081</v>
      </c>
      <c r="Y3263" s="17">
        <v>-1.0000000000000004</v>
      </c>
      <c r="Z3263" s="17">
        <v>-1.0000000000000004</v>
      </c>
      <c r="AA3263" s="17">
        <v>49.700853356407727</v>
      </c>
      <c r="AB3263" s="17">
        <v>5.4069592566247979E-2</v>
      </c>
      <c r="AC3263" s="17">
        <v>-1.1167115757407938E-3</v>
      </c>
      <c r="AD3263" s="17">
        <v>0.23127874806397711</v>
      </c>
      <c r="AE3263" s="17">
        <v>14.211581452724209</v>
      </c>
      <c r="AF3263" s="17">
        <v>0.17647058823529413</v>
      </c>
      <c r="AG3263" s="17">
        <v>-1.0000000000000004</v>
      </c>
      <c r="AH3263" s="17">
        <v>-1.0000000000000004</v>
      </c>
      <c r="AI3263" s="17">
        <v>4.510424636891628E-2</v>
      </c>
      <c r="AJ3263" s="17">
        <v>0</v>
      </c>
      <c r="AK3263" s="17">
        <v>0.20117851205901721</v>
      </c>
      <c r="AL3263" s="17">
        <v>0.55207221377763993</v>
      </c>
      <c r="AM3263" s="17">
        <v>0.21352543831150012</v>
      </c>
      <c r="AN3263" s="17">
        <v>-2.8497114925853648E-2</v>
      </c>
      <c r="AO3263" s="17">
        <v>6.3440285180825891</v>
      </c>
      <c r="AP3263" s="17">
        <v>2.0479331957418583</v>
      </c>
      <c r="AQ3263" s="17">
        <v>39.900315071848517</v>
      </c>
      <c r="AR3263" s="17">
        <v>0.95557343947280549</v>
      </c>
      <c r="AS3263" s="17">
        <v>1.6807802999401218</v>
      </c>
      <c r="AT3263" s="17">
        <v>-1.0000000000000004</v>
      </c>
      <c r="AU3263" s="17">
        <v>-1.0000000000000004</v>
      </c>
      <c r="AV3263" s="17">
        <v>0.87857492313066843</v>
      </c>
      <c r="AW3263" s="17">
        <v>61.809861214053463</v>
      </c>
      <c r="AX3263" s="17">
        <v>62.711946141431802</v>
      </c>
      <c r="AY3263" s="17">
        <v>0.3499982550100561</v>
      </c>
      <c r="AZ3263" s="17">
        <v>7.5730602250299244</v>
      </c>
      <c r="BA3263" s="22">
        <v>1433.292800007167</v>
      </c>
      <c r="CU3263" t="e">
        <v>#N/A</v>
      </c>
      <c r="CV3263" t="e">
        <v>#N/A</v>
      </c>
    </row>
    <row r="3264" spans="1:100" x14ac:dyDescent="0.25">
      <c r="A3264">
        <v>6667</v>
      </c>
      <c r="B3264" t="s">
        <v>3487</v>
      </c>
      <c r="C3264" s="22">
        <v>3</v>
      </c>
      <c r="D3264" s="17">
        <v>2.9565217256460383</v>
      </c>
      <c r="E3264" s="17">
        <v>-2.1002270922539475E-2</v>
      </c>
      <c r="F3264" s="17">
        <v>-1.9634158174371849E-2</v>
      </c>
      <c r="G3264" s="17">
        <v>-1.9634158174371849E-2</v>
      </c>
      <c r="H3264" s="17">
        <v>-8.4944021934167752E-2</v>
      </c>
      <c r="I3264" s="17">
        <v>0</v>
      </c>
      <c r="J3264" s="17">
        <v>-5.0966413160500661</v>
      </c>
      <c r="K3264" s="17">
        <v>-8.4944021934167752E-2</v>
      </c>
      <c r="L3264" s="17">
        <v>-0.99999999999999978</v>
      </c>
      <c r="M3264" s="17">
        <v>-0.99999999999999978</v>
      </c>
      <c r="N3264" s="17">
        <v>-1.6988804386833554</v>
      </c>
      <c r="O3264" s="17">
        <v>-2.1597537485784</v>
      </c>
      <c r="P3264" s="17">
        <v>-0.53021171758549246</v>
      </c>
      <c r="Q3264" s="17">
        <v>-0.9753698670363834</v>
      </c>
      <c r="R3264" s="17">
        <v>-0.33382726446260091</v>
      </c>
      <c r="S3264" s="17">
        <v>0.33333333333333343</v>
      </c>
      <c r="T3264" s="17">
        <v>0.27780436218613919</v>
      </c>
      <c r="U3264" s="17">
        <v>1.5408952674234519E-3</v>
      </c>
      <c r="V3264" s="17">
        <v>-2.9712454687913416E-4</v>
      </c>
      <c r="W3264" s="17">
        <v>27.893019526967372</v>
      </c>
      <c r="X3264" s="17">
        <v>0.64493358009486479</v>
      </c>
      <c r="Y3264" s="17">
        <v>-0.99999999999999978</v>
      </c>
      <c r="Z3264" s="17">
        <v>-0.99999999999999978</v>
      </c>
      <c r="AA3264" s="17">
        <v>42.735396956422619</v>
      </c>
      <c r="AB3264" s="17">
        <v>0.13521044130874152</v>
      </c>
      <c r="AC3264" s="17">
        <v>0.19448504427739371</v>
      </c>
      <c r="AD3264" s="17">
        <v>-2.6171391707778158E-2</v>
      </c>
      <c r="AE3264" s="17">
        <v>15.176204693917851</v>
      </c>
      <c r="AF3264" s="17">
        <v>0.58333333333333337</v>
      </c>
      <c r="AG3264" s="17">
        <v>-0.99999999999999978</v>
      </c>
      <c r="AH3264" s="17">
        <v>-0.99999999999999978</v>
      </c>
      <c r="AI3264" s="17">
        <v>0</v>
      </c>
      <c r="AJ3264" s="17">
        <v>-2.9712454687913416E-4</v>
      </c>
      <c r="AK3264" s="17">
        <v>5.8889232244580661E-2</v>
      </c>
      <c r="AL3264" s="17">
        <v>-6.6050162735205434E-2</v>
      </c>
      <c r="AM3264" s="17">
        <v>-9.1230273691984942E-2</v>
      </c>
      <c r="AN3264" s="17">
        <v>-9.9773207001743816E-3</v>
      </c>
      <c r="AO3264" s="17">
        <v>-1.9863106810767195</v>
      </c>
      <c r="AP3264" s="17">
        <v>-0.57968383118038647</v>
      </c>
      <c r="AQ3264" s="17">
        <v>22.796378210917311</v>
      </c>
      <c r="AR3264" s="17">
        <v>0.61238146624001688</v>
      </c>
      <c r="AS3264" s="17">
        <v>0.5599895581606974</v>
      </c>
      <c r="AT3264" s="17">
        <v>-0.99999999999999978</v>
      </c>
      <c r="AU3264" s="17">
        <v>-0.99999999999999978</v>
      </c>
      <c r="AV3264" s="17">
        <v>-0.35346142263697278</v>
      </c>
      <c r="AW3264" s="17">
        <v>39.995959376663855</v>
      </c>
      <c r="AX3264" s="17">
        <v>39.966246921975944</v>
      </c>
      <c r="AY3264" s="17">
        <v>6.1290842559361007E-2</v>
      </c>
      <c r="AZ3264" s="17">
        <v>-21.699479588094984</v>
      </c>
      <c r="BA3264" s="22">
        <v>1372.2044943841413</v>
      </c>
      <c r="CU3264" t="e">
        <v>#N/A</v>
      </c>
      <c r="CV3264" t="e">
        <v>#N/A</v>
      </c>
    </row>
    <row r="3265" spans="1:100" x14ac:dyDescent="0.25">
      <c r="A3265">
        <v>6668</v>
      </c>
      <c r="B3265" t="s">
        <v>3488</v>
      </c>
      <c r="C3265" s="22">
        <v>3</v>
      </c>
      <c r="D3265" s="17">
        <v>2.9627728026244675</v>
      </c>
      <c r="E3265" s="17">
        <v>0</v>
      </c>
      <c r="F3265" s="17">
        <v>0.59856450904693392</v>
      </c>
      <c r="G3265" s="17">
        <v>0.59856450904693392</v>
      </c>
      <c r="H3265" s="17">
        <v>0.23668021536712411</v>
      </c>
      <c r="I3265" s="17">
        <v>0</v>
      </c>
      <c r="J3265" s="17">
        <v>14.200812922027444</v>
      </c>
      <c r="K3265" s="17">
        <v>0.23668021536712411</v>
      </c>
      <c r="L3265" s="17">
        <v>-1.0000000000000009</v>
      </c>
      <c r="M3265" s="17">
        <v>-1.0000000000000009</v>
      </c>
      <c r="N3265" s="17">
        <v>4.7336043073424809</v>
      </c>
      <c r="O3265" s="17">
        <v>17.762150233698861</v>
      </c>
      <c r="P3265" s="17">
        <v>-0.27593858957128703</v>
      </c>
      <c r="Q3265" s="17">
        <v>-1.747214557884631</v>
      </c>
      <c r="R3265" s="17">
        <v>-0.604113097665126</v>
      </c>
      <c r="S3265" s="17">
        <v>0.33333333333333381</v>
      </c>
      <c r="T3265" s="17">
        <v>0.34116519019167635</v>
      </c>
      <c r="U3265" s="17">
        <v>7.2923455811525428E-2</v>
      </c>
      <c r="V3265" s="17">
        <v>-4.4274448592226283E-2</v>
      </c>
      <c r="W3265" s="17">
        <v>18.6586926150874</v>
      </c>
      <c r="X3265" s="17">
        <v>0.47169729670897215</v>
      </c>
      <c r="Y3265" s="17">
        <v>-1.0000000000000009</v>
      </c>
      <c r="Z3265" s="17">
        <v>-1.0000000000000009</v>
      </c>
      <c r="AA3265" s="17">
        <v>43.739876223094875</v>
      </c>
      <c r="AB3265" s="17">
        <v>0.26708623679595112</v>
      </c>
      <c r="AC3265" s="17">
        <v>0.28271489386788662</v>
      </c>
      <c r="AD3265" s="17">
        <v>-3.609519655038558E-2</v>
      </c>
      <c r="AE3265" s="17">
        <v>25.685296705672602</v>
      </c>
      <c r="AF3265" s="17">
        <v>0.66666666666666663</v>
      </c>
      <c r="AG3265" s="17">
        <v>-1.0000000000000009</v>
      </c>
      <c r="AH3265" s="17">
        <v>-1.0000000000000009</v>
      </c>
      <c r="AI3265" s="17">
        <v>-1.4164828838649288E-2</v>
      </c>
      <c r="AJ3265" s="17">
        <v>-4.4274448592226283E-2</v>
      </c>
      <c r="AK3265" s="17">
        <v>0.10613620723683273</v>
      </c>
      <c r="AL3265" s="17">
        <v>0.42978296348427519</v>
      </c>
      <c r="AM3265" s="17">
        <v>0.23995505681605198</v>
      </c>
      <c r="AN3265" s="17">
        <v>3.2223581755260633E-2</v>
      </c>
      <c r="AO3265" s="17">
        <v>6.5295574565854624</v>
      </c>
      <c r="AP3265" s="17">
        <v>2.9545043613028912</v>
      </c>
      <c r="AQ3265" s="17">
        <v>32.859505537114842</v>
      </c>
      <c r="AR3265" s="17">
        <v>0.70314753074430936</v>
      </c>
      <c r="AS3265" s="17">
        <v>0.70837751207609634</v>
      </c>
      <c r="AT3265" s="17">
        <v>-1.0000000000000009</v>
      </c>
      <c r="AU3265" s="17">
        <v>-1.0000000000000009</v>
      </c>
      <c r="AV3265" s="17">
        <v>-5.54858861819163E-3</v>
      </c>
      <c r="AW3265" s="17">
        <v>64.456530818096624</v>
      </c>
      <c r="AX3265" s="17">
        <v>59.74578938210103</v>
      </c>
      <c r="AY3265" s="17">
        <v>0.40048885175720966</v>
      </c>
      <c r="AZ3265" s="17">
        <v>-2.7452625989042567</v>
      </c>
      <c r="BA3265" s="22">
        <v>1409.4940880709453</v>
      </c>
      <c r="CU3265" t="e">
        <v>#N/A</v>
      </c>
      <c r="CV3265" t="e">
        <v>#N/A</v>
      </c>
    </row>
    <row r="3266" spans="1:100" x14ac:dyDescent="0.25">
      <c r="A3266">
        <v>6669</v>
      </c>
      <c r="B3266" t="s">
        <v>3489</v>
      </c>
      <c r="C3266" s="22">
        <v>3</v>
      </c>
      <c r="D3266" s="17">
        <v>6.7261124990732064</v>
      </c>
      <c r="E3266" s="17">
        <v>-6.3112586881324553E-2</v>
      </c>
      <c r="F3266" s="17">
        <v>-0.61204985521423894</v>
      </c>
      <c r="G3266" s="17">
        <v>-0.62855071220082426</v>
      </c>
      <c r="H3266" s="17">
        <v>-1.4743202533627087E-2</v>
      </c>
      <c r="I3266" s="17">
        <v>0</v>
      </c>
      <c r="J3266" s="17">
        <v>-0.88459215201762231</v>
      </c>
      <c r="K3266" s="17">
        <v>-1.4743202533627087E-2</v>
      </c>
      <c r="L3266" s="17">
        <v>-1.0000000000000016</v>
      </c>
      <c r="M3266" s="17">
        <v>-1.0000000000000016</v>
      </c>
      <c r="N3266" s="17">
        <v>-0.29486405067254018</v>
      </c>
      <c r="O3266" s="17">
        <v>5.2129696348547592</v>
      </c>
      <c r="P3266" s="17">
        <v>1.2780121735280252</v>
      </c>
      <c r="Q3266" s="17">
        <v>-0.29952750893558788</v>
      </c>
      <c r="R3266" s="17">
        <v>7.701333489117182E-2</v>
      </c>
      <c r="S3266" s="17">
        <v>0.33333333333333393</v>
      </c>
      <c r="T3266" s="17">
        <v>0.34721350287658981</v>
      </c>
      <c r="U3266" s="17">
        <v>3.5554041993421354E-2</v>
      </c>
      <c r="V3266" s="17">
        <v>-9.698338050132E-3</v>
      </c>
      <c r="W3266" s="17">
        <v>28.845829707473591</v>
      </c>
      <c r="X3266" s="17">
        <v>0.74142899113805771</v>
      </c>
      <c r="Y3266" s="17">
        <v>-1.0000000000000016</v>
      </c>
      <c r="Z3266" s="17">
        <v>-1.0000000000000016</v>
      </c>
      <c r="AA3266" s="17">
        <v>36.731011031163156</v>
      </c>
      <c r="AB3266" s="17">
        <v>6.5031942533899115E-2</v>
      </c>
      <c r="AC3266" s="17">
        <v>0.11784306761896488</v>
      </c>
      <c r="AD3266" s="17">
        <v>-2.6711650376896347E-2</v>
      </c>
      <c r="AE3266" s="17">
        <v>7.8081679887983846</v>
      </c>
      <c r="AF3266" s="17">
        <v>0.625</v>
      </c>
      <c r="AG3266" s="17">
        <v>-1.0000000000000016</v>
      </c>
      <c r="AH3266" s="17">
        <v>-1.0000000000000016</v>
      </c>
      <c r="AI3266" s="17">
        <v>0</v>
      </c>
      <c r="AJ3266" s="17">
        <v>-9.698338050132E-3</v>
      </c>
      <c r="AK3266" s="17">
        <v>0.21184087577926447</v>
      </c>
      <c r="AL3266" s="17">
        <v>-8.558995034349462E-2</v>
      </c>
      <c r="AM3266" s="17">
        <v>-3.6705833261547437E-2</v>
      </c>
      <c r="AN3266" s="17">
        <v>-9.9102187922522927E-2</v>
      </c>
      <c r="AO3266" s="17">
        <v>0.14155854735763551</v>
      </c>
      <c r="AP3266" s="17">
        <v>-2.9055044497805467</v>
      </c>
      <c r="AQ3266" s="17">
        <v>27.96123755545597</v>
      </c>
      <c r="AR3266" s="17">
        <v>0.70640254015321291</v>
      </c>
      <c r="AS3266" s="17">
        <v>0.72668578860443067</v>
      </c>
      <c r="AT3266" s="17">
        <v>-1.0000000000000016</v>
      </c>
      <c r="AU3266" s="17">
        <v>-1.0000000000000016</v>
      </c>
      <c r="AV3266" s="17">
        <v>-0.55153737730965269</v>
      </c>
      <c r="AW3266" s="17">
        <v>39.038476216237378</v>
      </c>
      <c r="AX3266" s="17">
        <v>38.068642411224182</v>
      </c>
      <c r="AY3266" s="17">
        <v>-1.9938695154454383E-2</v>
      </c>
      <c r="AZ3266" s="17">
        <v>-36.242357511986796</v>
      </c>
      <c r="BA3266" s="22">
        <v>1383.9965881593373</v>
      </c>
      <c r="CU3266" t="e">
        <v>#N/A</v>
      </c>
      <c r="CV3266" t="e">
        <v>#N/A</v>
      </c>
    </row>
    <row r="3267" spans="1:100" x14ac:dyDescent="0.25">
      <c r="A3267">
        <v>6670</v>
      </c>
      <c r="B3267" t="s">
        <v>3490</v>
      </c>
      <c r="C3267" s="22">
        <v>3</v>
      </c>
      <c r="D3267" s="17">
        <v>4.8624885479140652</v>
      </c>
      <c r="E3267" s="17">
        <v>7.0564618390041856E-3</v>
      </c>
      <c r="F3267" s="17">
        <v>9.1628462361240837E-2</v>
      </c>
      <c r="G3267" s="17">
        <v>0.10600915879276224</v>
      </c>
      <c r="H3267" s="17">
        <v>-4.0721121910904934E-2</v>
      </c>
      <c r="I3267" s="17">
        <v>0</v>
      </c>
      <c r="J3267" s="17">
        <v>-2.4432673146542969</v>
      </c>
      <c r="K3267" s="17">
        <v>-4.0721121910904934E-2</v>
      </c>
      <c r="L3267" s="17">
        <v>-1.0000000000000004</v>
      </c>
      <c r="M3267" s="17">
        <v>-1.0000000000000004</v>
      </c>
      <c r="N3267" s="17">
        <v>-0.81442243821809734</v>
      </c>
      <c r="O3267" s="17">
        <v>2.5252303920525332</v>
      </c>
      <c r="P3267" s="17">
        <v>0.17194917031936302</v>
      </c>
      <c r="Q3267" s="17">
        <v>-0.37571688820770427</v>
      </c>
      <c r="R3267" s="17">
        <v>-0.12256221105132693</v>
      </c>
      <c r="S3267" s="17">
        <v>0.33333333333333337</v>
      </c>
      <c r="T3267" s="17">
        <v>0.33334955967771757</v>
      </c>
      <c r="U3267" s="17">
        <v>-1.403282908917633E-2</v>
      </c>
      <c r="V3267" s="17">
        <v>-3.0511650261539305E-2</v>
      </c>
      <c r="W3267" s="17">
        <v>26.514381422849606</v>
      </c>
      <c r="X3267" s="17">
        <v>0.46821902334039889</v>
      </c>
      <c r="Y3267" s="17">
        <v>-1.0000000000000004</v>
      </c>
      <c r="Z3267" s="17">
        <v>-1.0000000000000004</v>
      </c>
      <c r="AA3267" s="17">
        <v>34.085331739183218</v>
      </c>
      <c r="AB3267" s="17">
        <v>0.24851147668501428</v>
      </c>
      <c r="AC3267" s="17">
        <v>-8.8879134341146387E-2</v>
      </c>
      <c r="AD3267" s="17">
        <v>-5.7620917961693496E-3</v>
      </c>
      <c r="AE3267" s="17">
        <v>7.6935125273849216</v>
      </c>
      <c r="AF3267" s="17">
        <v>0.1</v>
      </c>
      <c r="AG3267" s="17">
        <v>-1.0000000000000004</v>
      </c>
      <c r="AH3267" s="17">
        <v>-1.0000000000000004</v>
      </c>
      <c r="AI3267" s="17">
        <v>0</v>
      </c>
      <c r="AJ3267" s="17">
        <v>-3.0511650261539305E-2</v>
      </c>
      <c r="AK3267" s="17">
        <v>-6.5715265696709421E-2</v>
      </c>
      <c r="AL3267" s="17">
        <v>-9.9122764712340203E-2</v>
      </c>
      <c r="AM3267" s="17">
        <v>-0.19712928998669313</v>
      </c>
      <c r="AN3267" s="17">
        <v>0.1251715525046648</v>
      </c>
      <c r="AO3267" s="17">
        <v>-5.2568085781508742</v>
      </c>
      <c r="AP3267" s="17">
        <v>2.6336749890549194</v>
      </c>
      <c r="AQ3267" s="17">
        <v>24.071114108195324</v>
      </c>
      <c r="AR3267" s="17">
        <v>0.62213841366033551</v>
      </c>
      <c r="AS3267" s="17">
        <v>0.42749790142949423</v>
      </c>
      <c r="AT3267" s="17">
        <v>-1.0000000000000004</v>
      </c>
      <c r="AU3267" s="17">
        <v>-1.0000000000000004</v>
      </c>
      <c r="AV3267" s="17">
        <v>-1.655305225856446E-2</v>
      </c>
      <c r="AW3267" s="17">
        <v>39.244237120290663</v>
      </c>
      <c r="AX3267" s="17">
        <v>36.193072094136717</v>
      </c>
      <c r="AY3267" s="17">
        <v>-7.4084627480138193E-2</v>
      </c>
      <c r="AZ3267" s="17">
        <v>-40.765081346395647</v>
      </c>
      <c r="BA3267" s="22">
        <v>1316.5440246381552</v>
      </c>
      <c r="CU3267" t="e">
        <v>#N/A</v>
      </c>
      <c r="CV3267" t="e">
        <v>#N/A</v>
      </c>
    </row>
    <row r="3268" spans="1:100" x14ac:dyDescent="0.25">
      <c r="A3268">
        <v>6671</v>
      </c>
      <c r="B3268" t="s">
        <v>3491</v>
      </c>
      <c r="C3268" s="22">
        <v>3</v>
      </c>
      <c r="D3268" s="17">
        <v>4.2565492472227637</v>
      </c>
      <c r="E3268" s="17">
        <v>0</v>
      </c>
      <c r="F3268" s="17">
        <v>-2.8461631607991388E-2</v>
      </c>
      <c r="G3268" s="17">
        <v>-2.8461631607991388E-2</v>
      </c>
      <c r="H3268" s="17">
        <v>0.26434454073134706</v>
      </c>
      <c r="I3268" s="17">
        <v>0</v>
      </c>
      <c r="J3268" s="17">
        <v>15.860672443880826</v>
      </c>
      <c r="K3268" s="17">
        <v>0.26434454073134706</v>
      </c>
      <c r="L3268" s="17">
        <v>-1.000000000000002</v>
      </c>
      <c r="M3268" s="17">
        <v>-1.000000000000002</v>
      </c>
      <c r="N3268" s="17">
        <v>5.2868908146269398</v>
      </c>
      <c r="O3268" s="17">
        <v>20.088760059495591</v>
      </c>
      <c r="P3268" s="17">
        <v>0.74743539708318563</v>
      </c>
      <c r="Q3268" s="17">
        <v>0.10276836452278877</v>
      </c>
      <c r="R3268" s="17">
        <v>2.2371794038466314E-2</v>
      </c>
      <c r="S3268" s="17">
        <v>0.33333333333333415</v>
      </c>
      <c r="T3268" s="17">
        <v>0.11785911815275477</v>
      </c>
      <c r="U3268" s="17">
        <v>9.695060635569322E-2</v>
      </c>
      <c r="V3268" s="17">
        <v>0</v>
      </c>
      <c r="W3268" s="17">
        <v>11.351940684417402</v>
      </c>
      <c r="X3268" s="17">
        <v>0.3591761209969353</v>
      </c>
      <c r="Y3268" s="17">
        <v>-1.000000000000002</v>
      </c>
      <c r="Z3268" s="17">
        <v>-1.000000000000002</v>
      </c>
      <c r="AA3268" s="17">
        <v>1.8171735459326834</v>
      </c>
      <c r="AB3268" s="17">
        <v>-2.5888442456176431E-2</v>
      </c>
      <c r="AC3268" s="17">
        <v>2.6719026270136621E-2</v>
      </c>
      <c r="AD3268" s="17">
        <v>-0.19197336246442348</v>
      </c>
      <c r="AE3268" s="17">
        <v>-9.5571389325231717</v>
      </c>
      <c r="AF3268" s="17">
        <v>0.125</v>
      </c>
      <c r="AG3268" s="17">
        <v>-1.000000000000002</v>
      </c>
      <c r="AH3268" s="17">
        <v>-1.000000000000002</v>
      </c>
      <c r="AI3268" s="17">
        <v>0</v>
      </c>
      <c r="AJ3268" s="17">
        <v>0</v>
      </c>
      <c r="AK3268" s="17">
        <v>0.64224209456413039</v>
      </c>
      <c r="AL3268" s="17">
        <v>0.11370314451792173</v>
      </c>
      <c r="AM3268" s="17">
        <v>-0.16012571178998009</v>
      </c>
      <c r="AN3268" s="17">
        <v>-0.23168918444461423</v>
      </c>
      <c r="AO3268" s="17">
        <v>-0.79193232192885021</v>
      </c>
      <c r="AP3268" s="17">
        <v>-5.2237138885257455</v>
      </c>
      <c r="AQ3268" s="17">
        <v>27.212613128298209</v>
      </c>
      <c r="AR3268" s="17">
        <v>0.54814305784178197</v>
      </c>
      <c r="AS3268" s="17">
        <v>0.62352066172828269</v>
      </c>
      <c r="AT3268" s="17">
        <v>-1.000000000000002</v>
      </c>
      <c r="AU3268" s="17">
        <v>-1.000000000000002</v>
      </c>
      <c r="AV3268" s="17">
        <v>-6.0898375695250754E-3</v>
      </c>
      <c r="AW3268" s="17">
        <v>16.682219716902569</v>
      </c>
      <c r="AX3268" s="17">
        <v>16.682219716902569</v>
      </c>
      <c r="AY3268" s="17">
        <v>0.19582432938733729</v>
      </c>
      <c r="AZ3268" s="17">
        <v>-13.603759164748228</v>
      </c>
      <c r="BA3268" s="22">
        <v>1350.9342610905253</v>
      </c>
      <c r="CU3268" t="e">
        <v>#N/A</v>
      </c>
      <c r="CV3268" t="e">
        <v>#N/A</v>
      </c>
    </row>
    <row r="3269" spans="1:100" x14ac:dyDescent="0.25">
      <c r="A3269">
        <v>6672</v>
      </c>
      <c r="B3269" t="s">
        <v>3492</v>
      </c>
      <c r="C3269" s="22">
        <v>3</v>
      </c>
      <c r="D3269" s="17">
        <v>4.5092367854928312</v>
      </c>
      <c r="E3269" s="17">
        <v>0</v>
      </c>
      <c r="F3269" s="17">
        <v>-3.7992283464359899E-2</v>
      </c>
      <c r="G3269" s="17">
        <v>-3.7992283464359899E-2</v>
      </c>
      <c r="H3269" s="17">
        <v>0.2801397278728387</v>
      </c>
      <c r="I3269" s="17">
        <v>0</v>
      </c>
      <c r="J3269" s="17">
        <v>16.808383672370315</v>
      </c>
      <c r="K3269" s="17">
        <v>0.2801397278728387</v>
      </c>
      <c r="L3269" s="17">
        <v>-1</v>
      </c>
      <c r="M3269" s="17">
        <v>-1</v>
      </c>
      <c r="N3269" s="17">
        <v>5.6027945574567743</v>
      </c>
      <c r="O3269" s="17">
        <v>21.279628174398781</v>
      </c>
      <c r="P3269" s="17">
        <v>-0.12198238627105393</v>
      </c>
      <c r="Q3269" s="17">
        <v>-5.7188683114214475E-2</v>
      </c>
      <c r="R3269" s="17">
        <v>-3.0038096039550374E-2</v>
      </c>
      <c r="S3269" s="17">
        <v>0.33333333333333315</v>
      </c>
      <c r="T3269" s="17">
        <v>0.31612055536913103</v>
      </c>
      <c r="U3269" s="17">
        <v>0.36165689744676149</v>
      </c>
      <c r="V3269" s="17">
        <v>0</v>
      </c>
      <c r="W3269" s="17">
        <v>29.238842331055483</v>
      </c>
      <c r="X3269" s="17">
        <v>1.7987289726524702</v>
      </c>
      <c r="Y3269" s="17">
        <v>-1</v>
      </c>
      <c r="Z3269" s="17">
        <v>-1</v>
      </c>
      <c r="AA3269" s="17">
        <v>94.504966625470985</v>
      </c>
      <c r="AB3269" s="17">
        <v>0.34439484427224476</v>
      </c>
      <c r="AC3269" s="17">
        <v>0.66509683183577561</v>
      </c>
      <c r="AD3269" s="17">
        <v>0.29643157170108164</v>
      </c>
      <c r="AE3269" s="17">
        <v>65.296162390455123</v>
      </c>
      <c r="AF3269" s="17">
        <v>0.7857142857142857</v>
      </c>
      <c r="AG3269" s="17">
        <v>-1</v>
      </c>
      <c r="AH3269" s="17">
        <v>-1</v>
      </c>
      <c r="AI3269" s="17">
        <v>0</v>
      </c>
      <c r="AJ3269" s="17">
        <v>0</v>
      </c>
      <c r="AK3269" s="17">
        <v>0.22163573879636655</v>
      </c>
      <c r="AL3269" s="17">
        <v>0.2782369051980782</v>
      </c>
      <c r="AM3269" s="17">
        <v>-0.10888933315038944</v>
      </c>
      <c r="AN3269" s="17">
        <v>-0.19185703827708395</v>
      </c>
      <c r="AO3269" s="17">
        <v>-1.614054634777903</v>
      </c>
      <c r="AP3269" s="17">
        <v>-3.4052414309367078</v>
      </c>
      <c r="AQ3269" s="17">
        <v>46.047226003425827</v>
      </c>
      <c r="AR3269" s="17">
        <v>1.0111107861492259</v>
      </c>
      <c r="AS3269" s="17">
        <v>2.0788687005253079</v>
      </c>
      <c r="AT3269" s="17">
        <v>-1</v>
      </c>
      <c r="AU3269" s="17">
        <v>-1</v>
      </c>
      <c r="AV3269" s="17">
        <v>-6.8030379503910277E-2</v>
      </c>
      <c r="AW3269" s="17">
        <v>112.37935336893312</v>
      </c>
      <c r="AX3269" s="17">
        <v>112.37935336893312</v>
      </c>
      <c r="AY3269" s="17">
        <v>0.47922003431369448</v>
      </c>
      <c r="AZ3269" s="17">
        <v>89.235083301699177</v>
      </c>
      <c r="BA3269" s="22">
        <v>1526.5721010552807</v>
      </c>
      <c r="CU3269" t="e">
        <v>#N/A</v>
      </c>
      <c r="CV3269" t="e">
        <v>#N/A</v>
      </c>
    </row>
    <row r="3270" spans="1:100" x14ac:dyDescent="0.25">
      <c r="A3270">
        <v>6673</v>
      </c>
      <c r="B3270" t="s">
        <v>3493</v>
      </c>
      <c r="C3270" s="22">
        <v>3</v>
      </c>
      <c r="D3270" s="17">
        <v>5.008957154119285</v>
      </c>
      <c r="E3270" s="17">
        <v>0.78501928062617465</v>
      </c>
      <c r="F3270" s="17">
        <v>0.46713116445451747</v>
      </c>
      <c r="G3270" s="17">
        <v>0.75526904272594675</v>
      </c>
      <c r="H3270" s="17">
        <v>-6.0476783030706915E-2</v>
      </c>
      <c r="I3270" s="17">
        <v>0</v>
      </c>
      <c r="J3270" s="17">
        <v>-3.6286069818424149</v>
      </c>
      <c r="K3270" s="17">
        <v>-6.0476783030706915E-2</v>
      </c>
      <c r="L3270" s="17">
        <v>-0.99999999999999845</v>
      </c>
      <c r="M3270" s="17">
        <v>-0.99999999999999845</v>
      </c>
      <c r="N3270" s="17">
        <v>-1.2095356606141388</v>
      </c>
      <c r="O3270" s="17">
        <v>2.1356192150028135</v>
      </c>
      <c r="P3270" s="17">
        <v>3.1912685586122462</v>
      </c>
      <c r="Q3270" s="17">
        <v>0.27149066628572266</v>
      </c>
      <c r="R3270" s="17">
        <v>0.38682269102054362</v>
      </c>
      <c r="S3270" s="17">
        <v>0.33333333333333254</v>
      </c>
      <c r="T3270" s="17">
        <v>0.41660289745654677</v>
      </c>
      <c r="U3270" s="17">
        <v>-1.2466722480631E-2</v>
      </c>
      <c r="V3270" s="17">
        <v>-3.3478382121700262E-2</v>
      </c>
      <c r="W3270" s="17">
        <v>30.578716368730198</v>
      </c>
      <c r="X3270" s="17">
        <v>0.64294539529107431</v>
      </c>
      <c r="Y3270" s="17">
        <v>-0.99999999999999845</v>
      </c>
      <c r="Z3270" s="17">
        <v>-0.99999999999999845</v>
      </c>
      <c r="AA3270" s="17">
        <v>30.763980041241734</v>
      </c>
      <c r="AB3270" s="17">
        <v>-0.10826266885916144</v>
      </c>
      <c r="AC3270" s="17">
        <v>6.7666852402611416E-2</v>
      </c>
      <c r="AD3270" s="17">
        <v>3.6564636086369652E-2</v>
      </c>
      <c r="AE3270" s="17">
        <v>-0.20155901850901792</v>
      </c>
      <c r="AF3270" s="17">
        <v>0.22222222222222221</v>
      </c>
      <c r="AG3270" s="17">
        <v>-0.99999999999999845</v>
      </c>
      <c r="AH3270" s="17">
        <v>-0.99999999999999845</v>
      </c>
      <c r="AI3270" s="17">
        <v>2.3762515050199211E-2</v>
      </c>
      <c r="AJ3270" s="17">
        <v>-3.3478382121700262E-2</v>
      </c>
      <c r="AK3270" s="17">
        <v>0.4842330569235041</v>
      </c>
      <c r="AL3270" s="17">
        <v>6.2331400396001796E-2</v>
      </c>
      <c r="AM3270" s="17">
        <v>0.21953865262462294</v>
      </c>
      <c r="AN3270" s="17">
        <v>0.16177238496121632</v>
      </c>
      <c r="AO3270" s="17">
        <v>7.9096316002330989</v>
      </c>
      <c r="AP3270" s="17">
        <v>4.3559666260104208</v>
      </c>
      <c r="AQ3270" s="17">
        <v>26.950109386887785</v>
      </c>
      <c r="AR3270" s="17">
        <v>0.70399112618754811</v>
      </c>
      <c r="AS3270" s="17">
        <v>0.58246861226036839</v>
      </c>
      <c r="AT3270" s="17">
        <v>-0.99999999999999845</v>
      </c>
      <c r="AU3270" s="17">
        <v>-0.99999999999999845</v>
      </c>
      <c r="AV3270" s="17">
        <v>1.1420917337464906</v>
      </c>
      <c r="AW3270" s="17">
        <v>37.255565882254992</v>
      </c>
      <c r="AX3270" s="17">
        <v>34.382977971088941</v>
      </c>
      <c r="AY3270" s="17">
        <v>6.080959219850389E-2</v>
      </c>
      <c r="AZ3270" s="17">
        <v>-15.804431645208803</v>
      </c>
      <c r="BA3270" s="22">
        <v>1335.2510843253092</v>
      </c>
      <c r="CU3270" t="e">
        <v>#N/A</v>
      </c>
      <c r="CV3270" t="e">
        <v>#N/A</v>
      </c>
    </row>
    <row r="3271" spans="1:100" x14ac:dyDescent="0.25">
      <c r="A3271">
        <v>6674</v>
      </c>
      <c r="B3271" t="s">
        <v>3494</v>
      </c>
      <c r="C3271" s="22">
        <v>3</v>
      </c>
      <c r="D3271" s="17">
        <v>3.5352273904786102</v>
      </c>
      <c r="E3271" s="17">
        <v>0</v>
      </c>
      <c r="F3271" s="17">
        <v>1.0383194855011977</v>
      </c>
      <c r="G3271" s="17">
        <v>1.0383194855011977</v>
      </c>
      <c r="H3271" s="17">
        <v>8.560599567011562E-2</v>
      </c>
      <c r="I3271" s="17">
        <v>0</v>
      </c>
      <c r="J3271" s="17">
        <v>5.1363597402069345</v>
      </c>
      <c r="K3271" s="17">
        <v>8.560599567011562E-2</v>
      </c>
      <c r="L3271" s="17">
        <v>-1.0000000000000004</v>
      </c>
      <c r="M3271" s="17">
        <v>-1.0000000000000004</v>
      </c>
      <c r="N3271" s="17">
        <v>1.712119913402312</v>
      </c>
      <c r="O3271" s="17">
        <v>9.7099066161867427</v>
      </c>
      <c r="P3271" s="17">
        <v>2.0811565325289809</v>
      </c>
      <c r="Q3271" s="17">
        <v>2.4156958888396747</v>
      </c>
      <c r="R3271" s="17">
        <v>1.0772745757067002</v>
      </c>
      <c r="S3271" s="17">
        <v>0.33333333333333337</v>
      </c>
      <c r="T3271" s="17">
        <v>0.18749613751734179</v>
      </c>
      <c r="U3271" s="17">
        <v>2.7084145603343327E-2</v>
      </c>
      <c r="V3271" s="17">
        <v>-6.4640619566955951E-2</v>
      </c>
      <c r="W3271" s="17">
        <v>15.906680048677881</v>
      </c>
      <c r="X3271" s="17">
        <v>3.1192360299466537E-3</v>
      </c>
      <c r="Y3271" s="17">
        <v>-1.0000000000000004</v>
      </c>
      <c r="Z3271" s="17">
        <v>-1.0000000000000004</v>
      </c>
      <c r="AA3271" s="17">
        <v>21.424322777511165</v>
      </c>
      <c r="AB3271" s="17">
        <v>-0.23192822218587877</v>
      </c>
      <c r="AC3271" s="17">
        <v>0.21165968064976678</v>
      </c>
      <c r="AD3271" s="17">
        <v>0.10907590459864339</v>
      </c>
      <c r="AE3271" s="17">
        <v>4.4403681531265722</v>
      </c>
      <c r="AF3271" s="17">
        <v>0.14285714285714285</v>
      </c>
      <c r="AG3271" s="17">
        <v>-1.0000000000000004</v>
      </c>
      <c r="AH3271" s="17">
        <v>-1.0000000000000004</v>
      </c>
      <c r="AI3271" s="17">
        <v>7.5782577965953848E-2</v>
      </c>
      <c r="AJ3271" s="17">
        <v>-6.4640619566955951E-2</v>
      </c>
      <c r="AK3271" s="17">
        <v>-6.0121686824753176E-2</v>
      </c>
      <c r="AL3271" s="17">
        <v>-2.5790166827756641E-3</v>
      </c>
      <c r="AM3271" s="17">
        <v>0.12022345391511619</v>
      </c>
      <c r="AN3271" s="17">
        <v>7.4596600328639767E-2</v>
      </c>
      <c r="AO3271" s="17">
        <v>2.7049779137541385</v>
      </c>
      <c r="AP3271" s="17">
        <v>1.8520199248021161</v>
      </c>
      <c r="AQ3271" s="17">
        <v>21.043039788884812</v>
      </c>
      <c r="AR3271" s="17">
        <v>0.4832729968870626</v>
      </c>
      <c r="AS3271" s="17">
        <v>8.8725231700062024E-2</v>
      </c>
      <c r="AT3271" s="17">
        <v>-1.0000000000000004</v>
      </c>
      <c r="AU3271" s="17">
        <v>-1.0000000000000004</v>
      </c>
      <c r="AV3271" s="17">
        <v>2.1155940612078972</v>
      </c>
      <c r="AW3271" s="17">
        <v>32.986249318500008</v>
      </c>
      <c r="AX3271" s="17">
        <v>28.037838921123495</v>
      </c>
      <c r="AY3271" s="17">
        <v>0.36093137824635974</v>
      </c>
      <c r="AZ3271" s="17">
        <v>-4.3726388476310829</v>
      </c>
      <c r="BA3271" s="22">
        <v>1362.4536159812517</v>
      </c>
      <c r="CU3271" t="e">
        <v>#N/A</v>
      </c>
      <c r="CV3271" t="e">
        <v>#N/A</v>
      </c>
    </row>
    <row r="3272" spans="1:100" x14ac:dyDescent="0.25">
      <c r="A3272">
        <v>6675</v>
      </c>
      <c r="B3272" t="s">
        <v>3495</v>
      </c>
      <c r="C3272" s="22">
        <v>3</v>
      </c>
      <c r="D3272" s="17">
        <v>4.4852735939634876</v>
      </c>
      <c r="E3272" s="17">
        <v>0.57207630356344885</v>
      </c>
      <c r="F3272" s="17">
        <v>0.62197634990115769</v>
      </c>
      <c r="G3272" s="17">
        <v>0.75955061468413199</v>
      </c>
      <c r="H3272" s="17">
        <v>8.297396678434843E-2</v>
      </c>
      <c r="I3272" s="17">
        <v>0</v>
      </c>
      <c r="J3272" s="17">
        <v>4.9784380070609053</v>
      </c>
      <c r="K3272" s="17">
        <v>8.297396678434843E-2</v>
      </c>
      <c r="L3272" s="17">
        <v>-0.99999999999999967</v>
      </c>
      <c r="M3272" s="17">
        <v>-0.99999999999999967</v>
      </c>
      <c r="N3272" s="17">
        <v>1.6594793356869681</v>
      </c>
      <c r="O3272" s="17">
        <v>10.223262215708527</v>
      </c>
      <c r="P3272" s="17">
        <v>0.30786628486086043</v>
      </c>
      <c r="Q3272" s="17">
        <v>2.0973879970545313</v>
      </c>
      <c r="R3272" s="17">
        <v>0.70354576294421323</v>
      </c>
      <c r="S3272" s="17">
        <v>0.33333333333333293</v>
      </c>
      <c r="T3272" s="17">
        <v>0.33333333333333293</v>
      </c>
      <c r="U3272" s="17">
        <v>0.42977072002878941</v>
      </c>
      <c r="V3272" s="17">
        <v>4.3901841803108937E-2</v>
      </c>
      <c r="W3272" s="17">
        <v>42.294610468568621</v>
      </c>
      <c r="X3272" s="17">
        <v>2.5661866308161283</v>
      </c>
      <c r="Y3272" s="17">
        <v>-0.99999999999999967</v>
      </c>
      <c r="Z3272" s="17">
        <v>-0.99999999999999967</v>
      </c>
      <c r="AA3272" s="17">
        <v>82.602960261289795</v>
      </c>
      <c r="AB3272" s="17">
        <v>0.17482864137759385</v>
      </c>
      <c r="AC3272" s="17">
        <v>0.20401856313690281</v>
      </c>
      <c r="AD3272" s="17">
        <v>0.41324887608104188</v>
      </c>
      <c r="AE3272" s="17">
        <v>39.604804029776922</v>
      </c>
      <c r="AF3272" s="17">
        <v>0.58823529411764708</v>
      </c>
      <c r="AG3272" s="17">
        <v>-0.99999999999999967</v>
      </c>
      <c r="AH3272" s="17">
        <v>-0.99999999999999967</v>
      </c>
      <c r="AI3272" s="17">
        <v>-2.8480269984703004E-3</v>
      </c>
      <c r="AJ3272" s="17">
        <v>4.3901841803108937E-2</v>
      </c>
      <c r="AK3272" s="17">
        <v>0.2459203723152672</v>
      </c>
      <c r="AL3272" s="17">
        <v>0.17057183845236307</v>
      </c>
      <c r="AM3272" s="17">
        <v>0.24635784443701997</v>
      </c>
      <c r="AN3272" s="17">
        <v>-0.14614696243454106</v>
      </c>
      <c r="AO3272" s="17">
        <v>7.3885479725018364</v>
      </c>
      <c r="AP3272" s="17">
        <v>-2.8008148686017122</v>
      </c>
      <c r="AQ3272" s="17">
        <v>47.273048475629537</v>
      </c>
      <c r="AR3272" s="17">
        <v>1.1403392284985643</v>
      </c>
      <c r="AS3272" s="17">
        <v>2.6491605976004764</v>
      </c>
      <c r="AT3272" s="17">
        <v>-0.99999999999999967</v>
      </c>
      <c r="AU3272" s="17">
        <v>-0.99999999999999967</v>
      </c>
      <c r="AV3272" s="17">
        <v>1.4630963776283459</v>
      </c>
      <c r="AW3272" s="17">
        <v>90.025407608396605</v>
      </c>
      <c r="AX3272" s="17">
        <v>94.35863124873805</v>
      </c>
      <c r="AY3272" s="17">
        <v>0.25440278814001333</v>
      </c>
      <c r="AZ3272" s="17">
        <v>0.20750965584464964</v>
      </c>
      <c r="BA3272" s="22">
        <v>1410.4239892674032</v>
      </c>
      <c r="CU3272" t="e">
        <v>#N/A</v>
      </c>
      <c r="CV3272" t="e">
        <v>#N/A</v>
      </c>
    </row>
    <row r="3273" spans="1:100" x14ac:dyDescent="0.25">
      <c r="A3273">
        <v>6676</v>
      </c>
      <c r="B3273" t="s">
        <v>3496</v>
      </c>
      <c r="C3273" s="22">
        <v>3</v>
      </c>
      <c r="D3273" s="17">
        <v>0.53895145951453893</v>
      </c>
      <c r="E3273" s="17">
        <v>5.518165563291301E-2</v>
      </c>
      <c r="F3273" s="17">
        <v>-0.36687009452835317</v>
      </c>
      <c r="G3273" s="17">
        <v>-0.351438196680396</v>
      </c>
      <c r="H3273" s="17">
        <v>6.9046254534117835E-2</v>
      </c>
      <c r="I3273" s="17">
        <v>0</v>
      </c>
      <c r="J3273" s="17">
        <v>4.1427752720470696</v>
      </c>
      <c r="K3273" s="17">
        <v>6.9046254534117835E-2</v>
      </c>
      <c r="L3273" s="17">
        <v>-0.99999999999999911</v>
      </c>
      <c r="M3273" s="17">
        <v>-0.99999999999999911</v>
      </c>
      <c r="N3273" s="17">
        <v>1.3809250906823567</v>
      </c>
      <c r="O3273" s="17">
        <v>4.3302885348812152</v>
      </c>
      <c r="P3273" s="17">
        <v>2.153674047632629E-2</v>
      </c>
      <c r="Q3273" s="17">
        <v>-2.2226815006803644</v>
      </c>
      <c r="R3273" s="17">
        <v>-0.71809578667497376</v>
      </c>
      <c r="S3273" s="17">
        <v>0.24030411121645237</v>
      </c>
      <c r="T3273" s="17">
        <v>9.9918334881258342E-2</v>
      </c>
      <c r="U3273" s="17">
        <v>2.8042573791821745E-3</v>
      </c>
      <c r="V3273" s="17">
        <v>0</v>
      </c>
      <c r="W3273" s="17">
        <v>10.959217957711003</v>
      </c>
      <c r="X3273" s="17">
        <v>2.5968547461331006E-2</v>
      </c>
      <c r="Y3273" s="17">
        <v>-0.99999999999999911</v>
      </c>
      <c r="Z3273" s="17">
        <v>-0.99999999999999911</v>
      </c>
      <c r="AA3273" s="17">
        <v>4.4956609850516012</v>
      </c>
      <c r="AB3273" s="17">
        <v>-0.10965698747214489</v>
      </c>
      <c r="AC3273" s="17">
        <v>-8.723433631773167E-2</v>
      </c>
      <c r="AD3273" s="17">
        <v>8.1982100070188163E-2</v>
      </c>
      <c r="AE3273" s="17">
        <v>-5.7454611859844231</v>
      </c>
      <c r="AF3273" s="17">
        <v>0</v>
      </c>
      <c r="AG3273" s="17">
        <v>-0.99999999999999911</v>
      </c>
      <c r="AH3273" s="17">
        <v>-0.99999999999999911</v>
      </c>
      <c r="AI3273" s="17">
        <v>0</v>
      </c>
      <c r="AJ3273" s="17">
        <v>0</v>
      </c>
      <c r="AK3273" s="17">
        <v>-2.4140644457272452E-2</v>
      </c>
      <c r="AL3273" s="17">
        <v>0.20825491406051566</v>
      </c>
      <c r="AM3273" s="17">
        <v>9.3115884312208907E-2</v>
      </c>
      <c r="AN3273" s="17">
        <v>0.44225291826243629</v>
      </c>
      <c r="AO3273" s="17">
        <v>2.2071938855188598</v>
      </c>
      <c r="AP3273" s="17">
        <v>12.097597526863487</v>
      </c>
      <c r="AQ3273" s="17">
        <v>15.101993229758071</v>
      </c>
      <c r="AR3273" s="17">
        <v>0.34302670347689274</v>
      </c>
      <c r="AS3273" s="17">
        <v>9.5014801995448844E-2</v>
      </c>
      <c r="AT3273" s="17">
        <v>-0.99999999999999911</v>
      </c>
      <c r="AU3273" s="17">
        <v>-0.99999999999999911</v>
      </c>
      <c r="AV3273" s="17">
        <v>-1.0695339833553696</v>
      </c>
      <c r="AW3273" s="17">
        <v>20.923547046796305</v>
      </c>
      <c r="AX3273" s="17">
        <v>20.923547046796305</v>
      </c>
      <c r="AY3273" s="17">
        <v>7.5924329228689691E-2</v>
      </c>
      <c r="AZ3273" s="17">
        <v>-31.144899405006299</v>
      </c>
      <c r="BA3273" s="22">
        <v>1311.596850944823</v>
      </c>
      <c r="CU3273" t="e">
        <v>#N/A</v>
      </c>
      <c r="CV3273" t="e">
        <v>#N/A</v>
      </c>
    </row>
    <row r="3274" spans="1:100" x14ac:dyDescent="0.25">
      <c r="A3274">
        <v>6677</v>
      </c>
      <c r="B3274" t="s">
        <v>3497</v>
      </c>
      <c r="C3274" s="22">
        <v>3</v>
      </c>
      <c r="D3274" s="17">
        <v>2.0647862958100376</v>
      </c>
      <c r="E3274" s="17">
        <v>1.4529014325341243E-2</v>
      </c>
      <c r="F3274" s="17">
        <v>-0.51788252338785223</v>
      </c>
      <c r="G3274" s="17">
        <v>-0.51788252338785223</v>
      </c>
      <c r="H3274" s="17">
        <v>6.8394201194692562E-3</v>
      </c>
      <c r="I3274" s="17">
        <v>0</v>
      </c>
      <c r="J3274" s="17">
        <v>0.410365207168156</v>
      </c>
      <c r="K3274" s="17">
        <v>6.8394201194692562E-3</v>
      </c>
      <c r="L3274" s="17">
        <v>-1.0000000000000004</v>
      </c>
      <c r="M3274" s="17">
        <v>-1.0000000000000004</v>
      </c>
      <c r="N3274" s="17">
        <v>0.13678840238938536</v>
      </c>
      <c r="O3274" s="17">
        <v>1.9572689795903364</v>
      </c>
      <c r="P3274" s="17">
        <v>5.0292552515700362E-2</v>
      </c>
      <c r="Q3274" s="17">
        <v>-1.8064479801641666</v>
      </c>
      <c r="R3274" s="17">
        <v>-0.56834457098408253</v>
      </c>
      <c r="S3274" s="17">
        <v>0.33333333333333348</v>
      </c>
      <c r="T3274" s="17">
        <v>0.11498994031328277</v>
      </c>
      <c r="U3274" s="17">
        <v>0.19705102316051756</v>
      </c>
      <c r="V3274" s="17">
        <v>1.3891540162098729E-3</v>
      </c>
      <c r="W3274" s="17">
        <v>25.596961228154967</v>
      </c>
      <c r="X3274" s="17">
        <v>1.0196794772464253</v>
      </c>
      <c r="Y3274" s="17">
        <v>-1.0000000000000004</v>
      </c>
      <c r="Z3274" s="17">
        <v>-1.0000000000000004</v>
      </c>
      <c r="AA3274" s="17">
        <v>30.966853683328903</v>
      </c>
      <c r="AB3274" s="17">
        <v>1.619226627716492E-2</v>
      </c>
      <c r="AC3274" s="17">
        <v>5.4216069915876589E-2</v>
      </c>
      <c r="AD3274" s="17">
        <v>4.8356404330119028E-2</v>
      </c>
      <c r="AE3274" s="17">
        <v>5.9382370261580215</v>
      </c>
      <c r="AF3274" s="17">
        <v>0.125</v>
      </c>
      <c r="AG3274" s="17">
        <v>-1.0000000000000004</v>
      </c>
      <c r="AH3274" s="17">
        <v>-1.0000000000000004</v>
      </c>
      <c r="AI3274" s="17">
        <v>0</v>
      </c>
      <c r="AJ3274" s="17">
        <v>1.3891540162098729E-3</v>
      </c>
      <c r="AK3274" s="17">
        <v>0.27673874739979021</v>
      </c>
      <c r="AL3274" s="17">
        <v>-0.11631879603228285</v>
      </c>
      <c r="AM3274" s="17">
        <v>-5.3469317071638101E-2</v>
      </c>
      <c r="AN3274" s="17">
        <v>0.2810022890559154</v>
      </c>
      <c r="AO3274" s="17">
        <v>4.6960810207998888E-2</v>
      </c>
      <c r="AP3274" s="17">
        <v>6.4434632462364707</v>
      </c>
      <c r="AQ3274" s="17">
        <v>26.007326435323133</v>
      </c>
      <c r="AR3274" s="17">
        <v>0.64676345082334374</v>
      </c>
      <c r="AS3274" s="17">
        <v>1.0265188973658945</v>
      </c>
      <c r="AT3274" s="17">
        <v>-1.0000000000000004</v>
      </c>
      <c r="AU3274" s="17">
        <v>-1.0000000000000004</v>
      </c>
      <c r="AV3274" s="17">
        <v>-1.0862270943719345</v>
      </c>
      <c r="AW3274" s="17">
        <v>39.367585909155729</v>
      </c>
      <c r="AX3274" s="17">
        <v>39.506501310776713</v>
      </c>
      <c r="AY3274" s="17">
        <v>-0.2743728815070422</v>
      </c>
      <c r="AZ3274" s="17">
        <v>-33.25481127645957</v>
      </c>
      <c r="BA3274" s="22">
        <v>1327.6806820534639</v>
      </c>
      <c r="CU3274" t="e">
        <v>#N/A</v>
      </c>
      <c r="CV3274" t="e">
        <v>#N/A</v>
      </c>
    </row>
    <row r="3275" spans="1:100" x14ac:dyDescent="0.25">
      <c r="A3275">
        <v>6678</v>
      </c>
      <c r="B3275" t="s">
        <v>3498</v>
      </c>
      <c r="C3275" s="22">
        <v>1</v>
      </c>
      <c r="D3275" s="17">
        <v>3.6780808625294901</v>
      </c>
      <c r="E3275" s="17">
        <v>2.1757476414710399E-2</v>
      </c>
      <c r="F3275" s="17">
        <v>5.7515663270048999E-2</v>
      </c>
      <c r="G3275" s="17">
        <v>6.3638324821297304E-2</v>
      </c>
      <c r="H3275" s="17">
        <v>4.4731895715573101E-2</v>
      </c>
      <c r="I3275" s="17">
        <v>0</v>
      </c>
      <c r="J3275" s="17">
        <v>2.6839137429343798</v>
      </c>
      <c r="K3275" s="17">
        <v>4.4731895715573101E-2</v>
      </c>
      <c r="L3275" s="17">
        <v>-1</v>
      </c>
      <c r="M3275" s="17">
        <v>-1</v>
      </c>
      <c r="N3275" s="17">
        <v>0.894637914311463</v>
      </c>
      <c r="O3275" s="17">
        <v>6.42563293028517</v>
      </c>
      <c r="P3275" s="17">
        <v>8.4867148022695807E-2</v>
      </c>
      <c r="Q3275" s="17">
        <v>0.153507344323627</v>
      </c>
      <c r="R3275" s="17">
        <v>5.0277871893111802E-2</v>
      </c>
      <c r="S3275" s="17">
        <v>0.32916601326620298</v>
      </c>
      <c r="T3275" s="17">
        <v>0.23975694309620599</v>
      </c>
      <c r="U3275" s="17">
        <v>4.00147922229208E-2</v>
      </c>
      <c r="V3275" s="17">
        <v>-3.2092616958779002E-3</v>
      </c>
      <c r="W3275" s="17">
        <v>22.4398636469551</v>
      </c>
      <c r="X3275" s="17">
        <v>0.57887640222380699</v>
      </c>
      <c r="Y3275" s="17">
        <v>-1</v>
      </c>
      <c r="Z3275" s="17">
        <v>-1</v>
      </c>
      <c r="AA3275" s="17">
        <v>33.0321732872819</v>
      </c>
      <c r="AB3275" s="17">
        <v>0.100272451404467</v>
      </c>
      <c r="AC3275" s="17">
        <v>4.1627991656747201E-2</v>
      </c>
      <c r="AD3275" s="17">
        <v>6.8940192307458195E-2</v>
      </c>
      <c r="AE3275" s="17">
        <v>10.542031768433599</v>
      </c>
      <c r="AF3275" s="17">
        <v>-1</v>
      </c>
      <c r="AG3275" s="17">
        <v>-1</v>
      </c>
      <c r="AH3275" s="17">
        <v>-1</v>
      </c>
      <c r="AI3275" s="17">
        <v>-6.4806894010443399E-4</v>
      </c>
      <c r="AJ3275" s="17">
        <v>-3.2092616958779002E-3</v>
      </c>
      <c r="AK3275" s="17">
        <v>0.108545496552842</v>
      </c>
      <c r="AL3275" s="17">
        <v>6.3541779719447203E-2</v>
      </c>
      <c r="AM3275" s="17">
        <v>0.14516971361987499</v>
      </c>
      <c r="AN3275" s="17">
        <v>6.2411759814733403E-2</v>
      </c>
      <c r="AO3275" s="17">
        <v>4.1719703232610899</v>
      </c>
      <c r="AP3275" s="17">
        <v>1.87800289396557</v>
      </c>
      <c r="AQ3275" s="17">
        <v>25.123777389889501</v>
      </c>
      <c r="AR3275" s="17">
        <v>0.60572848688945202</v>
      </c>
      <c r="AS3275" s="17">
        <v>0.62360829793938</v>
      </c>
      <c r="AT3275" s="17">
        <v>-1</v>
      </c>
      <c r="AU3275" s="17">
        <v>-1</v>
      </c>
      <c r="AV3275" s="17">
        <v>0.113916196714409</v>
      </c>
      <c r="AW3275" s="17">
        <v>41.335809111532598</v>
      </c>
      <c r="AX3275" s="17">
        <v>41.001921563142801</v>
      </c>
      <c r="AY3275" s="17">
        <v>9.6368259759583505E-2</v>
      </c>
      <c r="AZ3275" s="17">
        <v>-14.145392237927799</v>
      </c>
      <c r="BA3275" s="22">
        <v>1350</v>
      </c>
      <c r="CU3275" t="e">
        <v>#N/A</v>
      </c>
      <c r="CV3275" t="e">
        <v>#N/A</v>
      </c>
    </row>
    <row r="3276" spans="1:100" x14ac:dyDescent="0.25">
      <c r="A3276">
        <v>6679</v>
      </c>
      <c r="B3276" t="s">
        <v>3499</v>
      </c>
      <c r="C3276" s="22">
        <v>3</v>
      </c>
      <c r="D3276" s="17">
        <v>5.2249311318707576</v>
      </c>
      <c r="E3276" s="17">
        <v>-7.2785602498735252E-2</v>
      </c>
      <c r="F3276" s="17">
        <v>-0.32380305339197413</v>
      </c>
      <c r="G3276" s="17">
        <v>-0.34020638238676237</v>
      </c>
      <c r="H3276" s="17">
        <v>8.865867871712807E-2</v>
      </c>
      <c r="I3276" s="17">
        <v>0</v>
      </c>
      <c r="J3276" s="17">
        <v>5.3195207230276829</v>
      </c>
      <c r="K3276" s="17">
        <v>8.865867871712807E-2</v>
      </c>
      <c r="L3276" s="17">
        <v>-1</v>
      </c>
      <c r="M3276" s="17">
        <v>-1</v>
      </c>
      <c r="N3276" s="17">
        <v>1.7731735743425616</v>
      </c>
      <c r="O3276" s="17">
        <v>10.204245472511682</v>
      </c>
      <c r="P3276" s="17">
        <v>0.48153179450608263</v>
      </c>
      <c r="Q3276" s="17">
        <v>0.66492496552455171</v>
      </c>
      <c r="R3276" s="17">
        <v>0.29458855981398524</v>
      </c>
      <c r="S3276" s="17">
        <v>0.33333333333333326</v>
      </c>
      <c r="T3276" s="17">
        <v>0.3098793982815089</v>
      </c>
      <c r="U3276" s="17">
        <v>0.3310933772253018</v>
      </c>
      <c r="V3276" s="17">
        <v>-4.1300766086202638E-2</v>
      </c>
      <c r="W3276" s="17">
        <v>33.773866561472545</v>
      </c>
      <c r="X3276" s="17">
        <v>1.6076690302298813</v>
      </c>
      <c r="Y3276" s="17">
        <v>-1</v>
      </c>
      <c r="Z3276" s="17">
        <v>-1</v>
      </c>
      <c r="AA3276" s="17">
        <v>96.176827239011942</v>
      </c>
      <c r="AB3276" s="17">
        <v>0.28471062525056179</v>
      </c>
      <c r="AC3276" s="17">
        <v>0.47434887596347997</v>
      </c>
      <c r="AD3276" s="17">
        <v>0.48310794114046668</v>
      </c>
      <c r="AE3276" s="17">
        <v>62.108372117725452</v>
      </c>
      <c r="AF3276" s="17">
        <v>0.83333333333333337</v>
      </c>
      <c r="AG3276" s="17">
        <v>-1</v>
      </c>
      <c r="AH3276" s="17">
        <v>-1</v>
      </c>
      <c r="AI3276" s="17">
        <v>-9.4889634139865495E-3</v>
      </c>
      <c r="AJ3276" s="17">
        <v>-4.1300766086202638E-2</v>
      </c>
      <c r="AK3276" s="17">
        <v>-0.14509110117511029</v>
      </c>
      <c r="AL3276" s="17">
        <v>5.5590513009182774E-2</v>
      </c>
      <c r="AM3276" s="17">
        <v>1.6276662183751511E-2</v>
      </c>
      <c r="AN3276" s="17">
        <v>-2.892676482003401E-2</v>
      </c>
      <c r="AO3276" s="17">
        <v>-0.31853895128176468</v>
      </c>
      <c r="AP3276" s="17">
        <v>-0.44521655545493694</v>
      </c>
      <c r="AQ3276" s="17">
        <v>39.09338728450021</v>
      </c>
      <c r="AR3276" s="17">
        <v>0.93300534275394187</v>
      </c>
      <c r="AS3276" s="17">
        <v>1.6963277089470097</v>
      </c>
      <c r="AT3276" s="17">
        <v>-1</v>
      </c>
      <c r="AU3276" s="17">
        <v>-1</v>
      </c>
      <c r="AV3276" s="17">
        <v>-4.5617822572776801E-2</v>
      </c>
      <c r="AW3276" s="17">
        <v>105.93585615606872</v>
      </c>
      <c r="AX3276" s="17">
        <v>101.61600027916873</v>
      </c>
      <c r="AY3276" s="17">
        <v>0.3512188045071522</v>
      </c>
      <c r="AZ3276" s="17">
        <v>17.035046355904711</v>
      </c>
      <c r="BA3276" s="22">
        <v>1451.5410385626499</v>
      </c>
      <c r="CU3276" t="e">
        <v>#N/A</v>
      </c>
      <c r="CV3276" t="e">
        <v>#N/A</v>
      </c>
    </row>
    <row r="3277" spans="1:100" x14ac:dyDescent="0.25">
      <c r="A3277">
        <v>6680</v>
      </c>
      <c r="B3277" t="s">
        <v>3500</v>
      </c>
      <c r="C3277" s="22">
        <v>3</v>
      </c>
      <c r="D3277" s="17">
        <v>4.8712310471020377</v>
      </c>
      <c r="E3277" s="17">
        <v>-0.15471587367353451</v>
      </c>
      <c r="F3277" s="17">
        <v>-6.3535367286048458E-2</v>
      </c>
      <c r="G3277" s="17">
        <v>-0.10969362117454913</v>
      </c>
      <c r="H3277" s="17">
        <v>0.16485479208285486</v>
      </c>
      <c r="I3277" s="17">
        <v>-2.574082948160434E-2</v>
      </c>
      <c r="J3277" s="17">
        <v>8.3468377560750344</v>
      </c>
      <c r="K3277" s="17">
        <v>0.13911396260125058</v>
      </c>
      <c r="L3277" s="17">
        <v>-0.99999999999999978</v>
      </c>
      <c r="M3277" s="17">
        <v>-0.99999999999999978</v>
      </c>
      <c r="N3277" s="17">
        <v>2.7822792520250124</v>
      </c>
      <c r="O3277" s="17">
        <v>13.108375182002538</v>
      </c>
      <c r="P3277" s="17">
        <v>0.79722194169048188</v>
      </c>
      <c r="Q3277" s="17">
        <v>0.71453663770934894</v>
      </c>
      <c r="R3277" s="17">
        <v>0.37988482781093785</v>
      </c>
      <c r="S3277" s="17">
        <v>0.3333333333333332</v>
      </c>
      <c r="T3277" s="17">
        <v>0.3333333333333332</v>
      </c>
      <c r="U3277" s="17">
        <v>2.5417870480191104E-2</v>
      </c>
      <c r="V3277" s="17">
        <v>-7.6157298475711621E-2</v>
      </c>
      <c r="W3277" s="17">
        <v>19.072531042795809</v>
      </c>
      <c r="X3277" s="17">
        <v>0.17228039513191076</v>
      </c>
      <c r="Y3277" s="17">
        <v>-0.99999999999999978</v>
      </c>
      <c r="Z3277" s="17">
        <v>-0.99999999999999978</v>
      </c>
      <c r="AA3277" s="17">
        <v>21.627334880287808</v>
      </c>
      <c r="AB3277" s="17">
        <v>0.18319257059984032</v>
      </c>
      <c r="AC3277" s="17">
        <v>0.1449658991675839</v>
      </c>
      <c r="AD3277" s="17">
        <v>-0.28466008957380295</v>
      </c>
      <c r="AE3277" s="17">
        <v>2.1749190096810551</v>
      </c>
      <c r="AF3277" s="17">
        <v>0</v>
      </c>
      <c r="AG3277" s="17">
        <v>-0.99999999999999978</v>
      </c>
      <c r="AH3277" s="17">
        <v>-0.99999999999999978</v>
      </c>
      <c r="AI3277" s="17">
        <v>1.5261138619466071E-2</v>
      </c>
      <c r="AJ3277" s="17">
        <v>-7.6157298475711621E-2</v>
      </c>
      <c r="AK3277" s="17">
        <v>4.3304947646172376E-2</v>
      </c>
      <c r="AL3277" s="17">
        <v>0.11018965622518033</v>
      </c>
      <c r="AM3277" s="17">
        <v>7.3745586402035629E-2</v>
      </c>
      <c r="AN3277" s="17">
        <v>0.29446644445255177</v>
      </c>
      <c r="AO3277" s="17">
        <v>2.0601643982817532</v>
      </c>
      <c r="AP3277" s="17">
        <v>7.9126093924396956</v>
      </c>
      <c r="AQ3277" s="17">
        <v>27.419368798870853</v>
      </c>
      <c r="AR3277" s="17">
        <v>0.61592723867114596</v>
      </c>
      <c r="AS3277" s="17">
        <v>0.31139435773316099</v>
      </c>
      <c r="AT3277" s="17">
        <v>-0.99999999999999978</v>
      </c>
      <c r="AU3277" s="17">
        <v>-0.99999999999999978</v>
      </c>
      <c r="AV3277" s="17">
        <v>0.27019120663638879</v>
      </c>
      <c r="AW3277" s="17">
        <v>42.648319454730036</v>
      </c>
      <c r="AX3277" s="17">
        <v>35.337812379548211</v>
      </c>
      <c r="AY3277" s="17">
        <v>0.24441875499831428</v>
      </c>
      <c r="AZ3277" s="17">
        <v>-23.655781164082853</v>
      </c>
      <c r="BA3277" s="22">
        <v>1361.4654989058899</v>
      </c>
      <c r="CU3277" t="e">
        <v>#N/A</v>
      </c>
      <c r="CV3277" t="e">
        <v>#N/A</v>
      </c>
    </row>
    <row r="3278" spans="1:100" x14ac:dyDescent="0.25">
      <c r="A3278">
        <v>6681</v>
      </c>
      <c r="B3278" t="s">
        <v>3501</v>
      </c>
      <c r="C3278" s="22">
        <v>1</v>
      </c>
      <c r="D3278" s="17">
        <v>3.6780808625294901</v>
      </c>
      <c r="E3278" s="17">
        <v>2.1757476414710399E-2</v>
      </c>
      <c r="F3278" s="17">
        <v>5.7515663270048999E-2</v>
      </c>
      <c r="G3278" s="17">
        <v>6.3638324821297304E-2</v>
      </c>
      <c r="H3278" s="17">
        <v>4.4731895715573101E-2</v>
      </c>
      <c r="I3278" s="17">
        <v>0</v>
      </c>
      <c r="J3278" s="17">
        <v>2.6839137429343798</v>
      </c>
      <c r="K3278" s="17">
        <v>4.4731895715573101E-2</v>
      </c>
      <c r="L3278" s="17">
        <v>-1</v>
      </c>
      <c r="M3278" s="17">
        <v>-1</v>
      </c>
      <c r="N3278" s="17">
        <v>0.894637914311463</v>
      </c>
      <c r="O3278" s="17">
        <v>6.42563293028517</v>
      </c>
      <c r="P3278" s="17">
        <v>8.4867148022695807E-2</v>
      </c>
      <c r="Q3278" s="17">
        <v>0.153507344323627</v>
      </c>
      <c r="R3278" s="17">
        <v>5.0277871893111802E-2</v>
      </c>
      <c r="S3278" s="17">
        <v>0.32916601326620298</v>
      </c>
      <c r="T3278" s="17">
        <v>0.23975694309620599</v>
      </c>
      <c r="U3278" s="17">
        <v>4.00147922229208E-2</v>
      </c>
      <c r="V3278" s="17">
        <v>-3.2092616958779002E-3</v>
      </c>
      <c r="W3278" s="17">
        <v>22.4398636469551</v>
      </c>
      <c r="X3278" s="17">
        <v>0.57887640222380699</v>
      </c>
      <c r="Y3278" s="17">
        <v>-1</v>
      </c>
      <c r="Z3278" s="17">
        <v>-1</v>
      </c>
      <c r="AA3278" s="17">
        <v>33.0321732872819</v>
      </c>
      <c r="AB3278" s="17">
        <v>0.100272451404467</v>
      </c>
      <c r="AC3278" s="17">
        <v>4.1627991656747201E-2</v>
      </c>
      <c r="AD3278" s="17">
        <v>6.8940192307458195E-2</v>
      </c>
      <c r="AE3278" s="17">
        <v>10.542031768433599</v>
      </c>
      <c r="AF3278" s="17">
        <v>-1</v>
      </c>
      <c r="AG3278" s="17">
        <v>-1</v>
      </c>
      <c r="AH3278" s="17">
        <v>-1</v>
      </c>
      <c r="AI3278" s="17">
        <v>-6.4806894010443399E-4</v>
      </c>
      <c r="AJ3278" s="17">
        <v>-3.2092616958779002E-3</v>
      </c>
      <c r="AK3278" s="17">
        <v>0.108545496552842</v>
      </c>
      <c r="AL3278" s="17">
        <v>6.3541779719447203E-2</v>
      </c>
      <c r="AM3278" s="17">
        <v>0.14516971361987499</v>
      </c>
      <c r="AN3278" s="17">
        <v>6.2411759814733403E-2</v>
      </c>
      <c r="AO3278" s="17">
        <v>4.1719703232610899</v>
      </c>
      <c r="AP3278" s="17">
        <v>1.87800289396557</v>
      </c>
      <c r="AQ3278" s="17">
        <v>25.123777389889501</v>
      </c>
      <c r="AR3278" s="17">
        <v>0.60572848688945202</v>
      </c>
      <c r="AS3278" s="17">
        <v>0.62360829793938</v>
      </c>
      <c r="AT3278" s="17">
        <v>-1</v>
      </c>
      <c r="AU3278" s="17">
        <v>-1</v>
      </c>
      <c r="AV3278" s="17">
        <v>0.113916196714409</v>
      </c>
      <c r="AW3278" s="17">
        <v>41.335809111532598</v>
      </c>
      <c r="AX3278" s="17">
        <v>41.001921563142801</v>
      </c>
      <c r="AY3278" s="17">
        <v>9.6368259759583505E-2</v>
      </c>
      <c r="AZ3278" s="17">
        <v>-14.145392237927799</v>
      </c>
      <c r="BA3278" s="22">
        <v>1350</v>
      </c>
      <c r="CU3278" t="e">
        <v>#N/A</v>
      </c>
      <c r="CV3278" t="e">
        <v>#N/A</v>
      </c>
    </row>
    <row r="3279" spans="1:100" x14ac:dyDescent="0.25">
      <c r="A3279">
        <v>6682</v>
      </c>
      <c r="B3279" t="s">
        <v>3502</v>
      </c>
      <c r="C3279" s="22">
        <v>3</v>
      </c>
      <c r="D3279" s="17">
        <v>0.20080231226986336</v>
      </c>
      <c r="E3279" s="17">
        <v>0.15040581004479106</v>
      </c>
      <c r="F3279" s="17">
        <v>-0.10564976337414858</v>
      </c>
      <c r="G3279" s="17">
        <v>-5.7392981785882882E-2</v>
      </c>
      <c r="H3279" s="17">
        <v>-0.1503577294655527</v>
      </c>
      <c r="I3279" s="17">
        <v>-1.0326811438331855E-2</v>
      </c>
      <c r="J3279" s="17">
        <v>-9.6410724542330772</v>
      </c>
      <c r="K3279" s="17">
        <v>-0.16068454090388459</v>
      </c>
      <c r="L3279" s="17">
        <v>-0.99999999999999989</v>
      </c>
      <c r="M3279" s="17">
        <v>-0.99999999999999989</v>
      </c>
      <c r="N3279" s="17">
        <v>-3.2136908180776906</v>
      </c>
      <c r="O3279" s="17">
        <v>-9.4976631237490992</v>
      </c>
      <c r="P3279" s="17">
        <v>0.14382951365470761</v>
      </c>
      <c r="Q3279" s="17">
        <v>-0.40421898284144731</v>
      </c>
      <c r="R3279" s="17">
        <v>-0.16726703522421002</v>
      </c>
      <c r="S3279" s="17">
        <v>0.33333333333333326</v>
      </c>
      <c r="T3279" s="17">
        <v>0.33333333333333326</v>
      </c>
      <c r="U3279" s="17">
        <v>0.14090887731575066</v>
      </c>
      <c r="V3279" s="17">
        <v>-5.1382484792402254E-2</v>
      </c>
      <c r="W3279" s="17">
        <v>36.675104003756005</v>
      </c>
      <c r="X3279" s="17">
        <v>1.0826918080791401</v>
      </c>
      <c r="Y3279" s="17">
        <v>-0.99999999999999989</v>
      </c>
      <c r="Z3279" s="17">
        <v>-0.99999999999999989</v>
      </c>
      <c r="AA3279" s="17">
        <v>68.381032994633614</v>
      </c>
      <c r="AB3279" s="17">
        <v>0.41197151411923738</v>
      </c>
      <c r="AC3279" s="17">
        <v>-5.0754941749663787E-2</v>
      </c>
      <c r="AD3279" s="17">
        <v>0.27624734815246244</v>
      </c>
      <c r="AE3279" s="17">
        <v>31.873196026101798</v>
      </c>
      <c r="AF3279" s="17">
        <v>0.45454545454545453</v>
      </c>
      <c r="AG3279" s="17">
        <v>-0.99999999999999989</v>
      </c>
      <c r="AH3279" s="17">
        <v>-0.99999999999999989</v>
      </c>
      <c r="AI3279" s="17">
        <v>-6.2111890095896717E-3</v>
      </c>
      <c r="AJ3279" s="17">
        <v>-5.1382484792402254E-2</v>
      </c>
      <c r="AK3279" s="17">
        <v>-8.4903282991343518E-2</v>
      </c>
      <c r="AL3279" s="17">
        <v>0.1312179802770988</v>
      </c>
      <c r="AM3279" s="17">
        <v>6.2728537260377248E-2</v>
      </c>
      <c r="AN3279" s="17">
        <v>0.1594497396407977</v>
      </c>
      <c r="AO3279" s="17">
        <v>1.1436970165527132</v>
      </c>
      <c r="AP3279" s="17">
        <v>4.6423333924054351</v>
      </c>
      <c r="AQ3279" s="17">
        <v>27.034031549522908</v>
      </c>
      <c r="AR3279" s="17">
        <v>0.756193059190015</v>
      </c>
      <c r="AS3279" s="17">
        <v>0.92200726717525616</v>
      </c>
      <c r="AT3279" s="17">
        <v>-0.99999999999999989</v>
      </c>
      <c r="AU3279" s="17">
        <v>-0.99999999999999989</v>
      </c>
      <c r="AV3279" s="17">
        <v>-0.22466001701009289</v>
      </c>
      <c r="AW3279" s="17">
        <v>63.52570326328992</v>
      </c>
      <c r="AX3279" s="17">
        <v>58.263231003857904</v>
      </c>
      <c r="AY3279" s="17">
        <v>-0.11366176139576434</v>
      </c>
      <c r="AZ3279" s="17">
        <v>-26.472957766844832</v>
      </c>
      <c r="BA3279" s="22">
        <v>1330.6728763361725</v>
      </c>
      <c r="CU3279" t="e">
        <v>#N/A</v>
      </c>
      <c r="CV3279" t="e">
        <v>#N/A</v>
      </c>
    </row>
    <row r="3280" spans="1:100" x14ac:dyDescent="0.25">
      <c r="A3280">
        <v>6683</v>
      </c>
      <c r="B3280" t="s">
        <v>3503</v>
      </c>
      <c r="C3280" s="22">
        <v>3</v>
      </c>
      <c r="D3280" s="17">
        <v>5.1323702141130365</v>
      </c>
      <c r="E3280" s="17">
        <v>0</v>
      </c>
      <c r="F3280" s="17">
        <v>1.1216613617269575</v>
      </c>
      <c r="G3280" s="17">
        <v>1.1216613617269575</v>
      </c>
      <c r="H3280" s="17">
        <v>0.16089598307359015</v>
      </c>
      <c r="I3280" s="17">
        <v>0</v>
      </c>
      <c r="J3280" s="17">
        <v>9.653758984415413</v>
      </c>
      <c r="K3280" s="17">
        <v>0.16089598307359015</v>
      </c>
      <c r="L3280" s="17">
        <v>-0.99999999999999956</v>
      </c>
      <c r="M3280" s="17">
        <v>-0.99999999999999956</v>
      </c>
      <c r="N3280" s="17">
        <v>3.2179196614718029</v>
      </c>
      <c r="O3280" s="17">
        <v>15.907790560255402</v>
      </c>
      <c r="P3280" s="17">
        <v>-5.2721488441514683E-2</v>
      </c>
      <c r="Q3280" s="17">
        <v>4.1139359671702636</v>
      </c>
      <c r="R3280" s="17">
        <v>1.3110407527793166</v>
      </c>
      <c r="S3280" s="17">
        <v>0.3333333333333332</v>
      </c>
      <c r="T3280" s="17">
        <v>0.32665591467651878</v>
      </c>
      <c r="U3280" s="17">
        <v>-0.1532789715494545</v>
      </c>
      <c r="V3280" s="17">
        <v>-4.1944129450930234E-2</v>
      </c>
      <c r="W3280" s="17">
        <v>12.154806557435078</v>
      </c>
      <c r="X3280" s="17">
        <v>-0.36753953151774266</v>
      </c>
      <c r="Y3280" s="17">
        <v>-0.99999999999999956</v>
      </c>
      <c r="Z3280" s="17">
        <v>-0.99999999999999956</v>
      </c>
      <c r="AA3280" s="17">
        <v>12.008977768995292</v>
      </c>
      <c r="AB3280" s="17">
        <v>-5.5797170955792161E-3</v>
      </c>
      <c r="AC3280" s="17">
        <v>-7.0213777263713611E-2</v>
      </c>
      <c r="AD3280" s="17">
        <v>4.6656103534910551E-2</v>
      </c>
      <c r="AE3280" s="17">
        <v>-1.4568695412191148</v>
      </c>
      <c r="AF3280" s="17">
        <v>9.0909090909090912E-2</v>
      </c>
      <c r="AG3280" s="17">
        <v>-0.99999999999999956</v>
      </c>
      <c r="AH3280" s="17">
        <v>-0.99999999999999956</v>
      </c>
      <c r="AI3280" s="17">
        <v>8.4388298456635924E-2</v>
      </c>
      <c r="AJ3280" s="17">
        <v>-4.1944129450930234E-2</v>
      </c>
      <c r="AK3280" s="17">
        <v>0.2388264181929283</v>
      </c>
      <c r="AL3280" s="17">
        <v>0.14074567296628474</v>
      </c>
      <c r="AM3280" s="17">
        <v>2.7113108881446052E-2</v>
      </c>
      <c r="AN3280" s="17">
        <v>0.11699678931476551</v>
      </c>
      <c r="AO3280" s="17">
        <v>1.8719598130007926</v>
      </c>
      <c r="AP3280" s="17">
        <v>3.6286480977005606</v>
      </c>
      <c r="AQ3280" s="17">
        <v>21.808565541850491</v>
      </c>
      <c r="AR3280" s="17">
        <v>0.46476614700946739</v>
      </c>
      <c r="AS3280" s="17">
        <v>-0.20664354844415223</v>
      </c>
      <c r="AT3280" s="17">
        <v>-0.99999999999999956</v>
      </c>
      <c r="AU3280" s="17">
        <v>-0.99999999999999956</v>
      </c>
      <c r="AV3280" s="17">
        <v>2.4327021145062742</v>
      </c>
      <c r="AW3280" s="17">
        <v>31.545416426951228</v>
      </c>
      <c r="AX3280" s="17">
        <v>29.038769450990934</v>
      </c>
      <c r="AY3280" s="17">
        <v>-1.3362833717470015E-2</v>
      </c>
      <c r="AZ3280" s="17">
        <v>-22.550231447024977</v>
      </c>
      <c r="BA3280" s="22">
        <v>1333.1149382014789</v>
      </c>
      <c r="CU3280" t="e">
        <v>#N/A</v>
      </c>
      <c r="CV3280" t="e">
        <v>#N/A</v>
      </c>
    </row>
    <row r="3281" spans="1:100" x14ac:dyDescent="0.25">
      <c r="A3281">
        <v>6684</v>
      </c>
      <c r="B3281" t="s">
        <v>619</v>
      </c>
      <c r="C3281" s="22">
        <v>3</v>
      </c>
      <c r="D3281" s="17">
        <v>5.4908458730531704</v>
      </c>
      <c r="E3281" s="17">
        <v>1.1922656683455782E-2</v>
      </c>
      <c r="F3281" s="17">
        <v>2.0746638086949258E-2</v>
      </c>
      <c r="G3281" s="17">
        <v>2.7894869360039994E-2</v>
      </c>
      <c r="H3281" s="17">
        <v>3.7885463716342417E-2</v>
      </c>
      <c r="I3281" s="17">
        <v>0</v>
      </c>
      <c r="J3281" s="17">
        <v>2.2731278229805421</v>
      </c>
      <c r="K3281" s="17">
        <v>3.7885463716342417E-2</v>
      </c>
      <c r="L3281" s="17">
        <v>-0.99999999999999911</v>
      </c>
      <c r="M3281" s="17">
        <v>-0.99999999999999911</v>
      </c>
      <c r="N3281" s="17">
        <v>0.75770927432684743</v>
      </c>
      <c r="O3281" s="17">
        <v>7.7918685653937549</v>
      </c>
      <c r="P3281" s="17">
        <v>-0.86851564943648574</v>
      </c>
      <c r="Q3281" s="17">
        <v>-0.80889957898248266</v>
      </c>
      <c r="R3281" s="17">
        <v>-0.31248227628628888</v>
      </c>
      <c r="S3281" s="17">
        <v>0.33333333333333315</v>
      </c>
      <c r="T3281" s="17">
        <v>0.27580218526528055</v>
      </c>
      <c r="U3281" s="17">
        <v>4.8627870277386291E-2</v>
      </c>
      <c r="V3281" s="17">
        <v>0</v>
      </c>
      <c r="W3281" s="17">
        <v>24.795117006386306</v>
      </c>
      <c r="X3281" s="17">
        <v>0.6901220743340486</v>
      </c>
      <c r="Y3281" s="17">
        <v>-0.99999999999999911</v>
      </c>
      <c r="Z3281" s="17">
        <v>-0.99999999999999911</v>
      </c>
      <c r="AA3281" s="17">
        <v>21.75849081379096</v>
      </c>
      <c r="AB3281" s="17">
        <v>0.11685321345094643</v>
      </c>
      <c r="AC3281" s="17">
        <v>4.1043806132161527E-2</v>
      </c>
      <c r="AD3281" s="17">
        <v>-0.21237989790928891</v>
      </c>
      <c r="AE3281" s="17">
        <v>-2.7241439163090448</v>
      </c>
      <c r="AF3281" s="17">
        <v>0.1</v>
      </c>
      <c r="AG3281" s="17">
        <v>-0.99999999999999911</v>
      </c>
      <c r="AH3281" s="17">
        <v>-0.99999999999999911</v>
      </c>
      <c r="AI3281" s="17">
        <v>0</v>
      </c>
      <c r="AJ3281" s="17">
        <v>0</v>
      </c>
      <c r="AK3281" s="17">
        <v>0.25055201461992233</v>
      </c>
      <c r="AL3281" s="17">
        <v>-0.18869247181869397</v>
      </c>
      <c r="AM3281" s="17">
        <v>0.22243126167976693</v>
      </c>
      <c r="AN3281" s="17">
        <v>0.16158862167678464</v>
      </c>
      <c r="AO3281" s="17">
        <v>6.8135416150937802</v>
      </c>
      <c r="AP3281" s="17">
        <v>3.0962531828261466</v>
      </c>
      <c r="AQ3281" s="17">
        <v>27.06824482936684</v>
      </c>
      <c r="AR3281" s="17">
        <v>0.65776338887600005</v>
      </c>
      <c r="AS3281" s="17">
        <v>0.72800753805039131</v>
      </c>
      <c r="AT3281" s="17">
        <v>-0.99999999999999911</v>
      </c>
      <c r="AU3281" s="17">
        <v>-0.99999999999999911</v>
      </c>
      <c r="AV3281" s="17">
        <v>-0.28458740692624895</v>
      </c>
      <c r="AW3281" s="17">
        <v>32.646612562010887</v>
      </c>
      <c r="AX3281" s="17">
        <v>32.646612562010887</v>
      </c>
      <c r="AY3281" s="17">
        <v>-0.23543739145196249</v>
      </c>
      <c r="AZ3281" s="17">
        <v>-43.275380659218733</v>
      </c>
      <c r="BA3281" s="22">
        <v>1324.8540424220816</v>
      </c>
      <c r="CU3281" t="e">
        <v>#N/A</v>
      </c>
      <c r="CV3281" t="e">
        <v>#N/A</v>
      </c>
    </row>
    <row r="3282" spans="1:100" x14ac:dyDescent="0.25">
      <c r="A3282">
        <v>6685</v>
      </c>
      <c r="B3282" t="s">
        <v>3504</v>
      </c>
      <c r="C3282" s="22">
        <v>3</v>
      </c>
      <c r="D3282" s="17">
        <v>2.8868308237803841</v>
      </c>
      <c r="E3282" s="17">
        <v>0</v>
      </c>
      <c r="F3282" s="17">
        <v>-0.14266247858269754</v>
      </c>
      <c r="G3282" s="17">
        <v>-0.14266247858269754</v>
      </c>
      <c r="H3282" s="17">
        <v>-5.2919780353476456E-2</v>
      </c>
      <c r="I3282" s="17">
        <v>0</v>
      </c>
      <c r="J3282" s="17">
        <v>-3.1751868212085874</v>
      </c>
      <c r="K3282" s="17">
        <v>-5.2919780353476456E-2</v>
      </c>
      <c r="L3282" s="17">
        <v>-0.99999999999999833</v>
      </c>
      <c r="M3282" s="17">
        <v>-0.99999999999999833</v>
      </c>
      <c r="N3282" s="17">
        <v>-1.0583956070695293</v>
      </c>
      <c r="O3282" s="17">
        <v>-0.43101847601089904</v>
      </c>
      <c r="P3282" s="17">
        <v>-0.35514996577997532</v>
      </c>
      <c r="Q3282" s="17">
        <v>-4.0274326553428965</v>
      </c>
      <c r="R3282" s="17">
        <v>-1.373623780830624</v>
      </c>
      <c r="S3282" s="17">
        <v>0.37429692877265802</v>
      </c>
      <c r="T3282" s="17">
        <v>0.411214147685106</v>
      </c>
      <c r="U3282" s="17">
        <v>8.2401361459067179E-2</v>
      </c>
      <c r="V3282" s="17">
        <v>0</v>
      </c>
      <c r="W3282" s="17">
        <v>36.833288730812299</v>
      </c>
      <c r="X3282" s="17">
        <v>1.2459171169992818</v>
      </c>
      <c r="Y3282" s="17">
        <v>-0.99999999999999833</v>
      </c>
      <c r="Z3282" s="17">
        <v>-0.99999999999999833</v>
      </c>
      <c r="AA3282" s="17">
        <v>37.373953739661182</v>
      </c>
      <c r="AB3282" s="17">
        <v>-1.9753353769007866E-2</v>
      </c>
      <c r="AC3282" s="17">
        <v>-1.0231960090803443E-2</v>
      </c>
      <c r="AD3282" s="17">
        <v>6.827108965340116E-2</v>
      </c>
      <c r="AE3282" s="17">
        <v>1.914288789679492</v>
      </c>
      <c r="AF3282" s="17">
        <v>0.1</v>
      </c>
      <c r="AG3282" s="17">
        <v>-0.99999999999999833</v>
      </c>
      <c r="AH3282" s="17">
        <v>-0.99999999999999833</v>
      </c>
      <c r="AI3282" s="17">
        <v>0</v>
      </c>
      <c r="AJ3282" s="17">
        <v>0</v>
      </c>
      <c r="AK3282" s="17">
        <v>4.2664603825289506E-2</v>
      </c>
      <c r="AL3282" s="17">
        <v>7.4655720637803624E-2</v>
      </c>
      <c r="AM3282" s="17">
        <v>0.4134302926150662</v>
      </c>
      <c r="AN3282" s="17">
        <v>-0.17660698239713715</v>
      </c>
      <c r="AO3282" s="17">
        <v>10.549080334503106</v>
      </c>
      <c r="AP3282" s="17">
        <v>-4.0418959567394115</v>
      </c>
      <c r="AQ3282" s="17">
        <v>33.658101909603708</v>
      </c>
      <c r="AR3282" s="17">
        <v>0.86791243791683093</v>
      </c>
      <c r="AS3282" s="17">
        <v>1.1929973366458055</v>
      </c>
      <c r="AT3282" s="17">
        <v>-0.99999999999999833</v>
      </c>
      <c r="AU3282" s="17">
        <v>-0.99999999999999833</v>
      </c>
      <c r="AV3282" s="17">
        <v>-1.5162862594133215</v>
      </c>
      <c r="AW3282" s="17">
        <v>32.90103930691086</v>
      </c>
      <c r="AX3282" s="17">
        <v>32.90103930691086</v>
      </c>
      <c r="AY3282" s="17">
        <v>-7.9007548443537468E-2</v>
      </c>
      <c r="AZ3282" s="17">
        <v>-38.167180651829966</v>
      </c>
      <c r="BA3282" s="22">
        <v>1371.4399531363747</v>
      </c>
      <c r="CU3282" t="e">
        <v>#N/A</v>
      </c>
      <c r="CV3282" t="e">
        <v>#N/A</v>
      </c>
    </row>
    <row r="3283" spans="1:100" x14ac:dyDescent="0.25">
      <c r="A3283">
        <v>6686</v>
      </c>
      <c r="B3283" t="s">
        <v>3505</v>
      </c>
      <c r="C3283" s="22">
        <v>3</v>
      </c>
      <c r="D3283" s="17">
        <v>6.7213794788259023</v>
      </c>
      <c r="E3283" s="17">
        <v>0</v>
      </c>
      <c r="F3283" s="17">
        <v>-1.3356159138573392E-2</v>
      </c>
      <c r="G3283" s="17">
        <v>-1.3356159138573392E-2</v>
      </c>
      <c r="H3283" s="17">
        <v>0.16278114034470453</v>
      </c>
      <c r="I3283" s="17">
        <v>0</v>
      </c>
      <c r="J3283" s="17">
        <v>9.7668684206822682</v>
      </c>
      <c r="K3283" s="17">
        <v>0.16278114034470453</v>
      </c>
      <c r="L3283" s="17">
        <v>-0.99999999999999956</v>
      </c>
      <c r="M3283" s="17">
        <v>-0.99999999999999956</v>
      </c>
      <c r="N3283" s="17">
        <v>3.2556228068940913</v>
      </c>
      <c r="O3283" s="17">
        <v>16.474891740369596</v>
      </c>
      <c r="P3283" s="17">
        <v>0.13695978793378727</v>
      </c>
      <c r="Q3283" s="17">
        <v>3.4365035638849077</v>
      </c>
      <c r="R3283" s="17">
        <v>1.1815857330311723</v>
      </c>
      <c r="S3283" s="17">
        <v>0.24218731723721426</v>
      </c>
      <c r="T3283" s="17">
        <v>0.27265555424018056</v>
      </c>
      <c r="U3283" s="17">
        <v>7.8150369894870193E-3</v>
      </c>
      <c r="V3283" s="17">
        <v>0</v>
      </c>
      <c r="W3283" s="17">
        <v>14.395070724887075</v>
      </c>
      <c r="X3283" s="17">
        <v>0.3226440999974845</v>
      </c>
      <c r="Y3283" s="17">
        <v>-0.99999999999999956</v>
      </c>
      <c r="Z3283" s="17">
        <v>-0.99999999999999956</v>
      </c>
      <c r="AA3283" s="17">
        <v>16.738213501614879</v>
      </c>
      <c r="AB3283" s="17">
        <v>-1.5628835667103363E-2</v>
      </c>
      <c r="AC3283" s="17">
        <v>0.14888466652416915</v>
      </c>
      <c r="AD3283" s="17">
        <v>-0.11002468998313317</v>
      </c>
      <c r="AE3283" s="17">
        <v>1.161557043696636</v>
      </c>
      <c r="AF3283" s="17">
        <v>0.2</v>
      </c>
      <c r="AG3283" s="17">
        <v>-0.99999999999999956</v>
      </c>
      <c r="AH3283" s="17">
        <v>-0.99999999999999956</v>
      </c>
      <c r="AI3283" s="17">
        <v>0</v>
      </c>
      <c r="AJ3283" s="17">
        <v>0</v>
      </c>
      <c r="AK3283" s="17">
        <v>0.33661830246720043</v>
      </c>
      <c r="AL3283" s="17">
        <v>-8.6186678259641353E-2</v>
      </c>
      <c r="AM3283" s="17">
        <v>-0.12697782384314935</v>
      </c>
      <c r="AN3283" s="17">
        <v>0.59075729614498929</v>
      </c>
      <c r="AO3283" s="17">
        <v>-1.4913540837427308</v>
      </c>
      <c r="AP3283" s="17">
        <v>14.337999012326536</v>
      </c>
      <c r="AQ3283" s="17">
        <v>24.161939145569335</v>
      </c>
      <c r="AR3283" s="17">
        <v>0.52265790846688187</v>
      </c>
      <c r="AS3283" s="17">
        <v>0.48542524034218937</v>
      </c>
      <c r="AT3283" s="17">
        <v>-0.99999999999999956</v>
      </c>
      <c r="AU3283" s="17">
        <v>-0.99999999999999956</v>
      </c>
      <c r="AV3283" s="17">
        <v>1.1682295738925985</v>
      </c>
      <c r="AW3283" s="17">
        <v>47.551104254311035</v>
      </c>
      <c r="AX3283" s="17">
        <v>47.551104254311035</v>
      </c>
      <c r="AY3283" s="17">
        <v>3.6336339431875128E-2</v>
      </c>
      <c r="AZ3283" s="17">
        <v>20.351431005325221</v>
      </c>
      <c r="BA3283" s="22">
        <v>1401.0899265530229</v>
      </c>
      <c r="CU3283" t="e">
        <v>#N/A</v>
      </c>
      <c r="CV3283" t="e">
        <v>#N/A</v>
      </c>
    </row>
    <row r="3284" spans="1:100" x14ac:dyDescent="0.25">
      <c r="A3284">
        <v>6687</v>
      </c>
      <c r="B3284" t="s">
        <v>3506</v>
      </c>
      <c r="C3284" s="22">
        <v>3</v>
      </c>
      <c r="D3284" s="17">
        <v>2.3583386265241182</v>
      </c>
      <c r="E3284" s="17">
        <v>0</v>
      </c>
      <c r="F3284" s="17">
        <v>1.2955267902397843E-2</v>
      </c>
      <c r="G3284" s="17">
        <v>1.2955267902397843E-2</v>
      </c>
      <c r="H3284" s="17">
        <v>0.12326718701269998</v>
      </c>
      <c r="I3284" s="17">
        <v>0</v>
      </c>
      <c r="J3284" s="17">
        <v>7.3960312207619978</v>
      </c>
      <c r="K3284" s="17">
        <v>0.12326718701269998</v>
      </c>
      <c r="L3284" s="17">
        <v>-0.99999999999999967</v>
      </c>
      <c r="M3284" s="17">
        <v>-0.99999999999999967</v>
      </c>
      <c r="N3284" s="17">
        <v>2.4653437402539993</v>
      </c>
      <c r="O3284" s="17">
        <v>9.7673251151885143</v>
      </c>
      <c r="P3284" s="17">
        <v>0.94859263068944677</v>
      </c>
      <c r="Q3284" s="17">
        <v>-0.55297246928034149</v>
      </c>
      <c r="R3284" s="17">
        <v>-0.15461898792431641</v>
      </c>
      <c r="S3284" s="17">
        <v>0.3333333333333332</v>
      </c>
      <c r="T3284" s="17">
        <v>0.19004771083011618</v>
      </c>
      <c r="U3284" s="17">
        <v>9.4670690475469929E-2</v>
      </c>
      <c r="V3284" s="17">
        <v>0</v>
      </c>
      <c r="W3284" s="17">
        <v>19.79138190504877</v>
      </c>
      <c r="X3284" s="17">
        <v>0.6355109965494119</v>
      </c>
      <c r="Y3284" s="17">
        <v>-0.99999999999999967</v>
      </c>
      <c r="Z3284" s="17">
        <v>-0.99999999999999967</v>
      </c>
      <c r="AA3284" s="17">
        <v>40.286427419888923</v>
      </c>
      <c r="AB3284" s="17">
        <v>0.41726432084264009</v>
      </c>
      <c r="AC3284" s="17">
        <v>-0.19884844696125892</v>
      </c>
      <c r="AD3284" s="17">
        <v>0.19457741617390834</v>
      </c>
      <c r="AE3284" s="17">
        <v>20.649664502764473</v>
      </c>
      <c r="AF3284" s="17">
        <v>0.375</v>
      </c>
      <c r="AG3284" s="17">
        <v>-0.99999999999999967</v>
      </c>
      <c r="AH3284" s="17">
        <v>-0.99999999999999967</v>
      </c>
      <c r="AI3284" s="17">
        <v>0</v>
      </c>
      <c r="AJ3284" s="17">
        <v>0</v>
      </c>
      <c r="AK3284" s="17">
        <v>-0.12901103530030006</v>
      </c>
      <c r="AL3284" s="17">
        <v>0.36795083042095933</v>
      </c>
      <c r="AM3284" s="17">
        <v>-4.6867608241514799E-2</v>
      </c>
      <c r="AN3284" s="17">
        <v>0.34196531970426192</v>
      </c>
      <c r="AO3284" s="17">
        <v>-1.8167453825393705</v>
      </c>
      <c r="AP3284" s="17">
        <v>10.388887144711344</v>
      </c>
      <c r="AQ3284" s="17">
        <v>27.187413125810767</v>
      </c>
      <c r="AR3284" s="17">
        <v>0.61805173463891938</v>
      </c>
      <c r="AS3284" s="17">
        <v>0.75877818356211213</v>
      </c>
      <c r="AT3284" s="17">
        <v>-0.99999999999999967</v>
      </c>
      <c r="AU3284" s="17">
        <v>-0.99999999999999967</v>
      </c>
      <c r="AV3284" s="17">
        <v>-0.14166372002191857</v>
      </c>
      <c r="AW3284" s="17">
        <v>60.442639679788797</v>
      </c>
      <c r="AX3284" s="17">
        <v>60.442639679788797</v>
      </c>
      <c r="AY3284" s="17">
        <v>0.13940892134662694</v>
      </c>
      <c r="AZ3284" s="17">
        <v>-15.923900554298289</v>
      </c>
      <c r="BA3284" s="22">
        <v>1368.5442998642393</v>
      </c>
      <c r="CU3284" t="e">
        <v>#N/A</v>
      </c>
      <c r="CV3284" t="e">
        <v>#N/A</v>
      </c>
    </row>
    <row r="3285" spans="1:100" x14ac:dyDescent="0.25">
      <c r="A3285">
        <v>6688</v>
      </c>
      <c r="B3285" t="s">
        <v>3507</v>
      </c>
      <c r="C3285" s="22">
        <v>3</v>
      </c>
      <c r="D3285" s="17">
        <v>3.0187662347475799</v>
      </c>
      <c r="E3285" s="17">
        <v>1.8432078396658447E-2</v>
      </c>
      <c r="F3285" s="17">
        <v>-8.4043481707124612E-2</v>
      </c>
      <c r="G3285" s="17">
        <v>-9.0346953558118032E-2</v>
      </c>
      <c r="H3285" s="17">
        <v>-3.431387409945235E-3</v>
      </c>
      <c r="I3285" s="17">
        <v>0</v>
      </c>
      <c r="J3285" s="17">
        <v>-0.20588324459671536</v>
      </c>
      <c r="K3285" s="17">
        <v>-3.431387409945235E-3</v>
      </c>
      <c r="L3285" s="17">
        <v>-1.0000000000000009</v>
      </c>
      <c r="M3285" s="17">
        <v>-1.0000000000000009</v>
      </c>
      <c r="N3285" s="17">
        <v>-6.8627748198904215E-2</v>
      </c>
      <c r="O3285" s="17">
        <v>2.7225360365927456</v>
      </c>
      <c r="P3285" s="17">
        <v>0.44418716453177787</v>
      </c>
      <c r="Q3285" s="17">
        <v>6.047602223198802</v>
      </c>
      <c r="R3285" s="17">
        <v>2.0983960986298689</v>
      </c>
      <c r="S3285" s="17">
        <v>0.33831524994750395</v>
      </c>
      <c r="T3285" s="17">
        <v>0.35974183071023635</v>
      </c>
      <c r="U3285" s="17">
        <v>-6.9376607743681401E-2</v>
      </c>
      <c r="V3285" s="17">
        <v>-0.10039387349254562</v>
      </c>
      <c r="W3285" s="17">
        <v>21.268719473258319</v>
      </c>
      <c r="X3285" s="17">
        <v>-0.15197270648541156</v>
      </c>
      <c r="Y3285" s="17">
        <v>-1.0000000000000009</v>
      </c>
      <c r="Z3285" s="17">
        <v>-1.0000000000000009</v>
      </c>
      <c r="AA3285" s="17">
        <v>33.235821611349095</v>
      </c>
      <c r="AB3285" s="17">
        <v>7.293000278837454E-2</v>
      </c>
      <c r="AC3285" s="17">
        <v>0.12001773138848898</v>
      </c>
      <c r="AD3285" s="17">
        <v>4.4263866123544085E-3</v>
      </c>
      <c r="AE3285" s="17">
        <v>9.8687060394609052</v>
      </c>
      <c r="AF3285" s="17">
        <v>0.22222222222222221</v>
      </c>
      <c r="AG3285" s="17">
        <v>-1.0000000000000009</v>
      </c>
      <c r="AH3285" s="17">
        <v>-1.0000000000000009</v>
      </c>
      <c r="AI3285" s="17">
        <v>-1.1106712202168955E-2</v>
      </c>
      <c r="AJ3285" s="17">
        <v>-0.10039387349254562</v>
      </c>
      <c r="AK3285" s="17">
        <v>7.254177948549935E-2</v>
      </c>
      <c r="AL3285" s="17">
        <v>-2.1744671790276102E-2</v>
      </c>
      <c r="AM3285" s="17">
        <v>0.72449320117072624</v>
      </c>
      <c r="AN3285" s="17">
        <v>0.38306539434506176</v>
      </c>
      <c r="AO3285" s="17">
        <v>18.47503892669565</v>
      </c>
      <c r="AP3285" s="17">
        <v>9.4679114996751661</v>
      </c>
      <c r="AQ3285" s="17">
        <v>21.062836228661602</v>
      </c>
      <c r="AR3285" s="17">
        <v>0.52828659942151335</v>
      </c>
      <c r="AS3285" s="17">
        <v>-0.15540409389535642</v>
      </c>
      <c r="AT3285" s="17">
        <v>-1.0000000000000009</v>
      </c>
      <c r="AU3285" s="17">
        <v>-1.0000000000000009</v>
      </c>
      <c r="AV3285" s="17">
        <v>2.0080491450717495</v>
      </c>
      <c r="AW3285" s="17">
        <v>45.426269147616985</v>
      </c>
      <c r="AX3285" s="17">
        <v>35.164747554319064</v>
      </c>
      <c r="AY3285" s="17">
        <v>-9.2847266465829317E-2</v>
      </c>
      <c r="AZ3285" s="17">
        <v>-54.213930289242718</v>
      </c>
      <c r="BA3285" s="22">
        <v>1297.240134428642</v>
      </c>
      <c r="CU3285" t="e">
        <v>#N/A</v>
      </c>
      <c r="CV3285" t="e">
        <v>#N/A</v>
      </c>
    </row>
    <row r="3286" spans="1:100" x14ac:dyDescent="0.25">
      <c r="A3286">
        <v>6689</v>
      </c>
      <c r="B3286" t="s">
        <v>3508</v>
      </c>
      <c r="C3286" s="22">
        <v>3</v>
      </c>
      <c r="D3286" s="17">
        <v>6.6534149872908834</v>
      </c>
      <c r="E3286" s="17">
        <v>0.20852901887001363</v>
      </c>
      <c r="F3286" s="17">
        <v>7.6707896359716199E-2</v>
      </c>
      <c r="G3286" s="17">
        <v>0.12751257467981617</v>
      </c>
      <c r="H3286" s="17">
        <v>-0.10541226881660144</v>
      </c>
      <c r="I3286" s="17">
        <v>0</v>
      </c>
      <c r="J3286" s="17">
        <v>-6.3247361289960873</v>
      </c>
      <c r="K3286" s="17">
        <v>-0.10541226881660144</v>
      </c>
      <c r="L3286" s="17">
        <v>-0.99999999999999978</v>
      </c>
      <c r="M3286" s="17">
        <v>-0.99999999999999978</v>
      </c>
      <c r="N3286" s="17">
        <v>-2.1082453763320288</v>
      </c>
      <c r="O3286" s="17">
        <v>0.45619143297461795</v>
      </c>
      <c r="P3286" s="17">
        <v>1.1049595389244507E-2</v>
      </c>
      <c r="Q3286" s="17">
        <v>-0.71716053936571966</v>
      </c>
      <c r="R3286" s="17">
        <v>-0.29377235114770095</v>
      </c>
      <c r="S3286" s="17">
        <v>0.37633597462415597</v>
      </c>
      <c r="T3286" s="17">
        <v>0.21547411278441989</v>
      </c>
      <c r="U3286" s="17">
        <v>-1.4087839867554436E-2</v>
      </c>
      <c r="V3286" s="17">
        <v>0</v>
      </c>
      <c r="W3286" s="17">
        <v>27.325380654304919</v>
      </c>
      <c r="X3286" s="17">
        <v>0.53487338052521172</v>
      </c>
      <c r="Y3286" s="17">
        <v>-0.99999999999999978</v>
      </c>
      <c r="Z3286" s="17">
        <v>-0.99999999999999978</v>
      </c>
      <c r="AA3286" s="17">
        <v>37.675559571360218</v>
      </c>
      <c r="AB3286" s="17">
        <v>0.18796984222650862</v>
      </c>
      <c r="AC3286" s="17">
        <v>5.5252904977356798E-2</v>
      </c>
      <c r="AD3286" s="17">
        <v>-3.0343721839805608E-2</v>
      </c>
      <c r="AE3286" s="17">
        <v>10.643951268202986</v>
      </c>
      <c r="AF3286" s="17">
        <v>0</v>
      </c>
      <c r="AG3286" s="17">
        <v>-0.99999999999999978</v>
      </c>
      <c r="AH3286" s="17">
        <v>-0.99999999999999978</v>
      </c>
      <c r="AI3286" s="17">
        <v>0</v>
      </c>
      <c r="AJ3286" s="17">
        <v>0</v>
      </c>
      <c r="AK3286" s="17">
        <v>0.18028669391618643</v>
      </c>
      <c r="AL3286" s="17">
        <v>0.16630101271597514</v>
      </c>
      <c r="AM3286" s="17">
        <v>-0.12680062245913878</v>
      </c>
      <c r="AN3286" s="17">
        <v>0.16552143400095576</v>
      </c>
      <c r="AO3286" s="17">
        <v>-2.2685820918975379</v>
      </c>
      <c r="AP3286" s="17">
        <v>4.9695409136037689</v>
      </c>
      <c r="AQ3286" s="17">
        <v>21.000644525308825</v>
      </c>
      <c r="AR3286" s="17">
        <v>0.57772224754102153</v>
      </c>
      <c r="AS3286" s="17">
        <v>0.4294611117086104</v>
      </c>
      <c r="AT3286" s="17">
        <v>-0.99999999999999978</v>
      </c>
      <c r="AU3286" s="17">
        <v>-0.99999999999999978</v>
      </c>
      <c r="AV3286" s="17">
        <v>-0.16625977646788476</v>
      </c>
      <c r="AW3286" s="17">
        <v>43.101291917938603</v>
      </c>
      <c r="AX3286" s="17">
        <v>43.101291917938603</v>
      </c>
      <c r="AY3286" s="17">
        <v>-4.4575450101051593E-2</v>
      </c>
      <c r="AZ3286" s="17">
        <v>2.5335114048730878</v>
      </c>
      <c r="BA3286" s="22">
        <v>1355.3772550570311</v>
      </c>
      <c r="CU3286" t="e">
        <v>#N/A</v>
      </c>
      <c r="CV3286" t="e">
        <v>#N/A</v>
      </c>
    </row>
    <row r="3287" spans="1:100" x14ac:dyDescent="0.25">
      <c r="A3287">
        <v>6690</v>
      </c>
      <c r="B3287" t="s">
        <v>3509</v>
      </c>
      <c r="C3287" s="22">
        <v>3</v>
      </c>
      <c r="D3287" s="17">
        <v>4.7836138773932344</v>
      </c>
      <c r="E3287" s="17">
        <v>0.49919506230969596</v>
      </c>
      <c r="F3287" s="17">
        <v>1.4917205622440488</v>
      </c>
      <c r="G3287" s="17">
        <v>1.6573639626548455</v>
      </c>
      <c r="H3287" s="17">
        <v>0.12770025470050986</v>
      </c>
      <c r="I3287" s="17">
        <v>0</v>
      </c>
      <c r="J3287" s="17">
        <v>7.662015282030592</v>
      </c>
      <c r="K3287" s="17">
        <v>0.12770025470050986</v>
      </c>
      <c r="L3287" s="17">
        <v>-1.0000000000000002</v>
      </c>
      <c r="M3287" s="17">
        <v>-1.0000000000000002</v>
      </c>
      <c r="N3287" s="17">
        <v>2.5540050940101979</v>
      </c>
      <c r="O3287" s="17">
        <v>14.102993122078685</v>
      </c>
      <c r="P3287" s="17">
        <v>-0.34973445089755101</v>
      </c>
      <c r="Q3287" s="17">
        <v>-4.3583645428626543</v>
      </c>
      <c r="R3287" s="17">
        <v>-1.5558923841043411</v>
      </c>
      <c r="S3287" s="17">
        <v>0.33333333333333354</v>
      </c>
      <c r="T3287" s="17">
        <v>0.33333333333333354</v>
      </c>
      <c r="U3287" s="17">
        <v>0.32889631553409038</v>
      </c>
      <c r="V3287" s="17">
        <v>-4.4858800099314936E-2</v>
      </c>
      <c r="W3287" s="17">
        <v>32.920157096037272</v>
      </c>
      <c r="X3287" s="17">
        <v>1.5853988735066289</v>
      </c>
      <c r="Y3287" s="17">
        <v>-1.0000000000000002</v>
      </c>
      <c r="Z3287" s="17">
        <v>-1.0000000000000002</v>
      </c>
      <c r="AA3287" s="17">
        <v>75.153265773934464</v>
      </c>
      <c r="AB3287" s="17">
        <v>0.22358520570121587</v>
      </c>
      <c r="AC3287" s="17">
        <v>0.23935923615968291</v>
      </c>
      <c r="AD3287" s="17">
        <v>0.41283557937913129</v>
      </c>
      <c r="AE3287" s="17">
        <v>43.789001062001482</v>
      </c>
      <c r="AF3287" s="17">
        <v>0.66666666666666663</v>
      </c>
      <c r="AG3287" s="17">
        <v>-1.0000000000000002</v>
      </c>
      <c r="AH3287" s="17">
        <v>-1.0000000000000002</v>
      </c>
      <c r="AI3287" s="17">
        <v>-1.0710301504958816E-2</v>
      </c>
      <c r="AJ3287" s="17">
        <v>-4.4858800099314936E-2</v>
      </c>
      <c r="AK3287" s="17">
        <v>7.5159691287043874E-3</v>
      </c>
      <c r="AL3287" s="17">
        <v>-5.8212692868618403E-3</v>
      </c>
      <c r="AM3287" s="17">
        <v>0.19264714861776969</v>
      </c>
      <c r="AN3287" s="17">
        <v>-0.10570207254231051</v>
      </c>
      <c r="AO3287" s="17">
        <v>4.8537585610877647</v>
      </c>
      <c r="AP3287" s="17">
        <v>-2.6716581599920728</v>
      </c>
      <c r="AQ3287" s="17">
        <v>40.582172378067845</v>
      </c>
      <c r="AR3287" s="17">
        <v>0.95070418210144259</v>
      </c>
      <c r="AS3287" s="17">
        <v>1.7130991282071393</v>
      </c>
      <c r="AT3287" s="17">
        <v>-1.0000000000000002</v>
      </c>
      <c r="AU3287" s="17">
        <v>-1.0000000000000002</v>
      </c>
      <c r="AV3287" s="17">
        <v>0.10147157855050731</v>
      </c>
      <c r="AW3287" s="17">
        <v>86.584600736021088</v>
      </c>
      <c r="AX3287" s="17">
        <v>81.884514695990362</v>
      </c>
      <c r="AY3287" s="17">
        <v>0.15227977109160037</v>
      </c>
      <c r="AZ3287" s="17">
        <v>-16.555592677287859</v>
      </c>
      <c r="BA3287" s="22">
        <v>1434.8959685453069</v>
      </c>
      <c r="CU3287" t="e">
        <v>#N/A</v>
      </c>
      <c r="CV3287" t="e">
        <v>#N/A</v>
      </c>
    </row>
    <row r="3288" spans="1:100" x14ac:dyDescent="0.25">
      <c r="A3288">
        <v>6691</v>
      </c>
      <c r="B3288" t="s">
        <v>3510</v>
      </c>
      <c r="C3288" s="22">
        <v>3</v>
      </c>
      <c r="D3288" s="17">
        <v>4.5309575545311187</v>
      </c>
      <c r="E3288" s="17">
        <v>-0.10810375903748161</v>
      </c>
      <c r="F3288" s="17">
        <v>-1.1653597511836966</v>
      </c>
      <c r="G3288" s="17">
        <v>-1.1971649496642673</v>
      </c>
      <c r="H3288" s="17">
        <v>0.34046289814497172</v>
      </c>
      <c r="I3288" s="17">
        <v>0</v>
      </c>
      <c r="J3288" s="17">
        <v>20.427773888698312</v>
      </c>
      <c r="K3288" s="17">
        <v>0.34046289814497172</v>
      </c>
      <c r="L3288" s="17">
        <v>-1</v>
      </c>
      <c r="M3288" s="17">
        <v>-1</v>
      </c>
      <c r="N3288" s="17">
        <v>6.809257962899439</v>
      </c>
      <c r="O3288" s="17">
        <v>23.761566493565159</v>
      </c>
      <c r="P3288" s="17">
        <v>0.62193808810368256</v>
      </c>
      <c r="Q3288" s="17">
        <v>6.2148757232341367</v>
      </c>
      <c r="R3288" s="17">
        <v>2.0246185690994056</v>
      </c>
      <c r="S3288" s="17">
        <v>0.33386556996786365</v>
      </c>
      <c r="T3288" s="17">
        <v>0.33813380877921861</v>
      </c>
      <c r="U3288" s="17">
        <v>0.21268059352999819</v>
      </c>
      <c r="V3288" s="17">
        <v>-3.2705157438114012E-3</v>
      </c>
      <c r="W3288" s="17">
        <v>21.637862335531896</v>
      </c>
      <c r="X3288" s="17">
        <v>1.1691383314155139</v>
      </c>
      <c r="Y3288" s="17">
        <v>-1</v>
      </c>
      <c r="Z3288" s="17">
        <v>-1</v>
      </c>
      <c r="AA3288" s="17">
        <v>44.516962812091627</v>
      </c>
      <c r="AB3288" s="17">
        <v>7.8928389798892329E-2</v>
      </c>
      <c r="AC3288" s="17">
        <v>0.20020764780370384</v>
      </c>
      <c r="AD3288" s="17">
        <v>0.13795360054661107</v>
      </c>
      <c r="AE3288" s="17">
        <v>20.854481907460354</v>
      </c>
      <c r="AF3288" s="17">
        <v>0.53333333333333333</v>
      </c>
      <c r="AG3288" s="17">
        <v>-1</v>
      </c>
      <c r="AH3288" s="17">
        <v>-1</v>
      </c>
      <c r="AI3288" s="17">
        <v>-3.8958872758447415E-2</v>
      </c>
      <c r="AJ3288" s="17">
        <v>-3.2705157438114012E-3</v>
      </c>
      <c r="AK3288" s="17">
        <v>-3.994497727386933E-2</v>
      </c>
      <c r="AL3288" s="17">
        <v>-0.17454475769653327</v>
      </c>
      <c r="AM3288" s="17">
        <v>0.20885268744586311</v>
      </c>
      <c r="AN3288" s="17">
        <v>0.13242388926691909</v>
      </c>
      <c r="AO3288" s="17">
        <v>5.0215922997772333</v>
      </c>
      <c r="AP3288" s="17">
        <v>2.4378734431903113</v>
      </c>
      <c r="AQ3288" s="17">
        <v>42.065636224230204</v>
      </c>
      <c r="AR3288" s="17">
        <v>0.8814094565332693</v>
      </c>
      <c r="AS3288" s="17">
        <v>1.509601229560485</v>
      </c>
      <c r="AT3288" s="17">
        <v>-1</v>
      </c>
      <c r="AU3288" s="17">
        <v>-1</v>
      </c>
      <c r="AV3288" s="17">
        <v>0.82745361943513818</v>
      </c>
      <c r="AW3288" s="17">
        <v>70.716402748847102</v>
      </c>
      <c r="AX3288" s="17">
        <v>69.610173719297009</v>
      </c>
      <c r="AY3288" s="17">
        <v>-3.0445349652690724E-2</v>
      </c>
      <c r="AZ3288" s="17">
        <v>-26.743469902219218</v>
      </c>
      <c r="BA3288" s="22">
        <v>1371.1295289935101</v>
      </c>
      <c r="CU3288" t="e">
        <v>#N/A</v>
      </c>
      <c r="CV3288" t="e">
        <v>#N/A</v>
      </c>
    </row>
    <row r="3289" spans="1:100" x14ac:dyDescent="0.25">
      <c r="A3289">
        <v>6692</v>
      </c>
      <c r="B3289" t="s">
        <v>3511</v>
      </c>
      <c r="C3289" s="22">
        <v>3</v>
      </c>
      <c r="D3289" s="17">
        <v>1.9440380798361072</v>
      </c>
      <c r="E3289" s="17">
        <v>4.8359238141959223E-4</v>
      </c>
      <c r="F3289" s="17">
        <v>2.22700533629438</v>
      </c>
      <c r="G3289" s="17">
        <v>2.2271665337548532</v>
      </c>
      <c r="H3289" s="17">
        <v>-0.13522757419566311</v>
      </c>
      <c r="I3289" s="17">
        <v>0</v>
      </c>
      <c r="J3289" s="17">
        <v>-8.1136544517397855</v>
      </c>
      <c r="K3289" s="17">
        <v>-0.13522757419566311</v>
      </c>
      <c r="L3289" s="17">
        <v>-1.0000000000000002</v>
      </c>
      <c r="M3289" s="17">
        <v>-1.0000000000000002</v>
      </c>
      <c r="N3289" s="17">
        <v>-2.7045514839132627</v>
      </c>
      <c r="O3289" s="17">
        <v>-3.942449838148824</v>
      </c>
      <c r="P3289" s="17">
        <v>-0.19025882500067551</v>
      </c>
      <c r="Q3289" s="17">
        <v>8.1351750763289612</v>
      </c>
      <c r="R3289" s="17">
        <v>2.7380548924432033</v>
      </c>
      <c r="S3289" s="17">
        <v>0.33333333333333315</v>
      </c>
      <c r="T3289" s="17">
        <v>0.27894059444384556</v>
      </c>
      <c r="U3289" s="17">
        <v>-0.1009914697881418</v>
      </c>
      <c r="V3289" s="17">
        <v>-5.2378255636113414E-3</v>
      </c>
      <c r="W3289" s="17">
        <v>25.650888264843541</v>
      </c>
      <c r="X3289" s="17">
        <v>0.22940494018926721</v>
      </c>
      <c r="Y3289" s="17">
        <v>-1.0000000000000002</v>
      </c>
      <c r="Z3289" s="17">
        <v>-1.0000000000000002</v>
      </c>
      <c r="AA3289" s="17">
        <v>43.812965589344053</v>
      </c>
      <c r="AB3289" s="17">
        <v>0.17501387286337952</v>
      </c>
      <c r="AC3289" s="17">
        <v>0.15075609605315968</v>
      </c>
      <c r="AD3289" s="17">
        <v>-1.7289520275393367E-2</v>
      </c>
      <c r="AE3289" s="17">
        <v>15.424022432057292</v>
      </c>
      <c r="AF3289" s="17">
        <v>0</v>
      </c>
      <c r="AG3289" s="17">
        <v>-1.0000000000000002</v>
      </c>
      <c r="AH3289" s="17">
        <v>-1.0000000000000002</v>
      </c>
      <c r="AI3289" s="17">
        <v>0.1029891355499498</v>
      </c>
      <c r="AJ3289" s="17">
        <v>-5.2378255636113414E-3</v>
      </c>
      <c r="AK3289" s="17">
        <v>-5.2368448720551498E-2</v>
      </c>
      <c r="AL3289" s="17">
        <v>7.3662852603671641E-2</v>
      </c>
      <c r="AM3289" s="17">
        <v>-5.3490280566342405E-2</v>
      </c>
      <c r="AN3289" s="17">
        <v>0.30231987727528503</v>
      </c>
      <c r="AO3289" s="17">
        <v>-1.5990992577613183</v>
      </c>
      <c r="AP3289" s="17">
        <v>7.9263111949004923</v>
      </c>
      <c r="AQ3289" s="17">
        <v>17.537233813103764</v>
      </c>
      <c r="AR3289" s="17">
        <v>0.50604463242542574</v>
      </c>
      <c r="AS3289" s="17">
        <v>9.4177365993603504E-2</v>
      </c>
      <c r="AT3289" s="17">
        <v>-1.0000000000000002</v>
      </c>
      <c r="AU3289" s="17">
        <v>-1.0000000000000002</v>
      </c>
      <c r="AV3289" s="17">
        <v>4.965221426198057</v>
      </c>
      <c r="AW3289" s="17">
        <v>47.79682694609572</v>
      </c>
      <c r="AX3289" s="17">
        <v>49.332827100733567</v>
      </c>
      <c r="AY3289" s="17">
        <v>0.18319335227279318</v>
      </c>
      <c r="AZ3289" s="17">
        <v>-1.2291428235104462</v>
      </c>
      <c r="BA3289" s="22">
        <v>1325.3494442789422</v>
      </c>
      <c r="CU3289" t="e">
        <v>#N/A</v>
      </c>
      <c r="CV3289" t="e">
        <v>#N/A</v>
      </c>
    </row>
    <row r="3290" spans="1:100" x14ac:dyDescent="0.25">
      <c r="A3290">
        <v>6693</v>
      </c>
      <c r="B3290" t="s">
        <v>3512</v>
      </c>
      <c r="C3290" s="22">
        <v>3</v>
      </c>
      <c r="D3290" s="17">
        <v>1.7559397559840033</v>
      </c>
      <c r="E3290" s="17">
        <v>0</v>
      </c>
      <c r="F3290" s="17">
        <v>-5.7802675939901738E-2</v>
      </c>
      <c r="G3290" s="17">
        <v>-5.7802675939901738E-2</v>
      </c>
      <c r="H3290" s="17">
        <v>-0.14907265573040174</v>
      </c>
      <c r="I3290" s="17">
        <v>0</v>
      </c>
      <c r="J3290" s="17">
        <v>-8.9443593438241003</v>
      </c>
      <c r="K3290" s="17">
        <v>-0.14907265573040174</v>
      </c>
      <c r="L3290" s="17">
        <v>-0.99999999999999989</v>
      </c>
      <c r="M3290" s="17">
        <v>-0.99999999999999989</v>
      </c>
      <c r="N3290" s="17">
        <v>-2.9814531146080334</v>
      </c>
      <c r="O3290" s="17">
        <v>-7.2462222637799982</v>
      </c>
      <c r="P3290" s="17">
        <v>-0.30328047184865897</v>
      </c>
      <c r="Q3290" s="17">
        <v>-4.4965734616473911</v>
      </c>
      <c r="R3290" s="17">
        <v>-1.3671082647464341</v>
      </c>
      <c r="S3290" s="17">
        <v>0.33333333333333337</v>
      </c>
      <c r="T3290" s="17">
        <v>-0.18684039288889012</v>
      </c>
      <c r="U3290" s="17">
        <v>-8.4378005165527056E-3</v>
      </c>
      <c r="V3290" s="17">
        <v>0</v>
      </c>
      <c r="W3290" s="17">
        <v>11.485111826331687</v>
      </c>
      <c r="X3290" s="17">
        <v>-0.2532562961848297</v>
      </c>
      <c r="Y3290" s="17">
        <v>-0.99999999999999989</v>
      </c>
      <c r="Z3290" s="17">
        <v>-0.99999999999999989</v>
      </c>
      <c r="AA3290" s="17">
        <v>0.85826372571822063</v>
      </c>
      <c r="AB3290" s="17">
        <v>0.10357482629277788</v>
      </c>
      <c r="AC3290" s="17">
        <v>-0.13912488970951173</v>
      </c>
      <c r="AD3290" s="17">
        <v>-0.14964473330060718</v>
      </c>
      <c r="AE3290" s="17">
        <v>-9.2597398358670517</v>
      </c>
      <c r="AF3290" s="17">
        <v>0.125</v>
      </c>
      <c r="AG3290" s="17">
        <v>-0.99999999999999989</v>
      </c>
      <c r="AH3290" s="17">
        <v>-0.99999999999999989</v>
      </c>
      <c r="AI3290" s="17">
        <v>0</v>
      </c>
      <c r="AJ3290" s="17">
        <v>0</v>
      </c>
      <c r="AK3290" s="17">
        <v>-6.3231817146686825E-2</v>
      </c>
      <c r="AL3290" s="17">
        <v>0.25196590862509721</v>
      </c>
      <c r="AM3290" s="17">
        <v>0.39547631674802608</v>
      </c>
      <c r="AN3290" s="17">
        <v>0.22021793510221274</v>
      </c>
      <c r="AO3290" s="17">
        <v>9.5707488329672188</v>
      </c>
      <c r="AP3290" s="17">
        <v>6.7652779206808029</v>
      </c>
      <c r="AQ3290" s="17">
        <v>2.540752482507588</v>
      </c>
      <c r="AR3290" s="17">
        <v>0.13805513992789059</v>
      </c>
      <c r="AS3290" s="17">
        <v>-0.40232895191523127</v>
      </c>
      <c r="AT3290" s="17">
        <v>-0.99999999999999989</v>
      </c>
      <c r="AU3290" s="17">
        <v>-0.99999999999999989</v>
      </c>
      <c r="AV3290" s="17">
        <v>-1.4249109406863358</v>
      </c>
      <c r="AW3290" s="17">
        <v>0.37731938261900666</v>
      </c>
      <c r="AX3290" s="17">
        <v>0.37731938261900666</v>
      </c>
      <c r="AY3290" s="17">
        <v>-6.0676375532567051E-3</v>
      </c>
      <c r="AZ3290" s="17">
        <v>-45.990106128892911</v>
      </c>
      <c r="BA3290" s="22">
        <v>1293.4089341547888</v>
      </c>
      <c r="CU3290" t="e">
        <v>#N/A</v>
      </c>
      <c r="CV3290" t="e">
        <v>#N/A</v>
      </c>
    </row>
    <row r="3291" spans="1:100" x14ac:dyDescent="0.25">
      <c r="A3291">
        <v>6694</v>
      </c>
      <c r="B3291" t="s">
        <v>3513</v>
      </c>
      <c r="C3291" s="22">
        <v>3</v>
      </c>
      <c r="D3291" s="17">
        <v>4.2912264196706973</v>
      </c>
      <c r="E3291" s="17">
        <v>0.11858163244029418</v>
      </c>
      <c r="F3291" s="17">
        <v>-8.0530677526481395E-2</v>
      </c>
      <c r="G3291" s="17">
        <v>-3.9525605510877249E-2</v>
      </c>
      <c r="H3291" s="17">
        <v>2.1927218743600548E-2</v>
      </c>
      <c r="I3291" s="17">
        <v>0</v>
      </c>
      <c r="J3291" s="17">
        <v>1.3156331246160327</v>
      </c>
      <c r="K3291" s="17">
        <v>2.1927218743600548E-2</v>
      </c>
      <c r="L3291" s="17">
        <v>-1.0000000000000004</v>
      </c>
      <c r="M3291" s="17">
        <v>-1.0000000000000004</v>
      </c>
      <c r="N3291" s="17">
        <v>0.43854437487201087</v>
      </c>
      <c r="O3291" s="17">
        <v>5.5673339387758523</v>
      </c>
      <c r="P3291" s="17">
        <v>-0.419241630708866</v>
      </c>
      <c r="Q3291" s="17">
        <v>0.89081736482063856</v>
      </c>
      <c r="R3291" s="17">
        <v>0.16907891221266547</v>
      </c>
      <c r="S3291" s="17">
        <v>0.24630304747336251</v>
      </c>
      <c r="T3291" s="17">
        <v>4.7683388915323061E-2</v>
      </c>
      <c r="U3291" s="17">
        <v>-5.7098622449388257E-4</v>
      </c>
      <c r="V3291" s="17">
        <v>0</v>
      </c>
      <c r="W3291" s="17">
        <v>10.859529256823638</v>
      </c>
      <c r="X3291" s="17">
        <v>-1.5202019809333091E-2</v>
      </c>
      <c r="Y3291" s="17">
        <v>-1.0000000000000004</v>
      </c>
      <c r="Z3291" s="17">
        <v>-1.0000000000000004</v>
      </c>
      <c r="AA3291" s="17">
        <v>28.131300078978519</v>
      </c>
      <c r="AB3291" s="17">
        <v>3.0644356956935764E-2</v>
      </c>
      <c r="AC3291" s="17">
        <v>0.15589158346938006</v>
      </c>
      <c r="AD3291" s="17">
        <v>0.15551789777252845</v>
      </c>
      <c r="AE3291" s="17">
        <v>17.102691909942195</v>
      </c>
      <c r="AF3291" s="17">
        <v>0.1</v>
      </c>
      <c r="AG3291" s="17">
        <v>-1.0000000000000004</v>
      </c>
      <c r="AH3291" s="17">
        <v>-1.0000000000000004</v>
      </c>
      <c r="AI3291" s="17">
        <v>0</v>
      </c>
      <c r="AJ3291" s="17">
        <v>0</v>
      </c>
      <c r="AK3291" s="17">
        <v>8.1650298723634038E-2</v>
      </c>
      <c r="AL3291" s="17">
        <v>0.1534458485571302</v>
      </c>
      <c r="AM3291" s="17">
        <v>-8.7730996868927186E-2</v>
      </c>
      <c r="AN3291" s="17">
        <v>-0.11301955088237089</v>
      </c>
      <c r="AO3291" s="17">
        <v>-1.7850234281050106</v>
      </c>
      <c r="AP3291" s="17">
        <v>-2.058259529273621</v>
      </c>
      <c r="AQ3291" s="17">
        <v>12.175162381439666</v>
      </c>
      <c r="AR3291" s="17">
        <v>0.29341545016419163</v>
      </c>
      <c r="AS3291" s="17">
        <v>6.7251989342673735E-3</v>
      </c>
      <c r="AT3291" s="17">
        <v>-1.0000000000000004</v>
      </c>
      <c r="AU3291" s="17">
        <v>-1.0000000000000004</v>
      </c>
      <c r="AV3291" s="17">
        <v>0.12955330670178819</v>
      </c>
      <c r="AW3291" s="17">
        <v>31.640374488480767</v>
      </c>
      <c r="AX3291" s="17">
        <v>31.640374488480767</v>
      </c>
      <c r="AY3291" s="17">
        <v>0.17424437002834975</v>
      </c>
      <c r="AZ3291" s="17">
        <v>-3.5545958693523803</v>
      </c>
      <c r="BA3291" s="22">
        <v>1353.0847825351136</v>
      </c>
      <c r="CU3291" t="e">
        <v>#N/A</v>
      </c>
      <c r="CV3291" t="e">
        <v>#N/A</v>
      </c>
    </row>
    <row r="3292" spans="1:100" x14ac:dyDescent="0.25">
      <c r="A3292">
        <v>6695</v>
      </c>
      <c r="B3292" t="s">
        <v>3514</v>
      </c>
      <c r="C3292" s="22">
        <v>3</v>
      </c>
      <c r="D3292" s="17">
        <v>3.7216299233996932</v>
      </c>
      <c r="E3292" s="17">
        <v>-0.18210847468975661</v>
      </c>
      <c r="F3292" s="17">
        <v>0.59573146430465018</v>
      </c>
      <c r="G3292" s="17">
        <v>0.53349714317189301</v>
      </c>
      <c r="H3292" s="17">
        <v>-1.8322687007513543E-2</v>
      </c>
      <c r="I3292" s="17">
        <v>0</v>
      </c>
      <c r="J3292" s="17">
        <v>-1.0993612204508147</v>
      </c>
      <c r="K3292" s="17">
        <v>-1.8322687007513543E-2</v>
      </c>
      <c r="L3292" s="17">
        <v>-0.99999999999999967</v>
      </c>
      <c r="M3292" s="17">
        <v>-0.99999999999999967</v>
      </c>
      <c r="N3292" s="17">
        <v>-0.36645374015027116</v>
      </c>
      <c r="O3292" s="17">
        <v>3.155765846120778</v>
      </c>
      <c r="P3292" s="17">
        <v>-12.615148921700337</v>
      </c>
      <c r="Q3292" s="17">
        <v>-0.88376679663730895</v>
      </c>
      <c r="R3292" s="17">
        <v>-1.6073928401019637</v>
      </c>
      <c r="S3292" s="17">
        <v>0.33333333333333304</v>
      </c>
      <c r="T3292" s="17">
        <v>0.51591324101013103</v>
      </c>
      <c r="U3292" s="17">
        <v>0.37999596526258939</v>
      </c>
      <c r="V3292" s="17">
        <v>0</v>
      </c>
      <c r="W3292" s="17">
        <v>49.902609064542666</v>
      </c>
      <c r="X3292" s="17">
        <v>2.5746996553032724</v>
      </c>
      <c r="Y3292" s="17">
        <v>-0.99999999999999967</v>
      </c>
      <c r="Z3292" s="17">
        <v>-0.99999999999999967</v>
      </c>
      <c r="AA3292" s="17">
        <v>49.267622933316673</v>
      </c>
      <c r="AB3292" s="17">
        <v>0.17853377585989896</v>
      </c>
      <c r="AC3292" s="17">
        <v>-7.5185668996890165E-2</v>
      </c>
      <c r="AD3292" s="17">
        <v>-8.3899972685489529E-2</v>
      </c>
      <c r="AE3292" s="17">
        <v>0.97240670887596448</v>
      </c>
      <c r="AF3292" s="17">
        <v>0.25</v>
      </c>
      <c r="AG3292" s="17">
        <v>-0.99999999999999967</v>
      </c>
      <c r="AH3292" s="17">
        <v>-0.99999999999999967</v>
      </c>
      <c r="AI3292" s="17">
        <v>0</v>
      </c>
      <c r="AJ3292" s="17">
        <v>0</v>
      </c>
      <c r="AK3292" s="17">
        <v>1.2420993171162152E-3</v>
      </c>
      <c r="AL3292" s="17">
        <v>1.6533994891663295E-2</v>
      </c>
      <c r="AM3292" s="17">
        <v>-1.1695759382255734E-2</v>
      </c>
      <c r="AN3292" s="17">
        <v>0.41399425484162772</v>
      </c>
      <c r="AO3292" s="17">
        <v>-0.28618348797081228</v>
      </c>
      <c r="AP3292" s="17">
        <v>10.432526345499014</v>
      </c>
      <c r="AQ3292" s="17">
        <v>48.803247844091871</v>
      </c>
      <c r="AR3292" s="17">
        <v>1.2292425396060538</v>
      </c>
      <c r="AS3292" s="17">
        <v>2.5563769682957584</v>
      </c>
      <c r="AT3292" s="17">
        <v>-0.99999999999999967</v>
      </c>
      <c r="AU3292" s="17">
        <v>-0.99999999999999967</v>
      </c>
      <c r="AV3292" s="17">
        <v>-1.0738956969300708</v>
      </c>
      <c r="AW3292" s="17">
        <v>62.855915124936409</v>
      </c>
      <c r="AX3292" s="17">
        <v>62.855915124936409</v>
      </c>
      <c r="AY3292" s="17">
        <v>0.36286477326545452</v>
      </c>
      <c r="AZ3292" s="17">
        <v>16.31832078379086</v>
      </c>
      <c r="BA3292" s="22">
        <v>1414.2031077836739</v>
      </c>
      <c r="CU3292" t="e">
        <v>#N/A</v>
      </c>
      <c r="CV3292" t="e">
        <v>#N/A</v>
      </c>
    </row>
    <row r="3293" spans="1:100" x14ac:dyDescent="0.25">
      <c r="A3293">
        <v>6696</v>
      </c>
      <c r="B3293" t="s">
        <v>3515</v>
      </c>
      <c r="C3293" s="22">
        <v>3</v>
      </c>
      <c r="D3293" s="17">
        <v>5.7389564924328251</v>
      </c>
      <c r="E3293" s="17">
        <v>0</v>
      </c>
      <c r="F3293" s="17">
        <v>0.40422348120493118</v>
      </c>
      <c r="G3293" s="17">
        <v>0.40422348120493118</v>
      </c>
      <c r="H3293" s="17">
        <v>6.6283930904921795E-2</v>
      </c>
      <c r="I3293" s="17">
        <v>0</v>
      </c>
      <c r="J3293" s="17">
        <v>3.9770358542953073</v>
      </c>
      <c r="K3293" s="17">
        <v>6.6283930904921795E-2</v>
      </c>
      <c r="L3293" s="17">
        <v>-1.0000000000000002</v>
      </c>
      <c r="M3293" s="17">
        <v>-1.0000000000000002</v>
      </c>
      <c r="N3293" s="17">
        <v>1.3256786180984359</v>
      </c>
      <c r="O3293" s="17">
        <v>10.120215827933063</v>
      </c>
      <c r="P3293" s="17">
        <v>-7.3376681703666791E-2</v>
      </c>
      <c r="Q3293" s="17">
        <v>-0.30332452714706992</v>
      </c>
      <c r="R3293" s="17">
        <v>-0.14331066987907806</v>
      </c>
      <c r="S3293" s="17">
        <v>0.33333333333333359</v>
      </c>
      <c r="T3293" s="17">
        <v>0.36398315570949835</v>
      </c>
      <c r="U3293" s="17">
        <v>2.5775547063839818E-4</v>
      </c>
      <c r="V3293" s="17">
        <v>-2.2421841063070696E-2</v>
      </c>
      <c r="W3293" s="17">
        <v>24.354738901819104</v>
      </c>
      <c r="X3293" s="17">
        <v>0.5281823560182044</v>
      </c>
      <c r="Y3293" s="17">
        <v>-1.0000000000000002</v>
      </c>
      <c r="Z3293" s="17">
        <v>-1.0000000000000002</v>
      </c>
      <c r="AA3293" s="17">
        <v>38.244349511695212</v>
      </c>
      <c r="AB3293" s="17">
        <v>0.14778946633607193</v>
      </c>
      <c r="AC3293" s="17">
        <v>0.1072832783711246</v>
      </c>
      <c r="AD3293" s="17">
        <v>2.5585680887907292E-2</v>
      </c>
      <c r="AE3293" s="17">
        <v>14.032921279755188</v>
      </c>
      <c r="AF3293" s="17">
        <v>0.35294117647058826</v>
      </c>
      <c r="AG3293" s="17">
        <v>-1.0000000000000002</v>
      </c>
      <c r="AH3293" s="17">
        <v>-1.0000000000000002</v>
      </c>
      <c r="AI3293" s="17">
        <v>0</v>
      </c>
      <c r="AJ3293" s="17">
        <v>-2.2421841063070696E-2</v>
      </c>
      <c r="AK3293" s="17">
        <v>0.2118443702021843</v>
      </c>
      <c r="AL3293" s="17">
        <v>6.4713381637765743E-2</v>
      </c>
      <c r="AM3293" s="17">
        <v>-0.17653533211802314</v>
      </c>
      <c r="AN3293" s="17">
        <v>0.31719201593743368</v>
      </c>
      <c r="AO3293" s="17">
        <v>-3.3541614519396572</v>
      </c>
      <c r="AP3293" s="17">
        <v>8.2533673066246696</v>
      </c>
      <c r="AQ3293" s="17">
        <v>28.33177475611442</v>
      </c>
      <c r="AR3293" s="17">
        <v>0.67515240345039973</v>
      </c>
      <c r="AS3293" s="17">
        <v>0.59446628692312642</v>
      </c>
      <c r="AT3293" s="17">
        <v>-1.0000000000000002</v>
      </c>
      <c r="AU3293" s="17">
        <v>-1.0000000000000002</v>
      </c>
      <c r="AV3293" s="17">
        <v>0.2609128113258532</v>
      </c>
      <c r="AW3293" s="17">
        <v>56.617932646252953</v>
      </c>
      <c r="AX3293" s="17">
        <v>54.375748539945889</v>
      </c>
      <c r="AY3293" s="17">
        <v>0.10437183760166797</v>
      </c>
      <c r="AZ3293" s="17">
        <v>-2.689105730995883</v>
      </c>
      <c r="BA3293" s="22">
        <v>1352.2692073407056</v>
      </c>
      <c r="CU3293" t="e">
        <v>#N/A</v>
      </c>
      <c r="CV3293" t="e">
        <v>#N/A</v>
      </c>
    </row>
    <row r="3294" spans="1:100" x14ac:dyDescent="0.25">
      <c r="A3294">
        <v>6697</v>
      </c>
      <c r="B3294" t="s">
        <v>3516</v>
      </c>
      <c r="C3294" s="22">
        <v>3</v>
      </c>
      <c r="D3294" s="17">
        <v>3.5620037155470303</v>
      </c>
      <c r="E3294" s="17">
        <v>-1.2237325474410029E-2</v>
      </c>
      <c r="F3294" s="17">
        <v>-0.47553290895256956</v>
      </c>
      <c r="G3294" s="17">
        <v>-0.47553290895256956</v>
      </c>
      <c r="H3294" s="17">
        <v>6.504682127196057E-2</v>
      </c>
      <c r="I3294" s="17">
        <v>0</v>
      </c>
      <c r="J3294" s="17">
        <v>3.9028092763176288</v>
      </c>
      <c r="K3294" s="17">
        <v>6.504682127196057E-2</v>
      </c>
      <c r="L3294" s="17">
        <v>-1.0000000000000004</v>
      </c>
      <c r="M3294" s="17">
        <v>-1.0000000000000004</v>
      </c>
      <c r="N3294" s="17">
        <v>1.300936425439212</v>
      </c>
      <c r="O3294" s="17">
        <v>6.9892800829120958</v>
      </c>
      <c r="P3294" s="17">
        <v>2.704553549344848</v>
      </c>
      <c r="Q3294" s="17">
        <v>-2.0937816904576061</v>
      </c>
      <c r="R3294" s="17">
        <v>-0.29301291739432589</v>
      </c>
      <c r="S3294" s="17">
        <v>0.33333333333333326</v>
      </c>
      <c r="T3294" s="17">
        <v>0.17663326786993699</v>
      </c>
      <c r="U3294" s="17">
        <v>-6.2230271212440402E-2</v>
      </c>
      <c r="V3294" s="17">
        <v>0</v>
      </c>
      <c r="W3294" s="17">
        <v>15.307580348754765</v>
      </c>
      <c r="X3294" s="17">
        <v>3.9298629618151365E-2</v>
      </c>
      <c r="Y3294" s="17">
        <v>-1.0000000000000004</v>
      </c>
      <c r="Z3294" s="17">
        <v>-1.0000000000000004</v>
      </c>
      <c r="AA3294" s="17">
        <v>24.191918280907952</v>
      </c>
      <c r="AB3294" s="17">
        <v>-3.3363486757721023E-2</v>
      </c>
      <c r="AC3294" s="17">
        <v>0.19079927702208285</v>
      </c>
      <c r="AD3294" s="17">
        <v>2.6111226726588718E-2</v>
      </c>
      <c r="AE3294" s="17">
        <v>9.177350849547512</v>
      </c>
      <c r="AF3294" s="17">
        <v>0</v>
      </c>
      <c r="AG3294" s="17">
        <v>-1.0000000000000004</v>
      </c>
      <c r="AH3294" s="17">
        <v>-1.0000000000000004</v>
      </c>
      <c r="AI3294" s="17">
        <v>0</v>
      </c>
      <c r="AJ3294" s="17">
        <v>0</v>
      </c>
      <c r="AK3294" s="17">
        <v>0.13544653178802105</v>
      </c>
      <c r="AL3294" s="17">
        <v>0.26009917405467253</v>
      </c>
      <c r="AM3294" s="17">
        <v>6.4242398481391724E-2</v>
      </c>
      <c r="AN3294" s="17">
        <v>-0.13930638439459131</v>
      </c>
      <c r="AO3294" s="17">
        <v>2.283292620974898</v>
      </c>
      <c r="AP3294" s="17">
        <v>-2.1821637395914193</v>
      </c>
      <c r="AQ3294" s="17">
        <v>19.210389625072409</v>
      </c>
      <c r="AR3294" s="17">
        <v>0.44773632999082974</v>
      </c>
      <c r="AS3294" s="17">
        <v>0.1043454508901121</v>
      </c>
      <c r="AT3294" s="17">
        <v>-1.0000000000000004</v>
      </c>
      <c r="AU3294" s="17">
        <v>-1.0000000000000004</v>
      </c>
      <c r="AV3294" s="17">
        <v>-0.76854582634689539</v>
      </c>
      <c r="AW3294" s="17">
        <v>28.999034624228642</v>
      </c>
      <c r="AX3294" s="17">
        <v>28.999034624228642</v>
      </c>
      <c r="AY3294" s="17">
        <v>-0.10499951641967577</v>
      </c>
      <c r="AZ3294" s="17">
        <v>-35.568813772571033</v>
      </c>
      <c r="BA3294" s="22">
        <v>1317.6989727638206</v>
      </c>
      <c r="CU3294" t="e">
        <v>#N/A</v>
      </c>
      <c r="CV3294" t="e">
        <v>#N/A</v>
      </c>
    </row>
    <row r="3295" spans="1:100" x14ac:dyDescent="0.25">
      <c r="A3295">
        <v>6699</v>
      </c>
      <c r="B3295" t="s">
        <v>763</v>
      </c>
      <c r="C3295" s="22">
        <v>3</v>
      </c>
      <c r="D3295" s="17">
        <v>5.5479696861751773</v>
      </c>
      <c r="E3295" s="17">
        <v>0</v>
      </c>
      <c r="F3295" s="17">
        <v>-5.8323703485584605E-2</v>
      </c>
      <c r="G3295" s="17">
        <v>-5.8323703485584605E-2</v>
      </c>
      <c r="H3295" s="17">
        <v>0.2345311716806196</v>
      </c>
      <c r="I3295" s="17">
        <v>0</v>
      </c>
      <c r="J3295" s="17">
        <v>14.071870300837176</v>
      </c>
      <c r="K3295" s="17">
        <v>0.2345311716806196</v>
      </c>
      <c r="L3295" s="17">
        <v>-0.99999999999999878</v>
      </c>
      <c r="M3295" s="17">
        <v>-0.99999999999999878</v>
      </c>
      <c r="N3295" s="17">
        <v>4.6906234336123918</v>
      </c>
      <c r="O3295" s="17">
        <v>19.561516283526768</v>
      </c>
      <c r="P3295" s="17">
        <v>-1.8784011825313134</v>
      </c>
      <c r="Q3295" s="17">
        <v>-1.5040696764614112</v>
      </c>
      <c r="R3295" s="17">
        <v>-0.73417764005710806</v>
      </c>
      <c r="S3295" s="17">
        <v>0.32328237590482545</v>
      </c>
      <c r="T3295" s="17">
        <v>0.48090292141242413</v>
      </c>
      <c r="U3295" s="17">
        <v>0.36375215354634743</v>
      </c>
      <c r="V3295" s="17">
        <v>0</v>
      </c>
      <c r="W3295" s="17">
        <v>37.336251167319084</v>
      </c>
      <c r="X3295" s="17">
        <v>2.1722323279011109</v>
      </c>
      <c r="Y3295" s="17">
        <v>-0.99999999999999878</v>
      </c>
      <c r="Z3295" s="17">
        <v>-0.99999999999999878</v>
      </c>
      <c r="AA3295" s="17">
        <v>65.531130270717611</v>
      </c>
      <c r="AB3295" s="17">
        <v>0.12663315149942866</v>
      </c>
      <c r="AC3295" s="17">
        <v>5.5324072368552218E-2</v>
      </c>
      <c r="AD3295" s="17">
        <v>0.39662391100113181</v>
      </c>
      <c r="AE3295" s="17">
        <v>28.929056743455625</v>
      </c>
      <c r="AF3295" s="17">
        <v>0.41666666666666669</v>
      </c>
      <c r="AG3295" s="17">
        <v>-0.99999999999999878</v>
      </c>
      <c r="AH3295" s="17">
        <v>-0.99999999999999878</v>
      </c>
      <c r="AI3295" s="17">
        <v>9.2251532289413692E-3</v>
      </c>
      <c r="AJ3295" s="17">
        <v>0</v>
      </c>
      <c r="AK3295" s="17">
        <v>-1.3429932675920131E-2</v>
      </c>
      <c r="AL3295" s="17">
        <v>7.7659959992587582E-2</v>
      </c>
      <c r="AM3295" s="17">
        <v>0.11520613662226556</v>
      </c>
      <c r="AN3295" s="17">
        <v>-0.10978824297993592</v>
      </c>
      <c r="AO3295" s="17">
        <v>2.8130037521770377</v>
      </c>
      <c r="AP3295" s="17">
        <v>-2.3564062745354599</v>
      </c>
      <c r="AQ3295" s="17">
        <v>51.408121468156281</v>
      </c>
      <c r="AR3295" s="17">
        <v>1.1679374508635971</v>
      </c>
      <c r="AS3295" s="17">
        <v>2.4067634995817295</v>
      </c>
      <c r="AT3295" s="17">
        <v>-0.99999999999999878</v>
      </c>
      <c r="AU3295" s="17">
        <v>-0.99999999999999878</v>
      </c>
      <c r="AV3295" s="17">
        <v>-0.79250134354269286</v>
      </c>
      <c r="AW3295" s="17">
        <v>82.736240279708937</v>
      </c>
      <c r="AX3295" s="17">
        <v>82.920743344287771</v>
      </c>
      <c r="AY3295" s="17">
        <v>0.59162225824679604</v>
      </c>
      <c r="AZ3295" s="17">
        <v>42.227202113177057</v>
      </c>
      <c r="BA3295" s="22">
        <v>1448.7051961835782</v>
      </c>
      <c r="CU3295" t="e">
        <v>#N/A</v>
      </c>
      <c r="CV3295" t="e">
        <v>#N/A</v>
      </c>
    </row>
    <row r="3296" spans="1:100" x14ac:dyDescent="0.25">
      <c r="A3296">
        <v>6700</v>
      </c>
      <c r="B3296" t="s">
        <v>3517</v>
      </c>
      <c r="C3296" s="22">
        <v>3</v>
      </c>
      <c r="D3296" s="17">
        <v>2.9709428728422926</v>
      </c>
      <c r="E3296" s="17">
        <v>0.49504492540648048</v>
      </c>
      <c r="F3296" s="17">
        <v>-1.9835111700141046</v>
      </c>
      <c r="G3296" s="17">
        <v>-1.8265800228766202</v>
      </c>
      <c r="H3296" s="17">
        <v>-0.12617107305782499</v>
      </c>
      <c r="I3296" s="17">
        <v>0</v>
      </c>
      <c r="J3296" s="17">
        <v>-7.5702643834695076</v>
      </c>
      <c r="K3296" s="17">
        <v>-0.12617107305782499</v>
      </c>
      <c r="L3296" s="17">
        <v>-0.99999999999999867</v>
      </c>
      <c r="M3296" s="17">
        <v>-0.99999999999999867</v>
      </c>
      <c r="N3296" s="17">
        <v>-2.5234214611564996</v>
      </c>
      <c r="O3296" s="17">
        <v>-6.425901533503831</v>
      </c>
      <c r="P3296" s="17">
        <v>-1.9577589121201191</v>
      </c>
      <c r="Q3296" s="17">
        <v>0.24615090684392357</v>
      </c>
      <c r="R3296" s="17">
        <v>-0.22880411315091798</v>
      </c>
      <c r="S3296" s="17">
        <v>0.33333333333333282</v>
      </c>
      <c r="T3296" s="17">
        <v>0.32797838394713758</v>
      </c>
      <c r="U3296" s="17">
        <v>-6.0686558820895208E-2</v>
      </c>
      <c r="V3296" s="17">
        <v>-5.6929718991632676E-2</v>
      </c>
      <c r="W3296" s="17">
        <v>26.794660501030698</v>
      </c>
      <c r="X3296" s="17">
        <v>0.19780329171872346</v>
      </c>
      <c r="Y3296" s="17">
        <v>-0.99999999999999867</v>
      </c>
      <c r="Z3296" s="17">
        <v>-0.99999999999999867</v>
      </c>
      <c r="AA3296" s="17">
        <v>48.880277220061188</v>
      </c>
      <c r="AB3296" s="17">
        <v>0.14984836107966298</v>
      </c>
      <c r="AC3296" s="17">
        <v>-3.3952277291980915E-2</v>
      </c>
      <c r="AD3296" s="17">
        <v>0.33039233285594594</v>
      </c>
      <c r="AE3296" s="17">
        <v>22.314420832181401</v>
      </c>
      <c r="AF3296" s="17">
        <v>0.22222222222222221</v>
      </c>
      <c r="AG3296" s="17">
        <v>-0.99999999999999867</v>
      </c>
      <c r="AH3296" s="17">
        <v>-0.99999999999999867</v>
      </c>
      <c r="AI3296" s="17">
        <v>-7.7619980531097019E-2</v>
      </c>
      <c r="AJ3296" s="17">
        <v>-5.6929718991632676E-2</v>
      </c>
      <c r="AK3296" s="17">
        <v>0.42825669908129826</v>
      </c>
      <c r="AL3296" s="17">
        <v>0.16030652755078303</v>
      </c>
      <c r="AM3296" s="17">
        <v>0.13785719370956351</v>
      </c>
      <c r="AN3296" s="17">
        <v>-0.18173470343733997</v>
      </c>
      <c r="AO3296" s="17">
        <v>5.587713338145579</v>
      </c>
      <c r="AP3296" s="17">
        <v>-3.7418349481795836</v>
      </c>
      <c r="AQ3296" s="17">
        <v>19.224396117561191</v>
      </c>
      <c r="AR3296" s="17">
        <v>0.54369543946794252</v>
      </c>
      <c r="AS3296" s="17">
        <v>7.1632218660898028E-2</v>
      </c>
      <c r="AT3296" s="17">
        <v>-0.99999999999999867</v>
      </c>
      <c r="AU3296" s="17">
        <v>-0.99999999999999867</v>
      </c>
      <c r="AV3296" s="17">
        <v>-2.0553841360275382</v>
      </c>
      <c r="AW3296" s="17">
        <v>38.712540738377754</v>
      </c>
      <c r="AX3296" s="17">
        <v>31.467169228592539</v>
      </c>
      <c r="AY3296" s="17">
        <v>3.2801287611278568E-2</v>
      </c>
      <c r="AZ3296" s="17">
        <v>-54.752192817180621</v>
      </c>
      <c r="BA3296" s="22">
        <v>1334.3657489123837</v>
      </c>
      <c r="CU3296" t="e">
        <v>#N/A</v>
      </c>
      <c r="CV3296" t="e">
        <v>#N/A</v>
      </c>
    </row>
    <row r="3297" spans="1:100" x14ac:dyDescent="0.25">
      <c r="A3297">
        <v>6701</v>
      </c>
      <c r="B3297" t="s">
        <v>3518</v>
      </c>
      <c r="C3297" s="22">
        <v>3</v>
      </c>
      <c r="D3297" s="17">
        <v>2.8377344200356474</v>
      </c>
      <c r="E3297" s="17">
        <v>-4.0897426428678732E-2</v>
      </c>
      <c r="F3297" s="17">
        <v>0.66444878044930611</v>
      </c>
      <c r="G3297" s="17">
        <v>0.66864481133361775</v>
      </c>
      <c r="H3297" s="17">
        <v>-2.3872302655651143E-2</v>
      </c>
      <c r="I3297" s="17">
        <v>0</v>
      </c>
      <c r="J3297" s="17">
        <v>-1.4323381593390683</v>
      </c>
      <c r="K3297" s="17">
        <v>-2.3872302655651143E-2</v>
      </c>
      <c r="L3297" s="17">
        <v>-0.99999999999999922</v>
      </c>
      <c r="M3297" s="17">
        <v>-0.99999999999999922</v>
      </c>
      <c r="N3297" s="17">
        <v>-0.47744605311302246</v>
      </c>
      <c r="O3297" s="17">
        <v>2.0740410720301918</v>
      </c>
      <c r="P3297" s="17">
        <v>9.5482485540565651</v>
      </c>
      <c r="Q3297" s="17">
        <v>-4.2227638245466848</v>
      </c>
      <c r="R3297" s="17">
        <v>-0.38414113719627252</v>
      </c>
      <c r="S3297" s="17">
        <v>0.33333333333333315</v>
      </c>
      <c r="T3297" s="17">
        <v>0.36303531797916488</v>
      </c>
      <c r="U3297" s="17">
        <v>0.2290331058435976</v>
      </c>
      <c r="V3297" s="17">
        <v>-4.6236166297126138E-2</v>
      </c>
      <c r="W3297" s="17">
        <v>36.121515740584826</v>
      </c>
      <c r="X3297" s="17">
        <v>1.3886583642056143</v>
      </c>
      <c r="Y3297" s="17">
        <v>-0.99999999999999922</v>
      </c>
      <c r="Z3297" s="17">
        <v>-0.99999999999999922</v>
      </c>
      <c r="AA3297" s="17">
        <v>56.065017410954574</v>
      </c>
      <c r="AB3297" s="17">
        <v>0.12621407080713359</v>
      </c>
      <c r="AC3297" s="17">
        <v>3.3536078531167746E-2</v>
      </c>
      <c r="AD3297" s="17">
        <v>0.24680270681301966</v>
      </c>
      <c r="AE3297" s="17">
        <v>20.327642807566061</v>
      </c>
      <c r="AF3297" s="17">
        <v>0.22222222222222221</v>
      </c>
      <c r="AG3297" s="17">
        <v>-0.99999999999999922</v>
      </c>
      <c r="AH3297" s="17">
        <v>-0.99999999999999922</v>
      </c>
      <c r="AI3297" s="17">
        <v>-7.4730047310916065E-2</v>
      </c>
      <c r="AJ3297" s="17">
        <v>-4.6236166297126138E-2</v>
      </c>
      <c r="AK3297" s="17">
        <v>-0.12740089512366071</v>
      </c>
      <c r="AL3297" s="17">
        <v>3.624671491452322E-2</v>
      </c>
      <c r="AM3297" s="17">
        <v>0.14745359367685165</v>
      </c>
      <c r="AN3297" s="17">
        <v>-0.17269463095958434</v>
      </c>
      <c r="AO3297" s="17">
        <v>3.0493353663029863</v>
      </c>
      <c r="AP3297" s="17">
        <v>-4.1361321994169913</v>
      </c>
      <c r="AQ3297" s="17">
        <v>34.689177581245723</v>
      </c>
      <c r="AR3297" s="17">
        <v>0.87916559085896961</v>
      </c>
      <c r="AS3297" s="17">
        <v>1.364786061549963</v>
      </c>
      <c r="AT3297" s="17">
        <v>-0.99999999999999922</v>
      </c>
      <c r="AU3297" s="17">
        <v>-0.99999999999999922</v>
      </c>
      <c r="AV3297" s="17">
        <v>0.28450367413734484</v>
      </c>
      <c r="AW3297" s="17">
        <v>54.002926283567788</v>
      </c>
      <c r="AX3297" s="17">
        <v>47.884708707636847</v>
      </c>
      <c r="AY3297" s="17">
        <v>0.17174322242899026</v>
      </c>
      <c r="AZ3297" s="17">
        <v>-0.58897271926261263</v>
      </c>
      <c r="BA3297" s="22">
        <v>1372.7016244064871</v>
      </c>
      <c r="CU3297" t="e">
        <v>#N/A</v>
      </c>
      <c r="CV3297" t="e">
        <v>#N/A</v>
      </c>
    </row>
    <row r="3298" spans="1:100" x14ac:dyDescent="0.25">
      <c r="A3298">
        <v>6702</v>
      </c>
      <c r="B3298" t="s">
        <v>3519</v>
      </c>
      <c r="C3298" s="22">
        <v>3</v>
      </c>
      <c r="D3298" s="17">
        <v>4.981751843639084</v>
      </c>
      <c r="E3298" s="17">
        <v>0.34042994228711076</v>
      </c>
      <c r="F3298" s="17">
        <v>-1.8302348959374579E-2</v>
      </c>
      <c r="G3298" s="17">
        <v>0.11394772952050612</v>
      </c>
      <c r="H3298" s="17">
        <v>-3.0955186148148829E-2</v>
      </c>
      <c r="I3298" s="17">
        <v>0</v>
      </c>
      <c r="J3298" s="17">
        <v>-1.8573111688889328</v>
      </c>
      <c r="K3298" s="17">
        <v>-3.0955186148148829E-2</v>
      </c>
      <c r="L3298" s="17">
        <v>-0.99999999999999978</v>
      </c>
      <c r="M3298" s="17">
        <v>-0.99999999999999978</v>
      </c>
      <c r="N3298" s="17">
        <v>-0.619103722962976</v>
      </c>
      <c r="O3298" s="17">
        <v>3.2383884042706623</v>
      </c>
      <c r="P3298" s="17">
        <v>-0.41304377722002661</v>
      </c>
      <c r="Q3298" s="17">
        <v>0.15546648843163074</v>
      </c>
      <c r="R3298" s="17">
        <v>7.9195853116816733E-3</v>
      </c>
      <c r="S3298" s="17">
        <v>0.33333333333333337</v>
      </c>
      <c r="T3298" s="17">
        <v>0.39970687590281306</v>
      </c>
      <c r="U3298" s="17">
        <v>0.31969748414303401</v>
      </c>
      <c r="V3298" s="17">
        <v>0</v>
      </c>
      <c r="W3298" s="17">
        <v>43.347715181093172</v>
      </c>
      <c r="X3298" s="17">
        <v>2.094897599444447</v>
      </c>
      <c r="Y3298" s="17">
        <v>-0.99999999999999978</v>
      </c>
      <c r="Z3298" s="17">
        <v>-0.99999999999999978</v>
      </c>
      <c r="AA3298" s="17">
        <v>33.993854084932543</v>
      </c>
      <c r="AB3298" s="17">
        <v>-8.9688945474630188E-2</v>
      </c>
      <c r="AC3298" s="17">
        <v>6.2379944936549102E-2</v>
      </c>
      <c r="AD3298" s="17">
        <v>-0.15992661309136538</v>
      </c>
      <c r="AE3298" s="17">
        <v>-9.3617806814723394</v>
      </c>
      <c r="AF3298" s="17">
        <v>0.26666666666666666</v>
      </c>
      <c r="AG3298" s="17">
        <v>-0.99999999999999978</v>
      </c>
      <c r="AH3298" s="17">
        <v>-0.99999999999999978</v>
      </c>
      <c r="AI3298" s="17">
        <v>9.9045081371463874E-3</v>
      </c>
      <c r="AJ3298" s="17">
        <v>0</v>
      </c>
      <c r="AK3298" s="17">
        <v>-0.40901884879115719</v>
      </c>
      <c r="AL3298" s="17">
        <v>0.22226584547363898</v>
      </c>
      <c r="AM3298" s="17">
        <v>0.23896810801319796</v>
      </c>
      <c r="AN3298" s="17">
        <v>-0.11476337003185311</v>
      </c>
      <c r="AO3298" s="17">
        <v>3.9291084563741623</v>
      </c>
      <c r="AP3298" s="17">
        <v>-1.7577550234281323</v>
      </c>
      <c r="AQ3298" s="17">
        <v>41.490404012204223</v>
      </c>
      <c r="AR3298" s="17">
        <v>1.0527376933791808</v>
      </c>
      <c r="AS3298" s="17">
        <v>2.0639424132962989</v>
      </c>
      <c r="AT3298" s="17">
        <v>-0.99999999999999978</v>
      </c>
      <c r="AU3298" s="17">
        <v>-0.99999999999999978</v>
      </c>
      <c r="AV3298" s="17">
        <v>0.12186731483218782</v>
      </c>
      <c r="AW3298" s="17">
        <v>35.474487465775049</v>
      </c>
      <c r="AX3298" s="17">
        <v>35.672577628517978</v>
      </c>
      <c r="AY3298" s="17">
        <v>1.5197390109122466E-2</v>
      </c>
      <c r="AZ3298" s="17">
        <v>-54.054649287179281</v>
      </c>
      <c r="BA3298" s="22">
        <v>1308.3592262768766</v>
      </c>
      <c r="CU3298" t="e">
        <v>#N/A</v>
      </c>
      <c r="CV3298" t="e">
        <v>#N/A</v>
      </c>
    </row>
    <row r="3299" spans="1:100" x14ac:dyDescent="0.25">
      <c r="A3299">
        <v>6703</v>
      </c>
      <c r="B3299" t="s">
        <v>3520</v>
      </c>
      <c r="C3299" s="22">
        <v>3</v>
      </c>
      <c r="D3299" s="17">
        <v>0.95275771733525949</v>
      </c>
      <c r="E3299" s="17">
        <v>-0.6036521634380414</v>
      </c>
      <c r="F3299" s="17">
        <v>-2.5534661598715029</v>
      </c>
      <c r="G3299" s="17">
        <v>-2.761394830521946</v>
      </c>
      <c r="H3299" s="17">
        <v>0.11163979822976923</v>
      </c>
      <c r="I3299" s="17">
        <v>0</v>
      </c>
      <c r="J3299" s="17">
        <v>6.6983878937861565</v>
      </c>
      <c r="K3299" s="17">
        <v>0.11163979822976923</v>
      </c>
      <c r="L3299" s="17">
        <v>-1.0000000000000009</v>
      </c>
      <c r="M3299" s="17">
        <v>-1.0000000000000009</v>
      </c>
      <c r="N3299" s="17">
        <v>2.2327959645953843</v>
      </c>
      <c r="O3299" s="17">
        <v>4.8897507805994707</v>
      </c>
      <c r="P3299" s="17">
        <v>-1.9866966084234479</v>
      </c>
      <c r="Q3299" s="17">
        <v>2.7411861469986558</v>
      </c>
      <c r="R3299" s="17">
        <v>0.73318190343882905</v>
      </c>
      <c r="S3299" s="17">
        <v>0.33333333333333348</v>
      </c>
      <c r="T3299" s="17">
        <v>0.24128716902555269</v>
      </c>
      <c r="U3299" s="17">
        <v>-0.15598506158587722</v>
      </c>
      <c r="V3299" s="17">
        <v>-2.5783454241178581E-3</v>
      </c>
      <c r="W3299" s="17">
        <v>12.176691884764875</v>
      </c>
      <c r="X3299" s="17">
        <v>-0.26847577906688003</v>
      </c>
      <c r="Y3299" s="17">
        <v>-1.0000000000000009</v>
      </c>
      <c r="Z3299" s="17">
        <v>-1.0000000000000009</v>
      </c>
      <c r="AA3299" s="17">
        <v>19.566629749236256</v>
      </c>
      <c r="AB3299" s="17">
        <v>-2.3960068687956054E-2</v>
      </c>
      <c r="AC3299" s="17">
        <v>-9.6197418659869319E-2</v>
      </c>
      <c r="AD3299" s="17">
        <v>0.25329260656847613</v>
      </c>
      <c r="AE3299" s="17">
        <v>6.6567559610325429</v>
      </c>
      <c r="AF3299" s="17">
        <v>0.1111111111111111</v>
      </c>
      <c r="AG3299" s="17">
        <v>-1.0000000000000009</v>
      </c>
      <c r="AH3299" s="17">
        <v>-1.0000000000000009</v>
      </c>
      <c r="AI3299" s="17">
        <v>-7.4903453677950427E-2</v>
      </c>
      <c r="AJ3299" s="17">
        <v>-2.5783454241178581E-3</v>
      </c>
      <c r="AK3299" s="17">
        <v>0.11110417519557333</v>
      </c>
      <c r="AL3299" s="17">
        <v>0.27419338888652417</v>
      </c>
      <c r="AM3299" s="17">
        <v>0.34408655075016403</v>
      </c>
      <c r="AN3299" s="17">
        <v>-8.4520705275532584E-2</v>
      </c>
      <c r="AO3299" s="17">
        <v>9.1576846447319671</v>
      </c>
      <c r="AP3299" s="17">
        <v>-0.74205068745569314</v>
      </c>
      <c r="AQ3299" s="17">
        <v>18.875079778551026</v>
      </c>
      <c r="AR3299" s="17">
        <v>0.41605709534889124</v>
      </c>
      <c r="AS3299" s="17">
        <v>-0.1568359808371107</v>
      </c>
      <c r="AT3299" s="17">
        <v>-1.0000000000000009</v>
      </c>
      <c r="AU3299" s="17">
        <v>-1.0000000000000009</v>
      </c>
      <c r="AV3299" s="17">
        <v>-2.0282129270831164</v>
      </c>
      <c r="AW3299" s="17">
        <v>23.71432984238001</v>
      </c>
      <c r="AX3299" s="17">
        <v>21.958426226409216</v>
      </c>
      <c r="AY3299" s="17">
        <v>-6.1411502521409207E-2</v>
      </c>
      <c r="AZ3299" s="17">
        <v>-39.673602460344355</v>
      </c>
      <c r="BA3299" s="22">
        <v>1298.1623789236658</v>
      </c>
      <c r="CU3299" t="e">
        <v>#N/A</v>
      </c>
      <c r="CV3299" t="e">
        <v>#N/A</v>
      </c>
    </row>
    <row r="3300" spans="1:100" x14ac:dyDescent="0.25">
      <c r="A3300">
        <v>6704</v>
      </c>
      <c r="B3300" t="s">
        <v>3521</v>
      </c>
      <c r="C3300" s="22">
        <v>3</v>
      </c>
      <c r="D3300" s="17">
        <v>5.3016971041421499</v>
      </c>
      <c r="E3300" s="17">
        <v>0</v>
      </c>
      <c r="F3300" s="17">
        <v>0.45400545385442542</v>
      </c>
      <c r="G3300" s="17">
        <v>0.45400545385442542</v>
      </c>
      <c r="H3300" s="17">
        <v>-8.4608547630125701E-4</v>
      </c>
      <c r="I3300" s="17">
        <v>0</v>
      </c>
      <c r="J3300" s="17">
        <v>-5.0765128578072916E-2</v>
      </c>
      <c r="K3300" s="17">
        <v>-8.4608547630125701E-4</v>
      </c>
      <c r="L3300" s="17">
        <v>-1.0000000000000004</v>
      </c>
      <c r="M3300" s="17">
        <v>-1.0000000000000004</v>
      </c>
      <c r="N3300" s="17">
        <v>-1.6921709526025619E-2</v>
      </c>
      <c r="O3300" s="17">
        <v>5.7049374294185036</v>
      </c>
      <c r="P3300" s="17">
        <v>-0.34140408358979429</v>
      </c>
      <c r="Q3300" s="17">
        <v>-6.0293958344442844E-3</v>
      </c>
      <c r="R3300" s="17">
        <v>-0.10842604724012952</v>
      </c>
      <c r="S3300" s="17">
        <v>0.24283281242762242</v>
      </c>
      <c r="T3300" s="17">
        <v>0.22369020741230614</v>
      </c>
      <c r="U3300" s="17">
        <v>0.32529715474126525</v>
      </c>
      <c r="V3300" s="17">
        <v>3.4575227608356204E-3</v>
      </c>
      <c r="W3300" s="17">
        <v>31.844951312733208</v>
      </c>
      <c r="X3300" s="17">
        <v>1.6796597349252773</v>
      </c>
      <c r="Y3300" s="17">
        <v>-1.0000000000000004</v>
      </c>
      <c r="Z3300" s="17">
        <v>-1.0000000000000004</v>
      </c>
      <c r="AA3300" s="17">
        <v>87.133186675871912</v>
      </c>
      <c r="AB3300" s="17">
        <v>0.26041182449620026</v>
      </c>
      <c r="AC3300" s="17">
        <v>0.57169631957342448</v>
      </c>
      <c r="AD3300" s="17">
        <v>0.27582508413795143</v>
      </c>
      <c r="AE3300" s="17">
        <v>55.396661410378783</v>
      </c>
      <c r="AF3300" s="17">
        <v>0.53846153846153844</v>
      </c>
      <c r="AG3300" s="17">
        <v>-1.0000000000000004</v>
      </c>
      <c r="AH3300" s="17">
        <v>-1.0000000000000004</v>
      </c>
      <c r="AI3300" s="17">
        <v>2.0287520981006724E-2</v>
      </c>
      <c r="AJ3300" s="17">
        <v>3.4575227608356204E-3</v>
      </c>
      <c r="AK3300" s="17">
        <v>0.42896027767013545</v>
      </c>
      <c r="AL3300" s="17">
        <v>-0.15394501158372553</v>
      </c>
      <c r="AM3300" s="17">
        <v>-2.0309750394948756E-2</v>
      </c>
      <c r="AN3300" s="17">
        <v>0.1848909114321669</v>
      </c>
      <c r="AO3300" s="17">
        <v>1.6370576284769569</v>
      </c>
      <c r="AP3300" s="17">
        <v>3.8525477278855473</v>
      </c>
      <c r="AQ3300" s="17">
        <v>31.794186184155151</v>
      </c>
      <c r="AR3300" s="17">
        <v>0.79527769734202935</v>
      </c>
      <c r="AS3300" s="17">
        <v>1.6788136494489763</v>
      </c>
      <c r="AT3300" s="17">
        <v>-1.0000000000000004</v>
      </c>
      <c r="AU3300" s="17">
        <v>-1.0000000000000004</v>
      </c>
      <c r="AV3300" s="17">
        <v>0.34557940661429598</v>
      </c>
      <c r="AW3300" s="17">
        <v>96.690671833175941</v>
      </c>
      <c r="AX3300" s="17">
        <v>97.442174528879633</v>
      </c>
      <c r="AY3300" s="17">
        <v>0.27056658301420672</v>
      </c>
      <c r="AZ3300" s="17">
        <v>21.033521960727445</v>
      </c>
      <c r="BA3300" s="22">
        <v>1423.8234171177587</v>
      </c>
      <c r="CU3300" t="e">
        <v>#N/A</v>
      </c>
      <c r="CV3300" t="e">
        <v>#N/A</v>
      </c>
    </row>
    <row r="3301" spans="1:100" x14ac:dyDescent="0.25">
      <c r="A3301">
        <v>6705</v>
      </c>
      <c r="B3301" t="s">
        <v>3522</v>
      </c>
      <c r="C3301" s="22">
        <v>3</v>
      </c>
      <c r="D3301" s="17">
        <v>4.8468602525405142</v>
      </c>
      <c r="E3301" s="17">
        <v>0.57273194729184029</v>
      </c>
      <c r="F3301" s="17">
        <v>0.20000399867169602</v>
      </c>
      <c r="G3301" s="17">
        <v>0.37289941585369257</v>
      </c>
      <c r="H3301" s="17">
        <v>-9.9113097947935769E-2</v>
      </c>
      <c r="I3301" s="17">
        <v>0</v>
      </c>
      <c r="J3301" s="17">
        <v>-5.946785876876147</v>
      </c>
      <c r="K3301" s="17">
        <v>-9.9113097947935769E-2</v>
      </c>
      <c r="L3301" s="17">
        <v>-1.0000000000000004</v>
      </c>
      <c r="M3301" s="17">
        <v>-1.0000000000000004</v>
      </c>
      <c r="N3301" s="17">
        <v>-1.9822619589587156</v>
      </c>
      <c r="O3301" s="17">
        <v>-0.72702620848194166</v>
      </c>
      <c r="P3301" s="17">
        <v>-0.1692712570454305</v>
      </c>
      <c r="Q3301" s="17">
        <v>-0.20243308741516272</v>
      </c>
      <c r="R3301" s="17">
        <v>-3.3773466579873568E-2</v>
      </c>
      <c r="S3301" s="17">
        <v>0.33333333333333343</v>
      </c>
      <c r="T3301" s="17">
        <v>0.34939344607477835</v>
      </c>
      <c r="U3301" s="17">
        <v>0.43679913206380844</v>
      </c>
      <c r="V3301" s="17">
        <v>0.26537145976548315</v>
      </c>
      <c r="W3301" s="17">
        <v>59.360418767413556</v>
      </c>
      <c r="X3301" s="17">
        <v>4.1373252769456252</v>
      </c>
      <c r="Y3301" s="17">
        <v>-1.0000000000000004</v>
      </c>
      <c r="Z3301" s="17">
        <v>-1.0000000000000004</v>
      </c>
      <c r="AA3301" s="17">
        <v>75.514259257418757</v>
      </c>
      <c r="AB3301" s="17">
        <v>0.22755413050627904</v>
      </c>
      <c r="AC3301" s="17">
        <v>-4.0600975914139248E-2</v>
      </c>
      <c r="AD3301" s="17">
        <v>0.13679912453956158</v>
      </c>
      <c r="AE3301" s="17">
        <v>16.187613956585068</v>
      </c>
      <c r="AF3301" s="17">
        <v>0.47058823529411764</v>
      </c>
      <c r="AG3301" s="17">
        <v>-1.0000000000000004</v>
      </c>
      <c r="AH3301" s="17">
        <v>-1.0000000000000004</v>
      </c>
      <c r="AI3301" s="17">
        <v>0</v>
      </c>
      <c r="AJ3301" s="17">
        <v>0.26537145976548315</v>
      </c>
      <c r="AK3301" s="17">
        <v>-4.7882320147404379E-2</v>
      </c>
      <c r="AL3301" s="17">
        <v>-4.3234795912163615E-2</v>
      </c>
      <c r="AM3301" s="17">
        <v>-0.18385953699749236</v>
      </c>
      <c r="AN3301" s="17">
        <v>-0.14990189919451011</v>
      </c>
      <c r="AO3301" s="17">
        <v>-4.8359000256743316</v>
      </c>
      <c r="AP3301" s="17">
        <v>-3.9637214594235708</v>
      </c>
      <c r="AQ3301" s="17">
        <v>53.413632890537421</v>
      </c>
      <c r="AR3301" s="17">
        <v>1.3848973712374051</v>
      </c>
      <c r="AS3301" s="17">
        <v>4.038212178997691</v>
      </c>
      <c r="AT3301" s="17">
        <v>-1.0000000000000004</v>
      </c>
      <c r="AU3301" s="17">
        <v>-1.0000000000000004</v>
      </c>
      <c r="AV3301" s="17">
        <v>0.33912594927381906</v>
      </c>
      <c r="AW3301" s="17">
        <v>70.823511589513203</v>
      </c>
      <c r="AX3301" s="17">
        <v>97.36065756606159</v>
      </c>
      <c r="AY3301" s="17">
        <v>0.21283652729355082</v>
      </c>
      <c r="AZ3301" s="17">
        <v>7.7464928062111476</v>
      </c>
      <c r="BA3301" s="22">
        <v>1463.5976027400907</v>
      </c>
      <c r="CU3301" t="e">
        <v>#N/A</v>
      </c>
      <c r="CV3301" t="e">
        <v>#N/A</v>
      </c>
    </row>
    <row r="3302" spans="1:100" x14ac:dyDescent="0.25">
      <c r="A3302">
        <v>6706</v>
      </c>
      <c r="B3302" t="s">
        <v>3523</v>
      </c>
      <c r="C3302" s="22">
        <v>3</v>
      </c>
      <c r="D3302" s="17">
        <v>4.0240779146408698</v>
      </c>
      <c r="E3302" s="17">
        <v>5.6273348198887047E-2</v>
      </c>
      <c r="F3302" s="17">
        <v>-0.39390743801731637</v>
      </c>
      <c r="G3302" s="17">
        <v>-0.4301371039528446</v>
      </c>
      <c r="H3302" s="17">
        <v>0.21246776470317175</v>
      </c>
      <c r="I3302" s="17">
        <v>0</v>
      </c>
      <c r="J3302" s="17">
        <v>12.748065882190305</v>
      </c>
      <c r="K3302" s="17">
        <v>0.21246776470317175</v>
      </c>
      <c r="L3302" s="17">
        <v>-1</v>
      </c>
      <c r="M3302" s="17">
        <v>-1</v>
      </c>
      <c r="N3302" s="17">
        <v>4.2493552940634354</v>
      </c>
      <c r="O3302" s="17">
        <v>16.342006692878329</v>
      </c>
      <c r="P3302" s="17">
        <v>-0.47578621582896019</v>
      </c>
      <c r="Q3302" s="17">
        <v>-0.20585280665754019</v>
      </c>
      <c r="R3302" s="17">
        <v>-5.5465952611231994E-2</v>
      </c>
      <c r="S3302" s="17">
        <v>0.33333333333333359</v>
      </c>
      <c r="T3302" s="17">
        <v>0.2877986192052806</v>
      </c>
      <c r="U3302" s="17">
        <v>0.15006625546606775</v>
      </c>
      <c r="V3302" s="17">
        <v>-2.657639103539057E-2</v>
      </c>
      <c r="W3302" s="17">
        <v>21.286162090644773</v>
      </c>
      <c r="X3302" s="17">
        <v>0.80393614935931668</v>
      </c>
      <c r="Y3302" s="17">
        <v>-1</v>
      </c>
      <c r="Z3302" s="17">
        <v>-1</v>
      </c>
      <c r="AA3302" s="17">
        <v>48.373337162817165</v>
      </c>
      <c r="AB3302" s="17">
        <v>-0.18013132960573597</v>
      </c>
      <c r="AC3302" s="17">
        <v>0.33027447641550628</v>
      </c>
      <c r="AD3302" s="17">
        <v>0.39270967368590221</v>
      </c>
      <c r="AE3302" s="17">
        <v>27.142641024783632</v>
      </c>
      <c r="AF3302" s="17">
        <v>0.6</v>
      </c>
      <c r="AG3302" s="17">
        <v>-1</v>
      </c>
      <c r="AH3302" s="17">
        <v>-1</v>
      </c>
      <c r="AI3302" s="17">
        <v>0</v>
      </c>
      <c r="AJ3302" s="17">
        <v>-2.657639103539057E-2</v>
      </c>
      <c r="AK3302" s="17">
        <v>0.35033290359105657</v>
      </c>
      <c r="AL3302" s="17">
        <v>-7.7922364286968235E-2</v>
      </c>
      <c r="AM3302" s="17">
        <v>-0.11675164951217906</v>
      </c>
      <c r="AN3302" s="17">
        <v>-7.0015382013599373E-2</v>
      </c>
      <c r="AO3302" s="17">
        <v>-1.1671267198491917</v>
      </c>
      <c r="AP3302" s="17">
        <v>-2.139996371774826</v>
      </c>
      <c r="AQ3302" s="17">
        <v>34.03422797283509</v>
      </c>
      <c r="AR3302" s="17">
        <v>0.74462181696929108</v>
      </c>
      <c r="AS3302" s="17">
        <v>1.0164039140624888</v>
      </c>
      <c r="AT3302" s="17">
        <v>-1</v>
      </c>
      <c r="AU3302" s="17">
        <v>-1</v>
      </c>
      <c r="AV3302" s="17">
        <v>-0.48560305656407682</v>
      </c>
      <c r="AW3302" s="17">
        <v>62.575347483920673</v>
      </c>
      <c r="AX3302" s="17">
        <v>59.917708380381605</v>
      </c>
      <c r="AY3302" s="17">
        <v>1.1209542781529767E-3</v>
      </c>
      <c r="AZ3302" s="17">
        <v>-22.058398348445959</v>
      </c>
      <c r="BA3302" s="22">
        <v>1354.9593957767881</v>
      </c>
      <c r="CU3302" t="e">
        <v>#N/A</v>
      </c>
      <c r="CV3302" t="e">
        <v>#N/A</v>
      </c>
    </row>
    <row r="3303" spans="1:100" x14ac:dyDescent="0.25">
      <c r="A3303">
        <v>6707</v>
      </c>
      <c r="B3303" t="s">
        <v>3524</v>
      </c>
      <c r="C3303" s="22">
        <v>3</v>
      </c>
      <c r="D3303" s="17">
        <v>0.93763305301346711</v>
      </c>
      <c r="E3303" s="17">
        <v>0</v>
      </c>
      <c r="F3303" s="17">
        <v>7.6350267603141064E-2</v>
      </c>
      <c r="G3303" s="17">
        <v>7.6350267603141064E-2</v>
      </c>
      <c r="H3303" s="17">
        <v>0.28797249495545896</v>
      </c>
      <c r="I3303" s="17">
        <v>0</v>
      </c>
      <c r="J3303" s="17">
        <v>17.278349697327545</v>
      </c>
      <c r="K3303" s="17">
        <v>0.28797249495545896</v>
      </c>
      <c r="L3303" s="17">
        <v>-1</v>
      </c>
      <c r="M3303" s="17">
        <v>-1</v>
      </c>
      <c r="N3303" s="17">
        <v>5.7594498991091818</v>
      </c>
      <c r="O3303" s="17">
        <v>18.292333017944159</v>
      </c>
      <c r="P3303" s="17">
        <v>-2.1580412680440621E-2</v>
      </c>
      <c r="Q3303" s="17">
        <v>2.7993110151423877</v>
      </c>
      <c r="R3303" s="17">
        <v>0.92226997975473191</v>
      </c>
      <c r="S3303" s="17">
        <v>0.33333333333333331</v>
      </c>
      <c r="T3303" s="17">
        <v>0.39870724711839617</v>
      </c>
      <c r="U3303" s="17">
        <v>-2.6028432927703113E-2</v>
      </c>
      <c r="V3303" s="17">
        <v>-2.0427604849341502E-2</v>
      </c>
      <c r="W3303" s="17">
        <v>15.904481908769034</v>
      </c>
      <c r="X3303" s="17">
        <v>0.28274836396734632</v>
      </c>
      <c r="Y3303" s="17">
        <v>-1</v>
      </c>
      <c r="Z3303" s="17">
        <v>-1</v>
      </c>
      <c r="AA3303" s="17">
        <v>9.3647715151353825</v>
      </c>
      <c r="AB3303" s="17">
        <v>0.22365536831027344</v>
      </c>
      <c r="AC3303" s="17">
        <v>-0.3468600441939923</v>
      </c>
      <c r="AD3303" s="17">
        <v>-2.6034931584048678E-2</v>
      </c>
      <c r="AE3303" s="17">
        <v>-7.4619803733883794</v>
      </c>
      <c r="AF3303" s="17">
        <v>0.125</v>
      </c>
      <c r="AG3303" s="17">
        <v>-1</v>
      </c>
      <c r="AH3303" s="17">
        <v>-1</v>
      </c>
      <c r="AI3303" s="17">
        <v>0</v>
      </c>
      <c r="AJ3303" s="17">
        <v>-2.0427604849341502E-2</v>
      </c>
      <c r="AK3303" s="17">
        <v>0.16151150981103285</v>
      </c>
      <c r="AL3303" s="17">
        <v>-2.3408005845266852E-2</v>
      </c>
      <c r="AM3303" s="17">
        <v>-8.1405929517334219E-2</v>
      </c>
      <c r="AN3303" s="17">
        <v>-8.9057388623277584E-2</v>
      </c>
      <c r="AO3303" s="17">
        <v>-1.2275906888781898</v>
      </c>
      <c r="AP3303" s="17">
        <v>-2.3434747448082742</v>
      </c>
      <c r="AQ3303" s="17">
        <v>33.182831606096585</v>
      </c>
      <c r="AR3303" s="17">
        <v>0.68558454267468494</v>
      </c>
      <c r="AS3303" s="17">
        <v>0.57072085892280533</v>
      </c>
      <c r="AT3303" s="17">
        <v>-1</v>
      </c>
      <c r="AU3303" s="17">
        <v>-1</v>
      </c>
      <c r="AV3303" s="17">
        <v>0.99862024735787303</v>
      </c>
      <c r="AW3303" s="17">
        <v>25.313629788271264</v>
      </c>
      <c r="AX3303" s="17">
        <v>23.270869303337115</v>
      </c>
      <c r="AY3303" s="17">
        <v>-0.20716258847493157</v>
      </c>
      <c r="AZ3303" s="17">
        <v>-72.240303243792127</v>
      </c>
      <c r="BA3303" s="22">
        <v>1298.4187004425914</v>
      </c>
      <c r="CU3303" t="e">
        <v>#N/A</v>
      </c>
      <c r="CV3303" t="e">
        <v>#N/A</v>
      </c>
    </row>
    <row r="3304" spans="1:100" x14ac:dyDescent="0.25">
      <c r="A3304">
        <v>6708</v>
      </c>
      <c r="B3304" t="s">
        <v>3525</v>
      </c>
      <c r="C3304" s="22">
        <v>3</v>
      </c>
      <c r="D3304" s="17">
        <v>-0.18547321686371721</v>
      </c>
      <c r="E3304" s="17">
        <v>-0.15745457373496285</v>
      </c>
      <c r="F3304" s="17">
        <v>0.13498708086296529</v>
      </c>
      <c r="G3304" s="17">
        <v>8.342096531324146E-2</v>
      </c>
      <c r="H3304" s="17">
        <v>-0.10673027263929184</v>
      </c>
      <c r="I3304" s="17">
        <v>0</v>
      </c>
      <c r="J3304" s="17">
        <v>-6.4038163583575098</v>
      </c>
      <c r="K3304" s="17">
        <v>-0.10673027263929184</v>
      </c>
      <c r="L3304" s="17">
        <v>-0.99999999999999889</v>
      </c>
      <c r="M3304" s="17">
        <v>-0.99999999999999889</v>
      </c>
      <c r="N3304" s="17">
        <v>-2.1346054527858365</v>
      </c>
      <c r="O3304" s="17">
        <v>-6.5058686099079885</v>
      </c>
      <c r="P3304" s="17">
        <v>0.3263719556952267</v>
      </c>
      <c r="Q3304" s="17">
        <v>0.45164894169696962</v>
      </c>
      <c r="R3304" s="17">
        <v>0.1844554780261457</v>
      </c>
      <c r="S3304" s="17">
        <v>0.26171638171052936</v>
      </c>
      <c r="T3304" s="17">
        <v>0.16991987932631197</v>
      </c>
      <c r="U3304" s="17">
        <v>-1.628747114876189E-2</v>
      </c>
      <c r="V3304" s="17">
        <v>0</v>
      </c>
      <c r="W3304" s="17">
        <v>20.883162501094855</v>
      </c>
      <c r="X3304" s="17">
        <v>0.28419274345102963</v>
      </c>
      <c r="Y3304" s="17">
        <v>-0.99999999999999889</v>
      </c>
      <c r="Z3304" s="17">
        <v>-0.99999999999999889</v>
      </c>
      <c r="AA3304" s="17">
        <v>31.078797841291429</v>
      </c>
      <c r="AB3304" s="17">
        <v>0.21917045291736945</v>
      </c>
      <c r="AC3304" s="17">
        <v>6.6049551829154743E-2</v>
      </c>
      <c r="AD3304" s="17">
        <v>-8.499640750311549E-2</v>
      </c>
      <c r="AE3304" s="17">
        <v>10.01117986217044</v>
      </c>
      <c r="AF3304" s="17">
        <v>0</v>
      </c>
      <c r="AG3304" s="17">
        <v>-0.99999999999999889</v>
      </c>
      <c r="AH3304" s="17">
        <v>-0.99999999999999889</v>
      </c>
      <c r="AI3304" s="17">
        <v>0</v>
      </c>
      <c r="AJ3304" s="17">
        <v>0</v>
      </c>
      <c r="AK3304" s="17">
        <v>-3.4015436463461501E-2</v>
      </c>
      <c r="AL3304" s="17">
        <v>-4.26679595266167E-2</v>
      </c>
      <c r="AM3304" s="17">
        <v>-5.9113748323341514E-2</v>
      </c>
      <c r="AN3304" s="17">
        <v>-0.31533400112564991</v>
      </c>
      <c r="AO3304" s="17">
        <v>-1.6479208904008456</v>
      </c>
      <c r="AP3304" s="17">
        <v>-8.0966898257743356</v>
      </c>
      <c r="AQ3304" s="17">
        <v>14.479346142737342</v>
      </c>
      <c r="AR3304" s="17">
        <v>0.41534878988807966</v>
      </c>
      <c r="AS3304" s="17">
        <v>0.17746247081173769</v>
      </c>
      <c r="AT3304" s="17">
        <v>-0.99999999999999889</v>
      </c>
      <c r="AU3304" s="17">
        <v>-0.99999999999999889</v>
      </c>
      <c r="AV3304" s="17">
        <v>0.2678764433393872</v>
      </c>
      <c r="AW3304" s="17">
        <v>16.476239405609121</v>
      </c>
      <c r="AX3304" s="17">
        <v>16.476239405609121</v>
      </c>
      <c r="AY3304" s="17">
        <v>9.1423127862099551E-2</v>
      </c>
      <c r="AZ3304" s="17">
        <v>-4.115613543498549</v>
      </c>
      <c r="BA3304" s="22">
        <v>1375.2077325114749</v>
      </c>
      <c r="CU3304" t="e">
        <v>#N/A</v>
      </c>
      <c r="CV3304" t="e">
        <v>#N/A</v>
      </c>
    </row>
    <row r="3305" spans="1:100" x14ac:dyDescent="0.25">
      <c r="A3305">
        <v>6709</v>
      </c>
      <c r="B3305" t="s">
        <v>3526</v>
      </c>
      <c r="C3305" s="22">
        <v>3</v>
      </c>
      <c r="D3305" s="17">
        <v>5.8978413198063819</v>
      </c>
      <c r="E3305" s="17">
        <v>1.7865313263590438E-2</v>
      </c>
      <c r="F3305" s="17">
        <v>-2.2105655557605759E-3</v>
      </c>
      <c r="G3305" s="17">
        <v>-2.2105655557605759E-3</v>
      </c>
      <c r="H3305" s="17">
        <v>-0.11081901641537931</v>
      </c>
      <c r="I3305" s="17">
        <v>0</v>
      </c>
      <c r="J3305" s="17">
        <v>-6.6491409849227558</v>
      </c>
      <c r="K3305" s="17">
        <v>-0.11081901641537931</v>
      </c>
      <c r="L3305" s="17">
        <v>-1.0000000000000013</v>
      </c>
      <c r="M3305" s="17">
        <v>-1.0000000000000013</v>
      </c>
      <c r="N3305" s="17">
        <v>-2.2163803283075856</v>
      </c>
      <c r="O3305" s="17">
        <v>-0.75351023067213729</v>
      </c>
      <c r="P3305" s="17">
        <v>2.2471328838889999</v>
      </c>
      <c r="Q3305" s="17">
        <v>-0.23864443636497903</v>
      </c>
      <c r="R3305" s="17">
        <v>0.21709375959120042</v>
      </c>
      <c r="S3305" s="17">
        <v>0.33333333333333348</v>
      </c>
      <c r="T3305" s="17">
        <v>0.27336255260164921</v>
      </c>
      <c r="U3305" s="17">
        <v>-0.14534221375444639</v>
      </c>
      <c r="V3305" s="17">
        <v>-1.9418773448617466E-3</v>
      </c>
      <c r="W3305" s="17">
        <v>22.809232450042163</v>
      </c>
      <c r="X3305" s="17">
        <v>9.055761834883648E-2</v>
      </c>
      <c r="Y3305" s="17">
        <v>-1.0000000000000013</v>
      </c>
      <c r="Z3305" s="17">
        <v>-1.0000000000000013</v>
      </c>
      <c r="AA3305" s="17">
        <v>76.429856576591732</v>
      </c>
      <c r="AB3305" s="17">
        <v>0.52481619568922844</v>
      </c>
      <c r="AC3305" s="17">
        <v>0.43906832087488223</v>
      </c>
      <c r="AD3305" s="17">
        <v>0.10418609077505638</v>
      </c>
      <c r="AE3305" s="17">
        <v>53.403530366958329</v>
      </c>
      <c r="AF3305" s="17">
        <v>0.7</v>
      </c>
      <c r="AG3305" s="17">
        <v>-1.0000000000000013</v>
      </c>
      <c r="AH3305" s="17">
        <v>-1.0000000000000013</v>
      </c>
      <c r="AI3305" s="17">
        <v>-1.3228882466805171E-3</v>
      </c>
      <c r="AJ3305" s="17">
        <v>-1.9418773448617466E-3</v>
      </c>
      <c r="AK3305" s="17">
        <v>-0.10994417261610165</v>
      </c>
      <c r="AL3305" s="17">
        <v>3.9290229315470937E-2</v>
      </c>
      <c r="AM3305" s="17">
        <v>4.8836677660331576E-2</v>
      </c>
      <c r="AN3305" s="17">
        <v>0.396256279847224</v>
      </c>
      <c r="AO3305" s="17">
        <v>0.67119607842778128</v>
      </c>
      <c r="AP3305" s="17">
        <v>10.102858142757956</v>
      </c>
      <c r="AQ3305" s="17">
        <v>16.160091465119404</v>
      </c>
      <c r="AR3305" s="17">
        <v>0.45941179483567474</v>
      </c>
      <c r="AS3305" s="17">
        <v>-2.026139806654291E-2</v>
      </c>
      <c r="AT3305" s="17">
        <v>-1.0000000000000013</v>
      </c>
      <c r="AU3305" s="17">
        <v>-1.0000000000000013</v>
      </c>
      <c r="AV3305" s="17">
        <v>0.21488319403543987</v>
      </c>
      <c r="AW3305" s="17">
        <v>85.779204488677536</v>
      </c>
      <c r="AX3305" s="17">
        <v>85.558558989257747</v>
      </c>
      <c r="AY3305" s="17">
        <v>0.74316213919316265</v>
      </c>
      <c r="AZ3305" s="17">
        <v>59.680284085654634</v>
      </c>
      <c r="BA3305" s="22">
        <v>1427.8589432819824</v>
      </c>
      <c r="CU3305" t="e">
        <v>#N/A</v>
      </c>
      <c r="CV3305" t="e">
        <v>#N/A</v>
      </c>
    </row>
    <row r="3306" spans="1:100" x14ac:dyDescent="0.25">
      <c r="A3306">
        <v>6710</v>
      </c>
      <c r="B3306" t="s">
        <v>3527</v>
      </c>
      <c r="C3306" s="22">
        <v>3</v>
      </c>
      <c r="D3306" s="17">
        <v>2.087650871036989E-2</v>
      </c>
      <c r="E3306" s="17">
        <v>0</v>
      </c>
      <c r="F3306" s="17">
        <v>-6.5290041319642236E-2</v>
      </c>
      <c r="G3306" s="17">
        <v>-6.5290041319642236E-2</v>
      </c>
      <c r="H3306" s="17">
        <v>-4.9350221595518301E-2</v>
      </c>
      <c r="I3306" s="17">
        <v>0</v>
      </c>
      <c r="J3306" s="17">
        <v>-2.9610132957310973</v>
      </c>
      <c r="K3306" s="17">
        <v>-4.9350221595518301E-2</v>
      </c>
      <c r="L3306" s="17">
        <v>-1.0000000000000011</v>
      </c>
      <c r="M3306" s="17">
        <v>-1.0000000000000011</v>
      </c>
      <c r="N3306" s="17">
        <v>-0.98700443191036569</v>
      </c>
      <c r="O3306" s="17">
        <v>-3.0054268283403673</v>
      </c>
      <c r="P3306" s="17">
        <v>-0.31314933653242705</v>
      </c>
      <c r="Q3306" s="17">
        <v>8.9839156335310769E-2</v>
      </c>
      <c r="R3306" s="17">
        <v>-7.5391646984217117E-2</v>
      </c>
      <c r="S3306" s="17">
        <v>0.32937832967862868</v>
      </c>
      <c r="T3306" s="17">
        <v>0.17263323222386368</v>
      </c>
      <c r="U3306" s="17">
        <v>6.9715148695168719E-2</v>
      </c>
      <c r="V3306" s="17">
        <v>0</v>
      </c>
      <c r="W3306" s="17">
        <v>24.843077287727166</v>
      </c>
      <c r="X3306" s="17">
        <v>0.66952227716921597</v>
      </c>
      <c r="Y3306" s="17">
        <v>-1.0000000000000011</v>
      </c>
      <c r="Z3306" s="17">
        <v>-1.0000000000000011</v>
      </c>
      <c r="AA3306" s="17">
        <v>39.075103161832679</v>
      </c>
      <c r="AB3306" s="17">
        <v>-0.11105341265385066</v>
      </c>
      <c r="AC3306" s="17">
        <v>0.2897615472036919</v>
      </c>
      <c r="AD3306" s="17">
        <v>0.10744021587195327</v>
      </c>
      <c r="AE3306" s="17">
        <v>14.307417521089729</v>
      </c>
      <c r="AF3306" s="17">
        <v>-1.0000000000000011</v>
      </c>
      <c r="AG3306" s="17">
        <v>-1.0000000000000011</v>
      </c>
      <c r="AH3306" s="17">
        <v>-1.0000000000000011</v>
      </c>
      <c r="AI3306" s="17">
        <v>0</v>
      </c>
      <c r="AJ3306" s="17">
        <v>0</v>
      </c>
      <c r="AK3306" s="17">
        <v>5.664886353518022E-2</v>
      </c>
      <c r="AL3306" s="17">
        <v>8.7245114848210958E-2</v>
      </c>
      <c r="AM3306" s="17">
        <v>-9.0577524780454444E-2</v>
      </c>
      <c r="AN3306" s="17">
        <v>0.14075523236553231</v>
      </c>
      <c r="AO3306" s="17">
        <v>-1.9811938018354605</v>
      </c>
      <c r="AP3306" s="17">
        <v>3.9551063833793614</v>
      </c>
      <c r="AQ3306" s="17">
        <v>21.882063991996066</v>
      </c>
      <c r="AR3306" s="17">
        <v>0.57172671059766123</v>
      </c>
      <c r="AS3306" s="17">
        <v>0.62017205557369759</v>
      </c>
      <c r="AT3306" s="17">
        <v>-1.0000000000000011</v>
      </c>
      <c r="AU3306" s="17">
        <v>-1.0000000000000011</v>
      </c>
      <c r="AV3306" s="17">
        <v>-0.14068168830385935</v>
      </c>
      <c r="AW3306" s="17">
        <v>40.02478271687167</v>
      </c>
      <c r="AX3306" s="17">
        <v>40.02478271687167</v>
      </c>
      <c r="AY3306" s="17">
        <v>8.9475527190868126E-2</v>
      </c>
      <c r="AZ3306" s="17">
        <v>-21.954359324540558</v>
      </c>
      <c r="BA3306" s="22">
        <v>1343.7805167118047</v>
      </c>
      <c r="CU3306" t="e">
        <v>#N/A</v>
      </c>
      <c r="CV3306" t="e">
        <v>#N/A</v>
      </c>
    </row>
    <row r="3307" spans="1:100" x14ac:dyDescent="0.25">
      <c r="A3307">
        <v>6711</v>
      </c>
      <c r="B3307" t="s">
        <v>3528</v>
      </c>
      <c r="C3307" s="22">
        <v>3</v>
      </c>
      <c r="D3307" s="17">
        <v>9.4766228158241705E-2</v>
      </c>
      <c r="E3307" s="17">
        <v>0</v>
      </c>
      <c r="F3307" s="17">
        <v>-2.9090137591038734E-2</v>
      </c>
      <c r="G3307" s="17">
        <v>-2.9090137591038734E-2</v>
      </c>
      <c r="H3307" s="17">
        <v>-8.2571526995781658E-2</v>
      </c>
      <c r="I3307" s="17">
        <v>0</v>
      </c>
      <c r="J3307" s="17">
        <v>-4.9542916197468969</v>
      </c>
      <c r="K3307" s="17">
        <v>-8.2571526995781658E-2</v>
      </c>
      <c r="L3307" s="17">
        <v>-1</v>
      </c>
      <c r="M3307" s="17">
        <v>-1</v>
      </c>
      <c r="N3307" s="17">
        <v>-1.6514305399156326</v>
      </c>
      <c r="O3307" s="17">
        <v>-4.8886155291796953</v>
      </c>
      <c r="P3307" s="17">
        <v>1.5776684491456403</v>
      </c>
      <c r="Q3307" s="17">
        <v>2.4877916769449993</v>
      </c>
      <c r="R3307" s="17">
        <v>0.81133507833179874</v>
      </c>
      <c r="S3307" s="17">
        <v>0.32610140569317081</v>
      </c>
      <c r="T3307" s="17">
        <v>0.17183945116706714</v>
      </c>
      <c r="U3307" s="17">
        <v>-8.0809266420328763E-2</v>
      </c>
      <c r="V3307" s="17">
        <v>0</v>
      </c>
      <c r="W3307" s="17">
        <v>19.988124697427633</v>
      </c>
      <c r="X3307" s="17">
        <v>9.578143600843847E-2</v>
      </c>
      <c r="Y3307" s="17">
        <v>-1</v>
      </c>
      <c r="Z3307" s="17">
        <v>-1</v>
      </c>
      <c r="AA3307" s="17">
        <v>36.656001332402326</v>
      </c>
      <c r="AB3307" s="17">
        <v>-8.6991517777442684E-2</v>
      </c>
      <c r="AC3307" s="17">
        <v>0.23986743503751434</v>
      </c>
      <c r="AD3307" s="17">
        <v>0.16425491387278601</v>
      </c>
      <c r="AE3307" s="17">
        <v>15.856541556642886</v>
      </c>
      <c r="AF3307" s="17">
        <v>0.33333333333333331</v>
      </c>
      <c r="AG3307" s="17">
        <v>-1</v>
      </c>
      <c r="AH3307" s="17">
        <v>-1</v>
      </c>
      <c r="AI3307" s="17">
        <v>5.5136376570123196E-3</v>
      </c>
      <c r="AJ3307" s="17">
        <v>0</v>
      </c>
      <c r="AK3307" s="17">
        <v>5.6215732613481673E-2</v>
      </c>
      <c r="AL3307" s="17">
        <v>0.20861863316857088</v>
      </c>
      <c r="AM3307" s="17">
        <v>0.43350419450381811</v>
      </c>
      <c r="AN3307" s="17">
        <v>0.10543656898934221</v>
      </c>
      <c r="AO3307" s="17">
        <v>11.118683525662863</v>
      </c>
      <c r="AP3307" s="17">
        <v>3.6790073905764094</v>
      </c>
      <c r="AQ3307" s="17">
        <v>15.033833077680738</v>
      </c>
      <c r="AR3307" s="17">
        <v>0.41713159043990933</v>
      </c>
      <c r="AS3307" s="17">
        <v>1.3209909012656812E-2</v>
      </c>
      <c r="AT3307" s="17">
        <v>-1</v>
      </c>
      <c r="AU3307" s="17">
        <v>-1</v>
      </c>
      <c r="AV3307" s="17">
        <v>0.7822449407407599</v>
      </c>
      <c r="AW3307" s="17">
        <v>35.446393193799025</v>
      </c>
      <c r="AX3307" s="17">
        <v>35.556665946939262</v>
      </c>
      <c r="AY3307" s="17">
        <v>-0.16176938359718165</v>
      </c>
      <c r="AZ3307" s="17">
        <v>-56.252966590515484</v>
      </c>
      <c r="BA3307" s="22">
        <v>1324.7226539302023</v>
      </c>
      <c r="CU3307" t="e">
        <v>#N/A</v>
      </c>
      <c r="CV3307" t="e">
        <v>#N/A</v>
      </c>
    </row>
    <row r="3308" spans="1:100" x14ac:dyDescent="0.25">
      <c r="A3308">
        <v>6712</v>
      </c>
      <c r="B3308" t="s">
        <v>3529</v>
      </c>
      <c r="C3308" s="22">
        <v>3</v>
      </c>
      <c r="D3308" s="17">
        <v>5.1959014557542558</v>
      </c>
      <c r="E3308" s="17">
        <v>3.7677972249353922E-3</v>
      </c>
      <c r="F3308" s="17">
        <v>0.35435205470646408</v>
      </c>
      <c r="G3308" s="17">
        <v>0.35435205470646408</v>
      </c>
      <c r="H3308" s="17">
        <v>-2.8800980994318409E-2</v>
      </c>
      <c r="I3308" s="17">
        <v>0</v>
      </c>
      <c r="J3308" s="17">
        <v>-1.728058859659104</v>
      </c>
      <c r="K3308" s="17">
        <v>-2.8800980994318409E-2</v>
      </c>
      <c r="L3308" s="17">
        <v>-0.99999999999999989</v>
      </c>
      <c r="M3308" s="17">
        <v>-0.99999999999999989</v>
      </c>
      <c r="N3308" s="17">
        <v>-0.57601961988636796</v>
      </c>
      <c r="O3308" s="17">
        <v>3.8221946508016189</v>
      </c>
      <c r="P3308" s="17">
        <v>2.9968372585518377E-2</v>
      </c>
      <c r="Q3308" s="17">
        <v>1.8904050214153691</v>
      </c>
      <c r="R3308" s="17">
        <v>0.71139720447730315</v>
      </c>
      <c r="S3308" s="17">
        <v>0.35041288829818995</v>
      </c>
      <c r="T3308" s="17">
        <v>0.3448215008416825</v>
      </c>
      <c r="U3308" s="17">
        <v>-1.2510949022335661E-2</v>
      </c>
      <c r="V3308" s="17">
        <v>-1.438651669274771E-3</v>
      </c>
      <c r="W3308" s="17">
        <v>28.403430777703221</v>
      </c>
      <c r="X3308" s="17">
        <v>0.66996696298730463</v>
      </c>
      <c r="Y3308" s="17">
        <v>-0.99999999999999989</v>
      </c>
      <c r="Z3308" s="17">
        <v>-0.99999999999999989</v>
      </c>
      <c r="AA3308" s="17">
        <v>34.918111039767275</v>
      </c>
      <c r="AB3308" s="17">
        <v>8.6765225897120102E-2</v>
      </c>
      <c r="AC3308" s="17">
        <v>-5.9309383523335674E-2</v>
      </c>
      <c r="AD3308" s="17">
        <v>8.8609818777950142E-2</v>
      </c>
      <c r="AE3308" s="17">
        <v>5.8032830575867322</v>
      </c>
      <c r="AF3308" s="17">
        <v>7.6923076923076927E-2</v>
      </c>
      <c r="AG3308" s="17">
        <v>-0.99999999999999989</v>
      </c>
      <c r="AH3308" s="17">
        <v>-0.99999999999999989</v>
      </c>
      <c r="AI3308" s="17">
        <v>0</v>
      </c>
      <c r="AJ3308" s="17">
        <v>-1.438651669274771E-3</v>
      </c>
      <c r="AK3308" s="17">
        <v>-0.17997694034469142</v>
      </c>
      <c r="AL3308" s="17">
        <v>-2.3481830694118713E-2</v>
      </c>
      <c r="AM3308" s="17">
        <v>5.8588546115200334E-2</v>
      </c>
      <c r="AN3308" s="17">
        <v>-6.8800968509149948E-2</v>
      </c>
      <c r="AO3308" s="17">
        <v>0.56482895115655152</v>
      </c>
      <c r="AP3308" s="17">
        <v>-1.8374333661993423</v>
      </c>
      <c r="AQ3308" s="17">
        <v>26.675371918044114</v>
      </c>
      <c r="AR3308" s="17">
        <v>0.68128478844826212</v>
      </c>
      <c r="AS3308" s="17">
        <v>0.64116598199298647</v>
      </c>
      <c r="AT3308" s="17">
        <v>-0.99999999999999989</v>
      </c>
      <c r="AU3308" s="17">
        <v>-0.99999999999999989</v>
      </c>
      <c r="AV3308" s="17">
        <v>1.0657492591837676</v>
      </c>
      <c r="AW3308" s="17">
        <v>36.902872324369518</v>
      </c>
      <c r="AX3308" s="17">
        <v>36.759007157442035</v>
      </c>
      <c r="AY3308" s="17">
        <v>0.24075621158704841</v>
      </c>
      <c r="AZ3308" s="17">
        <v>-33.83992549158144</v>
      </c>
      <c r="BA3308" s="22">
        <v>1331.0038187881041</v>
      </c>
      <c r="CU3308" t="e">
        <v>#N/A</v>
      </c>
      <c r="CV3308" t="e">
        <v>#N/A</v>
      </c>
    </row>
    <row r="3309" spans="1:100" x14ac:dyDescent="0.25">
      <c r="A3309">
        <v>6714</v>
      </c>
      <c r="B3309" t="s">
        <v>3530</v>
      </c>
      <c r="C3309" s="22">
        <v>3</v>
      </c>
      <c r="D3309" s="17">
        <v>4.784395930352435</v>
      </c>
      <c r="E3309" s="17">
        <v>1.9958237361093423E-2</v>
      </c>
      <c r="F3309" s="17">
        <v>-1.3542061939263189E-2</v>
      </c>
      <c r="G3309" s="17">
        <v>1.4190477879525758E-2</v>
      </c>
      <c r="H3309" s="17">
        <v>-2.2822868737781513E-2</v>
      </c>
      <c r="I3309" s="17">
        <v>0</v>
      </c>
      <c r="J3309" s="17">
        <v>-1.369372124266885</v>
      </c>
      <c r="K3309" s="17">
        <v>-2.2822868737781513E-2</v>
      </c>
      <c r="L3309" s="17">
        <v>-0.99999999999999978</v>
      </c>
      <c r="M3309" s="17">
        <v>-0.99999999999999978</v>
      </c>
      <c r="N3309" s="17">
        <v>-0.45645737475562864</v>
      </c>
      <c r="O3309" s="17">
        <v>3.4292142839650697</v>
      </c>
      <c r="P3309" s="17">
        <v>-6.4417762519367622E-2</v>
      </c>
      <c r="Q3309" s="17">
        <v>-0.50271112627750036</v>
      </c>
      <c r="R3309" s="17">
        <v>-0.18385643049457132</v>
      </c>
      <c r="S3309" s="17">
        <v>0.33333333333333304</v>
      </c>
      <c r="T3309" s="17">
        <v>0.32375734709096582</v>
      </c>
      <c r="U3309" s="17">
        <v>9.4059901959875236E-2</v>
      </c>
      <c r="V3309" s="17">
        <v>-4.1678098086005092E-3</v>
      </c>
      <c r="W3309" s="17">
        <v>30.792225652534203</v>
      </c>
      <c r="X3309" s="17">
        <v>1.0215703119076109</v>
      </c>
      <c r="Y3309" s="17">
        <v>-0.99999999999999978</v>
      </c>
      <c r="Z3309" s="17">
        <v>-0.99999999999999978</v>
      </c>
      <c r="AA3309" s="17">
        <v>28.523794249610425</v>
      </c>
      <c r="AB3309" s="17">
        <v>6.260786579742382E-2</v>
      </c>
      <c r="AC3309" s="17">
        <v>5.7427982716968529E-2</v>
      </c>
      <c r="AD3309" s="17">
        <v>-0.16172734796297647</v>
      </c>
      <c r="AE3309" s="17">
        <v>-2.0845749724292086</v>
      </c>
      <c r="AF3309" s="17">
        <v>0.29166666666666669</v>
      </c>
      <c r="AG3309" s="17">
        <v>-0.99999999999999978</v>
      </c>
      <c r="AH3309" s="17">
        <v>-0.99999999999999978</v>
      </c>
      <c r="AI3309" s="17">
        <v>0</v>
      </c>
      <c r="AJ3309" s="17">
        <v>-4.1678098086005092E-3</v>
      </c>
      <c r="AK3309" s="17">
        <v>0.27254417306093681</v>
      </c>
      <c r="AL3309" s="17">
        <v>-0.10008324097975946</v>
      </c>
      <c r="AM3309" s="17">
        <v>0.13520641037291636</v>
      </c>
      <c r="AN3309" s="17">
        <v>-2.5954285712490144E-2</v>
      </c>
      <c r="AO3309" s="17">
        <v>4.7428811246275933</v>
      </c>
      <c r="AP3309" s="17">
        <v>-1.1492733477110506</v>
      </c>
      <c r="AQ3309" s="17">
        <v>29.422853528267318</v>
      </c>
      <c r="AR3309" s="17">
        <v>0.74698277257557366</v>
      </c>
      <c r="AS3309" s="17">
        <v>0.99874744316982955</v>
      </c>
      <c r="AT3309" s="17">
        <v>-0.99999999999999978</v>
      </c>
      <c r="AU3309" s="17">
        <v>-0.99999999999999978</v>
      </c>
      <c r="AV3309" s="17">
        <v>-0.16966595261504563</v>
      </c>
      <c r="AW3309" s="17">
        <v>30.803735185864465</v>
      </c>
      <c r="AX3309" s="17">
        <v>30.386954205004411</v>
      </c>
      <c r="AY3309" s="17">
        <v>7.5934159553569802E-3</v>
      </c>
      <c r="AZ3309" s="17">
        <v>-34.667917114861197</v>
      </c>
      <c r="BA3309" s="22">
        <v>1318.3687853597451</v>
      </c>
      <c r="CU3309" t="e">
        <v>#N/A</v>
      </c>
      <c r="CV3309" t="e">
        <v>#N/A</v>
      </c>
    </row>
    <row r="3310" spans="1:100" x14ac:dyDescent="0.25">
      <c r="A3310">
        <v>6715</v>
      </c>
      <c r="B3310" t="s">
        <v>3531</v>
      </c>
      <c r="C3310" s="22">
        <v>3</v>
      </c>
      <c r="D3310" s="17">
        <v>-4.7183561377776559E-2</v>
      </c>
      <c r="E3310" s="17">
        <v>-4.7956444089752234E-2</v>
      </c>
      <c r="F3310" s="17">
        <v>-3.7918316402213048E-2</v>
      </c>
      <c r="G3310" s="17">
        <v>-3.1316782563752942E-2</v>
      </c>
      <c r="H3310" s="17">
        <v>7.4866397260926254E-2</v>
      </c>
      <c r="I3310" s="17">
        <v>0</v>
      </c>
      <c r="J3310" s="17">
        <v>4.4919838356555761</v>
      </c>
      <c r="K3310" s="17">
        <v>7.4866397260926254E-2</v>
      </c>
      <c r="L3310" s="17">
        <v>-0.99999999999999956</v>
      </c>
      <c r="M3310" s="17">
        <v>-0.99999999999999956</v>
      </c>
      <c r="N3310" s="17">
        <v>1.4973279452185235</v>
      </c>
      <c r="O3310" s="17">
        <v>4.4134834917140493</v>
      </c>
      <c r="P3310" s="17">
        <v>0.44732956125341822</v>
      </c>
      <c r="Q3310" s="17">
        <v>-3.6993830748128724E-2</v>
      </c>
      <c r="R3310" s="17">
        <v>1.6217484935462791E-2</v>
      </c>
      <c r="S3310" s="17">
        <v>0.33333333333333315</v>
      </c>
      <c r="T3310" s="17">
        <v>0.30903527385049179</v>
      </c>
      <c r="U3310" s="17">
        <v>-0.1622518860633681</v>
      </c>
      <c r="V3310" s="17">
        <v>-1.4081590187631797E-2</v>
      </c>
      <c r="W3310" s="17">
        <v>15.646749346875952</v>
      </c>
      <c r="X3310" s="17">
        <v>-0.19029293493920568</v>
      </c>
      <c r="Y3310" s="17">
        <v>-0.99999999999999956</v>
      </c>
      <c r="Z3310" s="17">
        <v>-0.99999999999999956</v>
      </c>
      <c r="AA3310" s="17">
        <v>21.676193990621357</v>
      </c>
      <c r="AB3310" s="17">
        <v>-9.7010590436176769E-2</v>
      </c>
      <c r="AC3310" s="17">
        <v>8.6517339949150299E-2</v>
      </c>
      <c r="AD3310" s="17">
        <v>0.13075779366322549</v>
      </c>
      <c r="AE3310" s="17">
        <v>6.0132271588099471</v>
      </c>
      <c r="AF3310" s="17">
        <v>8.3333333333333329E-2</v>
      </c>
      <c r="AG3310" s="17">
        <v>-0.99999999999999956</v>
      </c>
      <c r="AH3310" s="17">
        <v>-0.99999999999999956</v>
      </c>
      <c r="AI3310" s="17">
        <v>0</v>
      </c>
      <c r="AJ3310" s="17">
        <v>-1.4081590187631797E-2</v>
      </c>
      <c r="AK3310" s="17">
        <v>8.2822760344592281E-2</v>
      </c>
      <c r="AL3310" s="17">
        <v>0.22430038035806615</v>
      </c>
      <c r="AM3310" s="17">
        <v>-8.0398391164065788E-2</v>
      </c>
      <c r="AN3310" s="17">
        <v>9.0065532232335654E-2</v>
      </c>
      <c r="AO3310" s="17">
        <v>-1.5958459773786839</v>
      </c>
      <c r="AP3310" s="17">
        <v>3.3731402075987211</v>
      </c>
      <c r="AQ3310" s="17">
        <v>20.138733182531531</v>
      </c>
      <c r="AR3310" s="17">
        <v>0.46603513093282517</v>
      </c>
      <c r="AS3310" s="17">
        <v>-0.11542653767827939</v>
      </c>
      <c r="AT3310" s="17">
        <v>-0.99999999999999956</v>
      </c>
      <c r="AU3310" s="17">
        <v>-0.99999999999999956</v>
      </c>
      <c r="AV3310" s="17">
        <v>-1.509929762829022E-2</v>
      </c>
      <c r="AW3310" s="17">
        <v>29.462817689934134</v>
      </c>
      <c r="AX3310" s="17">
        <v>28.054658671170955</v>
      </c>
      <c r="AY3310" s="17">
        <v>4.2007002263204307E-2</v>
      </c>
      <c r="AZ3310" s="17">
        <v>-42.110385245644039</v>
      </c>
      <c r="BA3310" s="22">
        <v>1239.5381990751034</v>
      </c>
      <c r="CU3310" t="e">
        <v>#N/A</v>
      </c>
      <c r="CV3310" t="e">
        <v>#N/A</v>
      </c>
    </row>
    <row r="3311" spans="1:100" x14ac:dyDescent="0.25">
      <c r="A3311">
        <v>6716</v>
      </c>
      <c r="B3311" t="s">
        <v>3532</v>
      </c>
      <c r="C3311" s="22">
        <v>3</v>
      </c>
      <c r="D3311" s="17">
        <v>2.6003277765819832</v>
      </c>
      <c r="E3311" s="17">
        <v>0.62088111589121875</v>
      </c>
      <c r="F3311" s="17">
        <v>-2.2689566859237894E-2</v>
      </c>
      <c r="G3311" s="17">
        <v>0.16212512063724807</v>
      </c>
      <c r="H3311" s="17">
        <v>-6.4894777186137193E-3</v>
      </c>
      <c r="I3311" s="17">
        <v>0</v>
      </c>
      <c r="J3311" s="17">
        <v>-0.38936866311682272</v>
      </c>
      <c r="K3311" s="17">
        <v>-6.4894777186137193E-3</v>
      </c>
      <c r="L3311" s="17">
        <v>-1.0000000000000011</v>
      </c>
      <c r="M3311" s="17">
        <v>-1.0000000000000011</v>
      </c>
      <c r="N3311" s="17">
        <v>-0.12978955437227346</v>
      </c>
      <c r="O3311" s="17">
        <v>2.3730842341024085</v>
      </c>
      <c r="P3311" s="17">
        <v>-0.17002930303914915</v>
      </c>
      <c r="Q3311" s="17">
        <v>-7.1743331360543047E-2</v>
      </c>
      <c r="R3311" s="17">
        <v>-3.5444730181802081E-2</v>
      </c>
      <c r="S3311" s="17">
        <v>0.3333333333333337</v>
      </c>
      <c r="T3311" s="17">
        <v>0.25247332362737135</v>
      </c>
      <c r="U3311" s="17">
        <v>-0.30985051279406539</v>
      </c>
      <c r="V3311" s="17">
        <v>-2.409741960658374E-3</v>
      </c>
      <c r="W3311" s="17">
        <v>11.201435196983788</v>
      </c>
      <c r="X3311" s="17">
        <v>-0.76889492603755438</v>
      </c>
      <c r="Y3311" s="17">
        <v>-1.0000000000000011</v>
      </c>
      <c r="Z3311" s="17">
        <v>-1.0000000000000011</v>
      </c>
      <c r="AA3311" s="17">
        <v>9.0268414060040705</v>
      </c>
      <c r="AB3311" s="17">
        <v>-2.2344719298167129E-2</v>
      </c>
      <c r="AC3311" s="17">
        <v>-5.5053553919429746E-2</v>
      </c>
      <c r="AD3311" s="17">
        <v>3.4615292001638591E-2</v>
      </c>
      <c r="AE3311" s="17">
        <v>-2.1391490607979113</v>
      </c>
      <c r="AF3311" s="17">
        <v>8.3333333333333329E-2</v>
      </c>
      <c r="AG3311" s="17">
        <v>-1.0000000000000011</v>
      </c>
      <c r="AH3311" s="17">
        <v>-1.0000000000000011</v>
      </c>
      <c r="AI3311" s="17">
        <v>0</v>
      </c>
      <c r="AJ3311" s="17">
        <v>-2.409741960658374E-3</v>
      </c>
      <c r="AK3311" s="17">
        <v>-0.13112969984704587</v>
      </c>
      <c r="AL3311" s="17">
        <v>-4.2090439341086514E-2</v>
      </c>
      <c r="AM3311" s="17">
        <v>-8.9493431734041465E-2</v>
      </c>
      <c r="AN3311" s="17">
        <v>2.5156462537449686E-2</v>
      </c>
      <c r="AO3311" s="17">
        <v>-2.8929842925862657</v>
      </c>
      <c r="AP3311" s="17">
        <v>0.41845936673080975</v>
      </c>
      <c r="AQ3311" s="17">
        <v>10.812066533866963</v>
      </c>
      <c r="AR3311" s="17">
        <v>0.27354640220598098</v>
      </c>
      <c r="AS3311" s="17">
        <v>-0.77538440375616824</v>
      </c>
      <c r="AT3311" s="17">
        <v>-1.0000000000000011</v>
      </c>
      <c r="AU3311" s="17">
        <v>-1.0000000000000011</v>
      </c>
      <c r="AV3311" s="17">
        <v>0.12668039045544599</v>
      </c>
      <c r="AW3311" s="17">
        <v>11.818385006837291</v>
      </c>
      <c r="AX3311" s="17">
        <v>11.577410810771456</v>
      </c>
      <c r="AY3311" s="17">
        <v>-2.6619920662490991E-2</v>
      </c>
      <c r="AZ3311" s="17">
        <v>-61.890019582805181</v>
      </c>
      <c r="BA3311" s="22">
        <v>1301.1554844986711</v>
      </c>
      <c r="CU3311" t="e">
        <v>#N/A</v>
      </c>
      <c r="CV3311" t="e">
        <v>#N/A</v>
      </c>
    </row>
    <row r="3312" spans="1:100" x14ac:dyDescent="0.25">
      <c r="A3312">
        <v>6717</v>
      </c>
      <c r="B3312" t="s">
        <v>3533</v>
      </c>
      <c r="C3312" s="22">
        <v>3</v>
      </c>
      <c r="D3312" s="17">
        <v>4.217725486302955</v>
      </c>
      <c r="E3312" s="17">
        <v>0</v>
      </c>
      <c r="F3312" s="17">
        <v>-2.9296493118454787E-2</v>
      </c>
      <c r="G3312" s="17">
        <v>-2.9296493118454787E-2</v>
      </c>
      <c r="H3312" s="17">
        <v>1.2501667541642931E-2</v>
      </c>
      <c r="I3312" s="17">
        <v>0</v>
      </c>
      <c r="J3312" s="17">
        <v>0.75010005249857692</v>
      </c>
      <c r="K3312" s="17">
        <v>1.2501667541642931E-2</v>
      </c>
      <c r="L3312" s="17">
        <v>-1.0000000000000011</v>
      </c>
      <c r="M3312" s="17">
        <v>-1.0000000000000011</v>
      </c>
      <c r="N3312" s="17">
        <v>0.25003335083285982</v>
      </c>
      <c r="O3312" s="17">
        <v>4.9385290456830786</v>
      </c>
      <c r="P3312" s="17">
        <v>-1.8056470871265022</v>
      </c>
      <c r="Q3312" s="17">
        <v>-1.2529017837697505</v>
      </c>
      <c r="R3312" s="17">
        <v>-0.60923526148312712</v>
      </c>
      <c r="S3312" s="17">
        <v>0.33495261490651762</v>
      </c>
      <c r="T3312" s="17">
        <v>0.25549851589675809</v>
      </c>
      <c r="U3312" s="17">
        <v>0.10325869063646664</v>
      </c>
      <c r="V3312" s="17">
        <v>0</v>
      </c>
      <c r="W3312" s="17">
        <v>27.24832615592398</v>
      </c>
      <c r="X3312" s="17">
        <v>0.88000425202107446</v>
      </c>
      <c r="Y3312" s="17">
        <v>-1.0000000000000011</v>
      </c>
      <c r="Z3312" s="17">
        <v>-1.0000000000000011</v>
      </c>
      <c r="AA3312" s="17">
        <v>45.111465627518811</v>
      </c>
      <c r="AB3312" s="17">
        <v>8.2331649453768058E-3</v>
      </c>
      <c r="AC3312" s="17">
        <v>0.16519048097103686</v>
      </c>
      <c r="AD3312" s="17">
        <v>0.19602384874514567</v>
      </c>
      <c r="AE3312" s="17">
        <v>18.472374733077967</v>
      </c>
      <c r="AF3312" s="17">
        <v>0.3</v>
      </c>
      <c r="AG3312" s="17">
        <v>-1.0000000000000011</v>
      </c>
      <c r="AH3312" s="17">
        <v>-1.0000000000000011</v>
      </c>
      <c r="AI3312" s="17">
        <v>-1.4499752387854541E-2</v>
      </c>
      <c r="AJ3312" s="17">
        <v>0</v>
      </c>
      <c r="AK3312" s="17">
        <v>8.4999298642257942E-2</v>
      </c>
      <c r="AL3312" s="17">
        <v>0.15121032335404574</v>
      </c>
      <c r="AM3312" s="17">
        <v>0.17536609552248553</v>
      </c>
      <c r="AN3312" s="17">
        <v>-0.12961755633339447</v>
      </c>
      <c r="AO3312" s="17">
        <v>4.8091488812734262</v>
      </c>
      <c r="AP3312" s="17">
        <v>-2.4843872915646346</v>
      </c>
      <c r="AQ3312" s="17">
        <v>27.998426208422561</v>
      </c>
      <c r="AR3312" s="17">
        <v>0.69370982143974225</v>
      </c>
      <c r="AS3312" s="17">
        <v>0.89250591956271741</v>
      </c>
      <c r="AT3312" s="17">
        <v>-1.0000000000000011</v>
      </c>
      <c r="AU3312" s="17">
        <v>-1.0000000000000011</v>
      </c>
      <c r="AV3312" s="17">
        <v>-0.63853175460158229</v>
      </c>
      <c r="AW3312" s="17">
        <v>47.565607381637257</v>
      </c>
      <c r="AX3312" s="17">
        <v>47.275612333880154</v>
      </c>
      <c r="AY3312" s="17">
        <v>0.22409490607561941</v>
      </c>
      <c r="AZ3312" s="17">
        <v>-15.900006667319468</v>
      </c>
      <c r="BA3312" s="22">
        <v>1392.6234606411035</v>
      </c>
      <c r="CU3312" t="e">
        <v>#N/A</v>
      </c>
      <c r="CV3312" t="e">
        <v>#N/A</v>
      </c>
    </row>
    <row r="3313" spans="1:100" x14ac:dyDescent="0.25">
      <c r="A3313">
        <v>6718</v>
      </c>
      <c r="B3313" t="s">
        <v>3534</v>
      </c>
      <c r="C3313" s="22">
        <v>3</v>
      </c>
      <c r="D3313" s="17">
        <v>2.8074422960056959</v>
      </c>
      <c r="E3313" s="17">
        <v>9.7455480041714962E-2</v>
      </c>
      <c r="F3313" s="17">
        <v>-0.2368537481449155</v>
      </c>
      <c r="G3313" s="17">
        <v>-0.2368537481449155</v>
      </c>
      <c r="H3313" s="17">
        <v>3.4765615414810741E-2</v>
      </c>
      <c r="I3313" s="17">
        <v>0</v>
      </c>
      <c r="J3313" s="17">
        <v>2.085936924888645</v>
      </c>
      <c r="K3313" s="17">
        <v>3.4765615414810741E-2</v>
      </c>
      <c r="L3313" s="17">
        <v>-0.99999999999999933</v>
      </c>
      <c r="M3313" s="17">
        <v>-0.99999999999999933</v>
      </c>
      <c r="N3313" s="17">
        <v>0.69531230829621471</v>
      </c>
      <c r="O3313" s="17">
        <v>4.6565254727494256</v>
      </c>
      <c r="P3313" s="17">
        <v>0.27515534346280957</v>
      </c>
      <c r="Q3313" s="17">
        <v>-2.2055939752451055</v>
      </c>
      <c r="R3313" s="17">
        <v>-0.79957284306386478</v>
      </c>
      <c r="S3313" s="17">
        <v>0.35123021295366186</v>
      </c>
      <c r="T3313" s="17">
        <v>4.5953775615448791E-2</v>
      </c>
      <c r="U3313" s="17">
        <v>1.588778690613496E-2</v>
      </c>
      <c r="V3313" s="17">
        <v>0</v>
      </c>
      <c r="W3313" s="17">
        <v>15.132246402417392</v>
      </c>
      <c r="X3313" s="17">
        <v>0.13858996306095545</v>
      </c>
      <c r="Y3313" s="17">
        <v>-0.99999999999999933</v>
      </c>
      <c r="Z3313" s="17">
        <v>-0.99999999999999933</v>
      </c>
      <c r="AA3313" s="17">
        <v>8.4707574295143733</v>
      </c>
      <c r="AB3313" s="17">
        <v>0.12736591578376286</v>
      </c>
      <c r="AC3313" s="17">
        <v>1.2188807346881485E-2</v>
      </c>
      <c r="AD3313" s="17">
        <v>-0.2567930457274275</v>
      </c>
      <c r="AE3313" s="17">
        <v>-5.8619161298391571</v>
      </c>
      <c r="AF3313" s="17">
        <v>0</v>
      </c>
      <c r="AG3313" s="17">
        <v>-0.99999999999999933</v>
      </c>
      <c r="AH3313" s="17">
        <v>-0.99999999999999933</v>
      </c>
      <c r="AI3313" s="17">
        <v>-2.8723677190974739E-2</v>
      </c>
      <c r="AJ3313" s="17">
        <v>0</v>
      </c>
      <c r="AK3313" s="17">
        <v>0.13762419125460024</v>
      </c>
      <c r="AL3313" s="17">
        <v>-2.3187384741338028E-2</v>
      </c>
      <c r="AM3313" s="17">
        <v>0.18097798048668645</v>
      </c>
      <c r="AN3313" s="17">
        <v>-0.13722294228375054</v>
      </c>
      <c r="AO3313" s="17">
        <v>5.2125704684401626</v>
      </c>
      <c r="AP3313" s="17">
        <v>-3.5465104808004528</v>
      </c>
      <c r="AQ3313" s="17">
        <v>17.218183327306043</v>
      </c>
      <c r="AR3313" s="17">
        <v>0.41307177547524582</v>
      </c>
      <c r="AS3313" s="17">
        <v>0.17335557847576624</v>
      </c>
      <c r="AT3313" s="17">
        <v>-0.99999999999999933</v>
      </c>
      <c r="AU3313" s="17">
        <v>-0.99999999999999933</v>
      </c>
      <c r="AV3313" s="17">
        <v>-1.0364265912087802</v>
      </c>
      <c r="AW3313" s="17">
        <v>9.5807724214633492</v>
      </c>
      <c r="AX3313" s="17">
        <v>9.0062988776438555</v>
      </c>
      <c r="AY3313" s="17">
        <v>-8.8054714405998463E-2</v>
      </c>
      <c r="AZ3313" s="17">
        <v>-49.607146569772098</v>
      </c>
      <c r="BA3313" s="22">
        <v>1284.1113721785102</v>
      </c>
      <c r="CU3313" t="e">
        <v>#N/A</v>
      </c>
      <c r="CV3313" t="e">
        <v>#N/A</v>
      </c>
    </row>
    <row r="3314" spans="1:100" x14ac:dyDescent="0.25">
      <c r="A3314">
        <v>6719</v>
      </c>
      <c r="B3314" t="s">
        <v>3535</v>
      </c>
      <c r="C3314" s="22">
        <v>3</v>
      </c>
      <c r="D3314" s="17">
        <v>1.7261099497374064</v>
      </c>
      <c r="E3314" s="17">
        <v>-0.21660446938629171</v>
      </c>
      <c r="F3314" s="17">
        <v>-5.1553748830096384E-2</v>
      </c>
      <c r="G3314" s="17">
        <v>-0.11050695549491346</v>
      </c>
      <c r="H3314" s="17">
        <v>-5.7367621929825752E-2</v>
      </c>
      <c r="I3314" s="17">
        <v>0</v>
      </c>
      <c r="J3314" s="17">
        <v>-3.4420573157895467</v>
      </c>
      <c r="K3314" s="17">
        <v>-5.7367621929825752E-2</v>
      </c>
      <c r="L3314" s="17">
        <v>-1.0000000000000004</v>
      </c>
      <c r="M3314" s="17">
        <v>-1.0000000000000004</v>
      </c>
      <c r="N3314" s="17">
        <v>-1.1473524385965157</v>
      </c>
      <c r="O3314" s="17">
        <v>-1.8264543215470512</v>
      </c>
      <c r="P3314" s="17">
        <v>-1.3553528148728942</v>
      </c>
      <c r="Q3314" s="17">
        <v>-5.2228473446284916E-2</v>
      </c>
      <c r="R3314" s="17">
        <v>-0.17938624079059795</v>
      </c>
      <c r="S3314" s="17">
        <v>0.3333333333333332</v>
      </c>
      <c r="T3314" s="17">
        <v>0.20899019433631602</v>
      </c>
      <c r="U3314" s="17">
        <v>-2.6064570484771593E-3</v>
      </c>
      <c r="V3314" s="17">
        <v>6.701198558997536E-3</v>
      </c>
      <c r="W3314" s="17">
        <v>24.151435644399818</v>
      </c>
      <c r="X3314" s="17">
        <v>0.50512937376253431</v>
      </c>
      <c r="Y3314" s="17">
        <v>-1.0000000000000004</v>
      </c>
      <c r="Z3314" s="17">
        <v>-1.0000000000000004</v>
      </c>
      <c r="AA3314" s="17">
        <v>23.243692178360472</v>
      </c>
      <c r="AB3314" s="17">
        <v>0.14038746405955044</v>
      </c>
      <c r="AC3314" s="17">
        <v>0.11680269663707007</v>
      </c>
      <c r="AD3314" s="17">
        <v>-0.2717573052015953</v>
      </c>
      <c r="AE3314" s="17">
        <v>-0.72835722524874469</v>
      </c>
      <c r="AF3314" s="17">
        <v>0.22222222222222221</v>
      </c>
      <c r="AG3314" s="17">
        <v>-1.0000000000000004</v>
      </c>
      <c r="AH3314" s="17">
        <v>-1.0000000000000004</v>
      </c>
      <c r="AI3314" s="17">
        <v>1.5034229940514579E-2</v>
      </c>
      <c r="AJ3314" s="17">
        <v>6.701198558997536E-3</v>
      </c>
      <c r="AK3314" s="17">
        <v>0.25214734914618053</v>
      </c>
      <c r="AL3314" s="17">
        <v>-5.4150947387951356E-2</v>
      </c>
      <c r="AM3314" s="17">
        <v>1.3637857820438304E-2</v>
      </c>
      <c r="AN3314" s="17">
        <v>6.9571386383874417E-2</v>
      </c>
      <c r="AO3314" s="17">
        <v>1.6016831912418588</v>
      </c>
      <c r="AP3314" s="17">
        <v>1.4685299226571047</v>
      </c>
      <c r="AQ3314" s="17">
        <v>20.709378328610271</v>
      </c>
      <c r="AR3314" s="17">
        <v>0.54641826918016956</v>
      </c>
      <c r="AS3314" s="17">
        <v>0.44776175183270844</v>
      </c>
      <c r="AT3314" s="17">
        <v>-1.0000000000000004</v>
      </c>
      <c r="AU3314" s="17">
        <v>-1.0000000000000004</v>
      </c>
      <c r="AV3314" s="17">
        <v>-0.28989319628551136</v>
      </c>
      <c r="AW3314" s="17">
        <v>22.885767779470505</v>
      </c>
      <c r="AX3314" s="17">
        <v>23.856572234180558</v>
      </c>
      <c r="AY3314" s="17">
        <v>7.2978120982255701E-2</v>
      </c>
      <c r="AZ3314" s="17">
        <v>-32.73590420120486</v>
      </c>
      <c r="BA3314" s="22">
        <v>1293.4031600073729</v>
      </c>
      <c r="CU3314" t="e">
        <v>#N/A</v>
      </c>
      <c r="CV3314" t="e">
        <v>#N/A</v>
      </c>
    </row>
    <row r="3315" spans="1:100" x14ac:dyDescent="0.25">
      <c r="A3315">
        <v>6720</v>
      </c>
      <c r="B3315" t="s">
        <v>3536</v>
      </c>
      <c r="C3315" s="22">
        <v>3</v>
      </c>
      <c r="D3315" s="17">
        <v>1.5971801815859807</v>
      </c>
      <c r="E3315" s="17">
        <v>0.19255823163453692</v>
      </c>
      <c r="F3315" s="17">
        <v>0.34687151451661735</v>
      </c>
      <c r="G3315" s="17">
        <v>0.4129413877195578</v>
      </c>
      <c r="H3315" s="17">
        <v>-0.2760202903241723</v>
      </c>
      <c r="I3315" s="17">
        <v>0</v>
      </c>
      <c r="J3315" s="17">
        <v>-16.56121741945034</v>
      </c>
      <c r="K3315" s="17">
        <v>-0.2760202903241723</v>
      </c>
      <c r="L3315" s="17">
        <v>-1.0000000000000016</v>
      </c>
      <c r="M3315" s="17">
        <v>-1.0000000000000016</v>
      </c>
      <c r="N3315" s="17">
        <v>-5.5204058064834447</v>
      </c>
      <c r="O3315" s="17">
        <v>-14.551095850144794</v>
      </c>
      <c r="P3315" s="17">
        <v>0.29170857824720964</v>
      </c>
      <c r="Q3315" s="17">
        <v>5.0474774160078155</v>
      </c>
      <c r="R3315" s="17">
        <v>1.6851648175215053</v>
      </c>
      <c r="S3315" s="17">
        <v>0.33333333333333365</v>
      </c>
      <c r="T3315" s="17">
        <v>-1.6845753736658083E-2</v>
      </c>
      <c r="U3315" s="17">
        <v>1.1552595138821925E-2</v>
      </c>
      <c r="V3315" s="17">
        <v>-3.3247722165759379E-3</v>
      </c>
      <c r="W3315" s="17">
        <v>24.029427713723749</v>
      </c>
      <c r="X3315" s="17">
        <v>0.26613858321993034</v>
      </c>
      <c r="Y3315" s="17">
        <v>-1.0000000000000016</v>
      </c>
      <c r="Z3315" s="17">
        <v>-1.0000000000000016</v>
      </c>
      <c r="AA3315" s="17">
        <v>36.82546227959218</v>
      </c>
      <c r="AB3315" s="17">
        <v>0.23232020265570291</v>
      </c>
      <c r="AC3315" s="17">
        <v>-0.12548530899380084</v>
      </c>
      <c r="AD3315" s="17">
        <v>0.11538250130503634</v>
      </c>
      <c r="AE3315" s="17">
        <v>11.110869748346932</v>
      </c>
      <c r="AF3315" s="17">
        <v>0.5</v>
      </c>
      <c r="AG3315" s="17">
        <v>-1.0000000000000016</v>
      </c>
      <c r="AH3315" s="17">
        <v>-1.0000000000000016</v>
      </c>
      <c r="AI3315" s="17">
        <v>0</v>
      </c>
      <c r="AJ3315" s="17">
        <v>-3.3247722165759379E-3</v>
      </c>
      <c r="AK3315" s="17">
        <v>-6.9715012313257468E-2</v>
      </c>
      <c r="AL3315" s="17">
        <v>-9.4636495823513689E-2</v>
      </c>
      <c r="AM3315" s="17">
        <v>-8.69205479706123E-2</v>
      </c>
      <c r="AN3315" s="17">
        <v>0.11056912265878545</v>
      </c>
      <c r="AO3315" s="17">
        <v>-2.5215887608315941</v>
      </c>
      <c r="AP3315" s="17">
        <v>2.2910455873520679</v>
      </c>
      <c r="AQ3315" s="17">
        <v>7.4682102942734234</v>
      </c>
      <c r="AR3315" s="17">
        <v>0.32471540251892195</v>
      </c>
      <c r="AS3315" s="17">
        <v>-9.8817071042417957E-3</v>
      </c>
      <c r="AT3315" s="17">
        <v>-1.0000000000000016</v>
      </c>
      <c r="AU3315" s="17">
        <v>-1.0000000000000016</v>
      </c>
      <c r="AV3315" s="17">
        <v>2.098106205241062</v>
      </c>
      <c r="AW3315" s="17">
        <v>24.565412016799456</v>
      </c>
      <c r="AX3315" s="17">
        <v>24.232934795141865</v>
      </c>
      <c r="AY3315" s="17">
        <v>0.31248970428857448</v>
      </c>
      <c r="AZ3315" s="17">
        <v>21.740281655578578</v>
      </c>
      <c r="BA3315" s="22">
        <v>1395.8762027068867</v>
      </c>
      <c r="CU3315" t="e">
        <v>#N/A</v>
      </c>
      <c r="CV3315" t="e">
        <v>#N/A</v>
      </c>
    </row>
    <row r="3316" spans="1:100" x14ac:dyDescent="0.25">
      <c r="A3316">
        <v>6721</v>
      </c>
      <c r="B3316" t="s">
        <v>3537</v>
      </c>
      <c r="C3316" s="22">
        <v>3</v>
      </c>
      <c r="D3316" s="17">
        <v>5.375061410181333</v>
      </c>
      <c r="E3316" s="17">
        <v>0</v>
      </c>
      <c r="F3316" s="17">
        <v>-5.3407398848174949E-2</v>
      </c>
      <c r="G3316" s="17">
        <v>-5.3407398848174949E-2</v>
      </c>
      <c r="H3316" s="17">
        <v>9.1060823872567365E-2</v>
      </c>
      <c r="I3316" s="17">
        <v>-1.6468205867021884E-2</v>
      </c>
      <c r="J3316" s="17">
        <v>4.4755570803327256</v>
      </c>
      <c r="K3316" s="17">
        <v>7.459261800554548E-2</v>
      </c>
      <c r="L3316" s="17">
        <v>-1.0000000000000004</v>
      </c>
      <c r="M3316" s="17">
        <v>-1.0000000000000004</v>
      </c>
      <c r="N3316" s="17">
        <v>1.4918523601109084</v>
      </c>
      <c r="O3316" s="17">
        <v>9.7972110916658774</v>
      </c>
      <c r="P3316" s="17">
        <v>-0.39708342490039611</v>
      </c>
      <c r="Q3316" s="17">
        <v>2.2628195072206769</v>
      </c>
      <c r="R3316" s="17">
        <v>0.79831279759169849</v>
      </c>
      <c r="S3316" s="17">
        <v>0.33333333333333337</v>
      </c>
      <c r="T3316" s="17">
        <v>0.33333333333333337</v>
      </c>
      <c r="U3316" s="17">
        <v>0.3694345727266502</v>
      </c>
      <c r="V3316" s="17">
        <v>2.4091744959644428E-2</v>
      </c>
      <c r="W3316" s="17">
        <v>39.424014653896634</v>
      </c>
      <c r="X3316" s="17">
        <v>2.2143628093255887</v>
      </c>
      <c r="Y3316" s="17">
        <v>-1.0000000000000004</v>
      </c>
      <c r="Z3316" s="17">
        <v>-1.0000000000000004</v>
      </c>
      <c r="AA3316" s="17">
        <v>79.808183553581273</v>
      </c>
      <c r="AB3316" s="17">
        <v>0.2763356285956306</v>
      </c>
      <c r="AC3316" s="17">
        <v>0.39943962473731881</v>
      </c>
      <c r="AD3316" s="17">
        <v>0.11594186870890942</v>
      </c>
      <c r="AE3316" s="17">
        <v>39.58585610209294</v>
      </c>
      <c r="AF3316" s="17">
        <v>0.83333333333333337</v>
      </c>
      <c r="AG3316" s="17">
        <v>-1.0000000000000004</v>
      </c>
      <c r="AH3316" s="17">
        <v>-1.0000000000000004</v>
      </c>
      <c r="AI3316" s="17">
        <v>0</v>
      </c>
      <c r="AJ3316" s="17">
        <v>2.4091744959644428E-2</v>
      </c>
      <c r="AK3316" s="17">
        <v>0.41173579105423558</v>
      </c>
      <c r="AL3316" s="17">
        <v>0.40590701918083061</v>
      </c>
      <c r="AM3316" s="17">
        <v>5.69325819527077E-2</v>
      </c>
      <c r="AN3316" s="17">
        <v>-0.19380853792254762</v>
      </c>
      <c r="AO3316" s="17">
        <v>3.4819935040888694</v>
      </c>
      <c r="AP3316" s="17">
        <v>-2.8156783521595368</v>
      </c>
      <c r="AQ3316" s="17">
        <v>43.89957173422939</v>
      </c>
      <c r="AR3316" s="17">
        <v>1.0601929843529618</v>
      </c>
      <c r="AS3316" s="17">
        <v>2.2889554273311346</v>
      </c>
      <c r="AT3316" s="17">
        <v>-1.0000000000000004</v>
      </c>
      <c r="AU3316" s="17">
        <v>-1.0000000000000004</v>
      </c>
      <c r="AV3316" s="17">
        <v>0.74490539874352413</v>
      </c>
      <c r="AW3316" s="17">
        <v>86.789716293087636</v>
      </c>
      <c r="AX3316" s="17">
        <v>89.198890789052058</v>
      </c>
      <c r="AY3316" s="17">
        <v>-3.5804372300465934E-3</v>
      </c>
      <c r="AZ3316" s="17">
        <v>-21.554102245692363</v>
      </c>
      <c r="BA3316" s="22">
        <v>1450.608781614261</v>
      </c>
      <c r="CU3316" t="e">
        <v>#N/A</v>
      </c>
      <c r="CV3316" t="e">
        <v>#N/A</v>
      </c>
    </row>
    <row r="3317" spans="1:100" x14ac:dyDescent="0.25">
      <c r="A3317">
        <v>6722</v>
      </c>
      <c r="B3317" t="s">
        <v>3538</v>
      </c>
      <c r="C3317" s="22">
        <v>3</v>
      </c>
      <c r="D3317" s="17">
        <v>4.1357346700300717</v>
      </c>
      <c r="E3317" s="17">
        <v>-8.6417195577311895E-2</v>
      </c>
      <c r="F3317" s="17">
        <v>-0.24340209083498318</v>
      </c>
      <c r="G3317" s="17">
        <v>-0.27046891122338934</v>
      </c>
      <c r="H3317" s="17">
        <v>-0.22635530098440637</v>
      </c>
      <c r="I3317" s="17">
        <v>0</v>
      </c>
      <c r="J3317" s="17">
        <v>-13.581318059064383</v>
      </c>
      <c r="K3317" s="17">
        <v>-0.22635530098440637</v>
      </c>
      <c r="L3317" s="17">
        <v>-0.99999999999999978</v>
      </c>
      <c r="M3317" s="17">
        <v>-0.99999999999999978</v>
      </c>
      <c r="N3317" s="17">
        <v>-4.5271060196881283</v>
      </c>
      <c r="O3317" s="17">
        <v>-9.7160523002577008</v>
      </c>
      <c r="P3317" s="17">
        <v>-1.327696207253358</v>
      </c>
      <c r="Q3317" s="17">
        <v>-1.6174231641828254</v>
      </c>
      <c r="R3317" s="17">
        <v>-0.47334223602458547</v>
      </c>
      <c r="S3317" s="17">
        <v>0.33333333333333337</v>
      </c>
      <c r="T3317" s="17">
        <v>0.10742170389173994</v>
      </c>
      <c r="U3317" s="17">
        <v>0.15382286244686807</v>
      </c>
      <c r="V3317" s="17">
        <v>-2.0587116119602754E-3</v>
      </c>
      <c r="W3317" s="17">
        <v>32.754979561775492</v>
      </c>
      <c r="X3317" s="17">
        <v>1.0596979712348333</v>
      </c>
      <c r="Y3317" s="17">
        <v>-0.99999999999999978</v>
      </c>
      <c r="Z3317" s="17">
        <v>-0.99999999999999978</v>
      </c>
      <c r="AA3317" s="17">
        <v>39.292333192605035</v>
      </c>
      <c r="AB3317" s="17">
        <v>-0.10442401689449854</v>
      </c>
      <c r="AC3317" s="17">
        <v>0.13061202782126932</v>
      </c>
      <c r="AD3317" s="17">
        <v>0.11402590641031118</v>
      </c>
      <c r="AE3317" s="17">
        <v>7.0106958668540988</v>
      </c>
      <c r="AF3317" s="17">
        <v>0.5</v>
      </c>
      <c r="AG3317" s="17">
        <v>-0.99999999999999978</v>
      </c>
      <c r="AH3317" s="17">
        <v>-0.99999999999999978</v>
      </c>
      <c r="AI3317" s="17">
        <v>0</v>
      </c>
      <c r="AJ3317" s="17">
        <v>-2.0587116119602754E-3</v>
      </c>
      <c r="AK3317" s="17">
        <v>0.21821795887746634</v>
      </c>
      <c r="AL3317" s="17">
        <v>-5.1372325384295578E-2</v>
      </c>
      <c r="AM3317" s="17">
        <v>-8.3286050315284493E-2</v>
      </c>
      <c r="AN3317" s="17">
        <v>-5.4179778937188922E-2</v>
      </c>
      <c r="AO3317" s="17">
        <v>-0.99106146349478164</v>
      </c>
      <c r="AP3317" s="17">
        <v>-1.6113561003512014</v>
      </c>
      <c r="AQ3317" s="17">
        <v>19.173661502711106</v>
      </c>
      <c r="AR3317" s="17">
        <v>0.59251918805998138</v>
      </c>
      <c r="AS3317" s="17">
        <v>0.83334267025042708</v>
      </c>
      <c r="AT3317" s="17">
        <v>-0.99999999999999978</v>
      </c>
      <c r="AU3317" s="17">
        <v>-0.99999999999999978</v>
      </c>
      <c r="AV3317" s="17">
        <v>-0.74381114724797492</v>
      </c>
      <c r="AW3317" s="17">
        <v>27.964924791996076</v>
      </c>
      <c r="AX3317" s="17">
        <v>27.759053630800047</v>
      </c>
      <c r="AY3317" s="17">
        <v>-0.10922272059671209</v>
      </c>
      <c r="AZ3317" s="17">
        <v>-31.970528728242588</v>
      </c>
      <c r="BA3317" s="22">
        <v>1358.1367447566599</v>
      </c>
      <c r="CU3317" t="e">
        <v>#N/A</v>
      </c>
      <c r="CV3317" t="e">
        <v>#N/A</v>
      </c>
    </row>
    <row r="3318" spans="1:100" x14ac:dyDescent="0.25">
      <c r="A3318">
        <v>6723</v>
      </c>
      <c r="B3318" t="s">
        <v>3539</v>
      </c>
      <c r="C3318" s="22">
        <v>3</v>
      </c>
      <c r="D3318" s="17">
        <v>5.7135683027770243</v>
      </c>
      <c r="E3318" s="17">
        <v>-0.18550558677959772</v>
      </c>
      <c r="F3318" s="17">
        <v>-0.98034481724272138</v>
      </c>
      <c r="G3318" s="17">
        <v>-1.031130661929337</v>
      </c>
      <c r="H3318" s="17">
        <v>0.13075453475788906</v>
      </c>
      <c r="I3318" s="17">
        <v>0</v>
      </c>
      <c r="J3318" s="17">
        <v>7.8452720854733489</v>
      </c>
      <c r="K3318" s="17">
        <v>0.13075453475788906</v>
      </c>
      <c r="L3318" s="17">
        <v>-0.99999999999999967</v>
      </c>
      <c r="M3318" s="17">
        <v>-0.99999999999999967</v>
      </c>
      <c r="N3318" s="17">
        <v>2.6150906951577788</v>
      </c>
      <c r="O3318" s="17">
        <v>12.527709726321035</v>
      </c>
      <c r="P3318" s="17">
        <v>1.5847837266323004</v>
      </c>
      <c r="Q3318" s="17">
        <v>3.6807320739076497</v>
      </c>
      <c r="R3318" s="17">
        <v>1.4217431181875395</v>
      </c>
      <c r="S3318" s="17">
        <v>0.33333333333333304</v>
      </c>
      <c r="T3318" s="17">
        <v>0.33333333333333304</v>
      </c>
      <c r="U3318" s="17">
        <v>0.1877120455609938</v>
      </c>
      <c r="V3318" s="17">
        <v>-4.0929269334999685E-2</v>
      </c>
      <c r="W3318" s="17">
        <v>27.307796325390846</v>
      </c>
      <c r="X3318" s="17">
        <v>1.0411846981427535</v>
      </c>
      <c r="Y3318" s="17">
        <v>-0.99999999999999967</v>
      </c>
      <c r="Z3318" s="17">
        <v>-0.99999999999999967</v>
      </c>
      <c r="AA3318" s="17">
        <v>52.511171401006159</v>
      </c>
      <c r="AB3318" s="17">
        <v>0.42076555392962989</v>
      </c>
      <c r="AC3318" s="17">
        <v>-0.1695885337325567</v>
      </c>
      <c r="AD3318" s="17">
        <v>0.22445561895148222</v>
      </c>
      <c r="AE3318" s="17">
        <v>23.781631957427777</v>
      </c>
      <c r="AF3318" s="17">
        <v>0.5</v>
      </c>
      <c r="AG3318" s="17">
        <v>-0.99999999999999967</v>
      </c>
      <c r="AH3318" s="17">
        <v>-0.99999999999999967</v>
      </c>
      <c r="AI3318" s="17">
        <v>5.4252052952919539E-3</v>
      </c>
      <c r="AJ3318" s="17">
        <v>-4.0929269334999685E-2</v>
      </c>
      <c r="AK3318" s="17">
        <v>-5.8808985886928775E-2</v>
      </c>
      <c r="AL3318" s="17">
        <v>-0.17028551692939661</v>
      </c>
      <c r="AM3318" s="17">
        <v>-7.3656148307740532E-2</v>
      </c>
      <c r="AN3318" s="17">
        <v>-0.10217723445191411</v>
      </c>
      <c r="AO3318" s="17">
        <v>-2.1354486371281567</v>
      </c>
      <c r="AP3318" s="17">
        <v>-3.4058584459448351</v>
      </c>
      <c r="AQ3318" s="17">
        <v>35.153068410864194</v>
      </c>
      <c r="AR3318" s="17">
        <v>0.81344944289266019</v>
      </c>
      <c r="AS3318" s="17">
        <v>1.1719392329006424</v>
      </c>
      <c r="AT3318" s="17">
        <v>-0.99999999999999967</v>
      </c>
      <c r="AU3318" s="17">
        <v>-0.99999999999999967</v>
      </c>
      <c r="AV3318" s="17">
        <v>0.39061245625820318</v>
      </c>
      <c r="AW3318" s="17">
        <v>61.6330226813823</v>
      </c>
      <c r="AX3318" s="17">
        <v>57.648599853788177</v>
      </c>
      <c r="AY3318" s="17">
        <v>2.8732013483601448E-2</v>
      </c>
      <c r="AZ3318" s="17">
        <v>-32.115972552434997</v>
      </c>
      <c r="BA3318" s="22">
        <v>1378.1889153357074</v>
      </c>
      <c r="CU3318" t="e">
        <v>#N/A</v>
      </c>
      <c r="CV3318" t="e">
        <v>#N/A</v>
      </c>
    </row>
    <row r="3319" spans="1:100" x14ac:dyDescent="0.25">
      <c r="A3319">
        <v>6724</v>
      </c>
      <c r="B3319" t="s">
        <v>3540</v>
      </c>
      <c r="C3319" s="22">
        <v>3</v>
      </c>
      <c r="D3319" s="17">
        <v>4.9268104844776577</v>
      </c>
      <c r="E3319" s="17">
        <v>-7.2911470273617579E-2</v>
      </c>
      <c r="F3319" s="17">
        <v>1.4498988635768019E-3</v>
      </c>
      <c r="G3319" s="17">
        <v>-9.7791554183705685E-3</v>
      </c>
      <c r="H3319" s="17">
        <v>0.20631716100579972</v>
      </c>
      <c r="I3319" s="17">
        <v>0</v>
      </c>
      <c r="J3319" s="17">
        <v>12.379029660347985</v>
      </c>
      <c r="K3319" s="17">
        <v>0.20631716100579972</v>
      </c>
      <c r="L3319" s="17">
        <v>-1</v>
      </c>
      <c r="M3319" s="17">
        <v>-1</v>
      </c>
      <c r="N3319" s="17">
        <v>4.1263432201159942</v>
      </c>
      <c r="O3319" s="17">
        <v>17.296060989407295</v>
      </c>
      <c r="P3319" s="17">
        <v>-3.1693064601914789E-3</v>
      </c>
      <c r="Q3319" s="17">
        <v>-0.50279196027515827</v>
      </c>
      <c r="R3319" s="17">
        <v>-0.27577138142310842</v>
      </c>
      <c r="S3319" s="17">
        <v>0.33333333333333309</v>
      </c>
      <c r="T3319" s="17">
        <v>0.38586678801905588</v>
      </c>
      <c r="U3319" s="17">
        <v>1.1932366878241039E-2</v>
      </c>
      <c r="V3319" s="17">
        <v>-9.7522921048955498E-3</v>
      </c>
      <c r="W3319" s="17">
        <v>20.60252140479739</v>
      </c>
      <c r="X3319" s="17">
        <v>0.55463212991590305</v>
      </c>
      <c r="Y3319" s="17">
        <v>-1</v>
      </c>
      <c r="Z3319" s="17">
        <v>-1</v>
      </c>
      <c r="AA3319" s="17">
        <v>23.025052463269873</v>
      </c>
      <c r="AB3319" s="17">
        <v>3.6307031593595177E-2</v>
      </c>
      <c r="AC3319" s="17">
        <v>-0.10344629467012681</v>
      </c>
      <c r="AD3319" s="17">
        <v>0.1211053118744435</v>
      </c>
      <c r="AE3319" s="17">
        <v>2.6983024398956004</v>
      </c>
      <c r="AF3319" s="17">
        <v>0</v>
      </c>
      <c r="AG3319" s="17">
        <v>-1</v>
      </c>
      <c r="AH3319" s="17">
        <v>-1</v>
      </c>
      <c r="AI3319" s="17">
        <v>1.1349641166087686E-2</v>
      </c>
      <c r="AJ3319" s="17">
        <v>-9.7522921048955498E-3</v>
      </c>
      <c r="AK3319" s="17">
        <v>0.25004783521929552</v>
      </c>
      <c r="AL3319" s="17">
        <v>-1.2070301394597138E-2</v>
      </c>
      <c r="AM3319" s="17">
        <v>-0.42048740149975744</v>
      </c>
      <c r="AN3319" s="17">
        <v>0.20401480052555379</v>
      </c>
      <c r="AO3319" s="17">
        <v>-9.2619458613974643</v>
      </c>
      <c r="AP3319" s="17">
        <v>5.0400185061658576</v>
      </c>
      <c r="AQ3319" s="17">
        <v>32.981551065145368</v>
      </c>
      <c r="AR3319" s="17">
        <v>0.72138019612573434</v>
      </c>
      <c r="AS3319" s="17">
        <v>0.76094929092170238</v>
      </c>
      <c r="AT3319" s="17">
        <v>-1</v>
      </c>
      <c r="AU3319" s="17">
        <v>-1</v>
      </c>
      <c r="AV3319" s="17">
        <v>-0.28555053684147913</v>
      </c>
      <c r="AW3319" s="17">
        <v>45.361131958842996</v>
      </c>
      <c r="AX3319" s="17">
        <v>44.612895571675203</v>
      </c>
      <c r="AY3319" s="17">
        <v>0.10227122924165631</v>
      </c>
      <c r="AZ3319" s="17">
        <v>-9.7534643873945832</v>
      </c>
      <c r="BA3319" s="22">
        <v>1316.865581500633</v>
      </c>
      <c r="CU3319" t="e">
        <v>#N/A</v>
      </c>
      <c r="CV3319" t="e">
        <v>#N/A</v>
      </c>
    </row>
    <row r="3320" spans="1:100" x14ac:dyDescent="0.25">
      <c r="A3320">
        <v>6725</v>
      </c>
      <c r="B3320" t="s">
        <v>3541</v>
      </c>
      <c r="C3320" s="22">
        <v>3</v>
      </c>
      <c r="D3320" s="17">
        <v>5.0834316592884594</v>
      </c>
      <c r="E3320" s="17">
        <v>-0.13136241613194696</v>
      </c>
      <c r="F3320" s="17">
        <v>1.0918152794392344</v>
      </c>
      <c r="G3320" s="17">
        <v>1.0690194434583016</v>
      </c>
      <c r="H3320" s="17">
        <v>0.20858299470912886</v>
      </c>
      <c r="I3320" s="17">
        <v>-1.9709569946489681E-2</v>
      </c>
      <c r="J3320" s="17">
        <v>11.332405485758349</v>
      </c>
      <c r="K3320" s="17">
        <v>0.18887342476263913</v>
      </c>
      <c r="L3320" s="17">
        <v>-0.99999999999999989</v>
      </c>
      <c r="M3320" s="17">
        <v>-0.99999999999999989</v>
      </c>
      <c r="N3320" s="17">
        <v>3.7774684952527831</v>
      </c>
      <c r="O3320" s="17">
        <v>17.484856588505121</v>
      </c>
      <c r="P3320" s="17">
        <v>-0.57587238334003432</v>
      </c>
      <c r="Q3320" s="17">
        <v>6.0821491343035188</v>
      </c>
      <c r="R3320" s="17">
        <v>1.818441316379261</v>
      </c>
      <c r="S3320" s="17">
        <v>0.33333333333333298</v>
      </c>
      <c r="T3320" s="17">
        <v>0.35635629784282907</v>
      </c>
      <c r="U3320" s="17">
        <v>0.32751981687124038</v>
      </c>
      <c r="V3320" s="17">
        <v>0.16137737942680744</v>
      </c>
      <c r="W3320" s="17">
        <v>39.588536108462826</v>
      </c>
      <c r="X3320" s="17">
        <v>2.8021827149688239</v>
      </c>
      <c r="Y3320" s="17">
        <v>-0.99999999999999989</v>
      </c>
      <c r="Z3320" s="17">
        <v>-0.99999999999999989</v>
      </c>
      <c r="AA3320" s="17">
        <v>75.282861733929337</v>
      </c>
      <c r="AB3320" s="17">
        <v>0.30541223933351808</v>
      </c>
      <c r="AC3320" s="17">
        <v>0.38135573632731706</v>
      </c>
      <c r="AD3320" s="17">
        <v>-9.2502894790906769E-3</v>
      </c>
      <c r="AE3320" s="17">
        <v>33.875884309087233</v>
      </c>
      <c r="AF3320" s="17">
        <v>0.81818181818181823</v>
      </c>
      <c r="AG3320" s="17">
        <v>-0.99999999999999989</v>
      </c>
      <c r="AH3320" s="17">
        <v>-0.99999999999999989</v>
      </c>
      <c r="AI3320" s="17">
        <v>6.2597157344063709E-2</v>
      </c>
      <c r="AJ3320" s="17">
        <v>0.16137737942680744</v>
      </c>
      <c r="AK3320" s="17">
        <v>6.5260207069599049E-2</v>
      </c>
      <c r="AL3320" s="17">
        <v>0.33391189811500416</v>
      </c>
      <c r="AM3320" s="17">
        <v>5.9725601870235116E-2</v>
      </c>
      <c r="AN3320" s="17">
        <v>0.28286188397958117</v>
      </c>
      <c r="AO3320" s="17">
        <v>1.8194410821038736</v>
      </c>
      <c r="AP3320" s="17">
        <v>8.741106590064545</v>
      </c>
      <c r="AQ3320" s="17">
        <v>50.920941594221212</v>
      </c>
      <c r="AR3320" s="17">
        <v>1.1785868274742095</v>
      </c>
      <c r="AS3320" s="17">
        <v>2.9910561397314663</v>
      </c>
      <c r="AT3320" s="17">
        <v>-0.99999999999999989</v>
      </c>
      <c r="AU3320" s="17">
        <v>-0.99999999999999989</v>
      </c>
      <c r="AV3320" s="17">
        <v>2.887460759837563</v>
      </c>
      <c r="AW3320" s="17">
        <v>101.50882491249901</v>
      </c>
      <c r="AX3320" s="17">
        <v>118.89850600206094</v>
      </c>
      <c r="AY3320" s="17">
        <v>0.32645789908742473</v>
      </c>
      <c r="AZ3320" s="17">
        <v>4.4511138092672882</v>
      </c>
      <c r="BA3320" s="22">
        <v>1436.8972059722564</v>
      </c>
      <c r="CU3320" t="e">
        <v>#N/A</v>
      </c>
      <c r="CV3320" t="e">
        <v>#N/A</v>
      </c>
    </row>
    <row r="3321" spans="1:100" x14ac:dyDescent="0.25">
      <c r="A3321">
        <v>6727</v>
      </c>
      <c r="B3321" t="s">
        <v>3542</v>
      </c>
      <c r="C3321" s="22">
        <v>3</v>
      </c>
      <c r="D3321" s="17">
        <v>4.7207853196573044</v>
      </c>
      <c r="E3321" s="17">
        <v>0</v>
      </c>
      <c r="F3321" s="17">
        <v>0.27857209206934408</v>
      </c>
      <c r="G3321" s="17">
        <v>0.27857209206934408</v>
      </c>
      <c r="H3321" s="17">
        <v>5.5929632059145695E-4</v>
      </c>
      <c r="I3321" s="17">
        <v>0</v>
      </c>
      <c r="J3321" s="17">
        <v>3.3557779235488083E-2</v>
      </c>
      <c r="K3321" s="17">
        <v>5.5929632059145695E-4</v>
      </c>
      <c r="L3321" s="17">
        <v>-0.99999999999999956</v>
      </c>
      <c r="M3321" s="17">
        <v>-0.99999999999999956</v>
      </c>
      <c r="N3321" s="17">
        <v>1.1185926411828861E-2</v>
      </c>
      <c r="O3321" s="17">
        <v>5.0329151909621341</v>
      </c>
      <c r="P3321" s="17">
        <v>6.0637641848736962E-2</v>
      </c>
      <c r="Q3321" s="17">
        <v>-0.2369447630991281</v>
      </c>
      <c r="R3321" s="17">
        <v>-0.10975374288348369</v>
      </c>
      <c r="S3321" s="17">
        <v>0.33333333333333326</v>
      </c>
      <c r="T3321" s="17">
        <v>0.2724129183989657</v>
      </c>
      <c r="U3321" s="17">
        <v>9.6621590662818377E-2</v>
      </c>
      <c r="V3321" s="17">
        <v>-6.6418186648988922E-2</v>
      </c>
      <c r="W3321" s="17">
        <v>25.415614377021484</v>
      </c>
      <c r="X3321" s="17">
        <v>0.51364817231680227</v>
      </c>
      <c r="Y3321" s="17">
        <v>-0.99999999999999956</v>
      </c>
      <c r="Z3321" s="17">
        <v>-0.99999999999999956</v>
      </c>
      <c r="AA3321" s="17">
        <v>52.602933454540768</v>
      </c>
      <c r="AB3321" s="17">
        <v>0.21907428578648638</v>
      </c>
      <c r="AC3321" s="17">
        <v>0.24646856169655088</v>
      </c>
      <c r="AD3321" s="17">
        <v>8.0398608925017725E-2</v>
      </c>
      <c r="AE3321" s="17">
        <v>27.297072820402754</v>
      </c>
      <c r="AF3321" s="17">
        <v>0.41666666666666669</v>
      </c>
      <c r="AG3321" s="17">
        <v>-0.99999999999999956</v>
      </c>
      <c r="AH3321" s="17">
        <v>-0.99999999999999956</v>
      </c>
      <c r="AI3321" s="17">
        <v>0</v>
      </c>
      <c r="AJ3321" s="17">
        <v>-6.6418186648988922E-2</v>
      </c>
      <c r="AK3321" s="17">
        <v>2.2057263578020049E-2</v>
      </c>
      <c r="AL3321" s="17">
        <v>0.12591677238826965</v>
      </c>
      <c r="AM3321" s="17">
        <v>6.1753820540891062E-2</v>
      </c>
      <c r="AN3321" s="17">
        <v>-0.23372244737791359</v>
      </c>
      <c r="AO3321" s="17">
        <v>1.6541318314123765</v>
      </c>
      <c r="AP3321" s="17">
        <v>-5.213477322506491</v>
      </c>
      <c r="AQ3321" s="17">
        <v>25.449172156256971</v>
      </c>
      <c r="AR3321" s="17">
        <v>0.63594965574612816</v>
      </c>
      <c r="AS3321" s="17">
        <v>0.51420746863739364</v>
      </c>
      <c r="AT3321" s="17">
        <v>-0.99999999999999956</v>
      </c>
      <c r="AU3321" s="17">
        <v>-0.99999999999999956</v>
      </c>
      <c r="AV3321" s="17">
        <v>0.16881834918586042</v>
      </c>
      <c r="AW3321" s="17">
        <v>52.422371322996391</v>
      </c>
      <c r="AX3321" s="17">
        <v>45.780552658097527</v>
      </c>
      <c r="AY3321" s="17">
        <v>8.427632402688498E-2</v>
      </c>
      <c r="AZ3321" s="17">
        <v>-0.95041843807946669</v>
      </c>
      <c r="BA3321" s="22">
        <v>1388.506551393154</v>
      </c>
      <c r="CU3321" t="e">
        <v>#N/A</v>
      </c>
      <c r="CV3321" t="e">
        <v>#N/A</v>
      </c>
    </row>
    <row r="3322" spans="1:100" x14ac:dyDescent="0.25">
      <c r="A3322">
        <v>6728</v>
      </c>
      <c r="B3322" t="s">
        <v>3543</v>
      </c>
      <c r="C3322" s="22">
        <v>3</v>
      </c>
      <c r="D3322" s="17">
        <v>3.638182746373424</v>
      </c>
      <c r="E3322" s="17">
        <v>-4.1940846922087875E-3</v>
      </c>
      <c r="F3322" s="17">
        <v>8.0956836719136671E-2</v>
      </c>
      <c r="G3322" s="17">
        <v>8.0956836719136671E-2</v>
      </c>
      <c r="H3322" s="17">
        <v>-7.3666242273548815E-2</v>
      </c>
      <c r="I3322" s="17">
        <v>0</v>
      </c>
      <c r="J3322" s="17">
        <v>-4.4199745364129299</v>
      </c>
      <c r="K3322" s="17">
        <v>-7.3666242273548815E-2</v>
      </c>
      <c r="L3322" s="17">
        <v>-0.99999999999999956</v>
      </c>
      <c r="M3322" s="17">
        <v>-0.99999999999999956</v>
      </c>
      <c r="N3322" s="17">
        <v>-1.4733248454709758</v>
      </c>
      <c r="O3322" s="17">
        <v>-0.70083495332036594</v>
      </c>
      <c r="P3322" s="17">
        <v>1.8112754663333115</v>
      </c>
      <c r="Q3322" s="17">
        <v>-1.1148984048448862</v>
      </c>
      <c r="R3322" s="17">
        <v>-0.33704030808807228</v>
      </c>
      <c r="S3322" s="17">
        <v>0.33983782231861914</v>
      </c>
      <c r="T3322" s="17">
        <v>8.3222149937219145E-2</v>
      </c>
      <c r="U3322" s="17">
        <v>1.9659042012345765E-2</v>
      </c>
      <c r="V3322" s="17">
        <v>0</v>
      </c>
      <c r="W3322" s="17">
        <v>20.655410261669296</v>
      </c>
      <c r="X3322" s="17">
        <v>0.29504211088039295</v>
      </c>
      <c r="Y3322" s="17">
        <v>-0.99999999999999956</v>
      </c>
      <c r="Z3322" s="17">
        <v>-0.99999999999999956</v>
      </c>
      <c r="AA3322" s="17">
        <v>-3.6011116331159201</v>
      </c>
      <c r="AB3322" s="17">
        <v>-0.18523337875332524</v>
      </c>
      <c r="AC3322" s="17">
        <v>2.4074320401111751E-2</v>
      </c>
      <c r="AD3322" s="17">
        <v>-0.31723057338172955</v>
      </c>
      <c r="AE3322" s="17">
        <v>-23.91948158669716</v>
      </c>
      <c r="AF3322" s="17">
        <v>0</v>
      </c>
      <c r="AG3322" s="17">
        <v>-0.99999999999999956</v>
      </c>
      <c r="AH3322" s="17">
        <v>-0.99999999999999956</v>
      </c>
      <c r="AI3322" s="17">
        <v>0</v>
      </c>
      <c r="AJ3322" s="17">
        <v>0</v>
      </c>
      <c r="AK3322" s="17">
        <v>-7.0857799798372409E-2</v>
      </c>
      <c r="AL3322" s="17">
        <v>-8.8885280552815749E-2</v>
      </c>
      <c r="AM3322" s="17">
        <v>0.14829764458748959</v>
      </c>
      <c r="AN3322" s="17">
        <v>0.32395355637041956</v>
      </c>
      <c r="AO3322" s="17">
        <v>3.3531521156953796</v>
      </c>
      <c r="AP3322" s="17">
        <v>7.6544125064964108</v>
      </c>
      <c r="AQ3322" s="17">
        <v>16.235435725256359</v>
      </c>
      <c r="AR3322" s="17">
        <v>0.4427190142681835</v>
      </c>
      <c r="AS3322" s="17">
        <v>0.221375868606844</v>
      </c>
      <c r="AT3322" s="17">
        <v>-0.99999999999999956</v>
      </c>
      <c r="AU3322" s="17">
        <v>-0.99999999999999956</v>
      </c>
      <c r="AV3322" s="17">
        <v>-0.2560834713689355</v>
      </c>
      <c r="AW3322" s="17">
        <v>3.3524659200601006</v>
      </c>
      <c r="AX3322" s="17">
        <v>3.3524659200601006</v>
      </c>
      <c r="AY3322" s="17">
        <v>-0.32783435932202176</v>
      </c>
      <c r="AZ3322" s="17">
        <v>-69.187874253035375</v>
      </c>
      <c r="BA3322" s="22">
        <v>1324.8174419728502</v>
      </c>
      <c r="CU3322" t="e">
        <v>#N/A</v>
      </c>
      <c r="CV3322" t="e">
        <v>#N/A</v>
      </c>
    </row>
    <row r="3323" spans="1:100" x14ac:dyDescent="0.25">
      <c r="A3323">
        <v>6729</v>
      </c>
      <c r="B3323" t="s">
        <v>3544</v>
      </c>
      <c r="C3323" s="22">
        <v>3</v>
      </c>
      <c r="D3323" s="17">
        <v>4.5671898862614428</v>
      </c>
      <c r="E3323" s="17">
        <v>3.0064958825881515E-3</v>
      </c>
      <c r="F3323" s="17">
        <v>0.67310688554973519</v>
      </c>
      <c r="G3323" s="17">
        <v>0.67310688554973519</v>
      </c>
      <c r="H3323" s="17">
        <v>0.36116115414936301</v>
      </c>
      <c r="I3323" s="17">
        <v>0</v>
      </c>
      <c r="J3323" s="17">
        <v>21.669669248961771</v>
      </c>
      <c r="K3323" s="17">
        <v>0.36116115414936301</v>
      </c>
      <c r="L3323" s="17">
        <v>-1.0000000000000002</v>
      </c>
      <c r="M3323" s="17">
        <v>-1.0000000000000002</v>
      </c>
      <c r="N3323" s="17">
        <v>7.223223082987257</v>
      </c>
      <c r="O3323" s="17">
        <v>26.909966020772966</v>
      </c>
      <c r="P3323" s="17">
        <v>1.2091700288280494</v>
      </c>
      <c r="Q3323" s="17">
        <v>3.6473682152633411</v>
      </c>
      <c r="R3323" s="17">
        <v>1.2937321817214824</v>
      </c>
      <c r="S3323" s="17">
        <v>0.33333333333333348</v>
      </c>
      <c r="T3323" s="17">
        <v>0.33333333333333348</v>
      </c>
      <c r="U3323" s="17">
        <v>0.16096137986232234</v>
      </c>
      <c r="V3323" s="17">
        <v>-0.10511946527500612</v>
      </c>
      <c r="W3323" s="17">
        <v>14.453897084184787</v>
      </c>
      <c r="X3323" s="17">
        <v>0.31863424031655585</v>
      </c>
      <c r="Y3323" s="17">
        <v>-1.0000000000000002</v>
      </c>
      <c r="Z3323" s="17">
        <v>-1.0000000000000002</v>
      </c>
      <c r="AA3323" s="17">
        <v>71.631631694762206</v>
      </c>
      <c r="AB3323" s="17">
        <v>0.25911381470339007</v>
      </c>
      <c r="AC3323" s="17">
        <v>0.45885956009926993</v>
      </c>
      <c r="AD3323" s="17">
        <v>0.3997066737744584</v>
      </c>
      <c r="AE3323" s="17">
        <v>55.884002428855929</v>
      </c>
      <c r="AF3323" s="17">
        <v>0.8571428571428571</v>
      </c>
      <c r="AG3323" s="17">
        <v>-1.0000000000000002</v>
      </c>
      <c r="AH3323" s="17">
        <v>-1.0000000000000002</v>
      </c>
      <c r="AI3323" s="17">
        <v>3.4780411675384371E-2</v>
      </c>
      <c r="AJ3323" s="17">
        <v>-0.10511946527500612</v>
      </c>
      <c r="AK3323" s="17">
        <v>2.7817837868898826E-3</v>
      </c>
      <c r="AL3323" s="17">
        <v>-1.7873820284580413E-2</v>
      </c>
      <c r="AM3323" s="17">
        <v>0.59750034776142635</v>
      </c>
      <c r="AN3323" s="17">
        <v>1.6986627302003583E-2</v>
      </c>
      <c r="AO3323" s="17">
        <v>14.95141761297011</v>
      </c>
      <c r="AP3323" s="17">
        <v>0.33529658112718824</v>
      </c>
      <c r="AQ3323" s="17">
        <v>36.12356633314657</v>
      </c>
      <c r="AR3323" s="17">
        <v>0.72250858125398287</v>
      </c>
      <c r="AS3323" s="17">
        <v>0.67979539446591852</v>
      </c>
      <c r="AT3323" s="17">
        <v>-1.0000000000000002</v>
      </c>
      <c r="AU3323" s="17">
        <v>-1.0000000000000002</v>
      </c>
      <c r="AV3323" s="17">
        <v>1.9668390672712166</v>
      </c>
      <c r="AW3323" s="17">
        <v>98.8768942966623</v>
      </c>
      <c r="AX3323" s="17">
        <v>89.060556002669401</v>
      </c>
      <c r="AY3323" s="17">
        <v>0.29977992895150507</v>
      </c>
      <c r="AZ3323" s="17">
        <v>4.4690398838620045</v>
      </c>
      <c r="BA3323" s="22">
        <v>1420.242866696902</v>
      </c>
      <c r="CU3323" t="e">
        <v>#N/A</v>
      </c>
      <c r="CV3323" t="e">
        <v>#N/A</v>
      </c>
    </row>
    <row r="3324" spans="1:100" x14ac:dyDescent="0.25">
      <c r="A3324">
        <v>6730</v>
      </c>
      <c r="B3324" t="s">
        <v>3545</v>
      </c>
      <c r="C3324" s="22">
        <v>3</v>
      </c>
      <c r="D3324" s="17">
        <v>3.9879847523439853</v>
      </c>
      <c r="E3324" s="17">
        <v>0</v>
      </c>
      <c r="F3324" s="17">
        <v>-0.28352457574394785</v>
      </c>
      <c r="G3324" s="17">
        <v>-0.28352457574394785</v>
      </c>
      <c r="H3324" s="17">
        <v>9.477970078870665E-2</v>
      </c>
      <c r="I3324" s="17">
        <v>0</v>
      </c>
      <c r="J3324" s="17">
        <v>5.6867820473223993</v>
      </c>
      <c r="K3324" s="17">
        <v>9.477970078870665E-2</v>
      </c>
      <c r="L3324" s="17">
        <v>-0.99999999999999833</v>
      </c>
      <c r="M3324" s="17">
        <v>-0.99999999999999833</v>
      </c>
      <c r="N3324" s="17">
        <v>1.8955940157741307</v>
      </c>
      <c r="O3324" s="17">
        <v>9.3912422239224398</v>
      </c>
      <c r="P3324" s="17">
        <v>-0.39467584339507022</v>
      </c>
      <c r="Q3324" s="17">
        <v>0.15854319920152454</v>
      </c>
      <c r="R3324" s="17">
        <v>-5.2620934039396258E-2</v>
      </c>
      <c r="S3324" s="17">
        <v>0.33333333333333276</v>
      </c>
      <c r="T3324" s="17">
        <v>0.23704117795623625</v>
      </c>
      <c r="U3324" s="17">
        <v>0.16332782788077502</v>
      </c>
      <c r="V3324" s="17">
        <v>0</v>
      </c>
      <c r="W3324" s="17">
        <v>25.556905535265493</v>
      </c>
      <c r="X3324" s="17">
        <v>1.020161648005059</v>
      </c>
      <c r="Y3324" s="17">
        <v>-0.99999999999999833</v>
      </c>
      <c r="Z3324" s="17">
        <v>-0.99999999999999833</v>
      </c>
      <c r="AA3324" s="17">
        <v>35.1341398897343</v>
      </c>
      <c r="AB3324" s="17">
        <v>6.7124589898752779E-2</v>
      </c>
      <c r="AC3324" s="17">
        <v>-8.8131181306558226E-2</v>
      </c>
      <c r="AD3324" s="17">
        <v>0.2136036971779694</v>
      </c>
      <c r="AE3324" s="17">
        <v>9.6298552885081943</v>
      </c>
      <c r="AF3324" s="17">
        <v>0.33333333333333331</v>
      </c>
      <c r="AG3324" s="17">
        <v>-0.99999999999999833</v>
      </c>
      <c r="AH3324" s="17">
        <v>-0.99999999999999833</v>
      </c>
      <c r="AI3324" s="17">
        <v>0</v>
      </c>
      <c r="AJ3324" s="17">
        <v>0</v>
      </c>
      <c r="AK3324" s="17">
        <v>0.20345882048785283</v>
      </c>
      <c r="AL3324" s="17">
        <v>-0.16287550892883942</v>
      </c>
      <c r="AM3324" s="17">
        <v>3.2277687386416891E-2</v>
      </c>
      <c r="AN3324" s="17">
        <v>-0.23757683689043099</v>
      </c>
      <c r="AO3324" s="17">
        <v>1.8242362870996867</v>
      </c>
      <c r="AP3324" s="17">
        <v>-6.7537984669049731</v>
      </c>
      <c r="AQ3324" s="17">
        <v>31.243687582587896</v>
      </c>
      <c r="AR3324" s="17">
        <v>0.73370233917034433</v>
      </c>
      <c r="AS3324" s="17">
        <v>1.1149413487937656</v>
      </c>
      <c r="AT3324" s="17">
        <v>-0.99999999999999833</v>
      </c>
      <c r="AU3324" s="17">
        <v>-0.99999999999999833</v>
      </c>
      <c r="AV3324" s="17">
        <v>-0.33614550978334423</v>
      </c>
      <c r="AW3324" s="17">
        <v>37.771583646751765</v>
      </c>
      <c r="AX3324" s="17">
        <v>37.771583646751765</v>
      </c>
      <c r="AY3324" s="17">
        <v>-7.7714411982538825E-2</v>
      </c>
      <c r="AZ3324" s="17">
        <v>-22.768916172033851</v>
      </c>
      <c r="BA3324" s="22">
        <v>1367.2672292404795</v>
      </c>
      <c r="CU3324" t="e">
        <v>#N/A</v>
      </c>
      <c r="CV3324" t="e">
        <v>#N/A</v>
      </c>
    </row>
    <row r="3325" spans="1:100" x14ac:dyDescent="0.25">
      <c r="A3325">
        <v>6731</v>
      </c>
      <c r="B3325" t="s">
        <v>3546</v>
      </c>
      <c r="C3325" s="22">
        <v>3</v>
      </c>
      <c r="D3325" s="17">
        <v>4.7177401595433279</v>
      </c>
      <c r="E3325" s="17">
        <v>0.23615906265349307</v>
      </c>
      <c r="F3325" s="17">
        <v>1.2880178195779968</v>
      </c>
      <c r="G3325" s="17">
        <v>1.3555206145623702</v>
      </c>
      <c r="H3325" s="17">
        <v>0.24627001261459872</v>
      </c>
      <c r="I3325" s="17">
        <v>0</v>
      </c>
      <c r="J3325" s="17">
        <v>14.776200756875919</v>
      </c>
      <c r="K3325" s="17">
        <v>0.24627001261459872</v>
      </c>
      <c r="L3325" s="17">
        <v>-0.99999999999999956</v>
      </c>
      <c r="M3325" s="17">
        <v>-0.99999999999999956</v>
      </c>
      <c r="N3325" s="17">
        <v>4.9254002522919738</v>
      </c>
      <c r="O3325" s="17">
        <v>20.849461530981625</v>
      </c>
      <c r="P3325" s="17">
        <v>-0.28534972812871257</v>
      </c>
      <c r="Q3325" s="17">
        <v>-0.98885215904443569</v>
      </c>
      <c r="R3325" s="17">
        <v>-0.36851329187324444</v>
      </c>
      <c r="S3325" s="17">
        <v>0.33333333333333331</v>
      </c>
      <c r="T3325" s="17">
        <v>0.32953919215930888</v>
      </c>
      <c r="U3325" s="17">
        <v>0.37411623782128473</v>
      </c>
      <c r="V3325" s="17">
        <v>-3.0502380248459401E-2</v>
      </c>
      <c r="W3325" s="17">
        <v>30.40865481803473</v>
      </c>
      <c r="X3325" s="17">
        <v>1.7300531826724248</v>
      </c>
      <c r="Y3325" s="17">
        <v>-0.99999999999999956</v>
      </c>
      <c r="Z3325" s="17">
        <v>-0.99999999999999956</v>
      </c>
      <c r="AA3325" s="17">
        <v>55.634103037860257</v>
      </c>
      <c r="AB3325" s="17">
        <v>9.8160270577705225E-2</v>
      </c>
      <c r="AC3325" s="17">
        <v>0.407366799290445</v>
      </c>
      <c r="AD3325" s="17">
        <v>6.3521603658253691E-3</v>
      </c>
      <c r="AE3325" s="17">
        <v>25.593961511698769</v>
      </c>
      <c r="AF3325" s="17">
        <v>0.83333333333333337</v>
      </c>
      <c r="AG3325" s="17">
        <v>-0.99999999999999956</v>
      </c>
      <c r="AH3325" s="17">
        <v>-0.99999999999999956</v>
      </c>
      <c r="AI3325" s="17">
        <v>3.7147079185012033E-2</v>
      </c>
      <c r="AJ3325" s="17">
        <v>-3.0502380248459401E-2</v>
      </c>
      <c r="AK3325" s="17">
        <v>-0.16343309629960462</v>
      </c>
      <c r="AL3325" s="17">
        <v>0.1244752475802188</v>
      </c>
      <c r="AM3325" s="17">
        <v>-0.10475424158762829</v>
      </c>
      <c r="AN3325" s="17">
        <v>0.44596929264289814</v>
      </c>
      <c r="AO3325" s="17">
        <v>-3.4360215211887311</v>
      </c>
      <c r="AP3325" s="17">
        <v>11.77160855397355</v>
      </c>
      <c r="AQ3325" s="17">
        <v>45.184855574910664</v>
      </c>
      <c r="AR3325" s="17">
        <v>1.0064863830654671</v>
      </c>
      <c r="AS3325" s="17">
        <v>1.9763231952870235</v>
      </c>
      <c r="AT3325" s="17">
        <v>-0.99999999999999956</v>
      </c>
      <c r="AU3325" s="17">
        <v>-0.99999999999999956</v>
      </c>
      <c r="AV3325" s="17">
        <v>0.98700732268912672</v>
      </c>
      <c r="AW3325" s="17">
        <v>88.255173122815421</v>
      </c>
      <c r="AX3325" s="17">
        <v>85.947876681669726</v>
      </c>
      <c r="AY3325" s="17">
        <v>7.1084244107895975E-2</v>
      </c>
      <c r="AZ3325" s="17">
        <v>-2.4565308220241895</v>
      </c>
      <c r="BA3325" s="22">
        <v>1447.4070106368602</v>
      </c>
      <c r="CU3325" t="e">
        <v>#N/A</v>
      </c>
      <c r="CV3325" t="e">
        <v>#N/A</v>
      </c>
    </row>
    <row r="3326" spans="1:100" x14ac:dyDescent="0.25">
      <c r="A3326">
        <v>6732</v>
      </c>
      <c r="B3326" t="s">
        <v>3547</v>
      </c>
      <c r="C3326" s="22">
        <v>3</v>
      </c>
      <c r="D3326" s="17">
        <v>4.5797022671205259</v>
      </c>
      <c r="E3326" s="17">
        <v>8.8907667708752414E-2</v>
      </c>
      <c r="F3326" s="17">
        <v>1.6717585844653347</v>
      </c>
      <c r="G3326" s="17">
        <v>1.6457503653173784</v>
      </c>
      <c r="H3326" s="17">
        <v>0.30186569378393074</v>
      </c>
      <c r="I3326" s="17">
        <v>0</v>
      </c>
      <c r="J3326" s="17">
        <v>18.111941627035858</v>
      </c>
      <c r="K3326" s="17">
        <v>0.30186569378393074</v>
      </c>
      <c r="L3326" s="17">
        <v>-0.99999999999999944</v>
      </c>
      <c r="M3326" s="17">
        <v>-0.99999999999999944</v>
      </c>
      <c r="N3326" s="17">
        <v>6.0373138756786124</v>
      </c>
      <c r="O3326" s="17">
        <v>24.33739425947374</v>
      </c>
      <c r="P3326" s="17">
        <v>0.64856259056259169</v>
      </c>
      <c r="Q3326" s="17">
        <v>4.0528372179150646E-2</v>
      </c>
      <c r="R3326" s="17">
        <v>5.6927904259641587E-2</v>
      </c>
      <c r="S3326" s="17">
        <v>0.33333333333333298</v>
      </c>
      <c r="T3326" s="17">
        <v>0.33333333333333298</v>
      </c>
      <c r="U3326" s="17">
        <v>0.23031594474692491</v>
      </c>
      <c r="V3326" s="17">
        <v>-0.17923774880853299</v>
      </c>
      <c r="W3326" s="17">
        <v>16.635166752845098</v>
      </c>
      <c r="X3326" s="17">
        <v>0.210638259019237</v>
      </c>
      <c r="Y3326" s="17">
        <v>-0.99999999999999944</v>
      </c>
      <c r="Z3326" s="17">
        <v>-0.99999999999999944</v>
      </c>
      <c r="AA3326" s="17">
        <v>27.421702815819039</v>
      </c>
      <c r="AB3326" s="17">
        <v>-0.12841860291040086</v>
      </c>
      <c r="AC3326" s="17">
        <v>6.7906432385563403E-2</v>
      </c>
      <c r="AD3326" s="17">
        <v>0.27510433369912307</v>
      </c>
      <c r="AE3326" s="17">
        <v>10.729608158714289</v>
      </c>
      <c r="AF3326" s="17">
        <v>0</v>
      </c>
      <c r="AG3326" s="17">
        <v>-0.99999999999999944</v>
      </c>
      <c r="AH3326" s="17">
        <v>-0.99999999999999944</v>
      </c>
      <c r="AI3326" s="17">
        <v>2.9002709802980253E-2</v>
      </c>
      <c r="AJ3326" s="17">
        <v>-0.17923774880853299</v>
      </c>
      <c r="AK3326" s="17">
        <v>0.14424375241269968</v>
      </c>
      <c r="AL3326" s="17">
        <v>-0.15527874522280957</v>
      </c>
      <c r="AM3326" s="17">
        <v>-0.20643441617626287</v>
      </c>
      <c r="AN3326" s="17">
        <v>-0.14884682601905122</v>
      </c>
      <c r="AO3326" s="17">
        <v>-4.4396416423430729</v>
      </c>
      <c r="AP3326" s="17">
        <v>-4.4975643765903275</v>
      </c>
      <c r="AQ3326" s="17">
        <v>34.747108379880956</v>
      </c>
      <c r="AR3326" s="17">
        <v>0.71774486260505799</v>
      </c>
      <c r="AS3326" s="17">
        <v>0.51250395280316696</v>
      </c>
      <c r="AT3326" s="17">
        <v>-0.99999999999999944</v>
      </c>
      <c r="AU3326" s="17">
        <v>-0.99999999999999944</v>
      </c>
      <c r="AV3326" s="17">
        <v>1.7026782695770193</v>
      </c>
      <c r="AW3326" s="17">
        <v>47.261532698702467</v>
      </c>
      <c r="AX3326" s="17">
        <v>29.917812013908772</v>
      </c>
      <c r="AY3326" s="17">
        <v>-9.4194671889927476E-3</v>
      </c>
      <c r="AZ3326" s="17">
        <v>-45.557202067197608</v>
      </c>
      <c r="BA3326" s="22">
        <v>1363.2428707167892</v>
      </c>
      <c r="CU3326" t="e">
        <v>#N/A</v>
      </c>
      <c r="CV3326" t="e">
        <v>#N/A</v>
      </c>
    </row>
    <row r="3327" spans="1:100" x14ac:dyDescent="0.25">
      <c r="A3327">
        <v>6733</v>
      </c>
      <c r="B3327" t="s">
        <v>3548</v>
      </c>
      <c r="C3327" s="22">
        <v>3</v>
      </c>
      <c r="D3327" s="17">
        <v>1.7521751895564406</v>
      </c>
      <c r="E3327" s="17">
        <v>-0.13202335488078892</v>
      </c>
      <c r="F3327" s="17">
        <v>0.25276695184068515</v>
      </c>
      <c r="G3327" s="17">
        <v>0.21477898281117863</v>
      </c>
      <c r="H3327" s="17">
        <v>0.23721763270938173</v>
      </c>
      <c r="I3327" s="17">
        <v>0</v>
      </c>
      <c r="J3327" s="17">
        <v>14.233057962562897</v>
      </c>
      <c r="K3327" s="17">
        <v>0.23721763270938173</v>
      </c>
      <c r="L3327" s="17">
        <v>-0.99999999999999944</v>
      </c>
      <c r="M3327" s="17">
        <v>-0.99999999999999944</v>
      </c>
      <c r="N3327" s="17">
        <v>4.7443526541876349</v>
      </c>
      <c r="O3327" s="17">
        <v>16.200012134930532</v>
      </c>
      <c r="P3327" s="17">
        <v>1.0004905595662601</v>
      </c>
      <c r="Q3327" s="17">
        <v>1.0870225822465873</v>
      </c>
      <c r="R3327" s="17">
        <v>0.39786181333068177</v>
      </c>
      <c r="S3327" s="17">
        <v>0.33333333333333337</v>
      </c>
      <c r="T3327" s="17">
        <v>0.33081568930794492</v>
      </c>
      <c r="U3327" s="17">
        <v>8.2612709638468049E-2</v>
      </c>
      <c r="V3327" s="17">
        <v>0</v>
      </c>
      <c r="W3327" s="17">
        <v>20.381763982814583</v>
      </c>
      <c r="X3327" s="17">
        <v>0.76768456414191699</v>
      </c>
      <c r="Y3327" s="17">
        <v>-0.99999999999999944</v>
      </c>
      <c r="Z3327" s="17">
        <v>-0.99999999999999944</v>
      </c>
      <c r="AA3327" s="17">
        <v>33.35965302937322</v>
      </c>
      <c r="AB3327" s="17">
        <v>0.14187812280506407</v>
      </c>
      <c r="AC3327" s="17">
        <v>-4.3049725188843473E-2</v>
      </c>
      <c r="AD3327" s="17">
        <v>0.15277214704833794</v>
      </c>
      <c r="AE3327" s="17">
        <v>12.580027233227929</v>
      </c>
      <c r="AF3327" s="17">
        <v>0</v>
      </c>
      <c r="AG3327" s="17">
        <v>-0.99999999999999944</v>
      </c>
      <c r="AH3327" s="17">
        <v>-0.99999999999999944</v>
      </c>
      <c r="AI3327" s="17">
        <v>0</v>
      </c>
      <c r="AJ3327" s="17">
        <v>0</v>
      </c>
      <c r="AK3327" s="17">
        <v>7.6805351243219994E-2</v>
      </c>
      <c r="AL3327" s="17">
        <v>0.18467730041273298</v>
      </c>
      <c r="AM3327" s="17">
        <v>8.9719868364199956E-2</v>
      </c>
      <c r="AN3327" s="17">
        <v>-0.12521663751999243</v>
      </c>
      <c r="AO3327" s="17">
        <v>2.6270234653210998</v>
      </c>
      <c r="AP3327" s="17">
        <v>-2.2070294359361462</v>
      </c>
      <c r="AQ3327" s="17">
        <v>34.614821945377493</v>
      </c>
      <c r="AR3327" s="17">
        <v>0.74676173227974618</v>
      </c>
      <c r="AS3327" s="17">
        <v>1.004902196851299</v>
      </c>
      <c r="AT3327" s="17">
        <v>-0.99999999999999944</v>
      </c>
      <c r="AU3327" s="17">
        <v>-0.99999999999999944</v>
      </c>
      <c r="AV3327" s="17">
        <v>0.61264079614186029</v>
      </c>
      <c r="AW3327" s="17">
        <v>47.352635728367545</v>
      </c>
      <c r="AX3327" s="17">
        <v>47.352635728367545</v>
      </c>
      <c r="AY3327" s="17">
        <v>0.12510050070415449</v>
      </c>
      <c r="AZ3327" s="17">
        <v>-16.355756450443913</v>
      </c>
      <c r="BA3327" s="22">
        <v>1360.9017804613381</v>
      </c>
      <c r="CU3327" t="e">
        <v>#N/A</v>
      </c>
      <c r="CV3327" t="e">
        <v>#N/A</v>
      </c>
    </row>
    <row r="3328" spans="1:100" x14ac:dyDescent="0.25">
      <c r="A3328">
        <v>6734</v>
      </c>
      <c r="B3328" t="s">
        <v>3549</v>
      </c>
      <c r="C3328" s="22">
        <v>1</v>
      </c>
      <c r="D3328" s="17">
        <v>3.6780808625294901</v>
      </c>
      <c r="E3328" s="17">
        <v>2.1757476414710399E-2</v>
      </c>
      <c r="F3328" s="17">
        <v>5.7515663270048999E-2</v>
      </c>
      <c r="G3328" s="17">
        <v>6.3638324821297304E-2</v>
      </c>
      <c r="H3328" s="17">
        <v>4.4731895715573101E-2</v>
      </c>
      <c r="I3328" s="17">
        <v>0</v>
      </c>
      <c r="J3328" s="17">
        <v>2.6839137429343798</v>
      </c>
      <c r="K3328" s="17">
        <v>4.4731895715573101E-2</v>
      </c>
      <c r="L3328" s="17">
        <v>-1</v>
      </c>
      <c r="M3328" s="17">
        <v>-1</v>
      </c>
      <c r="N3328" s="17">
        <v>0.894637914311463</v>
      </c>
      <c r="O3328" s="17">
        <v>6.42563293028517</v>
      </c>
      <c r="P3328" s="17">
        <v>8.4867148022695807E-2</v>
      </c>
      <c r="Q3328" s="17">
        <v>0.153507344323627</v>
      </c>
      <c r="R3328" s="17">
        <v>5.0277871893111802E-2</v>
      </c>
      <c r="S3328" s="17">
        <v>0.32916601326620298</v>
      </c>
      <c r="T3328" s="17">
        <v>0.23975694309620599</v>
      </c>
      <c r="U3328" s="17">
        <v>4.00147922229208E-2</v>
      </c>
      <c r="V3328" s="17">
        <v>-3.2092616958779002E-3</v>
      </c>
      <c r="W3328" s="17">
        <v>22.4398636469551</v>
      </c>
      <c r="X3328" s="17">
        <v>0.57887640222380699</v>
      </c>
      <c r="Y3328" s="17">
        <v>-1</v>
      </c>
      <c r="Z3328" s="17">
        <v>-1</v>
      </c>
      <c r="AA3328" s="17">
        <v>33.0321732872819</v>
      </c>
      <c r="AB3328" s="17">
        <v>0.100272451404467</v>
      </c>
      <c r="AC3328" s="17">
        <v>4.1627991656747201E-2</v>
      </c>
      <c r="AD3328" s="17">
        <v>6.8940192307458195E-2</v>
      </c>
      <c r="AE3328" s="17">
        <v>10.542031768433599</v>
      </c>
      <c r="AF3328" s="17">
        <v>-1</v>
      </c>
      <c r="AG3328" s="17">
        <v>-1</v>
      </c>
      <c r="AH3328" s="17">
        <v>-1</v>
      </c>
      <c r="AI3328" s="17">
        <v>-6.4806894010443399E-4</v>
      </c>
      <c r="AJ3328" s="17">
        <v>-3.2092616958779002E-3</v>
      </c>
      <c r="AK3328" s="17">
        <v>0.108545496552842</v>
      </c>
      <c r="AL3328" s="17">
        <v>6.3541779719447203E-2</v>
      </c>
      <c r="AM3328" s="17">
        <v>0.14516971361987499</v>
      </c>
      <c r="AN3328" s="17">
        <v>6.2411759814733403E-2</v>
      </c>
      <c r="AO3328" s="17">
        <v>4.1719703232610899</v>
      </c>
      <c r="AP3328" s="17">
        <v>1.87800289396557</v>
      </c>
      <c r="AQ3328" s="17">
        <v>25.123777389889501</v>
      </c>
      <c r="AR3328" s="17">
        <v>0.60572848688945202</v>
      </c>
      <c r="AS3328" s="17">
        <v>0.62360829793938</v>
      </c>
      <c r="AT3328" s="17">
        <v>-1</v>
      </c>
      <c r="AU3328" s="17">
        <v>-1</v>
      </c>
      <c r="AV3328" s="17">
        <v>0.113916196714409</v>
      </c>
      <c r="AW3328" s="17">
        <v>41.335809111532598</v>
      </c>
      <c r="AX3328" s="17">
        <v>41.001921563142801</v>
      </c>
      <c r="AY3328" s="17">
        <v>9.6368259759583505E-2</v>
      </c>
      <c r="AZ3328" s="17">
        <v>-14.145392237927799</v>
      </c>
      <c r="BA3328" s="22">
        <v>1350</v>
      </c>
      <c r="CU3328" t="e">
        <v>#N/A</v>
      </c>
      <c r="CV3328" t="e">
        <v>#N/A</v>
      </c>
    </row>
    <row r="3329" spans="1:100" x14ac:dyDescent="0.25">
      <c r="A3329">
        <v>6736</v>
      </c>
      <c r="B3329" t="s">
        <v>3550</v>
      </c>
      <c r="C3329" s="22">
        <v>3</v>
      </c>
      <c r="D3329" s="17">
        <v>4.7993969501251028</v>
      </c>
      <c r="E3329" s="17">
        <v>9.4012962825991593E-4</v>
      </c>
      <c r="F3329" s="17">
        <v>-1.5693889833050756</v>
      </c>
      <c r="G3329" s="17">
        <v>-1.5693889833050756</v>
      </c>
      <c r="H3329" s="17">
        <v>0.15549613626864378</v>
      </c>
      <c r="I3329" s="17">
        <v>0</v>
      </c>
      <c r="J3329" s="17">
        <v>9.3297681761186269</v>
      </c>
      <c r="K3329" s="17">
        <v>0.15549613626864378</v>
      </c>
      <c r="L3329" s="17">
        <v>-1.000000000000002</v>
      </c>
      <c r="M3329" s="17">
        <v>-1.000000000000002</v>
      </c>
      <c r="N3329" s="17">
        <v>3.1099227253728756</v>
      </c>
      <c r="O3329" s="17">
        <v>12.559776142938656</v>
      </c>
      <c r="P3329" s="17">
        <v>9.2346004011839219E-2</v>
      </c>
      <c r="Q3329" s="17">
        <v>8.653111922450865</v>
      </c>
      <c r="R3329" s="17">
        <v>2.7493925121888734</v>
      </c>
      <c r="S3329" s="17">
        <v>0.33333333333333387</v>
      </c>
      <c r="T3329" s="17">
        <v>0.33333333333333387</v>
      </c>
      <c r="U3329" s="17">
        <v>0.27696431974305108</v>
      </c>
      <c r="V3329" s="17">
        <v>-8.5922925464320565E-2</v>
      </c>
      <c r="W3329" s="17">
        <v>28.088476987070191</v>
      </c>
      <c r="X3329" s="17">
        <v>1.1034902565843046</v>
      </c>
      <c r="Y3329" s="17">
        <v>-1.000000000000002</v>
      </c>
      <c r="Z3329" s="17">
        <v>-1.000000000000002</v>
      </c>
      <c r="AA3329" s="17">
        <v>82.438127537078785</v>
      </c>
      <c r="AB3329" s="17">
        <v>0.3805437648266296</v>
      </c>
      <c r="AC3329" s="17">
        <v>0.3116271957255155</v>
      </c>
      <c r="AD3329" s="17">
        <v>0.33983420020425026</v>
      </c>
      <c r="AE3329" s="17">
        <v>51.600258037819778</v>
      </c>
      <c r="AF3329" s="17">
        <v>0.84615384615384615</v>
      </c>
      <c r="AG3329" s="17">
        <v>-1.000000000000002</v>
      </c>
      <c r="AH3329" s="17">
        <v>-1.000000000000002</v>
      </c>
      <c r="AI3329" s="17">
        <v>-6.1265769504452318E-2</v>
      </c>
      <c r="AJ3329" s="17">
        <v>-8.5922925464320565E-2</v>
      </c>
      <c r="AK3329" s="17">
        <v>-3.0300359823818099E-2</v>
      </c>
      <c r="AL3329" s="17">
        <v>9.3528579986342675E-2</v>
      </c>
      <c r="AM3329" s="17">
        <v>-0.17165940965772714</v>
      </c>
      <c r="AN3329" s="17">
        <v>-8.6037534561763704E-2</v>
      </c>
      <c r="AO3329" s="17">
        <v>-4.4429870405622705</v>
      </c>
      <c r="AP3329" s="17">
        <v>-1.6832954641123796</v>
      </c>
      <c r="AQ3329" s="17">
        <v>37.418245163188807</v>
      </c>
      <c r="AR3329" s="17">
        <v>0.8577080609453982</v>
      </c>
      <c r="AS3329" s="17">
        <v>1.2589863928529494</v>
      </c>
      <c r="AT3329" s="17">
        <v>-1.000000000000002</v>
      </c>
      <c r="AU3329" s="17">
        <v>-1.000000000000002</v>
      </c>
      <c r="AV3329" s="17">
        <v>1.1800035288837973</v>
      </c>
      <c r="AW3329" s="17">
        <v>93.314608215905125</v>
      </c>
      <c r="AX3329" s="17">
        <v>83.497000279384025</v>
      </c>
      <c r="AY3329" s="17">
        <v>0.33826567650614442</v>
      </c>
      <c r="AZ3329" s="17">
        <v>14.012745158321547</v>
      </c>
      <c r="BA3329" s="22">
        <v>1429.5073601707682</v>
      </c>
      <c r="CU3329" t="e">
        <v>#N/A</v>
      </c>
      <c r="CV3329" t="e">
        <v>#N/A</v>
      </c>
    </row>
    <row r="3330" spans="1:100" x14ac:dyDescent="0.25">
      <c r="A3330">
        <v>6737</v>
      </c>
      <c r="B3330" t="s">
        <v>3551</v>
      </c>
      <c r="C3330" s="22">
        <v>3</v>
      </c>
      <c r="D3330" s="17">
        <v>4.2831760081887111</v>
      </c>
      <c r="E3330" s="17">
        <v>0</v>
      </c>
      <c r="F3330" s="17">
        <v>0.28902239275443692</v>
      </c>
      <c r="G3330" s="17">
        <v>0.28902239275443692</v>
      </c>
      <c r="H3330" s="17">
        <v>-9.2482553332005668E-2</v>
      </c>
      <c r="I3330" s="17">
        <v>0</v>
      </c>
      <c r="J3330" s="17">
        <v>-5.5489531999203434</v>
      </c>
      <c r="K3330" s="17">
        <v>-9.2482553332005668E-2</v>
      </c>
      <c r="L3330" s="17">
        <v>-1.0000000000000009</v>
      </c>
      <c r="M3330" s="17">
        <v>-1.0000000000000009</v>
      </c>
      <c r="N3330" s="17">
        <v>-1.8496510666401136</v>
      </c>
      <c r="O3330" s="17">
        <v>-0.97675479897719175</v>
      </c>
      <c r="P3330" s="17">
        <v>0.88147578606380328</v>
      </c>
      <c r="Q3330" s="17">
        <v>7.764622100767174E-2</v>
      </c>
      <c r="R3330" s="17">
        <v>9.9982381953842264E-2</v>
      </c>
      <c r="S3330" s="17">
        <v>0.3333333333333337</v>
      </c>
      <c r="T3330" s="17">
        <v>0.42285878339758998</v>
      </c>
      <c r="U3330" s="17">
        <v>-4.4242046657796602E-2</v>
      </c>
      <c r="V3330" s="17">
        <v>0</v>
      </c>
      <c r="W3330" s="17">
        <v>32.177304936205296</v>
      </c>
      <c r="X3330" s="17">
        <v>0.75621114012086166</v>
      </c>
      <c r="Y3330" s="17">
        <v>-1.0000000000000009</v>
      </c>
      <c r="Z3330" s="17">
        <v>-1.0000000000000009</v>
      </c>
      <c r="AA3330" s="17">
        <v>48.783863952931448</v>
      </c>
      <c r="AB3330" s="17">
        <v>0.11489720721098901</v>
      </c>
      <c r="AC3330" s="17">
        <v>0.12005990962285114</v>
      </c>
      <c r="AD3330" s="17">
        <v>9.517441586160609E-2</v>
      </c>
      <c r="AE3330" s="17">
        <v>16.506576634772316</v>
      </c>
      <c r="AF3330" s="17">
        <v>0.33333333333333331</v>
      </c>
      <c r="AG3330" s="17">
        <v>-1.0000000000000009</v>
      </c>
      <c r="AH3330" s="17">
        <v>-1.0000000000000009</v>
      </c>
      <c r="AI3330" s="17">
        <v>0</v>
      </c>
      <c r="AJ3330" s="17">
        <v>0</v>
      </c>
      <c r="AK3330" s="17">
        <v>0.40159110680664739</v>
      </c>
      <c r="AL3330" s="17">
        <v>0.31610993079101685</v>
      </c>
      <c r="AM3330" s="17">
        <v>-2.7350140444214081E-2</v>
      </c>
      <c r="AN3330" s="17">
        <v>-0.21058112576879137</v>
      </c>
      <c r="AO3330" s="17">
        <v>1.3242020229278861</v>
      </c>
      <c r="AP3330" s="17">
        <v>-3.6839784902646984</v>
      </c>
      <c r="AQ3330" s="17">
        <v>26.628351736284955</v>
      </c>
      <c r="AR3330" s="17">
        <v>0.71195007007312672</v>
      </c>
      <c r="AS3330" s="17">
        <v>0.66372858678885638</v>
      </c>
      <c r="AT3330" s="17">
        <v>-1.0000000000000009</v>
      </c>
      <c r="AU3330" s="17">
        <v>-1.0000000000000009</v>
      </c>
      <c r="AV3330" s="17">
        <v>0.3890047747082791</v>
      </c>
      <c r="AW3330" s="17">
        <v>44.123130663689565</v>
      </c>
      <c r="AX3330" s="17">
        <v>44.123130663689565</v>
      </c>
      <c r="AY3330" s="17">
        <v>2.0171163031963653E-2</v>
      </c>
      <c r="AZ3330" s="17">
        <v>-22.348114142943285</v>
      </c>
      <c r="BA3330" s="22">
        <v>1375.0778955334608</v>
      </c>
      <c r="CU3330" t="e">
        <v>#N/A</v>
      </c>
      <c r="CV3330" t="e">
        <v>#N/A</v>
      </c>
    </row>
    <row r="3331" spans="1:100" x14ac:dyDescent="0.25">
      <c r="A3331">
        <v>6738</v>
      </c>
      <c r="B3331" t="s">
        <v>3552</v>
      </c>
      <c r="C3331" s="22">
        <v>3</v>
      </c>
      <c r="D3331" s="17">
        <v>4.5875999711663562</v>
      </c>
      <c r="E3331" s="17">
        <v>1.7144279608424254E-2</v>
      </c>
      <c r="F3331" s="17">
        <v>-2.4413155637574762</v>
      </c>
      <c r="G3331" s="17">
        <v>-2.4413155637574762</v>
      </c>
      <c r="H3331" s="17">
        <v>0.36457426428631834</v>
      </c>
      <c r="I3331" s="17">
        <v>0</v>
      </c>
      <c r="J3331" s="17">
        <v>21.874455857179115</v>
      </c>
      <c r="K3331" s="17">
        <v>0.36457426428631834</v>
      </c>
      <c r="L3331" s="17">
        <v>-1.0000000000000007</v>
      </c>
      <c r="M3331" s="17">
        <v>-1.0000000000000007</v>
      </c>
      <c r="N3331" s="17">
        <v>7.2914852857263739</v>
      </c>
      <c r="O3331" s="17">
        <v>24.020740264587989</v>
      </c>
      <c r="P3331" s="17">
        <v>-6.1311181969830172E-3</v>
      </c>
      <c r="Q3331" s="17">
        <v>6.7421411030608169</v>
      </c>
      <c r="R3331" s="17">
        <v>2.2186369412721803</v>
      </c>
      <c r="S3331" s="17">
        <v>0.33333333333333343</v>
      </c>
      <c r="T3331" s="17">
        <v>0.33333333333333343</v>
      </c>
      <c r="U3331" s="17">
        <v>0.20438351679538461</v>
      </c>
      <c r="V3331" s="17">
        <v>-6.7109346284180707E-2</v>
      </c>
      <c r="W3331" s="17">
        <v>17.574662915662088</v>
      </c>
      <c r="X3331" s="17">
        <v>0.716970391856803</v>
      </c>
      <c r="Y3331" s="17">
        <v>-1.0000000000000007</v>
      </c>
      <c r="Z3331" s="17">
        <v>-1.0000000000000007</v>
      </c>
      <c r="AA3331" s="17">
        <v>57.626098097050857</v>
      </c>
      <c r="AB3331" s="17">
        <v>0.24656366080082068</v>
      </c>
      <c r="AC3331" s="17">
        <v>3.088148771692199E-2</v>
      </c>
      <c r="AD3331" s="17">
        <v>0.47921081628458956</v>
      </c>
      <c r="AE3331" s="17">
        <v>37.832798240116603</v>
      </c>
      <c r="AF3331" s="17">
        <v>0.72727272727272729</v>
      </c>
      <c r="AG3331" s="17">
        <v>-1.0000000000000007</v>
      </c>
      <c r="AH3331" s="17">
        <v>-1.0000000000000007</v>
      </c>
      <c r="AI3331" s="17">
        <v>-6.4057397562152979E-2</v>
      </c>
      <c r="AJ3331" s="17">
        <v>-6.7109346284180707E-2</v>
      </c>
      <c r="AK3331" s="17">
        <v>0.30277063509510582</v>
      </c>
      <c r="AL3331" s="17">
        <v>0.99459332011645307</v>
      </c>
      <c r="AM3331" s="17">
        <v>-0.23384468347122575</v>
      </c>
      <c r="AN3331" s="17">
        <v>-0.11045874721193132</v>
      </c>
      <c r="AO3331" s="17">
        <v>-4.3322639113051151</v>
      </c>
      <c r="AP3331" s="17">
        <v>2.211497920283982</v>
      </c>
      <c r="AQ3331" s="17">
        <v>39.449118772841246</v>
      </c>
      <c r="AR3331" s="17">
        <v>0.80394083717787113</v>
      </c>
      <c r="AS3331" s="17">
        <v>1.0815446561431226</v>
      </c>
      <c r="AT3331" s="17">
        <v>-1.0000000000000007</v>
      </c>
      <c r="AU3331" s="17">
        <v>-1.0000000000000007</v>
      </c>
      <c r="AV3331" s="17">
        <v>-0.22267862248529513</v>
      </c>
      <c r="AW3331" s="17">
        <v>83.858336281922817</v>
      </c>
      <c r="AX3331" s="17">
        <v>75.86625370226173</v>
      </c>
      <c r="AY3331" s="17">
        <v>1.4975648533475754E-2</v>
      </c>
      <c r="AZ3331" s="17">
        <v>0.5232832637474456</v>
      </c>
      <c r="BA3331" s="22">
        <v>1452.0851828256225</v>
      </c>
      <c r="CU3331" t="e">
        <v>#N/A</v>
      </c>
      <c r="CV3331" t="e">
        <v>#N/A</v>
      </c>
    </row>
    <row r="3332" spans="1:100" x14ac:dyDescent="0.25">
      <c r="A3332">
        <v>6739</v>
      </c>
      <c r="B3332" t="s">
        <v>3553</v>
      </c>
      <c r="C3332" s="22">
        <v>3</v>
      </c>
      <c r="D3332" s="17">
        <v>4.7936054429759682</v>
      </c>
      <c r="E3332" s="17">
        <v>-1.2759332050766105E-2</v>
      </c>
      <c r="F3332" s="17">
        <v>-1.5570280818639968</v>
      </c>
      <c r="G3332" s="17">
        <v>-1.5570280818639968</v>
      </c>
      <c r="H3332" s="17">
        <v>0.1513258911295805</v>
      </c>
      <c r="I3332" s="17">
        <v>0</v>
      </c>
      <c r="J3332" s="17">
        <v>9.0795534677748311</v>
      </c>
      <c r="K3332" s="17">
        <v>0.1513258911295805</v>
      </c>
      <c r="L3332" s="17">
        <v>-0.99999999999999933</v>
      </c>
      <c r="M3332" s="17">
        <v>-0.99999999999999933</v>
      </c>
      <c r="N3332" s="17">
        <v>3.026517822591611</v>
      </c>
      <c r="O3332" s="17">
        <v>12.316130828886802</v>
      </c>
      <c r="P3332" s="17">
        <v>-2.0530646173808991E-2</v>
      </c>
      <c r="Q3332" s="17">
        <v>0.55591158804786822</v>
      </c>
      <c r="R3332" s="17">
        <v>0.21138692175195417</v>
      </c>
      <c r="S3332" s="17">
        <v>0.33333333333333309</v>
      </c>
      <c r="T3332" s="17">
        <v>0.34488712644943675</v>
      </c>
      <c r="U3332" s="17">
        <v>3.2238223407298656E-2</v>
      </c>
      <c r="V3332" s="17">
        <v>0</v>
      </c>
      <c r="W3332" s="17">
        <v>22.365311682419531</v>
      </c>
      <c r="X3332" s="17">
        <v>0.67533392238812118</v>
      </c>
      <c r="Y3332" s="17">
        <v>-0.99999999999999933</v>
      </c>
      <c r="Z3332" s="17">
        <v>-0.99999999999999933</v>
      </c>
      <c r="AA3332" s="17">
        <v>5.4339220915024349</v>
      </c>
      <c r="AB3332" s="17">
        <v>-6.628873169064535E-2</v>
      </c>
      <c r="AC3332" s="17">
        <v>-0.19050949344707055</v>
      </c>
      <c r="AD3332" s="17">
        <v>-8.6057305115664923E-2</v>
      </c>
      <c r="AE3332" s="17">
        <v>-17.142776512669041</v>
      </c>
      <c r="AF3332" s="17">
        <v>0.2</v>
      </c>
      <c r="AG3332" s="17">
        <v>-0.99999999999999933</v>
      </c>
      <c r="AH3332" s="17">
        <v>-0.99999999999999933</v>
      </c>
      <c r="AI3332" s="17">
        <v>3.5653810092229801E-2</v>
      </c>
      <c r="AJ3332" s="17">
        <v>0</v>
      </c>
      <c r="AK3332" s="17">
        <v>0.15583410855104868</v>
      </c>
      <c r="AL3332" s="17">
        <v>-0.16447992970830236</v>
      </c>
      <c r="AM3332" s="17">
        <v>0.24483010606487501</v>
      </c>
      <c r="AN3332" s="17">
        <v>0.1134409660765977</v>
      </c>
      <c r="AO3332" s="17">
        <v>6.8999231943771209</v>
      </c>
      <c r="AP3332" s="17">
        <v>2.0136245033734301</v>
      </c>
      <c r="AQ3332" s="17">
        <v>31.44486515019436</v>
      </c>
      <c r="AR3332" s="17">
        <v>0.71045868319006855</v>
      </c>
      <c r="AS3332" s="17">
        <v>0.82665981351770179</v>
      </c>
      <c r="AT3332" s="17">
        <v>-0.99999999999999933</v>
      </c>
      <c r="AU3332" s="17">
        <v>-0.99999999999999933</v>
      </c>
      <c r="AV3332" s="17">
        <v>-1.3456411601120424</v>
      </c>
      <c r="AW3332" s="17">
        <v>19.763677423762651</v>
      </c>
      <c r="AX3332" s="17">
        <v>20.476753625607238</v>
      </c>
      <c r="AY3332" s="17">
        <v>-0.28669335634794629</v>
      </c>
      <c r="AZ3332" s="17">
        <v>-75.845819338103368</v>
      </c>
      <c r="BA3332" s="22">
        <v>1205.7050090432654</v>
      </c>
      <c r="CU3332" t="e">
        <v>#N/A</v>
      </c>
      <c r="CV3332" t="e">
        <v>#N/A</v>
      </c>
    </row>
    <row r="3333" spans="1:100" x14ac:dyDescent="0.25">
      <c r="A3333">
        <v>6740</v>
      </c>
      <c r="B3333" t="s">
        <v>3554</v>
      </c>
      <c r="C3333" s="22">
        <v>3</v>
      </c>
      <c r="D3333" s="17">
        <v>5.385257674123932</v>
      </c>
      <c r="E3333" s="17">
        <v>-1.0420244920642655E-2</v>
      </c>
      <c r="F3333" s="17">
        <v>-1.1607587247913949</v>
      </c>
      <c r="G3333" s="17">
        <v>-1.1607587247913949</v>
      </c>
      <c r="H3333" s="17">
        <v>0.13893109667770376</v>
      </c>
      <c r="I3333" s="17">
        <v>0</v>
      </c>
      <c r="J3333" s="17">
        <v>8.3358658006622282</v>
      </c>
      <c r="K3333" s="17">
        <v>0.13893109667770376</v>
      </c>
      <c r="L3333" s="17">
        <v>-0.99999999999999967</v>
      </c>
      <c r="M3333" s="17">
        <v>-0.99999999999999967</v>
      </c>
      <c r="N3333" s="17">
        <v>2.7786219335540752</v>
      </c>
      <c r="O3333" s="17">
        <v>12.560364749994772</v>
      </c>
      <c r="P3333" s="17">
        <v>-2.1338788541338228E-3</v>
      </c>
      <c r="Q3333" s="17">
        <v>1.2037800599118886</v>
      </c>
      <c r="R3333" s="17">
        <v>0.44669388494134732</v>
      </c>
      <c r="S3333" s="17">
        <v>0.33333333333333331</v>
      </c>
      <c r="T3333" s="17">
        <v>0.33333333333333331</v>
      </c>
      <c r="U3333" s="17">
        <v>0.35677489444424643</v>
      </c>
      <c r="V3333" s="17">
        <v>1.937051112503967E-2</v>
      </c>
      <c r="W3333" s="17">
        <v>36.155239022329951</v>
      </c>
      <c r="X3333" s="17">
        <v>2.0710582145161851</v>
      </c>
      <c r="Y3333" s="17">
        <v>-0.99999999999999967</v>
      </c>
      <c r="Z3333" s="17">
        <v>-0.99999999999999967</v>
      </c>
      <c r="AA3333" s="17">
        <v>68.545175778832061</v>
      </c>
      <c r="AB3333" s="17">
        <v>0.23456542160418128</v>
      </c>
      <c r="AC3333" s="17">
        <v>0.23949639392763325</v>
      </c>
      <c r="AD3333" s="17">
        <v>0.16480304189940082</v>
      </c>
      <c r="AE3333" s="17">
        <v>31.943242871560763</v>
      </c>
      <c r="AF3333" s="17">
        <v>0.54545454545454541</v>
      </c>
      <c r="AG3333" s="17">
        <v>-0.99999999999999967</v>
      </c>
      <c r="AH3333" s="17">
        <v>-0.99999999999999967</v>
      </c>
      <c r="AI3333" s="17">
        <v>-2.146428460063033E-2</v>
      </c>
      <c r="AJ3333" s="17">
        <v>1.937051112503967E-2</v>
      </c>
      <c r="AK3333" s="17">
        <v>-0.14942908033550309</v>
      </c>
      <c r="AL3333" s="17">
        <v>0.12922175614568282</v>
      </c>
      <c r="AM3333" s="17">
        <v>-0.11485811194210202</v>
      </c>
      <c r="AN3333" s="17">
        <v>-6.3787852842910039E-2</v>
      </c>
      <c r="AO3333" s="17">
        <v>-3.6185982002300654</v>
      </c>
      <c r="AP3333" s="17">
        <v>-0.94858754034433745</v>
      </c>
      <c r="AQ3333" s="17">
        <v>44.491104822992163</v>
      </c>
      <c r="AR3333" s="17">
        <v>1.0428120722359526</v>
      </c>
      <c r="AS3333" s="17">
        <v>2.20998931119389</v>
      </c>
      <c r="AT3333" s="17">
        <v>-0.99999999999999967</v>
      </c>
      <c r="AU3333" s="17">
        <v>-0.99999999999999967</v>
      </c>
      <c r="AV3333" s="17">
        <v>-0.71406483985004732</v>
      </c>
      <c r="AW3333" s="17">
        <v>80.15695298848253</v>
      </c>
      <c r="AX3333" s="17">
        <v>81.664718408973869</v>
      </c>
      <c r="AY3333" s="17">
        <v>0.26854288659483494</v>
      </c>
      <c r="AZ3333" s="17">
        <v>-8.6283311518473269</v>
      </c>
      <c r="BA3333" s="22">
        <v>1413.4617381965354</v>
      </c>
      <c r="CU3333" t="e">
        <v>#N/A</v>
      </c>
      <c r="CV3333" t="e">
        <v>#N/A</v>
      </c>
    </row>
    <row r="3334" spans="1:100" x14ac:dyDescent="0.25">
      <c r="A3334">
        <v>6741</v>
      </c>
      <c r="B3334" t="s">
        <v>3555</v>
      </c>
      <c r="C3334" s="22">
        <v>3</v>
      </c>
      <c r="D3334" s="17">
        <v>5.1957665479325668</v>
      </c>
      <c r="E3334" s="17">
        <v>-1.9193051374226854E-2</v>
      </c>
      <c r="F3334" s="17">
        <v>-0.25927168775836157</v>
      </c>
      <c r="G3334" s="17">
        <v>-0.25927168775836157</v>
      </c>
      <c r="H3334" s="17">
        <v>7.8685111345843176E-2</v>
      </c>
      <c r="I3334" s="17">
        <v>0</v>
      </c>
      <c r="J3334" s="17">
        <v>4.7211066807505846</v>
      </c>
      <c r="K3334" s="17">
        <v>7.8685111345843176E-2</v>
      </c>
      <c r="L3334" s="17">
        <v>-0.99999999999999956</v>
      </c>
      <c r="M3334" s="17">
        <v>-0.99999999999999956</v>
      </c>
      <c r="N3334" s="17">
        <v>1.5737022269168632</v>
      </c>
      <c r="O3334" s="17">
        <v>9.6576015409247962</v>
      </c>
      <c r="P3334" s="17">
        <v>3.2975598729693438E-3</v>
      </c>
      <c r="Q3334" s="17">
        <v>3.1161629855217421</v>
      </c>
      <c r="R3334" s="17">
        <v>0.97596342792495205</v>
      </c>
      <c r="S3334" s="17">
        <v>0.33333333333333331</v>
      </c>
      <c r="T3334" s="17">
        <v>0.33333333333333331</v>
      </c>
      <c r="U3334" s="17">
        <v>0.40878261547494193</v>
      </c>
      <c r="V3334" s="17">
        <v>2.0948263245243952E-2</v>
      </c>
      <c r="W3334" s="17">
        <v>40.70849736164039</v>
      </c>
      <c r="X3334" s="17">
        <v>2.3488015966920539</v>
      </c>
      <c r="Y3334" s="17">
        <v>-0.99999999999999956</v>
      </c>
      <c r="Z3334" s="17">
        <v>-0.99999999999999956</v>
      </c>
      <c r="AA3334" s="17">
        <v>68.863192329613497</v>
      </c>
      <c r="AB3334" s="17">
        <v>-2.5957867289988612E-2</v>
      </c>
      <c r="AC3334" s="17">
        <v>7.702607056535242E-2</v>
      </c>
      <c r="AD3334" s="17">
        <v>0.4925064275255992</v>
      </c>
      <c r="AE3334" s="17">
        <v>27.178731540048148</v>
      </c>
      <c r="AF3334" s="17">
        <v>0.45454545454545453</v>
      </c>
      <c r="AG3334" s="17">
        <v>-0.99999999999999956</v>
      </c>
      <c r="AH3334" s="17">
        <v>-0.99999999999999956</v>
      </c>
      <c r="AI3334" s="17">
        <v>-1.5470615337594732E-2</v>
      </c>
      <c r="AJ3334" s="17">
        <v>2.0948263245243952E-2</v>
      </c>
      <c r="AK3334" s="17">
        <v>1.550984250692251E-2</v>
      </c>
      <c r="AL3334" s="17">
        <v>0.48857016366978112</v>
      </c>
      <c r="AM3334" s="17">
        <v>-0.31816634722952569</v>
      </c>
      <c r="AN3334" s="17">
        <v>-0.2343705048144353</v>
      </c>
      <c r="AO3334" s="17">
        <v>-7.8766094682035304</v>
      </c>
      <c r="AP3334" s="17">
        <v>-3.4164118020119782</v>
      </c>
      <c r="AQ3334" s="17">
        <v>45.429604042390991</v>
      </c>
      <c r="AR3334" s="17">
        <v>1.0963975453868522</v>
      </c>
      <c r="AS3334" s="17">
        <v>2.4274867080378972</v>
      </c>
      <c r="AT3334" s="17">
        <v>-0.99999999999999956</v>
      </c>
      <c r="AU3334" s="17">
        <v>-0.99999999999999956</v>
      </c>
      <c r="AV3334" s="17">
        <v>0.71669174016659043</v>
      </c>
      <c r="AW3334" s="17">
        <v>75.104382068526306</v>
      </c>
      <c r="AX3334" s="17">
        <v>76.889796086298801</v>
      </c>
      <c r="AY3334" s="17">
        <v>0.22749166980637964</v>
      </c>
      <c r="AZ3334" s="17">
        <v>-4.5881735111220765</v>
      </c>
      <c r="BA3334" s="22">
        <v>1375.6996817811598</v>
      </c>
      <c r="CU3334" t="e">
        <v>#N/A</v>
      </c>
      <c r="CV3334" t="e">
        <v>#N/A</v>
      </c>
    </row>
    <row r="3335" spans="1:100" x14ac:dyDescent="0.25">
      <c r="A3335">
        <v>6742</v>
      </c>
      <c r="B3335" t="s">
        <v>3556</v>
      </c>
      <c r="C3335" s="22">
        <v>3</v>
      </c>
      <c r="D3335" s="17">
        <v>-0.51014182568043343</v>
      </c>
      <c r="E3335" s="17">
        <v>-0.11722777469162307</v>
      </c>
      <c r="F3335" s="17">
        <v>0.34598461778880285</v>
      </c>
      <c r="G3335" s="17">
        <v>0.31667767411589709</v>
      </c>
      <c r="H3335" s="17">
        <v>-9.6189048380094247E-2</v>
      </c>
      <c r="I3335" s="17">
        <v>0</v>
      </c>
      <c r="J3335" s="17">
        <v>-5.7713429028056566</v>
      </c>
      <c r="K3335" s="17">
        <v>-9.6189048380094247E-2</v>
      </c>
      <c r="L3335" s="17">
        <v>-1</v>
      </c>
      <c r="M3335" s="17">
        <v>-1</v>
      </c>
      <c r="N3335" s="17">
        <v>-1.9237809676018833</v>
      </c>
      <c r="O3335" s="17">
        <v>-5.9648070543701897</v>
      </c>
      <c r="P3335" s="17">
        <v>-0.61773796312429496</v>
      </c>
      <c r="Q3335" s="17">
        <v>-0.86293275520746937</v>
      </c>
      <c r="R3335" s="17">
        <v>-0.35020804422911672</v>
      </c>
      <c r="S3335" s="17">
        <v>0.33333333333333309</v>
      </c>
      <c r="T3335" s="17">
        <v>0.37534862447982381</v>
      </c>
      <c r="U3335" s="17">
        <v>6.2913449411642869E-2</v>
      </c>
      <c r="V3335" s="17">
        <v>-7.5550529027150065E-3</v>
      </c>
      <c r="W3335" s="17">
        <v>34.409176108087195</v>
      </c>
      <c r="X3335" s="17">
        <v>1.0454424780832912</v>
      </c>
      <c r="Y3335" s="17">
        <v>-1</v>
      </c>
      <c r="Z3335" s="17">
        <v>-1</v>
      </c>
      <c r="AA3335" s="17">
        <v>46.709318275097594</v>
      </c>
      <c r="AB3335" s="17">
        <v>1.3755492616862172E-3</v>
      </c>
      <c r="AC3335" s="17">
        <v>-1.7082462137804528E-2</v>
      </c>
      <c r="AD3335" s="17">
        <v>0.26871391710090847</v>
      </c>
      <c r="AE3335" s="17">
        <v>12.650350211239509</v>
      </c>
      <c r="AF3335" s="17">
        <v>0.33333333333333331</v>
      </c>
      <c r="AG3335" s="17">
        <v>-1</v>
      </c>
      <c r="AH3335" s="17">
        <v>-1</v>
      </c>
      <c r="AI3335" s="17">
        <v>0</v>
      </c>
      <c r="AJ3335" s="17">
        <v>-7.5550529027150065E-3</v>
      </c>
      <c r="AK3335" s="17">
        <v>2.0711033133427526E-2</v>
      </c>
      <c r="AL3335" s="17">
        <v>0.25797497338547232</v>
      </c>
      <c r="AM3335" s="17">
        <v>6.6365614912557519E-2</v>
      </c>
      <c r="AN3335" s="17">
        <v>6.2671089822608578E-2</v>
      </c>
      <c r="AO3335" s="17">
        <v>1.7626955384810765</v>
      </c>
      <c r="AP3335" s="17">
        <v>2.8566521124925757</v>
      </c>
      <c r="AQ3335" s="17">
        <v>28.637833205281531</v>
      </c>
      <c r="AR3335" s="17">
        <v>0.76404035432208561</v>
      </c>
      <c r="AS3335" s="17">
        <v>0.94925342970319626</v>
      </c>
      <c r="AT3335" s="17">
        <v>-1</v>
      </c>
      <c r="AU3335" s="17">
        <v>-1</v>
      </c>
      <c r="AV3335" s="17">
        <v>-3.3530370113219701E-2</v>
      </c>
      <c r="AW3335" s="17">
        <v>43.601163333219965</v>
      </c>
      <c r="AX3335" s="17">
        <v>42.845658042948465</v>
      </c>
      <c r="AY3335" s="17">
        <v>7.1793520302389086E-2</v>
      </c>
      <c r="AZ3335" s="17">
        <v>-44.713813111610236</v>
      </c>
      <c r="BA3335" s="22">
        <v>1319.5759989940375</v>
      </c>
      <c r="CU3335" t="e">
        <v>#N/A</v>
      </c>
      <c r="CV3335" t="e">
        <v>#N/A</v>
      </c>
    </row>
    <row r="3336" spans="1:100" x14ac:dyDescent="0.25">
      <c r="A3336">
        <v>6743</v>
      </c>
      <c r="B3336" t="s">
        <v>3557</v>
      </c>
      <c r="C3336" s="22">
        <v>3</v>
      </c>
      <c r="D3336" s="17">
        <v>1.8511448387682847</v>
      </c>
      <c r="E3336" s="17">
        <v>0</v>
      </c>
      <c r="F3336" s="17">
        <v>-0.14844426807507186</v>
      </c>
      <c r="G3336" s="17">
        <v>-0.14844426807507186</v>
      </c>
      <c r="H3336" s="17">
        <v>2.5514257373102318E-2</v>
      </c>
      <c r="I3336" s="17">
        <v>0</v>
      </c>
      <c r="J3336" s="17">
        <v>1.5308554423861387</v>
      </c>
      <c r="K3336" s="17">
        <v>2.5514257373102318E-2</v>
      </c>
      <c r="L3336" s="17">
        <v>-0.99999999999999989</v>
      </c>
      <c r="M3336" s="17">
        <v>-0.99999999999999989</v>
      </c>
      <c r="N3336" s="17">
        <v>0.51028514746204656</v>
      </c>
      <c r="O3336" s="17">
        <v>3.2335560130793541</v>
      </c>
      <c r="P3336" s="17">
        <v>6.4766645452213972E-2</v>
      </c>
      <c r="Q3336" s="17">
        <v>3.4500244524257946</v>
      </c>
      <c r="R3336" s="17">
        <v>1.1431097508348123</v>
      </c>
      <c r="S3336" s="17">
        <v>0.24781582692937773</v>
      </c>
      <c r="T3336" s="17">
        <v>7.4158183783189557E-2</v>
      </c>
      <c r="U3336" s="17">
        <v>-0.10938860921408067</v>
      </c>
      <c r="V3336" s="17">
        <v>0</v>
      </c>
      <c r="W3336" s="17">
        <v>7.4828457650153748</v>
      </c>
      <c r="X3336" s="17">
        <v>-0.40026983306700137</v>
      </c>
      <c r="Y3336" s="17">
        <v>-0.99999999999999989</v>
      </c>
      <c r="Z3336" s="17">
        <v>-0.99999999999999989</v>
      </c>
      <c r="AA3336" s="17">
        <v>17.664380668216634</v>
      </c>
      <c r="AB3336" s="17">
        <v>0.12961092713302891</v>
      </c>
      <c r="AC3336" s="17">
        <v>2.5711768664219981E-3</v>
      </c>
      <c r="AD3336" s="17">
        <v>4.858639904787828E-2</v>
      </c>
      <c r="AE3336" s="17">
        <v>9.0384251523664449</v>
      </c>
      <c r="AF3336" s="17">
        <v>0.2</v>
      </c>
      <c r="AG3336" s="17">
        <v>-0.99999999999999989</v>
      </c>
      <c r="AH3336" s="17">
        <v>-0.99999999999999989</v>
      </c>
      <c r="AI3336" s="17">
        <v>0</v>
      </c>
      <c r="AJ3336" s="17">
        <v>0</v>
      </c>
      <c r="AK3336" s="17">
        <v>3.3537461157687756E-2</v>
      </c>
      <c r="AL3336" s="17">
        <v>-0.19978176651329063</v>
      </c>
      <c r="AM3336" s="17">
        <v>0.47713175547730563</v>
      </c>
      <c r="AN3336" s="17">
        <v>0.75363601155707938</v>
      </c>
      <c r="AO3336" s="17">
        <v>12.095981192721082</v>
      </c>
      <c r="AP3336" s="17">
        <v>17.841991456360535</v>
      </c>
      <c r="AQ3336" s="17">
        <v>9.0137012074015193</v>
      </c>
      <c r="AR3336" s="17">
        <v>0.2125854014984867</v>
      </c>
      <c r="AS3336" s="17">
        <v>-0.37475557569389928</v>
      </c>
      <c r="AT3336" s="17">
        <v>-0.99999999999999989</v>
      </c>
      <c r="AU3336" s="17">
        <v>-0.99999999999999989</v>
      </c>
      <c r="AV3336" s="17">
        <v>0.99466548275974043</v>
      </c>
      <c r="AW3336" s="17">
        <v>38.739928137656513</v>
      </c>
      <c r="AX3336" s="17">
        <v>38.739928137656513</v>
      </c>
      <c r="AY3336" s="17">
        <v>0.154812139140035</v>
      </c>
      <c r="AZ3336" s="17">
        <v>-49.225454091684369</v>
      </c>
      <c r="BA3336" s="22">
        <v>1324.529983804857</v>
      </c>
      <c r="CU3336" t="e">
        <v>#N/A</v>
      </c>
      <c r="CV3336" t="e">
        <v>#N/A</v>
      </c>
    </row>
    <row r="3337" spans="1:100" x14ac:dyDescent="0.25">
      <c r="A3337">
        <v>6744</v>
      </c>
      <c r="B3337" t="s">
        <v>3558</v>
      </c>
      <c r="C3337" s="22">
        <v>3</v>
      </c>
      <c r="D3337" s="17">
        <v>2.8967612413397816</v>
      </c>
      <c r="E3337" s="17">
        <v>1.0845074957676936E-2</v>
      </c>
      <c r="F3337" s="17">
        <v>-0.98617283136042699</v>
      </c>
      <c r="G3337" s="17">
        <v>-0.98617283136042699</v>
      </c>
      <c r="H3337" s="17">
        <v>0.13529794131200845</v>
      </c>
      <c r="I3337" s="17">
        <v>0</v>
      </c>
      <c r="J3337" s="17">
        <v>8.1178764787205093</v>
      </c>
      <c r="K3337" s="17">
        <v>0.13529794131200845</v>
      </c>
      <c r="L3337" s="17">
        <v>-0.99999999999999911</v>
      </c>
      <c r="M3337" s="17">
        <v>-0.99999999999999911</v>
      </c>
      <c r="N3337" s="17">
        <v>2.7059588262401699</v>
      </c>
      <c r="O3337" s="17">
        <v>10.028464888699865</v>
      </c>
      <c r="P3337" s="17">
        <v>-0.28392904510686368</v>
      </c>
      <c r="Q3337" s="17">
        <v>-4.3614327149770258</v>
      </c>
      <c r="R3337" s="17">
        <v>-1.4365929058316214</v>
      </c>
      <c r="S3337" s="17">
        <v>0.33486383254346325</v>
      </c>
      <c r="T3337" s="17">
        <v>0.3220673030676719</v>
      </c>
      <c r="U3337" s="17">
        <v>0.26687316874527967</v>
      </c>
      <c r="V3337" s="17">
        <v>1.1483248916752875E-2</v>
      </c>
      <c r="W3337" s="17">
        <v>31.999584478446369</v>
      </c>
      <c r="X3337" s="17">
        <v>1.6489472038503021</v>
      </c>
      <c r="Y3337" s="17">
        <v>-0.99999999999999911</v>
      </c>
      <c r="Z3337" s="17">
        <v>-0.99999999999999911</v>
      </c>
      <c r="AA3337" s="17">
        <v>22.226849285007553</v>
      </c>
      <c r="AB3337" s="17">
        <v>-4.7886638691646922E-2</v>
      </c>
      <c r="AC3337" s="17">
        <v>-0.15778151187767991</v>
      </c>
      <c r="AD3337" s="17">
        <v>3.8945304817183037E-2</v>
      </c>
      <c r="AE3337" s="17">
        <v>-8.3361422876071813</v>
      </c>
      <c r="AF3337" s="17">
        <v>0.3</v>
      </c>
      <c r="AG3337" s="17">
        <v>-0.99999999999999911</v>
      </c>
      <c r="AH3337" s="17">
        <v>-0.99999999999999911</v>
      </c>
      <c r="AI3337" s="17">
        <v>-6.1026652424115133E-2</v>
      </c>
      <c r="AJ3337" s="17">
        <v>1.1483248916752875E-2</v>
      </c>
      <c r="AK3337" s="17">
        <v>0.10640715999561737</v>
      </c>
      <c r="AL3337" s="17">
        <v>-0.15688221613260095</v>
      </c>
      <c r="AM3337" s="17">
        <v>0.17214022090350872</v>
      </c>
      <c r="AN3337" s="17">
        <v>-2.3620775083088533E-2</v>
      </c>
      <c r="AO3337" s="17">
        <v>4.8355413225658044</v>
      </c>
      <c r="AP3337" s="17">
        <v>-1.3749304577402179</v>
      </c>
      <c r="AQ3337" s="17">
        <v>40.117460957166884</v>
      </c>
      <c r="AR3337" s="17">
        <v>0.93528755327316737</v>
      </c>
      <c r="AS3337" s="17">
        <v>1.7842451451623111</v>
      </c>
      <c r="AT3337" s="17">
        <v>-0.99999999999999911</v>
      </c>
      <c r="AU3337" s="17">
        <v>-0.99999999999999911</v>
      </c>
      <c r="AV3337" s="17">
        <v>-2.4227657371920479</v>
      </c>
      <c r="AW3337" s="17">
        <v>30.880383715967199</v>
      </c>
      <c r="AX3337" s="17">
        <v>30.80817555916018</v>
      </c>
      <c r="AY3337" s="17">
        <v>-9.9122054744940666E-2</v>
      </c>
      <c r="AZ3337" s="17">
        <v>-31.781210458195204</v>
      </c>
      <c r="BA3337" s="22">
        <v>1365.5392288196606</v>
      </c>
      <c r="CU3337" t="e">
        <v>#N/A</v>
      </c>
      <c r="CV3337" t="e">
        <v>#N/A</v>
      </c>
    </row>
    <row r="3338" spans="1:100" x14ac:dyDescent="0.25">
      <c r="A3338">
        <v>6746</v>
      </c>
      <c r="B3338" t="s">
        <v>1853</v>
      </c>
      <c r="C3338" s="22">
        <v>3</v>
      </c>
      <c r="D3338" s="17">
        <v>5.2546716800353677</v>
      </c>
      <c r="E3338" s="17">
        <v>-4.040862015231296E-2</v>
      </c>
      <c r="F3338" s="17">
        <v>0.40609635565977209</v>
      </c>
      <c r="G3338" s="17">
        <v>0.40325058769460376</v>
      </c>
      <c r="H3338" s="17">
        <v>0.12599361452013916</v>
      </c>
      <c r="I3338" s="17">
        <v>5.9363933938677092E-3</v>
      </c>
      <c r="J3338" s="17">
        <v>7.9158004748404096</v>
      </c>
      <c r="K3338" s="17">
        <v>0.13193000791400686</v>
      </c>
      <c r="L3338" s="17">
        <v>-0.99999999999999967</v>
      </c>
      <c r="M3338" s="17">
        <v>-0.99999999999999967</v>
      </c>
      <c r="N3338" s="17">
        <v>2.6386001582801382</v>
      </c>
      <c r="O3338" s="17">
        <v>13.573722742570375</v>
      </c>
      <c r="P3338" s="17">
        <v>0.2947959052105798</v>
      </c>
      <c r="Q3338" s="17">
        <v>1.8371373144233529</v>
      </c>
      <c r="R3338" s="17">
        <v>0.48930966445405011</v>
      </c>
      <c r="S3338" s="17">
        <v>0.3333333333333332</v>
      </c>
      <c r="T3338" s="17">
        <v>0.34019448835135185</v>
      </c>
      <c r="U3338" s="17">
        <v>-6.7349092968980936E-2</v>
      </c>
      <c r="V3338" s="17">
        <v>8.032629180840388E-2</v>
      </c>
      <c r="W3338" s="17">
        <v>22.183000504404049</v>
      </c>
      <c r="X3338" s="17">
        <v>0.7610203477631966</v>
      </c>
      <c r="Y3338" s="17">
        <v>-0.99999999999999967</v>
      </c>
      <c r="Z3338" s="17">
        <v>-0.99999999999999967</v>
      </c>
      <c r="AA3338" s="17">
        <v>35.694876676500719</v>
      </c>
      <c r="AB3338" s="17">
        <v>0.13029922169340363</v>
      </c>
      <c r="AC3338" s="17">
        <v>-5.594730087038511E-3</v>
      </c>
      <c r="AD3338" s="17">
        <v>0.13574683854648734</v>
      </c>
      <c r="AE3338" s="17">
        <v>13.022566507642635</v>
      </c>
      <c r="AF3338" s="17">
        <v>0.4</v>
      </c>
      <c r="AG3338" s="17">
        <v>-0.99999999999999967</v>
      </c>
      <c r="AH3338" s="17">
        <v>-0.99999999999999967</v>
      </c>
      <c r="AI3338" s="17">
        <v>0</v>
      </c>
      <c r="AJ3338" s="17">
        <v>8.032629180840388E-2</v>
      </c>
      <c r="AK3338" s="17">
        <v>0.33030743538641588</v>
      </c>
      <c r="AL3338" s="17">
        <v>-0.11000225735505414</v>
      </c>
      <c r="AM3338" s="17">
        <v>-0.30626433255726948</v>
      </c>
      <c r="AN3338" s="17">
        <v>-0.26965851306548844</v>
      </c>
      <c r="AO3338" s="17">
        <v>-6.005071136999657</v>
      </c>
      <c r="AP3338" s="17">
        <v>-7.2914741134124794</v>
      </c>
      <c r="AQ3338" s="17">
        <v>30.098800979244437</v>
      </c>
      <c r="AR3338" s="17">
        <v>0.68650502052410767</v>
      </c>
      <c r="AS3338" s="17">
        <v>0.89295035567720327</v>
      </c>
      <c r="AT3338" s="17">
        <v>-0.99999999999999967</v>
      </c>
      <c r="AU3338" s="17">
        <v>-0.99999999999999967</v>
      </c>
      <c r="AV3338" s="17">
        <v>0.89256025214865353</v>
      </c>
      <c r="AW3338" s="17">
        <v>41.977125305658639</v>
      </c>
      <c r="AX3338" s="17">
        <v>50.009754486499027</v>
      </c>
      <c r="AY3338" s="17">
        <v>-5.0796840632105655E-2</v>
      </c>
      <c r="AZ3338" s="17">
        <v>-31.375620508213313</v>
      </c>
      <c r="BA3338" s="22">
        <v>1357.4474165032736</v>
      </c>
      <c r="CU3338" t="e">
        <v>#N/A</v>
      </c>
      <c r="CV3338" t="e">
        <v>#N/A</v>
      </c>
    </row>
    <row r="3339" spans="1:100" x14ac:dyDescent="0.25">
      <c r="A3339">
        <v>6748</v>
      </c>
      <c r="B3339" t="s">
        <v>3559</v>
      </c>
      <c r="C3339" s="22">
        <v>1</v>
      </c>
      <c r="D3339" s="17">
        <v>3.6780808625294901</v>
      </c>
      <c r="E3339" s="17">
        <v>2.1757476414710399E-2</v>
      </c>
      <c r="F3339" s="17">
        <v>5.7515663270048999E-2</v>
      </c>
      <c r="G3339" s="17">
        <v>6.3638324821297304E-2</v>
      </c>
      <c r="H3339" s="17">
        <v>4.4731895715573101E-2</v>
      </c>
      <c r="I3339" s="17">
        <v>0</v>
      </c>
      <c r="J3339" s="17">
        <v>2.6839137429343798</v>
      </c>
      <c r="K3339" s="17">
        <v>4.4731895715573101E-2</v>
      </c>
      <c r="L3339" s="17">
        <v>-1</v>
      </c>
      <c r="M3339" s="17">
        <v>-1</v>
      </c>
      <c r="N3339" s="17">
        <v>0.894637914311463</v>
      </c>
      <c r="O3339" s="17">
        <v>6.42563293028517</v>
      </c>
      <c r="P3339" s="17">
        <v>8.4867148022695807E-2</v>
      </c>
      <c r="Q3339" s="17">
        <v>0.153507344323627</v>
      </c>
      <c r="R3339" s="17">
        <v>5.0277871893111802E-2</v>
      </c>
      <c r="S3339" s="17">
        <v>0.32916601326620298</v>
      </c>
      <c r="T3339" s="17">
        <v>0.23975694309620599</v>
      </c>
      <c r="U3339" s="17">
        <v>4.00147922229208E-2</v>
      </c>
      <c r="V3339" s="17">
        <v>-3.2092616958779002E-3</v>
      </c>
      <c r="W3339" s="17">
        <v>22.4398636469551</v>
      </c>
      <c r="X3339" s="17">
        <v>0.57887640222380699</v>
      </c>
      <c r="Y3339" s="17">
        <v>-1</v>
      </c>
      <c r="Z3339" s="17">
        <v>-1</v>
      </c>
      <c r="AA3339" s="17">
        <v>33.0321732872819</v>
      </c>
      <c r="AB3339" s="17">
        <v>0.100272451404467</v>
      </c>
      <c r="AC3339" s="17">
        <v>4.1627991656747201E-2</v>
      </c>
      <c r="AD3339" s="17">
        <v>6.8940192307458195E-2</v>
      </c>
      <c r="AE3339" s="17">
        <v>10.542031768433599</v>
      </c>
      <c r="AF3339" s="17">
        <v>-1</v>
      </c>
      <c r="AG3339" s="17">
        <v>-1</v>
      </c>
      <c r="AH3339" s="17">
        <v>-1</v>
      </c>
      <c r="AI3339" s="17">
        <v>-6.4806894010443399E-4</v>
      </c>
      <c r="AJ3339" s="17">
        <v>-3.2092616958779002E-3</v>
      </c>
      <c r="AK3339" s="17">
        <v>0.108545496552842</v>
      </c>
      <c r="AL3339" s="17">
        <v>6.3541779719447203E-2</v>
      </c>
      <c r="AM3339" s="17">
        <v>0.14516971361987499</v>
      </c>
      <c r="AN3339" s="17">
        <v>6.2411759814733403E-2</v>
      </c>
      <c r="AO3339" s="17">
        <v>4.1719703232610899</v>
      </c>
      <c r="AP3339" s="17">
        <v>1.87800289396557</v>
      </c>
      <c r="AQ3339" s="17">
        <v>25.123777389889501</v>
      </c>
      <c r="AR3339" s="17">
        <v>0.60572848688945202</v>
      </c>
      <c r="AS3339" s="17">
        <v>0.62360829793938</v>
      </c>
      <c r="AT3339" s="17">
        <v>-1</v>
      </c>
      <c r="AU3339" s="17">
        <v>-1</v>
      </c>
      <c r="AV3339" s="17">
        <v>0.113916196714409</v>
      </c>
      <c r="AW3339" s="17">
        <v>41.335809111532598</v>
      </c>
      <c r="AX3339" s="17">
        <v>41.001921563142801</v>
      </c>
      <c r="AY3339" s="17">
        <v>9.6368259759583505E-2</v>
      </c>
      <c r="AZ3339" s="17">
        <v>-14.145392237927799</v>
      </c>
      <c r="BA3339" s="22">
        <v>1350</v>
      </c>
      <c r="CU3339" t="e">
        <v>#N/A</v>
      </c>
      <c r="CV3339" t="e">
        <v>#N/A</v>
      </c>
    </row>
    <row r="3340" spans="1:100" x14ac:dyDescent="0.25">
      <c r="A3340">
        <v>6749</v>
      </c>
      <c r="B3340" t="s">
        <v>3560</v>
      </c>
      <c r="C3340" s="22">
        <v>3</v>
      </c>
      <c r="D3340" s="17">
        <v>5.4847116988043352</v>
      </c>
      <c r="E3340" s="17">
        <v>0</v>
      </c>
      <c r="F3340" s="17">
        <v>0.58467399965415057</v>
      </c>
      <c r="G3340" s="17">
        <v>0.58467399965415057</v>
      </c>
      <c r="H3340" s="17">
        <v>0.26977869026744966</v>
      </c>
      <c r="I3340" s="17">
        <v>0</v>
      </c>
      <c r="J3340" s="17">
        <v>16.186721416046979</v>
      </c>
      <c r="K3340" s="17">
        <v>0.26977869026744966</v>
      </c>
      <c r="L3340" s="17">
        <v>-0.99999999999999944</v>
      </c>
      <c r="M3340" s="17">
        <v>-0.99999999999999944</v>
      </c>
      <c r="N3340" s="17">
        <v>5.3955738053489926</v>
      </c>
      <c r="O3340" s="17">
        <v>22.256107114505468</v>
      </c>
      <c r="P3340" s="17">
        <v>0.68175667062608547</v>
      </c>
      <c r="Q3340" s="17">
        <v>-0.31324689682539214</v>
      </c>
      <c r="R3340" s="17">
        <v>-0.1011479659574574</v>
      </c>
      <c r="S3340" s="17">
        <v>0.31259727275709082</v>
      </c>
      <c r="T3340" s="17">
        <v>0.29634818062121621</v>
      </c>
      <c r="U3340" s="17">
        <v>0.51453860811051366</v>
      </c>
      <c r="V3340" s="17">
        <v>-2.7435459011038745E-2</v>
      </c>
      <c r="W3340" s="17">
        <v>33.050796488413283</v>
      </c>
      <c r="X3340" s="17">
        <v>2.1957232887745608</v>
      </c>
      <c r="Y3340" s="17">
        <v>-0.99999999999999944</v>
      </c>
      <c r="Z3340" s="17">
        <v>-0.99999999999999944</v>
      </c>
      <c r="AA3340" s="17">
        <v>34.520843066195127</v>
      </c>
      <c r="AB3340" s="17">
        <v>0.21854163622543438</v>
      </c>
      <c r="AC3340" s="17">
        <v>-8.5937890339559356E-2</v>
      </c>
      <c r="AD3340" s="17">
        <v>-0.10117985501108899</v>
      </c>
      <c r="AE3340" s="17">
        <v>1.5711945437393002</v>
      </c>
      <c r="AF3340" s="17">
        <v>0.36363636363636365</v>
      </c>
      <c r="AG3340" s="17">
        <v>-0.99999999999999944</v>
      </c>
      <c r="AH3340" s="17">
        <v>-0.99999999999999944</v>
      </c>
      <c r="AI3340" s="17">
        <v>0</v>
      </c>
      <c r="AJ3340" s="17">
        <v>-2.7435459011038745E-2</v>
      </c>
      <c r="AK3340" s="17">
        <v>-3.399325285674714E-2</v>
      </c>
      <c r="AL3340" s="17">
        <v>4.8470377150231635E-2</v>
      </c>
      <c r="AM3340" s="17">
        <v>-0.31779593027529074</v>
      </c>
      <c r="AN3340" s="17">
        <v>-0.42656030551971691</v>
      </c>
      <c r="AO3340" s="17">
        <v>-8.1148645211660035</v>
      </c>
      <c r="AP3340" s="17">
        <v>-10.421655752241769</v>
      </c>
      <c r="AQ3340" s="17">
        <v>49.237517904460255</v>
      </c>
      <c r="AR3340" s="17">
        <v>1.0960486024777816</v>
      </c>
      <c r="AS3340" s="17">
        <v>2.4655019790420107</v>
      </c>
      <c r="AT3340" s="17">
        <v>-0.99999999999999944</v>
      </c>
      <c r="AU3340" s="17">
        <v>-0.99999999999999944</v>
      </c>
      <c r="AV3340" s="17">
        <v>0.48352603369669339</v>
      </c>
      <c r="AW3340" s="17">
        <v>46.355294428458812</v>
      </c>
      <c r="AX3340" s="17">
        <v>43.611748527354933</v>
      </c>
      <c r="AY3340" s="17">
        <v>0.27082081535816993</v>
      </c>
      <c r="AZ3340" s="17">
        <v>-15.336080385064669</v>
      </c>
      <c r="BA3340" s="22">
        <v>1372.2088287946906</v>
      </c>
      <c r="CU3340" t="e">
        <v>#N/A</v>
      </c>
      <c r="CV3340" t="e">
        <v>#N/A</v>
      </c>
    </row>
    <row r="3341" spans="1:100" x14ac:dyDescent="0.25">
      <c r="A3341">
        <v>6750</v>
      </c>
      <c r="B3341" t="s">
        <v>3561</v>
      </c>
      <c r="C3341" s="22">
        <v>3</v>
      </c>
      <c r="D3341" s="17">
        <v>4.6604240862071702</v>
      </c>
      <c r="E3341" s="17">
        <v>5.3997688722807843E-2</v>
      </c>
      <c r="F3341" s="17">
        <v>-4.6408777386100941E-2</v>
      </c>
      <c r="G3341" s="17">
        <v>-5.4104019218911004E-2</v>
      </c>
      <c r="H3341" s="17">
        <v>-2.9909649109194612E-2</v>
      </c>
      <c r="I3341" s="17">
        <v>0</v>
      </c>
      <c r="J3341" s="17">
        <v>-1.7945789465516753</v>
      </c>
      <c r="K3341" s="17">
        <v>-2.9909649109194612E-2</v>
      </c>
      <c r="L3341" s="17">
        <v>-1.0000000000000007</v>
      </c>
      <c r="M3341" s="17">
        <v>-1.0000000000000007</v>
      </c>
      <c r="N3341" s="17">
        <v>-0.59819298218389116</v>
      </c>
      <c r="O3341" s="17">
        <v>2.811741120436579</v>
      </c>
      <c r="P3341" s="17">
        <v>0.31738791677883876</v>
      </c>
      <c r="Q3341" s="17">
        <v>0.57011238790217678</v>
      </c>
      <c r="R3341" s="17">
        <v>0.11934267064147312</v>
      </c>
      <c r="S3341" s="17">
        <v>0.33333333333333359</v>
      </c>
      <c r="T3341" s="17">
        <v>0.32151115224438542</v>
      </c>
      <c r="U3341" s="17">
        <v>0.20316321889781902</v>
      </c>
      <c r="V3341" s="17">
        <v>4.2630175296651043E-2</v>
      </c>
      <c r="W3341" s="17">
        <v>37.221901155255338</v>
      </c>
      <c r="X3341" s="17">
        <v>1.7413658809691479</v>
      </c>
      <c r="Y3341" s="17">
        <v>-1.0000000000000007</v>
      </c>
      <c r="Z3341" s="17">
        <v>-1.0000000000000007</v>
      </c>
      <c r="AA3341" s="17">
        <v>35.799629109397465</v>
      </c>
      <c r="AB3341" s="17">
        <v>-0.10977469980003625</v>
      </c>
      <c r="AC3341" s="17">
        <v>-0.10850636451563141</v>
      </c>
      <c r="AD3341" s="17">
        <v>0.18744876998568119</v>
      </c>
      <c r="AE3341" s="17">
        <v>-1.5416147164993279</v>
      </c>
      <c r="AF3341" s="17">
        <v>8.3333333333333329E-2</v>
      </c>
      <c r="AG3341" s="17">
        <v>-1.0000000000000007</v>
      </c>
      <c r="AH3341" s="17">
        <v>-1.0000000000000007</v>
      </c>
      <c r="AI3341" s="17">
        <v>0</v>
      </c>
      <c r="AJ3341" s="17">
        <v>4.2630175296651043E-2</v>
      </c>
      <c r="AK3341" s="17">
        <v>-2.8280807682059515E-2</v>
      </c>
      <c r="AL3341" s="17">
        <v>9.1045876979908902E-2</v>
      </c>
      <c r="AM3341" s="17">
        <v>-8.8816825276288827E-2</v>
      </c>
      <c r="AN3341" s="17">
        <v>-0.1813629780110792</v>
      </c>
      <c r="AO3341" s="17">
        <v>-2.3618246703175196</v>
      </c>
      <c r="AP3341" s="17">
        <v>-4.0788450653774353</v>
      </c>
      <c r="AQ3341" s="17">
        <v>35.42732220870365</v>
      </c>
      <c r="AR3341" s="17">
        <v>0.90063787977218868</v>
      </c>
      <c r="AS3341" s="17">
        <v>1.7114562318599533</v>
      </c>
      <c r="AT3341" s="17">
        <v>-1.0000000000000007</v>
      </c>
      <c r="AU3341" s="17">
        <v>-1.0000000000000007</v>
      </c>
      <c r="AV3341" s="17">
        <v>6.5238651422562216E-2</v>
      </c>
      <c r="AW3341" s="17">
        <v>34.532525164456629</v>
      </c>
      <c r="AX3341" s="17">
        <v>38.795542694121742</v>
      </c>
      <c r="AY3341" s="17">
        <v>-0.21743855898474584</v>
      </c>
      <c r="AZ3341" s="17">
        <v>-30.737311268916237</v>
      </c>
      <c r="BA3341" s="22">
        <v>1307.6521415886593</v>
      </c>
      <c r="CU3341" t="e">
        <v>#N/A</v>
      </c>
      <c r="CV3341" t="e">
        <v>#N/A</v>
      </c>
    </row>
    <row r="3342" spans="1:100" x14ac:dyDescent="0.25">
      <c r="A3342">
        <v>6751</v>
      </c>
      <c r="B3342" t="s">
        <v>3562</v>
      </c>
      <c r="C3342" s="22">
        <v>3</v>
      </c>
      <c r="D3342" s="17">
        <v>4.4886754361869459</v>
      </c>
      <c r="E3342" s="17">
        <v>0</v>
      </c>
      <c r="F3342" s="17">
        <v>5.0600182787989816E-4</v>
      </c>
      <c r="G3342" s="17">
        <v>5.0600182787989816E-4</v>
      </c>
      <c r="H3342" s="17">
        <v>0.11331302335778132</v>
      </c>
      <c r="I3342" s="17">
        <v>0</v>
      </c>
      <c r="J3342" s="17">
        <v>6.7987814014668793</v>
      </c>
      <c r="K3342" s="17">
        <v>0.11331302335778132</v>
      </c>
      <c r="L3342" s="17">
        <v>-1</v>
      </c>
      <c r="M3342" s="17">
        <v>-1</v>
      </c>
      <c r="N3342" s="17">
        <v>2.2662604671556239</v>
      </c>
      <c r="O3342" s="17">
        <v>11.2879628394817</v>
      </c>
      <c r="P3342" s="17">
        <v>0.15015401018929128</v>
      </c>
      <c r="Q3342" s="17">
        <v>-0.24961151292875192</v>
      </c>
      <c r="R3342" s="17">
        <v>-6.3764337628662807E-2</v>
      </c>
      <c r="S3342" s="17">
        <v>0.33333333333333331</v>
      </c>
      <c r="T3342" s="17">
        <v>0.3888472702354514</v>
      </c>
      <c r="U3342" s="17">
        <v>-0.21214310101736866</v>
      </c>
      <c r="V3342" s="17">
        <v>0</v>
      </c>
      <c r="W3342" s="17">
        <v>15.86897916774539</v>
      </c>
      <c r="X3342" s="17">
        <v>-0.18419088695635308</v>
      </c>
      <c r="Y3342" s="17">
        <v>-1</v>
      </c>
      <c r="Z3342" s="17">
        <v>-1</v>
      </c>
      <c r="AA3342" s="17">
        <v>14.758684405686996</v>
      </c>
      <c r="AB3342" s="17">
        <v>5.4832959536475691E-2</v>
      </c>
      <c r="AC3342" s="17">
        <v>-0.13937872147312377</v>
      </c>
      <c r="AD3342" s="17">
        <v>6.3615153448053213E-2</v>
      </c>
      <c r="AE3342" s="17">
        <v>-1.0465304244297435</v>
      </c>
      <c r="AF3342" s="17">
        <v>0.125</v>
      </c>
      <c r="AG3342" s="17">
        <v>-1</v>
      </c>
      <c r="AH3342" s="17">
        <v>-1</v>
      </c>
      <c r="AI3342" s="17">
        <v>0</v>
      </c>
      <c r="AJ3342" s="17">
        <v>0</v>
      </c>
      <c r="AK3342" s="17">
        <v>0.53844828194784133</v>
      </c>
      <c r="AL3342" s="17">
        <v>0.41022626833227066</v>
      </c>
      <c r="AM3342" s="17">
        <v>-0.13321394139530643</v>
      </c>
      <c r="AN3342" s="17">
        <v>-0.12809111800362868</v>
      </c>
      <c r="AO3342" s="17">
        <v>-0.63810712514345491</v>
      </c>
      <c r="AP3342" s="17">
        <v>-1.1511466084293642</v>
      </c>
      <c r="AQ3342" s="17">
        <v>22.66776056921228</v>
      </c>
      <c r="AR3342" s="17">
        <v>0.51003750255141589</v>
      </c>
      <c r="AS3342" s="17">
        <v>-7.0877863598571789E-2</v>
      </c>
      <c r="AT3342" s="17">
        <v>-1</v>
      </c>
      <c r="AU3342" s="17">
        <v>-1</v>
      </c>
      <c r="AV3342" s="17">
        <v>-6.3258335800782911E-2</v>
      </c>
      <c r="AW3342" s="17">
        <v>24.895500636739328</v>
      </c>
      <c r="AX3342" s="17">
        <v>24.895500636739328</v>
      </c>
      <c r="AY3342" s="17">
        <v>-0.13634054138189508</v>
      </c>
      <c r="AZ3342" s="17">
        <v>-32.694549563245118</v>
      </c>
      <c r="BA3342" s="22">
        <v>1352.3864416476779</v>
      </c>
      <c r="CU3342" t="e">
        <v>#N/A</v>
      </c>
      <c r="CV3342" t="e">
        <v>#N/A</v>
      </c>
    </row>
    <row r="3343" spans="1:100" x14ac:dyDescent="0.25">
      <c r="A3343">
        <v>6752</v>
      </c>
      <c r="B3343" t="s">
        <v>3563</v>
      </c>
      <c r="C3343" s="22">
        <v>3</v>
      </c>
      <c r="D3343" s="17">
        <v>2.6967258821689919</v>
      </c>
      <c r="E3343" s="17">
        <v>0</v>
      </c>
      <c r="F3343" s="17">
        <v>-6.6678625746521619E-3</v>
      </c>
      <c r="G3343" s="17">
        <v>-6.6678625746521619E-3</v>
      </c>
      <c r="H3343" s="17">
        <v>-2.9958974643079048E-2</v>
      </c>
      <c r="I3343" s="17">
        <v>0</v>
      </c>
      <c r="J3343" s="17">
        <v>-1.7975384785847486</v>
      </c>
      <c r="K3343" s="17">
        <v>-2.9958974643079048E-2</v>
      </c>
      <c r="L3343" s="17">
        <v>-1.0000000000000007</v>
      </c>
      <c r="M3343" s="17">
        <v>-1.0000000000000007</v>
      </c>
      <c r="N3343" s="17">
        <v>-0.59917949286158256</v>
      </c>
      <c r="O3343" s="17">
        <v>0.89251954100959674</v>
      </c>
      <c r="P3343" s="17">
        <v>7.0167446432202157E-2</v>
      </c>
      <c r="Q3343" s="17">
        <v>-0.11621400548109777</v>
      </c>
      <c r="R3343" s="17">
        <v>-3.6037343502049922E-2</v>
      </c>
      <c r="S3343" s="17">
        <v>0.33333333333333354</v>
      </c>
      <c r="T3343" s="17">
        <v>0.17207512274996412</v>
      </c>
      <c r="U3343" s="17">
        <v>0.18710596136376054</v>
      </c>
      <c r="V3343" s="17">
        <v>0</v>
      </c>
      <c r="W3343" s="17">
        <v>28.898935683605476</v>
      </c>
      <c r="X3343" s="17">
        <v>1.1225330655980494</v>
      </c>
      <c r="Y3343" s="17">
        <v>-1.0000000000000007</v>
      </c>
      <c r="Z3343" s="17">
        <v>-1.0000000000000007</v>
      </c>
      <c r="AA3343" s="17">
        <v>42.857800020444678</v>
      </c>
      <c r="AB3343" s="17">
        <v>0.1066082536500913</v>
      </c>
      <c r="AC3343" s="17">
        <v>4.0505771404982134E-2</v>
      </c>
      <c r="AD3343" s="17">
        <v>0.13278400855175093</v>
      </c>
      <c r="AE3343" s="17">
        <v>13.99490168034122</v>
      </c>
      <c r="AF3343" s="17">
        <v>0.25</v>
      </c>
      <c r="AG3343" s="17">
        <v>-1.0000000000000007</v>
      </c>
      <c r="AH3343" s="17">
        <v>-1.0000000000000007</v>
      </c>
      <c r="AI3343" s="17">
        <v>0</v>
      </c>
      <c r="AJ3343" s="17">
        <v>0</v>
      </c>
      <c r="AK3343" s="17">
        <v>0.69275632029744794</v>
      </c>
      <c r="AL3343" s="17">
        <v>-4.6570404704764659E-2</v>
      </c>
      <c r="AM3343" s="17">
        <v>0.33179747333452148</v>
      </c>
      <c r="AN3343" s="17">
        <v>-0.21531750630510321</v>
      </c>
      <c r="AO3343" s="17">
        <v>11.758718434850273</v>
      </c>
      <c r="AP3343" s="17">
        <v>-5.6157896811514041</v>
      </c>
      <c r="AQ3343" s="17">
        <v>27.101397205020735</v>
      </c>
      <c r="AR3343" s="17">
        <v>0.69251441744705811</v>
      </c>
      <c r="AS3343" s="17">
        <v>1.0925740909549702</v>
      </c>
      <c r="AT3343" s="17">
        <v>-1.0000000000000007</v>
      </c>
      <c r="AU3343" s="17">
        <v>-1.0000000000000007</v>
      </c>
      <c r="AV3343" s="17">
        <v>-4.2705206076702085E-2</v>
      </c>
      <c r="AW3343" s="17">
        <v>38.134529880302864</v>
      </c>
      <c r="AX3343" s="17">
        <v>38.134529880302864</v>
      </c>
      <c r="AY3343" s="17">
        <v>-9.4722777288010235E-2</v>
      </c>
      <c r="AZ3343" s="17">
        <v>-37.343829985492249</v>
      </c>
      <c r="BA3343" s="22">
        <v>1380.5607469299894</v>
      </c>
      <c r="CU3343" t="e">
        <v>#N/A</v>
      </c>
      <c r="CV3343" t="e">
        <v>#N/A</v>
      </c>
    </row>
    <row r="3344" spans="1:100" x14ac:dyDescent="0.25">
      <c r="A3344">
        <v>6753</v>
      </c>
      <c r="B3344" t="s">
        <v>3564</v>
      </c>
      <c r="C3344" s="22">
        <v>3</v>
      </c>
      <c r="D3344" s="17">
        <v>4.3075212118500055</v>
      </c>
      <c r="E3344" s="17">
        <v>0.38273678142090362</v>
      </c>
      <c r="F3344" s="17">
        <v>-0.403596006261699</v>
      </c>
      <c r="G3344" s="17">
        <v>-0.32457085722438583</v>
      </c>
      <c r="H3344" s="17">
        <v>0.21281091488190076</v>
      </c>
      <c r="I3344" s="17">
        <v>2.7079478087725459E-3</v>
      </c>
      <c r="J3344" s="17">
        <v>12.931131761440403</v>
      </c>
      <c r="K3344" s="17">
        <v>0.21551886269067336</v>
      </c>
      <c r="L3344" s="17">
        <v>-0.99999999999999989</v>
      </c>
      <c r="M3344" s="17">
        <v>-0.99999999999999989</v>
      </c>
      <c r="N3344" s="17">
        <v>4.3103772538134679</v>
      </c>
      <c r="O3344" s="17">
        <v>16.914082116066023</v>
      </c>
      <c r="P3344" s="17">
        <v>-0.27517832822112753</v>
      </c>
      <c r="Q3344" s="17">
        <v>-1.0751989152893893</v>
      </c>
      <c r="R3344" s="17">
        <v>-0.40348498435997671</v>
      </c>
      <c r="S3344" s="17">
        <v>0.3333333333333332</v>
      </c>
      <c r="T3344" s="17">
        <v>0.3333333333333332</v>
      </c>
      <c r="U3344" s="17">
        <v>0.33857034972142336</v>
      </c>
      <c r="V3344" s="17">
        <v>0.47404926485896609</v>
      </c>
      <c r="W3344" s="17">
        <v>50.550696742255319</v>
      </c>
      <c r="X3344" s="17">
        <v>4.6497247920154834</v>
      </c>
      <c r="Y3344" s="17">
        <v>-0.99999999999999989</v>
      </c>
      <c r="Z3344" s="17">
        <v>-0.99999999999999989</v>
      </c>
      <c r="AA3344" s="17">
        <v>88.108327950390702</v>
      </c>
      <c r="AB3344" s="17">
        <v>0.31815663015962597</v>
      </c>
      <c r="AC3344" s="17">
        <v>0.27096890883312402</v>
      </c>
      <c r="AD3344" s="17">
        <v>0.17009678485715743</v>
      </c>
      <c r="AE3344" s="17">
        <v>37.961116192495361</v>
      </c>
      <c r="AF3344" s="17">
        <v>0.88235294117647056</v>
      </c>
      <c r="AG3344" s="17">
        <v>-0.99999999999999989</v>
      </c>
      <c r="AH3344" s="17">
        <v>-0.99999999999999989</v>
      </c>
      <c r="AI3344" s="17">
        <v>-5.4511535493270103E-3</v>
      </c>
      <c r="AJ3344" s="17">
        <v>0.47404926485896609</v>
      </c>
      <c r="AK3344" s="17">
        <v>-6.1484472778198566E-2</v>
      </c>
      <c r="AL3344" s="17">
        <v>-0.10934785529160171</v>
      </c>
      <c r="AM3344" s="17">
        <v>7.9071517362950261E-2</v>
      </c>
      <c r="AN3344" s="17">
        <v>-3.8119830571983281E-2</v>
      </c>
      <c r="AO3344" s="17">
        <v>1.6693655701827648</v>
      </c>
      <c r="AP3344" s="17">
        <v>-1.4997350407575909</v>
      </c>
      <c r="AQ3344" s="17">
        <v>63.481828503695681</v>
      </c>
      <c r="AR3344" s="17">
        <v>1.4792862812470557</v>
      </c>
      <c r="AS3344" s="17">
        <v>4.8652436547061573</v>
      </c>
      <c r="AT3344" s="17">
        <v>-0.99999999999999989</v>
      </c>
      <c r="AU3344" s="17">
        <v>-0.99999999999999989</v>
      </c>
      <c r="AV3344" s="17">
        <v>-0.72805584158436232</v>
      </c>
      <c r="AW3344" s="17">
        <v>103.52267502569916</v>
      </c>
      <c r="AX3344" s="17">
        <v>150.81857844060914</v>
      </c>
      <c r="AY3344" s="17">
        <v>5.7608893665673538E-2</v>
      </c>
      <c r="AZ3344" s="17">
        <v>-21.114020828489107</v>
      </c>
      <c r="BA3344" s="22">
        <v>1459.5643966534703</v>
      </c>
      <c r="CU3344" t="e">
        <v>#N/A</v>
      </c>
      <c r="CV3344" t="e">
        <v>#N/A</v>
      </c>
    </row>
    <row r="3345" spans="1:100" x14ac:dyDescent="0.25">
      <c r="A3345">
        <v>6754</v>
      </c>
      <c r="B3345" t="s">
        <v>3565</v>
      </c>
      <c r="C3345" s="22">
        <v>3</v>
      </c>
      <c r="D3345" s="17">
        <v>5.1655420020243534</v>
      </c>
      <c r="E3345" s="17">
        <v>0</v>
      </c>
      <c r="F3345" s="17">
        <v>1.4758107460821428</v>
      </c>
      <c r="G3345" s="17">
        <v>1.4758107460821428</v>
      </c>
      <c r="H3345" s="17">
        <v>8.7014869984022178E-2</v>
      </c>
      <c r="I3345" s="17">
        <v>0</v>
      </c>
      <c r="J3345" s="17">
        <v>5.2208921990413355</v>
      </c>
      <c r="K3345" s="17">
        <v>8.7014869984022178E-2</v>
      </c>
      <c r="L3345" s="17">
        <v>-1.0000000000000009</v>
      </c>
      <c r="M3345" s="17">
        <v>-1.0000000000000009</v>
      </c>
      <c r="N3345" s="17">
        <v>1.7402973996804441</v>
      </c>
      <c r="O3345" s="17">
        <v>11.862244947147831</v>
      </c>
      <c r="P3345" s="17">
        <v>-2.4108660577273778E-3</v>
      </c>
      <c r="Q3345" s="17">
        <v>-2.4887458362419745</v>
      </c>
      <c r="R3345" s="17">
        <v>-0.8177294442784131</v>
      </c>
      <c r="S3345" s="17">
        <v>0.33333333333333365</v>
      </c>
      <c r="T3345" s="17">
        <v>0.33333333333333365</v>
      </c>
      <c r="U3345" s="17">
        <v>-0.1296062874800967</v>
      </c>
      <c r="V3345" s="17">
        <v>3.543610210626877E-3</v>
      </c>
      <c r="W3345" s="17">
        <v>18.143564776527022</v>
      </c>
      <c r="X3345" s="17">
        <v>8.2488308026019697E-2</v>
      </c>
      <c r="Y3345" s="17">
        <v>-1.0000000000000009</v>
      </c>
      <c r="Z3345" s="17">
        <v>-1.0000000000000009</v>
      </c>
      <c r="AA3345" s="17">
        <v>28.945284188498224</v>
      </c>
      <c r="AB3345" s="17">
        <v>0.28550193298506327</v>
      </c>
      <c r="AC3345" s="17">
        <v>-0.13838133597189878</v>
      </c>
      <c r="AD3345" s="17">
        <v>8.5268380111827843E-2</v>
      </c>
      <c r="AE3345" s="17">
        <v>11.619448856249621</v>
      </c>
      <c r="AF3345" s="17">
        <v>0.18181818181818182</v>
      </c>
      <c r="AG3345" s="17">
        <v>-1.0000000000000009</v>
      </c>
      <c r="AH3345" s="17">
        <v>-1.0000000000000009</v>
      </c>
      <c r="AI3345" s="17">
        <v>8.9270673093863301E-2</v>
      </c>
      <c r="AJ3345" s="17">
        <v>3.543610210626877E-3</v>
      </c>
      <c r="AK3345" s="17">
        <v>0.12509015636310014</v>
      </c>
      <c r="AL3345" s="17">
        <v>1.5850606546061786E-2</v>
      </c>
      <c r="AM3345" s="17">
        <v>-9.1747907509619059E-2</v>
      </c>
      <c r="AN3345" s="17">
        <v>-0.10124815299746</v>
      </c>
      <c r="AO3345" s="17">
        <v>-1.6682469059249754</v>
      </c>
      <c r="AP3345" s="17">
        <v>-2.4519507922061905</v>
      </c>
      <c r="AQ3345" s="17">
        <v>23.364456975568327</v>
      </c>
      <c r="AR3345" s="17">
        <v>0.54060398939719745</v>
      </c>
      <c r="AS3345" s="17">
        <v>0.16950317801004156</v>
      </c>
      <c r="AT3345" s="17">
        <v>-1.0000000000000009</v>
      </c>
      <c r="AU3345" s="17">
        <v>-1.0000000000000009</v>
      </c>
      <c r="AV3345" s="17">
        <v>0.65808130180373103</v>
      </c>
      <c r="AW3345" s="17">
        <v>38.355578343439838</v>
      </c>
      <c r="AX3345" s="17">
        <v>40.495352826379793</v>
      </c>
      <c r="AY3345" s="17">
        <v>-8.3918266594809485E-2</v>
      </c>
      <c r="AZ3345" s="17">
        <v>-43.645236875333168</v>
      </c>
      <c r="BA3345" s="22">
        <v>1321.846241359124</v>
      </c>
      <c r="CU3345" t="e">
        <v>#N/A</v>
      </c>
      <c r="CV3345" t="e">
        <v>#N/A</v>
      </c>
    </row>
    <row r="3346" spans="1:100" x14ac:dyDescent="0.25">
      <c r="A3346">
        <v>6755</v>
      </c>
      <c r="B3346" t="s">
        <v>3566</v>
      </c>
      <c r="C3346" s="22">
        <v>3</v>
      </c>
      <c r="D3346" s="17">
        <v>5.287803287010636</v>
      </c>
      <c r="E3346" s="17">
        <v>-9.89735894669386E-2</v>
      </c>
      <c r="F3346" s="17">
        <v>0.43163364271559501</v>
      </c>
      <c r="G3346" s="17">
        <v>0.41459003923555193</v>
      </c>
      <c r="H3346" s="17">
        <v>2.3899887970960081E-2</v>
      </c>
      <c r="I3346" s="17">
        <v>0</v>
      </c>
      <c r="J3346" s="17">
        <v>1.4339932782576073</v>
      </c>
      <c r="K3346" s="17">
        <v>2.3899887970960081E-2</v>
      </c>
      <c r="L3346" s="17">
        <v>-0.99999999999999989</v>
      </c>
      <c r="M3346" s="17">
        <v>-0.99999999999999989</v>
      </c>
      <c r="N3346" s="17">
        <v>0.47799775941920081</v>
      </c>
      <c r="O3346" s="17">
        <v>7.1363866045037847</v>
      </c>
      <c r="P3346" s="17">
        <v>2.2236047669537844E-2</v>
      </c>
      <c r="Q3346" s="17">
        <v>-2.3819887969908242E-2</v>
      </c>
      <c r="R3346" s="17">
        <v>-3.5934630940851434E-2</v>
      </c>
      <c r="S3346" s="17">
        <v>0.33333333333333331</v>
      </c>
      <c r="T3346" s="17">
        <v>0.36874643583402544</v>
      </c>
      <c r="U3346" s="17">
        <v>6.798565897797533E-2</v>
      </c>
      <c r="V3346" s="17">
        <v>0</v>
      </c>
      <c r="W3346" s="17">
        <v>29.84662160697496</v>
      </c>
      <c r="X3346" s="17">
        <v>0.98568965418599785</v>
      </c>
      <c r="Y3346" s="17">
        <v>-0.99999999999999989</v>
      </c>
      <c r="Z3346" s="17">
        <v>-0.99999999999999989</v>
      </c>
      <c r="AA3346" s="17">
        <v>23.555739767871941</v>
      </c>
      <c r="AB3346" s="17">
        <v>-0.2206306003474249</v>
      </c>
      <c r="AC3346" s="17">
        <v>3.4393555143093866E-3</v>
      </c>
      <c r="AD3346" s="17">
        <v>9.2092300669872548E-2</v>
      </c>
      <c r="AE3346" s="17">
        <v>-6.2549472081621484</v>
      </c>
      <c r="AF3346" s="17">
        <v>0.25</v>
      </c>
      <c r="AG3346" s="17">
        <v>-0.99999999999999989</v>
      </c>
      <c r="AH3346" s="17">
        <v>-0.99999999999999989</v>
      </c>
      <c r="AI3346" s="17">
        <v>0</v>
      </c>
      <c r="AJ3346" s="17">
        <v>0</v>
      </c>
      <c r="AK3346" s="17">
        <v>6.8358131788118521E-3</v>
      </c>
      <c r="AL3346" s="17">
        <v>0.28300474706146761</v>
      </c>
      <c r="AM3346" s="17">
        <v>0.16714653345972696</v>
      </c>
      <c r="AN3346" s="17">
        <v>3.1052744805392905E-2</v>
      </c>
      <c r="AO3346" s="17">
        <v>4.2128424023872331</v>
      </c>
      <c r="AP3346" s="17">
        <v>2.1913423554421607</v>
      </c>
      <c r="AQ3346" s="17">
        <v>31.280614885232584</v>
      </c>
      <c r="AR3346" s="17">
        <v>0.77006542814533419</v>
      </c>
      <c r="AS3346" s="17">
        <v>1.0095895421569585</v>
      </c>
      <c r="AT3346" s="17">
        <v>-0.99999999999999989</v>
      </c>
      <c r="AU3346" s="17">
        <v>-0.99999999999999989</v>
      </c>
      <c r="AV3346" s="17">
        <v>0.37865540829470057</v>
      </c>
      <c r="AW3346" s="17">
        <v>32.883468727817885</v>
      </c>
      <c r="AX3346" s="17">
        <v>32.883468727817885</v>
      </c>
      <c r="AY3346" s="17">
        <v>-2.6690760594967566E-2</v>
      </c>
      <c r="AZ3346" s="17">
        <v>-12.066484780321584</v>
      </c>
      <c r="BA3346" s="22">
        <v>1373.3110433615102</v>
      </c>
      <c r="CU3346" t="e">
        <v>#N/A</v>
      </c>
      <c r="CV3346" t="e">
        <v>#N/A</v>
      </c>
    </row>
    <row r="3347" spans="1:100" x14ac:dyDescent="0.25">
      <c r="A3347">
        <v>6756</v>
      </c>
      <c r="B3347" t="s">
        <v>3567</v>
      </c>
      <c r="C3347" s="22">
        <v>1</v>
      </c>
      <c r="D3347" s="17">
        <v>3.6780808625294901</v>
      </c>
      <c r="E3347" s="17">
        <v>2.1757476414710399E-2</v>
      </c>
      <c r="F3347" s="17">
        <v>5.7515663270048999E-2</v>
      </c>
      <c r="G3347" s="17">
        <v>6.3638324821297304E-2</v>
      </c>
      <c r="H3347" s="17">
        <v>4.4731895715573101E-2</v>
      </c>
      <c r="I3347" s="17">
        <v>0</v>
      </c>
      <c r="J3347" s="17">
        <v>2.6839137429343798</v>
      </c>
      <c r="K3347" s="17">
        <v>4.4731895715573101E-2</v>
      </c>
      <c r="L3347" s="17">
        <v>-1</v>
      </c>
      <c r="M3347" s="17">
        <v>-1</v>
      </c>
      <c r="N3347" s="17">
        <v>0.894637914311463</v>
      </c>
      <c r="O3347" s="17">
        <v>6.42563293028517</v>
      </c>
      <c r="P3347" s="17">
        <v>8.4867148022695807E-2</v>
      </c>
      <c r="Q3347" s="17">
        <v>0.153507344323627</v>
      </c>
      <c r="R3347" s="17">
        <v>5.0277871893111802E-2</v>
      </c>
      <c r="S3347" s="17">
        <v>0.32916601326620298</v>
      </c>
      <c r="T3347" s="17">
        <v>0.23975694309620599</v>
      </c>
      <c r="U3347" s="17">
        <v>4.00147922229208E-2</v>
      </c>
      <c r="V3347" s="17">
        <v>-3.2092616958779002E-3</v>
      </c>
      <c r="W3347" s="17">
        <v>22.4398636469551</v>
      </c>
      <c r="X3347" s="17">
        <v>0.57887640222380699</v>
      </c>
      <c r="Y3347" s="17">
        <v>-1</v>
      </c>
      <c r="Z3347" s="17">
        <v>-1</v>
      </c>
      <c r="AA3347" s="17">
        <v>33.0321732872819</v>
      </c>
      <c r="AB3347" s="17">
        <v>0.100272451404467</v>
      </c>
      <c r="AC3347" s="17">
        <v>4.1627991656747201E-2</v>
      </c>
      <c r="AD3347" s="17">
        <v>6.8940192307458195E-2</v>
      </c>
      <c r="AE3347" s="17">
        <v>10.542031768433599</v>
      </c>
      <c r="AF3347" s="17">
        <v>-1</v>
      </c>
      <c r="AG3347" s="17">
        <v>-1</v>
      </c>
      <c r="AH3347" s="17">
        <v>-1</v>
      </c>
      <c r="AI3347" s="17">
        <v>-6.4806894010443399E-4</v>
      </c>
      <c r="AJ3347" s="17">
        <v>-3.2092616958779002E-3</v>
      </c>
      <c r="AK3347" s="17">
        <v>0.108545496552842</v>
      </c>
      <c r="AL3347" s="17">
        <v>6.3541779719447203E-2</v>
      </c>
      <c r="AM3347" s="17">
        <v>0.14516971361987499</v>
      </c>
      <c r="AN3347" s="17">
        <v>6.2411759814733403E-2</v>
      </c>
      <c r="AO3347" s="17">
        <v>4.1719703232610899</v>
      </c>
      <c r="AP3347" s="17">
        <v>1.87800289396557</v>
      </c>
      <c r="AQ3347" s="17">
        <v>25.123777389889501</v>
      </c>
      <c r="AR3347" s="17">
        <v>0.60572848688945202</v>
      </c>
      <c r="AS3347" s="17">
        <v>0.62360829793938</v>
      </c>
      <c r="AT3347" s="17">
        <v>-1</v>
      </c>
      <c r="AU3347" s="17">
        <v>-1</v>
      </c>
      <c r="AV3347" s="17">
        <v>0.113916196714409</v>
      </c>
      <c r="AW3347" s="17">
        <v>41.335809111532598</v>
      </c>
      <c r="AX3347" s="17">
        <v>41.001921563142801</v>
      </c>
      <c r="AY3347" s="17">
        <v>9.6368259759583505E-2</v>
      </c>
      <c r="AZ3347" s="17">
        <v>-14.145392237927799</v>
      </c>
      <c r="BA3347" s="22">
        <v>1350</v>
      </c>
      <c r="CU3347" t="e">
        <v>#N/A</v>
      </c>
      <c r="CV3347" t="e">
        <v>#N/A</v>
      </c>
    </row>
    <row r="3348" spans="1:100" x14ac:dyDescent="0.25">
      <c r="A3348">
        <v>6757</v>
      </c>
      <c r="B3348" t="s">
        <v>3568</v>
      </c>
      <c r="C3348" s="22">
        <v>1</v>
      </c>
      <c r="D3348" s="17">
        <v>3.6780808625294901</v>
      </c>
      <c r="E3348" s="17">
        <v>2.1757476414710399E-2</v>
      </c>
      <c r="F3348" s="17">
        <v>5.7515663270048999E-2</v>
      </c>
      <c r="G3348" s="17">
        <v>6.3638324821297304E-2</v>
      </c>
      <c r="H3348" s="17">
        <v>4.4731895715573101E-2</v>
      </c>
      <c r="I3348" s="17">
        <v>0</v>
      </c>
      <c r="J3348" s="17">
        <v>2.6839137429343798</v>
      </c>
      <c r="K3348" s="17">
        <v>4.4731895715573101E-2</v>
      </c>
      <c r="L3348" s="17">
        <v>-1</v>
      </c>
      <c r="M3348" s="17">
        <v>-1</v>
      </c>
      <c r="N3348" s="17">
        <v>0.894637914311463</v>
      </c>
      <c r="O3348" s="17">
        <v>6.42563293028517</v>
      </c>
      <c r="P3348" s="17">
        <v>8.4867148022695807E-2</v>
      </c>
      <c r="Q3348" s="17">
        <v>0.153507344323627</v>
      </c>
      <c r="R3348" s="17">
        <v>5.0277871893111802E-2</v>
      </c>
      <c r="S3348" s="17">
        <v>0.32916601326620298</v>
      </c>
      <c r="T3348" s="17">
        <v>0.23975694309620599</v>
      </c>
      <c r="U3348" s="17">
        <v>4.00147922229208E-2</v>
      </c>
      <c r="V3348" s="17">
        <v>-3.2092616958779002E-3</v>
      </c>
      <c r="W3348" s="17">
        <v>22.4398636469551</v>
      </c>
      <c r="X3348" s="17">
        <v>0.57887640222380699</v>
      </c>
      <c r="Y3348" s="17">
        <v>-1</v>
      </c>
      <c r="Z3348" s="17">
        <v>-1</v>
      </c>
      <c r="AA3348" s="17">
        <v>33.0321732872819</v>
      </c>
      <c r="AB3348" s="17">
        <v>0.100272451404467</v>
      </c>
      <c r="AC3348" s="17">
        <v>4.1627991656747201E-2</v>
      </c>
      <c r="AD3348" s="17">
        <v>6.8940192307458195E-2</v>
      </c>
      <c r="AE3348" s="17">
        <v>10.542031768433599</v>
      </c>
      <c r="AF3348" s="17">
        <v>-1</v>
      </c>
      <c r="AG3348" s="17">
        <v>-1</v>
      </c>
      <c r="AH3348" s="17">
        <v>-1</v>
      </c>
      <c r="AI3348" s="17">
        <v>-6.4806894010443399E-4</v>
      </c>
      <c r="AJ3348" s="17">
        <v>-3.2092616958779002E-3</v>
      </c>
      <c r="AK3348" s="17">
        <v>0.108545496552842</v>
      </c>
      <c r="AL3348" s="17">
        <v>6.3541779719447203E-2</v>
      </c>
      <c r="AM3348" s="17">
        <v>0.14516971361987499</v>
      </c>
      <c r="AN3348" s="17">
        <v>6.2411759814733403E-2</v>
      </c>
      <c r="AO3348" s="17">
        <v>4.1719703232610899</v>
      </c>
      <c r="AP3348" s="17">
        <v>1.87800289396557</v>
      </c>
      <c r="AQ3348" s="17">
        <v>25.123777389889501</v>
      </c>
      <c r="AR3348" s="17">
        <v>0.60572848688945202</v>
      </c>
      <c r="AS3348" s="17">
        <v>0.62360829793938</v>
      </c>
      <c r="AT3348" s="17">
        <v>-1</v>
      </c>
      <c r="AU3348" s="17">
        <v>-1</v>
      </c>
      <c r="AV3348" s="17">
        <v>0.113916196714409</v>
      </c>
      <c r="AW3348" s="17">
        <v>41.335809111532598</v>
      </c>
      <c r="AX3348" s="17">
        <v>41.001921563142801</v>
      </c>
      <c r="AY3348" s="17">
        <v>9.6368259759583505E-2</v>
      </c>
      <c r="AZ3348" s="17">
        <v>-14.145392237927799</v>
      </c>
      <c r="BA3348" s="22">
        <v>1350</v>
      </c>
      <c r="CU3348" t="e">
        <v>#N/A</v>
      </c>
      <c r="CV3348" t="e">
        <v>#N/A</v>
      </c>
    </row>
    <row r="3349" spans="1:100" x14ac:dyDescent="0.25">
      <c r="A3349">
        <v>6758</v>
      </c>
      <c r="B3349" t="s">
        <v>3569</v>
      </c>
      <c r="C3349" s="22">
        <v>3</v>
      </c>
      <c r="D3349" s="17">
        <v>5.3476862011661774</v>
      </c>
      <c r="E3349" s="17">
        <v>0</v>
      </c>
      <c r="F3349" s="17">
        <v>0.45605332046481872</v>
      </c>
      <c r="G3349" s="17">
        <v>0.45605332046481872</v>
      </c>
      <c r="H3349" s="17">
        <v>5.3775912516611922E-2</v>
      </c>
      <c r="I3349" s="17">
        <v>0</v>
      </c>
      <c r="J3349" s="17">
        <v>3.226554750996717</v>
      </c>
      <c r="K3349" s="17">
        <v>5.3775912516611922E-2</v>
      </c>
      <c r="L3349" s="17">
        <v>-1.0000000000000007</v>
      </c>
      <c r="M3349" s="17">
        <v>-1.0000000000000007</v>
      </c>
      <c r="N3349" s="17">
        <v>1.0755182503322385</v>
      </c>
      <c r="O3349" s="17">
        <v>9.030294272627712</v>
      </c>
      <c r="P3349" s="17">
        <v>0.42499574289902631</v>
      </c>
      <c r="Q3349" s="17">
        <v>-0.17476658211981794</v>
      </c>
      <c r="R3349" s="17">
        <v>2.4441143547247274E-2</v>
      </c>
      <c r="S3349" s="17">
        <v>0.33333333333333348</v>
      </c>
      <c r="T3349" s="17">
        <v>0.29212898997526904</v>
      </c>
      <c r="U3349" s="17">
        <v>-1.779999222370459E-2</v>
      </c>
      <c r="V3349" s="17">
        <v>-4.0282729239454688E-2</v>
      </c>
      <c r="W3349" s="17">
        <v>20.544147573153257</v>
      </c>
      <c r="X3349" s="17">
        <v>0.35303190778620136</v>
      </c>
      <c r="Y3349" s="17">
        <v>-1.0000000000000007</v>
      </c>
      <c r="Z3349" s="17">
        <v>-1.0000000000000007</v>
      </c>
      <c r="AA3349" s="17">
        <v>44.484163845193955</v>
      </c>
      <c r="AB3349" s="17">
        <v>0.15068475138957813</v>
      </c>
      <c r="AC3349" s="17">
        <v>0.26776062172804227</v>
      </c>
      <c r="AD3349" s="17">
        <v>5.9866129452248902E-2</v>
      </c>
      <c r="AE3349" s="17">
        <v>23.915575128493465</v>
      </c>
      <c r="AF3349" s="17">
        <v>0.4</v>
      </c>
      <c r="AG3349" s="17">
        <v>-1.0000000000000007</v>
      </c>
      <c r="AH3349" s="17">
        <v>-1.0000000000000007</v>
      </c>
      <c r="AI3349" s="17">
        <v>0</v>
      </c>
      <c r="AJ3349" s="17">
        <v>-4.0282729239454688E-2</v>
      </c>
      <c r="AK3349" s="17">
        <v>0.18876673267705685</v>
      </c>
      <c r="AL3349" s="17">
        <v>0.10031208997921165</v>
      </c>
      <c r="AM3349" s="17">
        <v>6.2568509402880612E-2</v>
      </c>
      <c r="AN3349" s="17">
        <v>-1.7969446807015135E-2</v>
      </c>
      <c r="AO3349" s="17">
        <v>2.5080463984572998</v>
      </c>
      <c r="AP3349" s="17">
        <v>5.2324279720678629E-2</v>
      </c>
      <c r="AQ3349" s="17">
        <v>23.770702324149976</v>
      </c>
      <c r="AR3349" s="17">
        <v>0.56737960184544334</v>
      </c>
      <c r="AS3349" s="17">
        <v>0.40680782030281365</v>
      </c>
      <c r="AT3349" s="17">
        <v>-1.0000000000000007</v>
      </c>
      <c r="AU3349" s="17">
        <v>-1.0000000000000007</v>
      </c>
      <c r="AV3349" s="17">
        <v>0.48049446401206597</v>
      </c>
      <c r="AW3349" s="17">
        <v>53.566782397542376</v>
      </c>
      <c r="AX3349" s="17">
        <v>49.538509473596925</v>
      </c>
      <c r="AY3349" s="17">
        <v>0.15797130459537587</v>
      </c>
      <c r="AZ3349" s="17">
        <v>-7.0688528791046599</v>
      </c>
      <c r="BA3349" s="22">
        <v>1395.1657110716465</v>
      </c>
      <c r="CU3349" t="e">
        <v>#N/A</v>
      </c>
      <c r="CV3349" t="e">
        <v>#N/A</v>
      </c>
    </row>
    <row r="3350" spans="1:100" x14ac:dyDescent="0.25">
      <c r="A3350">
        <v>6759</v>
      </c>
      <c r="B3350" t="s">
        <v>3570</v>
      </c>
      <c r="C3350" s="22">
        <v>1</v>
      </c>
      <c r="D3350" s="17">
        <v>3.6780808625294901</v>
      </c>
      <c r="E3350" s="17">
        <v>2.1757476414710399E-2</v>
      </c>
      <c r="F3350" s="17">
        <v>5.7515663270048999E-2</v>
      </c>
      <c r="G3350" s="17">
        <v>6.3638324821297304E-2</v>
      </c>
      <c r="H3350" s="17">
        <v>4.4731895715573101E-2</v>
      </c>
      <c r="I3350" s="17">
        <v>0</v>
      </c>
      <c r="J3350" s="17">
        <v>2.6839137429343798</v>
      </c>
      <c r="K3350" s="17">
        <v>4.4731895715573101E-2</v>
      </c>
      <c r="L3350" s="17">
        <v>-1</v>
      </c>
      <c r="M3350" s="17">
        <v>-1</v>
      </c>
      <c r="N3350" s="17">
        <v>0.894637914311463</v>
      </c>
      <c r="O3350" s="17">
        <v>6.42563293028517</v>
      </c>
      <c r="P3350" s="17">
        <v>8.4867148022695807E-2</v>
      </c>
      <c r="Q3350" s="17">
        <v>0.153507344323627</v>
      </c>
      <c r="R3350" s="17">
        <v>5.0277871893111802E-2</v>
      </c>
      <c r="S3350" s="17">
        <v>0.32916601326620298</v>
      </c>
      <c r="T3350" s="17">
        <v>0.23975694309620599</v>
      </c>
      <c r="U3350" s="17">
        <v>4.00147922229208E-2</v>
      </c>
      <c r="V3350" s="17">
        <v>-3.2092616958779002E-3</v>
      </c>
      <c r="W3350" s="17">
        <v>22.4398636469551</v>
      </c>
      <c r="X3350" s="17">
        <v>0.57887640222380699</v>
      </c>
      <c r="Y3350" s="17">
        <v>-1</v>
      </c>
      <c r="Z3350" s="17">
        <v>-1</v>
      </c>
      <c r="AA3350" s="17">
        <v>33.0321732872819</v>
      </c>
      <c r="AB3350" s="17">
        <v>0.100272451404467</v>
      </c>
      <c r="AC3350" s="17">
        <v>4.1627991656747201E-2</v>
      </c>
      <c r="AD3350" s="17">
        <v>6.8940192307458195E-2</v>
      </c>
      <c r="AE3350" s="17">
        <v>10.542031768433599</v>
      </c>
      <c r="AF3350" s="17">
        <v>-1</v>
      </c>
      <c r="AG3350" s="17">
        <v>-1</v>
      </c>
      <c r="AH3350" s="17">
        <v>-1</v>
      </c>
      <c r="AI3350" s="17">
        <v>-6.4806894010443399E-4</v>
      </c>
      <c r="AJ3350" s="17">
        <v>-3.2092616958779002E-3</v>
      </c>
      <c r="AK3350" s="17">
        <v>0.108545496552842</v>
      </c>
      <c r="AL3350" s="17">
        <v>6.3541779719447203E-2</v>
      </c>
      <c r="AM3350" s="17">
        <v>0.14516971361987499</v>
      </c>
      <c r="AN3350" s="17">
        <v>6.2411759814733403E-2</v>
      </c>
      <c r="AO3350" s="17">
        <v>4.1719703232610899</v>
      </c>
      <c r="AP3350" s="17">
        <v>1.87800289396557</v>
      </c>
      <c r="AQ3350" s="17">
        <v>25.123777389889501</v>
      </c>
      <c r="AR3350" s="17">
        <v>0.60572848688945202</v>
      </c>
      <c r="AS3350" s="17">
        <v>0.62360829793938</v>
      </c>
      <c r="AT3350" s="17">
        <v>-1</v>
      </c>
      <c r="AU3350" s="17">
        <v>-1</v>
      </c>
      <c r="AV3350" s="17">
        <v>0.113916196714409</v>
      </c>
      <c r="AW3350" s="17">
        <v>41.335809111532598</v>
      </c>
      <c r="AX3350" s="17">
        <v>41.001921563142801</v>
      </c>
      <c r="AY3350" s="17">
        <v>9.6368259759583505E-2</v>
      </c>
      <c r="AZ3350" s="17">
        <v>-14.145392237927799</v>
      </c>
      <c r="BA3350" s="22">
        <v>1350</v>
      </c>
      <c r="CU3350" t="e">
        <v>#N/A</v>
      </c>
      <c r="CV3350" t="e">
        <v>#N/A</v>
      </c>
    </row>
    <row r="3351" spans="1:100" x14ac:dyDescent="0.25">
      <c r="A3351">
        <v>6762</v>
      </c>
      <c r="B3351" t="s">
        <v>3571</v>
      </c>
      <c r="C3351" s="22">
        <v>3</v>
      </c>
      <c r="D3351" s="17">
        <v>5.0209815179806352</v>
      </c>
      <c r="E3351" s="17">
        <v>-0.29848539087685183</v>
      </c>
      <c r="F3351" s="17">
        <v>-0.14856218939916899</v>
      </c>
      <c r="G3351" s="17">
        <v>-0.27276798774708644</v>
      </c>
      <c r="H3351" s="17">
        <v>0.18047222209299166</v>
      </c>
      <c r="I3351" s="17">
        <v>0</v>
      </c>
      <c r="J3351" s="17">
        <v>10.828333325579496</v>
      </c>
      <c r="K3351" s="17">
        <v>0.18047222209299166</v>
      </c>
      <c r="L3351" s="17">
        <v>-1.0000000000000004</v>
      </c>
      <c r="M3351" s="17">
        <v>-1.0000000000000004</v>
      </c>
      <c r="N3351" s="17">
        <v>3.6094444418598326</v>
      </c>
      <c r="O3351" s="17">
        <v>15.57654685581306</v>
      </c>
      <c r="P3351" s="17">
        <v>-0.87901718880403734</v>
      </c>
      <c r="Q3351" s="17">
        <v>-1.2080672660324177</v>
      </c>
      <c r="R3351" s="17">
        <v>-0.43700377661186512</v>
      </c>
      <c r="S3351" s="17">
        <v>0.3333333333333337</v>
      </c>
      <c r="T3351" s="17">
        <v>0.3406981843804292</v>
      </c>
      <c r="U3351" s="17">
        <v>0.17394904362897926</v>
      </c>
      <c r="V3351" s="17">
        <v>4.5646876987099828E-2</v>
      </c>
      <c r="W3351" s="17">
        <v>28.526208649474011</v>
      </c>
      <c r="X3351" s="17">
        <v>1.470601583106383</v>
      </c>
      <c r="Y3351" s="17">
        <v>-1.0000000000000004</v>
      </c>
      <c r="Z3351" s="17">
        <v>-1.0000000000000004</v>
      </c>
      <c r="AA3351" s="17">
        <v>33.813291283859492</v>
      </c>
      <c r="AB3351" s="17">
        <v>2.4190110951858516E-2</v>
      </c>
      <c r="AC3351" s="17">
        <v>-7.7773357009216268E-2</v>
      </c>
      <c r="AD3351" s="17">
        <v>0.16806497427730463</v>
      </c>
      <c r="AE3351" s="17">
        <v>5.7240864109973337</v>
      </c>
      <c r="AF3351" s="17">
        <v>8.3333333333333329E-2</v>
      </c>
      <c r="AG3351" s="17">
        <v>-1.0000000000000004</v>
      </c>
      <c r="AH3351" s="17">
        <v>-1.0000000000000004</v>
      </c>
      <c r="AI3351" s="17">
        <v>0</v>
      </c>
      <c r="AJ3351" s="17">
        <v>4.5646876987099828E-2</v>
      </c>
      <c r="AK3351" s="17">
        <v>4.5635524270484056E-3</v>
      </c>
      <c r="AL3351" s="17">
        <v>0.47108939253511123</v>
      </c>
      <c r="AM3351" s="17">
        <v>0.13195150609037279</v>
      </c>
      <c r="AN3351" s="17">
        <v>-7.4534180014321064E-2</v>
      </c>
      <c r="AO3351" s="17">
        <v>3.3216054143945635</v>
      </c>
      <c r="AP3351" s="17">
        <v>0.49209246231753001</v>
      </c>
      <c r="AQ3351" s="17">
        <v>39.354541975053507</v>
      </c>
      <c r="AR3351" s="17">
        <v>0.89362743832984137</v>
      </c>
      <c r="AS3351" s="17">
        <v>1.6510738051993747</v>
      </c>
      <c r="AT3351" s="17">
        <v>-1.0000000000000004</v>
      </c>
      <c r="AU3351" s="17">
        <v>-1.0000000000000004</v>
      </c>
      <c r="AV3351" s="17">
        <v>-0.70977176435895162</v>
      </c>
      <c r="AW3351" s="17">
        <v>49.881930601990071</v>
      </c>
      <c r="AX3351" s="17">
        <v>54.446618300700038</v>
      </c>
      <c r="AY3351" s="17">
        <v>-2.9902223959791821E-2</v>
      </c>
      <c r="AZ3351" s="17">
        <v>-33.549731040408076</v>
      </c>
      <c r="BA3351" s="22">
        <v>1357.9649060061181</v>
      </c>
      <c r="CU3351" t="e">
        <v>#N/A</v>
      </c>
      <c r="CV3351" t="e">
        <v>#N/A</v>
      </c>
    </row>
    <row r="3352" spans="1:100" x14ac:dyDescent="0.25">
      <c r="A3352">
        <v>6763</v>
      </c>
      <c r="B3352" t="s">
        <v>3572</v>
      </c>
      <c r="C3352" s="22">
        <v>3</v>
      </c>
      <c r="D3352" s="17">
        <v>4.0882632503719973</v>
      </c>
      <c r="E3352" s="17">
        <v>0.3719724194265091</v>
      </c>
      <c r="F3352" s="17">
        <v>0.82947230420034157</v>
      </c>
      <c r="G3352" s="17">
        <v>0.95813598150153356</v>
      </c>
      <c r="H3352" s="17">
        <v>0.26774288562371329</v>
      </c>
      <c r="I3352" s="17">
        <v>0</v>
      </c>
      <c r="J3352" s="17">
        <v>16.064573137422787</v>
      </c>
      <c r="K3352" s="17">
        <v>0.26774288562371329</v>
      </c>
      <c r="L3352" s="17">
        <v>-0.99999999999999889</v>
      </c>
      <c r="M3352" s="17">
        <v>-0.99999999999999889</v>
      </c>
      <c r="N3352" s="17">
        <v>5.3548577124742653</v>
      </c>
      <c r="O3352" s="17">
        <v>21.11097236929632</v>
      </c>
      <c r="P3352" s="17">
        <v>-0.65460398443335077</v>
      </c>
      <c r="Q3352" s="17">
        <v>0.20622632429654175</v>
      </c>
      <c r="R3352" s="17">
        <v>2.0825338388290295E-2</v>
      </c>
      <c r="S3352" s="17">
        <v>0.33333333333333304</v>
      </c>
      <c r="T3352" s="17">
        <v>0.33333333333333304</v>
      </c>
      <c r="U3352" s="17">
        <v>0.41127320190545286</v>
      </c>
      <c r="V3352" s="17">
        <v>0.20081568047081907</v>
      </c>
      <c r="W3352" s="17">
        <v>40.440506536768964</v>
      </c>
      <c r="X3352" s="17">
        <v>3.248910671489678</v>
      </c>
      <c r="Y3352" s="17">
        <v>-0.99999999999999889</v>
      </c>
      <c r="Z3352" s="17">
        <v>-0.99999999999999889</v>
      </c>
      <c r="AA3352" s="17">
        <v>74.276862734428207</v>
      </c>
      <c r="AB3352" s="17">
        <v>0.26059837333943503</v>
      </c>
      <c r="AC3352" s="17">
        <v>0.22985728871191785</v>
      </c>
      <c r="AD3352" s="17">
        <v>0.18585495513406655</v>
      </c>
      <c r="AE3352" s="17">
        <v>33.815530859270979</v>
      </c>
      <c r="AF3352" s="17">
        <v>0.8571428571428571</v>
      </c>
      <c r="AG3352" s="17">
        <v>-0.99999999999999889</v>
      </c>
      <c r="AH3352" s="17">
        <v>-0.99999999999999889</v>
      </c>
      <c r="AI3352" s="17">
        <v>7.7572031209651129E-2</v>
      </c>
      <c r="AJ3352" s="17">
        <v>0.20081568047081907</v>
      </c>
      <c r="AK3352" s="17">
        <v>4.3321894476503614E-3</v>
      </c>
      <c r="AL3352" s="17">
        <v>-8.0952369614026326E-2</v>
      </c>
      <c r="AM3352" s="17">
        <v>-7.1388464594016141E-2</v>
      </c>
      <c r="AN3352" s="17">
        <v>0.27615231807845175</v>
      </c>
      <c r="AO3352" s="17">
        <v>-1.7630506676121516</v>
      </c>
      <c r="AP3352" s="17">
        <v>6.4990461038911613</v>
      </c>
      <c r="AQ3352" s="17">
        <v>56.505079674191762</v>
      </c>
      <c r="AR3352" s="17">
        <v>1.2787555490429381</v>
      </c>
      <c r="AS3352" s="17">
        <v>3.5166535571133903</v>
      </c>
      <c r="AT3352" s="17">
        <v>-0.99999999999999889</v>
      </c>
      <c r="AU3352" s="17">
        <v>-0.99999999999999889</v>
      </c>
      <c r="AV3352" s="17">
        <v>0.9789613198898196</v>
      </c>
      <c r="AW3352" s="17">
        <v>101.88688120761569</v>
      </c>
      <c r="AX3352" s="17">
        <v>123.51988987889068</v>
      </c>
      <c r="AY3352" s="17">
        <v>0.1766672207212068</v>
      </c>
      <c r="AZ3352" s="17">
        <v>-2.4806146180437612</v>
      </c>
      <c r="BA3352" s="22">
        <v>1545.6251364576997</v>
      </c>
      <c r="CU3352" t="e">
        <v>#N/A</v>
      </c>
      <c r="CV3352" t="e">
        <v>#N/A</v>
      </c>
    </row>
    <row r="3353" spans="1:100" x14ac:dyDescent="0.25">
      <c r="A3353">
        <v>6764</v>
      </c>
      <c r="B3353" t="s">
        <v>3573</v>
      </c>
      <c r="C3353" s="22">
        <v>3</v>
      </c>
      <c r="D3353" s="17">
        <v>5.0726968848296385</v>
      </c>
      <c r="E3353" s="17">
        <v>8.9118396619545695E-2</v>
      </c>
      <c r="F3353" s="17">
        <v>-0.44295524766870054</v>
      </c>
      <c r="G3353" s="17">
        <v>-0.44295524766870054</v>
      </c>
      <c r="H3353" s="17">
        <v>-7.3272505020250567E-2</v>
      </c>
      <c r="I3353" s="17">
        <v>0</v>
      </c>
      <c r="J3353" s="17">
        <v>-4.3963503012150333</v>
      </c>
      <c r="K3353" s="17">
        <v>-7.3272505020250567E-2</v>
      </c>
      <c r="L3353" s="17">
        <v>-1</v>
      </c>
      <c r="M3353" s="17">
        <v>-1</v>
      </c>
      <c r="N3353" s="17">
        <v>-1.4654501004050111</v>
      </c>
      <c r="O3353" s="17">
        <v>0.233391335945903</v>
      </c>
      <c r="P3353" s="17">
        <v>-0.13587423705711477</v>
      </c>
      <c r="Q3353" s="17">
        <v>0.72359657398773791</v>
      </c>
      <c r="R3353" s="17">
        <v>0.18358808879913144</v>
      </c>
      <c r="S3353" s="17">
        <v>0.33333333333333337</v>
      </c>
      <c r="T3353" s="17">
        <v>0.27910964131149041</v>
      </c>
      <c r="U3353" s="17">
        <v>3.9305521519139464E-2</v>
      </c>
      <c r="V3353" s="17">
        <v>-8.1962484968596712E-4</v>
      </c>
      <c r="W3353" s="17">
        <v>28.968055053381118</v>
      </c>
      <c r="X3353" s="17">
        <v>0.78379612462167325</v>
      </c>
      <c r="Y3353" s="17">
        <v>-1</v>
      </c>
      <c r="Z3353" s="17">
        <v>-1</v>
      </c>
      <c r="AA3353" s="17">
        <v>31.573979801946976</v>
      </c>
      <c r="AB3353" s="17">
        <v>0.19596442478219919</v>
      </c>
      <c r="AC3353" s="17">
        <v>-8.2019142562000311E-2</v>
      </c>
      <c r="AD3353" s="17">
        <v>-6.5498549024864239E-2</v>
      </c>
      <c r="AE3353" s="17">
        <v>2.4223366597667306</v>
      </c>
      <c r="AF3353" s="17">
        <v>0</v>
      </c>
      <c r="AG3353" s="17">
        <v>-1</v>
      </c>
      <c r="AH3353" s="17">
        <v>-1</v>
      </c>
      <c r="AI3353" s="17">
        <v>0</v>
      </c>
      <c r="AJ3353" s="17">
        <v>-8.1962484968596712E-4</v>
      </c>
      <c r="AK3353" s="17">
        <v>0.41367030429715168</v>
      </c>
      <c r="AL3353" s="17">
        <v>-0.12235243937790705</v>
      </c>
      <c r="AM3353" s="17">
        <v>-8.2895977109072622E-2</v>
      </c>
      <c r="AN3353" s="17">
        <v>5.2185996341292118E-3</v>
      </c>
      <c r="AO3353" s="17">
        <v>-4.0479062410575528E-3</v>
      </c>
      <c r="AP3353" s="17">
        <v>-0.48129720603630505</v>
      </c>
      <c r="AQ3353" s="17">
        <v>24.571704752166085</v>
      </c>
      <c r="AR3353" s="17">
        <v>0.65092887131427757</v>
      </c>
      <c r="AS3353" s="17">
        <v>0.71052361960142307</v>
      </c>
      <c r="AT3353" s="17">
        <v>-1</v>
      </c>
      <c r="AU3353" s="17">
        <v>-1</v>
      </c>
      <c r="AV3353" s="17">
        <v>-0.25936715886956907</v>
      </c>
      <c r="AW3353" s="17">
        <v>31.326073931856577</v>
      </c>
      <c r="AX3353" s="17">
        <v>31.244111446887992</v>
      </c>
      <c r="AY3353" s="17">
        <v>1.7433600334118508E-2</v>
      </c>
      <c r="AZ3353" s="17">
        <v>-33.489060594854138</v>
      </c>
      <c r="BA3353" s="22">
        <v>1315.883869131563</v>
      </c>
      <c r="CU3353" t="e">
        <v>#N/A</v>
      </c>
      <c r="CV3353" t="e">
        <v>#N/A</v>
      </c>
    </row>
    <row r="3354" spans="1:100" x14ac:dyDescent="0.25">
      <c r="A3354">
        <v>6765</v>
      </c>
      <c r="B3354" t="s">
        <v>3574</v>
      </c>
      <c r="C3354" s="22">
        <v>3</v>
      </c>
      <c r="D3354" s="17">
        <v>5.8349113493143809</v>
      </c>
      <c r="E3354" s="17">
        <v>0</v>
      </c>
      <c r="F3354" s="17">
        <v>0.31353227652363613</v>
      </c>
      <c r="G3354" s="17">
        <v>0.31353227652363613</v>
      </c>
      <c r="H3354" s="17">
        <v>0.21701099300782434</v>
      </c>
      <c r="I3354" s="17">
        <v>0</v>
      </c>
      <c r="J3354" s="17">
        <v>13.020659580469458</v>
      </c>
      <c r="K3354" s="17">
        <v>0.21701099300782434</v>
      </c>
      <c r="L3354" s="17">
        <v>-1.000000000000002</v>
      </c>
      <c r="M3354" s="17">
        <v>-1.000000000000002</v>
      </c>
      <c r="N3354" s="17">
        <v>4.3402198601564859</v>
      </c>
      <c r="O3354" s="17">
        <v>19.169103206307486</v>
      </c>
      <c r="P3354" s="17">
        <v>-9.7373351964473061E-3</v>
      </c>
      <c r="Q3354" s="17">
        <v>-9.438167810036582E-3</v>
      </c>
      <c r="R3354" s="17">
        <v>-1.109182026635344E-2</v>
      </c>
      <c r="S3354" s="17">
        <v>0.33333333333333393</v>
      </c>
      <c r="T3354" s="17">
        <v>0.30715418854095111</v>
      </c>
      <c r="U3354" s="17">
        <v>4.1499858202655907E-2</v>
      </c>
      <c r="V3354" s="17">
        <v>-2.7726901037471319E-3</v>
      </c>
      <c r="W3354" s="17">
        <v>18.488147878614786</v>
      </c>
      <c r="X3354" s="17">
        <v>0.54275849101537965</v>
      </c>
      <c r="Y3354" s="17">
        <v>-1.000000000000002</v>
      </c>
      <c r="Z3354" s="17">
        <v>-1.000000000000002</v>
      </c>
      <c r="AA3354" s="17">
        <v>28.427377360811395</v>
      </c>
      <c r="AB3354" s="17">
        <v>0.19545619735665576</v>
      </c>
      <c r="AC3354" s="17">
        <v>3.1830154993301454E-2</v>
      </c>
      <c r="AD3354" s="17">
        <v>-2.8279926300697238E-2</v>
      </c>
      <c r="AE3354" s="17">
        <v>9.9503213024629975</v>
      </c>
      <c r="AF3354" s="17">
        <v>0.18181818181818182</v>
      </c>
      <c r="AG3354" s="17">
        <v>-1.000000000000002</v>
      </c>
      <c r="AH3354" s="17">
        <v>-1.000000000000002</v>
      </c>
      <c r="AI3354" s="17">
        <v>0</v>
      </c>
      <c r="AJ3354" s="17">
        <v>-2.7726901037471319E-3</v>
      </c>
      <c r="AK3354" s="17">
        <v>4.9260197529664623E-2</v>
      </c>
      <c r="AL3354" s="17">
        <v>0.24001891902661324</v>
      </c>
      <c r="AM3354" s="17">
        <v>-8.3785796541416588E-2</v>
      </c>
      <c r="AN3354" s="17">
        <v>0.15075230829318495</v>
      </c>
      <c r="AO3354" s="17">
        <v>-1.8483439258870908</v>
      </c>
      <c r="AP3354" s="17">
        <v>4.9689023024626895</v>
      </c>
      <c r="AQ3354" s="17">
        <v>31.508807459084242</v>
      </c>
      <c r="AR3354" s="17">
        <v>0.6792146899731939</v>
      </c>
      <c r="AS3354" s="17">
        <v>0.75976948402320421</v>
      </c>
      <c r="AT3354" s="17">
        <v>-1.000000000000002</v>
      </c>
      <c r="AU3354" s="17">
        <v>-1.000000000000002</v>
      </c>
      <c r="AV3354" s="17">
        <v>0.30244045625728277</v>
      </c>
      <c r="AW3354" s="17">
        <v>52.565382869581605</v>
      </c>
      <c r="AX3354" s="17">
        <v>52.288113859206895</v>
      </c>
      <c r="AY3354" s="17">
        <v>1.5182333339212225E-2</v>
      </c>
      <c r="AZ3354" s="17">
        <v>-24.480521633322493</v>
      </c>
      <c r="BA3354" s="22">
        <v>1322.1939098671139</v>
      </c>
      <c r="CU3354" t="e">
        <v>#N/A</v>
      </c>
      <c r="CV3354" t="e">
        <v>#N/A</v>
      </c>
    </row>
    <row r="3355" spans="1:100" x14ac:dyDescent="0.25">
      <c r="A3355">
        <v>6766</v>
      </c>
      <c r="B3355" t="s">
        <v>3575</v>
      </c>
      <c r="C3355" s="22">
        <v>3</v>
      </c>
      <c r="D3355" s="17">
        <v>4.380524900427968</v>
      </c>
      <c r="E3355" s="17">
        <v>-1.4204959081825112E-2</v>
      </c>
      <c r="F3355" s="17">
        <v>0.59000778404301546</v>
      </c>
      <c r="G3355" s="17">
        <v>0.59000778404301546</v>
      </c>
      <c r="H3355" s="17">
        <v>0.29363831008533825</v>
      </c>
      <c r="I3355" s="17">
        <v>0</v>
      </c>
      <c r="J3355" s="17">
        <v>17.618298605120287</v>
      </c>
      <c r="K3355" s="17">
        <v>0.29363831008533825</v>
      </c>
      <c r="L3355" s="17">
        <v>-1.0000000000000002</v>
      </c>
      <c r="M3355" s="17">
        <v>-1.0000000000000002</v>
      </c>
      <c r="N3355" s="17">
        <v>5.8727662017067619</v>
      </c>
      <c r="O3355" s="17">
        <v>22.58883128959128</v>
      </c>
      <c r="P3355" s="17">
        <v>-3.0632667481523643E-2</v>
      </c>
      <c r="Q3355" s="17">
        <v>-3.5889016404902545</v>
      </c>
      <c r="R3355" s="17">
        <v>-1.2478313405620369</v>
      </c>
      <c r="S3355" s="17">
        <v>0.33333333333333343</v>
      </c>
      <c r="T3355" s="17">
        <v>0.41722663034805324</v>
      </c>
      <c r="U3355" s="17">
        <v>5.572448585916847E-2</v>
      </c>
      <c r="V3355" s="17">
        <v>0</v>
      </c>
      <c r="W3355" s="17">
        <v>20.505845578208667</v>
      </c>
      <c r="X3355" s="17">
        <v>0.76550793219959579</v>
      </c>
      <c r="Y3355" s="17">
        <v>-1.0000000000000002</v>
      </c>
      <c r="Z3355" s="17">
        <v>-1.0000000000000002</v>
      </c>
      <c r="AA3355" s="17">
        <v>42.232495626747131</v>
      </c>
      <c r="AB3355" s="17">
        <v>-0.10345749043507049</v>
      </c>
      <c r="AC3355" s="17">
        <v>0.29268530598920334</v>
      </c>
      <c r="AD3355" s="17">
        <v>0.27026181222787721</v>
      </c>
      <c r="AE3355" s="17">
        <v>22.974481389100493</v>
      </c>
      <c r="AF3355" s="17">
        <v>0.18181818181818182</v>
      </c>
      <c r="AG3355" s="17">
        <v>-1.0000000000000002</v>
      </c>
      <c r="AH3355" s="17">
        <v>-1.0000000000000002</v>
      </c>
      <c r="AI3355" s="17">
        <v>-1.9454062624112513E-2</v>
      </c>
      <c r="AJ3355" s="17">
        <v>0</v>
      </c>
      <c r="AK3355" s="17">
        <v>0.66462256777946527</v>
      </c>
      <c r="AL3355" s="17">
        <v>-0.31910717943955946</v>
      </c>
      <c r="AM3355" s="17">
        <v>-0.40709442771321269</v>
      </c>
      <c r="AN3355" s="17">
        <v>0.12788943874997305</v>
      </c>
      <c r="AO3355" s="17">
        <v>-6.854247853932991</v>
      </c>
      <c r="AP3355" s="17">
        <v>1.601700071551529</v>
      </c>
      <c r="AQ3355" s="17">
        <v>38.12414418332898</v>
      </c>
      <c r="AR3355" s="17">
        <v>0.806284449540555</v>
      </c>
      <c r="AS3355" s="17">
        <v>1.0591462422849343</v>
      </c>
      <c r="AT3355" s="17">
        <v>-1.0000000000000002</v>
      </c>
      <c r="AU3355" s="17">
        <v>-1.0000000000000002</v>
      </c>
      <c r="AV3355" s="17">
        <v>-0.65782355651902158</v>
      </c>
      <c r="AW3355" s="17">
        <v>66.423026987889941</v>
      </c>
      <c r="AX3355" s="17">
        <v>66.033945735407684</v>
      </c>
      <c r="AY3355" s="17">
        <v>0.25764403722736551</v>
      </c>
      <c r="AZ3355" s="17">
        <v>18.511103364845567</v>
      </c>
      <c r="BA3355" s="22">
        <v>1397.5480022196755</v>
      </c>
      <c r="CU3355" t="e">
        <v>#N/A</v>
      </c>
      <c r="CV3355" t="e">
        <v>#N/A</v>
      </c>
    </row>
    <row r="3356" spans="1:100" x14ac:dyDescent="0.25">
      <c r="A3356">
        <v>6768</v>
      </c>
      <c r="B3356" t="s">
        <v>3576</v>
      </c>
      <c r="C3356" s="22">
        <v>3</v>
      </c>
      <c r="D3356" s="17">
        <v>3.0969920941963069</v>
      </c>
      <c r="E3356" s="17">
        <v>0</v>
      </c>
      <c r="F3356" s="17">
        <v>-8.9596025689854496E-3</v>
      </c>
      <c r="G3356" s="17">
        <v>-8.9596025689854496E-3</v>
      </c>
      <c r="H3356" s="17">
        <v>7.4670954921276608E-2</v>
      </c>
      <c r="I3356" s="17">
        <v>0</v>
      </c>
      <c r="J3356" s="17">
        <v>4.4802572952765907</v>
      </c>
      <c r="K3356" s="17">
        <v>7.4670954921276608E-2</v>
      </c>
      <c r="L3356" s="17">
        <v>-1.0000000000000009</v>
      </c>
      <c r="M3356" s="17">
        <v>-1.0000000000000009</v>
      </c>
      <c r="N3356" s="17">
        <v>1.4934190984255313</v>
      </c>
      <c r="O3356" s="17">
        <v>7.568289786903911</v>
      </c>
      <c r="P3356" s="17">
        <v>-0.27968870918924515</v>
      </c>
      <c r="Q3356" s="17">
        <v>4.1854439574543267E-2</v>
      </c>
      <c r="R3356" s="17">
        <v>-8.8220160193927324E-3</v>
      </c>
      <c r="S3356" s="17">
        <v>0.33333333333333348</v>
      </c>
      <c r="T3356" s="17">
        <v>0.11718088106342084</v>
      </c>
      <c r="U3356" s="17">
        <v>0.20658073988790443</v>
      </c>
      <c r="V3356" s="17">
        <v>0</v>
      </c>
      <c r="W3356" s="17">
        <v>23.296959974535273</v>
      </c>
      <c r="X3356" s="17">
        <v>0.98601376675718266</v>
      </c>
      <c r="Y3356" s="17">
        <v>-1.0000000000000009</v>
      </c>
      <c r="Z3356" s="17">
        <v>-1.0000000000000009</v>
      </c>
      <c r="AA3356" s="17">
        <v>28.794254756446605</v>
      </c>
      <c r="AB3356" s="17">
        <v>0.33060215824559791</v>
      </c>
      <c r="AC3356" s="17">
        <v>4.1085156433609271E-3</v>
      </c>
      <c r="AD3356" s="17">
        <v>-0.22458833793034463</v>
      </c>
      <c r="AE3356" s="17">
        <v>5.506116797930706</v>
      </c>
      <c r="AF3356" s="17">
        <v>0.25</v>
      </c>
      <c r="AG3356" s="17">
        <v>-1.0000000000000009</v>
      </c>
      <c r="AH3356" s="17">
        <v>-1.0000000000000009</v>
      </c>
      <c r="AI3356" s="17">
        <v>0</v>
      </c>
      <c r="AJ3356" s="17">
        <v>0</v>
      </c>
      <c r="AK3356" s="17">
        <v>0.7023550836921878</v>
      </c>
      <c r="AL3356" s="17">
        <v>-0.15332493684857762</v>
      </c>
      <c r="AM3356" s="17">
        <v>-4.2983693753107913E-2</v>
      </c>
      <c r="AN3356" s="17">
        <v>-0.16605300720678612</v>
      </c>
      <c r="AO3356" s="17">
        <v>2.4371830746332401</v>
      </c>
      <c r="AP3356" s="17">
        <v>-4.9179498644125408</v>
      </c>
      <c r="AQ3356" s="17">
        <v>27.777217269811853</v>
      </c>
      <c r="AR3356" s="17">
        <v>0.65709495428465847</v>
      </c>
      <c r="AS3356" s="17">
        <v>1.0606847216784596</v>
      </c>
      <c r="AT3356" s="17">
        <v>-1.0000000000000009</v>
      </c>
      <c r="AU3356" s="17">
        <v>-1.0000000000000009</v>
      </c>
      <c r="AV3356" s="17">
        <v>-1.7781618588378185E-2</v>
      </c>
      <c r="AW3356" s="17">
        <v>31.44459467893796</v>
      </c>
      <c r="AX3356" s="17">
        <v>31.44459467893796</v>
      </c>
      <c r="AY3356" s="17">
        <v>0.1981831518237166</v>
      </c>
      <c r="AZ3356" s="17">
        <v>-25.579937655450358</v>
      </c>
      <c r="BA3356" s="22">
        <v>1358.9448110802571</v>
      </c>
      <c r="CU3356" t="e">
        <v>#N/A</v>
      </c>
      <c r="CV3356" t="e">
        <v>#N/A</v>
      </c>
    </row>
    <row r="3357" spans="1:100" x14ac:dyDescent="0.25">
      <c r="A3357">
        <v>6769</v>
      </c>
      <c r="B3357" t="s">
        <v>3577</v>
      </c>
      <c r="C3357" s="22">
        <v>3</v>
      </c>
      <c r="D3357" s="17">
        <v>5.5925088477755569</v>
      </c>
      <c r="E3357" s="17">
        <v>-1.597882461618831E-3</v>
      </c>
      <c r="F3357" s="17">
        <v>0.39136870054866424</v>
      </c>
      <c r="G3357" s="17">
        <v>0.39136870054866424</v>
      </c>
      <c r="H3357" s="17">
        <v>9.3751326046646322E-2</v>
      </c>
      <c r="I3357" s="17">
        <v>0</v>
      </c>
      <c r="J3357" s="17">
        <v>5.6250795627987831</v>
      </c>
      <c r="K3357" s="17">
        <v>9.3751326046646322E-2</v>
      </c>
      <c r="L3357" s="17">
        <v>-1.0000000000000007</v>
      </c>
      <c r="M3357" s="17">
        <v>-1.0000000000000007</v>
      </c>
      <c r="N3357" s="17">
        <v>1.8750265209329269</v>
      </c>
      <c r="O3357" s="17">
        <v>11.608957111123001</v>
      </c>
      <c r="P3357" s="17">
        <v>-0.54043089213836404</v>
      </c>
      <c r="Q3357" s="17">
        <v>2.5834445390455585</v>
      </c>
      <c r="R3357" s="17">
        <v>0.86614017424641543</v>
      </c>
      <c r="S3357" s="17">
        <v>0.33333333333333343</v>
      </c>
      <c r="T3357" s="17">
        <v>2.2847687761230348E-2</v>
      </c>
      <c r="U3357" s="17">
        <v>9.2794197481436469E-2</v>
      </c>
      <c r="V3357" s="17">
        <v>1.3653370729940049E-2</v>
      </c>
      <c r="W3357" s="17">
        <v>14.755090530371749</v>
      </c>
      <c r="X3357" s="17">
        <v>0.40683631634702228</v>
      </c>
      <c r="Y3357" s="17">
        <v>-1.0000000000000007</v>
      </c>
      <c r="Z3357" s="17">
        <v>-1.0000000000000007</v>
      </c>
      <c r="AA3357" s="17">
        <v>12.067925787331918</v>
      </c>
      <c r="AB3357" s="17">
        <v>-1.419547687449103E-3</v>
      </c>
      <c r="AC3357" s="17">
        <v>-0.21840727147600317</v>
      </c>
      <c r="AD3357" s="17">
        <v>0.14876072081772709</v>
      </c>
      <c r="AE3357" s="17">
        <v>-3.5533049172862561</v>
      </c>
      <c r="AF3357" s="17">
        <v>9.0909090909090912E-2</v>
      </c>
      <c r="AG3357" s="17">
        <v>-1.0000000000000007</v>
      </c>
      <c r="AH3357" s="17">
        <v>-1.0000000000000007</v>
      </c>
      <c r="AI3357" s="17">
        <v>2.1714592252162351E-2</v>
      </c>
      <c r="AJ3357" s="17">
        <v>1.3653370729940049E-2</v>
      </c>
      <c r="AK3357" s="17">
        <v>2.2151215631721094E-2</v>
      </c>
      <c r="AL3357" s="17">
        <v>-0.16998733810442232</v>
      </c>
      <c r="AM3357" s="17">
        <v>0.23711943567050642</v>
      </c>
      <c r="AN3357" s="17">
        <v>0.12925344426978508</v>
      </c>
      <c r="AO3357" s="17">
        <v>6.038741969921265</v>
      </c>
      <c r="AP3357" s="17">
        <v>2.3813994162225152</v>
      </c>
      <c r="AQ3357" s="17">
        <v>20.380170093170541</v>
      </c>
      <c r="AR3357" s="17">
        <v>0.46262858930594047</v>
      </c>
      <c r="AS3357" s="17">
        <v>0.50058764239366871</v>
      </c>
      <c r="AT3357" s="17">
        <v>-1.0000000000000007</v>
      </c>
      <c r="AU3357" s="17">
        <v>-1.0000000000000007</v>
      </c>
      <c r="AV3357" s="17">
        <v>1.2575088747950796</v>
      </c>
      <c r="AW3357" s="17">
        <v>26.058282314677417</v>
      </c>
      <c r="AX3357" s="17">
        <v>27.857911232714667</v>
      </c>
      <c r="AY3357" s="17">
        <v>0.17824162639065444</v>
      </c>
      <c r="AZ3357" s="17">
        <v>-19.339610680240266</v>
      </c>
      <c r="BA3357" s="22">
        <v>1293.7273049193359</v>
      </c>
      <c r="CU3357" t="e">
        <v>#N/A</v>
      </c>
      <c r="CV3357" t="e">
        <v>#N/A</v>
      </c>
    </row>
    <row r="3358" spans="1:100" x14ac:dyDescent="0.25">
      <c r="A3358">
        <v>6770</v>
      </c>
      <c r="B3358" t="s">
        <v>3578</v>
      </c>
      <c r="C3358" s="22">
        <v>3</v>
      </c>
      <c r="D3358" s="17">
        <v>1.3309090882148369</v>
      </c>
      <c r="E3358" s="17">
        <v>1.4396206158514609E-3</v>
      </c>
      <c r="F3358" s="17">
        <v>0.53016975778905617</v>
      </c>
      <c r="G3358" s="17">
        <v>0.53016975778905617</v>
      </c>
      <c r="H3358" s="17">
        <v>-5.9168769234731404E-2</v>
      </c>
      <c r="I3358" s="17">
        <v>0</v>
      </c>
      <c r="J3358" s="17">
        <v>-3.5501261540838822</v>
      </c>
      <c r="K3358" s="17">
        <v>-5.9168769234731404E-2</v>
      </c>
      <c r="L3358" s="17">
        <v>-0.99999999999999989</v>
      </c>
      <c r="M3358" s="17">
        <v>-0.99999999999999989</v>
      </c>
      <c r="N3358" s="17">
        <v>-1.1833753846946278</v>
      </c>
      <c r="O3358" s="17">
        <v>-1.6890473080799917</v>
      </c>
      <c r="P3358" s="17">
        <v>-0.42757511734291564</v>
      </c>
      <c r="Q3358" s="17">
        <v>3.5218257386019669</v>
      </c>
      <c r="R3358" s="17">
        <v>1.1045102516134453</v>
      </c>
      <c r="S3358" s="17">
        <v>0.33333333333333348</v>
      </c>
      <c r="T3358" s="17">
        <v>0.23836902541178662</v>
      </c>
      <c r="U3358" s="17">
        <v>9.2168494008437962E-2</v>
      </c>
      <c r="V3358" s="17">
        <v>-7.8222395758821492E-3</v>
      </c>
      <c r="W3358" s="17">
        <v>28.608695296496272</v>
      </c>
      <c r="X3358" s="17">
        <v>0.83867132262907429</v>
      </c>
      <c r="Y3358" s="17">
        <v>-0.99999999999999989</v>
      </c>
      <c r="Z3358" s="17">
        <v>-0.99999999999999989</v>
      </c>
      <c r="AA3358" s="17">
        <v>43.012166164121382</v>
      </c>
      <c r="AB3358" s="17">
        <v>0.11210051931860771</v>
      </c>
      <c r="AC3358" s="17">
        <v>4.2526858232755683E-2</v>
      </c>
      <c r="AD3358" s="17">
        <v>0.11135183476887039</v>
      </c>
      <c r="AE3358" s="17">
        <v>13.298960616011689</v>
      </c>
      <c r="AF3358" s="17">
        <v>0</v>
      </c>
      <c r="AG3358" s="17">
        <v>-0.99999999999999989</v>
      </c>
      <c r="AH3358" s="17">
        <v>-0.99999999999999989</v>
      </c>
      <c r="AI3358" s="17">
        <v>-5.253811909211167E-4</v>
      </c>
      <c r="AJ3358" s="17">
        <v>-7.8222395758821492E-3</v>
      </c>
      <c r="AK3358" s="17">
        <v>9.7805148897295774E-2</v>
      </c>
      <c r="AL3358" s="17">
        <v>0.2815490214571798</v>
      </c>
      <c r="AM3358" s="17">
        <v>-4.4117875708673419E-2</v>
      </c>
      <c r="AN3358" s="17">
        <v>-0.14403084115036283</v>
      </c>
      <c r="AO3358" s="17">
        <v>-0.61392114823035648</v>
      </c>
      <c r="AP3358" s="17">
        <v>-2.193025921473172</v>
      </c>
      <c r="AQ3358" s="17">
        <v>25.058569142412392</v>
      </c>
      <c r="AR3358" s="17">
        <v>0.65604861317767538</v>
      </c>
      <c r="AS3358" s="17">
        <v>0.77950255339434271</v>
      </c>
      <c r="AT3358" s="17">
        <v>-0.99999999999999989</v>
      </c>
      <c r="AU3358" s="17">
        <v>-0.99999999999999989</v>
      </c>
      <c r="AV3358" s="17">
        <v>1.6346800094025009</v>
      </c>
      <c r="AW3358" s="17">
        <v>39.13009293456826</v>
      </c>
      <c r="AX3358" s="17">
        <v>38.337361353161612</v>
      </c>
      <c r="AY3358" s="17">
        <v>0.1506560636735727</v>
      </c>
      <c r="AZ3358" s="17">
        <v>-20.271371284610542</v>
      </c>
      <c r="BA3358" s="22">
        <v>1333.3098181200826</v>
      </c>
      <c r="CU3358" t="e">
        <v>#N/A</v>
      </c>
      <c r="CV3358" t="e">
        <v>#N/A</v>
      </c>
    </row>
    <row r="3359" spans="1:100" x14ac:dyDescent="0.25">
      <c r="A3359">
        <v>6771</v>
      </c>
      <c r="B3359" t="s">
        <v>3579</v>
      </c>
      <c r="C3359" s="22">
        <v>1</v>
      </c>
      <c r="D3359" s="17">
        <v>3.6780808625294901</v>
      </c>
      <c r="E3359" s="17">
        <v>2.1757476414710399E-2</v>
      </c>
      <c r="F3359" s="17">
        <v>5.7515663270048999E-2</v>
      </c>
      <c r="G3359" s="17">
        <v>6.3638324821297304E-2</v>
      </c>
      <c r="H3359" s="17">
        <v>4.4731895715573101E-2</v>
      </c>
      <c r="I3359" s="17">
        <v>0</v>
      </c>
      <c r="J3359" s="17">
        <v>2.6839137429343798</v>
      </c>
      <c r="K3359" s="17">
        <v>4.4731895715573101E-2</v>
      </c>
      <c r="L3359" s="17">
        <v>-1</v>
      </c>
      <c r="M3359" s="17">
        <v>-1</v>
      </c>
      <c r="N3359" s="17">
        <v>0.894637914311463</v>
      </c>
      <c r="O3359" s="17">
        <v>6.42563293028517</v>
      </c>
      <c r="P3359" s="17">
        <v>8.4867148022695807E-2</v>
      </c>
      <c r="Q3359" s="17">
        <v>0.153507344323627</v>
      </c>
      <c r="R3359" s="17">
        <v>5.0277871893111802E-2</v>
      </c>
      <c r="S3359" s="17">
        <v>0.32916601326620298</v>
      </c>
      <c r="T3359" s="17">
        <v>0.23975694309620599</v>
      </c>
      <c r="U3359" s="17">
        <v>4.00147922229208E-2</v>
      </c>
      <c r="V3359" s="17">
        <v>-3.2092616958779002E-3</v>
      </c>
      <c r="W3359" s="17">
        <v>22.4398636469551</v>
      </c>
      <c r="X3359" s="17">
        <v>0.57887640222380699</v>
      </c>
      <c r="Y3359" s="17">
        <v>-1</v>
      </c>
      <c r="Z3359" s="17">
        <v>-1</v>
      </c>
      <c r="AA3359" s="17">
        <v>33.0321732872819</v>
      </c>
      <c r="AB3359" s="17">
        <v>0.100272451404467</v>
      </c>
      <c r="AC3359" s="17">
        <v>4.1627991656747201E-2</v>
      </c>
      <c r="AD3359" s="17">
        <v>6.8940192307458195E-2</v>
      </c>
      <c r="AE3359" s="17">
        <v>10.542031768433599</v>
      </c>
      <c r="AF3359" s="17">
        <v>-1</v>
      </c>
      <c r="AG3359" s="17">
        <v>-1</v>
      </c>
      <c r="AH3359" s="17">
        <v>-1</v>
      </c>
      <c r="AI3359" s="17">
        <v>-6.4806894010443399E-4</v>
      </c>
      <c r="AJ3359" s="17">
        <v>-3.2092616958779002E-3</v>
      </c>
      <c r="AK3359" s="17">
        <v>0.108545496552842</v>
      </c>
      <c r="AL3359" s="17">
        <v>6.3541779719447203E-2</v>
      </c>
      <c r="AM3359" s="17">
        <v>0.14516971361987499</v>
      </c>
      <c r="AN3359" s="17">
        <v>6.2411759814733403E-2</v>
      </c>
      <c r="AO3359" s="17">
        <v>4.1719703232610899</v>
      </c>
      <c r="AP3359" s="17">
        <v>1.87800289396557</v>
      </c>
      <c r="AQ3359" s="17">
        <v>25.123777389889501</v>
      </c>
      <c r="AR3359" s="17">
        <v>0.60572848688945202</v>
      </c>
      <c r="AS3359" s="17">
        <v>0.62360829793938</v>
      </c>
      <c r="AT3359" s="17">
        <v>-1</v>
      </c>
      <c r="AU3359" s="17">
        <v>-1</v>
      </c>
      <c r="AV3359" s="17">
        <v>0.113916196714409</v>
      </c>
      <c r="AW3359" s="17">
        <v>41.335809111532598</v>
      </c>
      <c r="AX3359" s="17">
        <v>41.001921563142801</v>
      </c>
      <c r="AY3359" s="17">
        <v>9.6368259759583505E-2</v>
      </c>
      <c r="AZ3359" s="17">
        <v>-14.145392237927799</v>
      </c>
      <c r="BA3359" s="22">
        <v>1350</v>
      </c>
      <c r="CU3359" t="e">
        <v>#N/A</v>
      </c>
      <c r="CV3359" t="e">
        <v>#N/A</v>
      </c>
    </row>
  </sheetData>
  <autoFilter ref="A2:CA2">
    <sortState ref="A3:CA3359">
      <sortCondition ref="A2"/>
    </sortState>
  </autoFilter>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160"/>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1" width="6.28515625" customWidth="1"/>
    <col min="52" max="52" width="7.85546875" customWidth="1"/>
    <col min="5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3580</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3704</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60</v>
      </c>
      <c r="B3" t="s">
        <v>462</v>
      </c>
      <c r="C3" s="22">
        <v>3</v>
      </c>
      <c r="D3" s="17">
        <v>4.9305765364881751</v>
      </c>
      <c r="E3" s="17">
        <v>0.32922473052374712</v>
      </c>
      <c r="F3" s="17">
        <v>5.0440378199856362E-4</v>
      </c>
      <c r="G3" s="17">
        <v>9.6100084329542645E-2</v>
      </c>
      <c r="H3" s="17">
        <v>0.29524984823599226</v>
      </c>
      <c r="I3" s="17">
        <v>1.5937405595861757E-2</v>
      </c>
      <c r="J3" s="17">
        <v>18.671235229911229</v>
      </c>
      <c r="K3" s="17">
        <v>0.31118725383185403</v>
      </c>
      <c r="L3" s="17">
        <v>-1.0000000000000007</v>
      </c>
      <c r="M3" s="17">
        <v>-1.0000000000000007</v>
      </c>
      <c r="N3" s="17">
        <v>6.2237450766370781</v>
      </c>
      <c r="O3" s="17">
        <v>23.697911850728929</v>
      </c>
      <c r="P3" s="17">
        <v>-0.47681090042300434</v>
      </c>
      <c r="Q3" s="17">
        <v>1.0721534837083013</v>
      </c>
      <c r="R3" s="17">
        <v>9.9315673829828088E-2</v>
      </c>
      <c r="S3" s="17">
        <v>0.33333333333333343</v>
      </c>
      <c r="T3" s="17">
        <v>0.33333333333333343</v>
      </c>
      <c r="U3" s="17">
        <v>0.37168715325640805</v>
      </c>
      <c r="V3" s="17">
        <v>2.7061083910939844E-2</v>
      </c>
      <c r="W3" s="17">
        <v>30.169106000086469</v>
      </c>
      <c r="X3" s="17">
        <v>2.0045945293260852</v>
      </c>
      <c r="Y3" s="17">
        <v>-1.0000000000000007</v>
      </c>
      <c r="Z3" s="17">
        <v>-1.0000000000000007</v>
      </c>
      <c r="AA3" s="17">
        <v>65.068066923401688</v>
      </c>
      <c r="AB3" s="17">
        <v>0.18871409109252985</v>
      </c>
      <c r="AC3" s="17">
        <v>0.20884150895071221</v>
      </c>
      <c r="AD3" s="17">
        <v>0.29843730494646603</v>
      </c>
      <c r="AE3" s="17">
        <v>34.799645249485422</v>
      </c>
      <c r="AF3" s="17">
        <v>1</v>
      </c>
      <c r="AG3" s="17">
        <v>-1.0000000000000007</v>
      </c>
      <c r="AH3" s="17">
        <v>-1.0000000000000007</v>
      </c>
      <c r="AI3" s="17">
        <v>3.4370557043094462E-2</v>
      </c>
      <c r="AJ3" s="17">
        <v>2.7061083910939844E-2</v>
      </c>
      <c r="AK3" s="17">
        <v>2.9198688494861607E-2</v>
      </c>
      <c r="AL3" s="17">
        <v>0.34860571603469748</v>
      </c>
      <c r="AM3" s="17">
        <v>8.4954866029354315E-2</v>
      </c>
      <c r="AN3" s="17">
        <v>0.18492131187255897</v>
      </c>
      <c r="AO3" s="17">
        <v>2.2698650932081645</v>
      </c>
      <c r="AP3" s="17">
        <v>6.3660613769874601</v>
      </c>
      <c r="AQ3" s="17">
        <v>48.840341229997705</v>
      </c>
      <c r="AR3" s="17">
        <v>1.0654149038340146</v>
      </c>
      <c r="AS3" s="17">
        <v>2.3157817831579379</v>
      </c>
      <c r="AT3" s="17">
        <v>-1.0000000000000007</v>
      </c>
      <c r="AU3" s="17">
        <v>-1.0000000000000007</v>
      </c>
      <c r="AV3" s="17">
        <v>0.19541575815937107</v>
      </c>
      <c r="AW3" s="17">
        <v>95.132040151118062</v>
      </c>
      <c r="AX3" s="17">
        <v>98.525559683073908</v>
      </c>
      <c r="AY3" s="17">
        <v>0.14585275201184403</v>
      </c>
      <c r="AZ3" s="17">
        <v>-11.062506825981707</v>
      </c>
      <c r="BA3" s="22">
        <v>1565.8791561975181</v>
      </c>
    </row>
    <row r="4" spans="1:53" x14ac:dyDescent="0.25">
      <c r="A4">
        <v>79</v>
      </c>
      <c r="B4" t="s">
        <v>473</v>
      </c>
      <c r="C4" s="22">
        <v>3</v>
      </c>
      <c r="D4" s="17">
        <v>4.1616132669366168</v>
      </c>
      <c r="E4" s="17">
        <v>0.51369859681734553</v>
      </c>
      <c r="F4" s="17">
        <v>2.2863957664307946</v>
      </c>
      <c r="G4" s="17">
        <v>2.4363110507312422</v>
      </c>
      <c r="H4" s="17">
        <v>-0.13434006787061062</v>
      </c>
      <c r="I4" s="17">
        <v>0</v>
      </c>
      <c r="J4" s="17">
        <v>-8.0604040722366346</v>
      </c>
      <c r="K4" s="17">
        <v>-0.13434006787061062</v>
      </c>
      <c r="L4" s="17">
        <v>-1.000000000000002</v>
      </c>
      <c r="M4" s="17">
        <v>-1.000000000000002</v>
      </c>
      <c r="N4" s="17">
        <v>-2.6868013574122127</v>
      </c>
      <c r="O4" s="17">
        <v>-1.4624797545687751</v>
      </c>
      <c r="P4" s="17">
        <v>0.16445452908904534</v>
      </c>
      <c r="Q4" s="17">
        <v>3.7322340816232957</v>
      </c>
      <c r="R4" s="17">
        <v>1.2366260998949852</v>
      </c>
      <c r="S4" s="17">
        <v>0.33333333333333398</v>
      </c>
      <c r="T4" s="17">
        <v>0.37773696927140255</v>
      </c>
      <c r="U4" s="17">
        <v>0.34623079508386168</v>
      </c>
      <c r="V4" s="17">
        <v>8.8646739869912589E-2</v>
      </c>
      <c r="W4" s="17">
        <v>51.211516217164835</v>
      </c>
      <c r="X4" s="17">
        <v>2.8066176259683386</v>
      </c>
      <c r="Y4" s="17">
        <v>-1.000000000000002</v>
      </c>
      <c r="Z4" s="17">
        <v>-1.000000000000002</v>
      </c>
      <c r="AA4" s="17">
        <v>92.010069110807308</v>
      </c>
      <c r="AB4" s="17">
        <v>0.27033639754097522</v>
      </c>
      <c r="AC4" s="17">
        <v>-3.317576333311309E-2</v>
      </c>
      <c r="AD4" s="17">
        <v>0.55407790166708648</v>
      </c>
      <c r="AE4" s="17">
        <v>39.561926793747439</v>
      </c>
      <c r="AF4" s="17">
        <v>0.76470588235294112</v>
      </c>
      <c r="AG4" s="17">
        <v>-1.000000000000002</v>
      </c>
      <c r="AH4" s="17">
        <v>-1.000000000000002</v>
      </c>
      <c r="AI4" s="17">
        <v>1.8373902188334224E-2</v>
      </c>
      <c r="AJ4" s="17">
        <v>8.8646739869912589E-2</v>
      </c>
      <c r="AK4" s="17">
        <v>2.1980321553745293E-2</v>
      </c>
      <c r="AL4" s="17">
        <v>-4.7152932747073883E-2</v>
      </c>
      <c r="AM4" s="17">
        <v>-9.8324677623896267E-2</v>
      </c>
      <c r="AN4" s="17">
        <v>-3.0214760756514303E-2</v>
      </c>
      <c r="AO4" s="17">
        <v>-2.3482153328286794</v>
      </c>
      <c r="AP4" s="17">
        <v>-0.99113368264822832</v>
      </c>
      <c r="AQ4" s="17">
        <v>43.151112144928227</v>
      </c>
      <c r="AR4" s="17">
        <v>1.1459478375585106</v>
      </c>
      <c r="AS4" s="17">
        <v>2.6722775580977274</v>
      </c>
      <c r="AT4" s="17">
        <v>-1.000000000000002</v>
      </c>
      <c r="AU4" s="17">
        <v>-1.000000000000002</v>
      </c>
      <c r="AV4" s="17">
        <v>3.6729371506262267</v>
      </c>
      <c r="AW4" s="17">
        <v>89.556455673590293</v>
      </c>
      <c r="AX4" s="17">
        <v>98.788607704348237</v>
      </c>
      <c r="AY4" s="17">
        <v>0.20606332706240363</v>
      </c>
      <c r="AZ4" s="17">
        <v>29.152273788429742</v>
      </c>
      <c r="BA4" s="22">
        <v>1525.7253900597746</v>
      </c>
    </row>
    <row r="5" spans="1:53" x14ac:dyDescent="0.25">
      <c r="A5">
        <v>118</v>
      </c>
      <c r="B5" t="s">
        <v>494</v>
      </c>
      <c r="C5" s="22">
        <v>3</v>
      </c>
      <c r="D5" s="17">
        <v>5.3104872513312538</v>
      </c>
      <c r="E5" s="17">
        <v>-0.90894126796268193</v>
      </c>
      <c r="F5" s="17">
        <v>23.388023453051787</v>
      </c>
      <c r="G5" s="17">
        <v>23.105657645155638</v>
      </c>
      <c r="H5" s="17">
        <v>0.28975619432005401</v>
      </c>
      <c r="I5" s="17">
        <v>0.21911482324805953</v>
      </c>
      <c r="J5" s="17">
        <v>30.532261054086803</v>
      </c>
      <c r="K5" s="17">
        <v>0.50887101756811337</v>
      </c>
      <c r="L5" s="17">
        <v>-1.0000000000000022</v>
      </c>
      <c r="M5" s="17">
        <v>-1.0000000000000022</v>
      </c>
      <c r="N5" s="17">
        <v>10.177420351362272</v>
      </c>
      <c r="O5" s="17">
        <v>58.948405950573687</v>
      </c>
      <c r="P5" s="17">
        <v>0.1818220312283409</v>
      </c>
      <c r="Q5" s="17">
        <v>80.19993035062069</v>
      </c>
      <c r="R5" s="17">
        <v>26.487116027577894</v>
      </c>
      <c r="S5" s="17">
        <v>0.33333333333333387</v>
      </c>
      <c r="T5" s="17">
        <v>0.33333333333333387</v>
      </c>
      <c r="U5" s="17">
        <v>0.36176833937427288</v>
      </c>
      <c r="V5" s="17">
        <v>-1.6129027416505182E-3</v>
      </c>
      <c r="W5" s="17">
        <v>20.718043429247093</v>
      </c>
      <c r="X5" s="17">
        <v>1.5951915901457441</v>
      </c>
      <c r="Y5" s="17">
        <v>-1.0000000000000022</v>
      </c>
      <c r="Z5" s="17">
        <v>-1.0000000000000022</v>
      </c>
      <c r="AA5" s="17">
        <v>97.295232762675525</v>
      </c>
      <c r="AB5" s="17">
        <v>0.23937585876615872</v>
      </c>
      <c r="AC5" s="17">
        <v>0.52993957758835653</v>
      </c>
      <c r="AD5" s="17">
        <v>0.2324860297624958</v>
      </c>
      <c r="AE5" s="17">
        <v>50.090073305850552</v>
      </c>
      <c r="AF5" s="17">
        <v>0.88235294117647056</v>
      </c>
      <c r="AG5" s="17">
        <v>-1.0000000000000022</v>
      </c>
      <c r="AH5" s="17">
        <v>-1.0000000000000022</v>
      </c>
      <c r="AI5" s="17">
        <v>0.91169087220259892</v>
      </c>
      <c r="AJ5" s="17">
        <v>-1.6129027416505182E-3</v>
      </c>
      <c r="AK5" s="17">
        <v>3.7045973628552241E-2</v>
      </c>
      <c r="AL5" s="17">
        <v>0.39421802311121301</v>
      </c>
      <c r="AM5" s="17">
        <v>-1.4150320092384382E-3</v>
      </c>
      <c r="AN5" s="17">
        <v>-0.13867808496911876</v>
      </c>
      <c r="AO5" s="17">
        <v>0.14985406791179923</v>
      </c>
      <c r="AP5" s="17">
        <v>-1.4958620086719037</v>
      </c>
      <c r="AQ5" s="17">
        <v>51.250304483333871</v>
      </c>
      <c r="AR5" s="17">
        <v>1.0268221032992904</v>
      </c>
      <c r="AS5" s="17">
        <v>2.1040626077138573</v>
      </c>
      <c r="AT5" s="17">
        <v>-1.0000000000000022</v>
      </c>
      <c r="AU5" s="17">
        <v>-1.0000000000000022</v>
      </c>
      <c r="AV5" s="17">
        <v>49.592773672733522</v>
      </c>
      <c r="AW5" s="17">
        <v>154.74777670457726</v>
      </c>
      <c r="AX5" s="17">
        <v>172.82030387446432</v>
      </c>
      <c r="AY5" s="17">
        <v>0.35937031996237456</v>
      </c>
      <c r="AZ5" s="17">
        <v>59.173441419775763</v>
      </c>
      <c r="BA5" s="22">
        <v>1768.1025444298064</v>
      </c>
    </row>
    <row r="6" spans="1:53" x14ac:dyDescent="0.25">
      <c r="A6">
        <v>120</v>
      </c>
      <c r="B6" t="s">
        <v>495</v>
      </c>
      <c r="C6" s="22">
        <v>3</v>
      </c>
      <c r="D6" s="17">
        <v>4.6942463761830169</v>
      </c>
      <c r="E6" s="17">
        <v>-0.161326102485711</v>
      </c>
      <c r="F6" s="17">
        <v>-1.2246846815687593</v>
      </c>
      <c r="G6" s="17">
        <v>-1.2561587942425054</v>
      </c>
      <c r="H6" s="17">
        <v>0.19924300475683251</v>
      </c>
      <c r="I6" s="17">
        <v>0</v>
      </c>
      <c r="J6" s="17">
        <v>11.954580285409957</v>
      </c>
      <c r="K6" s="17">
        <v>0.19924300475683251</v>
      </c>
      <c r="L6" s="17">
        <v>-1.0000000000000007</v>
      </c>
      <c r="M6" s="17">
        <v>-1.0000000000000007</v>
      </c>
      <c r="N6" s="17">
        <v>3.9848600951366531</v>
      </c>
      <c r="O6" s="17">
        <v>15.392667867350477</v>
      </c>
      <c r="P6" s="17">
        <v>1.1653536168055028</v>
      </c>
      <c r="Q6" s="17">
        <v>3.401747151417692</v>
      </c>
      <c r="R6" s="17">
        <v>1.0680600502402888</v>
      </c>
      <c r="S6" s="17">
        <v>0.33333333333333298</v>
      </c>
      <c r="T6" s="17">
        <v>0.34148559136122175</v>
      </c>
      <c r="U6" s="17">
        <v>7.4462464586664306E-2</v>
      </c>
      <c r="V6" s="17">
        <v>6.9173923892463518E-2</v>
      </c>
      <c r="W6" s="17">
        <v>24.768492336674026</v>
      </c>
      <c r="X6" s="17">
        <v>1.196621579667051</v>
      </c>
      <c r="Y6" s="17">
        <v>-1.0000000000000007</v>
      </c>
      <c r="Z6" s="17">
        <v>-1.0000000000000007</v>
      </c>
      <c r="AA6" s="17">
        <v>60.717080205321729</v>
      </c>
      <c r="AB6" s="17">
        <v>0.20586183240327485</v>
      </c>
      <c r="AC6" s="17">
        <v>0.26485324150305534</v>
      </c>
      <c r="AD6" s="17">
        <v>0.22689548246181762</v>
      </c>
      <c r="AE6" s="17">
        <v>34.88052781840738</v>
      </c>
      <c r="AF6" s="17">
        <v>0.44444444444444442</v>
      </c>
      <c r="AG6" s="17">
        <v>-1.0000000000000007</v>
      </c>
      <c r="AH6" s="17">
        <v>-1.0000000000000007</v>
      </c>
      <c r="AI6" s="17">
        <v>-6.4109910020186955E-3</v>
      </c>
      <c r="AJ6" s="17">
        <v>6.9173923892463518E-2</v>
      </c>
      <c r="AK6" s="17">
        <v>-8.6730743433582877E-2</v>
      </c>
      <c r="AL6" s="17">
        <v>-0.13338455882539035</v>
      </c>
      <c r="AM6" s="17">
        <v>-0.25227148950321576</v>
      </c>
      <c r="AN6" s="17">
        <v>0.15485784883351628</v>
      </c>
      <c r="AO6" s="17">
        <v>-6.7404409547483093</v>
      </c>
      <c r="AP6" s="17">
        <v>3.2045234267109519</v>
      </c>
      <c r="AQ6" s="17">
        <v>36.723072622083947</v>
      </c>
      <c r="AR6" s="17">
        <v>0.81845531317368314</v>
      </c>
      <c r="AS6" s="17">
        <v>1.3958645844238835</v>
      </c>
      <c r="AT6" s="17">
        <v>-1.0000000000000007</v>
      </c>
      <c r="AU6" s="17">
        <v>-1.0000000000000007</v>
      </c>
      <c r="AV6" s="17">
        <v>-0.18809874400221666</v>
      </c>
      <c r="AW6" s="17">
        <v>79.314271499383139</v>
      </c>
      <c r="AX6" s="17">
        <v>86.103444068589098</v>
      </c>
      <c r="AY6" s="17">
        <v>0.17094977208916093</v>
      </c>
      <c r="AZ6" s="17">
        <v>16.752739429679359</v>
      </c>
      <c r="BA6" s="22">
        <v>1467.7311719518434</v>
      </c>
    </row>
    <row r="7" spans="1:53" x14ac:dyDescent="0.25">
      <c r="A7">
        <v>159</v>
      </c>
      <c r="B7" t="s">
        <v>514</v>
      </c>
      <c r="C7" s="22">
        <v>3</v>
      </c>
      <c r="D7" s="17">
        <v>4.6961399005401141</v>
      </c>
      <c r="E7" s="17">
        <v>0.52941981312508835</v>
      </c>
      <c r="F7" s="17">
        <v>1.3452979584052907</v>
      </c>
      <c r="G7" s="17">
        <v>1.5329789282169446</v>
      </c>
      <c r="H7" s="17">
        <v>5.5624888919409754E-2</v>
      </c>
      <c r="I7" s="17">
        <v>0</v>
      </c>
      <c r="J7" s="17">
        <v>3.3374933351645883</v>
      </c>
      <c r="K7" s="17">
        <v>5.5624888919409754E-2</v>
      </c>
      <c r="L7" s="17">
        <v>-0.999999999999997</v>
      </c>
      <c r="M7" s="17">
        <v>-0.999999999999997</v>
      </c>
      <c r="N7" s="17">
        <v>1.1124977783881953</v>
      </c>
      <c r="O7" s="17">
        <v>9.5666121639216435</v>
      </c>
      <c r="P7" s="17">
        <v>3.4700812577571494</v>
      </c>
      <c r="Q7" s="17">
        <v>-3.3008485250187549</v>
      </c>
      <c r="R7" s="17">
        <v>-0.74318257363846785</v>
      </c>
      <c r="S7" s="17">
        <v>0.33333333333333243</v>
      </c>
      <c r="T7" s="17">
        <v>0.33239228478453187</v>
      </c>
      <c r="U7" s="17">
        <v>0.15275345349013242</v>
      </c>
      <c r="V7" s="17">
        <v>-7.8272253655949364E-3</v>
      </c>
      <c r="W7" s="17">
        <v>30.201078292919679</v>
      </c>
      <c r="X7" s="17">
        <v>1.1618791197192597</v>
      </c>
      <c r="Y7" s="17">
        <v>-0.999999999999997</v>
      </c>
      <c r="Z7" s="17">
        <v>-0.999999999999997</v>
      </c>
      <c r="AA7" s="17">
        <v>80.506478371882338</v>
      </c>
      <c r="AB7" s="17">
        <v>0.29094391142649539</v>
      </c>
      <c r="AC7" s="17">
        <v>0.48763888244816417</v>
      </c>
      <c r="AD7" s="17">
        <v>0.24238885917736352</v>
      </c>
      <c r="AE7" s="17">
        <v>51.048582652601127</v>
      </c>
      <c r="AF7" s="17">
        <v>0.92307692307692313</v>
      </c>
      <c r="AG7" s="17">
        <v>-0.999999999999997</v>
      </c>
      <c r="AH7" s="17">
        <v>-0.999999999999997</v>
      </c>
      <c r="AI7" s="17">
        <v>-6.6625647449630065E-2</v>
      </c>
      <c r="AJ7" s="17">
        <v>-7.8272253655949364E-3</v>
      </c>
      <c r="AK7" s="17">
        <v>-0.14489970781063172</v>
      </c>
      <c r="AL7" s="17">
        <v>0.33018560879973591</v>
      </c>
      <c r="AM7" s="17">
        <v>6.259563792953661E-2</v>
      </c>
      <c r="AN7" s="17">
        <v>0.13184101679729679</v>
      </c>
      <c r="AO7" s="17">
        <v>0.84039240918525615</v>
      </c>
      <c r="AP7" s="17">
        <v>4.9469534639310977</v>
      </c>
      <c r="AQ7" s="17">
        <v>33.538571628084284</v>
      </c>
      <c r="AR7" s="17">
        <v>0.81065184624240205</v>
      </c>
      <c r="AS7" s="17">
        <v>1.2175040086386697</v>
      </c>
      <c r="AT7" s="17">
        <v>-0.999999999999997</v>
      </c>
      <c r="AU7" s="17">
        <v>-0.999999999999997</v>
      </c>
      <c r="AV7" s="17">
        <v>0.78979635457847663</v>
      </c>
      <c r="AW7" s="17">
        <v>95.02004399973508</v>
      </c>
      <c r="AX7" s="17">
        <v>92.904808514183003</v>
      </c>
      <c r="AY7" s="17">
        <v>0.34459550978245213</v>
      </c>
      <c r="AZ7" s="17">
        <v>15.209908771965148</v>
      </c>
      <c r="BA7" s="22">
        <v>1467.9846534276321</v>
      </c>
    </row>
    <row r="8" spans="1:53" x14ac:dyDescent="0.25">
      <c r="A8">
        <v>180</v>
      </c>
      <c r="B8" t="s">
        <v>526</v>
      </c>
      <c r="C8" s="22">
        <v>3</v>
      </c>
      <c r="D8" s="17">
        <v>5.4462939703583073</v>
      </c>
      <c r="E8" s="17">
        <v>0.20335939946992648</v>
      </c>
      <c r="F8" s="17">
        <v>-5.5089071734409314E-2</v>
      </c>
      <c r="G8" s="17">
        <v>-7.1197647265710221E-2</v>
      </c>
      <c r="H8" s="17">
        <v>0.6917220624928172</v>
      </c>
      <c r="I8" s="17">
        <v>0</v>
      </c>
      <c r="J8" s="17">
        <v>41.503323749569056</v>
      </c>
      <c r="K8" s="17">
        <v>0.6917220624928172</v>
      </c>
      <c r="L8" s="17">
        <v>-0.99999999999999978</v>
      </c>
      <c r="M8" s="17">
        <v>-0.99999999999999978</v>
      </c>
      <c r="N8" s="17">
        <v>13.834441249856347</v>
      </c>
      <c r="O8" s="17">
        <v>46.878420072661655</v>
      </c>
      <c r="P8" s="17">
        <v>9.5098884482245598</v>
      </c>
      <c r="Q8" s="17">
        <v>0.29637444756555653</v>
      </c>
      <c r="R8" s="17">
        <v>1.1313720026152947</v>
      </c>
      <c r="S8" s="17">
        <v>0.33333333333333315</v>
      </c>
      <c r="T8" s="17">
        <v>0.3869992442639752</v>
      </c>
      <c r="U8" s="17">
        <v>0.72131071745335262</v>
      </c>
      <c r="V8" s="17">
        <v>6.7404628332836503E-2</v>
      </c>
      <c r="W8" s="17">
        <v>32.693034435627204</v>
      </c>
      <c r="X8" s="17">
        <v>3.3719470658455624</v>
      </c>
      <c r="Y8" s="17">
        <v>-0.99999999999999978</v>
      </c>
      <c r="Z8" s="17">
        <v>-0.99999999999999978</v>
      </c>
      <c r="AA8" s="17">
        <v>74.448219706823011</v>
      </c>
      <c r="AB8" s="17">
        <v>0.23411641162167457</v>
      </c>
      <c r="AC8" s="17">
        <v>0.48981513212893107</v>
      </c>
      <c r="AD8" s="17">
        <v>8.8544721621004172E-2</v>
      </c>
      <c r="AE8" s="17">
        <v>40.623813268580498</v>
      </c>
      <c r="AF8" s="17">
        <v>0.88235294117647056</v>
      </c>
      <c r="AG8" s="17">
        <v>-0.99999999999999978</v>
      </c>
      <c r="AH8" s="17">
        <v>-0.99999999999999978</v>
      </c>
      <c r="AI8" s="17">
        <v>-6.2676443305024754E-3</v>
      </c>
      <c r="AJ8" s="17">
        <v>6.7404628332836503E-2</v>
      </c>
      <c r="AK8" s="17">
        <v>0.25910523336840113</v>
      </c>
      <c r="AL8" s="17">
        <v>1.4980881337833844E-3</v>
      </c>
      <c r="AM8" s="17">
        <v>0.21061064555356629</v>
      </c>
      <c r="AN8" s="17">
        <v>0.25562044320691352</v>
      </c>
      <c r="AO8" s="17">
        <v>6.5607923056811597</v>
      </c>
      <c r="AP8" s="17">
        <v>6.3980015208417571</v>
      </c>
      <c r="AQ8" s="17">
        <v>74.196358185196246</v>
      </c>
      <c r="AR8" s="17">
        <v>1.509047923383497</v>
      </c>
      <c r="AS8" s="17">
        <v>4.063669128338379</v>
      </c>
      <c r="AT8" s="17">
        <v>-0.99999999999999978</v>
      </c>
      <c r="AU8" s="17">
        <v>-0.99999999999999978</v>
      </c>
      <c r="AV8" s="17">
        <v>1.0601743553495848</v>
      </c>
      <c r="AW8" s="17">
        <v>127.7246413003264</v>
      </c>
      <c r="AX8" s="17">
        <v>134.33975124699998</v>
      </c>
      <c r="AY8" s="17">
        <v>0.51635635174412953</v>
      </c>
      <c r="AZ8" s="17">
        <v>77.681024598552426</v>
      </c>
      <c r="BA8" s="22">
        <v>1669.1295573679149</v>
      </c>
    </row>
    <row r="9" spans="1:53" x14ac:dyDescent="0.25">
      <c r="A9">
        <v>330</v>
      </c>
      <c r="B9" t="s">
        <v>595</v>
      </c>
      <c r="C9" s="22">
        <v>3</v>
      </c>
      <c r="D9" s="17">
        <v>4.5030135347451514</v>
      </c>
      <c r="E9" s="17">
        <v>0</v>
      </c>
      <c r="F9" s="17">
        <v>14.430229286944957</v>
      </c>
      <c r="G9" s="17">
        <v>14.430229286944957</v>
      </c>
      <c r="H9" s="17">
        <v>5.2520560282359983E-3</v>
      </c>
      <c r="I9" s="17">
        <v>0</v>
      </c>
      <c r="J9" s="17">
        <v>0.31512336169415334</v>
      </c>
      <c r="K9" s="17">
        <v>5.2520560282359983E-3</v>
      </c>
      <c r="L9" s="17">
        <v>-0.99999999999999944</v>
      </c>
      <c r="M9" s="17">
        <v>-0.99999999999999944</v>
      </c>
      <c r="N9" s="17">
        <v>0.10504112056471833</v>
      </c>
      <c r="O9" s="17">
        <v>19.24836618338426</v>
      </c>
      <c r="P9" s="17">
        <v>-0.80128931970487527</v>
      </c>
      <c r="Q9" s="17">
        <v>29.276571693943549</v>
      </c>
      <c r="R9" s="17">
        <v>9.4449742024522951</v>
      </c>
      <c r="S9" s="17">
        <v>0.33333333333333315</v>
      </c>
      <c r="T9" s="17">
        <v>0.38394100362342132</v>
      </c>
      <c r="U9" s="17">
        <v>0.49532168819300432</v>
      </c>
      <c r="V9" s="17">
        <v>0.19220150763879834</v>
      </c>
      <c r="W9" s="17">
        <v>55.981819070412854</v>
      </c>
      <c r="X9" s="17">
        <v>3.8953893497910621</v>
      </c>
      <c r="Y9" s="17">
        <v>-0.99999999999999944</v>
      </c>
      <c r="Z9" s="17">
        <v>-0.99999999999999944</v>
      </c>
      <c r="AA9" s="17">
        <v>101.37585888360692</v>
      </c>
      <c r="AB9" s="17">
        <v>0.46222320636561898</v>
      </c>
      <c r="AC9" s="17">
        <v>9.2593530372043514E-2</v>
      </c>
      <c r="AD9" s="17">
        <v>0.16416457547717242</v>
      </c>
      <c r="AE9" s="17">
        <v>35.949065610741762</v>
      </c>
      <c r="AF9" s="17">
        <v>0.83333333333333337</v>
      </c>
      <c r="AG9" s="17">
        <v>-0.99999999999999944</v>
      </c>
      <c r="AH9" s="17">
        <v>-0.99999999999999944</v>
      </c>
      <c r="AI9" s="17">
        <v>0.36529834960963364</v>
      </c>
      <c r="AJ9" s="17">
        <v>0.19220150763879834</v>
      </c>
      <c r="AK9" s="17">
        <v>0.16633755177306586</v>
      </c>
      <c r="AL9" s="17">
        <v>-8.0720770646304701E-2</v>
      </c>
      <c r="AM9" s="17">
        <v>9.0084712590909749E-2</v>
      </c>
      <c r="AN9" s="17">
        <v>-0.11218475858280436</v>
      </c>
      <c r="AO9" s="17">
        <v>3.0838055736380734</v>
      </c>
      <c r="AP9" s="17">
        <v>-3.2082228178016328</v>
      </c>
      <c r="AQ9" s="17">
        <v>56.296942432107038</v>
      </c>
      <c r="AR9" s="17">
        <v>1.4047975327885576</v>
      </c>
      <c r="AS9" s="17">
        <v>3.9006414058192989</v>
      </c>
      <c r="AT9" s="17">
        <v>-0.99999999999999944</v>
      </c>
      <c r="AU9" s="17">
        <v>-0.99999999999999944</v>
      </c>
      <c r="AV9" s="17">
        <v>23.875203489397258</v>
      </c>
      <c r="AW9" s="17">
        <v>117.41600224918948</v>
      </c>
      <c r="AX9" s="17">
        <v>143.94212000526201</v>
      </c>
      <c r="AY9" s="17">
        <v>0.43660365625871339</v>
      </c>
      <c r="AZ9" s="17">
        <v>65.192736088405653</v>
      </c>
      <c r="BA9" s="22">
        <v>1697.808508932435</v>
      </c>
    </row>
    <row r="10" spans="1:53" x14ac:dyDescent="0.25">
      <c r="A10">
        <v>589</v>
      </c>
      <c r="B10" t="s">
        <v>677</v>
      </c>
      <c r="C10" s="22">
        <v>3</v>
      </c>
      <c r="D10" s="17">
        <v>5.0667135226991542</v>
      </c>
      <c r="E10" s="17">
        <v>0</v>
      </c>
      <c r="F10" s="17">
        <v>-0.8327267270343065</v>
      </c>
      <c r="G10" s="17">
        <v>-0.8327267270343065</v>
      </c>
      <c r="H10" s="17">
        <v>0.16464701314437213</v>
      </c>
      <c r="I10" s="17">
        <v>0</v>
      </c>
      <c r="J10" s="17">
        <v>9.8788207886623205</v>
      </c>
      <c r="K10" s="17">
        <v>0.16464701314437213</v>
      </c>
      <c r="L10" s="17">
        <v>-1.0000000000000007</v>
      </c>
      <c r="M10" s="17">
        <v>-1.0000000000000007</v>
      </c>
      <c r="N10" s="17">
        <v>3.2929402628874405</v>
      </c>
      <c r="O10" s="17">
        <v>14.112807584327168</v>
      </c>
      <c r="P10" s="17">
        <v>0.43829990115393269</v>
      </c>
      <c r="Q10" s="17">
        <v>-1.806535079532934</v>
      </c>
      <c r="R10" s="17">
        <v>-0.55066783443868583</v>
      </c>
      <c r="S10" s="17">
        <v>0.3333333333333337</v>
      </c>
      <c r="T10" s="17">
        <v>0.35037240755012189</v>
      </c>
      <c r="U10" s="17">
        <v>0.31915076311800528</v>
      </c>
      <c r="V10" s="17">
        <v>3.6749018045945575E-2</v>
      </c>
      <c r="W10" s="17">
        <v>34.998340356121368</v>
      </c>
      <c r="X10" s="17">
        <v>2.0331949627035661</v>
      </c>
      <c r="Y10" s="17">
        <v>-1.0000000000000007</v>
      </c>
      <c r="Z10" s="17">
        <v>-1.0000000000000007</v>
      </c>
      <c r="AA10" s="17">
        <v>10.184850046726442</v>
      </c>
      <c r="AB10" s="17">
        <v>4.6131135715422374E-3</v>
      </c>
      <c r="AC10" s="17">
        <v>-0.36712229666116714</v>
      </c>
      <c r="AD10" s="17">
        <v>-0.12274726640950012</v>
      </c>
      <c r="AE10" s="17">
        <v>-24.262822474956231</v>
      </c>
      <c r="AF10" s="17">
        <v>0.2</v>
      </c>
      <c r="AG10" s="17">
        <v>-1.0000000000000007</v>
      </c>
      <c r="AH10" s="17">
        <v>-1.0000000000000007</v>
      </c>
      <c r="AI10" s="17">
        <v>-9.3769252678546008E-3</v>
      </c>
      <c r="AJ10" s="17">
        <v>3.6749018045945575E-2</v>
      </c>
      <c r="AK10" s="17">
        <v>7.8957612432575375E-2</v>
      </c>
      <c r="AL10" s="17">
        <v>-9.9311395906928654E-2</v>
      </c>
      <c r="AM10" s="17">
        <v>0.1810130218577306</v>
      </c>
      <c r="AN10" s="17">
        <v>0.35263167919314437</v>
      </c>
      <c r="AO10" s="17">
        <v>4.9201136086061412</v>
      </c>
      <c r="AP10" s="17">
        <v>8.3192350002939648</v>
      </c>
      <c r="AQ10" s="17">
        <v>44.877161144783713</v>
      </c>
      <c r="AR10" s="17">
        <v>1.0396055220474063</v>
      </c>
      <c r="AS10" s="17">
        <v>2.1978419758479371</v>
      </c>
      <c r="AT10" s="17">
        <v>-1.0000000000000007</v>
      </c>
      <c r="AU10" s="17">
        <v>-1.0000000000000007</v>
      </c>
      <c r="AV10" s="17">
        <v>-1.383394561472993</v>
      </c>
      <c r="AW10" s="17">
        <v>32.616892631347582</v>
      </c>
      <c r="AX10" s="17">
        <v>36.104255930585047</v>
      </c>
      <c r="AY10" s="17">
        <v>-4.3882965519862947E-2</v>
      </c>
      <c r="AZ10" s="17">
        <v>-24.920303944126729</v>
      </c>
      <c r="BA10" s="22">
        <v>1397.6653413351714</v>
      </c>
    </row>
    <row r="11" spans="1:53" x14ac:dyDescent="0.25">
      <c r="A11">
        <v>696</v>
      </c>
      <c r="B11" t="s">
        <v>710</v>
      </c>
      <c r="C11" s="22">
        <v>3</v>
      </c>
      <c r="D11" s="17">
        <v>5.4644063948370531</v>
      </c>
      <c r="E11" s="17">
        <v>0</v>
      </c>
      <c r="F11" s="17">
        <v>-0.27791396981460714</v>
      </c>
      <c r="G11" s="17">
        <v>-0.27791396981460714</v>
      </c>
      <c r="H11" s="17">
        <v>0.64916591571121762</v>
      </c>
      <c r="I11" s="17">
        <v>0</v>
      </c>
      <c r="J11" s="17">
        <v>38.949954942673052</v>
      </c>
      <c r="K11" s="17">
        <v>0.64916591571121762</v>
      </c>
      <c r="L11" s="17">
        <v>-1.0000000000000009</v>
      </c>
      <c r="M11" s="17">
        <v>-1.0000000000000009</v>
      </c>
      <c r="N11" s="17">
        <v>12.983318314224357</v>
      </c>
      <c r="O11" s="17">
        <v>44.136447367695531</v>
      </c>
      <c r="P11" s="17">
        <v>3.3036444066837097E-2</v>
      </c>
      <c r="Q11" s="17">
        <v>-1.3032232641358501</v>
      </c>
      <c r="R11" s="17">
        <v>-0.455169596631533</v>
      </c>
      <c r="S11" s="17">
        <v>0.33333333333333348</v>
      </c>
      <c r="T11" s="17">
        <v>0.37673250486437104</v>
      </c>
      <c r="U11" s="17">
        <v>0.42900417711367866</v>
      </c>
      <c r="V11" s="17">
        <v>7.7716038303289145E-2</v>
      </c>
      <c r="W11" s="17">
        <v>22.704805516138208</v>
      </c>
      <c r="X11" s="17">
        <v>2.2752264016371417</v>
      </c>
      <c r="Y11" s="17">
        <v>-1.0000000000000009</v>
      </c>
      <c r="Z11" s="17">
        <v>-1.0000000000000009</v>
      </c>
      <c r="AA11" s="17">
        <v>61.700547060514488</v>
      </c>
      <c r="AB11" s="17">
        <v>0.37245455433163688</v>
      </c>
      <c r="AC11" s="17">
        <v>0.20783578093467767</v>
      </c>
      <c r="AD11" s="17">
        <v>0.20872788755384175</v>
      </c>
      <c r="AE11" s="17">
        <v>39.450911141007808</v>
      </c>
      <c r="AF11" s="17">
        <v>0.8125</v>
      </c>
      <c r="AG11" s="17">
        <v>-1.0000000000000009</v>
      </c>
      <c r="AH11" s="17">
        <v>-1.0000000000000009</v>
      </c>
      <c r="AI11" s="17">
        <v>-2.414281460085518E-2</v>
      </c>
      <c r="AJ11" s="17">
        <v>7.7716038303289145E-2</v>
      </c>
      <c r="AK11" s="17">
        <v>-0.17990030419180439</v>
      </c>
      <c r="AL11" s="17">
        <v>3.2518247768374593E-2</v>
      </c>
      <c r="AM11" s="17">
        <v>0.20410944856035762</v>
      </c>
      <c r="AN11" s="17">
        <v>0.12524880855365192</v>
      </c>
      <c r="AO11" s="17">
        <v>4.2032346930499189</v>
      </c>
      <c r="AP11" s="17">
        <v>3.2938114526831699</v>
      </c>
      <c r="AQ11" s="17">
        <v>61.654760458811232</v>
      </c>
      <c r="AR11" s="17">
        <v>1.2167860536146724</v>
      </c>
      <c r="AS11" s="17">
        <v>2.9243923173483584</v>
      </c>
      <c r="AT11" s="17">
        <v>-1.0000000000000009</v>
      </c>
      <c r="AU11" s="17">
        <v>-1.0000000000000009</v>
      </c>
      <c r="AV11" s="17">
        <v>-0.73308356644613992</v>
      </c>
      <c r="AW11" s="17">
        <v>109.13080588089322</v>
      </c>
      <c r="AX11" s="17">
        <v>116.41955341920507</v>
      </c>
      <c r="AY11" s="17">
        <v>-2.005383420803037E-2</v>
      </c>
      <c r="AZ11" s="17">
        <v>4.6341759127898152</v>
      </c>
      <c r="BA11" s="22">
        <v>1546.426788314453</v>
      </c>
    </row>
    <row r="12" spans="1:53" x14ac:dyDescent="0.25">
      <c r="A12">
        <v>704</v>
      </c>
      <c r="B12" t="s">
        <v>715</v>
      </c>
      <c r="C12" s="22">
        <v>3</v>
      </c>
      <c r="D12" s="17">
        <v>5.2739308927679698</v>
      </c>
      <c r="E12" s="17">
        <v>0</v>
      </c>
      <c r="F12" s="17">
        <v>0.13695188039413511</v>
      </c>
      <c r="G12" s="17">
        <v>0.13695188039413511</v>
      </c>
      <c r="H12" s="17">
        <v>0.48075256660943982</v>
      </c>
      <c r="I12" s="17">
        <v>0</v>
      </c>
      <c r="J12" s="17">
        <v>28.845153996566381</v>
      </c>
      <c r="K12" s="17">
        <v>0.48075256660943982</v>
      </c>
      <c r="L12" s="17">
        <v>-0.99999999999999889</v>
      </c>
      <c r="M12" s="17">
        <v>-0.99999999999999889</v>
      </c>
      <c r="N12" s="17">
        <v>9.6150513321887914</v>
      </c>
      <c r="O12" s="17">
        <v>34.256036769728475</v>
      </c>
      <c r="P12" s="17">
        <v>-0.14623947045405905</v>
      </c>
      <c r="Q12" s="17">
        <v>-0.75883170882319695</v>
      </c>
      <c r="R12" s="17">
        <v>-0.33527700061367888</v>
      </c>
      <c r="S12" s="17">
        <v>0.33333333333333331</v>
      </c>
      <c r="T12" s="17">
        <v>0.34398656710426417</v>
      </c>
      <c r="U12" s="17">
        <v>0.29436087142134909</v>
      </c>
      <c r="V12" s="17">
        <v>-5.0203147480650939E-2</v>
      </c>
      <c r="W12" s="17">
        <v>17.629002310754231</v>
      </c>
      <c r="X12" s="17">
        <v>1.0929605331107992</v>
      </c>
      <c r="Y12" s="17">
        <v>-0.99999999999999889</v>
      </c>
      <c r="Z12" s="17">
        <v>-0.99999999999999889</v>
      </c>
      <c r="AA12" s="17">
        <v>47.568057931996421</v>
      </c>
      <c r="AB12" s="17">
        <v>0.3010931367143706</v>
      </c>
      <c r="AC12" s="17">
        <v>0.21649936327681235</v>
      </c>
      <c r="AD12" s="17">
        <v>8.7894152445935042E-2</v>
      </c>
      <c r="AE12" s="17">
        <v>30.274332621855891</v>
      </c>
      <c r="AF12" s="17">
        <v>0.83333333333333337</v>
      </c>
      <c r="AG12" s="17">
        <v>-0.99999999999999889</v>
      </c>
      <c r="AH12" s="17">
        <v>-0.99999999999999889</v>
      </c>
      <c r="AI12" s="17">
        <v>0</v>
      </c>
      <c r="AJ12" s="17">
        <v>-5.0203147480650939E-2</v>
      </c>
      <c r="AK12" s="17">
        <v>5.2920067182805022E-2</v>
      </c>
      <c r="AL12" s="17">
        <v>-3.4936644077153786E-2</v>
      </c>
      <c r="AM12" s="17">
        <v>0.10404951691644267</v>
      </c>
      <c r="AN12" s="17">
        <v>0.94387440061714123</v>
      </c>
      <c r="AO12" s="17">
        <v>2.8658382588250881</v>
      </c>
      <c r="AP12" s="17">
        <v>23.422176795042763</v>
      </c>
      <c r="AQ12" s="17">
        <v>46.474156307320605</v>
      </c>
      <c r="AR12" s="17">
        <v>0.92147762437829506</v>
      </c>
      <c r="AS12" s="17">
        <v>1.5737130997202382</v>
      </c>
      <c r="AT12" s="17">
        <v>-0.99999999999999889</v>
      </c>
      <c r="AU12" s="17">
        <v>-0.99999999999999889</v>
      </c>
      <c r="AV12" s="17">
        <v>-0.19832512021954374</v>
      </c>
      <c r="AW12" s="17">
        <v>105.24627149676776</v>
      </c>
      <c r="AX12" s="17">
        <v>100.22595674870267</v>
      </c>
      <c r="AY12" s="17">
        <v>0.52684163587807165</v>
      </c>
      <c r="AZ12" s="17">
        <v>45.314213369098006</v>
      </c>
      <c r="BA12" s="22">
        <v>1577.1022889296851</v>
      </c>
    </row>
    <row r="13" spans="1:53" x14ac:dyDescent="0.25">
      <c r="A13">
        <v>744</v>
      </c>
      <c r="B13" t="s">
        <v>722</v>
      </c>
      <c r="C13" s="22">
        <v>3</v>
      </c>
      <c r="D13" s="17">
        <v>4.5624360863072306</v>
      </c>
      <c r="E13" s="17">
        <v>-1.9762397681794708E-2</v>
      </c>
      <c r="F13" s="17">
        <v>-4.274088806425614E-2</v>
      </c>
      <c r="G13" s="17">
        <v>-4.9598246719391149E-2</v>
      </c>
      <c r="H13" s="17">
        <v>0.61307404565012003</v>
      </c>
      <c r="I13" s="17">
        <v>-3.5742257153878959E-3</v>
      </c>
      <c r="J13" s="17">
        <v>36.569989196083938</v>
      </c>
      <c r="K13" s="17">
        <v>0.60949981993473212</v>
      </c>
      <c r="L13" s="17">
        <v>-1.0000000000000016</v>
      </c>
      <c r="M13" s="17">
        <v>-1.0000000000000016</v>
      </c>
      <c r="N13" s="17">
        <v>12.189996398694642</v>
      </c>
      <c r="O13" s="17">
        <v>41.082827035671798</v>
      </c>
      <c r="P13" s="17">
        <v>-0.40803516502397974</v>
      </c>
      <c r="Q13" s="17">
        <v>5.4806528332751814</v>
      </c>
      <c r="R13" s="17">
        <v>1.6728572521319325</v>
      </c>
      <c r="S13" s="17">
        <v>0.34846110298209398</v>
      </c>
      <c r="T13" s="17">
        <v>0.30324503957137855</v>
      </c>
      <c r="U13" s="17">
        <v>0.52282594621219414</v>
      </c>
      <c r="V13" s="17">
        <v>-2.0324718077691477E-3</v>
      </c>
      <c r="W13" s="17">
        <v>22.519991880926597</v>
      </c>
      <c r="X13" s="17">
        <v>2.0912269828589465</v>
      </c>
      <c r="Y13" s="17">
        <v>-1.0000000000000016</v>
      </c>
      <c r="Z13" s="17">
        <v>-1.0000000000000016</v>
      </c>
      <c r="AA13" s="17">
        <v>57.912074290480746</v>
      </c>
      <c r="AB13" s="17">
        <v>0.1213346711587439</v>
      </c>
      <c r="AC13" s="17">
        <v>0.12074145192145648</v>
      </c>
      <c r="AD13" s="17">
        <v>0.4323083800682439</v>
      </c>
      <c r="AE13" s="17">
        <v>33.719225157422201</v>
      </c>
      <c r="AF13" s="17">
        <v>0.72222222222222221</v>
      </c>
      <c r="AG13" s="17">
        <v>-1.0000000000000016</v>
      </c>
      <c r="AH13" s="17">
        <v>-1.0000000000000016</v>
      </c>
      <c r="AI13" s="17">
        <v>0</v>
      </c>
      <c r="AJ13" s="17">
        <v>-2.0324718077691477E-3</v>
      </c>
      <c r="AK13" s="17">
        <v>9.674488057972172E-2</v>
      </c>
      <c r="AL13" s="17">
        <v>6.6391927252777191E-2</v>
      </c>
      <c r="AM13" s="17">
        <v>-3.2912833899674823E-2</v>
      </c>
      <c r="AN13" s="17">
        <v>8.6808681957782324E-2</v>
      </c>
      <c r="AO13" s="17">
        <v>-0.33909644459326149</v>
      </c>
      <c r="AP13" s="17">
        <v>2.5021766852084455</v>
      </c>
      <c r="AQ13" s="17">
        <v>59.089981077010535</v>
      </c>
      <c r="AR13" s="17">
        <v>1.1724996169578985</v>
      </c>
      <c r="AS13" s="17">
        <v>2.7007268027936822</v>
      </c>
      <c r="AT13" s="17">
        <v>-1.0000000000000016</v>
      </c>
      <c r="AU13" s="17">
        <v>-1.0000000000000016</v>
      </c>
      <c r="AV13" s="17">
        <v>1.6232590054125415</v>
      </c>
      <c r="AW13" s="17">
        <v>101.49707801136098</v>
      </c>
      <c r="AX13" s="17">
        <v>101.29383083058404</v>
      </c>
      <c r="AY13" s="17">
        <v>0.251764452537867</v>
      </c>
      <c r="AZ13" s="17">
        <v>25.285504525603692</v>
      </c>
      <c r="BA13" s="22">
        <v>1578.3681530229605</v>
      </c>
    </row>
    <row r="14" spans="1:53" x14ac:dyDescent="0.25">
      <c r="A14">
        <v>900</v>
      </c>
      <c r="B14" t="s">
        <v>769</v>
      </c>
      <c r="C14" s="22">
        <v>3</v>
      </c>
      <c r="D14" s="17">
        <v>4.2827184506125935</v>
      </c>
      <c r="E14" s="17">
        <v>-1.7923617087594785E-2</v>
      </c>
      <c r="F14" s="17">
        <v>13.149171164083986</v>
      </c>
      <c r="G14" s="17">
        <v>13.149171164083986</v>
      </c>
      <c r="H14" s="17">
        <v>0.28952737648649424</v>
      </c>
      <c r="I14" s="17">
        <v>0</v>
      </c>
      <c r="J14" s="17">
        <v>17.371642589189669</v>
      </c>
      <c r="K14" s="17">
        <v>0.28952737648649424</v>
      </c>
      <c r="L14" s="17">
        <v>-0.99999999999999867</v>
      </c>
      <c r="M14" s="17">
        <v>-0.99999999999999867</v>
      </c>
      <c r="N14" s="17">
        <v>5.7905475297298885</v>
      </c>
      <c r="O14" s="17">
        <v>34.803532203886228</v>
      </c>
      <c r="P14" s="17">
        <v>-0.19981265479461247</v>
      </c>
      <c r="Q14" s="17">
        <v>81.035620881651113</v>
      </c>
      <c r="R14" s="17">
        <v>26.726914769970168</v>
      </c>
      <c r="S14" s="17">
        <v>0.33333333333333282</v>
      </c>
      <c r="T14" s="17">
        <v>0.33333333333333282</v>
      </c>
      <c r="U14" s="17">
        <v>6.7408455048706031E-2</v>
      </c>
      <c r="V14" s="17">
        <v>-0.1181510098476877</v>
      </c>
      <c r="W14" s="17">
        <v>13.055869415247605</v>
      </c>
      <c r="X14" s="17">
        <v>-6.2132948711129773E-2</v>
      </c>
      <c r="Y14" s="17">
        <v>-0.99999999999999867</v>
      </c>
      <c r="Z14" s="17">
        <v>-0.99999999999999867</v>
      </c>
      <c r="AA14" s="17">
        <v>87.948534761730045</v>
      </c>
      <c r="AB14" s="17">
        <v>0.34804422156927245</v>
      </c>
      <c r="AC14" s="17">
        <v>0.19193845257508876</v>
      </c>
      <c r="AD14" s="17">
        <v>0.42333233738588449</v>
      </c>
      <c r="AE14" s="17">
        <v>48.165750576512281</v>
      </c>
      <c r="AF14" s="17">
        <v>0.78947368421052633</v>
      </c>
      <c r="AG14" s="17">
        <v>-0.99999999999999867</v>
      </c>
      <c r="AH14" s="17">
        <v>-0.99999999999999867</v>
      </c>
      <c r="AI14" s="17">
        <v>0.66803899746310735</v>
      </c>
      <c r="AJ14" s="17">
        <v>-0.1181510098476877</v>
      </c>
      <c r="AK14" s="17">
        <v>-8.2477483836353546E-2</v>
      </c>
      <c r="AL14" s="17">
        <v>6.5541875543966538E-2</v>
      </c>
      <c r="AM14" s="17">
        <v>0.16842689441582145</v>
      </c>
      <c r="AN14" s="17">
        <v>7.2329287417520732E-2</v>
      </c>
      <c r="AO14" s="17">
        <v>3.7982849412137694</v>
      </c>
      <c r="AP14" s="17">
        <v>2.1359415631578513</v>
      </c>
      <c r="AQ14" s="17">
        <v>30.42751200443724</v>
      </c>
      <c r="AR14" s="17">
        <v>0.61592411186768425</v>
      </c>
      <c r="AS14" s="17">
        <v>0.2273944277753645</v>
      </c>
      <c r="AT14" s="17">
        <v>-0.99999999999999867</v>
      </c>
      <c r="AU14" s="17">
        <v>-0.99999999999999867</v>
      </c>
      <c r="AV14" s="17">
        <v>39.876085934054146</v>
      </c>
      <c r="AW14" s="17">
        <v>124.88800852877411</v>
      </c>
      <c r="AX14" s="17">
        <v>126.4336874932675</v>
      </c>
      <c r="AY14" s="17">
        <v>0.38814908312971713</v>
      </c>
      <c r="AZ14" s="17">
        <v>45.922160676416333</v>
      </c>
      <c r="BA14" s="22">
        <v>1521.5831750387854</v>
      </c>
    </row>
    <row r="15" spans="1:53" x14ac:dyDescent="0.25">
      <c r="A15">
        <v>968</v>
      </c>
      <c r="B15" t="s">
        <v>786</v>
      </c>
      <c r="C15" s="22">
        <v>3</v>
      </c>
      <c r="D15" s="17">
        <v>4.701523896490353</v>
      </c>
      <c r="E15" s="17">
        <v>4.5081015399459599E-2</v>
      </c>
      <c r="F15" s="17">
        <v>-0.78560802228942661</v>
      </c>
      <c r="G15" s="17">
        <v>-0.78007653992841774</v>
      </c>
      <c r="H15" s="17">
        <v>1.2013556495940344E-2</v>
      </c>
      <c r="I15" s="17">
        <v>7.9016275836379796E-3</v>
      </c>
      <c r="J15" s="17">
        <v>1.1949110447746984</v>
      </c>
      <c r="K15" s="17">
        <v>1.9915184079578339E-2</v>
      </c>
      <c r="L15" s="17">
        <v>-1.0000000000000016</v>
      </c>
      <c r="M15" s="17">
        <v>-1.0000000000000016</v>
      </c>
      <c r="N15" s="17">
        <v>0.39830368159156515</v>
      </c>
      <c r="O15" s="17">
        <v>5.1163584013366297</v>
      </c>
      <c r="P15" s="17">
        <v>0.22722782874052688</v>
      </c>
      <c r="Q15" s="17">
        <v>-2.6794418150639658</v>
      </c>
      <c r="R15" s="17">
        <v>-0.85797808891227223</v>
      </c>
      <c r="S15" s="17">
        <v>0.33333333333333393</v>
      </c>
      <c r="T15" s="17">
        <v>0.33333333333333393</v>
      </c>
      <c r="U15" s="17">
        <v>0.38548489542336062</v>
      </c>
      <c r="V15" s="17">
        <v>-4.0270767290142423E-2</v>
      </c>
      <c r="W15" s="17">
        <v>39.678624428812292</v>
      </c>
      <c r="X15" s="17">
        <v>1.9470664605396775</v>
      </c>
      <c r="Y15" s="17">
        <v>-1.0000000000000016</v>
      </c>
      <c r="Z15" s="17">
        <v>-1.0000000000000016</v>
      </c>
      <c r="AA15" s="17">
        <v>51.204904910851845</v>
      </c>
      <c r="AB15" s="17">
        <v>0.20670478831405942</v>
      </c>
      <c r="AC15" s="17">
        <v>-0.1046974367079145</v>
      </c>
      <c r="AD15" s="17">
        <v>0.14567781981289091</v>
      </c>
      <c r="AE15" s="17">
        <v>12.384258570951795</v>
      </c>
      <c r="AF15" s="17">
        <v>0.58823529411764708</v>
      </c>
      <c r="AG15" s="17">
        <v>-1.0000000000000016</v>
      </c>
      <c r="AH15" s="17">
        <v>-1.0000000000000016</v>
      </c>
      <c r="AI15" s="17">
        <v>-2.4890273563336812E-2</v>
      </c>
      <c r="AJ15" s="17">
        <v>-4.0270767290142423E-2</v>
      </c>
      <c r="AK15" s="17">
        <v>-4.0737709531964858E-2</v>
      </c>
      <c r="AL15" s="17">
        <v>2.1052555973583964E-2</v>
      </c>
      <c r="AM15" s="17">
        <v>-3.0066003712366313E-2</v>
      </c>
      <c r="AN15" s="17">
        <v>9.5827978094451313E-3</v>
      </c>
      <c r="AO15" s="17">
        <v>-0.95533864046898176</v>
      </c>
      <c r="AP15" s="17">
        <v>0.34483272510404789</v>
      </c>
      <c r="AQ15" s="17">
        <v>40.873535473587005</v>
      </c>
      <c r="AR15" s="17">
        <v>1.011880794799886</v>
      </c>
      <c r="AS15" s="17">
        <v>1.9669816446192556</v>
      </c>
      <c r="AT15" s="17">
        <v>-1.0000000000000016</v>
      </c>
      <c r="AU15" s="17">
        <v>-1.0000000000000016</v>
      </c>
      <c r="AV15" s="17">
        <v>-1.6380546288406901</v>
      </c>
      <c r="AW15" s="17">
        <v>56.666096037292512</v>
      </c>
      <c r="AX15" s="17">
        <v>52.141213837011506</v>
      </c>
      <c r="AY15" s="17">
        <v>6.517134797086431E-2</v>
      </c>
      <c r="AZ15" s="17">
        <v>-41.682390105052093</v>
      </c>
      <c r="BA15" s="22">
        <v>1465.6376457403294</v>
      </c>
    </row>
    <row r="16" spans="1:53" x14ac:dyDescent="0.25">
      <c r="A16">
        <v>997</v>
      </c>
      <c r="B16" t="s">
        <v>787</v>
      </c>
      <c r="C16" s="22">
        <v>3</v>
      </c>
      <c r="D16" s="17">
        <v>4.7061561832364207</v>
      </c>
      <c r="E16" s="17">
        <v>-2.8638870695521681E-3</v>
      </c>
      <c r="F16" s="17">
        <v>0.23932115404978244</v>
      </c>
      <c r="G16" s="17">
        <v>0.23932115404978244</v>
      </c>
      <c r="H16" s="17">
        <v>0.35561795000385577</v>
      </c>
      <c r="I16" s="17">
        <v>0</v>
      </c>
      <c r="J16" s="17">
        <v>21.337077000231343</v>
      </c>
      <c r="K16" s="17">
        <v>0.35561795000385577</v>
      </c>
      <c r="L16" s="17">
        <v>-0.999999999999999</v>
      </c>
      <c r="M16" s="17">
        <v>-0.999999999999999</v>
      </c>
      <c r="N16" s="17">
        <v>7.1123590000771149</v>
      </c>
      <c r="O16" s="17">
        <v>26.282554337517553</v>
      </c>
      <c r="P16" s="17">
        <v>-0.22936479754769856</v>
      </c>
      <c r="Q16" s="17">
        <v>2.9980067806754205</v>
      </c>
      <c r="R16" s="17">
        <v>1.0535055353156659</v>
      </c>
      <c r="S16" s="17">
        <v>0.33333333333333304</v>
      </c>
      <c r="T16" s="17">
        <v>0.34591425924545116</v>
      </c>
      <c r="U16" s="17">
        <v>0.39259436785748925</v>
      </c>
      <c r="V16" s="17">
        <v>0.3125408501258008</v>
      </c>
      <c r="W16" s="17">
        <v>41.150594422328737</v>
      </c>
      <c r="X16" s="17">
        <v>3.7818331406718104</v>
      </c>
      <c r="Y16" s="17">
        <v>-0.999999999999999</v>
      </c>
      <c r="Z16" s="17">
        <v>-0.999999999999999</v>
      </c>
      <c r="AA16" s="17">
        <v>85.758332512668005</v>
      </c>
      <c r="AB16" s="17">
        <v>0.2433734940182026</v>
      </c>
      <c r="AC16" s="17">
        <v>0.37658867722004752</v>
      </c>
      <c r="AD16" s="17">
        <v>0.25112247986222214</v>
      </c>
      <c r="AE16" s="17">
        <v>43.554232555023646</v>
      </c>
      <c r="AF16" s="17">
        <v>0.9375</v>
      </c>
      <c r="AG16" s="17">
        <v>-0.999999999999999</v>
      </c>
      <c r="AH16" s="17">
        <v>-0.999999999999999</v>
      </c>
      <c r="AI16" s="17">
        <v>-3.8574005186367555E-2</v>
      </c>
      <c r="AJ16" s="17">
        <v>0.3125408501258008</v>
      </c>
      <c r="AK16" s="17">
        <v>-9.0441623693393022E-2</v>
      </c>
      <c r="AL16" s="17">
        <v>3.258018099261778E-2</v>
      </c>
      <c r="AM16" s="17">
        <v>0.18760126927097701</v>
      </c>
      <c r="AN16" s="17">
        <v>8.9827634905173155E-3</v>
      </c>
      <c r="AO16" s="17">
        <v>4.2378236133074587</v>
      </c>
      <c r="AP16" s="17">
        <v>0.38746999222602208</v>
      </c>
      <c r="AQ16" s="17">
        <v>62.487671422560098</v>
      </c>
      <c r="AR16" s="17">
        <v>1.3843828105620737</v>
      </c>
      <c r="AS16" s="17">
        <v>4.137451090675663</v>
      </c>
      <c r="AT16" s="17">
        <v>-0.999999999999999</v>
      </c>
      <c r="AU16" s="17">
        <v>-0.999999999999999</v>
      </c>
      <c r="AV16" s="17">
        <v>1.2928266893654492</v>
      </c>
      <c r="AW16" s="17">
        <v>112.42835684241163</v>
      </c>
      <c r="AX16" s="17">
        <v>142.91096175126432</v>
      </c>
      <c r="AY16" s="17">
        <v>0.19597904950678191</v>
      </c>
      <c r="AZ16" s="17">
        <v>13.53064712142535</v>
      </c>
      <c r="BA16" s="22">
        <v>1579.9714040858676</v>
      </c>
    </row>
    <row r="17" spans="1:53" x14ac:dyDescent="0.25">
      <c r="A17">
        <v>1156</v>
      </c>
      <c r="B17" t="s">
        <v>835</v>
      </c>
      <c r="C17" s="22">
        <v>3</v>
      </c>
      <c r="D17" s="17">
        <v>4.8784917741736074</v>
      </c>
      <c r="E17" s="17">
        <v>-0.70331119405565889</v>
      </c>
      <c r="F17" s="17">
        <v>3.0678143437902468</v>
      </c>
      <c r="G17" s="17">
        <v>2.8717279623481762</v>
      </c>
      <c r="H17" s="17">
        <v>0.31329253667406803</v>
      </c>
      <c r="I17" s="17">
        <v>4.1644697528558971E-4</v>
      </c>
      <c r="J17" s="17">
        <v>18.822539018961216</v>
      </c>
      <c r="K17" s="17">
        <v>0.31370898364935357</v>
      </c>
      <c r="L17" s="17">
        <v>-0.99999999999999956</v>
      </c>
      <c r="M17" s="17">
        <v>-0.99999999999999956</v>
      </c>
      <c r="N17" s="17">
        <v>6.274179672987076</v>
      </c>
      <c r="O17" s="17">
        <v>26.572758755482994</v>
      </c>
      <c r="P17" s="17">
        <v>-0.72956285592561321</v>
      </c>
      <c r="Q17" s="17">
        <v>0.84342066346160682</v>
      </c>
      <c r="R17" s="17">
        <v>5.1693998323523949E-2</v>
      </c>
      <c r="S17" s="17">
        <v>0.33333333333333309</v>
      </c>
      <c r="T17" s="17">
        <v>0.37746844342688707</v>
      </c>
      <c r="U17" s="17">
        <v>0.32244701343516652</v>
      </c>
      <c r="V17" s="17">
        <v>6.6809154618215211E-2</v>
      </c>
      <c r="W17" s="17">
        <v>31.453958446569935</v>
      </c>
      <c r="X17" s="17">
        <v>2.1318708846543788</v>
      </c>
      <c r="Y17" s="17">
        <v>-0.99999999999999956</v>
      </c>
      <c r="Z17" s="17">
        <v>-0.99999999999999956</v>
      </c>
      <c r="AA17" s="17">
        <v>81.371910637510737</v>
      </c>
      <c r="AB17" s="17">
        <v>0.38653978236308528</v>
      </c>
      <c r="AC17" s="17">
        <v>0.20172301396490139</v>
      </c>
      <c r="AD17" s="17">
        <v>0.4090623675243597</v>
      </c>
      <c r="AE17" s="17">
        <v>49.866258192617337</v>
      </c>
      <c r="AF17" s="17">
        <v>0.83333333333333337</v>
      </c>
      <c r="AG17" s="17">
        <v>-0.99999999999999956</v>
      </c>
      <c r="AH17" s="17">
        <v>-0.99999999999999956</v>
      </c>
      <c r="AI17" s="17">
        <v>0</v>
      </c>
      <c r="AJ17" s="17">
        <v>6.6809154618215211E-2</v>
      </c>
      <c r="AK17" s="17">
        <v>0.79214610365850846</v>
      </c>
      <c r="AL17" s="17">
        <v>-2.9075249105840795E-2</v>
      </c>
      <c r="AM17" s="17">
        <v>0.29653388191419072</v>
      </c>
      <c r="AN17" s="17">
        <v>0.14355918295593181</v>
      </c>
      <c r="AO17" s="17">
        <v>11.374077566147308</v>
      </c>
      <c r="AP17" s="17">
        <v>3.4436033283690919</v>
      </c>
      <c r="AQ17" s="17">
        <v>50.2764974655312</v>
      </c>
      <c r="AR17" s="17">
        <v>1.100057944813601</v>
      </c>
      <c r="AS17" s="17">
        <v>2.4455798683037311</v>
      </c>
      <c r="AT17" s="17">
        <v>-0.99999999999999956</v>
      </c>
      <c r="AU17" s="17">
        <v>-0.99999999999999956</v>
      </c>
      <c r="AV17" s="17">
        <v>2.9234219606716998</v>
      </c>
      <c r="AW17" s="17">
        <v>111.38827272136294</v>
      </c>
      <c r="AX17" s="17">
        <v>118.06918818318448</v>
      </c>
      <c r="AY17" s="17">
        <v>0.36985678405499034</v>
      </c>
      <c r="AZ17" s="17">
        <v>28.439229659071682</v>
      </c>
      <c r="BA17" s="22">
        <v>1490.0765936220612</v>
      </c>
    </row>
    <row r="18" spans="1:53" x14ac:dyDescent="0.25">
      <c r="A18">
        <v>1255</v>
      </c>
      <c r="B18" t="s">
        <v>861</v>
      </c>
      <c r="C18" s="22">
        <v>3</v>
      </c>
      <c r="D18" s="17">
        <v>5.8090041524002283</v>
      </c>
      <c r="E18" s="17">
        <v>0</v>
      </c>
      <c r="F18" s="17">
        <v>0.42798654229626903</v>
      </c>
      <c r="G18" s="17">
        <v>0.42798654229626903</v>
      </c>
      <c r="H18" s="17">
        <v>0.4663071405685551</v>
      </c>
      <c r="I18" s="17">
        <v>0</v>
      </c>
      <c r="J18" s="17">
        <v>27.978428434113301</v>
      </c>
      <c r="K18" s="17">
        <v>0.4663071405685551</v>
      </c>
      <c r="L18" s="17">
        <v>-0.99999999999999967</v>
      </c>
      <c r="M18" s="17">
        <v>-0.99999999999999967</v>
      </c>
      <c r="N18" s="17">
        <v>9.3261428113711027</v>
      </c>
      <c r="O18" s="17">
        <v>34.215419128809799</v>
      </c>
      <c r="P18" s="17">
        <v>6.418187070494249E-3</v>
      </c>
      <c r="Q18" s="17">
        <v>-1.4644312811148048</v>
      </c>
      <c r="R18" s="17">
        <v>-0.44970716120487342</v>
      </c>
      <c r="S18" s="17">
        <v>0.33333333333333309</v>
      </c>
      <c r="T18" s="17">
        <v>0.33333333333333309</v>
      </c>
      <c r="U18" s="17">
        <v>0.45847070397879985</v>
      </c>
      <c r="V18" s="17">
        <v>5.7616821354289999E-2</v>
      </c>
      <c r="W18" s="17">
        <v>28.657882057248024</v>
      </c>
      <c r="X18" s="17">
        <v>2.3799432701390497</v>
      </c>
      <c r="Y18" s="17">
        <v>-0.99999999999999967</v>
      </c>
      <c r="Z18" s="17">
        <v>-0.99999999999999967</v>
      </c>
      <c r="AA18" s="17">
        <v>87.507996056447325</v>
      </c>
      <c r="AB18" s="17">
        <v>0.25651766374294493</v>
      </c>
      <c r="AC18" s="17">
        <v>0.56140802361855946</v>
      </c>
      <c r="AD18" s="17">
        <v>0.36807073584657868</v>
      </c>
      <c r="AE18" s="17">
        <v>59.299821160404164</v>
      </c>
      <c r="AF18" s="17">
        <v>0.77777777777777779</v>
      </c>
      <c r="AG18" s="17">
        <v>-0.99999999999999967</v>
      </c>
      <c r="AH18" s="17">
        <v>-0.99999999999999967</v>
      </c>
      <c r="AI18" s="17">
        <v>3.0874860353688827E-3</v>
      </c>
      <c r="AJ18" s="17">
        <v>5.7616821354289999E-2</v>
      </c>
      <c r="AK18" s="17">
        <v>-0.14991069045606786</v>
      </c>
      <c r="AL18" s="17">
        <v>0.72051135555375379</v>
      </c>
      <c r="AM18" s="17">
        <v>0.17465584349073199</v>
      </c>
      <c r="AN18" s="17">
        <v>-9.1974701664193345E-2</v>
      </c>
      <c r="AO18" s="17">
        <v>3.6168426349879628</v>
      </c>
      <c r="AP18" s="17">
        <v>1.3031892361639348</v>
      </c>
      <c r="AQ18" s="17">
        <v>56.636310491361357</v>
      </c>
      <c r="AR18" s="17">
        <v>1.1827541919997562</v>
      </c>
      <c r="AS18" s="17">
        <v>2.8462504107076052</v>
      </c>
      <c r="AT18" s="17">
        <v>-0.99999999999999967</v>
      </c>
      <c r="AU18" s="17">
        <v>-0.99999999999999967</v>
      </c>
      <c r="AV18" s="17">
        <v>-2.1720618908604508E-2</v>
      </c>
      <c r="AW18" s="17">
        <v>123.02660442142103</v>
      </c>
      <c r="AX18" s="17">
        <v>128.85003627755742</v>
      </c>
      <c r="AY18" s="17">
        <v>0.65354423073844403</v>
      </c>
      <c r="AZ18" s="17">
        <v>89.781938278905344</v>
      </c>
      <c r="BA18" s="22">
        <v>1650.1812618408358</v>
      </c>
    </row>
    <row r="19" spans="1:53" x14ac:dyDescent="0.25">
      <c r="A19">
        <v>1294</v>
      </c>
      <c r="B19" t="s">
        <v>877</v>
      </c>
      <c r="C19" s="22">
        <v>3</v>
      </c>
      <c r="D19" s="17">
        <v>4.5263564786932386</v>
      </c>
      <c r="E19" s="17">
        <v>-7.1810826582897223E-3</v>
      </c>
      <c r="F19" s="17">
        <v>4.7392257642976873E-3</v>
      </c>
      <c r="G19" s="17">
        <v>4.7392257642976873E-3</v>
      </c>
      <c r="H19" s="17">
        <v>9.9297522185113646E-2</v>
      </c>
      <c r="I19" s="17">
        <v>0</v>
      </c>
      <c r="J19" s="17">
        <v>5.9578513311068209</v>
      </c>
      <c r="K19" s="17">
        <v>9.9297522185113646E-2</v>
      </c>
      <c r="L19" s="17">
        <v>-1.0000000000000009</v>
      </c>
      <c r="M19" s="17">
        <v>-1.0000000000000009</v>
      </c>
      <c r="N19" s="17">
        <v>1.985950443702273</v>
      </c>
      <c r="O19" s="17">
        <v>10.488947035564346</v>
      </c>
      <c r="P19" s="17">
        <v>-0.32573228658019515</v>
      </c>
      <c r="Q19" s="17">
        <v>-6.8146817923660327E-2</v>
      </c>
      <c r="R19" s="17">
        <v>-4.1535921343604926E-2</v>
      </c>
      <c r="S19" s="17">
        <v>0.3333333333333337</v>
      </c>
      <c r="T19" s="17">
        <v>0.3340920881544861</v>
      </c>
      <c r="U19" s="17">
        <v>0.3143199803846678</v>
      </c>
      <c r="V19" s="17">
        <v>0.16145060484976623</v>
      </c>
      <c r="W19" s="17">
        <v>41.755939381485597</v>
      </c>
      <c r="X19" s="17">
        <v>2.7948702047611262</v>
      </c>
      <c r="Y19" s="17">
        <v>-1.0000000000000009</v>
      </c>
      <c r="Z19" s="17">
        <v>-1.0000000000000009</v>
      </c>
      <c r="AA19" s="17">
        <v>49.476323082381882</v>
      </c>
      <c r="AB19" s="17">
        <v>6.0932060487978043E-2</v>
      </c>
      <c r="AC19" s="17">
        <v>6.4586432244199951E-2</v>
      </c>
      <c r="AD19" s="17">
        <v>2.9719899712620231E-2</v>
      </c>
      <c r="AE19" s="17">
        <v>7.7619196222399101</v>
      </c>
      <c r="AF19" s="17">
        <v>0.66666666666666663</v>
      </c>
      <c r="AG19" s="17">
        <v>-1.0000000000000009</v>
      </c>
      <c r="AH19" s="17">
        <v>-1.0000000000000009</v>
      </c>
      <c r="AI19" s="17">
        <v>-2.6300865590646857E-2</v>
      </c>
      <c r="AJ19" s="17">
        <v>0.16145060484976623</v>
      </c>
      <c r="AK19" s="17">
        <v>-9.6976137818000574E-2</v>
      </c>
      <c r="AL19" s="17">
        <v>0.15299803204330295</v>
      </c>
      <c r="AM19" s="17">
        <v>-0.14048937235124564</v>
      </c>
      <c r="AN19" s="17">
        <v>7.0187459665685029E-2</v>
      </c>
      <c r="AO19" s="17">
        <v>-3.9971149978711429</v>
      </c>
      <c r="AP19" s="17">
        <v>2.5196766518586409</v>
      </c>
      <c r="AQ19" s="17">
        <v>47.713790712592413</v>
      </c>
      <c r="AR19" s="17">
        <v>1.1431960067222537</v>
      </c>
      <c r="AS19" s="17">
        <v>2.8941677269462431</v>
      </c>
      <c r="AT19" s="17">
        <v>-1.0000000000000009</v>
      </c>
      <c r="AU19" s="17">
        <v>-1.0000000000000009</v>
      </c>
      <c r="AV19" s="17">
        <v>-3.6796695579306378E-2</v>
      </c>
      <c r="AW19" s="17">
        <v>62.484946769804885</v>
      </c>
      <c r="AX19" s="17">
        <v>78.103989942968568</v>
      </c>
      <c r="AY19" s="17">
        <v>-6.9164148957477814E-2</v>
      </c>
      <c r="AZ19" s="17">
        <v>-24.335483711001391</v>
      </c>
      <c r="BA19" s="22">
        <v>1496.7558169781453</v>
      </c>
    </row>
    <row r="20" spans="1:53" x14ac:dyDescent="0.25">
      <c r="A20">
        <v>1369</v>
      </c>
      <c r="B20" t="s">
        <v>899</v>
      </c>
      <c r="C20" s="22">
        <v>3</v>
      </c>
      <c r="D20" s="17">
        <v>4.1151534093716498</v>
      </c>
      <c r="E20" s="17">
        <v>0.13202414600084916</v>
      </c>
      <c r="F20" s="17">
        <v>0.27322261552483595</v>
      </c>
      <c r="G20" s="17">
        <v>0.33167625445735949</v>
      </c>
      <c r="H20" s="17">
        <v>0.22600190265808848</v>
      </c>
      <c r="I20" s="17">
        <v>0</v>
      </c>
      <c r="J20" s="17">
        <v>13.560114159485307</v>
      </c>
      <c r="K20" s="17">
        <v>0.22600190265808848</v>
      </c>
      <c r="L20" s="17">
        <v>-1.0000000000000013</v>
      </c>
      <c r="M20" s="17">
        <v>-1.0000000000000013</v>
      </c>
      <c r="N20" s="17">
        <v>4.5200380531617688</v>
      </c>
      <c r="O20" s="17">
        <v>18.006943823314316</v>
      </c>
      <c r="P20" s="17">
        <v>5.7621148943585911</v>
      </c>
      <c r="Q20" s="17">
        <v>-4.4492926918840956</v>
      </c>
      <c r="R20" s="17">
        <v>-0.85701416693785282</v>
      </c>
      <c r="S20" s="17">
        <v>0.3333333333333337</v>
      </c>
      <c r="T20" s="17">
        <v>0.44782848161051891</v>
      </c>
      <c r="U20" s="17">
        <v>0.19384342362488435</v>
      </c>
      <c r="V20" s="17">
        <v>-3.0199879758316152E-3</v>
      </c>
      <c r="W20" s="17">
        <v>29.839333917392672</v>
      </c>
      <c r="X20" s="17">
        <v>1.426908827207497</v>
      </c>
      <c r="Y20" s="17">
        <v>-1.0000000000000013</v>
      </c>
      <c r="Z20" s="17">
        <v>-1.0000000000000013</v>
      </c>
      <c r="AA20" s="17">
        <v>51.768309859683598</v>
      </c>
      <c r="AB20" s="17">
        <v>0.2035665992851465</v>
      </c>
      <c r="AC20" s="17">
        <v>0.17137377612660754</v>
      </c>
      <c r="AD20" s="17">
        <v>8.0779426772820934E-2</v>
      </c>
      <c r="AE20" s="17">
        <v>22.785990109228752</v>
      </c>
      <c r="AF20" s="17">
        <v>0.61538461538461542</v>
      </c>
      <c r="AG20" s="17">
        <v>-1.0000000000000013</v>
      </c>
      <c r="AH20" s="17">
        <v>-1.0000000000000013</v>
      </c>
      <c r="AI20" s="17">
        <v>-8.5012718940676458E-3</v>
      </c>
      <c r="AJ20" s="17">
        <v>-3.0199879758316152E-3</v>
      </c>
      <c r="AK20" s="17">
        <v>-1.602570444318014E-2</v>
      </c>
      <c r="AL20" s="17">
        <v>-5.4782866886767645E-2</v>
      </c>
      <c r="AM20" s="17">
        <v>0.22489294348272931</v>
      </c>
      <c r="AN20" s="17">
        <v>-0.23786311840275617</v>
      </c>
      <c r="AO20" s="17">
        <v>5.5421950648523355</v>
      </c>
      <c r="AP20" s="17">
        <v>-6.2204922945027441</v>
      </c>
      <c r="AQ20" s="17">
        <v>43.399448076877995</v>
      </c>
      <c r="AR20" s="17">
        <v>0.97198525059290541</v>
      </c>
      <c r="AS20" s="17">
        <v>1.6529107298655852</v>
      </c>
      <c r="AT20" s="17">
        <v>-1.0000000000000013</v>
      </c>
      <c r="AU20" s="17">
        <v>-1.0000000000000013</v>
      </c>
      <c r="AV20" s="17">
        <v>-0.52533791248049311</v>
      </c>
      <c r="AW20" s="17">
        <v>63.554761388495137</v>
      </c>
      <c r="AX20" s="17">
        <v>63.082737153030614</v>
      </c>
      <c r="AY20" s="17">
        <v>-0.11530352431323398</v>
      </c>
      <c r="AZ20" s="17">
        <v>-49.985212785722119</v>
      </c>
      <c r="BA20" s="22">
        <v>1415.0929016771497</v>
      </c>
    </row>
    <row r="21" spans="1:53" x14ac:dyDescent="0.25">
      <c r="A21">
        <v>1533</v>
      </c>
      <c r="B21" t="s">
        <v>944</v>
      </c>
      <c r="C21" s="22">
        <v>3</v>
      </c>
      <c r="D21" s="17">
        <v>5.3075314996521117</v>
      </c>
      <c r="E21" s="17">
        <v>6.9556037942577142E-2</v>
      </c>
      <c r="F21" s="17">
        <v>2.6462569542730705</v>
      </c>
      <c r="G21" s="17">
        <v>2.6462569542730705</v>
      </c>
      <c r="H21" s="17">
        <v>0.46123860745799128</v>
      </c>
      <c r="I21" s="17">
        <v>0</v>
      </c>
      <c r="J21" s="17">
        <v>27.674316447479473</v>
      </c>
      <c r="K21" s="17">
        <v>0.46123860745799128</v>
      </c>
      <c r="L21" s="17">
        <v>-0.99999999999999911</v>
      </c>
      <c r="M21" s="17">
        <v>-0.99999999999999911</v>
      </c>
      <c r="N21" s="17">
        <v>9.2247721491598327</v>
      </c>
      <c r="O21" s="17">
        <v>35.628104901404683</v>
      </c>
      <c r="P21" s="17">
        <v>8.7692498730895824E-2</v>
      </c>
      <c r="Q21" s="17">
        <v>2.925869406505972</v>
      </c>
      <c r="R21" s="17">
        <v>0.98796308462973292</v>
      </c>
      <c r="S21" s="17">
        <v>0.33333333333333304</v>
      </c>
      <c r="T21" s="17">
        <v>0.33333333333333304</v>
      </c>
      <c r="U21" s="17">
        <v>0.41098726889339854</v>
      </c>
      <c r="V21" s="17">
        <v>-1.2128297129988759E-2</v>
      </c>
      <c r="W21" s="17">
        <v>24.171481238883388</v>
      </c>
      <c r="X21" s="17">
        <v>1.7766073520023367</v>
      </c>
      <c r="Y21" s="17">
        <v>-0.99999999999999911</v>
      </c>
      <c r="Z21" s="17">
        <v>-0.99999999999999911</v>
      </c>
      <c r="AA21" s="17">
        <v>73.386554497623109</v>
      </c>
      <c r="AB21" s="17">
        <v>0.34952908389471804</v>
      </c>
      <c r="AC21" s="17">
        <v>0.30134157604258194</v>
      </c>
      <c r="AD21" s="17">
        <v>0.31367154354490023</v>
      </c>
      <c r="AE21" s="17">
        <v>48.227110174110017</v>
      </c>
      <c r="AF21" s="17">
        <v>0.76470588235294112</v>
      </c>
      <c r="AG21" s="17">
        <v>-0.99999999999999911</v>
      </c>
      <c r="AH21" s="17">
        <v>-0.99999999999999911</v>
      </c>
      <c r="AI21" s="17">
        <v>6.5083556707752066E-3</v>
      </c>
      <c r="AJ21" s="17">
        <v>-1.2128297129988759E-2</v>
      </c>
      <c r="AK21" s="17">
        <v>-2.0493984728289689E-2</v>
      </c>
      <c r="AL21" s="17">
        <v>0.28248272062650587</v>
      </c>
      <c r="AM21" s="17">
        <v>7.3552479724598399E-2</v>
      </c>
      <c r="AN21" s="17">
        <v>-0.121529219998555</v>
      </c>
      <c r="AO21" s="17">
        <v>1.7363420694735114</v>
      </c>
      <c r="AP21" s="17">
        <v>-1.6258168968313456</v>
      </c>
      <c r="AQ21" s="17">
        <v>51.845797686362857</v>
      </c>
      <c r="AR21" s="17">
        <v>1.065525638430076</v>
      </c>
      <c r="AS21" s="17">
        <v>2.2378459594603273</v>
      </c>
      <c r="AT21" s="17">
        <v>-0.99999999999999911</v>
      </c>
      <c r="AU21" s="17">
        <v>-0.99999999999999911</v>
      </c>
      <c r="AV21" s="17">
        <v>3.6342200389028032</v>
      </c>
      <c r="AW21" s="17">
        <v>107.38884250219645</v>
      </c>
      <c r="AX21" s="17">
        <v>106.30617990261308</v>
      </c>
      <c r="AY21" s="17">
        <v>0.46989784917754274</v>
      </c>
      <c r="AZ21" s="17">
        <v>9.5918155564369325</v>
      </c>
      <c r="BA21" s="22">
        <v>1548.9288170175216</v>
      </c>
    </row>
    <row r="22" spans="1:53" x14ac:dyDescent="0.25">
      <c r="A22">
        <v>1622</v>
      </c>
      <c r="B22" t="s">
        <v>979</v>
      </c>
      <c r="C22" s="22">
        <v>3</v>
      </c>
      <c r="D22" s="17">
        <v>3.9167522783779893</v>
      </c>
      <c r="E22" s="17">
        <v>0</v>
      </c>
      <c r="F22" s="17">
        <v>0.66760600497997291</v>
      </c>
      <c r="G22" s="17">
        <v>0.66760600497997291</v>
      </c>
      <c r="H22" s="17">
        <v>6.1619379578084929E-2</v>
      </c>
      <c r="I22" s="17">
        <v>0</v>
      </c>
      <c r="J22" s="17">
        <v>3.697162774685093</v>
      </c>
      <c r="K22" s="17">
        <v>6.1619379578084929E-2</v>
      </c>
      <c r="L22" s="17">
        <v>-0.99999999999999978</v>
      </c>
      <c r="M22" s="17">
        <v>-0.99999999999999978</v>
      </c>
      <c r="N22" s="17">
        <v>1.232387591561698</v>
      </c>
      <c r="O22" s="17">
        <v>8.281521058043058</v>
      </c>
      <c r="P22" s="17">
        <v>-0.61676980849316676</v>
      </c>
      <c r="Q22" s="17">
        <v>-2.8089874902858742</v>
      </c>
      <c r="R22" s="17">
        <v>-0.91521523474192479</v>
      </c>
      <c r="S22" s="17">
        <v>0.24137393887896916</v>
      </c>
      <c r="T22" s="17">
        <v>0.28368192556837102</v>
      </c>
      <c r="U22" s="17">
        <v>0.28246824288362482</v>
      </c>
      <c r="V22" s="17">
        <v>3.2254303618567347E-3</v>
      </c>
      <c r="W22" s="17">
        <v>29.965206324589477</v>
      </c>
      <c r="X22" s="17">
        <v>1.5630106308099327</v>
      </c>
      <c r="Y22" s="17">
        <v>-0.99999999999999978</v>
      </c>
      <c r="Z22" s="17">
        <v>-0.99999999999999978</v>
      </c>
      <c r="AA22" s="17">
        <v>75.849239566467361</v>
      </c>
      <c r="AB22" s="17">
        <v>0.29077975557099245</v>
      </c>
      <c r="AC22" s="17">
        <v>0.21340462175400829</v>
      </c>
      <c r="AD22" s="17">
        <v>0.43180059220739508</v>
      </c>
      <c r="AE22" s="17">
        <v>46.79924847661978</v>
      </c>
      <c r="AF22" s="17">
        <v>0.9285714285714286</v>
      </c>
      <c r="AG22" s="17">
        <v>-0.99999999999999978</v>
      </c>
      <c r="AH22" s="17">
        <v>-0.99999999999999978</v>
      </c>
      <c r="AI22" s="17">
        <v>-2.3952873969893942E-2</v>
      </c>
      <c r="AJ22" s="17">
        <v>3.2254303618567347E-3</v>
      </c>
      <c r="AK22" s="17">
        <v>0.28480838388049956</v>
      </c>
      <c r="AL22" s="17">
        <v>0.53640518737760456</v>
      </c>
      <c r="AM22" s="17">
        <v>2.6475461296301461E-2</v>
      </c>
      <c r="AN22" s="17">
        <v>2.5296088713902168E-2</v>
      </c>
      <c r="AO22" s="17">
        <v>2.0859284518100329</v>
      </c>
      <c r="AP22" s="17">
        <v>3.3144281547355772</v>
      </c>
      <c r="AQ22" s="17">
        <v>33.662369099274585</v>
      </c>
      <c r="AR22" s="17">
        <v>0.81074953769282199</v>
      </c>
      <c r="AS22" s="17">
        <v>1.6246300103880185</v>
      </c>
      <c r="AT22" s="17">
        <v>-0.99999999999999978</v>
      </c>
      <c r="AU22" s="17">
        <v>-0.99999999999999978</v>
      </c>
      <c r="AV22" s="17">
        <v>-0.24760922976195132</v>
      </c>
      <c r="AW22" s="17">
        <v>87.44518877924591</v>
      </c>
      <c r="AX22" s="17">
        <v>87.288674336033722</v>
      </c>
      <c r="AY22" s="17">
        <v>0.27918648263197227</v>
      </c>
      <c r="AZ22" s="17">
        <v>24.489146205714384</v>
      </c>
      <c r="BA22" s="22">
        <v>1464.5530497948287</v>
      </c>
    </row>
    <row r="23" spans="1:53" x14ac:dyDescent="0.25">
      <c r="A23">
        <v>1678</v>
      </c>
      <c r="B23" t="s">
        <v>1002</v>
      </c>
      <c r="C23" s="22">
        <v>3</v>
      </c>
      <c r="D23" s="17">
        <v>5.1433352627993312</v>
      </c>
      <c r="E23" s="17">
        <v>-0.14413467665501084</v>
      </c>
      <c r="F23" s="17">
        <v>17.071002876781495</v>
      </c>
      <c r="G23" s="17">
        <v>17.024914078153202</v>
      </c>
      <c r="H23" s="17">
        <v>7.963836758909415E-2</v>
      </c>
      <c r="I23" s="17">
        <v>5.1591481119948931E-3</v>
      </c>
      <c r="J23" s="17">
        <v>5.0878509420653417</v>
      </c>
      <c r="K23" s="17">
        <v>8.479751570108901E-2</v>
      </c>
      <c r="L23" s="17">
        <v>-1.0000000000000022</v>
      </c>
      <c r="M23" s="17">
        <v>-1.0000000000000022</v>
      </c>
      <c r="N23" s="17">
        <v>1.6959503140217793</v>
      </c>
      <c r="O23" s="17">
        <v>27.256100283017851</v>
      </c>
      <c r="P23" s="17">
        <v>-0.32190664262589108</v>
      </c>
      <c r="Q23" s="17">
        <v>63.030386538944981</v>
      </c>
      <c r="R23" s="17">
        <v>20.779587141014286</v>
      </c>
      <c r="S23" s="17">
        <v>0.33333333333333398</v>
      </c>
      <c r="T23" s="17">
        <v>0.33333333333333398</v>
      </c>
      <c r="U23" s="17">
        <v>0.24379762840207839</v>
      </c>
      <c r="V23" s="17">
        <v>4.5275329564385521E-2</v>
      </c>
      <c r="W23" s="17">
        <v>34.837684357281709</v>
      </c>
      <c r="X23" s="17">
        <v>1.8287116419602054</v>
      </c>
      <c r="Y23" s="17">
        <v>-1.0000000000000022</v>
      </c>
      <c r="Z23" s="17">
        <v>-1.0000000000000022</v>
      </c>
      <c r="AA23" s="17">
        <v>109.06143982647355</v>
      </c>
      <c r="AB23" s="17">
        <v>0.23116316255646288</v>
      </c>
      <c r="AC23" s="17">
        <v>0.40093134749178061</v>
      </c>
      <c r="AD23" s="17">
        <v>0.43678885651530597</v>
      </c>
      <c r="AE23" s="17">
        <v>53.444168328177476</v>
      </c>
      <c r="AF23" s="17">
        <v>0.875</v>
      </c>
      <c r="AG23" s="17">
        <v>-1.0000000000000022</v>
      </c>
      <c r="AH23" s="17">
        <v>-1.0000000000000022</v>
      </c>
      <c r="AI23" s="17">
        <v>0.57939325436646871</v>
      </c>
      <c r="AJ23" s="17">
        <v>4.5275329564385521E-2</v>
      </c>
      <c r="AK23" s="17">
        <v>3.4328757386807081E-2</v>
      </c>
      <c r="AL23" s="17">
        <v>0.25228041240841964</v>
      </c>
      <c r="AM23" s="17">
        <v>0.15242908075746861</v>
      </c>
      <c r="AN23" s="17">
        <v>6.5218813568783479E-2</v>
      </c>
      <c r="AO23" s="17">
        <v>3.9823708058707505</v>
      </c>
      <c r="AP23" s="17">
        <v>2.8918724012616859</v>
      </c>
      <c r="AQ23" s="17">
        <v>39.925535299347054</v>
      </c>
      <c r="AR23" s="17">
        <v>0.95573962463313178</v>
      </c>
      <c r="AS23" s="17">
        <v>1.9135091576612959</v>
      </c>
      <c r="AT23" s="17">
        <v>-1.0000000000000022</v>
      </c>
      <c r="AU23" s="17">
        <v>-1.0000000000000022</v>
      </c>
      <c r="AV23" s="17">
        <v>37.804501219167477</v>
      </c>
      <c r="AW23" s="17">
        <v>139.20941251075305</v>
      </c>
      <c r="AX23" s="17">
        <v>155.32481055452095</v>
      </c>
      <c r="AY23" s="17">
        <v>0.43798519577957129</v>
      </c>
      <c r="AZ23" s="17">
        <v>51.278739155708756</v>
      </c>
      <c r="BA23" s="22">
        <v>1768.3522502047485</v>
      </c>
    </row>
    <row r="24" spans="1:53" x14ac:dyDescent="0.25">
      <c r="A24">
        <v>1745</v>
      </c>
      <c r="B24" t="s">
        <v>1036</v>
      </c>
      <c r="C24" s="22">
        <v>3</v>
      </c>
      <c r="D24" s="17">
        <v>3.1578007134178865</v>
      </c>
      <c r="E24" s="17">
        <v>0</v>
      </c>
      <c r="F24" s="17">
        <v>1.2266737476649232E-2</v>
      </c>
      <c r="G24" s="17">
        <v>1.2266737476649232E-2</v>
      </c>
      <c r="H24" s="17">
        <v>7.9872910249291981E-2</v>
      </c>
      <c r="I24" s="17">
        <v>0</v>
      </c>
      <c r="J24" s="17">
        <v>4.792374614957521</v>
      </c>
      <c r="K24" s="17">
        <v>7.9872910249291981E-2</v>
      </c>
      <c r="L24" s="17">
        <v>-0.99999999999999745</v>
      </c>
      <c r="M24" s="17">
        <v>-0.99999999999999745</v>
      </c>
      <c r="N24" s="17">
        <v>1.5974582049858399</v>
      </c>
      <c r="O24" s="17">
        <v>7.9624420658520636</v>
      </c>
      <c r="P24" s="17">
        <v>-0.26568397702349067</v>
      </c>
      <c r="Q24" s="17">
        <v>0.39015836152113442</v>
      </c>
      <c r="R24" s="17">
        <v>-1.1833768149837194E-2</v>
      </c>
      <c r="S24" s="17">
        <v>0.33333333333333298</v>
      </c>
      <c r="T24" s="17">
        <v>0.34048469177355389</v>
      </c>
      <c r="U24" s="17">
        <v>-0.11876821493571187</v>
      </c>
      <c r="V24" s="17">
        <v>0</v>
      </c>
      <c r="W24" s="17">
        <v>19.007075996875301</v>
      </c>
      <c r="X24" s="17">
        <v>0.12602361355496769</v>
      </c>
      <c r="Y24" s="17">
        <v>-0.99999999999999745</v>
      </c>
      <c r="Z24" s="17">
        <v>-0.99999999999999745</v>
      </c>
      <c r="AA24" s="17">
        <v>35.116499618861972</v>
      </c>
      <c r="AB24" s="17">
        <v>-0.13171184866578331</v>
      </c>
      <c r="AC24" s="17">
        <v>0.3387148694496081</v>
      </c>
      <c r="AD24" s="17">
        <v>0.1154221270189051</v>
      </c>
      <c r="AE24" s="17">
        <v>16.121257390136481</v>
      </c>
      <c r="AF24" s="17">
        <v>0.6428571428571429</v>
      </c>
      <c r="AG24" s="17">
        <v>-0.99999999999999745</v>
      </c>
      <c r="AH24" s="17">
        <v>-0.99999999999999745</v>
      </c>
      <c r="AI24" s="17">
        <v>0</v>
      </c>
      <c r="AJ24" s="17">
        <v>0</v>
      </c>
      <c r="AK24" s="17">
        <v>-0.12985789320663321</v>
      </c>
      <c r="AL24" s="17">
        <v>-0.14189545064151199</v>
      </c>
      <c r="AM24" s="17">
        <v>0.80897102466365456</v>
      </c>
      <c r="AN24" s="17">
        <v>0.5322281905635865</v>
      </c>
      <c r="AO24" s="17">
        <v>19.574986150558207</v>
      </c>
      <c r="AP24" s="17">
        <v>12.596227510882102</v>
      </c>
      <c r="AQ24" s="17">
        <v>23.799450611832814</v>
      </c>
      <c r="AR24" s="17">
        <v>0.55504981017117505</v>
      </c>
      <c r="AS24" s="17">
        <v>0.20589652380426021</v>
      </c>
      <c r="AT24" s="17">
        <v>-0.99999999999999745</v>
      </c>
      <c r="AU24" s="17">
        <v>-0.99999999999999745</v>
      </c>
      <c r="AV24" s="17">
        <v>4.3296932681202542E-4</v>
      </c>
      <c r="AW24" s="17">
        <v>55.675169195596105</v>
      </c>
      <c r="AX24" s="17">
        <v>55.675169195596105</v>
      </c>
      <c r="AY24" s="17">
        <v>0.15672193528291747</v>
      </c>
      <c r="AZ24" s="17">
        <v>13.974410175385723</v>
      </c>
      <c r="BA24" s="22">
        <v>1422.105516744951</v>
      </c>
    </row>
    <row r="25" spans="1:53" x14ac:dyDescent="0.25">
      <c r="A25">
        <v>2073</v>
      </c>
      <c r="B25" t="s">
        <v>1141</v>
      </c>
      <c r="C25" s="22">
        <v>3</v>
      </c>
      <c r="D25" s="17">
        <v>4.3449056602784504</v>
      </c>
      <c r="E25" s="17">
        <v>7.152783381395636E-2</v>
      </c>
      <c r="F25" s="17">
        <v>3.5092182140404917</v>
      </c>
      <c r="G25" s="17">
        <v>3.5346617632837294</v>
      </c>
      <c r="H25" s="17">
        <v>0.58015144654825068</v>
      </c>
      <c r="I25" s="17">
        <v>0</v>
      </c>
      <c r="J25" s="17">
        <v>34.80908679289503</v>
      </c>
      <c r="K25" s="17">
        <v>0.58015144654825068</v>
      </c>
      <c r="L25" s="17">
        <v>-0.99999999999999922</v>
      </c>
      <c r="M25" s="17">
        <v>-0.99999999999999922</v>
      </c>
      <c r="N25" s="17">
        <v>11.603028930965012</v>
      </c>
      <c r="O25" s="17">
        <v>42.688654216457238</v>
      </c>
      <c r="P25" s="17">
        <v>-4.0593025582593464E-2</v>
      </c>
      <c r="Q25" s="17">
        <v>2.891799441451429</v>
      </c>
      <c r="R25" s="17">
        <v>0.7630623691880708</v>
      </c>
      <c r="S25" s="17">
        <v>0.33333333333333304</v>
      </c>
      <c r="T25" s="17">
        <v>0.41387628265097026</v>
      </c>
      <c r="U25" s="17">
        <v>0.20533947254663548</v>
      </c>
      <c r="V25" s="17">
        <v>0</v>
      </c>
      <c r="W25" s="17">
        <v>14.895905679307544</v>
      </c>
      <c r="X25" s="17">
        <v>1.0215658065526803</v>
      </c>
      <c r="Y25" s="17">
        <v>-0.99999999999999922</v>
      </c>
      <c r="Z25" s="17">
        <v>-0.99999999999999922</v>
      </c>
      <c r="AA25" s="17">
        <v>47.793514872444341</v>
      </c>
      <c r="AB25" s="17">
        <v>2.9799321696658172E-2</v>
      </c>
      <c r="AC25" s="17">
        <v>0.40896344041304533</v>
      </c>
      <c r="AD25" s="17">
        <v>0.20392817436927108</v>
      </c>
      <c r="AE25" s="17">
        <v>32.134546823948718</v>
      </c>
      <c r="AF25" s="17">
        <v>0.8666666666666667</v>
      </c>
      <c r="AG25" s="17">
        <v>-0.99999999999999922</v>
      </c>
      <c r="AH25" s="17">
        <v>-0.99999999999999922</v>
      </c>
      <c r="AI25" s="17">
        <v>-1.5181523417038004E-2</v>
      </c>
      <c r="AJ25" s="17">
        <v>0</v>
      </c>
      <c r="AK25" s="17">
        <v>1.8272883357672104E-2</v>
      </c>
      <c r="AL25" s="17">
        <v>5.7500296342060817E-2</v>
      </c>
      <c r="AM25" s="17">
        <v>5.9368806244175606E-2</v>
      </c>
      <c r="AN25" s="17">
        <v>0.89848555279414466</v>
      </c>
      <c r="AO25" s="17">
        <v>1.5755845728927511</v>
      </c>
      <c r="AP25" s="17">
        <v>22.749640301563911</v>
      </c>
      <c r="AQ25" s="17">
        <v>49.704992472202562</v>
      </c>
      <c r="AR25" s="17">
        <v>0.95254908853093845</v>
      </c>
      <c r="AS25" s="17">
        <v>1.6017172531009296</v>
      </c>
      <c r="AT25" s="17">
        <v>-0.99999999999999922</v>
      </c>
      <c r="AU25" s="17">
        <v>-0.99999999999999922</v>
      </c>
      <c r="AV25" s="17">
        <v>4.2977241324717994</v>
      </c>
      <c r="AW25" s="17">
        <v>113.23180939046536</v>
      </c>
      <c r="AX25" s="17">
        <v>112.9281789221246</v>
      </c>
      <c r="AY25" s="17">
        <v>0.29117475774670015</v>
      </c>
      <c r="AZ25" s="17">
        <v>50.786480079825182</v>
      </c>
      <c r="BA25" s="22">
        <v>1624.6829303477857</v>
      </c>
    </row>
    <row r="26" spans="1:53" x14ac:dyDescent="0.25">
      <c r="A26">
        <v>2096</v>
      </c>
      <c r="B26" t="s">
        <v>1153</v>
      </c>
      <c r="C26" s="22">
        <v>3</v>
      </c>
      <c r="D26" s="17">
        <v>5.5597851788953934</v>
      </c>
      <c r="E26" s="17">
        <v>-1.1868962344314328E-3</v>
      </c>
      <c r="F26" s="17">
        <v>1.1868436600797057</v>
      </c>
      <c r="G26" s="17">
        <v>1.1868436600797057</v>
      </c>
      <c r="H26" s="17">
        <v>0.40656737942807419</v>
      </c>
      <c r="I26" s="17">
        <v>0</v>
      </c>
      <c r="J26" s="17">
        <v>24.394042765684453</v>
      </c>
      <c r="K26" s="17">
        <v>0.40656737942807419</v>
      </c>
      <c r="L26" s="17">
        <v>-1.0000000000000038</v>
      </c>
      <c r="M26" s="17">
        <v>-1.0000000000000038</v>
      </c>
      <c r="N26" s="17">
        <v>8.1313475885614785</v>
      </c>
      <c r="O26" s="17">
        <v>31.140671604659534</v>
      </c>
      <c r="P26" s="17">
        <v>-8.870791524189528E-3</v>
      </c>
      <c r="Q26" s="17">
        <v>-4.72777876513004</v>
      </c>
      <c r="R26" s="17">
        <v>-1.5965445527176383</v>
      </c>
      <c r="S26" s="17">
        <v>0.33333333333333459</v>
      </c>
      <c r="T26" s="17">
        <v>0.33333333333333459</v>
      </c>
      <c r="U26" s="17">
        <v>0.36788480282729474</v>
      </c>
      <c r="V26" s="17">
        <v>0.17229830173354993</v>
      </c>
      <c r="W26" s="17">
        <v>32.011295671977557</v>
      </c>
      <c r="X26" s="17">
        <v>2.765428308949073</v>
      </c>
      <c r="Y26" s="17">
        <v>-1.0000000000000038</v>
      </c>
      <c r="Z26" s="17">
        <v>-1.0000000000000038</v>
      </c>
      <c r="AA26" s="17">
        <v>63.288485115719951</v>
      </c>
      <c r="AB26" s="17">
        <v>0.2699435959367717</v>
      </c>
      <c r="AC26" s="17">
        <v>0.11027466582488328</v>
      </c>
      <c r="AD26" s="17">
        <v>0.27725641816754526</v>
      </c>
      <c r="AE26" s="17">
        <v>32.873733996460018</v>
      </c>
      <c r="AF26" s="17">
        <v>0.7142857142857143</v>
      </c>
      <c r="AG26" s="17">
        <v>-1.0000000000000038</v>
      </c>
      <c r="AH26" s="17">
        <v>-1.0000000000000038</v>
      </c>
      <c r="AI26" s="17">
        <v>-2.1819598040593909E-3</v>
      </c>
      <c r="AJ26" s="17">
        <v>0.17229830173354993</v>
      </c>
      <c r="AK26" s="17">
        <v>0.36924310927956167</v>
      </c>
      <c r="AL26" s="17">
        <v>-0.15260127190293207</v>
      </c>
      <c r="AM26" s="17">
        <v>-7.7837185575465994E-3</v>
      </c>
      <c r="AN26" s="17">
        <v>9.8469505384693665E-2</v>
      </c>
      <c r="AO26" s="17">
        <v>1.6516225824591431</v>
      </c>
      <c r="AP26" s="17">
        <v>1.698731275102682</v>
      </c>
      <c r="AQ26" s="17">
        <v>56.405338437662039</v>
      </c>
      <c r="AR26" s="17">
        <v>1.2068497712275135</v>
      </c>
      <c r="AS26" s="17">
        <v>3.1719956883771454</v>
      </c>
      <c r="AT26" s="17">
        <v>-1.0000000000000038</v>
      </c>
      <c r="AU26" s="17">
        <v>-1.0000000000000038</v>
      </c>
      <c r="AV26" s="17">
        <v>-0.40970089263793275</v>
      </c>
      <c r="AW26" s="17">
        <v>96.127887995482183</v>
      </c>
      <c r="AX26" s="17">
        <v>113.31407897275602</v>
      </c>
      <c r="AY26" s="17">
        <v>0.11684595031695208</v>
      </c>
      <c r="AZ26" s="17">
        <v>1.7542914437937103</v>
      </c>
      <c r="BA26" s="22">
        <v>1465.9578959638968</v>
      </c>
    </row>
    <row r="27" spans="1:53" x14ac:dyDescent="0.25">
      <c r="A27">
        <v>2240</v>
      </c>
      <c r="B27" t="s">
        <v>1206</v>
      </c>
      <c r="C27" s="22">
        <v>3</v>
      </c>
      <c r="D27" s="17">
        <v>4.953945110464729</v>
      </c>
      <c r="E27" s="17">
        <v>0.32880688397808672</v>
      </c>
      <c r="F27" s="17">
        <v>0.64484324826750661</v>
      </c>
      <c r="G27" s="17">
        <v>0.73627091851188409</v>
      </c>
      <c r="H27" s="17">
        <v>-4.312862797599043E-2</v>
      </c>
      <c r="I27" s="17">
        <v>0</v>
      </c>
      <c r="J27" s="17">
        <v>-2.5877176785594247</v>
      </c>
      <c r="K27" s="17">
        <v>-4.312862797599043E-2</v>
      </c>
      <c r="L27" s="17">
        <v>-0.99999999999999989</v>
      </c>
      <c r="M27" s="17">
        <v>-0.99999999999999989</v>
      </c>
      <c r="N27" s="17">
        <v>-0.86257255951980849</v>
      </c>
      <c r="O27" s="17">
        <v>3.1024983504171915</v>
      </c>
      <c r="P27" s="17">
        <v>3.3705819755685887E-2</v>
      </c>
      <c r="Q27" s="17">
        <v>-1.3096695908032348</v>
      </c>
      <c r="R27" s="17">
        <v>-0.4888257259820844</v>
      </c>
      <c r="S27" s="17">
        <v>0.33333333333333348</v>
      </c>
      <c r="T27" s="17">
        <v>0.31555958154734154</v>
      </c>
      <c r="U27" s="17">
        <v>0.14140838764028169</v>
      </c>
      <c r="V27" s="17">
        <v>-1.2945682920238073E-2</v>
      </c>
      <c r="W27" s="17">
        <v>32.819369903068356</v>
      </c>
      <c r="X27" s="17">
        <v>1.0999857392609922</v>
      </c>
      <c r="Y27" s="17">
        <v>-0.99999999999999989</v>
      </c>
      <c r="Z27" s="17">
        <v>-0.99999999999999989</v>
      </c>
      <c r="AA27" s="17">
        <v>49.130877150863256</v>
      </c>
      <c r="AB27" s="17">
        <v>-4.8800255880846063E-2</v>
      </c>
      <c r="AC27" s="17">
        <v>0.30045239835408333</v>
      </c>
      <c r="AD27" s="17">
        <v>8.4354517002302468E-2</v>
      </c>
      <c r="AE27" s="17">
        <v>16.800332973776985</v>
      </c>
      <c r="AF27" s="17">
        <v>0.53846153846153844</v>
      </c>
      <c r="AG27" s="17">
        <v>-0.99999999999999989</v>
      </c>
      <c r="AH27" s="17">
        <v>-0.99999999999999989</v>
      </c>
      <c r="AI27" s="17">
        <v>8.8131940016353515E-3</v>
      </c>
      <c r="AJ27" s="17">
        <v>-1.2945682920238073E-2</v>
      </c>
      <c r="AK27" s="17">
        <v>-6.9452621913274944E-3</v>
      </c>
      <c r="AL27" s="17">
        <v>-9.7601413928755695E-2</v>
      </c>
      <c r="AM27" s="17">
        <v>-0.17767296125358634</v>
      </c>
      <c r="AN27" s="17">
        <v>-3.4931660748387452E-2</v>
      </c>
      <c r="AO27" s="17">
        <v>-4.4765503422962967</v>
      </c>
      <c r="AP27" s="17">
        <v>-1.3612985883534652</v>
      </c>
      <c r="AQ27" s="17">
        <v>30.231652224508931</v>
      </c>
      <c r="AR27" s="17">
        <v>0.77735561960071853</v>
      </c>
      <c r="AS27" s="17">
        <v>1.0568571112850027</v>
      </c>
      <c r="AT27" s="17">
        <v>-0.99999999999999989</v>
      </c>
      <c r="AU27" s="17">
        <v>-0.99999999999999989</v>
      </c>
      <c r="AV27" s="17">
        <v>0.24744519252979905</v>
      </c>
      <c r="AW27" s="17">
        <v>50.872076912926971</v>
      </c>
      <c r="AX27" s="17">
        <v>49.753772500935874</v>
      </c>
      <c r="AY27" s="17">
        <v>0.3123944709161468</v>
      </c>
      <c r="AZ27" s="17">
        <v>49.602729848703881</v>
      </c>
      <c r="BA27" s="22">
        <v>1527.4191393953256</v>
      </c>
    </row>
    <row r="28" spans="1:53" x14ac:dyDescent="0.25">
      <c r="A28">
        <v>2839</v>
      </c>
      <c r="B28" t="s">
        <v>1410</v>
      </c>
      <c r="C28" s="22">
        <v>3</v>
      </c>
      <c r="D28" s="17">
        <v>4.1306708257383473</v>
      </c>
      <c r="E28" s="17">
        <v>0.17570527623999782</v>
      </c>
      <c r="F28" s="17">
        <v>1.4273968401499733</v>
      </c>
      <c r="G28" s="17">
        <v>1.4973404113496522</v>
      </c>
      <c r="H28" s="17">
        <v>-4.0136120769503153E-2</v>
      </c>
      <c r="I28" s="17">
        <v>0</v>
      </c>
      <c r="J28" s="17">
        <v>-2.4081672461701857</v>
      </c>
      <c r="K28" s="17">
        <v>-4.0136120769503153E-2</v>
      </c>
      <c r="L28" s="17">
        <v>-0.99999999999999944</v>
      </c>
      <c r="M28" s="17">
        <v>-0.99999999999999944</v>
      </c>
      <c r="N28" s="17">
        <v>-0.80272241539006184</v>
      </c>
      <c r="O28" s="17">
        <v>3.2198439909178105</v>
      </c>
      <c r="P28" s="17">
        <v>4.748882503974138</v>
      </c>
      <c r="Q28" s="17">
        <v>1.016487375871959</v>
      </c>
      <c r="R28" s="17">
        <v>0.9154068819193506</v>
      </c>
      <c r="S28" s="17">
        <v>0.33333333333333315</v>
      </c>
      <c r="T28" s="17">
        <v>0.19134344408315884</v>
      </c>
      <c r="U28" s="17">
        <v>0.18820316688079042</v>
      </c>
      <c r="V28" s="17">
        <v>0</v>
      </c>
      <c r="W28" s="17">
        <v>30.120642602671417</v>
      </c>
      <c r="X28" s="17">
        <v>1.1767900420489581</v>
      </c>
      <c r="Y28" s="17">
        <v>-0.99999999999999944</v>
      </c>
      <c r="Z28" s="17">
        <v>-0.99999999999999944</v>
      </c>
      <c r="AA28" s="17">
        <v>66.442291558503783</v>
      </c>
      <c r="AB28" s="17">
        <v>0.15170862990350023</v>
      </c>
      <c r="AC28" s="17">
        <v>0.45148765638567245</v>
      </c>
      <c r="AD28" s="17">
        <v>0.1049285551890884</v>
      </c>
      <c r="AE28" s="17">
        <v>35.406242073913077</v>
      </c>
      <c r="AF28" s="17">
        <v>0.66666666666666663</v>
      </c>
      <c r="AG28" s="17">
        <v>-0.99999999999999944</v>
      </c>
      <c r="AH28" s="17">
        <v>-0.99999999999999944</v>
      </c>
      <c r="AI28" s="17">
        <v>0</v>
      </c>
      <c r="AJ28" s="17">
        <v>0</v>
      </c>
      <c r="AK28" s="17">
        <v>-0.28289132386898869</v>
      </c>
      <c r="AL28" s="17">
        <v>0.11487230833074573</v>
      </c>
      <c r="AM28" s="17">
        <v>0.11024512977466421</v>
      </c>
      <c r="AN28" s="17">
        <v>-6.0133169892681665E-2</v>
      </c>
      <c r="AO28" s="17">
        <v>1.3416716250216583</v>
      </c>
      <c r="AP28" s="17">
        <v>-0.92896770566331466</v>
      </c>
      <c r="AQ28" s="17">
        <v>27.71247535650123</v>
      </c>
      <c r="AR28" s="17">
        <v>0.71287994429728208</v>
      </c>
      <c r="AS28" s="17">
        <v>1.1366539212794549</v>
      </c>
      <c r="AT28" s="17">
        <v>-0.99999999999999944</v>
      </c>
      <c r="AU28" s="17">
        <v>-0.99999999999999944</v>
      </c>
      <c r="AV28" s="17">
        <v>2.4127472932690028</v>
      </c>
      <c r="AW28" s="17">
        <v>68.733167843758324</v>
      </c>
      <c r="AX28" s="17">
        <v>68.733167843758324</v>
      </c>
      <c r="AY28" s="17">
        <v>0.32926170057070092</v>
      </c>
      <c r="AZ28" s="17">
        <v>23.752591798351343</v>
      </c>
      <c r="BA28" s="22">
        <v>1521.0460208769125</v>
      </c>
    </row>
    <row r="29" spans="1:53" x14ac:dyDescent="0.25">
      <c r="A29">
        <v>3008</v>
      </c>
      <c r="B29" t="s">
        <v>1490</v>
      </c>
      <c r="C29" s="22">
        <v>3</v>
      </c>
      <c r="D29" s="17">
        <v>4.9563774896636605</v>
      </c>
      <c r="E29" s="17">
        <v>0</v>
      </c>
      <c r="F29" s="17">
        <v>-0.98280984042442021</v>
      </c>
      <c r="G29" s="17">
        <v>-0.98280984042442021</v>
      </c>
      <c r="H29" s="17">
        <v>0.17337107907359597</v>
      </c>
      <c r="I29" s="17">
        <v>0</v>
      </c>
      <c r="J29" s="17">
        <v>10.402264744415762</v>
      </c>
      <c r="K29" s="17">
        <v>0.17337107907359597</v>
      </c>
      <c r="L29" s="17">
        <v>-1.0000000000000004</v>
      </c>
      <c r="M29" s="17">
        <v>-1.0000000000000004</v>
      </c>
      <c r="N29" s="17">
        <v>3.4674215814719203</v>
      </c>
      <c r="O29" s="17">
        <v>14.37583239365501</v>
      </c>
      <c r="P29" s="17">
        <v>0.56946291932632254</v>
      </c>
      <c r="Q29" s="17">
        <v>7.5818647112316766</v>
      </c>
      <c r="R29" s="17">
        <v>2.5517059836674223</v>
      </c>
      <c r="S29" s="17">
        <v>0.33965426114000402</v>
      </c>
      <c r="T29" s="17">
        <v>0.34367474213997323</v>
      </c>
      <c r="U29" s="17">
        <v>0.44778345224340405</v>
      </c>
      <c r="V29" s="17">
        <v>9.0368274493990833E-2</v>
      </c>
      <c r="W29" s="17">
        <v>41.924386037751056</v>
      </c>
      <c r="X29" s="17">
        <v>2.8536427889505833</v>
      </c>
      <c r="Y29" s="17">
        <v>-1.0000000000000004</v>
      </c>
      <c r="Z29" s="17">
        <v>-1.0000000000000004</v>
      </c>
      <c r="AA29" s="17">
        <v>80.873169466600388</v>
      </c>
      <c r="AB29" s="17">
        <v>0.54163544065373459</v>
      </c>
      <c r="AC29" s="17">
        <v>0.19028083642852645</v>
      </c>
      <c r="AD29" s="17">
        <v>-3.9747281786226534E-3</v>
      </c>
      <c r="AE29" s="17">
        <v>36.397077445181921</v>
      </c>
      <c r="AF29" s="17">
        <v>0.7857142857142857</v>
      </c>
      <c r="AG29" s="17">
        <v>-1.0000000000000004</v>
      </c>
      <c r="AH29" s="17">
        <v>-1.0000000000000004</v>
      </c>
      <c r="AI29" s="17">
        <v>5.4414664968336343E-2</v>
      </c>
      <c r="AJ29" s="17">
        <v>9.0368274493990833E-2</v>
      </c>
      <c r="AK29" s="17">
        <v>0.4708720342852557</v>
      </c>
      <c r="AL29" s="17">
        <v>0.11706194248789553</v>
      </c>
      <c r="AM29" s="17">
        <v>-0.18562955390583055</v>
      </c>
      <c r="AN29" s="17">
        <v>-0.24338780763888193</v>
      </c>
      <c r="AO29" s="17">
        <v>-2.2863786762194853</v>
      </c>
      <c r="AP29" s="17">
        <v>-5.4993854785325693</v>
      </c>
      <c r="AQ29" s="17">
        <v>52.326650782166816</v>
      </c>
      <c r="AR29" s="17">
        <v>1.2214807300173729</v>
      </c>
      <c r="AS29" s="17">
        <v>3.027013868024178</v>
      </c>
      <c r="AT29" s="17">
        <v>-1.0000000000000004</v>
      </c>
      <c r="AU29" s="17">
        <v>-1.0000000000000004</v>
      </c>
      <c r="AV29" s="17">
        <v>1.5688961432430024</v>
      </c>
      <c r="AW29" s="17">
        <v>89.749616381722845</v>
      </c>
      <c r="AX29" s="17">
        <v>99.87473713048864</v>
      </c>
      <c r="AY29" s="17">
        <v>0.21099755300922529</v>
      </c>
      <c r="AZ29" s="17">
        <v>27.73515348128533</v>
      </c>
      <c r="BA29" s="22">
        <v>1467.749993026941</v>
      </c>
    </row>
    <row r="30" spans="1:53" x14ac:dyDescent="0.25">
      <c r="A30">
        <v>3189</v>
      </c>
      <c r="B30" t="s">
        <v>710</v>
      </c>
      <c r="C30" s="22">
        <v>3</v>
      </c>
      <c r="D30" s="17">
        <v>5.0366537506608191</v>
      </c>
      <c r="E30" s="17">
        <v>-0.50665665681894112</v>
      </c>
      <c r="F30" s="17">
        <v>0.67082784778624704</v>
      </c>
      <c r="G30" s="17">
        <v>0.5408256885385978</v>
      </c>
      <c r="H30" s="17">
        <v>3.4625456891801853E-2</v>
      </c>
      <c r="I30" s="17">
        <v>0</v>
      </c>
      <c r="J30" s="17">
        <v>2.0775274135081117</v>
      </c>
      <c r="K30" s="17">
        <v>3.4625456891801853E-2</v>
      </c>
      <c r="L30" s="17">
        <v>-1.0000000000000004</v>
      </c>
      <c r="M30" s="17">
        <v>-1.0000000000000004</v>
      </c>
      <c r="N30" s="17">
        <v>0.6925091378360374</v>
      </c>
      <c r="O30" s="17">
        <v>7.6550068527075288</v>
      </c>
      <c r="P30" s="17">
        <v>-0.1040396146618327</v>
      </c>
      <c r="Q30" s="17">
        <v>-8.3158893489037169</v>
      </c>
      <c r="R30" s="17">
        <v>-2.7850829763721001</v>
      </c>
      <c r="S30" s="17">
        <v>0.33333333333333343</v>
      </c>
      <c r="T30" s="17">
        <v>0.28082068912834662</v>
      </c>
      <c r="U30" s="17">
        <v>0.38273282793391677</v>
      </c>
      <c r="V30" s="17">
        <v>0</v>
      </c>
      <c r="W30" s="17">
        <v>38.490455740151795</v>
      </c>
      <c r="X30" s="17">
        <v>2.0577757404783554</v>
      </c>
      <c r="Y30" s="17">
        <v>-1.0000000000000004</v>
      </c>
      <c r="Z30" s="17">
        <v>-1.0000000000000004</v>
      </c>
      <c r="AA30" s="17">
        <v>56.830189035572779</v>
      </c>
      <c r="AB30" s="17">
        <v>6.9683845230836372E-2</v>
      </c>
      <c r="AC30" s="17">
        <v>0.31284640967581889</v>
      </c>
      <c r="AD30" s="17">
        <v>3.9966070529206366E-2</v>
      </c>
      <c r="AE30" s="17">
        <v>21.124816271793073</v>
      </c>
      <c r="AF30" s="17">
        <v>0.55555555555555558</v>
      </c>
      <c r="AG30" s="17">
        <v>-1.0000000000000004</v>
      </c>
      <c r="AH30" s="17">
        <v>-1.0000000000000004</v>
      </c>
      <c r="AI30" s="17">
        <v>-2.0356098665255958E-2</v>
      </c>
      <c r="AJ30" s="17">
        <v>0</v>
      </c>
      <c r="AK30" s="17">
        <v>-5.3997106812457389E-3</v>
      </c>
      <c r="AL30" s="17">
        <v>-6.1579106334500935E-2</v>
      </c>
      <c r="AM30" s="17">
        <v>-0.2383274579329199</v>
      </c>
      <c r="AN30" s="17">
        <v>0.67070337417701587</v>
      </c>
      <c r="AO30" s="17">
        <v>-5.985185001729227</v>
      </c>
      <c r="AP30" s="17">
        <v>16.459688822752888</v>
      </c>
      <c r="AQ30" s="17">
        <v>40.567983153659917</v>
      </c>
      <c r="AR30" s="17">
        <v>0.99688685039559666</v>
      </c>
      <c r="AS30" s="17">
        <v>2.0924011973701582</v>
      </c>
      <c r="AT30" s="17">
        <v>-1.0000000000000004</v>
      </c>
      <c r="AU30" s="17">
        <v>-1.0000000000000004</v>
      </c>
      <c r="AV30" s="17">
        <v>-2.2442572878335039</v>
      </c>
      <c r="AW30" s="17">
        <v>80.944884711033154</v>
      </c>
      <c r="AX30" s="17">
        <v>80.537762737728059</v>
      </c>
      <c r="AY30" s="17">
        <v>0.29914013144542168</v>
      </c>
      <c r="AZ30" s="17">
        <v>33.333529222578839</v>
      </c>
      <c r="BA30" s="22">
        <v>1507.6710950944275</v>
      </c>
    </row>
    <row r="31" spans="1:53" x14ac:dyDescent="0.25">
      <c r="A31">
        <v>3218</v>
      </c>
      <c r="B31" t="s">
        <v>824</v>
      </c>
      <c r="C31" s="22">
        <v>3</v>
      </c>
      <c r="D31" s="17">
        <v>4.9419097816312423</v>
      </c>
      <c r="E31" s="17">
        <v>-3.9359784841201451E-2</v>
      </c>
      <c r="F31" s="17">
        <v>1.6260153067509969E-2</v>
      </c>
      <c r="G31" s="17">
        <v>1.6260153067509969E-2</v>
      </c>
      <c r="H31" s="17">
        <v>0.11071642705108804</v>
      </c>
      <c r="I31" s="17">
        <v>0</v>
      </c>
      <c r="J31" s="17">
        <v>6.6429856230652824</v>
      </c>
      <c r="K31" s="17">
        <v>0.11071642705108804</v>
      </c>
      <c r="L31" s="17">
        <v>-1</v>
      </c>
      <c r="M31" s="17">
        <v>-1</v>
      </c>
      <c r="N31" s="17">
        <v>2.2143285410217617</v>
      </c>
      <c r="O31" s="17">
        <v>11.601155557764042</v>
      </c>
      <c r="P31" s="17">
        <v>-9.679745782838281E-2</v>
      </c>
      <c r="Q31" s="17">
        <v>-2.0973023570969924</v>
      </c>
      <c r="R31" s="17">
        <v>-0.6695261267860656</v>
      </c>
      <c r="S31" s="17">
        <v>0.33003752881753984</v>
      </c>
      <c r="T31" s="17">
        <v>0.34456085019536031</v>
      </c>
      <c r="U31" s="17">
        <v>4.7645598996450815E-2</v>
      </c>
      <c r="V31" s="17">
        <v>-5.2516414416802756E-2</v>
      </c>
      <c r="W31" s="17">
        <v>22.360445461658422</v>
      </c>
      <c r="X31" s="17">
        <v>0.45059337830882618</v>
      </c>
      <c r="Y31" s="17">
        <v>-1</v>
      </c>
      <c r="Z31" s="17">
        <v>-1</v>
      </c>
      <c r="AA31" s="17">
        <v>75.471656105665232</v>
      </c>
      <c r="AB31" s="17">
        <v>0.42565762333657842</v>
      </c>
      <c r="AC31" s="17">
        <v>0.53435614577201962</v>
      </c>
      <c r="AD31" s="17">
        <v>0.11560096630725961</v>
      </c>
      <c r="AE31" s="17">
        <v>53.780736770792871</v>
      </c>
      <c r="AF31" s="17">
        <v>0.8666666666666667</v>
      </c>
      <c r="AG31" s="17">
        <v>-1</v>
      </c>
      <c r="AH31" s="17">
        <v>-1</v>
      </c>
      <c r="AI31" s="17">
        <v>0</v>
      </c>
      <c r="AJ31" s="17">
        <v>-5.2516414416802756E-2</v>
      </c>
      <c r="AK31" s="17">
        <v>4.5710833970497916E-3</v>
      </c>
      <c r="AL31" s="17">
        <v>-2.2741935752208391E-2</v>
      </c>
      <c r="AM31" s="17">
        <v>0.34200946992936387</v>
      </c>
      <c r="AN31" s="17">
        <v>0.16027119235782311</v>
      </c>
      <c r="AO31" s="17">
        <v>8.5730921652193466</v>
      </c>
      <c r="AP31" s="17">
        <v>3.8930701301845345</v>
      </c>
      <c r="AQ31" s="17">
        <v>29.003431084723694</v>
      </c>
      <c r="AR31" s="17">
        <v>0.66972756359254837</v>
      </c>
      <c r="AS31" s="17">
        <v>0.56130980535991415</v>
      </c>
      <c r="AT31" s="17">
        <v>-1</v>
      </c>
      <c r="AU31" s="17">
        <v>-1</v>
      </c>
      <c r="AV31" s="17">
        <v>-0.65326597371855533</v>
      </c>
      <c r="AW31" s="17">
        <v>90.965881793613775</v>
      </c>
      <c r="AX31" s="17">
        <v>85.714240351933498</v>
      </c>
      <c r="AY31" s="17">
        <v>0.36843812299648004</v>
      </c>
      <c r="AZ31" s="17">
        <v>21.090361319553015</v>
      </c>
      <c r="BA31" s="22">
        <v>1544.1649018463372</v>
      </c>
    </row>
    <row r="32" spans="1:53" x14ac:dyDescent="0.25">
      <c r="A32">
        <v>3255</v>
      </c>
      <c r="B32" t="s">
        <v>1601</v>
      </c>
      <c r="C32" s="22">
        <v>3</v>
      </c>
      <c r="D32" s="17">
        <v>5.5413385611923438</v>
      </c>
      <c r="E32" s="17">
        <v>0</v>
      </c>
      <c r="F32" s="17">
        <v>-0.28470745650809504</v>
      </c>
      <c r="G32" s="17">
        <v>-0.28470745650809504</v>
      </c>
      <c r="H32" s="17">
        <v>0.22051903148748797</v>
      </c>
      <c r="I32" s="17">
        <v>0</v>
      </c>
      <c r="J32" s="17">
        <v>13.231141889249283</v>
      </c>
      <c r="K32" s="17">
        <v>0.22051903148748797</v>
      </c>
      <c r="L32" s="17">
        <v>-1.0000000000000009</v>
      </c>
      <c r="M32" s="17">
        <v>-1.0000000000000009</v>
      </c>
      <c r="N32" s="17">
        <v>4.4103806297497599</v>
      </c>
      <c r="O32" s="17">
        <v>18.487772993933522</v>
      </c>
      <c r="P32" s="17">
        <v>17.425782384109819</v>
      </c>
      <c r="Q32" s="17">
        <v>-0.70343722719614399</v>
      </c>
      <c r="R32" s="17">
        <v>1.5168345565949466</v>
      </c>
      <c r="S32" s="17">
        <v>0.33333333333333381</v>
      </c>
      <c r="T32" s="17">
        <v>0.38967752081485085</v>
      </c>
      <c r="U32" s="17">
        <v>0.60939363364946264</v>
      </c>
      <c r="V32" s="17">
        <v>0.28369122541086234</v>
      </c>
      <c r="W32" s="17">
        <v>55.823067268840852</v>
      </c>
      <c r="X32" s="17">
        <v>4.6836456050579187</v>
      </c>
      <c r="Y32" s="17">
        <v>-1.0000000000000009</v>
      </c>
      <c r="Z32" s="17">
        <v>-1.0000000000000009</v>
      </c>
      <c r="AA32" s="17">
        <v>116.85075659754034</v>
      </c>
      <c r="AB32" s="17">
        <v>0.35113049767462617</v>
      </c>
      <c r="AC32" s="17">
        <v>0.51736961035001872</v>
      </c>
      <c r="AD32" s="17">
        <v>0.32171698741744487</v>
      </c>
      <c r="AE32" s="17">
        <v>59.51085477210448</v>
      </c>
      <c r="AF32" s="17">
        <v>0.94444444444444442</v>
      </c>
      <c r="AG32" s="17">
        <v>-1.0000000000000009</v>
      </c>
      <c r="AH32" s="17">
        <v>-1.0000000000000009</v>
      </c>
      <c r="AI32" s="17">
        <v>-6.8845263536781547E-3</v>
      </c>
      <c r="AJ32" s="17">
        <v>0.28369122541086234</v>
      </c>
      <c r="AK32" s="17">
        <v>0.28778859337904861</v>
      </c>
      <c r="AL32" s="17">
        <v>-0.19535983281085736</v>
      </c>
      <c r="AM32" s="17">
        <v>-0.16390533682536171</v>
      </c>
      <c r="AN32" s="17">
        <v>-5.8485591331856671E-3</v>
      </c>
      <c r="AO32" s="17">
        <v>-2.6586904537388003</v>
      </c>
      <c r="AP32" s="17">
        <v>-1.1230131423839291</v>
      </c>
      <c r="AQ32" s="17">
        <v>69.054209158090117</v>
      </c>
      <c r="AR32" s="17">
        <v>1.6160957132085094</v>
      </c>
      <c r="AS32" s="17">
        <v>4.9041646365454072</v>
      </c>
      <c r="AT32" s="17">
        <v>-1.0000000000000009</v>
      </c>
      <c r="AU32" s="17">
        <v>-1.0000000000000009</v>
      </c>
      <c r="AV32" s="17">
        <v>1.2321271000868517</v>
      </c>
      <c r="AW32" s="17">
        <v>134.21551644908993</v>
      </c>
      <c r="AX32" s="17">
        <v>162.44694846310256</v>
      </c>
      <c r="AY32" s="17">
        <v>0.49224970001987994</v>
      </c>
      <c r="AZ32" s="17">
        <v>57.47991943412967</v>
      </c>
      <c r="BA32" s="22">
        <v>1670.7908007525507</v>
      </c>
    </row>
    <row r="33" spans="1:53" x14ac:dyDescent="0.25">
      <c r="A33">
        <v>3335</v>
      </c>
      <c r="B33" t="s">
        <v>1647</v>
      </c>
      <c r="C33" s="22">
        <v>3</v>
      </c>
      <c r="D33" s="17">
        <v>5.0593733036120447</v>
      </c>
      <c r="E33" s="17">
        <v>3.0484491513445792E-2</v>
      </c>
      <c r="F33" s="17">
        <v>-0.25510770685226619</v>
      </c>
      <c r="G33" s="17">
        <v>-0.24036617075504002</v>
      </c>
      <c r="H33" s="17">
        <v>0.36352637051158737</v>
      </c>
      <c r="I33" s="17">
        <v>0</v>
      </c>
      <c r="J33" s="17">
        <v>21.811582230695233</v>
      </c>
      <c r="K33" s="17">
        <v>0.36352637051158737</v>
      </c>
      <c r="L33" s="17">
        <v>-1.0000000000000011</v>
      </c>
      <c r="M33" s="17">
        <v>-1.0000000000000011</v>
      </c>
      <c r="N33" s="17">
        <v>7.270527410231745</v>
      </c>
      <c r="O33" s="17">
        <v>26.630589363552236</v>
      </c>
      <c r="P33" s="17">
        <v>-1.6042294210112629</v>
      </c>
      <c r="Q33" s="17">
        <v>-0.28506946109505849</v>
      </c>
      <c r="R33" s="17">
        <v>-0.23344404633080501</v>
      </c>
      <c r="S33" s="17">
        <v>0.33333333333333381</v>
      </c>
      <c r="T33" s="17">
        <v>0.2425906948554111</v>
      </c>
      <c r="U33" s="17">
        <v>0.34798058189299208</v>
      </c>
      <c r="V33" s="17">
        <v>0</v>
      </c>
      <c r="W33" s="17">
        <v>22.415129582805946</v>
      </c>
      <c r="X33" s="17">
        <v>1.5142873474255134</v>
      </c>
      <c r="Y33" s="17">
        <v>-1.0000000000000011</v>
      </c>
      <c r="Z33" s="17">
        <v>-1.0000000000000011</v>
      </c>
      <c r="AA33" s="17">
        <v>60.184566717691673</v>
      </c>
      <c r="AB33" s="17">
        <v>0.18037119886804576</v>
      </c>
      <c r="AC33" s="17">
        <v>0.3630269632327241</v>
      </c>
      <c r="AD33" s="17">
        <v>0.21665946152355997</v>
      </c>
      <c r="AE33" s="17">
        <v>38.002881181216495</v>
      </c>
      <c r="AF33" s="17">
        <v>0.61538461538461542</v>
      </c>
      <c r="AG33" s="17">
        <v>-1.0000000000000011</v>
      </c>
      <c r="AH33" s="17">
        <v>-1.0000000000000011</v>
      </c>
      <c r="AI33" s="17">
        <v>0</v>
      </c>
      <c r="AJ33" s="17">
        <v>0</v>
      </c>
      <c r="AK33" s="17">
        <v>0.26941228925778188</v>
      </c>
      <c r="AL33" s="17">
        <v>0.31373261975519656</v>
      </c>
      <c r="AM33" s="17">
        <v>0.29137016748434275</v>
      </c>
      <c r="AN33" s="17">
        <v>0.61984119083594802</v>
      </c>
      <c r="AO33" s="17">
        <v>8.6313156333974757</v>
      </c>
      <c r="AP33" s="17">
        <v>17.064692869674683</v>
      </c>
      <c r="AQ33" s="17">
        <v>44.226711813501197</v>
      </c>
      <c r="AR33" s="17">
        <v>0.92390461008173697</v>
      </c>
      <c r="AS33" s="17">
        <v>1.8778137179371011</v>
      </c>
      <c r="AT33" s="17">
        <v>-1.0000000000000011</v>
      </c>
      <c r="AU33" s="17">
        <v>-1.0000000000000011</v>
      </c>
      <c r="AV33" s="17">
        <v>-0.47381021708584509</v>
      </c>
      <c r="AW33" s="17">
        <v>103.87984895091854</v>
      </c>
      <c r="AX33" s="17">
        <v>103.87984895091854</v>
      </c>
      <c r="AY33" s="17">
        <v>0.30923483397567619</v>
      </c>
      <c r="AZ33" s="17">
        <v>33.329365079016661</v>
      </c>
      <c r="BA33" s="22">
        <v>1540.6292539108056</v>
      </c>
    </row>
    <row r="34" spans="1:53" x14ac:dyDescent="0.25">
      <c r="A34">
        <v>3473</v>
      </c>
      <c r="B34" t="s">
        <v>1699</v>
      </c>
      <c r="C34" s="22">
        <v>3</v>
      </c>
      <c r="D34" s="17">
        <v>3.6816931931208949</v>
      </c>
      <c r="E34" s="17">
        <v>0</v>
      </c>
      <c r="F34" s="17">
        <v>-0.29144454423862265</v>
      </c>
      <c r="G34" s="17">
        <v>-0.29144454423862265</v>
      </c>
      <c r="H34" s="17">
        <v>-6.3278399806974833E-2</v>
      </c>
      <c r="I34" s="17">
        <v>0</v>
      </c>
      <c r="J34" s="17">
        <v>-3.7967039884184888</v>
      </c>
      <c r="K34" s="17">
        <v>-6.3278399806974833E-2</v>
      </c>
      <c r="L34" s="17">
        <v>-1.0000000000000016</v>
      </c>
      <c r="M34" s="17">
        <v>-1.0000000000000016</v>
      </c>
      <c r="N34" s="17">
        <v>-1.2655679961394954</v>
      </c>
      <c r="O34" s="17">
        <v>-0.40645533953621776</v>
      </c>
      <c r="P34" s="17">
        <v>-0.27594213466460527</v>
      </c>
      <c r="Q34" s="17">
        <v>-1.8335959916997888</v>
      </c>
      <c r="R34" s="17">
        <v>-0.73923549951251932</v>
      </c>
      <c r="S34" s="17">
        <v>0.33333333333333359</v>
      </c>
      <c r="T34" s="17">
        <v>0.36002958137453289</v>
      </c>
      <c r="U34" s="17">
        <v>0.18685738923983747</v>
      </c>
      <c r="V34" s="17">
        <v>0.20528127148205422</v>
      </c>
      <c r="W34" s="17">
        <v>45.951199009469335</v>
      </c>
      <c r="X34" s="17">
        <v>2.7624547484077162</v>
      </c>
      <c r="Y34" s="17">
        <v>-1.0000000000000016</v>
      </c>
      <c r="Z34" s="17">
        <v>-1.0000000000000016</v>
      </c>
      <c r="AA34" s="17">
        <v>89.129304693079703</v>
      </c>
      <c r="AB34" s="17">
        <v>0.12740442183140202</v>
      </c>
      <c r="AC34" s="17">
        <v>0.41029689352900184</v>
      </c>
      <c r="AD34" s="17">
        <v>0.34064550830205409</v>
      </c>
      <c r="AE34" s="17">
        <v>43.917341183122907</v>
      </c>
      <c r="AF34" s="17">
        <v>0.88888888888888884</v>
      </c>
      <c r="AG34" s="17">
        <v>-1.0000000000000016</v>
      </c>
      <c r="AH34" s="17">
        <v>-1.0000000000000016</v>
      </c>
      <c r="AI34" s="17">
        <v>-6.5642854415583374E-2</v>
      </c>
      <c r="AJ34" s="17">
        <v>0.20528127148205422</v>
      </c>
      <c r="AK34" s="17">
        <v>0.21637407148907592</v>
      </c>
      <c r="AL34" s="17">
        <v>0.18099154602425416</v>
      </c>
      <c r="AM34" s="17">
        <v>0.23798797560747001</v>
      </c>
      <c r="AN34" s="17">
        <v>-0.25213425505631104</v>
      </c>
      <c r="AO34" s="17">
        <v>7.0315697476321342</v>
      </c>
      <c r="AP34" s="17">
        <v>-5.3983986462865046</v>
      </c>
      <c r="AQ34" s="17">
        <v>42.154495021050828</v>
      </c>
      <c r="AR34" s="17">
        <v>1.0855015754297583</v>
      </c>
      <c r="AS34" s="17">
        <v>2.6991763486007403</v>
      </c>
      <c r="AT34" s="17">
        <v>-1.0000000000000016</v>
      </c>
      <c r="AU34" s="17">
        <v>-1.0000000000000016</v>
      </c>
      <c r="AV34" s="17">
        <v>-1.0306800437511421</v>
      </c>
      <c r="AW34" s="17">
        <v>83.324450707256986</v>
      </c>
      <c r="AX34" s="17">
        <v>102.53972076715074</v>
      </c>
      <c r="AY34" s="17">
        <v>0.28474748640722913</v>
      </c>
      <c r="AZ34" s="17">
        <v>19.350567638986508</v>
      </c>
      <c r="BA34" s="22">
        <v>1561.0113134393353</v>
      </c>
    </row>
    <row r="35" spans="1:53" x14ac:dyDescent="0.25">
      <c r="A35">
        <v>3489</v>
      </c>
      <c r="B35" t="s">
        <v>1709</v>
      </c>
      <c r="C35" s="22">
        <v>3</v>
      </c>
      <c r="D35" s="17">
        <v>3.9064289993096142</v>
      </c>
      <c r="E35" s="17">
        <v>-8.5559974968769464E-2</v>
      </c>
      <c r="F35" s="17">
        <v>-0.10782030477414489</v>
      </c>
      <c r="G35" s="17">
        <v>-0.12842202593589264</v>
      </c>
      <c r="H35" s="17">
        <v>0.44998963486487037</v>
      </c>
      <c r="I35" s="17">
        <v>0.10077173488161915</v>
      </c>
      <c r="J35" s="17">
        <v>33.045682184789371</v>
      </c>
      <c r="K35" s="17">
        <v>0.55076136974648982</v>
      </c>
      <c r="L35" s="17">
        <v>-1.0000000000000011</v>
      </c>
      <c r="M35" s="17">
        <v>-1.0000000000000011</v>
      </c>
      <c r="N35" s="17">
        <v>11.015227394929795</v>
      </c>
      <c r="O35" s="17">
        <v>36.823689158163113</v>
      </c>
      <c r="P35" s="17">
        <v>0.10921083901077096</v>
      </c>
      <c r="Q35" s="17">
        <v>-1.1520483190007349</v>
      </c>
      <c r="R35" s="17">
        <v>-0.34785409192616773</v>
      </c>
      <c r="S35" s="17">
        <v>0.34046168288959161</v>
      </c>
      <c r="T35" s="17">
        <v>0.39313397482570683</v>
      </c>
      <c r="U35" s="17">
        <v>0.53887457059515942</v>
      </c>
      <c r="V35" s="17">
        <v>-4.9219510987649892E-3</v>
      </c>
      <c r="W35" s="17">
        <v>28.671476298608127</v>
      </c>
      <c r="X35" s="17">
        <v>2.3686015052492286</v>
      </c>
      <c r="Y35" s="17">
        <v>-1.0000000000000011</v>
      </c>
      <c r="Z35" s="17">
        <v>-1.0000000000000011</v>
      </c>
      <c r="AA35" s="17">
        <v>70.664260445512582</v>
      </c>
      <c r="AB35" s="17">
        <v>0.43556469310961021</v>
      </c>
      <c r="AC35" s="17">
        <v>9.9190676127427671E-2</v>
      </c>
      <c r="AD35" s="17">
        <v>0.31205739553957484</v>
      </c>
      <c r="AE35" s="17">
        <v>42.340638238830635</v>
      </c>
      <c r="AF35" s="17">
        <v>0.76470588235294112</v>
      </c>
      <c r="AG35" s="17">
        <v>-1.0000000000000011</v>
      </c>
      <c r="AH35" s="17">
        <v>-1.0000000000000011</v>
      </c>
      <c r="AI35" s="17">
        <v>0</v>
      </c>
      <c r="AJ35" s="17">
        <v>-4.9219510987649892E-3</v>
      </c>
      <c r="AK35" s="17">
        <v>-4.0224872947748028E-2</v>
      </c>
      <c r="AL35" s="17">
        <v>-0.1336378334708655</v>
      </c>
      <c r="AM35" s="17">
        <v>-0.16380047657374103</v>
      </c>
      <c r="AN35" s="17">
        <v>0.34752753079618298</v>
      </c>
      <c r="AO35" s="17">
        <v>-4.2961362790822655</v>
      </c>
      <c r="AP35" s="17">
        <v>8.019999102550246</v>
      </c>
      <c r="AQ35" s="17">
        <v>61.71715848339749</v>
      </c>
      <c r="AR35" s="17">
        <v>1.2675482772116937</v>
      </c>
      <c r="AS35" s="17">
        <v>2.9193628749957199</v>
      </c>
      <c r="AT35" s="17">
        <v>-1.0000000000000011</v>
      </c>
      <c r="AU35" s="17">
        <v>-1.0000000000000011</v>
      </c>
      <c r="AV35" s="17">
        <v>-0.47627611786206037</v>
      </c>
      <c r="AW35" s="17">
        <v>115.50794870622595</v>
      </c>
      <c r="AX35" s="17">
        <v>115.01575359634946</v>
      </c>
      <c r="AY35" s="17">
        <v>0.15500551402916929</v>
      </c>
      <c r="AZ35" s="17">
        <v>9.9569393327155105</v>
      </c>
      <c r="BA35" s="22">
        <v>1555.3733175704313</v>
      </c>
    </row>
    <row r="36" spans="1:53" x14ac:dyDescent="0.25">
      <c r="A36">
        <v>3527</v>
      </c>
      <c r="B36" t="s">
        <v>1726</v>
      </c>
      <c r="C36" s="22">
        <v>3</v>
      </c>
      <c r="D36" s="17">
        <v>5.8694597711456522</v>
      </c>
      <c r="E36" s="17">
        <v>-0.17753770205450076</v>
      </c>
      <c r="F36" s="17">
        <v>-8.8016647430076519E-2</v>
      </c>
      <c r="G36" s="17">
        <v>-0.14342639210848038</v>
      </c>
      <c r="H36" s="17">
        <v>-1.9809159136759014E-2</v>
      </c>
      <c r="I36" s="17">
        <v>0</v>
      </c>
      <c r="J36" s="17">
        <v>-1.1885495482055413</v>
      </c>
      <c r="K36" s="17">
        <v>-1.9809159136759014E-2</v>
      </c>
      <c r="L36" s="17">
        <v>-0.99999999999999889</v>
      </c>
      <c r="M36" s="17">
        <v>-0.99999999999999889</v>
      </c>
      <c r="N36" s="17">
        <v>-0.39618318273518016</v>
      </c>
      <c r="O36" s="17">
        <v>4.5374838308316301</v>
      </c>
      <c r="P36" s="17">
        <v>-8.7627664362674551E-2</v>
      </c>
      <c r="Q36" s="17">
        <v>-0.35076820682943471</v>
      </c>
      <c r="R36" s="17">
        <v>-0.13162288303485661</v>
      </c>
      <c r="S36" s="17">
        <v>0.34963176263778861</v>
      </c>
      <c r="T36" s="17">
        <v>9.4233766032682575E-2</v>
      </c>
      <c r="U36" s="17">
        <v>-1.1643944523966828E-2</v>
      </c>
      <c r="V36" s="17">
        <v>0</v>
      </c>
      <c r="W36" s="17">
        <v>18.081229731330545</v>
      </c>
      <c r="X36" s="17">
        <v>0.17024704140970057</v>
      </c>
      <c r="Y36" s="17">
        <v>-0.99999999999999889</v>
      </c>
      <c r="Z36" s="17">
        <v>-0.99999999999999889</v>
      </c>
      <c r="AA36" s="17">
        <v>21.476984224911018</v>
      </c>
      <c r="AB36" s="17">
        <v>7.9226804787738886E-2</v>
      </c>
      <c r="AC36" s="17">
        <v>-0.11122638641443841</v>
      </c>
      <c r="AD36" s="17">
        <v>0.10254712915900621</v>
      </c>
      <c r="AE36" s="17">
        <v>3.5273773766153349</v>
      </c>
      <c r="AF36" s="17">
        <v>0.29411764705882354</v>
      </c>
      <c r="AG36" s="17">
        <v>-0.99999999999999889</v>
      </c>
      <c r="AH36" s="17">
        <v>-0.99999999999999889</v>
      </c>
      <c r="AI36" s="17">
        <v>0</v>
      </c>
      <c r="AJ36" s="17">
        <v>0</v>
      </c>
      <c r="AK36" s="17">
        <v>-0.24254300100970408</v>
      </c>
      <c r="AL36" s="17">
        <v>1.6436265740106926E-2</v>
      </c>
      <c r="AM36" s="17">
        <v>0.17743100917119931</v>
      </c>
      <c r="AN36" s="17">
        <v>-0.21422616185738144</v>
      </c>
      <c r="AO36" s="17">
        <v>3.2230602242314634</v>
      </c>
      <c r="AP36" s="17">
        <v>-5.2734727177340019</v>
      </c>
      <c r="AQ36" s="17">
        <v>16.892680183125002</v>
      </c>
      <c r="AR36" s="17">
        <v>0.43222158414650441</v>
      </c>
      <c r="AS36" s="17">
        <v>0.15043788227294158</v>
      </c>
      <c r="AT36" s="17">
        <v>-0.99999999999999889</v>
      </c>
      <c r="AU36" s="17">
        <v>-0.99999999999999889</v>
      </c>
      <c r="AV36" s="17">
        <v>-0.27504927514333699</v>
      </c>
      <c r="AW36" s="17">
        <v>20.740995338008659</v>
      </c>
      <c r="AX36" s="17">
        <v>20.740995338008659</v>
      </c>
      <c r="AY36" s="17">
        <v>0.17550786526000564</v>
      </c>
      <c r="AZ36" s="17">
        <v>-24.345632046677188</v>
      </c>
      <c r="BA36" s="22">
        <v>1389.3971742178378</v>
      </c>
    </row>
    <row r="37" spans="1:53" x14ac:dyDescent="0.25">
      <c r="A37">
        <v>3556</v>
      </c>
      <c r="B37" t="s">
        <v>1744</v>
      </c>
      <c r="C37" s="22">
        <v>3</v>
      </c>
      <c r="D37" s="17">
        <v>6.1881829916105442</v>
      </c>
      <c r="E37" s="17">
        <v>-0.31256046481169636</v>
      </c>
      <c r="F37" s="17">
        <v>3.1219204728775827</v>
      </c>
      <c r="G37" s="17">
        <v>3.0324263775441973</v>
      </c>
      <c r="H37" s="17">
        <v>0.4118954455642147</v>
      </c>
      <c r="I37" s="17">
        <v>0</v>
      </c>
      <c r="J37" s="17">
        <v>24.713726733852887</v>
      </c>
      <c r="K37" s="17">
        <v>0.4118954455642147</v>
      </c>
      <c r="L37" s="17">
        <v>-1.0000000000000016</v>
      </c>
      <c r="M37" s="17">
        <v>-1.0000000000000016</v>
      </c>
      <c r="N37" s="17">
        <v>8.2379089112842969</v>
      </c>
      <c r="O37" s="17">
        <v>33.934336103007617</v>
      </c>
      <c r="P37" s="17">
        <v>-4.1084721087739973E-2</v>
      </c>
      <c r="Q37" s="17">
        <v>1.6615925575155177</v>
      </c>
      <c r="R37" s="17">
        <v>0.44936686715784002</v>
      </c>
      <c r="S37" s="17">
        <v>0.33333333333333376</v>
      </c>
      <c r="T37" s="17">
        <v>0.37935402779889033</v>
      </c>
      <c r="U37" s="17">
        <v>0.21804103052770482</v>
      </c>
      <c r="V37" s="17">
        <v>-4.6117923338355488E-2</v>
      </c>
      <c r="W37" s="17">
        <v>18.908600910294346</v>
      </c>
      <c r="X37" s="17">
        <v>0.92212385603434255</v>
      </c>
      <c r="Y37" s="17">
        <v>-1.0000000000000016</v>
      </c>
      <c r="Z37" s="17">
        <v>-1.0000000000000016</v>
      </c>
      <c r="AA37" s="17">
        <v>51.181529170785453</v>
      </c>
      <c r="AB37" s="17">
        <v>0.22944720104033786</v>
      </c>
      <c r="AC37" s="17">
        <v>0.35828055130012071</v>
      </c>
      <c r="AD37" s="17">
        <v>4.8743475526206427E-2</v>
      </c>
      <c r="AE37" s="17">
        <v>31.823561393333247</v>
      </c>
      <c r="AF37" s="17">
        <v>0.5</v>
      </c>
      <c r="AG37" s="17">
        <v>-1.0000000000000016</v>
      </c>
      <c r="AH37" s="17">
        <v>-1.0000000000000016</v>
      </c>
      <c r="AI37" s="17">
        <v>0</v>
      </c>
      <c r="AJ37" s="17">
        <v>-4.6117923338355488E-2</v>
      </c>
      <c r="AK37" s="17">
        <v>-4.373012565174713E-2</v>
      </c>
      <c r="AL37" s="17">
        <v>8.0489220933451455E-2</v>
      </c>
      <c r="AM37" s="17">
        <v>0.31321576988197969</v>
      </c>
      <c r="AN37" s="17">
        <v>-1.8908120954029984E-2</v>
      </c>
      <c r="AO37" s="17">
        <v>7.6117436187907552</v>
      </c>
      <c r="AP37" s="17">
        <v>-7.0256919183493194E-2</v>
      </c>
      <c r="AQ37" s="17">
        <v>43.622327644147248</v>
      </c>
      <c r="AR37" s="17">
        <v>0.88461046832157364</v>
      </c>
      <c r="AS37" s="17">
        <v>1.3340193015985569</v>
      </c>
      <c r="AT37" s="17">
        <v>-1.0000000000000016</v>
      </c>
      <c r="AU37" s="17">
        <v>-1.0000000000000016</v>
      </c>
      <c r="AV37" s="17">
        <v>3.4817932447020388</v>
      </c>
      <c r="AW37" s="17">
        <v>85.04560835460957</v>
      </c>
      <c r="AX37" s="17">
        <v>80.433816020774046</v>
      </c>
      <c r="AY37" s="17">
        <v>-5.2357735639348327E-2</v>
      </c>
      <c r="AZ37" s="17">
        <v>-36.276979079759435</v>
      </c>
      <c r="BA37" s="22">
        <v>1501.4005213950222</v>
      </c>
    </row>
    <row r="38" spans="1:53" x14ac:dyDescent="0.25">
      <c r="A38">
        <v>3616</v>
      </c>
      <c r="B38" t="s">
        <v>1771</v>
      </c>
      <c r="C38" s="22">
        <v>3</v>
      </c>
      <c r="D38" s="17">
        <v>5.6608570957659277</v>
      </c>
      <c r="E38" s="17">
        <v>4.7374439723085436E-3</v>
      </c>
      <c r="F38" s="17">
        <v>2.3070197095716564E-2</v>
      </c>
      <c r="G38" s="17">
        <v>2.3070197095716564E-2</v>
      </c>
      <c r="H38" s="17">
        <v>0.2184228472355369</v>
      </c>
      <c r="I38" s="17">
        <v>0</v>
      </c>
      <c r="J38" s="17">
        <v>13.105370834132216</v>
      </c>
      <c r="K38" s="17">
        <v>0.2184228472355369</v>
      </c>
      <c r="L38" s="17">
        <v>-1.0000000000000013</v>
      </c>
      <c r="M38" s="17">
        <v>-1.0000000000000013</v>
      </c>
      <c r="N38" s="17">
        <v>4.3684569447107373</v>
      </c>
      <c r="O38" s="17">
        <v>18.789298126993863</v>
      </c>
      <c r="P38" s="17">
        <v>7.3737640570006521E-2</v>
      </c>
      <c r="Q38" s="17">
        <v>8.9958218977742921E-2</v>
      </c>
      <c r="R38" s="17">
        <v>3.2069420534676901E-2</v>
      </c>
      <c r="S38" s="17">
        <v>0.33333333333333398</v>
      </c>
      <c r="T38" s="17">
        <v>0.32009785163299542</v>
      </c>
      <c r="U38" s="17">
        <v>0.69417793633109359</v>
      </c>
      <c r="V38" s="17">
        <v>9.1596550549598546E-2</v>
      </c>
      <c r="W38" s="17">
        <v>48.831312984459394</v>
      </c>
      <c r="X38" s="17">
        <v>3.7480639046524202</v>
      </c>
      <c r="Y38" s="17">
        <v>-1.0000000000000013</v>
      </c>
      <c r="Z38" s="17">
        <v>-1.0000000000000013</v>
      </c>
      <c r="AA38" s="17">
        <v>106.98115288505542</v>
      </c>
      <c r="AB38" s="17">
        <v>0.56047820373501533</v>
      </c>
      <c r="AC38" s="17">
        <v>0.18813130932412614</v>
      </c>
      <c r="AD38" s="17">
        <v>0.4137458965420861</v>
      </c>
      <c r="AE38" s="17">
        <v>58.117770480061388</v>
      </c>
      <c r="AF38" s="17">
        <v>0.8125</v>
      </c>
      <c r="AG38" s="17">
        <v>-1.0000000000000013</v>
      </c>
      <c r="AH38" s="17">
        <v>-1.0000000000000013</v>
      </c>
      <c r="AI38" s="17">
        <v>0</v>
      </c>
      <c r="AJ38" s="17">
        <v>9.1596550549598546E-2</v>
      </c>
      <c r="AK38" s="17">
        <v>-8.2709121815179892E-2</v>
      </c>
      <c r="AL38" s="17">
        <v>-0.12834819108172199</v>
      </c>
      <c r="AM38" s="17">
        <v>0.17985128318383134</v>
      </c>
      <c r="AN38" s="17">
        <v>0.12960196576951666</v>
      </c>
      <c r="AO38" s="17">
        <v>4.082736470519885</v>
      </c>
      <c r="AP38" s="17">
        <v>2.5983081888293058</v>
      </c>
      <c r="AQ38" s="17">
        <v>61.936683818591597</v>
      </c>
      <c r="AR38" s="17">
        <v>1.4392056718470208</v>
      </c>
      <c r="AS38" s="17">
        <v>3.9664867518879579</v>
      </c>
      <c r="AT38" s="17">
        <v>-1.0000000000000013</v>
      </c>
      <c r="AU38" s="17">
        <v>-1.0000000000000013</v>
      </c>
      <c r="AV38" s="17">
        <v>5.5139617630393323E-2</v>
      </c>
      <c r="AW38" s="17">
        <v>128.36875920087866</v>
      </c>
      <c r="AX38" s="17">
        <v>137.5284142558385</v>
      </c>
      <c r="AY38" s="17">
        <v>0.53361600295125344</v>
      </c>
      <c r="AZ38" s="17">
        <v>57.922365097644132</v>
      </c>
      <c r="BA38" s="22">
        <v>1573.6623732649598</v>
      </c>
    </row>
    <row r="39" spans="1:53" x14ac:dyDescent="0.25">
      <c r="A39">
        <v>3647</v>
      </c>
      <c r="B39" t="s">
        <v>1788</v>
      </c>
      <c r="C39" s="22">
        <v>3</v>
      </c>
      <c r="D39" s="17">
        <v>4.5337396322818231</v>
      </c>
      <c r="E39" s="17">
        <v>0.25831813716056173</v>
      </c>
      <c r="F39" s="17">
        <v>-1.2698922706138007</v>
      </c>
      <c r="G39" s="17">
        <v>-1.1951227306499452</v>
      </c>
      <c r="H39" s="17">
        <v>-6.5063660581834229E-3</v>
      </c>
      <c r="I39" s="17">
        <v>-3.5057785858384025E-2</v>
      </c>
      <c r="J39" s="17">
        <v>-2.4938491149940472</v>
      </c>
      <c r="K39" s="17">
        <v>-4.1564151916567441E-2</v>
      </c>
      <c r="L39" s="17">
        <v>-1.0000000000000002</v>
      </c>
      <c r="M39" s="17">
        <v>-1.0000000000000002</v>
      </c>
      <c r="N39" s="17">
        <v>-0.83128303833134987</v>
      </c>
      <c r="O39" s="17">
        <v>0.84476778663783225</v>
      </c>
      <c r="P39" s="17">
        <v>-0.54007228917849726</v>
      </c>
      <c r="Q39" s="17">
        <v>10.726325002034278</v>
      </c>
      <c r="R39" s="17">
        <v>3.5469297790215193</v>
      </c>
      <c r="S39" s="17">
        <v>0.3333333333333337</v>
      </c>
      <c r="T39" s="17">
        <v>0.3333333333333337</v>
      </c>
      <c r="U39" s="17">
        <v>0.47495461487042767</v>
      </c>
      <c r="V39" s="17">
        <v>0.29006875068033611</v>
      </c>
      <c r="W39" s="17">
        <v>58.930167365359928</v>
      </c>
      <c r="X39" s="17">
        <v>4.3484617821469618</v>
      </c>
      <c r="Y39" s="17">
        <v>-1.0000000000000002</v>
      </c>
      <c r="Z39" s="17">
        <v>-1.0000000000000002</v>
      </c>
      <c r="AA39" s="17">
        <v>99.252092432658998</v>
      </c>
      <c r="AB39" s="17">
        <v>2.5189562257188092E-2</v>
      </c>
      <c r="AC39" s="17">
        <v>0.13829530417518382</v>
      </c>
      <c r="AD39" s="17">
        <v>0.57201503933317843</v>
      </c>
      <c r="AE39" s="17">
        <v>36.774995288277509</v>
      </c>
      <c r="AF39" s="17">
        <v>0.61538461538461542</v>
      </c>
      <c r="AG39" s="17">
        <v>-1.0000000000000002</v>
      </c>
      <c r="AH39" s="17">
        <v>-1.0000000000000002</v>
      </c>
      <c r="AI39" s="17">
        <v>1.625586554061078E-2</v>
      </c>
      <c r="AJ39" s="17">
        <v>0.29006875068033611</v>
      </c>
      <c r="AK39" s="17">
        <v>-9.9741362873387349E-2</v>
      </c>
      <c r="AL39" s="17">
        <v>-0.15717534980812709</v>
      </c>
      <c r="AM39" s="17">
        <v>-0.18362881216502536</v>
      </c>
      <c r="AN39" s="17">
        <v>0.43873092649274814</v>
      </c>
      <c r="AO39" s="17">
        <v>-5.089427118492571</v>
      </c>
      <c r="AP39" s="17">
        <v>10.182396413278067</v>
      </c>
      <c r="AQ39" s="17">
        <v>56.436318250365865</v>
      </c>
      <c r="AR39" s="17">
        <v>1.4316900322174311</v>
      </c>
      <c r="AS39" s="17">
        <v>4.3068976302303934</v>
      </c>
      <c r="AT39" s="17">
        <v>-1.0000000000000002</v>
      </c>
      <c r="AU39" s="17">
        <v>-1.0000000000000002</v>
      </c>
      <c r="AV39" s="17">
        <v>2.3518070483715725</v>
      </c>
      <c r="AW39" s="17">
        <v>110.27925663257481</v>
      </c>
      <c r="AX39" s="17">
        <v>139.6112490114206</v>
      </c>
      <c r="AY39" s="17">
        <v>0.31795989678073361</v>
      </c>
      <c r="AZ39" s="17">
        <v>8.5173192185744462</v>
      </c>
      <c r="BA39" s="22">
        <v>1563.937985024507</v>
      </c>
    </row>
    <row r="40" spans="1:53" x14ac:dyDescent="0.25">
      <c r="A40">
        <v>3663</v>
      </c>
      <c r="B40" t="s">
        <v>1799</v>
      </c>
      <c r="C40" s="22">
        <v>3</v>
      </c>
      <c r="D40" s="17">
        <v>5.0692399504451897</v>
      </c>
      <c r="E40" s="17">
        <v>5.3826451754221561E-3</v>
      </c>
      <c r="F40" s="17">
        <v>5.2078474405676631E-2</v>
      </c>
      <c r="G40" s="17">
        <v>5.2078474405676631E-2</v>
      </c>
      <c r="H40" s="17">
        <v>0.10111493126594</v>
      </c>
      <c r="I40" s="17">
        <v>0</v>
      </c>
      <c r="J40" s="17">
        <v>6.0668958759563996</v>
      </c>
      <c r="K40" s="17">
        <v>0.10111493126594</v>
      </c>
      <c r="L40" s="17">
        <v>-0.99999999999999933</v>
      </c>
      <c r="M40" s="17">
        <v>-0.99999999999999933</v>
      </c>
      <c r="N40" s="17">
        <v>2.0222986253188</v>
      </c>
      <c r="O40" s="17">
        <v>11.188214300807264</v>
      </c>
      <c r="P40" s="17">
        <v>2.1949340088112015</v>
      </c>
      <c r="Q40" s="17">
        <v>-11.671233489182601</v>
      </c>
      <c r="R40" s="17">
        <v>-3.7152957007589094</v>
      </c>
      <c r="S40" s="17">
        <v>0.33333333333333304</v>
      </c>
      <c r="T40" s="17">
        <v>0.33409864765894581</v>
      </c>
      <c r="U40" s="17">
        <v>0.34820784938911153</v>
      </c>
      <c r="V40" s="17">
        <v>0.38896979096765305</v>
      </c>
      <c r="W40" s="17">
        <v>52.139787603324166</v>
      </c>
      <c r="X40" s="17">
        <v>4.2937325074143162</v>
      </c>
      <c r="Y40" s="17">
        <v>-0.99999999999999933</v>
      </c>
      <c r="Z40" s="17">
        <v>-0.99999999999999933</v>
      </c>
      <c r="AA40" s="17">
        <v>127.86472881571747</v>
      </c>
      <c r="AB40" s="17">
        <v>0.53362205733496304</v>
      </c>
      <c r="AC40" s="17">
        <v>0.54590118797355591</v>
      </c>
      <c r="AD40" s="17">
        <v>0.50928149295452507</v>
      </c>
      <c r="AE40" s="17">
        <v>79.440236913152134</v>
      </c>
      <c r="AF40" s="17">
        <v>1</v>
      </c>
      <c r="AG40" s="17">
        <v>-0.99999999999999933</v>
      </c>
      <c r="AH40" s="17">
        <v>-0.99999999999999933</v>
      </c>
      <c r="AI40" s="17">
        <v>-4.3642827949207874E-2</v>
      </c>
      <c r="AJ40" s="17">
        <v>0.38896979096765305</v>
      </c>
      <c r="AK40" s="17">
        <v>2.9990605891179055E-3</v>
      </c>
      <c r="AL40" s="17">
        <v>0.1360830558595344</v>
      </c>
      <c r="AM40" s="17">
        <v>7.2975749710704682E-2</v>
      </c>
      <c r="AN40" s="17">
        <v>-0.11452602673408563</v>
      </c>
      <c r="AO40" s="17">
        <v>1.8393890457132061</v>
      </c>
      <c r="AP40" s="17">
        <v>-2.1827353890544687</v>
      </c>
      <c r="AQ40" s="17">
        <v>58.206683479280542</v>
      </c>
      <c r="AR40" s="17">
        <v>1.4046096213490435</v>
      </c>
      <c r="AS40" s="17">
        <v>4.394847438680257</v>
      </c>
      <c r="AT40" s="17">
        <v>-0.99999999999999933</v>
      </c>
      <c r="AU40" s="17">
        <v>-0.99999999999999933</v>
      </c>
      <c r="AV40" s="17">
        <v>-3.6632172263532334</v>
      </c>
      <c r="AW40" s="17">
        <v>136.87020772747024</v>
      </c>
      <c r="AX40" s="17">
        <v>174.89433026525154</v>
      </c>
      <c r="AY40" s="17">
        <v>0.46565182520449566</v>
      </c>
      <c r="AZ40" s="17">
        <v>77.904116396963573</v>
      </c>
      <c r="BA40" s="22">
        <v>1740.4010250997019</v>
      </c>
    </row>
    <row r="41" spans="1:53" x14ac:dyDescent="0.25">
      <c r="A41">
        <v>3735</v>
      </c>
      <c r="B41" t="s">
        <v>1823</v>
      </c>
      <c r="C41" s="22">
        <v>3</v>
      </c>
      <c r="D41" s="17">
        <v>4.7855191103782833</v>
      </c>
      <c r="E41" s="17">
        <v>0</v>
      </c>
      <c r="F41" s="17">
        <v>-2.6288873425253603</v>
      </c>
      <c r="G41" s="17">
        <v>-2.6288873425253603</v>
      </c>
      <c r="H41" s="17">
        <v>0.4741627313975299</v>
      </c>
      <c r="I41" s="17">
        <v>0</v>
      </c>
      <c r="J41" s="17">
        <v>28.449763883851791</v>
      </c>
      <c r="K41" s="17">
        <v>0.4741627313975299</v>
      </c>
      <c r="L41" s="17">
        <v>-1.0000000000000004</v>
      </c>
      <c r="M41" s="17">
        <v>-1.0000000000000004</v>
      </c>
      <c r="N41" s="17">
        <v>9.4832546279505969</v>
      </c>
      <c r="O41" s="17">
        <v>30.606395651704702</v>
      </c>
      <c r="P41" s="17">
        <v>-1.0500662793944167E-2</v>
      </c>
      <c r="Q41" s="17">
        <v>-2.8203991139471145</v>
      </c>
      <c r="R41" s="17">
        <v>-1.0404362480445666</v>
      </c>
      <c r="S41" s="17">
        <v>0.33333333333333343</v>
      </c>
      <c r="T41" s="17">
        <v>0.33333333333333343</v>
      </c>
      <c r="U41" s="17">
        <v>0.35002517467980782</v>
      </c>
      <c r="V41" s="17">
        <v>7.5505149056699569E-2</v>
      </c>
      <c r="W41" s="17">
        <v>24.721370360225784</v>
      </c>
      <c r="X41" s="17">
        <v>2.0456355283285661</v>
      </c>
      <c r="Y41" s="17">
        <v>-1.0000000000000004</v>
      </c>
      <c r="Z41" s="17">
        <v>-1.0000000000000004</v>
      </c>
      <c r="AA41" s="17">
        <v>62.231109245846596</v>
      </c>
      <c r="AB41" s="17">
        <v>0.24249068140975208</v>
      </c>
      <c r="AC41" s="17">
        <v>0.14032057438314038</v>
      </c>
      <c r="AD41" s="17">
        <v>0.38819224688041554</v>
      </c>
      <c r="AE41" s="17">
        <v>38.550175133665398</v>
      </c>
      <c r="AF41" s="17">
        <v>0.7857142857142857</v>
      </c>
      <c r="AG41" s="17">
        <v>-1.0000000000000004</v>
      </c>
      <c r="AH41" s="17">
        <v>-1.0000000000000004</v>
      </c>
      <c r="AI41" s="17">
        <v>-1.850571410393146E-2</v>
      </c>
      <c r="AJ41" s="17">
        <v>7.5505149056699569E-2</v>
      </c>
      <c r="AK41" s="17">
        <v>-4.3884538976002932E-3</v>
      </c>
      <c r="AL41" s="17">
        <v>0.16135961491792605</v>
      </c>
      <c r="AM41" s="17">
        <v>9.0353979955749952E-2</v>
      </c>
      <c r="AN41" s="17">
        <v>-3.1432467850206917E-2</v>
      </c>
      <c r="AO41" s="17">
        <v>2.2369072294057473</v>
      </c>
      <c r="AP41" s="17">
        <v>2.0986378334456546E-2</v>
      </c>
      <c r="AQ41" s="17">
        <v>53.171134244077592</v>
      </c>
      <c r="AR41" s="17">
        <v>1.0921969904031745</v>
      </c>
      <c r="AS41" s="17">
        <v>2.5197982597260964</v>
      </c>
      <c r="AT41" s="17">
        <v>-1.0000000000000004</v>
      </c>
      <c r="AU41" s="17">
        <v>-1.0000000000000004</v>
      </c>
      <c r="AV41" s="17">
        <v>-3.6693235905699266</v>
      </c>
      <c r="AW41" s="17">
        <v>92.858491275885754</v>
      </c>
      <c r="AX41" s="17">
        <v>100.03889189947711</v>
      </c>
      <c r="AY41" s="17">
        <v>-4.9421218109668132E-2</v>
      </c>
      <c r="AZ41" s="17">
        <v>-5.7830319252618612</v>
      </c>
      <c r="BA41" s="22">
        <v>1467.2190379515835</v>
      </c>
    </row>
    <row r="42" spans="1:53" x14ac:dyDescent="0.25">
      <c r="A42">
        <v>3743</v>
      </c>
      <c r="B42" t="s">
        <v>1828</v>
      </c>
      <c r="C42" s="22">
        <v>3</v>
      </c>
      <c r="D42" s="17">
        <v>5.0993688251918297</v>
      </c>
      <c r="E42" s="17">
        <v>0</v>
      </c>
      <c r="F42" s="17">
        <v>-0.21094287646419146</v>
      </c>
      <c r="G42" s="17">
        <v>-0.21094287646419146</v>
      </c>
      <c r="H42" s="17">
        <v>0.18455519664071079</v>
      </c>
      <c r="I42" s="17">
        <v>0</v>
      </c>
      <c r="J42" s="17">
        <v>11.073311798442649</v>
      </c>
      <c r="K42" s="17">
        <v>0.18455519664071079</v>
      </c>
      <c r="L42" s="17">
        <v>-1.0000000000000002</v>
      </c>
      <c r="M42" s="17">
        <v>-1.0000000000000002</v>
      </c>
      <c r="N42" s="17">
        <v>3.6911039328142166</v>
      </c>
      <c r="O42" s="17">
        <v>15.961737747170289</v>
      </c>
      <c r="P42" s="17">
        <v>-0.38645281954188548</v>
      </c>
      <c r="Q42" s="17">
        <v>0.2694564261790926</v>
      </c>
      <c r="R42" s="17">
        <v>5.18283824334052E-2</v>
      </c>
      <c r="S42" s="17">
        <v>0.3333333333333337</v>
      </c>
      <c r="T42" s="17">
        <v>0.31385462308742129</v>
      </c>
      <c r="U42" s="17">
        <v>-0.17857607190266336</v>
      </c>
      <c r="V42" s="17">
        <v>-3.6580859586667756E-2</v>
      </c>
      <c r="W42" s="17">
        <v>9.8990331316285118</v>
      </c>
      <c r="X42" s="17">
        <v>-0.47999811998385211</v>
      </c>
      <c r="Y42" s="17">
        <v>-1.0000000000000002</v>
      </c>
      <c r="Z42" s="17">
        <v>-1.0000000000000002</v>
      </c>
      <c r="AA42" s="17">
        <v>35.416966276879222</v>
      </c>
      <c r="AB42" s="17">
        <v>5.1789933629216175E-2</v>
      </c>
      <c r="AC42" s="17">
        <v>0.28597846415351164</v>
      </c>
      <c r="AD42" s="17">
        <v>0.17155369747361895</v>
      </c>
      <c r="AE42" s="17">
        <v>25.466104762817331</v>
      </c>
      <c r="AF42" s="17">
        <v>0.25</v>
      </c>
      <c r="AG42" s="17">
        <v>-1.0000000000000002</v>
      </c>
      <c r="AH42" s="17">
        <v>-1.0000000000000002</v>
      </c>
      <c r="AI42" s="17">
        <v>0</v>
      </c>
      <c r="AJ42" s="17">
        <v>-3.6580859586667756E-2</v>
      </c>
      <c r="AK42" s="17">
        <v>0.1148992573149306</v>
      </c>
      <c r="AL42" s="17">
        <v>0.22734690732213814</v>
      </c>
      <c r="AM42" s="17">
        <v>-0.25411554128161329</v>
      </c>
      <c r="AN42" s="17">
        <v>-7.9445736388388782E-2</v>
      </c>
      <c r="AO42" s="17">
        <v>-5.7783922454656818</v>
      </c>
      <c r="AP42" s="17">
        <v>-0.84940887309902902</v>
      </c>
      <c r="AQ42" s="17">
        <v>20.972344930071159</v>
      </c>
      <c r="AR42" s="17">
        <v>0.43203102493142331</v>
      </c>
      <c r="AS42" s="17">
        <v>-0.29544292334314215</v>
      </c>
      <c r="AT42" s="17">
        <v>-1.0000000000000002</v>
      </c>
      <c r="AU42" s="17">
        <v>-1.0000000000000002</v>
      </c>
      <c r="AV42" s="17">
        <v>-0.15911449403078626</v>
      </c>
      <c r="AW42" s="17">
        <v>50.529295150950496</v>
      </c>
      <c r="AX42" s="17">
        <v>46.871209192283708</v>
      </c>
      <c r="AY42" s="17">
        <v>0.40747973582540842</v>
      </c>
      <c r="AZ42" s="17">
        <v>9.5785877782010402</v>
      </c>
      <c r="BA42" s="22">
        <v>1424.9789737901394</v>
      </c>
    </row>
    <row r="43" spans="1:53" x14ac:dyDescent="0.25">
      <c r="A43">
        <v>3847</v>
      </c>
      <c r="B43" t="s">
        <v>1871</v>
      </c>
      <c r="C43" s="22">
        <v>3</v>
      </c>
      <c r="D43" s="17">
        <v>4.5369613490951455</v>
      </c>
      <c r="E43" s="17">
        <v>-3.9167633149261735E-2</v>
      </c>
      <c r="F43" s="17">
        <v>7.8350995951704513E-2</v>
      </c>
      <c r="G43" s="17">
        <v>7.0676039298583057E-2</v>
      </c>
      <c r="H43" s="17">
        <v>0.30606661610379654</v>
      </c>
      <c r="I43" s="17">
        <v>0</v>
      </c>
      <c r="J43" s="17">
        <v>18.363996966227802</v>
      </c>
      <c r="K43" s="17">
        <v>0.30606661610379654</v>
      </c>
      <c r="L43" s="17">
        <v>-0.99999999999999967</v>
      </c>
      <c r="M43" s="17">
        <v>-0.99999999999999967</v>
      </c>
      <c r="N43" s="17">
        <v>6.121332322075931</v>
      </c>
      <c r="O43" s="17">
        <v>22.971634354621521</v>
      </c>
      <c r="P43" s="17">
        <v>0.67080645516561543</v>
      </c>
      <c r="Q43" s="17">
        <v>-1.0812326880315264</v>
      </c>
      <c r="R43" s="17">
        <v>-0.26126116516488668</v>
      </c>
      <c r="S43" s="17">
        <v>0.33333333333333315</v>
      </c>
      <c r="T43" s="17">
        <v>0.26808191607533161</v>
      </c>
      <c r="U43" s="17">
        <v>0.13147119261256007</v>
      </c>
      <c r="V43" s="17">
        <v>0</v>
      </c>
      <c r="W43" s="17">
        <v>17.072793036697139</v>
      </c>
      <c r="X43" s="17">
        <v>0.76256151771383263</v>
      </c>
      <c r="Y43" s="17">
        <v>-0.99999999999999967</v>
      </c>
      <c r="Z43" s="17">
        <v>-0.99999999999999967</v>
      </c>
      <c r="AA43" s="17">
        <v>47.678274076584572</v>
      </c>
      <c r="AB43" s="17">
        <v>0.17577429380431076</v>
      </c>
      <c r="AC43" s="17">
        <v>0.40881476802645927</v>
      </c>
      <c r="AD43" s="17">
        <v>3.2745782270276351E-2</v>
      </c>
      <c r="AE43" s="17">
        <v>30.866742205052319</v>
      </c>
      <c r="AF43" s="17">
        <v>0.5625</v>
      </c>
      <c r="AG43" s="17">
        <v>-0.99999999999999967</v>
      </c>
      <c r="AH43" s="17">
        <v>-0.99999999999999967</v>
      </c>
      <c r="AI43" s="17">
        <v>0</v>
      </c>
      <c r="AJ43" s="17">
        <v>0</v>
      </c>
      <c r="AK43" s="17">
        <v>-4.000117570062222E-2</v>
      </c>
      <c r="AL43" s="17">
        <v>0.43759740233748579</v>
      </c>
      <c r="AM43" s="17">
        <v>-0.22468561122599157</v>
      </c>
      <c r="AN43" s="17">
        <v>0.26455530643207825</v>
      </c>
      <c r="AO43" s="17">
        <v>-5.8171461591528999</v>
      </c>
      <c r="AP43" s="17">
        <v>8.8018696724893903</v>
      </c>
      <c r="AQ43" s="17">
        <v>35.436790002924944</v>
      </c>
      <c r="AR43" s="17">
        <v>0.73288644202122455</v>
      </c>
      <c r="AS43" s="17">
        <v>1.0686281338176289</v>
      </c>
      <c r="AT43" s="17">
        <v>-0.99999999999999967</v>
      </c>
      <c r="AU43" s="17">
        <v>-0.99999999999999967</v>
      </c>
      <c r="AV43" s="17">
        <v>-0.19058512586630361</v>
      </c>
      <c r="AW43" s="17">
        <v>79.451778103695489</v>
      </c>
      <c r="AX43" s="17">
        <v>79.451778103695489</v>
      </c>
      <c r="AY43" s="17">
        <v>0.42906988105859767</v>
      </c>
      <c r="AZ43" s="17">
        <v>30.136786404853872</v>
      </c>
      <c r="BA43" s="22">
        <v>1569.9542988081705</v>
      </c>
    </row>
    <row r="44" spans="1:53" x14ac:dyDescent="0.25">
      <c r="A44">
        <v>4013</v>
      </c>
      <c r="B44" t="s">
        <v>1941</v>
      </c>
      <c r="C44" s="22">
        <v>3</v>
      </c>
      <c r="D44" s="17">
        <v>2.2596988359282655</v>
      </c>
      <c r="E44" s="17">
        <v>0.51393789103581766</v>
      </c>
      <c r="F44" s="17">
        <v>-7.429299796226424E-2</v>
      </c>
      <c r="G44" s="17">
        <v>2.5761794449971759E-2</v>
      </c>
      <c r="H44" s="17">
        <v>-0.10906786755802159</v>
      </c>
      <c r="I44" s="17">
        <v>0</v>
      </c>
      <c r="J44" s="17">
        <v>-6.5440720534812948</v>
      </c>
      <c r="K44" s="17">
        <v>-0.10906786755802159</v>
      </c>
      <c r="L44" s="17">
        <v>-1.0000000000000004</v>
      </c>
      <c r="M44" s="17">
        <v>-1.0000000000000004</v>
      </c>
      <c r="N44" s="17">
        <v>-2.1813573511604321</v>
      </c>
      <c r="O44" s="17">
        <v>-4.2586114231030585</v>
      </c>
      <c r="P44" s="17">
        <v>0.87160784991676987</v>
      </c>
      <c r="Q44" s="17">
        <v>-1.3267403785507688</v>
      </c>
      <c r="R44" s="17">
        <v>-0.30395585010971427</v>
      </c>
      <c r="S44" s="17">
        <v>0.33333333333333354</v>
      </c>
      <c r="T44" s="17">
        <v>0.28591955401322733</v>
      </c>
      <c r="U44" s="17">
        <v>0.21105264262999957</v>
      </c>
      <c r="V44" s="17">
        <v>-1.3227564750822717E-3</v>
      </c>
      <c r="W44" s="17">
        <v>37.522025642379965</v>
      </c>
      <c r="X44" s="17">
        <v>1.5171810072539798</v>
      </c>
      <c r="Y44" s="17">
        <v>-1.0000000000000004</v>
      </c>
      <c r="Z44" s="17">
        <v>-1.0000000000000004</v>
      </c>
      <c r="AA44" s="17">
        <v>29.771310859942297</v>
      </c>
      <c r="AB44" s="17">
        <v>-0.265654840368578</v>
      </c>
      <c r="AC44" s="17">
        <v>4.6633417802735624E-2</v>
      </c>
      <c r="AD44" s="17">
        <v>7.0086243919282518E-2</v>
      </c>
      <c r="AE44" s="17">
        <v>-7.446758932327981</v>
      </c>
      <c r="AF44" s="17">
        <v>0.1</v>
      </c>
      <c r="AG44" s="17">
        <v>-1.0000000000000004</v>
      </c>
      <c r="AH44" s="17">
        <v>-1.0000000000000004</v>
      </c>
      <c r="AI44" s="17">
        <v>2.1875174217303971E-4</v>
      </c>
      <c r="AJ44" s="17">
        <v>-1.3227564750822717E-3</v>
      </c>
      <c r="AK44" s="17">
        <v>9.762673644653308E-2</v>
      </c>
      <c r="AL44" s="17">
        <v>0.29422727174302238</v>
      </c>
      <c r="AM44" s="17">
        <v>0.18722319009177274</v>
      </c>
      <c r="AN44" s="17">
        <v>0.15498406650714275</v>
      </c>
      <c r="AO44" s="17">
        <v>5.1687134345269854</v>
      </c>
      <c r="AP44" s="17">
        <v>5.3457380213936778</v>
      </c>
      <c r="AQ44" s="17">
        <v>30.977953588898693</v>
      </c>
      <c r="AR44" s="17">
        <v>0.82898277350147842</v>
      </c>
      <c r="AS44" s="17">
        <v>1.4081131396959592</v>
      </c>
      <c r="AT44" s="17">
        <v>-1.0000000000000004</v>
      </c>
      <c r="AU44" s="17">
        <v>-1.0000000000000004</v>
      </c>
      <c r="AV44" s="17">
        <v>-0.2781940556597427</v>
      </c>
      <c r="AW44" s="17">
        <v>30.858437458232892</v>
      </c>
      <c r="AX44" s="17">
        <v>30.730536845568139</v>
      </c>
      <c r="AY44" s="17">
        <v>3.6013377864674262E-2</v>
      </c>
      <c r="AZ44" s="17">
        <v>-27.375871647242061</v>
      </c>
      <c r="BA44" s="22">
        <v>1378.3006626167917</v>
      </c>
    </row>
    <row r="45" spans="1:53" x14ac:dyDescent="0.25">
      <c r="A45">
        <v>4188</v>
      </c>
      <c r="B45" t="s">
        <v>2027</v>
      </c>
      <c r="C45" s="22">
        <v>3</v>
      </c>
      <c r="D45" s="17">
        <v>4.471584923899921</v>
      </c>
      <c r="E45" s="17">
        <v>0.23213044669357302</v>
      </c>
      <c r="F45" s="17">
        <v>-8.1177124172183743E-2</v>
      </c>
      <c r="G45" s="17">
        <v>9.295075371106673E-3</v>
      </c>
      <c r="H45" s="17">
        <v>3.4437236759469487E-3</v>
      </c>
      <c r="I45" s="17">
        <v>0</v>
      </c>
      <c r="J45" s="17">
        <v>0.20662342055681596</v>
      </c>
      <c r="K45" s="17">
        <v>3.4437236759469487E-3</v>
      </c>
      <c r="L45" s="17">
        <v>-1.0000000000000018</v>
      </c>
      <c r="M45" s="17">
        <v>-1.0000000000000018</v>
      </c>
      <c r="N45" s="17">
        <v>6.8874473518937995E-2</v>
      </c>
      <c r="O45" s="17">
        <v>4.6875034198278431</v>
      </c>
      <c r="P45" s="17">
        <v>2.7873560726971058E-2</v>
      </c>
      <c r="Q45" s="17">
        <v>-0.36656081305059363</v>
      </c>
      <c r="R45" s="17">
        <v>-0.10112042811120746</v>
      </c>
      <c r="S45" s="17">
        <v>0.33333333333333393</v>
      </c>
      <c r="T45" s="17">
        <v>0.35063220272428841</v>
      </c>
      <c r="U45" s="17">
        <v>0.39275556587985727</v>
      </c>
      <c r="V45" s="17">
        <v>0.1955079960936352</v>
      </c>
      <c r="W45" s="17">
        <v>50.751414974206696</v>
      </c>
      <c r="X45" s="17">
        <v>3.4418909218538674</v>
      </c>
      <c r="Y45" s="17">
        <v>-1.0000000000000018</v>
      </c>
      <c r="Z45" s="17">
        <v>-1.0000000000000018</v>
      </c>
      <c r="AA45" s="17">
        <v>95.613171713872561</v>
      </c>
      <c r="AB45" s="17">
        <v>0.37414381706374433</v>
      </c>
      <c r="AC45" s="17">
        <v>0.28450881158732882</v>
      </c>
      <c r="AD45" s="17">
        <v>0.24060491470446826</v>
      </c>
      <c r="AE45" s="17">
        <v>44.962877167777044</v>
      </c>
      <c r="AF45" s="17">
        <v>0.83333333333333337</v>
      </c>
      <c r="AG45" s="17">
        <v>-1.0000000000000018</v>
      </c>
      <c r="AH45" s="17">
        <v>-1.0000000000000018</v>
      </c>
      <c r="AI45" s="17">
        <v>0</v>
      </c>
      <c r="AJ45" s="17">
        <v>0.1955079960936352</v>
      </c>
      <c r="AK45" s="17">
        <v>0.1514992395532247</v>
      </c>
      <c r="AL45" s="17">
        <v>5.1910627893096396E-2</v>
      </c>
      <c r="AM45" s="17">
        <v>0.33203292951269803</v>
      </c>
      <c r="AN45" s="17">
        <v>1.538547891744587E-2</v>
      </c>
      <c r="AO45" s="17">
        <v>9.0583194355835772</v>
      </c>
      <c r="AP45" s="17">
        <v>0.64419011240162893</v>
      </c>
      <c r="AQ45" s="17">
        <v>50.958038394763541</v>
      </c>
      <c r="AR45" s="17">
        <v>1.2722290980311148</v>
      </c>
      <c r="AS45" s="17">
        <v>3.4453346455298148</v>
      </c>
      <c r="AT45" s="17">
        <v>-1.0000000000000018</v>
      </c>
      <c r="AU45" s="17">
        <v>-1.0000000000000018</v>
      </c>
      <c r="AV45" s="17">
        <v>-9.1825352740100785E-2</v>
      </c>
      <c r="AW45" s="17">
        <v>100.94486524610198</v>
      </c>
      <c r="AX45" s="17">
        <v>120.49566485546548</v>
      </c>
      <c r="AY45" s="17">
        <v>0.3833378564172148</v>
      </c>
      <c r="AZ45" s="17">
        <v>16.258633631059848</v>
      </c>
      <c r="BA45" s="22">
        <v>1611.5937097989995</v>
      </c>
    </row>
    <row r="46" spans="1:53" x14ac:dyDescent="0.25">
      <c r="A46">
        <v>4189</v>
      </c>
      <c r="B46" t="s">
        <v>1846</v>
      </c>
      <c r="C46" s="22">
        <v>3</v>
      </c>
      <c r="D46" s="17">
        <v>4.3290382101664422</v>
      </c>
      <c r="E46" s="17">
        <v>-0.43661468460837555</v>
      </c>
      <c r="F46" s="17">
        <v>0.37277535324635858</v>
      </c>
      <c r="G46" s="17">
        <v>0.29017359267127407</v>
      </c>
      <c r="H46" s="17">
        <v>0.4127226540404792</v>
      </c>
      <c r="I46" s="17">
        <v>0</v>
      </c>
      <c r="J46" s="17">
        <v>24.76335924242877</v>
      </c>
      <c r="K46" s="17">
        <v>0.4127226540404792</v>
      </c>
      <c r="L46" s="17">
        <v>-0.99999999999999978</v>
      </c>
      <c r="M46" s="17">
        <v>-0.99999999999999978</v>
      </c>
      <c r="N46" s="17">
        <v>8.2544530808095793</v>
      </c>
      <c r="O46" s="17">
        <v>29.382571045266445</v>
      </c>
      <c r="P46" s="17">
        <v>0.18691446454791241</v>
      </c>
      <c r="Q46" s="17">
        <v>-0.85506898096687367</v>
      </c>
      <c r="R46" s="17">
        <v>-0.24689936483949432</v>
      </c>
      <c r="S46" s="17">
        <v>0.33333333333333326</v>
      </c>
      <c r="T46" s="17">
        <v>0.35259780213388825</v>
      </c>
      <c r="U46" s="17">
        <v>0.24046031992003722</v>
      </c>
      <c r="V46" s="17">
        <v>-2.191440736212585E-2</v>
      </c>
      <c r="W46" s="17">
        <v>19.670175759386133</v>
      </c>
      <c r="X46" s="17">
        <v>1.1228277857346911</v>
      </c>
      <c r="Y46" s="17">
        <v>-0.99999999999999978</v>
      </c>
      <c r="Z46" s="17">
        <v>-0.99999999999999978</v>
      </c>
      <c r="AA46" s="17">
        <v>64.425405645594338</v>
      </c>
      <c r="AB46" s="17">
        <v>0.29183463198392506</v>
      </c>
      <c r="AC46" s="17">
        <v>0.3840879446466921</v>
      </c>
      <c r="AD46" s="17">
        <v>0.22412000839033663</v>
      </c>
      <c r="AE46" s="17">
        <v>45.00212925104767</v>
      </c>
      <c r="AF46" s="17">
        <v>0.8</v>
      </c>
      <c r="AG46" s="17">
        <v>-0.99999999999999978</v>
      </c>
      <c r="AH46" s="17">
        <v>-0.99999999999999978</v>
      </c>
      <c r="AI46" s="17">
        <v>0</v>
      </c>
      <c r="AJ46" s="17">
        <v>-2.191440736212585E-2</v>
      </c>
      <c r="AK46" s="17">
        <v>2.1102627204630364E-2</v>
      </c>
      <c r="AL46" s="17">
        <v>0.15623204884933314</v>
      </c>
      <c r="AM46" s="17">
        <v>0.27524005074117414</v>
      </c>
      <c r="AN46" s="17">
        <v>7.6921515075263408E-3</v>
      </c>
      <c r="AO46" s="17">
        <v>6.9865144045525067</v>
      </c>
      <c r="AP46" s="17">
        <v>0.97346403193482334</v>
      </c>
      <c r="AQ46" s="17">
        <v>44.433535001814889</v>
      </c>
      <c r="AR46" s="17">
        <v>0.90447704802513273</v>
      </c>
      <c r="AS46" s="17">
        <v>1.5355504397751703</v>
      </c>
      <c r="AT46" s="17">
        <v>-0.99999999999999978</v>
      </c>
      <c r="AU46" s="17">
        <v>-0.99999999999999978</v>
      </c>
      <c r="AV46" s="17">
        <v>4.3274227831779866E-2</v>
      </c>
      <c r="AW46" s="17">
        <v>94.781440722795551</v>
      </c>
      <c r="AX46" s="17">
        <v>92.589999986582967</v>
      </c>
      <c r="AY46" s="17">
        <v>0.14721840175470921</v>
      </c>
      <c r="AZ46" s="17">
        <v>15.981229678771108</v>
      </c>
      <c r="BA46" s="22">
        <v>1529.1771796471144</v>
      </c>
    </row>
    <row r="47" spans="1:53" x14ac:dyDescent="0.25">
      <c r="A47">
        <v>4320</v>
      </c>
      <c r="B47" t="s">
        <v>2090</v>
      </c>
      <c r="C47" s="22">
        <v>3</v>
      </c>
      <c r="D47" s="17">
        <v>5.3310496155224207</v>
      </c>
      <c r="E47" s="17">
        <v>-1.6766792900226399E-2</v>
      </c>
      <c r="F47" s="17">
        <v>0.32536705797149962</v>
      </c>
      <c r="G47" s="17">
        <v>0.32536705797149962</v>
      </c>
      <c r="H47" s="17">
        <v>0.21084889908641799</v>
      </c>
      <c r="I47" s="17">
        <v>0</v>
      </c>
      <c r="J47" s="17">
        <v>12.650933945185082</v>
      </c>
      <c r="K47" s="17">
        <v>0.21084889908641799</v>
      </c>
      <c r="L47" s="17">
        <v>-1.0000000000000013</v>
      </c>
      <c r="M47" s="17">
        <v>-1.0000000000000013</v>
      </c>
      <c r="N47" s="17">
        <v>4.2169779817283626</v>
      </c>
      <c r="O47" s="17">
        <v>18.307350618678999</v>
      </c>
      <c r="P47" s="17">
        <v>9.1592526486815956E-2</v>
      </c>
      <c r="Q47" s="17">
        <v>-0.3046269072976977</v>
      </c>
      <c r="R47" s="17">
        <v>-0.12790696882833477</v>
      </c>
      <c r="S47" s="17">
        <v>0.33333333333333381</v>
      </c>
      <c r="T47" s="17">
        <v>0.33333333333333381</v>
      </c>
      <c r="U47" s="17">
        <v>0.3251042963037844</v>
      </c>
      <c r="V47" s="17">
        <v>0.32539387150509819</v>
      </c>
      <c r="W47" s="17">
        <v>44.252637415565303</v>
      </c>
      <c r="X47" s="17">
        <v>3.7085981818259768</v>
      </c>
      <c r="Y47" s="17">
        <v>-1.0000000000000013</v>
      </c>
      <c r="Z47" s="17">
        <v>-1.0000000000000013</v>
      </c>
      <c r="AA47" s="17">
        <v>83.787115953417825</v>
      </c>
      <c r="AB47" s="17">
        <v>0.11924532428772421</v>
      </c>
      <c r="AC47" s="17">
        <v>0.37992361767665855</v>
      </c>
      <c r="AD47" s="17">
        <v>0.2940787681692339</v>
      </c>
      <c r="AE47" s="17">
        <v>39.662385506680863</v>
      </c>
      <c r="AF47" s="17">
        <v>0.82352941176470584</v>
      </c>
      <c r="AG47" s="17">
        <v>-1.0000000000000013</v>
      </c>
      <c r="AH47" s="17">
        <v>-1.0000000000000013</v>
      </c>
      <c r="AI47" s="17">
        <v>4.1574836995160284E-3</v>
      </c>
      <c r="AJ47" s="17">
        <v>0.32539387150509819</v>
      </c>
      <c r="AK47" s="17">
        <v>-4.3019703640038376E-2</v>
      </c>
      <c r="AL47" s="17">
        <v>-5.3055538619158293E-2</v>
      </c>
      <c r="AM47" s="17">
        <v>-0.25648203781977219</v>
      </c>
      <c r="AN47" s="17">
        <v>-0.11377110701602666</v>
      </c>
      <c r="AO47" s="17">
        <v>-6.6271494636944963</v>
      </c>
      <c r="AP47" s="17">
        <v>-3.1095553684964594</v>
      </c>
      <c r="AQ47" s="17">
        <v>56.903571360750362</v>
      </c>
      <c r="AR47" s="17">
        <v>1.3171648344755496</v>
      </c>
      <c r="AS47" s="17">
        <v>3.9194470809123931</v>
      </c>
      <c r="AT47" s="17">
        <v>-1.0000000000000013</v>
      </c>
      <c r="AU47" s="17">
        <v>-1.0000000000000013</v>
      </c>
      <c r="AV47" s="17">
        <v>0.19746008914316532</v>
      </c>
      <c r="AW47" s="17">
        <v>98.984911203600319</v>
      </c>
      <c r="AX47" s="17">
        <v>131.60744802810046</v>
      </c>
      <c r="AY47" s="17">
        <v>3.2183193354990973E-2</v>
      </c>
      <c r="AZ47" s="17">
        <v>3.1176256776433346</v>
      </c>
      <c r="BA47" s="22">
        <v>1523.2650937849942</v>
      </c>
    </row>
    <row r="48" spans="1:53" x14ac:dyDescent="0.25">
      <c r="A48">
        <v>4469</v>
      </c>
      <c r="B48" t="s">
        <v>2154</v>
      </c>
      <c r="C48" s="22">
        <v>3</v>
      </c>
      <c r="D48" s="17">
        <v>4.8233364711642821</v>
      </c>
      <c r="E48" s="17">
        <v>-1.5492998916426456E-2</v>
      </c>
      <c r="F48" s="17">
        <v>0.7533059906359818</v>
      </c>
      <c r="G48" s="17">
        <v>0.7533059906359818</v>
      </c>
      <c r="H48" s="17">
        <v>0.31783628647028783</v>
      </c>
      <c r="I48" s="17">
        <v>0</v>
      </c>
      <c r="J48" s="17">
        <v>19.070177188217276</v>
      </c>
      <c r="K48" s="17">
        <v>0.31783628647028783</v>
      </c>
      <c r="L48" s="17">
        <v>-1.0000000000000016</v>
      </c>
      <c r="M48" s="17">
        <v>-1.0000000000000016</v>
      </c>
      <c r="N48" s="17">
        <v>6.356725729405758</v>
      </c>
      <c r="O48" s="17">
        <v>24.64681965001753</v>
      </c>
      <c r="P48" s="17">
        <v>0.15467384922127059</v>
      </c>
      <c r="Q48" s="17">
        <v>-3.2374863060132841</v>
      </c>
      <c r="R48" s="17">
        <v>-1.1469948867081443</v>
      </c>
      <c r="S48" s="17">
        <v>0.33333333333333359</v>
      </c>
      <c r="T48" s="17">
        <v>0.32960291655632246</v>
      </c>
      <c r="U48" s="17">
        <v>0.37483062929905792</v>
      </c>
      <c r="V48" s="17">
        <v>0.32248670909399313</v>
      </c>
      <c r="W48" s="17">
        <v>41.696692072496823</v>
      </c>
      <c r="X48" s="17">
        <v>3.7756123184025503</v>
      </c>
      <c r="Y48" s="17">
        <v>-1.0000000000000016</v>
      </c>
      <c r="Z48" s="17">
        <v>-1.0000000000000016</v>
      </c>
      <c r="AA48" s="17">
        <v>89.569769249099281</v>
      </c>
      <c r="AB48" s="17">
        <v>0.31153819889613421</v>
      </c>
      <c r="AC48" s="17">
        <v>0.41842948274872216</v>
      </c>
      <c r="AD48" s="17">
        <v>0.25043375962135533</v>
      </c>
      <c r="AE48" s="17">
        <v>49.020072063310622</v>
      </c>
      <c r="AF48" s="17">
        <v>0.875</v>
      </c>
      <c r="AG48" s="17">
        <v>-1.0000000000000016</v>
      </c>
      <c r="AH48" s="17">
        <v>-1.0000000000000016</v>
      </c>
      <c r="AI48" s="17">
        <v>-4.2072732585063458E-2</v>
      </c>
      <c r="AJ48" s="17">
        <v>0.32248670909399313</v>
      </c>
      <c r="AK48" s="17">
        <v>-2.309472444503384E-2</v>
      </c>
      <c r="AL48" s="17">
        <v>0.20205787623313587</v>
      </c>
      <c r="AM48" s="17">
        <v>4.3271828572880325E-2</v>
      </c>
      <c r="AN48" s="17">
        <v>-8.9870539227052668E-2</v>
      </c>
      <c r="AO48" s="17">
        <v>0.96632209209683917</v>
      </c>
      <c r="AP48" s="17">
        <v>-1.2364740995106369</v>
      </c>
      <c r="AQ48" s="17">
        <v>60.766869260714067</v>
      </c>
      <c r="AR48" s="17">
        <v>1.3602535882827067</v>
      </c>
      <c r="AS48" s="17">
        <v>4.0934486048728393</v>
      </c>
      <c r="AT48" s="17">
        <v>-1.0000000000000016</v>
      </c>
      <c r="AU48" s="17">
        <v>-1.0000000000000016</v>
      </c>
      <c r="AV48" s="17">
        <v>-0.39368889607216162</v>
      </c>
      <c r="AW48" s="17">
        <v>112.98011479960616</v>
      </c>
      <c r="AX48" s="17">
        <v>144.38733105730415</v>
      </c>
      <c r="AY48" s="17">
        <v>0.19365149504040635</v>
      </c>
      <c r="AZ48" s="17">
        <v>24.349493673768581</v>
      </c>
      <c r="BA48" s="22">
        <v>1574.6303285235906</v>
      </c>
    </row>
    <row r="49" spans="1:53" x14ac:dyDescent="0.25">
      <c r="A49">
        <v>4486</v>
      </c>
      <c r="B49" t="s">
        <v>2164</v>
      </c>
      <c r="C49" s="22">
        <v>3</v>
      </c>
      <c r="D49" s="17">
        <v>4.8330972565098724</v>
      </c>
      <c r="E49" s="17">
        <v>0</v>
      </c>
      <c r="F49" s="17">
        <v>-0.23925017606441787</v>
      </c>
      <c r="G49" s="17">
        <v>-0.23925017606441787</v>
      </c>
      <c r="H49" s="17">
        <v>8.1725681988674609E-2</v>
      </c>
      <c r="I49" s="17">
        <v>0</v>
      </c>
      <c r="J49" s="17">
        <v>4.9035409193204718</v>
      </c>
      <c r="K49" s="17">
        <v>8.1725681988674609E-2</v>
      </c>
      <c r="L49" s="17">
        <v>-0.99999999999999856</v>
      </c>
      <c r="M49" s="17">
        <v>-0.99999999999999856</v>
      </c>
      <c r="N49" s="17">
        <v>1.6345136397734903</v>
      </c>
      <c r="O49" s="17">
        <v>9.4973879997659196</v>
      </c>
      <c r="P49" s="17">
        <v>-0.10310284565286094</v>
      </c>
      <c r="Q49" s="17">
        <v>-0.20461543607790178</v>
      </c>
      <c r="R49" s="17">
        <v>-5.4869605106053224E-2</v>
      </c>
      <c r="S49" s="17">
        <v>0.33333333333333282</v>
      </c>
      <c r="T49" s="17">
        <v>0.31792515320471459</v>
      </c>
      <c r="U49" s="17">
        <v>0.4369739459170508</v>
      </c>
      <c r="V49" s="17">
        <v>7.8026838701451801E-2</v>
      </c>
      <c r="W49" s="17">
        <v>43.38134356671501</v>
      </c>
      <c r="X49" s="17">
        <v>2.7701814402976677</v>
      </c>
      <c r="Y49" s="17">
        <v>-0.99999999999999856</v>
      </c>
      <c r="Z49" s="17">
        <v>-0.99999999999999856</v>
      </c>
      <c r="AA49" s="17">
        <v>83.17618349926542</v>
      </c>
      <c r="AB49" s="17">
        <v>0.29222174760766229</v>
      </c>
      <c r="AC49" s="17">
        <v>0.41340286042199514</v>
      </c>
      <c r="AD49" s="17">
        <v>9.1369582723472953E-2</v>
      </c>
      <c r="AE49" s="17">
        <v>39.849709537656516</v>
      </c>
      <c r="AF49" s="17">
        <v>0.77777777777777779</v>
      </c>
      <c r="AG49" s="17">
        <v>-0.99999999999999856</v>
      </c>
      <c r="AH49" s="17">
        <v>-0.99999999999999856</v>
      </c>
      <c r="AI49" s="17">
        <v>2.0019076295424987E-3</v>
      </c>
      <c r="AJ49" s="17">
        <v>7.8026838701451801E-2</v>
      </c>
      <c r="AK49" s="17">
        <v>-5.6232352650697169E-2</v>
      </c>
      <c r="AL49" s="17">
        <v>-6.8949278794178975E-2</v>
      </c>
      <c r="AM49" s="17">
        <v>6.4485404634336649E-2</v>
      </c>
      <c r="AN49" s="17">
        <v>4.0010472740454023E-2</v>
      </c>
      <c r="AO49" s="17">
        <v>1.3309733526049321</v>
      </c>
      <c r="AP49" s="17">
        <v>0.65551542454045719</v>
      </c>
      <c r="AQ49" s="17">
        <v>48.284884486035473</v>
      </c>
      <c r="AR49" s="17">
        <v>1.1662592711565503</v>
      </c>
      <c r="AS49" s="17">
        <v>2.8519071222863426</v>
      </c>
      <c r="AT49" s="17">
        <v>-0.99999999999999856</v>
      </c>
      <c r="AU49" s="17">
        <v>-0.99999999999999856</v>
      </c>
      <c r="AV49" s="17">
        <v>-0.294119781170471</v>
      </c>
      <c r="AW49" s="17">
        <v>93.329086923571893</v>
      </c>
      <c r="AX49" s="17">
        <v>101.17180894630791</v>
      </c>
      <c r="AY49" s="17">
        <v>0.34458037465580271</v>
      </c>
      <c r="AZ49" s="17">
        <v>26.518612040368129</v>
      </c>
      <c r="BA49" s="22">
        <v>1476.3168630021519</v>
      </c>
    </row>
    <row r="50" spans="1:53" x14ac:dyDescent="0.25">
      <c r="A50">
        <v>4662</v>
      </c>
      <c r="B50" t="s">
        <v>2266</v>
      </c>
      <c r="C50" s="22">
        <v>3</v>
      </c>
      <c r="D50" s="17">
        <v>4.0130586567434712</v>
      </c>
      <c r="E50" s="17">
        <v>3.4823094267120817E-4</v>
      </c>
      <c r="F50" s="17">
        <v>5.6813379162982978</v>
      </c>
      <c r="G50" s="17">
        <v>5.6813379162982978</v>
      </c>
      <c r="H50" s="17">
        <v>7.6451688225657816E-2</v>
      </c>
      <c r="I50" s="17">
        <v>0</v>
      </c>
      <c r="J50" s="17">
        <v>4.5871012935394724</v>
      </c>
      <c r="K50" s="17">
        <v>7.6451688225657816E-2</v>
      </c>
      <c r="L50" s="17">
        <v>-0.99999999999999978</v>
      </c>
      <c r="M50" s="17">
        <v>-0.99999999999999978</v>
      </c>
      <c r="N50" s="17">
        <v>1.5290337645131562</v>
      </c>
      <c r="O50" s="17">
        <v>14.281497866581232</v>
      </c>
      <c r="P50" s="17">
        <v>-9.51965363609657E-2</v>
      </c>
      <c r="Q50" s="17">
        <v>6.7143966273456206</v>
      </c>
      <c r="R50" s="17">
        <v>2.3381472549195932</v>
      </c>
      <c r="S50" s="17">
        <v>0.33333333333333309</v>
      </c>
      <c r="T50" s="17">
        <v>0.33599928528594841</v>
      </c>
      <c r="U50" s="17">
        <v>0.38312637898476926</v>
      </c>
      <c r="V50" s="17">
        <v>-0.10237845533117007</v>
      </c>
      <c r="W50" s="17">
        <v>34.945154161888937</v>
      </c>
      <c r="X50" s="17">
        <v>1.5137816662982952</v>
      </c>
      <c r="Y50" s="17">
        <v>-0.99999999999999978</v>
      </c>
      <c r="Z50" s="17">
        <v>-0.99999999999999978</v>
      </c>
      <c r="AA50" s="17">
        <v>85.107856493231353</v>
      </c>
      <c r="AB50" s="17">
        <v>0.37715957570402286</v>
      </c>
      <c r="AC50" s="17">
        <v>0.40566155959337236</v>
      </c>
      <c r="AD50" s="17">
        <v>0.17366996623106151</v>
      </c>
      <c r="AE50" s="17">
        <v>47.824555076422868</v>
      </c>
      <c r="AF50" s="17">
        <v>0.83333333333333337</v>
      </c>
      <c r="AG50" s="17">
        <v>-0.99999999999999978</v>
      </c>
      <c r="AH50" s="17">
        <v>-0.99999999999999978</v>
      </c>
      <c r="AI50" s="17">
        <v>0.12894523805037911</v>
      </c>
      <c r="AJ50" s="17">
        <v>-0.10237845533117007</v>
      </c>
      <c r="AK50" s="17">
        <v>0.46768862185915616</v>
      </c>
      <c r="AL50" s="17">
        <v>5.8051012520365812E-2</v>
      </c>
      <c r="AM50" s="17">
        <v>9.2971567915639847E-2</v>
      </c>
      <c r="AN50" s="17">
        <v>0.29321956364191459</v>
      </c>
      <c r="AO50" s="17">
        <v>4.6627323071867766</v>
      </c>
      <c r="AP50" s="17">
        <v>7.6207441536496923</v>
      </c>
      <c r="AQ50" s="17">
        <v>39.532255455428455</v>
      </c>
      <c r="AR50" s="17">
        <v>0.9500805422728813</v>
      </c>
      <c r="AS50" s="17">
        <v>1.5902333545239546</v>
      </c>
      <c r="AT50" s="17">
        <v>-0.99999999999999978</v>
      </c>
      <c r="AU50" s="17">
        <v>-0.99999999999999978</v>
      </c>
      <c r="AV50" s="17">
        <v>8.0194851712178874</v>
      </c>
      <c r="AW50" s="17">
        <v>107.01009851346231</v>
      </c>
      <c r="AX50" s="17">
        <v>99.351157741352949</v>
      </c>
      <c r="AY50" s="17">
        <v>0.1965068306759418</v>
      </c>
      <c r="AZ50" s="17">
        <v>9.5100028908189174</v>
      </c>
      <c r="BA50" s="22">
        <v>1540.4228393306807</v>
      </c>
    </row>
    <row r="51" spans="1:53" x14ac:dyDescent="0.25">
      <c r="A51">
        <v>4918</v>
      </c>
      <c r="B51" t="s">
        <v>2371</v>
      </c>
      <c r="C51" s="22">
        <v>3</v>
      </c>
      <c r="D51" s="17">
        <v>4.5280228080508635</v>
      </c>
      <c r="E51" s="17">
        <v>-1.1690994541291681E-2</v>
      </c>
      <c r="F51" s="17">
        <v>3.7542456046452366</v>
      </c>
      <c r="G51" s="17">
        <v>3.7542456046452366</v>
      </c>
      <c r="H51" s="17">
        <v>0.23346480305114439</v>
      </c>
      <c r="I51" s="17">
        <v>0</v>
      </c>
      <c r="J51" s="17">
        <v>14.00788818306866</v>
      </c>
      <c r="K51" s="17">
        <v>0.23346480305114439</v>
      </c>
      <c r="L51" s="17">
        <v>-0.99999999999999845</v>
      </c>
      <c r="M51" s="17">
        <v>-0.99999999999999845</v>
      </c>
      <c r="N51" s="17">
        <v>4.6692960610228864</v>
      </c>
      <c r="O51" s="17">
        <v>22.290156595764742</v>
      </c>
      <c r="P51" s="17">
        <v>-0.34045676211789594</v>
      </c>
      <c r="Q51" s="17">
        <v>24.180713837313714</v>
      </c>
      <c r="R51" s="17">
        <v>7.8853392907378668</v>
      </c>
      <c r="S51" s="17">
        <v>0.33333333333333309</v>
      </c>
      <c r="T51" s="17">
        <v>0.32688221938768275</v>
      </c>
      <c r="U51" s="17">
        <v>0.1837809395971636</v>
      </c>
      <c r="V51" s="17">
        <v>-0.26812737074919718</v>
      </c>
      <c r="W51" s="17">
        <v>13.696172740713497</v>
      </c>
      <c r="X51" s="17">
        <v>-0.45334083038230788</v>
      </c>
      <c r="Y51" s="17">
        <v>-0.99999999999999845</v>
      </c>
      <c r="Z51" s="17">
        <v>-0.99999999999999845</v>
      </c>
      <c r="AA51" s="17">
        <v>45.504282345748479</v>
      </c>
      <c r="AB51" s="17">
        <v>0.26662060954336109</v>
      </c>
      <c r="AC51" s="17">
        <v>-4.6084188698529413E-2</v>
      </c>
      <c r="AD51" s="17">
        <v>0.25791898544111053</v>
      </c>
      <c r="AE51" s="17">
        <v>23.922770314297093</v>
      </c>
      <c r="AF51" s="17">
        <v>0.83333333333333337</v>
      </c>
      <c r="AG51" s="17">
        <v>-0.99999999999999845</v>
      </c>
      <c r="AH51" s="17">
        <v>-0.99999999999999845</v>
      </c>
      <c r="AI51" s="17">
        <v>-4.3087275486839063E-2</v>
      </c>
      <c r="AJ51" s="17">
        <v>-0.26812737074919718</v>
      </c>
      <c r="AK51" s="17">
        <v>4.0921566637704417E-2</v>
      </c>
      <c r="AL51" s="17">
        <v>0.10554452005644317</v>
      </c>
      <c r="AM51" s="17">
        <v>-9.3901398479840928E-2</v>
      </c>
      <c r="AN51" s="17">
        <v>-0.14439650691641098</v>
      </c>
      <c r="AO51" s="17">
        <v>-2.1429271288075014</v>
      </c>
      <c r="AP51" s="17">
        <v>-3.082190072628058</v>
      </c>
      <c r="AQ51" s="17">
        <v>27.70406092378219</v>
      </c>
      <c r="AR51" s="17">
        <v>0.57586912156898218</v>
      </c>
      <c r="AS51" s="17">
        <v>-0.21987602733116379</v>
      </c>
      <c r="AT51" s="17">
        <v>-0.99999999999999845</v>
      </c>
      <c r="AU51" s="17">
        <v>-0.99999999999999845</v>
      </c>
      <c r="AV51" s="17">
        <v>11.639584895383104</v>
      </c>
      <c r="AW51" s="17">
        <v>64.712248868885155</v>
      </c>
      <c r="AX51" s="17">
        <v>37.037766284228681</v>
      </c>
      <c r="AY51" s="17">
        <v>0.18805446450062493</v>
      </c>
      <c r="AZ51" s="17">
        <v>-30.944144110488608</v>
      </c>
      <c r="BA51" s="22">
        <v>1485.0004912593834</v>
      </c>
    </row>
    <row r="52" spans="1:53" x14ac:dyDescent="0.25">
      <c r="A52">
        <v>5012</v>
      </c>
      <c r="B52" t="s">
        <v>2420</v>
      </c>
      <c r="C52" s="22">
        <v>3</v>
      </c>
      <c r="D52" s="17">
        <v>5.7436974613413243</v>
      </c>
      <c r="E52" s="17">
        <v>8.6203524892454045E-2</v>
      </c>
      <c r="F52" s="17">
        <v>0.83392656733759141</v>
      </c>
      <c r="G52" s="17">
        <v>0.86054584186624783</v>
      </c>
      <c r="H52" s="17">
        <v>0.1972962510598027</v>
      </c>
      <c r="I52" s="17">
        <v>-2.3821511996631961E-2</v>
      </c>
      <c r="J52" s="17">
        <v>10.40848434379024</v>
      </c>
      <c r="K52" s="17">
        <v>0.17347473906317085</v>
      </c>
      <c r="L52" s="17">
        <v>-0.999999999999999</v>
      </c>
      <c r="M52" s="17">
        <v>-0.999999999999999</v>
      </c>
      <c r="N52" s="17">
        <v>3.4694947812634158</v>
      </c>
      <c r="O52" s="17">
        <v>17.012727646997821</v>
      </c>
      <c r="P52" s="17">
        <v>-0.1136402174308497</v>
      </c>
      <c r="Q52" s="17">
        <v>-12.538079049090909</v>
      </c>
      <c r="R52" s="17">
        <v>-4.2015968093776763</v>
      </c>
      <c r="S52" s="17">
        <v>0.33333333333333276</v>
      </c>
      <c r="T52" s="17">
        <v>0.33333333333333276</v>
      </c>
      <c r="U52" s="17">
        <v>0.41929531406568632</v>
      </c>
      <c r="V52" s="17">
        <v>-6.0534017991292141E-2</v>
      </c>
      <c r="W52" s="17">
        <v>34.078128947115573</v>
      </c>
      <c r="X52" s="17">
        <v>1.8071690759184875</v>
      </c>
      <c r="Y52" s="17">
        <v>-0.999999999999999</v>
      </c>
      <c r="Z52" s="17">
        <v>-0.999999999999999</v>
      </c>
      <c r="AA52" s="17">
        <v>76.485236331636841</v>
      </c>
      <c r="AB52" s="17">
        <v>0.43831191596631258</v>
      </c>
      <c r="AC52" s="17">
        <v>9.8618988923101544E-2</v>
      </c>
      <c r="AD52" s="17">
        <v>0.3952431789885642</v>
      </c>
      <c r="AE52" s="17">
        <v>46.60870419389893</v>
      </c>
      <c r="AF52" s="17">
        <v>0.66666666666666663</v>
      </c>
      <c r="AG52" s="17">
        <v>-0.999999999999999</v>
      </c>
      <c r="AH52" s="17">
        <v>-0.999999999999999</v>
      </c>
      <c r="AI52" s="17">
        <v>-0.11627631856303748</v>
      </c>
      <c r="AJ52" s="17">
        <v>-6.0534017991292141E-2</v>
      </c>
      <c r="AK52" s="17">
        <v>0.20912681599766131</v>
      </c>
      <c r="AL52" s="17">
        <v>-0.15961444235726763</v>
      </c>
      <c r="AM52" s="17">
        <v>0.3151759744740093</v>
      </c>
      <c r="AN52" s="17">
        <v>-3.8076685542356825E-2</v>
      </c>
      <c r="AO52" s="17">
        <v>8.92503344183854</v>
      </c>
      <c r="AP52" s="17">
        <v>-1.7499893503452595</v>
      </c>
      <c r="AQ52" s="17">
        <v>44.486613290905829</v>
      </c>
      <c r="AR52" s="17">
        <v>1.0254279627410601</v>
      </c>
      <c r="AS52" s="17">
        <v>1.9806438149816585</v>
      </c>
      <c r="AT52" s="17">
        <v>-0.999999999999999</v>
      </c>
      <c r="AU52" s="17">
        <v>-0.999999999999999</v>
      </c>
      <c r="AV52" s="17">
        <v>-3.341050967511431</v>
      </c>
      <c r="AW52" s="17">
        <v>91.74797462828937</v>
      </c>
      <c r="AX52" s="17">
        <v>83.369046457899429</v>
      </c>
      <c r="AY52" s="17">
        <v>0.1282651289126957</v>
      </c>
      <c r="AZ52" s="17">
        <v>-7.3750744939771868</v>
      </c>
      <c r="BA52" s="22">
        <v>1478.268265566189</v>
      </c>
    </row>
    <row r="53" spans="1:53" x14ac:dyDescent="0.25">
      <c r="A53">
        <v>5160</v>
      </c>
      <c r="B53" t="s">
        <v>1846</v>
      </c>
      <c r="C53" s="22">
        <v>3</v>
      </c>
      <c r="D53" s="17">
        <v>5.0600112531993613</v>
      </c>
      <c r="E53" s="17">
        <v>7.9126116052162659E-2</v>
      </c>
      <c r="F53" s="17">
        <v>-0.71487232533973633</v>
      </c>
      <c r="G53" s="17">
        <v>-0.71487232533973633</v>
      </c>
      <c r="H53" s="17">
        <v>0.44801335275083104</v>
      </c>
      <c r="I53" s="17">
        <v>0</v>
      </c>
      <c r="J53" s="17">
        <v>26.88080116504986</v>
      </c>
      <c r="K53" s="17">
        <v>0.44801335275083104</v>
      </c>
      <c r="L53" s="17">
        <v>-1.0000000000000004</v>
      </c>
      <c r="M53" s="17">
        <v>-1.0000000000000004</v>
      </c>
      <c r="N53" s="17">
        <v>8.9602670550166206</v>
      </c>
      <c r="O53" s="17">
        <v>31.225940092909486</v>
      </c>
      <c r="P53" s="17">
        <v>0.16415879299252306</v>
      </c>
      <c r="Q53" s="17">
        <v>2.6214452259461796</v>
      </c>
      <c r="R53" s="17">
        <v>0.8868720629450787</v>
      </c>
      <c r="S53" s="17">
        <v>0.33333333333333365</v>
      </c>
      <c r="T53" s="17">
        <v>0.33333333333333365</v>
      </c>
      <c r="U53" s="17">
        <v>0.31026325301051078</v>
      </c>
      <c r="V53" s="17">
        <v>-6.9940061551112792E-2</v>
      </c>
      <c r="W53" s="17">
        <v>18.359060215009364</v>
      </c>
      <c r="X53" s="17">
        <v>1.0400659566512025</v>
      </c>
      <c r="Y53" s="17">
        <v>-1.0000000000000004</v>
      </c>
      <c r="Z53" s="17">
        <v>-1.0000000000000004</v>
      </c>
      <c r="AA53" s="17">
        <v>75.367121078747076</v>
      </c>
      <c r="AB53" s="17">
        <v>0.45971885605560758</v>
      </c>
      <c r="AC53" s="17">
        <v>0.47963183395117331</v>
      </c>
      <c r="AD53" s="17">
        <v>0.18307308600907077</v>
      </c>
      <c r="AE53" s="17">
        <v>56.121188800792567</v>
      </c>
      <c r="AF53" s="17">
        <v>0.9285714285714286</v>
      </c>
      <c r="AG53" s="17">
        <v>-1.0000000000000004</v>
      </c>
      <c r="AH53" s="17">
        <v>-1.0000000000000004</v>
      </c>
      <c r="AI53" s="17">
        <v>3.1193551585149457E-2</v>
      </c>
      <c r="AJ53" s="17">
        <v>-6.9940061551112792E-2</v>
      </c>
      <c r="AK53" s="17">
        <v>5.5470787457518156E-2</v>
      </c>
      <c r="AL53" s="17">
        <v>0.13167738312186467</v>
      </c>
      <c r="AM53" s="17">
        <v>-3.7751342949670003E-2</v>
      </c>
      <c r="AN53" s="17">
        <v>-0.12454130138862078</v>
      </c>
      <c r="AO53" s="17">
        <v>-0.66642963645415965</v>
      </c>
      <c r="AP53" s="17">
        <v>-2.455145619106196</v>
      </c>
      <c r="AQ53" s="17">
        <v>45.239861380059196</v>
      </c>
      <c r="AR53" s="17">
        <v>0.9069898581260647</v>
      </c>
      <c r="AS53" s="17">
        <v>1.4880793094020321</v>
      </c>
      <c r="AT53" s="17">
        <v>-1.0000000000000004</v>
      </c>
      <c r="AU53" s="17">
        <v>-1.0000000000000004</v>
      </c>
      <c r="AV53" s="17">
        <v>0.17199973760534068</v>
      </c>
      <c r="AW53" s="17">
        <v>104.13791555255025</v>
      </c>
      <c r="AX53" s="17">
        <v>97.767780429141965</v>
      </c>
      <c r="AY53" s="17">
        <v>0.4547745969974169</v>
      </c>
      <c r="AZ53" s="17">
        <v>14.261144548698198</v>
      </c>
      <c r="BA53" s="22">
        <v>1466.4471712378802</v>
      </c>
    </row>
    <row r="54" spans="1:53" x14ac:dyDescent="0.25">
      <c r="A54">
        <v>5295</v>
      </c>
      <c r="B54" t="s">
        <v>2583</v>
      </c>
      <c r="C54" s="22">
        <v>3</v>
      </c>
      <c r="D54" s="17">
        <v>5.0817638024488581</v>
      </c>
      <c r="E54" s="17">
        <v>8.1378241151707827E-3</v>
      </c>
      <c r="F54" s="17">
        <v>0.61429538780134219</v>
      </c>
      <c r="G54" s="17">
        <v>0.61429538780134219</v>
      </c>
      <c r="H54" s="17">
        <v>-3.7168640639877217E-2</v>
      </c>
      <c r="I54" s="17">
        <v>0</v>
      </c>
      <c r="J54" s="17">
        <v>-2.2301184383926276</v>
      </c>
      <c r="K54" s="17">
        <v>-3.7168640639877217E-2</v>
      </c>
      <c r="L54" s="17">
        <v>-0.99999999999999989</v>
      </c>
      <c r="M54" s="17">
        <v>-0.99999999999999989</v>
      </c>
      <c r="N54" s="17">
        <v>-0.74337281279754541</v>
      </c>
      <c r="O54" s="17">
        <v>3.4659407518575645</v>
      </c>
      <c r="P54" s="17">
        <v>-0.25395056316379389</v>
      </c>
      <c r="Q54" s="17">
        <v>7.7861735505004894</v>
      </c>
      <c r="R54" s="17">
        <v>2.5387260290683193</v>
      </c>
      <c r="S54" s="17">
        <v>0.33333333333333326</v>
      </c>
      <c r="T54" s="17">
        <v>0.24796004821368134</v>
      </c>
      <c r="U54" s="17">
        <v>0.32715004495632455</v>
      </c>
      <c r="V54" s="17">
        <v>0.18439480287096804</v>
      </c>
      <c r="W54" s="17">
        <v>45.200274800567371</v>
      </c>
      <c r="X54" s="17">
        <v>2.9480577341183452</v>
      </c>
      <c r="Y54" s="17">
        <v>-0.99999999999999989</v>
      </c>
      <c r="Z54" s="17">
        <v>-0.99999999999999989</v>
      </c>
      <c r="AA54" s="17">
        <v>91.828850518108069</v>
      </c>
      <c r="AB54" s="17">
        <v>0.27726677342433165</v>
      </c>
      <c r="AC54" s="17">
        <v>0.23382941678854829</v>
      </c>
      <c r="AD54" s="17">
        <v>0.37070080355656915</v>
      </c>
      <c r="AE54" s="17">
        <v>44.089849688472462</v>
      </c>
      <c r="AF54" s="17">
        <v>0.7857142857142857</v>
      </c>
      <c r="AG54" s="17">
        <v>-0.99999999999999989</v>
      </c>
      <c r="AH54" s="17">
        <v>-0.99999999999999989</v>
      </c>
      <c r="AI54" s="17">
        <v>-2.7591108021598948E-2</v>
      </c>
      <c r="AJ54" s="17">
        <v>0.18439480287096804</v>
      </c>
      <c r="AK54" s="17">
        <v>0.10105208903243579</v>
      </c>
      <c r="AL54" s="17">
        <v>4.2981306605982799E-4</v>
      </c>
      <c r="AM54" s="17">
        <v>-0.11913981213901187</v>
      </c>
      <c r="AN54" s="17">
        <v>-7.2555996128101555E-2</v>
      </c>
      <c r="AO54" s="17">
        <v>-2.4732348583131181</v>
      </c>
      <c r="AP54" s="17">
        <v>-1.8117508378722396</v>
      </c>
      <c r="AQ54" s="17">
        <v>42.970156362174755</v>
      </c>
      <c r="AR54" s="17">
        <v>1.0928382293743071</v>
      </c>
      <c r="AS54" s="17">
        <v>2.9108890934784699</v>
      </c>
      <c r="AT54" s="17">
        <v>-0.99999999999999989</v>
      </c>
      <c r="AU54" s="17">
        <v>-0.99999999999999989</v>
      </c>
      <c r="AV54" s="17">
        <v>3.1530214168696626</v>
      </c>
      <c r="AW54" s="17">
        <v>93.483040432093361</v>
      </c>
      <c r="AX54" s="17">
        <v>111.37069855875821</v>
      </c>
      <c r="AY54" s="17">
        <v>0.3718191096371774</v>
      </c>
      <c r="AZ54" s="17">
        <v>-7.7798098944742948</v>
      </c>
      <c r="BA54" s="22">
        <v>1481.3610865466569</v>
      </c>
    </row>
    <row r="55" spans="1:53" x14ac:dyDescent="0.25">
      <c r="A55">
        <v>5635</v>
      </c>
      <c r="B55" t="s">
        <v>2765</v>
      </c>
      <c r="C55" s="22">
        <v>3</v>
      </c>
      <c r="D55" s="17">
        <v>5.3258881843129426</v>
      </c>
      <c r="E55" s="17">
        <v>2.9644339354066114E-3</v>
      </c>
      <c r="F55" s="17">
        <v>-1.7865159918453186</v>
      </c>
      <c r="G55" s="17">
        <v>-1.7865159918453186</v>
      </c>
      <c r="H55" s="17">
        <v>0.27606187047922404</v>
      </c>
      <c r="I55" s="17">
        <v>0</v>
      </c>
      <c r="J55" s="17">
        <v>16.563712228753435</v>
      </c>
      <c r="K55" s="17">
        <v>0.27606187047922404</v>
      </c>
      <c r="L55" s="17">
        <v>-1.0000000000000016</v>
      </c>
      <c r="M55" s="17">
        <v>-1.0000000000000016</v>
      </c>
      <c r="N55" s="17">
        <v>5.5212374095844794</v>
      </c>
      <c r="O55" s="17">
        <v>20.103084421221066</v>
      </c>
      <c r="P55" s="17">
        <v>7.6224606276347837E-3</v>
      </c>
      <c r="Q55" s="17">
        <v>4.7583836026835247E-2</v>
      </c>
      <c r="R55" s="17">
        <v>9.1404158655315149E-2</v>
      </c>
      <c r="S55" s="17">
        <v>0.3333333333333337</v>
      </c>
      <c r="T55" s="17">
        <v>0.3333333333333337</v>
      </c>
      <c r="U55" s="17">
        <v>0.25419781357774734</v>
      </c>
      <c r="V55" s="17">
        <v>4.943466416512235E-2</v>
      </c>
      <c r="W55" s="17">
        <v>27.769490957212529</v>
      </c>
      <c r="X55" s="17">
        <v>1.704004035489167</v>
      </c>
      <c r="Y55" s="17">
        <v>-1.0000000000000016</v>
      </c>
      <c r="Z55" s="17">
        <v>-1.0000000000000016</v>
      </c>
      <c r="AA55" s="17">
        <v>79.656459613813851</v>
      </c>
      <c r="AB55" s="17">
        <v>0.15302069375283331</v>
      </c>
      <c r="AC55" s="17">
        <v>0.54447063853808719</v>
      </c>
      <c r="AD55" s="17">
        <v>0.33841995766800059</v>
      </c>
      <c r="AE55" s="17">
        <v>51.795564497946074</v>
      </c>
      <c r="AF55" s="17">
        <v>1</v>
      </c>
      <c r="AG55" s="17">
        <v>-1.0000000000000016</v>
      </c>
      <c r="AH55" s="17">
        <v>-1.0000000000000016</v>
      </c>
      <c r="AI55" s="17">
        <v>-8.0698605104021673E-2</v>
      </c>
      <c r="AJ55" s="17">
        <v>4.943466416512235E-2</v>
      </c>
      <c r="AK55" s="17">
        <v>3.7901667779646014E-2</v>
      </c>
      <c r="AL55" s="17">
        <v>-2.520793910325184E-2</v>
      </c>
      <c r="AM55" s="17">
        <v>-1.5165591377185783E-2</v>
      </c>
      <c r="AN55" s="17">
        <v>-5.3972443484721411E-2</v>
      </c>
      <c r="AO55" s="17">
        <v>-0.18963144553141364</v>
      </c>
      <c r="AP55" s="17">
        <v>-1.4753507826342944</v>
      </c>
      <c r="AQ55" s="17">
        <v>44.333203185965957</v>
      </c>
      <c r="AR55" s="17">
        <v>0.97029914440953713</v>
      </c>
      <c r="AS55" s="17">
        <v>1.9800659059683923</v>
      </c>
      <c r="AT55" s="17">
        <v>-1.0000000000000016</v>
      </c>
      <c r="AU55" s="17">
        <v>-1.0000000000000016</v>
      </c>
      <c r="AV55" s="17">
        <v>-1.6951118331900039</v>
      </c>
      <c r="AW55" s="17">
        <v>98.284193252400684</v>
      </c>
      <c r="AX55" s="17">
        <v>101.6136875668325</v>
      </c>
      <c r="AY55" s="17">
        <v>0.34841529671280358</v>
      </c>
      <c r="AZ55" s="17">
        <v>37.43720494746686</v>
      </c>
      <c r="BA55" s="22">
        <v>1569.0473278325887</v>
      </c>
    </row>
    <row r="56" spans="1:53" x14ac:dyDescent="0.25">
      <c r="A56">
        <v>5839</v>
      </c>
      <c r="B56" t="s">
        <v>2887</v>
      </c>
      <c r="C56" s="22">
        <v>3</v>
      </c>
      <c r="D56" s="17">
        <v>5.1664164227577007</v>
      </c>
      <c r="E56" s="17">
        <v>-5.5973470153293497E-3</v>
      </c>
      <c r="F56" s="17">
        <v>-0.15637630230586419</v>
      </c>
      <c r="G56" s="17">
        <v>-0.15637630230586419</v>
      </c>
      <c r="H56" s="17">
        <v>0.13953626000921876</v>
      </c>
      <c r="I56" s="17">
        <v>0</v>
      </c>
      <c r="J56" s="17">
        <v>8.3721756005531205</v>
      </c>
      <c r="K56" s="17">
        <v>0.13953626000921876</v>
      </c>
      <c r="L56" s="17">
        <v>-0.99999999999999856</v>
      </c>
      <c r="M56" s="17">
        <v>-0.99999999999999856</v>
      </c>
      <c r="N56" s="17">
        <v>2.7907252001843736</v>
      </c>
      <c r="O56" s="17">
        <v>13.382215721004952</v>
      </c>
      <c r="P56" s="17">
        <v>-1.723189039330191E-3</v>
      </c>
      <c r="Q56" s="17">
        <v>0.37016094848767134</v>
      </c>
      <c r="R56" s="17">
        <v>7.7803479885176219E-2</v>
      </c>
      <c r="S56" s="17">
        <v>0.33333333333333282</v>
      </c>
      <c r="T56" s="17">
        <v>0.3541236923917962</v>
      </c>
      <c r="U56" s="17">
        <v>0.44091738516733753</v>
      </c>
      <c r="V56" s="17">
        <v>0</v>
      </c>
      <c r="W56" s="17">
        <v>39.553526035329909</v>
      </c>
      <c r="X56" s="17">
        <v>2.3386573448501062</v>
      </c>
      <c r="Y56" s="17">
        <v>-0.99999999999999856</v>
      </c>
      <c r="Z56" s="17">
        <v>-0.99999999999999856</v>
      </c>
      <c r="AA56" s="17">
        <v>71.931919799170004</v>
      </c>
      <c r="AB56" s="17">
        <v>0.45745603570735166</v>
      </c>
      <c r="AC56" s="17">
        <v>-1.8557986245143602E-2</v>
      </c>
      <c r="AD56" s="17">
        <v>0.20711375621688999</v>
      </c>
      <c r="AE56" s="17">
        <v>32.300590283954904</v>
      </c>
      <c r="AF56" s="17">
        <v>0.66666666666666663</v>
      </c>
      <c r="AG56" s="17">
        <v>-0.99999999999999856</v>
      </c>
      <c r="AH56" s="17">
        <v>-0.99999999999999856</v>
      </c>
      <c r="AI56" s="17">
        <v>1.3521935208714746E-2</v>
      </c>
      <c r="AJ56" s="17">
        <v>0</v>
      </c>
      <c r="AK56" s="17">
        <v>-0.15122220364662226</v>
      </c>
      <c r="AL56" s="17">
        <v>0.17802056270322825</v>
      </c>
      <c r="AM56" s="17">
        <v>0.15532725289654631</v>
      </c>
      <c r="AN56" s="17">
        <v>0.19823192407971824</v>
      </c>
      <c r="AO56" s="17">
        <v>3.1270703041805463</v>
      </c>
      <c r="AP56" s="17">
        <v>5.8459009155090929</v>
      </c>
      <c r="AQ56" s="17">
        <v>47.925701635883009</v>
      </c>
      <c r="AR56" s="17">
        <v>1.1283744108924667</v>
      </c>
      <c r="AS56" s="17">
        <v>2.4781936048593249</v>
      </c>
      <c r="AT56" s="17">
        <v>-0.99999999999999856</v>
      </c>
      <c r="AU56" s="17">
        <v>-0.99999999999999856</v>
      </c>
      <c r="AV56" s="17">
        <v>-7.8572822420687971E-2</v>
      </c>
      <c r="AW56" s="17">
        <v>91.160036435684034</v>
      </c>
      <c r="AX56" s="17">
        <v>91.430475139858331</v>
      </c>
      <c r="AY56" s="17">
        <v>0.46720814079014322</v>
      </c>
      <c r="AZ56" s="17">
        <v>47.408363821451601</v>
      </c>
      <c r="BA56" s="22">
        <v>1544.4310458594641</v>
      </c>
    </row>
    <row r="57" spans="1:53" x14ac:dyDescent="0.25">
      <c r="A57">
        <v>5842</v>
      </c>
      <c r="B57" t="s">
        <v>1302</v>
      </c>
      <c r="C57" s="22">
        <v>3</v>
      </c>
      <c r="D57" s="17">
        <v>5.0510961561729273</v>
      </c>
      <c r="E57" s="17">
        <v>0</v>
      </c>
      <c r="F57" s="17">
        <v>5.3435337866589219</v>
      </c>
      <c r="G57" s="17">
        <v>5.3435337866589219</v>
      </c>
      <c r="H57" s="17">
        <v>0.30140722303811135</v>
      </c>
      <c r="I57" s="17">
        <v>0</v>
      </c>
      <c r="J57" s="17">
        <v>18.084433382286676</v>
      </c>
      <c r="K57" s="17">
        <v>0.30140722303811135</v>
      </c>
      <c r="L57" s="17">
        <v>-1.0000000000000007</v>
      </c>
      <c r="M57" s="17">
        <v>-1.0000000000000007</v>
      </c>
      <c r="N57" s="17">
        <v>6.0281444607622259</v>
      </c>
      <c r="O57" s="17">
        <v>28.479063325118528</v>
      </c>
      <c r="P57" s="17">
        <v>-7.513437816370077E-3</v>
      </c>
      <c r="Q57" s="17">
        <v>19.040709559574079</v>
      </c>
      <c r="R57" s="17">
        <v>6.1914744858765944</v>
      </c>
      <c r="S57" s="17">
        <v>0.33333333333333343</v>
      </c>
      <c r="T57" s="17">
        <v>0.33333333333333343</v>
      </c>
      <c r="U57" s="17">
        <v>0.23705558428517073</v>
      </c>
      <c r="V57" s="17">
        <v>0.1979111336637297</v>
      </c>
      <c r="W57" s="17">
        <v>32.009046463098215</v>
      </c>
      <c r="X57" s="17">
        <v>2.5009485827516165</v>
      </c>
      <c r="Y57" s="17">
        <v>-1.0000000000000007</v>
      </c>
      <c r="Z57" s="17">
        <v>-1.0000000000000007</v>
      </c>
      <c r="AA57" s="17">
        <v>69.958118985958748</v>
      </c>
      <c r="AB57" s="17">
        <v>3.224677647654639E-2</v>
      </c>
      <c r="AC57" s="17">
        <v>6.8309383198919368E-2</v>
      </c>
      <c r="AD57" s="17">
        <v>0.53459580106421301</v>
      </c>
      <c r="AE57" s="17">
        <v>31.75759803698395</v>
      </c>
      <c r="AF57" s="17">
        <v>0.66666666666666663</v>
      </c>
      <c r="AG57" s="17">
        <v>-1.0000000000000007</v>
      </c>
      <c r="AH57" s="17">
        <v>-1.0000000000000007</v>
      </c>
      <c r="AI57" s="17">
        <v>1.7674201322514325E-3</v>
      </c>
      <c r="AJ57" s="17">
        <v>0.1979111336637297</v>
      </c>
      <c r="AK57" s="17">
        <v>-8.6267872725281566E-2</v>
      </c>
      <c r="AL57" s="17">
        <v>-8.1317064726664334E-2</v>
      </c>
      <c r="AM57" s="17">
        <v>-4.8668515889587378E-2</v>
      </c>
      <c r="AN57" s="17">
        <v>0.17926138074758827</v>
      </c>
      <c r="AO57" s="17">
        <v>-1.6480522608660926</v>
      </c>
      <c r="AP57" s="17">
        <v>4.0749491950563845</v>
      </c>
      <c r="AQ57" s="17">
        <v>50.093479845384955</v>
      </c>
      <c r="AR57" s="17">
        <v>1.101633384615567</v>
      </c>
      <c r="AS57" s="17">
        <v>2.8023558057897291</v>
      </c>
      <c r="AT57" s="17">
        <v>-1.0000000000000007</v>
      </c>
      <c r="AU57" s="17">
        <v>-1.0000000000000007</v>
      </c>
      <c r="AV57" s="17">
        <v>11.535008272535512</v>
      </c>
      <c r="AW57" s="17">
        <v>102.51213150613376</v>
      </c>
      <c r="AX57" s="17">
        <v>122.33859327515177</v>
      </c>
      <c r="AY57" s="17">
        <v>0.30464413576272326</v>
      </c>
      <c r="AZ57" s="17">
        <v>36.423082726843532</v>
      </c>
      <c r="BA57" s="22">
        <v>1583.0153231796492</v>
      </c>
    </row>
    <row r="58" spans="1:53" x14ac:dyDescent="0.25">
      <c r="A58">
        <v>5869</v>
      </c>
      <c r="B58" t="s">
        <v>2910</v>
      </c>
      <c r="C58" s="22">
        <v>3</v>
      </c>
      <c r="D58" s="17">
        <v>3.5411433294609829</v>
      </c>
      <c r="E58" s="17">
        <v>1.0198991325637706E-3</v>
      </c>
      <c r="F58" s="17">
        <v>-0.34818190692082462</v>
      </c>
      <c r="G58" s="17">
        <v>-0.34818190692082462</v>
      </c>
      <c r="H58" s="17">
        <v>-0.2654855424413029</v>
      </c>
      <c r="I58" s="17">
        <v>0</v>
      </c>
      <c r="J58" s="17">
        <v>-15.929132546478172</v>
      </c>
      <c r="K58" s="17">
        <v>-0.2654855424413029</v>
      </c>
      <c r="L58" s="17">
        <v>-1.0000000000000009</v>
      </c>
      <c r="M58" s="17">
        <v>-1.0000000000000009</v>
      </c>
      <c r="N58" s="17">
        <v>-5.3097108488260556</v>
      </c>
      <c r="O58" s="17">
        <v>-12.736171123938014</v>
      </c>
      <c r="P58" s="17">
        <v>0.14660597696767458</v>
      </c>
      <c r="Q58" s="17">
        <v>2.213377817958202</v>
      </c>
      <c r="R58" s="17">
        <v>0.571938095878467</v>
      </c>
      <c r="S58" s="17">
        <v>0.33333333333333343</v>
      </c>
      <c r="T58" s="17">
        <v>0.29976959295827482</v>
      </c>
      <c r="U58" s="17">
        <v>0.29692862065518422</v>
      </c>
      <c r="V58" s="17">
        <v>-4.718948820134506E-3</v>
      </c>
      <c r="W58" s="17">
        <v>47.631925622718491</v>
      </c>
      <c r="X58" s="17">
        <v>2.0244255180577824</v>
      </c>
      <c r="Y58" s="17">
        <v>-1.0000000000000009</v>
      </c>
      <c r="Z58" s="17">
        <v>-1.0000000000000009</v>
      </c>
      <c r="AA58" s="17">
        <v>68.906432076554296</v>
      </c>
      <c r="AB58" s="17">
        <v>0.14662037747665271</v>
      </c>
      <c r="AC58" s="17">
        <v>-1.5138082699897616E-2</v>
      </c>
      <c r="AD58" s="17">
        <v>0.28256907238239298</v>
      </c>
      <c r="AE58" s="17">
        <v>20.702568357957414</v>
      </c>
      <c r="AF58" s="17">
        <v>9.0909090909090912E-2</v>
      </c>
      <c r="AG58" s="17">
        <v>-1.0000000000000009</v>
      </c>
      <c r="AH58" s="17">
        <v>-1.0000000000000009</v>
      </c>
      <c r="AI58" s="17">
        <v>0</v>
      </c>
      <c r="AJ58" s="17">
        <v>-4.718948820134506E-3</v>
      </c>
      <c r="AK58" s="17">
        <v>-9.1574395139320017E-2</v>
      </c>
      <c r="AL58" s="17">
        <v>9.667102209672096E-3</v>
      </c>
      <c r="AM58" s="17">
        <v>-3.0707221333137583E-2</v>
      </c>
      <c r="AN58" s="17">
        <v>-6.1179272609528795E-2</v>
      </c>
      <c r="AO58" s="17">
        <v>-1.2255525090250388</v>
      </c>
      <c r="AP58" s="17">
        <v>-1.48114630418986</v>
      </c>
      <c r="AQ58" s="17">
        <v>31.702793076240276</v>
      </c>
      <c r="AR58" s="17">
        <v>0.92531259812665834</v>
      </c>
      <c r="AS58" s="17">
        <v>1.7589399756164794</v>
      </c>
      <c r="AT58" s="17">
        <v>-1.0000000000000009</v>
      </c>
      <c r="AU58" s="17">
        <v>-1.0000000000000009</v>
      </c>
      <c r="AV58" s="17">
        <v>0.22375618895764238</v>
      </c>
      <c r="AW58" s="17">
        <v>54.689114648426404</v>
      </c>
      <c r="AX58" s="17">
        <v>54.21721976641296</v>
      </c>
      <c r="AY58" s="17">
        <v>0.22894800012555885</v>
      </c>
      <c r="AZ58" s="17">
        <v>-9.8341195426183869</v>
      </c>
      <c r="BA58" s="22">
        <v>1414.9155528577817</v>
      </c>
    </row>
    <row r="59" spans="1:53" x14ac:dyDescent="0.25">
      <c r="A59">
        <v>5892</v>
      </c>
      <c r="B59" t="s">
        <v>2924</v>
      </c>
      <c r="C59" s="22">
        <v>3</v>
      </c>
      <c r="D59" s="17">
        <v>5.5956950956421831</v>
      </c>
      <c r="E59" s="17">
        <v>0</v>
      </c>
      <c r="F59" s="17">
        <v>-0.11191609409214778</v>
      </c>
      <c r="G59" s="17">
        <v>-0.11191609409214778</v>
      </c>
      <c r="H59" s="17">
        <v>0.29092971750152213</v>
      </c>
      <c r="I59" s="17">
        <v>0</v>
      </c>
      <c r="J59" s="17">
        <v>17.455783050091334</v>
      </c>
      <c r="K59" s="17">
        <v>0.29092971750152213</v>
      </c>
      <c r="L59" s="17">
        <v>-0.99999999999999978</v>
      </c>
      <c r="M59" s="17">
        <v>-0.99999999999999978</v>
      </c>
      <c r="N59" s="17">
        <v>5.8185943500304438</v>
      </c>
      <c r="O59" s="17">
        <v>22.939562051641364</v>
      </c>
      <c r="P59" s="17">
        <v>9.2995988111598996E-2</v>
      </c>
      <c r="Q59" s="17">
        <v>-3.3931988762153513</v>
      </c>
      <c r="R59" s="17">
        <v>-1.269552360143944</v>
      </c>
      <c r="S59" s="17">
        <v>0.33333333333333331</v>
      </c>
      <c r="T59" s="17">
        <v>0.33333333333333331</v>
      </c>
      <c r="U59" s="17">
        <v>0.52284375067347777</v>
      </c>
      <c r="V59" s="17">
        <v>0.18411975063759317</v>
      </c>
      <c r="W59" s="17">
        <v>43.308018019048646</v>
      </c>
      <c r="X59" s="17">
        <v>3.5718304556846157</v>
      </c>
      <c r="Y59" s="17">
        <v>-0.99999999999999978</v>
      </c>
      <c r="Z59" s="17">
        <v>-0.99999999999999978</v>
      </c>
      <c r="AA59" s="17">
        <v>88.215118497555608</v>
      </c>
      <c r="AB59" s="17">
        <v>0.35758627979645502</v>
      </c>
      <c r="AC59" s="17">
        <v>0.1492173256534664</v>
      </c>
      <c r="AD59" s="17">
        <v>0.41672945132309691</v>
      </c>
      <c r="AE59" s="17">
        <v>46.176652838650931</v>
      </c>
      <c r="AF59" s="17">
        <v>0.7142857142857143</v>
      </c>
      <c r="AG59" s="17">
        <v>-0.99999999999999978</v>
      </c>
      <c r="AH59" s="17">
        <v>-0.99999999999999978</v>
      </c>
      <c r="AI59" s="17">
        <v>-4.1644369190589163E-3</v>
      </c>
      <c r="AJ59" s="17">
        <v>0.18411975063759317</v>
      </c>
      <c r="AK59" s="17">
        <v>3.3802837853299052E-2</v>
      </c>
      <c r="AL59" s="17">
        <v>8.0730295718505443E-2</v>
      </c>
      <c r="AM59" s="17">
        <v>0.14120529004094826</v>
      </c>
      <c r="AN59" s="17">
        <v>0.38902832090477701</v>
      </c>
      <c r="AO59" s="17">
        <v>3.6991464402902015</v>
      </c>
      <c r="AP59" s="17">
        <v>10.129359501211953</v>
      </c>
      <c r="AQ59" s="17">
        <v>60.763801069139959</v>
      </c>
      <c r="AR59" s="17">
        <v>1.3736301679777381</v>
      </c>
      <c r="AS59" s="17">
        <v>3.8627601731861372</v>
      </c>
      <c r="AT59" s="17">
        <v>-0.99999999999999978</v>
      </c>
      <c r="AU59" s="17">
        <v>-0.99999999999999978</v>
      </c>
      <c r="AV59" s="17">
        <v>-1.3814684542360924</v>
      </c>
      <c r="AW59" s="17">
        <v>121.2840400504089</v>
      </c>
      <c r="AX59" s="17">
        <v>139.61272637578696</v>
      </c>
      <c r="AY59" s="17">
        <v>0.24465827428375841</v>
      </c>
      <c r="AZ59" s="17">
        <v>27.381131603169305</v>
      </c>
      <c r="BA59" s="22">
        <v>1515.447104212855</v>
      </c>
    </row>
    <row r="60" spans="1:53" x14ac:dyDescent="0.25">
      <c r="A60">
        <v>5930</v>
      </c>
      <c r="B60" t="s">
        <v>2953</v>
      </c>
      <c r="C60" s="22">
        <v>3</v>
      </c>
      <c r="D60" s="17">
        <v>2.9206992715044868</v>
      </c>
      <c r="E60" s="17">
        <v>-0.16752399072288593</v>
      </c>
      <c r="F60" s="17">
        <v>0.49645630323361767</v>
      </c>
      <c r="G60" s="17">
        <v>0.44892784734166247</v>
      </c>
      <c r="H60" s="17">
        <v>0.10124511126510832</v>
      </c>
      <c r="I60" s="17">
        <v>0</v>
      </c>
      <c r="J60" s="17">
        <v>6.0747066759064978</v>
      </c>
      <c r="K60" s="17">
        <v>0.10124511126510832</v>
      </c>
      <c r="L60" s="17">
        <v>-1</v>
      </c>
      <c r="M60" s="17">
        <v>-1</v>
      </c>
      <c r="N60" s="17">
        <v>2.0249022253021662</v>
      </c>
      <c r="O60" s="17">
        <v>9.4443337947526551</v>
      </c>
      <c r="P60" s="17">
        <v>9.8261481183817986E-2</v>
      </c>
      <c r="Q60" s="17">
        <v>0.36072718330208897</v>
      </c>
      <c r="R60" s="17">
        <v>0.11512821633568761</v>
      </c>
      <c r="S60" s="17">
        <v>0.33333333333333354</v>
      </c>
      <c r="T60" s="17">
        <v>0.39573600550395993</v>
      </c>
      <c r="U60" s="17">
        <v>0.40668517456325021</v>
      </c>
      <c r="V60" s="17">
        <v>0</v>
      </c>
      <c r="W60" s="17">
        <v>41.380376085417439</v>
      </c>
      <c r="X60" s="17">
        <v>2.3196796967545352</v>
      </c>
      <c r="Y60" s="17">
        <v>-1</v>
      </c>
      <c r="Z60" s="17">
        <v>-1</v>
      </c>
      <c r="AA60" s="17">
        <v>44.323454430300295</v>
      </c>
      <c r="AB60" s="17">
        <v>5.2440638535583624E-2</v>
      </c>
      <c r="AC60" s="17">
        <v>-0.11685101186655952</v>
      </c>
      <c r="AD60" s="17">
        <v>0.12096937590191967</v>
      </c>
      <c r="AE60" s="17">
        <v>2.8279501285471826</v>
      </c>
      <c r="AF60" s="17">
        <v>0.1</v>
      </c>
      <c r="AG60" s="17">
        <v>-1</v>
      </c>
      <c r="AH60" s="17">
        <v>-1</v>
      </c>
      <c r="AI60" s="17">
        <v>0</v>
      </c>
      <c r="AJ60" s="17">
        <v>0</v>
      </c>
      <c r="AK60" s="17">
        <v>0.25479143922342129</v>
      </c>
      <c r="AL60" s="17">
        <v>0.43454615987207251</v>
      </c>
      <c r="AM60" s="17">
        <v>2.4161421929939305E-2</v>
      </c>
      <c r="AN60" s="17">
        <v>5.7313578500731641E-3</v>
      </c>
      <c r="AO60" s="17">
        <v>1.8779927443655891</v>
      </c>
      <c r="AP60" s="17">
        <v>2.3160147456121924</v>
      </c>
      <c r="AQ60" s="17">
        <v>47.455082761323908</v>
      </c>
      <c r="AR60" s="17">
        <v>1.1357545134005433</v>
      </c>
      <c r="AS60" s="17">
        <v>2.4209248080196439</v>
      </c>
      <c r="AT60" s="17">
        <v>-1</v>
      </c>
      <c r="AU60" s="17">
        <v>-1</v>
      </c>
      <c r="AV60" s="17">
        <v>0.56405606367734995</v>
      </c>
      <c r="AW60" s="17">
        <v>56.083802970665104</v>
      </c>
      <c r="AX60" s="17">
        <v>56.083802970665104</v>
      </c>
      <c r="AY60" s="17">
        <v>-0.16454734235395599</v>
      </c>
      <c r="AZ60" s="17">
        <v>-33.096548050082312</v>
      </c>
      <c r="BA60" s="22">
        <v>1388.6992394791241</v>
      </c>
    </row>
    <row r="61" spans="1:53" x14ac:dyDescent="0.25">
      <c r="A61">
        <v>6025</v>
      </c>
      <c r="B61" t="s">
        <v>3025</v>
      </c>
      <c r="C61" s="22">
        <v>3</v>
      </c>
      <c r="D61" s="17">
        <v>3.0484512287927616</v>
      </c>
      <c r="E61" s="17">
        <v>0.63962477318867483</v>
      </c>
      <c r="F61" s="17">
        <v>4.7544953804024216E-2</v>
      </c>
      <c r="G61" s="17">
        <v>0.22141929689763148</v>
      </c>
      <c r="H61" s="17">
        <v>0.12841214841374943</v>
      </c>
      <c r="I61" s="17">
        <v>0</v>
      </c>
      <c r="J61" s="17">
        <v>7.7047289048249628</v>
      </c>
      <c r="K61" s="17">
        <v>0.12841214841374943</v>
      </c>
      <c r="L61" s="17">
        <v>-0.99999999999999978</v>
      </c>
      <c r="M61" s="17">
        <v>-0.99999999999999978</v>
      </c>
      <c r="N61" s="17">
        <v>2.5682429682749892</v>
      </c>
      <c r="O61" s="17">
        <v>10.974599430515362</v>
      </c>
      <c r="P61" s="17">
        <v>1.261989233912171</v>
      </c>
      <c r="Q61" s="17">
        <v>-0.78640762164304956</v>
      </c>
      <c r="R61" s="17">
        <v>-8.8423651361448002E-2</v>
      </c>
      <c r="S61" s="17">
        <v>0.3333333333333332</v>
      </c>
      <c r="T61" s="17">
        <v>0.40804654419633019</v>
      </c>
      <c r="U61" s="17">
        <v>0.22166228655045553</v>
      </c>
      <c r="V61" s="17">
        <v>0</v>
      </c>
      <c r="W61" s="17">
        <v>33.385200626654786</v>
      </c>
      <c r="X61" s="17">
        <v>1.5739891034016733</v>
      </c>
      <c r="Y61" s="17">
        <v>-0.99999999999999978</v>
      </c>
      <c r="Z61" s="17">
        <v>-0.99999999999999978</v>
      </c>
      <c r="AA61" s="17">
        <v>75.771039837545644</v>
      </c>
      <c r="AB61" s="17">
        <v>0.50828977122254559</v>
      </c>
      <c r="AC61" s="17">
        <v>0.2976337479693445</v>
      </c>
      <c r="AD61" s="17">
        <v>4.3561738053155989E-2</v>
      </c>
      <c r="AE61" s="17">
        <v>42.474262862252303</v>
      </c>
      <c r="AF61" s="17">
        <v>0.30769230769230771</v>
      </c>
      <c r="AG61" s="17">
        <v>-0.99999999999999978</v>
      </c>
      <c r="AH61" s="17">
        <v>-0.99999999999999978</v>
      </c>
      <c r="AI61" s="17">
        <v>0</v>
      </c>
      <c r="AJ61" s="17">
        <v>0</v>
      </c>
      <c r="AK61" s="17">
        <v>0.17912853604805443</v>
      </c>
      <c r="AL61" s="17">
        <v>0.11990274264509797</v>
      </c>
      <c r="AM61" s="17">
        <v>-0.35335081949846692</v>
      </c>
      <c r="AN61" s="17">
        <v>0.27372334936857767</v>
      </c>
      <c r="AO61" s="17">
        <v>-7.9381278072214041</v>
      </c>
      <c r="AP61" s="17">
        <v>7.4425974474399332</v>
      </c>
      <c r="AQ61" s="17">
        <v>41.089929531479754</v>
      </c>
      <c r="AR61" s="17">
        <v>0.96304216408011878</v>
      </c>
      <c r="AS61" s="17">
        <v>1.7024012518154239</v>
      </c>
      <c r="AT61" s="17">
        <v>-0.99999999999999978</v>
      </c>
      <c r="AU61" s="17">
        <v>-0.99999999999999978</v>
      </c>
      <c r="AV61" s="17">
        <v>0.13299564553618354</v>
      </c>
      <c r="AW61" s="17">
        <v>94.188236715500949</v>
      </c>
      <c r="AX61" s="17">
        <v>94.188236715500949</v>
      </c>
      <c r="AY61" s="17">
        <v>0.35178103855208298</v>
      </c>
      <c r="AZ61" s="17">
        <v>39.826874245493975</v>
      </c>
      <c r="BA61" s="22">
        <v>1463.3629225552661</v>
      </c>
    </row>
    <row r="62" spans="1:53" x14ac:dyDescent="0.25">
      <c r="A62">
        <v>6321</v>
      </c>
      <c r="B62" t="s">
        <v>3194</v>
      </c>
      <c r="C62" s="22">
        <v>3</v>
      </c>
      <c r="D62" s="17">
        <v>4.0513556467149332</v>
      </c>
      <c r="E62" s="17">
        <v>-0.12042937507320131</v>
      </c>
      <c r="F62" s="17">
        <v>2.3415448639197239E-2</v>
      </c>
      <c r="G62" s="17">
        <v>-1.4586179674523889E-2</v>
      </c>
      <c r="H62" s="17">
        <v>8.7463632443912032E-2</v>
      </c>
      <c r="I62" s="17">
        <v>0</v>
      </c>
      <c r="J62" s="17">
        <v>5.2478179466347159</v>
      </c>
      <c r="K62" s="17">
        <v>8.7463632443912032E-2</v>
      </c>
      <c r="L62" s="17">
        <v>-1.0000000000000007</v>
      </c>
      <c r="M62" s="17">
        <v>-1.0000000000000007</v>
      </c>
      <c r="N62" s="17">
        <v>1.7492726488782395</v>
      </c>
      <c r="O62" s="17">
        <v>9.2845874136751281</v>
      </c>
      <c r="P62" s="17">
        <v>-1.5347986296391121</v>
      </c>
      <c r="Q62" s="17">
        <v>2.8252998118868389E-3</v>
      </c>
      <c r="R62" s="17">
        <v>-0.19005078134378603</v>
      </c>
      <c r="S62" s="17">
        <v>0.33333333333333359</v>
      </c>
      <c r="T62" s="17">
        <v>0.26477826669732285</v>
      </c>
      <c r="U62" s="17">
        <v>-0.14683975427890958</v>
      </c>
      <c r="V62" s="17">
        <v>0</v>
      </c>
      <c r="W62" s="17">
        <v>14.552328532313373</v>
      </c>
      <c r="X62" s="17">
        <v>-0.15585681912309268</v>
      </c>
      <c r="Y62" s="17">
        <v>-1.0000000000000007</v>
      </c>
      <c r="Z62" s="17">
        <v>-1.0000000000000007</v>
      </c>
      <c r="AA62" s="17">
        <v>47.340113244864192</v>
      </c>
      <c r="AB62" s="17">
        <v>0.31456366300263477</v>
      </c>
      <c r="AC62" s="17">
        <v>0.24546986789166511</v>
      </c>
      <c r="AD62" s="17">
        <v>9.9523178983592489E-2</v>
      </c>
      <c r="AE62" s="17">
        <v>32.977835493894617</v>
      </c>
      <c r="AF62" s="17">
        <v>0.6</v>
      </c>
      <c r="AG62" s="17">
        <v>-1.0000000000000007</v>
      </c>
      <c r="AH62" s="17">
        <v>-1.0000000000000007</v>
      </c>
      <c r="AI62" s="17">
        <v>0</v>
      </c>
      <c r="AJ62" s="17">
        <v>0</v>
      </c>
      <c r="AK62" s="17">
        <v>0.57365918139047423</v>
      </c>
      <c r="AL62" s="17">
        <v>-6.225456328666043E-3</v>
      </c>
      <c r="AM62" s="17">
        <v>8.680371880052408E-2</v>
      </c>
      <c r="AN62" s="17">
        <v>0.31321356148576857</v>
      </c>
      <c r="AO62" s="17">
        <v>5.038388876965473</v>
      </c>
      <c r="AP62" s="17">
        <v>7.7992117555008873</v>
      </c>
      <c r="AQ62" s="17">
        <v>19.800146478948108</v>
      </c>
      <c r="AR62" s="17">
        <v>0.45127184575174656</v>
      </c>
      <c r="AS62" s="17">
        <v>-6.8393186679180873E-2</v>
      </c>
      <c r="AT62" s="17">
        <v>-1.0000000000000007</v>
      </c>
      <c r="AU62" s="17">
        <v>-1.0000000000000007</v>
      </c>
      <c r="AV62" s="17">
        <v>-0.20463696101830994</v>
      </c>
      <c r="AW62" s="17">
        <v>64.423912414040217</v>
      </c>
      <c r="AX62" s="17">
        <v>64.423912414040217</v>
      </c>
      <c r="AY62" s="17">
        <v>0.28108634672056071</v>
      </c>
      <c r="AZ62" s="17">
        <v>1.0607002121855971</v>
      </c>
      <c r="BA62" s="22">
        <v>1380.2825866664964</v>
      </c>
    </row>
    <row r="63" spans="1:53" x14ac:dyDescent="0.25">
      <c r="A63">
        <v>6369</v>
      </c>
      <c r="B63" t="s">
        <v>3239</v>
      </c>
      <c r="C63" s="22">
        <v>3</v>
      </c>
      <c r="D63" s="17">
        <v>5.7548265809056796</v>
      </c>
      <c r="E63" s="17">
        <v>0</v>
      </c>
      <c r="F63" s="17">
        <v>-0.56723845062511513</v>
      </c>
      <c r="G63" s="17">
        <v>-0.56723845062511513</v>
      </c>
      <c r="H63" s="17">
        <v>0.11852163367958046</v>
      </c>
      <c r="I63" s="17">
        <v>0</v>
      </c>
      <c r="J63" s="17">
        <v>7.111298020774826</v>
      </c>
      <c r="K63" s="17">
        <v>0.11852163367958046</v>
      </c>
      <c r="L63" s="17">
        <v>-0.99999999999999922</v>
      </c>
      <c r="M63" s="17">
        <v>-0.99999999999999922</v>
      </c>
      <c r="N63" s="17">
        <v>2.3704326735916101</v>
      </c>
      <c r="O63" s="17">
        <v>12.298886151055399</v>
      </c>
      <c r="P63" s="17">
        <v>-0.16486128459644994</v>
      </c>
      <c r="Q63" s="17">
        <v>6.1479002774537284</v>
      </c>
      <c r="R63" s="17">
        <v>1.9958573632711403</v>
      </c>
      <c r="S63" s="17">
        <v>0.33333333333333315</v>
      </c>
      <c r="T63" s="17">
        <v>0.40802764746331854</v>
      </c>
      <c r="U63" s="17">
        <v>0.45158835000617936</v>
      </c>
      <c r="V63" s="17">
        <v>3.0498675478599489E-2</v>
      </c>
      <c r="W63" s="17">
        <v>44.197054904074008</v>
      </c>
      <c r="X63" s="17">
        <v>2.665756182414722</v>
      </c>
      <c r="Y63" s="17">
        <v>-0.99999999999999922</v>
      </c>
      <c r="Z63" s="17">
        <v>-0.99999999999999922</v>
      </c>
      <c r="AA63" s="17">
        <v>82.112938285942903</v>
      </c>
      <c r="AB63" s="17">
        <v>0.35991352514846309</v>
      </c>
      <c r="AC63" s="17">
        <v>5.1890503924403461E-2</v>
      </c>
      <c r="AD63" s="17">
        <v>0.30659649129908828</v>
      </c>
      <c r="AE63" s="17">
        <v>35.920026018597738</v>
      </c>
      <c r="AF63" s="17">
        <v>0.92307692307692313</v>
      </c>
      <c r="AG63" s="17">
        <v>-0.99999999999999922</v>
      </c>
      <c r="AH63" s="17">
        <v>-0.99999999999999922</v>
      </c>
      <c r="AI63" s="17">
        <v>0</v>
      </c>
      <c r="AJ63" s="17">
        <v>3.0498675478599489E-2</v>
      </c>
      <c r="AK63" s="17">
        <v>0.36297654239852489</v>
      </c>
      <c r="AL63" s="17">
        <v>-0.13718745440183094</v>
      </c>
      <c r="AM63" s="17">
        <v>6.6638418520183193E-2</v>
      </c>
      <c r="AN63" s="17">
        <v>0.6097357500177647</v>
      </c>
      <c r="AO63" s="17">
        <v>3.4808431749972049</v>
      </c>
      <c r="AP63" s="17">
        <v>14.557456478434961</v>
      </c>
      <c r="AQ63" s="17">
        <v>51.308352924848819</v>
      </c>
      <c r="AR63" s="17">
        <v>1.2234480062814312</v>
      </c>
      <c r="AS63" s="17">
        <v>2.7842778160943049</v>
      </c>
      <c r="AT63" s="17">
        <v>-0.99999999999999922</v>
      </c>
      <c r="AU63" s="17">
        <v>-0.99999999999999922</v>
      </c>
      <c r="AV63" s="17">
        <v>1.4286189126460254</v>
      </c>
      <c r="AW63" s="17">
        <v>108.96928091543326</v>
      </c>
      <c r="AX63" s="17">
        <v>112.01914846329321</v>
      </c>
      <c r="AY63" s="17">
        <v>0.16807283928100542</v>
      </c>
      <c r="AZ63" s="17">
        <v>32.771545247565122</v>
      </c>
      <c r="BA63" s="22">
        <v>1465.126198795255</v>
      </c>
    </row>
    <row r="64" spans="1:53" x14ac:dyDescent="0.25">
      <c r="A64">
        <v>6377</v>
      </c>
      <c r="B64" t="s">
        <v>3246</v>
      </c>
      <c r="C64" s="22">
        <v>3</v>
      </c>
      <c r="D64" s="17">
        <v>6.1892207873414309</v>
      </c>
      <c r="E64" s="17">
        <v>0.16106721605058105</v>
      </c>
      <c r="F64" s="17">
        <v>7.1810798390995537E-2</v>
      </c>
      <c r="G64" s="17">
        <v>0.12836705502274201</v>
      </c>
      <c r="H64" s="17">
        <v>0.1919164722775823</v>
      </c>
      <c r="I64" s="17">
        <v>0</v>
      </c>
      <c r="J64" s="17">
        <v>11.514988336654945</v>
      </c>
      <c r="K64" s="17">
        <v>0.1919164722775823</v>
      </c>
      <c r="L64" s="17">
        <v>-1.0000000000000004</v>
      </c>
      <c r="M64" s="17">
        <v>-1.0000000000000004</v>
      </c>
      <c r="N64" s="17">
        <v>3.838329445551647</v>
      </c>
      <c r="O64" s="17">
        <v>17.832576179019114</v>
      </c>
      <c r="P64" s="17">
        <v>0.36943286934827402</v>
      </c>
      <c r="Q64" s="17">
        <v>0.3741273828370193</v>
      </c>
      <c r="R64" s="17">
        <v>0.16515562664040331</v>
      </c>
      <c r="S64" s="17">
        <v>0.33333333333333376</v>
      </c>
      <c r="T64" s="17">
        <v>0.44566534948383252</v>
      </c>
      <c r="U64" s="17">
        <v>0.37745141355912298</v>
      </c>
      <c r="V64" s="17">
        <v>0</v>
      </c>
      <c r="W64" s="17">
        <v>38.581344963948283</v>
      </c>
      <c r="X64" s="17">
        <v>2.1914589017536921</v>
      </c>
      <c r="Y64" s="17">
        <v>-1.0000000000000004</v>
      </c>
      <c r="Z64" s="17">
        <v>-1.0000000000000004</v>
      </c>
      <c r="AA64" s="17">
        <v>82.023483404666322</v>
      </c>
      <c r="AB64" s="17">
        <v>0.37985157298202238</v>
      </c>
      <c r="AC64" s="17">
        <v>0.25062112762032779</v>
      </c>
      <c r="AD64" s="17">
        <v>0.23506695567920288</v>
      </c>
      <c r="AE64" s="17">
        <v>43.276982814077627</v>
      </c>
      <c r="AF64" s="17">
        <v>0.8125</v>
      </c>
      <c r="AG64" s="17">
        <v>-1.0000000000000004</v>
      </c>
      <c r="AH64" s="17">
        <v>-1.0000000000000004</v>
      </c>
      <c r="AI64" s="17">
        <v>0</v>
      </c>
      <c r="AJ64" s="17">
        <v>0</v>
      </c>
      <c r="AK64" s="17">
        <v>0.14265943182367938</v>
      </c>
      <c r="AL64" s="17">
        <v>-4.6013302502010446E-2</v>
      </c>
      <c r="AM64" s="17">
        <v>0.19743809911526075</v>
      </c>
      <c r="AN64" s="17">
        <v>-4.7039826059553029E-2</v>
      </c>
      <c r="AO64" s="17">
        <v>5.649249636999917</v>
      </c>
      <c r="AP64" s="17">
        <v>-1.4060621639988784</v>
      </c>
      <c r="AQ64" s="17">
        <v>50.096333300603249</v>
      </c>
      <c r="AR64" s="17">
        <v>1.1564500963762889</v>
      </c>
      <c r="AS64" s="17">
        <v>2.3833753740312749</v>
      </c>
      <c r="AT64" s="17">
        <v>-1.0000000000000004</v>
      </c>
      <c r="AU64" s="17">
        <v>-1.0000000000000004</v>
      </c>
      <c r="AV64" s="17">
        <v>0.29352268166314538</v>
      </c>
      <c r="AW64" s="17">
        <v>98.449997419686554</v>
      </c>
      <c r="AX64" s="17">
        <v>98.449997419686554</v>
      </c>
      <c r="AY64" s="17">
        <v>0.12675532900675279</v>
      </c>
      <c r="AZ64" s="17">
        <v>6.5055155613187505</v>
      </c>
      <c r="BA64" s="22">
        <v>1443.4562118467204</v>
      </c>
    </row>
    <row r="65" spans="1:53" x14ac:dyDescent="0.25">
      <c r="A65">
        <v>6418</v>
      </c>
      <c r="B65" t="s">
        <v>3287</v>
      </c>
      <c r="C65" s="22">
        <v>3</v>
      </c>
      <c r="D65" s="17">
        <v>6.1299301936799742</v>
      </c>
      <c r="E65" s="17">
        <v>0.5082756328836433</v>
      </c>
      <c r="F65" s="17">
        <v>-0.26215160368153267</v>
      </c>
      <c r="G65" s="17">
        <v>-0.14531703183442821</v>
      </c>
      <c r="H65" s="17">
        <v>6.17212260625793E-2</v>
      </c>
      <c r="I65" s="17">
        <v>0</v>
      </c>
      <c r="J65" s="17">
        <v>3.7032735637547622</v>
      </c>
      <c r="K65" s="17">
        <v>6.17212260625793E-2</v>
      </c>
      <c r="L65" s="17">
        <v>-1.0000000000000011</v>
      </c>
      <c r="M65" s="17">
        <v>-1.0000000000000011</v>
      </c>
      <c r="N65" s="17">
        <v>1.2344245212515867</v>
      </c>
      <c r="O65" s="17">
        <v>9.6878867256003076</v>
      </c>
      <c r="P65" s="17">
        <v>-0.83379764858498184</v>
      </c>
      <c r="Q65" s="17">
        <v>-1.1410812353482989</v>
      </c>
      <c r="R65" s="17">
        <v>-0.46362550743531838</v>
      </c>
      <c r="S65" s="17">
        <v>0.31800421605902818</v>
      </c>
      <c r="T65" s="17">
        <v>0.3166846642026544</v>
      </c>
      <c r="U65" s="17">
        <v>0.2479875278015643</v>
      </c>
      <c r="V65" s="17">
        <v>0.23218307630173476</v>
      </c>
      <c r="W65" s="17">
        <v>42.125530332096091</v>
      </c>
      <c r="X65" s="17">
        <v>2.941367554085089</v>
      </c>
      <c r="Y65" s="17">
        <v>-1.0000000000000011</v>
      </c>
      <c r="Z65" s="17">
        <v>-1.0000000000000011</v>
      </c>
      <c r="AA65" s="17">
        <v>94.984515539170005</v>
      </c>
      <c r="AB65" s="17">
        <v>0.52061322058290915</v>
      </c>
      <c r="AC65" s="17">
        <v>0.30750439691578252</v>
      </c>
      <c r="AD65" s="17">
        <v>0.23833459679149288</v>
      </c>
      <c r="AE65" s="17">
        <v>53.322610714509217</v>
      </c>
      <c r="AF65" s="17">
        <v>0.7857142857142857</v>
      </c>
      <c r="AG65" s="17">
        <v>-1.0000000000000011</v>
      </c>
      <c r="AH65" s="17">
        <v>-1.0000000000000011</v>
      </c>
      <c r="AI65" s="17">
        <v>-2.3146385025017728E-3</v>
      </c>
      <c r="AJ65" s="17">
        <v>0.23218307630173476</v>
      </c>
      <c r="AK65" s="17">
        <v>2.960953455101431E-2</v>
      </c>
      <c r="AL65" s="17">
        <v>7.7272055238577997E-2</v>
      </c>
      <c r="AM65" s="17">
        <v>-0.21947414328341541</v>
      </c>
      <c r="AN65" s="17">
        <v>2.9180044337070415E-2</v>
      </c>
      <c r="AO65" s="17">
        <v>-5.3388059093303166</v>
      </c>
      <c r="AP65" s="17">
        <v>1.1158613846196506</v>
      </c>
      <c r="AQ65" s="17">
        <v>45.828803895850839</v>
      </c>
      <c r="AR65" s="17">
        <v>1.1148594843649817</v>
      </c>
      <c r="AS65" s="17">
        <v>3.00308878014767</v>
      </c>
      <c r="AT65" s="17">
        <v>-1.0000000000000011</v>
      </c>
      <c r="AU65" s="17">
        <v>-1.0000000000000011</v>
      </c>
      <c r="AV65" s="17">
        <v>-0.60894253926974773</v>
      </c>
      <c r="AW65" s="17">
        <v>105.78826364938996</v>
      </c>
      <c r="AX65" s="17">
        <v>128.96027850951336</v>
      </c>
      <c r="AY65" s="17">
        <v>0.46663164511379029</v>
      </c>
      <c r="AZ65" s="17">
        <v>70.238696765626955</v>
      </c>
      <c r="BA65" s="22">
        <v>1493.9598318859248</v>
      </c>
    </row>
    <row r="66" spans="1:53" x14ac:dyDescent="0.25">
      <c r="A66">
        <v>6430</v>
      </c>
      <c r="B66" t="s">
        <v>3297</v>
      </c>
      <c r="C66" s="22">
        <v>3</v>
      </c>
      <c r="D66" s="17">
        <v>4.5411206204938939</v>
      </c>
      <c r="E66" s="17">
        <v>0</v>
      </c>
      <c r="F66" s="17">
        <v>-0.66906555671691925</v>
      </c>
      <c r="G66" s="17">
        <v>-0.66906555671691925</v>
      </c>
      <c r="H66" s="17">
        <v>0.15832189517571776</v>
      </c>
      <c r="I66" s="17">
        <v>0</v>
      </c>
      <c r="J66" s="17">
        <v>9.4993137105430687</v>
      </c>
      <c r="K66" s="17">
        <v>0.15832189517571776</v>
      </c>
      <c r="L66" s="17">
        <v>-0.99999999999999967</v>
      </c>
      <c r="M66" s="17">
        <v>-0.99999999999999967</v>
      </c>
      <c r="N66" s="17">
        <v>3.1664379035143555</v>
      </c>
      <c r="O66" s="17">
        <v>13.371368774320041</v>
      </c>
      <c r="P66" s="17">
        <v>-0.27857977332685535</v>
      </c>
      <c r="Q66" s="17">
        <v>0.28849779138076453</v>
      </c>
      <c r="R66" s="17">
        <v>5.2369694524267735E-2</v>
      </c>
      <c r="S66" s="17">
        <v>0.34257489263129431</v>
      </c>
      <c r="T66" s="17">
        <v>0.28976346656539936</v>
      </c>
      <c r="U66" s="17">
        <v>-0.10532071651191134</v>
      </c>
      <c r="V66" s="17">
        <v>0</v>
      </c>
      <c r="W66" s="17">
        <v>14.747829900362586</v>
      </c>
      <c r="X66" s="17">
        <v>1.169516112529196E-2</v>
      </c>
      <c r="Y66" s="17">
        <v>-0.99999999999999967</v>
      </c>
      <c r="Z66" s="17">
        <v>-0.99999999999999967</v>
      </c>
      <c r="AA66" s="17">
        <v>17.026745818616408</v>
      </c>
      <c r="AB66" s="17">
        <v>0.15745129920803583</v>
      </c>
      <c r="AC66" s="17">
        <v>-0.13908305958582803</v>
      </c>
      <c r="AD66" s="17">
        <v>2.6162684852383496E-2</v>
      </c>
      <c r="AE66" s="17">
        <v>2.2265462237295615</v>
      </c>
      <c r="AF66" s="17">
        <v>0.18181818181818182</v>
      </c>
      <c r="AG66" s="17">
        <v>-0.99999999999999967</v>
      </c>
      <c r="AH66" s="17">
        <v>-0.99999999999999967</v>
      </c>
      <c r="AI66" s="17">
        <v>-1.461257153937871E-2</v>
      </c>
      <c r="AJ66" s="17">
        <v>0</v>
      </c>
      <c r="AK66" s="17">
        <v>1.0598360616480111</v>
      </c>
      <c r="AL66" s="17">
        <v>-0.19750457717114472</v>
      </c>
      <c r="AM66" s="17">
        <v>1.4307048368776327</v>
      </c>
      <c r="AN66" s="17">
        <v>-3.0362402879087425E-2</v>
      </c>
      <c r="AO66" s="17">
        <v>41.066801230180872</v>
      </c>
      <c r="AP66" s="17">
        <v>-1.746582957832908</v>
      </c>
      <c r="AQ66" s="17">
        <v>24.247143610905656</v>
      </c>
      <c r="AR66" s="17">
        <v>0.52701764268478202</v>
      </c>
      <c r="AS66" s="17">
        <v>0.17001705630100972</v>
      </c>
      <c r="AT66" s="17">
        <v>-0.99999999999999967</v>
      </c>
      <c r="AU66" s="17">
        <v>-0.99999999999999967</v>
      </c>
      <c r="AV66" s="17">
        <v>-0.61669586219265182</v>
      </c>
      <c r="AW66" s="17">
        <v>28.651531635103513</v>
      </c>
      <c r="AX66" s="17">
        <v>28.35928020431594</v>
      </c>
      <c r="AY66" s="17">
        <v>-0.21357767687779261</v>
      </c>
      <c r="AZ66" s="17">
        <v>-94.934304866673898</v>
      </c>
      <c r="BA66" s="22">
        <v>1301.1153340416543</v>
      </c>
    </row>
    <row r="67" spans="1:53" x14ac:dyDescent="0.25">
      <c r="A67">
        <v>6546</v>
      </c>
      <c r="B67" t="s">
        <v>2753</v>
      </c>
      <c r="C67" s="22">
        <v>3</v>
      </c>
      <c r="D67" s="17">
        <v>6.0003478354324855</v>
      </c>
      <c r="E67" s="17">
        <v>-0.4258063938420063</v>
      </c>
      <c r="F67" s="17">
        <v>-0.74587354029312702</v>
      </c>
      <c r="G67" s="17">
        <v>-0.87615484351623718</v>
      </c>
      <c r="H67" s="17">
        <v>0.51281294904097274</v>
      </c>
      <c r="I67" s="17">
        <v>-2.5004471943843649E-2</v>
      </c>
      <c r="J67" s="17">
        <v>29.268508625827746</v>
      </c>
      <c r="K67" s="17">
        <v>0.48780847709712916</v>
      </c>
      <c r="L67" s="17">
        <v>-1</v>
      </c>
      <c r="M67" s="17">
        <v>-1</v>
      </c>
      <c r="N67" s="17">
        <v>9.7561695419425796</v>
      </c>
      <c r="O67" s="17">
        <v>34.392701617744002</v>
      </c>
      <c r="P67" s="17">
        <v>-1.0808154326255894</v>
      </c>
      <c r="Q67" s="17">
        <v>1.8976691158222485</v>
      </c>
      <c r="R67" s="17">
        <v>0.55457212842966341</v>
      </c>
      <c r="S67" s="17">
        <v>0.33333333333333326</v>
      </c>
      <c r="T67" s="17">
        <v>0.33333333333333326</v>
      </c>
      <c r="U67" s="17">
        <v>0.5517680631629055</v>
      </c>
      <c r="V67" s="17">
        <v>5.5698743021159132E-2</v>
      </c>
      <c r="W67" s="17">
        <v>31.452999830144066</v>
      </c>
      <c r="X67" s="17">
        <v>2.720122900348112</v>
      </c>
      <c r="Y67" s="17">
        <v>-1</v>
      </c>
      <c r="Z67" s="17">
        <v>-1</v>
      </c>
      <c r="AA67" s="17">
        <v>74.802795397392728</v>
      </c>
      <c r="AB67" s="17">
        <v>0.32309795028456884</v>
      </c>
      <c r="AC67" s="17">
        <v>0.34803526988103684</v>
      </c>
      <c r="AD67" s="17">
        <v>0.18477124861077351</v>
      </c>
      <c r="AE67" s="17">
        <v>42.795223438818979</v>
      </c>
      <c r="AF67" s="17">
        <v>0.69230769230769229</v>
      </c>
      <c r="AG67" s="17">
        <v>-1</v>
      </c>
      <c r="AH67" s="17">
        <v>-1</v>
      </c>
      <c r="AI67" s="17">
        <v>1.7377581514310299E-2</v>
      </c>
      <c r="AJ67" s="17">
        <v>5.5698743021159132E-2</v>
      </c>
      <c r="AK67" s="17">
        <v>-0.10578416806062277</v>
      </c>
      <c r="AL67" s="17">
        <v>7.2090101938725656E-3</v>
      </c>
      <c r="AM67" s="17">
        <v>5.9685996195517031E-2</v>
      </c>
      <c r="AN67" s="17">
        <v>-0.16857175705007377</v>
      </c>
      <c r="AO67" s="17">
        <v>0.9632290645848125</v>
      </c>
      <c r="AP67" s="17">
        <v>-4.1782488752824811</v>
      </c>
      <c r="AQ67" s="17">
        <v>60.721508455971801</v>
      </c>
      <c r="AR67" s="17">
        <v>1.2741334728507314</v>
      </c>
      <c r="AS67" s="17">
        <v>3.2079313774452425</v>
      </c>
      <c r="AT67" s="17">
        <v>-1</v>
      </c>
      <c r="AU67" s="17">
        <v>-1</v>
      </c>
      <c r="AV67" s="17">
        <v>-0.32158271508657343</v>
      </c>
      <c r="AW67" s="17">
        <v>105.01724813985419</v>
      </c>
      <c r="AX67" s="17">
        <v>110.9346740722563</v>
      </c>
      <c r="AY67" s="17">
        <v>0.20410083584776623</v>
      </c>
      <c r="AZ67" s="17">
        <v>21.198731276900006</v>
      </c>
      <c r="BA67" s="22">
        <v>1466.3498893543544</v>
      </c>
    </row>
    <row r="68" spans="1:53" x14ac:dyDescent="0.25">
      <c r="A68">
        <v>6652</v>
      </c>
      <c r="B68" t="s">
        <v>3475</v>
      </c>
      <c r="C68" s="22">
        <v>3</v>
      </c>
      <c r="D68" s="17">
        <v>2.1190507240902345</v>
      </c>
      <c r="E68" s="17">
        <v>-0.57957045079524572</v>
      </c>
      <c r="F68" s="17">
        <v>-9.0697927432369305E-3</v>
      </c>
      <c r="G68" s="17">
        <v>-0.18053441090349556</v>
      </c>
      <c r="H68" s="17">
        <v>-6.9297989250516209E-2</v>
      </c>
      <c r="I68" s="17">
        <v>0</v>
      </c>
      <c r="J68" s="17">
        <v>-4.1578793550309703</v>
      </c>
      <c r="K68" s="17">
        <v>-6.9297989250516209E-2</v>
      </c>
      <c r="L68" s="17">
        <v>-0.99999999999999989</v>
      </c>
      <c r="M68" s="17">
        <v>-0.99999999999999989</v>
      </c>
      <c r="N68" s="17">
        <v>-1.3859597850103238</v>
      </c>
      <c r="O68" s="17">
        <v>-2.2193630418442307</v>
      </c>
      <c r="P68" s="17">
        <v>-0.38568632541264564</v>
      </c>
      <c r="Q68" s="17">
        <v>0.87955873210566826</v>
      </c>
      <c r="R68" s="17">
        <v>0.19301468264791696</v>
      </c>
      <c r="S68" s="17">
        <v>0.33333333333333343</v>
      </c>
      <c r="T68" s="17">
        <v>0.30133063948641309</v>
      </c>
      <c r="U68" s="17">
        <v>6.9164276830632768E-2</v>
      </c>
      <c r="V68" s="17">
        <v>0</v>
      </c>
      <c r="W68" s="17">
        <v>30.925049556035823</v>
      </c>
      <c r="X68" s="17">
        <v>0.92794611677694849</v>
      </c>
      <c r="Y68" s="17">
        <v>-0.99999999999999989</v>
      </c>
      <c r="Z68" s="17">
        <v>-0.99999999999999989</v>
      </c>
      <c r="AA68" s="17">
        <v>25.403032137418428</v>
      </c>
      <c r="AB68" s="17">
        <v>-2.6805216886858937E-2</v>
      </c>
      <c r="AC68" s="17">
        <v>-0.13418336699026479</v>
      </c>
      <c r="AD68" s="17">
        <v>4.6687941851817648E-2</v>
      </c>
      <c r="AE68" s="17">
        <v>-5.7150321012653018</v>
      </c>
      <c r="AF68" s="17">
        <v>0</v>
      </c>
      <c r="AG68" s="17">
        <v>-0.99999999999999989</v>
      </c>
      <c r="AH68" s="17">
        <v>-0.99999999999999989</v>
      </c>
      <c r="AI68" s="17">
        <v>6.2798455464901136E-3</v>
      </c>
      <c r="AJ68" s="17">
        <v>0</v>
      </c>
      <c r="AK68" s="17">
        <v>0.28029246046765433</v>
      </c>
      <c r="AL68" s="17">
        <v>-0.15162168871883935</v>
      </c>
      <c r="AM68" s="17">
        <v>9.7601571842344803E-2</v>
      </c>
      <c r="AN68" s="17">
        <v>-7.5299642240612877E-2</v>
      </c>
      <c r="AO68" s="17">
        <v>3.8415015983968925</v>
      </c>
      <c r="AP68" s="17">
        <v>-2.640599499609519</v>
      </c>
      <c r="AQ68" s="17">
        <v>26.767170201004852</v>
      </c>
      <c r="AR68" s="17">
        <v>0.70382824965037882</v>
      </c>
      <c r="AS68" s="17">
        <v>0.85864812752643216</v>
      </c>
      <c r="AT68" s="17">
        <v>-0.99999999999999989</v>
      </c>
      <c r="AU68" s="17">
        <v>-0.99999999999999989</v>
      </c>
      <c r="AV68" s="17">
        <v>1.248027174442155E-2</v>
      </c>
      <c r="AW68" s="17">
        <v>20.543069595964678</v>
      </c>
      <c r="AX68" s="17">
        <v>20.668666506894478</v>
      </c>
      <c r="AY68" s="17">
        <v>-1.8067237225134758E-2</v>
      </c>
      <c r="AZ68" s="17">
        <v>-47.376451530863655</v>
      </c>
      <c r="BA68" s="22">
        <v>1318.8029343374742</v>
      </c>
    </row>
    <row r="69" spans="1:53" x14ac:dyDescent="0.25">
      <c r="A69">
        <v>6666</v>
      </c>
      <c r="B69" t="s">
        <v>3486</v>
      </c>
      <c r="C69" s="22">
        <v>3</v>
      </c>
      <c r="D69" s="17">
        <v>4.7714565706082013</v>
      </c>
      <c r="E69" s="17">
        <v>-3.5757812654341373E-2</v>
      </c>
      <c r="F69" s="17">
        <v>0.26395548370741162</v>
      </c>
      <c r="G69" s="17">
        <v>0.25748561248679724</v>
      </c>
      <c r="H69" s="17">
        <v>8.3868874646814376E-2</v>
      </c>
      <c r="I69" s="17">
        <v>0</v>
      </c>
      <c r="J69" s="17">
        <v>5.0321324788088626</v>
      </c>
      <c r="K69" s="17">
        <v>8.3868874646814376E-2</v>
      </c>
      <c r="L69" s="17">
        <v>-1.0000000000000004</v>
      </c>
      <c r="M69" s="17">
        <v>-1.0000000000000004</v>
      </c>
      <c r="N69" s="17">
        <v>1.6773774929362877</v>
      </c>
      <c r="O69" s="17">
        <v>10.061074661903865</v>
      </c>
      <c r="P69" s="17">
        <v>9.0265185474180082E-2</v>
      </c>
      <c r="Q69" s="17">
        <v>1.7361383373638262</v>
      </c>
      <c r="R69" s="17">
        <v>0.62108931064387141</v>
      </c>
      <c r="S69" s="17">
        <v>0.33333333333333337</v>
      </c>
      <c r="T69" s="17">
        <v>0.40166008293326627</v>
      </c>
      <c r="U69" s="17">
        <v>0.22058002320620587</v>
      </c>
      <c r="V69" s="17">
        <v>0</v>
      </c>
      <c r="W69" s="17">
        <v>34.868182593039649</v>
      </c>
      <c r="X69" s="17">
        <v>1.5969114252933081</v>
      </c>
      <c r="Y69" s="17">
        <v>-1.0000000000000004</v>
      </c>
      <c r="Z69" s="17">
        <v>-1.0000000000000004</v>
      </c>
      <c r="AA69" s="17">
        <v>49.700853356407727</v>
      </c>
      <c r="AB69" s="17">
        <v>5.4069592566247979E-2</v>
      </c>
      <c r="AC69" s="17">
        <v>-1.1167115757407938E-3</v>
      </c>
      <c r="AD69" s="17">
        <v>0.23127874806397711</v>
      </c>
      <c r="AE69" s="17">
        <v>14.211581452724209</v>
      </c>
      <c r="AF69" s="17">
        <v>0.17647058823529413</v>
      </c>
      <c r="AG69" s="17">
        <v>-1.0000000000000004</v>
      </c>
      <c r="AH69" s="17">
        <v>-1.0000000000000004</v>
      </c>
      <c r="AI69" s="17">
        <v>4.510424636891628E-2</v>
      </c>
      <c r="AJ69" s="17">
        <v>0</v>
      </c>
      <c r="AK69" s="17">
        <v>0.20117851205901721</v>
      </c>
      <c r="AL69" s="17">
        <v>0.55207221377763993</v>
      </c>
      <c r="AM69" s="17">
        <v>0.21352543831150012</v>
      </c>
      <c r="AN69" s="17">
        <v>-2.8497114925853648E-2</v>
      </c>
      <c r="AO69" s="17">
        <v>6.3440285180825891</v>
      </c>
      <c r="AP69" s="17">
        <v>2.0479331957418583</v>
      </c>
      <c r="AQ69" s="17">
        <v>39.900315071848517</v>
      </c>
      <c r="AR69" s="17">
        <v>0.95557343947280549</v>
      </c>
      <c r="AS69" s="17">
        <v>1.6807802999401218</v>
      </c>
      <c r="AT69" s="17">
        <v>-1.0000000000000004</v>
      </c>
      <c r="AU69" s="17">
        <v>-1.0000000000000004</v>
      </c>
      <c r="AV69" s="17">
        <v>0.87857492313066843</v>
      </c>
      <c r="AW69" s="17">
        <v>61.809861214053463</v>
      </c>
      <c r="AX69" s="17">
        <v>62.711946141431802</v>
      </c>
      <c r="AY69" s="17">
        <v>0.3499982550100561</v>
      </c>
      <c r="AZ69" s="17">
        <v>7.5730602250299244</v>
      </c>
      <c r="BA69" s="22">
        <v>1433.292800007167</v>
      </c>
    </row>
    <row r="70" spans="1:53" x14ac:dyDescent="0.25">
      <c r="C70" s="22"/>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22"/>
    </row>
    <row r="71" spans="1:53" x14ac:dyDescent="0.25">
      <c r="C71" s="22"/>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22"/>
    </row>
    <row r="72" spans="1:53" x14ac:dyDescent="0.25">
      <c r="C72" s="22"/>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22"/>
    </row>
    <row r="73" spans="1:53" x14ac:dyDescent="0.25">
      <c r="C73" s="22"/>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22"/>
    </row>
    <row r="74" spans="1:53" x14ac:dyDescent="0.25">
      <c r="C74" s="22"/>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22"/>
    </row>
    <row r="75" spans="1:53" x14ac:dyDescent="0.25">
      <c r="C75" s="22"/>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22"/>
    </row>
    <row r="76" spans="1:53" x14ac:dyDescent="0.25">
      <c r="C76" s="22"/>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22"/>
    </row>
    <row r="77" spans="1:53" x14ac:dyDescent="0.25">
      <c r="C77" s="22"/>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22"/>
    </row>
    <row r="78" spans="1:53" x14ac:dyDescent="0.25">
      <c r="C78" s="22"/>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22"/>
    </row>
    <row r="79" spans="1:53" x14ac:dyDescent="0.25">
      <c r="C79" s="22"/>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22"/>
    </row>
    <row r="80" spans="1:53" x14ac:dyDescent="0.25">
      <c r="C80" s="22"/>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22"/>
    </row>
    <row r="81" spans="3:53" x14ac:dyDescent="0.25">
      <c r="C81" s="22"/>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22"/>
    </row>
    <row r="82" spans="3:53" x14ac:dyDescent="0.25">
      <c r="C82" s="22"/>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22"/>
    </row>
    <row r="83" spans="3:53" x14ac:dyDescent="0.25">
      <c r="C83" s="22"/>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22"/>
    </row>
    <row r="84" spans="3:53" x14ac:dyDescent="0.25">
      <c r="C84" s="22"/>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22"/>
    </row>
    <row r="85" spans="3:53" x14ac:dyDescent="0.25">
      <c r="C85" s="22"/>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22"/>
    </row>
    <row r="86" spans="3:53" x14ac:dyDescent="0.25">
      <c r="C86" s="22"/>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22"/>
    </row>
    <row r="87" spans="3:53" x14ac:dyDescent="0.25">
      <c r="C87" s="22"/>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22"/>
    </row>
    <row r="88" spans="3:53" x14ac:dyDescent="0.25">
      <c r="C88" s="22"/>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22"/>
    </row>
    <row r="89" spans="3:53" x14ac:dyDescent="0.25">
      <c r="C89" s="22"/>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22"/>
    </row>
    <row r="90" spans="3:53" x14ac:dyDescent="0.25">
      <c r="C90" s="22"/>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22"/>
    </row>
    <row r="91" spans="3:53" x14ac:dyDescent="0.25">
      <c r="C91" s="22"/>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22"/>
    </row>
    <row r="92" spans="3:53" x14ac:dyDescent="0.25">
      <c r="C92" s="22"/>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22"/>
    </row>
    <row r="93" spans="3:53" x14ac:dyDescent="0.25">
      <c r="C93" s="22"/>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22"/>
    </row>
    <row r="94" spans="3:53" x14ac:dyDescent="0.25">
      <c r="C94" s="22"/>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22"/>
    </row>
    <row r="95" spans="3:53" x14ac:dyDescent="0.25">
      <c r="C95" s="22"/>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22"/>
    </row>
    <row r="96" spans="3:53" x14ac:dyDescent="0.25">
      <c r="C96" s="22"/>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22"/>
    </row>
    <row r="97" spans="3:53" x14ac:dyDescent="0.25">
      <c r="C97" s="22"/>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22"/>
    </row>
    <row r="98" spans="3:53" x14ac:dyDescent="0.25">
      <c r="C98" s="22"/>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22"/>
    </row>
    <row r="99" spans="3:53" x14ac:dyDescent="0.25">
      <c r="C99" s="22"/>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22"/>
    </row>
    <row r="100" spans="3:53" x14ac:dyDescent="0.25">
      <c r="C100" s="22"/>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22"/>
    </row>
    <row r="101" spans="3:53" x14ac:dyDescent="0.25">
      <c r="C101" s="22"/>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22"/>
    </row>
    <row r="102" spans="3:53" x14ac:dyDescent="0.25">
      <c r="C102" s="22"/>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22"/>
    </row>
    <row r="103" spans="3:53" x14ac:dyDescent="0.25">
      <c r="C103" s="22"/>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22"/>
    </row>
    <row r="104" spans="3:53" x14ac:dyDescent="0.25">
      <c r="C104" s="22"/>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22"/>
    </row>
    <row r="105" spans="3:53" x14ac:dyDescent="0.25">
      <c r="C105" s="22"/>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22"/>
    </row>
    <row r="106" spans="3:53" x14ac:dyDescent="0.25">
      <c r="C106" s="22"/>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22"/>
    </row>
    <row r="107" spans="3:53" x14ac:dyDescent="0.25">
      <c r="C107" s="22"/>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22"/>
    </row>
    <row r="108" spans="3:53" x14ac:dyDescent="0.25">
      <c r="C108" s="22"/>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22"/>
    </row>
    <row r="109" spans="3:53" x14ac:dyDescent="0.25">
      <c r="C109" s="22"/>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22"/>
    </row>
    <row r="110" spans="3:53" x14ac:dyDescent="0.25">
      <c r="C110" s="22"/>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22"/>
    </row>
    <row r="111" spans="3:53" x14ac:dyDescent="0.25">
      <c r="C111" s="22"/>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22"/>
    </row>
    <row r="112" spans="3:53" x14ac:dyDescent="0.25">
      <c r="C112" s="22"/>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22"/>
    </row>
    <row r="113" spans="3:53" x14ac:dyDescent="0.25">
      <c r="C113" s="22"/>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22"/>
    </row>
    <row r="114" spans="3:53" x14ac:dyDescent="0.25">
      <c r="C114" s="22"/>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22"/>
    </row>
    <row r="115" spans="3:53" x14ac:dyDescent="0.25">
      <c r="C115" s="22"/>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22"/>
    </row>
    <row r="116" spans="3:53" x14ac:dyDescent="0.25">
      <c r="C116" s="22"/>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22"/>
    </row>
    <row r="117" spans="3:53" x14ac:dyDescent="0.25">
      <c r="C117" s="22"/>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22"/>
    </row>
    <row r="118" spans="3:53" x14ac:dyDescent="0.25">
      <c r="C118" s="22"/>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22"/>
    </row>
    <row r="119" spans="3:53" x14ac:dyDescent="0.25">
      <c r="C119" s="22"/>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22"/>
    </row>
    <row r="120" spans="3:53" x14ac:dyDescent="0.25">
      <c r="C120" s="22"/>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22"/>
    </row>
    <row r="121" spans="3:53" x14ac:dyDescent="0.25">
      <c r="C121" s="22"/>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22"/>
    </row>
    <row r="122" spans="3:53" x14ac:dyDescent="0.25">
      <c r="C122" s="22"/>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22"/>
    </row>
    <row r="123" spans="3:53" x14ac:dyDescent="0.25">
      <c r="C123" s="22"/>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22"/>
    </row>
    <row r="124" spans="3:53" x14ac:dyDescent="0.25">
      <c r="C124" s="22"/>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22"/>
    </row>
    <row r="125" spans="3:53" x14ac:dyDescent="0.25">
      <c r="C125" s="22"/>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22"/>
    </row>
    <row r="126" spans="3:53" x14ac:dyDescent="0.25">
      <c r="C126" s="22"/>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22"/>
    </row>
    <row r="127" spans="3:53" x14ac:dyDescent="0.25">
      <c r="C127" s="22"/>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22"/>
    </row>
    <row r="128" spans="3:53" x14ac:dyDescent="0.25">
      <c r="C128" s="22"/>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22"/>
    </row>
    <row r="129" spans="3:53" x14ac:dyDescent="0.25">
      <c r="C129" s="22"/>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22"/>
    </row>
    <row r="130" spans="3:53" x14ac:dyDescent="0.25">
      <c r="C130" s="22"/>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22"/>
    </row>
    <row r="131" spans="3:53" x14ac:dyDescent="0.25">
      <c r="C131" s="22"/>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22"/>
    </row>
    <row r="132" spans="3:53" x14ac:dyDescent="0.25">
      <c r="C132" s="22"/>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22"/>
    </row>
    <row r="133" spans="3:53" x14ac:dyDescent="0.25">
      <c r="C133" s="22"/>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22"/>
    </row>
    <row r="134" spans="3:53" x14ac:dyDescent="0.25">
      <c r="C134" s="22"/>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22"/>
    </row>
    <row r="135" spans="3:53" x14ac:dyDescent="0.25">
      <c r="C135" s="22"/>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22"/>
    </row>
    <row r="136" spans="3:53" x14ac:dyDescent="0.25">
      <c r="C136" s="22"/>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22"/>
    </row>
    <row r="137" spans="3:53" x14ac:dyDescent="0.25">
      <c r="C137" s="22"/>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22"/>
    </row>
    <row r="138" spans="3:53" x14ac:dyDescent="0.25">
      <c r="C138" s="22"/>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22"/>
    </row>
    <row r="139" spans="3:53" x14ac:dyDescent="0.25">
      <c r="C139" s="22"/>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22"/>
    </row>
    <row r="140" spans="3:53" x14ac:dyDescent="0.25">
      <c r="C140" s="22"/>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22"/>
    </row>
    <row r="141" spans="3:53" x14ac:dyDescent="0.25">
      <c r="C141" s="22"/>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22"/>
    </row>
    <row r="142" spans="3:53" x14ac:dyDescent="0.25">
      <c r="C142" s="22"/>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22"/>
    </row>
    <row r="143" spans="3:53" x14ac:dyDescent="0.25">
      <c r="C143" s="22"/>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22"/>
    </row>
    <row r="144" spans="3:53" x14ac:dyDescent="0.25">
      <c r="C144" s="22"/>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22"/>
    </row>
    <row r="145" spans="3:53" x14ac:dyDescent="0.25">
      <c r="C145" s="22"/>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22"/>
    </row>
    <row r="146" spans="3:53" x14ac:dyDescent="0.25">
      <c r="C146" s="22"/>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22"/>
    </row>
    <row r="147" spans="3:53" x14ac:dyDescent="0.25">
      <c r="C147" s="22"/>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22"/>
    </row>
    <row r="148" spans="3:53" x14ac:dyDescent="0.25">
      <c r="C148" s="22"/>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22"/>
    </row>
    <row r="149" spans="3:53" x14ac:dyDescent="0.25">
      <c r="C149" s="22"/>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22"/>
    </row>
    <row r="150" spans="3:53" x14ac:dyDescent="0.25">
      <c r="C150" s="22"/>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22"/>
    </row>
    <row r="151" spans="3:53" x14ac:dyDescent="0.25">
      <c r="C151" s="22"/>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22"/>
    </row>
    <row r="152" spans="3:53" x14ac:dyDescent="0.25">
      <c r="C152" s="22"/>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22"/>
    </row>
    <row r="153" spans="3:53" x14ac:dyDescent="0.25">
      <c r="C153" s="22"/>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22"/>
    </row>
    <row r="154" spans="3:53" x14ac:dyDescent="0.25">
      <c r="C154" s="22"/>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22"/>
    </row>
    <row r="155" spans="3:53" x14ac:dyDescent="0.25">
      <c r="C155" s="22"/>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22"/>
    </row>
    <row r="156" spans="3:53" x14ac:dyDescent="0.25">
      <c r="C156" s="22"/>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22"/>
    </row>
    <row r="157" spans="3:53" x14ac:dyDescent="0.25">
      <c r="C157" s="22"/>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22"/>
    </row>
    <row r="158" spans="3:53" x14ac:dyDescent="0.25">
      <c r="C158" s="22"/>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22"/>
    </row>
    <row r="159" spans="3:53" x14ac:dyDescent="0.25">
      <c r="C159" s="22"/>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22"/>
    </row>
    <row r="160" spans="3:53" x14ac:dyDescent="0.25">
      <c r="C160" s="22"/>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22"/>
    </row>
  </sheetData>
  <autoFilter ref="A2:BA2">
    <sortState ref="A3:BA56">
      <sortCondition descending="1" ref="BA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69"/>
  <sheetViews>
    <sheetView workbookViewId="0">
      <pane xSplit="2" ySplit="2" topLeftCell="C3" activePane="bottomRight" state="frozen"/>
      <selection activeCell="I9" sqref="I9"/>
      <selection pane="topRight" activeCell="I9" sqref="I9"/>
      <selection pane="bottomLeft" activeCell="I9" sqref="I9"/>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3588</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3704</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60</v>
      </c>
      <c r="B3" t="s">
        <v>462</v>
      </c>
      <c r="C3">
        <v>5.7059225554222319</v>
      </c>
      <c r="D3">
        <v>-1.6403087555544576E-2</v>
      </c>
      <c r="E3">
        <v>0.93249049555167829</v>
      </c>
      <c r="F3">
        <v>0.93249049555167829</v>
      </c>
      <c r="G3">
        <v>0.40528271118739101</v>
      </c>
      <c r="H3">
        <v>0.10445635720945724</v>
      </c>
      <c r="I3">
        <v>30.584344103810881</v>
      </c>
      <c r="J3">
        <v>0.50973906839684813</v>
      </c>
      <c r="K3">
        <v>-1.0000000000000002</v>
      </c>
      <c r="L3">
        <v>-1.0000000000000002</v>
      </c>
      <c r="M3">
        <v>10.194781367936963</v>
      </c>
      <c r="N3">
        <v>37.222757154784787</v>
      </c>
      <c r="O3">
        <v>2.3429082958325584</v>
      </c>
      <c r="P3">
        <v>-0.6271389209259528</v>
      </c>
      <c r="Q3">
        <v>-6.5607035535117875E-2</v>
      </c>
      <c r="R3">
        <v>0.3280485330540861</v>
      </c>
      <c r="S3">
        <v>0.3280485330540861</v>
      </c>
      <c r="T3">
        <v>0.47848951602616696</v>
      </c>
      <c r="U3">
        <v>5.9635581575104242E-2</v>
      </c>
      <c r="V3">
        <v>27.379323812503799</v>
      </c>
      <c r="W3">
        <v>2.4128447509873689</v>
      </c>
      <c r="X3">
        <v>-1.0000000000000002</v>
      </c>
      <c r="Y3">
        <v>-1.0000000000000002</v>
      </c>
      <c r="Z3">
        <v>70.537880787120329</v>
      </c>
      <c r="AA3">
        <v>0.31045375411633119</v>
      </c>
      <c r="AB3">
        <v>8.1087943657909126E-2</v>
      </c>
      <c r="AC3">
        <v>0.47294158242879225</v>
      </c>
      <c r="AD3">
        <v>43.224164010151654</v>
      </c>
      <c r="AE3">
        <v>0.9</v>
      </c>
      <c r="AF3">
        <v>-1.0000000000000002</v>
      </c>
      <c r="AG3">
        <v>-1.0000000000000002</v>
      </c>
      <c r="AH3">
        <v>-1.2083319840327615E-2</v>
      </c>
      <c r="AI3">
        <v>5.9635581575104242E-2</v>
      </c>
      <c r="AJ3">
        <v>0.24887531945077832</v>
      </c>
      <c r="AK3">
        <v>4.7389260290581776E-2</v>
      </c>
      <c r="AL3">
        <v>-0.10273692312433896</v>
      </c>
      <c r="AM3">
        <v>-0.40503254911524783</v>
      </c>
      <c r="AN3">
        <v>-1.3240464808545824</v>
      </c>
      <c r="AO3">
        <v>-9.8888674264282788</v>
      </c>
      <c r="AP3">
        <v>57.963667916314698</v>
      </c>
      <c r="AQ3">
        <v>1.1942221637094448</v>
      </c>
      <c r="AR3">
        <v>2.9225838193842191</v>
      </c>
      <c r="AS3">
        <v>-1.0000000000000002</v>
      </c>
      <c r="AT3">
        <v>-1.0000000000000002</v>
      </c>
      <c r="AU3">
        <v>0.86688346001656058</v>
      </c>
      <c r="AV3">
        <v>97.871770515476754</v>
      </c>
      <c r="AW3">
        <v>103.59366227618068</v>
      </c>
      <c r="AX3">
        <v>0.19606121928353587</v>
      </c>
      <c r="AY3">
        <v>20.027180981293064</v>
      </c>
      <c r="AZ3">
        <v>1597.0693062141679</v>
      </c>
    </row>
    <row r="4" spans="1:52" x14ac:dyDescent="0.25">
      <c r="A4">
        <v>79</v>
      </c>
      <c r="B4" t="s">
        <v>473</v>
      </c>
      <c r="C4">
        <v>4.4025013783074911</v>
      </c>
      <c r="D4">
        <v>1.491087171304588E-2</v>
      </c>
      <c r="E4">
        <v>3.4474567624844714</v>
      </c>
      <c r="F4">
        <v>3.4474567624844714</v>
      </c>
      <c r="G4">
        <v>0.12817778891406564</v>
      </c>
      <c r="H4">
        <v>-2.2292785928373074E-3</v>
      </c>
      <c r="I4">
        <v>7.5569106192736992</v>
      </c>
      <c r="J4">
        <v>0.12594851032122836</v>
      </c>
      <c r="K4">
        <v>-0.99999999999999745</v>
      </c>
      <c r="L4">
        <v>-0.99999999999999745</v>
      </c>
      <c r="M4">
        <v>2.5189702064245671</v>
      </c>
      <c r="N4">
        <v>15.40686876006566</v>
      </c>
      <c r="O4">
        <v>0.49418460933768443</v>
      </c>
      <c r="P4">
        <v>19.54132100856744</v>
      </c>
      <c r="Q4">
        <v>6.409592520517978</v>
      </c>
      <c r="R4">
        <v>0.3343506366351498</v>
      </c>
      <c r="S4">
        <v>0.3343506366351498</v>
      </c>
      <c r="T4">
        <v>0.23694019118902285</v>
      </c>
      <c r="U4">
        <v>0.26368617281674761</v>
      </c>
      <c r="V4">
        <v>41.735165078193631</v>
      </c>
      <c r="W4">
        <v>3.0736478679074639</v>
      </c>
      <c r="X4">
        <v>-0.99999999999999745</v>
      </c>
      <c r="Y4">
        <v>-0.99999999999999745</v>
      </c>
      <c r="Z4">
        <v>84.944764409379545</v>
      </c>
      <c r="AA4">
        <v>0.52194086716429955</v>
      </c>
      <c r="AB4">
        <v>7.3175419259958102E-2</v>
      </c>
      <c r="AC4">
        <v>0.14088384978910123</v>
      </c>
      <c r="AD4">
        <v>36.800006810667959</v>
      </c>
      <c r="AE4">
        <v>0.83333333333333337</v>
      </c>
      <c r="AF4">
        <v>-0.99999999999999745</v>
      </c>
      <c r="AG4">
        <v>-0.99999999999999745</v>
      </c>
      <c r="AH4">
        <v>9.8507540240064626E-2</v>
      </c>
      <c r="AI4">
        <v>0.26368617281674761</v>
      </c>
      <c r="AJ4">
        <v>-4.2276140169296723E-3</v>
      </c>
      <c r="AK4">
        <v>0.32711801580717004</v>
      </c>
      <c r="AL4">
        <v>7.3753182334401271E-2</v>
      </c>
      <c r="AM4">
        <v>0.27003664342399586</v>
      </c>
      <c r="AN4">
        <v>1.822691488275384</v>
      </c>
      <c r="AO4">
        <v>8.386506164635751</v>
      </c>
      <c r="AP4">
        <v>49.292075697467283</v>
      </c>
      <c r="AQ4">
        <v>1.1693276372760688</v>
      </c>
      <c r="AR4">
        <v>3.199596378228692</v>
      </c>
      <c r="AS4">
        <v>-0.99999999999999745</v>
      </c>
      <c r="AT4">
        <v>-0.99999999999999745</v>
      </c>
      <c r="AU4">
        <v>9.8570492830024481</v>
      </c>
      <c r="AV4">
        <v>108.73813933408093</v>
      </c>
      <c r="AW4">
        <v>137.07690742055701</v>
      </c>
      <c r="AX4">
        <v>0.28281352007862254</v>
      </c>
      <c r="AY4">
        <v>15.270042516128333</v>
      </c>
      <c r="AZ4">
        <v>1522.8685384914324</v>
      </c>
    </row>
    <row r="5" spans="1:52" x14ac:dyDescent="0.25">
      <c r="A5">
        <v>118</v>
      </c>
      <c r="B5" t="s">
        <v>494</v>
      </c>
      <c r="C5">
        <v>5.7395266454307832</v>
      </c>
      <c r="D5">
        <v>-1.3670073404503911E-2</v>
      </c>
      <c r="E5">
        <v>19.794162155343443</v>
      </c>
      <c r="F5">
        <v>19.794162155343443</v>
      </c>
      <c r="G5">
        <v>0.53656485614166305</v>
      </c>
      <c r="H5">
        <v>5.3590695602739793E-3</v>
      </c>
      <c r="I5">
        <v>32.515435542116208</v>
      </c>
      <c r="J5">
        <v>0.54192392570193693</v>
      </c>
      <c r="K5">
        <v>-1</v>
      </c>
      <c r="L5">
        <v>-1</v>
      </c>
      <c r="M5">
        <v>10.838478514038737</v>
      </c>
      <c r="N5">
        <v>58.049124342890437</v>
      </c>
      <c r="O5">
        <v>-0.43302157183307521</v>
      </c>
      <c r="P5">
        <v>86.061369193105818</v>
      </c>
      <c r="Q5">
        <v>28.419508869660906</v>
      </c>
      <c r="R5">
        <v>0.33266585961761813</v>
      </c>
      <c r="S5">
        <v>0.33266585961761813</v>
      </c>
      <c r="T5">
        <v>0.3816136863473355</v>
      </c>
      <c r="U5">
        <v>-0.17677449485938893</v>
      </c>
      <c r="V5">
        <v>13.129879400849855</v>
      </c>
      <c r="W5">
        <v>0.58854809605059455</v>
      </c>
      <c r="X5">
        <v>-1</v>
      </c>
      <c r="Y5">
        <v>-1</v>
      </c>
      <c r="Z5">
        <v>88.792032238982173</v>
      </c>
      <c r="AA5">
        <v>0.19594778270633639</v>
      </c>
      <c r="AB5">
        <v>0.34021507083455921</v>
      </c>
      <c r="AC5">
        <v>0.4086900258285332</v>
      </c>
      <c r="AD5">
        <v>47.242643968471448</v>
      </c>
      <c r="AE5">
        <v>0.9375</v>
      </c>
      <c r="AF5">
        <v>-1</v>
      </c>
      <c r="AG5">
        <v>-1</v>
      </c>
      <c r="AH5">
        <v>0.91082172596668043</v>
      </c>
      <c r="AI5">
        <v>-0.17677449485938893</v>
      </c>
      <c r="AJ5">
        <v>-0.10315311680757111</v>
      </c>
      <c r="AK5">
        <v>0.2485610368120571</v>
      </c>
      <c r="AL5">
        <v>-0.35737021622505039</v>
      </c>
      <c r="AM5">
        <v>-0.19150085397621394</v>
      </c>
      <c r="AN5">
        <v>-9.4500209896641163</v>
      </c>
      <c r="AO5">
        <v>-3.5447161653450645</v>
      </c>
      <c r="AP5">
        <v>45.645314942966095</v>
      </c>
      <c r="AQ5">
        <v>0.87017091072318287</v>
      </c>
      <c r="AR5">
        <v>1.1304720217525317</v>
      </c>
      <c r="AS5">
        <v>-1</v>
      </c>
      <c r="AT5">
        <v>-1</v>
      </c>
      <c r="AU5">
        <v>48.213671025004373</v>
      </c>
      <c r="AV5">
        <v>143.2964404165277</v>
      </c>
      <c r="AW5">
        <v>143.83542544992238</v>
      </c>
      <c r="AX5">
        <v>0.46674391972671392</v>
      </c>
      <c r="AY5">
        <v>73.33090636371908</v>
      </c>
      <c r="AZ5">
        <v>1757.8441446607842</v>
      </c>
    </row>
    <row r="6" spans="1:52" x14ac:dyDescent="0.25">
      <c r="A6">
        <v>120</v>
      </c>
      <c r="B6" t="s">
        <v>495</v>
      </c>
      <c r="C6">
        <v>2.553234376380126</v>
      </c>
      <c r="D6">
        <v>6.873875988573977E-2</v>
      </c>
      <c r="E6">
        <v>3.1041666700543891</v>
      </c>
      <c r="F6">
        <v>3.1041666700543891</v>
      </c>
      <c r="G6">
        <v>0.32303863956601891</v>
      </c>
      <c r="H6">
        <v>-4.6222195795773049E-3</v>
      </c>
      <c r="I6">
        <v>19.10498519918648</v>
      </c>
      <c r="J6">
        <v>0.31841641998644149</v>
      </c>
      <c r="K6">
        <v>-0.99999999999999978</v>
      </c>
      <c r="L6">
        <v>-0.99999999999999978</v>
      </c>
      <c r="M6">
        <v>6.3683283997288296</v>
      </c>
      <c r="N6">
        <v>24.762386245621002</v>
      </c>
      <c r="O6">
        <v>-1.0793293153914996</v>
      </c>
      <c r="P6">
        <v>-1.3425977423680724</v>
      </c>
      <c r="Q6">
        <v>-0.5205326782803521</v>
      </c>
      <c r="R6">
        <v>0.33075456856584295</v>
      </c>
      <c r="S6">
        <v>0.33075456856584295</v>
      </c>
      <c r="T6">
        <v>0.28562678562839722</v>
      </c>
      <c r="U6">
        <v>0.17394085795940453</v>
      </c>
      <c r="V6">
        <v>32.106414429321816</v>
      </c>
      <c r="W6">
        <v>2.5266662426477708</v>
      </c>
      <c r="X6">
        <v>-0.99999999999999978</v>
      </c>
      <c r="Y6">
        <v>-0.99999999999999978</v>
      </c>
      <c r="Z6">
        <v>58.666149800989864</v>
      </c>
      <c r="AA6">
        <v>0.16033023371390548</v>
      </c>
      <c r="AB6">
        <v>0.30291631209798037</v>
      </c>
      <c r="AC6">
        <v>7.8358815187081585E-2</v>
      </c>
      <c r="AD6">
        <v>27.080268049948408</v>
      </c>
      <c r="AE6">
        <v>0.8</v>
      </c>
      <c r="AF6">
        <v>-0.99999999999999978</v>
      </c>
      <c r="AG6">
        <v>-0.99999999999999978</v>
      </c>
      <c r="AH6">
        <v>-6.0275408062154458E-2</v>
      </c>
      <c r="AI6">
        <v>0.17394085795940453</v>
      </c>
      <c r="AJ6">
        <v>6.7540328220888124E-2</v>
      </c>
      <c r="AK6">
        <v>0.12820803906095693</v>
      </c>
      <c r="AL6">
        <v>0.42500399264667404</v>
      </c>
      <c r="AM6">
        <v>0.18549109987924359</v>
      </c>
      <c r="AN6">
        <v>10.962801457271292</v>
      </c>
      <c r="AO6">
        <v>5.2783176922858743</v>
      </c>
      <c r="AP6">
        <v>51.211399628508325</v>
      </c>
      <c r="AQ6">
        <v>1.1210767807194872</v>
      </c>
      <c r="AR6">
        <v>2.8450826626342098</v>
      </c>
      <c r="AS6">
        <v>-0.99999999999999978</v>
      </c>
      <c r="AT6">
        <v>-0.99999999999999978</v>
      </c>
      <c r="AU6">
        <v>2.5836339917740392</v>
      </c>
      <c r="AV6">
        <v>88.706853738896726</v>
      </c>
      <c r="AW6">
        <v>104.89543137359406</v>
      </c>
      <c r="AX6">
        <v>0.24687141687137679</v>
      </c>
      <c r="AY6">
        <v>4.9521861161488712</v>
      </c>
      <c r="AZ6">
        <v>1508.5391060858278</v>
      </c>
    </row>
    <row r="7" spans="1:52" x14ac:dyDescent="0.25">
      <c r="A7">
        <v>159</v>
      </c>
      <c r="B7" t="s">
        <v>514</v>
      </c>
      <c r="C7">
        <v>4.483744454482645</v>
      </c>
      <c r="D7">
        <v>-2.917925074578152E-2</v>
      </c>
      <c r="E7">
        <v>-0.84552575784461681</v>
      </c>
      <c r="F7">
        <v>-0.84552575784461681</v>
      </c>
      <c r="G7">
        <v>0.51578791459316997</v>
      </c>
      <c r="H7">
        <v>-1.4810440608695054E-2</v>
      </c>
      <c r="I7">
        <v>30.058648439068484</v>
      </c>
      <c r="J7">
        <v>0.50097747398447501</v>
      </c>
      <c r="K7">
        <v>-1.0000000000000013</v>
      </c>
      <c r="L7">
        <v>-1.0000000000000013</v>
      </c>
      <c r="M7">
        <v>10.019549479689504</v>
      </c>
      <c r="N7">
        <v>33.696867135706562</v>
      </c>
      <c r="O7">
        <v>-1.5690283558423823</v>
      </c>
      <c r="P7">
        <v>2.1415974286684172</v>
      </c>
      <c r="Q7">
        <v>0.58251656336603197</v>
      </c>
      <c r="R7">
        <v>0.33790773340364999</v>
      </c>
      <c r="S7">
        <v>0.33790773340364999</v>
      </c>
      <c r="T7">
        <v>0.26424101212117579</v>
      </c>
      <c r="U7">
        <v>-0.21348759099413045</v>
      </c>
      <c r="V7">
        <v>9.0236565579948085</v>
      </c>
      <c r="W7">
        <v>-4.4549104586938171E-2</v>
      </c>
      <c r="X7">
        <v>-1.0000000000000013</v>
      </c>
      <c r="Y7">
        <v>-1.0000000000000013</v>
      </c>
      <c r="Z7">
        <v>48.876206593814615</v>
      </c>
      <c r="AA7">
        <v>0.33433390699245236</v>
      </c>
      <c r="AB7">
        <v>0.24411824756742129</v>
      </c>
      <c r="AC7">
        <v>0.20694851488920166</v>
      </c>
      <c r="AD7">
        <v>39.270033472453768</v>
      </c>
      <c r="AE7">
        <v>1</v>
      </c>
      <c r="AF7">
        <v>-1.0000000000000013</v>
      </c>
      <c r="AG7">
        <v>-1.0000000000000013</v>
      </c>
      <c r="AH7">
        <v>9.1719068758409454E-3</v>
      </c>
      <c r="AI7">
        <v>-0.21348759099413045</v>
      </c>
      <c r="AJ7">
        <v>2.2711280204045125E-2</v>
      </c>
      <c r="AK7">
        <v>0.49241730003934964</v>
      </c>
      <c r="AL7">
        <v>8.7545385396863906E-2</v>
      </c>
      <c r="AM7">
        <v>1.2255596627005392</v>
      </c>
      <c r="AN7">
        <v>2.3021910359418256</v>
      </c>
      <c r="AO7">
        <v>33.101078067710247</v>
      </c>
      <c r="AP7">
        <v>39.082304997063304</v>
      </c>
      <c r="AQ7">
        <v>0.72656888793434549</v>
      </c>
      <c r="AR7">
        <v>0.45642836939753617</v>
      </c>
      <c r="AS7">
        <v>-1.0000000000000013</v>
      </c>
      <c r="AT7">
        <v>-1.0000000000000013</v>
      </c>
      <c r="AU7">
        <v>-0.26300919447858567</v>
      </c>
      <c r="AV7">
        <v>115.67415179723142</v>
      </c>
      <c r="AW7">
        <v>94.508830835335147</v>
      </c>
      <c r="AX7">
        <v>0.26507978706583024</v>
      </c>
      <c r="AY7">
        <v>13.531498524929981</v>
      </c>
      <c r="AZ7">
        <v>1540.4039218938706</v>
      </c>
    </row>
    <row r="8" spans="1:52" x14ac:dyDescent="0.25">
      <c r="A8">
        <v>180</v>
      </c>
      <c r="B8" t="s">
        <v>526</v>
      </c>
      <c r="C8">
        <v>4.7991247050962125</v>
      </c>
      <c r="D8">
        <v>-2.1751789967463832E-2</v>
      </c>
      <c r="E8">
        <v>0.41080262557561242</v>
      </c>
      <c r="F8">
        <v>0.41080262557561242</v>
      </c>
      <c r="G8">
        <v>0.13940269901566987</v>
      </c>
      <c r="H8">
        <v>1.8790124810354964E-3</v>
      </c>
      <c r="I8">
        <v>8.476902689802321</v>
      </c>
      <c r="J8">
        <v>0.14128171149670538</v>
      </c>
      <c r="K8">
        <v>-0.999999999999999</v>
      </c>
      <c r="L8">
        <v>-0.999999999999999</v>
      </c>
      <c r="M8">
        <v>2.8256342299341068</v>
      </c>
      <c r="N8">
        <v>13.686830020474151</v>
      </c>
      <c r="O8">
        <v>-0.71496293429577695</v>
      </c>
      <c r="P8">
        <v>-3.4614331270239553</v>
      </c>
      <c r="Q8">
        <v>-1.3092595997614709</v>
      </c>
      <c r="R8">
        <v>0.34156917876517601</v>
      </c>
      <c r="S8">
        <v>0.34156917876517601</v>
      </c>
      <c r="T8">
        <v>0.40388206482352873</v>
      </c>
      <c r="U8">
        <v>0.43336444854262518</v>
      </c>
      <c r="V8">
        <v>55.164126375991984</v>
      </c>
      <c r="W8">
        <v>4.7658074420153538</v>
      </c>
      <c r="X8">
        <v>-0.999999999999999</v>
      </c>
      <c r="Y8">
        <v>-0.999999999999999</v>
      </c>
      <c r="Z8">
        <v>126.66996372606248</v>
      </c>
      <c r="AA8">
        <v>0.47974809880939062</v>
      </c>
      <c r="AB8">
        <v>0.51833229013119286</v>
      </c>
      <c r="AC8">
        <v>0.45822155005605353</v>
      </c>
      <c r="AD8">
        <v>72.815096949831883</v>
      </c>
      <c r="AE8">
        <v>1</v>
      </c>
      <c r="AF8">
        <v>-0.999999999999999</v>
      </c>
      <c r="AG8">
        <v>-0.999999999999999</v>
      </c>
      <c r="AH8">
        <v>-2.7924798583394972E-3</v>
      </c>
      <c r="AI8">
        <v>0.43336444854262518</v>
      </c>
      <c r="AJ8">
        <v>-5.8483723453873829E-2</v>
      </c>
      <c r="AK8">
        <v>4.9565700313497722E-3</v>
      </c>
      <c r="AL8">
        <v>1.7356221952449444E-4</v>
      </c>
      <c r="AM8">
        <v>7.3860934510070919E-2</v>
      </c>
      <c r="AN8">
        <v>-0.28807956178125543</v>
      </c>
      <c r="AO8">
        <v>1.8713062129085221</v>
      </c>
      <c r="AP8">
        <v>63.641029065794307</v>
      </c>
      <c r="AQ8">
        <v>1.520384870896506</v>
      </c>
      <c r="AR8">
        <v>4.9070891535120635</v>
      </c>
      <c r="AS8">
        <v>-0.999999999999999</v>
      </c>
      <c r="AT8">
        <v>-0.999999999999999</v>
      </c>
      <c r="AU8">
        <v>-0.8984569741858599</v>
      </c>
      <c r="AV8">
        <v>142.22809995944516</v>
      </c>
      <c r="AW8">
        <v>185.50869521654096</v>
      </c>
      <c r="AX8">
        <v>0.52034595336066369</v>
      </c>
      <c r="AY8">
        <v>48.805300526980204</v>
      </c>
      <c r="AZ8">
        <v>1661.0813126685932</v>
      </c>
    </row>
    <row r="9" spans="1:52" x14ac:dyDescent="0.25">
      <c r="A9">
        <v>330</v>
      </c>
      <c r="B9" t="s">
        <v>595</v>
      </c>
      <c r="C9">
        <v>5.250233453516854</v>
      </c>
      <c r="D9">
        <v>-4.1792852472263213E-2</v>
      </c>
      <c r="E9">
        <v>14.007408336698115</v>
      </c>
      <c r="F9">
        <v>14.007408336698115</v>
      </c>
      <c r="G9">
        <v>0.32987123397884216</v>
      </c>
      <c r="H9">
        <v>4.5618824234778628E-3</v>
      </c>
      <c r="I9">
        <v>20.065986984139204</v>
      </c>
      <c r="J9">
        <v>0.33443311640231993</v>
      </c>
      <c r="K9">
        <v>-1.0000000000000002</v>
      </c>
      <c r="L9">
        <v>-1.0000000000000002</v>
      </c>
      <c r="M9">
        <v>6.6886623280463979</v>
      </c>
      <c r="N9">
        <v>39.323628774354169</v>
      </c>
      <c r="O9">
        <v>-2.3596794127301499</v>
      </c>
      <c r="P9">
        <v>71.204266678305018</v>
      </c>
      <c r="Q9">
        <v>23.291166796049492</v>
      </c>
      <c r="R9">
        <v>0.34273496327281577</v>
      </c>
      <c r="S9">
        <v>0.34273496327281577</v>
      </c>
      <c r="T9">
        <v>0.23076044889728589</v>
      </c>
      <c r="U9">
        <v>6.4997154128520224E-2</v>
      </c>
      <c r="V9">
        <v>25.871776526764709</v>
      </c>
      <c r="W9">
        <v>1.6734631604430601</v>
      </c>
      <c r="X9">
        <v>-1.0000000000000002</v>
      </c>
      <c r="Y9">
        <v>-1.0000000000000002</v>
      </c>
      <c r="Z9">
        <v>80.174065552438961</v>
      </c>
      <c r="AA9">
        <v>0.18281427322560681</v>
      </c>
      <c r="AB9">
        <v>0.16116702524692486</v>
      </c>
      <c r="AC9">
        <v>0.27624114611996287</v>
      </c>
      <c r="AD9">
        <v>31.011122229624728</v>
      </c>
      <c r="AE9">
        <v>0.77777777777777779</v>
      </c>
      <c r="AF9">
        <v>-1.0000000000000002</v>
      </c>
      <c r="AG9">
        <v>-1.0000000000000002</v>
      </c>
      <c r="AH9">
        <v>0.6512802131719585</v>
      </c>
      <c r="AI9">
        <v>6.4997154128520224E-2</v>
      </c>
      <c r="AJ9">
        <v>0.3895033526735307</v>
      </c>
      <c r="AK9">
        <v>0.37242299719695438</v>
      </c>
      <c r="AL9">
        <v>0.24036092182820121</v>
      </c>
      <c r="AM9">
        <v>0.35753489306475522</v>
      </c>
      <c r="AN9">
        <v>7.9565398090726802</v>
      </c>
      <c r="AO9">
        <v>10.800487312603652</v>
      </c>
      <c r="AP9">
        <v>45.937763510903878</v>
      </c>
      <c r="AQ9">
        <v>0.98122752957143766</v>
      </c>
      <c r="AR9">
        <v>2.0078962768453792</v>
      </c>
      <c r="AS9">
        <v>-1.0000000000000002</v>
      </c>
      <c r="AT9">
        <v>-1.0000000000000002</v>
      </c>
      <c r="AU9">
        <v>37.298575132747594</v>
      </c>
      <c r="AV9">
        <v>130.29818163939683</v>
      </c>
      <c r="AW9">
        <v>149.82350131568802</v>
      </c>
      <c r="AX9">
        <v>0.67083910002466396</v>
      </c>
      <c r="AY9">
        <v>56.070682538212999</v>
      </c>
      <c r="AZ9">
        <v>1661.6721286872278</v>
      </c>
    </row>
    <row r="10" spans="1:52" x14ac:dyDescent="0.25">
      <c r="A10">
        <v>589</v>
      </c>
      <c r="B10" t="s">
        <v>677</v>
      </c>
      <c r="C10">
        <v>5.2634309800102708</v>
      </c>
      <c r="D10">
        <v>1.2594064861112423E-2</v>
      </c>
      <c r="E10">
        <v>-1.451542684350688</v>
      </c>
      <c r="F10">
        <v>-1.451542684350688</v>
      </c>
      <c r="G10">
        <v>0.15308562568917317</v>
      </c>
      <c r="H10">
        <v>9.6557756531852543E-3</v>
      </c>
      <c r="I10">
        <v>9.7644840805415072</v>
      </c>
      <c r="J10">
        <v>0.1627414013423584</v>
      </c>
      <c r="K10">
        <v>-1</v>
      </c>
      <c r="L10">
        <v>-1</v>
      </c>
      <c r="M10">
        <v>3.2548280268471679</v>
      </c>
      <c r="N10">
        <v>13.576372376201094</v>
      </c>
      <c r="O10">
        <v>-0.53994700636756021</v>
      </c>
      <c r="P10">
        <v>-0.89795232446798923</v>
      </c>
      <c r="Q10">
        <v>-0.3157059481944049</v>
      </c>
      <c r="R10">
        <v>0.35012621734483468</v>
      </c>
      <c r="S10">
        <v>0.35012621734483468</v>
      </c>
      <c r="T10">
        <v>0.43927958357603364</v>
      </c>
      <c r="U10">
        <v>1.8446904617536786E-2</v>
      </c>
      <c r="V10">
        <v>39.809500861635257</v>
      </c>
      <c r="W10">
        <v>2.4221036793681683</v>
      </c>
      <c r="X10">
        <v>-1</v>
      </c>
      <c r="Y10">
        <v>-1</v>
      </c>
      <c r="Z10">
        <v>44.493443628477777</v>
      </c>
      <c r="AA10">
        <v>3.7544226306606638E-3</v>
      </c>
      <c r="AB10">
        <v>9.5745135997330963E-4</v>
      </c>
      <c r="AC10">
        <v>9.5281100310104783E-2</v>
      </c>
      <c r="AD10">
        <v>4.9996487150369404</v>
      </c>
      <c r="AE10">
        <v>0.5</v>
      </c>
      <c r="AF10">
        <v>-1</v>
      </c>
      <c r="AG10">
        <v>-1</v>
      </c>
      <c r="AH10">
        <v>-9.1913340643625344E-2</v>
      </c>
      <c r="AI10">
        <v>1.8446904617536786E-2</v>
      </c>
      <c r="AJ10">
        <v>0.48774675059735306</v>
      </c>
      <c r="AK10">
        <v>1.660764735073033E-2</v>
      </c>
      <c r="AL10">
        <v>-0.10413350403793516</v>
      </c>
      <c r="AM10">
        <v>9.62118590006035E-4</v>
      </c>
      <c r="AN10">
        <v>-0.1646038479616142</v>
      </c>
      <c r="AO10">
        <v>0.10709120150380314</v>
      </c>
      <c r="AP10">
        <v>49.573984942176793</v>
      </c>
      <c r="AQ10">
        <v>1.1579789228832402</v>
      </c>
      <c r="AR10">
        <v>2.5848450807105259</v>
      </c>
      <c r="AS10">
        <v>-1</v>
      </c>
      <c r="AT10">
        <v>-1</v>
      </c>
      <c r="AU10">
        <v>-1.7672486325450922</v>
      </c>
      <c r="AV10">
        <v>58.176907206182662</v>
      </c>
      <c r="AW10">
        <v>58.183330855063844</v>
      </c>
      <c r="AX10">
        <v>2.7000751692813661E-2</v>
      </c>
      <c r="AY10">
        <v>-54.273827139641391</v>
      </c>
      <c r="AZ10">
        <v>1393.5094876349408</v>
      </c>
    </row>
    <row r="11" spans="1:52" x14ac:dyDescent="0.25">
      <c r="A11">
        <v>696</v>
      </c>
      <c r="B11" t="s">
        <v>710</v>
      </c>
      <c r="C11">
        <v>4.6215288385638331</v>
      </c>
      <c r="D11">
        <v>-5.7061536592556535E-2</v>
      </c>
      <c r="E11">
        <v>-0.14595420149701147</v>
      </c>
      <c r="F11">
        <v>-0.14595420149701147</v>
      </c>
      <c r="G11">
        <v>0.63298048447345556</v>
      </c>
      <c r="H11">
        <v>9.0088960361344519E-3</v>
      </c>
      <c r="I11">
        <v>38.519362830575403</v>
      </c>
      <c r="J11">
        <v>0.64198938050958987</v>
      </c>
      <c r="K11">
        <v>-0.99999999999999822</v>
      </c>
      <c r="L11">
        <v>-0.99999999999999822</v>
      </c>
      <c r="M11">
        <v>12.839787610191806</v>
      </c>
      <c r="N11">
        <v>42.994937467642217</v>
      </c>
      <c r="O11">
        <v>-1.9889741829857848</v>
      </c>
      <c r="P11">
        <v>-2.6482439673448308</v>
      </c>
      <c r="Q11">
        <v>-1.1409433168257135</v>
      </c>
      <c r="R11">
        <v>0.33193116827081848</v>
      </c>
      <c r="S11">
        <v>0.33193116827081848</v>
      </c>
      <c r="T11">
        <v>0.375005566281292</v>
      </c>
      <c r="U11">
        <v>-0.10171820303504288</v>
      </c>
      <c r="V11">
        <v>11.806412771131823</v>
      </c>
      <c r="W11">
        <v>0.91018383788444202</v>
      </c>
      <c r="X11">
        <v>-0.99999999999999822</v>
      </c>
      <c r="Y11">
        <v>-0.99999999999999822</v>
      </c>
      <c r="Z11">
        <v>45.655892218781361</v>
      </c>
      <c r="AA11">
        <v>0.15944989813253332</v>
      </c>
      <c r="AB11">
        <v>0.27231759575635556</v>
      </c>
      <c r="AC11">
        <v>0.26804096140061634</v>
      </c>
      <c r="AD11">
        <v>34.990422764475262</v>
      </c>
      <c r="AE11">
        <v>0.875</v>
      </c>
      <c r="AF11">
        <v>-0.99999999999999822</v>
      </c>
      <c r="AG11">
        <v>-0.99999999999999822</v>
      </c>
      <c r="AH11">
        <v>4.050098191350375E-2</v>
      </c>
      <c r="AI11">
        <v>-0.10171820303504288</v>
      </c>
      <c r="AJ11">
        <v>0.32086786509386517</v>
      </c>
      <c r="AK11">
        <v>-0.26037933081683257</v>
      </c>
      <c r="AL11">
        <v>1.9727646449672873E-2</v>
      </c>
      <c r="AM11">
        <v>0.20014443191617254</v>
      </c>
      <c r="AN11">
        <v>2.0975304867111486</v>
      </c>
      <c r="AO11">
        <v>3.7017141438201508</v>
      </c>
      <c r="AP11">
        <v>50.325775601707242</v>
      </c>
      <c r="AQ11">
        <v>0.9371496997878862</v>
      </c>
      <c r="AR11">
        <v>1.5521732183940318</v>
      </c>
      <c r="AS11">
        <v>-0.99999999999999822</v>
      </c>
      <c r="AT11">
        <v>-0.99999999999999822</v>
      </c>
      <c r="AU11">
        <v>-1.2868975183227249</v>
      </c>
      <c r="AV11">
        <v>92.352543830243775</v>
      </c>
      <c r="AW11">
        <v>82.990743165009491</v>
      </c>
      <c r="AX11">
        <v>-0.14397148675952895</v>
      </c>
      <c r="AY11">
        <v>-32.294729618892219</v>
      </c>
      <c r="AZ11">
        <v>1524.2673565600414</v>
      </c>
    </row>
    <row r="12" spans="1:52" x14ac:dyDescent="0.25">
      <c r="A12">
        <v>704</v>
      </c>
      <c r="B12" t="s">
        <v>715</v>
      </c>
      <c r="C12">
        <v>5.5406792553087403</v>
      </c>
      <c r="D12">
        <v>-2.4972842939207644E-2</v>
      </c>
      <c r="E12">
        <v>2.3909867070226309</v>
      </c>
      <c r="F12">
        <v>2.3909867070226309</v>
      </c>
      <c r="G12">
        <v>1.4159561206983811E-2</v>
      </c>
      <c r="H12">
        <v>-1.1361001274967853E-2</v>
      </c>
      <c r="I12">
        <v>0.16791359592095895</v>
      </c>
      <c r="J12">
        <v>2.7985599320160437E-3</v>
      </c>
      <c r="K12">
        <v>-1.0000000000000009</v>
      </c>
      <c r="L12">
        <v>-1.0000000000000009</v>
      </c>
      <c r="M12">
        <v>5.5971198640319512E-2</v>
      </c>
      <c r="N12">
        <v>8.0995795582523282</v>
      </c>
      <c r="O12">
        <v>-1.2624067011992159</v>
      </c>
      <c r="P12">
        <v>3.6215186682881937</v>
      </c>
      <c r="Q12">
        <v>1.1383992521567481</v>
      </c>
      <c r="R12">
        <v>0.32354615923814595</v>
      </c>
      <c r="S12">
        <v>0.32354615923814595</v>
      </c>
      <c r="T12">
        <v>0.24717109818172489</v>
      </c>
      <c r="U12">
        <v>0.3306365082483631</v>
      </c>
      <c r="V12">
        <v>48.884054598974544</v>
      </c>
      <c r="W12">
        <v>3.6070100266661651</v>
      </c>
      <c r="X12">
        <v>-1.0000000000000009</v>
      </c>
      <c r="Y12">
        <v>-1.0000000000000009</v>
      </c>
      <c r="Z12">
        <v>78.619958010703513</v>
      </c>
      <c r="AA12">
        <v>0.18852484117857132</v>
      </c>
      <c r="AB12">
        <v>0.22991127835643566</v>
      </c>
      <c r="AC12">
        <v>0.15351396365643741</v>
      </c>
      <c r="AD12">
        <v>28.597504159572207</v>
      </c>
      <c r="AE12">
        <v>0.90909090909090906</v>
      </c>
      <c r="AF12">
        <v>-1.0000000000000009</v>
      </c>
      <c r="AG12">
        <v>-1.0000000000000009</v>
      </c>
      <c r="AH12">
        <v>6.227029103263354E-2</v>
      </c>
      <c r="AI12">
        <v>0.3306365082483631</v>
      </c>
      <c r="AJ12">
        <v>-0.22262504628099505</v>
      </c>
      <c r="AK12">
        <v>0.17658848083595369</v>
      </c>
      <c r="AL12">
        <v>-0.15710706533383706</v>
      </c>
      <c r="AM12">
        <v>4.0451812511325597E-2</v>
      </c>
      <c r="AN12">
        <v>-5.0408018647509047</v>
      </c>
      <c r="AO12">
        <v>1.8942377169629112</v>
      </c>
      <c r="AP12">
        <v>49.051968194895537</v>
      </c>
      <c r="AQ12">
        <v>1.2248999249063794</v>
      </c>
      <c r="AR12">
        <v>3.6098085865981822</v>
      </c>
      <c r="AS12">
        <v>-1.0000000000000009</v>
      </c>
      <c r="AT12">
        <v>-1.0000000000000009</v>
      </c>
      <c r="AU12">
        <v>3.5293859591793777</v>
      </c>
      <c r="AV12">
        <v>88.613775285918763</v>
      </c>
      <c r="AW12">
        <v>122.92283193140777</v>
      </c>
      <c r="AX12">
        <v>0.17605770806522233</v>
      </c>
      <c r="AY12">
        <v>20.669688771864291</v>
      </c>
      <c r="AZ12">
        <v>1507.1948301943778</v>
      </c>
    </row>
    <row r="13" spans="1:52" x14ac:dyDescent="0.25">
      <c r="A13">
        <v>744</v>
      </c>
      <c r="B13" t="s">
        <v>722</v>
      </c>
      <c r="C13">
        <v>4.446816677500256</v>
      </c>
      <c r="D13">
        <v>-5.918390922544323E-3</v>
      </c>
      <c r="E13">
        <v>-0.58297891903676191</v>
      </c>
      <c r="F13">
        <v>-0.58297891903676191</v>
      </c>
      <c r="G13">
        <v>0.48333198424761753</v>
      </c>
      <c r="H13">
        <v>-9.012420764769118E-3</v>
      </c>
      <c r="I13">
        <v>28.459173808970917</v>
      </c>
      <c r="J13">
        <v>0.47431956348284837</v>
      </c>
      <c r="K13">
        <v>-1.0000000000000024</v>
      </c>
      <c r="L13">
        <v>-1.0000000000000024</v>
      </c>
      <c r="M13">
        <v>9.486391269656977</v>
      </c>
      <c r="N13">
        <v>32.323011567434406</v>
      </c>
      <c r="O13">
        <v>-0.57471663085612579</v>
      </c>
      <c r="P13">
        <v>1.9199608679063676</v>
      </c>
      <c r="Q13">
        <v>0.35064029152610998</v>
      </c>
      <c r="R13">
        <v>0.35216536149895777</v>
      </c>
      <c r="S13">
        <v>0.35216536149895777</v>
      </c>
      <c r="T13">
        <v>0.38655436455757702</v>
      </c>
      <c r="U13">
        <v>0.42563875341115154</v>
      </c>
      <c r="V13">
        <v>41.688171099351813</v>
      </c>
      <c r="W13">
        <v>4.3488931663779047</v>
      </c>
      <c r="X13">
        <v>-1.0000000000000024</v>
      </c>
      <c r="Y13">
        <v>-1.0000000000000024</v>
      </c>
      <c r="Z13">
        <v>82.621287925315002</v>
      </c>
      <c r="AA13">
        <v>4.8938762497358873E-2</v>
      </c>
      <c r="AB13">
        <v>0.21490052778670352</v>
      </c>
      <c r="AC13">
        <v>0.5478102404046773</v>
      </c>
      <c r="AD13">
        <v>40.582476534436985</v>
      </c>
      <c r="AE13">
        <v>0.76923076923076927</v>
      </c>
      <c r="AF13">
        <v>-1.0000000000000024</v>
      </c>
      <c r="AG13">
        <v>-1.0000000000000024</v>
      </c>
      <c r="AH13">
        <v>-1.4800162239034792E-2</v>
      </c>
      <c r="AI13">
        <v>0.42563875341115154</v>
      </c>
      <c r="AJ13">
        <v>0.23850732772165437</v>
      </c>
      <c r="AK13">
        <v>-0.14313266661605722</v>
      </c>
      <c r="AL13">
        <v>0.18747767696309853</v>
      </c>
      <c r="AM13">
        <v>0.47314412407267081</v>
      </c>
      <c r="AN13">
        <v>5.8794785626857378</v>
      </c>
      <c r="AO13">
        <v>11.112939768736485</v>
      </c>
      <c r="AP13">
        <v>70.147344908322708</v>
      </c>
      <c r="AQ13">
        <v>1.5165238409666442</v>
      </c>
      <c r="AR13">
        <v>4.8232127298607557</v>
      </c>
      <c r="AS13">
        <v>-1.0000000000000024</v>
      </c>
      <c r="AT13">
        <v>-1.0000000000000024</v>
      </c>
      <c r="AU13">
        <v>-0.23233862751065273</v>
      </c>
      <c r="AV13">
        <v>126.0572392614859</v>
      </c>
      <c r="AW13">
        <v>168.32511135782022</v>
      </c>
      <c r="AX13">
        <v>0.15662382376609663</v>
      </c>
      <c r="AY13">
        <v>-18.058276937194769</v>
      </c>
      <c r="AZ13">
        <v>1603.9465110051826</v>
      </c>
    </row>
    <row r="14" spans="1:52" x14ac:dyDescent="0.25">
      <c r="A14">
        <v>900</v>
      </c>
      <c r="B14" t="s">
        <v>769</v>
      </c>
      <c r="C14">
        <v>5.1094207072927462</v>
      </c>
      <c r="D14">
        <v>-1.4001589491075999E-2</v>
      </c>
      <c r="E14">
        <v>14.768123654635305</v>
      </c>
      <c r="F14">
        <v>14.768123654635305</v>
      </c>
      <c r="G14">
        <v>-0.17754816327702164</v>
      </c>
      <c r="H14">
        <v>9.2952804694127877E-3</v>
      </c>
      <c r="I14">
        <v>-10.095172968456534</v>
      </c>
      <c r="J14">
        <v>-0.16825288280760886</v>
      </c>
      <c r="K14">
        <v>-1.0000000000000018</v>
      </c>
      <c r="L14">
        <v>-1.0000000000000018</v>
      </c>
      <c r="M14">
        <v>-3.3650576561521772</v>
      </c>
      <c r="N14">
        <v>9.7823713934715109</v>
      </c>
      <c r="O14">
        <v>-0.92583775884946018</v>
      </c>
      <c r="P14">
        <v>63.131039990351525</v>
      </c>
      <c r="Q14">
        <v>20.76170704328548</v>
      </c>
      <c r="R14">
        <v>0.33085667665200846</v>
      </c>
      <c r="S14">
        <v>0.33085667665200846</v>
      </c>
      <c r="T14">
        <v>-0.11666166662950465</v>
      </c>
      <c r="U14">
        <v>-0.16723703241303126</v>
      </c>
      <c r="V14">
        <v>21.842701482763609</v>
      </c>
      <c r="W14">
        <v>-0.64257928156590494</v>
      </c>
      <c r="X14">
        <v>-1.0000000000000018</v>
      </c>
      <c r="Y14">
        <v>-1.0000000000000018</v>
      </c>
      <c r="Z14">
        <v>91.441382812779324</v>
      </c>
      <c r="AA14">
        <v>0.10604853671258881</v>
      </c>
      <c r="AB14">
        <v>0.30322206118677242</v>
      </c>
      <c r="AC14">
        <v>0.56746888783524363</v>
      </c>
      <c r="AD14">
        <v>48.836974286730246</v>
      </c>
      <c r="AE14">
        <v>0.8</v>
      </c>
      <c r="AF14">
        <v>-1.0000000000000018</v>
      </c>
      <c r="AG14">
        <v>-1.0000000000000018</v>
      </c>
      <c r="AH14">
        <v>0.59281910052514009</v>
      </c>
      <c r="AI14">
        <v>-0.16723703241303126</v>
      </c>
      <c r="AJ14">
        <v>-0.16063538954702142</v>
      </c>
      <c r="AK14">
        <v>-1.8910611356489047E-3</v>
      </c>
      <c r="AL14">
        <v>-0.13137193495703356</v>
      </c>
      <c r="AM14">
        <v>-3.1611029785923055E-2</v>
      </c>
      <c r="AN14">
        <v>-4.0874753216609454</v>
      </c>
      <c r="AO14">
        <v>-0.7997310503263223</v>
      </c>
      <c r="AP14">
        <v>11.747528514307083</v>
      </c>
      <c r="AQ14">
        <v>0.37781465426148131</v>
      </c>
      <c r="AR14">
        <v>-0.81083216437351391</v>
      </c>
      <c r="AS14">
        <v>-1.0000000000000018</v>
      </c>
      <c r="AT14">
        <v>-1.0000000000000018</v>
      </c>
      <c r="AU14">
        <v>35.529830697920765</v>
      </c>
      <c r="AV14">
        <v>100.4240231559245</v>
      </c>
      <c r="AW14">
        <v>95.556701925124173</v>
      </c>
      <c r="AX14">
        <v>1.169679785005015E-2</v>
      </c>
      <c r="AY14">
        <v>-18.210811057782227</v>
      </c>
      <c r="AZ14">
        <v>1486.1118494059785</v>
      </c>
    </row>
    <row r="15" spans="1:52" x14ac:dyDescent="0.25">
      <c r="A15">
        <v>968</v>
      </c>
      <c r="B15" t="s">
        <v>786</v>
      </c>
      <c r="C15">
        <v>3.0625390988197903</v>
      </c>
      <c r="D15">
        <v>2.1984880378932366E-2</v>
      </c>
      <c r="E15">
        <v>-2.9776355997872903</v>
      </c>
      <c r="F15">
        <v>-2.9776355997872903</v>
      </c>
      <c r="G15">
        <v>0.10398054322079602</v>
      </c>
      <c r="H15">
        <v>-8.4653953290957824E-3</v>
      </c>
      <c r="I15">
        <v>5.7309088735020115</v>
      </c>
      <c r="J15">
        <v>9.5515147891700278E-2</v>
      </c>
      <c r="K15">
        <v>-0.99999999999999789</v>
      </c>
      <c r="L15">
        <v>-0.99999999999999789</v>
      </c>
      <c r="M15">
        <v>1.9103029578340047</v>
      </c>
      <c r="N15">
        <v>5.8158123725345225</v>
      </c>
      <c r="O15">
        <v>5.300200488667426E-2</v>
      </c>
      <c r="P15">
        <v>-9.2650853616562596</v>
      </c>
      <c r="Q15">
        <v>-2.9870085427213895</v>
      </c>
      <c r="R15">
        <v>0.23150434880853377</v>
      </c>
      <c r="S15">
        <v>0.23150434880853377</v>
      </c>
      <c r="T15">
        <v>0.23984384379185669</v>
      </c>
      <c r="U15">
        <v>0.24218097854081511</v>
      </c>
      <c r="V15">
        <v>33.980734882321556</v>
      </c>
      <c r="W15">
        <v>2.6781258116128859</v>
      </c>
      <c r="X15">
        <v>-0.99999999999999789</v>
      </c>
      <c r="Y15">
        <v>-0.99999999999999789</v>
      </c>
      <c r="Z15">
        <v>55.175074784195964</v>
      </c>
      <c r="AA15">
        <v>-5.7306520902991209E-2</v>
      </c>
      <c r="AB15">
        <v>0.27666328959870101</v>
      </c>
      <c r="AC15">
        <v>0.26427020019620645</v>
      </c>
      <c r="AD15">
        <v>24.181348444595812</v>
      </c>
      <c r="AE15">
        <v>0.6</v>
      </c>
      <c r="AF15">
        <v>-0.99999999999999789</v>
      </c>
      <c r="AG15">
        <v>-0.99999999999999789</v>
      </c>
      <c r="AH15">
        <v>-3.9649506201354448E-2</v>
      </c>
      <c r="AI15">
        <v>0.24218097854081511</v>
      </c>
      <c r="AJ15">
        <v>-0.27046405512811467</v>
      </c>
      <c r="AK15">
        <v>-0.19098643248911631</v>
      </c>
      <c r="AL15">
        <v>-0.1956425378444811</v>
      </c>
      <c r="AM15">
        <v>-1.9624596493366536E-2</v>
      </c>
      <c r="AN15">
        <v>-6.2433837217526014</v>
      </c>
      <c r="AO15">
        <v>-1.4455470747797454</v>
      </c>
      <c r="AP15">
        <v>39.711643755823573</v>
      </c>
      <c r="AQ15">
        <v>0.94503351994973939</v>
      </c>
      <c r="AR15">
        <v>2.7736409595045859</v>
      </c>
      <c r="AS15">
        <v>-0.99999999999999789</v>
      </c>
      <c r="AT15">
        <v>-0.99999999999999789</v>
      </c>
      <c r="AU15">
        <v>-5.9646441425086802</v>
      </c>
      <c r="AV15">
        <v>59.545340081950741</v>
      </c>
      <c r="AW15">
        <v>82.970447812005162</v>
      </c>
      <c r="AX15">
        <v>-1.196612368049766E-2</v>
      </c>
      <c r="AY15">
        <v>-30.959222976969535</v>
      </c>
      <c r="AZ15">
        <v>1438.3017693023528</v>
      </c>
    </row>
    <row r="16" spans="1:52" x14ac:dyDescent="0.25">
      <c r="A16">
        <v>997</v>
      </c>
      <c r="B16" t="s">
        <v>787</v>
      </c>
      <c r="C16">
        <v>5.443905880663567</v>
      </c>
      <c r="D16">
        <v>-2.6799886590307284E-2</v>
      </c>
      <c r="E16">
        <v>-0.71183683489136662</v>
      </c>
      <c r="F16">
        <v>-0.71183683489136662</v>
      </c>
      <c r="G16">
        <v>0.26116155968873705</v>
      </c>
      <c r="H16">
        <v>3.7813940186594919E-3</v>
      </c>
      <c r="I16">
        <v>15.896577222443799</v>
      </c>
      <c r="J16">
        <v>0.26494295370739657</v>
      </c>
      <c r="K16">
        <v>-1.0000000000000009</v>
      </c>
      <c r="L16">
        <v>-1.0000000000000009</v>
      </c>
      <c r="M16">
        <v>5.2988590741479316</v>
      </c>
      <c r="N16">
        <v>20.628646268215991</v>
      </c>
      <c r="O16">
        <v>-0.55813711484883988</v>
      </c>
      <c r="P16">
        <v>-6.2241284118505495</v>
      </c>
      <c r="Q16">
        <v>-2.1882829559637758</v>
      </c>
      <c r="R16">
        <v>0.34311320097540216</v>
      </c>
      <c r="S16">
        <v>0.34311320097540216</v>
      </c>
      <c r="T16">
        <v>0.38122723964652933</v>
      </c>
      <c r="U16">
        <v>0.19420714530717093</v>
      </c>
      <c r="V16">
        <v>39.868713327884308</v>
      </c>
      <c r="W16">
        <v>3.1212151463146198</v>
      </c>
      <c r="X16">
        <v>-1.0000000000000009</v>
      </c>
      <c r="Y16">
        <v>-1.0000000000000009</v>
      </c>
      <c r="Z16">
        <v>95.206647552695728</v>
      </c>
      <c r="AA16">
        <v>0.43242185560977897</v>
      </c>
      <c r="AB16">
        <v>0.505818540004354</v>
      </c>
      <c r="AC16">
        <v>0.21228394800137054</v>
      </c>
      <c r="AD16">
        <v>57.52621718077517</v>
      </c>
      <c r="AE16">
        <v>0.91666666666666663</v>
      </c>
      <c r="AF16">
        <v>-1.0000000000000009</v>
      </c>
      <c r="AG16">
        <v>-1.0000000000000009</v>
      </c>
      <c r="AH16">
        <v>-7.9300768512927569E-2</v>
      </c>
      <c r="AI16">
        <v>0.19420714530717093</v>
      </c>
      <c r="AJ16">
        <v>-3.3809589571053407E-2</v>
      </c>
      <c r="AK16">
        <v>-9.7642774295209414E-2</v>
      </c>
      <c r="AL16">
        <v>0.24616585653259096</v>
      </c>
      <c r="AM16">
        <v>0.17492001774531435</v>
      </c>
      <c r="AN16">
        <v>5.9850984654595081</v>
      </c>
      <c r="AO16">
        <v>3.8847865721568096</v>
      </c>
      <c r="AP16">
        <v>55.765290550328103</v>
      </c>
      <c r="AQ16">
        <v>1.2616607869045049</v>
      </c>
      <c r="AR16">
        <v>3.3861581000220182</v>
      </c>
      <c r="AS16">
        <v>-1.0000000000000009</v>
      </c>
      <c r="AT16">
        <v>-1.0000000000000009</v>
      </c>
      <c r="AU16">
        <v>-2.9001197908551406</v>
      </c>
      <c r="AV16">
        <v>119.72008039306846</v>
      </c>
      <c r="AW16">
        <v>137.55477955352717</v>
      </c>
      <c r="AX16">
        <v>0.20443505994596289</v>
      </c>
      <c r="AY16">
        <v>40.045958042213208</v>
      </c>
      <c r="AZ16">
        <v>1623.7596360516845</v>
      </c>
    </row>
    <row r="17" spans="1:52" x14ac:dyDescent="0.25">
      <c r="A17">
        <v>1156</v>
      </c>
      <c r="B17" t="s">
        <v>835</v>
      </c>
      <c r="C17">
        <v>4.8170881942766499</v>
      </c>
      <c r="D17">
        <v>-3.050509007017355E-2</v>
      </c>
      <c r="E17">
        <v>0.17589567967536401</v>
      </c>
      <c r="F17">
        <v>0.17589567967536401</v>
      </c>
      <c r="G17">
        <v>0.63053417019496671</v>
      </c>
      <c r="H17">
        <v>-8.1787036205706286E-3</v>
      </c>
      <c r="I17">
        <v>37.341327994463782</v>
      </c>
      <c r="J17">
        <v>0.62235546657439611</v>
      </c>
      <c r="K17">
        <v>-0.99999999999999456</v>
      </c>
      <c r="L17">
        <v>-0.99999999999999456</v>
      </c>
      <c r="M17">
        <v>12.447109331487923</v>
      </c>
      <c r="N17">
        <v>42.334311868415782</v>
      </c>
      <c r="O17">
        <v>-2.4998052366689967</v>
      </c>
      <c r="P17">
        <v>1.4215414545240508</v>
      </c>
      <c r="Q17">
        <v>8.2973022543058453E-2</v>
      </c>
      <c r="R17">
        <v>0.34670071874770769</v>
      </c>
      <c r="S17">
        <v>0.34670071874770769</v>
      </c>
      <c r="T17">
        <v>0.44762315218174165</v>
      </c>
      <c r="U17">
        <v>2.3958880189480378E-2</v>
      </c>
      <c r="V17">
        <v>21.705120131689636</v>
      </c>
      <c r="W17">
        <v>2.0186592461992432</v>
      </c>
      <c r="X17">
        <v>-0.99999999999999456</v>
      </c>
      <c r="Y17">
        <v>-0.99999999999999456</v>
      </c>
      <c r="Z17">
        <v>40.84712173751732</v>
      </c>
      <c r="AA17">
        <v>0.13792059630554471</v>
      </c>
      <c r="AB17">
        <v>0.17233502827367772</v>
      </c>
      <c r="AC17">
        <v>7.0924947086469403E-2</v>
      </c>
      <c r="AD17">
        <v>19.059028583284601</v>
      </c>
      <c r="AE17">
        <v>0.8</v>
      </c>
      <c r="AF17">
        <v>-0.99999999999999456</v>
      </c>
      <c r="AG17">
        <v>-0.99999999999999456</v>
      </c>
      <c r="AH17">
        <v>8.8023419660415783E-3</v>
      </c>
      <c r="AI17">
        <v>2.3958880189480378E-2</v>
      </c>
      <c r="AJ17">
        <v>0.34117279158286462</v>
      </c>
      <c r="AK17">
        <v>1.5005525557933996E-2</v>
      </c>
      <c r="AL17">
        <v>-0.20240717547062043</v>
      </c>
      <c r="AM17">
        <v>-8.483544300351431E-2</v>
      </c>
      <c r="AN17">
        <v>-3.3543154288511872</v>
      </c>
      <c r="AO17">
        <v>-2.0458584472981878</v>
      </c>
      <c r="AP17">
        <v>59.046448126153415</v>
      </c>
      <c r="AQ17">
        <v>1.1649834698666364</v>
      </c>
      <c r="AR17">
        <v>2.6410147127736399</v>
      </c>
      <c r="AS17">
        <v>-0.99999999999999456</v>
      </c>
      <c r="AT17">
        <v>-0.99999999999999456</v>
      </c>
      <c r="AU17">
        <v>0.25886870221842351</v>
      </c>
      <c r="AV17">
        <v>81.135575158634865</v>
      </c>
      <c r="AW17">
        <v>83.70751001690374</v>
      </c>
      <c r="AX17">
        <v>7.8618162030362024E-2</v>
      </c>
      <c r="AY17">
        <v>-34.921890774360534</v>
      </c>
      <c r="AZ17">
        <v>1447.6706603819089</v>
      </c>
    </row>
    <row r="18" spans="1:52" x14ac:dyDescent="0.25">
      <c r="A18">
        <v>1255</v>
      </c>
      <c r="B18" t="s">
        <v>861</v>
      </c>
      <c r="C18">
        <v>5.0861213704381365</v>
      </c>
      <c r="D18">
        <v>-3.2310012558782381E-2</v>
      </c>
      <c r="E18">
        <v>5.3618618039925459E-2</v>
      </c>
      <c r="F18">
        <v>5.3618618039925459E-2</v>
      </c>
      <c r="G18">
        <v>0.31392268611203289</v>
      </c>
      <c r="H18">
        <v>-1.8938283468320433E-3</v>
      </c>
      <c r="I18">
        <v>18.721731465912068</v>
      </c>
      <c r="J18">
        <v>0.31202885776520084</v>
      </c>
      <c r="K18">
        <v>-0.99999999999999989</v>
      </c>
      <c r="L18">
        <v>-0.99999999999999989</v>
      </c>
      <c r="M18">
        <v>6.2405771553040177</v>
      </c>
      <c r="N18">
        <v>23.861471454390109</v>
      </c>
      <c r="O18">
        <v>-1.2719424165873026</v>
      </c>
      <c r="P18">
        <v>-3.9519198952955961</v>
      </c>
      <c r="Q18">
        <v>-1.5117622567725661</v>
      </c>
      <c r="R18">
        <v>0.34825537545948204</v>
      </c>
      <c r="S18">
        <v>0.34825537545948204</v>
      </c>
      <c r="T18">
        <v>0.37230346044159701</v>
      </c>
      <c r="U18">
        <v>7.3112651199822062E-2</v>
      </c>
      <c r="V18">
        <v>33.195920191807296</v>
      </c>
      <c r="W18">
        <v>2.3272936842452334</v>
      </c>
      <c r="X18">
        <v>-0.99999999999999989</v>
      </c>
      <c r="Y18">
        <v>-0.99999999999999989</v>
      </c>
      <c r="Z18">
        <v>92.677725821795676</v>
      </c>
      <c r="AA18">
        <v>0.34099527130510587</v>
      </c>
      <c r="AB18">
        <v>0.49762208193771373</v>
      </c>
      <c r="AC18">
        <v>0.38125400449240032</v>
      </c>
      <c r="AD18">
        <v>60.993567886760985</v>
      </c>
      <c r="AE18">
        <v>0.8</v>
      </c>
      <c r="AF18">
        <v>-0.99999999999999989</v>
      </c>
      <c r="AG18">
        <v>-0.99999999999999989</v>
      </c>
      <c r="AH18">
        <v>-2.9040962287389442E-2</v>
      </c>
      <c r="AI18">
        <v>7.3112651199822062E-2</v>
      </c>
      <c r="AJ18">
        <v>-0.17620335591410372</v>
      </c>
      <c r="AK18">
        <v>0.3119739165129965</v>
      </c>
      <c r="AL18">
        <v>0.30951326957081349</v>
      </c>
      <c r="AM18">
        <v>0.17758851526253344</v>
      </c>
      <c r="AN18">
        <v>6.8568149596998218</v>
      </c>
      <c r="AO18">
        <v>5.9995824641283226</v>
      </c>
      <c r="AP18">
        <v>51.917651657719361</v>
      </c>
      <c r="AQ18">
        <v>1.1419268625603833</v>
      </c>
      <c r="AR18">
        <v>2.6393225420104334</v>
      </c>
      <c r="AS18">
        <v>-0.99999999999999989</v>
      </c>
      <c r="AT18">
        <v>-0.99999999999999989</v>
      </c>
      <c r="AU18">
        <v>-1.4581436387326407</v>
      </c>
      <c r="AV18">
        <v>122.53877974031407</v>
      </c>
      <c r="AW18">
        <v>129.2692256145485</v>
      </c>
      <c r="AX18">
        <v>0.24747617923426626</v>
      </c>
      <c r="AY18">
        <v>11.641159367179077</v>
      </c>
      <c r="AZ18">
        <v>1596.1371473126385</v>
      </c>
    </row>
    <row r="19" spans="1:52" x14ac:dyDescent="0.25">
      <c r="A19">
        <v>1294</v>
      </c>
      <c r="B19" t="s">
        <v>877</v>
      </c>
      <c r="C19">
        <v>4.7789869984647231</v>
      </c>
      <c r="D19">
        <v>2.6024479612690027E-4</v>
      </c>
      <c r="E19">
        <v>1.6527982106147516</v>
      </c>
      <c r="F19">
        <v>1.6527982106147516</v>
      </c>
      <c r="G19">
        <v>0.62673706655423511</v>
      </c>
      <c r="H19">
        <v>7.9100509560315717E-3</v>
      </c>
      <c r="I19">
        <v>38.078827050616006</v>
      </c>
      <c r="J19">
        <v>0.63464711751026637</v>
      </c>
      <c r="K19">
        <v>-1.0000000000000024</v>
      </c>
      <c r="L19">
        <v>-1.0000000000000024</v>
      </c>
      <c r="M19">
        <v>12.692942350205334</v>
      </c>
      <c r="N19">
        <v>44.510612259695428</v>
      </c>
      <c r="O19">
        <v>-0.23535272530130144</v>
      </c>
      <c r="P19">
        <v>0.86981778627015316</v>
      </c>
      <c r="Q19">
        <v>0.18159859478587745</v>
      </c>
      <c r="R19">
        <v>0.36872215118025181</v>
      </c>
      <c r="S19">
        <v>0.36872215118025181</v>
      </c>
      <c r="T19">
        <v>0.40025764555061411</v>
      </c>
      <c r="U19">
        <v>0.22571706873116479</v>
      </c>
      <c r="V19">
        <v>29.150875965280662</v>
      </c>
      <c r="W19">
        <v>3.0935189972866017</v>
      </c>
      <c r="X19">
        <v>-1.0000000000000024</v>
      </c>
      <c r="Y19">
        <v>-1.0000000000000024</v>
      </c>
      <c r="Z19">
        <v>48.982438877592323</v>
      </c>
      <c r="AA19">
        <v>-1.7005952426014742E-2</v>
      </c>
      <c r="AB19">
        <v>0.10537136142150791</v>
      </c>
      <c r="AC19">
        <v>0.30463387735502251</v>
      </c>
      <c r="AD19">
        <v>19.649964317525772</v>
      </c>
      <c r="AE19">
        <v>1</v>
      </c>
      <c r="AF19">
        <v>-1.0000000000000024</v>
      </c>
      <c r="AG19">
        <v>-1.0000000000000024</v>
      </c>
      <c r="AH19">
        <v>3.2754144466785963E-2</v>
      </c>
      <c r="AI19">
        <v>0.22571706873116479</v>
      </c>
      <c r="AJ19">
        <v>-0.27901935071658984</v>
      </c>
      <c r="AK19">
        <v>-0.13266982175877493</v>
      </c>
      <c r="AL19">
        <v>-7.4647820645687146E-2</v>
      </c>
      <c r="AM19">
        <v>7.7287736934452719E-2</v>
      </c>
      <c r="AN19">
        <v>-3.2612922697251294</v>
      </c>
      <c r="AO19">
        <v>1.2688443145674411</v>
      </c>
      <c r="AP19">
        <v>67.229703015896618</v>
      </c>
      <c r="AQ19">
        <v>1.363419016642283</v>
      </c>
      <c r="AR19">
        <v>3.7281661147968679</v>
      </c>
      <c r="AS19">
        <v>-1.0000000000000024</v>
      </c>
      <c r="AT19">
        <v>-1.0000000000000024</v>
      </c>
      <c r="AU19">
        <v>1.8343968054006285</v>
      </c>
      <c r="AV19">
        <v>94.76189545185521</v>
      </c>
      <c r="AW19">
        <v>117.98868521430742</v>
      </c>
      <c r="AX19">
        <v>0.21026599885189551</v>
      </c>
      <c r="AY19">
        <v>4.742010448269701</v>
      </c>
      <c r="AZ19">
        <v>1539.3587359657183</v>
      </c>
    </row>
    <row r="20" spans="1:52" x14ac:dyDescent="0.25">
      <c r="A20">
        <v>1369</v>
      </c>
      <c r="B20" t="s">
        <v>899</v>
      </c>
      <c r="C20">
        <v>3.9641995353054975</v>
      </c>
      <c r="D20">
        <v>7.2215754315355799E-3</v>
      </c>
      <c r="E20">
        <v>1.3651295540620159</v>
      </c>
      <c r="F20">
        <v>1.3651295540620159</v>
      </c>
      <c r="G20">
        <v>2.8076747509176832E-2</v>
      </c>
      <c r="H20">
        <v>-6.8360184204986404E-3</v>
      </c>
      <c r="I20">
        <v>1.2744437453206898</v>
      </c>
      <c r="J20">
        <v>2.1240729088678169E-2</v>
      </c>
      <c r="K20">
        <v>-1.0000000000000002</v>
      </c>
      <c r="L20">
        <v>-1.0000000000000002</v>
      </c>
      <c r="M20">
        <v>0.42481458177356357</v>
      </c>
      <c r="N20">
        <v>6.6037728346882103</v>
      </c>
      <c r="O20">
        <v>0.76862607713995712</v>
      </c>
      <c r="P20">
        <v>3.2486692429565993</v>
      </c>
      <c r="Q20">
        <v>1.1639939897997378</v>
      </c>
      <c r="R20">
        <v>0.33062716955206839</v>
      </c>
      <c r="S20">
        <v>0.33062716955206839</v>
      </c>
      <c r="T20">
        <v>0.36104347080676047</v>
      </c>
      <c r="U20">
        <v>1.3849769171113031E-2</v>
      </c>
      <c r="V20">
        <v>40.596273999733285</v>
      </c>
      <c r="W20">
        <v>2.164579944487913</v>
      </c>
      <c r="X20">
        <v>-1.0000000000000002</v>
      </c>
      <c r="Y20">
        <v>-1.0000000000000002</v>
      </c>
      <c r="Z20">
        <v>76.03120100108805</v>
      </c>
      <c r="AA20">
        <v>0.11110151978691636</v>
      </c>
      <c r="AB20">
        <v>0.27117334932669407</v>
      </c>
      <c r="AC20">
        <v>0.30314379111749062</v>
      </c>
      <c r="AD20">
        <v>34.270933011555051</v>
      </c>
      <c r="AE20">
        <v>0.8</v>
      </c>
      <c r="AF20">
        <v>-1.0000000000000002</v>
      </c>
      <c r="AG20">
        <v>-1.0000000000000002</v>
      </c>
      <c r="AH20">
        <v>7.0789204355031263E-2</v>
      </c>
      <c r="AI20">
        <v>1.3849769171113031E-2</v>
      </c>
      <c r="AJ20">
        <v>-0.14412824902648361</v>
      </c>
      <c r="AK20">
        <v>2.0780591823762372E-2</v>
      </c>
      <c r="AL20">
        <v>-0.37637677347834653</v>
      </c>
      <c r="AM20">
        <v>-0.13847226008982871</v>
      </c>
      <c r="AN20">
        <v>-10.13006058209108</v>
      </c>
      <c r="AO20">
        <v>-3.3579035431269064</v>
      </c>
      <c r="AP20">
        <v>41.870717745053966</v>
      </c>
      <c r="AQ20">
        <v>1.0361475790820098</v>
      </c>
      <c r="AR20">
        <v>2.1858206735765928</v>
      </c>
      <c r="AS20">
        <v>-1.0000000000000002</v>
      </c>
      <c r="AT20">
        <v>-1.0000000000000002</v>
      </c>
      <c r="AU20">
        <v>2.5291235438617563</v>
      </c>
      <c r="AV20">
        <v>79.277070292649384</v>
      </c>
      <c r="AW20">
        <v>82.077831296861333</v>
      </c>
      <c r="AX20">
        <v>0.18356329597448562</v>
      </c>
      <c r="AY20">
        <v>2.0316357172186592</v>
      </c>
      <c r="AZ20">
        <v>1456.0612985219993</v>
      </c>
    </row>
    <row r="21" spans="1:52" x14ac:dyDescent="0.25">
      <c r="A21">
        <v>1533</v>
      </c>
      <c r="B21" t="s">
        <v>944</v>
      </c>
      <c r="C21">
        <v>3.6033887405512575</v>
      </c>
      <c r="D21">
        <v>-1.5760095499291978E-2</v>
      </c>
      <c r="E21">
        <v>-0.43564932985660149</v>
      </c>
      <c r="F21">
        <v>-0.43564932985660149</v>
      </c>
      <c r="G21">
        <v>0.16994236265789237</v>
      </c>
      <c r="H21">
        <v>-1.1464711718991666E-2</v>
      </c>
      <c r="I21">
        <v>9.5086590563340234</v>
      </c>
      <c r="J21">
        <v>0.15847765093890065</v>
      </c>
      <c r="K21">
        <v>-0.99999999999999978</v>
      </c>
      <c r="L21">
        <v>-0.99999999999999978</v>
      </c>
      <c r="M21">
        <v>3.1695530187780085</v>
      </c>
      <c r="N21">
        <v>12.676398467028678</v>
      </c>
      <c r="O21">
        <v>-0.45094562365594204</v>
      </c>
      <c r="P21">
        <v>-8.8409139164683186</v>
      </c>
      <c r="Q21">
        <v>-2.9549712232298329</v>
      </c>
      <c r="R21">
        <v>0.32568304787279029</v>
      </c>
      <c r="S21">
        <v>0.32568304787279029</v>
      </c>
      <c r="T21">
        <v>0.34731271973224292</v>
      </c>
      <c r="U21">
        <v>-0.15797100898552174</v>
      </c>
      <c r="V21">
        <v>27.289206222136031</v>
      </c>
      <c r="W21">
        <v>0.92666298436197658</v>
      </c>
      <c r="X21">
        <v>-0.99999999999999978</v>
      </c>
      <c r="Y21">
        <v>-0.99999999999999978</v>
      </c>
      <c r="Z21">
        <v>82.777155039841105</v>
      </c>
      <c r="AA21">
        <v>0.35718877665903054</v>
      </c>
      <c r="AB21">
        <v>0.54668928717522769</v>
      </c>
      <c r="AC21">
        <v>0.26498033698444151</v>
      </c>
      <c r="AD21">
        <v>58.442920040934993</v>
      </c>
      <c r="AE21">
        <v>0.91666666666666663</v>
      </c>
      <c r="AF21">
        <v>-0.99999999999999978</v>
      </c>
      <c r="AG21">
        <v>-0.99999999999999978</v>
      </c>
      <c r="AH21">
        <v>-1.8963654039335701E-2</v>
      </c>
      <c r="AI21">
        <v>-0.15797100898552174</v>
      </c>
      <c r="AJ21">
        <v>-4.1563039528242633E-2</v>
      </c>
      <c r="AK21">
        <v>0.13513701076697215</v>
      </c>
      <c r="AL21">
        <v>-0.11188064491005217</v>
      </c>
      <c r="AM21">
        <v>-9.0719296028730662E-2</v>
      </c>
      <c r="AN21">
        <v>-3.0048313203925199</v>
      </c>
      <c r="AO21">
        <v>-1.5922973468834063</v>
      </c>
      <c r="AP21">
        <v>36.79786527847007</v>
      </c>
      <c r="AQ21">
        <v>0.84070780649230092</v>
      </c>
      <c r="AR21">
        <v>1.0851406353008763</v>
      </c>
      <c r="AS21">
        <v>-0.99999999999999978</v>
      </c>
      <c r="AT21">
        <v>-0.99999999999999978</v>
      </c>
      <c r="AU21">
        <v>-3.390620553086436</v>
      </c>
      <c r="AV21">
        <v>93.861256159986382</v>
      </c>
      <c r="AW21">
        <v>77.684882180647548</v>
      </c>
      <c r="AX21">
        <v>0.27649239232458278</v>
      </c>
      <c r="AY21">
        <v>21.096673963711737</v>
      </c>
      <c r="AZ21">
        <v>1534.7298642459871</v>
      </c>
    </row>
    <row r="22" spans="1:52" x14ac:dyDescent="0.25">
      <c r="A22">
        <v>1622</v>
      </c>
      <c r="B22" t="s">
        <v>979</v>
      </c>
      <c r="C22">
        <v>5.5093264198942977</v>
      </c>
      <c r="D22">
        <v>1.2002082348316418E-2</v>
      </c>
      <c r="E22">
        <v>0.90436603675699856</v>
      </c>
      <c r="F22">
        <v>0.90436603675699856</v>
      </c>
      <c r="G22">
        <v>-7.2576097674045881E-2</v>
      </c>
      <c r="H22">
        <v>-6.2157293468389852E-3</v>
      </c>
      <c r="I22">
        <v>-4.7275096212530894</v>
      </c>
      <c r="J22">
        <v>-7.8791827020884886E-2</v>
      </c>
      <c r="K22">
        <v>-0.999999999999997</v>
      </c>
      <c r="L22">
        <v>-0.999999999999997</v>
      </c>
      <c r="M22">
        <v>-1.575836540417699</v>
      </c>
      <c r="N22">
        <v>1.6861828353981965</v>
      </c>
      <c r="O22">
        <v>0.59696159978309571</v>
      </c>
      <c r="P22">
        <v>-1.2743728808846477</v>
      </c>
      <c r="Q22">
        <v>-0.41263263756049012</v>
      </c>
      <c r="R22">
        <v>0.3154369656924968</v>
      </c>
      <c r="S22">
        <v>0.3154369656924968</v>
      </c>
      <c r="T22">
        <v>8.3658573800422617E-2</v>
      </c>
      <c r="U22">
        <v>-0.10584745041231941</v>
      </c>
      <c r="V22">
        <v>27.499075271759246</v>
      </c>
      <c r="W22">
        <v>0.39131898349281602</v>
      </c>
      <c r="X22">
        <v>-0.999999999999997</v>
      </c>
      <c r="Y22">
        <v>-0.999999999999997</v>
      </c>
      <c r="Z22">
        <v>70.360535923452957</v>
      </c>
      <c r="AA22">
        <v>0.29099530970370358</v>
      </c>
      <c r="AB22">
        <v>0.2799146354430081</v>
      </c>
      <c r="AC22">
        <v>0.29457192063837262</v>
      </c>
      <c r="AD22">
        <v>43.274093289254175</v>
      </c>
      <c r="AE22">
        <v>0.8</v>
      </c>
      <c r="AF22">
        <v>-0.999999999999997</v>
      </c>
      <c r="AG22">
        <v>-0.999999999999997</v>
      </c>
      <c r="AH22">
        <v>3.7766001530885676E-2</v>
      </c>
      <c r="AI22">
        <v>-0.10584745041231941</v>
      </c>
      <c r="AJ22">
        <v>0.44000129131731069</v>
      </c>
      <c r="AK22">
        <v>-0.11049807473306777</v>
      </c>
      <c r="AL22">
        <v>4.4639558544909974E-3</v>
      </c>
      <c r="AM22">
        <v>-0.27024825481326603</v>
      </c>
      <c r="AN22">
        <v>2.3116053529488294</v>
      </c>
      <c r="AO22">
        <v>-7.3086967439969905</v>
      </c>
      <c r="AP22">
        <v>22.771565650506162</v>
      </c>
      <c r="AQ22">
        <v>0.60868505477309642</v>
      </c>
      <c r="AR22">
        <v>0.3125271564719318</v>
      </c>
      <c r="AS22">
        <v>-0.999999999999997</v>
      </c>
      <c r="AT22">
        <v>-0.999999999999997</v>
      </c>
      <c r="AU22">
        <v>0.49173339919650827</v>
      </c>
      <c r="AV22">
        <v>64.738022014854209</v>
      </c>
      <c r="AW22">
        <v>54.90859700423993</v>
      </c>
      <c r="AX22">
        <v>0.31058135234066259</v>
      </c>
      <c r="AY22">
        <v>-14.188619281000269</v>
      </c>
      <c r="AZ22">
        <v>1461.8584524392277</v>
      </c>
    </row>
    <row r="23" spans="1:52" x14ac:dyDescent="0.25">
      <c r="A23">
        <v>1678</v>
      </c>
      <c r="B23" t="s">
        <v>1002</v>
      </c>
      <c r="C23">
        <v>4.1082221563172157</v>
      </c>
      <c r="D23">
        <v>-2.6124928002483165E-2</v>
      </c>
      <c r="E23">
        <v>29.218193772443716</v>
      </c>
      <c r="F23">
        <v>29.218193772443716</v>
      </c>
      <c r="G23">
        <v>1.0773647786107666E-2</v>
      </c>
      <c r="H23">
        <v>-1.6207966142327158E-3</v>
      </c>
      <c r="I23">
        <v>0.54917107031249512</v>
      </c>
      <c r="J23">
        <v>9.1528511718749102E-3</v>
      </c>
      <c r="K23">
        <v>-0.99999999999999978</v>
      </c>
      <c r="L23">
        <v>-0.99999999999999978</v>
      </c>
      <c r="M23">
        <v>0.18305702343749891</v>
      </c>
      <c r="N23">
        <v>33.87558699907342</v>
      </c>
      <c r="O23">
        <v>-1.5832615152745766</v>
      </c>
      <c r="P23">
        <v>65.23792689953622</v>
      </c>
      <c r="Q23">
        <v>21.291229565153909</v>
      </c>
      <c r="R23">
        <v>0.33964671795367046</v>
      </c>
      <c r="S23">
        <v>0.33964671795367046</v>
      </c>
      <c r="T23">
        <v>0.20934981338517292</v>
      </c>
      <c r="U23">
        <v>5.7885738781892931E-2</v>
      </c>
      <c r="V23">
        <v>37.495045476101261</v>
      </c>
      <c r="W23">
        <v>1.8611676555878534</v>
      </c>
      <c r="X23">
        <v>-0.99999999999999978</v>
      </c>
      <c r="Y23">
        <v>-0.99999999999999978</v>
      </c>
      <c r="Z23">
        <v>104.44027543803547</v>
      </c>
      <c r="AA23">
        <v>0.32754361934474541</v>
      </c>
      <c r="AB23">
        <v>0.26661978495373506</v>
      </c>
      <c r="AC23">
        <v>0.31891660363712354</v>
      </c>
      <c r="AD23">
        <v>45.654000396780177</v>
      </c>
      <c r="AE23">
        <v>0.9375</v>
      </c>
      <c r="AF23">
        <v>-0.99999999999999978</v>
      </c>
      <c r="AG23">
        <v>-0.99999999999999978</v>
      </c>
      <c r="AH23">
        <v>0.91453989606159891</v>
      </c>
      <c r="AI23">
        <v>5.7885738781892931E-2</v>
      </c>
      <c r="AJ23">
        <v>-9.8551153713449233E-2</v>
      </c>
      <c r="AK23">
        <v>0.60804260045075686</v>
      </c>
      <c r="AL23">
        <v>-7.0938286339615061E-2</v>
      </c>
      <c r="AM23">
        <v>0.23741812111292693</v>
      </c>
      <c r="AN23">
        <v>-2.2662129270576221</v>
      </c>
      <c r="AO23">
        <v>8.97566603007696</v>
      </c>
      <c r="AP23">
        <v>38.044216546413779</v>
      </c>
      <c r="AQ23">
        <v>0.94652898807440711</v>
      </c>
      <c r="AR23">
        <v>1.8703205067597284</v>
      </c>
      <c r="AS23">
        <v>-0.99999999999999978</v>
      </c>
      <c r="AT23">
        <v>-0.99999999999999978</v>
      </c>
      <c r="AU23">
        <v>50.509423337597617</v>
      </c>
      <c r="AV23">
        <v>147.29152846718577</v>
      </c>
      <c r="AW23">
        <v>171.37090026660715</v>
      </c>
      <c r="AX23">
        <v>0.54929879647595636</v>
      </c>
      <c r="AY23">
        <v>62.216341043475147</v>
      </c>
      <c r="AZ23">
        <v>1789.0250487414107</v>
      </c>
    </row>
    <row r="24" spans="1:52" x14ac:dyDescent="0.25">
      <c r="A24">
        <v>1745</v>
      </c>
      <c r="B24" t="s">
        <v>1036</v>
      </c>
      <c r="C24">
        <v>4.9851854315213409</v>
      </c>
      <c r="D24">
        <v>2.5444068236893713E-2</v>
      </c>
      <c r="E24">
        <v>0.97430720090092371</v>
      </c>
      <c r="F24">
        <v>0.97430720090092371</v>
      </c>
      <c r="G24">
        <v>0.24265036061075634</v>
      </c>
      <c r="H24">
        <v>-2.8144548015950101E-2</v>
      </c>
      <c r="I24">
        <v>12.870348755688374</v>
      </c>
      <c r="J24">
        <v>0.21450581259480622</v>
      </c>
      <c r="K24">
        <v>-1.0000000000000033</v>
      </c>
      <c r="L24">
        <v>-1.0000000000000033</v>
      </c>
      <c r="M24">
        <v>4.2901162518961256</v>
      </c>
      <c r="N24">
        <v>18.829841388110651</v>
      </c>
      <c r="O24">
        <v>4.1045534313344403</v>
      </c>
      <c r="P24">
        <v>-1.60859545704558</v>
      </c>
      <c r="Q24">
        <v>-9.6199354066164672E-2</v>
      </c>
      <c r="R24">
        <v>0.34677107157663495</v>
      </c>
      <c r="S24">
        <v>0.34677107157663495</v>
      </c>
      <c r="T24">
        <v>0.26017982073181006</v>
      </c>
      <c r="U24">
        <v>-0.13170586775737128</v>
      </c>
      <c r="V24">
        <v>24.300411341316089</v>
      </c>
      <c r="W24">
        <v>0.74295814518477565</v>
      </c>
      <c r="X24">
        <v>-1.0000000000000033</v>
      </c>
      <c r="Y24">
        <v>-1.0000000000000033</v>
      </c>
      <c r="Z24">
        <v>60.116210793492058</v>
      </c>
      <c r="AA24">
        <v>0.23089932589317846</v>
      </c>
      <c r="AB24">
        <v>0.46004332099735434</v>
      </c>
      <c r="AC24">
        <v>2.7297329234310268E-2</v>
      </c>
      <c r="AD24">
        <v>35.911998806242174</v>
      </c>
      <c r="AE24">
        <v>0.5</v>
      </c>
      <c r="AF24">
        <v>-1.0000000000000033</v>
      </c>
      <c r="AG24">
        <v>-1.0000000000000033</v>
      </c>
      <c r="AH24">
        <v>-7.273925690587154E-4</v>
      </c>
      <c r="AI24">
        <v>-0.13170586775737128</v>
      </c>
      <c r="AJ24">
        <v>-0.15952826940275008</v>
      </c>
      <c r="AK24">
        <v>0.20859016911257849</v>
      </c>
      <c r="AL24">
        <v>-0.25208826799353051</v>
      </c>
      <c r="AM24">
        <v>-0.17644920696400132</v>
      </c>
      <c r="AN24">
        <v>-7.0998480468520118</v>
      </c>
      <c r="AO24">
        <v>-3.3682793285371417</v>
      </c>
      <c r="AP24">
        <v>37.170760097004475</v>
      </c>
      <c r="AQ24">
        <v>0.82201609612770776</v>
      </c>
      <c r="AR24">
        <v>0.95746395777958127</v>
      </c>
      <c r="AS24">
        <v>-1.0000000000000033</v>
      </c>
      <c r="AT24">
        <v>-1.0000000000000033</v>
      </c>
      <c r="AU24">
        <v>0.87810784683476073</v>
      </c>
      <c r="AV24">
        <v>75.577772853065582</v>
      </c>
      <c r="AW24">
        <v>62.392638225947266</v>
      </c>
      <c r="AX24">
        <v>0.17327497477675144</v>
      </c>
      <c r="AY24">
        <v>7.8106926836932873</v>
      </c>
      <c r="AZ24">
        <v>1484.804239752609</v>
      </c>
    </row>
    <row r="25" spans="1:52" x14ac:dyDescent="0.25">
      <c r="A25">
        <v>2073</v>
      </c>
      <c r="B25" t="s">
        <v>1141</v>
      </c>
      <c r="C25">
        <v>5.1082347305366946</v>
      </c>
      <c r="D25">
        <v>0.1998344201716864</v>
      </c>
      <c r="E25">
        <v>1.6547866380240013</v>
      </c>
      <c r="F25">
        <v>1.6547866380240013</v>
      </c>
      <c r="G25">
        <v>0.34798412849978549</v>
      </c>
      <c r="H25">
        <v>4.504446019510569E-3</v>
      </c>
      <c r="I25">
        <v>21.149314471157737</v>
      </c>
      <c r="J25">
        <v>0.35248857451929611</v>
      </c>
      <c r="K25">
        <v>-1</v>
      </c>
      <c r="L25">
        <v>-1</v>
      </c>
      <c r="M25">
        <v>7.0497714903859237</v>
      </c>
      <c r="N25">
        <v>27.91233583971847</v>
      </c>
      <c r="O25">
        <v>8.1613276533719148</v>
      </c>
      <c r="P25">
        <v>3.525768202484389</v>
      </c>
      <c r="Q25">
        <v>2.0530924540331155</v>
      </c>
      <c r="R25">
        <v>0.34597199605379092</v>
      </c>
      <c r="S25">
        <v>0.34597199605379092</v>
      </c>
      <c r="T25">
        <v>0.37782225116612855</v>
      </c>
      <c r="U25">
        <v>0.49485272721759932</v>
      </c>
      <c r="V25">
        <v>48.485215838880521</v>
      </c>
      <c r="W25">
        <v>4.8324994482788526</v>
      </c>
      <c r="X25">
        <v>-1</v>
      </c>
      <c r="Y25">
        <v>-1</v>
      </c>
      <c r="Z25">
        <v>89.856707719384318</v>
      </c>
      <c r="AA25">
        <v>0.21986322738986319</v>
      </c>
      <c r="AB25">
        <v>0.17517597227333329</v>
      </c>
      <c r="AC25">
        <v>0.39132878886621714</v>
      </c>
      <c r="AD25">
        <v>39.318399426470684</v>
      </c>
      <c r="AE25">
        <v>0.83333333333333337</v>
      </c>
      <c r="AF25">
        <v>-1</v>
      </c>
      <c r="AG25">
        <v>-1</v>
      </c>
      <c r="AH25">
        <v>-1.9513897256878465E-2</v>
      </c>
      <c r="AI25">
        <v>0.49485272721759932</v>
      </c>
      <c r="AJ25">
        <v>-0.19983319684901851</v>
      </c>
      <c r="AK25">
        <v>-0.27964880122934171</v>
      </c>
      <c r="AL25">
        <v>0.22508710531084819</v>
      </c>
      <c r="AM25">
        <v>-0.40163852402167033</v>
      </c>
      <c r="AN25">
        <v>4.6280116485261145</v>
      </c>
      <c r="AO25">
        <v>-11.439207106688469</v>
      </c>
      <c r="AP25">
        <v>69.634530310038343</v>
      </c>
      <c r="AQ25">
        <v>1.5646189704913094</v>
      </c>
      <c r="AR25">
        <v>5.1849880227981506</v>
      </c>
      <c r="AS25">
        <v>-1</v>
      </c>
      <c r="AT25">
        <v>-1</v>
      </c>
      <c r="AU25">
        <v>3.7078790920571185</v>
      </c>
      <c r="AV25">
        <v>106.32983645241431</v>
      </c>
      <c r="AW25">
        <v>155.42483122903664</v>
      </c>
      <c r="AX25">
        <v>8.4953235096964744E-2</v>
      </c>
      <c r="AY25">
        <v>-17.578674121459272</v>
      </c>
      <c r="AZ25">
        <v>1545.1868125850353</v>
      </c>
    </row>
    <row r="26" spans="1:52" x14ac:dyDescent="0.25">
      <c r="A26">
        <v>2096</v>
      </c>
      <c r="B26" t="s">
        <v>1153</v>
      </c>
      <c r="C26">
        <v>5.1322875563294481</v>
      </c>
      <c r="D26">
        <v>-2.8039975906225305E-2</v>
      </c>
      <c r="E26">
        <v>2.4750510137125765</v>
      </c>
      <c r="F26">
        <v>2.4750510137125765</v>
      </c>
      <c r="G26">
        <v>-5.5601404292004095E-2</v>
      </c>
      <c r="H26">
        <v>1.5493760144572278E-2</v>
      </c>
      <c r="I26">
        <v>-2.4064586488459243</v>
      </c>
      <c r="J26">
        <v>-4.0107644147431787E-2</v>
      </c>
      <c r="K26">
        <v>-1.0000000000000009</v>
      </c>
      <c r="L26">
        <v>-1.0000000000000009</v>
      </c>
      <c r="M26">
        <v>-0.80215288294863807</v>
      </c>
      <c r="N26">
        <v>5.2008799211961119</v>
      </c>
      <c r="O26">
        <v>-1.1619646003943382</v>
      </c>
      <c r="P26">
        <v>4.6641667899994985</v>
      </c>
      <c r="Q26">
        <v>1.446951443530011</v>
      </c>
      <c r="R26">
        <v>0.34516942129510031</v>
      </c>
      <c r="S26">
        <v>0.34516942129510031</v>
      </c>
      <c r="T26">
        <v>0.45893457142026428</v>
      </c>
      <c r="U26">
        <v>0.22932277859053551</v>
      </c>
      <c r="V26">
        <v>56.748153469937257</v>
      </c>
      <c r="W26">
        <v>3.9539575319236708</v>
      </c>
      <c r="X26">
        <v>-1.0000000000000009</v>
      </c>
      <c r="Y26">
        <v>-1.0000000000000009</v>
      </c>
      <c r="Z26">
        <v>94.796948661688106</v>
      </c>
      <c r="AA26">
        <v>0.22482584747815887</v>
      </c>
      <c r="AB26">
        <v>0.19595572546506784</v>
      </c>
      <c r="AC26">
        <v>0.31125530202119017</v>
      </c>
      <c r="AD26">
        <v>36.601843748220823</v>
      </c>
      <c r="AE26">
        <v>0.8</v>
      </c>
      <c r="AF26">
        <v>-1.0000000000000009</v>
      </c>
      <c r="AG26">
        <v>-1.0000000000000009</v>
      </c>
      <c r="AH26">
        <v>4.1994970350680172E-2</v>
      </c>
      <c r="AI26">
        <v>0.22932277859053551</v>
      </c>
      <c r="AJ26">
        <v>0.17141261167713839</v>
      </c>
      <c r="AK26">
        <v>0.15375069141313089</v>
      </c>
      <c r="AL26">
        <v>0.11864700999540587</v>
      </c>
      <c r="AM26">
        <v>-7.7269610679335049E-2</v>
      </c>
      <c r="AN26">
        <v>3.8232383082708385</v>
      </c>
      <c r="AO26">
        <v>-1.162986809917721</v>
      </c>
      <c r="AP26">
        <v>54.341694821091416</v>
      </c>
      <c r="AQ26">
        <v>1.3785961926010006</v>
      </c>
      <c r="AR26">
        <v>3.9138498877762382</v>
      </c>
      <c r="AS26">
        <v>-1.0000000000000009</v>
      </c>
      <c r="AT26">
        <v>-1.0000000000000009</v>
      </c>
      <c r="AU26">
        <v>3.9220024572425878</v>
      </c>
      <c r="AV26">
        <v>98.83484177296647</v>
      </c>
      <c r="AW26">
        <v>122.60701903903366</v>
      </c>
      <c r="AX26">
        <v>8.6274068068548149E-2</v>
      </c>
      <c r="AY26">
        <v>-2.5627715910444144</v>
      </c>
      <c r="AZ26">
        <v>1468.8432432876384</v>
      </c>
    </row>
    <row r="27" spans="1:52" x14ac:dyDescent="0.25">
      <c r="A27">
        <v>2240</v>
      </c>
      <c r="B27" t="s">
        <v>1206</v>
      </c>
      <c r="C27">
        <v>5.099271759661903</v>
      </c>
      <c r="D27">
        <v>-1.8131601119595976E-2</v>
      </c>
      <c r="E27">
        <v>1.0444952832947083</v>
      </c>
      <c r="F27">
        <v>1.0444952832947083</v>
      </c>
      <c r="G27">
        <v>6.0246401341991732E-2</v>
      </c>
      <c r="H27">
        <v>3.9860591954269803E-3</v>
      </c>
      <c r="I27">
        <v>3.8539476322451249</v>
      </c>
      <c r="J27">
        <v>6.423246053741867E-2</v>
      </c>
      <c r="K27">
        <v>-0.999999999999998</v>
      </c>
      <c r="L27">
        <v>-0.999999999999998</v>
      </c>
      <c r="M27">
        <v>1.2846492107483733</v>
      </c>
      <c r="N27">
        <v>9.9977146752017347</v>
      </c>
      <c r="O27">
        <v>-0.97830112329601837</v>
      </c>
      <c r="P27">
        <v>-0.47523394019708071</v>
      </c>
      <c r="Q27">
        <v>-0.34793668625782903</v>
      </c>
      <c r="R27">
        <v>0.23189940690010988</v>
      </c>
      <c r="S27">
        <v>0.23189940690010988</v>
      </c>
      <c r="T27">
        <v>0.24227520798945543</v>
      </c>
      <c r="U27">
        <v>-7.0553737353184973E-2</v>
      </c>
      <c r="V27">
        <v>22.851512955962871</v>
      </c>
      <c r="W27">
        <v>0.84391083466829064</v>
      </c>
      <c r="X27">
        <v>-0.999999999999998</v>
      </c>
      <c r="Y27">
        <v>-0.999999999999998</v>
      </c>
      <c r="Z27">
        <v>71.808344451392159</v>
      </c>
      <c r="AA27">
        <v>0.41167589166249136</v>
      </c>
      <c r="AB27">
        <v>0.38088511436334732</v>
      </c>
      <c r="AC27">
        <v>0.19353435760790288</v>
      </c>
      <c r="AD27">
        <v>49.304768181687081</v>
      </c>
      <c r="AE27">
        <v>0.8</v>
      </c>
      <c r="AF27">
        <v>-0.999999999999998</v>
      </c>
      <c r="AG27">
        <v>-0.999999999999998</v>
      </c>
      <c r="AH27">
        <v>1.3166653826138176E-2</v>
      </c>
      <c r="AI27">
        <v>-7.0553737353184973E-2</v>
      </c>
      <c r="AJ27">
        <v>0.46099616651897318</v>
      </c>
      <c r="AK27">
        <v>0.19302841421875902</v>
      </c>
      <c r="AL27">
        <v>-0.37432222779659374</v>
      </c>
      <c r="AM27">
        <v>0.16045706777696864</v>
      </c>
      <c r="AN27">
        <v>-7.0530748623199759</v>
      </c>
      <c r="AO27">
        <v>4.9765687655180102</v>
      </c>
      <c r="AP27">
        <v>26.705460588207963</v>
      </c>
      <c r="AQ27">
        <v>0.63552028443649033</v>
      </c>
      <c r="AR27">
        <v>0.90814329520570924</v>
      </c>
      <c r="AS27">
        <v>-0.999999999999998</v>
      </c>
      <c r="AT27">
        <v>-0.999999999999998</v>
      </c>
      <c r="AU27">
        <v>0.69655859703687939</v>
      </c>
      <c r="AV27">
        <v>86.782627892111876</v>
      </c>
      <c r="AW27">
        <v>79.990587233316177</v>
      </c>
      <c r="AX27">
        <v>0.31909054776508122</v>
      </c>
      <c r="AY27">
        <v>10.13860295697325</v>
      </c>
      <c r="AZ27">
        <v>1544.8371581309998</v>
      </c>
    </row>
    <row r="28" spans="1:52" x14ac:dyDescent="0.25">
      <c r="A28">
        <v>2839</v>
      </c>
      <c r="B28" t="s">
        <v>1410</v>
      </c>
      <c r="C28">
        <v>5.6325013087834161</v>
      </c>
      <c r="D28">
        <v>-9.2741247061016007E-3</v>
      </c>
      <c r="E28">
        <v>0.19329375529565479</v>
      </c>
      <c r="F28">
        <v>0.19329375529565479</v>
      </c>
      <c r="G28">
        <v>0.28564817347615373</v>
      </c>
      <c r="H28">
        <v>-1.3170638295881623E-2</v>
      </c>
      <c r="I28">
        <v>16.348652110816335</v>
      </c>
      <c r="J28">
        <v>0.27247753518027212</v>
      </c>
      <c r="K28">
        <v>-1.0000000000000009</v>
      </c>
      <c r="L28">
        <v>-1.0000000000000009</v>
      </c>
      <c r="M28">
        <v>5.4495507036054462</v>
      </c>
      <c r="N28">
        <v>22.174447174895406</v>
      </c>
      <c r="O28">
        <v>-0.82957298809444802</v>
      </c>
      <c r="P28">
        <v>3.4519106022343973</v>
      </c>
      <c r="Q28">
        <v>1.0681866360350059</v>
      </c>
      <c r="R28">
        <v>0.32548995121675361</v>
      </c>
      <c r="S28">
        <v>0.32548995121675361</v>
      </c>
      <c r="T28">
        <v>0.35629867246930141</v>
      </c>
      <c r="U28">
        <v>-2.084181284948642E-3</v>
      </c>
      <c r="V28">
        <v>29.308674337503515</v>
      </c>
      <c r="W28">
        <v>1.7833485873041688</v>
      </c>
      <c r="X28">
        <v>-1.0000000000000009</v>
      </c>
      <c r="Y28">
        <v>-1.0000000000000009</v>
      </c>
      <c r="Z28">
        <v>42.716255567068409</v>
      </c>
      <c r="AA28">
        <v>0.10986601529787986</v>
      </c>
      <c r="AB28">
        <v>0.18229057133860443</v>
      </c>
      <c r="AC28">
        <v>-4.5368694765885967E-2</v>
      </c>
      <c r="AD28">
        <v>12.339394593529905</v>
      </c>
      <c r="AE28">
        <v>0.7</v>
      </c>
      <c r="AF28">
        <v>-1.0000000000000009</v>
      </c>
      <c r="AG28">
        <v>-1.0000000000000009</v>
      </c>
      <c r="AH28">
        <v>9.6186929200499441E-3</v>
      </c>
      <c r="AI28">
        <v>-2.084181284948642E-3</v>
      </c>
      <c r="AJ28">
        <v>9.7259952216555021E-2</v>
      </c>
      <c r="AK28">
        <v>0.14075609660550467</v>
      </c>
      <c r="AL28">
        <v>1.8444180022801793E-2</v>
      </c>
      <c r="AM28">
        <v>0.11340322547213716</v>
      </c>
      <c r="AN28">
        <v>0.94740426165281777</v>
      </c>
      <c r="AO28">
        <v>3.5388611198309508</v>
      </c>
      <c r="AP28">
        <v>45.657326448319836</v>
      </c>
      <c r="AQ28">
        <v>1.00519439361786</v>
      </c>
      <c r="AR28">
        <v>2.055826122484441</v>
      </c>
      <c r="AS28">
        <v>-1.0000000000000009</v>
      </c>
      <c r="AT28">
        <v>-1.0000000000000009</v>
      </c>
      <c r="AU28">
        <v>1.2614803913306598</v>
      </c>
      <c r="AV28">
        <v>68.42956386179479</v>
      </c>
      <c r="AW28">
        <v>68.413519591700918</v>
      </c>
      <c r="AX28">
        <v>-3.0372359427633243E-2</v>
      </c>
      <c r="AY28">
        <v>-18.873236818548961</v>
      </c>
      <c r="AZ28">
        <v>1460.6795557365112</v>
      </c>
    </row>
    <row r="29" spans="1:52" x14ac:dyDescent="0.25">
      <c r="A29">
        <v>3008</v>
      </c>
      <c r="B29" t="s">
        <v>1490</v>
      </c>
      <c r="C29">
        <v>4.4715874401913602</v>
      </c>
      <c r="D29">
        <v>-3.9261034358217872E-2</v>
      </c>
      <c r="E29">
        <v>1.3901624740700189</v>
      </c>
      <c r="F29">
        <v>1.3901624740700189</v>
      </c>
      <c r="G29">
        <v>-4.1520417295089797E-3</v>
      </c>
      <c r="H29">
        <v>-1.1929518309428276E-2</v>
      </c>
      <c r="I29">
        <v>-0.96489360233623533</v>
      </c>
      <c r="J29">
        <v>-1.60815600389373E-2</v>
      </c>
      <c r="K29">
        <v>-0.99999999999999756</v>
      </c>
      <c r="L29">
        <v>-0.99999999999999756</v>
      </c>
      <c r="M29">
        <v>-0.32163120077874618</v>
      </c>
      <c r="N29">
        <v>4.8968563119251343</v>
      </c>
      <c r="O29">
        <v>-1.3194787492498443</v>
      </c>
      <c r="P29">
        <v>-8.0251797271702365</v>
      </c>
      <c r="Q29">
        <v>-2.77613397419168</v>
      </c>
      <c r="R29">
        <v>0.32541235032204563</v>
      </c>
      <c r="S29">
        <v>0.32541235032204563</v>
      </c>
      <c r="T29">
        <v>0.30740930428875335</v>
      </c>
      <c r="U29">
        <v>0.50739020393303413</v>
      </c>
      <c r="V29">
        <v>59.268230756192644</v>
      </c>
      <c r="W29">
        <v>4.9329637184249604</v>
      </c>
      <c r="X29">
        <v>-0.99999999999999756</v>
      </c>
      <c r="Y29">
        <v>-0.99999999999999756</v>
      </c>
      <c r="Z29">
        <v>110.13867922550322</v>
      </c>
      <c r="AA29">
        <v>0.39488682458284569</v>
      </c>
      <c r="AB29">
        <v>0.35951506984525705</v>
      </c>
      <c r="AC29">
        <v>0.31852975444194281</v>
      </c>
      <c r="AD29">
        <v>53.646582443502261</v>
      </c>
      <c r="AE29">
        <v>0.875</v>
      </c>
      <c r="AF29">
        <v>-0.99999999999999756</v>
      </c>
      <c r="AG29">
        <v>-0.99999999999999756</v>
      </c>
      <c r="AH29">
        <v>4.530774565961646E-3</v>
      </c>
      <c r="AI29">
        <v>0.50739020393303413</v>
      </c>
      <c r="AJ29">
        <v>0.13154906384645768</v>
      </c>
      <c r="AK29">
        <v>0.22955072656421682</v>
      </c>
      <c r="AL29">
        <v>3.5545772955100627E-2</v>
      </c>
      <c r="AM29">
        <v>0.49104005660770716</v>
      </c>
      <c r="AN29">
        <v>1.5463896431098041</v>
      </c>
      <c r="AO29">
        <v>13.423755048013753</v>
      </c>
      <c r="AP29">
        <v>58.303337153856432</v>
      </c>
      <c r="AQ29">
        <v>1.4656242088658789</v>
      </c>
      <c r="AR29">
        <v>4.9168821583860209</v>
      </c>
      <c r="AS29">
        <v>-0.99999999999999756</v>
      </c>
      <c r="AT29">
        <v>-0.99999999999999756</v>
      </c>
      <c r="AU29">
        <v>-1.3859715001216601</v>
      </c>
      <c r="AV29">
        <v>128.45929058544203</v>
      </c>
      <c r="AW29">
        <v>179.28892647006489</v>
      </c>
      <c r="AX29">
        <v>0.46584122162172964</v>
      </c>
      <c r="AY29">
        <v>51.077983180044441</v>
      </c>
      <c r="AZ29">
        <v>1538.9619310509843</v>
      </c>
    </row>
    <row r="30" spans="1:52" x14ac:dyDescent="0.25">
      <c r="A30">
        <v>3189</v>
      </c>
      <c r="B30" t="s">
        <v>710</v>
      </c>
      <c r="C30">
        <v>4.781117266756719</v>
      </c>
      <c r="D30">
        <v>-1.6316095376779655E-2</v>
      </c>
      <c r="E30">
        <v>-1.94474263014518</v>
      </c>
      <c r="F30">
        <v>-1.94474263014518</v>
      </c>
      <c r="G30">
        <v>-3.3724536910381617E-2</v>
      </c>
      <c r="H30">
        <v>5.6009386277850702E-3</v>
      </c>
      <c r="I30">
        <v>-1.6874158969557964</v>
      </c>
      <c r="J30">
        <v>-2.8123598282596557E-2</v>
      </c>
      <c r="K30">
        <v>-1.0000000000000009</v>
      </c>
      <c r="L30">
        <v>-1.0000000000000009</v>
      </c>
      <c r="M30">
        <v>-0.56247196565193258</v>
      </c>
      <c r="N30">
        <v>1.1489587396557441</v>
      </c>
      <c r="O30">
        <v>0.27408080557994424</v>
      </c>
      <c r="P30">
        <v>1.26944279303844</v>
      </c>
      <c r="Q30">
        <v>0.44914829830516934</v>
      </c>
      <c r="R30">
        <v>0.3380683237934331</v>
      </c>
      <c r="S30">
        <v>0.3380683237934331</v>
      </c>
      <c r="T30">
        <v>0.18699322137389435</v>
      </c>
      <c r="U30">
        <v>-9.5629084614473905E-2</v>
      </c>
      <c r="V30">
        <v>31.82497530515532</v>
      </c>
      <c r="W30">
        <v>0.88319361413829667</v>
      </c>
      <c r="X30">
        <v>-1.0000000000000009</v>
      </c>
      <c r="Y30">
        <v>-1.0000000000000009</v>
      </c>
      <c r="Z30">
        <v>54.451601119729339</v>
      </c>
      <c r="AA30">
        <v>0.24696226179366465</v>
      </c>
      <c r="AB30">
        <v>0.16279180321159961</v>
      </c>
      <c r="AC30">
        <v>3.3795485320112686E-2</v>
      </c>
      <c r="AD30">
        <v>22.177477516268841</v>
      </c>
      <c r="AE30">
        <v>0.3</v>
      </c>
      <c r="AF30">
        <v>-1.0000000000000009</v>
      </c>
      <c r="AG30">
        <v>-1.0000000000000009</v>
      </c>
      <c r="AH30">
        <v>-1.7305121873368471E-2</v>
      </c>
      <c r="AI30">
        <v>-9.5629084614473905E-2</v>
      </c>
      <c r="AJ30">
        <v>0.14209616227807184</v>
      </c>
      <c r="AK30">
        <v>4.8499152493945437E-2</v>
      </c>
      <c r="AL30">
        <v>-5.8980774202295402E-2</v>
      </c>
      <c r="AM30">
        <v>-0.15184378873408286</v>
      </c>
      <c r="AN30">
        <v>-0.76403854366702606</v>
      </c>
      <c r="AO30">
        <v>-3.5535989558823426</v>
      </c>
      <c r="AP30">
        <v>30.137559408199547</v>
      </c>
      <c r="AQ30">
        <v>0.76750078434628655</v>
      </c>
      <c r="AR30">
        <v>0.85507001585570075</v>
      </c>
      <c r="AS30">
        <v>-1.0000000000000009</v>
      </c>
      <c r="AT30">
        <v>-1.0000000000000009</v>
      </c>
      <c r="AU30">
        <v>-1.4955943318400116</v>
      </c>
      <c r="AV30">
        <v>52.04696090350275</v>
      </c>
      <c r="AW30">
        <v>42.137950004588014</v>
      </c>
      <c r="AX30">
        <v>-0.21996540410423035</v>
      </c>
      <c r="AY30">
        <v>-56.512984167780992</v>
      </c>
      <c r="AZ30">
        <v>1434.7898952605976</v>
      </c>
    </row>
    <row r="31" spans="1:52" x14ac:dyDescent="0.25">
      <c r="A31">
        <v>3218</v>
      </c>
      <c r="B31" t="s">
        <v>824</v>
      </c>
      <c r="C31">
        <v>5.4047598226624478</v>
      </c>
      <c r="D31">
        <v>1.4378378658000197E-2</v>
      </c>
      <c r="E31">
        <v>0.71157048854924509</v>
      </c>
      <c r="F31">
        <v>0.71157048854924509</v>
      </c>
      <c r="G31">
        <v>0.45516737560968312</v>
      </c>
      <c r="H31">
        <v>-3.7845132574705837E-4</v>
      </c>
      <c r="I31">
        <v>27.287335457036168</v>
      </c>
      <c r="J31">
        <v>0.45478892428393602</v>
      </c>
      <c r="K31">
        <v>-0.999999999999998</v>
      </c>
      <c r="L31">
        <v>-0.999999999999998</v>
      </c>
      <c r="M31">
        <v>9.0957784856787178</v>
      </c>
      <c r="N31">
        <v>33.403665768247862</v>
      </c>
      <c r="O31">
        <v>1.0040773783374752</v>
      </c>
      <c r="P31">
        <v>0.21349508665581529</v>
      </c>
      <c r="Q31">
        <v>0.22697440562848784</v>
      </c>
      <c r="R31">
        <v>0.3333286158177351</v>
      </c>
      <c r="S31">
        <v>0.3333286158177351</v>
      </c>
      <c r="T31">
        <v>0.30923698771269037</v>
      </c>
      <c r="U31">
        <v>-4.7536113952006881E-2</v>
      </c>
      <c r="V31">
        <v>18.942767244488689</v>
      </c>
      <c r="W31">
        <v>1.1635948569746559</v>
      </c>
      <c r="X31">
        <v>-0.999999999999998</v>
      </c>
      <c r="Y31">
        <v>-0.999999999999998</v>
      </c>
      <c r="Z31">
        <v>67.720348797460574</v>
      </c>
      <c r="AA31">
        <v>0.39167307946003749</v>
      </c>
      <c r="AB31">
        <v>0.20196791542259454</v>
      </c>
      <c r="AC31">
        <v>0.37737114806423644</v>
      </c>
      <c r="AD31">
        <v>48.550607147343413</v>
      </c>
      <c r="AE31">
        <v>0.9</v>
      </c>
      <c r="AF31">
        <v>-0.999999999999998</v>
      </c>
      <c r="AG31">
        <v>-0.999999999999998</v>
      </c>
      <c r="AH31">
        <v>2.8784465965488816E-2</v>
      </c>
      <c r="AI31">
        <v>-4.7536113952006881E-2</v>
      </c>
      <c r="AJ31">
        <v>0.33181224021240902</v>
      </c>
      <c r="AK31">
        <v>0.16786400586477887</v>
      </c>
      <c r="AL31">
        <v>0.51723900513942056</v>
      </c>
      <c r="AM31">
        <v>0.27868920084428045</v>
      </c>
      <c r="AN31">
        <v>14.590036329547566</v>
      </c>
      <c r="AO31">
        <v>7.8065500504309089</v>
      </c>
      <c r="AP31">
        <v>46.230102701524849</v>
      </c>
      <c r="AQ31">
        <v>0.92835810539615304</v>
      </c>
      <c r="AR31">
        <v>1.6183837812585911</v>
      </c>
      <c r="AS31">
        <v>-0.999999999999998</v>
      </c>
      <c r="AT31">
        <v>-0.999999999999998</v>
      </c>
      <c r="AU31">
        <v>0.93854489417773568</v>
      </c>
      <c r="AV31">
        <v>108.93056461613946</v>
      </c>
      <c r="AW31">
        <v>104.75264254024847</v>
      </c>
      <c r="AX31">
        <v>0.13907686355365897</v>
      </c>
      <c r="AY31">
        <v>3.4325163142286645</v>
      </c>
      <c r="AZ31">
        <v>1531.140774541569</v>
      </c>
    </row>
    <row r="32" spans="1:52" x14ac:dyDescent="0.25">
      <c r="A32">
        <v>3255</v>
      </c>
      <c r="B32" t="s">
        <v>1601</v>
      </c>
      <c r="C32">
        <v>4.5481533339436764</v>
      </c>
      <c r="D32">
        <v>1.8310305048503721E-2</v>
      </c>
      <c r="E32">
        <v>0.4148745019056112</v>
      </c>
      <c r="F32">
        <v>0.4148745019056112</v>
      </c>
      <c r="G32">
        <v>0.24573943846101726</v>
      </c>
      <c r="H32">
        <v>-9.9139339501188948E-3</v>
      </c>
      <c r="I32">
        <v>14.149530270653909</v>
      </c>
      <c r="J32">
        <v>0.23582550451089829</v>
      </c>
      <c r="K32">
        <v>-1.0000000000000004</v>
      </c>
      <c r="L32">
        <v>-1.0000000000000004</v>
      </c>
      <c r="M32">
        <v>4.7165100902179669</v>
      </c>
      <c r="N32">
        <v>19.112558106503187</v>
      </c>
      <c r="O32">
        <v>10.416806821572969</v>
      </c>
      <c r="P32">
        <v>7.9478549767525513</v>
      </c>
      <c r="Q32">
        <v>3.5300914375421186</v>
      </c>
      <c r="R32">
        <v>0.33919753500975697</v>
      </c>
      <c r="S32">
        <v>0.33919753500975697</v>
      </c>
      <c r="T32">
        <v>0.36190519013972849</v>
      </c>
      <c r="U32">
        <v>0.40567515161139756</v>
      </c>
      <c r="V32">
        <v>48.405996290389702</v>
      </c>
      <c r="W32">
        <v>4.330105437412346</v>
      </c>
      <c r="X32">
        <v>-1.0000000000000004</v>
      </c>
      <c r="Y32">
        <v>-1.0000000000000004</v>
      </c>
      <c r="Z32">
        <v>109.00692410577381</v>
      </c>
      <c r="AA32">
        <v>0.25439782016738538</v>
      </c>
      <c r="AB32">
        <v>0.35911671946216078</v>
      </c>
      <c r="AC32">
        <v>0.52790218792729238</v>
      </c>
      <c r="AD32">
        <v>57.070836377841985</v>
      </c>
      <c r="AE32">
        <v>0.8571428571428571</v>
      </c>
      <c r="AF32">
        <v>-1.0000000000000004</v>
      </c>
      <c r="AG32">
        <v>-1.0000000000000004</v>
      </c>
      <c r="AH32">
        <v>-2.3146954779818298E-2</v>
      </c>
      <c r="AI32">
        <v>0.40567515161139756</v>
      </c>
      <c r="AJ32">
        <v>-2.9297209046080422E-2</v>
      </c>
      <c r="AK32">
        <v>0.16564931890175572</v>
      </c>
      <c r="AL32">
        <v>0.37479439882476945</v>
      </c>
      <c r="AM32">
        <v>-5.6416104404012318E-2</v>
      </c>
      <c r="AN32">
        <v>9.2233739253888309</v>
      </c>
      <c r="AO32">
        <v>-0.58215601559152874</v>
      </c>
      <c r="AP32">
        <v>62.555526561043592</v>
      </c>
      <c r="AQ32">
        <v>1.4459754117706409</v>
      </c>
      <c r="AR32">
        <v>4.5659309419232406</v>
      </c>
      <c r="AS32">
        <v>-1.0000000000000004</v>
      </c>
      <c r="AT32">
        <v>-1.0000000000000004</v>
      </c>
      <c r="AU32">
        <v>3.9449659394477288</v>
      </c>
      <c r="AV32">
        <v>127.5373261966855</v>
      </c>
      <c r="AW32">
        <v>167.64190226222891</v>
      </c>
      <c r="AX32">
        <v>0.33779091693716273</v>
      </c>
      <c r="AY32">
        <v>39.833313954491871</v>
      </c>
      <c r="AZ32">
        <v>1655.1079197484582</v>
      </c>
    </row>
    <row r="33" spans="1:52" x14ac:dyDescent="0.25">
      <c r="A33">
        <v>3335</v>
      </c>
      <c r="B33" t="s">
        <v>1647</v>
      </c>
      <c r="C33">
        <v>5.0321801630548357</v>
      </c>
      <c r="D33">
        <v>1.0494253476198739E-2</v>
      </c>
      <c r="E33">
        <v>-0.39006606645127578</v>
      </c>
      <c r="F33">
        <v>-0.39006606645127578</v>
      </c>
      <c r="G33">
        <v>0.54930205380468666</v>
      </c>
      <c r="H33">
        <v>-1.7590801408083199E-2</v>
      </c>
      <c r="I33">
        <v>31.902675143796209</v>
      </c>
      <c r="J33">
        <v>0.53171125239660355</v>
      </c>
      <c r="K33">
        <v>-0.99999999999999944</v>
      </c>
      <c r="L33">
        <v>-0.99999999999999944</v>
      </c>
      <c r="M33">
        <v>10.634225047932071</v>
      </c>
      <c r="N33">
        <v>36.544789240399773</v>
      </c>
      <c r="O33">
        <v>-7.6923287960537337E-2</v>
      </c>
      <c r="P33">
        <v>-3.3061773541161612</v>
      </c>
      <c r="Q33">
        <v>-1.1694909099568942</v>
      </c>
      <c r="R33">
        <v>0.32694202143089784</v>
      </c>
      <c r="S33">
        <v>0.32694202143089784</v>
      </c>
      <c r="T33">
        <v>0.11394035853029824</v>
      </c>
      <c r="U33">
        <v>8.8977312834981198E-2</v>
      </c>
      <c r="V33">
        <v>13.003618473218875</v>
      </c>
      <c r="W33">
        <v>1.1054067896938375</v>
      </c>
      <c r="X33">
        <v>-0.99999999999999944</v>
      </c>
      <c r="Y33">
        <v>-0.99999999999999944</v>
      </c>
      <c r="Z33">
        <v>59.062079293711157</v>
      </c>
      <c r="AA33">
        <v>0.18927553207894732</v>
      </c>
      <c r="AB33">
        <v>0.42207951704387014</v>
      </c>
      <c r="AC33">
        <v>0.33320398548616642</v>
      </c>
      <c r="AD33">
        <v>47.227951730449163</v>
      </c>
      <c r="AE33">
        <v>0.6</v>
      </c>
      <c r="AF33">
        <v>-0.99999999999999944</v>
      </c>
      <c r="AG33">
        <v>-0.99999999999999944</v>
      </c>
      <c r="AH33">
        <v>-2.2549285359201691E-2</v>
      </c>
      <c r="AI33">
        <v>8.8977312834981198E-2</v>
      </c>
      <c r="AJ33">
        <v>9.023005498076507E-2</v>
      </c>
      <c r="AK33">
        <v>-4.1592641855819498E-2</v>
      </c>
      <c r="AL33">
        <v>-0.21219621437077391</v>
      </c>
      <c r="AM33">
        <v>-9.2767086200310489E-2</v>
      </c>
      <c r="AN33">
        <v>-4.8537550843655222</v>
      </c>
      <c r="AO33">
        <v>-2.5271403642868604</v>
      </c>
      <c r="AP33">
        <v>44.906293617015123</v>
      </c>
      <c r="AQ33">
        <v>0.85680171422707574</v>
      </c>
      <c r="AR33">
        <v>1.6371180420904405</v>
      </c>
      <c r="AS33">
        <v>-0.99999999999999944</v>
      </c>
      <c r="AT33">
        <v>-0.99999999999999944</v>
      </c>
      <c r="AU33">
        <v>-1.5595569764081707</v>
      </c>
      <c r="AV33">
        <v>93.079728169824136</v>
      </c>
      <c r="AW33">
        <v>101.52647374613817</v>
      </c>
      <c r="AX33">
        <v>0.1975060202414135</v>
      </c>
      <c r="AY33">
        <v>-3.814060050427432</v>
      </c>
      <c r="AZ33">
        <v>1540.3611770582354</v>
      </c>
    </row>
    <row r="34" spans="1:52" x14ac:dyDescent="0.25">
      <c r="A34">
        <v>3473</v>
      </c>
      <c r="B34" t="s">
        <v>1699</v>
      </c>
      <c r="C34">
        <v>5.2212529734676236</v>
      </c>
      <c r="D34">
        <v>0.20146220882878738</v>
      </c>
      <c r="E34">
        <v>1.4362115831428695</v>
      </c>
      <c r="F34">
        <v>1.4362115831428695</v>
      </c>
      <c r="G34">
        <v>0.43342602687618725</v>
      </c>
      <c r="H34">
        <v>-8.6527015081080093E-3</v>
      </c>
      <c r="I34">
        <v>25.486399522084753</v>
      </c>
      <c r="J34">
        <v>0.42477332536807932</v>
      </c>
      <c r="K34">
        <v>-0.99999999999999856</v>
      </c>
      <c r="L34">
        <v>-0.99999999999999856</v>
      </c>
      <c r="M34">
        <v>8.4954665073615878</v>
      </c>
      <c r="N34">
        <v>32.143864078695252</v>
      </c>
      <c r="O34">
        <v>8.1059588454592433</v>
      </c>
      <c r="P34">
        <v>0.86869880451077597</v>
      </c>
      <c r="Q34">
        <v>1.2150731921694833</v>
      </c>
      <c r="R34">
        <v>0.32336270562420966</v>
      </c>
      <c r="S34">
        <v>0.32336270562420966</v>
      </c>
      <c r="T34">
        <v>0.2208837757821786</v>
      </c>
      <c r="U34">
        <v>0.32861374835842377</v>
      </c>
      <c r="V34">
        <v>30.857984400837687</v>
      </c>
      <c r="W34">
        <v>3.0671990514504737</v>
      </c>
      <c r="X34">
        <v>-0.99999999999999856</v>
      </c>
      <c r="Y34">
        <v>-0.99999999999999856</v>
      </c>
      <c r="Z34">
        <v>82.280738479356756</v>
      </c>
      <c r="AA34">
        <v>0.28479947986437248</v>
      </c>
      <c r="AB34">
        <v>0.48349754671354084</v>
      </c>
      <c r="AC34">
        <v>0.23585659114907817</v>
      </c>
      <c r="AD34">
        <v>50.207680886349578</v>
      </c>
      <c r="AE34">
        <v>0.76923076923076927</v>
      </c>
      <c r="AF34">
        <v>-0.99999999999999856</v>
      </c>
      <c r="AG34">
        <v>-0.99999999999999856</v>
      </c>
      <c r="AH34">
        <v>1.7265003210035816E-2</v>
      </c>
      <c r="AI34">
        <v>0.32861374835842377</v>
      </c>
      <c r="AJ34">
        <v>-0.13812710611230022</v>
      </c>
      <c r="AK34">
        <v>0.43418605917494679</v>
      </c>
      <c r="AL34">
        <v>-0.23753873574206152</v>
      </c>
      <c r="AM34">
        <v>0.20173632632198296</v>
      </c>
      <c r="AN34">
        <v>-6.6291039241130374</v>
      </c>
      <c r="AO34">
        <v>7.2143384539243121</v>
      </c>
      <c r="AP34">
        <v>56.344383922922425</v>
      </c>
      <c r="AQ34">
        <v>1.1962229353890215</v>
      </c>
      <c r="AR34">
        <v>3.491972376818552</v>
      </c>
      <c r="AS34">
        <v>-0.99999999999999856</v>
      </c>
      <c r="AT34">
        <v>-0.99999999999999856</v>
      </c>
      <c r="AU34">
        <v>2.6512847753123543</v>
      </c>
      <c r="AV34">
        <v>121.63894101197633</v>
      </c>
      <c r="AW34">
        <v>154.84561591201933</v>
      </c>
      <c r="AX34">
        <v>0.31799579458417171</v>
      </c>
      <c r="AY34">
        <v>36.377611050327175</v>
      </c>
      <c r="AZ34">
        <v>1580.0593345307232</v>
      </c>
    </row>
    <row r="35" spans="1:52" x14ac:dyDescent="0.25">
      <c r="A35">
        <v>3489</v>
      </c>
      <c r="B35" t="s">
        <v>1709</v>
      </c>
      <c r="C35">
        <v>5.4166326026599814</v>
      </c>
      <c r="D35">
        <v>-4.0547619012579056E-2</v>
      </c>
      <c r="E35">
        <v>0.82139121367366563</v>
      </c>
      <c r="F35">
        <v>0.82139121367366563</v>
      </c>
      <c r="G35">
        <v>0.52202057240053945</v>
      </c>
      <c r="H35">
        <v>1.3827604420283279E-2</v>
      </c>
      <c r="I35">
        <v>32.150890609249366</v>
      </c>
      <c r="J35">
        <v>0.53584817682082275</v>
      </c>
      <c r="K35">
        <v>-1.0000000000000009</v>
      </c>
      <c r="L35">
        <v>-1.0000000000000009</v>
      </c>
      <c r="M35">
        <v>10.716963536416459</v>
      </c>
      <c r="N35">
        <v>38.388914425583003</v>
      </c>
      <c r="O35">
        <v>-1.6563826949352556</v>
      </c>
      <c r="P35">
        <v>0.20852915405245021</v>
      </c>
      <c r="Q35">
        <v>-8.0017939588256884E-2</v>
      </c>
      <c r="R35">
        <v>0.33721650337544451</v>
      </c>
      <c r="S35">
        <v>0.33721650337544451</v>
      </c>
      <c r="T35">
        <v>0.46664104481458313</v>
      </c>
      <c r="U35">
        <v>0.13981085707545382</v>
      </c>
      <c r="V35">
        <v>29.801469272804116</v>
      </c>
      <c r="W35">
        <v>2.8478973216832313</v>
      </c>
      <c r="X35">
        <v>-1.0000000000000009</v>
      </c>
      <c r="Y35">
        <v>-1.0000000000000009</v>
      </c>
      <c r="Z35">
        <v>80.750195650551476</v>
      </c>
      <c r="AA35">
        <v>0.20139227318522077</v>
      </c>
      <c r="AB35">
        <v>0.23900021441279468</v>
      </c>
      <c r="AC35">
        <v>0.58018239874869537</v>
      </c>
      <c r="AD35">
        <v>51.028744317335537</v>
      </c>
      <c r="AE35">
        <v>0.8125</v>
      </c>
      <c r="AF35">
        <v>-1.0000000000000009</v>
      </c>
      <c r="AG35">
        <v>-1.0000000000000009</v>
      </c>
      <c r="AH35">
        <v>-1.6988941738483154E-2</v>
      </c>
      <c r="AI35">
        <v>0.13981085707545382</v>
      </c>
      <c r="AJ35">
        <v>1.2790583888969656E-2</v>
      </c>
      <c r="AK35">
        <v>8.5160787486098052E-2</v>
      </c>
      <c r="AL35">
        <v>0.70141971294074268</v>
      </c>
      <c r="AM35">
        <v>-4.1556302330984798E-2</v>
      </c>
      <c r="AN35">
        <v>17.599445742963415</v>
      </c>
      <c r="AO35">
        <v>-0.61310362084412984</v>
      </c>
      <c r="AP35">
        <v>61.952359882053493</v>
      </c>
      <c r="AQ35">
        <v>1.2808849086409257</v>
      </c>
      <c r="AR35">
        <v>3.3837454985040525</v>
      </c>
      <c r="AS35">
        <v>-1.0000000000000009</v>
      </c>
      <c r="AT35">
        <v>-1.0000000000000009</v>
      </c>
      <c r="AU35">
        <v>0.7413732740854081</v>
      </c>
      <c r="AV35">
        <v>118.52600645529031</v>
      </c>
      <c r="AW35">
        <v>132.167313328066</v>
      </c>
      <c r="AX35">
        <v>0.22393383922952145</v>
      </c>
      <c r="AY35">
        <v>0.83288889129516408</v>
      </c>
      <c r="AZ35">
        <v>1536.8838327082422</v>
      </c>
    </row>
    <row r="36" spans="1:52" x14ac:dyDescent="0.25">
      <c r="A36">
        <v>3527</v>
      </c>
      <c r="B36" t="s">
        <v>1726</v>
      </c>
      <c r="C36">
        <v>5.931696383381075</v>
      </c>
      <c r="D36">
        <v>-6.0585795872227066E-2</v>
      </c>
      <c r="E36">
        <v>-0.41779125481640123</v>
      </c>
      <c r="F36">
        <v>-0.41779125481640123</v>
      </c>
      <c r="G36">
        <v>0.11530287821580031</v>
      </c>
      <c r="H36">
        <v>-3.0629731851785046E-3</v>
      </c>
      <c r="I36">
        <v>6.7343943018373089</v>
      </c>
      <c r="J36">
        <v>0.1122399050306218</v>
      </c>
      <c r="K36">
        <v>-1.0000000000000009</v>
      </c>
      <c r="L36">
        <v>-1.0000000000000009</v>
      </c>
      <c r="M36">
        <v>2.244798100612436</v>
      </c>
      <c r="N36">
        <v>12.248299430401987</v>
      </c>
      <c r="O36">
        <v>-1.1439817799933727</v>
      </c>
      <c r="P36">
        <v>-5.6873623369840676</v>
      </c>
      <c r="Q36">
        <v>-2.0606186994562927</v>
      </c>
      <c r="R36">
        <v>0.33818371727633023</v>
      </c>
      <c r="S36">
        <v>0.33818371727633023</v>
      </c>
      <c r="T36">
        <v>0.24548659351926783</v>
      </c>
      <c r="U36">
        <v>-0.17720158663687158</v>
      </c>
      <c r="V36">
        <v>25.296501456177371</v>
      </c>
      <c r="W36">
        <v>0.4877147677208773</v>
      </c>
      <c r="X36">
        <v>-1.0000000000000009</v>
      </c>
      <c r="Y36">
        <v>-1.0000000000000009</v>
      </c>
      <c r="Z36">
        <v>23.965121750978106</v>
      </c>
      <c r="AA36">
        <v>-0.11501318115875084</v>
      </c>
      <c r="AB36">
        <v>0.15624809133629186</v>
      </c>
      <c r="AC36">
        <v>-2.6650130292401111E-2</v>
      </c>
      <c r="AD36">
        <v>0.72923899425699745</v>
      </c>
      <c r="AE36">
        <v>0.4</v>
      </c>
      <c r="AF36">
        <v>-1.0000000000000009</v>
      </c>
      <c r="AG36">
        <v>-1.0000000000000009</v>
      </c>
      <c r="AH36">
        <v>-6.6507377848693081E-2</v>
      </c>
      <c r="AI36">
        <v>-0.17720158663687158</v>
      </c>
      <c r="AJ36">
        <v>-3.6943392201236401E-2</v>
      </c>
      <c r="AK36">
        <v>-8.5430046227829889E-2</v>
      </c>
      <c r="AL36">
        <v>-0.17765945511695463</v>
      </c>
      <c r="AM36">
        <v>-0.14539522887450534</v>
      </c>
      <c r="AN36">
        <v>-4.6262033389300479</v>
      </c>
      <c r="AO36">
        <v>-4.0620309530017842</v>
      </c>
      <c r="AP36">
        <v>32.030895758014687</v>
      </c>
      <c r="AQ36">
        <v>0.74465244143505693</v>
      </c>
      <c r="AR36">
        <v>0.59995467275149872</v>
      </c>
      <c r="AS36">
        <v>-1.0000000000000009</v>
      </c>
      <c r="AT36">
        <v>-1.0000000000000009</v>
      </c>
      <c r="AU36">
        <v>-2.4784099542726938</v>
      </c>
      <c r="AV36">
        <v>32.15139022837829</v>
      </c>
      <c r="AW36">
        <v>13.101084007717274</v>
      </c>
      <c r="AX36">
        <v>-0.13598582640802342</v>
      </c>
      <c r="AY36">
        <v>-55.581043229939915</v>
      </c>
      <c r="AZ36">
        <v>1364.7839971695819</v>
      </c>
    </row>
    <row r="37" spans="1:52" x14ac:dyDescent="0.25">
      <c r="A37">
        <v>3556</v>
      </c>
      <c r="B37" t="s">
        <v>1744</v>
      </c>
      <c r="C37">
        <v>4.8916145214373676</v>
      </c>
      <c r="D37">
        <v>1.9039560514055132E-2</v>
      </c>
      <c r="E37">
        <v>-0.12404588424006455</v>
      </c>
      <c r="F37">
        <v>-0.12404588424006455</v>
      </c>
      <c r="G37">
        <v>0.31716564772236089</v>
      </c>
      <c r="H37">
        <v>-1.9622134811752769E-2</v>
      </c>
      <c r="I37">
        <v>17.852610774636481</v>
      </c>
      <c r="J37">
        <v>0.2975435129106081</v>
      </c>
      <c r="K37">
        <v>-0.99999999999999933</v>
      </c>
      <c r="L37">
        <v>-0.99999999999999933</v>
      </c>
      <c r="M37">
        <v>5.9508702582121611</v>
      </c>
      <c r="N37">
        <v>22.620179411833785</v>
      </c>
      <c r="O37">
        <v>0.59549241671769393</v>
      </c>
      <c r="P37">
        <v>3.5388781577678903</v>
      </c>
      <c r="Q37">
        <v>1.2355390788043961</v>
      </c>
      <c r="R37">
        <v>0.34592312724032009</v>
      </c>
      <c r="S37">
        <v>0.34592312724032009</v>
      </c>
      <c r="T37">
        <v>0.24603358091382965</v>
      </c>
      <c r="U37">
        <v>-1.7729686182787006E-2</v>
      </c>
      <c r="V37">
        <v>24.90426545204301</v>
      </c>
      <c r="W37">
        <v>1.2846487420356165</v>
      </c>
      <c r="X37">
        <v>-0.99999999999999933</v>
      </c>
      <c r="Y37">
        <v>-0.99999999999999933</v>
      </c>
      <c r="Z37">
        <v>73.181930487615688</v>
      </c>
      <c r="AA37">
        <v>0.31825085771832473</v>
      </c>
      <c r="AB37">
        <v>0.25776356206981721</v>
      </c>
      <c r="AC37">
        <v>0.3648280993472231</v>
      </c>
      <c r="AD37">
        <v>47.042125956768253</v>
      </c>
      <c r="AE37">
        <v>0.7</v>
      </c>
      <c r="AF37">
        <v>-0.99999999999999933</v>
      </c>
      <c r="AG37">
        <v>-0.99999999999999933</v>
      </c>
      <c r="AH37">
        <v>2.3682410139784296E-2</v>
      </c>
      <c r="AI37">
        <v>-1.7729686182787006E-2</v>
      </c>
      <c r="AJ37">
        <v>-0.10626060006785963</v>
      </c>
      <c r="AK37">
        <v>-5.320069886435802E-2</v>
      </c>
      <c r="AL37">
        <v>0.47566292819740014</v>
      </c>
      <c r="AM37">
        <v>-3.7769462215742365E-2</v>
      </c>
      <c r="AN37">
        <v>11.360270204595702</v>
      </c>
      <c r="AO37">
        <v>-1.2102400497153496</v>
      </c>
      <c r="AP37">
        <v>42.756876226679495</v>
      </c>
      <c r="AQ37">
        <v>0.9201501492116827</v>
      </c>
      <c r="AR37">
        <v>1.5821922549462242</v>
      </c>
      <c r="AS37">
        <v>-0.99999999999999933</v>
      </c>
      <c r="AT37">
        <v>-0.99999999999999933</v>
      </c>
      <c r="AU37">
        <v>1.1114931945643294</v>
      </c>
      <c r="AV37">
        <v>94.591869849734053</v>
      </c>
      <c r="AW37">
        <v>93.292549434251072</v>
      </c>
      <c r="AX37">
        <v>0.15436412922850595</v>
      </c>
      <c r="AY37">
        <v>-4.613249014479007</v>
      </c>
      <c r="AZ37">
        <v>1487.6358339046385</v>
      </c>
    </row>
    <row r="38" spans="1:52" x14ac:dyDescent="0.25">
      <c r="A38">
        <v>3616</v>
      </c>
      <c r="B38" t="s">
        <v>1771</v>
      </c>
      <c r="C38">
        <v>5.111548594124522</v>
      </c>
      <c r="D38">
        <v>-1.8081083226538657E-2</v>
      </c>
      <c r="E38">
        <v>-0.52647962284569261</v>
      </c>
      <c r="F38">
        <v>-0.52647962284569261</v>
      </c>
      <c r="G38">
        <v>5.0355697830173567E-2</v>
      </c>
      <c r="H38">
        <v>1.2060132365657641E-3</v>
      </c>
      <c r="I38">
        <v>3.0937026640043586</v>
      </c>
      <c r="J38">
        <v>5.1561711066739339E-2</v>
      </c>
      <c r="K38">
        <v>-0.99999999999999767</v>
      </c>
      <c r="L38">
        <v>-0.99999999999999767</v>
      </c>
      <c r="M38">
        <v>1.0312342213347865</v>
      </c>
      <c r="N38">
        <v>7.6787716352831881</v>
      </c>
      <c r="O38">
        <v>-0.2477090992024876</v>
      </c>
      <c r="P38">
        <v>4.6765268917380318</v>
      </c>
      <c r="Q38">
        <v>1.4852657958946185</v>
      </c>
      <c r="R38">
        <v>0.34687958334614033</v>
      </c>
      <c r="S38">
        <v>0.34687958334614033</v>
      </c>
      <c r="T38">
        <v>0.38911545597356612</v>
      </c>
      <c r="U38">
        <v>0.28643012682196961</v>
      </c>
      <c r="V38">
        <v>52.709721536843112</v>
      </c>
      <c r="W38">
        <v>3.9307862904644346</v>
      </c>
      <c r="X38">
        <v>-0.99999999999999767</v>
      </c>
      <c r="Y38">
        <v>-0.99999999999999767</v>
      </c>
      <c r="Z38">
        <v>88.340555095266538</v>
      </c>
      <c r="AA38">
        <v>0.19989169254097577</v>
      </c>
      <c r="AB38">
        <v>-9.8313670259492156E-3</v>
      </c>
      <c r="AC38">
        <v>0.49285102973554945</v>
      </c>
      <c r="AD38">
        <v>34.145567762528806</v>
      </c>
      <c r="AE38">
        <v>0.91666666666666663</v>
      </c>
      <c r="AF38">
        <v>-0.99999999999999767</v>
      </c>
      <c r="AG38">
        <v>-0.99999999999999767</v>
      </c>
      <c r="AH38">
        <v>3.5127565494774006E-2</v>
      </c>
      <c r="AI38">
        <v>0.28643012682196961</v>
      </c>
      <c r="AJ38">
        <v>-4.6172813823278973E-2</v>
      </c>
      <c r="AK38">
        <v>-0.19357129280565535</v>
      </c>
      <c r="AL38">
        <v>7.5036087244671063E-2</v>
      </c>
      <c r="AM38">
        <v>-0.15475466280766439</v>
      </c>
      <c r="AN38">
        <v>1.6450381120003827</v>
      </c>
      <c r="AO38">
        <v>-4.8367230342198866</v>
      </c>
      <c r="AP38">
        <v>55.803424200847481</v>
      </c>
      <c r="AQ38">
        <v>1.3693047494878172</v>
      </c>
      <c r="AR38">
        <v>3.9823480015311712</v>
      </c>
      <c r="AS38">
        <v>-0.99999999999999767</v>
      </c>
      <c r="AT38">
        <v>-0.99999999999999767</v>
      </c>
      <c r="AU38">
        <v>0.9587861730489271</v>
      </c>
      <c r="AV38">
        <v>91.182603696329821</v>
      </c>
      <c r="AW38">
        <v>120.52816768842226</v>
      </c>
      <c r="AX38">
        <v>0.10277315965633248</v>
      </c>
      <c r="AY38">
        <v>15.529592888731306</v>
      </c>
      <c r="AZ38">
        <v>1565.2659506683146</v>
      </c>
    </row>
    <row r="39" spans="1:52" x14ac:dyDescent="0.25">
      <c r="A39">
        <v>3647</v>
      </c>
      <c r="B39" t="s">
        <v>1788</v>
      </c>
      <c r="C39">
        <v>4.5265655623306182</v>
      </c>
      <c r="D39">
        <v>1.3403196402843518E-2</v>
      </c>
      <c r="E39">
        <v>-0.10516381808657307</v>
      </c>
      <c r="F39">
        <v>-0.10516381808657307</v>
      </c>
      <c r="G39">
        <v>0.29009591208378194</v>
      </c>
      <c r="H39">
        <v>7.1883820227350466E-3</v>
      </c>
      <c r="I39">
        <v>17.83705764639101</v>
      </c>
      <c r="J39">
        <v>0.29728429410651691</v>
      </c>
      <c r="K39">
        <v>-0.99999999999999811</v>
      </c>
      <c r="L39">
        <v>-0.99999999999999811</v>
      </c>
      <c r="M39">
        <v>5.945685882130336</v>
      </c>
      <c r="N39">
        <v>22.258459390635046</v>
      </c>
      <c r="O39">
        <v>4.1353693705850461</v>
      </c>
      <c r="P39">
        <v>7.8936551010567557</v>
      </c>
      <c r="Q39">
        <v>3.0164570846107095</v>
      </c>
      <c r="R39">
        <v>0.34654364857745901</v>
      </c>
      <c r="S39">
        <v>0.34654364857745901</v>
      </c>
      <c r="T39">
        <v>0.34218347996344145</v>
      </c>
      <c r="U39">
        <v>0.22893408046692046</v>
      </c>
      <c r="V39">
        <v>38.6768225391505</v>
      </c>
      <c r="W39">
        <v>3.151351720947817</v>
      </c>
      <c r="X39">
        <v>-0.99999999999999811</v>
      </c>
      <c r="Y39">
        <v>-0.99999999999999811</v>
      </c>
      <c r="Z39">
        <v>75.768731481979643</v>
      </c>
      <c r="AA39">
        <v>0.37449143528290824</v>
      </c>
      <c r="AB39">
        <v>0.11605538711040359</v>
      </c>
      <c r="AC39">
        <v>0.19096221477105646</v>
      </c>
      <c r="AD39">
        <v>34.075451858218415</v>
      </c>
      <c r="AE39">
        <v>0.41666666666666669</v>
      </c>
      <c r="AF39">
        <v>-0.99999999999999811</v>
      </c>
      <c r="AG39">
        <v>-0.99999999999999811</v>
      </c>
      <c r="AH39">
        <v>7.5050485243059989E-2</v>
      </c>
      <c r="AI39">
        <v>0.22893408046692046</v>
      </c>
      <c r="AJ39">
        <v>0.26495810430395167</v>
      </c>
      <c r="AK39">
        <v>0.34685958270357586</v>
      </c>
      <c r="AL39">
        <v>0.2124156005340814</v>
      </c>
      <c r="AM39">
        <v>0.20830918853152289</v>
      </c>
      <c r="AN39">
        <v>6.6351805348717949</v>
      </c>
      <c r="AO39">
        <v>6.9420276268059515</v>
      </c>
      <c r="AP39">
        <v>56.513880185541538</v>
      </c>
      <c r="AQ39">
        <v>1.26420485758528</v>
      </c>
      <c r="AR39">
        <v>3.448636015054328</v>
      </c>
      <c r="AS39">
        <v>-0.99999999999999811</v>
      </c>
      <c r="AT39">
        <v>-0.99999999999999811</v>
      </c>
      <c r="AU39">
        <v>2.9112932665241367</v>
      </c>
      <c r="AV39">
        <v>104.96921849942071</v>
      </c>
      <c r="AW39">
        <v>129.36363625097394</v>
      </c>
      <c r="AX39">
        <v>0.28861271611067857</v>
      </c>
      <c r="AY39">
        <v>42.259972700155046</v>
      </c>
      <c r="AZ39">
        <v>1603.9107084953844</v>
      </c>
    </row>
    <row r="40" spans="1:52" x14ac:dyDescent="0.25">
      <c r="A40">
        <v>3663</v>
      </c>
      <c r="B40" t="s">
        <v>1799</v>
      </c>
      <c r="C40">
        <v>5.6853652631868021</v>
      </c>
      <c r="D40">
        <v>-8.1743737619050481E-3</v>
      </c>
      <c r="E40">
        <v>0.79493014193420186</v>
      </c>
      <c r="F40">
        <v>0.79493014193420186</v>
      </c>
      <c r="G40">
        <v>0.24086675471774888</v>
      </c>
      <c r="H40">
        <v>9.5570547229449319E-3</v>
      </c>
      <c r="I40">
        <v>15.025428566441633</v>
      </c>
      <c r="J40">
        <v>0.25042380944069398</v>
      </c>
      <c r="K40">
        <v>-1.0000000000000004</v>
      </c>
      <c r="L40">
        <v>-1.0000000000000004</v>
      </c>
      <c r="M40">
        <v>5.0084761888138818</v>
      </c>
      <c r="N40">
        <v>21.505723971562624</v>
      </c>
      <c r="O40">
        <v>0.21770740154104309</v>
      </c>
      <c r="P40">
        <v>5.1032852509081019</v>
      </c>
      <c r="Q40">
        <v>1.598009265477025</v>
      </c>
      <c r="R40">
        <v>0.34176389668571922</v>
      </c>
      <c r="S40">
        <v>0.34176389668571922</v>
      </c>
      <c r="T40">
        <v>0.28574269728314672</v>
      </c>
      <c r="U40">
        <v>7.7393044899945126E-2</v>
      </c>
      <c r="V40">
        <v>31.849589044553433</v>
      </c>
      <c r="W40">
        <v>2.0488636058153875</v>
      </c>
      <c r="X40">
        <v>-1.0000000000000004</v>
      </c>
      <c r="Y40">
        <v>-1.0000000000000004</v>
      </c>
      <c r="Z40">
        <v>63.005812055901785</v>
      </c>
      <c r="AA40">
        <v>2.5491869675602435E-2</v>
      </c>
      <c r="AB40">
        <v>0.11886496522368492</v>
      </c>
      <c r="AC40">
        <v>0.44680744001813927</v>
      </c>
      <c r="AD40">
        <v>29.558213745871335</v>
      </c>
      <c r="AE40">
        <v>0.84615384615384615</v>
      </c>
      <c r="AF40">
        <v>-1.0000000000000004</v>
      </c>
      <c r="AG40">
        <v>-1.0000000000000004</v>
      </c>
      <c r="AH40">
        <v>4.2694780403471404E-2</v>
      </c>
      <c r="AI40">
        <v>7.7393044899945126E-2</v>
      </c>
      <c r="AJ40">
        <v>0.42197453237626842</v>
      </c>
      <c r="AK40">
        <v>-3.7486032085336206E-2</v>
      </c>
      <c r="AL40">
        <v>1.1734543430724715</v>
      </c>
      <c r="AM40">
        <v>0.14645902496086044</v>
      </c>
      <c r="AN40">
        <v>31.446231238693144</v>
      </c>
      <c r="AO40">
        <v>3.4740454635948295</v>
      </c>
      <c r="AP40">
        <v>46.875017610995094</v>
      </c>
      <c r="AQ40">
        <v>1.0466635355545304</v>
      </c>
      <c r="AR40">
        <v>2.2992874152560812</v>
      </c>
      <c r="AS40">
        <v>-1.0000000000000004</v>
      </c>
      <c r="AT40">
        <v>-1.0000000000000004</v>
      </c>
      <c r="AU40">
        <v>2.3929394074112258</v>
      </c>
      <c r="AV40">
        <v>87.985581491059349</v>
      </c>
      <c r="AW40">
        <v>96.578781589123196</v>
      </c>
      <c r="AX40">
        <v>5.855894769737148E-2</v>
      </c>
      <c r="AY40">
        <v>-14.780448198337902</v>
      </c>
      <c r="AZ40">
        <v>1580.3951535833796</v>
      </c>
    </row>
    <row r="41" spans="1:52" x14ac:dyDescent="0.25">
      <c r="A41">
        <v>3735</v>
      </c>
      <c r="B41" t="s">
        <v>1823</v>
      </c>
      <c r="C41">
        <v>5.3260155228145027</v>
      </c>
      <c r="D41">
        <v>-9.6590883238372571E-3</v>
      </c>
      <c r="E41">
        <v>0.87324028063927739</v>
      </c>
      <c r="F41">
        <v>0.87324028063927739</v>
      </c>
      <c r="G41">
        <v>0.42622946757148927</v>
      </c>
      <c r="H41">
        <v>9.8347074971343679E-2</v>
      </c>
      <c r="I41">
        <v>31.474592552569977</v>
      </c>
      <c r="J41">
        <v>0.52457654254283281</v>
      </c>
      <c r="K41">
        <v>-1.0000000000000013</v>
      </c>
      <c r="L41">
        <v>-1.0000000000000013</v>
      </c>
      <c r="M41">
        <v>10.491530850856661</v>
      </c>
      <c r="N41">
        <v>37.673848356023754</v>
      </c>
      <c r="O41">
        <v>7.7558877023440748E-2</v>
      </c>
      <c r="P41">
        <v>-4.912613171743585</v>
      </c>
      <c r="Q41">
        <v>-1.57758915585708</v>
      </c>
      <c r="R41">
        <v>0.32636375602217765</v>
      </c>
      <c r="S41">
        <v>0.32636375602217765</v>
      </c>
      <c r="T41">
        <v>0.41874123824986181</v>
      </c>
      <c r="U41">
        <v>0.10676059816211947</v>
      </c>
      <c r="V41">
        <v>26.146112236540151</v>
      </c>
      <c r="W41">
        <v>2.4367099341625313</v>
      </c>
      <c r="X41">
        <v>-1.0000000000000013</v>
      </c>
      <c r="Y41">
        <v>-1.0000000000000013</v>
      </c>
      <c r="Z41">
        <v>51.974911007440575</v>
      </c>
      <c r="AA41">
        <v>0.31623016332551107</v>
      </c>
      <c r="AB41">
        <v>-3.864674536752967E-4</v>
      </c>
      <c r="AC41">
        <v>0.23228406266331464</v>
      </c>
      <c r="AD41">
        <v>27.406387926757507</v>
      </c>
      <c r="AE41">
        <v>0.83333333333333337</v>
      </c>
      <c r="AF41">
        <v>-1.0000000000000013</v>
      </c>
      <c r="AG41">
        <v>-1.0000000000000013</v>
      </c>
      <c r="AH41">
        <v>-8.6292578596764785E-2</v>
      </c>
      <c r="AI41">
        <v>0.10676059816211947</v>
      </c>
      <c r="AJ41">
        <v>-7.1642789346621688E-2</v>
      </c>
      <c r="AK41">
        <v>-1.4455640238118666E-2</v>
      </c>
      <c r="AL41">
        <v>-0.18908818479626338</v>
      </c>
      <c r="AM41">
        <v>0.76532123164696131</v>
      </c>
      <c r="AN41">
        <v>-5.0854185666396958</v>
      </c>
      <c r="AO41">
        <v>19.060752589983437</v>
      </c>
      <c r="AP41">
        <v>57.620704789110135</v>
      </c>
      <c r="AQ41">
        <v>1.1782293484563364</v>
      </c>
      <c r="AR41">
        <v>2.9612864767053635</v>
      </c>
      <c r="AS41">
        <v>-1.0000000000000013</v>
      </c>
      <c r="AT41">
        <v>-1.0000000000000013</v>
      </c>
      <c r="AU41">
        <v>-0.70434887521780243</v>
      </c>
      <c r="AV41">
        <v>108.70951195344782</v>
      </c>
      <c r="AW41">
        <v>117.65972019772448</v>
      </c>
      <c r="AX41">
        <v>6.865015519010996E-2</v>
      </c>
      <c r="AY41">
        <v>7.7274499352775425</v>
      </c>
      <c r="AZ41">
        <v>1502.5766644121557</v>
      </c>
    </row>
    <row r="42" spans="1:52" x14ac:dyDescent="0.25">
      <c r="A42">
        <v>3743</v>
      </c>
      <c r="B42" t="s">
        <v>1828</v>
      </c>
      <c r="C42">
        <v>5.2617450553128808</v>
      </c>
      <c r="D42">
        <v>5.2553862697649967E-4</v>
      </c>
      <c r="E42">
        <v>-0.60314062900617216</v>
      </c>
      <c r="F42">
        <v>-0.60314062900617216</v>
      </c>
      <c r="G42">
        <v>0.29281172976235814</v>
      </c>
      <c r="H42">
        <v>-7.6861266936591672E-3</v>
      </c>
      <c r="I42">
        <v>17.107536184121944</v>
      </c>
      <c r="J42">
        <v>0.28512560306869905</v>
      </c>
      <c r="K42">
        <v>-0.99999999999999845</v>
      </c>
      <c r="L42">
        <v>-0.99999999999999845</v>
      </c>
      <c r="M42">
        <v>5.7025120613739828</v>
      </c>
      <c r="N42">
        <v>21.766140610428657</v>
      </c>
      <c r="O42">
        <v>9.8930147698484155E-2</v>
      </c>
      <c r="P42">
        <v>5.991824239942428</v>
      </c>
      <c r="Q42">
        <v>2.0699481973264797</v>
      </c>
      <c r="R42">
        <v>0.22899276542259983</v>
      </c>
      <c r="S42">
        <v>0.22899276542259983</v>
      </c>
      <c r="T42">
        <v>0.2186827473760013</v>
      </c>
      <c r="U42">
        <v>-0.15436436816839921</v>
      </c>
      <c r="V42">
        <v>9.4871322793640971</v>
      </c>
      <c r="W42">
        <v>1.7064140359377103E-2</v>
      </c>
      <c r="X42">
        <v>-0.99999999999999845</v>
      </c>
      <c r="Y42">
        <v>-0.99999999999999845</v>
      </c>
      <c r="Z42">
        <v>29.396501035190688</v>
      </c>
      <c r="AA42">
        <v>0.44128318061101024</v>
      </c>
      <c r="AB42">
        <v>-8.7864018828862078E-4</v>
      </c>
      <c r="AC42">
        <v>-8.3616129252719565E-2</v>
      </c>
      <c r="AD42">
        <v>17.839420558500095</v>
      </c>
      <c r="AE42">
        <v>0.4</v>
      </c>
      <c r="AF42">
        <v>-0.99999999999999845</v>
      </c>
      <c r="AG42">
        <v>-0.99999999999999845</v>
      </c>
      <c r="AH42">
        <v>-4.6175526703229629E-2</v>
      </c>
      <c r="AI42">
        <v>-0.15436436816839921</v>
      </c>
      <c r="AJ42">
        <v>-1.8322153769546275E-2</v>
      </c>
      <c r="AK42">
        <v>0.45563455429166133</v>
      </c>
      <c r="AL42">
        <v>-2.4836634472744007E-2</v>
      </c>
      <c r="AM42">
        <v>0.39704601188870065</v>
      </c>
      <c r="AN42">
        <v>-0.71252663066632982</v>
      </c>
      <c r="AO42">
        <v>12.204323068675821</v>
      </c>
      <c r="AP42">
        <v>26.594668463486045</v>
      </c>
      <c r="AQ42">
        <v>0.52230391005280152</v>
      </c>
      <c r="AR42">
        <v>0.30218974342807586</v>
      </c>
      <c r="AS42">
        <v>-0.99999999999999845</v>
      </c>
      <c r="AT42">
        <v>-0.99999999999999845</v>
      </c>
      <c r="AU42">
        <v>1.4668075683203066</v>
      </c>
      <c r="AV42">
        <v>63.366964714295086</v>
      </c>
      <c r="AW42">
        <v>47.007017363390631</v>
      </c>
      <c r="AX42">
        <v>0.10099246904118217</v>
      </c>
      <c r="AY42">
        <v>-30.899450816147851</v>
      </c>
      <c r="AZ42">
        <v>1425.1435943992603</v>
      </c>
    </row>
    <row r="43" spans="1:52" x14ac:dyDescent="0.25">
      <c r="A43">
        <v>3847</v>
      </c>
      <c r="B43" t="s">
        <v>1871</v>
      </c>
      <c r="C43">
        <v>1.6840977524340104</v>
      </c>
      <c r="D43">
        <v>2.214366344673762E-2</v>
      </c>
      <c r="E43">
        <v>-0.95927843717223138</v>
      </c>
      <c r="F43">
        <v>-0.95927843717223138</v>
      </c>
      <c r="G43">
        <v>5.6739513658680164E-3</v>
      </c>
      <c r="H43">
        <v>-6.608810468568622E-3</v>
      </c>
      <c r="I43">
        <v>-5.6091546162042594E-2</v>
      </c>
      <c r="J43">
        <v>-9.3485910270068792E-4</v>
      </c>
      <c r="K43">
        <v>-0.99999999999999867</v>
      </c>
      <c r="L43">
        <v>-0.99999999999999867</v>
      </c>
      <c r="M43">
        <v>-1.8697182054016381E-2</v>
      </c>
      <c r="N43">
        <v>0.66872776909973042</v>
      </c>
      <c r="O43">
        <v>-5.751027548075862E-2</v>
      </c>
      <c r="P43">
        <v>-10.799309589613571</v>
      </c>
      <c r="Q43">
        <v>-3.524413067710471</v>
      </c>
      <c r="R43">
        <v>0.33541838192355844</v>
      </c>
      <c r="S43">
        <v>0.33541838192355844</v>
      </c>
      <c r="T43">
        <v>0.37037827389732347</v>
      </c>
      <c r="U43">
        <v>0.31075282132180249</v>
      </c>
      <c r="V43">
        <v>54.116108726757695</v>
      </c>
      <c r="W43">
        <v>4.0198866950601495</v>
      </c>
      <c r="X43">
        <v>-0.99999999999999867</v>
      </c>
      <c r="Y43">
        <v>-0.99999999999999867</v>
      </c>
      <c r="Z43">
        <v>108.5815132317814</v>
      </c>
      <c r="AA43">
        <v>0.47568201186316972</v>
      </c>
      <c r="AB43">
        <v>0.57766440074298198</v>
      </c>
      <c r="AC43">
        <v>0.10644993884853307</v>
      </c>
      <c r="AD43">
        <v>57.989817572734232</v>
      </c>
      <c r="AE43">
        <v>0.92307692307692313</v>
      </c>
      <c r="AF43">
        <v>-0.99999999999999867</v>
      </c>
      <c r="AG43">
        <v>-0.99999999999999867</v>
      </c>
      <c r="AH43">
        <v>-7.0035001954167286E-2</v>
      </c>
      <c r="AI43">
        <v>0.31075282132180249</v>
      </c>
      <c r="AJ43">
        <v>0.2392399260413878</v>
      </c>
      <c r="AK43">
        <v>5.9183429334312476E-2</v>
      </c>
      <c r="AL43">
        <v>0.25245850093329725</v>
      </c>
      <c r="AM43">
        <v>0.10131511557362882</v>
      </c>
      <c r="AN43">
        <v>7.5076621535393695</v>
      </c>
      <c r="AO43">
        <v>2.8287950360122842</v>
      </c>
      <c r="AP43">
        <v>54.060017180595686</v>
      </c>
      <c r="AQ43">
        <v>1.3519678590662416</v>
      </c>
      <c r="AR43">
        <v>4.0189518359574485</v>
      </c>
      <c r="AS43">
        <v>-0.99999999999999867</v>
      </c>
      <c r="AT43">
        <v>-0.99999999999999867</v>
      </c>
      <c r="AU43">
        <v>-4.4836915048827031</v>
      </c>
      <c r="AV43">
        <v>112.07903603689354</v>
      </c>
      <c r="AW43">
        <v>141.75361812999049</v>
      </c>
      <c r="AX43">
        <v>6.7368554593986607E-2</v>
      </c>
      <c r="AY43">
        <v>-3.7396235435232703</v>
      </c>
      <c r="AZ43">
        <v>1539.02566252564</v>
      </c>
    </row>
    <row r="44" spans="1:52" x14ac:dyDescent="0.25">
      <c r="A44">
        <v>4013</v>
      </c>
      <c r="B44" t="s">
        <v>1941</v>
      </c>
      <c r="C44">
        <v>4.2041742331789207</v>
      </c>
      <c r="D44">
        <v>-1.080160779174843E-2</v>
      </c>
      <c r="E44">
        <v>-0.26082012285395162</v>
      </c>
      <c r="F44">
        <v>-0.26082012285395162</v>
      </c>
      <c r="G44">
        <v>0.35676812046411427</v>
      </c>
      <c r="H44">
        <v>-8.8271719574390707E-3</v>
      </c>
      <c r="I44">
        <v>20.876456910400488</v>
      </c>
      <c r="J44">
        <v>0.34794094850667517</v>
      </c>
      <c r="K44">
        <v>-1.0000000000000013</v>
      </c>
      <c r="L44">
        <v>-1.0000000000000013</v>
      </c>
      <c r="M44">
        <v>6.9588189701335024</v>
      </c>
      <c r="N44">
        <v>24.819811020725478</v>
      </c>
      <c r="O44">
        <v>0.42206635602532749</v>
      </c>
      <c r="P44">
        <v>-1.248800884133126</v>
      </c>
      <c r="Q44">
        <v>-0.37233052229697589</v>
      </c>
      <c r="R44">
        <v>0.33349339750460566</v>
      </c>
      <c r="S44">
        <v>0.33349339750460566</v>
      </c>
      <c r="T44">
        <v>0.38059667454878704</v>
      </c>
      <c r="U44">
        <v>-0.1257733017936073</v>
      </c>
      <c r="V44">
        <v>22.954768770308611</v>
      </c>
      <c r="W44">
        <v>1.0869527981073104</v>
      </c>
      <c r="X44">
        <v>-1.0000000000000013</v>
      </c>
      <c r="Y44">
        <v>-1.0000000000000013</v>
      </c>
      <c r="Z44">
        <v>70.76867508530664</v>
      </c>
      <c r="AA44">
        <v>0.38028272974070243</v>
      </c>
      <c r="AB44">
        <v>0.30901456814033612</v>
      </c>
      <c r="AC44">
        <v>0.27442743886486115</v>
      </c>
      <c r="AD44">
        <v>48.186236837294956</v>
      </c>
      <c r="AE44">
        <v>0.8</v>
      </c>
      <c r="AF44">
        <v>-1.0000000000000013</v>
      </c>
      <c r="AG44">
        <v>-1.0000000000000013</v>
      </c>
      <c r="AH44">
        <v>1.8227002206492881E-2</v>
      </c>
      <c r="AI44">
        <v>-0.1257733017936073</v>
      </c>
      <c r="AJ44">
        <v>-6.2625759754379923E-2</v>
      </c>
      <c r="AK44">
        <v>-5.1958974574860914E-2</v>
      </c>
      <c r="AL44">
        <v>-0.20012697127805909</v>
      </c>
      <c r="AM44">
        <v>9.2726776176200121E-2</v>
      </c>
      <c r="AN44">
        <v>-5.316303080723376</v>
      </c>
      <c r="AO44">
        <v>2.0583745315306974</v>
      </c>
      <c r="AP44">
        <v>43.831225680709103</v>
      </c>
      <c r="AQ44">
        <v>0.92181016776439029</v>
      </c>
      <c r="AR44">
        <v>1.4348937466139855</v>
      </c>
      <c r="AS44">
        <v>-1.0000000000000013</v>
      </c>
      <c r="AT44">
        <v>-1.0000000000000013</v>
      </c>
      <c r="AU44">
        <v>-0.63315064515092712</v>
      </c>
      <c r="AV44">
        <v>97.646860637562838</v>
      </c>
      <c r="AW44">
        <v>85.434070502331835</v>
      </c>
      <c r="AX44">
        <v>6.956349863366993E-3</v>
      </c>
      <c r="AY44">
        <v>-13.966615491327836</v>
      </c>
      <c r="AZ44">
        <v>1422.508067162154</v>
      </c>
    </row>
    <row r="45" spans="1:52" x14ac:dyDescent="0.25">
      <c r="A45">
        <v>4188</v>
      </c>
      <c r="B45" t="s">
        <v>2027</v>
      </c>
      <c r="C45">
        <v>4.9491504032571703</v>
      </c>
      <c r="D45">
        <v>-2.1325021627693296E-2</v>
      </c>
      <c r="E45">
        <v>1.0762194440241226</v>
      </c>
      <c r="F45">
        <v>1.0762194440241226</v>
      </c>
      <c r="G45">
        <v>0.30816611551594059</v>
      </c>
      <c r="H45">
        <v>-6.4253965989913304E-3</v>
      </c>
      <c r="I45">
        <v>18.104443135016961</v>
      </c>
      <c r="J45">
        <v>0.30174071891694926</v>
      </c>
      <c r="K45">
        <v>-1.0000000000000016</v>
      </c>
      <c r="L45">
        <v>-1.0000000000000016</v>
      </c>
      <c r="M45">
        <v>6.0348143783389849</v>
      </c>
      <c r="N45">
        <v>24.12981298229823</v>
      </c>
      <c r="O45">
        <v>-0.18977648063845415</v>
      </c>
      <c r="P45">
        <v>-1.7923436723138271</v>
      </c>
      <c r="Q45">
        <v>-0.62418544950340715</v>
      </c>
      <c r="R45">
        <v>0.33295774622694208</v>
      </c>
      <c r="S45">
        <v>0.33295774622694208</v>
      </c>
      <c r="T45">
        <v>0.47367628009308277</v>
      </c>
      <c r="U45">
        <v>0.23840911629168765</v>
      </c>
      <c r="V45">
        <v>43.050406796868181</v>
      </c>
      <c r="W45">
        <v>3.6889590045530021</v>
      </c>
      <c r="X45">
        <v>-1.0000000000000016</v>
      </c>
      <c r="Y45">
        <v>-1.0000000000000016</v>
      </c>
      <c r="Z45">
        <v>88.362495522224762</v>
      </c>
      <c r="AA45">
        <v>0.45515155138090091</v>
      </c>
      <c r="AB45">
        <v>0.4910765084606552</v>
      </c>
      <c r="AC45">
        <v>-2.7502576344357911E-2</v>
      </c>
      <c r="AD45">
        <v>45.936274174859911</v>
      </c>
      <c r="AE45">
        <v>0.875</v>
      </c>
      <c r="AF45">
        <v>-1.0000000000000016</v>
      </c>
      <c r="AG45">
        <v>-1.0000000000000016</v>
      </c>
      <c r="AH45">
        <v>6.5464900630886086E-2</v>
      </c>
      <c r="AI45">
        <v>0.23840911629168765</v>
      </c>
      <c r="AJ45">
        <v>0.35858663413871522</v>
      </c>
      <c r="AK45">
        <v>7.3643349062346264E-2</v>
      </c>
      <c r="AL45">
        <v>-3.2414029185439522E-2</v>
      </c>
      <c r="AM45">
        <v>-8.7964952389389478E-2</v>
      </c>
      <c r="AN45">
        <v>0.98258244105758807</v>
      </c>
      <c r="AO45">
        <v>-1.8309070644230048</v>
      </c>
      <c r="AP45">
        <v>61.154849931885138</v>
      </c>
      <c r="AQ45">
        <v>1.378000888838655</v>
      </c>
      <c r="AR45">
        <v>3.9906997234699468</v>
      </c>
      <c r="AS45">
        <v>-1.0000000000000016</v>
      </c>
      <c r="AT45">
        <v>-1.0000000000000016</v>
      </c>
      <c r="AU45">
        <v>0.4520339945207168</v>
      </c>
      <c r="AV45">
        <v>110.66140144009997</v>
      </c>
      <c r="AW45">
        <v>135.8116110818865</v>
      </c>
      <c r="AX45">
        <v>0.16000882719513765</v>
      </c>
      <c r="AY45">
        <v>9.04927095485872</v>
      </c>
      <c r="AZ45">
        <v>1582.0224366266527</v>
      </c>
    </row>
    <row r="46" spans="1:52" x14ac:dyDescent="0.25">
      <c r="A46">
        <v>4189</v>
      </c>
      <c r="B46" t="s">
        <v>1846</v>
      </c>
      <c r="C46">
        <v>4.6719455184828735</v>
      </c>
      <c r="D46">
        <v>2.2005920921959278E-2</v>
      </c>
      <c r="E46">
        <v>0.2793700529966745</v>
      </c>
      <c r="F46">
        <v>0.2793700529966745</v>
      </c>
      <c r="G46">
        <v>0.30865132912081028</v>
      </c>
      <c r="H46">
        <v>-3.7068287801275482E-3</v>
      </c>
      <c r="I46">
        <v>18.29667002044096</v>
      </c>
      <c r="J46">
        <v>0.30494450034068271</v>
      </c>
      <c r="K46">
        <v>-0.99999999999999978</v>
      </c>
      <c r="L46">
        <v>-0.99999999999999978</v>
      </c>
      <c r="M46">
        <v>6.0988900068136545</v>
      </c>
      <c r="N46">
        <v>23.247985591920504</v>
      </c>
      <c r="O46">
        <v>0.82366760322883636</v>
      </c>
      <c r="P46">
        <v>3.3791099003655884</v>
      </c>
      <c r="Q46">
        <v>1.2908383992173638</v>
      </c>
      <c r="R46">
        <v>0.33392434865121845</v>
      </c>
      <c r="S46">
        <v>0.33392434865121845</v>
      </c>
      <c r="T46">
        <v>0.24268049159650523</v>
      </c>
      <c r="U46">
        <v>4.2225033079416809E-2</v>
      </c>
      <c r="V46">
        <v>25.912388865507051</v>
      </c>
      <c r="W46">
        <v>1.5875673771421599</v>
      </c>
      <c r="X46">
        <v>-0.99999999999999978</v>
      </c>
      <c r="Y46">
        <v>-0.99999999999999978</v>
      </c>
      <c r="Z46">
        <v>87.409448852367873</v>
      </c>
      <c r="AA46">
        <v>0.23553085775879307</v>
      </c>
      <c r="AB46">
        <v>0.4257384820364376</v>
      </c>
      <c r="AC46">
        <v>0.54285509195764081</v>
      </c>
      <c r="AD46">
        <v>60.206221587643569</v>
      </c>
      <c r="AE46">
        <v>1</v>
      </c>
      <c r="AF46">
        <v>-0.99999999999999978</v>
      </c>
      <c r="AG46">
        <v>-0.99999999999999978</v>
      </c>
      <c r="AH46">
        <v>1.820285498635444E-2</v>
      </c>
      <c r="AI46">
        <v>4.2225033079416809E-2</v>
      </c>
      <c r="AJ46">
        <v>-0.28006973066468038</v>
      </c>
      <c r="AK46">
        <v>-9.7817826419432916E-2</v>
      </c>
      <c r="AL46">
        <v>-0.40542125946090979</v>
      </c>
      <c r="AM46">
        <v>0.37648160155670862</v>
      </c>
      <c r="AN46">
        <v>-11.535880139846146</v>
      </c>
      <c r="AO46">
        <v>8.922950906820553</v>
      </c>
      <c r="AP46">
        <v>44.209058885947982</v>
      </c>
      <c r="AQ46">
        <v>0.95275422197835813</v>
      </c>
      <c r="AR46">
        <v>1.8925118774828429</v>
      </c>
      <c r="AS46">
        <v>-0.99999999999999978</v>
      </c>
      <c r="AT46">
        <v>-0.99999999999999978</v>
      </c>
      <c r="AU46">
        <v>1.5702084522140356</v>
      </c>
      <c r="AV46">
        <v>119.58038535110896</v>
      </c>
      <c r="AW46">
        <v>124.1669457587778</v>
      </c>
      <c r="AX46">
        <v>0.46040977210481754</v>
      </c>
      <c r="AY46">
        <v>67.328449954499035</v>
      </c>
      <c r="AZ46">
        <v>1593.4285099851895</v>
      </c>
    </row>
    <row r="47" spans="1:52" x14ac:dyDescent="0.25">
      <c r="A47">
        <v>4320</v>
      </c>
      <c r="B47" t="s">
        <v>2090</v>
      </c>
      <c r="C47">
        <v>5.7007494114921373</v>
      </c>
      <c r="D47">
        <v>3.2072541109169087E-2</v>
      </c>
      <c r="E47">
        <v>-0.33537151914222962</v>
      </c>
      <c r="F47">
        <v>-0.33537151914222962</v>
      </c>
      <c r="G47">
        <v>0.31768062750974013</v>
      </c>
      <c r="H47">
        <v>-1.0575777967078172E-2</v>
      </c>
      <c r="I47">
        <v>18.426290972559713</v>
      </c>
      <c r="J47">
        <v>0.30710484954266187</v>
      </c>
      <c r="K47">
        <v>-0.99999999999999933</v>
      </c>
      <c r="L47">
        <v>-0.99999999999999933</v>
      </c>
      <c r="M47">
        <v>6.1420969908532372</v>
      </c>
      <c r="N47">
        <v>23.791668864909639</v>
      </c>
      <c r="O47">
        <v>1.6572630795455359</v>
      </c>
      <c r="P47">
        <v>-1.4041761709061777</v>
      </c>
      <c r="Q47">
        <v>-0.32462578960916444</v>
      </c>
      <c r="R47">
        <v>0.31794990825269537</v>
      </c>
      <c r="S47">
        <v>0.31794990825269537</v>
      </c>
      <c r="T47">
        <v>0.36131101219000455</v>
      </c>
      <c r="U47">
        <v>0.38016573797999476</v>
      </c>
      <c r="V47">
        <v>42.810868685309174</v>
      </c>
      <c r="W47">
        <v>4.0396500185220772</v>
      </c>
      <c r="X47">
        <v>-0.99999999999999933</v>
      </c>
      <c r="Y47">
        <v>-0.99999999999999933</v>
      </c>
      <c r="Z47">
        <v>75.182928962594303</v>
      </c>
      <c r="AA47">
        <v>0.2998514433850436</v>
      </c>
      <c r="AB47">
        <v>0.18556086717650372</v>
      </c>
      <c r="AC47">
        <v>0.16852141077633964</v>
      </c>
      <c r="AD47">
        <v>32.696686066894344</v>
      </c>
      <c r="AE47">
        <v>0.7</v>
      </c>
      <c r="AF47">
        <v>-0.99999999999999933</v>
      </c>
      <c r="AG47">
        <v>-0.99999999999999933</v>
      </c>
      <c r="AH47">
        <v>-1.4645139776374065E-2</v>
      </c>
      <c r="AI47">
        <v>0.38016573797999476</v>
      </c>
      <c r="AJ47">
        <v>1.6934520882013714E-2</v>
      </c>
      <c r="AK47">
        <v>0.23806553353001939</v>
      </c>
      <c r="AL47">
        <v>-0.16593850144632771</v>
      </c>
      <c r="AM47">
        <v>-9.8669819257844182E-2</v>
      </c>
      <c r="AN47">
        <v>-4.0637899317481239</v>
      </c>
      <c r="AO47">
        <v>-1.2764178137960074</v>
      </c>
      <c r="AP47">
        <v>61.237159657868929</v>
      </c>
      <c r="AQ47">
        <v>1.3773765666753901</v>
      </c>
      <c r="AR47">
        <v>4.3467548680647408</v>
      </c>
      <c r="AS47">
        <v>-0.99999999999999933</v>
      </c>
      <c r="AT47">
        <v>-0.99999999999999933</v>
      </c>
      <c r="AU47">
        <v>-0.65999730875139329</v>
      </c>
      <c r="AV47">
        <v>97.69818001370794</v>
      </c>
      <c r="AW47">
        <v>135.42185101617983</v>
      </c>
      <c r="AX47">
        <v>8.7232246710436973E-2</v>
      </c>
      <c r="AY47">
        <v>-6.7999429577994093</v>
      </c>
      <c r="AZ47">
        <v>1496.7061745567496</v>
      </c>
    </row>
    <row r="48" spans="1:52" x14ac:dyDescent="0.25">
      <c r="A48">
        <v>4469</v>
      </c>
      <c r="B48" t="s">
        <v>2154</v>
      </c>
      <c r="C48">
        <v>5.3218935369984219</v>
      </c>
      <c r="D48">
        <v>8.3180509240052825E-3</v>
      </c>
      <c r="E48">
        <v>0.60963437851209645</v>
      </c>
      <c r="F48">
        <v>0.60963437851209645</v>
      </c>
      <c r="G48">
        <v>3.6541842101592753E-2</v>
      </c>
      <c r="H48">
        <v>-6.2745413598744772E-3</v>
      </c>
      <c r="I48">
        <v>1.816038044503097</v>
      </c>
      <c r="J48">
        <v>3.0267300741718243E-2</v>
      </c>
      <c r="K48">
        <v>-1.0000000000000007</v>
      </c>
      <c r="L48">
        <v>-1.0000000000000007</v>
      </c>
      <c r="M48">
        <v>0.60534601483436479</v>
      </c>
      <c r="N48">
        <v>7.7475659600136142</v>
      </c>
      <c r="O48">
        <v>-0.27316313446916124</v>
      </c>
      <c r="P48">
        <v>11.284749072611381</v>
      </c>
      <c r="Q48">
        <v>3.5805987423481134</v>
      </c>
      <c r="R48">
        <v>0.32625900252776707</v>
      </c>
      <c r="S48">
        <v>0.32625900252776707</v>
      </c>
      <c r="T48">
        <v>0.28813402831815016</v>
      </c>
      <c r="U48">
        <v>0.28471907921181117</v>
      </c>
      <c r="V48">
        <v>47.804152473751088</v>
      </c>
      <c r="W48">
        <v>3.4760269620517166</v>
      </c>
      <c r="X48">
        <v>-1.0000000000000007</v>
      </c>
      <c r="Y48">
        <v>-1.0000000000000007</v>
      </c>
      <c r="Z48">
        <v>104.0767345278899</v>
      </c>
      <c r="AA48">
        <v>0.18080402016655595</v>
      </c>
      <c r="AB48">
        <v>0.41018878028393829</v>
      </c>
      <c r="AC48">
        <v>0.46284686578532008</v>
      </c>
      <c r="AD48">
        <v>52.691983311790764</v>
      </c>
      <c r="AE48">
        <v>0.8</v>
      </c>
      <c r="AF48">
        <v>-1.0000000000000007</v>
      </c>
      <c r="AG48">
        <v>-1.0000000000000007</v>
      </c>
      <c r="AH48">
        <v>0.10714860685364749</v>
      </c>
      <c r="AI48">
        <v>0.28471907921181117</v>
      </c>
      <c r="AJ48">
        <v>0.36956469456698371</v>
      </c>
      <c r="AK48">
        <v>0.48383536527518001</v>
      </c>
      <c r="AL48">
        <v>-5.3872843325764114E-2</v>
      </c>
      <c r="AM48">
        <v>0.52536352854452206</v>
      </c>
      <c r="AN48">
        <v>0.50100238969081523</v>
      </c>
      <c r="AO48">
        <v>15.553265039988949</v>
      </c>
      <c r="AP48">
        <v>49.620190518254198</v>
      </c>
      <c r="AQ48">
        <v>1.2253711125854958</v>
      </c>
      <c r="AR48">
        <v>3.5062942627934341</v>
      </c>
      <c r="AS48">
        <v>-1.0000000000000007</v>
      </c>
      <c r="AT48">
        <v>-1.0000000000000007</v>
      </c>
      <c r="AU48">
        <v>4.1902331208602099</v>
      </c>
      <c r="AV48">
        <v>127.37756552789241</v>
      </c>
      <c r="AW48">
        <v>157.99244558614669</v>
      </c>
      <c r="AX48">
        <v>-2.0092342446999558E-2</v>
      </c>
      <c r="AY48">
        <v>4.4310146726772652</v>
      </c>
      <c r="AZ48">
        <v>1553.5245097519887</v>
      </c>
    </row>
    <row r="49" spans="1:52" x14ac:dyDescent="0.25">
      <c r="A49">
        <v>4486</v>
      </c>
      <c r="B49" t="s">
        <v>2164</v>
      </c>
      <c r="C49">
        <v>4.7321736766075446</v>
      </c>
      <c r="D49">
        <v>-2.3159866809666241E-2</v>
      </c>
      <c r="E49">
        <v>0.15834189741897228</v>
      </c>
      <c r="F49">
        <v>0.15834189741897228</v>
      </c>
      <c r="G49">
        <v>0.23673778082884483</v>
      </c>
      <c r="H49">
        <v>1.1091925555017437E-2</v>
      </c>
      <c r="I49">
        <v>14.869782383031735</v>
      </c>
      <c r="J49">
        <v>0.24782970638386231</v>
      </c>
      <c r="K49">
        <v>-0.99999999999999734</v>
      </c>
      <c r="L49">
        <v>-0.99999999999999734</v>
      </c>
      <c r="M49">
        <v>4.9565941276772465</v>
      </c>
      <c r="N49">
        <v>19.760297957058256</v>
      </c>
      <c r="O49">
        <v>-0.34482243752781105</v>
      </c>
      <c r="P49">
        <v>-5.7368625768129409</v>
      </c>
      <c r="Q49">
        <v>-1.9843786022120844</v>
      </c>
      <c r="R49">
        <v>0.32434876750910369</v>
      </c>
      <c r="S49">
        <v>0.32434876750910369</v>
      </c>
      <c r="T49">
        <v>0.34303529338972205</v>
      </c>
      <c r="U49">
        <v>0.29063841869893253</v>
      </c>
      <c r="V49">
        <v>41.38166162891995</v>
      </c>
      <c r="W49">
        <v>3.5078549485625992</v>
      </c>
      <c r="X49">
        <v>-0.99999999999999734</v>
      </c>
      <c r="Y49">
        <v>-0.99999999999999734</v>
      </c>
      <c r="Z49">
        <v>85.386403860952768</v>
      </c>
      <c r="AA49">
        <v>0.38738042162639796</v>
      </c>
      <c r="AB49">
        <v>0.39346202404141883</v>
      </c>
      <c r="AC49">
        <v>0.13893997101708028</v>
      </c>
      <c r="AD49">
        <v>45.989120834244893</v>
      </c>
      <c r="AE49">
        <v>0.9285714285714286</v>
      </c>
      <c r="AF49">
        <v>-0.99999999999999734</v>
      </c>
      <c r="AG49">
        <v>-0.99999999999999734</v>
      </c>
      <c r="AH49">
        <v>1.0172821158993834E-3</v>
      </c>
      <c r="AI49">
        <v>0.29063841869893253</v>
      </c>
      <c r="AJ49">
        <v>-6.2810476275189819E-2</v>
      </c>
      <c r="AK49">
        <v>-9.8090135277170559E-2</v>
      </c>
      <c r="AL49">
        <v>0.15264812727481319</v>
      </c>
      <c r="AM49">
        <v>-0.11213124164501523</v>
      </c>
      <c r="AN49">
        <v>3.5021508004943813</v>
      </c>
      <c r="AO49">
        <v>-3.2937317175112302</v>
      </c>
      <c r="AP49">
        <v>56.251444011951705</v>
      </c>
      <c r="AQ49">
        <v>1.2823712471068613</v>
      </c>
      <c r="AR49">
        <v>3.7556846549464593</v>
      </c>
      <c r="AS49">
        <v>-0.99999999999999734</v>
      </c>
      <c r="AT49">
        <v>-0.99999999999999734</v>
      </c>
      <c r="AU49">
        <v>-1.8260367047931139</v>
      </c>
      <c r="AV49">
        <v>101.85297010049982</v>
      </c>
      <c r="AW49">
        <v>130.93715761271116</v>
      </c>
      <c r="AX49">
        <v>0.42998759035395223</v>
      </c>
      <c r="AY49">
        <v>47.517099822655105</v>
      </c>
      <c r="AZ49">
        <v>1529.9621709501901</v>
      </c>
    </row>
    <row r="50" spans="1:52" x14ac:dyDescent="0.25">
      <c r="A50">
        <v>4662</v>
      </c>
      <c r="B50" t="s">
        <v>2266</v>
      </c>
      <c r="C50">
        <v>4.2450524053412702</v>
      </c>
      <c r="D50">
        <v>-7.0207319950657838E-3</v>
      </c>
      <c r="E50">
        <v>6.8991083820352124</v>
      </c>
      <c r="F50">
        <v>6.8991083820352124</v>
      </c>
      <c r="G50">
        <v>0.3827512862386635</v>
      </c>
      <c r="H50">
        <v>-4.0210185400852694E-3</v>
      </c>
      <c r="I50">
        <v>22.723816061914675</v>
      </c>
      <c r="J50">
        <v>0.3787302676985782</v>
      </c>
      <c r="K50">
        <v>-1.0000000000000004</v>
      </c>
      <c r="L50">
        <v>-1.0000000000000004</v>
      </c>
      <c r="M50">
        <v>7.5746053539715579</v>
      </c>
      <c r="N50">
        <v>33.867976849291139</v>
      </c>
      <c r="O50">
        <v>-0.9192412765697886</v>
      </c>
      <c r="P50">
        <v>-1.3921679098962623</v>
      </c>
      <c r="Q50">
        <v>-0.62136382204943841</v>
      </c>
      <c r="R50">
        <v>0.33143896164590153</v>
      </c>
      <c r="S50">
        <v>0.33143896164590153</v>
      </c>
      <c r="T50">
        <v>0.32943886093999292</v>
      </c>
      <c r="U50">
        <v>0.1735324742491029</v>
      </c>
      <c r="V50">
        <v>31.484759631292803</v>
      </c>
      <c r="W50">
        <v>2.6412035731603809</v>
      </c>
      <c r="X50">
        <v>-1.0000000000000004</v>
      </c>
      <c r="Y50">
        <v>-1.0000000000000004</v>
      </c>
      <c r="Z50">
        <v>56.755821950834331</v>
      </c>
      <c r="AA50">
        <v>9.3299090511426208E-2</v>
      </c>
      <c r="AB50">
        <v>8.4351269275461271E-2</v>
      </c>
      <c r="AC50">
        <v>0.34019816304493267</v>
      </c>
      <c r="AD50">
        <v>25.892426141590985</v>
      </c>
      <c r="AE50">
        <v>0.9</v>
      </c>
      <c r="AF50">
        <v>-1.0000000000000004</v>
      </c>
      <c r="AG50">
        <v>-1.0000000000000004</v>
      </c>
      <c r="AH50">
        <v>-4.9464341316767954E-2</v>
      </c>
      <c r="AI50">
        <v>0.1735324742491029</v>
      </c>
      <c r="AJ50">
        <v>2.8741410048916081E-3</v>
      </c>
      <c r="AK50">
        <v>-0.23570796733726884</v>
      </c>
      <c r="AL50">
        <v>-0.11978792706468819</v>
      </c>
      <c r="AM50">
        <v>-0.28032017057421499</v>
      </c>
      <c r="AN50">
        <v>-2.9803274715927452</v>
      </c>
      <c r="AO50">
        <v>-8.186544101041715</v>
      </c>
      <c r="AP50">
        <v>54.208575693207472</v>
      </c>
      <c r="AQ50">
        <v>1.1658492584808993</v>
      </c>
      <c r="AR50">
        <v>3.019933840858962</v>
      </c>
      <c r="AS50">
        <v>-1.0000000000000004</v>
      </c>
      <c r="AT50">
        <v>-1.0000000000000004</v>
      </c>
      <c r="AU50">
        <v>6.2777445599857797</v>
      </c>
      <c r="AV50">
        <v>82.437254699083809</v>
      </c>
      <c r="AW50">
        <v>98.801215297658757</v>
      </c>
      <c r="AX50">
        <v>0.16592108638973085</v>
      </c>
      <c r="AY50">
        <v>-4.2770173157157494</v>
      </c>
      <c r="AZ50">
        <v>1509.6623816868428</v>
      </c>
    </row>
    <row r="51" spans="1:52" x14ac:dyDescent="0.25">
      <c r="A51">
        <v>4918</v>
      </c>
      <c r="B51" t="s">
        <v>2371</v>
      </c>
      <c r="C51">
        <v>4.6836549688454721</v>
      </c>
      <c r="D51">
        <v>-9.1532935218547641E-3</v>
      </c>
      <c r="E51">
        <v>3.0579188975325713</v>
      </c>
      <c r="F51">
        <v>3.0579188975325713</v>
      </c>
      <c r="G51">
        <v>0.26470048053190598</v>
      </c>
      <c r="H51">
        <v>6.6377614849023724E-3</v>
      </c>
      <c r="I51">
        <v>16.2802945210085</v>
      </c>
      <c r="J51">
        <v>0.27133824201680834</v>
      </c>
      <c r="K51">
        <v>-1</v>
      </c>
      <c r="L51">
        <v>-1</v>
      </c>
      <c r="M51">
        <v>5.4267648403361672</v>
      </c>
      <c r="N51">
        <v>24.021868387386537</v>
      </c>
      <c r="O51">
        <v>-1.3086302495813751</v>
      </c>
      <c r="P51">
        <v>26.442031720348581</v>
      </c>
      <c r="Q51">
        <v>8.4213980233336585</v>
      </c>
      <c r="R51">
        <v>0.33110166704207333</v>
      </c>
      <c r="S51">
        <v>0.33110166704207333</v>
      </c>
      <c r="T51">
        <v>0.17657860066083375</v>
      </c>
      <c r="U51">
        <v>-0.15438920431660566</v>
      </c>
      <c r="V51">
        <v>16.522179536462676</v>
      </c>
      <c r="W51">
        <v>0.168612602519779</v>
      </c>
      <c r="X51">
        <v>-1</v>
      </c>
      <c r="Y51">
        <v>-1</v>
      </c>
      <c r="Z51">
        <v>54.919440485317665</v>
      </c>
      <c r="AA51">
        <v>0.45148870946209407</v>
      </c>
      <c r="AB51">
        <v>0.14408676130810899</v>
      </c>
      <c r="AC51">
        <v>3.9417877402240101E-3</v>
      </c>
      <c r="AD51">
        <v>29.975862925521358</v>
      </c>
      <c r="AE51">
        <v>0.8</v>
      </c>
      <c r="AF51">
        <v>-1</v>
      </c>
      <c r="AG51">
        <v>-1</v>
      </c>
      <c r="AH51">
        <v>6.1226064049601986E-2</v>
      </c>
      <c r="AI51">
        <v>-0.15438920431660566</v>
      </c>
      <c r="AJ51">
        <v>-0.13101136211497189</v>
      </c>
      <c r="AK51">
        <v>3.6459692870881188E-2</v>
      </c>
      <c r="AL51">
        <v>-0.34445231489339756</v>
      </c>
      <c r="AM51">
        <v>-8.4826750852027871E-2</v>
      </c>
      <c r="AN51">
        <v>-9.266364682909801</v>
      </c>
      <c r="AO51">
        <v>-1.9383703069462912</v>
      </c>
      <c r="AP51">
        <v>32.802474057471159</v>
      </c>
      <c r="AQ51">
        <v>0.6843927304283749</v>
      </c>
      <c r="AR51">
        <v>0.43995084453658706</v>
      </c>
      <c r="AS51">
        <v>-1</v>
      </c>
      <c r="AT51">
        <v>-1</v>
      </c>
      <c r="AU51">
        <v>11.479316920866225</v>
      </c>
      <c r="AV51">
        <v>77.002938565757859</v>
      </c>
      <c r="AW51">
        <v>62.788539415089403</v>
      </c>
      <c r="AX51">
        <v>0.17910271818376686</v>
      </c>
      <c r="AY51">
        <v>16.85832275629248</v>
      </c>
      <c r="AZ51">
        <v>1473.0341080569669</v>
      </c>
    </row>
    <row r="52" spans="1:52" x14ac:dyDescent="0.25">
      <c r="A52">
        <v>5012</v>
      </c>
      <c r="B52" t="s">
        <v>2420</v>
      </c>
      <c r="C52">
        <v>3.26867842192362</v>
      </c>
      <c r="D52">
        <v>-3.3262145718105214E-2</v>
      </c>
      <c r="E52">
        <v>0.21147851416519503</v>
      </c>
      <c r="F52">
        <v>0.21147851416519503</v>
      </c>
      <c r="G52">
        <v>1.4536537814192983E-2</v>
      </c>
      <c r="H52">
        <v>-3.9695466088231785E-3</v>
      </c>
      <c r="I52">
        <v>0.63401947232218991</v>
      </c>
      <c r="J52">
        <v>1.0566991205369847E-2</v>
      </c>
      <c r="K52">
        <v>-0.99999999999999867</v>
      </c>
      <c r="L52">
        <v>-0.99999999999999867</v>
      </c>
      <c r="M52">
        <v>0.21133982410739516</v>
      </c>
      <c r="N52">
        <v>4.114176408411006</v>
      </c>
      <c r="O52">
        <v>-2.7735545175077188</v>
      </c>
      <c r="P52">
        <v>2.7005151419152793</v>
      </c>
      <c r="Q52">
        <v>0.64079635375564958</v>
      </c>
      <c r="R52">
        <v>0.33295966137964289</v>
      </c>
      <c r="S52">
        <v>0.33295966137964289</v>
      </c>
      <c r="T52">
        <v>0.24393463570622065</v>
      </c>
      <c r="U52">
        <v>0.10954927005447863</v>
      </c>
      <c r="V52">
        <v>40.353449492584609</v>
      </c>
      <c r="W52">
        <v>2.2880128227519796</v>
      </c>
      <c r="X52">
        <v>-0.99999999999999867</v>
      </c>
      <c r="Y52">
        <v>-0.99999999999999867</v>
      </c>
      <c r="Z52">
        <v>92.887672279779991</v>
      </c>
      <c r="AA52">
        <v>0.57596088666428591</v>
      </c>
      <c r="AB52">
        <v>0.34743841387536273</v>
      </c>
      <c r="AC52">
        <v>0.114469228129147</v>
      </c>
      <c r="AD52">
        <v>51.893426433439743</v>
      </c>
      <c r="AE52">
        <v>0.92307692307692313</v>
      </c>
      <c r="AF52">
        <v>-0.99999999999999867</v>
      </c>
      <c r="AG52">
        <v>-0.99999999999999867</v>
      </c>
      <c r="AH52">
        <v>6.2375298651852269E-2</v>
      </c>
      <c r="AI52">
        <v>0.10954927005447863</v>
      </c>
      <c r="AJ52">
        <v>0.39984627822984364</v>
      </c>
      <c r="AK52">
        <v>4.8925015105649311E-2</v>
      </c>
      <c r="AL52">
        <v>6.619410317491066E-2</v>
      </c>
      <c r="AM52">
        <v>0.47428165808315836</v>
      </c>
      <c r="AN52">
        <v>3.6540839705219845</v>
      </c>
      <c r="AO52">
        <v>12.101666527607208</v>
      </c>
      <c r="AP52">
        <v>40.987468964906839</v>
      </c>
      <c r="AQ52">
        <v>1.0194032285199852</v>
      </c>
      <c r="AR52">
        <v>2.2985798139573488</v>
      </c>
      <c r="AS52">
        <v>-0.99999999999999867</v>
      </c>
      <c r="AT52">
        <v>-0.99999999999999867</v>
      </c>
      <c r="AU52">
        <v>0.85227486792084395</v>
      </c>
      <c r="AV52">
        <v>109.10351521579834</v>
      </c>
      <c r="AW52">
        <v>121.30594819428323</v>
      </c>
      <c r="AX52">
        <v>0.31330876825558773</v>
      </c>
      <c r="AY52">
        <v>19.210671443895922</v>
      </c>
      <c r="AZ52">
        <v>1554.3004113648103</v>
      </c>
    </row>
    <row r="53" spans="1:52" x14ac:dyDescent="0.25">
      <c r="A53">
        <v>5160</v>
      </c>
      <c r="B53" t="s">
        <v>1846</v>
      </c>
      <c r="C53">
        <v>4.4348383779370222</v>
      </c>
      <c r="D53">
        <v>-3.9271456118946987E-2</v>
      </c>
      <c r="E53">
        <v>0.47026424681746787</v>
      </c>
      <c r="F53">
        <v>0.47026424681746787</v>
      </c>
      <c r="G53">
        <v>0.30848851175414871</v>
      </c>
      <c r="H53">
        <v>8.5714914125989278E-3</v>
      </c>
      <c r="I53">
        <v>19.023600190004853</v>
      </c>
      <c r="J53">
        <v>0.31706000316674754</v>
      </c>
      <c r="K53">
        <v>-1.0000000000000007</v>
      </c>
      <c r="L53">
        <v>-1.0000000000000007</v>
      </c>
      <c r="M53">
        <v>6.3412000633349574</v>
      </c>
      <c r="N53">
        <v>23.928702814759355</v>
      </c>
      <c r="O53">
        <v>-0.65312220052987979</v>
      </c>
      <c r="P53">
        <v>2.5654714643625844</v>
      </c>
      <c r="Q53">
        <v>0.66689509180002504</v>
      </c>
      <c r="R53">
        <v>0.35841485940641882</v>
      </c>
      <c r="S53">
        <v>0.35841485940641882</v>
      </c>
      <c r="T53">
        <v>0.29960822103724183</v>
      </c>
      <c r="U53">
        <v>-0.16678343055104902</v>
      </c>
      <c r="V53">
        <v>21.303780245291307</v>
      </c>
      <c r="W53">
        <v>0.62258354256184811</v>
      </c>
      <c r="X53">
        <v>-1.0000000000000007</v>
      </c>
      <c r="Y53">
        <v>-1.0000000000000007</v>
      </c>
      <c r="Z53">
        <v>56.288944922738267</v>
      </c>
      <c r="AA53">
        <v>-2.4453808255275961E-2</v>
      </c>
      <c r="AB53">
        <v>0.40242100823460542</v>
      </c>
      <c r="AC53">
        <v>0.30839819173360927</v>
      </c>
      <c r="AD53">
        <v>34.318269585646931</v>
      </c>
      <c r="AE53">
        <v>0.7</v>
      </c>
      <c r="AF53">
        <v>-1.0000000000000007</v>
      </c>
      <c r="AG53">
        <v>-1.0000000000000007</v>
      </c>
      <c r="AH53">
        <v>1.3737033307291912E-2</v>
      </c>
      <c r="AI53">
        <v>-0.16678343055104902</v>
      </c>
      <c r="AJ53">
        <v>4.6430285471758155E-2</v>
      </c>
      <c r="AK53">
        <v>1.880361461866905E-2</v>
      </c>
      <c r="AL53">
        <v>0.49403946067415172</v>
      </c>
      <c r="AM53">
        <v>-1.4465383944185079E-2</v>
      </c>
      <c r="AN53">
        <v>12.583137944212584</v>
      </c>
      <c r="AO53">
        <v>-0.26761652551128245</v>
      </c>
      <c r="AP53">
        <v>40.327380435296142</v>
      </c>
      <c r="AQ53">
        <v>0.84965450929902997</v>
      </c>
      <c r="AR53">
        <v>0.93964354572859521</v>
      </c>
      <c r="AS53">
        <v>-1.0000000000000007</v>
      </c>
      <c r="AT53">
        <v>-1.0000000000000007</v>
      </c>
      <c r="AU53">
        <v>1.1371593386174927</v>
      </c>
      <c r="AV53">
        <v>79.950031211986342</v>
      </c>
      <c r="AW53">
        <v>63.546428823027235</v>
      </c>
      <c r="AX53">
        <v>-7.7525466297642676E-2</v>
      </c>
      <c r="AY53">
        <v>-25.231173038052365</v>
      </c>
      <c r="AZ53">
        <v>1482.1257167026338</v>
      </c>
    </row>
    <row r="54" spans="1:52" x14ac:dyDescent="0.25">
      <c r="A54">
        <v>5295</v>
      </c>
      <c r="B54" t="s">
        <v>2583</v>
      </c>
      <c r="C54">
        <v>4.3610714792337513</v>
      </c>
      <c r="D54">
        <v>-4.888148342516269E-3</v>
      </c>
      <c r="E54">
        <v>-0.41216966234951463</v>
      </c>
      <c r="F54">
        <v>-0.41216966234951463</v>
      </c>
      <c r="G54">
        <v>0.48509668698083014</v>
      </c>
      <c r="H54">
        <v>-8.5034798311279993E-4</v>
      </c>
      <c r="I54">
        <v>29.05478033986304</v>
      </c>
      <c r="J54">
        <v>0.48424633899771735</v>
      </c>
      <c r="K54">
        <v>-0.99999999999999867</v>
      </c>
      <c r="L54">
        <v>-0.99999999999999867</v>
      </c>
      <c r="M54">
        <v>9.6849267799543544</v>
      </c>
      <c r="N54">
        <v>33.00368215674726</v>
      </c>
      <c r="O54">
        <v>-0.17052877648769615</v>
      </c>
      <c r="P54">
        <v>-2.2993385887849129</v>
      </c>
      <c r="Q54">
        <v>-0.80423777717951861</v>
      </c>
      <c r="R54">
        <v>0.34607907847471137</v>
      </c>
      <c r="S54">
        <v>0.34607907847471137</v>
      </c>
      <c r="T54">
        <v>0.41830877200664934</v>
      </c>
      <c r="U54">
        <v>0.16785463433456907</v>
      </c>
      <c r="V54">
        <v>31.763008971716985</v>
      </c>
      <c r="W54">
        <v>2.9010204571270957</v>
      </c>
      <c r="X54">
        <v>-0.99999999999999867</v>
      </c>
      <c r="Y54">
        <v>-0.99999999999999867</v>
      </c>
      <c r="Z54">
        <v>92.799312577756837</v>
      </c>
      <c r="AA54">
        <v>0.44175939095048911</v>
      </c>
      <c r="AB54">
        <v>0.54672734350136376</v>
      </c>
      <c r="AC54">
        <v>0.2483240932125356</v>
      </c>
      <c r="AD54">
        <v>61.840541383219445</v>
      </c>
      <c r="AE54">
        <v>0.9</v>
      </c>
      <c r="AF54">
        <v>-0.99999999999999867</v>
      </c>
      <c r="AG54">
        <v>-0.99999999999999867</v>
      </c>
      <c r="AH54">
        <v>-3.6197860908069477E-3</v>
      </c>
      <c r="AI54">
        <v>0.16785463433456907</v>
      </c>
      <c r="AJ54">
        <v>-0.14874531757835208</v>
      </c>
      <c r="AK54">
        <v>0.11324382578116436</v>
      </c>
      <c r="AL54">
        <v>1.723947906068752E-2</v>
      </c>
      <c r="AM54">
        <v>-4.2205061025694275E-3</v>
      </c>
      <c r="AN54">
        <v>-0.31273961137457296</v>
      </c>
      <c r="AO54">
        <v>0.46070647634158512</v>
      </c>
      <c r="AP54">
        <v>60.817789311579958</v>
      </c>
      <c r="AQ54">
        <v>1.2783215632906417</v>
      </c>
      <c r="AR54">
        <v>3.3852667961248142</v>
      </c>
      <c r="AS54">
        <v>-0.99999999999999867</v>
      </c>
      <c r="AT54">
        <v>-0.99999999999999867</v>
      </c>
      <c r="AU54">
        <v>-1.2164074395290334</v>
      </c>
      <c r="AV54">
        <v>126.26370121084575</v>
      </c>
      <c r="AW54">
        <v>142.97676892248646</v>
      </c>
      <c r="AX54">
        <v>0.18331761955290377</v>
      </c>
      <c r="AY54">
        <v>30.285346793690188</v>
      </c>
      <c r="AZ54">
        <v>1503.3058835721267</v>
      </c>
    </row>
    <row r="55" spans="1:52" x14ac:dyDescent="0.25">
      <c r="A55">
        <v>5635</v>
      </c>
      <c r="B55" t="s">
        <v>2765</v>
      </c>
      <c r="C55">
        <v>4.7753071608396045</v>
      </c>
      <c r="D55">
        <v>-3.1718895734706827E-2</v>
      </c>
      <c r="E55">
        <v>-0.88498945142790708</v>
      </c>
      <c r="F55">
        <v>-0.88498945142790708</v>
      </c>
      <c r="G55">
        <v>0.3594707521723523</v>
      </c>
      <c r="H55">
        <v>-1.285541735511163E-2</v>
      </c>
      <c r="I55">
        <v>20.796920089034419</v>
      </c>
      <c r="J55">
        <v>0.34661533481724088</v>
      </c>
      <c r="K55">
        <v>-1.0000000000000004</v>
      </c>
      <c r="L55">
        <v>-1.0000000000000004</v>
      </c>
      <c r="M55">
        <v>6.9323066963448063</v>
      </c>
      <c r="N55">
        <v>24.687237798446127</v>
      </c>
      <c r="O55">
        <v>-0.57920865229359098</v>
      </c>
      <c r="P55">
        <v>5.0460343791417577</v>
      </c>
      <c r="Q55">
        <v>1.5879960614798434</v>
      </c>
      <c r="R55">
        <v>0.32918905140787286</v>
      </c>
      <c r="S55">
        <v>0.32918905140787286</v>
      </c>
      <c r="T55">
        <v>0.30244697306437257</v>
      </c>
      <c r="U55">
        <v>0.23833316316888573</v>
      </c>
      <c r="V55">
        <v>34.101716169270517</v>
      </c>
      <c r="W55">
        <v>2.9474053573438495</v>
      </c>
      <c r="X55">
        <v>-1.0000000000000004</v>
      </c>
      <c r="Y55">
        <v>-1.0000000000000004</v>
      </c>
      <c r="Z55">
        <v>82.384414580254401</v>
      </c>
      <c r="AA55">
        <v>0.38533898318663246</v>
      </c>
      <c r="AB55">
        <v>0.17237234754414052</v>
      </c>
      <c r="AC55">
        <v>0.37618271625930705</v>
      </c>
      <c r="AD55">
        <v>46.694702349503999</v>
      </c>
      <c r="AE55">
        <v>0.83333333333333337</v>
      </c>
      <c r="AF55">
        <v>-1.0000000000000004</v>
      </c>
      <c r="AG55">
        <v>-1.0000000000000004</v>
      </c>
      <c r="AH55">
        <v>4.002515170850672E-2</v>
      </c>
      <c r="AI55">
        <v>0.23833316316888573</v>
      </c>
      <c r="AJ55">
        <v>0.42742852503308176</v>
      </c>
      <c r="AK55">
        <v>-0.12213937784402597</v>
      </c>
      <c r="AL55">
        <v>0.63662731375146797</v>
      </c>
      <c r="AM55">
        <v>6.6613907303351705E-2</v>
      </c>
      <c r="AN55">
        <v>18.052825468952122</v>
      </c>
      <c r="AO55">
        <v>1.0546507933636633</v>
      </c>
      <c r="AP55">
        <v>54.898636258304983</v>
      </c>
      <c r="AQ55">
        <v>1.199158239049003</v>
      </c>
      <c r="AR55">
        <v>3.2940206921610891</v>
      </c>
      <c r="AS55">
        <v>-1.0000000000000004</v>
      </c>
      <c r="AT55">
        <v>-1.0000000000000004</v>
      </c>
      <c r="AU55">
        <v>0.7030066100519361</v>
      </c>
      <c r="AV55">
        <v>108.12630317206413</v>
      </c>
      <c r="AW55">
        <v>132.76012252312293</v>
      </c>
      <c r="AX55">
        <v>0.23613174494387976</v>
      </c>
      <c r="AY55">
        <v>-13.674504685768166</v>
      </c>
      <c r="AZ55">
        <v>1595.7143773739108</v>
      </c>
    </row>
    <row r="56" spans="1:52" x14ac:dyDescent="0.25">
      <c r="A56">
        <v>5839</v>
      </c>
      <c r="B56" t="s">
        <v>2887</v>
      </c>
      <c r="C56">
        <v>5.0352120441772925</v>
      </c>
      <c r="D56">
        <v>7.0446651114152124E-3</v>
      </c>
      <c r="E56">
        <v>-0.14834503435645272</v>
      </c>
      <c r="F56">
        <v>-0.14834503435645272</v>
      </c>
      <c r="G56">
        <v>2.8056035239044319E-2</v>
      </c>
      <c r="H56">
        <v>6.443844056813054E-3</v>
      </c>
      <c r="I56">
        <v>2.0699927577514443</v>
      </c>
      <c r="J56">
        <v>3.4499879295857433E-2</v>
      </c>
      <c r="K56">
        <v>-0.99999999999999956</v>
      </c>
      <c r="L56">
        <v>-0.99999999999999956</v>
      </c>
      <c r="M56">
        <v>0.68999758591714788</v>
      </c>
      <c r="N56">
        <v>6.9568597675722854</v>
      </c>
      <c r="O56">
        <v>-0.41909618082219652</v>
      </c>
      <c r="P56">
        <v>8.0753793182687197</v>
      </c>
      <c r="Q56">
        <v>2.5539689597963897</v>
      </c>
      <c r="R56">
        <v>0.32743883001761992</v>
      </c>
      <c r="S56">
        <v>0.32743883001761992</v>
      </c>
      <c r="T56">
        <v>0.4548339136073663</v>
      </c>
      <c r="U56">
        <v>8.9933168304771369E-2</v>
      </c>
      <c r="V56">
        <v>46.605794506060811</v>
      </c>
      <c r="W56">
        <v>2.9734179416817628</v>
      </c>
      <c r="X56">
        <v>-0.99999999999999956</v>
      </c>
      <c r="Y56">
        <v>-0.99999999999999956</v>
      </c>
      <c r="Z56">
        <v>88.220453504982558</v>
      </c>
      <c r="AA56">
        <v>0.43426318925550195</v>
      </c>
      <c r="AB56">
        <v>6.8371262105863861E-2</v>
      </c>
      <c r="AC56">
        <v>0.27857934942114232</v>
      </c>
      <c r="AD56">
        <v>39.060690039125426</v>
      </c>
      <c r="AE56">
        <v>0.90909090909090906</v>
      </c>
      <c r="AF56">
        <v>-0.99999999999999956</v>
      </c>
      <c r="AG56">
        <v>-0.99999999999999956</v>
      </c>
      <c r="AH56">
        <v>-3.550474518587473E-2</v>
      </c>
      <c r="AI56">
        <v>8.9933168304771369E-2</v>
      </c>
      <c r="AJ56">
        <v>0.32988226804864473</v>
      </c>
      <c r="AK56">
        <v>0.21525274123800961</v>
      </c>
      <c r="AL56">
        <v>0.30005609870078637</v>
      </c>
      <c r="AM56">
        <v>0.1860247961587787</v>
      </c>
      <c r="AN56">
        <v>9.1508138077628836</v>
      </c>
      <c r="AO56">
        <v>5.7268836101595184</v>
      </c>
      <c r="AP56">
        <v>48.675787263812246</v>
      </c>
      <c r="AQ56">
        <v>1.1996447419473781</v>
      </c>
      <c r="AR56">
        <v>3.0079178209776218</v>
      </c>
      <c r="AS56">
        <v>-0.99999999999999956</v>
      </c>
      <c r="AT56">
        <v>-0.99999999999999956</v>
      </c>
      <c r="AU56">
        <v>2.4056239254399379</v>
      </c>
      <c r="AV56">
        <v>100.90419688271443</v>
      </c>
      <c r="AW56">
        <v>109.18741880947397</v>
      </c>
      <c r="AX56">
        <v>0.30553746819561944</v>
      </c>
      <c r="AY56">
        <v>2.5991400992842726</v>
      </c>
      <c r="AZ56">
        <v>1511.4098084678949</v>
      </c>
    </row>
    <row r="57" spans="1:52" x14ac:dyDescent="0.25">
      <c r="A57">
        <v>5842</v>
      </c>
      <c r="B57" t="s">
        <v>1302</v>
      </c>
      <c r="C57">
        <v>5.7804589152999686</v>
      </c>
      <c r="D57">
        <v>-4.1715070351063768E-2</v>
      </c>
      <c r="E57">
        <v>13.673628291929814</v>
      </c>
      <c r="F57">
        <v>13.673628291929814</v>
      </c>
      <c r="G57">
        <v>0.10385649246421882</v>
      </c>
      <c r="H57">
        <v>2.8948489995830173E-3</v>
      </c>
      <c r="I57">
        <v>6.4050804878281209</v>
      </c>
      <c r="J57">
        <v>0.10675134146380186</v>
      </c>
      <c r="K57">
        <v>-1.0000000000000011</v>
      </c>
      <c r="L57">
        <v>-1.0000000000000011</v>
      </c>
      <c r="M57">
        <v>2.1350268292760415</v>
      </c>
      <c r="N57">
        <v>25.85916769505792</v>
      </c>
      <c r="O57">
        <v>-1.2665151072089282</v>
      </c>
      <c r="P57">
        <v>61.253828458494993</v>
      </c>
      <c r="Q57">
        <v>20.153198789303552</v>
      </c>
      <c r="R57">
        <v>0.35279408208290353</v>
      </c>
      <c r="S57">
        <v>0.35279408208290353</v>
      </c>
      <c r="T57">
        <v>0.39240710630537989</v>
      </c>
      <c r="U57">
        <v>-0.12924480813645642</v>
      </c>
      <c r="V57">
        <v>34.479964834837098</v>
      </c>
      <c r="W57">
        <v>1.4124571478543537</v>
      </c>
      <c r="X57">
        <v>-1.0000000000000011</v>
      </c>
      <c r="Y57">
        <v>-1.0000000000000011</v>
      </c>
      <c r="Z57">
        <v>95.281221460861715</v>
      </c>
      <c r="AA57">
        <v>0.35590691066860464</v>
      </c>
      <c r="AB57">
        <v>5.953564968104981E-2</v>
      </c>
      <c r="AC57">
        <v>0.39751859638476744</v>
      </c>
      <c r="AD57">
        <v>40.648057836721087</v>
      </c>
      <c r="AE57">
        <v>0.8125</v>
      </c>
      <c r="AF57">
        <v>-1.0000000000000011</v>
      </c>
      <c r="AG57">
        <v>-1.0000000000000011</v>
      </c>
      <c r="AH57">
        <v>0.63123359097023712</v>
      </c>
      <c r="AI57">
        <v>-0.12924480813645642</v>
      </c>
      <c r="AJ57">
        <v>0.15060563163245214</v>
      </c>
      <c r="AK57">
        <v>-7.6835365380278187E-2</v>
      </c>
      <c r="AL57">
        <v>0.11327750579390639</v>
      </c>
      <c r="AM57">
        <v>-6.0042024821876386E-2</v>
      </c>
      <c r="AN57">
        <v>3.5849658030099203</v>
      </c>
      <c r="AO57">
        <v>-1.8852274474483008</v>
      </c>
      <c r="AP57">
        <v>40.885045322665214</v>
      </c>
      <c r="AQ57">
        <v>0.96875046233472917</v>
      </c>
      <c r="AR57">
        <v>1.5192084893181543</v>
      </c>
      <c r="AS57">
        <v>-1.0000000000000011</v>
      </c>
      <c r="AT57">
        <v>-1.0000000000000011</v>
      </c>
      <c r="AU57">
        <v>33.826827081233375</v>
      </c>
      <c r="AV57">
        <v>119.25516170847129</v>
      </c>
      <c r="AW57">
        <v>118.95535271423041</v>
      </c>
      <c r="AX57">
        <v>0.27252169525755848</v>
      </c>
      <c r="AY57">
        <v>23.104548083739726</v>
      </c>
      <c r="AZ57">
        <v>1628.4785127370537</v>
      </c>
    </row>
    <row r="58" spans="1:52" x14ac:dyDescent="0.25">
      <c r="A58">
        <v>5869</v>
      </c>
      <c r="B58" t="s">
        <v>2910</v>
      </c>
      <c r="C58">
        <v>2.265183116766377</v>
      </c>
      <c r="D58">
        <v>1.2669001616598846E-2</v>
      </c>
      <c r="E58">
        <v>2.5171516971453669</v>
      </c>
      <c r="F58">
        <v>2.5171516971453669</v>
      </c>
      <c r="G58">
        <v>0.19855034697082635</v>
      </c>
      <c r="H58">
        <v>-2.9504682123334958E-2</v>
      </c>
      <c r="I58">
        <v>10.142739890849478</v>
      </c>
      <c r="J58">
        <v>0.16904566484749139</v>
      </c>
      <c r="K58">
        <v>-1.0000000000000013</v>
      </c>
      <c r="L58">
        <v>-1.0000000000000013</v>
      </c>
      <c r="M58">
        <v>3.3809132969498252</v>
      </c>
      <c r="N58">
        <v>14.925074704761228</v>
      </c>
      <c r="O58">
        <v>0.6763588804756413</v>
      </c>
      <c r="P58">
        <v>8.9678807922354764</v>
      </c>
      <c r="Q58">
        <v>2.9471263503649872</v>
      </c>
      <c r="R58">
        <v>0.33983130994789768</v>
      </c>
      <c r="S58">
        <v>0.33983130994789768</v>
      </c>
      <c r="T58">
        <v>-0.12172373036558962</v>
      </c>
      <c r="U58">
        <v>9.2390562210971916E-3</v>
      </c>
      <c r="V58">
        <v>15.925291236152482</v>
      </c>
      <c r="W58">
        <v>8.5654347527093291E-2</v>
      </c>
      <c r="X58">
        <v>-1.0000000000000013</v>
      </c>
      <c r="Y58">
        <v>-1.0000000000000013</v>
      </c>
      <c r="Z58">
        <v>36.017721328499391</v>
      </c>
      <c r="AA58">
        <v>0.15177861164486509</v>
      </c>
      <c r="AB58">
        <v>0.12985208842015478</v>
      </c>
      <c r="AC58">
        <v>6.1275374774619022E-2</v>
      </c>
      <c r="AD58">
        <v>17.145303741981941</v>
      </c>
      <c r="AE58">
        <v>0.5</v>
      </c>
      <c r="AF58">
        <v>-1.0000000000000013</v>
      </c>
      <c r="AG58">
        <v>-1.0000000000000013</v>
      </c>
      <c r="AH58">
        <v>8.5428031348263739E-2</v>
      </c>
      <c r="AI58">
        <v>9.2390562210971916E-3</v>
      </c>
      <c r="AJ58">
        <v>0.15306639666002578</v>
      </c>
      <c r="AK58">
        <v>-0.16645208906728109</v>
      </c>
      <c r="AL58">
        <v>0.18962704036467501</v>
      </c>
      <c r="AM58">
        <v>-0.14222729048050384</v>
      </c>
      <c r="AN58">
        <v>5.5060079924170031</v>
      </c>
      <c r="AO58">
        <v>-4.3879427073489987</v>
      </c>
      <c r="AP58">
        <v>26.068031127001948</v>
      </c>
      <c r="AQ58">
        <v>0.5671779457513032</v>
      </c>
      <c r="AR58">
        <v>0.25470001237458478</v>
      </c>
      <c r="AS58">
        <v>-1.0000000000000013</v>
      </c>
      <c r="AT58">
        <v>-1.0000000000000013</v>
      </c>
      <c r="AU58">
        <v>5.4642780475103567</v>
      </c>
      <c r="AV58">
        <v>46.554853325911608</v>
      </c>
      <c r="AW58">
        <v>49.187319574986631</v>
      </c>
      <c r="AX58">
        <v>-1.7559457547536989E-4</v>
      </c>
      <c r="AY58">
        <v>-59.026899617048073</v>
      </c>
      <c r="AZ58">
        <v>1319.2599725747309</v>
      </c>
    </row>
    <row r="59" spans="1:52" x14ac:dyDescent="0.25">
      <c r="A59">
        <v>5892</v>
      </c>
      <c r="B59" t="s">
        <v>2924</v>
      </c>
      <c r="C59">
        <v>3.6699607040591773</v>
      </c>
      <c r="D59">
        <v>-4.3850219049765118E-2</v>
      </c>
      <c r="E59">
        <v>0.10824334729199574</v>
      </c>
      <c r="F59">
        <v>0.10824334729199574</v>
      </c>
      <c r="G59">
        <v>0.12718539117275404</v>
      </c>
      <c r="H59">
        <v>0.1011340645452438</v>
      </c>
      <c r="I59">
        <v>13.699167343079859</v>
      </c>
      <c r="J59">
        <v>0.22831945571799819</v>
      </c>
      <c r="K59">
        <v>-0.99999999999999967</v>
      </c>
      <c r="L59">
        <v>-0.99999999999999967</v>
      </c>
      <c r="M59">
        <v>4.5663891143599571</v>
      </c>
      <c r="N59">
        <v>17.477371394431039</v>
      </c>
      <c r="O59">
        <v>-2.5384892451429932</v>
      </c>
      <c r="P59">
        <v>1.4164465119801774E-2</v>
      </c>
      <c r="Q59">
        <v>-0.28494093287376498</v>
      </c>
      <c r="R59">
        <v>0.3577531737510648</v>
      </c>
      <c r="S59">
        <v>0.3577531737510648</v>
      </c>
      <c r="T59">
        <v>0.3447074724266761</v>
      </c>
      <c r="U59">
        <v>-3.3867053292646367E-2</v>
      </c>
      <c r="V59">
        <v>31.921092436726429</v>
      </c>
      <c r="W59">
        <v>1.6872343021526879</v>
      </c>
      <c r="X59">
        <v>-0.99999999999999967</v>
      </c>
      <c r="Y59">
        <v>-0.99999999999999967</v>
      </c>
      <c r="Z59">
        <v>97.074534509011556</v>
      </c>
      <c r="AA59">
        <v>0.43284832062271694</v>
      </c>
      <c r="AB59">
        <v>0.58595607509230141</v>
      </c>
      <c r="AC59">
        <v>0.28996326438815906</v>
      </c>
      <c r="AD59">
        <v>65.438383005158826</v>
      </c>
      <c r="AE59">
        <v>0.9</v>
      </c>
      <c r="AF59">
        <v>-0.99999999999999967</v>
      </c>
      <c r="AG59">
        <v>-0.99999999999999967</v>
      </c>
      <c r="AH59">
        <v>8.9118263587665211E-3</v>
      </c>
      <c r="AI59">
        <v>-3.3867053292646367E-2</v>
      </c>
      <c r="AJ59">
        <v>0.67446562572780688</v>
      </c>
      <c r="AK59">
        <v>-4.1951309672401009E-2</v>
      </c>
      <c r="AL59">
        <v>0.69605697315229809</v>
      </c>
      <c r="AM59">
        <v>0.201909144432871</v>
      </c>
      <c r="AN59">
        <v>20.773752457446495</v>
      </c>
      <c r="AO59">
        <v>4.8379720624597704</v>
      </c>
      <c r="AP59">
        <v>45.620259779806318</v>
      </c>
      <c r="AQ59">
        <v>1.0263467666361579</v>
      </c>
      <c r="AR59">
        <v>1.9155537578706845</v>
      </c>
      <c r="AS59">
        <v>-0.99999999999999967</v>
      </c>
      <c r="AT59">
        <v>-0.99999999999999967</v>
      </c>
      <c r="AU59">
        <v>-0.17669758558177048</v>
      </c>
      <c r="AV59">
        <v>119.38987796590226</v>
      </c>
      <c r="AW59">
        <v>116.18140916381307</v>
      </c>
      <c r="AX59">
        <v>0.29397209884084274</v>
      </c>
      <c r="AY59">
        <v>-4.0562089335068015</v>
      </c>
      <c r="AZ59">
        <v>1532.0110225213964</v>
      </c>
    </row>
    <row r="60" spans="1:52" x14ac:dyDescent="0.25">
      <c r="A60">
        <v>5930</v>
      </c>
      <c r="B60" t="s">
        <v>2953</v>
      </c>
      <c r="C60">
        <v>4.584121537103603</v>
      </c>
      <c r="D60">
        <v>6.6150552961352221E-3</v>
      </c>
      <c r="E60">
        <v>0.17362510014157703</v>
      </c>
      <c r="F60">
        <v>0.17362510014157703</v>
      </c>
      <c r="G60">
        <v>0.28233323006301986</v>
      </c>
      <c r="H60">
        <v>-2.1734131719803707E-2</v>
      </c>
      <c r="I60">
        <v>15.635945900592962</v>
      </c>
      <c r="J60">
        <v>0.26059909834321632</v>
      </c>
      <c r="K60">
        <v>-0.999999999999998</v>
      </c>
      <c r="L60">
        <v>-0.999999999999998</v>
      </c>
      <c r="M60">
        <v>5.2119819668643226</v>
      </c>
      <c r="N60">
        <v>20.393692537838149</v>
      </c>
      <c r="O60">
        <v>3.3278769580558558</v>
      </c>
      <c r="P60">
        <v>0.30850632686991286</v>
      </c>
      <c r="Q60">
        <v>0.48426133845455482</v>
      </c>
      <c r="R60">
        <v>0.32256186147422983</v>
      </c>
      <c r="S60">
        <v>0.32256186147422983</v>
      </c>
      <c r="T60">
        <v>0.21074585952788827</v>
      </c>
      <c r="U60">
        <v>-5.3260930837231296E-2</v>
      </c>
      <c r="V60">
        <v>21.680382131836005</v>
      </c>
      <c r="W60">
        <v>0.89717100583430565</v>
      </c>
      <c r="X60">
        <v>-0.999999999999998</v>
      </c>
      <c r="Y60">
        <v>-0.999999999999998</v>
      </c>
      <c r="Z60">
        <v>29.175534586121969</v>
      </c>
      <c r="AA60">
        <v>0.31980910889459924</v>
      </c>
      <c r="AB60">
        <v>1.218459667004471E-2</v>
      </c>
      <c r="AC60">
        <v>-0.1917758832480152</v>
      </c>
      <c r="AD60">
        <v>7.0108911158314209</v>
      </c>
      <c r="AE60">
        <v>0.3</v>
      </c>
      <c r="AF60">
        <v>-0.999999999999998</v>
      </c>
      <c r="AG60">
        <v>-0.999999999999998</v>
      </c>
      <c r="AH60">
        <v>9.8532958893627828E-2</v>
      </c>
      <c r="AI60">
        <v>-5.3260930837231296E-2</v>
      </c>
      <c r="AJ60">
        <v>-0.12584783587944973</v>
      </c>
      <c r="AK60">
        <v>-2.8120850270375489E-2</v>
      </c>
      <c r="AL60">
        <v>-4.5292389640714595E-2</v>
      </c>
      <c r="AM60">
        <v>0.72138820456013875</v>
      </c>
      <c r="AN60">
        <v>-1.7615489204151129</v>
      </c>
      <c r="AO60">
        <v>17.894100862651584</v>
      </c>
      <c r="AP60">
        <v>37.316328032428963</v>
      </c>
      <c r="AQ60">
        <v>0.80260865163911632</v>
      </c>
      <c r="AR60">
        <v>1.1577701041775219</v>
      </c>
      <c r="AS60">
        <v>-0.999999999999998</v>
      </c>
      <c r="AT60">
        <v>-0.999999999999998</v>
      </c>
      <c r="AU60">
        <v>0.65788643859613094</v>
      </c>
      <c r="AV60">
        <v>67.463327986611716</v>
      </c>
      <c r="AW60">
        <v>64.107894080761127</v>
      </c>
      <c r="AX60">
        <v>-0.16130903274056865</v>
      </c>
      <c r="AY60">
        <v>-67.921053892039509</v>
      </c>
      <c r="AZ60">
        <v>1346.9127608825138</v>
      </c>
    </row>
    <row r="61" spans="1:52" x14ac:dyDescent="0.25">
      <c r="A61">
        <v>6025</v>
      </c>
      <c r="B61" t="s">
        <v>3025</v>
      </c>
      <c r="C61">
        <v>4.6174020450932396</v>
      </c>
      <c r="D61">
        <v>0.11930288257235765</v>
      </c>
      <c r="E61">
        <v>1.2140854625871649</v>
      </c>
      <c r="F61">
        <v>1.2140854625871649</v>
      </c>
      <c r="G61">
        <v>6.2319754225284671E-2</v>
      </c>
      <c r="H61">
        <v>-2.0277011553503029E-2</v>
      </c>
      <c r="I61">
        <v>2.5225645603068969</v>
      </c>
      <c r="J61">
        <v>4.2042742671781617E-2</v>
      </c>
      <c r="K61">
        <v>-1.0000000000000009</v>
      </c>
      <c r="L61">
        <v>-1.0000000000000009</v>
      </c>
      <c r="M61">
        <v>0.84085485343563338</v>
      </c>
      <c r="N61">
        <v>8.3540520679872969</v>
      </c>
      <c r="O61">
        <v>0.70069247277706703</v>
      </c>
      <c r="P61">
        <v>-2.1149892829551442</v>
      </c>
      <c r="Q61">
        <v>-0.65757484830084501</v>
      </c>
      <c r="R61">
        <v>0.34143158647452637</v>
      </c>
      <c r="S61">
        <v>0.34143158647452637</v>
      </c>
      <c r="T61">
        <v>0.25024763877369544</v>
      </c>
      <c r="U61">
        <v>7.9474082035209698E-2</v>
      </c>
      <c r="V61">
        <v>38.821686043447038</v>
      </c>
      <c r="W61">
        <v>2.1267537307245035</v>
      </c>
      <c r="X61">
        <v>-1.0000000000000009</v>
      </c>
      <c r="Y61">
        <v>-1.0000000000000009</v>
      </c>
      <c r="Z61">
        <v>82.867886495357709</v>
      </c>
      <c r="AA61">
        <v>0.17792043128095891</v>
      </c>
      <c r="AB61">
        <v>0.46354541892138573</v>
      </c>
      <c r="AC61">
        <v>0.2526096558018866</v>
      </c>
      <c r="AD61">
        <v>44.703775300211525</v>
      </c>
      <c r="AE61">
        <v>0.9</v>
      </c>
      <c r="AF61">
        <v>-1.0000000000000009</v>
      </c>
      <c r="AG61">
        <v>-1.0000000000000009</v>
      </c>
      <c r="AH61">
        <v>-3.7322165455160913E-2</v>
      </c>
      <c r="AI61">
        <v>7.9474082035209698E-2</v>
      </c>
      <c r="AJ61">
        <v>-0.30920948881756427</v>
      </c>
      <c r="AK61">
        <v>-3.1771198232282166E-2</v>
      </c>
      <c r="AL61">
        <v>-0.16980484907035934</v>
      </c>
      <c r="AM61">
        <v>0.1561065290562865</v>
      </c>
      <c r="AN61">
        <v>-5.7911686708468064</v>
      </c>
      <c r="AO61">
        <v>3.7438072352457512</v>
      </c>
      <c r="AP61">
        <v>41.344250603753927</v>
      </c>
      <c r="AQ61">
        <v>1.0125848937579576</v>
      </c>
      <c r="AR61">
        <v>2.1687964733962852</v>
      </c>
      <c r="AS61">
        <v>-1.0000000000000009</v>
      </c>
      <c r="AT61">
        <v>-1.0000000000000009</v>
      </c>
      <c r="AU61">
        <v>0.55651061428631921</v>
      </c>
      <c r="AV61">
        <v>94.965745798590788</v>
      </c>
      <c r="AW61">
        <v>102.16671069300853</v>
      </c>
      <c r="AX61">
        <v>0.24983625451093208</v>
      </c>
      <c r="AY61">
        <v>13.305621553770198</v>
      </c>
      <c r="AZ61">
        <v>1532.9531246854972</v>
      </c>
    </row>
    <row r="62" spans="1:52" x14ac:dyDescent="0.25">
      <c r="A62">
        <v>6321</v>
      </c>
      <c r="B62" t="s">
        <v>3194</v>
      </c>
      <c r="C62">
        <v>5.7399990336234818</v>
      </c>
      <c r="D62">
        <v>1.0778901160284366E-3</v>
      </c>
      <c r="E62">
        <v>0.36159520956301278</v>
      </c>
      <c r="F62">
        <v>0.36159520956301278</v>
      </c>
      <c r="G62">
        <v>-0.29420371674063561</v>
      </c>
      <c r="H62">
        <v>-1.1569616196758697E-2</v>
      </c>
      <c r="I62">
        <v>-18.346399976243664</v>
      </c>
      <c r="J62">
        <v>-0.30577333293739428</v>
      </c>
      <c r="K62">
        <v>-1.0000000000000007</v>
      </c>
      <c r="L62">
        <v>-1.0000000000000007</v>
      </c>
      <c r="M62">
        <v>-6.115466658747887</v>
      </c>
      <c r="N62">
        <v>-12.244805733057166</v>
      </c>
      <c r="O62">
        <v>-0.21301820663317089</v>
      </c>
      <c r="P62">
        <v>0.9472333593340645</v>
      </c>
      <c r="Q62">
        <v>0.32546133880681732</v>
      </c>
      <c r="R62">
        <v>0.33371301744889409</v>
      </c>
      <c r="S62">
        <v>0.33371301744889409</v>
      </c>
      <c r="T62">
        <v>0.15072750242265595</v>
      </c>
      <c r="U62">
        <v>-2.6004255614146168E-2</v>
      </c>
      <c r="V62">
        <v>43.916904585747687</v>
      </c>
      <c r="W62">
        <v>1.4204635279564899</v>
      </c>
      <c r="X62">
        <v>-1.0000000000000007</v>
      </c>
      <c r="Y62">
        <v>-1.0000000000000007</v>
      </c>
      <c r="Z62">
        <v>65.27882753088133</v>
      </c>
      <c r="AA62">
        <v>7.4424777099472275E-2</v>
      </c>
      <c r="AB62">
        <v>0.15754696484281733</v>
      </c>
      <c r="AC62">
        <v>0.18875749018424662</v>
      </c>
      <c r="AD62">
        <v>21.036461606326814</v>
      </c>
      <c r="AE62">
        <v>0.5</v>
      </c>
      <c r="AF62">
        <v>-1.0000000000000007</v>
      </c>
      <c r="AG62">
        <v>-1.0000000000000007</v>
      </c>
      <c r="AH62">
        <v>5.299660332038874E-2</v>
      </c>
      <c r="AI62">
        <v>-2.6004255614146168E-2</v>
      </c>
      <c r="AJ62">
        <v>6.3199234952867143E-3</v>
      </c>
      <c r="AK62">
        <v>4.4307199346274681E-2</v>
      </c>
      <c r="AL62">
        <v>-2.4282662022111011E-2</v>
      </c>
      <c r="AM62">
        <v>0.11952051524148809</v>
      </c>
      <c r="AN62">
        <v>-0.57546693307634178</v>
      </c>
      <c r="AO62">
        <v>3.2095488777685777</v>
      </c>
      <c r="AP62">
        <v>25.570504609504045</v>
      </c>
      <c r="AQ62">
        <v>0.79214928170629795</v>
      </c>
      <c r="AR62">
        <v>1.1146901950190955</v>
      </c>
      <c r="AS62">
        <v>-1.0000000000000007</v>
      </c>
      <c r="AT62">
        <v>-1.0000000000000007</v>
      </c>
      <c r="AU62">
        <v>0.68705654836982821</v>
      </c>
      <c r="AV62">
        <v>56.243570675592721</v>
      </c>
      <c r="AW62">
        <v>54.703077180585886</v>
      </c>
      <c r="AX62">
        <v>4.1411119034435007E-2</v>
      </c>
      <c r="AY62">
        <v>-21.545408046593899</v>
      </c>
      <c r="AZ62">
        <v>1412.0564230288612</v>
      </c>
    </row>
    <row r="63" spans="1:52" x14ac:dyDescent="0.25">
      <c r="A63">
        <v>6369</v>
      </c>
      <c r="B63" t="s">
        <v>3239</v>
      </c>
      <c r="C63">
        <v>5.6351904304176799</v>
      </c>
      <c r="D63">
        <v>0.19876487158416839</v>
      </c>
      <c r="E63">
        <v>-0.66921323556233481</v>
      </c>
      <c r="F63">
        <v>-0.66921323556233481</v>
      </c>
      <c r="G63">
        <v>-1.126409735843955E-2</v>
      </c>
      <c r="H63">
        <v>-1.5494012960256473E-2</v>
      </c>
      <c r="I63">
        <v>-1.6054866191217578</v>
      </c>
      <c r="J63">
        <v>-2.6758110318696033E-2</v>
      </c>
      <c r="K63">
        <v>-1.0000000000000007</v>
      </c>
      <c r="L63">
        <v>-1.0000000000000007</v>
      </c>
      <c r="M63">
        <v>-0.53516220637392098</v>
      </c>
      <c r="N63">
        <v>3.3604905757335866</v>
      </c>
      <c r="O63">
        <v>7.6200807402779862</v>
      </c>
      <c r="P63">
        <v>0.87182130611864517</v>
      </c>
      <c r="Q63">
        <v>1.2323484629266019</v>
      </c>
      <c r="R63">
        <v>0.33001058090463742</v>
      </c>
      <c r="S63">
        <v>0.33001058090463742</v>
      </c>
      <c r="T63">
        <v>0.28394062522515695</v>
      </c>
      <c r="U63">
        <v>0.20145422857865999</v>
      </c>
      <c r="V63">
        <v>46.886965037271501</v>
      </c>
      <c r="W63">
        <v>3.0279443920718601</v>
      </c>
      <c r="X63">
        <v>-1.0000000000000007</v>
      </c>
      <c r="Y63">
        <v>-1.0000000000000007</v>
      </c>
      <c r="Z63">
        <v>100.00248933442742</v>
      </c>
      <c r="AA63">
        <v>0.11605626440771416</v>
      </c>
      <c r="AB63">
        <v>0.43600381203846783</v>
      </c>
      <c r="AC63">
        <v>0.4856034402384044</v>
      </c>
      <c r="AD63">
        <v>51.883175834229327</v>
      </c>
      <c r="AE63">
        <v>0.9</v>
      </c>
      <c r="AF63">
        <v>-1.0000000000000007</v>
      </c>
      <c r="AG63">
        <v>-1.0000000000000007</v>
      </c>
      <c r="AH63">
        <v>-1.0598654475359973E-3</v>
      </c>
      <c r="AI63">
        <v>0.20145422857865999</v>
      </c>
      <c r="AJ63">
        <v>0.14183165859830624</v>
      </c>
      <c r="AK63">
        <v>-0.10514450659325018</v>
      </c>
      <c r="AL63">
        <v>0.3518745922665456</v>
      </c>
      <c r="AM63">
        <v>9.7385141848029738E-2</v>
      </c>
      <c r="AN63">
        <v>9.506023099655172</v>
      </c>
      <c r="AO63">
        <v>1.9089060132344908</v>
      </c>
      <c r="AP63">
        <v>45.28147841814971</v>
      </c>
      <c r="AQ63">
        <v>1.1454160156130913</v>
      </c>
      <c r="AR63">
        <v>3.0011862817531654</v>
      </c>
      <c r="AS63">
        <v>-1.0000000000000007</v>
      </c>
      <c r="AT63">
        <v>-1.0000000000000007</v>
      </c>
      <c r="AU63">
        <v>0.56313522736426969</v>
      </c>
      <c r="AV63">
        <v>105.27188592339553</v>
      </c>
      <c r="AW63">
        <v>125.39611147231071</v>
      </c>
      <c r="AX63">
        <v>0.13899900426029346</v>
      </c>
      <c r="AY63">
        <v>-20.614912674162525</v>
      </c>
      <c r="AZ63">
        <v>1475.7892886227196</v>
      </c>
    </row>
    <row r="64" spans="1:52" x14ac:dyDescent="0.25">
      <c r="A64">
        <v>6377</v>
      </c>
      <c r="B64" t="s">
        <v>3246</v>
      </c>
      <c r="C64">
        <v>4.2130434573779487</v>
      </c>
      <c r="D64">
        <v>-4.3825022819588737E-3</v>
      </c>
      <c r="E64">
        <v>-0.33601911150055863</v>
      </c>
      <c r="F64">
        <v>-0.33601911150055863</v>
      </c>
      <c r="G64">
        <v>0.11365486869973403</v>
      </c>
      <c r="H64">
        <v>-2.6602970180052577E-3</v>
      </c>
      <c r="I64">
        <v>6.6596743009037302</v>
      </c>
      <c r="J64">
        <v>0.11099457168172878</v>
      </c>
      <c r="K64">
        <v>-0.99999999999999956</v>
      </c>
      <c r="L64">
        <v>-0.99999999999999956</v>
      </c>
      <c r="M64">
        <v>2.2198914336345754</v>
      </c>
      <c r="N64">
        <v>10.536698646781122</v>
      </c>
      <c r="O64">
        <v>-0.89004108387654879</v>
      </c>
      <c r="P64">
        <v>-2.2718948937724441</v>
      </c>
      <c r="Q64">
        <v>-0.74581214186732581</v>
      </c>
      <c r="R64">
        <v>0.33560452265284579</v>
      </c>
      <c r="S64">
        <v>0.33560452265284579</v>
      </c>
      <c r="T64">
        <v>0.21211469451175927</v>
      </c>
      <c r="U64">
        <v>-0.13161291309507683</v>
      </c>
      <c r="V64">
        <v>25.628650201625813</v>
      </c>
      <c r="W64">
        <v>0.62126696242005108</v>
      </c>
      <c r="X64">
        <v>-0.99999999999999956</v>
      </c>
      <c r="Y64">
        <v>-0.99999999999999956</v>
      </c>
      <c r="Z64">
        <v>62.408286261363607</v>
      </c>
      <c r="AA64">
        <v>5.13733891681648E-2</v>
      </c>
      <c r="AB64">
        <v>0.17841539692280389</v>
      </c>
      <c r="AC64">
        <v>0.52072017794113468</v>
      </c>
      <c r="AD64">
        <v>37.525448201605172</v>
      </c>
      <c r="AE64">
        <v>1</v>
      </c>
      <c r="AF64">
        <v>-0.99999999999999956</v>
      </c>
      <c r="AG64">
        <v>-0.99999999999999956</v>
      </c>
      <c r="AH64">
        <v>-3.6079590479013379E-2</v>
      </c>
      <c r="AI64">
        <v>-0.13161291309507683</v>
      </c>
      <c r="AJ64">
        <v>-7.8935896173208606E-2</v>
      </c>
      <c r="AK64">
        <v>0.13769871852410007</v>
      </c>
      <c r="AL64">
        <v>-4.2925462114354121E-3</v>
      </c>
      <c r="AM64">
        <v>-2.7543083076037964E-2</v>
      </c>
      <c r="AN64">
        <v>-0.50199313615192731</v>
      </c>
      <c r="AO64">
        <v>-8.3484280449352966E-5</v>
      </c>
      <c r="AP64">
        <v>32.28832450252952</v>
      </c>
      <c r="AQ64">
        <v>0.75171082672237377</v>
      </c>
      <c r="AR64">
        <v>0.73226153410177974</v>
      </c>
      <c r="AS64">
        <v>-0.99999999999999956</v>
      </c>
      <c r="AT64">
        <v>-0.99999999999999956</v>
      </c>
      <c r="AU64">
        <v>-1.0818312533678842</v>
      </c>
      <c r="AV64">
        <v>72.944901423864309</v>
      </c>
      <c r="AW64">
        <v>59.062018304776359</v>
      </c>
      <c r="AX64">
        <v>6.2958570892893192E-3</v>
      </c>
      <c r="AY64">
        <v>-24.099564461427661</v>
      </c>
      <c r="AZ64">
        <v>1455.8363732779749</v>
      </c>
    </row>
    <row r="65" spans="1:52" x14ac:dyDescent="0.25">
      <c r="A65">
        <v>6418</v>
      </c>
      <c r="B65" t="s">
        <v>3287</v>
      </c>
      <c r="C65">
        <v>4.68345529959847</v>
      </c>
      <c r="D65">
        <v>9.1468774726415208E-3</v>
      </c>
      <c r="E65">
        <v>7.453500064903773E-2</v>
      </c>
      <c r="F65">
        <v>7.453500064903773E-2</v>
      </c>
      <c r="G65">
        <v>8.8230642300474435E-2</v>
      </c>
      <c r="H65">
        <v>5.2015849451003716E-3</v>
      </c>
      <c r="I65">
        <v>5.605933634734491</v>
      </c>
      <c r="J65">
        <v>9.3432227245574789E-2</v>
      </c>
      <c r="K65">
        <v>-1.0000000000000018</v>
      </c>
      <c r="L65">
        <v>-1.0000000000000018</v>
      </c>
      <c r="M65">
        <v>1.8686445449114939</v>
      </c>
      <c r="N65">
        <v>10.363923934981996</v>
      </c>
      <c r="O65">
        <v>-0.89720913202185271</v>
      </c>
      <c r="P65">
        <v>6.5628714601432243</v>
      </c>
      <c r="Q65">
        <v>2.1483489988547633</v>
      </c>
      <c r="R65">
        <v>0.32667871538791426</v>
      </c>
      <c r="S65">
        <v>0.32667871538791426</v>
      </c>
      <c r="T65">
        <v>0.41805238441050396</v>
      </c>
      <c r="U65">
        <v>9.2200042450966316E-2</v>
      </c>
      <c r="V65">
        <v>42.807105215668969</v>
      </c>
      <c r="W65">
        <v>2.7786803779326492</v>
      </c>
      <c r="X65">
        <v>-1.0000000000000018</v>
      </c>
      <c r="Y65">
        <v>-1.0000000000000018</v>
      </c>
      <c r="Z65">
        <v>89.778332658692293</v>
      </c>
      <c r="AA65">
        <v>0.30228908619972211</v>
      </c>
      <c r="AB65">
        <v>0.15416714855516978</v>
      </c>
      <c r="AC65">
        <v>0.44000133412847864</v>
      </c>
      <c r="AD65">
        <v>44.822878444168566</v>
      </c>
      <c r="AE65">
        <v>0.8</v>
      </c>
      <c r="AF65">
        <v>-1.0000000000000018</v>
      </c>
      <c r="AG65">
        <v>-1.0000000000000018</v>
      </c>
      <c r="AH65">
        <v>3.5381603938253639E-2</v>
      </c>
      <c r="AI65">
        <v>9.2200042450966316E-2</v>
      </c>
      <c r="AJ65">
        <v>-4.5356351238699917E-2</v>
      </c>
      <c r="AK65">
        <v>8.5859650644755911E-2</v>
      </c>
      <c r="AL65">
        <v>-2.2797231405039947E-3</v>
      </c>
      <c r="AM65">
        <v>1.4101257513409952E-2</v>
      </c>
      <c r="AN65">
        <v>-0.28377483470609965</v>
      </c>
      <c r="AO65">
        <v>0.78182969105902866</v>
      </c>
      <c r="AP65">
        <v>48.41303885040346</v>
      </c>
      <c r="AQ65">
        <v>1.1636098576372989</v>
      </c>
      <c r="AR65">
        <v>2.8721126051782222</v>
      </c>
      <c r="AS65">
        <v>-1.0000000000000018</v>
      </c>
      <c r="AT65">
        <v>-1.0000000000000018</v>
      </c>
      <c r="AU65">
        <v>2.2228839995037992</v>
      </c>
      <c r="AV65">
        <v>100.92408628473331</v>
      </c>
      <c r="AW65">
        <v>110.85172260859494</v>
      </c>
      <c r="AX65">
        <v>0.25227593371640067</v>
      </c>
      <c r="AY65">
        <v>1.9998118889982079</v>
      </c>
      <c r="AZ65">
        <v>1542.9806452283974</v>
      </c>
    </row>
    <row r="66" spans="1:52" x14ac:dyDescent="0.25">
      <c r="A66">
        <v>6430</v>
      </c>
      <c r="B66" t="s">
        <v>3297</v>
      </c>
      <c r="C66">
        <v>1.136046005320082</v>
      </c>
      <c r="D66">
        <v>-1.7256179129143685E-2</v>
      </c>
      <c r="E66">
        <v>1.1727481174735628</v>
      </c>
      <c r="F66">
        <v>1.1727481174735628</v>
      </c>
      <c r="G66">
        <v>0.15317204488597796</v>
      </c>
      <c r="H66">
        <v>1.0756358266963363E-2</v>
      </c>
      <c r="I66">
        <v>9.835704189176468</v>
      </c>
      <c r="J66">
        <v>0.16392840315294133</v>
      </c>
      <c r="K66">
        <v>-1.0000000000000004</v>
      </c>
      <c r="L66">
        <v>-1.0000000000000004</v>
      </c>
      <c r="M66">
        <v>3.2785680630588301</v>
      </c>
      <c r="N66">
        <v>12.144498311970137</v>
      </c>
      <c r="O66">
        <v>-0.71042190148361395</v>
      </c>
      <c r="P66">
        <v>2.7832170947222563</v>
      </c>
      <c r="Q66">
        <v>0.82208596219983132</v>
      </c>
      <c r="R66">
        <v>0.34783330992588174</v>
      </c>
      <c r="S66">
        <v>0.34783330992588174</v>
      </c>
      <c r="T66">
        <v>0.28859313981229545</v>
      </c>
      <c r="U66">
        <v>-0.18194568698527172</v>
      </c>
      <c r="V66">
        <v>25.535426781033856</v>
      </c>
      <c r="W66">
        <v>0.60893663062892323</v>
      </c>
      <c r="X66">
        <v>-1.0000000000000004</v>
      </c>
      <c r="Y66">
        <v>-1.0000000000000004</v>
      </c>
      <c r="Z66">
        <v>41.107757434522092</v>
      </c>
      <c r="AA66">
        <v>0.10282378880453977</v>
      </c>
      <c r="AB66">
        <v>2.3352352977434362E-2</v>
      </c>
      <c r="AC66">
        <v>0.16882875204379294</v>
      </c>
      <c r="AD66">
        <v>14.75024469128835</v>
      </c>
      <c r="AE66">
        <v>0.2</v>
      </c>
      <c r="AF66">
        <v>-1.0000000000000004</v>
      </c>
      <c r="AG66">
        <v>-1.0000000000000004</v>
      </c>
      <c r="AH66">
        <v>3.2111882530918082E-2</v>
      </c>
      <c r="AI66">
        <v>-0.18194568698527172</v>
      </c>
      <c r="AJ66">
        <v>6.4643155725133891E-2</v>
      </c>
      <c r="AK66">
        <v>-0.21207341903645324</v>
      </c>
      <c r="AL66">
        <v>0.88506404827378082</v>
      </c>
      <c r="AM66">
        <v>-0.1603403407661714</v>
      </c>
      <c r="AN66">
        <v>22.449816985470189</v>
      </c>
      <c r="AO66">
        <v>-5.068875614336549</v>
      </c>
      <c r="AP66">
        <v>35.371130970210324</v>
      </c>
      <c r="AQ66">
        <v>0.80231407267878818</v>
      </c>
      <c r="AR66">
        <v>0.77286503378186555</v>
      </c>
      <c r="AS66">
        <v>-1.0000000000000004</v>
      </c>
      <c r="AT66">
        <v>-1.0000000000000004</v>
      </c>
      <c r="AU66">
        <v>1.9948340796733919</v>
      </c>
      <c r="AV66">
        <v>48.183380132155605</v>
      </c>
      <c r="AW66">
        <v>30.631049084246765</v>
      </c>
      <c r="AX66">
        <v>-0.15229038369025891</v>
      </c>
      <c r="AY66">
        <v>-83.233620047669476</v>
      </c>
      <c r="AZ66">
        <v>1268.2973533730856</v>
      </c>
    </row>
    <row r="67" spans="1:52" x14ac:dyDescent="0.25">
      <c r="A67">
        <v>6546</v>
      </c>
      <c r="B67" t="s">
        <v>2753</v>
      </c>
      <c r="C67">
        <v>5.5840354538883954</v>
      </c>
      <c r="D67">
        <v>-1.9472810826159419E-2</v>
      </c>
      <c r="E67">
        <v>-3.1981685701653995E-2</v>
      </c>
      <c r="F67">
        <v>-3.1981685701653995E-2</v>
      </c>
      <c r="G67">
        <v>0.37029913511558726</v>
      </c>
      <c r="H67">
        <v>6.4287983972554016E-3</v>
      </c>
      <c r="I67">
        <v>22.60367601077057</v>
      </c>
      <c r="J67">
        <v>0.37672793351284262</v>
      </c>
      <c r="K67">
        <v>-1.0000000000000004</v>
      </c>
      <c r="L67">
        <v>-1.0000000000000004</v>
      </c>
      <c r="M67">
        <v>7.5345586702568559</v>
      </c>
      <c r="N67">
        <v>28.155729778957308</v>
      </c>
      <c r="O67">
        <v>-8.2525490955714959E-2</v>
      </c>
      <c r="P67">
        <v>2.9044322870411325</v>
      </c>
      <c r="Q67">
        <v>0.94531337902649337</v>
      </c>
      <c r="R67">
        <v>0.32928182066353673</v>
      </c>
      <c r="S67">
        <v>0.32928182066353673</v>
      </c>
      <c r="T67">
        <v>0.25064065604938618</v>
      </c>
      <c r="U67">
        <v>0.1124758996446045</v>
      </c>
      <c r="V67">
        <v>25.798090540328868</v>
      </c>
      <c r="W67">
        <v>1.9552022172096049</v>
      </c>
      <c r="X67">
        <v>-1.0000000000000004</v>
      </c>
      <c r="Y67">
        <v>-1.0000000000000004</v>
      </c>
      <c r="Z67">
        <v>61.674495698506767</v>
      </c>
      <c r="AA67">
        <v>0.32233293147711961</v>
      </c>
      <c r="AB67">
        <v>0.3861260052883112</v>
      </c>
      <c r="AC67">
        <v>-9.8371011824021672E-3</v>
      </c>
      <c r="AD67">
        <v>34.93109177915143</v>
      </c>
      <c r="AE67">
        <v>0.6</v>
      </c>
      <c r="AF67">
        <v>-1.0000000000000004</v>
      </c>
      <c r="AG67">
        <v>-1.0000000000000004</v>
      </c>
      <c r="AH67">
        <v>-1.27622445700978E-2</v>
      </c>
      <c r="AI67">
        <v>0.1124758996446045</v>
      </c>
      <c r="AJ67">
        <v>-0.23288130104781912</v>
      </c>
      <c r="AK67">
        <v>0.46479333803720135</v>
      </c>
      <c r="AL67">
        <v>-0.2925929693169666</v>
      </c>
      <c r="AM67">
        <v>-4.0244116734096391E-3</v>
      </c>
      <c r="AN67">
        <v>-8.4792307381632597</v>
      </c>
      <c r="AO67">
        <v>2.2233563983507652</v>
      </c>
      <c r="AP67">
        <v>48.401766551099406</v>
      </c>
      <c r="AQ67">
        <v>1.0216801970210638</v>
      </c>
      <c r="AR67">
        <v>2.3319301507224477</v>
      </c>
      <c r="AS67">
        <v>-1.0000000000000004</v>
      </c>
      <c r="AT67">
        <v>-1.0000000000000004</v>
      </c>
      <c r="AU67">
        <v>0.91333169332483743</v>
      </c>
      <c r="AV67">
        <v>92.053581875814899</v>
      </c>
      <c r="AW67">
        <v>103.04592694887334</v>
      </c>
      <c r="AX67">
        <v>0.25167079545832682</v>
      </c>
      <c r="AY67">
        <v>19.7786396578873</v>
      </c>
      <c r="AZ67">
        <v>1527.2987853354937</v>
      </c>
    </row>
    <row r="68" spans="1:52" x14ac:dyDescent="0.25">
      <c r="A68">
        <v>6652</v>
      </c>
      <c r="B68" t="s">
        <v>3475</v>
      </c>
      <c r="C68">
        <v>4.4608918840647718</v>
      </c>
      <c r="D68">
        <v>0.12655599067769577</v>
      </c>
      <c r="E68">
        <v>-1.6937383620330186</v>
      </c>
      <c r="F68">
        <v>-1.6937383620330186</v>
      </c>
      <c r="G68">
        <v>0.32452443151941279</v>
      </c>
      <c r="H68">
        <v>-5.7286268983588098E-3</v>
      </c>
      <c r="I68">
        <v>19.127748277263226</v>
      </c>
      <c r="J68">
        <v>0.31879580462105384</v>
      </c>
      <c r="K68">
        <v>-0.99999999999999867</v>
      </c>
      <c r="L68">
        <v>-0.99999999999999867</v>
      </c>
      <c r="M68">
        <v>6.3759160924210798</v>
      </c>
      <c r="N68">
        <v>21.894901799294985</v>
      </c>
      <c r="O68">
        <v>1.9195930148445888</v>
      </c>
      <c r="P68">
        <v>-15.66053504725093</v>
      </c>
      <c r="Q68">
        <v>-5.0940331599186797</v>
      </c>
      <c r="R68">
        <v>0.32474446190804235</v>
      </c>
      <c r="S68">
        <v>0.32474446190804235</v>
      </c>
      <c r="T68">
        <v>0.40306609330054793</v>
      </c>
      <c r="U68">
        <v>-3.1221447216800736E-3</v>
      </c>
      <c r="V68">
        <v>29.225482710955927</v>
      </c>
      <c r="W68">
        <v>1.9156357526418515</v>
      </c>
      <c r="X68">
        <v>-0.99999999999999867</v>
      </c>
      <c r="Y68">
        <v>-0.99999999999999867</v>
      </c>
      <c r="Z68">
        <v>71.035200744803674</v>
      </c>
      <c r="AA68">
        <v>0.46448135989646938</v>
      </c>
      <c r="AB68">
        <v>0.2094017073097354</v>
      </c>
      <c r="AC68">
        <v>0.26419195666912293</v>
      </c>
      <c r="AD68">
        <v>46.903751193766354</v>
      </c>
      <c r="AE68">
        <v>0.8</v>
      </c>
      <c r="AF68">
        <v>-0.99999999999999867</v>
      </c>
      <c r="AG68">
        <v>-0.99999999999999867</v>
      </c>
      <c r="AH68">
        <v>-0.2688436186012953</v>
      </c>
      <c r="AI68">
        <v>-3.1221447216800736E-3</v>
      </c>
      <c r="AJ68">
        <v>0.57328511854518738</v>
      </c>
      <c r="AK68">
        <v>0.23765548002708736</v>
      </c>
      <c r="AL68">
        <v>0.85803525770232214</v>
      </c>
      <c r="AM68">
        <v>-9.4572507563142422E-2</v>
      </c>
      <c r="AN68">
        <v>24.317307035284003</v>
      </c>
      <c r="AO68">
        <v>-1.1760352889431236</v>
      </c>
      <c r="AP68">
        <v>48.353230988219146</v>
      </c>
      <c r="AQ68">
        <v>1.0494328723949524</v>
      </c>
      <c r="AR68">
        <v>2.234431557262905</v>
      </c>
      <c r="AS68">
        <v>-0.99999999999999867</v>
      </c>
      <c r="AT68">
        <v>-0.99999999999999867</v>
      </c>
      <c r="AU68">
        <v>-6.7877715219516972</v>
      </c>
      <c r="AV68">
        <v>91.754067255155448</v>
      </c>
      <c r="AW68">
        <v>86.064980410961567</v>
      </c>
      <c r="AX68">
        <v>2.8062443843403596E-2</v>
      </c>
      <c r="AY68">
        <v>-37.577784249202317</v>
      </c>
      <c r="AZ68">
        <v>1351.4602529824051</v>
      </c>
    </row>
    <row r="69" spans="1:52" x14ac:dyDescent="0.25">
      <c r="A69">
        <v>6666</v>
      </c>
      <c r="B69" t="s">
        <v>3486</v>
      </c>
      <c r="C69">
        <v>5.1469658824885176</v>
      </c>
      <c r="D69">
        <v>7.0711653294944022E-3</v>
      </c>
      <c r="E69">
        <v>-1.2976462066960712</v>
      </c>
      <c r="F69">
        <v>-1.2976462066960712</v>
      </c>
      <c r="G69">
        <v>0.1255772015595859</v>
      </c>
      <c r="H69">
        <v>3.6575937005497812E-3</v>
      </c>
      <c r="I69">
        <v>7.7540877156081427</v>
      </c>
      <c r="J69">
        <v>0.12923479526013565</v>
      </c>
      <c r="K69">
        <v>-1.0000000000000004</v>
      </c>
      <c r="L69">
        <v>-1.0000000000000004</v>
      </c>
      <c r="M69">
        <v>2.5846959052027128</v>
      </c>
      <c r="N69">
        <v>11.603407391400586</v>
      </c>
      <c r="O69">
        <v>-0.6784573781848211</v>
      </c>
      <c r="P69">
        <v>-1.2606344633881854</v>
      </c>
      <c r="Q69">
        <v>-0.48534784332491759</v>
      </c>
      <c r="R69">
        <v>0.35186224693375368</v>
      </c>
      <c r="S69">
        <v>0.35186224693375368</v>
      </c>
      <c r="T69">
        <v>0.3972892553293067</v>
      </c>
      <c r="U69">
        <v>-3.2588300481348351E-2</v>
      </c>
      <c r="V69">
        <v>37.567626138213178</v>
      </c>
      <c r="W69">
        <v>1.9866458306369279</v>
      </c>
      <c r="X69">
        <v>-1.0000000000000004</v>
      </c>
      <c r="Y69">
        <v>-1.0000000000000004</v>
      </c>
      <c r="Z69">
        <v>42.45960980005605</v>
      </c>
      <c r="AA69">
        <v>-4.3946711020553635E-2</v>
      </c>
      <c r="AB69">
        <v>-9.073110491699515E-3</v>
      </c>
      <c r="AC69">
        <v>0.16056645161560876</v>
      </c>
      <c r="AD69">
        <v>5.377331505167767</v>
      </c>
      <c r="AE69">
        <v>0.5</v>
      </c>
      <c r="AF69">
        <v>-1.0000000000000004</v>
      </c>
      <c r="AG69">
        <v>-1.0000000000000004</v>
      </c>
      <c r="AH69">
        <v>-7.9273219394194447E-2</v>
      </c>
      <c r="AI69">
        <v>-3.2588300481348351E-2</v>
      </c>
      <c r="AJ69">
        <v>0.42874844872730095</v>
      </c>
      <c r="AK69">
        <v>0.27899870788472214</v>
      </c>
      <c r="AL69">
        <v>0.42245736442050696</v>
      </c>
      <c r="AM69">
        <v>2.652546099407567E-2</v>
      </c>
      <c r="AN69">
        <v>12.705176354149183</v>
      </c>
      <c r="AO69">
        <v>2.058130064275502</v>
      </c>
      <c r="AP69">
        <v>45.321713853821315</v>
      </c>
      <c r="AQ69">
        <v>1.0684254487154656</v>
      </c>
      <c r="AR69">
        <v>2.1158806258970642</v>
      </c>
      <c r="AS69">
        <v>-1.0000000000000004</v>
      </c>
      <c r="AT69">
        <v>-1.0000000000000004</v>
      </c>
      <c r="AU69">
        <v>-1.7829940500209887</v>
      </c>
      <c r="AV69">
        <v>56.12114725573214</v>
      </c>
      <c r="AW69">
        <v>51.276852819713412</v>
      </c>
      <c r="AX69">
        <v>-0.22538773961284247</v>
      </c>
      <c r="AY69">
        <v>-73.359085298081837</v>
      </c>
      <c r="AZ69">
        <v>1385.8544151937458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3704</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60</v>
      </c>
      <c r="B3" t="s">
        <v>462</v>
      </c>
      <c r="C3" s="17">
        <v>5.7059225554222319</v>
      </c>
      <c r="D3" s="17">
        <v>-1.6403087555544576E-2</v>
      </c>
      <c r="E3" s="17">
        <v>0.93249049555167829</v>
      </c>
      <c r="F3" s="17">
        <v>0.93249049555167829</v>
      </c>
      <c r="G3" s="17">
        <v>0.40528271118739101</v>
      </c>
      <c r="H3" s="17">
        <v>0.10445635720945724</v>
      </c>
      <c r="I3" s="17">
        <v>30.584344103810881</v>
      </c>
      <c r="J3" s="17">
        <v>0.50973906839684813</v>
      </c>
      <c r="K3" s="17">
        <v>-1.0000000000000002</v>
      </c>
      <c r="L3" s="17">
        <v>-1.0000000000000002</v>
      </c>
      <c r="M3" s="17">
        <v>10.194781367936963</v>
      </c>
      <c r="N3" s="17">
        <v>37.222757154784787</v>
      </c>
      <c r="O3" s="17">
        <v>2.3429082958325584</v>
      </c>
      <c r="P3" s="17">
        <v>-0.6271389209259528</v>
      </c>
      <c r="Q3" s="17">
        <v>-6.5607035535117875E-2</v>
      </c>
      <c r="R3" s="17">
        <v>0.3280485330540861</v>
      </c>
      <c r="S3" s="17">
        <v>0.3280485330540861</v>
      </c>
      <c r="T3" s="17">
        <v>0.47848951602616696</v>
      </c>
      <c r="U3" s="17">
        <v>5.9635581575104242E-2</v>
      </c>
      <c r="V3" s="17">
        <v>27.379323812503799</v>
      </c>
      <c r="W3" s="17">
        <v>2.4128447509873689</v>
      </c>
      <c r="X3" s="17">
        <v>-1.0000000000000002</v>
      </c>
      <c r="Y3" s="17">
        <v>-1.0000000000000002</v>
      </c>
      <c r="Z3" s="17">
        <v>70.537880787120329</v>
      </c>
      <c r="AA3" s="17">
        <v>0.31045375411633119</v>
      </c>
      <c r="AB3" s="17">
        <v>8.1087943657909126E-2</v>
      </c>
      <c r="AC3" s="17">
        <v>0.47294158242879225</v>
      </c>
      <c r="AD3" s="17">
        <v>43.224164010151654</v>
      </c>
      <c r="AE3" s="17">
        <v>0.9</v>
      </c>
      <c r="AF3" s="17">
        <v>-1.0000000000000002</v>
      </c>
      <c r="AG3" s="17">
        <v>-1.0000000000000002</v>
      </c>
      <c r="AH3" s="17">
        <v>-1.2083319840327615E-2</v>
      </c>
      <c r="AI3" s="17">
        <v>5.9635581575104242E-2</v>
      </c>
      <c r="AJ3" s="17">
        <v>0.24887531945077832</v>
      </c>
      <c r="AK3" s="17">
        <v>4.7389260290581776E-2</v>
      </c>
      <c r="AL3" s="17">
        <v>-0.10273692312433896</v>
      </c>
      <c r="AM3" s="17">
        <v>-0.40503254911524783</v>
      </c>
      <c r="AN3" s="17">
        <v>-1.3240464808545824</v>
      </c>
      <c r="AO3" s="17">
        <v>-9.8888674264282788</v>
      </c>
      <c r="AP3" s="17">
        <v>57.963667916314698</v>
      </c>
      <c r="AQ3" s="17">
        <v>1.1942221637094448</v>
      </c>
      <c r="AR3" s="17">
        <v>2.9225838193842191</v>
      </c>
      <c r="AS3" s="17">
        <v>-1.0000000000000002</v>
      </c>
      <c r="AT3" s="17">
        <v>-1.0000000000000002</v>
      </c>
      <c r="AU3" s="17">
        <v>0.86688346001656058</v>
      </c>
      <c r="AV3" s="17">
        <v>97.871770515476754</v>
      </c>
      <c r="AW3" s="17">
        <v>103.59366227618068</v>
      </c>
      <c r="AX3" s="17">
        <v>0.19606121928353587</v>
      </c>
      <c r="AY3" s="17">
        <v>20.027180981293064</v>
      </c>
      <c r="AZ3">
        <v>1597.0693062141679</v>
      </c>
    </row>
    <row r="4" spans="1:52" x14ac:dyDescent="0.25">
      <c r="A4">
        <v>79</v>
      </c>
      <c r="B4" t="s">
        <v>473</v>
      </c>
      <c r="C4" s="17">
        <v>4.4025013783074911</v>
      </c>
      <c r="D4" s="17">
        <v>1.491087171304588E-2</v>
      </c>
      <c r="E4" s="17">
        <v>3.4474567624844714</v>
      </c>
      <c r="F4" s="17">
        <v>3.4474567624844714</v>
      </c>
      <c r="G4" s="17">
        <v>0.12817778891406564</v>
      </c>
      <c r="H4" s="17">
        <v>-2.2292785928373074E-3</v>
      </c>
      <c r="I4" s="17">
        <v>7.5569106192736992</v>
      </c>
      <c r="J4" s="17">
        <v>0.12594851032122836</v>
      </c>
      <c r="K4" s="17">
        <v>-0.99999999999999745</v>
      </c>
      <c r="L4" s="17">
        <v>-0.99999999999999745</v>
      </c>
      <c r="M4" s="17">
        <v>2.5189702064245671</v>
      </c>
      <c r="N4" s="17">
        <v>15.40686876006566</v>
      </c>
      <c r="O4" s="17">
        <v>0.49418460933768443</v>
      </c>
      <c r="P4" s="17">
        <v>19.54132100856744</v>
      </c>
      <c r="Q4" s="17">
        <v>6.409592520517978</v>
      </c>
      <c r="R4" s="17">
        <v>0.3343506366351498</v>
      </c>
      <c r="S4" s="17">
        <v>0.3343506366351498</v>
      </c>
      <c r="T4" s="17">
        <v>0.23694019118902285</v>
      </c>
      <c r="U4" s="17">
        <v>0.26368617281674761</v>
      </c>
      <c r="V4" s="17">
        <v>41.735165078193631</v>
      </c>
      <c r="W4" s="17">
        <v>3.0736478679074639</v>
      </c>
      <c r="X4" s="17">
        <v>-0.99999999999999745</v>
      </c>
      <c r="Y4" s="17">
        <v>-0.99999999999999745</v>
      </c>
      <c r="Z4" s="17">
        <v>84.944764409379545</v>
      </c>
      <c r="AA4" s="17">
        <v>0.52194086716429955</v>
      </c>
      <c r="AB4" s="17">
        <v>7.3175419259958102E-2</v>
      </c>
      <c r="AC4" s="17">
        <v>0.14088384978910123</v>
      </c>
      <c r="AD4" s="17">
        <v>36.800006810667959</v>
      </c>
      <c r="AE4" s="17">
        <v>0.83333333333333337</v>
      </c>
      <c r="AF4" s="17">
        <v>-0.99999999999999745</v>
      </c>
      <c r="AG4" s="17">
        <v>-0.99999999999999745</v>
      </c>
      <c r="AH4" s="17">
        <v>9.8507540240064626E-2</v>
      </c>
      <c r="AI4" s="17">
        <v>0.26368617281674761</v>
      </c>
      <c r="AJ4" s="17">
        <v>-4.2276140169296723E-3</v>
      </c>
      <c r="AK4" s="17">
        <v>0.32711801580717004</v>
      </c>
      <c r="AL4" s="17">
        <v>7.3753182334401271E-2</v>
      </c>
      <c r="AM4" s="17">
        <v>0.27003664342399586</v>
      </c>
      <c r="AN4" s="17">
        <v>1.822691488275384</v>
      </c>
      <c r="AO4" s="17">
        <v>8.386506164635751</v>
      </c>
      <c r="AP4" s="17">
        <v>49.292075697467283</v>
      </c>
      <c r="AQ4" s="17">
        <v>1.1693276372760688</v>
      </c>
      <c r="AR4" s="17">
        <v>3.199596378228692</v>
      </c>
      <c r="AS4" s="17">
        <v>-0.99999999999999745</v>
      </c>
      <c r="AT4" s="17">
        <v>-0.99999999999999745</v>
      </c>
      <c r="AU4" s="17">
        <v>9.8570492830024481</v>
      </c>
      <c r="AV4" s="17">
        <v>108.73813933408093</v>
      </c>
      <c r="AW4" s="17">
        <v>137.07690742055701</v>
      </c>
      <c r="AX4" s="17">
        <v>0.28281352007862254</v>
      </c>
      <c r="AY4" s="17">
        <v>15.270042516128333</v>
      </c>
      <c r="AZ4">
        <v>1522.8685384914324</v>
      </c>
    </row>
    <row r="5" spans="1:52" x14ac:dyDescent="0.25">
      <c r="A5">
        <v>118</v>
      </c>
      <c r="B5" t="s">
        <v>494</v>
      </c>
      <c r="C5" s="17">
        <v>5.7395266454307832</v>
      </c>
      <c r="D5" s="17">
        <v>-1.3670073404503911E-2</v>
      </c>
      <c r="E5" s="17">
        <v>19.794162155343443</v>
      </c>
      <c r="F5" s="17">
        <v>19.794162155343443</v>
      </c>
      <c r="G5" s="17">
        <v>0.53656485614166305</v>
      </c>
      <c r="H5" s="17">
        <v>5.3590695602739793E-3</v>
      </c>
      <c r="I5" s="17">
        <v>32.515435542116208</v>
      </c>
      <c r="J5" s="17">
        <v>0.54192392570193693</v>
      </c>
      <c r="K5" s="17">
        <v>-1</v>
      </c>
      <c r="L5" s="17">
        <v>-1</v>
      </c>
      <c r="M5" s="17">
        <v>10.838478514038737</v>
      </c>
      <c r="N5" s="17">
        <v>58.049124342890437</v>
      </c>
      <c r="O5" s="17">
        <v>-0.43302157183307521</v>
      </c>
      <c r="P5" s="17">
        <v>86.061369193105818</v>
      </c>
      <c r="Q5" s="17">
        <v>28.419508869660906</v>
      </c>
      <c r="R5" s="17">
        <v>0.33266585961761813</v>
      </c>
      <c r="S5" s="17">
        <v>0.33266585961761813</v>
      </c>
      <c r="T5" s="17">
        <v>0.3816136863473355</v>
      </c>
      <c r="U5" s="17">
        <v>-0.17677449485938893</v>
      </c>
      <c r="V5" s="17">
        <v>13.129879400849855</v>
      </c>
      <c r="W5" s="17">
        <v>0.58854809605059455</v>
      </c>
      <c r="X5" s="17">
        <v>-1</v>
      </c>
      <c r="Y5" s="17">
        <v>-1</v>
      </c>
      <c r="Z5" s="17">
        <v>88.792032238982173</v>
      </c>
      <c r="AA5" s="17">
        <v>0.19594778270633639</v>
      </c>
      <c r="AB5" s="17">
        <v>0.34021507083455921</v>
      </c>
      <c r="AC5" s="17">
        <v>0.4086900258285332</v>
      </c>
      <c r="AD5" s="17">
        <v>47.242643968471448</v>
      </c>
      <c r="AE5" s="17">
        <v>0.9375</v>
      </c>
      <c r="AF5" s="17">
        <v>-1</v>
      </c>
      <c r="AG5" s="17">
        <v>-1</v>
      </c>
      <c r="AH5" s="17">
        <v>0.91082172596668043</v>
      </c>
      <c r="AI5" s="17">
        <v>-0.17677449485938893</v>
      </c>
      <c r="AJ5" s="17">
        <v>-0.10315311680757111</v>
      </c>
      <c r="AK5" s="17">
        <v>0.2485610368120571</v>
      </c>
      <c r="AL5" s="17">
        <v>-0.35737021622505039</v>
      </c>
      <c r="AM5" s="17">
        <v>-0.19150085397621394</v>
      </c>
      <c r="AN5" s="17">
        <v>-9.4500209896641163</v>
      </c>
      <c r="AO5" s="17">
        <v>-3.5447161653450645</v>
      </c>
      <c r="AP5" s="17">
        <v>45.645314942966095</v>
      </c>
      <c r="AQ5" s="17">
        <v>0.87017091072318287</v>
      </c>
      <c r="AR5" s="17">
        <v>1.1304720217525317</v>
      </c>
      <c r="AS5" s="17">
        <v>-1</v>
      </c>
      <c r="AT5" s="17">
        <v>-1</v>
      </c>
      <c r="AU5" s="17">
        <v>48.213671025004373</v>
      </c>
      <c r="AV5" s="17">
        <v>143.2964404165277</v>
      </c>
      <c r="AW5" s="17">
        <v>143.83542544992238</v>
      </c>
      <c r="AX5" s="17">
        <v>0.46674391972671392</v>
      </c>
      <c r="AY5" s="17">
        <v>73.33090636371908</v>
      </c>
      <c r="AZ5">
        <v>1757.8441446607842</v>
      </c>
    </row>
    <row r="6" spans="1:52" x14ac:dyDescent="0.25">
      <c r="A6">
        <v>120</v>
      </c>
      <c r="B6" t="s">
        <v>495</v>
      </c>
      <c r="C6" s="17">
        <v>2.553234376380126</v>
      </c>
      <c r="D6" s="17">
        <v>6.873875988573977E-2</v>
      </c>
      <c r="E6" s="17">
        <v>3.1041666700543891</v>
      </c>
      <c r="F6" s="17">
        <v>3.1041666700543891</v>
      </c>
      <c r="G6" s="17">
        <v>0.32303863956601891</v>
      </c>
      <c r="H6" s="17">
        <v>-4.6222195795773049E-3</v>
      </c>
      <c r="I6" s="17">
        <v>19.10498519918648</v>
      </c>
      <c r="J6" s="17">
        <v>0.31841641998644149</v>
      </c>
      <c r="K6" s="17">
        <v>-0.99999999999999978</v>
      </c>
      <c r="L6" s="17">
        <v>-0.99999999999999978</v>
      </c>
      <c r="M6" s="17">
        <v>6.3683283997288296</v>
      </c>
      <c r="N6" s="17">
        <v>24.762386245621002</v>
      </c>
      <c r="O6" s="17">
        <v>-1.0793293153914996</v>
      </c>
      <c r="P6" s="17">
        <v>-1.3425977423680724</v>
      </c>
      <c r="Q6" s="17">
        <v>-0.5205326782803521</v>
      </c>
      <c r="R6" s="17">
        <v>0.33075456856584295</v>
      </c>
      <c r="S6" s="17">
        <v>0.33075456856584295</v>
      </c>
      <c r="T6" s="17">
        <v>0.28562678562839722</v>
      </c>
      <c r="U6" s="17">
        <v>0.17394085795940453</v>
      </c>
      <c r="V6" s="17">
        <v>32.106414429321816</v>
      </c>
      <c r="W6" s="17">
        <v>2.5266662426477708</v>
      </c>
      <c r="X6" s="17">
        <v>-0.99999999999999978</v>
      </c>
      <c r="Y6" s="17">
        <v>-0.99999999999999978</v>
      </c>
      <c r="Z6" s="17">
        <v>58.666149800989864</v>
      </c>
      <c r="AA6" s="17">
        <v>0.16033023371390548</v>
      </c>
      <c r="AB6" s="17">
        <v>0.30291631209798037</v>
      </c>
      <c r="AC6" s="17">
        <v>7.8358815187081585E-2</v>
      </c>
      <c r="AD6" s="17">
        <v>27.080268049948408</v>
      </c>
      <c r="AE6" s="17">
        <v>0.8</v>
      </c>
      <c r="AF6" s="17">
        <v>-0.99999999999999978</v>
      </c>
      <c r="AG6" s="17">
        <v>-0.99999999999999978</v>
      </c>
      <c r="AH6" s="17">
        <v>-6.0275408062154458E-2</v>
      </c>
      <c r="AI6" s="17">
        <v>0.17394085795940453</v>
      </c>
      <c r="AJ6" s="17">
        <v>6.7540328220888124E-2</v>
      </c>
      <c r="AK6" s="17">
        <v>0.12820803906095693</v>
      </c>
      <c r="AL6" s="17">
        <v>0.42500399264667404</v>
      </c>
      <c r="AM6" s="17">
        <v>0.18549109987924359</v>
      </c>
      <c r="AN6" s="17">
        <v>10.962801457271292</v>
      </c>
      <c r="AO6" s="17">
        <v>5.2783176922858743</v>
      </c>
      <c r="AP6" s="17">
        <v>51.211399628508325</v>
      </c>
      <c r="AQ6" s="17">
        <v>1.1210767807194872</v>
      </c>
      <c r="AR6" s="17">
        <v>2.8450826626342098</v>
      </c>
      <c r="AS6" s="17">
        <v>-0.99999999999999978</v>
      </c>
      <c r="AT6" s="17">
        <v>-0.99999999999999978</v>
      </c>
      <c r="AU6" s="17">
        <v>2.5836339917740392</v>
      </c>
      <c r="AV6" s="17">
        <v>88.706853738896726</v>
      </c>
      <c r="AW6" s="17">
        <v>104.89543137359406</v>
      </c>
      <c r="AX6" s="17">
        <v>0.24687141687137679</v>
      </c>
      <c r="AY6" s="17">
        <v>4.9521861161488712</v>
      </c>
      <c r="AZ6">
        <v>1508.5391060858278</v>
      </c>
    </row>
    <row r="7" spans="1:52" x14ac:dyDescent="0.25">
      <c r="A7">
        <v>159</v>
      </c>
      <c r="B7" t="s">
        <v>514</v>
      </c>
      <c r="C7" s="17">
        <v>4.483744454482645</v>
      </c>
      <c r="D7" s="17">
        <v>-2.917925074578152E-2</v>
      </c>
      <c r="E7" s="17">
        <v>-0.84552575784461681</v>
      </c>
      <c r="F7" s="17">
        <v>-0.84552575784461681</v>
      </c>
      <c r="G7" s="17">
        <v>0.51578791459316997</v>
      </c>
      <c r="H7" s="17">
        <v>-1.4810440608695054E-2</v>
      </c>
      <c r="I7" s="17">
        <v>30.058648439068484</v>
      </c>
      <c r="J7" s="17">
        <v>0.50097747398447501</v>
      </c>
      <c r="K7" s="17">
        <v>-1.0000000000000013</v>
      </c>
      <c r="L7" s="17">
        <v>-1.0000000000000013</v>
      </c>
      <c r="M7" s="17">
        <v>10.019549479689504</v>
      </c>
      <c r="N7" s="17">
        <v>33.696867135706562</v>
      </c>
      <c r="O7" s="17">
        <v>-1.5690283558423823</v>
      </c>
      <c r="P7" s="17">
        <v>2.1415974286684172</v>
      </c>
      <c r="Q7" s="17">
        <v>0.58251656336603197</v>
      </c>
      <c r="R7" s="17">
        <v>0.33790773340364999</v>
      </c>
      <c r="S7" s="17">
        <v>0.33790773340364999</v>
      </c>
      <c r="T7" s="17">
        <v>0.26424101212117579</v>
      </c>
      <c r="U7" s="17">
        <v>-0.21348759099413045</v>
      </c>
      <c r="V7" s="17">
        <v>9.0236565579948085</v>
      </c>
      <c r="W7" s="17">
        <v>-4.4549104586938171E-2</v>
      </c>
      <c r="X7" s="17">
        <v>-1.0000000000000013</v>
      </c>
      <c r="Y7" s="17">
        <v>-1.0000000000000013</v>
      </c>
      <c r="Z7" s="17">
        <v>48.876206593814615</v>
      </c>
      <c r="AA7" s="17">
        <v>0.33433390699245236</v>
      </c>
      <c r="AB7" s="17">
        <v>0.24411824756742129</v>
      </c>
      <c r="AC7" s="17">
        <v>0.20694851488920166</v>
      </c>
      <c r="AD7" s="17">
        <v>39.270033472453768</v>
      </c>
      <c r="AE7" s="17">
        <v>1</v>
      </c>
      <c r="AF7" s="17">
        <v>-1.0000000000000013</v>
      </c>
      <c r="AG7" s="17">
        <v>-1.0000000000000013</v>
      </c>
      <c r="AH7" s="17">
        <v>9.1719068758409454E-3</v>
      </c>
      <c r="AI7" s="17">
        <v>-0.21348759099413045</v>
      </c>
      <c r="AJ7" s="17">
        <v>2.2711280204045125E-2</v>
      </c>
      <c r="AK7" s="17">
        <v>0.49241730003934964</v>
      </c>
      <c r="AL7" s="17">
        <v>8.7545385396863906E-2</v>
      </c>
      <c r="AM7" s="17">
        <v>1.2255596627005392</v>
      </c>
      <c r="AN7" s="17">
        <v>2.3021910359418256</v>
      </c>
      <c r="AO7" s="17">
        <v>33.101078067710247</v>
      </c>
      <c r="AP7" s="17">
        <v>39.082304997063304</v>
      </c>
      <c r="AQ7" s="17">
        <v>0.72656888793434549</v>
      </c>
      <c r="AR7" s="17">
        <v>0.45642836939753617</v>
      </c>
      <c r="AS7" s="17">
        <v>-1.0000000000000013</v>
      </c>
      <c r="AT7" s="17">
        <v>-1.0000000000000013</v>
      </c>
      <c r="AU7" s="17">
        <v>-0.26300919447858567</v>
      </c>
      <c r="AV7" s="17">
        <v>115.67415179723142</v>
      </c>
      <c r="AW7" s="17">
        <v>94.508830835335147</v>
      </c>
      <c r="AX7" s="17">
        <v>0.26507978706583024</v>
      </c>
      <c r="AY7" s="17">
        <v>13.531498524929981</v>
      </c>
      <c r="AZ7">
        <v>1540.4039218938706</v>
      </c>
    </row>
    <row r="8" spans="1:52" x14ac:dyDescent="0.25">
      <c r="A8">
        <v>180</v>
      </c>
      <c r="B8" t="s">
        <v>526</v>
      </c>
      <c r="C8" s="17">
        <v>4.7991247050962125</v>
      </c>
      <c r="D8" s="17">
        <v>-2.1751789967463832E-2</v>
      </c>
      <c r="E8" s="17">
        <v>0.41080262557561242</v>
      </c>
      <c r="F8" s="17">
        <v>0.41080262557561242</v>
      </c>
      <c r="G8" s="17">
        <v>0.13940269901566987</v>
      </c>
      <c r="H8" s="17">
        <v>1.8790124810354964E-3</v>
      </c>
      <c r="I8" s="17">
        <v>8.476902689802321</v>
      </c>
      <c r="J8" s="17">
        <v>0.14128171149670538</v>
      </c>
      <c r="K8" s="17">
        <v>-0.999999999999999</v>
      </c>
      <c r="L8" s="17">
        <v>-0.999999999999999</v>
      </c>
      <c r="M8" s="17">
        <v>2.8256342299341068</v>
      </c>
      <c r="N8" s="17">
        <v>13.686830020474151</v>
      </c>
      <c r="O8" s="17">
        <v>-0.71496293429577695</v>
      </c>
      <c r="P8" s="17">
        <v>-3.4614331270239553</v>
      </c>
      <c r="Q8" s="17">
        <v>-1.3092595997614709</v>
      </c>
      <c r="R8" s="17">
        <v>0.34156917876517601</v>
      </c>
      <c r="S8" s="17">
        <v>0.34156917876517601</v>
      </c>
      <c r="T8" s="17">
        <v>0.40388206482352873</v>
      </c>
      <c r="U8" s="17">
        <v>0.43336444854262518</v>
      </c>
      <c r="V8" s="17">
        <v>55.164126375991984</v>
      </c>
      <c r="W8" s="17">
        <v>4.7658074420153538</v>
      </c>
      <c r="X8" s="17">
        <v>-0.999999999999999</v>
      </c>
      <c r="Y8" s="17">
        <v>-0.999999999999999</v>
      </c>
      <c r="Z8" s="17">
        <v>126.66996372606248</v>
      </c>
      <c r="AA8" s="17">
        <v>0.47974809880939062</v>
      </c>
      <c r="AB8" s="17">
        <v>0.51833229013119286</v>
      </c>
      <c r="AC8" s="17">
        <v>0.45822155005605353</v>
      </c>
      <c r="AD8" s="17">
        <v>72.815096949831883</v>
      </c>
      <c r="AE8" s="17">
        <v>1</v>
      </c>
      <c r="AF8" s="17">
        <v>-0.999999999999999</v>
      </c>
      <c r="AG8" s="17">
        <v>-0.999999999999999</v>
      </c>
      <c r="AH8" s="17">
        <v>-2.7924798583394972E-3</v>
      </c>
      <c r="AI8" s="17">
        <v>0.43336444854262518</v>
      </c>
      <c r="AJ8" s="17">
        <v>-5.8483723453873829E-2</v>
      </c>
      <c r="AK8" s="17">
        <v>4.9565700313497722E-3</v>
      </c>
      <c r="AL8" s="17">
        <v>1.7356221952449444E-4</v>
      </c>
      <c r="AM8" s="17">
        <v>7.3860934510070919E-2</v>
      </c>
      <c r="AN8" s="17">
        <v>-0.28807956178125543</v>
      </c>
      <c r="AO8" s="17">
        <v>1.8713062129085221</v>
      </c>
      <c r="AP8" s="17">
        <v>63.641029065794307</v>
      </c>
      <c r="AQ8" s="17">
        <v>1.520384870896506</v>
      </c>
      <c r="AR8" s="17">
        <v>4.9070891535120635</v>
      </c>
      <c r="AS8" s="17">
        <v>-0.999999999999999</v>
      </c>
      <c r="AT8" s="17">
        <v>-0.999999999999999</v>
      </c>
      <c r="AU8" s="17">
        <v>-0.8984569741858599</v>
      </c>
      <c r="AV8" s="17">
        <v>142.22809995944516</v>
      </c>
      <c r="AW8" s="17">
        <v>185.50869521654096</v>
      </c>
      <c r="AX8" s="17">
        <v>0.52034595336066369</v>
      </c>
      <c r="AY8" s="17">
        <v>48.805300526980204</v>
      </c>
      <c r="AZ8">
        <v>1661.0813126685932</v>
      </c>
    </row>
    <row r="9" spans="1:52" x14ac:dyDescent="0.25">
      <c r="A9">
        <v>330</v>
      </c>
      <c r="B9" t="s">
        <v>595</v>
      </c>
      <c r="C9" s="17">
        <v>5.250233453516854</v>
      </c>
      <c r="D9" s="17">
        <v>-4.1792852472263213E-2</v>
      </c>
      <c r="E9" s="17">
        <v>14.007408336698115</v>
      </c>
      <c r="F9" s="17">
        <v>14.007408336698115</v>
      </c>
      <c r="G9" s="17">
        <v>0.32987123397884216</v>
      </c>
      <c r="H9" s="17">
        <v>4.5618824234778628E-3</v>
      </c>
      <c r="I9" s="17">
        <v>20.065986984139204</v>
      </c>
      <c r="J9" s="17">
        <v>0.33443311640231993</v>
      </c>
      <c r="K9" s="17">
        <v>-1.0000000000000002</v>
      </c>
      <c r="L9" s="17">
        <v>-1.0000000000000002</v>
      </c>
      <c r="M9" s="17">
        <v>6.6886623280463979</v>
      </c>
      <c r="N9" s="17">
        <v>39.323628774354169</v>
      </c>
      <c r="O9" s="17">
        <v>-2.3596794127301499</v>
      </c>
      <c r="P9" s="17">
        <v>71.204266678305018</v>
      </c>
      <c r="Q9" s="17">
        <v>23.291166796049492</v>
      </c>
      <c r="R9" s="17">
        <v>0.34273496327281577</v>
      </c>
      <c r="S9" s="17">
        <v>0.34273496327281577</v>
      </c>
      <c r="T9" s="17">
        <v>0.23076044889728589</v>
      </c>
      <c r="U9" s="17">
        <v>6.4997154128520224E-2</v>
      </c>
      <c r="V9" s="17">
        <v>25.871776526764709</v>
      </c>
      <c r="W9" s="17">
        <v>1.6734631604430601</v>
      </c>
      <c r="X9" s="17">
        <v>-1.0000000000000002</v>
      </c>
      <c r="Y9" s="17">
        <v>-1.0000000000000002</v>
      </c>
      <c r="Z9" s="17">
        <v>80.174065552438961</v>
      </c>
      <c r="AA9" s="17">
        <v>0.18281427322560681</v>
      </c>
      <c r="AB9" s="17">
        <v>0.16116702524692486</v>
      </c>
      <c r="AC9" s="17">
        <v>0.27624114611996287</v>
      </c>
      <c r="AD9" s="17">
        <v>31.011122229624728</v>
      </c>
      <c r="AE9" s="17">
        <v>0.77777777777777779</v>
      </c>
      <c r="AF9" s="17">
        <v>-1.0000000000000002</v>
      </c>
      <c r="AG9" s="17">
        <v>-1.0000000000000002</v>
      </c>
      <c r="AH9" s="17">
        <v>0.6512802131719585</v>
      </c>
      <c r="AI9" s="17">
        <v>6.4997154128520224E-2</v>
      </c>
      <c r="AJ9" s="17">
        <v>0.3895033526735307</v>
      </c>
      <c r="AK9" s="17">
        <v>0.37242299719695438</v>
      </c>
      <c r="AL9" s="17">
        <v>0.24036092182820121</v>
      </c>
      <c r="AM9" s="17">
        <v>0.35753489306475522</v>
      </c>
      <c r="AN9" s="17">
        <v>7.9565398090726802</v>
      </c>
      <c r="AO9" s="17">
        <v>10.800487312603652</v>
      </c>
      <c r="AP9" s="17">
        <v>45.937763510903878</v>
      </c>
      <c r="AQ9" s="17">
        <v>0.98122752957143766</v>
      </c>
      <c r="AR9" s="17">
        <v>2.0078962768453792</v>
      </c>
      <c r="AS9" s="17">
        <v>-1.0000000000000002</v>
      </c>
      <c r="AT9" s="17">
        <v>-1.0000000000000002</v>
      </c>
      <c r="AU9" s="17">
        <v>37.298575132747594</v>
      </c>
      <c r="AV9" s="17">
        <v>130.29818163939683</v>
      </c>
      <c r="AW9" s="17">
        <v>149.82350131568802</v>
      </c>
      <c r="AX9" s="17">
        <v>0.67083910002466396</v>
      </c>
      <c r="AY9" s="17">
        <v>56.070682538212999</v>
      </c>
      <c r="AZ9">
        <v>1661.6721286872278</v>
      </c>
    </row>
    <row r="10" spans="1:52" x14ac:dyDescent="0.25">
      <c r="A10">
        <v>589</v>
      </c>
      <c r="B10" t="s">
        <v>677</v>
      </c>
      <c r="C10" s="17">
        <v>5.2634309800102708</v>
      </c>
      <c r="D10" s="17">
        <v>1.2594064861112423E-2</v>
      </c>
      <c r="E10" s="17">
        <v>-1.451542684350688</v>
      </c>
      <c r="F10" s="17">
        <v>-1.451542684350688</v>
      </c>
      <c r="G10" s="17">
        <v>0.15308562568917317</v>
      </c>
      <c r="H10" s="17">
        <v>9.6557756531852543E-3</v>
      </c>
      <c r="I10" s="17">
        <v>9.7644840805415072</v>
      </c>
      <c r="J10" s="17">
        <v>0.1627414013423584</v>
      </c>
      <c r="K10" s="17">
        <v>-1</v>
      </c>
      <c r="L10" s="17">
        <v>-1</v>
      </c>
      <c r="M10" s="17">
        <v>3.2548280268471679</v>
      </c>
      <c r="N10" s="17">
        <v>13.576372376201094</v>
      </c>
      <c r="O10" s="17">
        <v>-0.53994700636756021</v>
      </c>
      <c r="P10" s="17">
        <v>-0.89795232446798923</v>
      </c>
      <c r="Q10" s="17">
        <v>-0.3157059481944049</v>
      </c>
      <c r="R10" s="17">
        <v>0.35012621734483468</v>
      </c>
      <c r="S10" s="17">
        <v>0.35012621734483468</v>
      </c>
      <c r="T10" s="17">
        <v>0.43927958357603364</v>
      </c>
      <c r="U10" s="17">
        <v>1.8446904617536786E-2</v>
      </c>
      <c r="V10" s="17">
        <v>39.809500861635257</v>
      </c>
      <c r="W10" s="17">
        <v>2.4221036793681683</v>
      </c>
      <c r="X10" s="17">
        <v>-1</v>
      </c>
      <c r="Y10" s="17">
        <v>-1</v>
      </c>
      <c r="Z10" s="17">
        <v>44.493443628477777</v>
      </c>
      <c r="AA10" s="17">
        <v>3.7544226306606638E-3</v>
      </c>
      <c r="AB10" s="17">
        <v>9.5745135997330963E-4</v>
      </c>
      <c r="AC10" s="17">
        <v>9.5281100310104783E-2</v>
      </c>
      <c r="AD10" s="17">
        <v>4.9996487150369404</v>
      </c>
      <c r="AE10" s="17">
        <v>0.5</v>
      </c>
      <c r="AF10" s="17">
        <v>-1</v>
      </c>
      <c r="AG10" s="17">
        <v>-1</v>
      </c>
      <c r="AH10" s="17">
        <v>-9.1913340643625344E-2</v>
      </c>
      <c r="AI10" s="17">
        <v>1.8446904617536786E-2</v>
      </c>
      <c r="AJ10" s="17">
        <v>0.48774675059735306</v>
      </c>
      <c r="AK10" s="17">
        <v>1.660764735073033E-2</v>
      </c>
      <c r="AL10" s="17">
        <v>-0.10413350403793516</v>
      </c>
      <c r="AM10" s="17">
        <v>9.62118590006035E-4</v>
      </c>
      <c r="AN10" s="17">
        <v>-0.1646038479616142</v>
      </c>
      <c r="AO10" s="17">
        <v>0.10709120150380314</v>
      </c>
      <c r="AP10" s="17">
        <v>49.573984942176793</v>
      </c>
      <c r="AQ10" s="17">
        <v>1.1579789228832402</v>
      </c>
      <c r="AR10" s="17">
        <v>2.5848450807105259</v>
      </c>
      <c r="AS10" s="17">
        <v>-1</v>
      </c>
      <c r="AT10" s="17">
        <v>-1</v>
      </c>
      <c r="AU10" s="17">
        <v>-1.7672486325450922</v>
      </c>
      <c r="AV10" s="17">
        <v>58.176907206182662</v>
      </c>
      <c r="AW10" s="17">
        <v>58.183330855063844</v>
      </c>
      <c r="AX10" s="17">
        <v>2.7000751692813661E-2</v>
      </c>
      <c r="AY10" s="17">
        <v>-54.273827139641391</v>
      </c>
      <c r="AZ10">
        <v>1393.5094876349408</v>
      </c>
    </row>
    <row r="11" spans="1:52" x14ac:dyDescent="0.25">
      <c r="A11">
        <v>696</v>
      </c>
      <c r="B11" t="s">
        <v>710</v>
      </c>
      <c r="C11" s="17">
        <v>4.6215288385638331</v>
      </c>
      <c r="D11" s="17">
        <v>-5.7061536592556535E-2</v>
      </c>
      <c r="E11" s="17">
        <v>-0.14595420149701147</v>
      </c>
      <c r="F11" s="17">
        <v>-0.14595420149701147</v>
      </c>
      <c r="G11" s="17">
        <v>0.63298048447345556</v>
      </c>
      <c r="H11" s="17">
        <v>9.0088960361344519E-3</v>
      </c>
      <c r="I11" s="17">
        <v>38.519362830575403</v>
      </c>
      <c r="J11" s="17">
        <v>0.64198938050958987</v>
      </c>
      <c r="K11" s="17">
        <v>-0.99999999999999822</v>
      </c>
      <c r="L11" s="17">
        <v>-0.99999999999999822</v>
      </c>
      <c r="M11" s="17">
        <v>12.839787610191806</v>
      </c>
      <c r="N11" s="17">
        <v>42.994937467642217</v>
      </c>
      <c r="O11" s="17">
        <v>-1.9889741829857848</v>
      </c>
      <c r="P11" s="17">
        <v>-2.6482439673448308</v>
      </c>
      <c r="Q11" s="17">
        <v>-1.1409433168257135</v>
      </c>
      <c r="R11" s="17">
        <v>0.33193116827081848</v>
      </c>
      <c r="S11" s="17">
        <v>0.33193116827081848</v>
      </c>
      <c r="T11" s="17">
        <v>0.375005566281292</v>
      </c>
      <c r="U11" s="17">
        <v>-0.10171820303504288</v>
      </c>
      <c r="V11" s="17">
        <v>11.806412771131823</v>
      </c>
      <c r="W11" s="17">
        <v>0.91018383788444202</v>
      </c>
      <c r="X11" s="17">
        <v>-0.99999999999999822</v>
      </c>
      <c r="Y11" s="17">
        <v>-0.99999999999999822</v>
      </c>
      <c r="Z11" s="17">
        <v>45.655892218781361</v>
      </c>
      <c r="AA11" s="17">
        <v>0.15944989813253332</v>
      </c>
      <c r="AB11" s="17">
        <v>0.27231759575635556</v>
      </c>
      <c r="AC11" s="17">
        <v>0.26804096140061634</v>
      </c>
      <c r="AD11" s="17">
        <v>34.990422764475262</v>
      </c>
      <c r="AE11" s="17">
        <v>0.875</v>
      </c>
      <c r="AF11" s="17">
        <v>-0.99999999999999822</v>
      </c>
      <c r="AG11" s="17">
        <v>-0.99999999999999822</v>
      </c>
      <c r="AH11" s="17">
        <v>4.050098191350375E-2</v>
      </c>
      <c r="AI11" s="17">
        <v>-0.10171820303504288</v>
      </c>
      <c r="AJ11" s="17">
        <v>0.32086786509386517</v>
      </c>
      <c r="AK11" s="17">
        <v>-0.26037933081683257</v>
      </c>
      <c r="AL11" s="17">
        <v>1.9727646449672873E-2</v>
      </c>
      <c r="AM11" s="17">
        <v>0.20014443191617254</v>
      </c>
      <c r="AN11" s="17">
        <v>2.0975304867111486</v>
      </c>
      <c r="AO11" s="17">
        <v>3.7017141438201508</v>
      </c>
      <c r="AP11" s="17">
        <v>50.325775601707242</v>
      </c>
      <c r="AQ11" s="17">
        <v>0.9371496997878862</v>
      </c>
      <c r="AR11" s="17">
        <v>1.5521732183940318</v>
      </c>
      <c r="AS11" s="17">
        <v>-0.99999999999999822</v>
      </c>
      <c r="AT11" s="17">
        <v>-0.99999999999999822</v>
      </c>
      <c r="AU11" s="17">
        <v>-1.2868975183227249</v>
      </c>
      <c r="AV11" s="17">
        <v>92.352543830243775</v>
      </c>
      <c r="AW11" s="17">
        <v>82.990743165009491</v>
      </c>
      <c r="AX11" s="17">
        <v>-0.14397148675952895</v>
      </c>
      <c r="AY11" s="17">
        <v>-32.294729618892219</v>
      </c>
      <c r="AZ11">
        <v>1524.2673565600414</v>
      </c>
    </row>
    <row r="12" spans="1:52" x14ac:dyDescent="0.25">
      <c r="A12">
        <v>704</v>
      </c>
      <c r="B12" t="s">
        <v>715</v>
      </c>
      <c r="C12" s="17">
        <v>5.5406792553087403</v>
      </c>
      <c r="D12" s="17">
        <v>-2.4972842939207644E-2</v>
      </c>
      <c r="E12" s="17">
        <v>2.3909867070226309</v>
      </c>
      <c r="F12" s="17">
        <v>2.3909867070226309</v>
      </c>
      <c r="G12" s="17">
        <v>1.4159561206983811E-2</v>
      </c>
      <c r="H12" s="17">
        <v>-1.1361001274967853E-2</v>
      </c>
      <c r="I12" s="17">
        <v>0.16791359592095895</v>
      </c>
      <c r="J12" s="17">
        <v>2.7985599320160437E-3</v>
      </c>
      <c r="K12" s="17">
        <v>-1.0000000000000009</v>
      </c>
      <c r="L12" s="17">
        <v>-1.0000000000000009</v>
      </c>
      <c r="M12" s="17">
        <v>5.5971198640319512E-2</v>
      </c>
      <c r="N12" s="17">
        <v>8.0995795582523282</v>
      </c>
      <c r="O12" s="17">
        <v>-1.2624067011992159</v>
      </c>
      <c r="P12" s="17">
        <v>3.6215186682881937</v>
      </c>
      <c r="Q12" s="17">
        <v>1.1383992521567481</v>
      </c>
      <c r="R12" s="17">
        <v>0.32354615923814595</v>
      </c>
      <c r="S12" s="17">
        <v>0.32354615923814595</v>
      </c>
      <c r="T12" s="17">
        <v>0.24717109818172489</v>
      </c>
      <c r="U12" s="17">
        <v>0.3306365082483631</v>
      </c>
      <c r="V12" s="17">
        <v>48.884054598974544</v>
      </c>
      <c r="W12" s="17">
        <v>3.6070100266661651</v>
      </c>
      <c r="X12" s="17">
        <v>-1.0000000000000009</v>
      </c>
      <c r="Y12" s="17">
        <v>-1.0000000000000009</v>
      </c>
      <c r="Z12" s="17">
        <v>78.619958010703513</v>
      </c>
      <c r="AA12" s="17">
        <v>0.18852484117857132</v>
      </c>
      <c r="AB12" s="17">
        <v>0.22991127835643566</v>
      </c>
      <c r="AC12" s="17">
        <v>0.15351396365643741</v>
      </c>
      <c r="AD12" s="17">
        <v>28.597504159572207</v>
      </c>
      <c r="AE12" s="17">
        <v>0.90909090909090906</v>
      </c>
      <c r="AF12" s="17">
        <v>-1.0000000000000009</v>
      </c>
      <c r="AG12" s="17">
        <v>-1.0000000000000009</v>
      </c>
      <c r="AH12" s="17">
        <v>6.227029103263354E-2</v>
      </c>
      <c r="AI12" s="17">
        <v>0.3306365082483631</v>
      </c>
      <c r="AJ12" s="17">
        <v>-0.22262504628099505</v>
      </c>
      <c r="AK12" s="17">
        <v>0.17658848083595369</v>
      </c>
      <c r="AL12" s="17">
        <v>-0.15710706533383706</v>
      </c>
      <c r="AM12" s="17">
        <v>4.0451812511325597E-2</v>
      </c>
      <c r="AN12" s="17">
        <v>-5.0408018647509047</v>
      </c>
      <c r="AO12" s="17">
        <v>1.8942377169629112</v>
      </c>
      <c r="AP12" s="17">
        <v>49.051968194895537</v>
      </c>
      <c r="AQ12" s="17">
        <v>1.2248999249063794</v>
      </c>
      <c r="AR12" s="17">
        <v>3.6098085865981822</v>
      </c>
      <c r="AS12" s="17">
        <v>-1.0000000000000009</v>
      </c>
      <c r="AT12" s="17">
        <v>-1.0000000000000009</v>
      </c>
      <c r="AU12" s="17">
        <v>3.5293859591793777</v>
      </c>
      <c r="AV12" s="17">
        <v>88.613775285918763</v>
      </c>
      <c r="AW12" s="17">
        <v>122.92283193140777</v>
      </c>
      <c r="AX12" s="17">
        <v>0.17605770806522233</v>
      </c>
      <c r="AY12" s="17">
        <v>20.669688771864291</v>
      </c>
      <c r="AZ12">
        <v>1507.1948301943778</v>
      </c>
    </row>
    <row r="13" spans="1:52" x14ac:dyDescent="0.25">
      <c r="A13">
        <v>744</v>
      </c>
      <c r="B13" t="s">
        <v>722</v>
      </c>
      <c r="C13" s="17">
        <v>4.446816677500256</v>
      </c>
      <c r="D13" s="17">
        <v>-5.918390922544323E-3</v>
      </c>
      <c r="E13" s="17">
        <v>-0.58297891903676191</v>
      </c>
      <c r="F13" s="17">
        <v>-0.58297891903676191</v>
      </c>
      <c r="G13" s="17">
        <v>0.48333198424761753</v>
      </c>
      <c r="H13" s="17">
        <v>-9.012420764769118E-3</v>
      </c>
      <c r="I13" s="17">
        <v>28.459173808970917</v>
      </c>
      <c r="J13" s="17">
        <v>0.47431956348284837</v>
      </c>
      <c r="K13" s="17">
        <v>-1.0000000000000024</v>
      </c>
      <c r="L13" s="17">
        <v>-1.0000000000000024</v>
      </c>
      <c r="M13" s="17">
        <v>9.486391269656977</v>
      </c>
      <c r="N13" s="17">
        <v>32.323011567434406</v>
      </c>
      <c r="O13" s="17">
        <v>-0.57471663085612579</v>
      </c>
      <c r="P13" s="17">
        <v>1.9199608679063676</v>
      </c>
      <c r="Q13" s="17">
        <v>0.35064029152610998</v>
      </c>
      <c r="R13" s="17">
        <v>0.35216536149895777</v>
      </c>
      <c r="S13" s="17">
        <v>0.35216536149895777</v>
      </c>
      <c r="T13" s="17">
        <v>0.38655436455757702</v>
      </c>
      <c r="U13" s="17">
        <v>0.42563875341115154</v>
      </c>
      <c r="V13" s="17">
        <v>41.688171099351813</v>
      </c>
      <c r="W13" s="17">
        <v>4.3488931663779047</v>
      </c>
      <c r="X13" s="17">
        <v>-1.0000000000000024</v>
      </c>
      <c r="Y13" s="17">
        <v>-1.0000000000000024</v>
      </c>
      <c r="Z13" s="17">
        <v>82.621287925315002</v>
      </c>
      <c r="AA13" s="17">
        <v>4.8938762497358873E-2</v>
      </c>
      <c r="AB13" s="17">
        <v>0.21490052778670352</v>
      </c>
      <c r="AC13" s="17">
        <v>0.5478102404046773</v>
      </c>
      <c r="AD13" s="17">
        <v>40.582476534436985</v>
      </c>
      <c r="AE13" s="17">
        <v>0.76923076923076927</v>
      </c>
      <c r="AF13" s="17">
        <v>-1.0000000000000024</v>
      </c>
      <c r="AG13" s="17">
        <v>-1.0000000000000024</v>
      </c>
      <c r="AH13" s="17">
        <v>-1.4800162239034792E-2</v>
      </c>
      <c r="AI13" s="17">
        <v>0.42563875341115154</v>
      </c>
      <c r="AJ13" s="17">
        <v>0.23850732772165437</v>
      </c>
      <c r="AK13" s="17">
        <v>-0.14313266661605722</v>
      </c>
      <c r="AL13" s="17">
        <v>0.18747767696309853</v>
      </c>
      <c r="AM13" s="17">
        <v>0.47314412407267081</v>
      </c>
      <c r="AN13" s="17">
        <v>5.8794785626857378</v>
      </c>
      <c r="AO13" s="17">
        <v>11.112939768736485</v>
      </c>
      <c r="AP13" s="17">
        <v>70.147344908322708</v>
      </c>
      <c r="AQ13" s="17">
        <v>1.5165238409666442</v>
      </c>
      <c r="AR13" s="17">
        <v>4.8232127298607557</v>
      </c>
      <c r="AS13" s="17">
        <v>-1.0000000000000024</v>
      </c>
      <c r="AT13" s="17">
        <v>-1.0000000000000024</v>
      </c>
      <c r="AU13" s="17">
        <v>-0.23233862751065273</v>
      </c>
      <c r="AV13" s="17">
        <v>126.0572392614859</v>
      </c>
      <c r="AW13" s="17">
        <v>168.32511135782022</v>
      </c>
      <c r="AX13" s="17">
        <v>0.15662382376609663</v>
      </c>
      <c r="AY13" s="17">
        <v>-18.058276937194769</v>
      </c>
      <c r="AZ13">
        <v>1603.9465110051826</v>
      </c>
    </row>
    <row r="14" spans="1:52" x14ac:dyDescent="0.25">
      <c r="A14">
        <v>900</v>
      </c>
      <c r="B14" t="s">
        <v>769</v>
      </c>
      <c r="C14" s="17">
        <v>5.1094207072927462</v>
      </c>
      <c r="D14" s="17">
        <v>-1.4001589491075999E-2</v>
      </c>
      <c r="E14" s="17">
        <v>14.768123654635305</v>
      </c>
      <c r="F14" s="17">
        <v>14.768123654635305</v>
      </c>
      <c r="G14" s="17">
        <v>-0.17754816327702164</v>
      </c>
      <c r="H14" s="17">
        <v>9.2952804694127877E-3</v>
      </c>
      <c r="I14" s="17">
        <v>-10.095172968456534</v>
      </c>
      <c r="J14" s="17">
        <v>-0.16825288280760886</v>
      </c>
      <c r="K14" s="17">
        <v>-1.0000000000000018</v>
      </c>
      <c r="L14" s="17">
        <v>-1.0000000000000018</v>
      </c>
      <c r="M14" s="17">
        <v>-3.3650576561521772</v>
      </c>
      <c r="N14" s="17">
        <v>9.7823713934715109</v>
      </c>
      <c r="O14" s="17">
        <v>-0.92583775884946018</v>
      </c>
      <c r="P14" s="17">
        <v>63.131039990351525</v>
      </c>
      <c r="Q14" s="17">
        <v>20.76170704328548</v>
      </c>
      <c r="R14" s="17">
        <v>0.33085667665200846</v>
      </c>
      <c r="S14" s="17">
        <v>0.33085667665200846</v>
      </c>
      <c r="T14" s="17">
        <v>-0.11666166662950465</v>
      </c>
      <c r="U14" s="17">
        <v>-0.16723703241303126</v>
      </c>
      <c r="V14" s="17">
        <v>21.842701482763609</v>
      </c>
      <c r="W14" s="17">
        <v>-0.64257928156590494</v>
      </c>
      <c r="X14" s="17">
        <v>-1.0000000000000018</v>
      </c>
      <c r="Y14" s="17">
        <v>-1.0000000000000018</v>
      </c>
      <c r="Z14" s="17">
        <v>91.441382812779324</v>
      </c>
      <c r="AA14" s="17">
        <v>0.10604853671258881</v>
      </c>
      <c r="AB14" s="17">
        <v>0.30322206118677242</v>
      </c>
      <c r="AC14" s="17">
        <v>0.56746888783524363</v>
      </c>
      <c r="AD14" s="17">
        <v>48.836974286730246</v>
      </c>
      <c r="AE14" s="17">
        <v>0.8</v>
      </c>
      <c r="AF14" s="17">
        <v>-1.0000000000000018</v>
      </c>
      <c r="AG14" s="17">
        <v>-1.0000000000000018</v>
      </c>
      <c r="AH14" s="17">
        <v>0.59281910052514009</v>
      </c>
      <c r="AI14" s="17">
        <v>-0.16723703241303126</v>
      </c>
      <c r="AJ14" s="17">
        <v>-0.16063538954702142</v>
      </c>
      <c r="AK14" s="17">
        <v>-1.8910611356489047E-3</v>
      </c>
      <c r="AL14" s="17">
        <v>-0.13137193495703356</v>
      </c>
      <c r="AM14" s="17">
        <v>-3.1611029785923055E-2</v>
      </c>
      <c r="AN14" s="17">
        <v>-4.0874753216609454</v>
      </c>
      <c r="AO14" s="17">
        <v>-0.7997310503263223</v>
      </c>
      <c r="AP14" s="17">
        <v>11.747528514307083</v>
      </c>
      <c r="AQ14" s="17">
        <v>0.37781465426148131</v>
      </c>
      <c r="AR14" s="17">
        <v>-0.81083216437351391</v>
      </c>
      <c r="AS14" s="17">
        <v>-1.0000000000000018</v>
      </c>
      <c r="AT14" s="17">
        <v>-1.0000000000000018</v>
      </c>
      <c r="AU14" s="17">
        <v>35.529830697920765</v>
      </c>
      <c r="AV14" s="17">
        <v>100.4240231559245</v>
      </c>
      <c r="AW14" s="17">
        <v>95.556701925124173</v>
      </c>
      <c r="AX14" s="17">
        <v>1.169679785005015E-2</v>
      </c>
      <c r="AY14" s="17">
        <v>-18.210811057782227</v>
      </c>
      <c r="AZ14">
        <v>1486.1118494059785</v>
      </c>
    </row>
    <row r="15" spans="1:52" x14ac:dyDescent="0.25">
      <c r="A15">
        <v>968</v>
      </c>
      <c r="B15" t="s">
        <v>786</v>
      </c>
      <c r="C15" s="17">
        <v>3.0625390988197903</v>
      </c>
      <c r="D15" s="17">
        <v>2.1984880378932366E-2</v>
      </c>
      <c r="E15" s="17">
        <v>-2.9776355997872903</v>
      </c>
      <c r="F15" s="17">
        <v>-2.9776355997872903</v>
      </c>
      <c r="G15" s="17">
        <v>0.10398054322079602</v>
      </c>
      <c r="H15" s="17">
        <v>-8.4653953290957824E-3</v>
      </c>
      <c r="I15" s="17">
        <v>5.7309088735020115</v>
      </c>
      <c r="J15" s="17">
        <v>9.5515147891700278E-2</v>
      </c>
      <c r="K15" s="17">
        <v>-0.99999999999999789</v>
      </c>
      <c r="L15" s="17">
        <v>-0.99999999999999789</v>
      </c>
      <c r="M15" s="17">
        <v>1.9103029578340047</v>
      </c>
      <c r="N15" s="17">
        <v>5.8158123725345225</v>
      </c>
      <c r="O15" s="17">
        <v>5.300200488667426E-2</v>
      </c>
      <c r="P15" s="17">
        <v>-9.2650853616562596</v>
      </c>
      <c r="Q15" s="17">
        <v>-2.9870085427213895</v>
      </c>
      <c r="R15" s="17">
        <v>0.23150434880853377</v>
      </c>
      <c r="S15" s="17">
        <v>0.23150434880853377</v>
      </c>
      <c r="T15" s="17">
        <v>0.23984384379185669</v>
      </c>
      <c r="U15" s="17">
        <v>0.24218097854081511</v>
      </c>
      <c r="V15" s="17">
        <v>33.980734882321556</v>
      </c>
      <c r="W15" s="17">
        <v>2.6781258116128859</v>
      </c>
      <c r="X15" s="17">
        <v>-0.99999999999999789</v>
      </c>
      <c r="Y15" s="17">
        <v>-0.99999999999999789</v>
      </c>
      <c r="Z15" s="17">
        <v>55.175074784195964</v>
      </c>
      <c r="AA15" s="17">
        <v>-5.7306520902991209E-2</v>
      </c>
      <c r="AB15" s="17">
        <v>0.27666328959870101</v>
      </c>
      <c r="AC15" s="17">
        <v>0.26427020019620645</v>
      </c>
      <c r="AD15" s="17">
        <v>24.181348444595812</v>
      </c>
      <c r="AE15" s="17">
        <v>0.6</v>
      </c>
      <c r="AF15" s="17">
        <v>-0.99999999999999789</v>
      </c>
      <c r="AG15" s="17">
        <v>-0.99999999999999789</v>
      </c>
      <c r="AH15" s="17">
        <v>-3.9649506201354448E-2</v>
      </c>
      <c r="AI15" s="17">
        <v>0.24218097854081511</v>
      </c>
      <c r="AJ15" s="17">
        <v>-0.27046405512811467</v>
      </c>
      <c r="AK15" s="17">
        <v>-0.19098643248911631</v>
      </c>
      <c r="AL15" s="17">
        <v>-0.1956425378444811</v>
      </c>
      <c r="AM15" s="17">
        <v>-1.9624596493366536E-2</v>
      </c>
      <c r="AN15" s="17">
        <v>-6.2433837217526014</v>
      </c>
      <c r="AO15" s="17">
        <v>-1.4455470747797454</v>
      </c>
      <c r="AP15" s="17">
        <v>39.711643755823573</v>
      </c>
      <c r="AQ15" s="17">
        <v>0.94503351994973939</v>
      </c>
      <c r="AR15" s="17">
        <v>2.7736409595045859</v>
      </c>
      <c r="AS15" s="17">
        <v>-0.99999999999999789</v>
      </c>
      <c r="AT15" s="17">
        <v>-0.99999999999999789</v>
      </c>
      <c r="AU15" s="17">
        <v>-5.9646441425086802</v>
      </c>
      <c r="AV15" s="17">
        <v>59.545340081950741</v>
      </c>
      <c r="AW15" s="17">
        <v>82.970447812005162</v>
      </c>
      <c r="AX15" s="17">
        <v>-1.196612368049766E-2</v>
      </c>
      <c r="AY15" s="17">
        <v>-30.959222976969535</v>
      </c>
      <c r="AZ15">
        <v>1438.3017693023528</v>
      </c>
    </row>
    <row r="16" spans="1:52" x14ac:dyDescent="0.25">
      <c r="A16">
        <v>997</v>
      </c>
      <c r="B16" t="s">
        <v>787</v>
      </c>
      <c r="C16" s="17">
        <v>5.443905880663567</v>
      </c>
      <c r="D16" s="17">
        <v>-2.6799886590307284E-2</v>
      </c>
      <c r="E16" s="17">
        <v>-0.71183683489136662</v>
      </c>
      <c r="F16" s="17">
        <v>-0.71183683489136662</v>
      </c>
      <c r="G16" s="17">
        <v>0.26116155968873705</v>
      </c>
      <c r="H16" s="17">
        <v>3.7813940186594919E-3</v>
      </c>
      <c r="I16" s="17">
        <v>15.896577222443799</v>
      </c>
      <c r="J16" s="17">
        <v>0.26494295370739657</v>
      </c>
      <c r="K16" s="17">
        <v>-1.0000000000000009</v>
      </c>
      <c r="L16" s="17">
        <v>-1.0000000000000009</v>
      </c>
      <c r="M16" s="17">
        <v>5.2988590741479316</v>
      </c>
      <c r="N16" s="17">
        <v>20.628646268215991</v>
      </c>
      <c r="O16" s="17">
        <v>-0.55813711484883988</v>
      </c>
      <c r="P16" s="17">
        <v>-6.2241284118505495</v>
      </c>
      <c r="Q16" s="17">
        <v>-2.1882829559637758</v>
      </c>
      <c r="R16" s="17">
        <v>0.34311320097540216</v>
      </c>
      <c r="S16" s="17">
        <v>0.34311320097540216</v>
      </c>
      <c r="T16" s="17">
        <v>0.38122723964652933</v>
      </c>
      <c r="U16" s="17">
        <v>0.19420714530717093</v>
      </c>
      <c r="V16" s="17">
        <v>39.868713327884308</v>
      </c>
      <c r="W16" s="17">
        <v>3.1212151463146198</v>
      </c>
      <c r="X16" s="17">
        <v>-1.0000000000000009</v>
      </c>
      <c r="Y16" s="17">
        <v>-1.0000000000000009</v>
      </c>
      <c r="Z16" s="17">
        <v>95.206647552695728</v>
      </c>
      <c r="AA16" s="17">
        <v>0.43242185560977897</v>
      </c>
      <c r="AB16" s="17">
        <v>0.505818540004354</v>
      </c>
      <c r="AC16" s="17">
        <v>0.21228394800137054</v>
      </c>
      <c r="AD16" s="17">
        <v>57.52621718077517</v>
      </c>
      <c r="AE16" s="17">
        <v>0.91666666666666663</v>
      </c>
      <c r="AF16" s="17">
        <v>-1.0000000000000009</v>
      </c>
      <c r="AG16" s="17">
        <v>-1.0000000000000009</v>
      </c>
      <c r="AH16" s="17">
        <v>-7.9300768512927569E-2</v>
      </c>
      <c r="AI16" s="17">
        <v>0.19420714530717093</v>
      </c>
      <c r="AJ16" s="17">
        <v>-3.3809589571053407E-2</v>
      </c>
      <c r="AK16" s="17">
        <v>-9.7642774295209414E-2</v>
      </c>
      <c r="AL16" s="17">
        <v>0.24616585653259096</v>
      </c>
      <c r="AM16" s="17">
        <v>0.17492001774531435</v>
      </c>
      <c r="AN16" s="17">
        <v>5.9850984654595081</v>
      </c>
      <c r="AO16" s="17">
        <v>3.8847865721568096</v>
      </c>
      <c r="AP16" s="17">
        <v>55.765290550328103</v>
      </c>
      <c r="AQ16" s="17">
        <v>1.2616607869045049</v>
      </c>
      <c r="AR16" s="17">
        <v>3.3861581000220182</v>
      </c>
      <c r="AS16" s="17">
        <v>-1.0000000000000009</v>
      </c>
      <c r="AT16" s="17">
        <v>-1.0000000000000009</v>
      </c>
      <c r="AU16" s="17">
        <v>-2.9001197908551406</v>
      </c>
      <c r="AV16" s="17">
        <v>119.72008039306846</v>
      </c>
      <c r="AW16" s="17">
        <v>137.55477955352717</v>
      </c>
      <c r="AX16" s="17">
        <v>0.20443505994596289</v>
      </c>
      <c r="AY16" s="17">
        <v>40.045958042213208</v>
      </c>
      <c r="AZ16">
        <v>1623.7596360516845</v>
      </c>
    </row>
    <row r="17" spans="1:52" x14ac:dyDescent="0.25">
      <c r="A17">
        <v>1156</v>
      </c>
      <c r="B17" t="s">
        <v>835</v>
      </c>
      <c r="C17" s="17">
        <v>4.8170881942766499</v>
      </c>
      <c r="D17" s="17">
        <v>-3.050509007017355E-2</v>
      </c>
      <c r="E17" s="17">
        <v>0.17589567967536401</v>
      </c>
      <c r="F17" s="17">
        <v>0.17589567967536401</v>
      </c>
      <c r="G17" s="17">
        <v>0.63053417019496671</v>
      </c>
      <c r="H17" s="17">
        <v>-8.1787036205706286E-3</v>
      </c>
      <c r="I17" s="17">
        <v>37.341327994463782</v>
      </c>
      <c r="J17" s="17">
        <v>0.62235546657439611</v>
      </c>
      <c r="K17" s="17">
        <v>-0.99999999999999456</v>
      </c>
      <c r="L17" s="17">
        <v>-0.99999999999999456</v>
      </c>
      <c r="M17" s="17">
        <v>12.447109331487923</v>
      </c>
      <c r="N17" s="17">
        <v>42.334311868415782</v>
      </c>
      <c r="O17" s="17">
        <v>-2.4998052366689967</v>
      </c>
      <c r="P17" s="17">
        <v>1.4215414545240508</v>
      </c>
      <c r="Q17" s="17">
        <v>8.2973022543058453E-2</v>
      </c>
      <c r="R17" s="17">
        <v>0.34670071874770769</v>
      </c>
      <c r="S17" s="17">
        <v>0.34670071874770769</v>
      </c>
      <c r="T17" s="17">
        <v>0.44762315218174165</v>
      </c>
      <c r="U17" s="17">
        <v>2.3958880189480378E-2</v>
      </c>
      <c r="V17" s="17">
        <v>21.705120131689636</v>
      </c>
      <c r="W17" s="17">
        <v>2.0186592461992432</v>
      </c>
      <c r="X17" s="17">
        <v>-0.99999999999999456</v>
      </c>
      <c r="Y17" s="17">
        <v>-0.99999999999999456</v>
      </c>
      <c r="Z17" s="17">
        <v>40.84712173751732</v>
      </c>
      <c r="AA17" s="17">
        <v>0.13792059630554471</v>
      </c>
      <c r="AB17" s="17">
        <v>0.17233502827367772</v>
      </c>
      <c r="AC17" s="17">
        <v>7.0924947086469403E-2</v>
      </c>
      <c r="AD17" s="17">
        <v>19.059028583284601</v>
      </c>
      <c r="AE17" s="17">
        <v>0.8</v>
      </c>
      <c r="AF17" s="17">
        <v>-0.99999999999999456</v>
      </c>
      <c r="AG17" s="17">
        <v>-0.99999999999999456</v>
      </c>
      <c r="AH17" s="17">
        <v>8.8023419660415783E-3</v>
      </c>
      <c r="AI17" s="17">
        <v>2.3958880189480378E-2</v>
      </c>
      <c r="AJ17" s="17">
        <v>0.34117279158286462</v>
      </c>
      <c r="AK17" s="17">
        <v>1.5005525557933996E-2</v>
      </c>
      <c r="AL17" s="17">
        <v>-0.20240717547062043</v>
      </c>
      <c r="AM17" s="17">
        <v>-8.483544300351431E-2</v>
      </c>
      <c r="AN17" s="17">
        <v>-3.3543154288511872</v>
      </c>
      <c r="AO17" s="17">
        <v>-2.0458584472981878</v>
      </c>
      <c r="AP17" s="17">
        <v>59.046448126153415</v>
      </c>
      <c r="AQ17" s="17">
        <v>1.1649834698666364</v>
      </c>
      <c r="AR17" s="17">
        <v>2.6410147127736399</v>
      </c>
      <c r="AS17" s="17">
        <v>-0.99999999999999456</v>
      </c>
      <c r="AT17" s="17">
        <v>-0.99999999999999456</v>
      </c>
      <c r="AU17" s="17">
        <v>0.25886870221842351</v>
      </c>
      <c r="AV17" s="17">
        <v>81.135575158634865</v>
      </c>
      <c r="AW17" s="17">
        <v>83.70751001690374</v>
      </c>
      <c r="AX17" s="17">
        <v>7.8618162030362024E-2</v>
      </c>
      <c r="AY17" s="17">
        <v>-34.921890774360534</v>
      </c>
      <c r="AZ17">
        <v>1447.6706603819089</v>
      </c>
    </row>
    <row r="18" spans="1:52" x14ac:dyDescent="0.25">
      <c r="A18">
        <v>1255</v>
      </c>
      <c r="B18" t="s">
        <v>861</v>
      </c>
      <c r="C18" s="17">
        <v>5.0861213704381365</v>
      </c>
      <c r="D18" s="17">
        <v>-3.2310012558782381E-2</v>
      </c>
      <c r="E18" s="17">
        <v>5.3618618039925459E-2</v>
      </c>
      <c r="F18" s="17">
        <v>5.3618618039925459E-2</v>
      </c>
      <c r="G18" s="17">
        <v>0.31392268611203289</v>
      </c>
      <c r="H18" s="17">
        <v>-1.8938283468320433E-3</v>
      </c>
      <c r="I18" s="17">
        <v>18.721731465912068</v>
      </c>
      <c r="J18" s="17">
        <v>0.31202885776520084</v>
      </c>
      <c r="K18" s="17">
        <v>-0.99999999999999989</v>
      </c>
      <c r="L18" s="17">
        <v>-0.99999999999999989</v>
      </c>
      <c r="M18" s="17">
        <v>6.2405771553040177</v>
      </c>
      <c r="N18" s="17">
        <v>23.861471454390109</v>
      </c>
      <c r="O18" s="17">
        <v>-1.2719424165873026</v>
      </c>
      <c r="P18" s="17">
        <v>-3.9519198952955961</v>
      </c>
      <c r="Q18" s="17">
        <v>-1.5117622567725661</v>
      </c>
      <c r="R18" s="17">
        <v>0.34825537545948204</v>
      </c>
      <c r="S18" s="17">
        <v>0.34825537545948204</v>
      </c>
      <c r="T18" s="17">
        <v>0.37230346044159701</v>
      </c>
      <c r="U18" s="17">
        <v>7.3112651199822062E-2</v>
      </c>
      <c r="V18" s="17">
        <v>33.195920191807296</v>
      </c>
      <c r="W18" s="17">
        <v>2.3272936842452334</v>
      </c>
      <c r="X18" s="17">
        <v>-0.99999999999999989</v>
      </c>
      <c r="Y18" s="17">
        <v>-0.99999999999999989</v>
      </c>
      <c r="Z18" s="17">
        <v>92.677725821795676</v>
      </c>
      <c r="AA18" s="17">
        <v>0.34099527130510587</v>
      </c>
      <c r="AB18" s="17">
        <v>0.49762208193771373</v>
      </c>
      <c r="AC18" s="17">
        <v>0.38125400449240032</v>
      </c>
      <c r="AD18" s="17">
        <v>60.993567886760985</v>
      </c>
      <c r="AE18" s="17">
        <v>0.8</v>
      </c>
      <c r="AF18" s="17">
        <v>-0.99999999999999989</v>
      </c>
      <c r="AG18" s="17">
        <v>-0.99999999999999989</v>
      </c>
      <c r="AH18" s="17">
        <v>-2.9040962287389442E-2</v>
      </c>
      <c r="AI18" s="17">
        <v>7.3112651199822062E-2</v>
      </c>
      <c r="AJ18" s="17">
        <v>-0.17620335591410372</v>
      </c>
      <c r="AK18" s="17">
        <v>0.3119739165129965</v>
      </c>
      <c r="AL18" s="17">
        <v>0.30951326957081349</v>
      </c>
      <c r="AM18" s="17">
        <v>0.17758851526253344</v>
      </c>
      <c r="AN18" s="17">
        <v>6.8568149596998218</v>
      </c>
      <c r="AO18" s="17">
        <v>5.9995824641283226</v>
      </c>
      <c r="AP18" s="17">
        <v>51.917651657719361</v>
      </c>
      <c r="AQ18" s="17">
        <v>1.1419268625603833</v>
      </c>
      <c r="AR18" s="17">
        <v>2.6393225420104334</v>
      </c>
      <c r="AS18" s="17">
        <v>-0.99999999999999989</v>
      </c>
      <c r="AT18" s="17">
        <v>-0.99999999999999989</v>
      </c>
      <c r="AU18" s="17">
        <v>-1.4581436387326407</v>
      </c>
      <c r="AV18" s="17">
        <v>122.53877974031407</v>
      </c>
      <c r="AW18" s="17">
        <v>129.2692256145485</v>
      </c>
      <c r="AX18" s="17">
        <v>0.24747617923426626</v>
      </c>
      <c r="AY18" s="17">
        <v>11.641159367179077</v>
      </c>
      <c r="AZ18">
        <v>1596.1371473126385</v>
      </c>
    </row>
    <row r="19" spans="1:52" x14ac:dyDescent="0.25">
      <c r="A19">
        <v>1294</v>
      </c>
      <c r="B19" t="s">
        <v>877</v>
      </c>
      <c r="C19" s="17">
        <v>4.7789869984647231</v>
      </c>
      <c r="D19" s="17">
        <v>2.6024479612690027E-4</v>
      </c>
      <c r="E19" s="17">
        <v>1.6527982106147516</v>
      </c>
      <c r="F19" s="17">
        <v>1.6527982106147516</v>
      </c>
      <c r="G19" s="17">
        <v>0.62673706655423511</v>
      </c>
      <c r="H19" s="17">
        <v>7.9100509560315717E-3</v>
      </c>
      <c r="I19" s="17">
        <v>38.078827050616006</v>
      </c>
      <c r="J19" s="17">
        <v>0.63464711751026637</v>
      </c>
      <c r="K19" s="17">
        <v>-1.0000000000000024</v>
      </c>
      <c r="L19" s="17">
        <v>-1.0000000000000024</v>
      </c>
      <c r="M19" s="17">
        <v>12.692942350205334</v>
      </c>
      <c r="N19" s="17">
        <v>44.510612259695428</v>
      </c>
      <c r="O19" s="17">
        <v>-0.23535272530130144</v>
      </c>
      <c r="P19" s="17">
        <v>0.86981778627015316</v>
      </c>
      <c r="Q19" s="17">
        <v>0.18159859478587745</v>
      </c>
      <c r="R19" s="17">
        <v>0.36872215118025181</v>
      </c>
      <c r="S19" s="17">
        <v>0.36872215118025181</v>
      </c>
      <c r="T19" s="17">
        <v>0.40025764555061411</v>
      </c>
      <c r="U19" s="17">
        <v>0.22571706873116479</v>
      </c>
      <c r="V19" s="17">
        <v>29.150875965280662</v>
      </c>
      <c r="W19" s="17">
        <v>3.0935189972866017</v>
      </c>
      <c r="X19" s="17">
        <v>-1.0000000000000024</v>
      </c>
      <c r="Y19" s="17">
        <v>-1.0000000000000024</v>
      </c>
      <c r="Z19" s="17">
        <v>48.982438877592323</v>
      </c>
      <c r="AA19" s="17">
        <v>-1.7005952426014742E-2</v>
      </c>
      <c r="AB19" s="17">
        <v>0.10537136142150791</v>
      </c>
      <c r="AC19" s="17">
        <v>0.30463387735502251</v>
      </c>
      <c r="AD19" s="17">
        <v>19.649964317525772</v>
      </c>
      <c r="AE19" s="17">
        <v>1</v>
      </c>
      <c r="AF19" s="17">
        <v>-1.0000000000000024</v>
      </c>
      <c r="AG19" s="17">
        <v>-1.0000000000000024</v>
      </c>
      <c r="AH19" s="17">
        <v>3.2754144466785963E-2</v>
      </c>
      <c r="AI19" s="17">
        <v>0.22571706873116479</v>
      </c>
      <c r="AJ19" s="17">
        <v>-0.27901935071658984</v>
      </c>
      <c r="AK19" s="17">
        <v>-0.13266982175877493</v>
      </c>
      <c r="AL19" s="17">
        <v>-7.4647820645687146E-2</v>
      </c>
      <c r="AM19" s="17">
        <v>7.7287736934452719E-2</v>
      </c>
      <c r="AN19" s="17">
        <v>-3.2612922697251294</v>
      </c>
      <c r="AO19" s="17">
        <v>1.2688443145674411</v>
      </c>
      <c r="AP19" s="17">
        <v>67.229703015896618</v>
      </c>
      <c r="AQ19" s="17">
        <v>1.363419016642283</v>
      </c>
      <c r="AR19" s="17">
        <v>3.7281661147968679</v>
      </c>
      <c r="AS19" s="17">
        <v>-1.0000000000000024</v>
      </c>
      <c r="AT19" s="17">
        <v>-1.0000000000000024</v>
      </c>
      <c r="AU19" s="17">
        <v>1.8343968054006285</v>
      </c>
      <c r="AV19" s="17">
        <v>94.76189545185521</v>
      </c>
      <c r="AW19" s="17">
        <v>117.98868521430742</v>
      </c>
      <c r="AX19" s="17">
        <v>0.21026599885189551</v>
      </c>
      <c r="AY19" s="17">
        <v>4.742010448269701</v>
      </c>
      <c r="AZ19">
        <v>1539.3587359657183</v>
      </c>
    </row>
    <row r="20" spans="1:52" x14ac:dyDescent="0.25">
      <c r="A20">
        <v>1369</v>
      </c>
      <c r="B20" t="s">
        <v>899</v>
      </c>
      <c r="C20" s="17">
        <v>3.9641995353054975</v>
      </c>
      <c r="D20" s="17">
        <v>7.2215754315355799E-3</v>
      </c>
      <c r="E20" s="17">
        <v>1.3651295540620159</v>
      </c>
      <c r="F20" s="17">
        <v>1.3651295540620159</v>
      </c>
      <c r="G20" s="17">
        <v>2.8076747509176832E-2</v>
      </c>
      <c r="H20" s="17">
        <v>-6.8360184204986404E-3</v>
      </c>
      <c r="I20" s="17">
        <v>1.2744437453206898</v>
      </c>
      <c r="J20" s="17">
        <v>2.1240729088678169E-2</v>
      </c>
      <c r="K20" s="17">
        <v>-1.0000000000000002</v>
      </c>
      <c r="L20" s="17">
        <v>-1.0000000000000002</v>
      </c>
      <c r="M20" s="17">
        <v>0.42481458177356357</v>
      </c>
      <c r="N20" s="17">
        <v>6.6037728346882103</v>
      </c>
      <c r="O20" s="17">
        <v>0.76862607713995712</v>
      </c>
      <c r="P20" s="17">
        <v>3.2486692429565993</v>
      </c>
      <c r="Q20" s="17">
        <v>1.1639939897997378</v>
      </c>
      <c r="R20" s="17">
        <v>0.33062716955206839</v>
      </c>
      <c r="S20" s="17">
        <v>0.33062716955206839</v>
      </c>
      <c r="T20" s="17">
        <v>0.36104347080676047</v>
      </c>
      <c r="U20" s="17">
        <v>1.3849769171113031E-2</v>
      </c>
      <c r="V20" s="17">
        <v>40.596273999733285</v>
      </c>
      <c r="W20" s="17">
        <v>2.164579944487913</v>
      </c>
      <c r="X20" s="17">
        <v>-1.0000000000000002</v>
      </c>
      <c r="Y20" s="17">
        <v>-1.0000000000000002</v>
      </c>
      <c r="Z20" s="17">
        <v>76.03120100108805</v>
      </c>
      <c r="AA20" s="17">
        <v>0.11110151978691636</v>
      </c>
      <c r="AB20" s="17">
        <v>0.27117334932669407</v>
      </c>
      <c r="AC20" s="17">
        <v>0.30314379111749062</v>
      </c>
      <c r="AD20" s="17">
        <v>34.270933011555051</v>
      </c>
      <c r="AE20" s="17">
        <v>0.8</v>
      </c>
      <c r="AF20" s="17">
        <v>-1.0000000000000002</v>
      </c>
      <c r="AG20" s="17">
        <v>-1.0000000000000002</v>
      </c>
      <c r="AH20" s="17">
        <v>7.0789204355031263E-2</v>
      </c>
      <c r="AI20" s="17">
        <v>1.3849769171113031E-2</v>
      </c>
      <c r="AJ20" s="17">
        <v>-0.14412824902648361</v>
      </c>
      <c r="AK20" s="17">
        <v>2.0780591823762372E-2</v>
      </c>
      <c r="AL20" s="17">
        <v>-0.37637677347834653</v>
      </c>
      <c r="AM20" s="17">
        <v>-0.13847226008982871</v>
      </c>
      <c r="AN20" s="17">
        <v>-10.13006058209108</v>
      </c>
      <c r="AO20" s="17">
        <v>-3.3579035431269064</v>
      </c>
      <c r="AP20" s="17">
        <v>41.870717745053966</v>
      </c>
      <c r="AQ20" s="17">
        <v>1.0361475790820098</v>
      </c>
      <c r="AR20" s="17">
        <v>2.1858206735765928</v>
      </c>
      <c r="AS20" s="17">
        <v>-1.0000000000000002</v>
      </c>
      <c r="AT20" s="17">
        <v>-1.0000000000000002</v>
      </c>
      <c r="AU20" s="17">
        <v>2.5291235438617563</v>
      </c>
      <c r="AV20" s="17">
        <v>79.277070292649384</v>
      </c>
      <c r="AW20" s="17">
        <v>82.077831296861333</v>
      </c>
      <c r="AX20" s="17">
        <v>0.18356329597448562</v>
      </c>
      <c r="AY20" s="17">
        <v>2.0316357172186592</v>
      </c>
      <c r="AZ20">
        <v>1456.0612985219993</v>
      </c>
    </row>
    <row r="21" spans="1:52" x14ac:dyDescent="0.25">
      <c r="A21">
        <v>1533</v>
      </c>
      <c r="B21" t="s">
        <v>944</v>
      </c>
      <c r="C21" s="17">
        <v>3.6033887405512575</v>
      </c>
      <c r="D21" s="17">
        <v>-1.5760095499291978E-2</v>
      </c>
      <c r="E21" s="17">
        <v>-0.43564932985660149</v>
      </c>
      <c r="F21" s="17">
        <v>-0.43564932985660149</v>
      </c>
      <c r="G21" s="17">
        <v>0.16994236265789237</v>
      </c>
      <c r="H21" s="17">
        <v>-1.1464711718991666E-2</v>
      </c>
      <c r="I21" s="17">
        <v>9.5086590563340234</v>
      </c>
      <c r="J21" s="17">
        <v>0.15847765093890065</v>
      </c>
      <c r="K21" s="17">
        <v>-0.99999999999999978</v>
      </c>
      <c r="L21" s="17">
        <v>-0.99999999999999978</v>
      </c>
      <c r="M21" s="17">
        <v>3.1695530187780085</v>
      </c>
      <c r="N21" s="17">
        <v>12.676398467028678</v>
      </c>
      <c r="O21" s="17">
        <v>-0.45094562365594204</v>
      </c>
      <c r="P21" s="17">
        <v>-8.8409139164683186</v>
      </c>
      <c r="Q21" s="17">
        <v>-2.9549712232298329</v>
      </c>
      <c r="R21" s="17">
        <v>0.32568304787279029</v>
      </c>
      <c r="S21" s="17">
        <v>0.32568304787279029</v>
      </c>
      <c r="T21" s="17">
        <v>0.34731271973224292</v>
      </c>
      <c r="U21" s="17">
        <v>-0.15797100898552174</v>
      </c>
      <c r="V21" s="17">
        <v>27.289206222136031</v>
      </c>
      <c r="W21" s="17">
        <v>0.92666298436197658</v>
      </c>
      <c r="X21" s="17">
        <v>-0.99999999999999978</v>
      </c>
      <c r="Y21" s="17">
        <v>-0.99999999999999978</v>
      </c>
      <c r="Z21" s="17">
        <v>82.777155039841105</v>
      </c>
      <c r="AA21" s="17">
        <v>0.35718877665903054</v>
      </c>
      <c r="AB21" s="17">
        <v>0.54668928717522769</v>
      </c>
      <c r="AC21" s="17">
        <v>0.26498033698444151</v>
      </c>
      <c r="AD21" s="17">
        <v>58.442920040934993</v>
      </c>
      <c r="AE21" s="17">
        <v>0.91666666666666663</v>
      </c>
      <c r="AF21" s="17">
        <v>-0.99999999999999978</v>
      </c>
      <c r="AG21" s="17">
        <v>-0.99999999999999978</v>
      </c>
      <c r="AH21" s="17">
        <v>-1.8963654039335701E-2</v>
      </c>
      <c r="AI21" s="17">
        <v>-0.15797100898552174</v>
      </c>
      <c r="AJ21" s="17">
        <v>-4.1563039528242633E-2</v>
      </c>
      <c r="AK21" s="17">
        <v>0.13513701076697215</v>
      </c>
      <c r="AL21" s="17">
        <v>-0.11188064491005217</v>
      </c>
      <c r="AM21" s="17">
        <v>-9.0719296028730662E-2</v>
      </c>
      <c r="AN21" s="17">
        <v>-3.0048313203925199</v>
      </c>
      <c r="AO21" s="17">
        <v>-1.5922973468834063</v>
      </c>
      <c r="AP21" s="17">
        <v>36.79786527847007</v>
      </c>
      <c r="AQ21" s="17">
        <v>0.84070780649230092</v>
      </c>
      <c r="AR21" s="17">
        <v>1.0851406353008763</v>
      </c>
      <c r="AS21" s="17">
        <v>-0.99999999999999978</v>
      </c>
      <c r="AT21" s="17">
        <v>-0.99999999999999978</v>
      </c>
      <c r="AU21" s="17">
        <v>-3.390620553086436</v>
      </c>
      <c r="AV21" s="17">
        <v>93.861256159986382</v>
      </c>
      <c r="AW21" s="17">
        <v>77.684882180647548</v>
      </c>
      <c r="AX21" s="17">
        <v>0.27649239232458278</v>
      </c>
      <c r="AY21" s="17">
        <v>21.096673963711737</v>
      </c>
      <c r="AZ21">
        <v>1534.7298642459871</v>
      </c>
    </row>
    <row r="22" spans="1:52" x14ac:dyDescent="0.25">
      <c r="A22">
        <v>1622</v>
      </c>
      <c r="B22" t="s">
        <v>979</v>
      </c>
      <c r="C22" s="17">
        <v>5.5093264198942977</v>
      </c>
      <c r="D22" s="17">
        <v>1.2002082348316418E-2</v>
      </c>
      <c r="E22" s="17">
        <v>0.90436603675699856</v>
      </c>
      <c r="F22" s="17">
        <v>0.90436603675699856</v>
      </c>
      <c r="G22" s="17">
        <v>-7.2576097674045881E-2</v>
      </c>
      <c r="H22" s="17">
        <v>-6.2157293468389852E-3</v>
      </c>
      <c r="I22" s="17">
        <v>-4.7275096212530894</v>
      </c>
      <c r="J22" s="17">
        <v>-7.8791827020884886E-2</v>
      </c>
      <c r="K22" s="17">
        <v>-0.999999999999997</v>
      </c>
      <c r="L22" s="17">
        <v>-0.999999999999997</v>
      </c>
      <c r="M22" s="17">
        <v>-1.575836540417699</v>
      </c>
      <c r="N22" s="17">
        <v>1.6861828353981965</v>
      </c>
      <c r="O22" s="17">
        <v>0.59696159978309571</v>
      </c>
      <c r="P22" s="17">
        <v>-1.2743728808846477</v>
      </c>
      <c r="Q22" s="17">
        <v>-0.41263263756049012</v>
      </c>
      <c r="R22" s="17">
        <v>0.3154369656924968</v>
      </c>
      <c r="S22" s="17">
        <v>0.3154369656924968</v>
      </c>
      <c r="T22" s="17">
        <v>8.3658573800422617E-2</v>
      </c>
      <c r="U22" s="17">
        <v>-0.10584745041231941</v>
      </c>
      <c r="V22" s="17">
        <v>27.499075271759246</v>
      </c>
      <c r="W22" s="17">
        <v>0.39131898349281602</v>
      </c>
      <c r="X22" s="17">
        <v>-0.999999999999997</v>
      </c>
      <c r="Y22" s="17">
        <v>-0.999999999999997</v>
      </c>
      <c r="Z22" s="17">
        <v>70.360535923452957</v>
      </c>
      <c r="AA22" s="17">
        <v>0.29099530970370358</v>
      </c>
      <c r="AB22" s="17">
        <v>0.2799146354430081</v>
      </c>
      <c r="AC22" s="17">
        <v>0.29457192063837262</v>
      </c>
      <c r="AD22" s="17">
        <v>43.274093289254175</v>
      </c>
      <c r="AE22" s="17">
        <v>0.8</v>
      </c>
      <c r="AF22" s="17">
        <v>-0.999999999999997</v>
      </c>
      <c r="AG22" s="17">
        <v>-0.999999999999997</v>
      </c>
      <c r="AH22" s="17">
        <v>3.7766001530885676E-2</v>
      </c>
      <c r="AI22" s="17">
        <v>-0.10584745041231941</v>
      </c>
      <c r="AJ22" s="17">
        <v>0.44000129131731069</v>
      </c>
      <c r="AK22" s="17">
        <v>-0.11049807473306777</v>
      </c>
      <c r="AL22" s="17">
        <v>4.4639558544909974E-3</v>
      </c>
      <c r="AM22" s="17">
        <v>-0.27024825481326603</v>
      </c>
      <c r="AN22" s="17">
        <v>2.3116053529488294</v>
      </c>
      <c r="AO22" s="17">
        <v>-7.3086967439969905</v>
      </c>
      <c r="AP22" s="17">
        <v>22.771565650506162</v>
      </c>
      <c r="AQ22" s="17">
        <v>0.60868505477309642</v>
      </c>
      <c r="AR22" s="17">
        <v>0.3125271564719318</v>
      </c>
      <c r="AS22" s="17">
        <v>-0.999999999999997</v>
      </c>
      <c r="AT22" s="17">
        <v>-0.999999999999997</v>
      </c>
      <c r="AU22" s="17">
        <v>0.49173339919650827</v>
      </c>
      <c r="AV22" s="17">
        <v>64.738022014854209</v>
      </c>
      <c r="AW22" s="17">
        <v>54.90859700423993</v>
      </c>
      <c r="AX22" s="17">
        <v>0.31058135234066259</v>
      </c>
      <c r="AY22" s="17">
        <v>-14.188619281000269</v>
      </c>
      <c r="AZ22">
        <v>1461.8584524392277</v>
      </c>
    </row>
    <row r="23" spans="1:52" x14ac:dyDescent="0.25">
      <c r="A23">
        <v>1678</v>
      </c>
      <c r="B23" t="s">
        <v>1002</v>
      </c>
      <c r="C23" s="17">
        <v>4.1082221563172157</v>
      </c>
      <c r="D23" s="17">
        <v>-2.6124928002483165E-2</v>
      </c>
      <c r="E23" s="17">
        <v>29.218193772443716</v>
      </c>
      <c r="F23" s="17">
        <v>29.218193772443716</v>
      </c>
      <c r="G23" s="17">
        <v>1.0773647786107666E-2</v>
      </c>
      <c r="H23" s="17">
        <v>-1.6207966142327158E-3</v>
      </c>
      <c r="I23" s="17">
        <v>0.54917107031249512</v>
      </c>
      <c r="J23" s="17">
        <v>9.1528511718749102E-3</v>
      </c>
      <c r="K23" s="17">
        <v>-0.99999999999999978</v>
      </c>
      <c r="L23" s="17">
        <v>-0.99999999999999978</v>
      </c>
      <c r="M23" s="17">
        <v>0.18305702343749891</v>
      </c>
      <c r="N23" s="17">
        <v>33.87558699907342</v>
      </c>
      <c r="O23" s="17">
        <v>-1.5832615152745766</v>
      </c>
      <c r="P23" s="17">
        <v>65.23792689953622</v>
      </c>
      <c r="Q23" s="17">
        <v>21.291229565153909</v>
      </c>
      <c r="R23" s="17">
        <v>0.33964671795367046</v>
      </c>
      <c r="S23" s="17">
        <v>0.33964671795367046</v>
      </c>
      <c r="T23" s="17">
        <v>0.20934981338517292</v>
      </c>
      <c r="U23" s="17">
        <v>5.7885738781892931E-2</v>
      </c>
      <c r="V23" s="17">
        <v>37.495045476101261</v>
      </c>
      <c r="W23" s="17">
        <v>1.8611676555878534</v>
      </c>
      <c r="X23" s="17">
        <v>-0.99999999999999978</v>
      </c>
      <c r="Y23" s="17">
        <v>-0.99999999999999978</v>
      </c>
      <c r="Z23" s="17">
        <v>104.44027543803547</v>
      </c>
      <c r="AA23" s="17">
        <v>0.32754361934474541</v>
      </c>
      <c r="AB23" s="17">
        <v>0.26661978495373506</v>
      </c>
      <c r="AC23" s="17">
        <v>0.31891660363712354</v>
      </c>
      <c r="AD23" s="17">
        <v>45.654000396780177</v>
      </c>
      <c r="AE23" s="17">
        <v>0.9375</v>
      </c>
      <c r="AF23" s="17">
        <v>-0.99999999999999978</v>
      </c>
      <c r="AG23" s="17">
        <v>-0.99999999999999978</v>
      </c>
      <c r="AH23" s="17">
        <v>0.91453989606159891</v>
      </c>
      <c r="AI23" s="17">
        <v>5.7885738781892931E-2</v>
      </c>
      <c r="AJ23" s="17">
        <v>-9.8551153713449233E-2</v>
      </c>
      <c r="AK23" s="17">
        <v>0.60804260045075686</v>
      </c>
      <c r="AL23" s="17">
        <v>-7.0938286339615061E-2</v>
      </c>
      <c r="AM23" s="17">
        <v>0.23741812111292693</v>
      </c>
      <c r="AN23" s="17">
        <v>-2.2662129270576221</v>
      </c>
      <c r="AO23" s="17">
        <v>8.97566603007696</v>
      </c>
      <c r="AP23" s="17">
        <v>38.044216546413779</v>
      </c>
      <c r="AQ23" s="17">
        <v>0.94652898807440711</v>
      </c>
      <c r="AR23" s="17">
        <v>1.8703205067597284</v>
      </c>
      <c r="AS23" s="17">
        <v>-0.99999999999999978</v>
      </c>
      <c r="AT23" s="17">
        <v>-0.99999999999999978</v>
      </c>
      <c r="AU23" s="17">
        <v>50.509423337597617</v>
      </c>
      <c r="AV23" s="17">
        <v>147.29152846718577</v>
      </c>
      <c r="AW23" s="17">
        <v>171.37090026660715</v>
      </c>
      <c r="AX23" s="17">
        <v>0.54929879647595636</v>
      </c>
      <c r="AY23" s="17">
        <v>62.216341043475147</v>
      </c>
      <c r="AZ23">
        <v>1789.0250487414107</v>
      </c>
    </row>
    <row r="24" spans="1:52" x14ac:dyDescent="0.25">
      <c r="A24">
        <v>1745</v>
      </c>
      <c r="B24" t="s">
        <v>1036</v>
      </c>
      <c r="C24" s="17">
        <v>4.9851854315213409</v>
      </c>
      <c r="D24" s="17">
        <v>2.5444068236893713E-2</v>
      </c>
      <c r="E24" s="17">
        <v>0.97430720090092371</v>
      </c>
      <c r="F24" s="17">
        <v>0.97430720090092371</v>
      </c>
      <c r="G24" s="17">
        <v>0.24265036061075634</v>
      </c>
      <c r="H24" s="17">
        <v>-2.8144548015950101E-2</v>
      </c>
      <c r="I24" s="17">
        <v>12.870348755688374</v>
      </c>
      <c r="J24" s="17">
        <v>0.21450581259480622</v>
      </c>
      <c r="K24" s="17">
        <v>-1.0000000000000033</v>
      </c>
      <c r="L24" s="17">
        <v>-1.0000000000000033</v>
      </c>
      <c r="M24" s="17">
        <v>4.2901162518961256</v>
      </c>
      <c r="N24" s="17">
        <v>18.829841388110651</v>
      </c>
      <c r="O24" s="17">
        <v>4.1045534313344403</v>
      </c>
      <c r="P24" s="17">
        <v>-1.60859545704558</v>
      </c>
      <c r="Q24" s="17">
        <v>-9.6199354066164672E-2</v>
      </c>
      <c r="R24" s="17">
        <v>0.34677107157663495</v>
      </c>
      <c r="S24" s="17">
        <v>0.34677107157663495</v>
      </c>
      <c r="T24" s="17">
        <v>0.26017982073181006</v>
      </c>
      <c r="U24" s="17">
        <v>-0.13170586775737128</v>
      </c>
      <c r="V24" s="17">
        <v>24.300411341316089</v>
      </c>
      <c r="W24" s="17">
        <v>0.74295814518477565</v>
      </c>
      <c r="X24" s="17">
        <v>-1.0000000000000033</v>
      </c>
      <c r="Y24" s="17">
        <v>-1.0000000000000033</v>
      </c>
      <c r="Z24" s="17">
        <v>60.116210793492058</v>
      </c>
      <c r="AA24" s="17">
        <v>0.23089932589317846</v>
      </c>
      <c r="AB24" s="17">
        <v>0.46004332099735434</v>
      </c>
      <c r="AC24" s="17">
        <v>2.7297329234310268E-2</v>
      </c>
      <c r="AD24" s="17">
        <v>35.911998806242174</v>
      </c>
      <c r="AE24" s="17">
        <v>0.5</v>
      </c>
      <c r="AF24" s="17">
        <v>-1.0000000000000033</v>
      </c>
      <c r="AG24" s="17">
        <v>-1.0000000000000033</v>
      </c>
      <c r="AH24" s="17">
        <v>-7.273925690587154E-4</v>
      </c>
      <c r="AI24" s="17">
        <v>-0.13170586775737128</v>
      </c>
      <c r="AJ24" s="17">
        <v>-0.15952826940275008</v>
      </c>
      <c r="AK24" s="17">
        <v>0.20859016911257849</v>
      </c>
      <c r="AL24" s="17">
        <v>-0.25208826799353051</v>
      </c>
      <c r="AM24" s="17">
        <v>-0.17644920696400132</v>
      </c>
      <c r="AN24" s="17">
        <v>-7.0998480468520118</v>
      </c>
      <c r="AO24" s="17">
        <v>-3.3682793285371417</v>
      </c>
      <c r="AP24" s="17">
        <v>37.170760097004475</v>
      </c>
      <c r="AQ24" s="17">
        <v>0.82201609612770776</v>
      </c>
      <c r="AR24" s="17">
        <v>0.95746395777958127</v>
      </c>
      <c r="AS24" s="17">
        <v>-1.0000000000000033</v>
      </c>
      <c r="AT24" s="17">
        <v>-1.0000000000000033</v>
      </c>
      <c r="AU24" s="17">
        <v>0.87810784683476073</v>
      </c>
      <c r="AV24" s="17">
        <v>75.577772853065582</v>
      </c>
      <c r="AW24" s="17">
        <v>62.392638225947266</v>
      </c>
      <c r="AX24" s="17">
        <v>0.17327497477675144</v>
      </c>
      <c r="AY24" s="17">
        <v>7.8106926836932873</v>
      </c>
      <c r="AZ24">
        <v>1484.804239752609</v>
      </c>
    </row>
    <row r="25" spans="1:52" x14ac:dyDescent="0.25">
      <c r="A25">
        <v>2073</v>
      </c>
      <c r="B25" t="s">
        <v>1141</v>
      </c>
      <c r="C25" s="17">
        <v>5.1082347305366946</v>
      </c>
      <c r="D25" s="17">
        <v>0.1998344201716864</v>
      </c>
      <c r="E25" s="17">
        <v>1.6547866380240013</v>
      </c>
      <c r="F25" s="17">
        <v>1.6547866380240013</v>
      </c>
      <c r="G25" s="17">
        <v>0.34798412849978549</v>
      </c>
      <c r="H25" s="17">
        <v>4.504446019510569E-3</v>
      </c>
      <c r="I25" s="17">
        <v>21.149314471157737</v>
      </c>
      <c r="J25" s="17">
        <v>0.35248857451929611</v>
      </c>
      <c r="K25" s="17">
        <v>-1</v>
      </c>
      <c r="L25" s="17">
        <v>-1</v>
      </c>
      <c r="M25" s="17">
        <v>7.0497714903859237</v>
      </c>
      <c r="N25" s="17">
        <v>27.91233583971847</v>
      </c>
      <c r="O25" s="17">
        <v>8.1613276533719148</v>
      </c>
      <c r="P25" s="17">
        <v>3.525768202484389</v>
      </c>
      <c r="Q25" s="17">
        <v>2.0530924540331155</v>
      </c>
      <c r="R25" s="17">
        <v>0.34597199605379092</v>
      </c>
      <c r="S25" s="17">
        <v>0.34597199605379092</v>
      </c>
      <c r="T25" s="17">
        <v>0.37782225116612855</v>
      </c>
      <c r="U25" s="17">
        <v>0.49485272721759932</v>
      </c>
      <c r="V25" s="17">
        <v>48.485215838880521</v>
      </c>
      <c r="W25" s="17">
        <v>4.8324994482788526</v>
      </c>
      <c r="X25" s="17">
        <v>-1</v>
      </c>
      <c r="Y25" s="17">
        <v>-1</v>
      </c>
      <c r="Z25" s="17">
        <v>89.856707719384318</v>
      </c>
      <c r="AA25" s="17">
        <v>0.21986322738986319</v>
      </c>
      <c r="AB25" s="17">
        <v>0.17517597227333329</v>
      </c>
      <c r="AC25" s="17">
        <v>0.39132878886621714</v>
      </c>
      <c r="AD25" s="17">
        <v>39.318399426470684</v>
      </c>
      <c r="AE25" s="17">
        <v>0.83333333333333337</v>
      </c>
      <c r="AF25" s="17">
        <v>-1</v>
      </c>
      <c r="AG25" s="17">
        <v>-1</v>
      </c>
      <c r="AH25" s="17">
        <v>-1.9513897256878465E-2</v>
      </c>
      <c r="AI25" s="17">
        <v>0.49485272721759932</v>
      </c>
      <c r="AJ25" s="17">
        <v>-0.19983319684901851</v>
      </c>
      <c r="AK25" s="17">
        <v>-0.27964880122934171</v>
      </c>
      <c r="AL25" s="17">
        <v>0.22508710531084819</v>
      </c>
      <c r="AM25" s="17">
        <v>-0.40163852402167033</v>
      </c>
      <c r="AN25" s="17">
        <v>4.6280116485261145</v>
      </c>
      <c r="AO25" s="17">
        <v>-11.439207106688469</v>
      </c>
      <c r="AP25" s="17">
        <v>69.634530310038343</v>
      </c>
      <c r="AQ25" s="17">
        <v>1.5646189704913094</v>
      </c>
      <c r="AR25" s="17">
        <v>5.1849880227981506</v>
      </c>
      <c r="AS25" s="17">
        <v>-1</v>
      </c>
      <c r="AT25" s="17">
        <v>-1</v>
      </c>
      <c r="AU25" s="17">
        <v>3.7078790920571185</v>
      </c>
      <c r="AV25" s="17">
        <v>106.32983645241431</v>
      </c>
      <c r="AW25" s="17">
        <v>155.42483122903664</v>
      </c>
      <c r="AX25" s="17">
        <v>8.4953235096964744E-2</v>
      </c>
      <c r="AY25" s="17">
        <v>-17.578674121459272</v>
      </c>
      <c r="AZ25">
        <v>1545.1868125850353</v>
      </c>
    </row>
    <row r="26" spans="1:52" x14ac:dyDescent="0.25">
      <c r="A26">
        <v>2096</v>
      </c>
      <c r="B26" t="s">
        <v>1153</v>
      </c>
      <c r="C26" s="17">
        <v>5.1322875563294481</v>
      </c>
      <c r="D26" s="17">
        <v>-2.8039975906225305E-2</v>
      </c>
      <c r="E26" s="17">
        <v>2.4750510137125765</v>
      </c>
      <c r="F26" s="17">
        <v>2.4750510137125765</v>
      </c>
      <c r="G26" s="17">
        <v>-5.5601404292004095E-2</v>
      </c>
      <c r="H26" s="17">
        <v>1.5493760144572278E-2</v>
      </c>
      <c r="I26" s="17">
        <v>-2.4064586488459243</v>
      </c>
      <c r="J26" s="17">
        <v>-4.0107644147431787E-2</v>
      </c>
      <c r="K26" s="17">
        <v>-1.0000000000000009</v>
      </c>
      <c r="L26" s="17">
        <v>-1.0000000000000009</v>
      </c>
      <c r="M26" s="17">
        <v>-0.80215288294863807</v>
      </c>
      <c r="N26" s="17">
        <v>5.2008799211961119</v>
      </c>
      <c r="O26" s="17">
        <v>-1.1619646003943382</v>
      </c>
      <c r="P26" s="17">
        <v>4.6641667899994985</v>
      </c>
      <c r="Q26" s="17">
        <v>1.446951443530011</v>
      </c>
      <c r="R26" s="17">
        <v>0.34516942129510031</v>
      </c>
      <c r="S26" s="17">
        <v>0.34516942129510031</v>
      </c>
      <c r="T26" s="17">
        <v>0.45893457142026428</v>
      </c>
      <c r="U26" s="17">
        <v>0.22932277859053551</v>
      </c>
      <c r="V26" s="17">
        <v>56.748153469937257</v>
      </c>
      <c r="W26" s="17">
        <v>3.9539575319236708</v>
      </c>
      <c r="X26" s="17">
        <v>-1.0000000000000009</v>
      </c>
      <c r="Y26" s="17">
        <v>-1.0000000000000009</v>
      </c>
      <c r="Z26" s="17">
        <v>94.796948661688106</v>
      </c>
      <c r="AA26" s="17">
        <v>0.22482584747815887</v>
      </c>
      <c r="AB26" s="17">
        <v>0.19595572546506784</v>
      </c>
      <c r="AC26" s="17">
        <v>0.31125530202119017</v>
      </c>
      <c r="AD26" s="17">
        <v>36.601843748220823</v>
      </c>
      <c r="AE26" s="17">
        <v>0.8</v>
      </c>
      <c r="AF26" s="17">
        <v>-1.0000000000000009</v>
      </c>
      <c r="AG26" s="17">
        <v>-1.0000000000000009</v>
      </c>
      <c r="AH26" s="17">
        <v>4.1994970350680172E-2</v>
      </c>
      <c r="AI26" s="17">
        <v>0.22932277859053551</v>
      </c>
      <c r="AJ26" s="17">
        <v>0.17141261167713839</v>
      </c>
      <c r="AK26" s="17">
        <v>0.15375069141313089</v>
      </c>
      <c r="AL26" s="17">
        <v>0.11864700999540587</v>
      </c>
      <c r="AM26" s="17">
        <v>-7.7269610679335049E-2</v>
      </c>
      <c r="AN26" s="17">
        <v>3.8232383082708385</v>
      </c>
      <c r="AO26" s="17">
        <v>-1.162986809917721</v>
      </c>
      <c r="AP26" s="17">
        <v>54.341694821091416</v>
      </c>
      <c r="AQ26" s="17">
        <v>1.3785961926010006</v>
      </c>
      <c r="AR26" s="17">
        <v>3.9138498877762382</v>
      </c>
      <c r="AS26" s="17">
        <v>-1.0000000000000009</v>
      </c>
      <c r="AT26" s="17">
        <v>-1.0000000000000009</v>
      </c>
      <c r="AU26" s="17">
        <v>3.9220024572425878</v>
      </c>
      <c r="AV26" s="17">
        <v>98.83484177296647</v>
      </c>
      <c r="AW26" s="17">
        <v>122.60701903903366</v>
      </c>
      <c r="AX26" s="17">
        <v>8.6274068068548149E-2</v>
      </c>
      <c r="AY26" s="17">
        <v>-2.5627715910444144</v>
      </c>
      <c r="AZ26">
        <v>1468.8432432876384</v>
      </c>
    </row>
    <row r="27" spans="1:52" x14ac:dyDescent="0.25">
      <c r="A27">
        <v>2240</v>
      </c>
      <c r="B27" t="s">
        <v>1206</v>
      </c>
      <c r="C27" s="17">
        <v>5.099271759661903</v>
      </c>
      <c r="D27" s="17">
        <v>-1.8131601119595976E-2</v>
      </c>
      <c r="E27" s="17">
        <v>1.0444952832947083</v>
      </c>
      <c r="F27" s="17">
        <v>1.0444952832947083</v>
      </c>
      <c r="G27" s="17">
        <v>6.0246401341991732E-2</v>
      </c>
      <c r="H27" s="17">
        <v>3.9860591954269803E-3</v>
      </c>
      <c r="I27" s="17">
        <v>3.8539476322451249</v>
      </c>
      <c r="J27" s="17">
        <v>6.423246053741867E-2</v>
      </c>
      <c r="K27" s="17">
        <v>-0.999999999999998</v>
      </c>
      <c r="L27" s="17">
        <v>-0.999999999999998</v>
      </c>
      <c r="M27" s="17">
        <v>1.2846492107483733</v>
      </c>
      <c r="N27" s="17">
        <v>9.9977146752017347</v>
      </c>
      <c r="O27" s="17">
        <v>-0.97830112329601837</v>
      </c>
      <c r="P27" s="17">
        <v>-0.47523394019708071</v>
      </c>
      <c r="Q27" s="17">
        <v>-0.34793668625782903</v>
      </c>
      <c r="R27" s="17">
        <v>0.23189940690010988</v>
      </c>
      <c r="S27" s="17">
        <v>0.23189940690010988</v>
      </c>
      <c r="T27" s="17">
        <v>0.24227520798945543</v>
      </c>
      <c r="U27" s="17">
        <v>-7.0553737353184973E-2</v>
      </c>
      <c r="V27" s="17">
        <v>22.851512955962871</v>
      </c>
      <c r="W27" s="17">
        <v>0.84391083466829064</v>
      </c>
      <c r="X27" s="17">
        <v>-0.999999999999998</v>
      </c>
      <c r="Y27" s="17">
        <v>-0.999999999999998</v>
      </c>
      <c r="Z27" s="17">
        <v>71.808344451392159</v>
      </c>
      <c r="AA27" s="17">
        <v>0.41167589166249136</v>
      </c>
      <c r="AB27" s="17">
        <v>0.38088511436334732</v>
      </c>
      <c r="AC27" s="17">
        <v>0.19353435760790288</v>
      </c>
      <c r="AD27" s="17">
        <v>49.304768181687081</v>
      </c>
      <c r="AE27" s="17">
        <v>0.8</v>
      </c>
      <c r="AF27" s="17">
        <v>-0.999999999999998</v>
      </c>
      <c r="AG27" s="17">
        <v>-0.999999999999998</v>
      </c>
      <c r="AH27" s="17">
        <v>1.3166653826138176E-2</v>
      </c>
      <c r="AI27" s="17">
        <v>-7.0553737353184973E-2</v>
      </c>
      <c r="AJ27" s="17">
        <v>0.46099616651897318</v>
      </c>
      <c r="AK27" s="17">
        <v>0.19302841421875902</v>
      </c>
      <c r="AL27" s="17">
        <v>-0.37432222779659374</v>
      </c>
      <c r="AM27" s="17">
        <v>0.16045706777696864</v>
      </c>
      <c r="AN27" s="17">
        <v>-7.0530748623199759</v>
      </c>
      <c r="AO27" s="17">
        <v>4.9765687655180102</v>
      </c>
      <c r="AP27" s="17">
        <v>26.705460588207963</v>
      </c>
      <c r="AQ27" s="17">
        <v>0.63552028443649033</v>
      </c>
      <c r="AR27" s="17">
        <v>0.90814329520570924</v>
      </c>
      <c r="AS27" s="17">
        <v>-0.999999999999998</v>
      </c>
      <c r="AT27" s="17">
        <v>-0.999999999999998</v>
      </c>
      <c r="AU27" s="17">
        <v>0.69655859703687939</v>
      </c>
      <c r="AV27" s="17">
        <v>86.782627892111876</v>
      </c>
      <c r="AW27" s="17">
        <v>79.990587233316177</v>
      </c>
      <c r="AX27" s="17">
        <v>0.31909054776508122</v>
      </c>
      <c r="AY27" s="17">
        <v>10.13860295697325</v>
      </c>
      <c r="AZ27">
        <v>1544.8371581309998</v>
      </c>
    </row>
    <row r="28" spans="1:52" x14ac:dyDescent="0.25">
      <c r="A28">
        <v>2839</v>
      </c>
      <c r="B28" t="s">
        <v>1410</v>
      </c>
      <c r="C28" s="17">
        <v>5.6325013087834161</v>
      </c>
      <c r="D28" s="17">
        <v>-9.2741247061016007E-3</v>
      </c>
      <c r="E28" s="17">
        <v>0.19329375529565479</v>
      </c>
      <c r="F28" s="17">
        <v>0.19329375529565479</v>
      </c>
      <c r="G28" s="17">
        <v>0.28564817347615373</v>
      </c>
      <c r="H28" s="17">
        <v>-1.3170638295881623E-2</v>
      </c>
      <c r="I28" s="17">
        <v>16.348652110816335</v>
      </c>
      <c r="J28" s="17">
        <v>0.27247753518027212</v>
      </c>
      <c r="K28" s="17">
        <v>-1.0000000000000009</v>
      </c>
      <c r="L28" s="17">
        <v>-1.0000000000000009</v>
      </c>
      <c r="M28" s="17">
        <v>5.4495507036054462</v>
      </c>
      <c r="N28" s="17">
        <v>22.174447174895406</v>
      </c>
      <c r="O28" s="17">
        <v>-0.82957298809444802</v>
      </c>
      <c r="P28" s="17">
        <v>3.4519106022343973</v>
      </c>
      <c r="Q28" s="17">
        <v>1.0681866360350059</v>
      </c>
      <c r="R28" s="17">
        <v>0.32548995121675361</v>
      </c>
      <c r="S28" s="17">
        <v>0.32548995121675361</v>
      </c>
      <c r="T28" s="17">
        <v>0.35629867246930141</v>
      </c>
      <c r="U28" s="17">
        <v>-2.084181284948642E-3</v>
      </c>
      <c r="V28" s="17">
        <v>29.308674337503515</v>
      </c>
      <c r="W28" s="17">
        <v>1.7833485873041688</v>
      </c>
      <c r="X28" s="17">
        <v>-1.0000000000000009</v>
      </c>
      <c r="Y28" s="17">
        <v>-1.0000000000000009</v>
      </c>
      <c r="Z28" s="17">
        <v>42.716255567068409</v>
      </c>
      <c r="AA28" s="17">
        <v>0.10986601529787986</v>
      </c>
      <c r="AB28" s="17">
        <v>0.18229057133860443</v>
      </c>
      <c r="AC28" s="17">
        <v>-4.5368694765885967E-2</v>
      </c>
      <c r="AD28" s="17">
        <v>12.339394593529905</v>
      </c>
      <c r="AE28" s="17">
        <v>0.7</v>
      </c>
      <c r="AF28" s="17">
        <v>-1.0000000000000009</v>
      </c>
      <c r="AG28" s="17">
        <v>-1.0000000000000009</v>
      </c>
      <c r="AH28" s="17">
        <v>9.6186929200499441E-3</v>
      </c>
      <c r="AI28" s="17">
        <v>-2.084181284948642E-3</v>
      </c>
      <c r="AJ28" s="17">
        <v>9.7259952216555021E-2</v>
      </c>
      <c r="AK28" s="17">
        <v>0.14075609660550467</v>
      </c>
      <c r="AL28" s="17">
        <v>1.8444180022801793E-2</v>
      </c>
      <c r="AM28" s="17">
        <v>0.11340322547213716</v>
      </c>
      <c r="AN28" s="17">
        <v>0.94740426165281777</v>
      </c>
      <c r="AO28" s="17">
        <v>3.5388611198309508</v>
      </c>
      <c r="AP28" s="17">
        <v>45.657326448319836</v>
      </c>
      <c r="AQ28" s="17">
        <v>1.00519439361786</v>
      </c>
      <c r="AR28" s="17">
        <v>2.055826122484441</v>
      </c>
      <c r="AS28" s="17">
        <v>-1.0000000000000009</v>
      </c>
      <c r="AT28" s="17">
        <v>-1.0000000000000009</v>
      </c>
      <c r="AU28" s="17">
        <v>1.2614803913306598</v>
      </c>
      <c r="AV28" s="17">
        <v>68.42956386179479</v>
      </c>
      <c r="AW28" s="17">
        <v>68.413519591700918</v>
      </c>
      <c r="AX28" s="17">
        <v>-3.0372359427633243E-2</v>
      </c>
      <c r="AY28" s="17">
        <v>-18.873236818548961</v>
      </c>
      <c r="AZ28">
        <v>1460.6795557365112</v>
      </c>
    </row>
    <row r="29" spans="1:52" x14ac:dyDescent="0.25">
      <c r="A29">
        <v>3008</v>
      </c>
      <c r="B29" t="s">
        <v>1490</v>
      </c>
      <c r="C29" s="17">
        <v>4.4715874401913602</v>
      </c>
      <c r="D29" s="17">
        <v>-3.9261034358217872E-2</v>
      </c>
      <c r="E29" s="17">
        <v>1.3901624740700189</v>
      </c>
      <c r="F29" s="17">
        <v>1.3901624740700189</v>
      </c>
      <c r="G29" s="17">
        <v>-4.1520417295089797E-3</v>
      </c>
      <c r="H29" s="17">
        <v>-1.1929518309428276E-2</v>
      </c>
      <c r="I29" s="17">
        <v>-0.96489360233623533</v>
      </c>
      <c r="J29" s="17">
        <v>-1.60815600389373E-2</v>
      </c>
      <c r="K29" s="17">
        <v>-0.99999999999999756</v>
      </c>
      <c r="L29" s="17">
        <v>-0.99999999999999756</v>
      </c>
      <c r="M29" s="17">
        <v>-0.32163120077874618</v>
      </c>
      <c r="N29" s="17">
        <v>4.8968563119251343</v>
      </c>
      <c r="O29" s="17">
        <v>-1.3194787492498443</v>
      </c>
      <c r="P29" s="17">
        <v>-8.0251797271702365</v>
      </c>
      <c r="Q29" s="17">
        <v>-2.77613397419168</v>
      </c>
      <c r="R29" s="17">
        <v>0.32541235032204563</v>
      </c>
      <c r="S29" s="17">
        <v>0.32541235032204563</v>
      </c>
      <c r="T29" s="17">
        <v>0.30740930428875335</v>
      </c>
      <c r="U29" s="17">
        <v>0.50739020393303413</v>
      </c>
      <c r="V29" s="17">
        <v>59.268230756192644</v>
      </c>
      <c r="W29" s="17">
        <v>4.9329637184249604</v>
      </c>
      <c r="X29" s="17">
        <v>-0.99999999999999756</v>
      </c>
      <c r="Y29" s="17">
        <v>-0.99999999999999756</v>
      </c>
      <c r="Z29" s="17">
        <v>110.13867922550322</v>
      </c>
      <c r="AA29" s="17">
        <v>0.39488682458284569</v>
      </c>
      <c r="AB29" s="17">
        <v>0.35951506984525705</v>
      </c>
      <c r="AC29" s="17">
        <v>0.31852975444194281</v>
      </c>
      <c r="AD29" s="17">
        <v>53.646582443502261</v>
      </c>
      <c r="AE29" s="17">
        <v>0.875</v>
      </c>
      <c r="AF29" s="17">
        <v>-0.99999999999999756</v>
      </c>
      <c r="AG29" s="17">
        <v>-0.99999999999999756</v>
      </c>
      <c r="AH29" s="17">
        <v>4.530774565961646E-3</v>
      </c>
      <c r="AI29" s="17">
        <v>0.50739020393303413</v>
      </c>
      <c r="AJ29" s="17">
        <v>0.13154906384645768</v>
      </c>
      <c r="AK29" s="17">
        <v>0.22955072656421682</v>
      </c>
      <c r="AL29" s="17">
        <v>3.5545772955100627E-2</v>
      </c>
      <c r="AM29" s="17">
        <v>0.49104005660770716</v>
      </c>
      <c r="AN29" s="17">
        <v>1.5463896431098041</v>
      </c>
      <c r="AO29" s="17">
        <v>13.423755048013753</v>
      </c>
      <c r="AP29" s="17">
        <v>58.303337153856432</v>
      </c>
      <c r="AQ29" s="17">
        <v>1.4656242088658789</v>
      </c>
      <c r="AR29" s="17">
        <v>4.9168821583860209</v>
      </c>
      <c r="AS29" s="17">
        <v>-0.99999999999999756</v>
      </c>
      <c r="AT29" s="17">
        <v>-0.99999999999999756</v>
      </c>
      <c r="AU29" s="17">
        <v>-1.3859715001216601</v>
      </c>
      <c r="AV29" s="17">
        <v>128.45929058544203</v>
      </c>
      <c r="AW29" s="17">
        <v>179.28892647006489</v>
      </c>
      <c r="AX29" s="17">
        <v>0.46584122162172964</v>
      </c>
      <c r="AY29" s="17">
        <v>51.077983180044441</v>
      </c>
      <c r="AZ29">
        <v>1538.9619310509843</v>
      </c>
    </row>
    <row r="30" spans="1:52" x14ac:dyDescent="0.25">
      <c r="A30">
        <v>3189</v>
      </c>
      <c r="B30" t="s">
        <v>710</v>
      </c>
      <c r="C30" s="17">
        <v>4.781117266756719</v>
      </c>
      <c r="D30" s="17">
        <v>-1.6316095376779655E-2</v>
      </c>
      <c r="E30" s="17">
        <v>-1.94474263014518</v>
      </c>
      <c r="F30" s="17">
        <v>-1.94474263014518</v>
      </c>
      <c r="G30" s="17">
        <v>-3.3724536910381617E-2</v>
      </c>
      <c r="H30" s="17">
        <v>5.6009386277850702E-3</v>
      </c>
      <c r="I30" s="17">
        <v>-1.6874158969557964</v>
      </c>
      <c r="J30" s="17">
        <v>-2.8123598282596557E-2</v>
      </c>
      <c r="K30" s="17">
        <v>-1.0000000000000009</v>
      </c>
      <c r="L30" s="17">
        <v>-1.0000000000000009</v>
      </c>
      <c r="M30" s="17">
        <v>-0.56247196565193258</v>
      </c>
      <c r="N30" s="17">
        <v>1.1489587396557441</v>
      </c>
      <c r="O30" s="17">
        <v>0.27408080557994424</v>
      </c>
      <c r="P30" s="17">
        <v>1.26944279303844</v>
      </c>
      <c r="Q30" s="17">
        <v>0.44914829830516934</v>
      </c>
      <c r="R30" s="17">
        <v>0.3380683237934331</v>
      </c>
      <c r="S30" s="17">
        <v>0.3380683237934331</v>
      </c>
      <c r="T30" s="17">
        <v>0.18699322137389435</v>
      </c>
      <c r="U30" s="17">
        <v>-9.5629084614473905E-2</v>
      </c>
      <c r="V30" s="17">
        <v>31.82497530515532</v>
      </c>
      <c r="W30" s="17">
        <v>0.88319361413829667</v>
      </c>
      <c r="X30" s="17">
        <v>-1.0000000000000009</v>
      </c>
      <c r="Y30" s="17">
        <v>-1.0000000000000009</v>
      </c>
      <c r="Z30" s="17">
        <v>54.451601119729339</v>
      </c>
      <c r="AA30" s="17">
        <v>0.24696226179366465</v>
      </c>
      <c r="AB30" s="17">
        <v>0.16279180321159961</v>
      </c>
      <c r="AC30" s="17">
        <v>3.3795485320112686E-2</v>
      </c>
      <c r="AD30" s="17">
        <v>22.177477516268841</v>
      </c>
      <c r="AE30" s="17">
        <v>0.3</v>
      </c>
      <c r="AF30" s="17">
        <v>-1.0000000000000009</v>
      </c>
      <c r="AG30" s="17">
        <v>-1.0000000000000009</v>
      </c>
      <c r="AH30" s="17">
        <v>-1.7305121873368471E-2</v>
      </c>
      <c r="AI30" s="17">
        <v>-9.5629084614473905E-2</v>
      </c>
      <c r="AJ30" s="17">
        <v>0.14209616227807184</v>
      </c>
      <c r="AK30" s="17">
        <v>4.8499152493945437E-2</v>
      </c>
      <c r="AL30" s="17">
        <v>-5.8980774202295402E-2</v>
      </c>
      <c r="AM30" s="17">
        <v>-0.15184378873408286</v>
      </c>
      <c r="AN30" s="17">
        <v>-0.76403854366702606</v>
      </c>
      <c r="AO30" s="17">
        <v>-3.5535989558823426</v>
      </c>
      <c r="AP30" s="17">
        <v>30.137559408199547</v>
      </c>
      <c r="AQ30" s="17">
        <v>0.76750078434628655</v>
      </c>
      <c r="AR30" s="17">
        <v>0.85507001585570075</v>
      </c>
      <c r="AS30" s="17">
        <v>-1.0000000000000009</v>
      </c>
      <c r="AT30" s="17">
        <v>-1.0000000000000009</v>
      </c>
      <c r="AU30" s="17">
        <v>-1.4955943318400116</v>
      </c>
      <c r="AV30" s="17">
        <v>52.04696090350275</v>
      </c>
      <c r="AW30" s="17">
        <v>42.137950004588014</v>
      </c>
      <c r="AX30" s="17">
        <v>-0.21996540410423035</v>
      </c>
      <c r="AY30" s="17">
        <v>-56.512984167780992</v>
      </c>
      <c r="AZ30">
        <v>1434.7898952605976</v>
      </c>
    </row>
    <row r="31" spans="1:52" x14ac:dyDescent="0.25">
      <c r="A31">
        <v>3218</v>
      </c>
      <c r="B31" t="s">
        <v>824</v>
      </c>
      <c r="C31" s="17">
        <v>5.4047598226624478</v>
      </c>
      <c r="D31" s="17">
        <v>1.4378378658000197E-2</v>
      </c>
      <c r="E31" s="17">
        <v>0.71157048854924509</v>
      </c>
      <c r="F31" s="17">
        <v>0.71157048854924509</v>
      </c>
      <c r="G31" s="17">
        <v>0.45516737560968312</v>
      </c>
      <c r="H31" s="17">
        <v>-3.7845132574705837E-4</v>
      </c>
      <c r="I31" s="17">
        <v>27.287335457036168</v>
      </c>
      <c r="J31" s="17">
        <v>0.45478892428393602</v>
      </c>
      <c r="K31" s="17">
        <v>-0.999999999999998</v>
      </c>
      <c r="L31" s="17">
        <v>-0.999999999999998</v>
      </c>
      <c r="M31" s="17">
        <v>9.0957784856787178</v>
      </c>
      <c r="N31" s="17">
        <v>33.403665768247862</v>
      </c>
      <c r="O31" s="17">
        <v>1.0040773783374752</v>
      </c>
      <c r="P31" s="17">
        <v>0.21349508665581529</v>
      </c>
      <c r="Q31" s="17">
        <v>0.22697440562848784</v>
      </c>
      <c r="R31" s="17">
        <v>0.3333286158177351</v>
      </c>
      <c r="S31" s="17">
        <v>0.3333286158177351</v>
      </c>
      <c r="T31" s="17">
        <v>0.30923698771269037</v>
      </c>
      <c r="U31" s="17">
        <v>-4.7536113952006881E-2</v>
      </c>
      <c r="V31" s="17">
        <v>18.942767244488689</v>
      </c>
      <c r="W31" s="17">
        <v>1.1635948569746559</v>
      </c>
      <c r="X31" s="17">
        <v>-0.999999999999998</v>
      </c>
      <c r="Y31" s="17">
        <v>-0.999999999999998</v>
      </c>
      <c r="Z31" s="17">
        <v>67.720348797460574</v>
      </c>
      <c r="AA31" s="17">
        <v>0.39167307946003749</v>
      </c>
      <c r="AB31" s="17">
        <v>0.20196791542259454</v>
      </c>
      <c r="AC31" s="17">
        <v>0.37737114806423644</v>
      </c>
      <c r="AD31" s="17">
        <v>48.550607147343413</v>
      </c>
      <c r="AE31" s="17">
        <v>0.9</v>
      </c>
      <c r="AF31" s="17">
        <v>-0.999999999999998</v>
      </c>
      <c r="AG31" s="17">
        <v>-0.999999999999998</v>
      </c>
      <c r="AH31" s="17">
        <v>2.8784465965488816E-2</v>
      </c>
      <c r="AI31" s="17">
        <v>-4.7536113952006881E-2</v>
      </c>
      <c r="AJ31" s="17">
        <v>0.33181224021240902</v>
      </c>
      <c r="AK31" s="17">
        <v>0.16786400586477887</v>
      </c>
      <c r="AL31" s="17">
        <v>0.51723900513942056</v>
      </c>
      <c r="AM31" s="17">
        <v>0.27868920084428045</v>
      </c>
      <c r="AN31" s="17">
        <v>14.590036329547566</v>
      </c>
      <c r="AO31" s="17">
        <v>7.8065500504309089</v>
      </c>
      <c r="AP31" s="17">
        <v>46.230102701524849</v>
      </c>
      <c r="AQ31" s="17">
        <v>0.92835810539615304</v>
      </c>
      <c r="AR31" s="17">
        <v>1.6183837812585911</v>
      </c>
      <c r="AS31" s="17">
        <v>-0.999999999999998</v>
      </c>
      <c r="AT31" s="17">
        <v>-0.999999999999998</v>
      </c>
      <c r="AU31" s="17">
        <v>0.93854489417773568</v>
      </c>
      <c r="AV31" s="17">
        <v>108.93056461613946</v>
      </c>
      <c r="AW31" s="17">
        <v>104.75264254024847</v>
      </c>
      <c r="AX31" s="17">
        <v>0.13907686355365897</v>
      </c>
      <c r="AY31" s="17">
        <v>3.4325163142286645</v>
      </c>
      <c r="AZ31">
        <v>1531.140774541569</v>
      </c>
    </row>
    <row r="32" spans="1:52" x14ac:dyDescent="0.25">
      <c r="A32">
        <v>3255</v>
      </c>
      <c r="B32" t="s">
        <v>1601</v>
      </c>
      <c r="C32" s="17">
        <v>4.5481533339436764</v>
      </c>
      <c r="D32" s="17">
        <v>1.8310305048503721E-2</v>
      </c>
      <c r="E32" s="17">
        <v>0.4148745019056112</v>
      </c>
      <c r="F32" s="17">
        <v>0.4148745019056112</v>
      </c>
      <c r="G32" s="17">
        <v>0.24573943846101726</v>
      </c>
      <c r="H32" s="17">
        <v>-9.9139339501188948E-3</v>
      </c>
      <c r="I32" s="17">
        <v>14.149530270653909</v>
      </c>
      <c r="J32" s="17">
        <v>0.23582550451089829</v>
      </c>
      <c r="K32" s="17">
        <v>-1.0000000000000004</v>
      </c>
      <c r="L32" s="17">
        <v>-1.0000000000000004</v>
      </c>
      <c r="M32" s="17">
        <v>4.7165100902179669</v>
      </c>
      <c r="N32" s="17">
        <v>19.112558106503187</v>
      </c>
      <c r="O32" s="17">
        <v>10.416806821572969</v>
      </c>
      <c r="P32" s="17">
        <v>7.9478549767525513</v>
      </c>
      <c r="Q32" s="17">
        <v>3.5300914375421186</v>
      </c>
      <c r="R32" s="17">
        <v>0.33919753500975697</v>
      </c>
      <c r="S32" s="17">
        <v>0.33919753500975697</v>
      </c>
      <c r="T32" s="17">
        <v>0.36190519013972849</v>
      </c>
      <c r="U32" s="17">
        <v>0.40567515161139756</v>
      </c>
      <c r="V32" s="17">
        <v>48.405996290389702</v>
      </c>
      <c r="W32" s="17">
        <v>4.330105437412346</v>
      </c>
      <c r="X32" s="17">
        <v>-1.0000000000000004</v>
      </c>
      <c r="Y32" s="17">
        <v>-1.0000000000000004</v>
      </c>
      <c r="Z32" s="17">
        <v>109.00692410577381</v>
      </c>
      <c r="AA32" s="17">
        <v>0.25439782016738538</v>
      </c>
      <c r="AB32" s="17">
        <v>0.35911671946216078</v>
      </c>
      <c r="AC32" s="17">
        <v>0.52790218792729238</v>
      </c>
      <c r="AD32" s="17">
        <v>57.070836377841985</v>
      </c>
      <c r="AE32" s="17">
        <v>0.8571428571428571</v>
      </c>
      <c r="AF32" s="17">
        <v>-1.0000000000000004</v>
      </c>
      <c r="AG32" s="17">
        <v>-1.0000000000000004</v>
      </c>
      <c r="AH32" s="17">
        <v>-2.3146954779818298E-2</v>
      </c>
      <c r="AI32" s="17">
        <v>0.40567515161139756</v>
      </c>
      <c r="AJ32" s="17">
        <v>-2.9297209046080422E-2</v>
      </c>
      <c r="AK32" s="17">
        <v>0.16564931890175572</v>
      </c>
      <c r="AL32" s="17">
        <v>0.37479439882476945</v>
      </c>
      <c r="AM32" s="17">
        <v>-5.6416104404012318E-2</v>
      </c>
      <c r="AN32" s="17">
        <v>9.2233739253888309</v>
      </c>
      <c r="AO32" s="17">
        <v>-0.58215601559152874</v>
      </c>
      <c r="AP32" s="17">
        <v>62.555526561043592</v>
      </c>
      <c r="AQ32" s="17">
        <v>1.4459754117706409</v>
      </c>
      <c r="AR32" s="17">
        <v>4.5659309419232406</v>
      </c>
      <c r="AS32" s="17">
        <v>-1.0000000000000004</v>
      </c>
      <c r="AT32" s="17">
        <v>-1.0000000000000004</v>
      </c>
      <c r="AU32" s="17">
        <v>3.9449659394477288</v>
      </c>
      <c r="AV32" s="17">
        <v>127.5373261966855</v>
      </c>
      <c r="AW32" s="17">
        <v>167.64190226222891</v>
      </c>
      <c r="AX32" s="17">
        <v>0.33779091693716273</v>
      </c>
      <c r="AY32" s="17">
        <v>39.833313954491871</v>
      </c>
      <c r="AZ32">
        <v>1655.1079197484582</v>
      </c>
    </row>
    <row r="33" spans="1:52" x14ac:dyDescent="0.25">
      <c r="A33">
        <v>3335</v>
      </c>
      <c r="B33" t="s">
        <v>1647</v>
      </c>
      <c r="C33" s="17">
        <v>5.0321801630548357</v>
      </c>
      <c r="D33" s="17">
        <v>1.0494253476198739E-2</v>
      </c>
      <c r="E33" s="17">
        <v>-0.39006606645127578</v>
      </c>
      <c r="F33" s="17">
        <v>-0.39006606645127578</v>
      </c>
      <c r="G33" s="17">
        <v>0.54930205380468666</v>
      </c>
      <c r="H33" s="17">
        <v>-1.7590801408083199E-2</v>
      </c>
      <c r="I33" s="17">
        <v>31.902675143796209</v>
      </c>
      <c r="J33" s="17">
        <v>0.53171125239660355</v>
      </c>
      <c r="K33" s="17">
        <v>-0.99999999999999944</v>
      </c>
      <c r="L33" s="17">
        <v>-0.99999999999999944</v>
      </c>
      <c r="M33" s="17">
        <v>10.634225047932071</v>
      </c>
      <c r="N33" s="17">
        <v>36.544789240399773</v>
      </c>
      <c r="O33" s="17">
        <v>-7.6923287960537337E-2</v>
      </c>
      <c r="P33" s="17">
        <v>-3.3061773541161612</v>
      </c>
      <c r="Q33" s="17">
        <v>-1.1694909099568942</v>
      </c>
      <c r="R33" s="17">
        <v>0.32694202143089784</v>
      </c>
      <c r="S33" s="17">
        <v>0.32694202143089784</v>
      </c>
      <c r="T33" s="17">
        <v>0.11394035853029824</v>
      </c>
      <c r="U33" s="17">
        <v>8.8977312834981198E-2</v>
      </c>
      <c r="V33" s="17">
        <v>13.003618473218875</v>
      </c>
      <c r="W33" s="17">
        <v>1.1054067896938375</v>
      </c>
      <c r="X33" s="17">
        <v>-0.99999999999999944</v>
      </c>
      <c r="Y33" s="17">
        <v>-0.99999999999999944</v>
      </c>
      <c r="Z33" s="17">
        <v>59.062079293711157</v>
      </c>
      <c r="AA33" s="17">
        <v>0.18927553207894732</v>
      </c>
      <c r="AB33" s="17">
        <v>0.42207951704387014</v>
      </c>
      <c r="AC33" s="17">
        <v>0.33320398548616642</v>
      </c>
      <c r="AD33" s="17">
        <v>47.227951730449163</v>
      </c>
      <c r="AE33" s="17">
        <v>0.6</v>
      </c>
      <c r="AF33" s="17">
        <v>-0.99999999999999944</v>
      </c>
      <c r="AG33" s="17">
        <v>-0.99999999999999944</v>
      </c>
      <c r="AH33" s="17">
        <v>-2.2549285359201691E-2</v>
      </c>
      <c r="AI33" s="17">
        <v>8.8977312834981198E-2</v>
      </c>
      <c r="AJ33" s="17">
        <v>9.023005498076507E-2</v>
      </c>
      <c r="AK33" s="17">
        <v>-4.1592641855819498E-2</v>
      </c>
      <c r="AL33" s="17">
        <v>-0.21219621437077391</v>
      </c>
      <c r="AM33" s="17">
        <v>-9.2767086200310489E-2</v>
      </c>
      <c r="AN33" s="17">
        <v>-4.8537550843655222</v>
      </c>
      <c r="AO33" s="17">
        <v>-2.5271403642868604</v>
      </c>
      <c r="AP33" s="17">
        <v>44.906293617015123</v>
      </c>
      <c r="AQ33" s="17">
        <v>0.85680171422707574</v>
      </c>
      <c r="AR33" s="17">
        <v>1.6371180420904405</v>
      </c>
      <c r="AS33" s="17">
        <v>-0.99999999999999944</v>
      </c>
      <c r="AT33" s="17">
        <v>-0.99999999999999944</v>
      </c>
      <c r="AU33" s="17">
        <v>-1.5595569764081707</v>
      </c>
      <c r="AV33" s="17">
        <v>93.079728169824136</v>
      </c>
      <c r="AW33" s="17">
        <v>101.52647374613817</v>
      </c>
      <c r="AX33" s="17">
        <v>0.1975060202414135</v>
      </c>
      <c r="AY33" s="17">
        <v>-3.814060050427432</v>
      </c>
      <c r="AZ33">
        <v>1540.3611770582354</v>
      </c>
    </row>
    <row r="34" spans="1:52" x14ac:dyDescent="0.25">
      <c r="A34">
        <v>3473</v>
      </c>
      <c r="B34" t="s">
        <v>1699</v>
      </c>
      <c r="C34" s="17">
        <v>5.2212529734676236</v>
      </c>
      <c r="D34" s="17">
        <v>0.20146220882878738</v>
      </c>
      <c r="E34" s="17">
        <v>1.4362115831428695</v>
      </c>
      <c r="F34" s="17">
        <v>1.4362115831428695</v>
      </c>
      <c r="G34" s="17">
        <v>0.43342602687618725</v>
      </c>
      <c r="H34" s="17">
        <v>-8.6527015081080093E-3</v>
      </c>
      <c r="I34" s="17">
        <v>25.486399522084753</v>
      </c>
      <c r="J34" s="17">
        <v>0.42477332536807932</v>
      </c>
      <c r="K34" s="17">
        <v>-0.99999999999999856</v>
      </c>
      <c r="L34" s="17">
        <v>-0.99999999999999856</v>
      </c>
      <c r="M34" s="17">
        <v>8.4954665073615878</v>
      </c>
      <c r="N34" s="17">
        <v>32.143864078695252</v>
      </c>
      <c r="O34" s="17">
        <v>8.1059588454592433</v>
      </c>
      <c r="P34" s="17">
        <v>0.86869880451077597</v>
      </c>
      <c r="Q34" s="17">
        <v>1.2150731921694833</v>
      </c>
      <c r="R34" s="17">
        <v>0.32336270562420966</v>
      </c>
      <c r="S34" s="17">
        <v>0.32336270562420966</v>
      </c>
      <c r="T34" s="17">
        <v>0.2208837757821786</v>
      </c>
      <c r="U34" s="17">
        <v>0.32861374835842377</v>
      </c>
      <c r="V34" s="17">
        <v>30.857984400837687</v>
      </c>
      <c r="W34" s="17">
        <v>3.0671990514504737</v>
      </c>
      <c r="X34" s="17">
        <v>-0.99999999999999856</v>
      </c>
      <c r="Y34" s="17">
        <v>-0.99999999999999856</v>
      </c>
      <c r="Z34" s="17">
        <v>82.280738479356756</v>
      </c>
      <c r="AA34" s="17">
        <v>0.28479947986437248</v>
      </c>
      <c r="AB34" s="17">
        <v>0.48349754671354084</v>
      </c>
      <c r="AC34" s="17">
        <v>0.23585659114907817</v>
      </c>
      <c r="AD34" s="17">
        <v>50.207680886349578</v>
      </c>
      <c r="AE34" s="17">
        <v>0.76923076923076927</v>
      </c>
      <c r="AF34" s="17">
        <v>-0.99999999999999856</v>
      </c>
      <c r="AG34" s="17">
        <v>-0.99999999999999856</v>
      </c>
      <c r="AH34" s="17">
        <v>1.7265003210035816E-2</v>
      </c>
      <c r="AI34" s="17">
        <v>0.32861374835842377</v>
      </c>
      <c r="AJ34" s="17">
        <v>-0.13812710611230022</v>
      </c>
      <c r="AK34" s="17">
        <v>0.43418605917494679</v>
      </c>
      <c r="AL34" s="17">
        <v>-0.23753873574206152</v>
      </c>
      <c r="AM34" s="17">
        <v>0.20173632632198296</v>
      </c>
      <c r="AN34" s="17">
        <v>-6.6291039241130374</v>
      </c>
      <c r="AO34" s="17">
        <v>7.2143384539243121</v>
      </c>
      <c r="AP34" s="17">
        <v>56.344383922922425</v>
      </c>
      <c r="AQ34" s="17">
        <v>1.1962229353890215</v>
      </c>
      <c r="AR34" s="17">
        <v>3.491972376818552</v>
      </c>
      <c r="AS34" s="17">
        <v>-0.99999999999999856</v>
      </c>
      <c r="AT34" s="17">
        <v>-0.99999999999999856</v>
      </c>
      <c r="AU34" s="17">
        <v>2.6512847753123543</v>
      </c>
      <c r="AV34" s="17">
        <v>121.63894101197633</v>
      </c>
      <c r="AW34" s="17">
        <v>154.84561591201933</v>
      </c>
      <c r="AX34" s="17">
        <v>0.31799579458417171</v>
      </c>
      <c r="AY34" s="17">
        <v>36.377611050327175</v>
      </c>
      <c r="AZ34">
        <v>1580.0593345307232</v>
      </c>
    </row>
    <row r="35" spans="1:52" x14ac:dyDescent="0.25">
      <c r="A35">
        <v>3489</v>
      </c>
      <c r="B35" t="s">
        <v>1709</v>
      </c>
      <c r="C35" s="17">
        <v>5.4166326026599814</v>
      </c>
      <c r="D35" s="17">
        <v>-4.0547619012579056E-2</v>
      </c>
      <c r="E35" s="17">
        <v>0.82139121367366563</v>
      </c>
      <c r="F35" s="17">
        <v>0.82139121367366563</v>
      </c>
      <c r="G35" s="17">
        <v>0.52202057240053945</v>
      </c>
      <c r="H35" s="17">
        <v>1.3827604420283279E-2</v>
      </c>
      <c r="I35" s="17">
        <v>32.150890609249366</v>
      </c>
      <c r="J35" s="17">
        <v>0.53584817682082275</v>
      </c>
      <c r="K35" s="17">
        <v>-1.0000000000000009</v>
      </c>
      <c r="L35" s="17">
        <v>-1.0000000000000009</v>
      </c>
      <c r="M35" s="17">
        <v>10.716963536416459</v>
      </c>
      <c r="N35" s="17">
        <v>38.388914425583003</v>
      </c>
      <c r="O35" s="17">
        <v>-1.6563826949352556</v>
      </c>
      <c r="P35" s="17">
        <v>0.20852915405245021</v>
      </c>
      <c r="Q35" s="17">
        <v>-8.0017939588256884E-2</v>
      </c>
      <c r="R35" s="17">
        <v>0.33721650337544451</v>
      </c>
      <c r="S35" s="17">
        <v>0.33721650337544451</v>
      </c>
      <c r="T35" s="17">
        <v>0.46664104481458313</v>
      </c>
      <c r="U35" s="17">
        <v>0.13981085707545382</v>
      </c>
      <c r="V35" s="17">
        <v>29.801469272804116</v>
      </c>
      <c r="W35" s="17">
        <v>2.8478973216832313</v>
      </c>
      <c r="X35" s="17">
        <v>-1.0000000000000009</v>
      </c>
      <c r="Y35" s="17">
        <v>-1.0000000000000009</v>
      </c>
      <c r="Z35" s="17">
        <v>80.750195650551476</v>
      </c>
      <c r="AA35" s="17">
        <v>0.20139227318522077</v>
      </c>
      <c r="AB35" s="17">
        <v>0.23900021441279468</v>
      </c>
      <c r="AC35" s="17">
        <v>0.58018239874869537</v>
      </c>
      <c r="AD35" s="17">
        <v>51.028744317335537</v>
      </c>
      <c r="AE35" s="17">
        <v>0.8125</v>
      </c>
      <c r="AF35" s="17">
        <v>-1.0000000000000009</v>
      </c>
      <c r="AG35" s="17">
        <v>-1.0000000000000009</v>
      </c>
      <c r="AH35" s="17">
        <v>-1.6988941738483154E-2</v>
      </c>
      <c r="AI35" s="17">
        <v>0.13981085707545382</v>
      </c>
      <c r="AJ35" s="17">
        <v>1.2790583888969656E-2</v>
      </c>
      <c r="AK35" s="17">
        <v>8.5160787486098052E-2</v>
      </c>
      <c r="AL35" s="17">
        <v>0.70141971294074268</v>
      </c>
      <c r="AM35" s="17">
        <v>-4.1556302330984798E-2</v>
      </c>
      <c r="AN35" s="17">
        <v>17.599445742963415</v>
      </c>
      <c r="AO35" s="17">
        <v>-0.61310362084412984</v>
      </c>
      <c r="AP35" s="17">
        <v>61.952359882053493</v>
      </c>
      <c r="AQ35" s="17">
        <v>1.2808849086409257</v>
      </c>
      <c r="AR35" s="17">
        <v>3.3837454985040525</v>
      </c>
      <c r="AS35" s="17">
        <v>-1.0000000000000009</v>
      </c>
      <c r="AT35" s="17">
        <v>-1.0000000000000009</v>
      </c>
      <c r="AU35" s="17">
        <v>0.7413732740854081</v>
      </c>
      <c r="AV35" s="17">
        <v>118.52600645529031</v>
      </c>
      <c r="AW35" s="17">
        <v>132.167313328066</v>
      </c>
      <c r="AX35" s="17">
        <v>0.22393383922952145</v>
      </c>
      <c r="AY35" s="17">
        <v>0.83288889129516408</v>
      </c>
      <c r="AZ35">
        <v>1536.8838327082422</v>
      </c>
    </row>
    <row r="36" spans="1:52" x14ac:dyDescent="0.25">
      <c r="A36">
        <v>3527</v>
      </c>
      <c r="B36" t="s">
        <v>1726</v>
      </c>
      <c r="C36" s="17">
        <v>5.931696383381075</v>
      </c>
      <c r="D36" s="17">
        <v>-6.0585795872227066E-2</v>
      </c>
      <c r="E36" s="17">
        <v>-0.41779125481640123</v>
      </c>
      <c r="F36" s="17">
        <v>-0.41779125481640123</v>
      </c>
      <c r="G36" s="17">
        <v>0.11530287821580031</v>
      </c>
      <c r="H36" s="17">
        <v>-3.0629731851785046E-3</v>
      </c>
      <c r="I36" s="17">
        <v>6.7343943018373089</v>
      </c>
      <c r="J36" s="17">
        <v>0.1122399050306218</v>
      </c>
      <c r="K36" s="17">
        <v>-1.0000000000000009</v>
      </c>
      <c r="L36" s="17">
        <v>-1.0000000000000009</v>
      </c>
      <c r="M36" s="17">
        <v>2.244798100612436</v>
      </c>
      <c r="N36" s="17">
        <v>12.248299430401987</v>
      </c>
      <c r="O36" s="17">
        <v>-1.1439817799933727</v>
      </c>
      <c r="P36" s="17">
        <v>-5.6873623369840676</v>
      </c>
      <c r="Q36" s="17">
        <v>-2.0606186994562927</v>
      </c>
      <c r="R36" s="17">
        <v>0.33818371727633023</v>
      </c>
      <c r="S36" s="17">
        <v>0.33818371727633023</v>
      </c>
      <c r="T36" s="17">
        <v>0.24548659351926783</v>
      </c>
      <c r="U36" s="17">
        <v>-0.17720158663687158</v>
      </c>
      <c r="V36" s="17">
        <v>25.296501456177371</v>
      </c>
      <c r="W36" s="17">
        <v>0.4877147677208773</v>
      </c>
      <c r="X36" s="17">
        <v>-1.0000000000000009</v>
      </c>
      <c r="Y36" s="17">
        <v>-1.0000000000000009</v>
      </c>
      <c r="Z36" s="17">
        <v>23.965121750978106</v>
      </c>
      <c r="AA36" s="17">
        <v>-0.11501318115875084</v>
      </c>
      <c r="AB36" s="17">
        <v>0.15624809133629186</v>
      </c>
      <c r="AC36" s="17">
        <v>-2.6650130292401111E-2</v>
      </c>
      <c r="AD36" s="17">
        <v>0.72923899425699745</v>
      </c>
      <c r="AE36" s="17">
        <v>0.4</v>
      </c>
      <c r="AF36" s="17">
        <v>-1.0000000000000009</v>
      </c>
      <c r="AG36" s="17">
        <v>-1.0000000000000009</v>
      </c>
      <c r="AH36" s="17">
        <v>-6.6507377848693081E-2</v>
      </c>
      <c r="AI36" s="17">
        <v>-0.17720158663687158</v>
      </c>
      <c r="AJ36" s="17">
        <v>-3.6943392201236401E-2</v>
      </c>
      <c r="AK36" s="17">
        <v>-8.5430046227829889E-2</v>
      </c>
      <c r="AL36" s="17">
        <v>-0.17765945511695463</v>
      </c>
      <c r="AM36" s="17">
        <v>-0.14539522887450534</v>
      </c>
      <c r="AN36" s="17">
        <v>-4.6262033389300479</v>
      </c>
      <c r="AO36" s="17">
        <v>-4.0620309530017842</v>
      </c>
      <c r="AP36" s="17">
        <v>32.030895758014687</v>
      </c>
      <c r="AQ36" s="17">
        <v>0.74465244143505693</v>
      </c>
      <c r="AR36" s="17">
        <v>0.59995467275149872</v>
      </c>
      <c r="AS36" s="17">
        <v>-1.0000000000000009</v>
      </c>
      <c r="AT36" s="17">
        <v>-1.0000000000000009</v>
      </c>
      <c r="AU36" s="17">
        <v>-2.4784099542726938</v>
      </c>
      <c r="AV36" s="17">
        <v>32.15139022837829</v>
      </c>
      <c r="AW36" s="17">
        <v>13.101084007717274</v>
      </c>
      <c r="AX36" s="17">
        <v>-0.13598582640802342</v>
      </c>
      <c r="AY36" s="17">
        <v>-55.581043229939915</v>
      </c>
      <c r="AZ36">
        <v>1364.7839971695819</v>
      </c>
    </row>
    <row r="37" spans="1:52" x14ac:dyDescent="0.25">
      <c r="A37">
        <v>3556</v>
      </c>
      <c r="B37" t="s">
        <v>1744</v>
      </c>
      <c r="C37" s="17">
        <v>4.8916145214373676</v>
      </c>
      <c r="D37" s="17">
        <v>1.9039560514055132E-2</v>
      </c>
      <c r="E37" s="17">
        <v>-0.12404588424006455</v>
      </c>
      <c r="F37" s="17">
        <v>-0.12404588424006455</v>
      </c>
      <c r="G37" s="17">
        <v>0.31716564772236089</v>
      </c>
      <c r="H37" s="17">
        <v>-1.9622134811752769E-2</v>
      </c>
      <c r="I37" s="17">
        <v>17.852610774636481</v>
      </c>
      <c r="J37" s="17">
        <v>0.2975435129106081</v>
      </c>
      <c r="K37" s="17">
        <v>-0.99999999999999933</v>
      </c>
      <c r="L37" s="17">
        <v>-0.99999999999999933</v>
      </c>
      <c r="M37" s="17">
        <v>5.9508702582121611</v>
      </c>
      <c r="N37" s="17">
        <v>22.620179411833785</v>
      </c>
      <c r="O37" s="17">
        <v>0.59549241671769393</v>
      </c>
      <c r="P37" s="17">
        <v>3.5388781577678903</v>
      </c>
      <c r="Q37" s="17">
        <v>1.2355390788043961</v>
      </c>
      <c r="R37" s="17">
        <v>0.34592312724032009</v>
      </c>
      <c r="S37" s="17">
        <v>0.34592312724032009</v>
      </c>
      <c r="T37" s="17">
        <v>0.24603358091382965</v>
      </c>
      <c r="U37" s="17">
        <v>-1.7729686182787006E-2</v>
      </c>
      <c r="V37" s="17">
        <v>24.90426545204301</v>
      </c>
      <c r="W37" s="17">
        <v>1.2846487420356165</v>
      </c>
      <c r="X37" s="17">
        <v>-0.99999999999999933</v>
      </c>
      <c r="Y37" s="17">
        <v>-0.99999999999999933</v>
      </c>
      <c r="Z37" s="17">
        <v>73.181930487615688</v>
      </c>
      <c r="AA37" s="17">
        <v>0.31825085771832473</v>
      </c>
      <c r="AB37" s="17">
        <v>0.25776356206981721</v>
      </c>
      <c r="AC37" s="17">
        <v>0.3648280993472231</v>
      </c>
      <c r="AD37" s="17">
        <v>47.042125956768253</v>
      </c>
      <c r="AE37" s="17">
        <v>0.7</v>
      </c>
      <c r="AF37" s="17">
        <v>-0.99999999999999933</v>
      </c>
      <c r="AG37" s="17">
        <v>-0.99999999999999933</v>
      </c>
      <c r="AH37" s="17">
        <v>2.3682410139784296E-2</v>
      </c>
      <c r="AI37" s="17">
        <v>-1.7729686182787006E-2</v>
      </c>
      <c r="AJ37" s="17">
        <v>-0.10626060006785963</v>
      </c>
      <c r="AK37" s="17">
        <v>-5.320069886435802E-2</v>
      </c>
      <c r="AL37" s="17">
        <v>0.47566292819740014</v>
      </c>
      <c r="AM37" s="17">
        <v>-3.7769462215742365E-2</v>
      </c>
      <c r="AN37" s="17">
        <v>11.360270204595702</v>
      </c>
      <c r="AO37" s="17">
        <v>-1.2102400497153496</v>
      </c>
      <c r="AP37" s="17">
        <v>42.756876226679495</v>
      </c>
      <c r="AQ37" s="17">
        <v>0.9201501492116827</v>
      </c>
      <c r="AR37" s="17">
        <v>1.5821922549462242</v>
      </c>
      <c r="AS37" s="17">
        <v>-0.99999999999999933</v>
      </c>
      <c r="AT37" s="17">
        <v>-0.99999999999999933</v>
      </c>
      <c r="AU37" s="17">
        <v>1.1114931945643294</v>
      </c>
      <c r="AV37" s="17">
        <v>94.591869849734053</v>
      </c>
      <c r="AW37" s="17">
        <v>93.292549434251072</v>
      </c>
      <c r="AX37" s="17">
        <v>0.15436412922850595</v>
      </c>
      <c r="AY37" s="17">
        <v>-4.613249014479007</v>
      </c>
      <c r="AZ37">
        <v>1487.6358339046385</v>
      </c>
    </row>
    <row r="38" spans="1:52" x14ac:dyDescent="0.25">
      <c r="A38">
        <v>3616</v>
      </c>
      <c r="B38" t="s">
        <v>1771</v>
      </c>
      <c r="C38" s="17">
        <v>5.111548594124522</v>
      </c>
      <c r="D38" s="17">
        <v>-1.8081083226538657E-2</v>
      </c>
      <c r="E38" s="17">
        <v>-0.52647962284569261</v>
      </c>
      <c r="F38" s="17">
        <v>-0.52647962284569261</v>
      </c>
      <c r="G38" s="17">
        <v>5.0355697830173567E-2</v>
      </c>
      <c r="H38" s="17">
        <v>1.2060132365657641E-3</v>
      </c>
      <c r="I38" s="17">
        <v>3.0937026640043586</v>
      </c>
      <c r="J38" s="17">
        <v>5.1561711066739339E-2</v>
      </c>
      <c r="K38" s="17">
        <v>-0.99999999999999767</v>
      </c>
      <c r="L38" s="17">
        <v>-0.99999999999999767</v>
      </c>
      <c r="M38" s="17">
        <v>1.0312342213347865</v>
      </c>
      <c r="N38" s="17">
        <v>7.6787716352831881</v>
      </c>
      <c r="O38" s="17">
        <v>-0.2477090992024876</v>
      </c>
      <c r="P38" s="17">
        <v>4.6765268917380318</v>
      </c>
      <c r="Q38" s="17">
        <v>1.4852657958946185</v>
      </c>
      <c r="R38" s="17">
        <v>0.34687958334614033</v>
      </c>
      <c r="S38" s="17">
        <v>0.34687958334614033</v>
      </c>
      <c r="T38" s="17">
        <v>0.38911545597356612</v>
      </c>
      <c r="U38" s="17">
        <v>0.28643012682196961</v>
      </c>
      <c r="V38" s="17">
        <v>52.709721536843112</v>
      </c>
      <c r="W38" s="17">
        <v>3.9307862904644346</v>
      </c>
      <c r="X38" s="17">
        <v>-0.99999999999999767</v>
      </c>
      <c r="Y38" s="17">
        <v>-0.99999999999999767</v>
      </c>
      <c r="Z38" s="17">
        <v>88.340555095266538</v>
      </c>
      <c r="AA38" s="17">
        <v>0.19989169254097577</v>
      </c>
      <c r="AB38" s="17">
        <v>-9.8313670259492156E-3</v>
      </c>
      <c r="AC38" s="17">
        <v>0.49285102973554945</v>
      </c>
      <c r="AD38" s="17">
        <v>34.145567762528806</v>
      </c>
      <c r="AE38" s="17">
        <v>0.91666666666666663</v>
      </c>
      <c r="AF38" s="17">
        <v>-0.99999999999999767</v>
      </c>
      <c r="AG38" s="17">
        <v>-0.99999999999999767</v>
      </c>
      <c r="AH38" s="17">
        <v>3.5127565494774006E-2</v>
      </c>
      <c r="AI38" s="17">
        <v>0.28643012682196961</v>
      </c>
      <c r="AJ38" s="17">
        <v>-4.6172813823278973E-2</v>
      </c>
      <c r="AK38" s="17">
        <v>-0.19357129280565535</v>
      </c>
      <c r="AL38" s="17">
        <v>7.5036087244671063E-2</v>
      </c>
      <c r="AM38" s="17">
        <v>-0.15475466280766439</v>
      </c>
      <c r="AN38" s="17">
        <v>1.6450381120003827</v>
      </c>
      <c r="AO38" s="17">
        <v>-4.8367230342198866</v>
      </c>
      <c r="AP38" s="17">
        <v>55.803424200847481</v>
      </c>
      <c r="AQ38" s="17">
        <v>1.3693047494878172</v>
      </c>
      <c r="AR38" s="17">
        <v>3.9823480015311712</v>
      </c>
      <c r="AS38" s="17">
        <v>-0.99999999999999767</v>
      </c>
      <c r="AT38" s="17">
        <v>-0.99999999999999767</v>
      </c>
      <c r="AU38" s="17">
        <v>0.9587861730489271</v>
      </c>
      <c r="AV38" s="17">
        <v>91.182603696329821</v>
      </c>
      <c r="AW38" s="17">
        <v>120.52816768842226</v>
      </c>
      <c r="AX38" s="17">
        <v>0.10277315965633248</v>
      </c>
      <c r="AY38" s="17">
        <v>15.529592888731306</v>
      </c>
      <c r="AZ38">
        <v>1565.2659506683146</v>
      </c>
    </row>
    <row r="39" spans="1:52" x14ac:dyDescent="0.25">
      <c r="A39">
        <v>3647</v>
      </c>
      <c r="B39" t="s">
        <v>1788</v>
      </c>
      <c r="C39" s="17">
        <v>4.5265655623306182</v>
      </c>
      <c r="D39" s="17">
        <v>1.3403196402843518E-2</v>
      </c>
      <c r="E39" s="17">
        <v>-0.10516381808657307</v>
      </c>
      <c r="F39" s="17">
        <v>-0.10516381808657307</v>
      </c>
      <c r="G39" s="17">
        <v>0.29009591208378194</v>
      </c>
      <c r="H39" s="17">
        <v>7.1883820227350466E-3</v>
      </c>
      <c r="I39" s="17">
        <v>17.83705764639101</v>
      </c>
      <c r="J39" s="17">
        <v>0.29728429410651691</v>
      </c>
      <c r="K39" s="17">
        <v>-0.99999999999999811</v>
      </c>
      <c r="L39" s="17">
        <v>-0.99999999999999811</v>
      </c>
      <c r="M39" s="17">
        <v>5.945685882130336</v>
      </c>
      <c r="N39" s="17">
        <v>22.258459390635046</v>
      </c>
      <c r="O39" s="17">
        <v>4.1353693705850461</v>
      </c>
      <c r="P39" s="17">
        <v>7.8936551010567557</v>
      </c>
      <c r="Q39" s="17">
        <v>3.0164570846107095</v>
      </c>
      <c r="R39" s="17">
        <v>0.34654364857745901</v>
      </c>
      <c r="S39" s="17">
        <v>0.34654364857745901</v>
      </c>
      <c r="T39" s="17">
        <v>0.34218347996344145</v>
      </c>
      <c r="U39" s="17">
        <v>0.22893408046692046</v>
      </c>
      <c r="V39" s="17">
        <v>38.6768225391505</v>
      </c>
      <c r="W39" s="17">
        <v>3.151351720947817</v>
      </c>
      <c r="X39" s="17">
        <v>-0.99999999999999811</v>
      </c>
      <c r="Y39" s="17">
        <v>-0.99999999999999811</v>
      </c>
      <c r="Z39" s="17">
        <v>75.768731481979643</v>
      </c>
      <c r="AA39" s="17">
        <v>0.37449143528290824</v>
      </c>
      <c r="AB39" s="17">
        <v>0.11605538711040359</v>
      </c>
      <c r="AC39" s="17">
        <v>0.19096221477105646</v>
      </c>
      <c r="AD39" s="17">
        <v>34.075451858218415</v>
      </c>
      <c r="AE39" s="17">
        <v>0.41666666666666669</v>
      </c>
      <c r="AF39" s="17">
        <v>-0.99999999999999811</v>
      </c>
      <c r="AG39" s="17">
        <v>-0.99999999999999811</v>
      </c>
      <c r="AH39" s="17">
        <v>7.5050485243059989E-2</v>
      </c>
      <c r="AI39" s="17">
        <v>0.22893408046692046</v>
      </c>
      <c r="AJ39" s="17">
        <v>0.26495810430395167</v>
      </c>
      <c r="AK39" s="17">
        <v>0.34685958270357586</v>
      </c>
      <c r="AL39" s="17">
        <v>0.2124156005340814</v>
      </c>
      <c r="AM39" s="17">
        <v>0.20830918853152289</v>
      </c>
      <c r="AN39" s="17">
        <v>6.6351805348717949</v>
      </c>
      <c r="AO39" s="17">
        <v>6.9420276268059515</v>
      </c>
      <c r="AP39" s="17">
        <v>56.513880185541538</v>
      </c>
      <c r="AQ39" s="17">
        <v>1.26420485758528</v>
      </c>
      <c r="AR39" s="17">
        <v>3.448636015054328</v>
      </c>
      <c r="AS39" s="17">
        <v>-0.99999999999999811</v>
      </c>
      <c r="AT39" s="17">
        <v>-0.99999999999999811</v>
      </c>
      <c r="AU39" s="17">
        <v>2.9112932665241367</v>
      </c>
      <c r="AV39" s="17">
        <v>104.96921849942071</v>
      </c>
      <c r="AW39" s="17">
        <v>129.36363625097394</v>
      </c>
      <c r="AX39" s="17">
        <v>0.28861271611067857</v>
      </c>
      <c r="AY39" s="17">
        <v>42.259972700155046</v>
      </c>
      <c r="AZ39">
        <v>1603.9107084953844</v>
      </c>
    </row>
    <row r="40" spans="1:52" x14ac:dyDescent="0.25">
      <c r="A40">
        <v>3663</v>
      </c>
      <c r="B40" t="s">
        <v>1799</v>
      </c>
      <c r="C40" s="17">
        <v>5.6853652631868021</v>
      </c>
      <c r="D40" s="17">
        <v>-8.1743737619050481E-3</v>
      </c>
      <c r="E40" s="17">
        <v>0.79493014193420186</v>
      </c>
      <c r="F40" s="17">
        <v>0.79493014193420186</v>
      </c>
      <c r="G40" s="17">
        <v>0.24086675471774888</v>
      </c>
      <c r="H40" s="17">
        <v>9.5570547229449319E-3</v>
      </c>
      <c r="I40" s="17">
        <v>15.025428566441633</v>
      </c>
      <c r="J40" s="17">
        <v>0.25042380944069398</v>
      </c>
      <c r="K40" s="17">
        <v>-1.0000000000000004</v>
      </c>
      <c r="L40" s="17">
        <v>-1.0000000000000004</v>
      </c>
      <c r="M40" s="17">
        <v>5.0084761888138818</v>
      </c>
      <c r="N40" s="17">
        <v>21.505723971562624</v>
      </c>
      <c r="O40" s="17">
        <v>0.21770740154104309</v>
      </c>
      <c r="P40" s="17">
        <v>5.1032852509081019</v>
      </c>
      <c r="Q40" s="17">
        <v>1.598009265477025</v>
      </c>
      <c r="R40" s="17">
        <v>0.34176389668571922</v>
      </c>
      <c r="S40" s="17">
        <v>0.34176389668571922</v>
      </c>
      <c r="T40" s="17">
        <v>0.28574269728314672</v>
      </c>
      <c r="U40" s="17">
        <v>7.7393044899945126E-2</v>
      </c>
      <c r="V40" s="17">
        <v>31.849589044553433</v>
      </c>
      <c r="W40" s="17">
        <v>2.0488636058153875</v>
      </c>
      <c r="X40" s="17">
        <v>-1.0000000000000004</v>
      </c>
      <c r="Y40" s="17">
        <v>-1.0000000000000004</v>
      </c>
      <c r="Z40" s="17">
        <v>63.005812055901785</v>
      </c>
      <c r="AA40" s="17">
        <v>2.5491869675602435E-2</v>
      </c>
      <c r="AB40" s="17">
        <v>0.11886496522368492</v>
      </c>
      <c r="AC40" s="17">
        <v>0.44680744001813927</v>
      </c>
      <c r="AD40" s="17">
        <v>29.558213745871335</v>
      </c>
      <c r="AE40" s="17">
        <v>0.84615384615384615</v>
      </c>
      <c r="AF40" s="17">
        <v>-1.0000000000000004</v>
      </c>
      <c r="AG40" s="17">
        <v>-1.0000000000000004</v>
      </c>
      <c r="AH40" s="17">
        <v>4.2694780403471404E-2</v>
      </c>
      <c r="AI40" s="17">
        <v>7.7393044899945126E-2</v>
      </c>
      <c r="AJ40" s="17">
        <v>0.42197453237626842</v>
      </c>
      <c r="AK40" s="17">
        <v>-3.7486032085336206E-2</v>
      </c>
      <c r="AL40" s="17">
        <v>1.1734543430724715</v>
      </c>
      <c r="AM40" s="17">
        <v>0.14645902496086044</v>
      </c>
      <c r="AN40" s="17">
        <v>31.446231238693144</v>
      </c>
      <c r="AO40" s="17">
        <v>3.4740454635948295</v>
      </c>
      <c r="AP40" s="17">
        <v>46.875017610995094</v>
      </c>
      <c r="AQ40" s="17">
        <v>1.0466635355545304</v>
      </c>
      <c r="AR40" s="17">
        <v>2.2992874152560812</v>
      </c>
      <c r="AS40" s="17">
        <v>-1.0000000000000004</v>
      </c>
      <c r="AT40" s="17">
        <v>-1.0000000000000004</v>
      </c>
      <c r="AU40" s="17">
        <v>2.3929394074112258</v>
      </c>
      <c r="AV40" s="17">
        <v>87.985581491059349</v>
      </c>
      <c r="AW40" s="17">
        <v>96.578781589123196</v>
      </c>
      <c r="AX40" s="17">
        <v>5.855894769737148E-2</v>
      </c>
      <c r="AY40" s="17">
        <v>-14.780448198337902</v>
      </c>
      <c r="AZ40">
        <v>1580.3951535833796</v>
      </c>
    </row>
    <row r="41" spans="1:52" x14ac:dyDescent="0.25">
      <c r="A41">
        <v>3735</v>
      </c>
      <c r="B41" t="s">
        <v>1823</v>
      </c>
      <c r="C41" s="17">
        <v>5.3260155228145027</v>
      </c>
      <c r="D41" s="17">
        <v>-9.6590883238372571E-3</v>
      </c>
      <c r="E41" s="17">
        <v>0.87324028063927739</v>
      </c>
      <c r="F41" s="17">
        <v>0.87324028063927739</v>
      </c>
      <c r="G41" s="17">
        <v>0.42622946757148927</v>
      </c>
      <c r="H41" s="17">
        <v>9.8347074971343679E-2</v>
      </c>
      <c r="I41" s="17">
        <v>31.474592552569977</v>
      </c>
      <c r="J41" s="17">
        <v>0.52457654254283281</v>
      </c>
      <c r="K41" s="17">
        <v>-1.0000000000000013</v>
      </c>
      <c r="L41" s="17">
        <v>-1.0000000000000013</v>
      </c>
      <c r="M41" s="17">
        <v>10.491530850856661</v>
      </c>
      <c r="N41" s="17">
        <v>37.673848356023754</v>
      </c>
      <c r="O41" s="17">
        <v>7.7558877023440748E-2</v>
      </c>
      <c r="P41" s="17">
        <v>-4.912613171743585</v>
      </c>
      <c r="Q41" s="17">
        <v>-1.57758915585708</v>
      </c>
      <c r="R41" s="17">
        <v>0.32636375602217765</v>
      </c>
      <c r="S41" s="17">
        <v>0.32636375602217765</v>
      </c>
      <c r="T41" s="17">
        <v>0.41874123824986181</v>
      </c>
      <c r="U41" s="17">
        <v>0.10676059816211947</v>
      </c>
      <c r="V41" s="17">
        <v>26.146112236540151</v>
      </c>
      <c r="W41" s="17">
        <v>2.4367099341625313</v>
      </c>
      <c r="X41" s="17">
        <v>-1.0000000000000013</v>
      </c>
      <c r="Y41" s="17">
        <v>-1.0000000000000013</v>
      </c>
      <c r="Z41" s="17">
        <v>51.974911007440575</v>
      </c>
      <c r="AA41" s="17">
        <v>0.31623016332551107</v>
      </c>
      <c r="AB41" s="17">
        <v>-3.864674536752967E-4</v>
      </c>
      <c r="AC41" s="17">
        <v>0.23228406266331464</v>
      </c>
      <c r="AD41" s="17">
        <v>27.406387926757507</v>
      </c>
      <c r="AE41" s="17">
        <v>0.83333333333333337</v>
      </c>
      <c r="AF41" s="17">
        <v>-1.0000000000000013</v>
      </c>
      <c r="AG41" s="17">
        <v>-1.0000000000000013</v>
      </c>
      <c r="AH41" s="17">
        <v>-8.6292578596764785E-2</v>
      </c>
      <c r="AI41" s="17">
        <v>0.10676059816211947</v>
      </c>
      <c r="AJ41" s="17">
        <v>-7.1642789346621688E-2</v>
      </c>
      <c r="AK41" s="17">
        <v>-1.4455640238118666E-2</v>
      </c>
      <c r="AL41" s="17">
        <v>-0.18908818479626338</v>
      </c>
      <c r="AM41" s="17">
        <v>0.76532123164696131</v>
      </c>
      <c r="AN41" s="17">
        <v>-5.0854185666396958</v>
      </c>
      <c r="AO41" s="17">
        <v>19.060752589983437</v>
      </c>
      <c r="AP41" s="17">
        <v>57.620704789110135</v>
      </c>
      <c r="AQ41" s="17">
        <v>1.1782293484563364</v>
      </c>
      <c r="AR41" s="17">
        <v>2.9612864767053635</v>
      </c>
      <c r="AS41" s="17">
        <v>-1.0000000000000013</v>
      </c>
      <c r="AT41" s="17">
        <v>-1.0000000000000013</v>
      </c>
      <c r="AU41" s="17">
        <v>-0.70434887521780243</v>
      </c>
      <c r="AV41" s="17">
        <v>108.70951195344782</v>
      </c>
      <c r="AW41" s="17">
        <v>117.65972019772448</v>
      </c>
      <c r="AX41" s="17">
        <v>6.865015519010996E-2</v>
      </c>
      <c r="AY41" s="17">
        <v>7.7274499352775425</v>
      </c>
      <c r="AZ41">
        <v>1502.5766644121557</v>
      </c>
    </row>
    <row r="42" spans="1:52" x14ac:dyDescent="0.25">
      <c r="A42">
        <v>3743</v>
      </c>
      <c r="B42" t="s">
        <v>1828</v>
      </c>
      <c r="C42" s="17">
        <v>5.2617450553128808</v>
      </c>
      <c r="D42" s="17">
        <v>5.2553862697649967E-4</v>
      </c>
      <c r="E42" s="17">
        <v>-0.60314062900617216</v>
      </c>
      <c r="F42" s="17">
        <v>-0.60314062900617216</v>
      </c>
      <c r="G42" s="17">
        <v>0.29281172976235814</v>
      </c>
      <c r="H42" s="17">
        <v>-7.6861266936591672E-3</v>
      </c>
      <c r="I42" s="17">
        <v>17.107536184121944</v>
      </c>
      <c r="J42" s="17">
        <v>0.28512560306869905</v>
      </c>
      <c r="K42" s="17">
        <v>-0.99999999999999845</v>
      </c>
      <c r="L42" s="17">
        <v>-0.99999999999999845</v>
      </c>
      <c r="M42" s="17">
        <v>5.7025120613739828</v>
      </c>
      <c r="N42" s="17">
        <v>21.766140610428657</v>
      </c>
      <c r="O42" s="17">
        <v>9.8930147698484155E-2</v>
      </c>
      <c r="P42" s="17">
        <v>5.991824239942428</v>
      </c>
      <c r="Q42" s="17">
        <v>2.0699481973264797</v>
      </c>
      <c r="R42" s="17">
        <v>0.22899276542259983</v>
      </c>
      <c r="S42" s="17">
        <v>0.22899276542259983</v>
      </c>
      <c r="T42" s="17">
        <v>0.2186827473760013</v>
      </c>
      <c r="U42" s="17">
        <v>-0.15436436816839921</v>
      </c>
      <c r="V42" s="17">
        <v>9.4871322793640971</v>
      </c>
      <c r="W42" s="17">
        <v>1.7064140359377103E-2</v>
      </c>
      <c r="X42" s="17">
        <v>-0.99999999999999845</v>
      </c>
      <c r="Y42" s="17">
        <v>-0.99999999999999845</v>
      </c>
      <c r="Z42" s="17">
        <v>29.396501035190688</v>
      </c>
      <c r="AA42" s="17">
        <v>0.44128318061101024</v>
      </c>
      <c r="AB42" s="17">
        <v>-8.7864018828862078E-4</v>
      </c>
      <c r="AC42" s="17">
        <v>-8.3616129252719565E-2</v>
      </c>
      <c r="AD42" s="17">
        <v>17.839420558500095</v>
      </c>
      <c r="AE42" s="17">
        <v>0.4</v>
      </c>
      <c r="AF42" s="17">
        <v>-0.99999999999999845</v>
      </c>
      <c r="AG42" s="17">
        <v>-0.99999999999999845</v>
      </c>
      <c r="AH42" s="17">
        <v>-4.6175526703229629E-2</v>
      </c>
      <c r="AI42" s="17">
        <v>-0.15436436816839921</v>
      </c>
      <c r="AJ42" s="17">
        <v>-1.8322153769546275E-2</v>
      </c>
      <c r="AK42" s="17">
        <v>0.45563455429166133</v>
      </c>
      <c r="AL42" s="17">
        <v>-2.4836634472744007E-2</v>
      </c>
      <c r="AM42" s="17">
        <v>0.39704601188870065</v>
      </c>
      <c r="AN42" s="17">
        <v>-0.71252663066632982</v>
      </c>
      <c r="AO42" s="17">
        <v>12.204323068675821</v>
      </c>
      <c r="AP42" s="17">
        <v>26.594668463486045</v>
      </c>
      <c r="AQ42" s="17">
        <v>0.52230391005280152</v>
      </c>
      <c r="AR42" s="17">
        <v>0.30218974342807586</v>
      </c>
      <c r="AS42" s="17">
        <v>-0.99999999999999845</v>
      </c>
      <c r="AT42" s="17">
        <v>-0.99999999999999845</v>
      </c>
      <c r="AU42" s="17">
        <v>1.4668075683203066</v>
      </c>
      <c r="AV42" s="17">
        <v>63.366964714295086</v>
      </c>
      <c r="AW42" s="17">
        <v>47.007017363390631</v>
      </c>
      <c r="AX42" s="17">
        <v>0.10099246904118217</v>
      </c>
      <c r="AY42" s="17">
        <v>-30.899450816147851</v>
      </c>
      <c r="AZ42">
        <v>1425.1435943992603</v>
      </c>
    </row>
    <row r="43" spans="1:52" x14ac:dyDescent="0.25">
      <c r="A43">
        <v>3847</v>
      </c>
      <c r="B43" t="s">
        <v>1871</v>
      </c>
      <c r="C43" s="17">
        <v>1.6840977524340104</v>
      </c>
      <c r="D43" s="17">
        <v>2.214366344673762E-2</v>
      </c>
      <c r="E43" s="17">
        <v>-0.95927843717223138</v>
      </c>
      <c r="F43" s="17">
        <v>-0.95927843717223138</v>
      </c>
      <c r="G43" s="17">
        <v>5.6739513658680164E-3</v>
      </c>
      <c r="H43" s="17">
        <v>-6.608810468568622E-3</v>
      </c>
      <c r="I43" s="17">
        <v>-5.6091546162042594E-2</v>
      </c>
      <c r="J43" s="17">
        <v>-9.3485910270068792E-4</v>
      </c>
      <c r="K43" s="17">
        <v>-0.99999999999999867</v>
      </c>
      <c r="L43" s="17">
        <v>-0.99999999999999867</v>
      </c>
      <c r="M43" s="17">
        <v>-1.8697182054016381E-2</v>
      </c>
      <c r="N43" s="17">
        <v>0.66872776909973042</v>
      </c>
      <c r="O43" s="17">
        <v>-5.751027548075862E-2</v>
      </c>
      <c r="P43" s="17">
        <v>-10.799309589613571</v>
      </c>
      <c r="Q43" s="17">
        <v>-3.524413067710471</v>
      </c>
      <c r="R43" s="17">
        <v>0.33541838192355844</v>
      </c>
      <c r="S43" s="17">
        <v>0.33541838192355844</v>
      </c>
      <c r="T43" s="17">
        <v>0.37037827389732347</v>
      </c>
      <c r="U43" s="17">
        <v>0.31075282132180249</v>
      </c>
      <c r="V43" s="17">
        <v>54.116108726757695</v>
      </c>
      <c r="W43" s="17">
        <v>4.0198866950601495</v>
      </c>
      <c r="X43" s="17">
        <v>-0.99999999999999867</v>
      </c>
      <c r="Y43" s="17">
        <v>-0.99999999999999867</v>
      </c>
      <c r="Z43" s="17">
        <v>108.5815132317814</v>
      </c>
      <c r="AA43" s="17">
        <v>0.47568201186316972</v>
      </c>
      <c r="AB43" s="17">
        <v>0.57766440074298198</v>
      </c>
      <c r="AC43" s="17">
        <v>0.10644993884853307</v>
      </c>
      <c r="AD43" s="17">
        <v>57.989817572734232</v>
      </c>
      <c r="AE43" s="17">
        <v>0.92307692307692313</v>
      </c>
      <c r="AF43" s="17">
        <v>-0.99999999999999867</v>
      </c>
      <c r="AG43" s="17">
        <v>-0.99999999999999867</v>
      </c>
      <c r="AH43" s="17">
        <v>-7.0035001954167286E-2</v>
      </c>
      <c r="AI43" s="17">
        <v>0.31075282132180249</v>
      </c>
      <c r="AJ43" s="17">
        <v>0.2392399260413878</v>
      </c>
      <c r="AK43" s="17">
        <v>5.9183429334312476E-2</v>
      </c>
      <c r="AL43" s="17">
        <v>0.25245850093329725</v>
      </c>
      <c r="AM43" s="17">
        <v>0.10131511557362882</v>
      </c>
      <c r="AN43" s="17">
        <v>7.5076621535393695</v>
      </c>
      <c r="AO43" s="17">
        <v>2.8287950360122842</v>
      </c>
      <c r="AP43" s="17">
        <v>54.060017180595686</v>
      </c>
      <c r="AQ43" s="17">
        <v>1.3519678590662416</v>
      </c>
      <c r="AR43" s="17">
        <v>4.0189518359574485</v>
      </c>
      <c r="AS43" s="17">
        <v>-0.99999999999999867</v>
      </c>
      <c r="AT43" s="17">
        <v>-0.99999999999999867</v>
      </c>
      <c r="AU43" s="17">
        <v>-4.4836915048827031</v>
      </c>
      <c r="AV43" s="17">
        <v>112.07903603689354</v>
      </c>
      <c r="AW43" s="17">
        <v>141.75361812999049</v>
      </c>
      <c r="AX43" s="17">
        <v>6.7368554593986607E-2</v>
      </c>
      <c r="AY43" s="17">
        <v>-3.7396235435232703</v>
      </c>
      <c r="AZ43">
        <v>1539.02566252564</v>
      </c>
    </row>
    <row r="44" spans="1:52" x14ac:dyDescent="0.25">
      <c r="A44">
        <v>4013</v>
      </c>
      <c r="B44" t="s">
        <v>1941</v>
      </c>
      <c r="C44" s="17">
        <v>4.2041742331789207</v>
      </c>
      <c r="D44" s="17">
        <v>-1.080160779174843E-2</v>
      </c>
      <c r="E44" s="17">
        <v>-0.26082012285395162</v>
      </c>
      <c r="F44" s="17">
        <v>-0.26082012285395162</v>
      </c>
      <c r="G44" s="17">
        <v>0.35676812046411427</v>
      </c>
      <c r="H44" s="17">
        <v>-8.8271719574390707E-3</v>
      </c>
      <c r="I44" s="17">
        <v>20.876456910400488</v>
      </c>
      <c r="J44" s="17">
        <v>0.34794094850667517</v>
      </c>
      <c r="K44" s="17">
        <v>-1.0000000000000013</v>
      </c>
      <c r="L44" s="17">
        <v>-1.0000000000000013</v>
      </c>
      <c r="M44" s="17">
        <v>6.9588189701335024</v>
      </c>
      <c r="N44" s="17">
        <v>24.819811020725478</v>
      </c>
      <c r="O44" s="17">
        <v>0.42206635602532749</v>
      </c>
      <c r="P44" s="17">
        <v>-1.248800884133126</v>
      </c>
      <c r="Q44" s="17">
        <v>-0.37233052229697589</v>
      </c>
      <c r="R44" s="17">
        <v>0.33349339750460566</v>
      </c>
      <c r="S44" s="17">
        <v>0.33349339750460566</v>
      </c>
      <c r="T44" s="17">
        <v>0.38059667454878704</v>
      </c>
      <c r="U44" s="17">
        <v>-0.1257733017936073</v>
      </c>
      <c r="V44" s="17">
        <v>22.954768770308611</v>
      </c>
      <c r="W44" s="17">
        <v>1.0869527981073104</v>
      </c>
      <c r="X44" s="17">
        <v>-1.0000000000000013</v>
      </c>
      <c r="Y44" s="17">
        <v>-1.0000000000000013</v>
      </c>
      <c r="Z44" s="17">
        <v>70.76867508530664</v>
      </c>
      <c r="AA44" s="17">
        <v>0.38028272974070243</v>
      </c>
      <c r="AB44" s="17">
        <v>0.30901456814033612</v>
      </c>
      <c r="AC44" s="17">
        <v>0.27442743886486115</v>
      </c>
      <c r="AD44" s="17">
        <v>48.186236837294956</v>
      </c>
      <c r="AE44" s="17">
        <v>0.8</v>
      </c>
      <c r="AF44" s="17">
        <v>-1.0000000000000013</v>
      </c>
      <c r="AG44" s="17">
        <v>-1.0000000000000013</v>
      </c>
      <c r="AH44" s="17">
        <v>1.8227002206492881E-2</v>
      </c>
      <c r="AI44" s="17">
        <v>-0.1257733017936073</v>
      </c>
      <c r="AJ44" s="17">
        <v>-6.2625759754379923E-2</v>
      </c>
      <c r="AK44" s="17">
        <v>-5.1958974574860914E-2</v>
      </c>
      <c r="AL44" s="17">
        <v>-0.20012697127805909</v>
      </c>
      <c r="AM44" s="17">
        <v>9.2726776176200121E-2</v>
      </c>
      <c r="AN44" s="17">
        <v>-5.316303080723376</v>
      </c>
      <c r="AO44" s="17">
        <v>2.0583745315306974</v>
      </c>
      <c r="AP44" s="17">
        <v>43.831225680709103</v>
      </c>
      <c r="AQ44" s="17">
        <v>0.92181016776439029</v>
      </c>
      <c r="AR44" s="17">
        <v>1.4348937466139855</v>
      </c>
      <c r="AS44" s="17">
        <v>-1.0000000000000013</v>
      </c>
      <c r="AT44" s="17">
        <v>-1.0000000000000013</v>
      </c>
      <c r="AU44" s="17">
        <v>-0.63315064515092712</v>
      </c>
      <c r="AV44" s="17">
        <v>97.646860637562838</v>
      </c>
      <c r="AW44" s="17">
        <v>85.434070502331835</v>
      </c>
      <c r="AX44" s="17">
        <v>6.956349863366993E-3</v>
      </c>
      <c r="AY44" s="17">
        <v>-13.966615491327836</v>
      </c>
      <c r="AZ44">
        <v>1422.508067162154</v>
      </c>
    </row>
    <row r="45" spans="1:52" x14ac:dyDescent="0.25">
      <c r="A45">
        <v>4188</v>
      </c>
      <c r="B45" t="s">
        <v>2027</v>
      </c>
      <c r="C45" s="17">
        <v>4.9491504032571703</v>
      </c>
      <c r="D45" s="17">
        <v>-2.1325021627693296E-2</v>
      </c>
      <c r="E45" s="17">
        <v>1.0762194440241226</v>
      </c>
      <c r="F45" s="17">
        <v>1.0762194440241226</v>
      </c>
      <c r="G45" s="17">
        <v>0.30816611551594059</v>
      </c>
      <c r="H45" s="17">
        <v>-6.4253965989913304E-3</v>
      </c>
      <c r="I45" s="17">
        <v>18.104443135016961</v>
      </c>
      <c r="J45" s="17">
        <v>0.30174071891694926</v>
      </c>
      <c r="K45" s="17">
        <v>-1.0000000000000016</v>
      </c>
      <c r="L45" s="17">
        <v>-1.0000000000000016</v>
      </c>
      <c r="M45" s="17">
        <v>6.0348143783389849</v>
      </c>
      <c r="N45" s="17">
        <v>24.12981298229823</v>
      </c>
      <c r="O45" s="17">
        <v>-0.18977648063845415</v>
      </c>
      <c r="P45" s="17">
        <v>-1.7923436723138271</v>
      </c>
      <c r="Q45" s="17">
        <v>-0.62418544950340715</v>
      </c>
      <c r="R45" s="17">
        <v>0.33295774622694208</v>
      </c>
      <c r="S45" s="17">
        <v>0.33295774622694208</v>
      </c>
      <c r="T45" s="17">
        <v>0.47367628009308277</v>
      </c>
      <c r="U45" s="17">
        <v>0.23840911629168765</v>
      </c>
      <c r="V45" s="17">
        <v>43.050406796868181</v>
      </c>
      <c r="W45" s="17">
        <v>3.6889590045530021</v>
      </c>
      <c r="X45" s="17">
        <v>-1.0000000000000016</v>
      </c>
      <c r="Y45" s="17">
        <v>-1.0000000000000016</v>
      </c>
      <c r="Z45" s="17">
        <v>88.362495522224762</v>
      </c>
      <c r="AA45" s="17">
        <v>0.45515155138090091</v>
      </c>
      <c r="AB45" s="17">
        <v>0.4910765084606552</v>
      </c>
      <c r="AC45" s="17">
        <v>-2.7502576344357911E-2</v>
      </c>
      <c r="AD45" s="17">
        <v>45.936274174859911</v>
      </c>
      <c r="AE45" s="17">
        <v>0.875</v>
      </c>
      <c r="AF45" s="17">
        <v>-1.0000000000000016</v>
      </c>
      <c r="AG45" s="17">
        <v>-1.0000000000000016</v>
      </c>
      <c r="AH45" s="17">
        <v>6.5464900630886086E-2</v>
      </c>
      <c r="AI45" s="17">
        <v>0.23840911629168765</v>
      </c>
      <c r="AJ45" s="17">
        <v>0.35858663413871522</v>
      </c>
      <c r="AK45" s="17">
        <v>7.3643349062346264E-2</v>
      </c>
      <c r="AL45" s="17">
        <v>-3.2414029185439522E-2</v>
      </c>
      <c r="AM45" s="17">
        <v>-8.7964952389389478E-2</v>
      </c>
      <c r="AN45" s="17">
        <v>0.98258244105758807</v>
      </c>
      <c r="AO45" s="17">
        <v>-1.8309070644230048</v>
      </c>
      <c r="AP45" s="17">
        <v>61.154849931885138</v>
      </c>
      <c r="AQ45" s="17">
        <v>1.378000888838655</v>
      </c>
      <c r="AR45" s="17">
        <v>3.9906997234699468</v>
      </c>
      <c r="AS45" s="17">
        <v>-1.0000000000000016</v>
      </c>
      <c r="AT45" s="17">
        <v>-1.0000000000000016</v>
      </c>
      <c r="AU45" s="17">
        <v>0.4520339945207168</v>
      </c>
      <c r="AV45" s="17">
        <v>110.66140144009997</v>
      </c>
      <c r="AW45" s="17">
        <v>135.8116110818865</v>
      </c>
      <c r="AX45" s="17">
        <v>0.16000882719513765</v>
      </c>
      <c r="AY45" s="17">
        <v>9.04927095485872</v>
      </c>
      <c r="AZ45">
        <v>1582.0224366266527</v>
      </c>
    </row>
    <row r="46" spans="1:52" x14ac:dyDescent="0.25">
      <c r="A46">
        <v>4189</v>
      </c>
      <c r="B46" t="s">
        <v>1846</v>
      </c>
      <c r="C46" s="17">
        <v>4.6719455184828735</v>
      </c>
      <c r="D46" s="17">
        <v>2.2005920921959278E-2</v>
      </c>
      <c r="E46" s="17">
        <v>0.2793700529966745</v>
      </c>
      <c r="F46" s="17">
        <v>0.2793700529966745</v>
      </c>
      <c r="G46" s="17">
        <v>0.30865132912081028</v>
      </c>
      <c r="H46" s="17">
        <v>-3.7068287801275482E-3</v>
      </c>
      <c r="I46" s="17">
        <v>18.29667002044096</v>
      </c>
      <c r="J46" s="17">
        <v>0.30494450034068271</v>
      </c>
      <c r="K46" s="17">
        <v>-0.99999999999999978</v>
      </c>
      <c r="L46" s="17">
        <v>-0.99999999999999978</v>
      </c>
      <c r="M46" s="17">
        <v>6.0988900068136545</v>
      </c>
      <c r="N46" s="17">
        <v>23.247985591920504</v>
      </c>
      <c r="O46" s="17">
        <v>0.82366760322883636</v>
      </c>
      <c r="P46" s="17">
        <v>3.3791099003655884</v>
      </c>
      <c r="Q46" s="17">
        <v>1.2908383992173638</v>
      </c>
      <c r="R46" s="17">
        <v>0.33392434865121845</v>
      </c>
      <c r="S46" s="17">
        <v>0.33392434865121845</v>
      </c>
      <c r="T46" s="17">
        <v>0.24268049159650523</v>
      </c>
      <c r="U46" s="17">
        <v>4.2225033079416809E-2</v>
      </c>
      <c r="V46" s="17">
        <v>25.912388865507051</v>
      </c>
      <c r="W46" s="17">
        <v>1.5875673771421599</v>
      </c>
      <c r="X46" s="17">
        <v>-0.99999999999999978</v>
      </c>
      <c r="Y46" s="17">
        <v>-0.99999999999999978</v>
      </c>
      <c r="Z46" s="17">
        <v>87.409448852367873</v>
      </c>
      <c r="AA46" s="17">
        <v>0.23553085775879307</v>
      </c>
      <c r="AB46" s="17">
        <v>0.4257384820364376</v>
      </c>
      <c r="AC46" s="17">
        <v>0.54285509195764081</v>
      </c>
      <c r="AD46" s="17">
        <v>60.206221587643569</v>
      </c>
      <c r="AE46" s="17">
        <v>1</v>
      </c>
      <c r="AF46" s="17">
        <v>-0.99999999999999978</v>
      </c>
      <c r="AG46" s="17">
        <v>-0.99999999999999978</v>
      </c>
      <c r="AH46" s="17">
        <v>1.820285498635444E-2</v>
      </c>
      <c r="AI46" s="17">
        <v>4.2225033079416809E-2</v>
      </c>
      <c r="AJ46" s="17">
        <v>-0.28006973066468038</v>
      </c>
      <c r="AK46" s="17">
        <v>-9.7817826419432916E-2</v>
      </c>
      <c r="AL46" s="17">
        <v>-0.40542125946090979</v>
      </c>
      <c r="AM46" s="17">
        <v>0.37648160155670862</v>
      </c>
      <c r="AN46" s="17">
        <v>-11.535880139846146</v>
      </c>
      <c r="AO46" s="17">
        <v>8.922950906820553</v>
      </c>
      <c r="AP46" s="17">
        <v>44.209058885947982</v>
      </c>
      <c r="AQ46" s="17">
        <v>0.95275422197835813</v>
      </c>
      <c r="AR46" s="17">
        <v>1.8925118774828429</v>
      </c>
      <c r="AS46" s="17">
        <v>-0.99999999999999978</v>
      </c>
      <c r="AT46" s="17">
        <v>-0.99999999999999978</v>
      </c>
      <c r="AU46" s="17">
        <v>1.5702084522140356</v>
      </c>
      <c r="AV46" s="17">
        <v>119.58038535110896</v>
      </c>
      <c r="AW46" s="17">
        <v>124.1669457587778</v>
      </c>
      <c r="AX46" s="17">
        <v>0.46040977210481754</v>
      </c>
      <c r="AY46" s="17">
        <v>67.328449954499035</v>
      </c>
      <c r="AZ46">
        <v>1593.4285099851895</v>
      </c>
    </row>
    <row r="47" spans="1:52" x14ac:dyDescent="0.25">
      <c r="A47">
        <v>4320</v>
      </c>
      <c r="B47" t="s">
        <v>2090</v>
      </c>
      <c r="C47" s="17">
        <v>5.7007494114921373</v>
      </c>
      <c r="D47" s="17">
        <v>3.2072541109169087E-2</v>
      </c>
      <c r="E47" s="17">
        <v>-0.33537151914222962</v>
      </c>
      <c r="F47" s="17">
        <v>-0.33537151914222962</v>
      </c>
      <c r="G47" s="17">
        <v>0.31768062750974013</v>
      </c>
      <c r="H47" s="17">
        <v>-1.0575777967078172E-2</v>
      </c>
      <c r="I47" s="17">
        <v>18.426290972559713</v>
      </c>
      <c r="J47" s="17">
        <v>0.30710484954266187</v>
      </c>
      <c r="K47" s="17">
        <v>-0.99999999999999933</v>
      </c>
      <c r="L47" s="17">
        <v>-0.99999999999999933</v>
      </c>
      <c r="M47" s="17">
        <v>6.1420969908532372</v>
      </c>
      <c r="N47" s="17">
        <v>23.791668864909639</v>
      </c>
      <c r="O47" s="17">
        <v>1.6572630795455359</v>
      </c>
      <c r="P47" s="17">
        <v>-1.4041761709061777</v>
      </c>
      <c r="Q47" s="17">
        <v>-0.32462578960916444</v>
      </c>
      <c r="R47" s="17">
        <v>0.31794990825269537</v>
      </c>
      <c r="S47" s="17">
        <v>0.31794990825269537</v>
      </c>
      <c r="T47" s="17">
        <v>0.36131101219000455</v>
      </c>
      <c r="U47" s="17">
        <v>0.38016573797999476</v>
      </c>
      <c r="V47" s="17">
        <v>42.810868685309174</v>
      </c>
      <c r="W47" s="17">
        <v>4.0396500185220772</v>
      </c>
      <c r="X47" s="17">
        <v>-0.99999999999999933</v>
      </c>
      <c r="Y47" s="17">
        <v>-0.99999999999999933</v>
      </c>
      <c r="Z47" s="17">
        <v>75.182928962594303</v>
      </c>
      <c r="AA47" s="17">
        <v>0.2998514433850436</v>
      </c>
      <c r="AB47" s="17">
        <v>0.18556086717650372</v>
      </c>
      <c r="AC47" s="17">
        <v>0.16852141077633964</v>
      </c>
      <c r="AD47" s="17">
        <v>32.696686066894344</v>
      </c>
      <c r="AE47" s="17">
        <v>0.7</v>
      </c>
      <c r="AF47" s="17">
        <v>-0.99999999999999933</v>
      </c>
      <c r="AG47" s="17">
        <v>-0.99999999999999933</v>
      </c>
      <c r="AH47" s="17">
        <v>-1.4645139776374065E-2</v>
      </c>
      <c r="AI47" s="17">
        <v>0.38016573797999476</v>
      </c>
      <c r="AJ47" s="17">
        <v>1.6934520882013714E-2</v>
      </c>
      <c r="AK47" s="17">
        <v>0.23806553353001939</v>
      </c>
      <c r="AL47" s="17">
        <v>-0.16593850144632771</v>
      </c>
      <c r="AM47" s="17">
        <v>-9.8669819257844182E-2</v>
      </c>
      <c r="AN47" s="17">
        <v>-4.0637899317481239</v>
      </c>
      <c r="AO47" s="17">
        <v>-1.2764178137960074</v>
      </c>
      <c r="AP47" s="17">
        <v>61.237159657868929</v>
      </c>
      <c r="AQ47" s="17">
        <v>1.3773765666753901</v>
      </c>
      <c r="AR47" s="17">
        <v>4.3467548680647408</v>
      </c>
      <c r="AS47" s="17">
        <v>-0.99999999999999933</v>
      </c>
      <c r="AT47" s="17">
        <v>-0.99999999999999933</v>
      </c>
      <c r="AU47" s="17">
        <v>-0.65999730875139329</v>
      </c>
      <c r="AV47" s="17">
        <v>97.69818001370794</v>
      </c>
      <c r="AW47" s="17">
        <v>135.42185101617983</v>
      </c>
      <c r="AX47" s="17">
        <v>8.7232246710436973E-2</v>
      </c>
      <c r="AY47" s="17">
        <v>-6.7999429577994093</v>
      </c>
      <c r="AZ47">
        <v>1496.7061745567496</v>
      </c>
    </row>
    <row r="48" spans="1:52" x14ac:dyDescent="0.25">
      <c r="A48">
        <v>4469</v>
      </c>
      <c r="B48" t="s">
        <v>2154</v>
      </c>
      <c r="C48" s="17">
        <v>5.3218935369984219</v>
      </c>
      <c r="D48" s="17">
        <v>8.3180509240052825E-3</v>
      </c>
      <c r="E48" s="17">
        <v>0.60963437851209645</v>
      </c>
      <c r="F48" s="17">
        <v>0.60963437851209645</v>
      </c>
      <c r="G48" s="17">
        <v>3.6541842101592753E-2</v>
      </c>
      <c r="H48" s="17">
        <v>-6.2745413598744772E-3</v>
      </c>
      <c r="I48" s="17">
        <v>1.816038044503097</v>
      </c>
      <c r="J48" s="17">
        <v>3.0267300741718243E-2</v>
      </c>
      <c r="K48" s="17">
        <v>-1.0000000000000007</v>
      </c>
      <c r="L48" s="17">
        <v>-1.0000000000000007</v>
      </c>
      <c r="M48" s="17">
        <v>0.60534601483436479</v>
      </c>
      <c r="N48" s="17">
        <v>7.7475659600136142</v>
      </c>
      <c r="O48" s="17">
        <v>-0.27316313446916124</v>
      </c>
      <c r="P48" s="17">
        <v>11.284749072611381</v>
      </c>
      <c r="Q48" s="17">
        <v>3.5805987423481134</v>
      </c>
      <c r="R48" s="17">
        <v>0.32625900252776707</v>
      </c>
      <c r="S48" s="17">
        <v>0.32625900252776707</v>
      </c>
      <c r="T48" s="17">
        <v>0.28813402831815016</v>
      </c>
      <c r="U48" s="17">
        <v>0.28471907921181117</v>
      </c>
      <c r="V48" s="17">
        <v>47.804152473751088</v>
      </c>
      <c r="W48" s="17">
        <v>3.4760269620517166</v>
      </c>
      <c r="X48" s="17">
        <v>-1.0000000000000007</v>
      </c>
      <c r="Y48" s="17">
        <v>-1.0000000000000007</v>
      </c>
      <c r="Z48" s="17">
        <v>104.0767345278899</v>
      </c>
      <c r="AA48" s="17">
        <v>0.18080402016655595</v>
      </c>
      <c r="AB48" s="17">
        <v>0.41018878028393829</v>
      </c>
      <c r="AC48" s="17">
        <v>0.46284686578532008</v>
      </c>
      <c r="AD48" s="17">
        <v>52.691983311790764</v>
      </c>
      <c r="AE48" s="17">
        <v>0.8</v>
      </c>
      <c r="AF48" s="17">
        <v>-1.0000000000000007</v>
      </c>
      <c r="AG48" s="17">
        <v>-1.0000000000000007</v>
      </c>
      <c r="AH48" s="17">
        <v>0.10714860685364749</v>
      </c>
      <c r="AI48" s="17">
        <v>0.28471907921181117</v>
      </c>
      <c r="AJ48" s="17">
        <v>0.36956469456698371</v>
      </c>
      <c r="AK48" s="17">
        <v>0.48383536527518001</v>
      </c>
      <c r="AL48" s="17">
        <v>-5.3872843325764114E-2</v>
      </c>
      <c r="AM48" s="17">
        <v>0.52536352854452206</v>
      </c>
      <c r="AN48" s="17">
        <v>0.50100238969081523</v>
      </c>
      <c r="AO48" s="17">
        <v>15.553265039988949</v>
      </c>
      <c r="AP48" s="17">
        <v>49.620190518254198</v>
      </c>
      <c r="AQ48" s="17">
        <v>1.2253711125854958</v>
      </c>
      <c r="AR48" s="17">
        <v>3.5062942627934341</v>
      </c>
      <c r="AS48" s="17">
        <v>-1.0000000000000007</v>
      </c>
      <c r="AT48" s="17">
        <v>-1.0000000000000007</v>
      </c>
      <c r="AU48" s="17">
        <v>4.1902331208602099</v>
      </c>
      <c r="AV48" s="17">
        <v>127.37756552789241</v>
      </c>
      <c r="AW48" s="17">
        <v>157.99244558614669</v>
      </c>
      <c r="AX48" s="17">
        <v>-2.0092342446999558E-2</v>
      </c>
      <c r="AY48" s="17">
        <v>4.4310146726772652</v>
      </c>
      <c r="AZ48">
        <v>1553.5245097519887</v>
      </c>
    </row>
    <row r="49" spans="1:52" x14ac:dyDescent="0.25">
      <c r="A49">
        <v>4486</v>
      </c>
      <c r="B49" t="s">
        <v>2164</v>
      </c>
      <c r="C49" s="17">
        <v>4.7321736766075446</v>
      </c>
      <c r="D49" s="17">
        <v>-2.3159866809666241E-2</v>
      </c>
      <c r="E49" s="17">
        <v>0.15834189741897228</v>
      </c>
      <c r="F49" s="17">
        <v>0.15834189741897228</v>
      </c>
      <c r="G49" s="17">
        <v>0.23673778082884483</v>
      </c>
      <c r="H49" s="17">
        <v>1.1091925555017437E-2</v>
      </c>
      <c r="I49" s="17">
        <v>14.869782383031735</v>
      </c>
      <c r="J49" s="17">
        <v>0.24782970638386231</v>
      </c>
      <c r="K49" s="17">
        <v>-0.99999999999999734</v>
      </c>
      <c r="L49" s="17">
        <v>-0.99999999999999734</v>
      </c>
      <c r="M49" s="17">
        <v>4.9565941276772465</v>
      </c>
      <c r="N49" s="17">
        <v>19.760297957058256</v>
      </c>
      <c r="O49" s="17">
        <v>-0.34482243752781105</v>
      </c>
      <c r="P49" s="17">
        <v>-5.7368625768129409</v>
      </c>
      <c r="Q49" s="17">
        <v>-1.9843786022120844</v>
      </c>
      <c r="R49" s="17">
        <v>0.32434876750910369</v>
      </c>
      <c r="S49" s="17">
        <v>0.32434876750910369</v>
      </c>
      <c r="T49" s="17">
        <v>0.34303529338972205</v>
      </c>
      <c r="U49" s="17">
        <v>0.29063841869893253</v>
      </c>
      <c r="V49" s="17">
        <v>41.38166162891995</v>
      </c>
      <c r="W49" s="17">
        <v>3.5078549485625992</v>
      </c>
      <c r="X49" s="17">
        <v>-0.99999999999999734</v>
      </c>
      <c r="Y49" s="17">
        <v>-0.99999999999999734</v>
      </c>
      <c r="Z49" s="17">
        <v>85.386403860952768</v>
      </c>
      <c r="AA49" s="17">
        <v>0.38738042162639796</v>
      </c>
      <c r="AB49" s="17">
        <v>0.39346202404141883</v>
      </c>
      <c r="AC49" s="17">
        <v>0.13893997101708028</v>
      </c>
      <c r="AD49" s="17">
        <v>45.989120834244893</v>
      </c>
      <c r="AE49" s="17">
        <v>0.9285714285714286</v>
      </c>
      <c r="AF49" s="17">
        <v>-0.99999999999999734</v>
      </c>
      <c r="AG49" s="17">
        <v>-0.99999999999999734</v>
      </c>
      <c r="AH49" s="17">
        <v>1.0172821158993834E-3</v>
      </c>
      <c r="AI49" s="17">
        <v>0.29063841869893253</v>
      </c>
      <c r="AJ49" s="17">
        <v>-6.2810476275189819E-2</v>
      </c>
      <c r="AK49" s="17">
        <v>-9.8090135277170559E-2</v>
      </c>
      <c r="AL49" s="17">
        <v>0.15264812727481319</v>
      </c>
      <c r="AM49" s="17">
        <v>-0.11213124164501523</v>
      </c>
      <c r="AN49" s="17">
        <v>3.5021508004943813</v>
      </c>
      <c r="AO49" s="17">
        <v>-3.2937317175112302</v>
      </c>
      <c r="AP49" s="17">
        <v>56.251444011951705</v>
      </c>
      <c r="AQ49" s="17">
        <v>1.2823712471068613</v>
      </c>
      <c r="AR49" s="17">
        <v>3.7556846549464593</v>
      </c>
      <c r="AS49" s="17">
        <v>-0.99999999999999734</v>
      </c>
      <c r="AT49" s="17">
        <v>-0.99999999999999734</v>
      </c>
      <c r="AU49" s="17">
        <v>-1.8260367047931139</v>
      </c>
      <c r="AV49" s="17">
        <v>101.85297010049982</v>
      </c>
      <c r="AW49" s="17">
        <v>130.93715761271116</v>
      </c>
      <c r="AX49" s="17">
        <v>0.42998759035395223</v>
      </c>
      <c r="AY49" s="17">
        <v>47.517099822655105</v>
      </c>
      <c r="AZ49">
        <v>1529.9621709501901</v>
      </c>
    </row>
    <row r="50" spans="1:52" x14ac:dyDescent="0.25">
      <c r="A50">
        <v>4662</v>
      </c>
      <c r="B50" t="s">
        <v>2266</v>
      </c>
      <c r="C50" s="17">
        <v>4.2450524053412702</v>
      </c>
      <c r="D50" s="17">
        <v>-7.0207319950657838E-3</v>
      </c>
      <c r="E50" s="17">
        <v>6.8991083820352124</v>
      </c>
      <c r="F50" s="17">
        <v>6.8991083820352124</v>
      </c>
      <c r="G50" s="17">
        <v>0.3827512862386635</v>
      </c>
      <c r="H50" s="17">
        <v>-4.0210185400852694E-3</v>
      </c>
      <c r="I50" s="17">
        <v>22.723816061914675</v>
      </c>
      <c r="J50" s="17">
        <v>0.3787302676985782</v>
      </c>
      <c r="K50" s="17">
        <v>-1.0000000000000004</v>
      </c>
      <c r="L50" s="17">
        <v>-1.0000000000000004</v>
      </c>
      <c r="M50" s="17">
        <v>7.5746053539715579</v>
      </c>
      <c r="N50" s="17">
        <v>33.867976849291139</v>
      </c>
      <c r="O50" s="17">
        <v>-0.9192412765697886</v>
      </c>
      <c r="P50" s="17">
        <v>-1.3921679098962623</v>
      </c>
      <c r="Q50" s="17">
        <v>-0.62136382204943841</v>
      </c>
      <c r="R50" s="17">
        <v>0.33143896164590153</v>
      </c>
      <c r="S50" s="17">
        <v>0.33143896164590153</v>
      </c>
      <c r="T50" s="17">
        <v>0.32943886093999292</v>
      </c>
      <c r="U50" s="17">
        <v>0.1735324742491029</v>
      </c>
      <c r="V50" s="17">
        <v>31.484759631292803</v>
      </c>
      <c r="W50" s="17">
        <v>2.6412035731603809</v>
      </c>
      <c r="X50" s="17">
        <v>-1.0000000000000004</v>
      </c>
      <c r="Y50" s="17">
        <v>-1.0000000000000004</v>
      </c>
      <c r="Z50" s="17">
        <v>56.755821950834331</v>
      </c>
      <c r="AA50" s="17">
        <v>9.3299090511426208E-2</v>
      </c>
      <c r="AB50" s="17">
        <v>8.4351269275461271E-2</v>
      </c>
      <c r="AC50" s="17">
        <v>0.34019816304493267</v>
      </c>
      <c r="AD50" s="17">
        <v>25.892426141590985</v>
      </c>
      <c r="AE50" s="17">
        <v>0.9</v>
      </c>
      <c r="AF50" s="17">
        <v>-1.0000000000000004</v>
      </c>
      <c r="AG50" s="17">
        <v>-1.0000000000000004</v>
      </c>
      <c r="AH50" s="17">
        <v>-4.9464341316767954E-2</v>
      </c>
      <c r="AI50" s="17">
        <v>0.1735324742491029</v>
      </c>
      <c r="AJ50" s="17">
        <v>2.8741410048916081E-3</v>
      </c>
      <c r="AK50" s="17">
        <v>-0.23570796733726884</v>
      </c>
      <c r="AL50" s="17">
        <v>-0.11978792706468819</v>
      </c>
      <c r="AM50" s="17">
        <v>-0.28032017057421499</v>
      </c>
      <c r="AN50" s="17">
        <v>-2.9803274715927452</v>
      </c>
      <c r="AO50" s="17">
        <v>-8.186544101041715</v>
      </c>
      <c r="AP50" s="17">
        <v>54.208575693207472</v>
      </c>
      <c r="AQ50" s="17">
        <v>1.1658492584808993</v>
      </c>
      <c r="AR50" s="17">
        <v>3.019933840858962</v>
      </c>
      <c r="AS50" s="17">
        <v>-1.0000000000000004</v>
      </c>
      <c r="AT50" s="17">
        <v>-1.0000000000000004</v>
      </c>
      <c r="AU50" s="17">
        <v>6.2777445599857797</v>
      </c>
      <c r="AV50" s="17">
        <v>82.437254699083809</v>
      </c>
      <c r="AW50" s="17">
        <v>98.801215297658757</v>
      </c>
      <c r="AX50" s="17">
        <v>0.16592108638973085</v>
      </c>
      <c r="AY50" s="17">
        <v>-4.2770173157157494</v>
      </c>
      <c r="AZ50">
        <v>1509.6623816868428</v>
      </c>
    </row>
    <row r="51" spans="1:52" x14ac:dyDescent="0.25">
      <c r="A51">
        <v>4918</v>
      </c>
      <c r="B51" t="s">
        <v>2371</v>
      </c>
      <c r="C51" s="17">
        <v>4.6836549688454721</v>
      </c>
      <c r="D51" s="17">
        <v>-9.1532935218547641E-3</v>
      </c>
      <c r="E51" s="17">
        <v>3.0579188975325713</v>
      </c>
      <c r="F51" s="17">
        <v>3.0579188975325713</v>
      </c>
      <c r="G51" s="17">
        <v>0.26470048053190598</v>
      </c>
      <c r="H51" s="17">
        <v>6.6377614849023724E-3</v>
      </c>
      <c r="I51" s="17">
        <v>16.2802945210085</v>
      </c>
      <c r="J51" s="17">
        <v>0.27133824201680834</v>
      </c>
      <c r="K51" s="17">
        <v>-1</v>
      </c>
      <c r="L51" s="17">
        <v>-1</v>
      </c>
      <c r="M51" s="17">
        <v>5.4267648403361672</v>
      </c>
      <c r="N51" s="17">
        <v>24.021868387386537</v>
      </c>
      <c r="O51" s="17">
        <v>-1.3086302495813751</v>
      </c>
      <c r="P51" s="17">
        <v>26.442031720348581</v>
      </c>
      <c r="Q51" s="17">
        <v>8.4213980233336585</v>
      </c>
      <c r="R51" s="17">
        <v>0.33110166704207333</v>
      </c>
      <c r="S51" s="17">
        <v>0.33110166704207333</v>
      </c>
      <c r="T51" s="17">
        <v>0.17657860066083375</v>
      </c>
      <c r="U51" s="17">
        <v>-0.15438920431660566</v>
      </c>
      <c r="V51" s="17">
        <v>16.522179536462676</v>
      </c>
      <c r="W51" s="17">
        <v>0.168612602519779</v>
      </c>
      <c r="X51" s="17">
        <v>-1</v>
      </c>
      <c r="Y51" s="17">
        <v>-1</v>
      </c>
      <c r="Z51" s="17">
        <v>54.919440485317665</v>
      </c>
      <c r="AA51" s="17">
        <v>0.45148870946209407</v>
      </c>
      <c r="AB51" s="17">
        <v>0.14408676130810899</v>
      </c>
      <c r="AC51" s="17">
        <v>3.9417877402240101E-3</v>
      </c>
      <c r="AD51" s="17">
        <v>29.975862925521358</v>
      </c>
      <c r="AE51" s="17">
        <v>0.8</v>
      </c>
      <c r="AF51" s="17">
        <v>-1</v>
      </c>
      <c r="AG51" s="17">
        <v>-1</v>
      </c>
      <c r="AH51" s="17">
        <v>6.1226064049601986E-2</v>
      </c>
      <c r="AI51" s="17">
        <v>-0.15438920431660566</v>
      </c>
      <c r="AJ51" s="17">
        <v>-0.13101136211497189</v>
      </c>
      <c r="AK51" s="17">
        <v>3.6459692870881188E-2</v>
      </c>
      <c r="AL51" s="17">
        <v>-0.34445231489339756</v>
      </c>
      <c r="AM51" s="17">
        <v>-8.4826750852027871E-2</v>
      </c>
      <c r="AN51" s="17">
        <v>-9.266364682909801</v>
      </c>
      <c r="AO51" s="17">
        <v>-1.9383703069462912</v>
      </c>
      <c r="AP51" s="17">
        <v>32.802474057471159</v>
      </c>
      <c r="AQ51" s="17">
        <v>0.6843927304283749</v>
      </c>
      <c r="AR51" s="17">
        <v>0.43995084453658706</v>
      </c>
      <c r="AS51" s="17">
        <v>-1</v>
      </c>
      <c r="AT51" s="17">
        <v>-1</v>
      </c>
      <c r="AU51" s="17">
        <v>11.479316920866225</v>
      </c>
      <c r="AV51" s="17">
        <v>77.002938565757859</v>
      </c>
      <c r="AW51" s="17">
        <v>62.788539415089403</v>
      </c>
      <c r="AX51" s="17">
        <v>0.17910271818376686</v>
      </c>
      <c r="AY51" s="17">
        <v>16.85832275629248</v>
      </c>
      <c r="AZ51">
        <v>1473.0341080569669</v>
      </c>
    </row>
    <row r="52" spans="1:52" x14ac:dyDescent="0.25">
      <c r="A52">
        <v>5012</v>
      </c>
      <c r="B52" t="s">
        <v>2420</v>
      </c>
      <c r="C52" s="17">
        <v>3.26867842192362</v>
      </c>
      <c r="D52" s="17">
        <v>-3.3262145718105214E-2</v>
      </c>
      <c r="E52" s="17">
        <v>0.21147851416519503</v>
      </c>
      <c r="F52" s="17">
        <v>0.21147851416519503</v>
      </c>
      <c r="G52" s="17">
        <v>1.4536537814192983E-2</v>
      </c>
      <c r="H52" s="17">
        <v>-3.9695466088231785E-3</v>
      </c>
      <c r="I52" s="17">
        <v>0.63401947232218991</v>
      </c>
      <c r="J52" s="17">
        <v>1.0566991205369847E-2</v>
      </c>
      <c r="K52" s="17">
        <v>-0.99999999999999867</v>
      </c>
      <c r="L52" s="17">
        <v>-0.99999999999999867</v>
      </c>
      <c r="M52" s="17">
        <v>0.21133982410739516</v>
      </c>
      <c r="N52" s="17">
        <v>4.114176408411006</v>
      </c>
      <c r="O52" s="17">
        <v>-2.7735545175077188</v>
      </c>
      <c r="P52" s="17">
        <v>2.7005151419152793</v>
      </c>
      <c r="Q52" s="17">
        <v>0.64079635375564958</v>
      </c>
      <c r="R52" s="17">
        <v>0.33295966137964289</v>
      </c>
      <c r="S52" s="17">
        <v>0.33295966137964289</v>
      </c>
      <c r="T52" s="17">
        <v>0.24393463570622065</v>
      </c>
      <c r="U52" s="17">
        <v>0.10954927005447863</v>
      </c>
      <c r="V52" s="17">
        <v>40.353449492584609</v>
      </c>
      <c r="W52" s="17">
        <v>2.2880128227519796</v>
      </c>
      <c r="X52" s="17">
        <v>-0.99999999999999867</v>
      </c>
      <c r="Y52" s="17">
        <v>-0.99999999999999867</v>
      </c>
      <c r="Z52" s="17">
        <v>92.887672279779991</v>
      </c>
      <c r="AA52" s="17">
        <v>0.57596088666428591</v>
      </c>
      <c r="AB52" s="17">
        <v>0.34743841387536273</v>
      </c>
      <c r="AC52" s="17">
        <v>0.114469228129147</v>
      </c>
      <c r="AD52" s="17">
        <v>51.893426433439743</v>
      </c>
      <c r="AE52" s="17">
        <v>0.92307692307692313</v>
      </c>
      <c r="AF52" s="17">
        <v>-0.99999999999999867</v>
      </c>
      <c r="AG52" s="17">
        <v>-0.99999999999999867</v>
      </c>
      <c r="AH52" s="17">
        <v>6.2375298651852269E-2</v>
      </c>
      <c r="AI52" s="17">
        <v>0.10954927005447863</v>
      </c>
      <c r="AJ52" s="17">
        <v>0.39984627822984364</v>
      </c>
      <c r="AK52" s="17">
        <v>4.8925015105649311E-2</v>
      </c>
      <c r="AL52" s="17">
        <v>6.619410317491066E-2</v>
      </c>
      <c r="AM52" s="17">
        <v>0.47428165808315836</v>
      </c>
      <c r="AN52" s="17">
        <v>3.6540839705219845</v>
      </c>
      <c r="AO52" s="17">
        <v>12.101666527607208</v>
      </c>
      <c r="AP52" s="17">
        <v>40.987468964906839</v>
      </c>
      <c r="AQ52" s="17">
        <v>1.0194032285199852</v>
      </c>
      <c r="AR52" s="17">
        <v>2.2985798139573488</v>
      </c>
      <c r="AS52" s="17">
        <v>-0.99999999999999867</v>
      </c>
      <c r="AT52" s="17">
        <v>-0.99999999999999867</v>
      </c>
      <c r="AU52" s="17">
        <v>0.85227486792084395</v>
      </c>
      <c r="AV52" s="17">
        <v>109.10351521579834</v>
      </c>
      <c r="AW52" s="17">
        <v>121.30594819428323</v>
      </c>
      <c r="AX52" s="17">
        <v>0.31330876825558773</v>
      </c>
      <c r="AY52" s="17">
        <v>19.210671443895922</v>
      </c>
      <c r="AZ52">
        <v>1554.3004113648103</v>
      </c>
    </row>
    <row r="53" spans="1:52" x14ac:dyDescent="0.25">
      <c r="A53">
        <v>5160</v>
      </c>
      <c r="B53" t="s">
        <v>1846</v>
      </c>
      <c r="C53" s="17">
        <v>4.4348383779370222</v>
      </c>
      <c r="D53" s="17">
        <v>-3.9271456118946987E-2</v>
      </c>
      <c r="E53" s="17">
        <v>0.47026424681746787</v>
      </c>
      <c r="F53" s="17">
        <v>0.47026424681746787</v>
      </c>
      <c r="G53" s="17">
        <v>0.30848851175414871</v>
      </c>
      <c r="H53" s="17">
        <v>8.5714914125989278E-3</v>
      </c>
      <c r="I53" s="17">
        <v>19.023600190004853</v>
      </c>
      <c r="J53" s="17">
        <v>0.31706000316674754</v>
      </c>
      <c r="K53" s="17">
        <v>-1.0000000000000007</v>
      </c>
      <c r="L53" s="17">
        <v>-1.0000000000000007</v>
      </c>
      <c r="M53" s="17">
        <v>6.3412000633349574</v>
      </c>
      <c r="N53" s="17">
        <v>23.928702814759355</v>
      </c>
      <c r="O53" s="17">
        <v>-0.65312220052987979</v>
      </c>
      <c r="P53" s="17">
        <v>2.5654714643625844</v>
      </c>
      <c r="Q53" s="17">
        <v>0.66689509180002504</v>
      </c>
      <c r="R53" s="17">
        <v>0.35841485940641882</v>
      </c>
      <c r="S53" s="17">
        <v>0.35841485940641882</v>
      </c>
      <c r="T53" s="17">
        <v>0.29960822103724183</v>
      </c>
      <c r="U53" s="17">
        <v>-0.16678343055104902</v>
      </c>
      <c r="V53" s="17">
        <v>21.303780245291307</v>
      </c>
      <c r="W53" s="17">
        <v>0.62258354256184811</v>
      </c>
      <c r="X53" s="17">
        <v>-1.0000000000000007</v>
      </c>
      <c r="Y53" s="17">
        <v>-1.0000000000000007</v>
      </c>
      <c r="Z53" s="17">
        <v>56.288944922738267</v>
      </c>
      <c r="AA53" s="17">
        <v>-2.4453808255275961E-2</v>
      </c>
      <c r="AB53" s="17">
        <v>0.40242100823460542</v>
      </c>
      <c r="AC53" s="17">
        <v>0.30839819173360927</v>
      </c>
      <c r="AD53" s="17">
        <v>34.318269585646931</v>
      </c>
      <c r="AE53" s="17">
        <v>0.7</v>
      </c>
      <c r="AF53" s="17">
        <v>-1.0000000000000007</v>
      </c>
      <c r="AG53" s="17">
        <v>-1.0000000000000007</v>
      </c>
      <c r="AH53" s="17">
        <v>1.3737033307291912E-2</v>
      </c>
      <c r="AI53" s="17">
        <v>-0.16678343055104902</v>
      </c>
      <c r="AJ53" s="17">
        <v>4.6430285471758155E-2</v>
      </c>
      <c r="AK53" s="17">
        <v>1.880361461866905E-2</v>
      </c>
      <c r="AL53" s="17">
        <v>0.49403946067415172</v>
      </c>
      <c r="AM53" s="17">
        <v>-1.4465383944185079E-2</v>
      </c>
      <c r="AN53" s="17">
        <v>12.583137944212584</v>
      </c>
      <c r="AO53" s="17">
        <v>-0.26761652551128245</v>
      </c>
      <c r="AP53" s="17">
        <v>40.327380435296142</v>
      </c>
      <c r="AQ53" s="17">
        <v>0.84965450929902997</v>
      </c>
      <c r="AR53" s="17">
        <v>0.93964354572859521</v>
      </c>
      <c r="AS53" s="17">
        <v>-1.0000000000000007</v>
      </c>
      <c r="AT53" s="17">
        <v>-1.0000000000000007</v>
      </c>
      <c r="AU53" s="17">
        <v>1.1371593386174927</v>
      </c>
      <c r="AV53" s="17">
        <v>79.950031211986342</v>
      </c>
      <c r="AW53" s="17">
        <v>63.546428823027235</v>
      </c>
      <c r="AX53" s="17">
        <v>-7.7525466297642676E-2</v>
      </c>
      <c r="AY53" s="17">
        <v>-25.231173038052365</v>
      </c>
      <c r="AZ53">
        <v>1482.1257167026338</v>
      </c>
    </row>
    <row r="54" spans="1:52" x14ac:dyDescent="0.25">
      <c r="A54">
        <v>5295</v>
      </c>
      <c r="B54" t="s">
        <v>2583</v>
      </c>
      <c r="C54" s="17">
        <v>4.3610714792337513</v>
      </c>
      <c r="D54" s="17">
        <v>-4.888148342516269E-3</v>
      </c>
      <c r="E54" s="17">
        <v>-0.41216966234951463</v>
      </c>
      <c r="F54" s="17">
        <v>-0.41216966234951463</v>
      </c>
      <c r="G54" s="17">
        <v>0.48509668698083014</v>
      </c>
      <c r="H54" s="17">
        <v>-8.5034798311279993E-4</v>
      </c>
      <c r="I54" s="17">
        <v>29.05478033986304</v>
      </c>
      <c r="J54" s="17">
        <v>0.48424633899771735</v>
      </c>
      <c r="K54" s="17">
        <v>-0.99999999999999867</v>
      </c>
      <c r="L54" s="17">
        <v>-0.99999999999999867</v>
      </c>
      <c r="M54" s="17">
        <v>9.6849267799543544</v>
      </c>
      <c r="N54" s="17">
        <v>33.00368215674726</v>
      </c>
      <c r="O54" s="17">
        <v>-0.17052877648769615</v>
      </c>
      <c r="P54" s="17">
        <v>-2.2993385887849129</v>
      </c>
      <c r="Q54" s="17">
        <v>-0.80423777717951861</v>
      </c>
      <c r="R54" s="17">
        <v>0.34607907847471137</v>
      </c>
      <c r="S54" s="17">
        <v>0.34607907847471137</v>
      </c>
      <c r="T54" s="17">
        <v>0.41830877200664934</v>
      </c>
      <c r="U54" s="17">
        <v>0.16785463433456907</v>
      </c>
      <c r="V54" s="17">
        <v>31.763008971716985</v>
      </c>
      <c r="W54" s="17">
        <v>2.9010204571270957</v>
      </c>
      <c r="X54" s="17">
        <v>-0.99999999999999867</v>
      </c>
      <c r="Y54" s="17">
        <v>-0.99999999999999867</v>
      </c>
      <c r="Z54" s="17">
        <v>92.799312577756837</v>
      </c>
      <c r="AA54" s="17">
        <v>0.44175939095048911</v>
      </c>
      <c r="AB54" s="17">
        <v>0.54672734350136376</v>
      </c>
      <c r="AC54" s="17">
        <v>0.2483240932125356</v>
      </c>
      <c r="AD54" s="17">
        <v>61.840541383219445</v>
      </c>
      <c r="AE54" s="17">
        <v>0.9</v>
      </c>
      <c r="AF54" s="17">
        <v>-0.99999999999999867</v>
      </c>
      <c r="AG54" s="17">
        <v>-0.99999999999999867</v>
      </c>
      <c r="AH54" s="17">
        <v>-3.6197860908069477E-3</v>
      </c>
      <c r="AI54" s="17">
        <v>0.16785463433456907</v>
      </c>
      <c r="AJ54" s="17">
        <v>-0.14874531757835208</v>
      </c>
      <c r="AK54" s="17">
        <v>0.11324382578116436</v>
      </c>
      <c r="AL54" s="17">
        <v>1.723947906068752E-2</v>
      </c>
      <c r="AM54" s="17">
        <v>-4.2205061025694275E-3</v>
      </c>
      <c r="AN54" s="17">
        <v>-0.31273961137457296</v>
      </c>
      <c r="AO54" s="17">
        <v>0.46070647634158512</v>
      </c>
      <c r="AP54" s="17">
        <v>60.817789311579958</v>
      </c>
      <c r="AQ54" s="17">
        <v>1.2783215632906417</v>
      </c>
      <c r="AR54" s="17">
        <v>3.3852667961248142</v>
      </c>
      <c r="AS54" s="17">
        <v>-0.99999999999999867</v>
      </c>
      <c r="AT54" s="17">
        <v>-0.99999999999999867</v>
      </c>
      <c r="AU54" s="17">
        <v>-1.2164074395290334</v>
      </c>
      <c r="AV54" s="17">
        <v>126.26370121084575</v>
      </c>
      <c r="AW54" s="17">
        <v>142.97676892248646</v>
      </c>
      <c r="AX54" s="17">
        <v>0.18331761955290377</v>
      </c>
      <c r="AY54" s="17">
        <v>30.285346793690188</v>
      </c>
      <c r="AZ54">
        <v>1503.3058835721267</v>
      </c>
    </row>
    <row r="55" spans="1:52" x14ac:dyDescent="0.25">
      <c r="A55">
        <v>5635</v>
      </c>
      <c r="B55" t="s">
        <v>2765</v>
      </c>
      <c r="C55" s="17">
        <v>4.7753071608396045</v>
      </c>
      <c r="D55" s="17">
        <v>-3.1718895734706827E-2</v>
      </c>
      <c r="E55" s="17">
        <v>-0.88498945142790708</v>
      </c>
      <c r="F55" s="17">
        <v>-0.88498945142790708</v>
      </c>
      <c r="G55" s="17">
        <v>0.3594707521723523</v>
      </c>
      <c r="H55" s="17">
        <v>-1.285541735511163E-2</v>
      </c>
      <c r="I55" s="17">
        <v>20.796920089034419</v>
      </c>
      <c r="J55" s="17">
        <v>0.34661533481724088</v>
      </c>
      <c r="K55" s="17">
        <v>-1.0000000000000004</v>
      </c>
      <c r="L55" s="17">
        <v>-1.0000000000000004</v>
      </c>
      <c r="M55" s="17">
        <v>6.9323066963448063</v>
      </c>
      <c r="N55" s="17">
        <v>24.687237798446127</v>
      </c>
      <c r="O55" s="17">
        <v>-0.57920865229359098</v>
      </c>
      <c r="P55" s="17">
        <v>5.0460343791417577</v>
      </c>
      <c r="Q55" s="17">
        <v>1.5879960614798434</v>
      </c>
      <c r="R55" s="17">
        <v>0.32918905140787286</v>
      </c>
      <c r="S55" s="17">
        <v>0.32918905140787286</v>
      </c>
      <c r="T55" s="17">
        <v>0.30244697306437257</v>
      </c>
      <c r="U55" s="17">
        <v>0.23833316316888573</v>
      </c>
      <c r="V55" s="17">
        <v>34.101716169270517</v>
      </c>
      <c r="W55" s="17">
        <v>2.9474053573438495</v>
      </c>
      <c r="X55" s="17">
        <v>-1.0000000000000004</v>
      </c>
      <c r="Y55" s="17">
        <v>-1.0000000000000004</v>
      </c>
      <c r="Z55" s="17">
        <v>82.384414580254401</v>
      </c>
      <c r="AA55" s="17">
        <v>0.38533898318663246</v>
      </c>
      <c r="AB55" s="17">
        <v>0.17237234754414052</v>
      </c>
      <c r="AC55" s="17">
        <v>0.37618271625930705</v>
      </c>
      <c r="AD55" s="17">
        <v>46.694702349503999</v>
      </c>
      <c r="AE55" s="17">
        <v>0.83333333333333337</v>
      </c>
      <c r="AF55" s="17">
        <v>-1.0000000000000004</v>
      </c>
      <c r="AG55" s="17">
        <v>-1.0000000000000004</v>
      </c>
      <c r="AH55" s="17">
        <v>4.002515170850672E-2</v>
      </c>
      <c r="AI55" s="17">
        <v>0.23833316316888573</v>
      </c>
      <c r="AJ55" s="17">
        <v>0.42742852503308176</v>
      </c>
      <c r="AK55" s="17">
        <v>-0.12213937784402597</v>
      </c>
      <c r="AL55" s="17">
        <v>0.63662731375146797</v>
      </c>
      <c r="AM55" s="17">
        <v>6.6613907303351705E-2</v>
      </c>
      <c r="AN55" s="17">
        <v>18.052825468952122</v>
      </c>
      <c r="AO55" s="17">
        <v>1.0546507933636633</v>
      </c>
      <c r="AP55" s="17">
        <v>54.898636258304983</v>
      </c>
      <c r="AQ55" s="17">
        <v>1.199158239049003</v>
      </c>
      <c r="AR55" s="17">
        <v>3.2940206921610891</v>
      </c>
      <c r="AS55" s="17">
        <v>-1.0000000000000004</v>
      </c>
      <c r="AT55" s="17">
        <v>-1.0000000000000004</v>
      </c>
      <c r="AU55" s="17">
        <v>0.7030066100519361</v>
      </c>
      <c r="AV55" s="17">
        <v>108.12630317206413</v>
      </c>
      <c r="AW55" s="17">
        <v>132.76012252312293</v>
      </c>
      <c r="AX55" s="17">
        <v>0.23613174494387976</v>
      </c>
      <c r="AY55" s="17">
        <v>-13.674504685768166</v>
      </c>
      <c r="AZ55">
        <v>1595.7143773739108</v>
      </c>
    </row>
    <row r="56" spans="1:52" x14ac:dyDescent="0.25">
      <c r="A56">
        <v>5839</v>
      </c>
      <c r="B56" t="s">
        <v>2887</v>
      </c>
      <c r="C56" s="17">
        <v>5.0352120441772925</v>
      </c>
      <c r="D56" s="17">
        <v>7.0446651114152124E-3</v>
      </c>
      <c r="E56" s="17">
        <v>-0.14834503435645272</v>
      </c>
      <c r="F56" s="17">
        <v>-0.14834503435645272</v>
      </c>
      <c r="G56" s="17">
        <v>2.8056035239044319E-2</v>
      </c>
      <c r="H56" s="17">
        <v>6.443844056813054E-3</v>
      </c>
      <c r="I56" s="17">
        <v>2.0699927577514443</v>
      </c>
      <c r="J56" s="17">
        <v>3.4499879295857433E-2</v>
      </c>
      <c r="K56" s="17">
        <v>-0.99999999999999956</v>
      </c>
      <c r="L56" s="17">
        <v>-0.99999999999999956</v>
      </c>
      <c r="M56" s="17">
        <v>0.68999758591714788</v>
      </c>
      <c r="N56" s="17">
        <v>6.9568597675722854</v>
      </c>
      <c r="O56" s="17">
        <v>-0.41909618082219652</v>
      </c>
      <c r="P56" s="17">
        <v>8.0753793182687197</v>
      </c>
      <c r="Q56" s="17">
        <v>2.5539689597963897</v>
      </c>
      <c r="R56" s="17">
        <v>0.32743883001761992</v>
      </c>
      <c r="S56" s="17">
        <v>0.32743883001761992</v>
      </c>
      <c r="T56" s="17">
        <v>0.4548339136073663</v>
      </c>
      <c r="U56" s="17">
        <v>8.9933168304771369E-2</v>
      </c>
      <c r="V56" s="17">
        <v>46.605794506060811</v>
      </c>
      <c r="W56" s="17">
        <v>2.9734179416817628</v>
      </c>
      <c r="X56" s="17">
        <v>-0.99999999999999956</v>
      </c>
      <c r="Y56" s="17">
        <v>-0.99999999999999956</v>
      </c>
      <c r="Z56" s="17">
        <v>88.220453504982558</v>
      </c>
      <c r="AA56" s="17">
        <v>0.43426318925550195</v>
      </c>
      <c r="AB56" s="17">
        <v>6.8371262105863861E-2</v>
      </c>
      <c r="AC56" s="17">
        <v>0.27857934942114232</v>
      </c>
      <c r="AD56" s="17">
        <v>39.060690039125426</v>
      </c>
      <c r="AE56" s="17">
        <v>0.90909090909090906</v>
      </c>
      <c r="AF56" s="17">
        <v>-0.99999999999999956</v>
      </c>
      <c r="AG56" s="17">
        <v>-0.99999999999999956</v>
      </c>
      <c r="AH56" s="17">
        <v>-3.550474518587473E-2</v>
      </c>
      <c r="AI56" s="17">
        <v>8.9933168304771369E-2</v>
      </c>
      <c r="AJ56" s="17">
        <v>0.32988226804864473</v>
      </c>
      <c r="AK56" s="17">
        <v>0.21525274123800961</v>
      </c>
      <c r="AL56" s="17">
        <v>0.30005609870078637</v>
      </c>
      <c r="AM56" s="17">
        <v>0.1860247961587787</v>
      </c>
      <c r="AN56" s="17">
        <v>9.1508138077628836</v>
      </c>
      <c r="AO56" s="17">
        <v>5.7268836101595184</v>
      </c>
      <c r="AP56" s="17">
        <v>48.675787263812246</v>
      </c>
      <c r="AQ56" s="17">
        <v>1.1996447419473781</v>
      </c>
      <c r="AR56" s="17">
        <v>3.0079178209776218</v>
      </c>
      <c r="AS56" s="17">
        <v>-0.99999999999999956</v>
      </c>
      <c r="AT56" s="17">
        <v>-0.99999999999999956</v>
      </c>
      <c r="AU56" s="17">
        <v>2.4056239254399379</v>
      </c>
      <c r="AV56" s="17">
        <v>100.90419688271443</v>
      </c>
      <c r="AW56" s="17">
        <v>109.18741880947397</v>
      </c>
      <c r="AX56" s="17">
        <v>0.30553746819561944</v>
      </c>
      <c r="AY56" s="17">
        <v>2.5991400992842726</v>
      </c>
      <c r="AZ56">
        <v>1511.4098084678949</v>
      </c>
    </row>
    <row r="57" spans="1:52" x14ac:dyDescent="0.25">
      <c r="A57">
        <v>5842</v>
      </c>
      <c r="B57" t="s">
        <v>1302</v>
      </c>
      <c r="C57" s="17">
        <v>5.7804589152999686</v>
      </c>
      <c r="D57" s="17">
        <v>-4.1715070351063768E-2</v>
      </c>
      <c r="E57" s="17">
        <v>13.673628291929814</v>
      </c>
      <c r="F57" s="17">
        <v>13.673628291929814</v>
      </c>
      <c r="G57" s="17">
        <v>0.10385649246421882</v>
      </c>
      <c r="H57" s="17">
        <v>2.8948489995830173E-3</v>
      </c>
      <c r="I57" s="17">
        <v>6.4050804878281209</v>
      </c>
      <c r="J57" s="17">
        <v>0.10675134146380186</v>
      </c>
      <c r="K57" s="17">
        <v>-1.0000000000000011</v>
      </c>
      <c r="L57" s="17">
        <v>-1.0000000000000011</v>
      </c>
      <c r="M57" s="17">
        <v>2.1350268292760415</v>
      </c>
      <c r="N57" s="17">
        <v>25.85916769505792</v>
      </c>
      <c r="O57" s="17">
        <v>-1.2665151072089282</v>
      </c>
      <c r="P57" s="17">
        <v>61.253828458494993</v>
      </c>
      <c r="Q57" s="17">
        <v>20.153198789303552</v>
      </c>
      <c r="R57" s="17">
        <v>0.35279408208290353</v>
      </c>
      <c r="S57" s="17">
        <v>0.35279408208290353</v>
      </c>
      <c r="T57" s="17">
        <v>0.39240710630537989</v>
      </c>
      <c r="U57" s="17">
        <v>-0.12924480813645642</v>
      </c>
      <c r="V57" s="17">
        <v>34.479964834837098</v>
      </c>
      <c r="W57" s="17">
        <v>1.4124571478543537</v>
      </c>
      <c r="X57" s="17">
        <v>-1.0000000000000011</v>
      </c>
      <c r="Y57" s="17">
        <v>-1.0000000000000011</v>
      </c>
      <c r="Z57" s="17">
        <v>95.281221460861715</v>
      </c>
      <c r="AA57" s="17">
        <v>0.35590691066860464</v>
      </c>
      <c r="AB57" s="17">
        <v>5.953564968104981E-2</v>
      </c>
      <c r="AC57" s="17">
        <v>0.39751859638476744</v>
      </c>
      <c r="AD57" s="17">
        <v>40.648057836721087</v>
      </c>
      <c r="AE57" s="17">
        <v>0.8125</v>
      </c>
      <c r="AF57" s="17">
        <v>-1.0000000000000011</v>
      </c>
      <c r="AG57" s="17">
        <v>-1.0000000000000011</v>
      </c>
      <c r="AH57" s="17">
        <v>0.63123359097023712</v>
      </c>
      <c r="AI57" s="17">
        <v>-0.12924480813645642</v>
      </c>
      <c r="AJ57" s="17">
        <v>0.15060563163245214</v>
      </c>
      <c r="AK57" s="17">
        <v>-7.6835365380278187E-2</v>
      </c>
      <c r="AL57" s="17">
        <v>0.11327750579390639</v>
      </c>
      <c r="AM57" s="17">
        <v>-6.0042024821876386E-2</v>
      </c>
      <c r="AN57" s="17">
        <v>3.5849658030099203</v>
      </c>
      <c r="AO57" s="17">
        <v>-1.8852274474483008</v>
      </c>
      <c r="AP57" s="17">
        <v>40.885045322665214</v>
      </c>
      <c r="AQ57" s="17">
        <v>0.96875046233472917</v>
      </c>
      <c r="AR57" s="17">
        <v>1.5192084893181543</v>
      </c>
      <c r="AS57" s="17">
        <v>-1.0000000000000011</v>
      </c>
      <c r="AT57" s="17">
        <v>-1.0000000000000011</v>
      </c>
      <c r="AU57" s="17">
        <v>33.826827081233375</v>
      </c>
      <c r="AV57" s="17">
        <v>119.25516170847129</v>
      </c>
      <c r="AW57" s="17">
        <v>118.95535271423041</v>
      </c>
      <c r="AX57" s="17">
        <v>0.27252169525755848</v>
      </c>
      <c r="AY57" s="17">
        <v>23.104548083739726</v>
      </c>
      <c r="AZ57">
        <v>1628.4785127370537</v>
      </c>
    </row>
    <row r="58" spans="1:52" x14ac:dyDescent="0.25">
      <c r="A58">
        <v>5869</v>
      </c>
      <c r="B58" t="s">
        <v>2910</v>
      </c>
      <c r="C58" s="17">
        <v>2.265183116766377</v>
      </c>
      <c r="D58" s="17">
        <v>1.2669001616598846E-2</v>
      </c>
      <c r="E58" s="17">
        <v>2.5171516971453669</v>
      </c>
      <c r="F58" s="17">
        <v>2.5171516971453669</v>
      </c>
      <c r="G58" s="17">
        <v>0.19855034697082635</v>
      </c>
      <c r="H58" s="17">
        <v>-2.9504682123334958E-2</v>
      </c>
      <c r="I58" s="17">
        <v>10.142739890849478</v>
      </c>
      <c r="J58" s="17">
        <v>0.16904566484749139</v>
      </c>
      <c r="K58" s="17">
        <v>-1.0000000000000013</v>
      </c>
      <c r="L58" s="17">
        <v>-1.0000000000000013</v>
      </c>
      <c r="M58" s="17">
        <v>3.3809132969498252</v>
      </c>
      <c r="N58" s="17">
        <v>14.925074704761228</v>
      </c>
      <c r="O58" s="17">
        <v>0.6763588804756413</v>
      </c>
      <c r="P58" s="17">
        <v>8.9678807922354764</v>
      </c>
      <c r="Q58" s="17">
        <v>2.9471263503649872</v>
      </c>
      <c r="R58" s="17">
        <v>0.33983130994789768</v>
      </c>
      <c r="S58" s="17">
        <v>0.33983130994789768</v>
      </c>
      <c r="T58" s="17">
        <v>-0.12172373036558962</v>
      </c>
      <c r="U58" s="17">
        <v>9.2390562210971916E-3</v>
      </c>
      <c r="V58" s="17">
        <v>15.925291236152482</v>
      </c>
      <c r="W58" s="17">
        <v>8.5654347527093291E-2</v>
      </c>
      <c r="X58" s="17">
        <v>-1.0000000000000013</v>
      </c>
      <c r="Y58" s="17">
        <v>-1.0000000000000013</v>
      </c>
      <c r="Z58" s="17">
        <v>36.017721328499391</v>
      </c>
      <c r="AA58" s="17">
        <v>0.15177861164486509</v>
      </c>
      <c r="AB58" s="17">
        <v>0.12985208842015478</v>
      </c>
      <c r="AC58" s="17">
        <v>6.1275374774619022E-2</v>
      </c>
      <c r="AD58" s="17">
        <v>17.145303741981941</v>
      </c>
      <c r="AE58" s="17">
        <v>0.5</v>
      </c>
      <c r="AF58" s="17">
        <v>-1.0000000000000013</v>
      </c>
      <c r="AG58" s="17">
        <v>-1.0000000000000013</v>
      </c>
      <c r="AH58" s="17">
        <v>8.5428031348263739E-2</v>
      </c>
      <c r="AI58" s="17">
        <v>9.2390562210971916E-3</v>
      </c>
      <c r="AJ58" s="17">
        <v>0.15306639666002578</v>
      </c>
      <c r="AK58" s="17">
        <v>-0.16645208906728109</v>
      </c>
      <c r="AL58" s="17">
        <v>0.18962704036467501</v>
      </c>
      <c r="AM58" s="17">
        <v>-0.14222729048050384</v>
      </c>
      <c r="AN58" s="17">
        <v>5.5060079924170031</v>
      </c>
      <c r="AO58" s="17">
        <v>-4.3879427073489987</v>
      </c>
      <c r="AP58" s="17">
        <v>26.068031127001948</v>
      </c>
      <c r="AQ58" s="17">
        <v>0.5671779457513032</v>
      </c>
      <c r="AR58" s="17">
        <v>0.25470001237458478</v>
      </c>
      <c r="AS58" s="17">
        <v>-1.0000000000000013</v>
      </c>
      <c r="AT58" s="17">
        <v>-1.0000000000000013</v>
      </c>
      <c r="AU58" s="17">
        <v>5.4642780475103567</v>
      </c>
      <c r="AV58" s="17">
        <v>46.554853325911608</v>
      </c>
      <c r="AW58" s="17">
        <v>49.187319574986631</v>
      </c>
      <c r="AX58" s="17">
        <v>-1.7559457547536989E-4</v>
      </c>
      <c r="AY58" s="17">
        <v>-59.026899617048073</v>
      </c>
      <c r="AZ58">
        <v>1319.2599725747309</v>
      </c>
    </row>
    <row r="59" spans="1:52" x14ac:dyDescent="0.25">
      <c r="A59">
        <v>5892</v>
      </c>
      <c r="B59" t="s">
        <v>2924</v>
      </c>
      <c r="C59" s="17">
        <v>3.6699607040591773</v>
      </c>
      <c r="D59" s="17">
        <v>-4.3850219049765118E-2</v>
      </c>
      <c r="E59" s="17">
        <v>0.10824334729199574</v>
      </c>
      <c r="F59" s="17">
        <v>0.10824334729199574</v>
      </c>
      <c r="G59" s="17">
        <v>0.12718539117275404</v>
      </c>
      <c r="H59" s="17">
        <v>0.1011340645452438</v>
      </c>
      <c r="I59" s="17">
        <v>13.699167343079859</v>
      </c>
      <c r="J59" s="17">
        <v>0.22831945571799819</v>
      </c>
      <c r="K59" s="17">
        <v>-0.99999999999999967</v>
      </c>
      <c r="L59" s="17">
        <v>-0.99999999999999967</v>
      </c>
      <c r="M59" s="17">
        <v>4.5663891143599571</v>
      </c>
      <c r="N59" s="17">
        <v>17.477371394431039</v>
      </c>
      <c r="O59" s="17">
        <v>-2.5384892451429932</v>
      </c>
      <c r="P59" s="17">
        <v>1.4164465119801774E-2</v>
      </c>
      <c r="Q59" s="17">
        <v>-0.28494093287376498</v>
      </c>
      <c r="R59" s="17">
        <v>0.3577531737510648</v>
      </c>
      <c r="S59" s="17">
        <v>0.3577531737510648</v>
      </c>
      <c r="T59" s="17">
        <v>0.3447074724266761</v>
      </c>
      <c r="U59" s="17">
        <v>-3.3867053292646367E-2</v>
      </c>
      <c r="V59" s="17">
        <v>31.921092436726429</v>
      </c>
      <c r="W59" s="17">
        <v>1.6872343021526879</v>
      </c>
      <c r="X59" s="17">
        <v>-0.99999999999999967</v>
      </c>
      <c r="Y59" s="17">
        <v>-0.99999999999999967</v>
      </c>
      <c r="Z59" s="17">
        <v>97.074534509011556</v>
      </c>
      <c r="AA59" s="17">
        <v>0.43284832062271694</v>
      </c>
      <c r="AB59" s="17">
        <v>0.58595607509230141</v>
      </c>
      <c r="AC59" s="17">
        <v>0.28996326438815906</v>
      </c>
      <c r="AD59" s="17">
        <v>65.438383005158826</v>
      </c>
      <c r="AE59" s="17">
        <v>0.9</v>
      </c>
      <c r="AF59" s="17">
        <v>-0.99999999999999967</v>
      </c>
      <c r="AG59" s="17">
        <v>-0.99999999999999967</v>
      </c>
      <c r="AH59" s="17">
        <v>8.9118263587665211E-3</v>
      </c>
      <c r="AI59" s="17">
        <v>-3.3867053292646367E-2</v>
      </c>
      <c r="AJ59" s="17">
        <v>0.67446562572780688</v>
      </c>
      <c r="AK59" s="17">
        <v>-4.1951309672401009E-2</v>
      </c>
      <c r="AL59" s="17">
        <v>0.69605697315229809</v>
      </c>
      <c r="AM59" s="17">
        <v>0.201909144432871</v>
      </c>
      <c r="AN59" s="17">
        <v>20.773752457446495</v>
      </c>
      <c r="AO59" s="17">
        <v>4.8379720624597704</v>
      </c>
      <c r="AP59" s="17">
        <v>45.620259779806318</v>
      </c>
      <c r="AQ59" s="17">
        <v>1.0263467666361579</v>
      </c>
      <c r="AR59" s="17">
        <v>1.9155537578706845</v>
      </c>
      <c r="AS59" s="17">
        <v>-0.99999999999999967</v>
      </c>
      <c r="AT59" s="17">
        <v>-0.99999999999999967</v>
      </c>
      <c r="AU59" s="17">
        <v>-0.17669758558177048</v>
      </c>
      <c r="AV59" s="17">
        <v>119.38987796590226</v>
      </c>
      <c r="AW59" s="17">
        <v>116.18140916381307</v>
      </c>
      <c r="AX59" s="17">
        <v>0.29397209884084274</v>
      </c>
      <c r="AY59" s="17">
        <v>-4.0562089335068015</v>
      </c>
      <c r="AZ59">
        <v>1532.0110225213964</v>
      </c>
    </row>
    <row r="60" spans="1:52" x14ac:dyDescent="0.25">
      <c r="A60">
        <v>5930</v>
      </c>
      <c r="B60" t="s">
        <v>2953</v>
      </c>
      <c r="C60" s="17">
        <v>4.584121537103603</v>
      </c>
      <c r="D60" s="17">
        <v>6.6150552961352221E-3</v>
      </c>
      <c r="E60" s="17">
        <v>0.17362510014157703</v>
      </c>
      <c r="F60" s="17">
        <v>0.17362510014157703</v>
      </c>
      <c r="G60" s="17">
        <v>0.28233323006301986</v>
      </c>
      <c r="H60" s="17">
        <v>-2.1734131719803707E-2</v>
      </c>
      <c r="I60" s="17">
        <v>15.635945900592962</v>
      </c>
      <c r="J60" s="17">
        <v>0.26059909834321632</v>
      </c>
      <c r="K60" s="17">
        <v>-0.999999999999998</v>
      </c>
      <c r="L60" s="17">
        <v>-0.999999999999998</v>
      </c>
      <c r="M60" s="17">
        <v>5.2119819668643226</v>
      </c>
      <c r="N60" s="17">
        <v>20.393692537838149</v>
      </c>
      <c r="O60" s="17">
        <v>3.3278769580558558</v>
      </c>
      <c r="P60" s="17">
        <v>0.30850632686991286</v>
      </c>
      <c r="Q60" s="17">
        <v>0.48426133845455482</v>
      </c>
      <c r="R60" s="17">
        <v>0.32256186147422983</v>
      </c>
      <c r="S60" s="17">
        <v>0.32256186147422983</v>
      </c>
      <c r="T60" s="17">
        <v>0.21074585952788827</v>
      </c>
      <c r="U60" s="17">
        <v>-5.3260930837231296E-2</v>
      </c>
      <c r="V60" s="17">
        <v>21.680382131836005</v>
      </c>
      <c r="W60" s="17">
        <v>0.89717100583430565</v>
      </c>
      <c r="X60" s="17">
        <v>-0.999999999999998</v>
      </c>
      <c r="Y60" s="17">
        <v>-0.999999999999998</v>
      </c>
      <c r="Z60" s="17">
        <v>29.175534586121969</v>
      </c>
      <c r="AA60" s="17">
        <v>0.31980910889459924</v>
      </c>
      <c r="AB60" s="17">
        <v>1.218459667004471E-2</v>
      </c>
      <c r="AC60" s="17">
        <v>-0.1917758832480152</v>
      </c>
      <c r="AD60" s="17">
        <v>7.0108911158314209</v>
      </c>
      <c r="AE60" s="17">
        <v>0.3</v>
      </c>
      <c r="AF60" s="17">
        <v>-0.999999999999998</v>
      </c>
      <c r="AG60" s="17">
        <v>-0.999999999999998</v>
      </c>
      <c r="AH60" s="17">
        <v>9.8532958893627828E-2</v>
      </c>
      <c r="AI60" s="17">
        <v>-5.3260930837231296E-2</v>
      </c>
      <c r="AJ60" s="17">
        <v>-0.12584783587944973</v>
      </c>
      <c r="AK60" s="17">
        <v>-2.8120850270375489E-2</v>
      </c>
      <c r="AL60" s="17">
        <v>-4.5292389640714595E-2</v>
      </c>
      <c r="AM60" s="17">
        <v>0.72138820456013875</v>
      </c>
      <c r="AN60" s="17">
        <v>-1.7615489204151129</v>
      </c>
      <c r="AO60" s="17">
        <v>17.894100862651584</v>
      </c>
      <c r="AP60" s="17">
        <v>37.316328032428963</v>
      </c>
      <c r="AQ60" s="17">
        <v>0.80260865163911632</v>
      </c>
      <c r="AR60" s="17">
        <v>1.1577701041775219</v>
      </c>
      <c r="AS60" s="17">
        <v>-0.999999999999998</v>
      </c>
      <c r="AT60" s="17">
        <v>-0.999999999999998</v>
      </c>
      <c r="AU60" s="17">
        <v>0.65788643859613094</v>
      </c>
      <c r="AV60" s="17">
        <v>67.463327986611716</v>
      </c>
      <c r="AW60" s="17">
        <v>64.107894080761127</v>
      </c>
      <c r="AX60" s="17">
        <v>-0.16130903274056865</v>
      </c>
      <c r="AY60" s="17">
        <v>-67.921053892039509</v>
      </c>
      <c r="AZ60">
        <v>1346.9127608825138</v>
      </c>
    </row>
    <row r="61" spans="1:52" x14ac:dyDescent="0.25">
      <c r="A61">
        <v>6025</v>
      </c>
      <c r="B61" t="s">
        <v>3025</v>
      </c>
      <c r="C61" s="17">
        <v>4.6174020450932396</v>
      </c>
      <c r="D61" s="17">
        <v>0.11930288257235765</v>
      </c>
      <c r="E61" s="17">
        <v>1.2140854625871649</v>
      </c>
      <c r="F61" s="17">
        <v>1.2140854625871649</v>
      </c>
      <c r="G61" s="17">
        <v>6.2319754225284671E-2</v>
      </c>
      <c r="H61" s="17">
        <v>-2.0277011553503029E-2</v>
      </c>
      <c r="I61" s="17">
        <v>2.5225645603068969</v>
      </c>
      <c r="J61" s="17">
        <v>4.2042742671781617E-2</v>
      </c>
      <c r="K61" s="17">
        <v>-1.0000000000000009</v>
      </c>
      <c r="L61" s="17">
        <v>-1.0000000000000009</v>
      </c>
      <c r="M61" s="17">
        <v>0.84085485343563338</v>
      </c>
      <c r="N61" s="17">
        <v>8.3540520679872969</v>
      </c>
      <c r="O61" s="17">
        <v>0.70069247277706703</v>
      </c>
      <c r="P61" s="17">
        <v>-2.1149892829551442</v>
      </c>
      <c r="Q61" s="17">
        <v>-0.65757484830084501</v>
      </c>
      <c r="R61" s="17">
        <v>0.34143158647452637</v>
      </c>
      <c r="S61" s="17">
        <v>0.34143158647452637</v>
      </c>
      <c r="T61" s="17">
        <v>0.25024763877369544</v>
      </c>
      <c r="U61" s="17">
        <v>7.9474082035209698E-2</v>
      </c>
      <c r="V61" s="17">
        <v>38.821686043447038</v>
      </c>
      <c r="W61" s="17">
        <v>2.1267537307245035</v>
      </c>
      <c r="X61" s="17">
        <v>-1.0000000000000009</v>
      </c>
      <c r="Y61" s="17">
        <v>-1.0000000000000009</v>
      </c>
      <c r="Z61" s="17">
        <v>82.867886495357709</v>
      </c>
      <c r="AA61" s="17">
        <v>0.17792043128095891</v>
      </c>
      <c r="AB61" s="17">
        <v>0.46354541892138573</v>
      </c>
      <c r="AC61" s="17">
        <v>0.2526096558018866</v>
      </c>
      <c r="AD61" s="17">
        <v>44.703775300211525</v>
      </c>
      <c r="AE61" s="17">
        <v>0.9</v>
      </c>
      <c r="AF61" s="17">
        <v>-1.0000000000000009</v>
      </c>
      <c r="AG61" s="17">
        <v>-1.0000000000000009</v>
      </c>
      <c r="AH61" s="17">
        <v>-3.7322165455160913E-2</v>
      </c>
      <c r="AI61" s="17">
        <v>7.9474082035209698E-2</v>
      </c>
      <c r="AJ61" s="17">
        <v>-0.30920948881756427</v>
      </c>
      <c r="AK61" s="17">
        <v>-3.1771198232282166E-2</v>
      </c>
      <c r="AL61" s="17">
        <v>-0.16980484907035934</v>
      </c>
      <c r="AM61" s="17">
        <v>0.1561065290562865</v>
      </c>
      <c r="AN61" s="17">
        <v>-5.7911686708468064</v>
      </c>
      <c r="AO61" s="17">
        <v>3.7438072352457512</v>
      </c>
      <c r="AP61" s="17">
        <v>41.344250603753927</v>
      </c>
      <c r="AQ61" s="17">
        <v>1.0125848937579576</v>
      </c>
      <c r="AR61" s="17">
        <v>2.1687964733962852</v>
      </c>
      <c r="AS61" s="17">
        <v>-1.0000000000000009</v>
      </c>
      <c r="AT61" s="17">
        <v>-1.0000000000000009</v>
      </c>
      <c r="AU61" s="17">
        <v>0.55651061428631921</v>
      </c>
      <c r="AV61" s="17">
        <v>94.965745798590788</v>
      </c>
      <c r="AW61" s="17">
        <v>102.16671069300853</v>
      </c>
      <c r="AX61" s="17">
        <v>0.24983625451093208</v>
      </c>
      <c r="AY61" s="17">
        <v>13.305621553770198</v>
      </c>
      <c r="AZ61">
        <v>1532.9531246854972</v>
      </c>
    </row>
    <row r="62" spans="1:52" x14ac:dyDescent="0.25">
      <c r="A62">
        <v>6321</v>
      </c>
      <c r="B62" t="s">
        <v>3194</v>
      </c>
      <c r="C62" s="17">
        <v>5.7399990336234818</v>
      </c>
      <c r="D62" s="17">
        <v>1.0778901160284366E-3</v>
      </c>
      <c r="E62" s="17">
        <v>0.36159520956301278</v>
      </c>
      <c r="F62" s="17">
        <v>0.36159520956301278</v>
      </c>
      <c r="G62" s="17">
        <v>-0.29420371674063561</v>
      </c>
      <c r="H62" s="17">
        <v>-1.1569616196758697E-2</v>
      </c>
      <c r="I62" s="17">
        <v>-18.346399976243664</v>
      </c>
      <c r="J62" s="17">
        <v>-0.30577333293739428</v>
      </c>
      <c r="K62" s="17">
        <v>-1.0000000000000007</v>
      </c>
      <c r="L62" s="17">
        <v>-1.0000000000000007</v>
      </c>
      <c r="M62" s="17">
        <v>-6.115466658747887</v>
      </c>
      <c r="N62" s="17">
        <v>-12.244805733057166</v>
      </c>
      <c r="O62" s="17">
        <v>-0.21301820663317089</v>
      </c>
      <c r="P62" s="17">
        <v>0.9472333593340645</v>
      </c>
      <c r="Q62" s="17">
        <v>0.32546133880681732</v>
      </c>
      <c r="R62" s="17">
        <v>0.33371301744889409</v>
      </c>
      <c r="S62" s="17">
        <v>0.33371301744889409</v>
      </c>
      <c r="T62" s="17">
        <v>0.15072750242265595</v>
      </c>
      <c r="U62" s="17">
        <v>-2.6004255614146168E-2</v>
      </c>
      <c r="V62" s="17">
        <v>43.916904585747687</v>
      </c>
      <c r="W62" s="17">
        <v>1.4204635279564899</v>
      </c>
      <c r="X62" s="17">
        <v>-1.0000000000000007</v>
      </c>
      <c r="Y62" s="17">
        <v>-1.0000000000000007</v>
      </c>
      <c r="Z62" s="17">
        <v>65.27882753088133</v>
      </c>
      <c r="AA62" s="17">
        <v>7.4424777099472275E-2</v>
      </c>
      <c r="AB62" s="17">
        <v>0.15754696484281733</v>
      </c>
      <c r="AC62" s="17">
        <v>0.18875749018424662</v>
      </c>
      <c r="AD62" s="17">
        <v>21.036461606326814</v>
      </c>
      <c r="AE62" s="17">
        <v>0.5</v>
      </c>
      <c r="AF62" s="17">
        <v>-1.0000000000000007</v>
      </c>
      <c r="AG62" s="17">
        <v>-1.0000000000000007</v>
      </c>
      <c r="AH62" s="17">
        <v>5.299660332038874E-2</v>
      </c>
      <c r="AI62" s="17">
        <v>-2.6004255614146168E-2</v>
      </c>
      <c r="AJ62" s="17">
        <v>6.3199234952867143E-3</v>
      </c>
      <c r="AK62" s="17">
        <v>4.4307199346274681E-2</v>
      </c>
      <c r="AL62" s="17">
        <v>-2.4282662022111011E-2</v>
      </c>
      <c r="AM62" s="17">
        <v>0.11952051524148809</v>
      </c>
      <c r="AN62" s="17">
        <v>-0.57546693307634178</v>
      </c>
      <c r="AO62" s="17">
        <v>3.2095488777685777</v>
      </c>
      <c r="AP62" s="17">
        <v>25.570504609504045</v>
      </c>
      <c r="AQ62" s="17">
        <v>0.79214928170629795</v>
      </c>
      <c r="AR62" s="17">
        <v>1.1146901950190955</v>
      </c>
      <c r="AS62" s="17">
        <v>-1.0000000000000007</v>
      </c>
      <c r="AT62" s="17">
        <v>-1.0000000000000007</v>
      </c>
      <c r="AU62" s="17">
        <v>0.68705654836982821</v>
      </c>
      <c r="AV62" s="17">
        <v>56.243570675592721</v>
      </c>
      <c r="AW62" s="17">
        <v>54.703077180585886</v>
      </c>
      <c r="AX62" s="17">
        <v>4.1411119034435007E-2</v>
      </c>
      <c r="AY62" s="17">
        <v>-21.545408046593899</v>
      </c>
      <c r="AZ62">
        <v>1412.0564230288612</v>
      </c>
    </row>
    <row r="63" spans="1:52" x14ac:dyDescent="0.25">
      <c r="A63">
        <v>6369</v>
      </c>
      <c r="B63" t="s">
        <v>3239</v>
      </c>
      <c r="C63" s="17">
        <v>5.6351904304176799</v>
      </c>
      <c r="D63" s="17">
        <v>0.19876487158416839</v>
      </c>
      <c r="E63" s="17">
        <v>-0.66921323556233481</v>
      </c>
      <c r="F63" s="17">
        <v>-0.66921323556233481</v>
      </c>
      <c r="G63" s="17">
        <v>-1.126409735843955E-2</v>
      </c>
      <c r="H63" s="17">
        <v>-1.5494012960256473E-2</v>
      </c>
      <c r="I63" s="17">
        <v>-1.6054866191217578</v>
      </c>
      <c r="J63" s="17">
        <v>-2.6758110318696033E-2</v>
      </c>
      <c r="K63" s="17">
        <v>-1.0000000000000007</v>
      </c>
      <c r="L63" s="17">
        <v>-1.0000000000000007</v>
      </c>
      <c r="M63" s="17">
        <v>-0.53516220637392098</v>
      </c>
      <c r="N63" s="17">
        <v>3.3604905757335866</v>
      </c>
      <c r="O63" s="17">
        <v>7.6200807402779862</v>
      </c>
      <c r="P63" s="17">
        <v>0.87182130611864517</v>
      </c>
      <c r="Q63" s="17">
        <v>1.2323484629266019</v>
      </c>
      <c r="R63" s="17">
        <v>0.33001058090463742</v>
      </c>
      <c r="S63" s="17">
        <v>0.33001058090463742</v>
      </c>
      <c r="T63" s="17">
        <v>0.28394062522515695</v>
      </c>
      <c r="U63" s="17">
        <v>0.20145422857865999</v>
      </c>
      <c r="V63" s="17">
        <v>46.886965037271501</v>
      </c>
      <c r="W63" s="17">
        <v>3.0279443920718601</v>
      </c>
      <c r="X63" s="17">
        <v>-1.0000000000000007</v>
      </c>
      <c r="Y63" s="17">
        <v>-1.0000000000000007</v>
      </c>
      <c r="Z63" s="17">
        <v>100.00248933442742</v>
      </c>
      <c r="AA63" s="17">
        <v>0.11605626440771416</v>
      </c>
      <c r="AB63" s="17">
        <v>0.43600381203846783</v>
      </c>
      <c r="AC63" s="17">
        <v>0.4856034402384044</v>
      </c>
      <c r="AD63" s="17">
        <v>51.883175834229327</v>
      </c>
      <c r="AE63" s="17">
        <v>0.9</v>
      </c>
      <c r="AF63" s="17">
        <v>-1.0000000000000007</v>
      </c>
      <c r="AG63" s="17">
        <v>-1.0000000000000007</v>
      </c>
      <c r="AH63" s="17">
        <v>-1.0598654475359973E-3</v>
      </c>
      <c r="AI63" s="17">
        <v>0.20145422857865999</v>
      </c>
      <c r="AJ63" s="17">
        <v>0.14183165859830624</v>
      </c>
      <c r="AK63" s="17">
        <v>-0.10514450659325018</v>
      </c>
      <c r="AL63" s="17">
        <v>0.3518745922665456</v>
      </c>
      <c r="AM63" s="17">
        <v>9.7385141848029738E-2</v>
      </c>
      <c r="AN63" s="17">
        <v>9.506023099655172</v>
      </c>
      <c r="AO63" s="17">
        <v>1.9089060132344908</v>
      </c>
      <c r="AP63" s="17">
        <v>45.28147841814971</v>
      </c>
      <c r="AQ63" s="17">
        <v>1.1454160156130913</v>
      </c>
      <c r="AR63" s="17">
        <v>3.0011862817531654</v>
      </c>
      <c r="AS63" s="17">
        <v>-1.0000000000000007</v>
      </c>
      <c r="AT63" s="17">
        <v>-1.0000000000000007</v>
      </c>
      <c r="AU63" s="17">
        <v>0.56313522736426969</v>
      </c>
      <c r="AV63" s="17">
        <v>105.27188592339553</v>
      </c>
      <c r="AW63" s="17">
        <v>125.39611147231071</v>
      </c>
      <c r="AX63" s="17">
        <v>0.13899900426029346</v>
      </c>
      <c r="AY63" s="17">
        <v>-20.614912674162525</v>
      </c>
      <c r="AZ63">
        <v>1475.7892886227196</v>
      </c>
    </row>
    <row r="64" spans="1:52" x14ac:dyDescent="0.25">
      <c r="A64">
        <v>6377</v>
      </c>
      <c r="B64" t="s">
        <v>3246</v>
      </c>
      <c r="C64" s="17">
        <v>4.2130434573779487</v>
      </c>
      <c r="D64" s="17">
        <v>-4.3825022819588737E-3</v>
      </c>
      <c r="E64" s="17">
        <v>-0.33601911150055863</v>
      </c>
      <c r="F64" s="17">
        <v>-0.33601911150055863</v>
      </c>
      <c r="G64" s="17">
        <v>0.11365486869973403</v>
      </c>
      <c r="H64" s="17">
        <v>-2.6602970180052577E-3</v>
      </c>
      <c r="I64" s="17">
        <v>6.6596743009037302</v>
      </c>
      <c r="J64" s="17">
        <v>0.11099457168172878</v>
      </c>
      <c r="K64" s="17">
        <v>-0.99999999999999956</v>
      </c>
      <c r="L64" s="17">
        <v>-0.99999999999999956</v>
      </c>
      <c r="M64" s="17">
        <v>2.2198914336345754</v>
      </c>
      <c r="N64" s="17">
        <v>10.536698646781122</v>
      </c>
      <c r="O64" s="17">
        <v>-0.89004108387654879</v>
      </c>
      <c r="P64" s="17">
        <v>-2.2718948937724441</v>
      </c>
      <c r="Q64" s="17">
        <v>-0.74581214186732581</v>
      </c>
      <c r="R64" s="17">
        <v>0.33560452265284579</v>
      </c>
      <c r="S64" s="17">
        <v>0.33560452265284579</v>
      </c>
      <c r="T64" s="17">
        <v>0.21211469451175927</v>
      </c>
      <c r="U64" s="17">
        <v>-0.13161291309507683</v>
      </c>
      <c r="V64" s="17">
        <v>25.628650201625813</v>
      </c>
      <c r="W64" s="17">
        <v>0.62126696242005108</v>
      </c>
      <c r="X64" s="17">
        <v>-0.99999999999999956</v>
      </c>
      <c r="Y64" s="17">
        <v>-0.99999999999999956</v>
      </c>
      <c r="Z64" s="17">
        <v>62.408286261363607</v>
      </c>
      <c r="AA64" s="17">
        <v>5.13733891681648E-2</v>
      </c>
      <c r="AB64" s="17">
        <v>0.17841539692280389</v>
      </c>
      <c r="AC64" s="17">
        <v>0.52072017794113468</v>
      </c>
      <c r="AD64" s="17">
        <v>37.525448201605172</v>
      </c>
      <c r="AE64" s="17">
        <v>1</v>
      </c>
      <c r="AF64" s="17">
        <v>-0.99999999999999956</v>
      </c>
      <c r="AG64" s="17">
        <v>-0.99999999999999956</v>
      </c>
      <c r="AH64" s="17">
        <v>-3.6079590479013379E-2</v>
      </c>
      <c r="AI64" s="17">
        <v>-0.13161291309507683</v>
      </c>
      <c r="AJ64" s="17">
        <v>-7.8935896173208606E-2</v>
      </c>
      <c r="AK64" s="17">
        <v>0.13769871852410007</v>
      </c>
      <c r="AL64" s="17">
        <v>-4.2925462114354121E-3</v>
      </c>
      <c r="AM64" s="17">
        <v>-2.7543083076037964E-2</v>
      </c>
      <c r="AN64" s="17">
        <v>-0.50199313615192731</v>
      </c>
      <c r="AO64" s="17">
        <v>-8.3484280449352966E-5</v>
      </c>
      <c r="AP64" s="17">
        <v>32.28832450252952</v>
      </c>
      <c r="AQ64" s="17">
        <v>0.75171082672237377</v>
      </c>
      <c r="AR64" s="17">
        <v>0.73226153410177974</v>
      </c>
      <c r="AS64" s="17">
        <v>-0.99999999999999956</v>
      </c>
      <c r="AT64" s="17">
        <v>-0.99999999999999956</v>
      </c>
      <c r="AU64" s="17">
        <v>-1.0818312533678842</v>
      </c>
      <c r="AV64" s="17">
        <v>72.944901423864309</v>
      </c>
      <c r="AW64" s="17">
        <v>59.062018304776359</v>
      </c>
      <c r="AX64" s="17">
        <v>6.2958570892893192E-3</v>
      </c>
      <c r="AY64" s="17">
        <v>-24.099564461427661</v>
      </c>
      <c r="AZ64">
        <v>1455.8363732779749</v>
      </c>
    </row>
    <row r="65" spans="1:52" x14ac:dyDescent="0.25">
      <c r="A65">
        <v>6418</v>
      </c>
      <c r="B65" t="s">
        <v>3287</v>
      </c>
      <c r="C65" s="17">
        <v>4.68345529959847</v>
      </c>
      <c r="D65" s="17">
        <v>9.1468774726415208E-3</v>
      </c>
      <c r="E65" s="17">
        <v>7.453500064903773E-2</v>
      </c>
      <c r="F65" s="17">
        <v>7.453500064903773E-2</v>
      </c>
      <c r="G65" s="17">
        <v>8.8230642300474435E-2</v>
      </c>
      <c r="H65" s="17">
        <v>5.2015849451003716E-3</v>
      </c>
      <c r="I65" s="17">
        <v>5.605933634734491</v>
      </c>
      <c r="J65" s="17">
        <v>9.3432227245574789E-2</v>
      </c>
      <c r="K65" s="17">
        <v>-1.0000000000000018</v>
      </c>
      <c r="L65" s="17">
        <v>-1.0000000000000018</v>
      </c>
      <c r="M65" s="17">
        <v>1.8686445449114939</v>
      </c>
      <c r="N65" s="17">
        <v>10.363923934981996</v>
      </c>
      <c r="O65" s="17">
        <v>-0.89720913202185271</v>
      </c>
      <c r="P65" s="17">
        <v>6.5628714601432243</v>
      </c>
      <c r="Q65" s="17">
        <v>2.1483489988547633</v>
      </c>
      <c r="R65" s="17">
        <v>0.32667871538791426</v>
      </c>
      <c r="S65" s="17">
        <v>0.32667871538791426</v>
      </c>
      <c r="T65" s="17">
        <v>0.41805238441050396</v>
      </c>
      <c r="U65" s="17">
        <v>9.2200042450966316E-2</v>
      </c>
      <c r="V65" s="17">
        <v>42.807105215668969</v>
      </c>
      <c r="W65" s="17">
        <v>2.7786803779326492</v>
      </c>
      <c r="X65" s="17">
        <v>-1.0000000000000018</v>
      </c>
      <c r="Y65" s="17">
        <v>-1.0000000000000018</v>
      </c>
      <c r="Z65" s="17">
        <v>89.778332658692293</v>
      </c>
      <c r="AA65" s="17">
        <v>0.30228908619972211</v>
      </c>
      <c r="AB65" s="17">
        <v>0.15416714855516978</v>
      </c>
      <c r="AC65" s="17">
        <v>0.44000133412847864</v>
      </c>
      <c r="AD65" s="17">
        <v>44.822878444168566</v>
      </c>
      <c r="AE65" s="17">
        <v>0.8</v>
      </c>
      <c r="AF65" s="17">
        <v>-1.0000000000000018</v>
      </c>
      <c r="AG65" s="17">
        <v>-1.0000000000000018</v>
      </c>
      <c r="AH65" s="17">
        <v>3.5381603938253639E-2</v>
      </c>
      <c r="AI65" s="17">
        <v>9.2200042450966316E-2</v>
      </c>
      <c r="AJ65" s="17">
        <v>-4.5356351238699917E-2</v>
      </c>
      <c r="AK65" s="17">
        <v>8.5859650644755911E-2</v>
      </c>
      <c r="AL65" s="17">
        <v>-2.2797231405039947E-3</v>
      </c>
      <c r="AM65" s="17">
        <v>1.4101257513409952E-2</v>
      </c>
      <c r="AN65" s="17">
        <v>-0.28377483470609965</v>
      </c>
      <c r="AO65" s="17">
        <v>0.78182969105902866</v>
      </c>
      <c r="AP65" s="17">
        <v>48.41303885040346</v>
      </c>
      <c r="AQ65" s="17">
        <v>1.1636098576372989</v>
      </c>
      <c r="AR65" s="17">
        <v>2.8721126051782222</v>
      </c>
      <c r="AS65" s="17">
        <v>-1.0000000000000018</v>
      </c>
      <c r="AT65" s="17">
        <v>-1.0000000000000018</v>
      </c>
      <c r="AU65" s="17">
        <v>2.2228839995037992</v>
      </c>
      <c r="AV65" s="17">
        <v>100.92408628473331</v>
      </c>
      <c r="AW65" s="17">
        <v>110.85172260859494</v>
      </c>
      <c r="AX65" s="17">
        <v>0.25227593371640067</v>
      </c>
      <c r="AY65" s="17">
        <v>1.9998118889982079</v>
      </c>
      <c r="AZ65">
        <v>1542.9806452283974</v>
      </c>
    </row>
    <row r="66" spans="1:52" x14ac:dyDescent="0.25">
      <c r="A66">
        <v>6430</v>
      </c>
      <c r="B66" t="s">
        <v>3297</v>
      </c>
      <c r="C66" s="17">
        <v>1.136046005320082</v>
      </c>
      <c r="D66" s="17">
        <v>-1.7256179129143685E-2</v>
      </c>
      <c r="E66" s="17">
        <v>1.1727481174735628</v>
      </c>
      <c r="F66" s="17">
        <v>1.1727481174735628</v>
      </c>
      <c r="G66" s="17">
        <v>0.15317204488597796</v>
      </c>
      <c r="H66" s="17">
        <v>1.0756358266963363E-2</v>
      </c>
      <c r="I66" s="17">
        <v>9.835704189176468</v>
      </c>
      <c r="J66" s="17">
        <v>0.16392840315294133</v>
      </c>
      <c r="K66" s="17">
        <v>-1.0000000000000004</v>
      </c>
      <c r="L66" s="17">
        <v>-1.0000000000000004</v>
      </c>
      <c r="M66" s="17">
        <v>3.2785680630588301</v>
      </c>
      <c r="N66" s="17">
        <v>12.144498311970137</v>
      </c>
      <c r="O66" s="17">
        <v>-0.71042190148361395</v>
      </c>
      <c r="P66" s="17">
        <v>2.7832170947222563</v>
      </c>
      <c r="Q66" s="17">
        <v>0.82208596219983132</v>
      </c>
      <c r="R66" s="17">
        <v>0.34783330992588174</v>
      </c>
      <c r="S66" s="17">
        <v>0.34783330992588174</v>
      </c>
      <c r="T66" s="17">
        <v>0.28859313981229545</v>
      </c>
      <c r="U66" s="17">
        <v>-0.18194568698527172</v>
      </c>
      <c r="V66" s="17">
        <v>25.535426781033856</v>
      </c>
      <c r="W66" s="17">
        <v>0.60893663062892323</v>
      </c>
      <c r="X66" s="17">
        <v>-1.0000000000000004</v>
      </c>
      <c r="Y66" s="17">
        <v>-1.0000000000000004</v>
      </c>
      <c r="Z66" s="17">
        <v>41.107757434522092</v>
      </c>
      <c r="AA66" s="17">
        <v>0.10282378880453977</v>
      </c>
      <c r="AB66" s="17">
        <v>2.3352352977434362E-2</v>
      </c>
      <c r="AC66" s="17">
        <v>0.16882875204379294</v>
      </c>
      <c r="AD66" s="17">
        <v>14.75024469128835</v>
      </c>
      <c r="AE66" s="17">
        <v>0.2</v>
      </c>
      <c r="AF66" s="17">
        <v>-1.0000000000000004</v>
      </c>
      <c r="AG66" s="17">
        <v>-1.0000000000000004</v>
      </c>
      <c r="AH66" s="17">
        <v>3.2111882530918082E-2</v>
      </c>
      <c r="AI66" s="17">
        <v>-0.18194568698527172</v>
      </c>
      <c r="AJ66" s="17">
        <v>6.4643155725133891E-2</v>
      </c>
      <c r="AK66" s="17">
        <v>-0.21207341903645324</v>
      </c>
      <c r="AL66" s="17">
        <v>0.88506404827378082</v>
      </c>
      <c r="AM66" s="17">
        <v>-0.1603403407661714</v>
      </c>
      <c r="AN66" s="17">
        <v>22.449816985470189</v>
      </c>
      <c r="AO66" s="17">
        <v>-5.068875614336549</v>
      </c>
      <c r="AP66" s="17">
        <v>35.371130970210324</v>
      </c>
      <c r="AQ66" s="17">
        <v>0.80231407267878818</v>
      </c>
      <c r="AR66" s="17">
        <v>0.77286503378186555</v>
      </c>
      <c r="AS66" s="17">
        <v>-1.0000000000000004</v>
      </c>
      <c r="AT66" s="17">
        <v>-1.0000000000000004</v>
      </c>
      <c r="AU66" s="17">
        <v>1.9948340796733919</v>
      </c>
      <c r="AV66" s="17">
        <v>48.183380132155605</v>
      </c>
      <c r="AW66" s="17">
        <v>30.631049084246765</v>
      </c>
      <c r="AX66" s="17">
        <v>-0.15229038369025891</v>
      </c>
      <c r="AY66" s="17">
        <v>-83.233620047669476</v>
      </c>
      <c r="AZ66">
        <v>1268.2973533730856</v>
      </c>
    </row>
    <row r="67" spans="1:52" x14ac:dyDescent="0.25">
      <c r="A67">
        <v>6546</v>
      </c>
      <c r="B67" t="s">
        <v>2753</v>
      </c>
      <c r="C67" s="17">
        <v>5.5840354538883954</v>
      </c>
      <c r="D67" s="17">
        <v>-1.9472810826159419E-2</v>
      </c>
      <c r="E67" s="17">
        <v>-3.1981685701653995E-2</v>
      </c>
      <c r="F67" s="17">
        <v>-3.1981685701653995E-2</v>
      </c>
      <c r="G67" s="17">
        <v>0.37029913511558726</v>
      </c>
      <c r="H67" s="17">
        <v>6.4287983972554016E-3</v>
      </c>
      <c r="I67" s="17">
        <v>22.60367601077057</v>
      </c>
      <c r="J67" s="17">
        <v>0.37672793351284262</v>
      </c>
      <c r="K67" s="17">
        <v>-1.0000000000000004</v>
      </c>
      <c r="L67" s="17">
        <v>-1.0000000000000004</v>
      </c>
      <c r="M67" s="17">
        <v>7.5345586702568559</v>
      </c>
      <c r="N67" s="17">
        <v>28.155729778957308</v>
      </c>
      <c r="O67" s="17">
        <v>-8.2525490955714959E-2</v>
      </c>
      <c r="P67" s="17">
        <v>2.9044322870411325</v>
      </c>
      <c r="Q67" s="17">
        <v>0.94531337902649337</v>
      </c>
      <c r="R67" s="17">
        <v>0.32928182066353673</v>
      </c>
      <c r="S67" s="17">
        <v>0.32928182066353673</v>
      </c>
      <c r="T67" s="17">
        <v>0.25064065604938618</v>
      </c>
      <c r="U67" s="17">
        <v>0.1124758996446045</v>
      </c>
      <c r="V67" s="17">
        <v>25.798090540328868</v>
      </c>
      <c r="W67" s="17">
        <v>1.9552022172096049</v>
      </c>
      <c r="X67" s="17">
        <v>-1.0000000000000004</v>
      </c>
      <c r="Y67" s="17">
        <v>-1.0000000000000004</v>
      </c>
      <c r="Z67" s="17">
        <v>61.674495698506767</v>
      </c>
      <c r="AA67" s="17">
        <v>0.32233293147711961</v>
      </c>
      <c r="AB67" s="17">
        <v>0.3861260052883112</v>
      </c>
      <c r="AC67" s="17">
        <v>-9.8371011824021672E-3</v>
      </c>
      <c r="AD67" s="17">
        <v>34.93109177915143</v>
      </c>
      <c r="AE67" s="17">
        <v>0.6</v>
      </c>
      <c r="AF67" s="17">
        <v>-1.0000000000000004</v>
      </c>
      <c r="AG67" s="17">
        <v>-1.0000000000000004</v>
      </c>
      <c r="AH67" s="17">
        <v>-1.27622445700978E-2</v>
      </c>
      <c r="AI67" s="17">
        <v>0.1124758996446045</v>
      </c>
      <c r="AJ67" s="17">
        <v>-0.23288130104781912</v>
      </c>
      <c r="AK67" s="17">
        <v>0.46479333803720135</v>
      </c>
      <c r="AL67" s="17">
        <v>-0.2925929693169666</v>
      </c>
      <c r="AM67" s="17">
        <v>-4.0244116734096391E-3</v>
      </c>
      <c r="AN67" s="17">
        <v>-8.4792307381632597</v>
      </c>
      <c r="AO67" s="17">
        <v>2.2233563983507652</v>
      </c>
      <c r="AP67" s="17">
        <v>48.401766551099406</v>
      </c>
      <c r="AQ67" s="17">
        <v>1.0216801970210638</v>
      </c>
      <c r="AR67" s="17">
        <v>2.3319301507224477</v>
      </c>
      <c r="AS67" s="17">
        <v>-1.0000000000000004</v>
      </c>
      <c r="AT67" s="17">
        <v>-1.0000000000000004</v>
      </c>
      <c r="AU67" s="17">
        <v>0.91333169332483743</v>
      </c>
      <c r="AV67" s="17">
        <v>92.053581875814899</v>
      </c>
      <c r="AW67" s="17">
        <v>103.04592694887334</v>
      </c>
      <c r="AX67" s="17">
        <v>0.25167079545832682</v>
      </c>
      <c r="AY67" s="17">
        <v>19.7786396578873</v>
      </c>
      <c r="AZ67">
        <v>1527.2987853354937</v>
      </c>
    </row>
    <row r="68" spans="1:52" x14ac:dyDescent="0.25">
      <c r="A68">
        <v>6652</v>
      </c>
      <c r="B68" t="s">
        <v>3475</v>
      </c>
      <c r="C68" s="17">
        <v>4.4608918840647718</v>
      </c>
      <c r="D68" s="17">
        <v>0.12655599067769577</v>
      </c>
      <c r="E68" s="17">
        <v>-1.6937383620330186</v>
      </c>
      <c r="F68" s="17">
        <v>-1.6937383620330186</v>
      </c>
      <c r="G68" s="17">
        <v>0.32452443151941279</v>
      </c>
      <c r="H68" s="17">
        <v>-5.7286268983588098E-3</v>
      </c>
      <c r="I68" s="17">
        <v>19.127748277263226</v>
      </c>
      <c r="J68" s="17">
        <v>0.31879580462105384</v>
      </c>
      <c r="K68" s="17">
        <v>-0.99999999999999867</v>
      </c>
      <c r="L68" s="17">
        <v>-0.99999999999999867</v>
      </c>
      <c r="M68" s="17">
        <v>6.3759160924210798</v>
      </c>
      <c r="N68" s="17">
        <v>21.894901799294985</v>
      </c>
      <c r="O68" s="17">
        <v>1.9195930148445888</v>
      </c>
      <c r="P68" s="17">
        <v>-15.66053504725093</v>
      </c>
      <c r="Q68" s="17">
        <v>-5.0940331599186797</v>
      </c>
      <c r="R68" s="17">
        <v>0.32474446190804235</v>
      </c>
      <c r="S68" s="17">
        <v>0.32474446190804235</v>
      </c>
      <c r="T68" s="17">
        <v>0.40306609330054793</v>
      </c>
      <c r="U68" s="17">
        <v>-3.1221447216800736E-3</v>
      </c>
      <c r="V68" s="17">
        <v>29.225482710955927</v>
      </c>
      <c r="W68" s="17">
        <v>1.9156357526418515</v>
      </c>
      <c r="X68" s="17">
        <v>-0.99999999999999867</v>
      </c>
      <c r="Y68" s="17">
        <v>-0.99999999999999867</v>
      </c>
      <c r="Z68" s="17">
        <v>71.035200744803674</v>
      </c>
      <c r="AA68" s="17">
        <v>0.46448135989646938</v>
      </c>
      <c r="AB68" s="17">
        <v>0.2094017073097354</v>
      </c>
      <c r="AC68" s="17">
        <v>0.26419195666912293</v>
      </c>
      <c r="AD68" s="17">
        <v>46.903751193766354</v>
      </c>
      <c r="AE68" s="17">
        <v>0.8</v>
      </c>
      <c r="AF68" s="17">
        <v>-0.99999999999999867</v>
      </c>
      <c r="AG68" s="17">
        <v>-0.99999999999999867</v>
      </c>
      <c r="AH68" s="17">
        <v>-0.2688436186012953</v>
      </c>
      <c r="AI68" s="17">
        <v>-3.1221447216800736E-3</v>
      </c>
      <c r="AJ68" s="17">
        <v>0.57328511854518738</v>
      </c>
      <c r="AK68" s="17">
        <v>0.23765548002708736</v>
      </c>
      <c r="AL68" s="17">
        <v>0.85803525770232214</v>
      </c>
      <c r="AM68" s="17">
        <v>-9.4572507563142422E-2</v>
      </c>
      <c r="AN68" s="17">
        <v>24.317307035284003</v>
      </c>
      <c r="AO68" s="17">
        <v>-1.1760352889431236</v>
      </c>
      <c r="AP68" s="17">
        <v>48.353230988219146</v>
      </c>
      <c r="AQ68" s="17">
        <v>1.0494328723949524</v>
      </c>
      <c r="AR68" s="17">
        <v>2.234431557262905</v>
      </c>
      <c r="AS68" s="17">
        <v>-0.99999999999999867</v>
      </c>
      <c r="AT68" s="17">
        <v>-0.99999999999999867</v>
      </c>
      <c r="AU68" s="17">
        <v>-6.7877715219516972</v>
      </c>
      <c r="AV68" s="17">
        <v>91.754067255155448</v>
      </c>
      <c r="AW68" s="17">
        <v>86.064980410961567</v>
      </c>
      <c r="AX68" s="17">
        <v>2.8062443843403596E-2</v>
      </c>
      <c r="AY68" s="17">
        <v>-37.577784249202317</v>
      </c>
      <c r="AZ68">
        <v>1351.4602529824051</v>
      </c>
    </row>
    <row r="69" spans="1:52" x14ac:dyDescent="0.25">
      <c r="A69">
        <v>6666</v>
      </c>
      <c r="B69" t="s">
        <v>3486</v>
      </c>
      <c r="C69" s="17">
        <v>5.1469658824885176</v>
      </c>
      <c r="D69" s="17">
        <v>7.0711653294944022E-3</v>
      </c>
      <c r="E69" s="17">
        <v>-1.2976462066960712</v>
      </c>
      <c r="F69" s="17">
        <v>-1.2976462066960712</v>
      </c>
      <c r="G69" s="17">
        <v>0.1255772015595859</v>
      </c>
      <c r="H69" s="17">
        <v>3.6575937005497812E-3</v>
      </c>
      <c r="I69" s="17">
        <v>7.7540877156081427</v>
      </c>
      <c r="J69" s="17">
        <v>0.12923479526013565</v>
      </c>
      <c r="K69" s="17">
        <v>-1.0000000000000004</v>
      </c>
      <c r="L69" s="17">
        <v>-1.0000000000000004</v>
      </c>
      <c r="M69" s="17">
        <v>2.5846959052027128</v>
      </c>
      <c r="N69" s="17">
        <v>11.603407391400586</v>
      </c>
      <c r="O69" s="17">
        <v>-0.6784573781848211</v>
      </c>
      <c r="P69" s="17">
        <v>-1.2606344633881854</v>
      </c>
      <c r="Q69" s="17">
        <v>-0.48534784332491759</v>
      </c>
      <c r="R69" s="17">
        <v>0.35186224693375368</v>
      </c>
      <c r="S69" s="17">
        <v>0.35186224693375368</v>
      </c>
      <c r="T69" s="17">
        <v>0.3972892553293067</v>
      </c>
      <c r="U69" s="17">
        <v>-3.2588300481348351E-2</v>
      </c>
      <c r="V69" s="17">
        <v>37.567626138213178</v>
      </c>
      <c r="W69" s="17">
        <v>1.9866458306369279</v>
      </c>
      <c r="X69" s="17">
        <v>-1.0000000000000004</v>
      </c>
      <c r="Y69" s="17">
        <v>-1.0000000000000004</v>
      </c>
      <c r="Z69" s="17">
        <v>42.45960980005605</v>
      </c>
      <c r="AA69" s="17">
        <v>-4.3946711020553635E-2</v>
      </c>
      <c r="AB69" s="17">
        <v>-9.073110491699515E-3</v>
      </c>
      <c r="AC69" s="17">
        <v>0.16056645161560876</v>
      </c>
      <c r="AD69" s="17">
        <v>5.377331505167767</v>
      </c>
      <c r="AE69" s="17">
        <v>0.5</v>
      </c>
      <c r="AF69" s="17">
        <v>-1.0000000000000004</v>
      </c>
      <c r="AG69" s="17">
        <v>-1.0000000000000004</v>
      </c>
      <c r="AH69" s="17">
        <v>-7.9273219394194447E-2</v>
      </c>
      <c r="AI69" s="17">
        <v>-3.2588300481348351E-2</v>
      </c>
      <c r="AJ69" s="17">
        <v>0.42874844872730095</v>
      </c>
      <c r="AK69" s="17">
        <v>0.27899870788472214</v>
      </c>
      <c r="AL69" s="17">
        <v>0.42245736442050696</v>
      </c>
      <c r="AM69" s="17">
        <v>2.652546099407567E-2</v>
      </c>
      <c r="AN69" s="17">
        <v>12.705176354149183</v>
      </c>
      <c r="AO69" s="17">
        <v>2.058130064275502</v>
      </c>
      <c r="AP69" s="17">
        <v>45.321713853821315</v>
      </c>
      <c r="AQ69" s="17">
        <v>1.0684254487154656</v>
      </c>
      <c r="AR69" s="17">
        <v>2.1158806258970642</v>
      </c>
      <c r="AS69" s="17">
        <v>-1.0000000000000004</v>
      </c>
      <c r="AT69" s="17">
        <v>-1.0000000000000004</v>
      </c>
      <c r="AU69" s="17">
        <v>-1.7829940500209887</v>
      </c>
      <c r="AV69" s="17">
        <v>56.12114725573214</v>
      </c>
      <c r="AW69" s="17">
        <v>51.276852819713412</v>
      </c>
      <c r="AX69" s="17">
        <v>-0.22538773961284247</v>
      </c>
      <c r="AY69" s="17">
        <v>-73.359085298081837</v>
      </c>
      <c r="AZ69">
        <v>1385.8544151937458</v>
      </c>
    </row>
    <row r="70" spans="1:52" x14ac:dyDescent="0.25">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row>
    <row r="71" spans="1:52" x14ac:dyDescent="0.25">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row>
    <row r="72" spans="1:52" x14ac:dyDescent="0.25">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row>
    <row r="73" spans="1:52" x14ac:dyDescent="0.25">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row>
    <row r="74" spans="1:52" x14ac:dyDescent="0.25">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row>
    <row r="75" spans="1:52" x14ac:dyDescent="0.25">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row>
    <row r="76" spans="1:52" x14ac:dyDescent="0.25">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row>
    <row r="77" spans="1:52" x14ac:dyDescent="0.25">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row>
    <row r="78" spans="1:52" x14ac:dyDescent="0.25">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row>
    <row r="79" spans="1:52" x14ac:dyDescent="0.25">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row>
    <row r="80" spans="1:52" x14ac:dyDescent="0.25">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row>
    <row r="81" spans="3:51" x14ac:dyDescent="0.25">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row>
    <row r="82" spans="3:51" x14ac:dyDescent="0.25">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row>
    <row r="83" spans="3:51" x14ac:dyDescent="0.25">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row>
    <row r="84" spans="3:51" x14ac:dyDescent="0.25">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row>
    <row r="85" spans="3:51" x14ac:dyDescent="0.25">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row>
    <row r="86" spans="3:51" x14ac:dyDescent="0.25">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row>
    <row r="87" spans="3:51" x14ac:dyDescent="0.25">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row>
    <row r="88" spans="3:51" x14ac:dyDescent="0.25">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row>
    <row r="89" spans="3:51" x14ac:dyDescent="0.25">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row>
    <row r="90" spans="3:51" x14ac:dyDescent="0.25">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row>
    <row r="91" spans="3:51" x14ac:dyDescent="0.25">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row>
    <row r="92" spans="3:51" x14ac:dyDescent="0.25">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row>
    <row r="93" spans="3:51" x14ac:dyDescent="0.25">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row>
    <row r="94" spans="3:51" x14ac:dyDescent="0.25">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row>
    <row r="95" spans="3:51" x14ac:dyDescent="0.25">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row>
    <row r="96" spans="3:51" x14ac:dyDescent="0.25">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row>
    <row r="97" spans="3:51" x14ac:dyDescent="0.25">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row>
    <row r="98" spans="3:51" x14ac:dyDescent="0.25">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row>
    <row r="99" spans="3:51" x14ac:dyDescent="0.25">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row>
    <row r="100" spans="3:51" x14ac:dyDescent="0.25">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row>
    <row r="101" spans="3:51" x14ac:dyDescent="0.25">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row>
    <row r="102" spans="3:51" x14ac:dyDescent="0.25">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row>
    <row r="103" spans="3:51" x14ac:dyDescent="0.25">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row>
    <row r="104" spans="3:51" x14ac:dyDescent="0.25">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row>
    <row r="105" spans="3:51" x14ac:dyDescent="0.25">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row>
    <row r="106" spans="3:51" x14ac:dyDescent="0.25">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row>
    <row r="107" spans="3:51" x14ac:dyDescent="0.25">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row>
    <row r="108" spans="3:51" x14ac:dyDescent="0.25">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row>
    <row r="109" spans="3:51" x14ac:dyDescent="0.25">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row>
    <row r="110" spans="3:51" x14ac:dyDescent="0.25">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row>
    <row r="111" spans="3:51" x14ac:dyDescent="0.25">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row>
    <row r="112" spans="3:51" x14ac:dyDescent="0.25">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row>
    <row r="113" spans="3:51" x14ac:dyDescent="0.25">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row>
    <row r="114" spans="3:51" x14ac:dyDescent="0.25">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row>
    <row r="115" spans="3:51" x14ac:dyDescent="0.25">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row>
    <row r="116" spans="3:51" x14ac:dyDescent="0.25">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row>
    <row r="117" spans="3:51" x14ac:dyDescent="0.25">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row>
    <row r="118" spans="3:51" x14ac:dyDescent="0.25">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row>
    <row r="119" spans="3:51" x14ac:dyDescent="0.25">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row>
    <row r="120" spans="3:51" x14ac:dyDescent="0.25">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row>
    <row r="121" spans="3:51" x14ac:dyDescent="0.25">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row>
    <row r="122" spans="3:51" x14ac:dyDescent="0.25">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row>
    <row r="123" spans="3:51" x14ac:dyDescent="0.25">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row>
    <row r="124" spans="3:51" x14ac:dyDescent="0.25">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row>
    <row r="125" spans="3:51" x14ac:dyDescent="0.25">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row>
    <row r="126" spans="3:51" x14ac:dyDescent="0.25">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row>
    <row r="127" spans="3:51" x14ac:dyDescent="0.25">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row>
    <row r="128" spans="3:51" x14ac:dyDescent="0.25">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row>
    <row r="129" spans="3:51" x14ac:dyDescent="0.25">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row>
    <row r="130" spans="3:51" x14ac:dyDescent="0.25">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row>
    <row r="131" spans="3:51" x14ac:dyDescent="0.25">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row>
    <row r="132" spans="3:51" x14ac:dyDescent="0.25">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row>
    <row r="133" spans="3:51" x14ac:dyDescent="0.25">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row>
    <row r="134" spans="3:51" x14ac:dyDescent="0.25">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row>
    <row r="135" spans="3:51" x14ac:dyDescent="0.25">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row>
    <row r="136" spans="3:51" x14ac:dyDescent="0.25">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row>
    <row r="137" spans="3:51" x14ac:dyDescent="0.25">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row>
    <row r="138" spans="3:51" x14ac:dyDescent="0.25">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row>
    <row r="139" spans="3:51" x14ac:dyDescent="0.25">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row>
    <row r="140" spans="3:51" x14ac:dyDescent="0.25">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row>
    <row r="141" spans="3:51" x14ac:dyDescent="0.25">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row>
    <row r="142" spans="3:51" x14ac:dyDescent="0.25">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row>
    <row r="143" spans="3:51" x14ac:dyDescent="0.25">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row>
    <row r="144" spans="3:51" x14ac:dyDescent="0.25">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row>
    <row r="145" spans="3:51" x14ac:dyDescent="0.25">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row>
    <row r="146" spans="3:51" x14ac:dyDescent="0.25">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row>
    <row r="147" spans="3:51" x14ac:dyDescent="0.25">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row>
    <row r="148" spans="3:51" x14ac:dyDescent="0.25">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row>
    <row r="149" spans="3:51" x14ac:dyDescent="0.25">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row>
    <row r="150" spans="3:51" x14ac:dyDescent="0.25">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row>
    <row r="151" spans="3:51" x14ac:dyDescent="0.25">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row>
    <row r="152" spans="3:51" x14ac:dyDescent="0.25">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row>
    <row r="153" spans="3:51" x14ac:dyDescent="0.25">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row>
    <row r="154" spans="3:51" x14ac:dyDescent="0.25">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row>
    <row r="155" spans="3:51" x14ac:dyDescent="0.25">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row>
    <row r="156" spans="3:51" x14ac:dyDescent="0.25">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row>
    <row r="157" spans="3:51" x14ac:dyDescent="0.25">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row>
    <row r="158" spans="3:51" x14ac:dyDescent="0.25">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row>
    <row r="159" spans="3:51" x14ac:dyDescent="0.25">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row>
    <row r="160" spans="3:51" x14ac:dyDescent="0.25">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row>
  </sheetData>
  <autoFilter ref="A2:AZ2">
    <sortState ref="A3:AZ56">
      <sortCondition descending="1" ref="AE2"/>
    </sortState>
  </autoFilter>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69"/>
  <sheetViews>
    <sheetView workbookViewId="0">
      <pane xSplit="2" ySplit="2" topLeftCell="C3" activePane="bottomRight" state="frozen"/>
      <selection pane="topRight" activeCell="C1" sqref="C1"/>
      <selection pane="bottomLeft" activeCell="A3" sqref="A3"/>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3588</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3704</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60</v>
      </c>
      <c r="B3" t="s">
        <v>462</v>
      </c>
      <c r="C3">
        <v>5.7059225554222319</v>
      </c>
      <c r="D3">
        <v>-1.6403087555544576E-2</v>
      </c>
      <c r="E3">
        <v>0.93249049555167829</v>
      </c>
      <c r="F3">
        <v>0.93249049555167829</v>
      </c>
      <c r="G3">
        <v>0.40528271118739101</v>
      </c>
      <c r="H3">
        <v>0.10445635720945724</v>
      </c>
      <c r="I3">
        <v>30.584344103810881</v>
      </c>
      <c r="J3">
        <v>0.50973906839684813</v>
      </c>
      <c r="K3">
        <v>-1.0000000000000002</v>
      </c>
      <c r="L3">
        <v>-1.0000000000000002</v>
      </c>
      <c r="M3">
        <v>10.194781367936963</v>
      </c>
      <c r="N3">
        <v>37.222757154784787</v>
      </c>
      <c r="O3">
        <v>2.3429082958325584</v>
      </c>
      <c r="P3">
        <v>-0.6271389209259528</v>
      </c>
      <c r="Q3">
        <v>-6.5607035535117875E-2</v>
      </c>
      <c r="R3">
        <v>0.3280485330540861</v>
      </c>
      <c r="S3">
        <v>0.3280485330540861</v>
      </c>
      <c r="T3">
        <v>0.47848951602616696</v>
      </c>
      <c r="U3">
        <v>5.9635581575104242E-2</v>
      </c>
      <c r="V3">
        <v>27.379323812503799</v>
      </c>
      <c r="W3">
        <v>2.4128447509873689</v>
      </c>
      <c r="X3">
        <v>-1.0000000000000002</v>
      </c>
      <c r="Y3">
        <v>-1.0000000000000002</v>
      </c>
      <c r="Z3">
        <v>70.537880787120329</v>
      </c>
      <c r="AA3">
        <v>0.31045375411633119</v>
      </c>
      <c r="AB3">
        <v>8.1087943657909126E-2</v>
      </c>
      <c r="AC3">
        <v>0.47294158242879225</v>
      </c>
      <c r="AD3">
        <v>43.224164010151654</v>
      </c>
      <c r="AE3">
        <v>0.9</v>
      </c>
      <c r="AF3">
        <v>-1.0000000000000002</v>
      </c>
      <c r="AG3">
        <v>-1.0000000000000002</v>
      </c>
      <c r="AH3">
        <v>-1.2083319840327615E-2</v>
      </c>
      <c r="AI3">
        <v>5.9635581575104242E-2</v>
      </c>
      <c r="AJ3">
        <v>0.24887531945077832</v>
      </c>
      <c r="AK3">
        <v>4.7389260290581776E-2</v>
      </c>
      <c r="AL3">
        <v>-0.10273692312433896</v>
      </c>
      <c r="AM3">
        <v>-0.40503254911524783</v>
      </c>
      <c r="AN3">
        <v>-1.3240464808545824</v>
      </c>
      <c r="AO3">
        <v>-9.8888674264282788</v>
      </c>
      <c r="AP3">
        <v>57.963667916314698</v>
      </c>
      <c r="AQ3">
        <v>1.1942221637094448</v>
      </c>
      <c r="AR3">
        <v>2.9225838193842191</v>
      </c>
      <c r="AS3">
        <v>-1.0000000000000002</v>
      </c>
      <c r="AT3">
        <v>-1.0000000000000002</v>
      </c>
      <c r="AU3">
        <v>0.86688346001656058</v>
      </c>
      <c r="AV3">
        <v>97.871770515476754</v>
      </c>
      <c r="AW3">
        <v>103.59366227618068</v>
      </c>
      <c r="AX3">
        <v>0.19606121928353587</v>
      </c>
      <c r="AY3">
        <v>20.027180981293064</v>
      </c>
      <c r="AZ3">
        <v>1597.0693062141679</v>
      </c>
    </row>
    <row r="4" spans="1:52" x14ac:dyDescent="0.25">
      <c r="A4">
        <v>79</v>
      </c>
      <c r="B4" t="s">
        <v>473</v>
      </c>
      <c r="C4">
        <v>4.4025013783074911</v>
      </c>
      <c r="D4">
        <v>1.491087171304588E-2</v>
      </c>
      <c r="E4">
        <v>3.4474567624844714</v>
      </c>
      <c r="F4">
        <v>3.4474567624844714</v>
      </c>
      <c r="G4">
        <v>0.12817778891406564</v>
      </c>
      <c r="H4">
        <v>-2.2292785928373074E-3</v>
      </c>
      <c r="I4">
        <v>7.5569106192736992</v>
      </c>
      <c r="J4">
        <v>0.12594851032122836</v>
      </c>
      <c r="K4">
        <v>-0.99999999999999745</v>
      </c>
      <c r="L4">
        <v>-0.99999999999999745</v>
      </c>
      <c r="M4">
        <v>2.5189702064245671</v>
      </c>
      <c r="N4">
        <v>15.40686876006566</v>
      </c>
      <c r="O4">
        <v>0.49418460933768443</v>
      </c>
      <c r="P4">
        <v>19.54132100856744</v>
      </c>
      <c r="Q4">
        <v>6.409592520517978</v>
      </c>
      <c r="R4">
        <v>0.3343506366351498</v>
      </c>
      <c r="S4">
        <v>0.3343506366351498</v>
      </c>
      <c r="T4">
        <v>0.23694019118902285</v>
      </c>
      <c r="U4">
        <v>0.26368617281674761</v>
      </c>
      <c r="V4">
        <v>41.735165078193631</v>
      </c>
      <c r="W4">
        <v>3.0736478679074639</v>
      </c>
      <c r="X4">
        <v>-0.99999999999999745</v>
      </c>
      <c r="Y4">
        <v>-0.99999999999999745</v>
      </c>
      <c r="Z4">
        <v>84.944764409379545</v>
      </c>
      <c r="AA4">
        <v>0.52194086716429955</v>
      </c>
      <c r="AB4">
        <v>7.3175419259958102E-2</v>
      </c>
      <c r="AC4">
        <v>0.14088384978910123</v>
      </c>
      <c r="AD4">
        <v>36.800006810667959</v>
      </c>
      <c r="AE4">
        <v>0.83333333333333337</v>
      </c>
      <c r="AF4">
        <v>-0.99999999999999745</v>
      </c>
      <c r="AG4">
        <v>-0.99999999999999745</v>
      </c>
      <c r="AH4">
        <v>9.8507540240064626E-2</v>
      </c>
      <c r="AI4">
        <v>0.26368617281674761</v>
      </c>
      <c r="AJ4">
        <v>-4.2276140169296723E-3</v>
      </c>
      <c r="AK4">
        <v>0.32711801580717004</v>
      </c>
      <c r="AL4">
        <v>7.3753182334401271E-2</v>
      </c>
      <c r="AM4">
        <v>0.27003664342399586</v>
      </c>
      <c r="AN4">
        <v>1.822691488275384</v>
      </c>
      <c r="AO4">
        <v>8.386506164635751</v>
      </c>
      <c r="AP4">
        <v>49.292075697467283</v>
      </c>
      <c r="AQ4">
        <v>1.1693276372760688</v>
      </c>
      <c r="AR4">
        <v>3.199596378228692</v>
      </c>
      <c r="AS4">
        <v>-0.99999999999999745</v>
      </c>
      <c r="AT4">
        <v>-0.99999999999999745</v>
      </c>
      <c r="AU4">
        <v>9.8570492830024481</v>
      </c>
      <c r="AV4">
        <v>108.73813933408093</v>
      </c>
      <c r="AW4">
        <v>137.07690742055701</v>
      </c>
      <c r="AX4">
        <v>0.28281352007862254</v>
      </c>
      <c r="AY4">
        <v>15.270042516128333</v>
      </c>
      <c r="AZ4">
        <v>1522.8685384914324</v>
      </c>
    </row>
    <row r="5" spans="1:52" x14ac:dyDescent="0.25">
      <c r="A5">
        <v>118</v>
      </c>
      <c r="B5" t="s">
        <v>494</v>
      </c>
      <c r="C5">
        <v>5.7395266454307832</v>
      </c>
      <c r="D5">
        <v>-1.3670073404503911E-2</v>
      </c>
      <c r="E5">
        <v>19.794162155343443</v>
      </c>
      <c r="F5">
        <v>19.794162155343443</v>
      </c>
      <c r="G5">
        <v>0.53656485614166305</v>
      </c>
      <c r="H5">
        <v>5.3590695602739793E-3</v>
      </c>
      <c r="I5">
        <v>32.515435542116208</v>
      </c>
      <c r="J5">
        <v>0.54192392570193693</v>
      </c>
      <c r="K5">
        <v>-1</v>
      </c>
      <c r="L5">
        <v>-1</v>
      </c>
      <c r="M5">
        <v>10.838478514038737</v>
      </c>
      <c r="N5">
        <v>58.049124342890437</v>
      </c>
      <c r="O5">
        <v>-0.43302157183307521</v>
      </c>
      <c r="P5">
        <v>86.061369193105818</v>
      </c>
      <c r="Q5">
        <v>28.419508869660906</v>
      </c>
      <c r="R5">
        <v>0.33266585961761813</v>
      </c>
      <c r="S5">
        <v>0.33266585961761813</v>
      </c>
      <c r="T5">
        <v>0.3816136863473355</v>
      </c>
      <c r="U5">
        <v>-0.17677449485938893</v>
      </c>
      <c r="V5">
        <v>13.129879400849855</v>
      </c>
      <c r="W5">
        <v>0.58854809605059455</v>
      </c>
      <c r="X5">
        <v>-1</v>
      </c>
      <c r="Y5">
        <v>-1</v>
      </c>
      <c r="Z5">
        <v>88.792032238982173</v>
      </c>
      <c r="AA5">
        <v>0.19594778270633639</v>
      </c>
      <c r="AB5">
        <v>0.34021507083455921</v>
      </c>
      <c r="AC5">
        <v>0.4086900258285332</v>
      </c>
      <c r="AD5">
        <v>47.242643968471448</v>
      </c>
      <c r="AE5">
        <v>0.9375</v>
      </c>
      <c r="AF5">
        <v>-1</v>
      </c>
      <c r="AG5">
        <v>-1</v>
      </c>
      <c r="AH5">
        <v>0.91082172596668043</v>
      </c>
      <c r="AI5">
        <v>-0.17677449485938893</v>
      </c>
      <c r="AJ5">
        <v>-0.10315311680757111</v>
      </c>
      <c r="AK5">
        <v>0.2485610368120571</v>
      </c>
      <c r="AL5">
        <v>-0.35737021622505039</v>
      </c>
      <c r="AM5">
        <v>-0.19150085397621394</v>
      </c>
      <c r="AN5">
        <v>-9.4500209896641163</v>
      </c>
      <c r="AO5">
        <v>-3.5447161653450645</v>
      </c>
      <c r="AP5">
        <v>45.645314942966095</v>
      </c>
      <c r="AQ5">
        <v>0.87017091072318287</v>
      </c>
      <c r="AR5">
        <v>1.1304720217525317</v>
      </c>
      <c r="AS5">
        <v>-1</v>
      </c>
      <c r="AT5">
        <v>-1</v>
      </c>
      <c r="AU5">
        <v>48.213671025004373</v>
      </c>
      <c r="AV5">
        <v>143.2964404165277</v>
      </c>
      <c r="AW5">
        <v>143.83542544992238</v>
      </c>
      <c r="AX5">
        <v>0.46674391972671392</v>
      </c>
      <c r="AY5">
        <v>73.33090636371908</v>
      </c>
      <c r="AZ5">
        <v>1757.8441446607842</v>
      </c>
    </row>
    <row r="6" spans="1:52" x14ac:dyDescent="0.25">
      <c r="A6">
        <v>120</v>
      </c>
      <c r="B6" t="s">
        <v>495</v>
      </c>
      <c r="C6">
        <v>2.553234376380126</v>
      </c>
      <c r="D6">
        <v>6.873875988573977E-2</v>
      </c>
      <c r="E6">
        <v>3.1041666700543891</v>
      </c>
      <c r="F6">
        <v>3.1041666700543891</v>
      </c>
      <c r="G6">
        <v>0.32303863956601891</v>
      </c>
      <c r="H6">
        <v>-4.6222195795773049E-3</v>
      </c>
      <c r="I6">
        <v>19.10498519918648</v>
      </c>
      <c r="J6">
        <v>0.31841641998644149</v>
      </c>
      <c r="K6">
        <v>-0.99999999999999978</v>
      </c>
      <c r="L6">
        <v>-0.99999999999999978</v>
      </c>
      <c r="M6">
        <v>6.3683283997288296</v>
      </c>
      <c r="N6">
        <v>24.762386245621002</v>
      </c>
      <c r="O6">
        <v>-1.0793293153914996</v>
      </c>
      <c r="P6">
        <v>-1.3425977423680724</v>
      </c>
      <c r="Q6">
        <v>-0.5205326782803521</v>
      </c>
      <c r="R6">
        <v>0.33075456856584295</v>
      </c>
      <c r="S6">
        <v>0.33075456856584295</v>
      </c>
      <c r="T6">
        <v>0.28562678562839722</v>
      </c>
      <c r="U6">
        <v>0.17394085795940453</v>
      </c>
      <c r="V6">
        <v>32.106414429321816</v>
      </c>
      <c r="W6">
        <v>2.5266662426477708</v>
      </c>
      <c r="X6">
        <v>-0.99999999999999978</v>
      </c>
      <c r="Y6">
        <v>-0.99999999999999978</v>
      </c>
      <c r="Z6">
        <v>58.666149800989864</v>
      </c>
      <c r="AA6">
        <v>0.16033023371390548</v>
      </c>
      <c r="AB6">
        <v>0.30291631209798037</v>
      </c>
      <c r="AC6">
        <v>7.8358815187081585E-2</v>
      </c>
      <c r="AD6">
        <v>27.080268049948408</v>
      </c>
      <c r="AE6">
        <v>0.8</v>
      </c>
      <c r="AF6">
        <v>-0.99999999999999978</v>
      </c>
      <c r="AG6">
        <v>-0.99999999999999978</v>
      </c>
      <c r="AH6">
        <v>-6.0275408062154458E-2</v>
      </c>
      <c r="AI6">
        <v>0.17394085795940453</v>
      </c>
      <c r="AJ6">
        <v>6.7540328220888124E-2</v>
      </c>
      <c r="AK6">
        <v>0.12820803906095693</v>
      </c>
      <c r="AL6">
        <v>0.42500399264667404</v>
      </c>
      <c r="AM6">
        <v>0.18549109987924359</v>
      </c>
      <c r="AN6">
        <v>10.962801457271292</v>
      </c>
      <c r="AO6">
        <v>5.2783176922858743</v>
      </c>
      <c r="AP6">
        <v>51.211399628508325</v>
      </c>
      <c r="AQ6">
        <v>1.1210767807194872</v>
      </c>
      <c r="AR6">
        <v>2.8450826626342098</v>
      </c>
      <c r="AS6">
        <v>-0.99999999999999978</v>
      </c>
      <c r="AT6">
        <v>-0.99999999999999978</v>
      </c>
      <c r="AU6">
        <v>2.5836339917740392</v>
      </c>
      <c r="AV6">
        <v>88.706853738896726</v>
      </c>
      <c r="AW6">
        <v>104.89543137359406</v>
      </c>
      <c r="AX6">
        <v>0.24687141687137679</v>
      </c>
      <c r="AY6">
        <v>4.9521861161488712</v>
      </c>
      <c r="AZ6">
        <v>1508.5391060858278</v>
      </c>
    </row>
    <row r="7" spans="1:52" x14ac:dyDescent="0.25">
      <c r="A7">
        <v>159</v>
      </c>
      <c r="B7" t="s">
        <v>514</v>
      </c>
      <c r="C7">
        <v>4.483744454482645</v>
      </c>
      <c r="D7">
        <v>-2.917925074578152E-2</v>
      </c>
      <c r="E7">
        <v>-0.84552575784461681</v>
      </c>
      <c r="F7">
        <v>-0.84552575784461681</v>
      </c>
      <c r="G7">
        <v>0.51578791459316997</v>
      </c>
      <c r="H7">
        <v>-1.4810440608695054E-2</v>
      </c>
      <c r="I7">
        <v>30.058648439068484</v>
      </c>
      <c r="J7">
        <v>0.50097747398447501</v>
      </c>
      <c r="K7">
        <v>-1.0000000000000013</v>
      </c>
      <c r="L7">
        <v>-1.0000000000000013</v>
      </c>
      <c r="M7">
        <v>10.019549479689504</v>
      </c>
      <c r="N7">
        <v>33.696867135706562</v>
      </c>
      <c r="O7">
        <v>-1.5690283558423823</v>
      </c>
      <c r="P7">
        <v>2.1415974286684172</v>
      </c>
      <c r="Q7">
        <v>0.58251656336603197</v>
      </c>
      <c r="R7">
        <v>0.33790773340364999</v>
      </c>
      <c r="S7">
        <v>0.33790773340364999</v>
      </c>
      <c r="T7">
        <v>0.26424101212117579</v>
      </c>
      <c r="U7">
        <v>-0.21348759099413045</v>
      </c>
      <c r="V7">
        <v>9.0236565579948085</v>
      </c>
      <c r="W7">
        <v>-4.4549104586938171E-2</v>
      </c>
      <c r="X7">
        <v>-1.0000000000000013</v>
      </c>
      <c r="Y7">
        <v>-1.0000000000000013</v>
      </c>
      <c r="Z7">
        <v>48.876206593814615</v>
      </c>
      <c r="AA7">
        <v>0.33433390699245236</v>
      </c>
      <c r="AB7">
        <v>0.24411824756742129</v>
      </c>
      <c r="AC7">
        <v>0.20694851488920166</v>
      </c>
      <c r="AD7">
        <v>39.270033472453768</v>
      </c>
      <c r="AE7">
        <v>1</v>
      </c>
      <c r="AF7">
        <v>-1.0000000000000013</v>
      </c>
      <c r="AG7">
        <v>-1.0000000000000013</v>
      </c>
      <c r="AH7">
        <v>9.1719068758409454E-3</v>
      </c>
      <c r="AI7">
        <v>-0.21348759099413045</v>
      </c>
      <c r="AJ7">
        <v>2.2711280204045125E-2</v>
      </c>
      <c r="AK7">
        <v>0.49241730003934964</v>
      </c>
      <c r="AL7">
        <v>8.7545385396863906E-2</v>
      </c>
      <c r="AM7">
        <v>1.2255596627005392</v>
      </c>
      <c r="AN7">
        <v>2.3021910359418256</v>
      </c>
      <c r="AO7">
        <v>33.101078067710247</v>
      </c>
      <c r="AP7">
        <v>39.082304997063304</v>
      </c>
      <c r="AQ7">
        <v>0.72656888793434549</v>
      </c>
      <c r="AR7">
        <v>0.45642836939753617</v>
      </c>
      <c r="AS7">
        <v>-1.0000000000000013</v>
      </c>
      <c r="AT7">
        <v>-1.0000000000000013</v>
      </c>
      <c r="AU7">
        <v>-0.26300919447858567</v>
      </c>
      <c r="AV7">
        <v>115.67415179723142</v>
      </c>
      <c r="AW7">
        <v>94.508830835335147</v>
      </c>
      <c r="AX7">
        <v>0.26507978706583024</v>
      </c>
      <c r="AY7">
        <v>13.531498524929981</v>
      </c>
      <c r="AZ7">
        <v>1540.4039218938706</v>
      </c>
    </row>
    <row r="8" spans="1:52" x14ac:dyDescent="0.25">
      <c r="A8">
        <v>180</v>
      </c>
      <c r="B8" t="s">
        <v>526</v>
      </c>
      <c r="C8">
        <v>4.7991247050962125</v>
      </c>
      <c r="D8">
        <v>-2.1751789967463832E-2</v>
      </c>
      <c r="E8">
        <v>0.41080262557561242</v>
      </c>
      <c r="F8">
        <v>0.41080262557561242</v>
      </c>
      <c r="G8">
        <v>0.13940269901566987</v>
      </c>
      <c r="H8">
        <v>1.8790124810354964E-3</v>
      </c>
      <c r="I8">
        <v>8.476902689802321</v>
      </c>
      <c r="J8">
        <v>0.14128171149670538</v>
      </c>
      <c r="K8">
        <v>-0.999999999999999</v>
      </c>
      <c r="L8">
        <v>-0.999999999999999</v>
      </c>
      <c r="M8">
        <v>2.8256342299341068</v>
      </c>
      <c r="N8">
        <v>13.686830020474151</v>
      </c>
      <c r="O8">
        <v>-0.71496293429577695</v>
      </c>
      <c r="P8">
        <v>-3.4614331270239553</v>
      </c>
      <c r="Q8">
        <v>-1.3092595997614709</v>
      </c>
      <c r="R8">
        <v>0.34156917876517601</v>
      </c>
      <c r="S8">
        <v>0.34156917876517601</v>
      </c>
      <c r="T8">
        <v>0.40388206482352873</v>
      </c>
      <c r="U8">
        <v>0.43336444854262518</v>
      </c>
      <c r="V8">
        <v>55.164126375991984</v>
      </c>
      <c r="W8">
        <v>4.7658074420153538</v>
      </c>
      <c r="X8">
        <v>-0.999999999999999</v>
      </c>
      <c r="Y8">
        <v>-0.999999999999999</v>
      </c>
      <c r="Z8">
        <v>126.66996372606248</v>
      </c>
      <c r="AA8">
        <v>0.47974809880939062</v>
      </c>
      <c r="AB8">
        <v>0.51833229013119286</v>
      </c>
      <c r="AC8">
        <v>0.45822155005605353</v>
      </c>
      <c r="AD8">
        <v>72.815096949831883</v>
      </c>
      <c r="AE8">
        <v>1</v>
      </c>
      <c r="AF8">
        <v>-0.999999999999999</v>
      </c>
      <c r="AG8">
        <v>-0.999999999999999</v>
      </c>
      <c r="AH8">
        <v>-2.7924798583394972E-3</v>
      </c>
      <c r="AI8">
        <v>0.43336444854262518</v>
      </c>
      <c r="AJ8">
        <v>-5.8483723453873829E-2</v>
      </c>
      <c r="AK8">
        <v>4.9565700313497722E-3</v>
      </c>
      <c r="AL8">
        <v>1.7356221952449444E-4</v>
      </c>
      <c r="AM8">
        <v>7.3860934510070919E-2</v>
      </c>
      <c r="AN8">
        <v>-0.28807956178125543</v>
      </c>
      <c r="AO8">
        <v>1.8713062129085221</v>
      </c>
      <c r="AP8">
        <v>63.641029065794307</v>
      </c>
      <c r="AQ8">
        <v>1.520384870896506</v>
      </c>
      <c r="AR8">
        <v>4.9070891535120635</v>
      </c>
      <c r="AS8">
        <v>-0.999999999999999</v>
      </c>
      <c r="AT8">
        <v>-0.999999999999999</v>
      </c>
      <c r="AU8">
        <v>-0.8984569741858599</v>
      </c>
      <c r="AV8">
        <v>142.22809995944516</v>
      </c>
      <c r="AW8">
        <v>185.50869521654096</v>
      </c>
      <c r="AX8">
        <v>0.52034595336066369</v>
      </c>
      <c r="AY8">
        <v>48.805300526980204</v>
      </c>
      <c r="AZ8">
        <v>1661.0813126685932</v>
      </c>
    </row>
    <row r="9" spans="1:52" x14ac:dyDescent="0.25">
      <c r="A9">
        <v>330</v>
      </c>
      <c r="B9" t="s">
        <v>595</v>
      </c>
      <c r="C9">
        <v>5.250233453516854</v>
      </c>
      <c r="D9">
        <v>-4.1792852472263213E-2</v>
      </c>
      <c r="E9">
        <v>14.007408336698115</v>
      </c>
      <c r="F9">
        <v>14.007408336698115</v>
      </c>
      <c r="G9">
        <v>0.32987123397884216</v>
      </c>
      <c r="H9">
        <v>4.5618824234778628E-3</v>
      </c>
      <c r="I9">
        <v>20.065986984139204</v>
      </c>
      <c r="J9">
        <v>0.33443311640231993</v>
      </c>
      <c r="K9">
        <v>-1.0000000000000002</v>
      </c>
      <c r="L9">
        <v>-1.0000000000000002</v>
      </c>
      <c r="M9">
        <v>6.6886623280463979</v>
      </c>
      <c r="N9">
        <v>39.323628774354169</v>
      </c>
      <c r="O9">
        <v>-2.3596794127301499</v>
      </c>
      <c r="P9">
        <v>71.204266678305018</v>
      </c>
      <c r="Q9">
        <v>23.291166796049492</v>
      </c>
      <c r="R9">
        <v>0.34273496327281577</v>
      </c>
      <c r="S9">
        <v>0.34273496327281577</v>
      </c>
      <c r="T9">
        <v>0.23076044889728589</v>
      </c>
      <c r="U9">
        <v>6.4997154128520224E-2</v>
      </c>
      <c r="V9">
        <v>25.871776526764709</v>
      </c>
      <c r="W9">
        <v>1.6734631604430601</v>
      </c>
      <c r="X9">
        <v>-1.0000000000000002</v>
      </c>
      <c r="Y9">
        <v>-1.0000000000000002</v>
      </c>
      <c r="Z9">
        <v>80.174065552438961</v>
      </c>
      <c r="AA9">
        <v>0.18281427322560681</v>
      </c>
      <c r="AB9">
        <v>0.16116702524692486</v>
      </c>
      <c r="AC9">
        <v>0.27624114611996287</v>
      </c>
      <c r="AD9">
        <v>31.011122229624728</v>
      </c>
      <c r="AE9">
        <v>0.77777777777777779</v>
      </c>
      <c r="AF9">
        <v>-1.0000000000000002</v>
      </c>
      <c r="AG9">
        <v>-1.0000000000000002</v>
      </c>
      <c r="AH9">
        <v>0.6512802131719585</v>
      </c>
      <c r="AI9">
        <v>6.4997154128520224E-2</v>
      </c>
      <c r="AJ9">
        <v>0.3895033526735307</v>
      </c>
      <c r="AK9">
        <v>0.37242299719695438</v>
      </c>
      <c r="AL9">
        <v>0.24036092182820121</v>
      </c>
      <c r="AM9">
        <v>0.35753489306475522</v>
      </c>
      <c r="AN9">
        <v>7.9565398090726802</v>
      </c>
      <c r="AO9">
        <v>10.800487312603652</v>
      </c>
      <c r="AP9">
        <v>45.937763510903878</v>
      </c>
      <c r="AQ9">
        <v>0.98122752957143766</v>
      </c>
      <c r="AR9">
        <v>2.0078962768453792</v>
      </c>
      <c r="AS9">
        <v>-1.0000000000000002</v>
      </c>
      <c r="AT9">
        <v>-1.0000000000000002</v>
      </c>
      <c r="AU9">
        <v>37.298575132747594</v>
      </c>
      <c r="AV9">
        <v>130.29818163939683</v>
      </c>
      <c r="AW9">
        <v>149.82350131568802</v>
      </c>
      <c r="AX9">
        <v>0.67083910002466396</v>
      </c>
      <c r="AY9">
        <v>56.070682538212999</v>
      </c>
      <c r="AZ9">
        <v>1661.6721286872278</v>
      </c>
    </row>
    <row r="10" spans="1:52" x14ac:dyDescent="0.25">
      <c r="A10">
        <v>589</v>
      </c>
      <c r="B10" t="s">
        <v>677</v>
      </c>
      <c r="C10">
        <v>5.2634309800102708</v>
      </c>
      <c r="D10">
        <v>1.2594064861112423E-2</v>
      </c>
      <c r="E10">
        <v>-1.451542684350688</v>
      </c>
      <c r="F10">
        <v>-1.451542684350688</v>
      </c>
      <c r="G10">
        <v>0.15308562568917317</v>
      </c>
      <c r="H10">
        <v>9.6557756531852543E-3</v>
      </c>
      <c r="I10">
        <v>9.7644840805415072</v>
      </c>
      <c r="J10">
        <v>0.1627414013423584</v>
      </c>
      <c r="K10">
        <v>-1</v>
      </c>
      <c r="L10">
        <v>-1</v>
      </c>
      <c r="M10">
        <v>3.2548280268471679</v>
      </c>
      <c r="N10">
        <v>13.576372376201094</v>
      </c>
      <c r="O10">
        <v>-0.53994700636756021</v>
      </c>
      <c r="P10">
        <v>-0.89795232446798923</v>
      </c>
      <c r="Q10">
        <v>-0.3157059481944049</v>
      </c>
      <c r="R10">
        <v>0.35012621734483468</v>
      </c>
      <c r="S10">
        <v>0.35012621734483468</v>
      </c>
      <c r="T10">
        <v>0.43927958357603364</v>
      </c>
      <c r="U10">
        <v>1.8446904617536786E-2</v>
      </c>
      <c r="V10">
        <v>39.809500861635257</v>
      </c>
      <c r="W10">
        <v>2.4221036793681683</v>
      </c>
      <c r="X10">
        <v>-1</v>
      </c>
      <c r="Y10">
        <v>-1</v>
      </c>
      <c r="Z10">
        <v>44.493443628477777</v>
      </c>
      <c r="AA10">
        <v>3.7544226306606638E-3</v>
      </c>
      <c r="AB10">
        <v>9.5745135997330963E-4</v>
      </c>
      <c r="AC10">
        <v>9.5281100310104783E-2</v>
      </c>
      <c r="AD10">
        <v>4.9996487150369404</v>
      </c>
      <c r="AE10">
        <v>0.5</v>
      </c>
      <c r="AF10">
        <v>-1</v>
      </c>
      <c r="AG10">
        <v>-1</v>
      </c>
      <c r="AH10">
        <v>-9.1913340643625344E-2</v>
      </c>
      <c r="AI10">
        <v>1.8446904617536786E-2</v>
      </c>
      <c r="AJ10">
        <v>0.48774675059735306</v>
      </c>
      <c r="AK10">
        <v>1.660764735073033E-2</v>
      </c>
      <c r="AL10">
        <v>-0.10413350403793516</v>
      </c>
      <c r="AM10">
        <v>9.62118590006035E-4</v>
      </c>
      <c r="AN10">
        <v>-0.1646038479616142</v>
      </c>
      <c r="AO10">
        <v>0.10709120150380314</v>
      </c>
      <c r="AP10">
        <v>49.573984942176793</v>
      </c>
      <c r="AQ10">
        <v>1.1579789228832402</v>
      </c>
      <c r="AR10">
        <v>2.5848450807105259</v>
      </c>
      <c r="AS10">
        <v>-1</v>
      </c>
      <c r="AT10">
        <v>-1</v>
      </c>
      <c r="AU10">
        <v>-1.7672486325450922</v>
      </c>
      <c r="AV10">
        <v>58.176907206182662</v>
      </c>
      <c r="AW10">
        <v>58.183330855063844</v>
      </c>
      <c r="AX10">
        <v>2.7000751692813661E-2</v>
      </c>
      <c r="AY10">
        <v>-54.273827139641391</v>
      </c>
      <c r="AZ10">
        <v>1393.5094876349408</v>
      </c>
    </row>
    <row r="11" spans="1:52" x14ac:dyDescent="0.25">
      <c r="A11">
        <v>696</v>
      </c>
      <c r="B11" t="s">
        <v>710</v>
      </c>
      <c r="C11">
        <v>4.6215288385638331</v>
      </c>
      <c r="D11">
        <v>-5.7061536592556535E-2</v>
      </c>
      <c r="E11">
        <v>-0.14595420149701147</v>
      </c>
      <c r="F11">
        <v>-0.14595420149701147</v>
      </c>
      <c r="G11">
        <v>0.63298048447345556</v>
      </c>
      <c r="H11">
        <v>9.0088960361344519E-3</v>
      </c>
      <c r="I11">
        <v>38.519362830575403</v>
      </c>
      <c r="J11">
        <v>0.64198938050958987</v>
      </c>
      <c r="K11">
        <v>-0.99999999999999822</v>
      </c>
      <c r="L11">
        <v>-0.99999999999999822</v>
      </c>
      <c r="M11">
        <v>12.839787610191806</v>
      </c>
      <c r="N11">
        <v>42.994937467642217</v>
      </c>
      <c r="O11">
        <v>-1.9889741829857848</v>
      </c>
      <c r="P11">
        <v>-2.6482439673448308</v>
      </c>
      <c r="Q11">
        <v>-1.1409433168257135</v>
      </c>
      <c r="R11">
        <v>0.33193116827081848</v>
      </c>
      <c r="S11">
        <v>0.33193116827081848</v>
      </c>
      <c r="T11">
        <v>0.375005566281292</v>
      </c>
      <c r="U11">
        <v>-0.10171820303504288</v>
      </c>
      <c r="V11">
        <v>11.806412771131823</v>
      </c>
      <c r="W11">
        <v>0.91018383788444202</v>
      </c>
      <c r="X11">
        <v>-0.99999999999999822</v>
      </c>
      <c r="Y11">
        <v>-0.99999999999999822</v>
      </c>
      <c r="Z11">
        <v>45.655892218781361</v>
      </c>
      <c r="AA11">
        <v>0.15944989813253332</v>
      </c>
      <c r="AB11">
        <v>0.27231759575635556</v>
      </c>
      <c r="AC11">
        <v>0.26804096140061634</v>
      </c>
      <c r="AD11">
        <v>34.990422764475262</v>
      </c>
      <c r="AE11">
        <v>0.875</v>
      </c>
      <c r="AF11">
        <v>-0.99999999999999822</v>
      </c>
      <c r="AG11">
        <v>-0.99999999999999822</v>
      </c>
      <c r="AH11">
        <v>4.050098191350375E-2</v>
      </c>
      <c r="AI11">
        <v>-0.10171820303504288</v>
      </c>
      <c r="AJ11">
        <v>0.32086786509386517</v>
      </c>
      <c r="AK11">
        <v>-0.26037933081683257</v>
      </c>
      <c r="AL11">
        <v>1.9727646449672873E-2</v>
      </c>
      <c r="AM11">
        <v>0.20014443191617254</v>
      </c>
      <c r="AN11">
        <v>2.0975304867111486</v>
      </c>
      <c r="AO11">
        <v>3.7017141438201508</v>
      </c>
      <c r="AP11">
        <v>50.325775601707242</v>
      </c>
      <c r="AQ11">
        <v>0.9371496997878862</v>
      </c>
      <c r="AR11">
        <v>1.5521732183940318</v>
      </c>
      <c r="AS11">
        <v>-0.99999999999999822</v>
      </c>
      <c r="AT11">
        <v>-0.99999999999999822</v>
      </c>
      <c r="AU11">
        <v>-1.2868975183227249</v>
      </c>
      <c r="AV11">
        <v>92.352543830243775</v>
      </c>
      <c r="AW11">
        <v>82.990743165009491</v>
      </c>
      <c r="AX11">
        <v>-0.14397148675952895</v>
      </c>
      <c r="AY11">
        <v>-32.294729618892219</v>
      </c>
      <c r="AZ11">
        <v>1524.2673565600414</v>
      </c>
    </row>
    <row r="12" spans="1:52" x14ac:dyDescent="0.25">
      <c r="A12">
        <v>704</v>
      </c>
      <c r="B12" t="s">
        <v>715</v>
      </c>
      <c r="C12">
        <v>5.5406792553087403</v>
      </c>
      <c r="D12">
        <v>-2.4972842939207644E-2</v>
      </c>
      <c r="E12">
        <v>2.3909867070226309</v>
      </c>
      <c r="F12">
        <v>2.3909867070226309</v>
      </c>
      <c r="G12">
        <v>1.4159561206983811E-2</v>
      </c>
      <c r="H12">
        <v>-1.1361001274967853E-2</v>
      </c>
      <c r="I12">
        <v>0.16791359592095895</v>
      </c>
      <c r="J12">
        <v>2.7985599320160437E-3</v>
      </c>
      <c r="K12">
        <v>-1.0000000000000009</v>
      </c>
      <c r="L12">
        <v>-1.0000000000000009</v>
      </c>
      <c r="M12">
        <v>5.5971198640319512E-2</v>
      </c>
      <c r="N12">
        <v>8.0995795582523282</v>
      </c>
      <c r="O12">
        <v>-1.2624067011992159</v>
      </c>
      <c r="P12">
        <v>3.6215186682881937</v>
      </c>
      <c r="Q12">
        <v>1.1383992521567481</v>
      </c>
      <c r="R12">
        <v>0.32354615923814595</v>
      </c>
      <c r="S12">
        <v>0.32354615923814595</v>
      </c>
      <c r="T12">
        <v>0.24717109818172489</v>
      </c>
      <c r="U12">
        <v>0.3306365082483631</v>
      </c>
      <c r="V12">
        <v>48.884054598974544</v>
      </c>
      <c r="W12">
        <v>3.6070100266661651</v>
      </c>
      <c r="X12">
        <v>-1.0000000000000009</v>
      </c>
      <c r="Y12">
        <v>-1.0000000000000009</v>
      </c>
      <c r="Z12">
        <v>78.619958010703513</v>
      </c>
      <c r="AA12">
        <v>0.18852484117857132</v>
      </c>
      <c r="AB12">
        <v>0.22991127835643566</v>
      </c>
      <c r="AC12">
        <v>0.15351396365643741</v>
      </c>
      <c r="AD12">
        <v>28.597504159572207</v>
      </c>
      <c r="AE12">
        <v>0.90909090909090906</v>
      </c>
      <c r="AF12">
        <v>-1.0000000000000009</v>
      </c>
      <c r="AG12">
        <v>-1.0000000000000009</v>
      </c>
      <c r="AH12">
        <v>6.227029103263354E-2</v>
      </c>
      <c r="AI12">
        <v>0.3306365082483631</v>
      </c>
      <c r="AJ12">
        <v>-0.22262504628099505</v>
      </c>
      <c r="AK12">
        <v>0.17658848083595369</v>
      </c>
      <c r="AL12">
        <v>-0.15710706533383706</v>
      </c>
      <c r="AM12">
        <v>4.0451812511325597E-2</v>
      </c>
      <c r="AN12">
        <v>-5.0408018647509047</v>
      </c>
      <c r="AO12">
        <v>1.8942377169629112</v>
      </c>
      <c r="AP12">
        <v>49.051968194895537</v>
      </c>
      <c r="AQ12">
        <v>1.2248999249063794</v>
      </c>
      <c r="AR12">
        <v>3.6098085865981822</v>
      </c>
      <c r="AS12">
        <v>-1.0000000000000009</v>
      </c>
      <c r="AT12">
        <v>-1.0000000000000009</v>
      </c>
      <c r="AU12">
        <v>3.5293859591793777</v>
      </c>
      <c r="AV12">
        <v>88.613775285918763</v>
      </c>
      <c r="AW12">
        <v>122.92283193140777</v>
      </c>
      <c r="AX12">
        <v>0.17605770806522233</v>
      </c>
      <c r="AY12">
        <v>20.669688771864291</v>
      </c>
      <c r="AZ12">
        <v>1507.1948301943778</v>
      </c>
    </row>
    <row r="13" spans="1:52" x14ac:dyDescent="0.25">
      <c r="A13">
        <v>744</v>
      </c>
      <c r="B13" t="s">
        <v>722</v>
      </c>
      <c r="C13">
        <v>4.446816677500256</v>
      </c>
      <c r="D13">
        <v>-5.918390922544323E-3</v>
      </c>
      <c r="E13">
        <v>-0.58297891903676191</v>
      </c>
      <c r="F13">
        <v>-0.58297891903676191</v>
      </c>
      <c r="G13">
        <v>0.48333198424761753</v>
      </c>
      <c r="H13">
        <v>-9.012420764769118E-3</v>
      </c>
      <c r="I13">
        <v>28.459173808970917</v>
      </c>
      <c r="J13">
        <v>0.47431956348284837</v>
      </c>
      <c r="K13">
        <v>-1.0000000000000024</v>
      </c>
      <c r="L13">
        <v>-1.0000000000000024</v>
      </c>
      <c r="M13">
        <v>9.486391269656977</v>
      </c>
      <c r="N13">
        <v>32.323011567434406</v>
      </c>
      <c r="O13">
        <v>-0.57471663085612579</v>
      </c>
      <c r="P13">
        <v>1.9199608679063676</v>
      </c>
      <c r="Q13">
        <v>0.35064029152610998</v>
      </c>
      <c r="R13">
        <v>0.35216536149895777</v>
      </c>
      <c r="S13">
        <v>0.35216536149895777</v>
      </c>
      <c r="T13">
        <v>0.38655436455757702</v>
      </c>
      <c r="U13">
        <v>0.42563875341115154</v>
      </c>
      <c r="V13">
        <v>41.688171099351813</v>
      </c>
      <c r="W13">
        <v>4.3488931663779047</v>
      </c>
      <c r="X13">
        <v>-1.0000000000000024</v>
      </c>
      <c r="Y13">
        <v>-1.0000000000000024</v>
      </c>
      <c r="Z13">
        <v>82.621287925315002</v>
      </c>
      <c r="AA13">
        <v>4.8938762497358873E-2</v>
      </c>
      <c r="AB13">
        <v>0.21490052778670352</v>
      </c>
      <c r="AC13">
        <v>0.5478102404046773</v>
      </c>
      <c r="AD13">
        <v>40.582476534436985</v>
      </c>
      <c r="AE13">
        <v>0.76923076923076927</v>
      </c>
      <c r="AF13">
        <v>-1.0000000000000024</v>
      </c>
      <c r="AG13">
        <v>-1.0000000000000024</v>
      </c>
      <c r="AH13">
        <v>-1.4800162239034792E-2</v>
      </c>
      <c r="AI13">
        <v>0.42563875341115154</v>
      </c>
      <c r="AJ13">
        <v>0.23850732772165437</v>
      </c>
      <c r="AK13">
        <v>-0.14313266661605722</v>
      </c>
      <c r="AL13">
        <v>0.18747767696309853</v>
      </c>
      <c r="AM13">
        <v>0.47314412407267081</v>
      </c>
      <c r="AN13">
        <v>5.8794785626857378</v>
      </c>
      <c r="AO13">
        <v>11.112939768736485</v>
      </c>
      <c r="AP13">
        <v>70.147344908322708</v>
      </c>
      <c r="AQ13">
        <v>1.5165238409666442</v>
      </c>
      <c r="AR13">
        <v>4.8232127298607557</v>
      </c>
      <c r="AS13">
        <v>-1.0000000000000024</v>
      </c>
      <c r="AT13">
        <v>-1.0000000000000024</v>
      </c>
      <c r="AU13">
        <v>-0.23233862751065273</v>
      </c>
      <c r="AV13">
        <v>126.0572392614859</v>
      </c>
      <c r="AW13">
        <v>168.32511135782022</v>
      </c>
      <c r="AX13">
        <v>0.15662382376609663</v>
      </c>
      <c r="AY13">
        <v>-18.058276937194769</v>
      </c>
      <c r="AZ13">
        <v>1603.9465110051826</v>
      </c>
    </row>
    <row r="14" spans="1:52" x14ac:dyDescent="0.25">
      <c r="A14">
        <v>900</v>
      </c>
      <c r="B14" t="s">
        <v>769</v>
      </c>
      <c r="C14">
        <v>5.1094207072927462</v>
      </c>
      <c r="D14">
        <v>-1.4001589491075999E-2</v>
      </c>
      <c r="E14">
        <v>14.768123654635305</v>
      </c>
      <c r="F14">
        <v>14.768123654635305</v>
      </c>
      <c r="G14">
        <v>-0.17754816327702164</v>
      </c>
      <c r="H14">
        <v>9.2952804694127877E-3</v>
      </c>
      <c r="I14">
        <v>-10.095172968456534</v>
      </c>
      <c r="J14">
        <v>-0.16825288280760886</v>
      </c>
      <c r="K14">
        <v>-1.0000000000000018</v>
      </c>
      <c r="L14">
        <v>-1.0000000000000018</v>
      </c>
      <c r="M14">
        <v>-3.3650576561521772</v>
      </c>
      <c r="N14">
        <v>9.7823713934715109</v>
      </c>
      <c r="O14">
        <v>-0.92583775884946018</v>
      </c>
      <c r="P14">
        <v>63.131039990351525</v>
      </c>
      <c r="Q14">
        <v>20.76170704328548</v>
      </c>
      <c r="R14">
        <v>0.33085667665200846</v>
      </c>
      <c r="S14">
        <v>0.33085667665200846</v>
      </c>
      <c r="T14">
        <v>-0.11666166662950465</v>
      </c>
      <c r="U14">
        <v>-0.16723703241303126</v>
      </c>
      <c r="V14">
        <v>21.842701482763609</v>
      </c>
      <c r="W14">
        <v>-0.64257928156590494</v>
      </c>
      <c r="X14">
        <v>-1.0000000000000018</v>
      </c>
      <c r="Y14">
        <v>-1.0000000000000018</v>
      </c>
      <c r="Z14">
        <v>91.441382812779324</v>
      </c>
      <c r="AA14">
        <v>0.10604853671258881</v>
      </c>
      <c r="AB14">
        <v>0.30322206118677242</v>
      </c>
      <c r="AC14">
        <v>0.56746888783524363</v>
      </c>
      <c r="AD14">
        <v>48.836974286730246</v>
      </c>
      <c r="AE14">
        <v>0.8</v>
      </c>
      <c r="AF14">
        <v>-1.0000000000000018</v>
      </c>
      <c r="AG14">
        <v>-1.0000000000000018</v>
      </c>
      <c r="AH14">
        <v>0.59281910052514009</v>
      </c>
      <c r="AI14">
        <v>-0.16723703241303126</v>
      </c>
      <c r="AJ14">
        <v>-0.16063538954702142</v>
      </c>
      <c r="AK14">
        <v>-1.8910611356489047E-3</v>
      </c>
      <c r="AL14">
        <v>-0.13137193495703356</v>
      </c>
      <c r="AM14">
        <v>-3.1611029785923055E-2</v>
      </c>
      <c r="AN14">
        <v>-4.0874753216609454</v>
      </c>
      <c r="AO14">
        <v>-0.7997310503263223</v>
      </c>
      <c r="AP14">
        <v>11.747528514307083</v>
      </c>
      <c r="AQ14">
        <v>0.37781465426148131</v>
      </c>
      <c r="AR14">
        <v>-0.81083216437351391</v>
      </c>
      <c r="AS14">
        <v>-1.0000000000000018</v>
      </c>
      <c r="AT14">
        <v>-1.0000000000000018</v>
      </c>
      <c r="AU14">
        <v>35.529830697920765</v>
      </c>
      <c r="AV14">
        <v>100.4240231559245</v>
      </c>
      <c r="AW14">
        <v>95.556701925124173</v>
      </c>
      <c r="AX14">
        <v>1.169679785005015E-2</v>
      </c>
      <c r="AY14">
        <v>-18.210811057782227</v>
      </c>
      <c r="AZ14">
        <v>1486.1118494059785</v>
      </c>
    </row>
    <row r="15" spans="1:52" x14ac:dyDescent="0.25">
      <c r="A15">
        <v>968</v>
      </c>
      <c r="B15" t="s">
        <v>786</v>
      </c>
      <c r="C15">
        <v>3.0625390988197903</v>
      </c>
      <c r="D15">
        <v>2.1984880378932366E-2</v>
      </c>
      <c r="E15">
        <v>-2.9776355997872903</v>
      </c>
      <c r="F15">
        <v>-2.9776355997872903</v>
      </c>
      <c r="G15">
        <v>0.10398054322079602</v>
      </c>
      <c r="H15">
        <v>-8.4653953290957824E-3</v>
      </c>
      <c r="I15">
        <v>5.7309088735020115</v>
      </c>
      <c r="J15">
        <v>9.5515147891700278E-2</v>
      </c>
      <c r="K15">
        <v>-0.99999999999999789</v>
      </c>
      <c r="L15">
        <v>-0.99999999999999789</v>
      </c>
      <c r="M15">
        <v>1.9103029578340047</v>
      </c>
      <c r="N15">
        <v>5.8158123725345225</v>
      </c>
      <c r="O15">
        <v>5.300200488667426E-2</v>
      </c>
      <c r="P15">
        <v>-9.2650853616562596</v>
      </c>
      <c r="Q15">
        <v>-2.9870085427213895</v>
      </c>
      <c r="R15">
        <v>0.23150434880853377</v>
      </c>
      <c r="S15">
        <v>0.23150434880853377</v>
      </c>
      <c r="T15">
        <v>0.23984384379185669</v>
      </c>
      <c r="U15">
        <v>0.24218097854081511</v>
      </c>
      <c r="V15">
        <v>33.980734882321556</v>
      </c>
      <c r="W15">
        <v>2.6781258116128859</v>
      </c>
      <c r="X15">
        <v>-0.99999999999999789</v>
      </c>
      <c r="Y15">
        <v>-0.99999999999999789</v>
      </c>
      <c r="Z15">
        <v>55.175074784195964</v>
      </c>
      <c r="AA15">
        <v>-5.7306520902991209E-2</v>
      </c>
      <c r="AB15">
        <v>0.27666328959870101</v>
      </c>
      <c r="AC15">
        <v>0.26427020019620645</v>
      </c>
      <c r="AD15">
        <v>24.181348444595812</v>
      </c>
      <c r="AE15">
        <v>0.6</v>
      </c>
      <c r="AF15">
        <v>-0.99999999999999789</v>
      </c>
      <c r="AG15">
        <v>-0.99999999999999789</v>
      </c>
      <c r="AH15">
        <v>-3.9649506201354448E-2</v>
      </c>
      <c r="AI15">
        <v>0.24218097854081511</v>
      </c>
      <c r="AJ15">
        <v>-0.27046405512811467</v>
      </c>
      <c r="AK15">
        <v>-0.19098643248911631</v>
      </c>
      <c r="AL15">
        <v>-0.1956425378444811</v>
      </c>
      <c r="AM15">
        <v>-1.9624596493366536E-2</v>
      </c>
      <c r="AN15">
        <v>-6.2433837217526014</v>
      </c>
      <c r="AO15">
        <v>-1.4455470747797454</v>
      </c>
      <c r="AP15">
        <v>39.711643755823573</v>
      </c>
      <c r="AQ15">
        <v>0.94503351994973939</v>
      </c>
      <c r="AR15">
        <v>2.7736409595045859</v>
      </c>
      <c r="AS15">
        <v>-0.99999999999999789</v>
      </c>
      <c r="AT15">
        <v>-0.99999999999999789</v>
      </c>
      <c r="AU15">
        <v>-5.9646441425086802</v>
      </c>
      <c r="AV15">
        <v>59.545340081950741</v>
      </c>
      <c r="AW15">
        <v>82.970447812005162</v>
      </c>
      <c r="AX15">
        <v>-1.196612368049766E-2</v>
      </c>
      <c r="AY15">
        <v>-30.959222976969535</v>
      </c>
      <c r="AZ15">
        <v>1438.3017693023528</v>
      </c>
    </row>
    <row r="16" spans="1:52" x14ac:dyDescent="0.25">
      <c r="A16">
        <v>997</v>
      </c>
      <c r="B16" t="s">
        <v>787</v>
      </c>
      <c r="C16">
        <v>5.443905880663567</v>
      </c>
      <c r="D16">
        <v>-2.6799886590307284E-2</v>
      </c>
      <c r="E16">
        <v>-0.71183683489136662</v>
      </c>
      <c r="F16">
        <v>-0.71183683489136662</v>
      </c>
      <c r="G16">
        <v>0.26116155968873705</v>
      </c>
      <c r="H16">
        <v>3.7813940186594919E-3</v>
      </c>
      <c r="I16">
        <v>15.896577222443799</v>
      </c>
      <c r="J16">
        <v>0.26494295370739657</v>
      </c>
      <c r="K16">
        <v>-1.0000000000000009</v>
      </c>
      <c r="L16">
        <v>-1.0000000000000009</v>
      </c>
      <c r="M16">
        <v>5.2988590741479316</v>
      </c>
      <c r="N16">
        <v>20.628646268215991</v>
      </c>
      <c r="O16">
        <v>-0.55813711484883988</v>
      </c>
      <c r="P16">
        <v>-6.2241284118505495</v>
      </c>
      <c r="Q16">
        <v>-2.1882829559637758</v>
      </c>
      <c r="R16">
        <v>0.34311320097540216</v>
      </c>
      <c r="S16">
        <v>0.34311320097540216</v>
      </c>
      <c r="T16">
        <v>0.38122723964652933</v>
      </c>
      <c r="U16">
        <v>0.19420714530717093</v>
      </c>
      <c r="V16">
        <v>39.868713327884308</v>
      </c>
      <c r="W16">
        <v>3.1212151463146198</v>
      </c>
      <c r="X16">
        <v>-1.0000000000000009</v>
      </c>
      <c r="Y16">
        <v>-1.0000000000000009</v>
      </c>
      <c r="Z16">
        <v>95.206647552695728</v>
      </c>
      <c r="AA16">
        <v>0.43242185560977897</v>
      </c>
      <c r="AB16">
        <v>0.505818540004354</v>
      </c>
      <c r="AC16">
        <v>0.21228394800137054</v>
      </c>
      <c r="AD16">
        <v>57.52621718077517</v>
      </c>
      <c r="AE16">
        <v>0.91666666666666663</v>
      </c>
      <c r="AF16">
        <v>-1.0000000000000009</v>
      </c>
      <c r="AG16">
        <v>-1.0000000000000009</v>
      </c>
      <c r="AH16">
        <v>-7.9300768512927569E-2</v>
      </c>
      <c r="AI16">
        <v>0.19420714530717093</v>
      </c>
      <c r="AJ16">
        <v>-3.3809589571053407E-2</v>
      </c>
      <c r="AK16">
        <v>-9.7642774295209414E-2</v>
      </c>
      <c r="AL16">
        <v>0.24616585653259096</v>
      </c>
      <c r="AM16">
        <v>0.17492001774531435</v>
      </c>
      <c r="AN16">
        <v>5.9850984654595081</v>
      </c>
      <c r="AO16">
        <v>3.8847865721568096</v>
      </c>
      <c r="AP16">
        <v>55.765290550328103</v>
      </c>
      <c r="AQ16">
        <v>1.2616607869045049</v>
      </c>
      <c r="AR16">
        <v>3.3861581000220182</v>
      </c>
      <c r="AS16">
        <v>-1.0000000000000009</v>
      </c>
      <c r="AT16">
        <v>-1.0000000000000009</v>
      </c>
      <c r="AU16">
        <v>-2.9001197908551406</v>
      </c>
      <c r="AV16">
        <v>119.72008039306846</v>
      </c>
      <c r="AW16">
        <v>137.55477955352717</v>
      </c>
      <c r="AX16">
        <v>0.20443505994596289</v>
      </c>
      <c r="AY16">
        <v>40.045958042213208</v>
      </c>
      <c r="AZ16">
        <v>1623.7596360516845</v>
      </c>
    </row>
    <row r="17" spans="1:52" x14ac:dyDescent="0.25">
      <c r="A17">
        <v>1156</v>
      </c>
      <c r="B17" t="s">
        <v>835</v>
      </c>
      <c r="C17">
        <v>4.8170881942766499</v>
      </c>
      <c r="D17">
        <v>-3.050509007017355E-2</v>
      </c>
      <c r="E17">
        <v>0.17589567967536401</v>
      </c>
      <c r="F17">
        <v>0.17589567967536401</v>
      </c>
      <c r="G17">
        <v>0.63053417019496671</v>
      </c>
      <c r="H17">
        <v>-8.1787036205706286E-3</v>
      </c>
      <c r="I17">
        <v>37.341327994463782</v>
      </c>
      <c r="J17">
        <v>0.62235546657439611</v>
      </c>
      <c r="K17">
        <v>-0.99999999999999456</v>
      </c>
      <c r="L17">
        <v>-0.99999999999999456</v>
      </c>
      <c r="M17">
        <v>12.447109331487923</v>
      </c>
      <c r="N17">
        <v>42.334311868415782</v>
      </c>
      <c r="O17">
        <v>-2.4998052366689967</v>
      </c>
      <c r="P17">
        <v>1.4215414545240508</v>
      </c>
      <c r="Q17">
        <v>8.2973022543058453E-2</v>
      </c>
      <c r="R17">
        <v>0.34670071874770769</v>
      </c>
      <c r="S17">
        <v>0.34670071874770769</v>
      </c>
      <c r="T17">
        <v>0.44762315218174165</v>
      </c>
      <c r="U17">
        <v>2.3958880189480378E-2</v>
      </c>
      <c r="V17">
        <v>21.705120131689636</v>
      </c>
      <c r="W17">
        <v>2.0186592461992432</v>
      </c>
      <c r="X17">
        <v>-0.99999999999999456</v>
      </c>
      <c r="Y17">
        <v>-0.99999999999999456</v>
      </c>
      <c r="Z17">
        <v>40.84712173751732</v>
      </c>
      <c r="AA17">
        <v>0.13792059630554471</v>
      </c>
      <c r="AB17">
        <v>0.17233502827367772</v>
      </c>
      <c r="AC17">
        <v>7.0924947086469403E-2</v>
      </c>
      <c r="AD17">
        <v>19.059028583284601</v>
      </c>
      <c r="AE17">
        <v>0.8</v>
      </c>
      <c r="AF17">
        <v>-0.99999999999999456</v>
      </c>
      <c r="AG17">
        <v>-0.99999999999999456</v>
      </c>
      <c r="AH17">
        <v>8.8023419660415783E-3</v>
      </c>
      <c r="AI17">
        <v>2.3958880189480378E-2</v>
      </c>
      <c r="AJ17">
        <v>0.34117279158286462</v>
      </c>
      <c r="AK17">
        <v>1.5005525557933996E-2</v>
      </c>
      <c r="AL17">
        <v>-0.20240717547062043</v>
      </c>
      <c r="AM17">
        <v>-8.483544300351431E-2</v>
      </c>
      <c r="AN17">
        <v>-3.3543154288511872</v>
      </c>
      <c r="AO17">
        <v>-2.0458584472981878</v>
      </c>
      <c r="AP17">
        <v>59.046448126153415</v>
      </c>
      <c r="AQ17">
        <v>1.1649834698666364</v>
      </c>
      <c r="AR17">
        <v>2.6410147127736399</v>
      </c>
      <c r="AS17">
        <v>-0.99999999999999456</v>
      </c>
      <c r="AT17">
        <v>-0.99999999999999456</v>
      </c>
      <c r="AU17">
        <v>0.25886870221842351</v>
      </c>
      <c r="AV17">
        <v>81.135575158634865</v>
      </c>
      <c r="AW17">
        <v>83.70751001690374</v>
      </c>
      <c r="AX17">
        <v>7.8618162030362024E-2</v>
      </c>
      <c r="AY17">
        <v>-34.921890774360534</v>
      </c>
      <c r="AZ17">
        <v>1447.6706603819089</v>
      </c>
    </row>
    <row r="18" spans="1:52" x14ac:dyDescent="0.25">
      <c r="A18">
        <v>1255</v>
      </c>
      <c r="B18" t="s">
        <v>861</v>
      </c>
      <c r="C18">
        <v>5.0861213704381365</v>
      </c>
      <c r="D18">
        <v>-3.2310012558782381E-2</v>
      </c>
      <c r="E18">
        <v>5.3618618039925459E-2</v>
      </c>
      <c r="F18">
        <v>5.3618618039925459E-2</v>
      </c>
      <c r="G18">
        <v>0.31392268611203289</v>
      </c>
      <c r="H18">
        <v>-1.8938283468320433E-3</v>
      </c>
      <c r="I18">
        <v>18.721731465912068</v>
      </c>
      <c r="J18">
        <v>0.31202885776520084</v>
      </c>
      <c r="K18">
        <v>-0.99999999999999989</v>
      </c>
      <c r="L18">
        <v>-0.99999999999999989</v>
      </c>
      <c r="M18">
        <v>6.2405771553040177</v>
      </c>
      <c r="N18">
        <v>23.861471454390109</v>
      </c>
      <c r="O18">
        <v>-1.2719424165873026</v>
      </c>
      <c r="P18">
        <v>-3.9519198952955961</v>
      </c>
      <c r="Q18">
        <v>-1.5117622567725661</v>
      </c>
      <c r="R18">
        <v>0.34825537545948204</v>
      </c>
      <c r="S18">
        <v>0.34825537545948204</v>
      </c>
      <c r="T18">
        <v>0.37230346044159701</v>
      </c>
      <c r="U18">
        <v>7.3112651199822062E-2</v>
      </c>
      <c r="V18">
        <v>33.195920191807296</v>
      </c>
      <c r="W18">
        <v>2.3272936842452334</v>
      </c>
      <c r="X18">
        <v>-0.99999999999999989</v>
      </c>
      <c r="Y18">
        <v>-0.99999999999999989</v>
      </c>
      <c r="Z18">
        <v>92.677725821795676</v>
      </c>
      <c r="AA18">
        <v>0.34099527130510587</v>
      </c>
      <c r="AB18">
        <v>0.49762208193771373</v>
      </c>
      <c r="AC18">
        <v>0.38125400449240032</v>
      </c>
      <c r="AD18">
        <v>60.993567886760985</v>
      </c>
      <c r="AE18">
        <v>0.8</v>
      </c>
      <c r="AF18">
        <v>-0.99999999999999989</v>
      </c>
      <c r="AG18">
        <v>-0.99999999999999989</v>
      </c>
      <c r="AH18">
        <v>-2.9040962287389442E-2</v>
      </c>
      <c r="AI18">
        <v>7.3112651199822062E-2</v>
      </c>
      <c r="AJ18">
        <v>-0.17620335591410372</v>
      </c>
      <c r="AK18">
        <v>0.3119739165129965</v>
      </c>
      <c r="AL18">
        <v>0.30951326957081349</v>
      </c>
      <c r="AM18">
        <v>0.17758851526253344</v>
      </c>
      <c r="AN18">
        <v>6.8568149596998218</v>
      </c>
      <c r="AO18">
        <v>5.9995824641283226</v>
      </c>
      <c r="AP18">
        <v>51.917651657719361</v>
      </c>
      <c r="AQ18">
        <v>1.1419268625603833</v>
      </c>
      <c r="AR18">
        <v>2.6393225420104334</v>
      </c>
      <c r="AS18">
        <v>-0.99999999999999989</v>
      </c>
      <c r="AT18">
        <v>-0.99999999999999989</v>
      </c>
      <c r="AU18">
        <v>-1.4581436387326407</v>
      </c>
      <c r="AV18">
        <v>122.53877974031407</v>
      </c>
      <c r="AW18">
        <v>129.2692256145485</v>
      </c>
      <c r="AX18">
        <v>0.24747617923426626</v>
      </c>
      <c r="AY18">
        <v>11.641159367179077</v>
      </c>
      <c r="AZ18">
        <v>1596.1371473126385</v>
      </c>
    </row>
    <row r="19" spans="1:52" x14ac:dyDescent="0.25">
      <c r="A19">
        <v>1294</v>
      </c>
      <c r="B19" t="s">
        <v>877</v>
      </c>
      <c r="C19">
        <v>4.7789869984647231</v>
      </c>
      <c r="D19">
        <v>2.6024479612690027E-4</v>
      </c>
      <c r="E19">
        <v>1.6527982106147516</v>
      </c>
      <c r="F19">
        <v>1.6527982106147516</v>
      </c>
      <c r="G19">
        <v>0.62673706655423511</v>
      </c>
      <c r="H19">
        <v>7.9100509560315717E-3</v>
      </c>
      <c r="I19">
        <v>38.078827050616006</v>
      </c>
      <c r="J19">
        <v>0.63464711751026637</v>
      </c>
      <c r="K19">
        <v>-1.0000000000000024</v>
      </c>
      <c r="L19">
        <v>-1.0000000000000024</v>
      </c>
      <c r="M19">
        <v>12.692942350205334</v>
      </c>
      <c r="N19">
        <v>44.510612259695428</v>
      </c>
      <c r="O19">
        <v>-0.23535272530130144</v>
      </c>
      <c r="P19">
        <v>0.86981778627015316</v>
      </c>
      <c r="Q19">
        <v>0.18159859478587745</v>
      </c>
      <c r="R19">
        <v>0.36872215118025181</v>
      </c>
      <c r="S19">
        <v>0.36872215118025181</v>
      </c>
      <c r="T19">
        <v>0.40025764555061411</v>
      </c>
      <c r="U19">
        <v>0.22571706873116479</v>
      </c>
      <c r="V19">
        <v>29.150875965280662</v>
      </c>
      <c r="W19">
        <v>3.0935189972866017</v>
      </c>
      <c r="X19">
        <v>-1.0000000000000024</v>
      </c>
      <c r="Y19">
        <v>-1.0000000000000024</v>
      </c>
      <c r="Z19">
        <v>48.982438877592323</v>
      </c>
      <c r="AA19">
        <v>-1.7005952426014742E-2</v>
      </c>
      <c r="AB19">
        <v>0.10537136142150791</v>
      </c>
      <c r="AC19">
        <v>0.30463387735502251</v>
      </c>
      <c r="AD19">
        <v>19.649964317525772</v>
      </c>
      <c r="AE19">
        <v>1</v>
      </c>
      <c r="AF19">
        <v>-1.0000000000000024</v>
      </c>
      <c r="AG19">
        <v>-1.0000000000000024</v>
      </c>
      <c r="AH19">
        <v>3.2754144466785963E-2</v>
      </c>
      <c r="AI19">
        <v>0.22571706873116479</v>
      </c>
      <c r="AJ19">
        <v>-0.27901935071658984</v>
      </c>
      <c r="AK19">
        <v>-0.13266982175877493</v>
      </c>
      <c r="AL19">
        <v>-7.4647820645687146E-2</v>
      </c>
      <c r="AM19">
        <v>7.7287736934452719E-2</v>
      </c>
      <c r="AN19">
        <v>-3.2612922697251294</v>
      </c>
      <c r="AO19">
        <v>1.2688443145674411</v>
      </c>
      <c r="AP19">
        <v>67.229703015896618</v>
      </c>
      <c r="AQ19">
        <v>1.363419016642283</v>
      </c>
      <c r="AR19">
        <v>3.7281661147968679</v>
      </c>
      <c r="AS19">
        <v>-1.0000000000000024</v>
      </c>
      <c r="AT19">
        <v>-1.0000000000000024</v>
      </c>
      <c r="AU19">
        <v>1.8343968054006285</v>
      </c>
      <c r="AV19">
        <v>94.76189545185521</v>
      </c>
      <c r="AW19">
        <v>117.98868521430742</v>
      </c>
      <c r="AX19">
        <v>0.21026599885189551</v>
      </c>
      <c r="AY19">
        <v>4.742010448269701</v>
      </c>
      <c r="AZ19">
        <v>1539.3587359657183</v>
      </c>
    </row>
    <row r="20" spans="1:52" x14ac:dyDescent="0.25">
      <c r="A20">
        <v>1369</v>
      </c>
      <c r="B20" t="s">
        <v>899</v>
      </c>
      <c r="C20">
        <v>3.9641995353054975</v>
      </c>
      <c r="D20">
        <v>7.2215754315355799E-3</v>
      </c>
      <c r="E20">
        <v>1.3651295540620159</v>
      </c>
      <c r="F20">
        <v>1.3651295540620159</v>
      </c>
      <c r="G20">
        <v>2.8076747509176832E-2</v>
      </c>
      <c r="H20">
        <v>-6.8360184204986404E-3</v>
      </c>
      <c r="I20">
        <v>1.2744437453206898</v>
      </c>
      <c r="J20">
        <v>2.1240729088678169E-2</v>
      </c>
      <c r="K20">
        <v>-1.0000000000000002</v>
      </c>
      <c r="L20">
        <v>-1.0000000000000002</v>
      </c>
      <c r="M20">
        <v>0.42481458177356357</v>
      </c>
      <c r="N20">
        <v>6.6037728346882103</v>
      </c>
      <c r="O20">
        <v>0.76862607713995712</v>
      </c>
      <c r="P20">
        <v>3.2486692429565993</v>
      </c>
      <c r="Q20">
        <v>1.1639939897997378</v>
      </c>
      <c r="R20">
        <v>0.33062716955206839</v>
      </c>
      <c r="S20">
        <v>0.33062716955206839</v>
      </c>
      <c r="T20">
        <v>0.36104347080676047</v>
      </c>
      <c r="U20">
        <v>1.3849769171113031E-2</v>
      </c>
      <c r="V20">
        <v>40.596273999733285</v>
      </c>
      <c r="W20">
        <v>2.164579944487913</v>
      </c>
      <c r="X20">
        <v>-1.0000000000000002</v>
      </c>
      <c r="Y20">
        <v>-1.0000000000000002</v>
      </c>
      <c r="Z20">
        <v>76.03120100108805</v>
      </c>
      <c r="AA20">
        <v>0.11110151978691636</v>
      </c>
      <c r="AB20">
        <v>0.27117334932669407</v>
      </c>
      <c r="AC20">
        <v>0.30314379111749062</v>
      </c>
      <c r="AD20">
        <v>34.270933011555051</v>
      </c>
      <c r="AE20">
        <v>0.8</v>
      </c>
      <c r="AF20">
        <v>-1.0000000000000002</v>
      </c>
      <c r="AG20">
        <v>-1.0000000000000002</v>
      </c>
      <c r="AH20">
        <v>7.0789204355031263E-2</v>
      </c>
      <c r="AI20">
        <v>1.3849769171113031E-2</v>
      </c>
      <c r="AJ20">
        <v>-0.14412824902648361</v>
      </c>
      <c r="AK20">
        <v>2.0780591823762372E-2</v>
      </c>
      <c r="AL20">
        <v>-0.37637677347834653</v>
      </c>
      <c r="AM20">
        <v>-0.13847226008982871</v>
      </c>
      <c r="AN20">
        <v>-10.13006058209108</v>
      </c>
      <c r="AO20">
        <v>-3.3579035431269064</v>
      </c>
      <c r="AP20">
        <v>41.870717745053966</v>
      </c>
      <c r="AQ20">
        <v>1.0361475790820098</v>
      </c>
      <c r="AR20">
        <v>2.1858206735765928</v>
      </c>
      <c r="AS20">
        <v>-1.0000000000000002</v>
      </c>
      <c r="AT20">
        <v>-1.0000000000000002</v>
      </c>
      <c r="AU20">
        <v>2.5291235438617563</v>
      </c>
      <c r="AV20">
        <v>79.277070292649384</v>
      </c>
      <c r="AW20">
        <v>82.077831296861333</v>
      </c>
      <c r="AX20">
        <v>0.18356329597448562</v>
      </c>
      <c r="AY20">
        <v>2.0316357172186592</v>
      </c>
      <c r="AZ20">
        <v>1456.0612985219993</v>
      </c>
    </row>
    <row r="21" spans="1:52" x14ac:dyDescent="0.25">
      <c r="A21">
        <v>1533</v>
      </c>
      <c r="B21" t="s">
        <v>944</v>
      </c>
      <c r="C21">
        <v>3.6033887405512575</v>
      </c>
      <c r="D21">
        <v>-1.5760095499291978E-2</v>
      </c>
      <c r="E21">
        <v>-0.43564932985660149</v>
      </c>
      <c r="F21">
        <v>-0.43564932985660149</v>
      </c>
      <c r="G21">
        <v>0.16994236265789237</v>
      </c>
      <c r="H21">
        <v>-1.1464711718991666E-2</v>
      </c>
      <c r="I21">
        <v>9.5086590563340234</v>
      </c>
      <c r="J21">
        <v>0.15847765093890065</v>
      </c>
      <c r="K21">
        <v>-0.99999999999999978</v>
      </c>
      <c r="L21">
        <v>-0.99999999999999978</v>
      </c>
      <c r="M21">
        <v>3.1695530187780085</v>
      </c>
      <c r="N21">
        <v>12.676398467028678</v>
      </c>
      <c r="O21">
        <v>-0.45094562365594204</v>
      </c>
      <c r="P21">
        <v>-8.8409139164683186</v>
      </c>
      <c r="Q21">
        <v>-2.9549712232298329</v>
      </c>
      <c r="R21">
        <v>0.32568304787279029</v>
      </c>
      <c r="S21">
        <v>0.32568304787279029</v>
      </c>
      <c r="T21">
        <v>0.34731271973224292</v>
      </c>
      <c r="U21">
        <v>-0.15797100898552174</v>
      </c>
      <c r="V21">
        <v>27.289206222136031</v>
      </c>
      <c r="W21">
        <v>0.92666298436197658</v>
      </c>
      <c r="X21">
        <v>-0.99999999999999978</v>
      </c>
      <c r="Y21">
        <v>-0.99999999999999978</v>
      </c>
      <c r="Z21">
        <v>82.777155039841105</v>
      </c>
      <c r="AA21">
        <v>0.35718877665903054</v>
      </c>
      <c r="AB21">
        <v>0.54668928717522769</v>
      </c>
      <c r="AC21">
        <v>0.26498033698444151</v>
      </c>
      <c r="AD21">
        <v>58.442920040934993</v>
      </c>
      <c r="AE21">
        <v>0.91666666666666663</v>
      </c>
      <c r="AF21">
        <v>-0.99999999999999978</v>
      </c>
      <c r="AG21">
        <v>-0.99999999999999978</v>
      </c>
      <c r="AH21">
        <v>-1.8963654039335701E-2</v>
      </c>
      <c r="AI21">
        <v>-0.15797100898552174</v>
      </c>
      <c r="AJ21">
        <v>-4.1563039528242633E-2</v>
      </c>
      <c r="AK21">
        <v>0.13513701076697215</v>
      </c>
      <c r="AL21">
        <v>-0.11188064491005217</v>
      </c>
      <c r="AM21">
        <v>-9.0719296028730662E-2</v>
      </c>
      <c r="AN21">
        <v>-3.0048313203925199</v>
      </c>
      <c r="AO21">
        <v>-1.5922973468834063</v>
      </c>
      <c r="AP21">
        <v>36.79786527847007</v>
      </c>
      <c r="AQ21">
        <v>0.84070780649230092</v>
      </c>
      <c r="AR21">
        <v>1.0851406353008763</v>
      </c>
      <c r="AS21">
        <v>-0.99999999999999978</v>
      </c>
      <c r="AT21">
        <v>-0.99999999999999978</v>
      </c>
      <c r="AU21">
        <v>-3.390620553086436</v>
      </c>
      <c r="AV21">
        <v>93.861256159986382</v>
      </c>
      <c r="AW21">
        <v>77.684882180647548</v>
      </c>
      <c r="AX21">
        <v>0.27649239232458278</v>
      </c>
      <c r="AY21">
        <v>21.096673963711737</v>
      </c>
      <c r="AZ21">
        <v>1534.7298642459871</v>
      </c>
    </row>
    <row r="22" spans="1:52" x14ac:dyDescent="0.25">
      <c r="A22">
        <v>1622</v>
      </c>
      <c r="B22" t="s">
        <v>979</v>
      </c>
      <c r="C22">
        <v>5.5093264198942977</v>
      </c>
      <c r="D22">
        <v>1.2002082348316418E-2</v>
      </c>
      <c r="E22">
        <v>0.90436603675699856</v>
      </c>
      <c r="F22">
        <v>0.90436603675699856</v>
      </c>
      <c r="G22">
        <v>-7.2576097674045881E-2</v>
      </c>
      <c r="H22">
        <v>-6.2157293468389852E-3</v>
      </c>
      <c r="I22">
        <v>-4.7275096212530894</v>
      </c>
      <c r="J22">
        <v>-7.8791827020884886E-2</v>
      </c>
      <c r="K22">
        <v>-0.999999999999997</v>
      </c>
      <c r="L22">
        <v>-0.999999999999997</v>
      </c>
      <c r="M22">
        <v>-1.575836540417699</v>
      </c>
      <c r="N22">
        <v>1.6861828353981965</v>
      </c>
      <c r="O22">
        <v>0.59696159978309571</v>
      </c>
      <c r="P22">
        <v>-1.2743728808846477</v>
      </c>
      <c r="Q22">
        <v>-0.41263263756049012</v>
      </c>
      <c r="R22">
        <v>0.3154369656924968</v>
      </c>
      <c r="S22">
        <v>0.3154369656924968</v>
      </c>
      <c r="T22">
        <v>8.3658573800422617E-2</v>
      </c>
      <c r="U22">
        <v>-0.10584745041231941</v>
      </c>
      <c r="V22">
        <v>27.499075271759246</v>
      </c>
      <c r="W22">
        <v>0.39131898349281602</v>
      </c>
      <c r="X22">
        <v>-0.999999999999997</v>
      </c>
      <c r="Y22">
        <v>-0.999999999999997</v>
      </c>
      <c r="Z22">
        <v>70.360535923452957</v>
      </c>
      <c r="AA22">
        <v>0.29099530970370358</v>
      </c>
      <c r="AB22">
        <v>0.2799146354430081</v>
      </c>
      <c r="AC22">
        <v>0.29457192063837262</v>
      </c>
      <c r="AD22">
        <v>43.274093289254175</v>
      </c>
      <c r="AE22">
        <v>0.8</v>
      </c>
      <c r="AF22">
        <v>-0.999999999999997</v>
      </c>
      <c r="AG22">
        <v>-0.999999999999997</v>
      </c>
      <c r="AH22">
        <v>3.7766001530885676E-2</v>
      </c>
      <c r="AI22">
        <v>-0.10584745041231941</v>
      </c>
      <c r="AJ22">
        <v>0.44000129131731069</v>
      </c>
      <c r="AK22">
        <v>-0.11049807473306777</v>
      </c>
      <c r="AL22">
        <v>4.4639558544909974E-3</v>
      </c>
      <c r="AM22">
        <v>-0.27024825481326603</v>
      </c>
      <c r="AN22">
        <v>2.3116053529488294</v>
      </c>
      <c r="AO22">
        <v>-7.3086967439969905</v>
      </c>
      <c r="AP22">
        <v>22.771565650506162</v>
      </c>
      <c r="AQ22">
        <v>0.60868505477309642</v>
      </c>
      <c r="AR22">
        <v>0.3125271564719318</v>
      </c>
      <c r="AS22">
        <v>-0.999999999999997</v>
      </c>
      <c r="AT22">
        <v>-0.999999999999997</v>
      </c>
      <c r="AU22">
        <v>0.49173339919650827</v>
      </c>
      <c r="AV22">
        <v>64.738022014854209</v>
      </c>
      <c r="AW22">
        <v>54.90859700423993</v>
      </c>
      <c r="AX22">
        <v>0.31058135234066259</v>
      </c>
      <c r="AY22">
        <v>-14.188619281000269</v>
      </c>
      <c r="AZ22">
        <v>1461.8584524392277</v>
      </c>
    </row>
    <row r="23" spans="1:52" x14ac:dyDescent="0.25">
      <c r="A23">
        <v>1678</v>
      </c>
      <c r="B23" t="s">
        <v>1002</v>
      </c>
      <c r="C23">
        <v>4.1082221563172157</v>
      </c>
      <c r="D23">
        <v>-2.6124928002483165E-2</v>
      </c>
      <c r="E23">
        <v>29.218193772443716</v>
      </c>
      <c r="F23">
        <v>29.218193772443716</v>
      </c>
      <c r="G23">
        <v>1.0773647786107666E-2</v>
      </c>
      <c r="H23">
        <v>-1.6207966142327158E-3</v>
      </c>
      <c r="I23">
        <v>0.54917107031249512</v>
      </c>
      <c r="J23">
        <v>9.1528511718749102E-3</v>
      </c>
      <c r="K23">
        <v>-0.99999999999999978</v>
      </c>
      <c r="L23">
        <v>-0.99999999999999978</v>
      </c>
      <c r="M23">
        <v>0.18305702343749891</v>
      </c>
      <c r="N23">
        <v>33.87558699907342</v>
      </c>
      <c r="O23">
        <v>-1.5832615152745766</v>
      </c>
      <c r="P23">
        <v>65.23792689953622</v>
      </c>
      <c r="Q23">
        <v>21.291229565153909</v>
      </c>
      <c r="R23">
        <v>0.33964671795367046</v>
      </c>
      <c r="S23">
        <v>0.33964671795367046</v>
      </c>
      <c r="T23">
        <v>0.20934981338517292</v>
      </c>
      <c r="U23">
        <v>5.7885738781892931E-2</v>
      </c>
      <c r="V23">
        <v>37.495045476101261</v>
      </c>
      <c r="W23">
        <v>1.8611676555878534</v>
      </c>
      <c r="X23">
        <v>-0.99999999999999978</v>
      </c>
      <c r="Y23">
        <v>-0.99999999999999978</v>
      </c>
      <c r="Z23">
        <v>104.44027543803547</v>
      </c>
      <c r="AA23">
        <v>0.32754361934474541</v>
      </c>
      <c r="AB23">
        <v>0.26661978495373506</v>
      </c>
      <c r="AC23">
        <v>0.31891660363712354</v>
      </c>
      <c r="AD23">
        <v>45.654000396780177</v>
      </c>
      <c r="AE23">
        <v>0.9375</v>
      </c>
      <c r="AF23">
        <v>-0.99999999999999978</v>
      </c>
      <c r="AG23">
        <v>-0.99999999999999978</v>
      </c>
      <c r="AH23">
        <v>0.91453989606159891</v>
      </c>
      <c r="AI23">
        <v>5.7885738781892931E-2</v>
      </c>
      <c r="AJ23">
        <v>-9.8551153713449233E-2</v>
      </c>
      <c r="AK23">
        <v>0.60804260045075686</v>
      </c>
      <c r="AL23">
        <v>-7.0938286339615061E-2</v>
      </c>
      <c r="AM23">
        <v>0.23741812111292693</v>
      </c>
      <c r="AN23">
        <v>-2.2662129270576221</v>
      </c>
      <c r="AO23">
        <v>8.97566603007696</v>
      </c>
      <c r="AP23">
        <v>38.044216546413779</v>
      </c>
      <c r="AQ23">
        <v>0.94652898807440711</v>
      </c>
      <c r="AR23">
        <v>1.8703205067597284</v>
      </c>
      <c r="AS23">
        <v>-0.99999999999999978</v>
      </c>
      <c r="AT23">
        <v>-0.99999999999999978</v>
      </c>
      <c r="AU23">
        <v>50.509423337597617</v>
      </c>
      <c r="AV23">
        <v>147.29152846718577</v>
      </c>
      <c r="AW23">
        <v>171.37090026660715</v>
      </c>
      <c r="AX23">
        <v>0.54929879647595636</v>
      </c>
      <c r="AY23">
        <v>62.216341043475147</v>
      </c>
      <c r="AZ23">
        <v>1789.0250487414107</v>
      </c>
    </row>
    <row r="24" spans="1:52" x14ac:dyDescent="0.25">
      <c r="A24">
        <v>1745</v>
      </c>
      <c r="B24" t="s">
        <v>1036</v>
      </c>
      <c r="C24">
        <v>4.9851854315213409</v>
      </c>
      <c r="D24">
        <v>2.5444068236893713E-2</v>
      </c>
      <c r="E24">
        <v>0.97430720090092371</v>
      </c>
      <c r="F24">
        <v>0.97430720090092371</v>
      </c>
      <c r="G24">
        <v>0.24265036061075634</v>
      </c>
      <c r="H24">
        <v>-2.8144548015950101E-2</v>
      </c>
      <c r="I24">
        <v>12.870348755688374</v>
      </c>
      <c r="J24">
        <v>0.21450581259480622</v>
      </c>
      <c r="K24">
        <v>-1.0000000000000033</v>
      </c>
      <c r="L24">
        <v>-1.0000000000000033</v>
      </c>
      <c r="M24">
        <v>4.2901162518961256</v>
      </c>
      <c r="N24">
        <v>18.829841388110651</v>
      </c>
      <c r="O24">
        <v>4.1045534313344403</v>
      </c>
      <c r="P24">
        <v>-1.60859545704558</v>
      </c>
      <c r="Q24">
        <v>-9.6199354066164672E-2</v>
      </c>
      <c r="R24">
        <v>0.34677107157663495</v>
      </c>
      <c r="S24">
        <v>0.34677107157663495</v>
      </c>
      <c r="T24">
        <v>0.26017982073181006</v>
      </c>
      <c r="U24">
        <v>-0.13170586775737128</v>
      </c>
      <c r="V24">
        <v>24.300411341316089</v>
      </c>
      <c r="W24">
        <v>0.74295814518477565</v>
      </c>
      <c r="X24">
        <v>-1.0000000000000033</v>
      </c>
      <c r="Y24">
        <v>-1.0000000000000033</v>
      </c>
      <c r="Z24">
        <v>60.116210793492058</v>
      </c>
      <c r="AA24">
        <v>0.23089932589317846</v>
      </c>
      <c r="AB24">
        <v>0.46004332099735434</v>
      </c>
      <c r="AC24">
        <v>2.7297329234310268E-2</v>
      </c>
      <c r="AD24">
        <v>35.911998806242174</v>
      </c>
      <c r="AE24">
        <v>0.5</v>
      </c>
      <c r="AF24">
        <v>-1.0000000000000033</v>
      </c>
      <c r="AG24">
        <v>-1.0000000000000033</v>
      </c>
      <c r="AH24">
        <v>-7.273925690587154E-4</v>
      </c>
      <c r="AI24">
        <v>-0.13170586775737128</v>
      </c>
      <c r="AJ24">
        <v>-0.15952826940275008</v>
      </c>
      <c r="AK24">
        <v>0.20859016911257849</v>
      </c>
      <c r="AL24">
        <v>-0.25208826799353051</v>
      </c>
      <c r="AM24">
        <v>-0.17644920696400132</v>
      </c>
      <c r="AN24">
        <v>-7.0998480468520118</v>
      </c>
      <c r="AO24">
        <v>-3.3682793285371417</v>
      </c>
      <c r="AP24">
        <v>37.170760097004475</v>
      </c>
      <c r="AQ24">
        <v>0.82201609612770776</v>
      </c>
      <c r="AR24">
        <v>0.95746395777958127</v>
      </c>
      <c r="AS24">
        <v>-1.0000000000000033</v>
      </c>
      <c r="AT24">
        <v>-1.0000000000000033</v>
      </c>
      <c r="AU24">
        <v>0.87810784683476073</v>
      </c>
      <c r="AV24">
        <v>75.577772853065582</v>
      </c>
      <c r="AW24">
        <v>62.392638225947266</v>
      </c>
      <c r="AX24">
        <v>0.17327497477675144</v>
      </c>
      <c r="AY24">
        <v>7.8106926836932873</v>
      </c>
      <c r="AZ24">
        <v>1484.804239752609</v>
      </c>
    </row>
    <row r="25" spans="1:52" x14ac:dyDescent="0.25">
      <c r="A25">
        <v>2073</v>
      </c>
      <c r="B25" t="s">
        <v>1141</v>
      </c>
      <c r="C25">
        <v>5.1082347305366946</v>
      </c>
      <c r="D25">
        <v>0.1998344201716864</v>
      </c>
      <c r="E25">
        <v>1.6547866380240013</v>
      </c>
      <c r="F25">
        <v>1.6547866380240013</v>
      </c>
      <c r="G25">
        <v>0.34798412849978549</v>
      </c>
      <c r="H25">
        <v>4.504446019510569E-3</v>
      </c>
      <c r="I25">
        <v>21.149314471157737</v>
      </c>
      <c r="J25">
        <v>0.35248857451929611</v>
      </c>
      <c r="K25">
        <v>-1</v>
      </c>
      <c r="L25">
        <v>-1</v>
      </c>
      <c r="M25">
        <v>7.0497714903859237</v>
      </c>
      <c r="N25">
        <v>27.91233583971847</v>
      </c>
      <c r="O25">
        <v>8.1613276533719148</v>
      </c>
      <c r="P25">
        <v>3.525768202484389</v>
      </c>
      <c r="Q25">
        <v>2.0530924540331155</v>
      </c>
      <c r="R25">
        <v>0.34597199605379092</v>
      </c>
      <c r="S25">
        <v>0.34597199605379092</v>
      </c>
      <c r="T25">
        <v>0.37782225116612855</v>
      </c>
      <c r="U25">
        <v>0.49485272721759932</v>
      </c>
      <c r="V25">
        <v>48.485215838880521</v>
      </c>
      <c r="W25">
        <v>4.8324994482788526</v>
      </c>
      <c r="X25">
        <v>-1</v>
      </c>
      <c r="Y25">
        <v>-1</v>
      </c>
      <c r="Z25">
        <v>89.856707719384318</v>
      </c>
      <c r="AA25">
        <v>0.21986322738986319</v>
      </c>
      <c r="AB25">
        <v>0.17517597227333329</v>
      </c>
      <c r="AC25">
        <v>0.39132878886621714</v>
      </c>
      <c r="AD25">
        <v>39.318399426470684</v>
      </c>
      <c r="AE25">
        <v>0.83333333333333337</v>
      </c>
      <c r="AF25">
        <v>-1</v>
      </c>
      <c r="AG25">
        <v>-1</v>
      </c>
      <c r="AH25">
        <v>-1.9513897256878465E-2</v>
      </c>
      <c r="AI25">
        <v>0.49485272721759932</v>
      </c>
      <c r="AJ25">
        <v>-0.19983319684901851</v>
      </c>
      <c r="AK25">
        <v>-0.27964880122934171</v>
      </c>
      <c r="AL25">
        <v>0.22508710531084819</v>
      </c>
      <c r="AM25">
        <v>-0.40163852402167033</v>
      </c>
      <c r="AN25">
        <v>4.6280116485261145</v>
      </c>
      <c r="AO25">
        <v>-11.439207106688469</v>
      </c>
      <c r="AP25">
        <v>69.634530310038343</v>
      </c>
      <c r="AQ25">
        <v>1.5646189704913094</v>
      </c>
      <c r="AR25">
        <v>5.1849880227981506</v>
      </c>
      <c r="AS25">
        <v>-1</v>
      </c>
      <c r="AT25">
        <v>-1</v>
      </c>
      <c r="AU25">
        <v>3.7078790920571185</v>
      </c>
      <c r="AV25">
        <v>106.32983645241431</v>
      </c>
      <c r="AW25">
        <v>155.42483122903664</v>
      </c>
      <c r="AX25">
        <v>8.4953235096964744E-2</v>
      </c>
      <c r="AY25">
        <v>-17.578674121459272</v>
      </c>
      <c r="AZ25">
        <v>1545.1868125850353</v>
      </c>
    </row>
    <row r="26" spans="1:52" x14ac:dyDescent="0.25">
      <c r="A26">
        <v>2096</v>
      </c>
      <c r="B26" t="s">
        <v>1153</v>
      </c>
      <c r="C26">
        <v>5.1322875563294481</v>
      </c>
      <c r="D26">
        <v>-2.8039975906225305E-2</v>
      </c>
      <c r="E26">
        <v>2.4750510137125765</v>
      </c>
      <c r="F26">
        <v>2.4750510137125765</v>
      </c>
      <c r="G26">
        <v>-5.5601404292004095E-2</v>
      </c>
      <c r="H26">
        <v>1.5493760144572278E-2</v>
      </c>
      <c r="I26">
        <v>-2.4064586488459243</v>
      </c>
      <c r="J26">
        <v>-4.0107644147431787E-2</v>
      </c>
      <c r="K26">
        <v>-1.0000000000000009</v>
      </c>
      <c r="L26">
        <v>-1.0000000000000009</v>
      </c>
      <c r="M26">
        <v>-0.80215288294863807</v>
      </c>
      <c r="N26">
        <v>5.2008799211961119</v>
      </c>
      <c r="O26">
        <v>-1.1619646003943382</v>
      </c>
      <c r="P26">
        <v>4.6641667899994985</v>
      </c>
      <c r="Q26">
        <v>1.446951443530011</v>
      </c>
      <c r="R26">
        <v>0.34516942129510031</v>
      </c>
      <c r="S26">
        <v>0.34516942129510031</v>
      </c>
      <c r="T26">
        <v>0.45893457142026428</v>
      </c>
      <c r="U26">
        <v>0.22932277859053551</v>
      </c>
      <c r="V26">
        <v>56.748153469937257</v>
      </c>
      <c r="W26">
        <v>3.9539575319236708</v>
      </c>
      <c r="X26">
        <v>-1.0000000000000009</v>
      </c>
      <c r="Y26">
        <v>-1.0000000000000009</v>
      </c>
      <c r="Z26">
        <v>94.796948661688106</v>
      </c>
      <c r="AA26">
        <v>0.22482584747815887</v>
      </c>
      <c r="AB26">
        <v>0.19595572546506784</v>
      </c>
      <c r="AC26">
        <v>0.31125530202119017</v>
      </c>
      <c r="AD26">
        <v>36.601843748220823</v>
      </c>
      <c r="AE26">
        <v>0.8</v>
      </c>
      <c r="AF26">
        <v>-1.0000000000000009</v>
      </c>
      <c r="AG26">
        <v>-1.0000000000000009</v>
      </c>
      <c r="AH26">
        <v>4.1994970350680172E-2</v>
      </c>
      <c r="AI26">
        <v>0.22932277859053551</v>
      </c>
      <c r="AJ26">
        <v>0.17141261167713839</v>
      </c>
      <c r="AK26">
        <v>0.15375069141313089</v>
      </c>
      <c r="AL26">
        <v>0.11864700999540587</v>
      </c>
      <c r="AM26">
        <v>-7.7269610679335049E-2</v>
      </c>
      <c r="AN26">
        <v>3.8232383082708385</v>
      </c>
      <c r="AO26">
        <v>-1.162986809917721</v>
      </c>
      <c r="AP26">
        <v>54.341694821091416</v>
      </c>
      <c r="AQ26">
        <v>1.3785961926010006</v>
      </c>
      <c r="AR26">
        <v>3.9138498877762382</v>
      </c>
      <c r="AS26">
        <v>-1.0000000000000009</v>
      </c>
      <c r="AT26">
        <v>-1.0000000000000009</v>
      </c>
      <c r="AU26">
        <v>3.9220024572425878</v>
      </c>
      <c r="AV26">
        <v>98.83484177296647</v>
      </c>
      <c r="AW26">
        <v>122.60701903903366</v>
      </c>
      <c r="AX26">
        <v>8.6274068068548149E-2</v>
      </c>
      <c r="AY26">
        <v>-2.5627715910444144</v>
      </c>
      <c r="AZ26">
        <v>1468.8432432876384</v>
      </c>
    </row>
    <row r="27" spans="1:52" x14ac:dyDescent="0.25">
      <c r="A27">
        <v>2240</v>
      </c>
      <c r="B27" t="s">
        <v>1206</v>
      </c>
      <c r="C27">
        <v>5.099271759661903</v>
      </c>
      <c r="D27">
        <v>-1.8131601119595976E-2</v>
      </c>
      <c r="E27">
        <v>1.0444952832947083</v>
      </c>
      <c r="F27">
        <v>1.0444952832947083</v>
      </c>
      <c r="G27">
        <v>6.0246401341991732E-2</v>
      </c>
      <c r="H27">
        <v>3.9860591954269803E-3</v>
      </c>
      <c r="I27">
        <v>3.8539476322451249</v>
      </c>
      <c r="J27">
        <v>6.423246053741867E-2</v>
      </c>
      <c r="K27">
        <v>-0.999999999999998</v>
      </c>
      <c r="L27">
        <v>-0.999999999999998</v>
      </c>
      <c r="M27">
        <v>1.2846492107483733</v>
      </c>
      <c r="N27">
        <v>9.9977146752017347</v>
      </c>
      <c r="O27">
        <v>-0.97830112329601837</v>
      </c>
      <c r="P27">
        <v>-0.47523394019708071</v>
      </c>
      <c r="Q27">
        <v>-0.34793668625782903</v>
      </c>
      <c r="R27">
        <v>0.23189940690010988</v>
      </c>
      <c r="S27">
        <v>0.23189940690010988</v>
      </c>
      <c r="T27">
        <v>0.24227520798945543</v>
      </c>
      <c r="U27">
        <v>-7.0553737353184973E-2</v>
      </c>
      <c r="V27">
        <v>22.851512955962871</v>
      </c>
      <c r="W27">
        <v>0.84391083466829064</v>
      </c>
      <c r="X27">
        <v>-0.999999999999998</v>
      </c>
      <c r="Y27">
        <v>-0.999999999999998</v>
      </c>
      <c r="Z27">
        <v>71.808344451392159</v>
      </c>
      <c r="AA27">
        <v>0.41167589166249136</v>
      </c>
      <c r="AB27">
        <v>0.38088511436334732</v>
      </c>
      <c r="AC27">
        <v>0.19353435760790288</v>
      </c>
      <c r="AD27">
        <v>49.304768181687081</v>
      </c>
      <c r="AE27">
        <v>0.8</v>
      </c>
      <c r="AF27">
        <v>-0.999999999999998</v>
      </c>
      <c r="AG27">
        <v>-0.999999999999998</v>
      </c>
      <c r="AH27">
        <v>1.3166653826138176E-2</v>
      </c>
      <c r="AI27">
        <v>-7.0553737353184973E-2</v>
      </c>
      <c r="AJ27">
        <v>0.46099616651897318</v>
      </c>
      <c r="AK27">
        <v>0.19302841421875902</v>
      </c>
      <c r="AL27">
        <v>-0.37432222779659374</v>
      </c>
      <c r="AM27">
        <v>0.16045706777696864</v>
      </c>
      <c r="AN27">
        <v>-7.0530748623199759</v>
      </c>
      <c r="AO27">
        <v>4.9765687655180102</v>
      </c>
      <c r="AP27">
        <v>26.705460588207963</v>
      </c>
      <c r="AQ27">
        <v>0.63552028443649033</v>
      </c>
      <c r="AR27">
        <v>0.90814329520570924</v>
      </c>
      <c r="AS27">
        <v>-0.999999999999998</v>
      </c>
      <c r="AT27">
        <v>-0.999999999999998</v>
      </c>
      <c r="AU27">
        <v>0.69655859703687939</v>
      </c>
      <c r="AV27">
        <v>86.782627892111876</v>
      </c>
      <c r="AW27">
        <v>79.990587233316177</v>
      </c>
      <c r="AX27">
        <v>0.31909054776508122</v>
      </c>
      <c r="AY27">
        <v>10.13860295697325</v>
      </c>
      <c r="AZ27">
        <v>1544.8371581309998</v>
      </c>
    </row>
    <row r="28" spans="1:52" x14ac:dyDescent="0.25">
      <c r="A28">
        <v>2839</v>
      </c>
      <c r="B28" t="s">
        <v>1410</v>
      </c>
      <c r="C28">
        <v>5.6325013087834161</v>
      </c>
      <c r="D28">
        <v>-9.2741247061016007E-3</v>
      </c>
      <c r="E28">
        <v>0.19329375529565479</v>
      </c>
      <c r="F28">
        <v>0.19329375529565479</v>
      </c>
      <c r="G28">
        <v>0.28564817347615373</v>
      </c>
      <c r="H28">
        <v>-1.3170638295881623E-2</v>
      </c>
      <c r="I28">
        <v>16.348652110816335</v>
      </c>
      <c r="J28">
        <v>0.27247753518027212</v>
      </c>
      <c r="K28">
        <v>-1.0000000000000009</v>
      </c>
      <c r="L28">
        <v>-1.0000000000000009</v>
      </c>
      <c r="M28">
        <v>5.4495507036054462</v>
      </c>
      <c r="N28">
        <v>22.174447174895406</v>
      </c>
      <c r="O28">
        <v>-0.82957298809444802</v>
      </c>
      <c r="P28">
        <v>3.4519106022343973</v>
      </c>
      <c r="Q28">
        <v>1.0681866360350059</v>
      </c>
      <c r="R28">
        <v>0.32548995121675361</v>
      </c>
      <c r="S28">
        <v>0.32548995121675361</v>
      </c>
      <c r="T28">
        <v>0.35629867246930141</v>
      </c>
      <c r="U28">
        <v>-2.084181284948642E-3</v>
      </c>
      <c r="V28">
        <v>29.308674337503515</v>
      </c>
      <c r="W28">
        <v>1.7833485873041688</v>
      </c>
      <c r="X28">
        <v>-1.0000000000000009</v>
      </c>
      <c r="Y28">
        <v>-1.0000000000000009</v>
      </c>
      <c r="Z28">
        <v>42.716255567068409</v>
      </c>
      <c r="AA28">
        <v>0.10986601529787986</v>
      </c>
      <c r="AB28">
        <v>0.18229057133860443</v>
      </c>
      <c r="AC28">
        <v>-4.5368694765885967E-2</v>
      </c>
      <c r="AD28">
        <v>12.339394593529905</v>
      </c>
      <c r="AE28">
        <v>0.7</v>
      </c>
      <c r="AF28">
        <v>-1.0000000000000009</v>
      </c>
      <c r="AG28">
        <v>-1.0000000000000009</v>
      </c>
      <c r="AH28">
        <v>9.6186929200499441E-3</v>
      </c>
      <c r="AI28">
        <v>-2.084181284948642E-3</v>
      </c>
      <c r="AJ28">
        <v>9.7259952216555021E-2</v>
      </c>
      <c r="AK28">
        <v>0.14075609660550467</v>
      </c>
      <c r="AL28">
        <v>1.8444180022801793E-2</v>
      </c>
      <c r="AM28">
        <v>0.11340322547213716</v>
      </c>
      <c r="AN28">
        <v>0.94740426165281777</v>
      </c>
      <c r="AO28">
        <v>3.5388611198309508</v>
      </c>
      <c r="AP28">
        <v>45.657326448319836</v>
      </c>
      <c r="AQ28">
        <v>1.00519439361786</v>
      </c>
      <c r="AR28">
        <v>2.055826122484441</v>
      </c>
      <c r="AS28">
        <v>-1.0000000000000009</v>
      </c>
      <c r="AT28">
        <v>-1.0000000000000009</v>
      </c>
      <c r="AU28">
        <v>1.2614803913306598</v>
      </c>
      <c r="AV28">
        <v>68.42956386179479</v>
      </c>
      <c r="AW28">
        <v>68.413519591700918</v>
      </c>
      <c r="AX28">
        <v>-3.0372359427633243E-2</v>
      </c>
      <c r="AY28">
        <v>-18.873236818548961</v>
      </c>
      <c r="AZ28">
        <v>1460.6795557365112</v>
      </c>
    </row>
    <row r="29" spans="1:52" x14ac:dyDescent="0.25">
      <c r="A29">
        <v>3008</v>
      </c>
      <c r="B29" t="s">
        <v>1490</v>
      </c>
      <c r="C29">
        <v>4.4715874401913602</v>
      </c>
      <c r="D29">
        <v>-3.9261034358217872E-2</v>
      </c>
      <c r="E29">
        <v>1.3901624740700189</v>
      </c>
      <c r="F29">
        <v>1.3901624740700189</v>
      </c>
      <c r="G29">
        <v>-4.1520417295089797E-3</v>
      </c>
      <c r="H29">
        <v>-1.1929518309428276E-2</v>
      </c>
      <c r="I29">
        <v>-0.96489360233623533</v>
      </c>
      <c r="J29">
        <v>-1.60815600389373E-2</v>
      </c>
      <c r="K29">
        <v>-0.99999999999999756</v>
      </c>
      <c r="L29">
        <v>-0.99999999999999756</v>
      </c>
      <c r="M29">
        <v>-0.32163120077874618</v>
      </c>
      <c r="N29">
        <v>4.8968563119251343</v>
      </c>
      <c r="O29">
        <v>-1.3194787492498443</v>
      </c>
      <c r="P29">
        <v>-8.0251797271702365</v>
      </c>
      <c r="Q29">
        <v>-2.77613397419168</v>
      </c>
      <c r="R29">
        <v>0.32541235032204563</v>
      </c>
      <c r="S29">
        <v>0.32541235032204563</v>
      </c>
      <c r="T29">
        <v>0.30740930428875335</v>
      </c>
      <c r="U29">
        <v>0.50739020393303413</v>
      </c>
      <c r="V29">
        <v>59.268230756192644</v>
      </c>
      <c r="W29">
        <v>4.9329637184249604</v>
      </c>
      <c r="X29">
        <v>-0.99999999999999756</v>
      </c>
      <c r="Y29">
        <v>-0.99999999999999756</v>
      </c>
      <c r="Z29">
        <v>110.13867922550322</v>
      </c>
      <c r="AA29">
        <v>0.39488682458284569</v>
      </c>
      <c r="AB29">
        <v>0.35951506984525705</v>
      </c>
      <c r="AC29">
        <v>0.31852975444194281</v>
      </c>
      <c r="AD29">
        <v>53.646582443502261</v>
      </c>
      <c r="AE29">
        <v>0.875</v>
      </c>
      <c r="AF29">
        <v>-0.99999999999999756</v>
      </c>
      <c r="AG29">
        <v>-0.99999999999999756</v>
      </c>
      <c r="AH29">
        <v>4.530774565961646E-3</v>
      </c>
      <c r="AI29">
        <v>0.50739020393303413</v>
      </c>
      <c r="AJ29">
        <v>0.13154906384645768</v>
      </c>
      <c r="AK29">
        <v>0.22955072656421682</v>
      </c>
      <c r="AL29">
        <v>3.5545772955100627E-2</v>
      </c>
      <c r="AM29">
        <v>0.49104005660770716</v>
      </c>
      <c r="AN29">
        <v>1.5463896431098041</v>
      </c>
      <c r="AO29">
        <v>13.423755048013753</v>
      </c>
      <c r="AP29">
        <v>58.303337153856432</v>
      </c>
      <c r="AQ29">
        <v>1.4656242088658789</v>
      </c>
      <c r="AR29">
        <v>4.9168821583860209</v>
      </c>
      <c r="AS29">
        <v>-0.99999999999999756</v>
      </c>
      <c r="AT29">
        <v>-0.99999999999999756</v>
      </c>
      <c r="AU29">
        <v>-1.3859715001216601</v>
      </c>
      <c r="AV29">
        <v>128.45929058544203</v>
      </c>
      <c r="AW29">
        <v>179.28892647006489</v>
      </c>
      <c r="AX29">
        <v>0.46584122162172964</v>
      </c>
      <c r="AY29">
        <v>51.077983180044441</v>
      </c>
      <c r="AZ29">
        <v>1538.9619310509843</v>
      </c>
    </row>
    <row r="30" spans="1:52" x14ac:dyDescent="0.25">
      <c r="A30">
        <v>3189</v>
      </c>
      <c r="B30" t="s">
        <v>710</v>
      </c>
      <c r="C30">
        <v>4.781117266756719</v>
      </c>
      <c r="D30">
        <v>-1.6316095376779655E-2</v>
      </c>
      <c r="E30">
        <v>-1.94474263014518</v>
      </c>
      <c r="F30">
        <v>-1.94474263014518</v>
      </c>
      <c r="G30">
        <v>-3.3724536910381617E-2</v>
      </c>
      <c r="H30">
        <v>5.6009386277850702E-3</v>
      </c>
      <c r="I30">
        <v>-1.6874158969557964</v>
      </c>
      <c r="J30">
        <v>-2.8123598282596557E-2</v>
      </c>
      <c r="K30">
        <v>-1.0000000000000009</v>
      </c>
      <c r="L30">
        <v>-1.0000000000000009</v>
      </c>
      <c r="M30">
        <v>-0.56247196565193258</v>
      </c>
      <c r="N30">
        <v>1.1489587396557441</v>
      </c>
      <c r="O30">
        <v>0.27408080557994424</v>
      </c>
      <c r="P30">
        <v>1.26944279303844</v>
      </c>
      <c r="Q30">
        <v>0.44914829830516934</v>
      </c>
      <c r="R30">
        <v>0.3380683237934331</v>
      </c>
      <c r="S30">
        <v>0.3380683237934331</v>
      </c>
      <c r="T30">
        <v>0.18699322137389435</v>
      </c>
      <c r="U30">
        <v>-9.5629084614473905E-2</v>
      </c>
      <c r="V30">
        <v>31.82497530515532</v>
      </c>
      <c r="W30">
        <v>0.88319361413829667</v>
      </c>
      <c r="X30">
        <v>-1.0000000000000009</v>
      </c>
      <c r="Y30">
        <v>-1.0000000000000009</v>
      </c>
      <c r="Z30">
        <v>54.451601119729339</v>
      </c>
      <c r="AA30">
        <v>0.24696226179366465</v>
      </c>
      <c r="AB30">
        <v>0.16279180321159961</v>
      </c>
      <c r="AC30">
        <v>3.3795485320112686E-2</v>
      </c>
      <c r="AD30">
        <v>22.177477516268841</v>
      </c>
      <c r="AE30">
        <v>0.3</v>
      </c>
      <c r="AF30">
        <v>-1.0000000000000009</v>
      </c>
      <c r="AG30">
        <v>-1.0000000000000009</v>
      </c>
      <c r="AH30">
        <v>-1.7305121873368471E-2</v>
      </c>
      <c r="AI30">
        <v>-9.5629084614473905E-2</v>
      </c>
      <c r="AJ30">
        <v>0.14209616227807184</v>
      </c>
      <c r="AK30">
        <v>4.8499152493945437E-2</v>
      </c>
      <c r="AL30">
        <v>-5.8980774202295402E-2</v>
      </c>
      <c r="AM30">
        <v>-0.15184378873408286</v>
      </c>
      <c r="AN30">
        <v>-0.76403854366702606</v>
      </c>
      <c r="AO30">
        <v>-3.5535989558823426</v>
      </c>
      <c r="AP30">
        <v>30.137559408199547</v>
      </c>
      <c r="AQ30">
        <v>0.76750078434628655</v>
      </c>
      <c r="AR30">
        <v>0.85507001585570075</v>
      </c>
      <c r="AS30">
        <v>-1.0000000000000009</v>
      </c>
      <c r="AT30">
        <v>-1.0000000000000009</v>
      </c>
      <c r="AU30">
        <v>-1.4955943318400116</v>
      </c>
      <c r="AV30">
        <v>52.04696090350275</v>
      </c>
      <c r="AW30">
        <v>42.137950004588014</v>
      </c>
      <c r="AX30">
        <v>-0.21996540410423035</v>
      </c>
      <c r="AY30">
        <v>-56.512984167780992</v>
      </c>
      <c r="AZ30">
        <v>1434.7898952605976</v>
      </c>
    </row>
    <row r="31" spans="1:52" x14ac:dyDescent="0.25">
      <c r="A31">
        <v>3218</v>
      </c>
      <c r="B31" t="s">
        <v>824</v>
      </c>
      <c r="C31">
        <v>5.4047598226624478</v>
      </c>
      <c r="D31">
        <v>1.4378378658000197E-2</v>
      </c>
      <c r="E31">
        <v>0.71157048854924509</v>
      </c>
      <c r="F31">
        <v>0.71157048854924509</v>
      </c>
      <c r="G31">
        <v>0.45516737560968312</v>
      </c>
      <c r="H31">
        <v>-3.7845132574705837E-4</v>
      </c>
      <c r="I31">
        <v>27.287335457036168</v>
      </c>
      <c r="J31">
        <v>0.45478892428393602</v>
      </c>
      <c r="K31">
        <v>-0.999999999999998</v>
      </c>
      <c r="L31">
        <v>-0.999999999999998</v>
      </c>
      <c r="M31">
        <v>9.0957784856787178</v>
      </c>
      <c r="N31">
        <v>33.403665768247862</v>
      </c>
      <c r="O31">
        <v>1.0040773783374752</v>
      </c>
      <c r="P31">
        <v>0.21349508665581529</v>
      </c>
      <c r="Q31">
        <v>0.22697440562848784</v>
      </c>
      <c r="R31">
        <v>0.3333286158177351</v>
      </c>
      <c r="S31">
        <v>0.3333286158177351</v>
      </c>
      <c r="T31">
        <v>0.30923698771269037</v>
      </c>
      <c r="U31">
        <v>-4.7536113952006881E-2</v>
      </c>
      <c r="V31">
        <v>18.942767244488689</v>
      </c>
      <c r="W31">
        <v>1.1635948569746559</v>
      </c>
      <c r="X31">
        <v>-0.999999999999998</v>
      </c>
      <c r="Y31">
        <v>-0.999999999999998</v>
      </c>
      <c r="Z31">
        <v>67.720348797460574</v>
      </c>
      <c r="AA31">
        <v>0.39167307946003749</v>
      </c>
      <c r="AB31">
        <v>0.20196791542259454</v>
      </c>
      <c r="AC31">
        <v>0.37737114806423644</v>
      </c>
      <c r="AD31">
        <v>48.550607147343413</v>
      </c>
      <c r="AE31">
        <v>0.9</v>
      </c>
      <c r="AF31">
        <v>-0.999999999999998</v>
      </c>
      <c r="AG31">
        <v>-0.999999999999998</v>
      </c>
      <c r="AH31">
        <v>2.8784465965488816E-2</v>
      </c>
      <c r="AI31">
        <v>-4.7536113952006881E-2</v>
      </c>
      <c r="AJ31">
        <v>0.33181224021240902</v>
      </c>
      <c r="AK31">
        <v>0.16786400586477887</v>
      </c>
      <c r="AL31">
        <v>0.51723900513942056</v>
      </c>
      <c r="AM31">
        <v>0.27868920084428045</v>
      </c>
      <c r="AN31">
        <v>14.590036329547566</v>
      </c>
      <c r="AO31">
        <v>7.8065500504309089</v>
      </c>
      <c r="AP31">
        <v>46.230102701524849</v>
      </c>
      <c r="AQ31">
        <v>0.92835810539615304</v>
      </c>
      <c r="AR31">
        <v>1.6183837812585911</v>
      </c>
      <c r="AS31">
        <v>-0.999999999999998</v>
      </c>
      <c r="AT31">
        <v>-0.999999999999998</v>
      </c>
      <c r="AU31">
        <v>0.93854489417773568</v>
      </c>
      <c r="AV31">
        <v>108.93056461613946</v>
      </c>
      <c r="AW31">
        <v>104.75264254024847</v>
      </c>
      <c r="AX31">
        <v>0.13907686355365897</v>
      </c>
      <c r="AY31">
        <v>3.4325163142286645</v>
      </c>
      <c r="AZ31">
        <v>1531.140774541569</v>
      </c>
    </row>
    <row r="32" spans="1:52" x14ac:dyDescent="0.25">
      <c r="A32">
        <v>3255</v>
      </c>
      <c r="B32" t="s">
        <v>1601</v>
      </c>
      <c r="C32">
        <v>4.5481533339436764</v>
      </c>
      <c r="D32">
        <v>1.8310305048503721E-2</v>
      </c>
      <c r="E32">
        <v>0.4148745019056112</v>
      </c>
      <c r="F32">
        <v>0.4148745019056112</v>
      </c>
      <c r="G32">
        <v>0.24573943846101726</v>
      </c>
      <c r="H32">
        <v>-9.9139339501188948E-3</v>
      </c>
      <c r="I32">
        <v>14.149530270653909</v>
      </c>
      <c r="J32">
        <v>0.23582550451089829</v>
      </c>
      <c r="K32">
        <v>-1.0000000000000004</v>
      </c>
      <c r="L32">
        <v>-1.0000000000000004</v>
      </c>
      <c r="M32">
        <v>4.7165100902179669</v>
      </c>
      <c r="N32">
        <v>19.112558106503187</v>
      </c>
      <c r="O32">
        <v>10.416806821572969</v>
      </c>
      <c r="P32">
        <v>7.9478549767525513</v>
      </c>
      <c r="Q32">
        <v>3.5300914375421186</v>
      </c>
      <c r="R32">
        <v>0.33919753500975697</v>
      </c>
      <c r="S32">
        <v>0.33919753500975697</v>
      </c>
      <c r="T32">
        <v>0.36190519013972849</v>
      </c>
      <c r="U32">
        <v>0.40567515161139756</v>
      </c>
      <c r="V32">
        <v>48.405996290389702</v>
      </c>
      <c r="W32">
        <v>4.330105437412346</v>
      </c>
      <c r="X32">
        <v>-1.0000000000000004</v>
      </c>
      <c r="Y32">
        <v>-1.0000000000000004</v>
      </c>
      <c r="Z32">
        <v>109.00692410577381</v>
      </c>
      <c r="AA32">
        <v>0.25439782016738538</v>
      </c>
      <c r="AB32">
        <v>0.35911671946216078</v>
      </c>
      <c r="AC32">
        <v>0.52790218792729238</v>
      </c>
      <c r="AD32">
        <v>57.070836377841985</v>
      </c>
      <c r="AE32">
        <v>0.8571428571428571</v>
      </c>
      <c r="AF32">
        <v>-1.0000000000000004</v>
      </c>
      <c r="AG32">
        <v>-1.0000000000000004</v>
      </c>
      <c r="AH32">
        <v>-2.3146954779818298E-2</v>
      </c>
      <c r="AI32">
        <v>0.40567515161139756</v>
      </c>
      <c r="AJ32">
        <v>-2.9297209046080422E-2</v>
      </c>
      <c r="AK32">
        <v>0.16564931890175572</v>
      </c>
      <c r="AL32">
        <v>0.37479439882476945</v>
      </c>
      <c r="AM32">
        <v>-5.6416104404012318E-2</v>
      </c>
      <c r="AN32">
        <v>9.2233739253888309</v>
      </c>
      <c r="AO32">
        <v>-0.58215601559152874</v>
      </c>
      <c r="AP32">
        <v>62.555526561043592</v>
      </c>
      <c r="AQ32">
        <v>1.4459754117706409</v>
      </c>
      <c r="AR32">
        <v>4.5659309419232406</v>
      </c>
      <c r="AS32">
        <v>-1.0000000000000004</v>
      </c>
      <c r="AT32">
        <v>-1.0000000000000004</v>
      </c>
      <c r="AU32">
        <v>3.9449659394477288</v>
      </c>
      <c r="AV32">
        <v>127.5373261966855</v>
      </c>
      <c r="AW32">
        <v>167.64190226222891</v>
      </c>
      <c r="AX32">
        <v>0.33779091693716273</v>
      </c>
      <c r="AY32">
        <v>39.833313954491871</v>
      </c>
      <c r="AZ32">
        <v>1655.1079197484582</v>
      </c>
    </row>
    <row r="33" spans="1:52" x14ac:dyDescent="0.25">
      <c r="A33">
        <v>3335</v>
      </c>
      <c r="B33" t="s">
        <v>1647</v>
      </c>
      <c r="C33">
        <v>5.0321801630548357</v>
      </c>
      <c r="D33">
        <v>1.0494253476198739E-2</v>
      </c>
      <c r="E33">
        <v>-0.39006606645127578</v>
      </c>
      <c r="F33">
        <v>-0.39006606645127578</v>
      </c>
      <c r="G33">
        <v>0.54930205380468666</v>
      </c>
      <c r="H33">
        <v>-1.7590801408083199E-2</v>
      </c>
      <c r="I33">
        <v>31.902675143796209</v>
      </c>
      <c r="J33">
        <v>0.53171125239660355</v>
      </c>
      <c r="K33">
        <v>-0.99999999999999944</v>
      </c>
      <c r="L33">
        <v>-0.99999999999999944</v>
      </c>
      <c r="M33">
        <v>10.634225047932071</v>
      </c>
      <c r="N33">
        <v>36.544789240399773</v>
      </c>
      <c r="O33">
        <v>-7.6923287960537337E-2</v>
      </c>
      <c r="P33">
        <v>-3.3061773541161612</v>
      </c>
      <c r="Q33">
        <v>-1.1694909099568942</v>
      </c>
      <c r="R33">
        <v>0.32694202143089784</v>
      </c>
      <c r="S33">
        <v>0.32694202143089784</v>
      </c>
      <c r="T33">
        <v>0.11394035853029824</v>
      </c>
      <c r="U33">
        <v>8.8977312834981198E-2</v>
      </c>
      <c r="V33">
        <v>13.003618473218875</v>
      </c>
      <c r="W33">
        <v>1.1054067896938375</v>
      </c>
      <c r="X33">
        <v>-0.99999999999999944</v>
      </c>
      <c r="Y33">
        <v>-0.99999999999999944</v>
      </c>
      <c r="Z33">
        <v>59.062079293711157</v>
      </c>
      <c r="AA33">
        <v>0.18927553207894732</v>
      </c>
      <c r="AB33">
        <v>0.42207951704387014</v>
      </c>
      <c r="AC33">
        <v>0.33320398548616642</v>
      </c>
      <c r="AD33">
        <v>47.227951730449163</v>
      </c>
      <c r="AE33">
        <v>0.6</v>
      </c>
      <c r="AF33">
        <v>-0.99999999999999944</v>
      </c>
      <c r="AG33">
        <v>-0.99999999999999944</v>
      </c>
      <c r="AH33">
        <v>-2.2549285359201691E-2</v>
      </c>
      <c r="AI33">
        <v>8.8977312834981198E-2</v>
      </c>
      <c r="AJ33">
        <v>9.023005498076507E-2</v>
      </c>
      <c r="AK33">
        <v>-4.1592641855819498E-2</v>
      </c>
      <c r="AL33">
        <v>-0.21219621437077391</v>
      </c>
      <c r="AM33">
        <v>-9.2767086200310489E-2</v>
      </c>
      <c r="AN33">
        <v>-4.8537550843655222</v>
      </c>
      <c r="AO33">
        <v>-2.5271403642868604</v>
      </c>
      <c r="AP33">
        <v>44.906293617015123</v>
      </c>
      <c r="AQ33">
        <v>0.85680171422707574</v>
      </c>
      <c r="AR33">
        <v>1.6371180420904405</v>
      </c>
      <c r="AS33">
        <v>-0.99999999999999944</v>
      </c>
      <c r="AT33">
        <v>-0.99999999999999944</v>
      </c>
      <c r="AU33">
        <v>-1.5595569764081707</v>
      </c>
      <c r="AV33">
        <v>93.079728169824136</v>
      </c>
      <c r="AW33">
        <v>101.52647374613817</v>
      </c>
      <c r="AX33">
        <v>0.1975060202414135</v>
      </c>
      <c r="AY33">
        <v>-3.814060050427432</v>
      </c>
      <c r="AZ33">
        <v>1540.3611770582354</v>
      </c>
    </row>
    <row r="34" spans="1:52" x14ac:dyDescent="0.25">
      <c r="A34">
        <v>3473</v>
      </c>
      <c r="B34" t="s">
        <v>1699</v>
      </c>
      <c r="C34">
        <v>5.2212529734676236</v>
      </c>
      <c r="D34">
        <v>0.20146220882878738</v>
      </c>
      <c r="E34">
        <v>1.4362115831428695</v>
      </c>
      <c r="F34">
        <v>1.4362115831428695</v>
      </c>
      <c r="G34">
        <v>0.43342602687618725</v>
      </c>
      <c r="H34">
        <v>-8.6527015081080093E-3</v>
      </c>
      <c r="I34">
        <v>25.486399522084753</v>
      </c>
      <c r="J34">
        <v>0.42477332536807932</v>
      </c>
      <c r="K34">
        <v>-0.99999999999999856</v>
      </c>
      <c r="L34">
        <v>-0.99999999999999856</v>
      </c>
      <c r="M34">
        <v>8.4954665073615878</v>
      </c>
      <c r="N34">
        <v>32.143864078695252</v>
      </c>
      <c r="O34">
        <v>8.1059588454592433</v>
      </c>
      <c r="P34">
        <v>0.86869880451077597</v>
      </c>
      <c r="Q34">
        <v>1.2150731921694833</v>
      </c>
      <c r="R34">
        <v>0.32336270562420966</v>
      </c>
      <c r="S34">
        <v>0.32336270562420966</v>
      </c>
      <c r="T34">
        <v>0.2208837757821786</v>
      </c>
      <c r="U34">
        <v>0.32861374835842377</v>
      </c>
      <c r="V34">
        <v>30.857984400837687</v>
      </c>
      <c r="W34">
        <v>3.0671990514504737</v>
      </c>
      <c r="X34">
        <v>-0.99999999999999856</v>
      </c>
      <c r="Y34">
        <v>-0.99999999999999856</v>
      </c>
      <c r="Z34">
        <v>82.280738479356756</v>
      </c>
      <c r="AA34">
        <v>0.28479947986437248</v>
      </c>
      <c r="AB34">
        <v>0.48349754671354084</v>
      </c>
      <c r="AC34">
        <v>0.23585659114907817</v>
      </c>
      <c r="AD34">
        <v>50.207680886349578</v>
      </c>
      <c r="AE34">
        <v>0.76923076923076927</v>
      </c>
      <c r="AF34">
        <v>-0.99999999999999856</v>
      </c>
      <c r="AG34">
        <v>-0.99999999999999856</v>
      </c>
      <c r="AH34">
        <v>1.7265003210035816E-2</v>
      </c>
      <c r="AI34">
        <v>0.32861374835842377</v>
      </c>
      <c r="AJ34">
        <v>-0.13812710611230022</v>
      </c>
      <c r="AK34">
        <v>0.43418605917494679</v>
      </c>
      <c r="AL34">
        <v>-0.23753873574206152</v>
      </c>
      <c r="AM34">
        <v>0.20173632632198296</v>
      </c>
      <c r="AN34">
        <v>-6.6291039241130374</v>
      </c>
      <c r="AO34">
        <v>7.2143384539243121</v>
      </c>
      <c r="AP34">
        <v>56.344383922922425</v>
      </c>
      <c r="AQ34">
        <v>1.1962229353890215</v>
      </c>
      <c r="AR34">
        <v>3.491972376818552</v>
      </c>
      <c r="AS34">
        <v>-0.99999999999999856</v>
      </c>
      <c r="AT34">
        <v>-0.99999999999999856</v>
      </c>
      <c r="AU34">
        <v>2.6512847753123543</v>
      </c>
      <c r="AV34">
        <v>121.63894101197633</v>
      </c>
      <c r="AW34">
        <v>154.84561591201933</v>
      </c>
      <c r="AX34">
        <v>0.31799579458417171</v>
      </c>
      <c r="AY34">
        <v>36.377611050327175</v>
      </c>
      <c r="AZ34">
        <v>1580.0593345307232</v>
      </c>
    </row>
    <row r="35" spans="1:52" x14ac:dyDescent="0.25">
      <c r="A35">
        <v>3489</v>
      </c>
      <c r="B35" t="s">
        <v>1709</v>
      </c>
      <c r="C35">
        <v>5.4166326026599814</v>
      </c>
      <c r="D35">
        <v>-4.0547619012579056E-2</v>
      </c>
      <c r="E35">
        <v>0.82139121367366563</v>
      </c>
      <c r="F35">
        <v>0.82139121367366563</v>
      </c>
      <c r="G35">
        <v>0.52202057240053945</v>
      </c>
      <c r="H35">
        <v>1.3827604420283279E-2</v>
      </c>
      <c r="I35">
        <v>32.150890609249366</v>
      </c>
      <c r="J35">
        <v>0.53584817682082275</v>
      </c>
      <c r="K35">
        <v>-1.0000000000000009</v>
      </c>
      <c r="L35">
        <v>-1.0000000000000009</v>
      </c>
      <c r="M35">
        <v>10.716963536416459</v>
      </c>
      <c r="N35">
        <v>38.388914425583003</v>
      </c>
      <c r="O35">
        <v>-1.6563826949352556</v>
      </c>
      <c r="P35">
        <v>0.20852915405245021</v>
      </c>
      <c r="Q35">
        <v>-8.0017939588256884E-2</v>
      </c>
      <c r="R35">
        <v>0.33721650337544451</v>
      </c>
      <c r="S35">
        <v>0.33721650337544451</v>
      </c>
      <c r="T35">
        <v>0.46664104481458313</v>
      </c>
      <c r="U35">
        <v>0.13981085707545382</v>
      </c>
      <c r="V35">
        <v>29.801469272804116</v>
      </c>
      <c r="W35">
        <v>2.8478973216832313</v>
      </c>
      <c r="X35">
        <v>-1.0000000000000009</v>
      </c>
      <c r="Y35">
        <v>-1.0000000000000009</v>
      </c>
      <c r="Z35">
        <v>80.750195650551476</v>
      </c>
      <c r="AA35">
        <v>0.20139227318522077</v>
      </c>
      <c r="AB35">
        <v>0.23900021441279468</v>
      </c>
      <c r="AC35">
        <v>0.58018239874869537</v>
      </c>
      <c r="AD35">
        <v>51.028744317335537</v>
      </c>
      <c r="AE35">
        <v>0.8125</v>
      </c>
      <c r="AF35">
        <v>-1.0000000000000009</v>
      </c>
      <c r="AG35">
        <v>-1.0000000000000009</v>
      </c>
      <c r="AH35">
        <v>-1.6988941738483154E-2</v>
      </c>
      <c r="AI35">
        <v>0.13981085707545382</v>
      </c>
      <c r="AJ35">
        <v>1.2790583888969656E-2</v>
      </c>
      <c r="AK35">
        <v>8.5160787486098052E-2</v>
      </c>
      <c r="AL35">
        <v>0.70141971294074268</v>
      </c>
      <c r="AM35">
        <v>-4.1556302330984798E-2</v>
      </c>
      <c r="AN35">
        <v>17.599445742963415</v>
      </c>
      <c r="AO35">
        <v>-0.61310362084412984</v>
      </c>
      <c r="AP35">
        <v>61.952359882053493</v>
      </c>
      <c r="AQ35">
        <v>1.2808849086409257</v>
      </c>
      <c r="AR35">
        <v>3.3837454985040525</v>
      </c>
      <c r="AS35">
        <v>-1.0000000000000009</v>
      </c>
      <c r="AT35">
        <v>-1.0000000000000009</v>
      </c>
      <c r="AU35">
        <v>0.7413732740854081</v>
      </c>
      <c r="AV35">
        <v>118.52600645529031</v>
      </c>
      <c r="AW35">
        <v>132.167313328066</v>
      </c>
      <c r="AX35">
        <v>0.22393383922952145</v>
      </c>
      <c r="AY35">
        <v>0.83288889129516408</v>
      </c>
      <c r="AZ35">
        <v>1536.8838327082422</v>
      </c>
    </row>
    <row r="36" spans="1:52" x14ac:dyDescent="0.25">
      <c r="A36">
        <v>3527</v>
      </c>
      <c r="B36" t="s">
        <v>1726</v>
      </c>
      <c r="C36">
        <v>5.931696383381075</v>
      </c>
      <c r="D36">
        <v>-6.0585795872227066E-2</v>
      </c>
      <c r="E36">
        <v>-0.41779125481640123</v>
      </c>
      <c r="F36">
        <v>-0.41779125481640123</v>
      </c>
      <c r="G36">
        <v>0.11530287821580031</v>
      </c>
      <c r="H36">
        <v>-3.0629731851785046E-3</v>
      </c>
      <c r="I36">
        <v>6.7343943018373089</v>
      </c>
      <c r="J36">
        <v>0.1122399050306218</v>
      </c>
      <c r="K36">
        <v>-1.0000000000000009</v>
      </c>
      <c r="L36">
        <v>-1.0000000000000009</v>
      </c>
      <c r="M36">
        <v>2.244798100612436</v>
      </c>
      <c r="N36">
        <v>12.248299430401987</v>
      </c>
      <c r="O36">
        <v>-1.1439817799933727</v>
      </c>
      <c r="P36">
        <v>-5.6873623369840676</v>
      </c>
      <c r="Q36">
        <v>-2.0606186994562927</v>
      </c>
      <c r="R36">
        <v>0.33818371727633023</v>
      </c>
      <c r="S36">
        <v>0.33818371727633023</v>
      </c>
      <c r="T36">
        <v>0.24548659351926783</v>
      </c>
      <c r="U36">
        <v>-0.17720158663687158</v>
      </c>
      <c r="V36">
        <v>25.296501456177371</v>
      </c>
      <c r="W36">
        <v>0.4877147677208773</v>
      </c>
      <c r="X36">
        <v>-1.0000000000000009</v>
      </c>
      <c r="Y36">
        <v>-1.0000000000000009</v>
      </c>
      <c r="Z36">
        <v>23.965121750978106</v>
      </c>
      <c r="AA36">
        <v>-0.11501318115875084</v>
      </c>
      <c r="AB36">
        <v>0.15624809133629186</v>
      </c>
      <c r="AC36">
        <v>-2.6650130292401111E-2</v>
      </c>
      <c r="AD36">
        <v>0.72923899425699745</v>
      </c>
      <c r="AE36">
        <v>0.4</v>
      </c>
      <c r="AF36">
        <v>-1.0000000000000009</v>
      </c>
      <c r="AG36">
        <v>-1.0000000000000009</v>
      </c>
      <c r="AH36">
        <v>-6.6507377848693081E-2</v>
      </c>
      <c r="AI36">
        <v>-0.17720158663687158</v>
      </c>
      <c r="AJ36">
        <v>-3.6943392201236401E-2</v>
      </c>
      <c r="AK36">
        <v>-8.5430046227829889E-2</v>
      </c>
      <c r="AL36">
        <v>-0.17765945511695463</v>
      </c>
      <c r="AM36">
        <v>-0.14539522887450534</v>
      </c>
      <c r="AN36">
        <v>-4.6262033389300479</v>
      </c>
      <c r="AO36">
        <v>-4.0620309530017842</v>
      </c>
      <c r="AP36">
        <v>32.030895758014687</v>
      </c>
      <c r="AQ36">
        <v>0.74465244143505693</v>
      </c>
      <c r="AR36">
        <v>0.59995467275149872</v>
      </c>
      <c r="AS36">
        <v>-1.0000000000000009</v>
      </c>
      <c r="AT36">
        <v>-1.0000000000000009</v>
      </c>
      <c r="AU36">
        <v>-2.4784099542726938</v>
      </c>
      <c r="AV36">
        <v>32.15139022837829</v>
      </c>
      <c r="AW36">
        <v>13.101084007717274</v>
      </c>
      <c r="AX36">
        <v>-0.13598582640802342</v>
      </c>
      <c r="AY36">
        <v>-55.581043229939915</v>
      </c>
      <c r="AZ36">
        <v>1364.7839971695819</v>
      </c>
    </row>
    <row r="37" spans="1:52" x14ac:dyDescent="0.25">
      <c r="A37">
        <v>3556</v>
      </c>
      <c r="B37" t="s">
        <v>1744</v>
      </c>
      <c r="C37">
        <v>4.8916145214373676</v>
      </c>
      <c r="D37">
        <v>1.9039560514055132E-2</v>
      </c>
      <c r="E37">
        <v>-0.12404588424006455</v>
      </c>
      <c r="F37">
        <v>-0.12404588424006455</v>
      </c>
      <c r="G37">
        <v>0.31716564772236089</v>
      </c>
      <c r="H37">
        <v>-1.9622134811752769E-2</v>
      </c>
      <c r="I37">
        <v>17.852610774636481</v>
      </c>
      <c r="J37">
        <v>0.2975435129106081</v>
      </c>
      <c r="K37">
        <v>-0.99999999999999933</v>
      </c>
      <c r="L37">
        <v>-0.99999999999999933</v>
      </c>
      <c r="M37">
        <v>5.9508702582121611</v>
      </c>
      <c r="N37">
        <v>22.620179411833785</v>
      </c>
      <c r="O37">
        <v>0.59549241671769393</v>
      </c>
      <c r="P37">
        <v>3.5388781577678903</v>
      </c>
      <c r="Q37">
        <v>1.2355390788043961</v>
      </c>
      <c r="R37">
        <v>0.34592312724032009</v>
      </c>
      <c r="S37">
        <v>0.34592312724032009</v>
      </c>
      <c r="T37">
        <v>0.24603358091382965</v>
      </c>
      <c r="U37">
        <v>-1.7729686182787006E-2</v>
      </c>
      <c r="V37">
        <v>24.90426545204301</v>
      </c>
      <c r="W37">
        <v>1.2846487420356165</v>
      </c>
      <c r="X37">
        <v>-0.99999999999999933</v>
      </c>
      <c r="Y37">
        <v>-0.99999999999999933</v>
      </c>
      <c r="Z37">
        <v>73.181930487615688</v>
      </c>
      <c r="AA37">
        <v>0.31825085771832473</v>
      </c>
      <c r="AB37">
        <v>0.25776356206981721</v>
      </c>
      <c r="AC37">
        <v>0.3648280993472231</v>
      </c>
      <c r="AD37">
        <v>47.042125956768253</v>
      </c>
      <c r="AE37">
        <v>0.7</v>
      </c>
      <c r="AF37">
        <v>-0.99999999999999933</v>
      </c>
      <c r="AG37">
        <v>-0.99999999999999933</v>
      </c>
      <c r="AH37">
        <v>2.3682410139784296E-2</v>
      </c>
      <c r="AI37">
        <v>-1.7729686182787006E-2</v>
      </c>
      <c r="AJ37">
        <v>-0.10626060006785963</v>
      </c>
      <c r="AK37">
        <v>-5.320069886435802E-2</v>
      </c>
      <c r="AL37">
        <v>0.47566292819740014</v>
      </c>
      <c r="AM37">
        <v>-3.7769462215742365E-2</v>
      </c>
      <c r="AN37">
        <v>11.360270204595702</v>
      </c>
      <c r="AO37">
        <v>-1.2102400497153496</v>
      </c>
      <c r="AP37">
        <v>42.756876226679495</v>
      </c>
      <c r="AQ37">
        <v>0.9201501492116827</v>
      </c>
      <c r="AR37">
        <v>1.5821922549462242</v>
      </c>
      <c r="AS37">
        <v>-0.99999999999999933</v>
      </c>
      <c r="AT37">
        <v>-0.99999999999999933</v>
      </c>
      <c r="AU37">
        <v>1.1114931945643294</v>
      </c>
      <c r="AV37">
        <v>94.591869849734053</v>
      </c>
      <c r="AW37">
        <v>93.292549434251072</v>
      </c>
      <c r="AX37">
        <v>0.15436412922850595</v>
      </c>
      <c r="AY37">
        <v>-4.613249014479007</v>
      </c>
      <c r="AZ37">
        <v>1487.6358339046385</v>
      </c>
    </row>
    <row r="38" spans="1:52" x14ac:dyDescent="0.25">
      <c r="A38">
        <v>3616</v>
      </c>
      <c r="B38" t="s">
        <v>1771</v>
      </c>
      <c r="C38">
        <v>5.111548594124522</v>
      </c>
      <c r="D38">
        <v>-1.8081083226538657E-2</v>
      </c>
      <c r="E38">
        <v>-0.52647962284569261</v>
      </c>
      <c r="F38">
        <v>-0.52647962284569261</v>
      </c>
      <c r="G38">
        <v>5.0355697830173567E-2</v>
      </c>
      <c r="H38">
        <v>1.2060132365657641E-3</v>
      </c>
      <c r="I38">
        <v>3.0937026640043586</v>
      </c>
      <c r="J38">
        <v>5.1561711066739339E-2</v>
      </c>
      <c r="K38">
        <v>-0.99999999999999767</v>
      </c>
      <c r="L38">
        <v>-0.99999999999999767</v>
      </c>
      <c r="M38">
        <v>1.0312342213347865</v>
      </c>
      <c r="N38">
        <v>7.6787716352831881</v>
      </c>
      <c r="O38">
        <v>-0.2477090992024876</v>
      </c>
      <c r="P38">
        <v>4.6765268917380318</v>
      </c>
      <c r="Q38">
        <v>1.4852657958946185</v>
      </c>
      <c r="R38">
        <v>0.34687958334614033</v>
      </c>
      <c r="S38">
        <v>0.34687958334614033</v>
      </c>
      <c r="T38">
        <v>0.38911545597356612</v>
      </c>
      <c r="U38">
        <v>0.28643012682196961</v>
      </c>
      <c r="V38">
        <v>52.709721536843112</v>
      </c>
      <c r="W38">
        <v>3.9307862904644346</v>
      </c>
      <c r="X38">
        <v>-0.99999999999999767</v>
      </c>
      <c r="Y38">
        <v>-0.99999999999999767</v>
      </c>
      <c r="Z38">
        <v>88.340555095266538</v>
      </c>
      <c r="AA38">
        <v>0.19989169254097577</v>
      </c>
      <c r="AB38">
        <v>-9.8313670259492156E-3</v>
      </c>
      <c r="AC38">
        <v>0.49285102973554945</v>
      </c>
      <c r="AD38">
        <v>34.145567762528806</v>
      </c>
      <c r="AE38">
        <v>0.91666666666666663</v>
      </c>
      <c r="AF38">
        <v>-0.99999999999999767</v>
      </c>
      <c r="AG38">
        <v>-0.99999999999999767</v>
      </c>
      <c r="AH38">
        <v>3.5127565494774006E-2</v>
      </c>
      <c r="AI38">
        <v>0.28643012682196961</v>
      </c>
      <c r="AJ38">
        <v>-4.6172813823278973E-2</v>
      </c>
      <c r="AK38">
        <v>-0.19357129280565535</v>
      </c>
      <c r="AL38">
        <v>7.5036087244671063E-2</v>
      </c>
      <c r="AM38">
        <v>-0.15475466280766439</v>
      </c>
      <c r="AN38">
        <v>1.6450381120003827</v>
      </c>
      <c r="AO38">
        <v>-4.8367230342198866</v>
      </c>
      <c r="AP38">
        <v>55.803424200847481</v>
      </c>
      <c r="AQ38">
        <v>1.3693047494878172</v>
      </c>
      <c r="AR38">
        <v>3.9823480015311712</v>
      </c>
      <c r="AS38">
        <v>-0.99999999999999767</v>
      </c>
      <c r="AT38">
        <v>-0.99999999999999767</v>
      </c>
      <c r="AU38">
        <v>0.9587861730489271</v>
      </c>
      <c r="AV38">
        <v>91.182603696329821</v>
      </c>
      <c r="AW38">
        <v>120.52816768842226</v>
      </c>
      <c r="AX38">
        <v>0.10277315965633248</v>
      </c>
      <c r="AY38">
        <v>15.529592888731306</v>
      </c>
      <c r="AZ38">
        <v>1565.2659506683146</v>
      </c>
    </row>
    <row r="39" spans="1:52" x14ac:dyDescent="0.25">
      <c r="A39">
        <v>3647</v>
      </c>
      <c r="B39" t="s">
        <v>1788</v>
      </c>
      <c r="C39">
        <v>4.5265655623306182</v>
      </c>
      <c r="D39">
        <v>1.3403196402843518E-2</v>
      </c>
      <c r="E39">
        <v>-0.10516381808657307</v>
      </c>
      <c r="F39">
        <v>-0.10516381808657307</v>
      </c>
      <c r="G39">
        <v>0.29009591208378194</v>
      </c>
      <c r="H39">
        <v>7.1883820227350466E-3</v>
      </c>
      <c r="I39">
        <v>17.83705764639101</v>
      </c>
      <c r="J39">
        <v>0.29728429410651691</v>
      </c>
      <c r="K39">
        <v>-0.99999999999999811</v>
      </c>
      <c r="L39">
        <v>-0.99999999999999811</v>
      </c>
      <c r="M39">
        <v>5.945685882130336</v>
      </c>
      <c r="N39">
        <v>22.258459390635046</v>
      </c>
      <c r="O39">
        <v>4.1353693705850461</v>
      </c>
      <c r="P39">
        <v>7.8936551010567557</v>
      </c>
      <c r="Q39">
        <v>3.0164570846107095</v>
      </c>
      <c r="R39">
        <v>0.34654364857745901</v>
      </c>
      <c r="S39">
        <v>0.34654364857745901</v>
      </c>
      <c r="T39">
        <v>0.34218347996344145</v>
      </c>
      <c r="U39">
        <v>0.22893408046692046</v>
      </c>
      <c r="V39">
        <v>38.6768225391505</v>
      </c>
      <c r="W39">
        <v>3.151351720947817</v>
      </c>
      <c r="X39">
        <v>-0.99999999999999811</v>
      </c>
      <c r="Y39">
        <v>-0.99999999999999811</v>
      </c>
      <c r="Z39">
        <v>75.768731481979643</v>
      </c>
      <c r="AA39">
        <v>0.37449143528290824</v>
      </c>
      <c r="AB39">
        <v>0.11605538711040359</v>
      </c>
      <c r="AC39">
        <v>0.19096221477105646</v>
      </c>
      <c r="AD39">
        <v>34.075451858218415</v>
      </c>
      <c r="AE39">
        <v>0.41666666666666669</v>
      </c>
      <c r="AF39">
        <v>-0.99999999999999811</v>
      </c>
      <c r="AG39">
        <v>-0.99999999999999811</v>
      </c>
      <c r="AH39">
        <v>7.5050485243059989E-2</v>
      </c>
      <c r="AI39">
        <v>0.22893408046692046</v>
      </c>
      <c r="AJ39">
        <v>0.26495810430395167</v>
      </c>
      <c r="AK39">
        <v>0.34685958270357586</v>
      </c>
      <c r="AL39">
        <v>0.2124156005340814</v>
      </c>
      <c r="AM39">
        <v>0.20830918853152289</v>
      </c>
      <c r="AN39">
        <v>6.6351805348717949</v>
      </c>
      <c r="AO39">
        <v>6.9420276268059515</v>
      </c>
      <c r="AP39">
        <v>56.513880185541538</v>
      </c>
      <c r="AQ39">
        <v>1.26420485758528</v>
      </c>
      <c r="AR39">
        <v>3.448636015054328</v>
      </c>
      <c r="AS39">
        <v>-0.99999999999999811</v>
      </c>
      <c r="AT39">
        <v>-0.99999999999999811</v>
      </c>
      <c r="AU39">
        <v>2.9112932665241367</v>
      </c>
      <c r="AV39">
        <v>104.96921849942071</v>
      </c>
      <c r="AW39">
        <v>129.36363625097394</v>
      </c>
      <c r="AX39">
        <v>0.28861271611067857</v>
      </c>
      <c r="AY39">
        <v>42.259972700155046</v>
      </c>
      <c r="AZ39">
        <v>1603.9107084953844</v>
      </c>
    </row>
    <row r="40" spans="1:52" x14ac:dyDescent="0.25">
      <c r="A40">
        <v>3663</v>
      </c>
      <c r="B40" t="s">
        <v>1799</v>
      </c>
      <c r="C40">
        <v>5.6853652631868021</v>
      </c>
      <c r="D40">
        <v>-8.1743737619050481E-3</v>
      </c>
      <c r="E40">
        <v>0.79493014193420186</v>
      </c>
      <c r="F40">
        <v>0.79493014193420186</v>
      </c>
      <c r="G40">
        <v>0.24086675471774888</v>
      </c>
      <c r="H40">
        <v>9.5570547229449319E-3</v>
      </c>
      <c r="I40">
        <v>15.025428566441633</v>
      </c>
      <c r="J40">
        <v>0.25042380944069398</v>
      </c>
      <c r="K40">
        <v>-1.0000000000000004</v>
      </c>
      <c r="L40">
        <v>-1.0000000000000004</v>
      </c>
      <c r="M40">
        <v>5.0084761888138818</v>
      </c>
      <c r="N40">
        <v>21.505723971562624</v>
      </c>
      <c r="O40">
        <v>0.21770740154104309</v>
      </c>
      <c r="P40">
        <v>5.1032852509081019</v>
      </c>
      <c r="Q40">
        <v>1.598009265477025</v>
      </c>
      <c r="R40">
        <v>0.34176389668571922</v>
      </c>
      <c r="S40">
        <v>0.34176389668571922</v>
      </c>
      <c r="T40">
        <v>0.28574269728314672</v>
      </c>
      <c r="U40">
        <v>7.7393044899945126E-2</v>
      </c>
      <c r="V40">
        <v>31.849589044553433</v>
      </c>
      <c r="W40">
        <v>2.0488636058153875</v>
      </c>
      <c r="X40">
        <v>-1.0000000000000004</v>
      </c>
      <c r="Y40">
        <v>-1.0000000000000004</v>
      </c>
      <c r="Z40">
        <v>63.005812055901785</v>
      </c>
      <c r="AA40">
        <v>2.5491869675602435E-2</v>
      </c>
      <c r="AB40">
        <v>0.11886496522368492</v>
      </c>
      <c r="AC40">
        <v>0.44680744001813927</v>
      </c>
      <c r="AD40">
        <v>29.558213745871335</v>
      </c>
      <c r="AE40">
        <v>0.84615384615384615</v>
      </c>
      <c r="AF40">
        <v>-1.0000000000000004</v>
      </c>
      <c r="AG40">
        <v>-1.0000000000000004</v>
      </c>
      <c r="AH40">
        <v>4.2694780403471404E-2</v>
      </c>
      <c r="AI40">
        <v>7.7393044899945126E-2</v>
      </c>
      <c r="AJ40">
        <v>0.42197453237626842</v>
      </c>
      <c r="AK40">
        <v>-3.7486032085336206E-2</v>
      </c>
      <c r="AL40">
        <v>1.1734543430724715</v>
      </c>
      <c r="AM40">
        <v>0.14645902496086044</v>
      </c>
      <c r="AN40">
        <v>31.446231238693144</v>
      </c>
      <c r="AO40">
        <v>3.4740454635948295</v>
      </c>
      <c r="AP40">
        <v>46.875017610995094</v>
      </c>
      <c r="AQ40">
        <v>1.0466635355545304</v>
      </c>
      <c r="AR40">
        <v>2.2992874152560812</v>
      </c>
      <c r="AS40">
        <v>-1.0000000000000004</v>
      </c>
      <c r="AT40">
        <v>-1.0000000000000004</v>
      </c>
      <c r="AU40">
        <v>2.3929394074112258</v>
      </c>
      <c r="AV40">
        <v>87.985581491059349</v>
      </c>
      <c r="AW40">
        <v>96.578781589123196</v>
      </c>
      <c r="AX40">
        <v>5.855894769737148E-2</v>
      </c>
      <c r="AY40">
        <v>-14.780448198337902</v>
      </c>
      <c r="AZ40">
        <v>1580.3951535833796</v>
      </c>
    </row>
    <row r="41" spans="1:52" x14ac:dyDescent="0.25">
      <c r="A41">
        <v>3735</v>
      </c>
      <c r="B41" t="s">
        <v>1823</v>
      </c>
      <c r="C41">
        <v>5.3260155228145027</v>
      </c>
      <c r="D41">
        <v>-9.6590883238372571E-3</v>
      </c>
      <c r="E41">
        <v>0.87324028063927739</v>
      </c>
      <c r="F41">
        <v>0.87324028063927739</v>
      </c>
      <c r="G41">
        <v>0.42622946757148927</v>
      </c>
      <c r="H41">
        <v>9.8347074971343679E-2</v>
      </c>
      <c r="I41">
        <v>31.474592552569977</v>
      </c>
      <c r="J41">
        <v>0.52457654254283281</v>
      </c>
      <c r="K41">
        <v>-1.0000000000000013</v>
      </c>
      <c r="L41">
        <v>-1.0000000000000013</v>
      </c>
      <c r="M41">
        <v>10.491530850856661</v>
      </c>
      <c r="N41">
        <v>37.673848356023754</v>
      </c>
      <c r="O41">
        <v>7.7558877023440748E-2</v>
      </c>
      <c r="P41">
        <v>-4.912613171743585</v>
      </c>
      <c r="Q41">
        <v>-1.57758915585708</v>
      </c>
      <c r="R41">
        <v>0.32636375602217765</v>
      </c>
      <c r="S41">
        <v>0.32636375602217765</v>
      </c>
      <c r="T41">
        <v>0.41874123824986181</v>
      </c>
      <c r="U41">
        <v>0.10676059816211947</v>
      </c>
      <c r="V41">
        <v>26.146112236540151</v>
      </c>
      <c r="W41">
        <v>2.4367099341625313</v>
      </c>
      <c r="X41">
        <v>-1.0000000000000013</v>
      </c>
      <c r="Y41">
        <v>-1.0000000000000013</v>
      </c>
      <c r="Z41">
        <v>51.974911007440575</v>
      </c>
      <c r="AA41">
        <v>0.31623016332551107</v>
      </c>
      <c r="AB41">
        <v>-3.864674536752967E-4</v>
      </c>
      <c r="AC41">
        <v>0.23228406266331464</v>
      </c>
      <c r="AD41">
        <v>27.406387926757507</v>
      </c>
      <c r="AE41">
        <v>0.83333333333333337</v>
      </c>
      <c r="AF41">
        <v>-1.0000000000000013</v>
      </c>
      <c r="AG41">
        <v>-1.0000000000000013</v>
      </c>
      <c r="AH41">
        <v>-8.6292578596764785E-2</v>
      </c>
      <c r="AI41">
        <v>0.10676059816211947</v>
      </c>
      <c r="AJ41">
        <v>-7.1642789346621688E-2</v>
      </c>
      <c r="AK41">
        <v>-1.4455640238118666E-2</v>
      </c>
      <c r="AL41">
        <v>-0.18908818479626338</v>
      </c>
      <c r="AM41">
        <v>0.76532123164696131</v>
      </c>
      <c r="AN41">
        <v>-5.0854185666396958</v>
      </c>
      <c r="AO41">
        <v>19.060752589983437</v>
      </c>
      <c r="AP41">
        <v>57.620704789110135</v>
      </c>
      <c r="AQ41">
        <v>1.1782293484563364</v>
      </c>
      <c r="AR41">
        <v>2.9612864767053635</v>
      </c>
      <c r="AS41">
        <v>-1.0000000000000013</v>
      </c>
      <c r="AT41">
        <v>-1.0000000000000013</v>
      </c>
      <c r="AU41">
        <v>-0.70434887521780243</v>
      </c>
      <c r="AV41">
        <v>108.70951195344782</v>
      </c>
      <c r="AW41">
        <v>117.65972019772448</v>
      </c>
      <c r="AX41">
        <v>6.865015519010996E-2</v>
      </c>
      <c r="AY41">
        <v>7.7274499352775425</v>
      </c>
      <c r="AZ41">
        <v>1502.5766644121557</v>
      </c>
    </row>
    <row r="42" spans="1:52" x14ac:dyDescent="0.25">
      <c r="A42">
        <v>3743</v>
      </c>
      <c r="B42" t="s">
        <v>1828</v>
      </c>
      <c r="C42">
        <v>5.2617450553128808</v>
      </c>
      <c r="D42">
        <v>5.2553862697649967E-4</v>
      </c>
      <c r="E42">
        <v>-0.60314062900617216</v>
      </c>
      <c r="F42">
        <v>-0.60314062900617216</v>
      </c>
      <c r="G42">
        <v>0.29281172976235814</v>
      </c>
      <c r="H42">
        <v>-7.6861266936591672E-3</v>
      </c>
      <c r="I42">
        <v>17.107536184121944</v>
      </c>
      <c r="J42">
        <v>0.28512560306869905</v>
      </c>
      <c r="K42">
        <v>-0.99999999999999845</v>
      </c>
      <c r="L42">
        <v>-0.99999999999999845</v>
      </c>
      <c r="M42">
        <v>5.7025120613739828</v>
      </c>
      <c r="N42">
        <v>21.766140610428657</v>
      </c>
      <c r="O42">
        <v>9.8930147698484155E-2</v>
      </c>
      <c r="P42">
        <v>5.991824239942428</v>
      </c>
      <c r="Q42">
        <v>2.0699481973264797</v>
      </c>
      <c r="R42">
        <v>0.22899276542259983</v>
      </c>
      <c r="S42">
        <v>0.22899276542259983</v>
      </c>
      <c r="T42">
        <v>0.2186827473760013</v>
      </c>
      <c r="U42">
        <v>-0.15436436816839921</v>
      </c>
      <c r="V42">
        <v>9.4871322793640971</v>
      </c>
      <c r="W42">
        <v>1.7064140359377103E-2</v>
      </c>
      <c r="X42">
        <v>-0.99999999999999845</v>
      </c>
      <c r="Y42">
        <v>-0.99999999999999845</v>
      </c>
      <c r="Z42">
        <v>29.396501035190688</v>
      </c>
      <c r="AA42">
        <v>0.44128318061101024</v>
      </c>
      <c r="AB42">
        <v>-8.7864018828862078E-4</v>
      </c>
      <c r="AC42">
        <v>-8.3616129252719565E-2</v>
      </c>
      <c r="AD42">
        <v>17.839420558500095</v>
      </c>
      <c r="AE42">
        <v>0.4</v>
      </c>
      <c r="AF42">
        <v>-0.99999999999999845</v>
      </c>
      <c r="AG42">
        <v>-0.99999999999999845</v>
      </c>
      <c r="AH42">
        <v>-4.6175526703229629E-2</v>
      </c>
      <c r="AI42">
        <v>-0.15436436816839921</v>
      </c>
      <c r="AJ42">
        <v>-1.8322153769546275E-2</v>
      </c>
      <c r="AK42">
        <v>0.45563455429166133</v>
      </c>
      <c r="AL42">
        <v>-2.4836634472744007E-2</v>
      </c>
      <c r="AM42">
        <v>0.39704601188870065</v>
      </c>
      <c r="AN42">
        <v>-0.71252663066632982</v>
      </c>
      <c r="AO42">
        <v>12.204323068675821</v>
      </c>
      <c r="AP42">
        <v>26.594668463486045</v>
      </c>
      <c r="AQ42">
        <v>0.52230391005280152</v>
      </c>
      <c r="AR42">
        <v>0.30218974342807586</v>
      </c>
      <c r="AS42">
        <v>-0.99999999999999845</v>
      </c>
      <c r="AT42">
        <v>-0.99999999999999845</v>
      </c>
      <c r="AU42">
        <v>1.4668075683203066</v>
      </c>
      <c r="AV42">
        <v>63.366964714295086</v>
      </c>
      <c r="AW42">
        <v>47.007017363390631</v>
      </c>
      <c r="AX42">
        <v>0.10099246904118217</v>
      </c>
      <c r="AY42">
        <v>-30.899450816147851</v>
      </c>
      <c r="AZ42">
        <v>1425.1435943992603</v>
      </c>
    </row>
    <row r="43" spans="1:52" x14ac:dyDescent="0.25">
      <c r="A43">
        <v>3847</v>
      </c>
      <c r="B43" t="s">
        <v>1871</v>
      </c>
      <c r="C43">
        <v>1.6840977524340104</v>
      </c>
      <c r="D43">
        <v>2.214366344673762E-2</v>
      </c>
      <c r="E43">
        <v>-0.95927843717223138</v>
      </c>
      <c r="F43">
        <v>-0.95927843717223138</v>
      </c>
      <c r="G43">
        <v>5.6739513658680164E-3</v>
      </c>
      <c r="H43">
        <v>-6.608810468568622E-3</v>
      </c>
      <c r="I43">
        <v>-5.6091546162042594E-2</v>
      </c>
      <c r="J43">
        <v>-9.3485910270068792E-4</v>
      </c>
      <c r="K43">
        <v>-0.99999999999999867</v>
      </c>
      <c r="L43">
        <v>-0.99999999999999867</v>
      </c>
      <c r="M43">
        <v>-1.8697182054016381E-2</v>
      </c>
      <c r="N43">
        <v>0.66872776909973042</v>
      </c>
      <c r="O43">
        <v>-5.751027548075862E-2</v>
      </c>
      <c r="P43">
        <v>-10.799309589613571</v>
      </c>
      <c r="Q43">
        <v>-3.524413067710471</v>
      </c>
      <c r="R43">
        <v>0.33541838192355844</v>
      </c>
      <c r="S43">
        <v>0.33541838192355844</v>
      </c>
      <c r="T43">
        <v>0.37037827389732347</v>
      </c>
      <c r="U43">
        <v>0.31075282132180249</v>
      </c>
      <c r="V43">
        <v>54.116108726757695</v>
      </c>
      <c r="W43">
        <v>4.0198866950601495</v>
      </c>
      <c r="X43">
        <v>-0.99999999999999867</v>
      </c>
      <c r="Y43">
        <v>-0.99999999999999867</v>
      </c>
      <c r="Z43">
        <v>108.5815132317814</v>
      </c>
      <c r="AA43">
        <v>0.47568201186316972</v>
      </c>
      <c r="AB43">
        <v>0.57766440074298198</v>
      </c>
      <c r="AC43">
        <v>0.10644993884853307</v>
      </c>
      <c r="AD43">
        <v>57.989817572734232</v>
      </c>
      <c r="AE43">
        <v>0.92307692307692313</v>
      </c>
      <c r="AF43">
        <v>-0.99999999999999867</v>
      </c>
      <c r="AG43">
        <v>-0.99999999999999867</v>
      </c>
      <c r="AH43">
        <v>-7.0035001954167286E-2</v>
      </c>
      <c r="AI43">
        <v>0.31075282132180249</v>
      </c>
      <c r="AJ43">
        <v>0.2392399260413878</v>
      </c>
      <c r="AK43">
        <v>5.9183429334312476E-2</v>
      </c>
      <c r="AL43">
        <v>0.25245850093329725</v>
      </c>
      <c r="AM43">
        <v>0.10131511557362882</v>
      </c>
      <c r="AN43">
        <v>7.5076621535393695</v>
      </c>
      <c r="AO43">
        <v>2.8287950360122842</v>
      </c>
      <c r="AP43">
        <v>54.060017180595686</v>
      </c>
      <c r="AQ43">
        <v>1.3519678590662416</v>
      </c>
      <c r="AR43">
        <v>4.0189518359574485</v>
      </c>
      <c r="AS43">
        <v>-0.99999999999999867</v>
      </c>
      <c r="AT43">
        <v>-0.99999999999999867</v>
      </c>
      <c r="AU43">
        <v>-4.4836915048827031</v>
      </c>
      <c r="AV43">
        <v>112.07903603689354</v>
      </c>
      <c r="AW43">
        <v>141.75361812999049</v>
      </c>
      <c r="AX43">
        <v>6.7368554593986607E-2</v>
      </c>
      <c r="AY43">
        <v>-3.7396235435232703</v>
      </c>
      <c r="AZ43">
        <v>1539.02566252564</v>
      </c>
    </row>
    <row r="44" spans="1:52" x14ac:dyDescent="0.25">
      <c r="A44">
        <v>4013</v>
      </c>
      <c r="B44" t="s">
        <v>1941</v>
      </c>
      <c r="C44">
        <v>4.2041742331789207</v>
      </c>
      <c r="D44">
        <v>-1.080160779174843E-2</v>
      </c>
      <c r="E44">
        <v>-0.26082012285395162</v>
      </c>
      <c r="F44">
        <v>-0.26082012285395162</v>
      </c>
      <c r="G44">
        <v>0.35676812046411427</v>
      </c>
      <c r="H44">
        <v>-8.8271719574390707E-3</v>
      </c>
      <c r="I44">
        <v>20.876456910400488</v>
      </c>
      <c r="J44">
        <v>0.34794094850667517</v>
      </c>
      <c r="K44">
        <v>-1.0000000000000013</v>
      </c>
      <c r="L44">
        <v>-1.0000000000000013</v>
      </c>
      <c r="M44">
        <v>6.9588189701335024</v>
      </c>
      <c r="N44">
        <v>24.819811020725478</v>
      </c>
      <c r="O44">
        <v>0.42206635602532749</v>
      </c>
      <c r="P44">
        <v>-1.248800884133126</v>
      </c>
      <c r="Q44">
        <v>-0.37233052229697589</v>
      </c>
      <c r="R44">
        <v>0.33349339750460566</v>
      </c>
      <c r="S44">
        <v>0.33349339750460566</v>
      </c>
      <c r="T44">
        <v>0.38059667454878704</v>
      </c>
      <c r="U44">
        <v>-0.1257733017936073</v>
      </c>
      <c r="V44">
        <v>22.954768770308611</v>
      </c>
      <c r="W44">
        <v>1.0869527981073104</v>
      </c>
      <c r="X44">
        <v>-1.0000000000000013</v>
      </c>
      <c r="Y44">
        <v>-1.0000000000000013</v>
      </c>
      <c r="Z44">
        <v>70.76867508530664</v>
      </c>
      <c r="AA44">
        <v>0.38028272974070243</v>
      </c>
      <c r="AB44">
        <v>0.30901456814033612</v>
      </c>
      <c r="AC44">
        <v>0.27442743886486115</v>
      </c>
      <c r="AD44">
        <v>48.186236837294956</v>
      </c>
      <c r="AE44">
        <v>0.8</v>
      </c>
      <c r="AF44">
        <v>-1.0000000000000013</v>
      </c>
      <c r="AG44">
        <v>-1.0000000000000013</v>
      </c>
      <c r="AH44">
        <v>1.8227002206492881E-2</v>
      </c>
      <c r="AI44">
        <v>-0.1257733017936073</v>
      </c>
      <c r="AJ44">
        <v>-6.2625759754379923E-2</v>
      </c>
      <c r="AK44">
        <v>-5.1958974574860914E-2</v>
      </c>
      <c r="AL44">
        <v>-0.20012697127805909</v>
      </c>
      <c r="AM44">
        <v>9.2726776176200121E-2</v>
      </c>
      <c r="AN44">
        <v>-5.316303080723376</v>
      </c>
      <c r="AO44">
        <v>2.0583745315306974</v>
      </c>
      <c r="AP44">
        <v>43.831225680709103</v>
      </c>
      <c r="AQ44">
        <v>0.92181016776439029</v>
      </c>
      <c r="AR44">
        <v>1.4348937466139855</v>
      </c>
      <c r="AS44">
        <v>-1.0000000000000013</v>
      </c>
      <c r="AT44">
        <v>-1.0000000000000013</v>
      </c>
      <c r="AU44">
        <v>-0.63315064515092712</v>
      </c>
      <c r="AV44">
        <v>97.646860637562838</v>
      </c>
      <c r="AW44">
        <v>85.434070502331835</v>
      </c>
      <c r="AX44">
        <v>6.956349863366993E-3</v>
      </c>
      <c r="AY44">
        <v>-13.966615491327836</v>
      </c>
      <c r="AZ44">
        <v>1422.508067162154</v>
      </c>
    </row>
    <row r="45" spans="1:52" x14ac:dyDescent="0.25">
      <c r="A45">
        <v>4188</v>
      </c>
      <c r="B45" t="s">
        <v>2027</v>
      </c>
      <c r="C45">
        <v>4.9491504032571703</v>
      </c>
      <c r="D45">
        <v>-2.1325021627693296E-2</v>
      </c>
      <c r="E45">
        <v>1.0762194440241226</v>
      </c>
      <c r="F45">
        <v>1.0762194440241226</v>
      </c>
      <c r="G45">
        <v>0.30816611551594059</v>
      </c>
      <c r="H45">
        <v>-6.4253965989913304E-3</v>
      </c>
      <c r="I45">
        <v>18.104443135016961</v>
      </c>
      <c r="J45">
        <v>0.30174071891694926</v>
      </c>
      <c r="K45">
        <v>-1.0000000000000016</v>
      </c>
      <c r="L45">
        <v>-1.0000000000000016</v>
      </c>
      <c r="M45">
        <v>6.0348143783389849</v>
      </c>
      <c r="N45">
        <v>24.12981298229823</v>
      </c>
      <c r="O45">
        <v>-0.18977648063845415</v>
      </c>
      <c r="P45">
        <v>-1.7923436723138271</v>
      </c>
      <c r="Q45">
        <v>-0.62418544950340715</v>
      </c>
      <c r="R45">
        <v>0.33295774622694208</v>
      </c>
      <c r="S45">
        <v>0.33295774622694208</v>
      </c>
      <c r="T45">
        <v>0.47367628009308277</v>
      </c>
      <c r="U45">
        <v>0.23840911629168765</v>
      </c>
      <c r="V45">
        <v>43.050406796868181</v>
      </c>
      <c r="W45">
        <v>3.6889590045530021</v>
      </c>
      <c r="X45">
        <v>-1.0000000000000016</v>
      </c>
      <c r="Y45">
        <v>-1.0000000000000016</v>
      </c>
      <c r="Z45">
        <v>88.362495522224762</v>
      </c>
      <c r="AA45">
        <v>0.45515155138090091</v>
      </c>
      <c r="AB45">
        <v>0.4910765084606552</v>
      </c>
      <c r="AC45">
        <v>-2.7502576344357911E-2</v>
      </c>
      <c r="AD45">
        <v>45.936274174859911</v>
      </c>
      <c r="AE45">
        <v>0.875</v>
      </c>
      <c r="AF45">
        <v>-1.0000000000000016</v>
      </c>
      <c r="AG45">
        <v>-1.0000000000000016</v>
      </c>
      <c r="AH45">
        <v>6.5464900630886086E-2</v>
      </c>
      <c r="AI45">
        <v>0.23840911629168765</v>
      </c>
      <c r="AJ45">
        <v>0.35858663413871522</v>
      </c>
      <c r="AK45">
        <v>7.3643349062346264E-2</v>
      </c>
      <c r="AL45">
        <v>-3.2414029185439522E-2</v>
      </c>
      <c r="AM45">
        <v>-8.7964952389389478E-2</v>
      </c>
      <c r="AN45">
        <v>0.98258244105758807</v>
      </c>
      <c r="AO45">
        <v>-1.8309070644230048</v>
      </c>
      <c r="AP45">
        <v>61.154849931885138</v>
      </c>
      <c r="AQ45">
        <v>1.378000888838655</v>
      </c>
      <c r="AR45">
        <v>3.9906997234699468</v>
      </c>
      <c r="AS45">
        <v>-1.0000000000000016</v>
      </c>
      <c r="AT45">
        <v>-1.0000000000000016</v>
      </c>
      <c r="AU45">
        <v>0.4520339945207168</v>
      </c>
      <c r="AV45">
        <v>110.66140144009997</v>
      </c>
      <c r="AW45">
        <v>135.8116110818865</v>
      </c>
      <c r="AX45">
        <v>0.16000882719513765</v>
      </c>
      <c r="AY45">
        <v>9.04927095485872</v>
      </c>
      <c r="AZ45">
        <v>1582.0224366266527</v>
      </c>
    </row>
    <row r="46" spans="1:52" x14ac:dyDescent="0.25">
      <c r="A46">
        <v>4189</v>
      </c>
      <c r="B46" t="s">
        <v>1846</v>
      </c>
      <c r="C46">
        <v>4.6719455184828735</v>
      </c>
      <c r="D46">
        <v>2.2005920921959278E-2</v>
      </c>
      <c r="E46">
        <v>0.2793700529966745</v>
      </c>
      <c r="F46">
        <v>0.2793700529966745</v>
      </c>
      <c r="G46">
        <v>0.30865132912081028</v>
      </c>
      <c r="H46">
        <v>-3.7068287801275482E-3</v>
      </c>
      <c r="I46">
        <v>18.29667002044096</v>
      </c>
      <c r="J46">
        <v>0.30494450034068271</v>
      </c>
      <c r="K46">
        <v>-0.99999999999999978</v>
      </c>
      <c r="L46">
        <v>-0.99999999999999978</v>
      </c>
      <c r="M46">
        <v>6.0988900068136545</v>
      </c>
      <c r="N46">
        <v>23.247985591920504</v>
      </c>
      <c r="O46">
        <v>0.82366760322883636</v>
      </c>
      <c r="P46">
        <v>3.3791099003655884</v>
      </c>
      <c r="Q46">
        <v>1.2908383992173638</v>
      </c>
      <c r="R46">
        <v>0.33392434865121845</v>
      </c>
      <c r="S46">
        <v>0.33392434865121845</v>
      </c>
      <c r="T46">
        <v>0.24268049159650523</v>
      </c>
      <c r="U46">
        <v>4.2225033079416809E-2</v>
      </c>
      <c r="V46">
        <v>25.912388865507051</v>
      </c>
      <c r="W46">
        <v>1.5875673771421599</v>
      </c>
      <c r="X46">
        <v>-0.99999999999999978</v>
      </c>
      <c r="Y46">
        <v>-0.99999999999999978</v>
      </c>
      <c r="Z46">
        <v>87.409448852367873</v>
      </c>
      <c r="AA46">
        <v>0.23553085775879307</v>
      </c>
      <c r="AB46">
        <v>0.4257384820364376</v>
      </c>
      <c r="AC46">
        <v>0.54285509195764081</v>
      </c>
      <c r="AD46">
        <v>60.206221587643569</v>
      </c>
      <c r="AE46">
        <v>1</v>
      </c>
      <c r="AF46">
        <v>-0.99999999999999978</v>
      </c>
      <c r="AG46">
        <v>-0.99999999999999978</v>
      </c>
      <c r="AH46">
        <v>1.820285498635444E-2</v>
      </c>
      <c r="AI46">
        <v>4.2225033079416809E-2</v>
      </c>
      <c r="AJ46">
        <v>-0.28006973066468038</v>
      </c>
      <c r="AK46">
        <v>-9.7817826419432916E-2</v>
      </c>
      <c r="AL46">
        <v>-0.40542125946090979</v>
      </c>
      <c r="AM46">
        <v>0.37648160155670862</v>
      </c>
      <c r="AN46">
        <v>-11.535880139846146</v>
      </c>
      <c r="AO46">
        <v>8.922950906820553</v>
      </c>
      <c r="AP46">
        <v>44.209058885947982</v>
      </c>
      <c r="AQ46">
        <v>0.95275422197835813</v>
      </c>
      <c r="AR46">
        <v>1.8925118774828429</v>
      </c>
      <c r="AS46">
        <v>-0.99999999999999978</v>
      </c>
      <c r="AT46">
        <v>-0.99999999999999978</v>
      </c>
      <c r="AU46">
        <v>1.5702084522140356</v>
      </c>
      <c r="AV46">
        <v>119.58038535110896</v>
      </c>
      <c r="AW46">
        <v>124.1669457587778</v>
      </c>
      <c r="AX46">
        <v>0.46040977210481754</v>
      </c>
      <c r="AY46">
        <v>67.328449954499035</v>
      </c>
      <c r="AZ46">
        <v>1593.4285099851895</v>
      </c>
    </row>
    <row r="47" spans="1:52" x14ac:dyDescent="0.25">
      <c r="A47">
        <v>4320</v>
      </c>
      <c r="B47" t="s">
        <v>2090</v>
      </c>
      <c r="C47">
        <v>5.7007494114921373</v>
      </c>
      <c r="D47">
        <v>3.2072541109169087E-2</v>
      </c>
      <c r="E47">
        <v>-0.33537151914222962</v>
      </c>
      <c r="F47">
        <v>-0.33537151914222962</v>
      </c>
      <c r="G47">
        <v>0.31768062750974013</v>
      </c>
      <c r="H47">
        <v>-1.0575777967078172E-2</v>
      </c>
      <c r="I47">
        <v>18.426290972559713</v>
      </c>
      <c r="J47">
        <v>0.30710484954266187</v>
      </c>
      <c r="K47">
        <v>-0.99999999999999933</v>
      </c>
      <c r="L47">
        <v>-0.99999999999999933</v>
      </c>
      <c r="M47">
        <v>6.1420969908532372</v>
      </c>
      <c r="N47">
        <v>23.791668864909639</v>
      </c>
      <c r="O47">
        <v>1.6572630795455359</v>
      </c>
      <c r="P47">
        <v>-1.4041761709061777</v>
      </c>
      <c r="Q47">
        <v>-0.32462578960916444</v>
      </c>
      <c r="R47">
        <v>0.31794990825269537</v>
      </c>
      <c r="S47">
        <v>0.31794990825269537</v>
      </c>
      <c r="T47">
        <v>0.36131101219000455</v>
      </c>
      <c r="U47">
        <v>0.38016573797999476</v>
      </c>
      <c r="V47">
        <v>42.810868685309174</v>
      </c>
      <c r="W47">
        <v>4.0396500185220772</v>
      </c>
      <c r="X47">
        <v>-0.99999999999999933</v>
      </c>
      <c r="Y47">
        <v>-0.99999999999999933</v>
      </c>
      <c r="Z47">
        <v>75.182928962594303</v>
      </c>
      <c r="AA47">
        <v>0.2998514433850436</v>
      </c>
      <c r="AB47">
        <v>0.18556086717650372</v>
      </c>
      <c r="AC47">
        <v>0.16852141077633964</v>
      </c>
      <c r="AD47">
        <v>32.696686066894344</v>
      </c>
      <c r="AE47">
        <v>0.7</v>
      </c>
      <c r="AF47">
        <v>-0.99999999999999933</v>
      </c>
      <c r="AG47">
        <v>-0.99999999999999933</v>
      </c>
      <c r="AH47">
        <v>-1.4645139776374065E-2</v>
      </c>
      <c r="AI47">
        <v>0.38016573797999476</v>
      </c>
      <c r="AJ47">
        <v>1.6934520882013714E-2</v>
      </c>
      <c r="AK47">
        <v>0.23806553353001939</v>
      </c>
      <c r="AL47">
        <v>-0.16593850144632771</v>
      </c>
      <c r="AM47">
        <v>-9.8669819257844182E-2</v>
      </c>
      <c r="AN47">
        <v>-4.0637899317481239</v>
      </c>
      <c r="AO47">
        <v>-1.2764178137960074</v>
      </c>
      <c r="AP47">
        <v>61.237159657868929</v>
      </c>
      <c r="AQ47">
        <v>1.3773765666753901</v>
      </c>
      <c r="AR47">
        <v>4.3467548680647408</v>
      </c>
      <c r="AS47">
        <v>-0.99999999999999933</v>
      </c>
      <c r="AT47">
        <v>-0.99999999999999933</v>
      </c>
      <c r="AU47">
        <v>-0.65999730875139329</v>
      </c>
      <c r="AV47">
        <v>97.69818001370794</v>
      </c>
      <c r="AW47">
        <v>135.42185101617983</v>
      </c>
      <c r="AX47">
        <v>8.7232246710436973E-2</v>
      </c>
      <c r="AY47">
        <v>-6.7999429577994093</v>
      </c>
      <c r="AZ47">
        <v>1496.7061745567496</v>
      </c>
    </row>
    <row r="48" spans="1:52" x14ac:dyDescent="0.25">
      <c r="A48">
        <v>4469</v>
      </c>
      <c r="B48" t="s">
        <v>2154</v>
      </c>
      <c r="C48">
        <v>5.3218935369984219</v>
      </c>
      <c r="D48">
        <v>8.3180509240052825E-3</v>
      </c>
      <c r="E48">
        <v>0.60963437851209645</v>
      </c>
      <c r="F48">
        <v>0.60963437851209645</v>
      </c>
      <c r="G48">
        <v>3.6541842101592753E-2</v>
      </c>
      <c r="H48">
        <v>-6.2745413598744772E-3</v>
      </c>
      <c r="I48">
        <v>1.816038044503097</v>
      </c>
      <c r="J48">
        <v>3.0267300741718243E-2</v>
      </c>
      <c r="K48">
        <v>-1.0000000000000007</v>
      </c>
      <c r="L48">
        <v>-1.0000000000000007</v>
      </c>
      <c r="M48">
        <v>0.60534601483436479</v>
      </c>
      <c r="N48">
        <v>7.7475659600136142</v>
      </c>
      <c r="O48">
        <v>-0.27316313446916124</v>
      </c>
      <c r="P48">
        <v>11.284749072611381</v>
      </c>
      <c r="Q48">
        <v>3.5805987423481134</v>
      </c>
      <c r="R48">
        <v>0.32625900252776707</v>
      </c>
      <c r="S48">
        <v>0.32625900252776707</v>
      </c>
      <c r="T48">
        <v>0.28813402831815016</v>
      </c>
      <c r="U48">
        <v>0.28471907921181117</v>
      </c>
      <c r="V48">
        <v>47.804152473751088</v>
      </c>
      <c r="W48">
        <v>3.4760269620517166</v>
      </c>
      <c r="X48">
        <v>-1.0000000000000007</v>
      </c>
      <c r="Y48">
        <v>-1.0000000000000007</v>
      </c>
      <c r="Z48">
        <v>104.0767345278899</v>
      </c>
      <c r="AA48">
        <v>0.18080402016655595</v>
      </c>
      <c r="AB48">
        <v>0.41018878028393829</v>
      </c>
      <c r="AC48">
        <v>0.46284686578532008</v>
      </c>
      <c r="AD48">
        <v>52.691983311790764</v>
      </c>
      <c r="AE48">
        <v>0.8</v>
      </c>
      <c r="AF48">
        <v>-1.0000000000000007</v>
      </c>
      <c r="AG48">
        <v>-1.0000000000000007</v>
      </c>
      <c r="AH48">
        <v>0.10714860685364749</v>
      </c>
      <c r="AI48">
        <v>0.28471907921181117</v>
      </c>
      <c r="AJ48">
        <v>0.36956469456698371</v>
      </c>
      <c r="AK48">
        <v>0.48383536527518001</v>
      </c>
      <c r="AL48">
        <v>-5.3872843325764114E-2</v>
      </c>
      <c r="AM48">
        <v>0.52536352854452206</v>
      </c>
      <c r="AN48">
        <v>0.50100238969081523</v>
      </c>
      <c r="AO48">
        <v>15.553265039988949</v>
      </c>
      <c r="AP48">
        <v>49.620190518254198</v>
      </c>
      <c r="AQ48">
        <v>1.2253711125854958</v>
      </c>
      <c r="AR48">
        <v>3.5062942627934341</v>
      </c>
      <c r="AS48">
        <v>-1.0000000000000007</v>
      </c>
      <c r="AT48">
        <v>-1.0000000000000007</v>
      </c>
      <c r="AU48">
        <v>4.1902331208602099</v>
      </c>
      <c r="AV48">
        <v>127.37756552789241</v>
      </c>
      <c r="AW48">
        <v>157.99244558614669</v>
      </c>
      <c r="AX48">
        <v>-2.0092342446999558E-2</v>
      </c>
      <c r="AY48">
        <v>4.4310146726772652</v>
      </c>
      <c r="AZ48">
        <v>1553.5245097519887</v>
      </c>
    </row>
    <row r="49" spans="1:52" x14ac:dyDescent="0.25">
      <c r="A49">
        <v>4486</v>
      </c>
      <c r="B49" t="s">
        <v>2164</v>
      </c>
      <c r="C49">
        <v>4.7321736766075446</v>
      </c>
      <c r="D49">
        <v>-2.3159866809666241E-2</v>
      </c>
      <c r="E49">
        <v>0.15834189741897228</v>
      </c>
      <c r="F49">
        <v>0.15834189741897228</v>
      </c>
      <c r="G49">
        <v>0.23673778082884483</v>
      </c>
      <c r="H49">
        <v>1.1091925555017437E-2</v>
      </c>
      <c r="I49">
        <v>14.869782383031735</v>
      </c>
      <c r="J49">
        <v>0.24782970638386231</v>
      </c>
      <c r="K49">
        <v>-0.99999999999999734</v>
      </c>
      <c r="L49">
        <v>-0.99999999999999734</v>
      </c>
      <c r="M49">
        <v>4.9565941276772465</v>
      </c>
      <c r="N49">
        <v>19.760297957058256</v>
      </c>
      <c r="O49">
        <v>-0.34482243752781105</v>
      </c>
      <c r="P49">
        <v>-5.7368625768129409</v>
      </c>
      <c r="Q49">
        <v>-1.9843786022120844</v>
      </c>
      <c r="R49">
        <v>0.32434876750910369</v>
      </c>
      <c r="S49">
        <v>0.32434876750910369</v>
      </c>
      <c r="T49">
        <v>0.34303529338972205</v>
      </c>
      <c r="U49">
        <v>0.29063841869893253</v>
      </c>
      <c r="V49">
        <v>41.38166162891995</v>
      </c>
      <c r="W49">
        <v>3.5078549485625992</v>
      </c>
      <c r="X49">
        <v>-0.99999999999999734</v>
      </c>
      <c r="Y49">
        <v>-0.99999999999999734</v>
      </c>
      <c r="Z49">
        <v>85.386403860952768</v>
      </c>
      <c r="AA49">
        <v>0.38738042162639796</v>
      </c>
      <c r="AB49">
        <v>0.39346202404141883</v>
      </c>
      <c r="AC49">
        <v>0.13893997101708028</v>
      </c>
      <c r="AD49">
        <v>45.989120834244893</v>
      </c>
      <c r="AE49">
        <v>0.9285714285714286</v>
      </c>
      <c r="AF49">
        <v>-0.99999999999999734</v>
      </c>
      <c r="AG49">
        <v>-0.99999999999999734</v>
      </c>
      <c r="AH49">
        <v>1.0172821158993834E-3</v>
      </c>
      <c r="AI49">
        <v>0.29063841869893253</v>
      </c>
      <c r="AJ49">
        <v>-6.2810476275189819E-2</v>
      </c>
      <c r="AK49">
        <v>-9.8090135277170559E-2</v>
      </c>
      <c r="AL49">
        <v>0.15264812727481319</v>
      </c>
      <c r="AM49">
        <v>-0.11213124164501523</v>
      </c>
      <c r="AN49">
        <v>3.5021508004943813</v>
      </c>
      <c r="AO49">
        <v>-3.2937317175112302</v>
      </c>
      <c r="AP49">
        <v>56.251444011951705</v>
      </c>
      <c r="AQ49">
        <v>1.2823712471068613</v>
      </c>
      <c r="AR49">
        <v>3.7556846549464593</v>
      </c>
      <c r="AS49">
        <v>-0.99999999999999734</v>
      </c>
      <c r="AT49">
        <v>-0.99999999999999734</v>
      </c>
      <c r="AU49">
        <v>-1.8260367047931139</v>
      </c>
      <c r="AV49">
        <v>101.85297010049982</v>
      </c>
      <c r="AW49">
        <v>130.93715761271116</v>
      </c>
      <c r="AX49">
        <v>0.42998759035395223</v>
      </c>
      <c r="AY49">
        <v>47.517099822655105</v>
      </c>
      <c r="AZ49">
        <v>1529.9621709501901</v>
      </c>
    </row>
    <row r="50" spans="1:52" x14ac:dyDescent="0.25">
      <c r="A50">
        <v>4662</v>
      </c>
      <c r="B50" t="s">
        <v>2266</v>
      </c>
      <c r="C50">
        <v>4.2450524053412702</v>
      </c>
      <c r="D50">
        <v>-7.0207319950657838E-3</v>
      </c>
      <c r="E50">
        <v>6.8991083820352124</v>
      </c>
      <c r="F50">
        <v>6.8991083820352124</v>
      </c>
      <c r="G50">
        <v>0.3827512862386635</v>
      </c>
      <c r="H50">
        <v>-4.0210185400852694E-3</v>
      </c>
      <c r="I50">
        <v>22.723816061914675</v>
      </c>
      <c r="J50">
        <v>0.3787302676985782</v>
      </c>
      <c r="K50">
        <v>-1.0000000000000004</v>
      </c>
      <c r="L50">
        <v>-1.0000000000000004</v>
      </c>
      <c r="M50">
        <v>7.5746053539715579</v>
      </c>
      <c r="N50">
        <v>33.867976849291139</v>
      </c>
      <c r="O50">
        <v>-0.9192412765697886</v>
      </c>
      <c r="P50">
        <v>-1.3921679098962623</v>
      </c>
      <c r="Q50">
        <v>-0.62136382204943841</v>
      </c>
      <c r="R50">
        <v>0.33143896164590153</v>
      </c>
      <c r="S50">
        <v>0.33143896164590153</v>
      </c>
      <c r="T50">
        <v>0.32943886093999292</v>
      </c>
      <c r="U50">
        <v>0.1735324742491029</v>
      </c>
      <c r="V50">
        <v>31.484759631292803</v>
      </c>
      <c r="W50">
        <v>2.6412035731603809</v>
      </c>
      <c r="X50">
        <v>-1.0000000000000004</v>
      </c>
      <c r="Y50">
        <v>-1.0000000000000004</v>
      </c>
      <c r="Z50">
        <v>56.755821950834331</v>
      </c>
      <c r="AA50">
        <v>9.3299090511426208E-2</v>
      </c>
      <c r="AB50">
        <v>8.4351269275461271E-2</v>
      </c>
      <c r="AC50">
        <v>0.34019816304493267</v>
      </c>
      <c r="AD50">
        <v>25.892426141590985</v>
      </c>
      <c r="AE50">
        <v>0.9</v>
      </c>
      <c r="AF50">
        <v>-1.0000000000000004</v>
      </c>
      <c r="AG50">
        <v>-1.0000000000000004</v>
      </c>
      <c r="AH50">
        <v>-4.9464341316767954E-2</v>
      </c>
      <c r="AI50">
        <v>0.1735324742491029</v>
      </c>
      <c r="AJ50">
        <v>2.8741410048916081E-3</v>
      </c>
      <c r="AK50">
        <v>-0.23570796733726884</v>
      </c>
      <c r="AL50">
        <v>-0.11978792706468819</v>
      </c>
      <c r="AM50">
        <v>-0.28032017057421499</v>
      </c>
      <c r="AN50">
        <v>-2.9803274715927452</v>
      </c>
      <c r="AO50">
        <v>-8.186544101041715</v>
      </c>
      <c r="AP50">
        <v>54.208575693207472</v>
      </c>
      <c r="AQ50">
        <v>1.1658492584808993</v>
      </c>
      <c r="AR50">
        <v>3.019933840858962</v>
      </c>
      <c r="AS50">
        <v>-1.0000000000000004</v>
      </c>
      <c r="AT50">
        <v>-1.0000000000000004</v>
      </c>
      <c r="AU50">
        <v>6.2777445599857797</v>
      </c>
      <c r="AV50">
        <v>82.437254699083809</v>
      </c>
      <c r="AW50">
        <v>98.801215297658757</v>
      </c>
      <c r="AX50">
        <v>0.16592108638973085</v>
      </c>
      <c r="AY50">
        <v>-4.2770173157157494</v>
      </c>
      <c r="AZ50">
        <v>1509.6623816868428</v>
      </c>
    </row>
    <row r="51" spans="1:52" x14ac:dyDescent="0.25">
      <c r="A51">
        <v>4918</v>
      </c>
      <c r="B51" t="s">
        <v>2371</v>
      </c>
      <c r="C51">
        <v>4.6836549688454721</v>
      </c>
      <c r="D51">
        <v>-9.1532935218547641E-3</v>
      </c>
      <c r="E51">
        <v>3.0579188975325713</v>
      </c>
      <c r="F51">
        <v>3.0579188975325713</v>
      </c>
      <c r="G51">
        <v>0.26470048053190598</v>
      </c>
      <c r="H51">
        <v>6.6377614849023724E-3</v>
      </c>
      <c r="I51">
        <v>16.2802945210085</v>
      </c>
      <c r="J51">
        <v>0.27133824201680834</v>
      </c>
      <c r="K51">
        <v>-1</v>
      </c>
      <c r="L51">
        <v>-1</v>
      </c>
      <c r="M51">
        <v>5.4267648403361672</v>
      </c>
      <c r="N51">
        <v>24.021868387386537</v>
      </c>
      <c r="O51">
        <v>-1.3086302495813751</v>
      </c>
      <c r="P51">
        <v>26.442031720348581</v>
      </c>
      <c r="Q51">
        <v>8.4213980233336585</v>
      </c>
      <c r="R51">
        <v>0.33110166704207333</v>
      </c>
      <c r="S51">
        <v>0.33110166704207333</v>
      </c>
      <c r="T51">
        <v>0.17657860066083375</v>
      </c>
      <c r="U51">
        <v>-0.15438920431660566</v>
      </c>
      <c r="V51">
        <v>16.522179536462676</v>
      </c>
      <c r="W51">
        <v>0.168612602519779</v>
      </c>
      <c r="X51">
        <v>-1</v>
      </c>
      <c r="Y51">
        <v>-1</v>
      </c>
      <c r="Z51">
        <v>54.919440485317665</v>
      </c>
      <c r="AA51">
        <v>0.45148870946209407</v>
      </c>
      <c r="AB51">
        <v>0.14408676130810899</v>
      </c>
      <c r="AC51">
        <v>3.9417877402240101E-3</v>
      </c>
      <c r="AD51">
        <v>29.975862925521358</v>
      </c>
      <c r="AE51">
        <v>0.8</v>
      </c>
      <c r="AF51">
        <v>-1</v>
      </c>
      <c r="AG51">
        <v>-1</v>
      </c>
      <c r="AH51">
        <v>6.1226064049601986E-2</v>
      </c>
      <c r="AI51">
        <v>-0.15438920431660566</v>
      </c>
      <c r="AJ51">
        <v>-0.13101136211497189</v>
      </c>
      <c r="AK51">
        <v>3.6459692870881188E-2</v>
      </c>
      <c r="AL51">
        <v>-0.34445231489339756</v>
      </c>
      <c r="AM51">
        <v>-8.4826750852027871E-2</v>
      </c>
      <c r="AN51">
        <v>-9.266364682909801</v>
      </c>
      <c r="AO51">
        <v>-1.9383703069462912</v>
      </c>
      <c r="AP51">
        <v>32.802474057471159</v>
      </c>
      <c r="AQ51">
        <v>0.6843927304283749</v>
      </c>
      <c r="AR51">
        <v>0.43995084453658706</v>
      </c>
      <c r="AS51">
        <v>-1</v>
      </c>
      <c r="AT51">
        <v>-1</v>
      </c>
      <c r="AU51">
        <v>11.479316920866225</v>
      </c>
      <c r="AV51">
        <v>77.002938565757859</v>
      </c>
      <c r="AW51">
        <v>62.788539415089403</v>
      </c>
      <c r="AX51">
        <v>0.17910271818376686</v>
      </c>
      <c r="AY51">
        <v>16.85832275629248</v>
      </c>
      <c r="AZ51">
        <v>1473.0341080569669</v>
      </c>
    </row>
    <row r="52" spans="1:52" x14ac:dyDescent="0.25">
      <c r="A52">
        <v>5012</v>
      </c>
      <c r="B52" t="s">
        <v>2420</v>
      </c>
      <c r="C52">
        <v>3.26867842192362</v>
      </c>
      <c r="D52">
        <v>-3.3262145718105214E-2</v>
      </c>
      <c r="E52">
        <v>0.21147851416519503</v>
      </c>
      <c r="F52">
        <v>0.21147851416519503</v>
      </c>
      <c r="G52">
        <v>1.4536537814192983E-2</v>
      </c>
      <c r="H52">
        <v>-3.9695466088231785E-3</v>
      </c>
      <c r="I52">
        <v>0.63401947232218991</v>
      </c>
      <c r="J52">
        <v>1.0566991205369847E-2</v>
      </c>
      <c r="K52">
        <v>-0.99999999999999867</v>
      </c>
      <c r="L52">
        <v>-0.99999999999999867</v>
      </c>
      <c r="M52">
        <v>0.21133982410739516</v>
      </c>
      <c r="N52">
        <v>4.114176408411006</v>
      </c>
      <c r="O52">
        <v>-2.7735545175077188</v>
      </c>
      <c r="P52">
        <v>2.7005151419152793</v>
      </c>
      <c r="Q52">
        <v>0.64079635375564958</v>
      </c>
      <c r="R52">
        <v>0.33295966137964289</v>
      </c>
      <c r="S52">
        <v>0.33295966137964289</v>
      </c>
      <c r="T52">
        <v>0.24393463570622065</v>
      </c>
      <c r="U52">
        <v>0.10954927005447863</v>
      </c>
      <c r="V52">
        <v>40.353449492584609</v>
      </c>
      <c r="W52">
        <v>2.2880128227519796</v>
      </c>
      <c r="X52">
        <v>-0.99999999999999867</v>
      </c>
      <c r="Y52">
        <v>-0.99999999999999867</v>
      </c>
      <c r="Z52">
        <v>92.887672279779991</v>
      </c>
      <c r="AA52">
        <v>0.57596088666428591</v>
      </c>
      <c r="AB52">
        <v>0.34743841387536273</v>
      </c>
      <c r="AC52">
        <v>0.114469228129147</v>
      </c>
      <c r="AD52">
        <v>51.893426433439743</v>
      </c>
      <c r="AE52">
        <v>0.92307692307692313</v>
      </c>
      <c r="AF52">
        <v>-0.99999999999999867</v>
      </c>
      <c r="AG52">
        <v>-0.99999999999999867</v>
      </c>
      <c r="AH52">
        <v>6.2375298651852269E-2</v>
      </c>
      <c r="AI52">
        <v>0.10954927005447863</v>
      </c>
      <c r="AJ52">
        <v>0.39984627822984364</v>
      </c>
      <c r="AK52">
        <v>4.8925015105649311E-2</v>
      </c>
      <c r="AL52">
        <v>6.619410317491066E-2</v>
      </c>
      <c r="AM52">
        <v>0.47428165808315836</v>
      </c>
      <c r="AN52">
        <v>3.6540839705219845</v>
      </c>
      <c r="AO52">
        <v>12.101666527607208</v>
      </c>
      <c r="AP52">
        <v>40.987468964906839</v>
      </c>
      <c r="AQ52">
        <v>1.0194032285199852</v>
      </c>
      <c r="AR52">
        <v>2.2985798139573488</v>
      </c>
      <c r="AS52">
        <v>-0.99999999999999867</v>
      </c>
      <c r="AT52">
        <v>-0.99999999999999867</v>
      </c>
      <c r="AU52">
        <v>0.85227486792084395</v>
      </c>
      <c r="AV52">
        <v>109.10351521579834</v>
      </c>
      <c r="AW52">
        <v>121.30594819428323</v>
      </c>
      <c r="AX52">
        <v>0.31330876825558773</v>
      </c>
      <c r="AY52">
        <v>19.210671443895922</v>
      </c>
      <c r="AZ52">
        <v>1554.3004113648103</v>
      </c>
    </row>
    <row r="53" spans="1:52" x14ac:dyDescent="0.25">
      <c r="A53">
        <v>5160</v>
      </c>
      <c r="B53" t="s">
        <v>1846</v>
      </c>
      <c r="C53">
        <v>4.4348383779370222</v>
      </c>
      <c r="D53">
        <v>-3.9271456118946987E-2</v>
      </c>
      <c r="E53">
        <v>0.47026424681746787</v>
      </c>
      <c r="F53">
        <v>0.47026424681746787</v>
      </c>
      <c r="G53">
        <v>0.30848851175414871</v>
      </c>
      <c r="H53">
        <v>8.5714914125989278E-3</v>
      </c>
      <c r="I53">
        <v>19.023600190004853</v>
      </c>
      <c r="J53">
        <v>0.31706000316674754</v>
      </c>
      <c r="K53">
        <v>-1.0000000000000007</v>
      </c>
      <c r="L53">
        <v>-1.0000000000000007</v>
      </c>
      <c r="M53">
        <v>6.3412000633349574</v>
      </c>
      <c r="N53">
        <v>23.928702814759355</v>
      </c>
      <c r="O53">
        <v>-0.65312220052987979</v>
      </c>
      <c r="P53">
        <v>2.5654714643625844</v>
      </c>
      <c r="Q53">
        <v>0.66689509180002504</v>
      </c>
      <c r="R53">
        <v>0.35841485940641882</v>
      </c>
      <c r="S53">
        <v>0.35841485940641882</v>
      </c>
      <c r="T53">
        <v>0.29960822103724183</v>
      </c>
      <c r="U53">
        <v>-0.16678343055104902</v>
      </c>
      <c r="V53">
        <v>21.303780245291307</v>
      </c>
      <c r="W53">
        <v>0.62258354256184811</v>
      </c>
      <c r="X53">
        <v>-1.0000000000000007</v>
      </c>
      <c r="Y53">
        <v>-1.0000000000000007</v>
      </c>
      <c r="Z53">
        <v>56.288944922738267</v>
      </c>
      <c r="AA53">
        <v>-2.4453808255275961E-2</v>
      </c>
      <c r="AB53">
        <v>0.40242100823460542</v>
      </c>
      <c r="AC53">
        <v>0.30839819173360927</v>
      </c>
      <c r="AD53">
        <v>34.318269585646931</v>
      </c>
      <c r="AE53">
        <v>0.7</v>
      </c>
      <c r="AF53">
        <v>-1.0000000000000007</v>
      </c>
      <c r="AG53">
        <v>-1.0000000000000007</v>
      </c>
      <c r="AH53">
        <v>1.3737033307291912E-2</v>
      </c>
      <c r="AI53">
        <v>-0.16678343055104902</v>
      </c>
      <c r="AJ53">
        <v>4.6430285471758155E-2</v>
      </c>
      <c r="AK53">
        <v>1.880361461866905E-2</v>
      </c>
      <c r="AL53">
        <v>0.49403946067415172</v>
      </c>
      <c r="AM53">
        <v>-1.4465383944185079E-2</v>
      </c>
      <c r="AN53">
        <v>12.583137944212584</v>
      </c>
      <c r="AO53">
        <v>-0.26761652551128245</v>
      </c>
      <c r="AP53">
        <v>40.327380435296142</v>
      </c>
      <c r="AQ53">
        <v>0.84965450929902997</v>
      </c>
      <c r="AR53">
        <v>0.93964354572859521</v>
      </c>
      <c r="AS53">
        <v>-1.0000000000000007</v>
      </c>
      <c r="AT53">
        <v>-1.0000000000000007</v>
      </c>
      <c r="AU53">
        <v>1.1371593386174927</v>
      </c>
      <c r="AV53">
        <v>79.950031211986342</v>
      </c>
      <c r="AW53">
        <v>63.546428823027235</v>
      </c>
      <c r="AX53">
        <v>-7.7525466297642676E-2</v>
      </c>
      <c r="AY53">
        <v>-25.231173038052365</v>
      </c>
      <c r="AZ53">
        <v>1482.1257167026338</v>
      </c>
    </row>
    <row r="54" spans="1:52" x14ac:dyDescent="0.25">
      <c r="A54">
        <v>5295</v>
      </c>
      <c r="B54" t="s">
        <v>2583</v>
      </c>
      <c r="C54">
        <v>4.3610714792337513</v>
      </c>
      <c r="D54">
        <v>-4.888148342516269E-3</v>
      </c>
      <c r="E54">
        <v>-0.41216966234951463</v>
      </c>
      <c r="F54">
        <v>-0.41216966234951463</v>
      </c>
      <c r="G54">
        <v>0.48509668698083014</v>
      </c>
      <c r="H54">
        <v>-8.5034798311279993E-4</v>
      </c>
      <c r="I54">
        <v>29.05478033986304</v>
      </c>
      <c r="J54">
        <v>0.48424633899771735</v>
      </c>
      <c r="K54">
        <v>-0.99999999999999867</v>
      </c>
      <c r="L54">
        <v>-0.99999999999999867</v>
      </c>
      <c r="M54">
        <v>9.6849267799543544</v>
      </c>
      <c r="N54">
        <v>33.00368215674726</v>
      </c>
      <c r="O54">
        <v>-0.17052877648769615</v>
      </c>
      <c r="P54">
        <v>-2.2993385887849129</v>
      </c>
      <c r="Q54">
        <v>-0.80423777717951861</v>
      </c>
      <c r="R54">
        <v>0.34607907847471137</v>
      </c>
      <c r="S54">
        <v>0.34607907847471137</v>
      </c>
      <c r="T54">
        <v>0.41830877200664934</v>
      </c>
      <c r="U54">
        <v>0.16785463433456907</v>
      </c>
      <c r="V54">
        <v>31.763008971716985</v>
      </c>
      <c r="W54">
        <v>2.9010204571270957</v>
      </c>
      <c r="X54">
        <v>-0.99999999999999867</v>
      </c>
      <c r="Y54">
        <v>-0.99999999999999867</v>
      </c>
      <c r="Z54">
        <v>92.799312577756837</v>
      </c>
      <c r="AA54">
        <v>0.44175939095048911</v>
      </c>
      <c r="AB54">
        <v>0.54672734350136376</v>
      </c>
      <c r="AC54">
        <v>0.2483240932125356</v>
      </c>
      <c r="AD54">
        <v>61.840541383219445</v>
      </c>
      <c r="AE54">
        <v>0.9</v>
      </c>
      <c r="AF54">
        <v>-0.99999999999999867</v>
      </c>
      <c r="AG54">
        <v>-0.99999999999999867</v>
      </c>
      <c r="AH54">
        <v>-3.6197860908069477E-3</v>
      </c>
      <c r="AI54">
        <v>0.16785463433456907</v>
      </c>
      <c r="AJ54">
        <v>-0.14874531757835208</v>
      </c>
      <c r="AK54">
        <v>0.11324382578116436</v>
      </c>
      <c r="AL54">
        <v>1.723947906068752E-2</v>
      </c>
      <c r="AM54">
        <v>-4.2205061025694275E-3</v>
      </c>
      <c r="AN54">
        <v>-0.31273961137457296</v>
      </c>
      <c r="AO54">
        <v>0.46070647634158512</v>
      </c>
      <c r="AP54">
        <v>60.817789311579958</v>
      </c>
      <c r="AQ54">
        <v>1.2783215632906417</v>
      </c>
      <c r="AR54">
        <v>3.3852667961248142</v>
      </c>
      <c r="AS54">
        <v>-0.99999999999999867</v>
      </c>
      <c r="AT54">
        <v>-0.99999999999999867</v>
      </c>
      <c r="AU54">
        <v>-1.2164074395290334</v>
      </c>
      <c r="AV54">
        <v>126.26370121084575</v>
      </c>
      <c r="AW54">
        <v>142.97676892248646</v>
      </c>
      <c r="AX54">
        <v>0.18331761955290377</v>
      </c>
      <c r="AY54">
        <v>30.285346793690188</v>
      </c>
      <c r="AZ54">
        <v>1503.3058835721267</v>
      </c>
    </row>
    <row r="55" spans="1:52" x14ac:dyDescent="0.25">
      <c r="A55">
        <v>5635</v>
      </c>
      <c r="B55" t="s">
        <v>2765</v>
      </c>
      <c r="C55">
        <v>4.7753071608396045</v>
      </c>
      <c r="D55">
        <v>-3.1718895734706827E-2</v>
      </c>
      <c r="E55">
        <v>-0.88498945142790708</v>
      </c>
      <c r="F55">
        <v>-0.88498945142790708</v>
      </c>
      <c r="G55">
        <v>0.3594707521723523</v>
      </c>
      <c r="H55">
        <v>-1.285541735511163E-2</v>
      </c>
      <c r="I55">
        <v>20.796920089034419</v>
      </c>
      <c r="J55">
        <v>0.34661533481724088</v>
      </c>
      <c r="K55">
        <v>-1.0000000000000004</v>
      </c>
      <c r="L55">
        <v>-1.0000000000000004</v>
      </c>
      <c r="M55">
        <v>6.9323066963448063</v>
      </c>
      <c r="N55">
        <v>24.687237798446127</v>
      </c>
      <c r="O55">
        <v>-0.57920865229359098</v>
      </c>
      <c r="P55">
        <v>5.0460343791417577</v>
      </c>
      <c r="Q55">
        <v>1.5879960614798434</v>
      </c>
      <c r="R55">
        <v>0.32918905140787286</v>
      </c>
      <c r="S55">
        <v>0.32918905140787286</v>
      </c>
      <c r="T55">
        <v>0.30244697306437257</v>
      </c>
      <c r="U55">
        <v>0.23833316316888573</v>
      </c>
      <c r="V55">
        <v>34.101716169270517</v>
      </c>
      <c r="W55">
        <v>2.9474053573438495</v>
      </c>
      <c r="X55">
        <v>-1.0000000000000004</v>
      </c>
      <c r="Y55">
        <v>-1.0000000000000004</v>
      </c>
      <c r="Z55">
        <v>82.384414580254401</v>
      </c>
      <c r="AA55">
        <v>0.38533898318663246</v>
      </c>
      <c r="AB55">
        <v>0.17237234754414052</v>
      </c>
      <c r="AC55">
        <v>0.37618271625930705</v>
      </c>
      <c r="AD55">
        <v>46.694702349503999</v>
      </c>
      <c r="AE55">
        <v>0.83333333333333337</v>
      </c>
      <c r="AF55">
        <v>-1.0000000000000004</v>
      </c>
      <c r="AG55">
        <v>-1.0000000000000004</v>
      </c>
      <c r="AH55">
        <v>4.002515170850672E-2</v>
      </c>
      <c r="AI55">
        <v>0.23833316316888573</v>
      </c>
      <c r="AJ55">
        <v>0.42742852503308176</v>
      </c>
      <c r="AK55">
        <v>-0.12213937784402597</v>
      </c>
      <c r="AL55">
        <v>0.63662731375146797</v>
      </c>
      <c r="AM55">
        <v>6.6613907303351705E-2</v>
      </c>
      <c r="AN55">
        <v>18.052825468952122</v>
      </c>
      <c r="AO55">
        <v>1.0546507933636633</v>
      </c>
      <c r="AP55">
        <v>54.898636258304983</v>
      </c>
      <c r="AQ55">
        <v>1.199158239049003</v>
      </c>
      <c r="AR55">
        <v>3.2940206921610891</v>
      </c>
      <c r="AS55">
        <v>-1.0000000000000004</v>
      </c>
      <c r="AT55">
        <v>-1.0000000000000004</v>
      </c>
      <c r="AU55">
        <v>0.7030066100519361</v>
      </c>
      <c r="AV55">
        <v>108.12630317206413</v>
      </c>
      <c r="AW55">
        <v>132.76012252312293</v>
      </c>
      <c r="AX55">
        <v>0.23613174494387976</v>
      </c>
      <c r="AY55">
        <v>-13.674504685768166</v>
      </c>
      <c r="AZ55">
        <v>1595.7143773739108</v>
      </c>
    </row>
    <row r="56" spans="1:52" x14ac:dyDescent="0.25">
      <c r="A56">
        <v>5839</v>
      </c>
      <c r="B56" t="s">
        <v>2887</v>
      </c>
      <c r="C56">
        <v>5.0352120441772925</v>
      </c>
      <c r="D56">
        <v>7.0446651114152124E-3</v>
      </c>
      <c r="E56">
        <v>-0.14834503435645272</v>
      </c>
      <c r="F56">
        <v>-0.14834503435645272</v>
      </c>
      <c r="G56">
        <v>2.8056035239044319E-2</v>
      </c>
      <c r="H56">
        <v>6.443844056813054E-3</v>
      </c>
      <c r="I56">
        <v>2.0699927577514443</v>
      </c>
      <c r="J56">
        <v>3.4499879295857433E-2</v>
      </c>
      <c r="K56">
        <v>-0.99999999999999956</v>
      </c>
      <c r="L56">
        <v>-0.99999999999999956</v>
      </c>
      <c r="M56">
        <v>0.68999758591714788</v>
      </c>
      <c r="N56">
        <v>6.9568597675722854</v>
      </c>
      <c r="O56">
        <v>-0.41909618082219652</v>
      </c>
      <c r="P56">
        <v>8.0753793182687197</v>
      </c>
      <c r="Q56">
        <v>2.5539689597963897</v>
      </c>
      <c r="R56">
        <v>0.32743883001761992</v>
      </c>
      <c r="S56">
        <v>0.32743883001761992</v>
      </c>
      <c r="T56">
        <v>0.4548339136073663</v>
      </c>
      <c r="U56">
        <v>8.9933168304771369E-2</v>
      </c>
      <c r="V56">
        <v>46.605794506060811</v>
      </c>
      <c r="W56">
        <v>2.9734179416817628</v>
      </c>
      <c r="X56">
        <v>-0.99999999999999956</v>
      </c>
      <c r="Y56">
        <v>-0.99999999999999956</v>
      </c>
      <c r="Z56">
        <v>88.220453504982558</v>
      </c>
      <c r="AA56">
        <v>0.43426318925550195</v>
      </c>
      <c r="AB56">
        <v>6.8371262105863861E-2</v>
      </c>
      <c r="AC56">
        <v>0.27857934942114232</v>
      </c>
      <c r="AD56">
        <v>39.060690039125426</v>
      </c>
      <c r="AE56">
        <v>0.90909090909090906</v>
      </c>
      <c r="AF56">
        <v>-0.99999999999999956</v>
      </c>
      <c r="AG56">
        <v>-0.99999999999999956</v>
      </c>
      <c r="AH56">
        <v>-3.550474518587473E-2</v>
      </c>
      <c r="AI56">
        <v>8.9933168304771369E-2</v>
      </c>
      <c r="AJ56">
        <v>0.32988226804864473</v>
      </c>
      <c r="AK56">
        <v>0.21525274123800961</v>
      </c>
      <c r="AL56">
        <v>0.30005609870078637</v>
      </c>
      <c r="AM56">
        <v>0.1860247961587787</v>
      </c>
      <c r="AN56">
        <v>9.1508138077628836</v>
      </c>
      <c r="AO56">
        <v>5.7268836101595184</v>
      </c>
      <c r="AP56">
        <v>48.675787263812246</v>
      </c>
      <c r="AQ56">
        <v>1.1996447419473781</v>
      </c>
      <c r="AR56">
        <v>3.0079178209776218</v>
      </c>
      <c r="AS56">
        <v>-0.99999999999999956</v>
      </c>
      <c r="AT56">
        <v>-0.99999999999999956</v>
      </c>
      <c r="AU56">
        <v>2.4056239254399379</v>
      </c>
      <c r="AV56">
        <v>100.90419688271443</v>
      </c>
      <c r="AW56">
        <v>109.18741880947397</v>
      </c>
      <c r="AX56">
        <v>0.30553746819561944</v>
      </c>
      <c r="AY56">
        <v>2.5991400992842726</v>
      </c>
      <c r="AZ56">
        <v>1511.4098084678949</v>
      </c>
    </row>
    <row r="57" spans="1:52" x14ac:dyDescent="0.25">
      <c r="A57">
        <v>5842</v>
      </c>
      <c r="B57" t="s">
        <v>1302</v>
      </c>
      <c r="C57">
        <v>5.7804589152999686</v>
      </c>
      <c r="D57">
        <v>-4.1715070351063768E-2</v>
      </c>
      <c r="E57">
        <v>13.673628291929814</v>
      </c>
      <c r="F57">
        <v>13.673628291929814</v>
      </c>
      <c r="G57">
        <v>0.10385649246421882</v>
      </c>
      <c r="H57">
        <v>2.8948489995830173E-3</v>
      </c>
      <c r="I57">
        <v>6.4050804878281209</v>
      </c>
      <c r="J57">
        <v>0.10675134146380186</v>
      </c>
      <c r="K57">
        <v>-1.0000000000000011</v>
      </c>
      <c r="L57">
        <v>-1.0000000000000011</v>
      </c>
      <c r="M57">
        <v>2.1350268292760415</v>
      </c>
      <c r="N57">
        <v>25.85916769505792</v>
      </c>
      <c r="O57">
        <v>-1.2665151072089282</v>
      </c>
      <c r="P57">
        <v>61.253828458494993</v>
      </c>
      <c r="Q57">
        <v>20.153198789303552</v>
      </c>
      <c r="R57">
        <v>0.35279408208290353</v>
      </c>
      <c r="S57">
        <v>0.35279408208290353</v>
      </c>
      <c r="T57">
        <v>0.39240710630537989</v>
      </c>
      <c r="U57">
        <v>-0.12924480813645642</v>
      </c>
      <c r="V57">
        <v>34.479964834837098</v>
      </c>
      <c r="W57">
        <v>1.4124571478543537</v>
      </c>
      <c r="X57">
        <v>-1.0000000000000011</v>
      </c>
      <c r="Y57">
        <v>-1.0000000000000011</v>
      </c>
      <c r="Z57">
        <v>95.281221460861715</v>
      </c>
      <c r="AA57">
        <v>0.35590691066860464</v>
      </c>
      <c r="AB57">
        <v>5.953564968104981E-2</v>
      </c>
      <c r="AC57">
        <v>0.39751859638476744</v>
      </c>
      <c r="AD57">
        <v>40.648057836721087</v>
      </c>
      <c r="AE57">
        <v>0.8125</v>
      </c>
      <c r="AF57">
        <v>-1.0000000000000011</v>
      </c>
      <c r="AG57">
        <v>-1.0000000000000011</v>
      </c>
      <c r="AH57">
        <v>0.63123359097023712</v>
      </c>
      <c r="AI57">
        <v>-0.12924480813645642</v>
      </c>
      <c r="AJ57">
        <v>0.15060563163245214</v>
      </c>
      <c r="AK57">
        <v>-7.6835365380278187E-2</v>
      </c>
      <c r="AL57">
        <v>0.11327750579390639</v>
      </c>
      <c r="AM57">
        <v>-6.0042024821876386E-2</v>
      </c>
      <c r="AN57">
        <v>3.5849658030099203</v>
      </c>
      <c r="AO57">
        <v>-1.8852274474483008</v>
      </c>
      <c r="AP57">
        <v>40.885045322665214</v>
      </c>
      <c r="AQ57">
        <v>0.96875046233472917</v>
      </c>
      <c r="AR57">
        <v>1.5192084893181543</v>
      </c>
      <c r="AS57">
        <v>-1.0000000000000011</v>
      </c>
      <c r="AT57">
        <v>-1.0000000000000011</v>
      </c>
      <c r="AU57">
        <v>33.826827081233375</v>
      </c>
      <c r="AV57">
        <v>119.25516170847129</v>
      </c>
      <c r="AW57">
        <v>118.95535271423041</v>
      </c>
      <c r="AX57">
        <v>0.27252169525755848</v>
      </c>
      <c r="AY57">
        <v>23.104548083739726</v>
      </c>
      <c r="AZ57">
        <v>1628.4785127370537</v>
      </c>
    </row>
    <row r="58" spans="1:52" x14ac:dyDescent="0.25">
      <c r="A58">
        <v>5869</v>
      </c>
      <c r="B58" t="s">
        <v>2910</v>
      </c>
      <c r="C58">
        <v>2.265183116766377</v>
      </c>
      <c r="D58">
        <v>1.2669001616598846E-2</v>
      </c>
      <c r="E58">
        <v>2.5171516971453669</v>
      </c>
      <c r="F58">
        <v>2.5171516971453669</v>
      </c>
      <c r="G58">
        <v>0.19855034697082635</v>
      </c>
      <c r="H58">
        <v>-2.9504682123334958E-2</v>
      </c>
      <c r="I58">
        <v>10.142739890849478</v>
      </c>
      <c r="J58">
        <v>0.16904566484749139</v>
      </c>
      <c r="K58">
        <v>-1.0000000000000013</v>
      </c>
      <c r="L58">
        <v>-1.0000000000000013</v>
      </c>
      <c r="M58">
        <v>3.3809132969498252</v>
      </c>
      <c r="N58">
        <v>14.925074704761228</v>
      </c>
      <c r="O58">
        <v>0.6763588804756413</v>
      </c>
      <c r="P58">
        <v>8.9678807922354764</v>
      </c>
      <c r="Q58">
        <v>2.9471263503649872</v>
      </c>
      <c r="R58">
        <v>0.33983130994789768</v>
      </c>
      <c r="S58">
        <v>0.33983130994789768</v>
      </c>
      <c r="T58">
        <v>-0.12172373036558962</v>
      </c>
      <c r="U58">
        <v>9.2390562210971916E-3</v>
      </c>
      <c r="V58">
        <v>15.925291236152482</v>
      </c>
      <c r="W58">
        <v>8.5654347527093291E-2</v>
      </c>
      <c r="X58">
        <v>-1.0000000000000013</v>
      </c>
      <c r="Y58">
        <v>-1.0000000000000013</v>
      </c>
      <c r="Z58">
        <v>36.017721328499391</v>
      </c>
      <c r="AA58">
        <v>0.15177861164486509</v>
      </c>
      <c r="AB58">
        <v>0.12985208842015478</v>
      </c>
      <c r="AC58">
        <v>6.1275374774619022E-2</v>
      </c>
      <c r="AD58">
        <v>17.145303741981941</v>
      </c>
      <c r="AE58">
        <v>0.5</v>
      </c>
      <c r="AF58">
        <v>-1.0000000000000013</v>
      </c>
      <c r="AG58">
        <v>-1.0000000000000013</v>
      </c>
      <c r="AH58">
        <v>8.5428031348263739E-2</v>
      </c>
      <c r="AI58">
        <v>9.2390562210971916E-3</v>
      </c>
      <c r="AJ58">
        <v>0.15306639666002578</v>
      </c>
      <c r="AK58">
        <v>-0.16645208906728109</v>
      </c>
      <c r="AL58">
        <v>0.18962704036467501</v>
      </c>
      <c r="AM58">
        <v>-0.14222729048050384</v>
      </c>
      <c r="AN58">
        <v>5.5060079924170031</v>
      </c>
      <c r="AO58">
        <v>-4.3879427073489987</v>
      </c>
      <c r="AP58">
        <v>26.068031127001948</v>
      </c>
      <c r="AQ58">
        <v>0.5671779457513032</v>
      </c>
      <c r="AR58">
        <v>0.25470001237458478</v>
      </c>
      <c r="AS58">
        <v>-1.0000000000000013</v>
      </c>
      <c r="AT58">
        <v>-1.0000000000000013</v>
      </c>
      <c r="AU58">
        <v>5.4642780475103567</v>
      </c>
      <c r="AV58">
        <v>46.554853325911608</v>
      </c>
      <c r="AW58">
        <v>49.187319574986631</v>
      </c>
      <c r="AX58">
        <v>-1.7559457547536989E-4</v>
      </c>
      <c r="AY58">
        <v>-59.026899617048073</v>
      </c>
      <c r="AZ58">
        <v>1319.2599725747309</v>
      </c>
    </row>
    <row r="59" spans="1:52" x14ac:dyDescent="0.25">
      <c r="A59">
        <v>5892</v>
      </c>
      <c r="B59" t="s">
        <v>2924</v>
      </c>
      <c r="C59">
        <v>3.6699607040591773</v>
      </c>
      <c r="D59">
        <v>-4.3850219049765118E-2</v>
      </c>
      <c r="E59">
        <v>0.10824334729199574</v>
      </c>
      <c r="F59">
        <v>0.10824334729199574</v>
      </c>
      <c r="G59">
        <v>0.12718539117275404</v>
      </c>
      <c r="H59">
        <v>0.1011340645452438</v>
      </c>
      <c r="I59">
        <v>13.699167343079859</v>
      </c>
      <c r="J59">
        <v>0.22831945571799819</v>
      </c>
      <c r="K59">
        <v>-0.99999999999999967</v>
      </c>
      <c r="L59">
        <v>-0.99999999999999967</v>
      </c>
      <c r="M59">
        <v>4.5663891143599571</v>
      </c>
      <c r="N59">
        <v>17.477371394431039</v>
      </c>
      <c r="O59">
        <v>-2.5384892451429932</v>
      </c>
      <c r="P59">
        <v>1.4164465119801774E-2</v>
      </c>
      <c r="Q59">
        <v>-0.28494093287376498</v>
      </c>
      <c r="R59">
        <v>0.3577531737510648</v>
      </c>
      <c r="S59">
        <v>0.3577531737510648</v>
      </c>
      <c r="T59">
        <v>0.3447074724266761</v>
      </c>
      <c r="U59">
        <v>-3.3867053292646367E-2</v>
      </c>
      <c r="V59">
        <v>31.921092436726429</v>
      </c>
      <c r="W59">
        <v>1.6872343021526879</v>
      </c>
      <c r="X59">
        <v>-0.99999999999999967</v>
      </c>
      <c r="Y59">
        <v>-0.99999999999999967</v>
      </c>
      <c r="Z59">
        <v>97.074534509011556</v>
      </c>
      <c r="AA59">
        <v>0.43284832062271694</v>
      </c>
      <c r="AB59">
        <v>0.58595607509230141</v>
      </c>
      <c r="AC59">
        <v>0.28996326438815906</v>
      </c>
      <c r="AD59">
        <v>65.438383005158826</v>
      </c>
      <c r="AE59">
        <v>0.9</v>
      </c>
      <c r="AF59">
        <v>-0.99999999999999967</v>
      </c>
      <c r="AG59">
        <v>-0.99999999999999967</v>
      </c>
      <c r="AH59">
        <v>8.9118263587665211E-3</v>
      </c>
      <c r="AI59">
        <v>-3.3867053292646367E-2</v>
      </c>
      <c r="AJ59">
        <v>0.67446562572780688</v>
      </c>
      <c r="AK59">
        <v>-4.1951309672401009E-2</v>
      </c>
      <c r="AL59">
        <v>0.69605697315229809</v>
      </c>
      <c r="AM59">
        <v>0.201909144432871</v>
      </c>
      <c r="AN59">
        <v>20.773752457446495</v>
      </c>
      <c r="AO59">
        <v>4.8379720624597704</v>
      </c>
      <c r="AP59">
        <v>45.620259779806318</v>
      </c>
      <c r="AQ59">
        <v>1.0263467666361579</v>
      </c>
      <c r="AR59">
        <v>1.9155537578706845</v>
      </c>
      <c r="AS59">
        <v>-0.99999999999999967</v>
      </c>
      <c r="AT59">
        <v>-0.99999999999999967</v>
      </c>
      <c r="AU59">
        <v>-0.17669758558177048</v>
      </c>
      <c r="AV59">
        <v>119.38987796590226</v>
      </c>
      <c r="AW59">
        <v>116.18140916381307</v>
      </c>
      <c r="AX59">
        <v>0.29397209884084274</v>
      </c>
      <c r="AY59">
        <v>-4.0562089335068015</v>
      </c>
      <c r="AZ59">
        <v>1532.0110225213964</v>
      </c>
    </row>
    <row r="60" spans="1:52" x14ac:dyDescent="0.25">
      <c r="A60">
        <v>5930</v>
      </c>
      <c r="B60" t="s">
        <v>2953</v>
      </c>
      <c r="C60">
        <v>4.584121537103603</v>
      </c>
      <c r="D60">
        <v>6.6150552961352221E-3</v>
      </c>
      <c r="E60">
        <v>0.17362510014157703</v>
      </c>
      <c r="F60">
        <v>0.17362510014157703</v>
      </c>
      <c r="G60">
        <v>0.28233323006301986</v>
      </c>
      <c r="H60">
        <v>-2.1734131719803707E-2</v>
      </c>
      <c r="I60">
        <v>15.635945900592962</v>
      </c>
      <c r="J60">
        <v>0.26059909834321632</v>
      </c>
      <c r="K60">
        <v>-0.999999999999998</v>
      </c>
      <c r="L60">
        <v>-0.999999999999998</v>
      </c>
      <c r="M60">
        <v>5.2119819668643226</v>
      </c>
      <c r="N60">
        <v>20.393692537838149</v>
      </c>
      <c r="O60">
        <v>3.3278769580558558</v>
      </c>
      <c r="P60">
        <v>0.30850632686991286</v>
      </c>
      <c r="Q60">
        <v>0.48426133845455482</v>
      </c>
      <c r="R60">
        <v>0.32256186147422983</v>
      </c>
      <c r="S60">
        <v>0.32256186147422983</v>
      </c>
      <c r="T60">
        <v>0.21074585952788827</v>
      </c>
      <c r="U60">
        <v>-5.3260930837231296E-2</v>
      </c>
      <c r="V60">
        <v>21.680382131836005</v>
      </c>
      <c r="W60">
        <v>0.89717100583430565</v>
      </c>
      <c r="X60">
        <v>-0.999999999999998</v>
      </c>
      <c r="Y60">
        <v>-0.999999999999998</v>
      </c>
      <c r="Z60">
        <v>29.175534586121969</v>
      </c>
      <c r="AA60">
        <v>0.31980910889459924</v>
      </c>
      <c r="AB60">
        <v>1.218459667004471E-2</v>
      </c>
      <c r="AC60">
        <v>-0.1917758832480152</v>
      </c>
      <c r="AD60">
        <v>7.0108911158314209</v>
      </c>
      <c r="AE60">
        <v>0.3</v>
      </c>
      <c r="AF60">
        <v>-0.999999999999998</v>
      </c>
      <c r="AG60">
        <v>-0.999999999999998</v>
      </c>
      <c r="AH60">
        <v>9.8532958893627828E-2</v>
      </c>
      <c r="AI60">
        <v>-5.3260930837231296E-2</v>
      </c>
      <c r="AJ60">
        <v>-0.12584783587944973</v>
      </c>
      <c r="AK60">
        <v>-2.8120850270375489E-2</v>
      </c>
      <c r="AL60">
        <v>-4.5292389640714595E-2</v>
      </c>
      <c r="AM60">
        <v>0.72138820456013875</v>
      </c>
      <c r="AN60">
        <v>-1.7615489204151129</v>
      </c>
      <c r="AO60">
        <v>17.894100862651584</v>
      </c>
      <c r="AP60">
        <v>37.316328032428963</v>
      </c>
      <c r="AQ60">
        <v>0.80260865163911632</v>
      </c>
      <c r="AR60">
        <v>1.1577701041775219</v>
      </c>
      <c r="AS60">
        <v>-0.999999999999998</v>
      </c>
      <c r="AT60">
        <v>-0.999999999999998</v>
      </c>
      <c r="AU60">
        <v>0.65788643859613094</v>
      </c>
      <c r="AV60">
        <v>67.463327986611716</v>
      </c>
      <c r="AW60">
        <v>64.107894080761127</v>
      </c>
      <c r="AX60">
        <v>-0.16130903274056865</v>
      </c>
      <c r="AY60">
        <v>-67.921053892039509</v>
      </c>
      <c r="AZ60">
        <v>1346.9127608825138</v>
      </c>
    </row>
    <row r="61" spans="1:52" x14ac:dyDescent="0.25">
      <c r="A61">
        <v>6025</v>
      </c>
      <c r="B61" t="s">
        <v>3025</v>
      </c>
      <c r="C61">
        <v>4.6174020450932396</v>
      </c>
      <c r="D61">
        <v>0.11930288257235765</v>
      </c>
      <c r="E61">
        <v>1.2140854625871649</v>
      </c>
      <c r="F61">
        <v>1.2140854625871649</v>
      </c>
      <c r="G61">
        <v>6.2319754225284671E-2</v>
      </c>
      <c r="H61">
        <v>-2.0277011553503029E-2</v>
      </c>
      <c r="I61">
        <v>2.5225645603068969</v>
      </c>
      <c r="J61">
        <v>4.2042742671781617E-2</v>
      </c>
      <c r="K61">
        <v>-1.0000000000000009</v>
      </c>
      <c r="L61">
        <v>-1.0000000000000009</v>
      </c>
      <c r="M61">
        <v>0.84085485343563338</v>
      </c>
      <c r="N61">
        <v>8.3540520679872969</v>
      </c>
      <c r="O61">
        <v>0.70069247277706703</v>
      </c>
      <c r="P61">
        <v>-2.1149892829551442</v>
      </c>
      <c r="Q61">
        <v>-0.65757484830084501</v>
      </c>
      <c r="R61">
        <v>0.34143158647452637</v>
      </c>
      <c r="S61">
        <v>0.34143158647452637</v>
      </c>
      <c r="T61">
        <v>0.25024763877369544</v>
      </c>
      <c r="U61">
        <v>7.9474082035209698E-2</v>
      </c>
      <c r="V61">
        <v>38.821686043447038</v>
      </c>
      <c r="W61">
        <v>2.1267537307245035</v>
      </c>
      <c r="X61">
        <v>-1.0000000000000009</v>
      </c>
      <c r="Y61">
        <v>-1.0000000000000009</v>
      </c>
      <c r="Z61">
        <v>82.867886495357709</v>
      </c>
      <c r="AA61">
        <v>0.17792043128095891</v>
      </c>
      <c r="AB61">
        <v>0.46354541892138573</v>
      </c>
      <c r="AC61">
        <v>0.2526096558018866</v>
      </c>
      <c r="AD61">
        <v>44.703775300211525</v>
      </c>
      <c r="AE61">
        <v>0.9</v>
      </c>
      <c r="AF61">
        <v>-1.0000000000000009</v>
      </c>
      <c r="AG61">
        <v>-1.0000000000000009</v>
      </c>
      <c r="AH61">
        <v>-3.7322165455160913E-2</v>
      </c>
      <c r="AI61">
        <v>7.9474082035209698E-2</v>
      </c>
      <c r="AJ61">
        <v>-0.30920948881756427</v>
      </c>
      <c r="AK61">
        <v>-3.1771198232282166E-2</v>
      </c>
      <c r="AL61">
        <v>-0.16980484907035934</v>
      </c>
      <c r="AM61">
        <v>0.1561065290562865</v>
      </c>
      <c r="AN61">
        <v>-5.7911686708468064</v>
      </c>
      <c r="AO61">
        <v>3.7438072352457512</v>
      </c>
      <c r="AP61">
        <v>41.344250603753927</v>
      </c>
      <c r="AQ61">
        <v>1.0125848937579576</v>
      </c>
      <c r="AR61">
        <v>2.1687964733962852</v>
      </c>
      <c r="AS61">
        <v>-1.0000000000000009</v>
      </c>
      <c r="AT61">
        <v>-1.0000000000000009</v>
      </c>
      <c r="AU61">
        <v>0.55651061428631921</v>
      </c>
      <c r="AV61">
        <v>94.965745798590788</v>
      </c>
      <c r="AW61">
        <v>102.16671069300853</v>
      </c>
      <c r="AX61">
        <v>0.24983625451093208</v>
      </c>
      <c r="AY61">
        <v>13.305621553770198</v>
      </c>
      <c r="AZ61">
        <v>1532.9531246854972</v>
      </c>
    </row>
    <row r="62" spans="1:52" x14ac:dyDescent="0.25">
      <c r="A62">
        <v>6321</v>
      </c>
      <c r="B62" t="s">
        <v>3194</v>
      </c>
      <c r="C62">
        <v>5.7399990336234818</v>
      </c>
      <c r="D62">
        <v>1.0778901160284366E-3</v>
      </c>
      <c r="E62">
        <v>0.36159520956301278</v>
      </c>
      <c r="F62">
        <v>0.36159520956301278</v>
      </c>
      <c r="G62">
        <v>-0.29420371674063561</v>
      </c>
      <c r="H62">
        <v>-1.1569616196758697E-2</v>
      </c>
      <c r="I62">
        <v>-18.346399976243664</v>
      </c>
      <c r="J62">
        <v>-0.30577333293739428</v>
      </c>
      <c r="K62">
        <v>-1.0000000000000007</v>
      </c>
      <c r="L62">
        <v>-1.0000000000000007</v>
      </c>
      <c r="M62">
        <v>-6.115466658747887</v>
      </c>
      <c r="N62">
        <v>-12.244805733057166</v>
      </c>
      <c r="O62">
        <v>-0.21301820663317089</v>
      </c>
      <c r="P62">
        <v>0.9472333593340645</v>
      </c>
      <c r="Q62">
        <v>0.32546133880681732</v>
      </c>
      <c r="R62">
        <v>0.33371301744889409</v>
      </c>
      <c r="S62">
        <v>0.33371301744889409</v>
      </c>
      <c r="T62">
        <v>0.15072750242265595</v>
      </c>
      <c r="U62">
        <v>-2.6004255614146168E-2</v>
      </c>
      <c r="V62">
        <v>43.916904585747687</v>
      </c>
      <c r="W62">
        <v>1.4204635279564899</v>
      </c>
      <c r="X62">
        <v>-1.0000000000000007</v>
      </c>
      <c r="Y62">
        <v>-1.0000000000000007</v>
      </c>
      <c r="Z62">
        <v>65.27882753088133</v>
      </c>
      <c r="AA62">
        <v>7.4424777099472275E-2</v>
      </c>
      <c r="AB62">
        <v>0.15754696484281733</v>
      </c>
      <c r="AC62">
        <v>0.18875749018424662</v>
      </c>
      <c r="AD62">
        <v>21.036461606326814</v>
      </c>
      <c r="AE62">
        <v>0.5</v>
      </c>
      <c r="AF62">
        <v>-1.0000000000000007</v>
      </c>
      <c r="AG62">
        <v>-1.0000000000000007</v>
      </c>
      <c r="AH62">
        <v>5.299660332038874E-2</v>
      </c>
      <c r="AI62">
        <v>-2.6004255614146168E-2</v>
      </c>
      <c r="AJ62">
        <v>6.3199234952867143E-3</v>
      </c>
      <c r="AK62">
        <v>4.4307199346274681E-2</v>
      </c>
      <c r="AL62">
        <v>-2.4282662022111011E-2</v>
      </c>
      <c r="AM62">
        <v>0.11952051524148809</v>
      </c>
      <c r="AN62">
        <v>-0.57546693307634178</v>
      </c>
      <c r="AO62">
        <v>3.2095488777685777</v>
      </c>
      <c r="AP62">
        <v>25.570504609504045</v>
      </c>
      <c r="AQ62">
        <v>0.79214928170629795</v>
      </c>
      <c r="AR62">
        <v>1.1146901950190955</v>
      </c>
      <c r="AS62">
        <v>-1.0000000000000007</v>
      </c>
      <c r="AT62">
        <v>-1.0000000000000007</v>
      </c>
      <c r="AU62">
        <v>0.68705654836982821</v>
      </c>
      <c r="AV62">
        <v>56.243570675592721</v>
      </c>
      <c r="AW62">
        <v>54.703077180585886</v>
      </c>
      <c r="AX62">
        <v>4.1411119034435007E-2</v>
      </c>
      <c r="AY62">
        <v>-21.545408046593899</v>
      </c>
      <c r="AZ62">
        <v>1412.0564230288612</v>
      </c>
    </row>
    <row r="63" spans="1:52" x14ac:dyDescent="0.25">
      <c r="A63">
        <v>6369</v>
      </c>
      <c r="B63" t="s">
        <v>3239</v>
      </c>
      <c r="C63">
        <v>5.6351904304176799</v>
      </c>
      <c r="D63">
        <v>0.19876487158416839</v>
      </c>
      <c r="E63">
        <v>-0.66921323556233481</v>
      </c>
      <c r="F63">
        <v>-0.66921323556233481</v>
      </c>
      <c r="G63">
        <v>-1.126409735843955E-2</v>
      </c>
      <c r="H63">
        <v>-1.5494012960256473E-2</v>
      </c>
      <c r="I63">
        <v>-1.6054866191217578</v>
      </c>
      <c r="J63">
        <v>-2.6758110318696033E-2</v>
      </c>
      <c r="K63">
        <v>-1.0000000000000007</v>
      </c>
      <c r="L63">
        <v>-1.0000000000000007</v>
      </c>
      <c r="M63">
        <v>-0.53516220637392098</v>
      </c>
      <c r="N63">
        <v>3.3604905757335866</v>
      </c>
      <c r="O63">
        <v>7.6200807402779862</v>
      </c>
      <c r="P63">
        <v>0.87182130611864517</v>
      </c>
      <c r="Q63">
        <v>1.2323484629266019</v>
      </c>
      <c r="R63">
        <v>0.33001058090463742</v>
      </c>
      <c r="S63">
        <v>0.33001058090463742</v>
      </c>
      <c r="T63">
        <v>0.28394062522515695</v>
      </c>
      <c r="U63">
        <v>0.20145422857865999</v>
      </c>
      <c r="V63">
        <v>46.886965037271501</v>
      </c>
      <c r="W63">
        <v>3.0279443920718601</v>
      </c>
      <c r="X63">
        <v>-1.0000000000000007</v>
      </c>
      <c r="Y63">
        <v>-1.0000000000000007</v>
      </c>
      <c r="Z63">
        <v>100.00248933442742</v>
      </c>
      <c r="AA63">
        <v>0.11605626440771416</v>
      </c>
      <c r="AB63">
        <v>0.43600381203846783</v>
      </c>
      <c r="AC63">
        <v>0.4856034402384044</v>
      </c>
      <c r="AD63">
        <v>51.883175834229327</v>
      </c>
      <c r="AE63">
        <v>0.9</v>
      </c>
      <c r="AF63">
        <v>-1.0000000000000007</v>
      </c>
      <c r="AG63">
        <v>-1.0000000000000007</v>
      </c>
      <c r="AH63">
        <v>-1.0598654475359973E-3</v>
      </c>
      <c r="AI63">
        <v>0.20145422857865999</v>
      </c>
      <c r="AJ63">
        <v>0.14183165859830624</v>
      </c>
      <c r="AK63">
        <v>-0.10514450659325018</v>
      </c>
      <c r="AL63">
        <v>0.3518745922665456</v>
      </c>
      <c r="AM63">
        <v>9.7385141848029738E-2</v>
      </c>
      <c r="AN63">
        <v>9.506023099655172</v>
      </c>
      <c r="AO63">
        <v>1.9089060132344908</v>
      </c>
      <c r="AP63">
        <v>45.28147841814971</v>
      </c>
      <c r="AQ63">
        <v>1.1454160156130913</v>
      </c>
      <c r="AR63">
        <v>3.0011862817531654</v>
      </c>
      <c r="AS63">
        <v>-1.0000000000000007</v>
      </c>
      <c r="AT63">
        <v>-1.0000000000000007</v>
      </c>
      <c r="AU63">
        <v>0.56313522736426969</v>
      </c>
      <c r="AV63">
        <v>105.27188592339553</v>
      </c>
      <c r="AW63">
        <v>125.39611147231071</v>
      </c>
      <c r="AX63">
        <v>0.13899900426029346</v>
      </c>
      <c r="AY63">
        <v>-20.614912674162525</v>
      </c>
      <c r="AZ63">
        <v>1475.7892886227196</v>
      </c>
    </row>
    <row r="64" spans="1:52" x14ac:dyDescent="0.25">
      <c r="A64">
        <v>6377</v>
      </c>
      <c r="B64" t="s">
        <v>3246</v>
      </c>
      <c r="C64">
        <v>4.2130434573779487</v>
      </c>
      <c r="D64">
        <v>-4.3825022819588737E-3</v>
      </c>
      <c r="E64">
        <v>-0.33601911150055863</v>
      </c>
      <c r="F64">
        <v>-0.33601911150055863</v>
      </c>
      <c r="G64">
        <v>0.11365486869973403</v>
      </c>
      <c r="H64">
        <v>-2.6602970180052577E-3</v>
      </c>
      <c r="I64">
        <v>6.6596743009037302</v>
      </c>
      <c r="J64">
        <v>0.11099457168172878</v>
      </c>
      <c r="K64">
        <v>-0.99999999999999956</v>
      </c>
      <c r="L64">
        <v>-0.99999999999999956</v>
      </c>
      <c r="M64">
        <v>2.2198914336345754</v>
      </c>
      <c r="N64">
        <v>10.536698646781122</v>
      </c>
      <c r="O64">
        <v>-0.89004108387654879</v>
      </c>
      <c r="P64">
        <v>-2.2718948937724441</v>
      </c>
      <c r="Q64">
        <v>-0.74581214186732581</v>
      </c>
      <c r="R64">
        <v>0.33560452265284579</v>
      </c>
      <c r="S64">
        <v>0.33560452265284579</v>
      </c>
      <c r="T64">
        <v>0.21211469451175927</v>
      </c>
      <c r="U64">
        <v>-0.13161291309507683</v>
      </c>
      <c r="V64">
        <v>25.628650201625813</v>
      </c>
      <c r="W64">
        <v>0.62126696242005108</v>
      </c>
      <c r="X64">
        <v>-0.99999999999999956</v>
      </c>
      <c r="Y64">
        <v>-0.99999999999999956</v>
      </c>
      <c r="Z64">
        <v>62.408286261363607</v>
      </c>
      <c r="AA64">
        <v>5.13733891681648E-2</v>
      </c>
      <c r="AB64">
        <v>0.17841539692280389</v>
      </c>
      <c r="AC64">
        <v>0.52072017794113468</v>
      </c>
      <c r="AD64">
        <v>37.525448201605172</v>
      </c>
      <c r="AE64">
        <v>1</v>
      </c>
      <c r="AF64">
        <v>-0.99999999999999956</v>
      </c>
      <c r="AG64">
        <v>-0.99999999999999956</v>
      </c>
      <c r="AH64">
        <v>-3.6079590479013379E-2</v>
      </c>
      <c r="AI64">
        <v>-0.13161291309507683</v>
      </c>
      <c r="AJ64">
        <v>-7.8935896173208606E-2</v>
      </c>
      <c r="AK64">
        <v>0.13769871852410007</v>
      </c>
      <c r="AL64">
        <v>-4.2925462114354121E-3</v>
      </c>
      <c r="AM64">
        <v>-2.7543083076037964E-2</v>
      </c>
      <c r="AN64">
        <v>-0.50199313615192731</v>
      </c>
      <c r="AO64">
        <v>-8.3484280449352966E-5</v>
      </c>
      <c r="AP64">
        <v>32.28832450252952</v>
      </c>
      <c r="AQ64">
        <v>0.75171082672237377</v>
      </c>
      <c r="AR64">
        <v>0.73226153410177974</v>
      </c>
      <c r="AS64">
        <v>-0.99999999999999956</v>
      </c>
      <c r="AT64">
        <v>-0.99999999999999956</v>
      </c>
      <c r="AU64">
        <v>-1.0818312533678842</v>
      </c>
      <c r="AV64">
        <v>72.944901423864309</v>
      </c>
      <c r="AW64">
        <v>59.062018304776359</v>
      </c>
      <c r="AX64">
        <v>6.2958570892893192E-3</v>
      </c>
      <c r="AY64">
        <v>-24.099564461427661</v>
      </c>
      <c r="AZ64">
        <v>1455.8363732779749</v>
      </c>
    </row>
    <row r="65" spans="1:52" x14ac:dyDescent="0.25">
      <c r="A65">
        <v>6418</v>
      </c>
      <c r="B65" t="s">
        <v>3287</v>
      </c>
      <c r="C65">
        <v>4.68345529959847</v>
      </c>
      <c r="D65">
        <v>9.1468774726415208E-3</v>
      </c>
      <c r="E65">
        <v>7.453500064903773E-2</v>
      </c>
      <c r="F65">
        <v>7.453500064903773E-2</v>
      </c>
      <c r="G65">
        <v>8.8230642300474435E-2</v>
      </c>
      <c r="H65">
        <v>5.2015849451003716E-3</v>
      </c>
      <c r="I65">
        <v>5.605933634734491</v>
      </c>
      <c r="J65">
        <v>9.3432227245574789E-2</v>
      </c>
      <c r="K65">
        <v>-1.0000000000000018</v>
      </c>
      <c r="L65">
        <v>-1.0000000000000018</v>
      </c>
      <c r="M65">
        <v>1.8686445449114939</v>
      </c>
      <c r="N65">
        <v>10.363923934981996</v>
      </c>
      <c r="O65">
        <v>-0.89720913202185271</v>
      </c>
      <c r="P65">
        <v>6.5628714601432243</v>
      </c>
      <c r="Q65">
        <v>2.1483489988547633</v>
      </c>
      <c r="R65">
        <v>0.32667871538791426</v>
      </c>
      <c r="S65">
        <v>0.32667871538791426</v>
      </c>
      <c r="T65">
        <v>0.41805238441050396</v>
      </c>
      <c r="U65">
        <v>9.2200042450966316E-2</v>
      </c>
      <c r="V65">
        <v>42.807105215668969</v>
      </c>
      <c r="W65">
        <v>2.7786803779326492</v>
      </c>
      <c r="X65">
        <v>-1.0000000000000018</v>
      </c>
      <c r="Y65">
        <v>-1.0000000000000018</v>
      </c>
      <c r="Z65">
        <v>89.778332658692293</v>
      </c>
      <c r="AA65">
        <v>0.30228908619972211</v>
      </c>
      <c r="AB65">
        <v>0.15416714855516978</v>
      </c>
      <c r="AC65">
        <v>0.44000133412847864</v>
      </c>
      <c r="AD65">
        <v>44.822878444168566</v>
      </c>
      <c r="AE65">
        <v>0.8</v>
      </c>
      <c r="AF65">
        <v>-1.0000000000000018</v>
      </c>
      <c r="AG65">
        <v>-1.0000000000000018</v>
      </c>
      <c r="AH65">
        <v>3.5381603938253639E-2</v>
      </c>
      <c r="AI65">
        <v>9.2200042450966316E-2</v>
      </c>
      <c r="AJ65">
        <v>-4.5356351238699917E-2</v>
      </c>
      <c r="AK65">
        <v>8.5859650644755911E-2</v>
      </c>
      <c r="AL65">
        <v>-2.2797231405039947E-3</v>
      </c>
      <c r="AM65">
        <v>1.4101257513409952E-2</v>
      </c>
      <c r="AN65">
        <v>-0.28377483470609965</v>
      </c>
      <c r="AO65">
        <v>0.78182969105902866</v>
      </c>
      <c r="AP65">
        <v>48.41303885040346</v>
      </c>
      <c r="AQ65">
        <v>1.1636098576372989</v>
      </c>
      <c r="AR65">
        <v>2.8721126051782222</v>
      </c>
      <c r="AS65">
        <v>-1.0000000000000018</v>
      </c>
      <c r="AT65">
        <v>-1.0000000000000018</v>
      </c>
      <c r="AU65">
        <v>2.2228839995037992</v>
      </c>
      <c r="AV65">
        <v>100.92408628473331</v>
      </c>
      <c r="AW65">
        <v>110.85172260859494</v>
      </c>
      <c r="AX65">
        <v>0.25227593371640067</v>
      </c>
      <c r="AY65">
        <v>1.9998118889982079</v>
      </c>
      <c r="AZ65">
        <v>1542.9806452283974</v>
      </c>
    </row>
    <row r="66" spans="1:52" x14ac:dyDescent="0.25">
      <c r="A66">
        <v>6430</v>
      </c>
      <c r="B66" t="s">
        <v>3297</v>
      </c>
      <c r="C66">
        <v>1.136046005320082</v>
      </c>
      <c r="D66">
        <v>-1.7256179129143685E-2</v>
      </c>
      <c r="E66">
        <v>1.1727481174735628</v>
      </c>
      <c r="F66">
        <v>1.1727481174735628</v>
      </c>
      <c r="G66">
        <v>0.15317204488597796</v>
      </c>
      <c r="H66">
        <v>1.0756358266963363E-2</v>
      </c>
      <c r="I66">
        <v>9.835704189176468</v>
      </c>
      <c r="J66">
        <v>0.16392840315294133</v>
      </c>
      <c r="K66">
        <v>-1.0000000000000004</v>
      </c>
      <c r="L66">
        <v>-1.0000000000000004</v>
      </c>
      <c r="M66">
        <v>3.2785680630588301</v>
      </c>
      <c r="N66">
        <v>12.144498311970137</v>
      </c>
      <c r="O66">
        <v>-0.71042190148361395</v>
      </c>
      <c r="P66">
        <v>2.7832170947222563</v>
      </c>
      <c r="Q66">
        <v>0.82208596219983132</v>
      </c>
      <c r="R66">
        <v>0.34783330992588174</v>
      </c>
      <c r="S66">
        <v>0.34783330992588174</v>
      </c>
      <c r="T66">
        <v>0.28859313981229545</v>
      </c>
      <c r="U66">
        <v>-0.18194568698527172</v>
      </c>
      <c r="V66">
        <v>25.535426781033856</v>
      </c>
      <c r="W66">
        <v>0.60893663062892323</v>
      </c>
      <c r="X66">
        <v>-1.0000000000000004</v>
      </c>
      <c r="Y66">
        <v>-1.0000000000000004</v>
      </c>
      <c r="Z66">
        <v>41.107757434522092</v>
      </c>
      <c r="AA66">
        <v>0.10282378880453977</v>
      </c>
      <c r="AB66">
        <v>2.3352352977434362E-2</v>
      </c>
      <c r="AC66">
        <v>0.16882875204379294</v>
      </c>
      <c r="AD66">
        <v>14.75024469128835</v>
      </c>
      <c r="AE66">
        <v>0.2</v>
      </c>
      <c r="AF66">
        <v>-1.0000000000000004</v>
      </c>
      <c r="AG66">
        <v>-1.0000000000000004</v>
      </c>
      <c r="AH66">
        <v>3.2111882530918082E-2</v>
      </c>
      <c r="AI66">
        <v>-0.18194568698527172</v>
      </c>
      <c r="AJ66">
        <v>6.4643155725133891E-2</v>
      </c>
      <c r="AK66">
        <v>-0.21207341903645324</v>
      </c>
      <c r="AL66">
        <v>0.88506404827378082</v>
      </c>
      <c r="AM66">
        <v>-0.1603403407661714</v>
      </c>
      <c r="AN66">
        <v>22.449816985470189</v>
      </c>
      <c r="AO66">
        <v>-5.068875614336549</v>
      </c>
      <c r="AP66">
        <v>35.371130970210324</v>
      </c>
      <c r="AQ66">
        <v>0.80231407267878818</v>
      </c>
      <c r="AR66">
        <v>0.77286503378186555</v>
      </c>
      <c r="AS66">
        <v>-1.0000000000000004</v>
      </c>
      <c r="AT66">
        <v>-1.0000000000000004</v>
      </c>
      <c r="AU66">
        <v>1.9948340796733919</v>
      </c>
      <c r="AV66">
        <v>48.183380132155605</v>
      </c>
      <c r="AW66">
        <v>30.631049084246765</v>
      </c>
      <c r="AX66">
        <v>-0.15229038369025891</v>
      </c>
      <c r="AY66">
        <v>-83.233620047669476</v>
      </c>
      <c r="AZ66">
        <v>1268.2973533730856</v>
      </c>
    </row>
    <row r="67" spans="1:52" x14ac:dyDescent="0.25">
      <c r="A67">
        <v>6546</v>
      </c>
      <c r="B67" t="s">
        <v>2753</v>
      </c>
      <c r="C67">
        <v>5.5840354538883954</v>
      </c>
      <c r="D67">
        <v>-1.9472810826159419E-2</v>
      </c>
      <c r="E67">
        <v>-3.1981685701653995E-2</v>
      </c>
      <c r="F67">
        <v>-3.1981685701653995E-2</v>
      </c>
      <c r="G67">
        <v>0.37029913511558726</v>
      </c>
      <c r="H67">
        <v>6.4287983972554016E-3</v>
      </c>
      <c r="I67">
        <v>22.60367601077057</v>
      </c>
      <c r="J67">
        <v>0.37672793351284262</v>
      </c>
      <c r="K67">
        <v>-1.0000000000000004</v>
      </c>
      <c r="L67">
        <v>-1.0000000000000004</v>
      </c>
      <c r="M67">
        <v>7.5345586702568559</v>
      </c>
      <c r="N67">
        <v>28.155729778957308</v>
      </c>
      <c r="O67">
        <v>-8.2525490955714959E-2</v>
      </c>
      <c r="P67">
        <v>2.9044322870411325</v>
      </c>
      <c r="Q67">
        <v>0.94531337902649337</v>
      </c>
      <c r="R67">
        <v>0.32928182066353673</v>
      </c>
      <c r="S67">
        <v>0.32928182066353673</v>
      </c>
      <c r="T67">
        <v>0.25064065604938618</v>
      </c>
      <c r="U67">
        <v>0.1124758996446045</v>
      </c>
      <c r="V67">
        <v>25.798090540328868</v>
      </c>
      <c r="W67">
        <v>1.9552022172096049</v>
      </c>
      <c r="X67">
        <v>-1.0000000000000004</v>
      </c>
      <c r="Y67">
        <v>-1.0000000000000004</v>
      </c>
      <c r="Z67">
        <v>61.674495698506767</v>
      </c>
      <c r="AA67">
        <v>0.32233293147711961</v>
      </c>
      <c r="AB67">
        <v>0.3861260052883112</v>
      </c>
      <c r="AC67">
        <v>-9.8371011824021672E-3</v>
      </c>
      <c r="AD67">
        <v>34.93109177915143</v>
      </c>
      <c r="AE67">
        <v>0.6</v>
      </c>
      <c r="AF67">
        <v>-1.0000000000000004</v>
      </c>
      <c r="AG67">
        <v>-1.0000000000000004</v>
      </c>
      <c r="AH67">
        <v>-1.27622445700978E-2</v>
      </c>
      <c r="AI67">
        <v>0.1124758996446045</v>
      </c>
      <c r="AJ67">
        <v>-0.23288130104781912</v>
      </c>
      <c r="AK67">
        <v>0.46479333803720135</v>
      </c>
      <c r="AL67">
        <v>-0.2925929693169666</v>
      </c>
      <c r="AM67">
        <v>-4.0244116734096391E-3</v>
      </c>
      <c r="AN67">
        <v>-8.4792307381632597</v>
      </c>
      <c r="AO67">
        <v>2.2233563983507652</v>
      </c>
      <c r="AP67">
        <v>48.401766551099406</v>
      </c>
      <c r="AQ67">
        <v>1.0216801970210638</v>
      </c>
      <c r="AR67">
        <v>2.3319301507224477</v>
      </c>
      <c r="AS67">
        <v>-1.0000000000000004</v>
      </c>
      <c r="AT67">
        <v>-1.0000000000000004</v>
      </c>
      <c r="AU67">
        <v>0.91333169332483743</v>
      </c>
      <c r="AV67">
        <v>92.053581875814899</v>
      </c>
      <c r="AW67">
        <v>103.04592694887334</v>
      </c>
      <c r="AX67">
        <v>0.25167079545832682</v>
      </c>
      <c r="AY67">
        <v>19.7786396578873</v>
      </c>
      <c r="AZ67">
        <v>1527.2987853354937</v>
      </c>
    </row>
    <row r="68" spans="1:52" x14ac:dyDescent="0.25">
      <c r="A68">
        <v>6652</v>
      </c>
      <c r="B68" t="s">
        <v>3475</v>
      </c>
      <c r="C68">
        <v>4.4608918840647718</v>
      </c>
      <c r="D68">
        <v>0.12655599067769577</v>
      </c>
      <c r="E68">
        <v>-1.6937383620330186</v>
      </c>
      <c r="F68">
        <v>-1.6937383620330186</v>
      </c>
      <c r="G68">
        <v>0.32452443151941279</v>
      </c>
      <c r="H68">
        <v>-5.7286268983588098E-3</v>
      </c>
      <c r="I68">
        <v>19.127748277263226</v>
      </c>
      <c r="J68">
        <v>0.31879580462105384</v>
      </c>
      <c r="K68">
        <v>-0.99999999999999867</v>
      </c>
      <c r="L68">
        <v>-0.99999999999999867</v>
      </c>
      <c r="M68">
        <v>6.3759160924210798</v>
      </c>
      <c r="N68">
        <v>21.894901799294985</v>
      </c>
      <c r="O68">
        <v>1.9195930148445888</v>
      </c>
      <c r="P68">
        <v>-15.66053504725093</v>
      </c>
      <c r="Q68">
        <v>-5.0940331599186797</v>
      </c>
      <c r="R68">
        <v>0.32474446190804235</v>
      </c>
      <c r="S68">
        <v>0.32474446190804235</v>
      </c>
      <c r="T68">
        <v>0.40306609330054793</v>
      </c>
      <c r="U68">
        <v>-3.1221447216800736E-3</v>
      </c>
      <c r="V68">
        <v>29.225482710955927</v>
      </c>
      <c r="W68">
        <v>1.9156357526418515</v>
      </c>
      <c r="X68">
        <v>-0.99999999999999867</v>
      </c>
      <c r="Y68">
        <v>-0.99999999999999867</v>
      </c>
      <c r="Z68">
        <v>71.035200744803674</v>
      </c>
      <c r="AA68">
        <v>0.46448135989646938</v>
      </c>
      <c r="AB68">
        <v>0.2094017073097354</v>
      </c>
      <c r="AC68">
        <v>0.26419195666912293</v>
      </c>
      <c r="AD68">
        <v>46.903751193766354</v>
      </c>
      <c r="AE68">
        <v>0.8</v>
      </c>
      <c r="AF68">
        <v>-0.99999999999999867</v>
      </c>
      <c r="AG68">
        <v>-0.99999999999999867</v>
      </c>
      <c r="AH68">
        <v>-0.2688436186012953</v>
      </c>
      <c r="AI68">
        <v>-3.1221447216800736E-3</v>
      </c>
      <c r="AJ68">
        <v>0.57328511854518738</v>
      </c>
      <c r="AK68">
        <v>0.23765548002708736</v>
      </c>
      <c r="AL68">
        <v>0.85803525770232214</v>
      </c>
      <c r="AM68">
        <v>-9.4572507563142422E-2</v>
      </c>
      <c r="AN68">
        <v>24.317307035284003</v>
      </c>
      <c r="AO68">
        <v>-1.1760352889431236</v>
      </c>
      <c r="AP68">
        <v>48.353230988219146</v>
      </c>
      <c r="AQ68">
        <v>1.0494328723949524</v>
      </c>
      <c r="AR68">
        <v>2.234431557262905</v>
      </c>
      <c r="AS68">
        <v>-0.99999999999999867</v>
      </c>
      <c r="AT68">
        <v>-0.99999999999999867</v>
      </c>
      <c r="AU68">
        <v>-6.7877715219516972</v>
      </c>
      <c r="AV68">
        <v>91.754067255155448</v>
      </c>
      <c r="AW68">
        <v>86.064980410961567</v>
      </c>
      <c r="AX68">
        <v>2.8062443843403596E-2</v>
      </c>
      <c r="AY68">
        <v>-37.577784249202317</v>
      </c>
      <c r="AZ68">
        <v>1351.4602529824051</v>
      </c>
    </row>
    <row r="69" spans="1:52" x14ac:dyDescent="0.25">
      <c r="A69">
        <v>6666</v>
      </c>
      <c r="B69" t="s">
        <v>3486</v>
      </c>
      <c r="C69">
        <v>5.1469658824885176</v>
      </c>
      <c r="D69">
        <v>7.0711653294944022E-3</v>
      </c>
      <c r="E69">
        <v>-1.2976462066960712</v>
      </c>
      <c r="F69">
        <v>-1.2976462066960712</v>
      </c>
      <c r="G69">
        <v>0.1255772015595859</v>
      </c>
      <c r="H69">
        <v>3.6575937005497812E-3</v>
      </c>
      <c r="I69">
        <v>7.7540877156081427</v>
      </c>
      <c r="J69">
        <v>0.12923479526013565</v>
      </c>
      <c r="K69">
        <v>-1.0000000000000004</v>
      </c>
      <c r="L69">
        <v>-1.0000000000000004</v>
      </c>
      <c r="M69">
        <v>2.5846959052027128</v>
      </c>
      <c r="N69">
        <v>11.603407391400586</v>
      </c>
      <c r="O69">
        <v>-0.6784573781848211</v>
      </c>
      <c r="P69">
        <v>-1.2606344633881854</v>
      </c>
      <c r="Q69">
        <v>-0.48534784332491759</v>
      </c>
      <c r="R69">
        <v>0.35186224693375368</v>
      </c>
      <c r="S69">
        <v>0.35186224693375368</v>
      </c>
      <c r="T69">
        <v>0.3972892553293067</v>
      </c>
      <c r="U69">
        <v>-3.2588300481348351E-2</v>
      </c>
      <c r="V69">
        <v>37.567626138213178</v>
      </c>
      <c r="W69">
        <v>1.9866458306369279</v>
      </c>
      <c r="X69">
        <v>-1.0000000000000004</v>
      </c>
      <c r="Y69">
        <v>-1.0000000000000004</v>
      </c>
      <c r="Z69">
        <v>42.45960980005605</v>
      </c>
      <c r="AA69">
        <v>-4.3946711020553635E-2</v>
      </c>
      <c r="AB69">
        <v>-9.073110491699515E-3</v>
      </c>
      <c r="AC69">
        <v>0.16056645161560876</v>
      </c>
      <c r="AD69">
        <v>5.377331505167767</v>
      </c>
      <c r="AE69">
        <v>0.5</v>
      </c>
      <c r="AF69">
        <v>-1.0000000000000004</v>
      </c>
      <c r="AG69">
        <v>-1.0000000000000004</v>
      </c>
      <c r="AH69">
        <v>-7.9273219394194447E-2</v>
      </c>
      <c r="AI69">
        <v>-3.2588300481348351E-2</v>
      </c>
      <c r="AJ69">
        <v>0.42874844872730095</v>
      </c>
      <c r="AK69">
        <v>0.27899870788472214</v>
      </c>
      <c r="AL69">
        <v>0.42245736442050696</v>
      </c>
      <c r="AM69">
        <v>2.652546099407567E-2</v>
      </c>
      <c r="AN69">
        <v>12.705176354149183</v>
      </c>
      <c r="AO69">
        <v>2.058130064275502</v>
      </c>
      <c r="AP69">
        <v>45.321713853821315</v>
      </c>
      <c r="AQ69">
        <v>1.0684254487154656</v>
      </c>
      <c r="AR69">
        <v>2.1158806258970642</v>
      </c>
      <c r="AS69">
        <v>-1.0000000000000004</v>
      </c>
      <c r="AT69">
        <v>-1.0000000000000004</v>
      </c>
      <c r="AU69">
        <v>-1.7829940500209887</v>
      </c>
      <c r="AV69">
        <v>56.12114725573214</v>
      </c>
      <c r="AW69">
        <v>51.276852819713412</v>
      </c>
      <c r="AX69">
        <v>-0.22538773961284247</v>
      </c>
      <c r="AY69">
        <v>-73.359085298081837</v>
      </c>
      <c r="AZ69">
        <v>1385.8544151937458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55" width="6.28515625" customWidth="1"/>
  </cols>
  <sheetData>
    <row r="1" spans="1:52" x14ac:dyDescent="0.25">
      <c r="C1" t="s">
        <v>2</v>
      </c>
      <c r="O1" t="s">
        <v>12</v>
      </c>
      <c r="AA1" t="s">
        <v>28</v>
      </c>
      <c r="AF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3704</v>
      </c>
      <c r="AF2" s="1" t="s">
        <v>3704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60</v>
      </c>
      <c r="B3" t="s">
        <v>462</v>
      </c>
      <c r="C3" s="17">
        <v>5.7059225554222319</v>
      </c>
      <c r="D3" s="17">
        <v>-1.6403087555544576E-2</v>
      </c>
      <c r="E3" s="17">
        <v>0.93249049555167829</v>
      </c>
      <c r="F3" s="17">
        <v>0.93249049555167829</v>
      </c>
      <c r="G3" s="17">
        <v>0.40528271118739101</v>
      </c>
      <c r="H3" s="17">
        <v>0.10445635720945724</v>
      </c>
      <c r="I3" s="17">
        <v>30.584344103810881</v>
      </c>
      <c r="J3" s="17">
        <v>0.50973906839684813</v>
      </c>
      <c r="K3" s="17">
        <v>-1.0000000000000002</v>
      </c>
      <c r="L3" s="17">
        <v>-1.0000000000000002</v>
      </c>
      <c r="M3" s="17">
        <v>10.194781367936963</v>
      </c>
      <c r="N3" s="17">
        <v>37.222757154784787</v>
      </c>
      <c r="O3" s="17">
        <v>2.3429082958325584</v>
      </c>
      <c r="P3" s="17">
        <v>-0.6271389209259528</v>
      </c>
      <c r="Q3" s="17">
        <v>-6.5607035535117875E-2</v>
      </c>
      <c r="R3" s="17">
        <v>0.3280485330540861</v>
      </c>
      <c r="S3" s="17">
        <v>0.3280485330540861</v>
      </c>
      <c r="T3" s="17">
        <v>0.47848951602616696</v>
      </c>
      <c r="U3" s="17">
        <v>5.9635581575104242E-2</v>
      </c>
      <c r="V3" s="17">
        <v>27.379323812503799</v>
      </c>
      <c r="W3" s="17">
        <v>2.4128447509873689</v>
      </c>
      <c r="X3" s="17">
        <v>-1.0000000000000002</v>
      </c>
      <c r="Y3" s="17">
        <v>-1.0000000000000002</v>
      </c>
      <c r="Z3" s="17">
        <v>70.537880787120329</v>
      </c>
      <c r="AA3" s="17">
        <v>0.31045375411633119</v>
      </c>
      <c r="AB3" s="17">
        <v>8.1087943657909126E-2</v>
      </c>
      <c r="AC3" s="17">
        <v>0.47294158242879225</v>
      </c>
      <c r="AD3" s="17">
        <v>43.224164010151654</v>
      </c>
      <c r="AE3" s="17">
        <v>0.9</v>
      </c>
      <c r="AF3" s="17">
        <v>-1.0000000000000002</v>
      </c>
      <c r="AG3" s="17">
        <v>-1.0000000000000002</v>
      </c>
      <c r="AH3" s="17">
        <v>-1.2083319840327615E-2</v>
      </c>
      <c r="AI3" s="17">
        <v>5.9635581575104242E-2</v>
      </c>
      <c r="AJ3" s="17">
        <v>0.24887531945077832</v>
      </c>
      <c r="AK3" s="17">
        <v>4.7389260290581776E-2</v>
      </c>
      <c r="AL3" s="17">
        <v>-0.10273692312433896</v>
      </c>
      <c r="AM3" s="17">
        <v>-0.40503254911524783</v>
      </c>
      <c r="AN3" s="17">
        <v>-1.3240464808545824</v>
      </c>
      <c r="AO3" s="17">
        <v>-9.8888674264282788</v>
      </c>
      <c r="AP3" s="17">
        <v>57.963667916314698</v>
      </c>
      <c r="AQ3" s="17">
        <v>1.1942221637094448</v>
      </c>
      <c r="AR3" s="17">
        <v>2.9225838193842191</v>
      </c>
      <c r="AS3" s="17">
        <v>-1.0000000000000002</v>
      </c>
      <c r="AT3" s="17">
        <v>-1.0000000000000002</v>
      </c>
      <c r="AU3" s="17">
        <v>0.86688346001656058</v>
      </c>
      <c r="AV3" s="17">
        <v>97.871770515476754</v>
      </c>
      <c r="AW3" s="17">
        <v>103.59366227618068</v>
      </c>
      <c r="AX3" s="17">
        <v>0.19606121928353587</v>
      </c>
      <c r="AY3" s="17">
        <v>20.027180981293064</v>
      </c>
      <c r="AZ3">
        <v>1597.0693062141679</v>
      </c>
    </row>
    <row r="4" spans="1:52" x14ac:dyDescent="0.25">
      <c r="A4">
        <v>79</v>
      </c>
      <c r="B4" t="s">
        <v>473</v>
      </c>
      <c r="C4" s="17">
        <v>4.4025013783074911</v>
      </c>
      <c r="D4" s="17">
        <v>1.491087171304588E-2</v>
      </c>
      <c r="E4" s="17">
        <v>3.4474567624844714</v>
      </c>
      <c r="F4" s="17">
        <v>3.4474567624844714</v>
      </c>
      <c r="G4" s="17">
        <v>0.12817778891406564</v>
      </c>
      <c r="H4" s="17">
        <v>-2.2292785928373074E-3</v>
      </c>
      <c r="I4" s="17">
        <v>7.5569106192736992</v>
      </c>
      <c r="J4" s="17">
        <v>0.12594851032122836</v>
      </c>
      <c r="K4" s="17">
        <v>-0.99999999999999745</v>
      </c>
      <c r="L4" s="17">
        <v>-0.99999999999999745</v>
      </c>
      <c r="M4" s="17">
        <v>2.5189702064245671</v>
      </c>
      <c r="N4" s="17">
        <v>15.40686876006566</v>
      </c>
      <c r="O4" s="17">
        <v>0.49418460933768443</v>
      </c>
      <c r="P4" s="17">
        <v>19.54132100856744</v>
      </c>
      <c r="Q4" s="17">
        <v>6.409592520517978</v>
      </c>
      <c r="R4" s="17">
        <v>0.3343506366351498</v>
      </c>
      <c r="S4" s="17">
        <v>0.3343506366351498</v>
      </c>
      <c r="T4" s="17">
        <v>0.23694019118902285</v>
      </c>
      <c r="U4" s="17">
        <v>0.26368617281674761</v>
      </c>
      <c r="V4" s="17">
        <v>41.735165078193631</v>
      </c>
      <c r="W4" s="17">
        <v>3.0736478679074639</v>
      </c>
      <c r="X4" s="17">
        <v>-0.99999999999999745</v>
      </c>
      <c r="Y4" s="17">
        <v>-0.99999999999999745</v>
      </c>
      <c r="Z4" s="17">
        <v>84.944764409379545</v>
      </c>
      <c r="AA4" s="17">
        <v>0.52194086716429955</v>
      </c>
      <c r="AB4" s="17">
        <v>7.3175419259958102E-2</v>
      </c>
      <c r="AC4" s="17">
        <v>0.14088384978910123</v>
      </c>
      <c r="AD4" s="17">
        <v>36.800006810667959</v>
      </c>
      <c r="AE4" s="17">
        <v>0.83333333333333337</v>
      </c>
      <c r="AF4" s="17">
        <v>-0.99999999999999745</v>
      </c>
      <c r="AG4" s="17">
        <v>-0.99999999999999745</v>
      </c>
      <c r="AH4" s="17">
        <v>9.8507540240064626E-2</v>
      </c>
      <c r="AI4" s="17">
        <v>0.26368617281674761</v>
      </c>
      <c r="AJ4" s="17">
        <v>-4.2276140169296723E-3</v>
      </c>
      <c r="AK4" s="17">
        <v>0.32711801580717004</v>
      </c>
      <c r="AL4" s="17">
        <v>7.3753182334401271E-2</v>
      </c>
      <c r="AM4" s="17">
        <v>0.27003664342399586</v>
      </c>
      <c r="AN4" s="17">
        <v>1.822691488275384</v>
      </c>
      <c r="AO4" s="17">
        <v>8.386506164635751</v>
      </c>
      <c r="AP4" s="17">
        <v>49.292075697467283</v>
      </c>
      <c r="AQ4" s="17">
        <v>1.1693276372760688</v>
      </c>
      <c r="AR4" s="17">
        <v>3.199596378228692</v>
      </c>
      <c r="AS4" s="17">
        <v>-0.99999999999999745</v>
      </c>
      <c r="AT4" s="17">
        <v>-0.99999999999999745</v>
      </c>
      <c r="AU4" s="17">
        <v>9.8570492830024481</v>
      </c>
      <c r="AV4" s="17">
        <v>108.73813933408093</v>
      </c>
      <c r="AW4" s="17">
        <v>137.07690742055701</v>
      </c>
      <c r="AX4" s="17">
        <v>0.28281352007862254</v>
      </c>
      <c r="AY4" s="17">
        <v>15.270042516128333</v>
      </c>
      <c r="AZ4">
        <v>1522.8685384914324</v>
      </c>
    </row>
    <row r="5" spans="1:52" x14ac:dyDescent="0.25">
      <c r="A5">
        <v>118</v>
      </c>
      <c r="B5" t="s">
        <v>494</v>
      </c>
      <c r="C5" s="17">
        <v>5.7395266454307832</v>
      </c>
      <c r="D5" s="17">
        <v>-1.3670073404503911E-2</v>
      </c>
      <c r="E5" s="17">
        <v>19.794162155343443</v>
      </c>
      <c r="F5" s="17">
        <v>19.794162155343443</v>
      </c>
      <c r="G5" s="17">
        <v>0.53656485614166305</v>
      </c>
      <c r="H5" s="17">
        <v>5.3590695602739793E-3</v>
      </c>
      <c r="I5" s="17">
        <v>32.515435542116208</v>
      </c>
      <c r="J5" s="17">
        <v>0.54192392570193693</v>
      </c>
      <c r="K5" s="17">
        <v>-1</v>
      </c>
      <c r="L5" s="17">
        <v>-1</v>
      </c>
      <c r="M5" s="17">
        <v>10.838478514038737</v>
      </c>
      <c r="N5" s="17">
        <v>58.049124342890437</v>
      </c>
      <c r="O5" s="17">
        <v>-0.43302157183307521</v>
      </c>
      <c r="P5" s="17">
        <v>86.061369193105818</v>
      </c>
      <c r="Q5" s="17">
        <v>28.419508869660906</v>
      </c>
      <c r="R5" s="17">
        <v>0.33266585961761813</v>
      </c>
      <c r="S5" s="17">
        <v>0.33266585961761813</v>
      </c>
      <c r="T5" s="17">
        <v>0.3816136863473355</v>
      </c>
      <c r="U5" s="17">
        <v>-0.17677449485938893</v>
      </c>
      <c r="V5" s="17">
        <v>13.129879400849855</v>
      </c>
      <c r="W5" s="17">
        <v>0.58854809605059455</v>
      </c>
      <c r="X5" s="17">
        <v>-1</v>
      </c>
      <c r="Y5" s="17">
        <v>-1</v>
      </c>
      <c r="Z5" s="17">
        <v>88.792032238982173</v>
      </c>
      <c r="AA5" s="17">
        <v>0.19594778270633639</v>
      </c>
      <c r="AB5" s="17">
        <v>0.34021507083455921</v>
      </c>
      <c r="AC5" s="17">
        <v>0.4086900258285332</v>
      </c>
      <c r="AD5" s="17">
        <v>47.242643968471448</v>
      </c>
      <c r="AE5" s="17">
        <v>0.9375</v>
      </c>
      <c r="AF5" s="17">
        <v>-1</v>
      </c>
      <c r="AG5" s="17">
        <v>-1</v>
      </c>
      <c r="AH5" s="17">
        <v>0.91082172596668043</v>
      </c>
      <c r="AI5" s="17">
        <v>-0.17677449485938893</v>
      </c>
      <c r="AJ5" s="17">
        <v>-0.10315311680757111</v>
      </c>
      <c r="AK5" s="17">
        <v>0.2485610368120571</v>
      </c>
      <c r="AL5" s="17">
        <v>-0.35737021622505039</v>
      </c>
      <c r="AM5" s="17">
        <v>-0.19150085397621394</v>
      </c>
      <c r="AN5" s="17">
        <v>-9.4500209896641163</v>
      </c>
      <c r="AO5" s="17">
        <v>-3.5447161653450645</v>
      </c>
      <c r="AP5" s="17">
        <v>45.645314942966095</v>
      </c>
      <c r="AQ5" s="17">
        <v>0.87017091072318287</v>
      </c>
      <c r="AR5" s="17">
        <v>1.1304720217525317</v>
      </c>
      <c r="AS5" s="17">
        <v>-1</v>
      </c>
      <c r="AT5" s="17">
        <v>-1</v>
      </c>
      <c r="AU5" s="17">
        <v>48.213671025004373</v>
      </c>
      <c r="AV5" s="17">
        <v>143.2964404165277</v>
      </c>
      <c r="AW5" s="17">
        <v>143.83542544992238</v>
      </c>
      <c r="AX5" s="17">
        <v>0.46674391972671392</v>
      </c>
      <c r="AY5" s="17">
        <v>73.33090636371908</v>
      </c>
      <c r="AZ5">
        <v>1757.8441446607842</v>
      </c>
    </row>
    <row r="6" spans="1:52" x14ac:dyDescent="0.25">
      <c r="A6">
        <v>120</v>
      </c>
      <c r="B6" t="s">
        <v>495</v>
      </c>
      <c r="C6" s="17">
        <v>2.553234376380126</v>
      </c>
      <c r="D6" s="17">
        <v>6.873875988573977E-2</v>
      </c>
      <c r="E6" s="17">
        <v>3.1041666700543891</v>
      </c>
      <c r="F6" s="17">
        <v>3.1041666700543891</v>
      </c>
      <c r="G6" s="17">
        <v>0.32303863956601891</v>
      </c>
      <c r="H6" s="17">
        <v>-4.6222195795773049E-3</v>
      </c>
      <c r="I6" s="17">
        <v>19.10498519918648</v>
      </c>
      <c r="J6" s="17">
        <v>0.31841641998644149</v>
      </c>
      <c r="K6" s="17">
        <v>-0.99999999999999978</v>
      </c>
      <c r="L6" s="17">
        <v>-0.99999999999999978</v>
      </c>
      <c r="M6" s="17">
        <v>6.3683283997288296</v>
      </c>
      <c r="N6" s="17">
        <v>24.762386245621002</v>
      </c>
      <c r="O6" s="17">
        <v>-1.0793293153914996</v>
      </c>
      <c r="P6" s="17">
        <v>-1.3425977423680724</v>
      </c>
      <c r="Q6" s="17">
        <v>-0.5205326782803521</v>
      </c>
      <c r="R6" s="17">
        <v>0.33075456856584295</v>
      </c>
      <c r="S6" s="17">
        <v>0.33075456856584295</v>
      </c>
      <c r="T6" s="17">
        <v>0.28562678562839722</v>
      </c>
      <c r="U6" s="17">
        <v>0.17394085795940453</v>
      </c>
      <c r="V6" s="17">
        <v>32.106414429321816</v>
      </c>
      <c r="W6" s="17">
        <v>2.5266662426477708</v>
      </c>
      <c r="X6" s="17">
        <v>-0.99999999999999978</v>
      </c>
      <c r="Y6" s="17">
        <v>-0.99999999999999978</v>
      </c>
      <c r="Z6" s="17">
        <v>58.666149800989864</v>
      </c>
      <c r="AA6" s="17">
        <v>0.16033023371390548</v>
      </c>
      <c r="AB6" s="17">
        <v>0.30291631209798037</v>
      </c>
      <c r="AC6" s="17">
        <v>7.8358815187081585E-2</v>
      </c>
      <c r="AD6" s="17">
        <v>27.080268049948408</v>
      </c>
      <c r="AE6" s="17">
        <v>0.8</v>
      </c>
      <c r="AF6" s="17">
        <v>-0.99999999999999978</v>
      </c>
      <c r="AG6" s="17">
        <v>-0.99999999999999978</v>
      </c>
      <c r="AH6" s="17">
        <v>-6.0275408062154458E-2</v>
      </c>
      <c r="AI6" s="17">
        <v>0.17394085795940453</v>
      </c>
      <c r="AJ6" s="17">
        <v>6.7540328220888124E-2</v>
      </c>
      <c r="AK6" s="17">
        <v>0.12820803906095693</v>
      </c>
      <c r="AL6" s="17">
        <v>0.42500399264667404</v>
      </c>
      <c r="AM6" s="17">
        <v>0.18549109987924359</v>
      </c>
      <c r="AN6" s="17">
        <v>10.962801457271292</v>
      </c>
      <c r="AO6" s="17">
        <v>5.2783176922858743</v>
      </c>
      <c r="AP6" s="17">
        <v>51.211399628508325</v>
      </c>
      <c r="AQ6" s="17">
        <v>1.1210767807194872</v>
      </c>
      <c r="AR6" s="17">
        <v>2.8450826626342098</v>
      </c>
      <c r="AS6" s="17">
        <v>-0.99999999999999978</v>
      </c>
      <c r="AT6" s="17">
        <v>-0.99999999999999978</v>
      </c>
      <c r="AU6" s="17">
        <v>2.5836339917740392</v>
      </c>
      <c r="AV6" s="17">
        <v>88.706853738896726</v>
      </c>
      <c r="AW6" s="17">
        <v>104.89543137359406</v>
      </c>
      <c r="AX6" s="17">
        <v>0.24687141687137679</v>
      </c>
      <c r="AY6" s="17">
        <v>4.9521861161488712</v>
      </c>
      <c r="AZ6">
        <v>1508.5391060858278</v>
      </c>
    </row>
    <row r="7" spans="1:52" x14ac:dyDescent="0.25">
      <c r="A7">
        <v>159</v>
      </c>
      <c r="B7" t="s">
        <v>514</v>
      </c>
      <c r="C7" s="17">
        <v>4.483744454482645</v>
      </c>
      <c r="D7" s="17">
        <v>-2.917925074578152E-2</v>
      </c>
      <c r="E7" s="17">
        <v>-0.84552575784461681</v>
      </c>
      <c r="F7" s="17">
        <v>-0.84552575784461681</v>
      </c>
      <c r="G7" s="17">
        <v>0.51578791459316997</v>
      </c>
      <c r="H7" s="17">
        <v>-1.4810440608695054E-2</v>
      </c>
      <c r="I7" s="17">
        <v>30.058648439068484</v>
      </c>
      <c r="J7" s="17">
        <v>0.50097747398447501</v>
      </c>
      <c r="K7" s="17">
        <v>-1.0000000000000013</v>
      </c>
      <c r="L7" s="17">
        <v>-1.0000000000000013</v>
      </c>
      <c r="M7" s="17">
        <v>10.019549479689504</v>
      </c>
      <c r="N7" s="17">
        <v>33.696867135706562</v>
      </c>
      <c r="O7" s="17">
        <v>-1.5690283558423823</v>
      </c>
      <c r="P7" s="17">
        <v>2.1415974286684172</v>
      </c>
      <c r="Q7" s="17">
        <v>0.58251656336603197</v>
      </c>
      <c r="R7" s="17">
        <v>0.33790773340364999</v>
      </c>
      <c r="S7" s="17">
        <v>0.33790773340364999</v>
      </c>
      <c r="T7" s="17">
        <v>0.26424101212117579</v>
      </c>
      <c r="U7" s="17">
        <v>-0.21348759099413045</v>
      </c>
      <c r="V7" s="17">
        <v>9.0236565579948085</v>
      </c>
      <c r="W7" s="17">
        <v>-4.4549104586938171E-2</v>
      </c>
      <c r="X7" s="17">
        <v>-1.0000000000000013</v>
      </c>
      <c r="Y7" s="17">
        <v>-1.0000000000000013</v>
      </c>
      <c r="Z7" s="17">
        <v>48.876206593814615</v>
      </c>
      <c r="AA7" s="17">
        <v>0.33433390699245236</v>
      </c>
      <c r="AB7" s="17">
        <v>0.24411824756742129</v>
      </c>
      <c r="AC7" s="17">
        <v>0.20694851488920166</v>
      </c>
      <c r="AD7" s="17">
        <v>39.270033472453768</v>
      </c>
      <c r="AE7" s="17">
        <v>1</v>
      </c>
      <c r="AF7" s="17">
        <v>-1.0000000000000013</v>
      </c>
      <c r="AG7" s="17">
        <v>-1.0000000000000013</v>
      </c>
      <c r="AH7" s="17">
        <v>9.1719068758409454E-3</v>
      </c>
      <c r="AI7" s="17">
        <v>-0.21348759099413045</v>
      </c>
      <c r="AJ7" s="17">
        <v>2.2711280204045125E-2</v>
      </c>
      <c r="AK7" s="17">
        <v>0.49241730003934964</v>
      </c>
      <c r="AL7" s="17">
        <v>8.7545385396863906E-2</v>
      </c>
      <c r="AM7" s="17">
        <v>1.2255596627005392</v>
      </c>
      <c r="AN7" s="17">
        <v>2.3021910359418256</v>
      </c>
      <c r="AO7" s="17">
        <v>33.101078067710247</v>
      </c>
      <c r="AP7" s="17">
        <v>39.082304997063304</v>
      </c>
      <c r="AQ7" s="17">
        <v>0.72656888793434549</v>
      </c>
      <c r="AR7" s="17">
        <v>0.45642836939753617</v>
      </c>
      <c r="AS7" s="17">
        <v>-1.0000000000000013</v>
      </c>
      <c r="AT7" s="17">
        <v>-1.0000000000000013</v>
      </c>
      <c r="AU7" s="17">
        <v>-0.26300919447858567</v>
      </c>
      <c r="AV7" s="17">
        <v>115.67415179723142</v>
      </c>
      <c r="AW7" s="17">
        <v>94.508830835335147</v>
      </c>
      <c r="AX7" s="17">
        <v>0.26507978706583024</v>
      </c>
      <c r="AY7" s="17">
        <v>13.531498524929981</v>
      </c>
      <c r="AZ7">
        <v>1540.4039218938706</v>
      </c>
    </row>
    <row r="8" spans="1:52" x14ac:dyDescent="0.25">
      <c r="A8">
        <v>180</v>
      </c>
      <c r="B8" t="s">
        <v>526</v>
      </c>
      <c r="C8" s="17">
        <v>4.7991247050962125</v>
      </c>
      <c r="D8" s="17">
        <v>-2.1751789967463832E-2</v>
      </c>
      <c r="E8" s="17">
        <v>0.41080262557561242</v>
      </c>
      <c r="F8" s="17">
        <v>0.41080262557561242</v>
      </c>
      <c r="G8" s="17">
        <v>0.13940269901566987</v>
      </c>
      <c r="H8" s="17">
        <v>1.8790124810354964E-3</v>
      </c>
      <c r="I8" s="17">
        <v>8.476902689802321</v>
      </c>
      <c r="J8" s="17">
        <v>0.14128171149670538</v>
      </c>
      <c r="K8" s="17">
        <v>-0.999999999999999</v>
      </c>
      <c r="L8" s="17">
        <v>-0.999999999999999</v>
      </c>
      <c r="M8" s="17">
        <v>2.8256342299341068</v>
      </c>
      <c r="N8" s="17">
        <v>13.686830020474151</v>
      </c>
      <c r="O8" s="17">
        <v>-0.71496293429577695</v>
      </c>
      <c r="P8" s="17">
        <v>-3.4614331270239553</v>
      </c>
      <c r="Q8" s="17">
        <v>-1.3092595997614709</v>
      </c>
      <c r="R8" s="17">
        <v>0.34156917876517601</v>
      </c>
      <c r="S8" s="17">
        <v>0.34156917876517601</v>
      </c>
      <c r="T8" s="17">
        <v>0.40388206482352873</v>
      </c>
      <c r="U8" s="17">
        <v>0.43336444854262518</v>
      </c>
      <c r="V8" s="17">
        <v>55.164126375991984</v>
      </c>
      <c r="W8" s="17">
        <v>4.7658074420153538</v>
      </c>
      <c r="X8" s="17">
        <v>-0.999999999999999</v>
      </c>
      <c r="Y8" s="17">
        <v>-0.999999999999999</v>
      </c>
      <c r="Z8" s="17">
        <v>126.66996372606248</v>
      </c>
      <c r="AA8" s="17">
        <v>0.47974809880939062</v>
      </c>
      <c r="AB8" s="17">
        <v>0.51833229013119286</v>
      </c>
      <c r="AC8" s="17">
        <v>0.45822155005605353</v>
      </c>
      <c r="AD8" s="17">
        <v>72.815096949831883</v>
      </c>
      <c r="AE8" s="17">
        <v>1</v>
      </c>
      <c r="AF8" s="17">
        <v>-0.999999999999999</v>
      </c>
      <c r="AG8" s="17">
        <v>-0.999999999999999</v>
      </c>
      <c r="AH8" s="17">
        <v>-2.7924798583394972E-3</v>
      </c>
      <c r="AI8" s="17">
        <v>0.43336444854262518</v>
      </c>
      <c r="AJ8" s="17">
        <v>-5.8483723453873829E-2</v>
      </c>
      <c r="AK8" s="17">
        <v>4.9565700313497722E-3</v>
      </c>
      <c r="AL8" s="17">
        <v>1.7356221952449444E-4</v>
      </c>
      <c r="AM8" s="17">
        <v>7.3860934510070919E-2</v>
      </c>
      <c r="AN8" s="17">
        <v>-0.28807956178125543</v>
      </c>
      <c r="AO8" s="17">
        <v>1.8713062129085221</v>
      </c>
      <c r="AP8" s="17">
        <v>63.641029065794307</v>
      </c>
      <c r="AQ8" s="17">
        <v>1.520384870896506</v>
      </c>
      <c r="AR8" s="17">
        <v>4.9070891535120635</v>
      </c>
      <c r="AS8" s="17">
        <v>-0.999999999999999</v>
      </c>
      <c r="AT8" s="17">
        <v>-0.999999999999999</v>
      </c>
      <c r="AU8" s="17">
        <v>-0.8984569741858599</v>
      </c>
      <c r="AV8" s="17">
        <v>142.22809995944516</v>
      </c>
      <c r="AW8" s="17">
        <v>185.50869521654096</v>
      </c>
      <c r="AX8" s="17">
        <v>0.52034595336066369</v>
      </c>
      <c r="AY8" s="17">
        <v>48.805300526980204</v>
      </c>
      <c r="AZ8">
        <v>1661.0813126685932</v>
      </c>
    </row>
    <row r="9" spans="1:52" x14ac:dyDescent="0.25">
      <c r="A9">
        <v>330</v>
      </c>
      <c r="B9" t="s">
        <v>595</v>
      </c>
      <c r="C9" s="17">
        <v>5.250233453516854</v>
      </c>
      <c r="D9" s="17">
        <v>-4.1792852472263213E-2</v>
      </c>
      <c r="E9" s="17">
        <v>14.007408336698115</v>
      </c>
      <c r="F9" s="17">
        <v>14.007408336698115</v>
      </c>
      <c r="G9" s="17">
        <v>0.32987123397884216</v>
      </c>
      <c r="H9" s="17">
        <v>4.5618824234778628E-3</v>
      </c>
      <c r="I9" s="17">
        <v>20.065986984139204</v>
      </c>
      <c r="J9" s="17">
        <v>0.33443311640231993</v>
      </c>
      <c r="K9" s="17">
        <v>-1.0000000000000002</v>
      </c>
      <c r="L9" s="17">
        <v>-1.0000000000000002</v>
      </c>
      <c r="M9" s="17">
        <v>6.6886623280463979</v>
      </c>
      <c r="N9" s="17">
        <v>39.323628774354169</v>
      </c>
      <c r="O9" s="17">
        <v>-2.3596794127301499</v>
      </c>
      <c r="P9" s="17">
        <v>71.204266678305018</v>
      </c>
      <c r="Q9" s="17">
        <v>23.291166796049492</v>
      </c>
      <c r="R9" s="17">
        <v>0.34273496327281577</v>
      </c>
      <c r="S9" s="17">
        <v>0.34273496327281577</v>
      </c>
      <c r="T9" s="17">
        <v>0.23076044889728589</v>
      </c>
      <c r="U9" s="17">
        <v>6.4997154128520224E-2</v>
      </c>
      <c r="V9" s="17">
        <v>25.871776526764709</v>
      </c>
      <c r="W9" s="17">
        <v>1.6734631604430601</v>
      </c>
      <c r="X9" s="17">
        <v>-1.0000000000000002</v>
      </c>
      <c r="Y9" s="17">
        <v>-1.0000000000000002</v>
      </c>
      <c r="Z9" s="17">
        <v>80.174065552438961</v>
      </c>
      <c r="AA9" s="17">
        <v>0.18281427322560681</v>
      </c>
      <c r="AB9" s="17">
        <v>0.16116702524692486</v>
      </c>
      <c r="AC9" s="17">
        <v>0.27624114611996287</v>
      </c>
      <c r="AD9" s="17">
        <v>31.011122229624728</v>
      </c>
      <c r="AE9" s="17">
        <v>0.77777777777777779</v>
      </c>
      <c r="AF9" s="17">
        <v>-1.0000000000000002</v>
      </c>
      <c r="AG9" s="17">
        <v>-1.0000000000000002</v>
      </c>
      <c r="AH9" s="17">
        <v>0.6512802131719585</v>
      </c>
      <c r="AI9" s="17">
        <v>6.4997154128520224E-2</v>
      </c>
      <c r="AJ9" s="17">
        <v>0.3895033526735307</v>
      </c>
      <c r="AK9" s="17">
        <v>0.37242299719695438</v>
      </c>
      <c r="AL9" s="17">
        <v>0.24036092182820121</v>
      </c>
      <c r="AM9" s="17">
        <v>0.35753489306475522</v>
      </c>
      <c r="AN9" s="17">
        <v>7.9565398090726802</v>
      </c>
      <c r="AO9" s="17">
        <v>10.800487312603652</v>
      </c>
      <c r="AP9" s="17">
        <v>45.937763510903878</v>
      </c>
      <c r="AQ9" s="17">
        <v>0.98122752957143766</v>
      </c>
      <c r="AR9" s="17">
        <v>2.0078962768453792</v>
      </c>
      <c r="AS9" s="17">
        <v>-1.0000000000000002</v>
      </c>
      <c r="AT9" s="17">
        <v>-1.0000000000000002</v>
      </c>
      <c r="AU9" s="17">
        <v>37.298575132747594</v>
      </c>
      <c r="AV9" s="17">
        <v>130.29818163939683</v>
      </c>
      <c r="AW9" s="17">
        <v>149.82350131568802</v>
      </c>
      <c r="AX9" s="17">
        <v>0.67083910002466396</v>
      </c>
      <c r="AY9" s="17">
        <v>56.070682538212999</v>
      </c>
      <c r="AZ9">
        <v>1661.6721286872278</v>
      </c>
    </row>
    <row r="10" spans="1:52" x14ac:dyDescent="0.25">
      <c r="A10">
        <v>589</v>
      </c>
      <c r="B10" t="s">
        <v>677</v>
      </c>
      <c r="C10" s="17">
        <v>5.2634309800102708</v>
      </c>
      <c r="D10" s="17">
        <v>1.2594064861112423E-2</v>
      </c>
      <c r="E10" s="17">
        <v>-1.451542684350688</v>
      </c>
      <c r="F10" s="17">
        <v>-1.451542684350688</v>
      </c>
      <c r="G10" s="17">
        <v>0.15308562568917317</v>
      </c>
      <c r="H10" s="17">
        <v>9.6557756531852543E-3</v>
      </c>
      <c r="I10" s="17">
        <v>9.7644840805415072</v>
      </c>
      <c r="J10" s="17">
        <v>0.1627414013423584</v>
      </c>
      <c r="K10" s="17">
        <v>-1</v>
      </c>
      <c r="L10" s="17">
        <v>-1</v>
      </c>
      <c r="M10" s="17">
        <v>3.2548280268471679</v>
      </c>
      <c r="N10" s="17">
        <v>13.576372376201094</v>
      </c>
      <c r="O10" s="17">
        <v>-0.53994700636756021</v>
      </c>
      <c r="P10" s="17">
        <v>-0.89795232446798923</v>
      </c>
      <c r="Q10" s="17">
        <v>-0.3157059481944049</v>
      </c>
      <c r="R10" s="17">
        <v>0.35012621734483468</v>
      </c>
      <c r="S10" s="17">
        <v>0.35012621734483468</v>
      </c>
      <c r="T10" s="17">
        <v>0.43927958357603364</v>
      </c>
      <c r="U10" s="17">
        <v>1.8446904617536786E-2</v>
      </c>
      <c r="V10" s="17">
        <v>39.809500861635257</v>
      </c>
      <c r="W10" s="17">
        <v>2.4221036793681683</v>
      </c>
      <c r="X10" s="17">
        <v>-1</v>
      </c>
      <c r="Y10" s="17">
        <v>-1</v>
      </c>
      <c r="Z10" s="17">
        <v>44.493443628477777</v>
      </c>
      <c r="AA10" s="17">
        <v>3.7544226306606638E-3</v>
      </c>
      <c r="AB10" s="17">
        <v>9.5745135997330963E-4</v>
      </c>
      <c r="AC10" s="17">
        <v>9.5281100310104783E-2</v>
      </c>
      <c r="AD10" s="17">
        <v>4.9996487150369404</v>
      </c>
      <c r="AE10" s="17">
        <v>0.5</v>
      </c>
      <c r="AF10" s="17">
        <v>-1</v>
      </c>
      <c r="AG10" s="17">
        <v>-1</v>
      </c>
      <c r="AH10" s="17">
        <v>-9.1913340643625344E-2</v>
      </c>
      <c r="AI10" s="17">
        <v>1.8446904617536786E-2</v>
      </c>
      <c r="AJ10" s="17">
        <v>0.48774675059735306</v>
      </c>
      <c r="AK10" s="17">
        <v>1.660764735073033E-2</v>
      </c>
      <c r="AL10" s="17">
        <v>-0.10413350403793516</v>
      </c>
      <c r="AM10" s="17">
        <v>9.62118590006035E-4</v>
      </c>
      <c r="AN10" s="17">
        <v>-0.1646038479616142</v>
      </c>
      <c r="AO10" s="17">
        <v>0.10709120150380314</v>
      </c>
      <c r="AP10" s="17">
        <v>49.573984942176793</v>
      </c>
      <c r="AQ10" s="17">
        <v>1.1579789228832402</v>
      </c>
      <c r="AR10" s="17">
        <v>2.5848450807105259</v>
      </c>
      <c r="AS10" s="17">
        <v>-1</v>
      </c>
      <c r="AT10" s="17">
        <v>-1</v>
      </c>
      <c r="AU10" s="17">
        <v>-1.7672486325450922</v>
      </c>
      <c r="AV10" s="17">
        <v>58.176907206182662</v>
      </c>
      <c r="AW10" s="17">
        <v>58.183330855063844</v>
      </c>
      <c r="AX10" s="17">
        <v>2.7000751692813661E-2</v>
      </c>
      <c r="AY10" s="17">
        <v>-54.273827139641391</v>
      </c>
      <c r="AZ10">
        <v>1393.5094876349408</v>
      </c>
    </row>
    <row r="11" spans="1:52" x14ac:dyDescent="0.25">
      <c r="A11">
        <v>696</v>
      </c>
      <c r="B11" t="s">
        <v>710</v>
      </c>
      <c r="C11" s="17">
        <v>4.6215288385638331</v>
      </c>
      <c r="D11" s="17">
        <v>-5.7061536592556535E-2</v>
      </c>
      <c r="E11" s="17">
        <v>-0.14595420149701147</v>
      </c>
      <c r="F11" s="17">
        <v>-0.14595420149701147</v>
      </c>
      <c r="G11" s="17">
        <v>0.63298048447345556</v>
      </c>
      <c r="H11" s="17">
        <v>9.0088960361344519E-3</v>
      </c>
      <c r="I11" s="17">
        <v>38.519362830575403</v>
      </c>
      <c r="J11" s="17">
        <v>0.64198938050958987</v>
      </c>
      <c r="K11" s="17">
        <v>-0.99999999999999822</v>
      </c>
      <c r="L11" s="17">
        <v>-0.99999999999999822</v>
      </c>
      <c r="M11" s="17">
        <v>12.839787610191806</v>
      </c>
      <c r="N11" s="17">
        <v>42.994937467642217</v>
      </c>
      <c r="O11" s="17">
        <v>-1.9889741829857848</v>
      </c>
      <c r="P11" s="17">
        <v>-2.6482439673448308</v>
      </c>
      <c r="Q11" s="17">
        <v>-1.1409433168257135</v>
      </c>
      <c r="R11" s="17">
        <v>0.33193116827081848</v>
      </c>
      <c r="S11" s="17">
        <v>0.33193116827081848</v>
      </c>
      <c r="T11" s="17">
        <v>0.375005566281292</v>
      </c>
      <c r="U11" s="17">
        <v>-0.10171820303504288</v>
      </c>
      <c r="V11" s="17">
        <v>11.806412771131823</v>
      </c>
      <c r="W11" s="17">
        <v>0.91018383788444202</v>
      </c>
      <c r="X11" s="17">
        <v>-0.99999999999999822</v>
      </c>
      <c r="Y11" s="17">
        <v>-0.99999999999999822</v>
      </c>
      <c r="Z11" s="17">
        <v>45.655892218781361</v>
      </c>
      <c r="AA11" s="17">
        <v>0.15944989813253332</v>
      </c>
      <c r="AB11" s="17">
        <v>0.27231759575635556</v>
      </c>
      <c r="AC11" s="17">
        <v>0.26804096140061634</v>
      </c>
      <c r="AD11" s="17">
        <v>34.990422764475262</v>
      </c>
      <c r="AE11" s="17">
        <v>0.875</v>
      </c>
      <c r="AF11" s="17">
        <v>-0.99999999999999822</v>
      </c>
      <c r="AG11" s="17">
        <v>-0.99999999999999822</v>
      </c>
      <c r="AH11" s="17">
        <v>4.050098191350375E-2</v>
      </c>
      <c r="AI11" s="17">
        <v>-0.10171820303504288</v>
      </c>
      <c r="AJ11" s="17">
        <v>0.32086786509386517</v>
      </c>
      <c r="AK11" s="17">
        <v>-0.26037933081683257</v>
      </c>
      <c r="AL11" s="17">
        <v>1.9727646449672873E-2</v>
      </c>
      <c r="AM11" s="17">
        <v>0.20014443191617254</v>
      </c>
      <c r="AN11" s="17">
        <v>2.0975304867111486</v>
      </c>
      <c r="AO11" s="17">
        <v>3.7017141438201508</v>
      </c>
      <c r="AP11" s="17">
        <v>50.325775601707242</v>
      </c>
      <c r="AQ11" s="17">
        <v>0.9371496997878862</v>
      </c>
      <c r="AR11" s="17">
        <v>1.5521732183940318</v>
      </c>
      <c r="AS11" s="17">
        <v>-0.99999999999999822</v>
      </c>
      <c r="AT11" s="17">
        <v>-0.99999999999999822</v>
      </c>
      <c r="AU11" s="17">
        <v>-1.2868975183227249</v>
      </c>
      <c r="AV11" s="17">
        <v>92.352543830243775</v>
      </c>
      <c r="AW11" s="17">
        <v>82.990743165009491</v>
      </c>
      <c r="AX11" s="17">
        <v>-0.14397148675952895</v>
      </c>
      <c r="AY11" s="17">
        <v>-32.294729618892219</v>
      </c>
      <c r="AZ11">
        <v>1524.2673565600414</v>
      </c>
    </row>
    <row r="12" spans="1:52" x14ac:dyDescent="0.25">
      <c r="A12">
        <v>704</v>
      </c>
      <c r="B12" t="s">
        <v>715</v>
      </c>
      <c r="C12" s="17">
        <v>5.5406792553087403</v>
      </c>
      <c r="D12" s="17">
        <v>-2.4972842939207644E-2</v>
      </c>
      <c r="E12" s="17">
        <v>2.3909867070226309</v>
      </c>
      <c r="F12" s="17">
        <v>2.3909867070226309</v>
      </c>
      <c r="G12" s="17">
        <v>1.4159561206983811E-2</v>
      </c>
      <c r="H12" s="17">
        <v>-1.1361001274967853E-2</v>
      </c>
      <c r="I12" s="17">
        <v>0.16791359592095895</v>
      </c>
      <c r="J12" s="17">
        <v>2.7985599320160437E-3</v>
      </c>
      <c r="K12" s="17">
        <v>-1.0000000000000009</v>
      </c>
      <c r="L12" s="17">
        <v>-1.0000000000000009</v>
      </c>
      <c r="M12" s="17">
        <v>5.5971198640319512E-2</v>
      </c>
      <c r="N12" s="17">
        <v>8.0995795582523282</v>
      </c>
      <c r="O12" s="17">
        <v>-1.2624067011992159</v>
      </c>
      <c r="P12" s="17">
        <v>3.6215186682881937</v>
      </c>
      <c r="Q12" s="17">
        <v>1.1383992521567481</v>
      </c>
      <c r="R12" s="17">
        <v>0.32354615923814595</v>
      </c>
      <c r="S12" s="17">
        <v>0.32354615923814595</v>
      </c>
      <c r="T12" s="17">
        <v>0.24717109818172489</v>
      </c>
      <c r="U12" s="17">
        <v>0.3306365082483631</v>
      </c>
      <c r="V12" s="17">
        <v>48.884054598974544</v>
      </c>
      <c r="W12" s="17">
        <v>3.6070100266661651</v>
      </c>
      <c r="X12" s="17">
        <v>-1.0000000000000009</v>
      </c>
      <c r="Y12" s="17">
        <v>-1.0000000000000009</v>
      </c>
      <c r="Z12" s="17">
        <v>78.619958010703513</v>
      </c>
      <c r="AA12" s="17">
        <v>0.18852484117857132</v>
      </c>
      <c r="AB12" s="17">
        <v>0.22991127835643566</v>
      </c>
      <c r="AC12" s="17">
        <v>0.15351396365643741</v>
      </c>
      <c r="AD12" s="17">
        <v>28.597504159572207</v>
      </c>
      <c r="AE12" s="17">
        <v>0.90909090909090906</v>
      </c>
      <c r="AF12" s="17">
        <v>-1.0000000000000009</v>
      </c>
      <c r="AG12" s="17">
        <v>-1.0000000000000009</v>
      </c>
      <c r="AH12" s="17">
        <v>6.227029103263354E-2</v>
      </c>
      <c r="AI12" s="17">
        <v>0.3306365082483631</v>
      </c>
      <c r="AJ12" s="17">
        <v>-0.22262504628099505</v>
      </c>
      <c r="AK12" s="17">
        <v>0.17658848083595369</v>
      </c>
      <c r="AL12" s="17">
        <v>-0.15710706533383706</v>
      </c>
      <c r="AM12" s="17">
        <v>4.0451812511325597E-2</v>
      </c>
      <c r="AN12" s="17">
        <v>-5.0408018647509047</v>
      </c>
      <c r="AO12" s="17">
        <v>1.8942377169629112</v>
      </c>
      <c r="AP12" s="17">
        <v>49.051968194895537</v>
      </c>
      <c r="AQ12" s="17">
        <v>1.2248999249063794</v>
      </c>
      <c r="AR12" s="17">
        <v>3.6098085865981822</v>
      </c>
      <c r="AS12" s="17">
        <v>-1.0000000000000009</v>
      </c>
      <c r="AT12" s="17">
        <v>-1.0000000000000009</v>
      </c>
      <c r="AU12" s="17">
        <v>3.5293859591793777</v>
      </c>
      <c r="AV12" s="17">
        <v>88.613775285918763</v>
      </c>
      <c r="AW12" s="17">
        <v>122.92283193140777</v>
      </c>
      <c r="AX12" s="17">
        <v>0.17605770806522233</v>
      </c>
      <c r="AY12" s="17">
        <v>20.669688771864291</v>
      </c>
      <c r="AZ12">
        <v>1507.1948301943778</v>
      </c>
    </row>
    <row r="13" spans="1:52" x14ac:dyDescent="0.25">
      <c r="A13">
        <v>744</v>
      </c>
      <c r="B13" t="s">
        <v>722</v>
      </c>
      <c r="C13" s="17">
        <v>4.446816677500256</v>
      </c>
      <c r="D13" s="17">
        <v>-5.918390922544323E-3</v>
      </c>
      <c r="E13" s="17">
        <v>-0.58297891903676191</v>
      </c>
      <c r="F13" s="17">
        <v>-0.58297891903676191</v>
      </c>
      <c r="G13" s="17">
        <v>0.48333198424761753</v>
      </c>
      <c r="H13" s="17">
        <v>-9.012420764769118E-3</v>
      </c>
      <c r="I13" s="17">
        <v>28.459173808970917</v>
      </c>
      <c r="J13" s="17">
        <v>0.47431956348284837</v>
      </c>
      <c r="K13" s="17">
        <v>-1.0000000000000024</v>
      </c>
      <c r="L13" s="17">
        <v>-1.0000000000000024</v>
      </c>
      <c r="M13" s="17">
        <v>9.486391269656977</v>
      </c>
      <c r="N13" s="17">
        <v>32.323011567434406</v>
      </c>
      <c r="O13" s="17">
        <v>-0.57471663085612579</v>
      </c>
      <c r="P13" s="17">
        <v>1.9199608679063676</v>
      </c>
      <c r="Q13" s="17">
        <v>0.35064029152610998</v>
      </c>
      <c r="R13" s="17">
        <v>0.35216536149895777</v>
      </c>
      <c r="S13" s="17">
        <v>0.35216536149895777</v>
      </c>
      <c r="T13" s="17">
        <v>0.38655436455757702</v>
      </c>
      <c r="U13" s="17">
        <v>0.42563875341115154</v>
      </c>
      <c r="V13" s="17">
        <v>41.688171099351813</v>
      </c>
      <c r="W13" s="17">
        <v>4.3488931663779047</v>
      </c>
      <c r="X13" s="17">
        <v>-1.0000000000000024</v>
      </c>
      <c r="Y13" s="17">
        <v>-1.0000000000000024</v>
      </c>
      <c r="Z13" s="17">
        <v>82.621287925315002</v>
      </c>
      <c r="AA13" s="17">
        <v>4.8938762497358873E-2</v>
      </c>
      <c r="AB13" s="17">
        <v>0.21490052778670352</v>
      </c>
      <c r="AC13" s="17">
        <v>0.5478102404046773</v>
      </c>
      <c r="AD13" s="17">
        <v>40.582476534436985</v>
      </c>
      <c r="AE13" s="17">
        <v>0.76923076923076927</v>
      </c>
      <c r="AF13" s="17">
        <v>-1.0000000000000024</v>
      </c>
      <c r="AG13" s="17">
        <v>-1.0000000000000024</v>
      </c>
      <c r="AH13" s="17">
        <v>-1.4800162239034792E-2</v>
      </c>
      <c r="AI13" s="17">
        <v>0.42563875341115154</v>
      </c>
      <c r="AJ13" s="17">
        <v>0.23850732772165437</v>
      </c>
      <c r="AK13" s="17">
        <v>-0.14313266661605722</v>
      </c>
      <c r="AL13" s="17">
        <v>0.18747767696309853</v>
      </c>
      <c r="AM13" s="17">
        <v>0.47314412407267081</v>
      </c>
      <c r="AN13" s="17">
        <v>5.8794785626857378</v>
      </c>
      <c r="AO13" s="17">
        <v>11.112939768736485</v>
      </c>
      <c r="AP13" s="17">
        <v>70.147344908322708</v>
      </c>
      <c r="AQ13" s="17">
        <v>1.5165238409666442</v>
      </c>
      <c r="AR13" s="17">
        <v>4.8232127298607557</v>
      </c>
      <c r="AS13" s="17">
        <v>-1.0000000000000024</v>
      </c>
      <c r="AT13" s="17">
        <v>-1.0000000000000024</v>
      </c>
      <c r="AU13" s="17">
        <v>-0.23233862751065273</v>
      </c>
      <c r="AV13" s="17">
        <v>126.0572392614859</v>
      </c>
      <c r="AW13" s="17">
        <v>168.32511135782022</v>
      </c>
      <c r="AX13" s="17">
        <v>0.15662382376609663</v>
      </c>
      <c r="AY13" s="17">
        <v>-18.058276937194769</v>
      </c>
      <c r="AZ13">
        <v>1603.9465110051826</v>
      </c>
    </row>
    <row r="14" spans="1:52" x14ac:dyDescent="0.25">
      <c r="A14">
        <v>900</v>
      </c>
      <c r="B14" t="s">
        <v>769</v>
      </c>
      <c r="C14" s="17">
        <v>5.1094207072927462</v>
      </c>
      <c r="D14" s="17">
        <v>-1.4001589491075999E-2</v>
      </c>
      <c r="E14" s="17">
        <v>14.768123654635305</v>
      </c>
      <c r="F14" s="17">
        <v>14.768123654635305</v>
      </c>
      <c r="G14" s="17">
        <v>-0.17754816327702164</v>
      </c>
      <c r="H14" s="17">
        <v>9.2952804694127877E-3</v>
      </c>
      <c r="I14" s="17">
        <v>-10.095172968456534</v>
      </c>
      <c r="J14" s="17">
        <v>-0.16825288280760886</v>
      </c>
      <c r="K14" s="17">
        <v>-1.0000000000000018</v>
      </c>
      <c r="L14" s="17">
        <v>-1.0000000000000018</v>
      </c>
      <c r="M14" s="17">
        <v>-3.3650576561521772</v>
      </c>
      <c r="N14" s="17">
        <v>9.7823713934715109</v>
      </c>
      <c r="O14" s="17">
        <v>-0.92583775884946018</v>
      </c>
      <c r="P14" s="17">
        <v>63.131039990351525</v>
      </c>
      <c r="Q14" s="17">
        <v>20.76170704328548</v>
      </c>
      <c r="R14" s="17">
        <v>0.33085667665200846</v>
      </c>
      <c r="S14" s="17">
        <v>0.33085667665200846</v>
      </c>
      <c r="T14" s="17">
        <v>-0.11666166662950465</v>
      </c>
      <c r="U14" s="17">
        <v>-0.16723703241303126</v>
      </c>
      <c r="V14" s="17">
        <v>21.842701482763609</v>
      </c>
      <c r="W14" s="17">
        <v>-0.64257928156590494</v>
      </c>
      <c r="X14" s="17">
        <v>-1.0000000000000018</v>
      </c>
      <c r="Y14" s="17">
        <v>-1.0000000000000018</v>
      </c>
      <c r="Z14" s="17">
        <v>91.441382812779324</v>
      </c>
      <c r="AA14" s="17">
        <v>0.10604853671258881</v>
      </c>
      <c r="AB14" s="17">
        <v>0.30322206118677242</v>
      </c>
      <c r="AC14" s="17">
        <v>0.56746888783524363</v>
      </c>
      <c r="AD14" s="17">
        <v>48.836974286730246</v>
      </c>
      <c r="AE14" s="17">
        <v>0.8</v>
      </c>
      <c r="AF14" s="17">
        <v>-1.0000000000000018</v>
      </c>
      <c r="AG14" s="17">
        <v>-1.0000000000000018</v>
      </c>
      <c r="AH14" s="17">
        <v>0.59281910052514009</v>
      </c>
      <c r="AI14" s="17">
        <v>-0.16723703241303126</v>
      </c>
      <c r="AJ14" s="17">
        <v>-0.16063538954702142</v>
      </c>
      <c r="AK14" s="17">
        <v>-1.8910611356489047E-3</v>
      </c>
      <c r="AL14" s="17">
        <v>-0.13137193495703356</v>
      </c>
      <c r="AM14" s="17">
        <v>-3.1611029785923055E-2</v>
      </c>
      <c r="AN14" s="17">
        <v>-4.0874753216609454</v>
      </c>
      <c r="AO14" s="17">
        <v>-0.7997310503263223</v>
      </c>
      <c r="AP14" s="17">
        <v>11.747528514307083</v>
      </c>
      <c r="AQ14" s="17">
        <v>0.37781465426148131</v>
      </c>
      <c r="AR14" s="17">
        <v>-0.81083216437351391</v>
      </c>
      <c r="AS14" s="17">
        <v>-1.0000000000000018</v>
      </c>
      <c r="AT14" s="17">
        <v>-1.0000000000000018</v>
      </c>
      <c r="AU14" s="17">
        <v>35.529830697920765</v>
      </c>
      <c r="AV14" s="17">
        <v>100.4240231559245</v>
      </c>
      <c r="AW14" s="17">
        <v>95.556701925124173</v>
      </c>
      <c r="AX14" s="17">
        <v>1.169679785005015E-2</v>
      </c>
      <c r="AY14" s="17">
        <v>-18.210811057782227</v>
      </c>
      <c r="AZ14">
        <v>1486.1118494059785</v>
      </c>
    </row>
    <row r="15" spans="1:52" x14ac:dyDescent="0.25">
      <c r="A15">
        <v>968</v>
      </c>
      <c r="B15" t="s">
        <v>786</v>
      </c>
      <c r="C15" s="17">
        <v>3.0625390988197903</v>
      </c>
      <c r="D15" s="17">
        <v>2.1984880378932366E-2</v>
      </c>
      <c r="E15" s="17">
        <v>-2.9776355997872903</v>
      </c>
      <c r="F15" s="17">
        <v>-2.9776355997872903</v>
      </c>
      <c r="G15" s="17">
        <v>0.10398054322079602</v>
      </c>
      <c r="H15" s="17">
        <v>-8.4653953290957824E-3</v>
      </c>
      <c r="I15" s="17">
        <v>5.7309088735020115</v>
      </c>
      <c r="J15" s="17">
        <v>9.5515147891700278E-2</v>
      </c>
      <c r="K15" s="17">
        <v>-0.99999999999999789</v>
      </c>
      <c r="L15" s="17">
        <v>-0.99999999999999789</v>
      </c>
      <c r="M15" s="17">
        <v>1.9103029578340047</v>
      </c>
      <c r="N15" s="17">
        <v>5.8158123725345225</v>
      </c>
      <c r="O15" s="17">
        <v>5.300200488667426E-2</v>
      </c>
      <c r="P15" s="17">
        <v>-9.2650853616562596</v>
      </c>
      <c r="Q15" s="17">
        <v>-2.9870085427213895</v>
      </c>
      <c r="R15" s="17">
        <v>0.23150434880853377</v>
      </c>
      <c r="S15" s="17">
        <v>0.23150434880853377</v>
      </c>
      <c r="T15" s="17">
        <v>0.23984384379185669</v>
      </c>
      <c r="U15" s="17">
        <v>0.24218097854081511</v>
      </c>
      <c r="V15" s="17">
        <v>33.980734882321556</v>
      </c>
      <c r="W15" s="17">
        <v>2.6781258116128859</v>
      </c>
      <c r="X15" s="17">
        <v>-0.99999999999999789</v>
      </c>
      <c r="Y15" s="17">
        <v>-0.99999999999999789</v>
      </c>
      <c r="Z15" s="17">
        <v>55.175074784195964</v>
      </c>
      <c r="AA15" s="17">
        <v>-5.7306520902991209E-2</v>
      </c>
      <c r="AB15" s="17">
        <v>0.27666328959870101</v>
      </c>
      <c r="AC15" s="17">
        <v>0.26427020019620645</v>
      </c>
      <c r="AD15" s="17">
        <v>24.181348444595812</v>
      </c>
      <c r="AE15" s="17">
        <v>0.6</v>
      </c>
      <c r="AF15" s="17">
        <v>-0.99999999999999789</v>
      </c>
      <c r="AG15" s="17">
        <v>-0.99999999999999789</v>
      </c>
      <c r="AH15" s="17">
        <v>-3.9649506201354448E-2</v>
      </c>
      <c r="AI15" s="17">
        <v>0.24218097854081511</v>
      </c>
      <c r="AJ15" s="17">
        <v>-0.27046405512811467</v>
      </c>
      <c r="AK15" s="17">
        <v>-0.19098643248911631</v>
      </c>
      <c r="AL15" s="17">
        <v>-0.1956425378444811</v>
      </c>
      <c r="AM15" s="17">
        <v>-1.9624596493366536E-2</v>
      </c>
      <c r="AN15" s="17">
        <v>-6.2433837217526014</v>
      </c>
      <c r="AO15" s="17">
        <v>-1.4455470747797454</v>
      </c>
      <c r="AP15" s="17">
        <v>39.711643755823573</v>
      </c>
      <c r="AQ15" s="17">
        <v>0.94503351994973939</v>
      </c>
      <c r="AR15" s="17">
        <v>2.7736409595045859</v>
      </c>
      <c r="AS15" s="17">
        <v>-0.99999999999999789</v>
      </c>
      <c r="AT15" s="17">
        <v>-0.99999999999999789</v>
      </c>
      <c r="AU15" s="17">
        <v>-5.9646441425086802</v>
      </c>
      <c r="AV15" s="17">
        <v>59.545340081950741</v>
      </c>
      <c r="AW15" s="17">
        <v>82.970447812005162</v>
      </c>
      <c r="AX15" s="17">
        <v>-1.196612368049766E-2</v>
      </c>
      <c r="AY15" s="17">
        <v>-30.959222976969535</v>
      </c>
      <c r="AZ15">
        <v>1438.3017693023528</v>
      </c>
    </row>
    <row r="16" spans="1:52" x14ac:dyDescent="0.25">
      <c r="A16">
        <v>997</v>
      </c>
      <c r="B16" t="s">
        <v>787</v>
      </c>
      <c r="C16" s="17">
        <v>5.443905880663567</v>
      </c>
      <c r="D16" s="17">
        <v>-2.6799886590307284E-2</v>
      </c>
      <c r="E16" s="17">
        <v>-0.71183683489136662</v>
      </c>
      <c r="F16" s="17">
        <v>-0.71183683489136662</v>
      </c>
      <c r="G16" s="17">
        <v>0.26116155968873705</v>
      </c>
      <c r="H16" s="17">
        <v>3.7813940186594919E-3</v>
      </c>
      <c r="I16" s="17">
        <v>15.896577222443799</v>
      </c>
      <c r="J16" s="17">
        <v>0.26494295370739657</v>
      </c>
      <c r="K16" s="17">
        <v>-1.0000000000000009</v>
      </c>
      <c r="L16" s="17">
        <v>-1.0000000000000009</v>
      </c>
      <c r="M16" s="17">
        <v>5.2988590741479316</v>
      </c>
      <c r="N16" s="17">
        <v>20.628646268215991</v>
      </c>
      <c r="O16" s="17">
        <v>-0.55813711484883988</v>
      </c>
      <c r="P16" s="17">
        <v>-6.2241284118505495</v>
      </c>
      <c r="Q16" s="17">
        <v>-2.1882829559637758</v>
      </c>
      <c r="R16" s="17">
        <v>0.34311320097540216</v>
      </c>
      <c r="S16" s="17">
        <v>0.34311320097540216</v>
      </c>
      <c r="T16" s="17">
        <v>0.38122723964652933</v>
      </c>
      <c r="U16" s="17">
        <v>0.19420714530717093</v>
      </c>
      <c r="V16" s="17">
        <v>39.868713327884308</v>
      </c>
      <c r="W16" s="17">
        <v>3.1212151463146198</v>
      </c>
      <c r="X16" s="17">
        <v>-1.0000000000000009</v>
      </c>
      <c r="Y16" s="17">
        <v>-1.0000000000000009</v>
      </c>
      <c r="Z16" s="17">
        <v>95.206647552695728</v>
      </c>
      <c r="AA16" s="17">
        <v>0.43242185560977897</v>
      </c>
      <c r="AB16" s="17">
        <v>0.505818540004354</v>
      </c>
      <c r="AC16" s="17">
        <v>0.21228394800137054</v>
      </c>
      <c r="AD16" s="17">
        <v>57.52621718077517</v>
      </c>
      <c r="AE16" s="17">
        <v>0.91666666666666663</v>
      </c>
      <c r="AF16" s="17">
        <v>-1.0000000000000009</v>
      </c>
      <c r="AG16" s="17">
        <v>-1.0000000000000009</v>
      </c>
      <c r="AH16" s="17">
        <v>-7.9300768512927569E-2</v>
      </c>
      <c r="AI16" s="17">
        <v>0.19420714530717093</v>
      </c>
      <c r="AJ16" s="17">
        <v>-3.3809589571053407E-2</v>
      </c>
      <c r="AK16" s="17">
        <v>-9.7642774295209414E-2</v>
      </c>
      <c r="AL16" s="17">
        <v>0.24616585653259096</v>
      </c>
      <c r="AM16" s="17">
        <v>0.17492001774531435</v>
      </c>
      <c r="AN16" s="17">
        <v>5.9850984654595081</v>
      </c>
      <c r="AO16" s="17">
        <v>3.8847865721568096</v>
      </c>
      <c r="AP16" s="17">
        <v>55.765290550328103</v>
      </c>
      <c r="AQ16" s="17">
        <v>1.2616607869045049</v>
      </c>
      <c r="AR16" s="17">
        <v>3.3861581000220182</v>
      </c>
      <c r="AS16" s="17">
        <v>-1.0000000000000009</v>
      </c>
      <c r="AT16" s="17">
        <v>-1.0000000000000009</v>
      </c>
      <c r="AU16" s="17">
        <v>-2.9001197908551406</v>
      </c>
      <c r="AV16" s="17">
        <v>119.72008039306846</v>
      </c>
      <c r="AW16" s="17">
        <v>137.55477955352717</v>
      </c>
      <c r="AX16" s="17">
        <v>0.20443505994596289</v>
      </c>
      <c r="AY16" s="17">
        <v>40.045958042213208</v>
      </c>
      <c r="AZ16">
        <v>1623.7596360516845</v>
      </c>
    </row>
    <row r="17" spans="1:52" x14ac:dyDescent="0.25">
      <c r="A17">
        <v>1156</v>
      </c>
      <c r="B17" t="s">
        <v>835</v>
      </c>
      <c r="C17" s="17">
        <v>4.8170881942766499</v>
      </c>
      <c r="D17" s="17">
        <v>-3.050509007017355E-2</v>
      </c>
      <c r="E17" s="17">
        <v>0.17589567967536401</v>
      </c>
      <c r="F17" s="17">
        <v>0.17589567967536401</v>
      </c>
      <c r="G17" s="17">
        <v>0.63053417019496671</v>
      </c>
      <c r="H17" s="17">
        <v>-8.1787036205706286E-3</v>
      </c>
      <c r="I17" s="17">
        <v>37.341327994463782</v>
      </c>
      <c r="J17" s="17">
        <v>0.62235546657439611</v>
      </c>
      <c r="K17" s="17">
        <v>-0.99999999999999456</v>
      </c>
      <c r="L17" s="17">
        <v>-0.99999999999999456</v>
      </c>
      <c r="M17" s="17">
        <v>12.447109331487923</v>
      </c>
      <c r="N17" s="17">
        <v>42.334311868415782</v>
      </c>
      <c r="O17" s="17">
        <v>-2.4998052366689967</v>
      </c>
      <c r="P17" s="17">
        <v>1.4215414545240508</v>
      </c>
      <c r="Q17" s="17">
        <v>8.2973022543058453E-2</v>
      </c>
      <c r="R17" s="17">
        <v>0.34670071874770769</v>
      </c>
      <c r="S17" s="17">
        <v>0.34670071874770769</v>
      </c>
      <c r="T17" s="17">
        <v>0.44762315218174165</v>
      </c>
      <c r="U17" s="17">
        <v>2.3958880189480378E-2</v>
      </c>
      <c r="V17" s="17">
        <v>21.705120131689636</v>
      </c>
      <c r="W17" s="17">
        <v>2.0186592461992432</v>
      </c>
      <c r="X17" s="17">
        <v>-0.99999999999999456</v>
      </c>
      <c r="Y17" s="17">
        <v>-0.99999999999999456</v>
      </c>
      <c r="Z17" s="17">
        <v>40.84712173751732</v>
      </c>
      <c r="AA17" s="17">
        <v>0.13792059630554471</v>
      </c>
      <c r="AB17" s="17">
        <v>0.17233502827367772</v>
      </c>
      <c r="AC17" s="17">
        <v>7.0924947086469403E-2</v>
      </c>
      <c r="AD17" s="17">
        <v>19.059028583284601</v>
      </c>
      <c r="AE17" s="17">
        <v>0.8</v>
      </c>
      <c r="AF17" s="17">
        <v>-0.99999999999999456</v>
      </c>
      <c r="AG17" s="17">
        <v>-0.99999999999999456</v>
      </c>
      <c r="AH17" s="17">
        <v>8.8023419660415783E-3</v>
      </c>
      <c r="AI17" s="17">
        <v>2.3958880189480378E-2</v>
      </c>
      <c r="AJ17" s="17">
        <v>0.34117279158286462</v>
      </c>
      <c r="AK17" s="17">
        <v>1.5005525557933996E-2</v>
      </c>
      <c r="AL17" s="17">
        <v>-0.20240717547062043</v>
      </c>
      <c r="AM17" s="17">
        <v>-8.483544300351431E-2</v>
      </c>
      <c r="AN17" s="17">
        <v>-3.3543154288511872</v>
      </c>
      <c r="AO17" s="17">
        <v>-2.0458584472981878</v>
      </c>
      <c r="AP17" s="17">
        <v>59.046448126153415</v>
      </c>
      <c r="AQ17" s="17">
        <v>1.1649834698666364</v>
      </c>
      <c r="AR17" s="17">
        <v>2.6410147127736399</v>
      </c>
      <c r="AS17" s="17">
        <v>-0.99999999999999456</v>
      </c>
      <c r="AT17" s="17">
        <v>-0.99999999999999456</v>
      </c>
      <c r="AU17" s="17">
        <v>0.25886870221842351</v>
      </c>
      <c r="AV17" s="17">
        <v>81.135575158634865</v>
      </c>
      <c r="AW17" s="17">
        <v>83.70751001690374</v>
      </c>
      <c r="AX17" s="17">
        <v>7.8618162030362024E-2</v>
      </c>
      <c r="AY17" s="17">
        <v>-34.921890774360534</v>
      </c>
      <c r="AZ17">
        <v>1447.6706603819089</v>
      </c>
    </row>
    <row r="18" spans="1:52" x14ac:dyDescent="0.25">
      <c r="A18">
        <v>1255</v>
      </c>
      <c r="B18" t="s">
        <v>861</v>
      </c>
      <c r="C18" s="17">
        <v>5.0861213704381365</v>
      </c>
      <c r="D18" s="17">
        <v>-3.2310012558782381E-2</v>
      </c>
      <c r="E18" s="17">
        <v>5.3618618039925459E-2</v>
      </c>
      <c r="F18" s="17">
        <v>5.3618618039925459E-2</v>
      </c>
      <c r="G18" s="17">
        <v>0.31392268611203289</v>
      </c>
      <c r="H18" s="17">
        <v>-1.8938283468320433E-3</v>
      </c>
      <c r="I18" s="17">
        <v>18.721731465912068</v>
      </c>
      <c r="J18" s="17">
        <v>0.31202885776520084</v>
      </c>
      <c r="K18" s="17">
        <v>-0.99999999999999989</v>
      </c>
      <c r="L18" s="17">
        <v>-0.99999999999999989</v>
      </c>
      <c r="M18" s="17">
        <v>6.2405771553040177</v>
      </c>
      <c r="N18" s="17">
        <v>23.861471454390109</v>
      </c>
      <c r="O18" s="17">
        <v>-1.2719424165873026</v>
      </c>
      <c r="P18" s="17">
        <v>-3.9519198952955961</v>
      </c>
      <c r="Q18" s="17">
        <v>-1.5117622567725661</v>
      </c>
      <c r="R18" s="17">
        <v>0.34825537545948204</v>
      </c>
      <c r="S18" s="17">
        <v>0.34825537545948204</v>
      </c>
      <c r="T18" s="17">
        <v>0.37230346044159701</v>
      </c>
      <c r="U18" s="17">
        <v>7.3112651199822062E-2</v>
      </c>
      <c r="V18" s="17">
        <v>33.195920191807296</v>
      </c>
      <c r="W18" s="17">
        <v>2.3272936842452334</v>
      </c>
      <c r="X18" s="17">
        <v>-0.99999999999999989</v>
      </c>
      <c r="Y18" s="17">
        <v>-0.99999999999999989</v>
      </c>
      <c r="Z18" s="17">
        <v>92.677725821795676</v>
      </c>
      <c r="AA18" s="17">
        <v>0.34099527130510587</v>
      </c>
      <c r="AB18" s="17">
        <v>0.49762208193771373</v>
      </c>
      <c r="AC18" s="17">
        <v>0.38125400449240032</v>
      </c>
      <c r="AD18" s="17">
        <v>60.993567886760985</v>
      </c>
      <c r="AE18" s="17">
        <v>0.8</v>
      </c>
      <c r="AF18" s="17">
        <v>-0.99999999999999989</v>
      </c>
      <c r="AG18" s="17">
        <v>-0.99999999999999989</v>
      </c>
      <c r="AH18" s="17">
        <v>-2.9040962287389442E-2</v>
      </c>
      <c r="AI18" s="17">
        <v>7.3112651199822062E-2</v>
      </c>
      <c r="AJ18" s="17">
        <v>-0.17620335591410372</v>
      </c>
      <c r="AK18" s="17">
        <v>0.3119739165129965</v>
      </c>
      <c r="AL18" s="17">
        <v>0.30951326957081349</v>
      </c>
      <c r="AM18" s="17">
        <v>0.17758851526253344</v>
      </c>
      <c r="AN18" s="17">
        <v>6.8568149596998218</v>
      </c>
      <c r="AO18" s="17">
        <v>5.9995824641283226</v>
      </c>
      <c r="AP18" s="17">
        <v>51.917651657719361</v>
      </c>
      <c r="AQ18" s="17">
        <v>1.1419268625603833</v>
      </c>
      <c r="AR18" s="17">
        <v>2.6393225420104334</v>
      </c>
      <c r="AS18" s="17">
        <v>-0.99999999999999989</v>
      </c>
      <c r="AT18" s="17">
        <v>-0.99999999999999989</v>
      </c>
      <c r="AU18" s="17">
        <v>-1.4581436387326407</v>
      </c>
      <c r="AV18" s="17">
        <v>122.53877974031407</v>
      </c>
      <c r="AW18" s="17">
        <v>129.2692256145485</v>
      </c>
      <c r="AX18" s="17">
        <v>0.24747617923426626</v>
      </c>
      <c r="AY18" s="17">
        <v>11.641159367179077</v>
      </c>
      <c r="AZ18">
        <v>1596.1371473126385</v>
      </c>
    </row>
    <row r="19" spans="1:52" x14ac:dyDescent="0.25">
      <c r="A19">
        <v>1294</v>
      </c>
      <c r="B19" t="s">
        <v>877</v>
      </c>
      <c r="C19" s="17">
        <v>4.7789869984647231</v>
      </c>
      <c r="D19" s="17">
        <v>2.6024479612690027E-4</v>
      </c>
      <c r="E19" s="17">
        <v>1.6527982106147516</v>
      </c>
      <c r="F19" s="17">
        <v>1.6527982106147516</v>
      </c>
      <c r="G19" s="17">
        <v>0.62673706655423511</v>
      </c>
      <c r="H19" s="17">
        <v>7.9100509560315717E-3</v>
      </c>
      <c r="I19" s="17">
        <v>38.078827050616006</v>
      </c>
      <c r="J19" s="17">
        <v>0.63464711751026637</v>
      </c>
      <c r="K19" s="17">
        <v>-1.0000000000000024</v>
      </c>
      <c r="L19" s="17">
        <v>-1.0000000000000024</v>
      </c>
      <c r="M19" s="17">
        <v>12.692942350205334</v>
      </c>
      <c r="N19" s="17">
        <v>44.510612259695428</v>
      </c>
      <c r="O19" s="17">
        <v>-0.23535272530130144</v>
      </c>
      <c r="P19" s="17">
        <v>0.86981778627015316</v>
      </c>
      <c r="Q19" s="17">
        <v>0.18159859478587745</v>
      </c>
      <c r="R19" s="17">
        <v>0.36872215118025181</v>
      </c>
      <c r="S19" s="17">
        <v>0.36872215118025181</v>
      </c>
      <c r="T19" s="17">
        <v>0.40025764555061411</v>
      </c>
      <c r="U19" s="17">
        <v>0.22571706873116479</v>
      </c>
      <c r="V19" s="17">
        <v>29.150875965280662</v>
      </c>
      <c r="W19" s="17">
        <v>3.0935189972866017</v>
      </c>
      <c r="X19" s="17">
        <v>-1.0000000000000024</v>
      </c>
      <c r="Y19" s="17">
        <v>-1.0000000000000024</v>
      </c>
      <c r="Z19" s="17">
        <v>48.982438877592323</v>
      </c>
      <c r="AA19" s="17">
        <v>-1.7005952426014742E-2</v>
      </c>
      <c r="AB19" s="17">
        <v>0.10537136142150791</v>
      </c>
      <c r="AC19" s="17">
        <v>0.30463387735502251</v>
      </c>
      <c r="AD19" s="17">
        <v>19.649964317525772</v>
      </c>
      <c r="AE19" s="17">
        <v>1</v>
      </c>
      <c r="AF19" s="17">
        <v>-1.0000000000000024</v>
      </c>
      <c r="AG19" s="17">
        <v>-1.0000000000000024</v>
      </c>
      <c r="AH19" s="17">
        <v>3.2754144466785963E-2</v>
      </c>
      <c r="AI19" s="17">
        <v>0.22571706873116479</v>
      </c>
      <c r="AJ19" s="17">
        <v>-0.27901935071658984</v>
      </c>
      <c r="AK19" s="17">
        <v>-0.13266982175877493</v>
      </c>
      <c r="AL19" s="17">
        <v>-7.4647820645687146E-2</v>
      </c>
      <c r="AM19" s="17">
        <v>7.7287736934452719E-2</v>
      </c>
      <c r="AN19" s="17">
        <v>-3.2612922697251294</v>
      </c>
      <c r="AO19" s="17">
        <v>1.2688443145674411</v>
      </c>
      <c r="AP19" s="17">
        <v>67.229703015896618</v>
      </c>
      <c r="AQ19" s="17">
        <v>1.363419016642283</v>
      </c>
      <c r="AR19" s="17">
        <v>3.7281661147968679</v>
      </c>
      <c r="AS19" s="17">
        <v>-1.0000000000000024</v>
      </c>
      <c r="AT19" s="17">
        <v>-1.0000000000000024</v>
      </c>
      <c r="AU19" s="17">
        <v>1.8343968054006285</v>
      </c>
      <c r="AV19" s="17">
        <v>94.76189545185521</v>
      </c>
      <c r="AW19" s="17">
        <v>117.98868521430742</v>
      </c>
      <c r="AX19" s="17">
        <v>0.21026599885189551</v>
      </c>
      <c r="AY19" s="17">
        <v>4.742010448269701</v>
      </c>
      <c r="AZ19">
        <v>1539.3587359657183</v>
      </c>
    </row>
    <row r="20" spans="1:52" x14ac:dyDescent="0.25">
      <c r="A20">
        <v>1369</v>
      </c>
      <c r="B20" t="s">
        <v>899</v>
      </c>
      <c r="C20" s="17">
        <v>3.9641995353054975</v>
      </c>
      <c r="D20" s="17">
        <v>7.2215754315355799E-3</v>
      </c>
      <c r="E20" s="17">
        <v>1.3651295540620159</v>
      </c>
      <c r="F20" s="17">
        <v>1.3651295540620159</v>
      </c>
      <c r="G20" s="17">
        <v>2.8076747509176832E-2</v>
      </c>
      <c r="H20" s="17">
        <v>-6.8360184204986404E-3</v>
      </c>
      <c r="I20" s="17">
        <v>1.2744437453206898</v>
      </c>
      <c r="J20" s="17">
        <v>2.1240729088678169E-2</v>
      </c>
      <c r="K20" s="17">
        <v>-1.0000000000000002</v>
      </c>
      <c r="L20" s="17">
        <v>-1.0000000000000002</v>
      </c>
      <c r="M20" s="17">
        <v>0.42481458177356357</v>
      </c>
      <c r="N20" s="17">
        <v>6.6037728346882103</v>
      </c>
      <c r="O20" s="17">
        <v>0.76862607713995712</v>
      </c>
      <c r="P20" s="17">
        <v>3.2486692429565993</v>
      </c>
      <c r="Q20" s="17">
        <v>1.1639939897997378</v>
      </c>
      <c r="R20" s="17">
        <v>0.33062716955206839</v>
      </c>
      <c r="S20" s="17">
        <v>0.33062716955206839</v>
      </c>
      <c r="T20" s="17">
        <v>0.36104347080676047</v>
      </c>
      <c r="U20" s="17">
        <v>1.3849769171113031E-2</v>
      </c>
      <c r="V20" s="17">
        <v>40.596273999733285</v>
      </c>
      <c r="W20" s="17">
        <v>2.164579944487913</v>
      </c>
      <c r="X20" s="17">
        <v>-1.0000000000000002</v>
      </c>
      <c r="Y20" s="17">
        <v>-1.0000000000000002</v>
      </c>
      <c r="Z20" s="17">
        <v>76.03120100108805</v>
      </c>
      <c r="AA20" s="17">
        <v>0.11110151978691636</v>
      </c>
      <c r="AB20" s="17">
        <v>0.27117334932669407</v>
      </c>
      <c r="AC20" s="17">
        <v>0.30314379111749062</v>
      </c>
      <c r="AD20" s="17">
        <v>34.270933011555051</v>
      </c>
      <c r="AE20" s="17">
        <v>0.8</v>
      </c>
      <c r="AF20" s="17">
        <v>-1.0000000000000002</v>
      </c>
      <c r="AG20" s="17">
        <v>-1.0000000000000002</v>
      </c>
      <c r="AH20" s="17">
        <v>7.0789204355031263E-2</v>
      </c>
      <c r="AI20" s="17">
        <v>1.3849769171113031E-2</v>
      </c>
      <c r="AJ20" s="17">
        <v>-0.14412824902648361</v>
      </c>
      <c r="AK20" s="17">
        <v>2.0780591823762372E-2</v>
      </c>
      <c r="AL20" s="17">
        <v>-0.37637677347834653</v>
      </c>
      <c r="AM20" s="17">
        <v>-0.13847226008982871</v>
      </c>
      <c r="AN20" s="17">
        <v>-10.13006058209108</v>
      </c>
      <c r="AO20" s="17">
        <v>-3.3579035431269064</v>
      </c>
      <c r="AP20" s="17">
        <v>41.870717745053966</v>
      </c>
      <c r="AQ20" s="17">
        <v>1.0361475790820098</v>
      </c>
      <c r="AR20" s="17">
        <v>2.1858206735765928</v>
      </c>
      <c r="AS20" s="17">
        <v>-1.0000000000000002</v>
      </c>
      <c r="AT20" s="17">
        <v>-1.0000000000000002</v>
      </c>
      <c r="AU20" s="17">
        <v>2.5291235438617563</v>
      </c>
      <c r="AV20" s="17">
        <v>79.277070292649384</v>
      </c>
      <c r="AW20" s="17">
        <v>82.077831296861333</v>
      </c>
      <c r="AX20" s="17">
        <v>0.18356329597448562</v>
      </c>
      <c r="AY20" s="17">
        <v>2.0316357172186592</v>
      </c>
      <c r="AZ20">
        <v>1456.0612985219993</v>
      </c>
    </row>
    <row r="21" spans="1:52" x14ac:dyDescent="0.25">
      <c r="A21">
        <v>1533</v>
      </c>
      <c r="B21" t="s">
        <v>944</v>
      </c>
      <c r="C21" s="17">
        <v>3.6033887405512575</v>
      </c>
      <c r="D21" s="17">
        <v>-1.5760095499291978E-2</v>
      </c>
      <c r="E21" s="17">
        <v>-0.43564932985660149</v>
      </c>
      <c r="F21" s="17">
        <v>-0.43564932985660149</v>
      </c>
      <c r="G21" s="17">
        <v>0.16994236265789237</v>
      </c>
      <c r="H21" s="17">
        <v>-1.1464711718991666E-2</v>
      </c>
      <c r="I21" s="17">
        <v>9.5086590563340234</v>
      </c>
      <c r="J21" s="17">
        <v>0.15847765093890065</v>
      </c>
      <c r="K21" s="17">
        <v>-0.99999999999999978</v>
      </c>
      <c r="L21" s="17">
        <v>-0.99999999999999978</v>
      </c>
      <c r="M21" s="17">
        <v>3.1695530187780085</v>
      </c>
      <c r="N21" s="17">
        <v>12.676398467028678</v>
      </c>
      <c r="O21" s="17">
        <v>-0.45094562365594204</v>
      </c>
      <c r="P21" s="17">
        <v>-8.8409139164683186</v>
      </c>
      <c r="Q21" s="17">
        <v>-2.9549712232298329</v>
      </c>
      <c r="R21" s="17">
        <v>0.32568304787279029</v>
      </c>
      <c r="S21" s="17">
        <v>0.32568304787279029</v>
      </c>
      <c r="T21" s="17">
        <v>0.34731271973224292</v>
      </c>
      <c r="U21" s="17">
        <v>-0.15797100898552174</v>
      </c>
      <c r="V21" s="17">
        <v>27.289206222136031</v>
      </c>
      <c r="W21" s="17">
        <v>0.92666298436197658</v>
      </c>
      <c r="X21" s="17">
        <v>-0.99999999999999978</v>
      </c>
      <c r="Y21" s="17">
        <v>-0.99999999999999978</v>
      </c>
      <c r="Z21" s="17">
        <v>82.777155039841105</v>
      </c>
      <c r="AA21" s="17">
        <v>0.35718877665903054</v>
      </c>
      <c r="AB21" s="17">
        <v>0.54668928717522769</v>
      </c>
      <c r="AC21" s="17">
        <v>0.26498033698444151</v>
      </c>
      <c r="AD21" s="17">
        <v>58.442920040934993</v>
      </c>
      <c r="AE21" s="17">
        <v>0.91666666666666663</v>
      </c>
      <c r="AF21" s="17">
        <v>-0.99999999999999978</v>
      </c>
      <c r="AG21" s="17">
        <v>-0.99999999999999978</v>
      </c>
      <c r="AH21" s="17">
        <v>-1.8963654039335701E-2</v>
      </c>
      <c r="AI21" s="17">
        <v>-0.15797100898552174</v>
      </c>
      <c r="AJ21" s="17">
        <v>-4.1563039528242633E-2</v>
      </c>
      <c r="AK21" s="17">
        <v>0.13513701076697215</v>
      </c>
      <c r="AL21" s="17">
        <v>-0.11188064491005217</v>
      </c>
      <c r="AM21" s="17">
        <v>-9.0719296028730662E-2</v>
      </c>
      <c r="AN21" s="17">
        <v>-3.0048313203925199</v>
      </c>
      <c r="AO21" s="17">
        <v>-1.5922973468834063</v>
      </c>
      <c r="AP21" s="17">
        <v>36.79786527847007</v>
      </c>
      <c r="AQ21" s="17">
        <v>0.84070780649230092</v>
      </c>
      <c r="AR21" s="17">
        <v>1.0851406353008763</v>
      </c>
      <c r="AS21" s="17">
        <v>-0.99999999999999978</v>
      </c>
      <c r="AT21" s="17">
        <v>-0.99999999999999978</v>
      </c>
      <c r="AU21" s="17">
        <v>-3.390620553086436</v>
      </c>
      <c r="AV21" s="17">
        <v>93.861256159986382</v>
      </c>
      <c r="AW21" s="17">
        <v>77.684882180647548</v>
      </c>
      <c r="AX21" s="17">
        <v>0.27649239232458278</v>
      </c>
      <c r="AY21" s="17">
        <v>21.096673963711737</v>
      </c>
      <c r="AZ21">
        <v>1534.7298642459871</v>
      </c>
    </row>
    <row r="22" spans="1:52" x14ac:dyDescent="0.25">
      <c r="A22">
        <v>1622</v>
      </c>
      <c r="B22" t="s">
        <v>979</v>
      </c>
      <c r="C22" s="17">
        <v>5.5093264198942977</v>
      </c>
      <c r="D22" s="17">
        <v>1.2002082348316418E-2</v>
      </c>
      <c r="E22" s="17">
        <v>0.90436603675699856</v>
      </c>
      <c r="F22" s="17">
        <v>0.90436603675699856</v>
      </c>
      <c r="G22" s="17">
        <v>-7.2576097674045881E-2</v>
      </c>
      <c r="H22" s="17">
        <v>-6.2157293468389852E-3</v>
      </c>
      <c r="I22" s="17">
        <v>-4.7275096212530894</v>
      </c>
      <c r="J22" s="17">
        <v>-7.8791827020884886E-2</v>
      </c>
      <c r="K22" s="17">
        <v>-0.999999999999997</v>
      </c>
      <c r="L22" s="17">
        <v>-0.999999999999997</v>
      </c>
      <c r="M22" s="17">
        <v>-1.575836540417699</v>
      </c>
      <c r="N22" s="17">
        <v>1.6861828353981965</v>
      </c>
      <c r="O22" s="17">
        <v>0.59696159978309571</v>
      </c>
      <c r="P22" s="17">
        <v>-1.2743728808846477</v>
      </c>
      <c r="Q22" s="17">
        <v>-0.41263263756049012</v>
      </c>
      <c r="R22" s="17">
        <v>0.3154369656924968</v>
      </c>
      <c r="S22" s="17">
        <v>0.3154369656924968</v>
      </c>
      <c r="T22" s="17">
        <v>8.3658573800422617E-2</v>
      </c>
      <c r="U22" s="17">
        <v>-0.10584745041231941</v>
      </c>
      <c r="V22" s="17">
        <v>27.499075271759246</v>
      </c>
      <c r="W22" s="17">
        <v>0.39131898349281602</v>
      </c>
      <c r="X22" s="17">
        <v>-0.999999999999997</v>
      </c>
      <c r="Y22" s="17">
        <v>-0.999999999999997</v>
      </c>
      <c r="Z22" s="17">
        <v>70.360535923452957</v>
      </c>
      <c r="AA22" s="17">
        <v>0.29099530970370358</v>
      </c>
      <c r="AB22" s="17">
        <v>0.2799146354430081</v>
      </c>
      <c r="AC22" s="17">
        <v>0.29457192063837262</v>
      </c>
      <c r="AD22" s="17">
        <v>43.274093289254175</v>
      </c>
      <c r="AE22" s="17">
        <v>0.8</v>
      </c>
      <c r="AF22" s="17">
        <v>-0.999999999999997</v>
      </c>
      <c r="AG22" s="17">
        <v>-0.999999999999997</v>
      </c>
      <c r="AH22" s="17">
        <v>3.7766001530885676E-2</v>
      </c>
      <c r="AI22" s="17">
        <v>-0.10584745041231941</v>
      </c>
      <c r="AJ22" s="17">
        <v>0.44000129131731069</v>
      </c>
      <c r="AK22" s="17">
        <v>-0.11049807473306777</v>
      </c>
      <c r="AL22" s="17">
        <v>4.4639558544909974E-3</v>
      </c>
      <c r="AM22" s="17">
        <v>-0.27024825481326603</v>
      </c>
      <c r="AN22" s="17">
        <v>2.3116053529488294</v>
      </c>
      <c r="AO22" s="17">
        <v>-7.3086967439969905</v>
      </c>
      <c r="AP22" s="17">
        <v>22.771565650506162</v>
      </c>
      <c r="AQ22" s="17">
        <v>0.60868505477309642</v>
      </c>
      <c r="AR22" s="17">
        <v>0.3125271564719318</v>
      </c>
      <c r="AS22" s="17">
        <v>-0.999999999999997</v>
      </c>
      <c r="AT22" s="17">
        <v>-0.999999999999997</v>
      </c>
      <c r="AU22" s="17">
        <v>0.49173339919650827</v>
      </c>
      <c r="AV22" s="17">
        <v>64.738022014854209</v>
      </c>
      <c r="AW22" s="17">
        <v>54.90859700423993</v>
      </c>
      <c r="AX22" s="17">
        <v>0.31058135234066259</v>
      </c>
      <c r="AY22" s="17">
        <v>-14.188619281000269</v>
      </c>
      <c r="AZ22">
        <v>1461.8584524392277</v>
      </c>
    </row>
    <row r="23" spans="1:52" x14ac:dyDescent="0.25">
      <c r="A23">
        <v>1678</v>
      </c>
      <c r="B23" t="s">
        <v>1002</v>
      </c>
      <c r="C23" s="17">
        <v>4.1082221563172157</v>
      </c>
      <c r="D23" s="17">
        <v>-2.6124928002483165E-2</v>
      </c>
      <c r="E23" s="17">
        <v>29.218193772443716</v>
      </c>
      <c r="F23" s="17">
        <v>29.218193772443716</v>
      </c>
      <c r="G23" s="17">
        <v>1.0773647786107666E-2</v>
      </c>
      <c r="H23" s="17">
        <v>-1.6207966142327158E-3</v>
      </c>
      <c r="I23" s="17">
        <v>0.54917107031249512</v>
      </c>
      <c r="J23" s="17">
        <v>9.1528511718749102E-3</v>
      </c>
      <c r="K23" s="17">
        <v>-0.99999999999999978</v>
      </c>
      <c r="L23" s="17">
        <v>-0.99999999999999978</v>
      </c>
      <c r="M23" s="17">
        <v>0.18305702343749891</v>
      </c>
      <c r="N23" s="17">
        <v>33.87558699907342</v>
      </c>
      <c r="O23" s="17">
        <v>-1.5832615152745766</v>
      </c>
      <c r="P23" s="17">
        <v>65.23792689953622</v>
      </c>
      <c r="Q23" s="17">
        <v>21.291229565153909</v>
      </c>
      <c r="R23" s="17">
        <v>0.33964671795367046</v>
      </c>
      <c r="S23" s="17">
        <v>0.33964671795367046</v>
      </c>
      <c r="T23" s="17">
        <v>0.20934981338517292</v>
      </c>
      <c r="U23" s="17">
        <v>5.7885738781892931E-2</v>
      </c>
      <c r="V23" s="17">
        <v>37.495045476101261</v>
      </c>
      <c r="W23" s="17">
        <v>1.8611676555878534</v>
      </c>
      <c r="X23" s="17">
        <v>-0.99999999999999978</v>
      </c>
      <c r="Y23" s="17">
        <v>-0.99999999999999978</v>
      </c>
      <c r="Z23" s="17">
        <v>104.44027543803547</v>
      </c>
      <c r="AA23" s="17">
        <v>0.32754361934474541</v>
      </c>
      <c r="AB23" s="17">
        <v>0.26661978495373506</v>
      </c>
      <c r="AC23" s="17">
        <v>0.31891660363712354</v>
      </c>
      <c r="AD23" s="17">
        <v>45.654000396780177</v>
      </c>
      <c r="AE23" s="17">
        <v>0.9375</v>
      </c>
      <c r="AF23" s="17">
        <v>-0.99999999999999978</v>
      </c>
      <c r="AG23" s="17">
        <v>-0.99999999999999978</v>
      </c>
      <c r="AH23" s="17">
        <v>0.91453989606159891</v>
      </c>
      <c r="AI23" s="17">
        <v>5.7885738781892931E-2</v>
      </c>
      <c r="AJ23" s="17">
        <v>-9.8551153713449233E-2</v>
      </c>
      <c r="AK23" s="17">
        <v>0.60804260045075686</v>
      </c>
      <c r="AL23" s="17">
        <v>-7.0938286339615061E-2</v>
      </c>
      <c r="AM23" s="17">
        <v>0.23741812111292693</v>
      </c>
      <c r="AN23" s="17">
        <v>-2.2662129270576221</v>
      </c>
      <c r="AO23" s="17">
        <v>8.97566603007696</v>
      </c>
      <c r="AP23" s="17">
        <v>38.044216546413779</v>
      </c>
      <c r="AQ23" s="17">
        <v>0.94652898807440711</v>
      </c>
      <c r="AR23" s="17">
        <v>1.8703205067597284</v>
      </c>
      <c r="AS23" s="17">
        <v>-0.99999999999999978</v>
      </c>
      <c r="AT23" s="17">
        <v>-0.99999999999999978</v>
      </c>
      <c r="AU23" s="17">
        <v>50.509423337597617</v>
      </c>
      <c r="AV23" s="17">
        <v>147.29152846718577</v>
      </c>
      <c r="AW23" s="17">
        <v>171.37090026660715</v>
      </c>
      <c r="AX23" s="17">
        <v>0.54929879647595636</v>
      </c>
      <c r="AY23" s="17">
        <v>62.216341043475147</v>
      </c>
      <c r="AZ23">
        <v>1789.0250487414107</v>
      </c>
    </row>
    <row r="24" spans="1:52" x14ac:dyDescent="0.25">
      <c r="A24">
        <v>1745</v>
      </c>
      <c r="B24" t="s">
        <v>1036</v>
      </c>
      <c r="C24" s="17">
        <v>4.9851854315213409</v>
      </c>
      <c r="D24" s="17">
        <v>2.5444068236893713E-2</v>
      </c>
      <c r="E24" s="17">
        <v>0.97430720090092371</v>
      </c>
      <c r="F24" s="17">
        <v>0.97430720090092371</v>
      </c>
      <c r="G24" s="17">
        <v>0.24265036061075634</v>
      </c>
      <c r="H24" s="17">
        <v>-2.8144548015950101E-2</v>
      </c>
      <c r="I24" s="17">
        <v>12.870348755688374</v>
      </c>
      <c r="J24" s="17">
        <v>0.21450581259480622</v>
      </c>
      <c r="K24" s="17">
        <v>-1.0000000000000033</v>
      </c>
      <c r="L24" s="17">
        <v>-1.0000000000000033</v>
      </c>
      <c r="M24" s="17">
        <v>4.2901162518961256</v>
      </c>
      <c r="N24" s="17">
        <v>18.829841388110651</v>
      </c>
      <c r="O24" s="17">
        <v>4.1045534313344403</v>
      </c>
      <c r="P24" s="17">
        <v>-1.60859545704558</v>
      </c>
      <c r="Q24" s="17">
        <v>-9.6199354066164672E-2</v>
      </c>
      <c r="R24" s="17">
        <v>0.34677107157663495</v>
      </c>
      <c r="S24" s="17">
        <v>0.34677107157663495</v>
      </c>
      <c r="T24" s="17">
        <v>0.26017982073181006</v>
      </c>
      <c r="U24" s="17">
        <v>-0.13170586775737128</v>
      </c>
      <c r="V24" s="17">
        <v>24.300411341316089</v>
      </c>
      <c r="W24" s="17">
        <v>0.74295814518477565</v>
      </c>
      <c r="X24" s="17">
        <v>-1.0000000000000033</v>
      </c>
      <c r="Y24" s="17">
        <v>-1.0000000000000033</v>
      </c>
      <c r="Z24" s="17">
        <v>60.116210793492058</v>
      </c>
      <c r="AA24" s="17">
        <v>0.23089932589317846</v>
      </c>
      <c r="AB24" s="17">
        <v>0.46004332099735434</v>
      </c>
      <c r="AC24" s="17">
        <v>2.7297329234310268E-2</v>
      </c>
      <c r="AD24" s="17">
        <v>35.911998806242174</v>
      </c>
      <c r="AE24" s="17">
        <v>0.5</v>
      </c>
      <c r="AF24" s="17">
        <v>-1.0000000000000033</v>
      </c>
      <c r="AG24" s="17">
        <v>-1.0000000000000033</v>
      </c>
      <c r="AH24" s="17">
        <v>-7.273925690587154E-4</v>
      </c>
      <c r="AI24" s="17">
        <v>-0.13170586775737128</v>
      </c>
      <c r="AJ24" s="17">
        <v>-0.15952826940275008</v>
      </c>
      <c r="AK24" s="17">
        <v>0.20859016911257849</v>
      </c>
      <c r="AL24" s="17">
        <v>-0.25208826799353051</v>
      </c>
      <c r="AM24" s="17">
        <v>-0.17644920696400132</v>
      </c>
      <c r="AN24" s="17">
        <v>-7.0998480468520118</v>
      </c>
      <c r="AO24" s="17">
        <v>-3.3682793285371417</v>
      </c>
      <c r="AP24" s="17">
        <v>37.170760097004475</v>
      </c>
      <c r="AQ24" s="17">
        <v>0.82201609612770776</v>
      </c>
      <c r="AR24" s="17">
        <v>0.95746395777958127</v>
      </c>
      <c r="AS24" s="17">
        <v>-1.0000000000000033</v>
      </c>
      <c r="AT24" s="17">
        <v>-1.0000000000000033</v>
      </c>
      <c r="AU24" s="17">
        <v>0.87810784683476073</v>
      </c>
      <c r="AV24" s="17">
        <v>75.577772853065582</v>
      </c>
      <c r="AW24" s="17">
        <v>62.392638225947266</v>
      </c>
      <c r="AX24" s="17">
        <v>0.17327497477675144</v>
      </c>
      <c r="AY24" s="17">
        <v>7.8106926836932873</v>
      </c>
      <c r="AZ24">
        <v>1484.804239752609</v>
      </c>
    </row>
    <row r="25" spans="1:52" x14ac:dyDescent="0.25">
      <c r="A25">
        <v>2073</v>
      </c>
      <c r="B25" t="s">
        <v>1141</v>
      </c>
      <c r="C25" s="17">
        <v>5.1082347305366946</v>
      </c>
      <c r="D25" s="17">
        <v>0.1998344201716864</v>
      </c>
      <c r="E25" s="17">
        <v>1.6547866380240013</v>
      </c>
      <c r="F25" s="17">
        <v>1.6547866380240013</v>
      </c>
      <c r="G25" s="17">
        <v>0.34798412849978549</v>
      </c>
      <c r="H25" s="17">
        <v>4.504446019510569E-3</v>
      </c>
      <c r="I25" s="17">
        <v>21.149314471157737</v>
      </c>
      <c r="J25" s="17">
        <v>0.35248857451929611</v>
      </c>
      <c r="K25" s="17">
        <v>-1</v>
      </c>
      <c r="L25" s="17">
        <v>-1</v>
      </c>
      <c r="M25" s="17">
        <v>7.0497714903859237</v>
      </c>
      <c r="N25" s="17">
        <v>27.91233583971847</v>
      </c>
      <c r="O25" s="17">
        <v>8.1613276533719148</v>
      </c>
      <c r="P25" s="17">
        <v>3.525768202484389</v>
      </c>
      <c r="Q25" s="17">
        <v>2.0530924540331155</v>
      </c>
      <c r="R25" s="17">
        <v>0.34597199605379092</v>
      </c>
      <c r="S25" s="17">
        <v>0.34597199605379092</v>
      </c>
      <c r="T25" s="17">
        <v>0.37782225116612855</v>
      </c>
      <c r="U25" s="17">
        <v>0.49485272721759932</v>
      </c>
      <c r="V25" s="17">
        <v>48.485215838880521</v>
      </c>
      <c r="W25" s="17">
        <v>4.8324994482788526</v>
      </c>
      <c r="X25" s="17">
        <v>-1</v>
      </c>
      <c r="Y25" s="17">
        <v>-1</v>
      </c>
      <c r="Z25" s="17">
        <v>89.856707719384318</v>
      </c>
      <c r="AA25" s="17">
        <v>0.21986322738986319</v>
      </c>
      <c r="AB25" s="17">
        <v>0.17517597227333329</v>
      </c>
      <c r="AC25" s="17">
        <v>0.39132878886621714</v>
      </c>
      <c r="AD25" s="17">
        <v>39.318399426470684</v>
      </c>
      <c r="AE25" s="17">
        <v>0.83333333333333337</v>
      </c>
      <c r="AF25" s="17">
        <v>-1</v>
      </c>
      <c r="AG25" s="17">
        <v>-1</v>
      </c>
      <c r="AH25" s="17">
        <v>-1.9513897256878465E-2</v>
      </c>
      <c r="AI25" s="17">
        <v>0.49485272721759932</v>
      </c>
      <c r="AJ25" s="17">
        <v>-0.19983319684901851</v>
      </c>
      <c r="AK25" s="17">
        <v>-0.27964880122934171</v>
      </c>
      <c r="AL25" s="17">
        <v>0.22508710531084819</v>
      </c>
      <c r="AM25" s="17">
        <v>-0.40163852402167033</v>
      </c>
      <c r="AN25" s="17">
        <v>4.6280116485261145</v>
      </c>
      <c r="AO25" s="17">
        <v>-11.439207106688469</v>
      </c>
      <c r="AP25" s="17">
        <v>69.634530310038343</v>
      </c>
      <c r="AQ25" s="17">
        <v>1.5646189704913094</v>
      </c>
      <c r="AR25" s="17">
        <v>5.1849880227981506</v>
      </c>
      <c r="AS25" s="17">
        <v>-1</v>
      </c>
      <c r="AT25" s="17">
        <v>-1</v>
      </c>
      <c r="AU25" s="17">
        <v>3.7078790920571185</v>
      </c>
      <c r="AV25" s="17">
        <v>106.32983645241431</v>
      </c>
      <c r="AW25" s="17">
        <v>155.42483122903664</v>
      </c>
      <c r="AX25" s="17">
        <v>8.4953235096964744E-2</v>
      </c>
      <c r="AY25" s="17">
        <v>-17.578674121459272</v>
      </c>
      <c r="AZ25">
        <v>1545.1868125850353</v>
      </c>
    </row>
    <row r="26" spans="1:52" x14ac:dyDescent="0.25">
      <c r="A26">
        <v>2096</v>
      </c>
      <c r="B26" t="s">
        <v>1153</v>
      </c>
      <c r="C26" s="17">
        <v>5.1322875563294481</v>
      </c>
      <c r="D26" s="17">
        <v>-2.8039975906225305E-2</v>
      </c>
      <c r="E26" s="17">
        <v>2.4750510137125765</v>
      </c>
      <c r="F26" s="17">
        <v>2.4750510137125765</v>
      </c>
      <c r="G26" s="17">
        <v>-5.5601404292004095E-2</v>
      </c>
      <c r="H26" s="17">
        <v>1.5493760144572278E-2</v>
      </c>
      <c r="I26" s="17">
        <v>-2.4064586488459243</v>
      </c>
      <c r="J26" s="17">
        <v>-4.0107644147431787E-2</v>
      </c>
      <c r="K26" s="17">
        <v>-1.0000000000000009</v>
      </c>
      <c r="L26" s="17">
        <v>-1.0000000000000009</v>
      </c>
      <c r="M26" s="17">
        <v>-0.80215288294863807</v>
      </c>
      <c r="N26" s="17">
        <v>5.2008799211961119</v>
      </c>
      <c r="O26" s="17">
        <v>-1.1619646003943382</v>
      </c>
      <c r="P26" s="17">
        <v>4.6641667899994985</v>
      </c>
      <c r="Q26" s="17">
        <v>1.446951443530011</v>
      </c>
      <c r="R26" s="17">
        <v>0.34516942129510031</v>
      </c>
      <c r="S26" s="17">
        <v>0.34516942129510031</v>
      </c>
      <c r="T26" s="17">
        <v>0.45893457142026428</v>
      </c>
      <c r="U26" s="17">
        <v>0.22932277859053551</v>
      </c>
      <c r="V26" s="17">
        <v>56.748153469937257</v>
      </c>
      <c r="W26" s="17">
        <v>3.9539575319236708</v>
      </c>
      <c r="X26" s="17">
        <v>-1.0000000000000009</v>
      </c>
      <c r="Y26" s="17">
        <v>-1.0000000000000009</v>
      </c>
      <c r="Z26" s="17">
        <v>94.796948661688106</v>
      </c>
      <c r="AA26" s="17">
        <v>0.22482584747815887</v>
      </c>
      <c r="AB26" s="17">
        <v>0.19595572546506784</v>
      </c>
      <c r="AC26" s="17">
        <v>0.31125530202119017</v>
      </c>
      <c r="AD26" s="17">
        <v>36.601843748220823</v>
      </c>
      <c r="AE26" s="17">
        <v>0.8</v>
      </c>
      <c r="AF26" s="17">
        <v>-1.0000000000000009</v>
      </c>
      <c r="AG26" s="17">
        <v>-1.0000000000000009</v>
      </c>
      <c r="AH26" s="17">
        <v>4.1994970350680172E-2</v>
      </c>
      <c r="AI26" s="17">
        <v>0.22932277859053551</v>
      </c>
      <c r="AJ26" s="17">
        <v>0.17141261167713839</v>
      </c>
      <c r="AK26" s="17">
        <v>0.15375069141313089</v>
      </c>
      <c r="AL26" s="17">
        <v>0.11864700999540587</v>
      </c>
      <c r="AM26" s="17">
        <v>-7.7269610679335049E-2</v>
      </c>
      <c r="AN26" s="17">
        <v>3.8232383082708385</v>
      </c>
      <c r="AO26" s="17">
        <v>-1.162986809917721</v>
      </c>
      <c r="AP26" s="17">
        <v>54.341694821091416</v>
      </c>
      <c r="AQ26" s="17">
        <v>1.3785961926010006</v>
      </c>
      <c r="AR26" s="17">
        <v>3.9138498877762382</v>
      </c>
      <c r="AS26" s="17">
        <v>-1.0000000000000009</v>
      </c>
      <c r="AT26" s="17">
        <v>-1.0000000000000009</v>
      </c>
      <c r="AU26" s="17">
        <v>3.9220024572425878</v>
      </c>
      <c r="AV26" s="17">
        <v>98.83484177296647</v>
      </c>
      <c r="AW26" s="17">
        <v>122.60701903903366</v>
      </c>
      <c r="AX26" s="17">
        <v>8.6274068068548149E-2</v>
      </c>
      <c r="AY26" s="17">
        <v>-2.5627715910444144</v>
      </c>
      <c r="AZ26">
        <v>1468.8432432876384</v>
      </c>
    </row>
    <row r="27" spans="1:52" x14ac:dyDescent="0.25">
      <c r="A27">
        <v>2240</v>
      </c>
      <c r="B27" t="s">
        <v>1206</v>
      </c>
      <c r="C27" s="17">
        <v>5.099271759661903</v>
      </c>
      <c r="D27" s="17">
        <v>-1.8131601119595976E-2</v>
      </c>
      <c r="E27" s="17">
        <v>1.0444952832947083</v>
      </c>
      <c r="F27" s="17">
        <v>1.0444952832947083</v>
      </c>
      <c r="G27" s="17">
        <v>6.0246401341991732E-2</v>
      </c>
      <c r="H27" s="17">
        <v>3.9860591954269803E-3</v>
      </c>
      <c r="I27" s="17">
        <v>3.8539476322451249</v>
      </c>
      <c r="J27" s="17">
        <v>6.423246053741867E-2</v>
      </c>
      <c r="K27" s="17">
        <v>-0.999999999999998</v>
      </c>
      <c r="L27" s="17">
        <v>-0.999999999999998</v>
      </c>
      <c r="M27" s="17">
        <v>1.2846492107483733</v>
      </c>
      <c r="N27" s="17">
        <v>9.9977146752017347</v>
      </c>
      <c r="O27" s="17">
        <v>-0.97830112329601837</v>
      </c>
      <c r="P27" s="17">
        <v>-0.47523394019708071</v>
      </c>
      <c r="Q27" s="17">
        <v>-0.34793668625782903</v>
      </c>
      <c r="R27" s="17">
        <v>0.23189940690010988</v>
      </c>
      <c r="S27" s="17">
        <v>0.23189940690010988</v>
      </c>
      <c r="T27" s="17">
        <v>0.24227520798945543</v>
      </c>
      <c r="U27" s="17">
        <v>-7.0553737353184973E-2</v>
      </c>
      <c r="V27" s="17">
        <v>22.851512955962871</v>
      </c>
      <c r="W27" s="17">
        <v>0.84391083466829064</v>
      </c>
      <c r="X27" s="17">
        <v>-0.999999999999998</v>
      </c>
      <c r="Y27" s="17">
        <v>-0.999999999999998</v>
      </c>
      <c r="Z27" s="17">
        <v>71.808344451392159</v>
      </c>
      <c r="AA27" s="17">
        <v>0.41167589166249136</v>
      </c>
      <c r="AB27" s="17">
        <v>0.38088511436334732</v>
      </c>
      <c r="AC27" s="17">
        <v>0.19353435760790288</v>
      </c>
      <c r="AD27" s="17">
        <v>49.304768181687081</v>
      </c>
      <c r="AE27" s="17">
        <v>0.8</v>
      </c>
      <c r="AF27" s="17">
        <v>-0.999999999999998</v>
      </c>
      <c r="AG27" s="17">
        <v>-0.999999999999998</v>
      </c>
      <c r="AH27" s="17">
        <v>1.3166653826138176E-2</v>
      </c>
      <c r="AI27" s="17">
        <v>-7.0553737353184973E-2</v>
      </c>
      <c r="AJ27" s="17">
        <v>0.46099616651897318</v>
      </c>
      <c r="AK27" s="17">
        <v>0.19302841421875902</v>
      </c>
      <c r="AL27" s="17">
        <v>-0.37432222779659374</v>
      </c>
      <c r="AM27" s="17">
        <v>0.16045706777696864</v>
      </c>
      <c r="AN27" s="17">
        <v>-7.0530748623199759</v>
      </c>
      <c r="AO27" s="17">
        <v>4.9765687655180102</v>
      </c>
      <c r="AP27" s="17">
        <v>26.705460588207963</v>
      </c>
      <c r="AQ27" s="17">
        <v>0.63552028443649033</v>
      </c>
      <c r="AR27" s="17">
        <v>0.90814329520570924</v>
      </c>
      <c r="AS27" s="17">
        <v>-0.999999999999998</v>
      </c>
      <c r="AT27" s="17">
        <v>-0.999999999999998</v>
      </c>
      <c r="AU27" s="17">
        <v>0.69655859703687939</v>
      </c>
      <c r="AV27" s="17">
        <v>86.782627892111876</v>
      </c>
      <c r="AW27" s="17">
        <v>79.990587233316177</v>
      </c>
      <c r="AX27" s="17">
        <v>0.31909054776508122</v>
      </c>
      <c r="AY27" s="17">
        <v>10.13860295697325</v>
      </c>
      <c r="AZ27">
        <v>1544.8371581309998</v>
      </c>
    </row>
    <row r="28" spans="1:52" x14ac:dyDescent="0.25">
      <c r="A28">
        <v>2839</v>
      </c>
      <c r="B28" t="s">
        <v>1410</v>
      </c>
      <c r="C28" s="17">
        <v>5.6325013087834161</v>
      </c>
      <c r="D28" s="17">
        <v>-9.2741247061016007E-3</v>
      </c>
      <c r="E28" s="17">
        <v>0.19329375529565479</v>
      </c>
      <c r="F28" s="17">
        <v>0.19329375529565479</v>
      </c>
      <c r="G28" s="17">
        <v>0.28564817347615373</v>
      </c>
      <c r="H28" s="17">
        <v>-1.3170638295881623E-2</v>
      </c>
      <c r="I28" s="17">
        <v>16.348652110816335</v>
      </c>
      <c r="J28" s="17">
        <v>0.27247753518027212</v>
      </c>
      <c r="K28" s="17">
        <v>-1.0000000000000009</v>
      </c>
      <c r="L28" s="17">
        <v>-1.0000000000000009</v>
      </c>
      <c r="M28" s="17">
        <v>5.4495507036054462</v>
      </c>
      <c r="N28" s="17">
        <v>22.174447174895406</v>
      </c>
      <c r="O28" s="17">
        <v>-0.82957298809444802</v>
      </c>
      <c r="P28" s="17">
        <v>3.4519106022343973</v>
      </c>
      <c r="Q28" s="17">
        <v>1.0681866360350059</v>
      </c>
      <c r="R28" s="17">
        <v>0.32548995121675361</v>
      </c>
      <c r="S28" s="17">
        <v>0.32548995121675361</v>
      </c>
      <c r="T28" s="17">
        <v>0.35629867246930141</v>
      </c>
      <c r="U28" s="17">
        <v>-2.084181284948642E-3</v>
      </c>
      <c r="V28" s="17">
        <v>29.308674337503515</v>
      </c>
      <c r="W28" s="17">
        <v>1.7833485873041688</v>
      </c>
      <c r="X28" s="17">
        <v>-1.0000000000000009</v>
      </c>
      <c r="Y28" s="17">
        <v>-1.0000000000000009</v>
      </c>
      <c r="Z28" s="17">
        <v>42.716255567068409</v>
      </c>
      <c r="AA28" s="17">
        <v>0.10986601529787986</v>
      </c>
      <c r="AB28" s="17">
        <v>0.18229057133860443</v>
      </c>
      <c r="AC28" s="17">
        <v>-4.5368694765885967E-2</v>
      </c>
      <c r="AD28" s="17">
        <v>12.339394593529905</v>
      </c>
      <c r="AE28" s="17">
        <v>0.7</v>
      </c>
      <c r="AF28" s="17">
        <v>-1.0000000000000009</v>
      </c>
      <c r="AG28" s="17">
        <v>-1.0000000000000009</v>
      </c>
      <c r="AH28" s="17">
        <v>9.6186929200499441E-3</v>
      </c>
      <c r="AI28" s="17">
        <v>-2.084181284948642E-3</v>
      </c>
      <c r="AJ28" s="17">
        <v>9.7259952216555021E-2</v>
      </c>
      <c r="AK28" s="17">
        <v>0.14075609660550467</v>
      </c>
      <c r="AL28" s="17">
        <v>1.8444180022801793E-2</v>
      </c>
      <c r="AM28" s="17">
        <v>0.11340322547213716</v>
      </c>
      <c r="AN28" s="17">
        <v>0.94740426165281777</v>
      </c>
      <c r="AO28" s="17">
        <v>3.5388611198309508</v>
      </c>
      <c r="AP28" s="17">
        <v>45.657326448319836</v>
      </c>
      <c r="AQ28" s="17">
        <v>1.00519439361786</v>
      </c>
      <c r="AR28" s="17">
        <v>2.055826122484441</v>
      </c>
      <c r="AS28" s="17">
        <v>-1.0000000000000009</v>
      </c>
      <c r="AT28" s="17">
        <v>-1.0000000000000009</v>
      </c>
      <c r="AU28" s="17">
        <v>1.2614803913306598</v>
      </c>
      <c r="AV28" s="17">
        <v>68.42956386179479</v>
      </c>
      <c r="AW28" s="17">
        <v>68.413519591700918</v>
      </c>
      <c r="AX28" s="17">
        <v>-3.0372359427633243E-2</v>
      </c>
      <c r="AY28" s="17">
        <v>-18.873236818548961</v>
      </c>
      <c r="AZ28">
        <v>1460.6795557365112</v>
      </c>
    </row>
    <row r="29" spans="1:52" x14ac:dyDescent="0.25">
      <c r="A29">
        <v>3008</v>
      </c>
      <c r="B29" t="s">
        <v>1490</v>
      </c>
      <c r="C29" s="17">
        <v>4.4715874401913602</v>
      </c>
      <c r="D29" s="17">
        <v>-3.9261034358217872E-2</v>
      </c>
      <c r="E29" s="17">
        <v>1.3901624740700189</v>
      </c>
      <c r="F29" s="17">
        <v>1.3901624740700189</v>
      </c>
      <c r="G29" s="17">
        <v>-4.1520417295089797E-3</v>
      </c>
      <c r="H29" s="17">
        <v>-1.1929518309428276E-2</v>
      </c>
      <c r="I29" s="17">
        <v>-0.96489360233623533</v>
      </c>
      <c r="J29" s="17">
        <v>-1.60815600389373E-2</v>
      </c>
      <c r="K29" s="17">
        <v>-0.99999999999999756</v>
      </c>
      <c r="L29" s="17">
        <v>-0.99999999999999756</v>
      </c>
      <c r="M29" s="17">
        <v>-0.32163120077874618</v>
      </c>
      <c r="N29" s="17">
        <v>4.8968563119251343</v>
      </c>
      <c r="O29" s="17">
        <v>-1.3194787492498443</v>
      </c>
      <c r="P29" s="17">
        <v>-8.0251797271702365</v>
      </c>
      <c r="Q29" s="17">
        <v>-2.77613397419168</v>
      </c>
      <c r="R29" s="17">
        <v>0.32541235032204563</v>
      </c>
      <c r="S29" s="17">
        <v>0.32541235032204563</v>
      </c>
      <c r="T29" s="17">
        <v>0.30740930428875335</v>
      </c>
      <c r="U29" s="17">
        <v>0.50739020393303413</v>
      </c>
      <c r="V29" s="17">
        <v>59.268230756192644</v>
      </c>
      <c r="W29" s="17">
        <v>4.9329637184249604</v>
      </c>
      <c r="X29" s="17">
        <v>-0.99999999999999756</v>
      </c>
      <c r="Y29" s="17">
        <v>-0.99999999999999756</v>
      </c>
      <c r="Z29" s="17">
        <v>110.13867922550322</v>
      </c>
      <c r="AA29" s="17">
        <v>0.39488682458284569</v>
      </c>
      <c r="AB29" s="17">
        <v>0.35951506984525705</v>
      </c>
      <c r="AC29" s="17">
        <v>0.31852975444194281</v>
      </c>
      <c r="AD29" s="17">
        <v>53.646582443502261</v>
      </c>
      <c r="AE29" s="17">
        <v>0.875</v>
      </c>
      <c r="AF29" s="17">
        <v>-0.99999999999999756</v>
      </c>
      <c r="AG29" s="17">
        <v>-0.99999999999999756</v>
      </c>
      <c r="AH29" s="17">
        <v>4.530774565961646E-3</v>
      </c>
      <c r="AI29" s="17">
        <v>0.50739020393303413</v>
      </c>
      <c r="AJ29" s="17">
        <v>0.13154906384645768</v>
      </c>
      <c r="AK29" s="17">
        <v>0.22955072656421682</v>
      </c>
      <c r="AL29" s="17">
        <v>3.5545772955100627E-2</v>
      </c>
      <c r="AM29" s="17">
        <v>0.49104005660770716</v>
      </c>
      <c r="AN29" s="17">
        <v>1.5463896431098041</v>
      </c>
      <c r="AO29" s="17">
        <v>13.423755048013753</v>
      </c>
      <c r="AP29" s="17">
        <v>58.303337153856432</v>
      </c>
      <c r="AQ29" s="17">
        <v>1.4656242088658789</v>
      </c>
      <c r="AR29" s="17">
        <v>4.9168821583860209</v>
      </c>
      <c r="AS29" s="17">
        <v>-0.99999999999999756</v>
      </c>
      <c r="AT29" s="17">
        <v>-0.99999999999999756</v>
      </c>
      <c r="AU29" s="17">
        <v>-1.3859715001216601</v>
      </c>
      <c r="AV29" s="17">
        <v>128.45929058544203</v>
      </c>
      <c r="AW29" s="17">
        <v>179.28892647006489</v>
      </c>
      <c r="AX29" s="17">
        <v>0.46584122162172964</v>
      </c>
      <c r="AY29" s="17">
        <v>51.077983180044441</v>
      </c>
      <c r="AZ29">
        <v>1538.9619310509843</v>
      </c>
    </row>
    <row r="30" spans="1:52" x14ac:dyDescent="0.25">
      <c r="A30">
        <v>3189</v>
      </c>
      <c r="B30" t="s">
        <v>710</v>
      </c>
      <c r="C30" s="17">
        <v>4.781117266756719</v>
      </c>
      <c r="D30" s="17">
        <v>-1.6316095376779655E-2</v>
      </c>
      <c r="E30" s="17">
        <v>-1.94474263014518</v>
      </c>
      <c r="F30" s="17">
        <v>-1.94474263014518</v>
      </c>
      <c r="G30" s="17">
        <v>-3.3724536910381617E-2</v>
      </c>
      <c r="H30" s="17">
        <v>5.6009386277850702E-3</v>
      </c>
      <c r="I30" s="17">
        <v>-1.6874158969557964</v>
      </c>
      <c r="J30" s="17">
        <v>-2.8123598282596557E-2</v>
      </c>
      <c r="K30" s="17">
        <v>-1.0000000000000009</v>
      </c>
      <c r="L30" s="17">
        <v>-1.0000000000000009</v>
      </c>
      <c r="M30" s="17">
        <v>-0.56247196565193258</v>
      </c>
      <c r="N30" s="17">
        <v>1.1489587396557441</v>
      </c>
      <c r="O30" s="17">
        <v>0.27408080557994424</v>
      </c>
      <c r="P30" s="17">
        <v>1.26944279303844</v>
      </c>
      <c r="Q30" s="17">
        <v>0.44914829830516934</v>
      </c>
      <c r="R30" s="17">
        <v>0.3380683237934331</v>
      </c>
      <c r="S30" s="17">
        <v>0.3380683237934331</v>
      </c>
      <c r="T30" s="17">
        <v>0.18699322137389435</v>
      </c>
      <c r="U30" s="17">
        <v>-9.5629084614473905E-2</v>
      </c>
      <c r="V30" s="17">
        <v>31.82497530515532</v>
      </c>
      <c r="W30" s="17">
        <v>0.88319361413829667</v>
      </c>
      <c r="X30" s="17">
        <v>-1.0000000000000009</v>
      </c>
      <c r="Y30" s="17">
        <v>-1.0000000000000009</v>
      </c>
      <c r="Z30" s="17">
        <v>54.451601119729339</v>
      </c>
      <c r="AA30" s="17">
        <v>0.24696226179366465</v>
      </c>
      <c r="AB30" s="17">
        <v>0.16279180321159961</v>
      </c>
      <c r="AC30" s="17">
        <v>3.3795485320112686E-2</v>
      </c>
      <c r="AD30" s="17">
        <v>22.177477516268841</v>
      </c>
      <c r="AE30" s="17">
        <v>0.3</v>
      </c>
      <c r="AF30" s="17">
        <v>-1.0000000000000009</v>
      </c>
      <c r="AG30" s="17">
        <v>-1.0000000000000009</v>
      </c>
      <c r="AH30" s="17">
        <v>-1.7305121873368471E-2</v>
      </c>
      <c r="AI30" s="17">
        <v>-9.5629084614473905E-2</v>
      </c>
      <c r="AJ30" s="17">
        <v>0.14209616227807184</v>
      </c>
      <c r="AK30" s="17">
        <v>4.8499152493945437E-2</v>
      </c>
      <c r="AL30" s="17">
        <v>-5.8980774202295402E-2</v>
      </c>
      <c r="AM30" s="17">
        <v>-0.15184378873408286</v>
      </c>
      <c r="AN30" s="17">
        <v>-0.76403854366702606</v>
      </c>
      <c r="AO30" s="17">
        <v>-3.5535989558823426</v>
      </c>
      <c r="AP30" s="17">
        <v>30.137559408199547</v>
      </c>
      <c r="AQ30" s="17">
        <v>0.76750078434628655</v>
      </c>
      <c r="AR30" s="17">
        <v>0.85507001585570075</v>
      </c>
      <c r="AS30" s="17">
        <v>-1.0000000000000009</v>
      </c>
      <c r="AT30" s="17">
        <v>-1.0000000000000009</v>
      </c>
      <c r="AU30" s="17">
        <v>-1.4955943318400116</v>
      </c>
      <c r="AV30" s="17">
        <v>52.04696090350275</v>
      </c>
      <c r="AW30" s="17">
        <v>42.137950004588014</v>
      </c>
      <c r="AX30" s="17">
        <v>-0.21996540410423035</v>
      </c>
      <c r="AY30" s="17">
        <v>-56.512984167780992</v>
      </c>
      <c r="AZ30">
        <v>1434.7898952605976</v>
      </c>
    </row>
    <row r="31" spans="1:52" x14ac:dyDescent="0.25">
      <c r="A31">
        <v>3218</v>
      </c>
      <c r="B31" t="s">
        <v>824</v>
      </c>
      <c r="C31" s="17">
        <v>5.4047598226624478</v>
      </c>
      <c r="D31" s="17">
        <v>1.4378378658000197E-2</v>
      </c>
      <c r="E31" s="17">
        <v>0.71157048854924509</v>
      </c>
      <c r="F31" s="17">
        <v>0.71157048854924509</v>
      </c>
      <c r="G31" s="17">
        <v>0.45516737560968312</v>
      </c>
      <c r="H31" s="17">
        <v>-3.7845132574705837E-4</v>
      </c>
      <c r="I31" s="17">
        <v>27.287335457036168</v>
      </c>
      <c r="J31" s="17">
        <v>0.45478892428393602</v>
      </c>
      <c r="K31" s="17">
        <v>-0.999999999999998</v>
      </c>
      <c r="L31" s="17">
        <v>-0.999999999999998</v>
      </c>
      <c r="M31" s="17">
        <v>9.0957784856787178</v>
      </c>
      <c r="N31" s="17">
        <v>33.403665768247862</v>
      </c>
      <c r="O31" s="17">
        <v>1.0040773783374752</v>
      </c>
      <c r="P31" s="17">
        <v>0.21349508665581529</v>
      </c>
      <c r="Q31" s="17">
        <v>0.22697440562848784</v>
      </c>
      <c r="R31" s="17">
        <v>0.3333286158177351</v>
      </c>
      <c r="S31" s="17">
        <v>0.3333286158177351</v>
      </c>
      <c r="T31" s="17">
        <v>0.30923698771269037</v>
      </c>
      <c r="U31" s="17">
        <v>-4.7536113952006881E-2</v>
      </c>
      <c r="V31" s="17">
        <v>18.942767244488689</v>
      </c>
      <c r="W31" s="17">
        <v>1.1635948569746559</v>
      </c>
      <c r="X31" s="17">
        <v>-0.999999999999998</v>
      </c>
      <c r="Y31" s="17">
        <v>-0.999999999999998</v>
      </c>
      <c r="Z31" s="17">
        <v>67.720348797460574</v>
      </c>
      <c r="AA31" s="17">
        <v>0.39167307946003749</v>
      </c>
      <c r="AB31" s="17">
        <v>0.20196791542259454</v>
      </c>
      <c r="AC31" s="17">
        <v>0.37737114806423644</v>
      </c>
      <c r="AD31" s="17">
        <v>48.550607147343413</v>
      </c>
      <c r="AE31" s="17">
        <v>0.9</v>
      </c>
      <c r="AF31" s="17">
        <v>-0.999999999999998</v>
      </c>
      <c r="AG31" s="17">
        <v>-0.999999999999998</v>
      </c>
      <c r="AH31" s="17">
        <v>2.8784465965488816E-2</v>
      </c>
      <c r="AI31" s="17">
        <v>-4.7536113952006881E-2</v>
      </c>
      <c r="AJ31" s="17">
        <v>0.33181224021240902</v>
      </c>
      <c r="AK31" s="17">
        <v>0.16786400586477887</v>
      </c>
      <c r="AL31" s="17">
        <v>0.51723900513942056</v>
      </c>
      <c r="AM31" s="17">
        <v>0.27868920084428045</v>
      </c>
      <c r="AN31" s="17">
        <v>14.590036329547566</v>
      </c>
      <c r="AO31" s="17">
        <v>7.8065500504309089</v>
      </c>
      <c r="AP31" s="17">
        <v>46.230102701524849</v>
      </c>
      <c r="AQ31" s="17">
        <v>0.92835810539615304</v>
      </c>
      <c r="AR31" s="17">
        <v>1.6183837812585911</v>
      </c>
      <c r="AS31" s="17">
        <v>-0.999999999999998</v>
      </c>
      <c r="AT31" s="17">
        <v>-0.999999999999998</v>
      </c>
      <c r="AU31" s="17">
        <v>0.93854489417773568</v>
      </c>
      <c r="AV31" s="17">
        <v>108.93056461613946</v>
      </c>
      <c r="AW31" s="17">
        <v>104.75264254024847</v>
      </c>
      <c r="AX31" s="17">
        <v>0.13907686355365897</v>
      </c>
      <c r="AY31" s="17">
        <v>3.4325163142286645</v>
      </c>
      <c r="AZ31">
        <v>1531.140774541569</v>
      </c>
    </row>
    <row r="32" spans="1:52" x14ac:dyDescent="0.25">
      <c r="A32">
        <v>3255</v>
      </c>
      <c r="B32" t="s">
        <v>1601</v>
      </c>
      <c r="C32" s="17">
        <v>4.5481533339436764</v>
      </c>
      <c r="D32" s="17">
        <v>1.8310305048503721E-2</v>
      </c>
      <c r="E32" s="17">
        <v>0.4148745019056112</v>
      </c>
      <c r="F32" s="17">
        <v>0.4148745019056112</v>
      </c>
      <c r="G32" s="17">
        <v>0.24573943846101726</v>
      </c>
      <c r="H32" s="17">
        <v>-9.9139339501188948E-3</v>
      </c>
      <c r="I32" s="17">
        <v>14.149530270653909</v>
      </c>
      <c r="J32" s="17">
        <v>0.23582550451089829</v>
      </c>
      <c r="K32" s="17">
        <v>-1.0000000000000004</v>
      </c>
      <c r="L32" s="17">
        <v>-1.0000000000000004</v>
      </c>
      <c r="M32" s="17">
        <v>4.7165100902179669</v>
      </c>
      <c r="N32" s="17">
        <v>19.112558106503187</v>
      </c>
      <c r="O32" s="17">
        <v>10.416806821572969</v>
      </c>
      <c r="P32" s="17">
        <v>7.9478549767525513</v>
      </c>
      <c r="Q32" s="17">
        <v>3.5300914375421186</v>
      </c>
      <c r="R32" s="17">
        <v>0.33919753500975697</v>
      </c>
      <c r="S32" s="17">
        <v>0.33919753500975697</v>
      </c>
      <c r="T32" s="17">
        <v>0.36190519013972849</v>
      </c>
      <c r="U32" s="17">
        <v>0.40567515161139756</v>
      </c>
      <c r="V32" s="17">
        <v>48.405996290389702</v>
      </c>
      <c r="W32" s="17">
        <v>4.330105437412346</v>
      </c>
      <c r="X32" s="17">
        <v>-1.0000000000000004</v>
      </c>
      <c r="Y32" s="17">
        <v>-1.0000000000000004</v>
      </c>
      <c r="Z32" s="17">
        <v>109.00692410577381</v>
      </c>
      <c r="AA32" s="17">
        <v>0.25439782016738538</v>
      </c>
      <c r="AB32" s="17">
        <v>0.35911671946216078</v>
      </c>
      <c r="AC32" s="17">
        <v>0.52790218792729238</v>
      </c>
      <c r="AD32" s="17">
        <v>57.070836377841985</v>
      </c>
      <c r="AE32" s="17">
        <v>0.8571428571428571</v>
      </c>
      <c r="AF32" s="17">
        <v>-1.0000000000000004</v>
      </c>
      <c r="AG32" s="17">
        <v>-1.0000000000000004</v>
      </c>
      <c r="AH32" s="17">
        <v>-2.3146954779818298E-2</v>
      </c>
      <c r="AI32" s="17">
        <v>0.40567515161139756</v>
      </c>
      <c r="AJ32" s="17">
        <v>-2.9297209046080422E-2</v>
      </c>
      <c r="AK32" s="17">
        <v>0.16564931890175572</v>
      </c>
      <c r="AL32" s="17">
        <v>0.37479439882476945</v>
      </c>
      <c r="AM32" s="17">
        <v>-5.6416104404012318E-2</v>
      </c>
      <c r="AN32" s="17">
        <v>9.2233739253888309</v>
      </c>
      <c r="AO32" s="17">
        <v>-0.58215601559152874</v>
      </c>
      <c r="AP32" s="17">
        <v>62.555526561043592</v>
      </c>
      <c r="AQ32" s="17">
        <v>1.4459754117706409</v>
      </c>
      <c r="AR32" s="17">
        <v>4.5659309419232406</v>
      </c>
      <c r="AS32" s="17">
        <v>-1.0000000000000004</v>
      </c>
      <c r="AT32" s="17">
        <v>-1.0000000000000004</v>
      </c>
      <c r="AU32" s="17">
        <v>3.9449659394477288</v>
      </c>
      <c r="AV32" s="17">
        <v>127.5373261966855</v>
      </c>
      <c r="AW32" s="17">
        <v>167.64190226222891</v>
      </c>
      <c r="AX32" s="17">
        <v>0.33779091693716273</v>
      </c>
      <c r="AY32" s="17">
        <v>39.833313954491871</v>
      </c>
      <c r="AZ32">
        <v>1655.1079197484582</v>
      </c>
    </row>
    <row r="33" spans="1:52" x14ac:dyDescent="0.25">
      <c r="A33">
        <v>3335</v>
      </c>
      <c r="B33" t="s">
        <v>1647</v>
      </c>
      <c r="C33" s="17">
        <v>5.0321801630548357</v>
      </c>
      <c r="D33" s="17">
        <v>1.0494253476198739E-2</v>
      </c>
      <c r="E33" s="17">
        <v>-0.39006606645127578</v>
      </c>
      <c r="F33" s="17">
        <v>-0.39006606645127578</v>
      </c>
      <c r="G33" s="17">
        <v>0.54930205380468666</v>
      </c>
      <c r="H33" s="17">
        <v>-1.7590801408083199E-2</v>
      </c>
      <c r="I33" s="17">
        <v>31.902675143796209</v>
      </c>
      <c r="J33" s="17">
        <v>0.53171125239660355</v>
      </c>
      <c r="K33" s="17">
        <v>-0.99999999999999944</v>
      </c>
      <c r="L33" s="17">
        <v>-0.99999999999999944</v>
      </c>
      <c r="M33" s="17">
        <v>10.634225047932071</v>
      </c>
      <c r="N33" s="17">
        <v>36.544789240399773</v>
      </c>
      <c r="O33" s="17">
        <v>-7.6923287960537337E-2</v>
      </c>
      <c r="P33" s="17">
        <v>-3.3061773541161612</v>
      </c>
      <c r="Q33" s="17">
        <v>-1.1694909099568942</v>
      </c>
      <c r="R33" s="17">
        <v>0.32694202143089784</v>
      </c>
      <c r="S33" s="17">
        <v>0.32694202143089784</v>
      </c>
      <c r="T33" s="17">
        <v>0.11394035853029824</v>
      </c>
      <c r="U33" s="17">
        <v>8.8977312834981198E-2</v>
      </c>
      <c r="V33" s="17">
        <v>13.003618473218875</v>
      </c>
      <c r="W33" s="17">
        <v>1.1054067896938375</v>
      </c>
      <c r="X33" s="17">
        <v>-0.99999999999999944</v>
      </c>
      <c r="Y33" s="17">
        <v>-0.99999999999999944</v>
      </c>
      <c r="Z33" s="17">
        <v>59.062079293711157</v>
      </c>
      <c r="AA33" s="17">
        <v>0.18927553207894732</v>
      </c>
      <c r="AB33" s="17">
        <v>0.42207951704387014</v>
      </c>
      <c r="AC33" s="17">
        <v>0.33320398548616642</v>
      </c>
      <c r="AD33" s="17">
        <v>47.227951730449163</v>
      </c>
      <c r="AE33" s="17">
        <v>0.6</v>
      </c>
      <c r="AF33" s="17">
        <v>-0.99999999999999944</v>
      </c>
      <c r="AG33" s="17">
        <v>-0.99999999999999944</v>
      </c>
      <c r="AH33" s="17">
        <v>-2.2549285359201691E-2</v>
      </c>
      <c r="AI33" s="17">
        <v>8.8977312834981198E-2</v>
      </c>
      <c r="AJ33" s="17">
        <v>9.023005498076507E-2</v>
      </c>
      <c r="AK33" s="17">
        <v>-4.1592641855819498E-2</v>
      </c>
      <c r="AL33" s="17">
        <v>-0.21219621437077391</v>
      </c>
      <c r="AM33" s="17">
        <v>-9.2767086200310489E-2</v>
      </c>
      <c r="AN33" s="17">
        <v>-4.8537550843655222</v>
      </c>
      <c r="AO33" s="17">
        <v>-2.5271403642868604</v>
      </c>
      <c r="AP33" s="17">
        <v>44.906293617015123</v>
      </c>
      <c r="AQ33" s="17">
        <v>0.85680171422707574</v>
      </c>
      <c r="AR33" s="17">
        <v>1.6371180420904405</v>
      </c>
      <c r="AS33" s="17">
        <v>-0.99999999999999944</v>
      </c>
      <c r="AT33" s="17">
        <v>-0.99999999999999944</v>
      </c>
      <c r="AU33" s="17">
        <v>-1.5595569764081707</v>
      </c>
      <c r="AV33" s="17">
        <v>93.079728169824136</v>
      </c>
      <c r="AW33" s="17">
        <v>101.52647374613817</v>
      </c>
      <c r="AX33" s="17">
        <v>0.1975060202414135</v>
      </c>
      <c r="AY33" s="17">
        <v>-3.814060050427432</v>
      </c>
      <c r="AZ33">
        <v>1540.3611770582354</v>
      </c>
    </row>
    <row r="34" spans="1:52" x14ac:dyDescent="0.25">
      <c r="A34">
        <v>3473</v>
      </c>
      <c r="B34" t="s">
        <v>1699</v>
      </c>
      <c r="C34" s="17">
        <v>5.2212529734676236</v>
      </c>
      <c r="D34" s="17">
        <v>0.20146220882878738</v>
      </c>
      <c r="E34" s="17">
        <v>1.4362115831428695</v>
      </c>
      <c r="F34" s="17">
        <v>1.4362115831428695</v>
      </c>
      <c r="G34" s="17">
        <v>0.43342602687618725</v>
      </c>
      <c r="H34" s="17">
        <v>-8.6527015081080093E-3</v>
      </c>
      <c r="I34" s="17">
        <v>25.486399522084753</v>
      </c>
      <c r="J34" s="17">
        <v>0.42477332536807932</v>
      </c>
      <c r="K34" s="17">
        <v>-0.99999999999999856</v>
      </c>
      <c r="L34" s="17">
        <v>-0.99999999999999856</v>
      </c>
      <c r="M34" s="17">
        <v>8.4954665073615878</v>
      </c>
      <c r="N34" s="17">
        <v>32.143864078695252</v>
      </c>
      <c r="O34" s="17">
        <v>8.1059588454592433</v>
      </c>
      <c r="P34" s="17">
        <v>0.86869880451077597</v>
      </c>
      <c r="Q34" s="17">
        <v>1.2150731921694833</v>
      </c>
      <c r="R34" s="17">
        <v>0.32336270562420966</v>
      </c>
      <c r="S34" s="17">
        <v>0.32336270562420966</v>
      </c>
      <c r="T34" s="17">
        <v>0.2208837757821786</v>
      </c>
      <c r="U34" s="17">
        <v>0.32861374835842377</v>
      </c>
      <c r="V34" s="17">
        <v>30.857984400837687</v>
      </c>
      <c r="W34" s="17">
        <v>3.0671990514504737</v>
      </c>
      <c r="X34" s="17">
        <v>-0.99999999999999856</v>
      </c>
      <c r="Y34" s="17">
        <v>-0.99999999999999856</v>
      </c>
      <c r="Z34" s="17">
        <v>82.280738479356756</v>
      </c>
      <c r="AA34" s="17">
        <v>0.28479947986437248</v>
      </c>
      <c r="AB34" s="17">
        <v>0.48349754671354084</v>
      </c>
      <c r="AC34" s="17">
        <v>0.23585659114907817</v>
      </c>
      <c r="AD34" s="17">
        <v>50.207680886349578</v>
      </c>
      <c r="AE34" s="17">
        <v>0.76923076923076927</v>
      </c>
      <c r="AF34" s="17">
        <v>-0.99999999999999856</v>
      </c>
      <c r="AG34" s="17">
        <v>-0.99999999999999856</v>
      </c>
      <c r="AH34" s="17">
        <v>1.7265003210035816E-2</v>
      </c>
      <c r="AI34" s="17">
        <v>0.32861374835842377</v>
      </c>
      <c r="AJ34" s="17">
        <v>-0.13812710611230022</v>
      </c>
      <c r="AK34" s="17">
        <v>0.43418605917494679</v>
      </c>
      <c r="AL34" s="17">
        <v>-0.23753873574206152</v>
      </c>
      <c r="AM34" s="17">
        <v>0.20173632632198296</v>
      </c>
      <c r="AN34" s="17">
        <v>-6.6291039241130374</v>
      </c>
      <c r="AO34" s="17">
        <v>7.2143384539243121</v>
      </c>
      <c r="AP34" s="17">
        <v>56.344383922922425</v>
      </c>
      <c r="AQ34" s="17">
        <v>1.1962229353890215</v>
      </c>
      <c r="AR34" s="17">
        <v>3.491972376818552</v>
      </c>
      <c r="AS34" s="17">
        <v>-0.99999999999999856</v>
      </c>
      <c r="AT34" s="17">
        <v>-0.99999999999999856</v>
      </c>
      <c r="AU34" s="17">
        <v>2.6512847753123543</v>
      </c>
      <c r="AV34" s="17">
        <v>121.63894101197633</v>
      </c>
      <c r="AW34" s="17">
        <v>154.84561591201933</v>
      </c>
      <c r="AX34" s="17">
        <v>0.31799579458417171</v>
      </c>
      <c r="AY34" s="17">
        <v>36.377611050327175</v>
      </c>
      <c r="AZ34">
        <v>1580.0593345307232</v>
      </c>
    </row>
    <row r="35" spans="1:52" x14ac:dyDescent="0.25">
      <c r="A35">
        <v>3489</v>
      </c>
      <c r="B35" t="s">
        <v>1709</v>
      </c>
      <c r="C35" s="17">
        <v>5.4166326026599814</v>
      </c>
      <c r="D35" s="17">
        <v>-4.0547619012579056E-2</v>
      </c>
      <c r="E35" s="17">
        <v>0.82139121367366563</v>
      </c>
      <c r="F35" s="17">
        <v>0.82139121367366563</v>
      </c>
      <c r="G35" s="17">
        <v>0.52202057240053945</v>
      </c>
      <c r="H35" s="17">
        <v>1.3827604420283279E-2</v>
      </c>
      <c r="I35" s="17">
        <v>32.150890609249366</v>
      </c>
      <c r="J35" s="17">
        <v>0.53584817682082275</v>
      </c>
      <c r="K35" s="17">
        <v>-1.0000000000000009</v>
      </c>
      <c r="L35" s="17">
        <v>-1.0000000000000009</v>
      </c>
      <c r="M35" s="17">
        <v>10.716963536416459</v>
      </c>
      <c r="N35" s="17">
        <v>38.388914425583003</v>
      </c>
      <c r="O35" s="17">
        <v>-1.6563826949352556</v>
      </c>
      <c r="P35" s="17">
        <v>0.20852915405245021</v>
      </c>
      <c r="Q35" s="17">
        <v>-8.0017939588256884E-2</v>
      </c>
      <c r="R35" s="17">
        <v>0.33721650337544451</v>
      </c>
      <c r="S35" s="17">
        <v>0.33721650337544451</v>
      </c>
      <c r="T35" s="17">
        <v>0.46664104481458313</v>
      </c>
      <c r="U35" s="17">
        <v>0.13981085707545382</v>
      </c>
      <c r="V35" s="17">
        <v>29.801469272804116</v>
      </c>
      <c r="W35" s="17">
        <v>2.8478973216832313</v>
      </c>
      <c r="X35" s="17">
        <v>-1.0000000000000009</v>
      </c>
      <c r="Y35" s="17">
        <v>-1.0000000000000009</v>
      </c>
      <c r="Z35" s="17">
        <v>80.750195650551476</v>
      </c>
      <c r="AA35" s="17">
        <v>0.20139227318522077</v>
      </c>
      <c r="AB35" s="17">
        <v>0.23900021441279468</v>
      </c>
      <c r="AC35" s="17">
        <v>0.58018239874869537</v>
      </c>
      <c r="AD35" s="17">
        <v>51.028744317335537</v>
      </c>
      <c r="AE35" s="17">
        <v>0.8125</v>
      </c>
      <c r="AF35" s="17">
        <v>-1.0000000000000009</v>
      </c>
      <c r="AG35" s="17">
        <v>-1.0000000000000009</v>
      </c>
      <c r="AH35" s="17">
        <v>-1.6988941738483154E-2</v>
      </c>
      <c r="AI35" s="17">
        <v>0.13981085707545382</v>
      </c>
      <c r="AJ35" s="17">
        <v>1.2790583888969656E-2</v>
      </c>
      <c r="AK35" s="17">
        <v>8.5160787486098052E-2</v>
      </c>
      <c r="AL35" s="17">
        <v>0.70141971294074268</v>
      </c>
      <c r="AM35" s="17">
        <v>-4.1556302330984798E-2</v>
      </c>
      <c r="AN35" s="17">
        <v>17.599445742963415</v>
      </c>
      <c r="AO35" s="17">
        <v>-0.61310362084412984</v>
      </c>
      <c r="AP35" s="17">
        <v>61.952359882053493</v>
      </c>
      <c r="AQ35" s="17">
        <v>1.2808849086409257</v>
      </c>
      <c r="AR35" s="17">
        <v>3.3837454985040525</v>
      </c>
      <c r="AS35" s="17">
        <v>-1.0000000000000009</v>
      </c>
      <c r="AT35" s="17">
        <v>-1.0000000000000009</v>
      </c>
      <c r="AU35" s="17">
        <v>0.7413732740854081</v>
      </c>
      <c r="AV35" s="17">
        <v>118.52600645529031</v>
      </c>
      <c r="AW35" s="17">
        <v>132.167313328066</v>
      </c>
      <c r="AX35" s="17">
        <v>0.22393383922952145</v>
      </c>
      <c r="AY35" s="17">
        <v>0.83288889129516408</v>
      </c>
      <c r="AZ35">
        <v>1536.8838327082422</v>
      </c>
    </row>
    <row r="36" spans="1:52" x14ac:dyDescent="0.25">
      <c r="A36">
        <v>3527</v>
      </c>
      <c r="B36" t="s">
        <v>1726</v>
      </c>
      <c r="C36" s="17">
        <v>5.931696383381075</v>
      </c>
      <c r="D36" s="17">
        <v>-6.0585795872227066E-2</v>
      </c>
      <c r="E36" s="17">
        <v>-0.41779125481640123</v>
      </c>
      <c r="F36" s="17">
        <v>-0.41779125481640123</v>
      </c>
      <c r="G36" s="17">
        <v>0.11530287821580031</v>
      </c>
      <c r="H36" s="17">
        <v>-3.0629731851785046E-3</v>
      </c>
      <c r="I36" s="17">
        <v>6.7343943018373089</v>
      </c>
      <c r="J36" s="17">
        <v>0.1122399050306218</v>
      </c>
      <c r="K36" s="17">
        <v>-1.0000000000000009</v>
      </c>
      <c r="L36" s="17">
        <v>-1.0000000000000009</v>
      </c>
      <c r="M36" s="17">
        <v>2.244798100612436</v>
      </c>
      <c r="N36" s="17">
        <v>12.248299430401987</v>
      </c>
      <c r="O36" s="17">
        <v>-1.1439817799933727</v>
      </c>
      <c r="P36" s="17">
        <v>-5.6873623369840676</v>
      </c>
      <c r="Q36" s="17">
        <v>-2.0606186994562927</v>
      </c>
      <c r="R36" s="17">
        <v>0.33818371727633023</v>
      </c>
      <c r="S36" s="17">
        <v>0.33818371727633023</v>
      </c>
      <c r="T36" s="17">
        <v>0.24548659351926783</v>
      </c>
      <c r="U36" s="17">
        <v>-0.17720158663687158</v>
      </c>
      <c r="V36" s="17">
        <v>25.296501456177371</v>
      </c>
      <c r="W36" s="17">
        <v>0.4877147677208773</v>
      </c>
      <c r="X36" s="17">
        <v>-1.0000000000000009</v>
      </c>
      <c r="Y36" s="17">
        <v>-1.0000000000000009</v>
      </c>
      <c r="Z36" s="17">
        <v>23.965121750978106</v>
      </c>
      <c r="AA36" s="17">
        <v>-0.11501318115875084</v>
      </c>
      <c r="AB36" s="17">
        <v>0.15624809133629186</v>
      </c>
      <c r="AC36" s="17">
        <v>-2.6650130292401111E-2</v>
      </c>
      <c r="AD36" s="17">
        <v>0.72923899425699745</v>
      </c>
      <c r="AE36" s="17">
        <v>0.4</v>
      </c>
      <c r="AF36" s="17">
        <v>-1.0000000000000009</v>
      </c>
      <c r="AG36" s="17">
        <v>-1.0000000000000009</v>
      </c>
      <c r="AH36" s="17">
        <v>-6.6507377848693081E-2</v>
      </c>
      <c r="AI36" s="17">
        <v>-0.17720158663687158</v>
      </c>
      <c r="AJ36" s="17">
        <v>-3.6943392201236401E-2</v>
      </c>
      <c r="AK36" s="17">
        <v>-8.5430046227829889E-2</v>
      </c>
      <c r="AL36" s="17">
        <v>-0.17765945511695463</v>
      </c>
      <c r="AM36" s="17">
        <v>-0.14539522887450534</v>
      </c>
      <c r="AN36" s="17">
        <v>-4.6262033389300479</v>
      </c>
      <c r="AO36" s="17">
        <v>-4.0620309530017842</v>
      </c>
      <c r="AP36" s="17">
        <v>32.030895758014687</v>
      </c>
      <c r="AQ36" s="17">
        <v>0.74465244143505693</v>
      </c>
      <c r="AR36" s="17">
        <v>0.59995467275149872</v>
      </c>
      <c r="AS36" s="17">
        <v>-1.0000000000000009</v>
      </c>
      <c r="AT36" s="17">
        <v>-1.0000000000000009</v>
      </c>
      <c r="AU36" s="17">
        <v>-2.4784099542726938</v>
      </c>
      <c r="AV36" s="17">
        <v>32.15139022837829</v>
      </c>
      <c r="AW36" s="17">
        <v>13.101084007717274</v>
      </c>
      <c r="AX36" s="17">
        <v>-0.13598582640802342</v>
      </c>
      <c r="AY36" s="17">
        <v>-55.581043229939915</v>
      </c>
      <c r="AZ36">
        <v>1364.7839971695819</v>
      </c>
    </row>
    <row r="37" spans="1:52" x14ac:dyDescent="0.25">
      <c r="A37">
        <v>3556</v>
      </c>
      <c r="B37" t="s">
        <v>1744</v>
      </c>
      <c r="C37" s="17">
        <v>4.8916145214373676</v>
      </c>
      <c r="D37" s="17">
        <v>1.9039560514055132E-2</v>
      </c>
      <c r="E37" s="17">
        <v>-0.12404588424006455</v>
      </c>
      <c r="F37" s="17">
        <v>-0.12404588424006455</v>
      </c>
      <c r="G37" s="17">
        <v>0.31716564772236089</v>
      </c>
      <c r="H37" s="17">
        <v>-1.9622134811752769E-2</v>
      </c>
      <c r="I37" s="17">
        <v>17.852610774636481</v>
      </c>
      <c r="J37" s="17">
        <v>0.2975435129106081</v>
      </c>
      <c r="K37" s="17">
        <v>-0.99999999999999933</v>
      </c>
      <c r="L37" s="17">
        <v>-0.99999999999999933</v>
      </c>
      <c r="M37" s="17">
        <v>5.9508702582121611</v>
      </c>
      <c r="N37" s="17">
        <v>22.620179411833785</v>
      </c>
      <c r="O37" s="17">
        <v>0.59549241671769393</v>
      </c>
      <c r="P37" s="17">
        <v>3.5388781577678903</v>
      </c>
      <c r="Q37" s="17">
        <v>1.2355390788043961</v>
      </c>
      <c r="R37" s="17">
        <v>0.34592312724032009</v>
      </c>
      <c r="S37" s="17">
        <v>0.34592312724032009</v>
      </c>
      <c r="T37" s="17">
        <v>0.24603358091382965</v>
      </c>
      <c r="U37" s="17">
        <v>-1.7729686182787006E-2</v>
      </c>
      <c r="V37" s="17">
        <v>24.90426545204301</v>
      </c>
      <c r="W37" s="17">
        <v>1.2846487420356165</v>
      </c>
      <c r="X37" s="17">
        <v>-0.99999999999999933</v>
      </c>
      <c r="Y37" s="17">
        <v>-0.99999999999999933</v>
      </c>
      <c r="Z37" s="17">
        <v>73.181930487615688</v>
      </c>
      <c r="AA37" s="17">
        <v>0.31825085771832473</v>
      </c>
      <c r="AB37" s="17">
        <v>0.25776356206981721</v>
      </c>
      <c r="AC37" s="17">
        <v>0.3648280993472231</v>
      </c>
      <c r="AD37" s="17">
        <v>47.042125956768253</v>
      </c>
      <c r="AE37" s="17">
        <v>0.7</v>
      </c>
      <c r="AF37" s="17">
        <v>-0.99999999999999933</v>
      </c>
      <c r="AG37" s="17">
        <v>-0.99999999999999933</v>
      </c>
      <c r="AH37" s="17">
        <v>2.3682410139784296E-2</v>
      </c>
      <c r="AI37" s="17">
        <v>-1.7729686182787006E-2</v>
      </c>
      <c r="AJ37" s="17">
        <v>-0.10626060006785963</v>
      </c>
      <c r="AK37" s="17">
        <v>-5.320069886435802E-2</v>
      </c>
      <c r="AL37" s="17">
        <v>0.47566292819740014</v>
      </c>
      <c r="AM37" s="17">
        <v>-3.7769462215742365E-2</v>
      </c>
      <c r="AN37" s="17">
        <v>11.360270204595702</v>
      </c>
      <c r="AO37" s="17">
        <v>-1.2102400497153496</v>
      </c>
      <c r="AP37" s="17">
        <v>42.756876226679495</v>
      </c>
      <c r="AQ37" s="17">
        <v>0.9201501492116827</v>
      </c>
      <c r="AR37" s="17">
        <v>1.5821922549462242</v>
      </c>
      <c r="AS37" s="17">
        <v>-0.99999999999999933</v>
      </c>
      <c r="AT37" s="17">
        <v>-0.99999999999999933</v>
      </c>
      <c r="AU37" s="17">
        <v>1.1114931945643294</v>
      </c>
      <c r="AV37" s="17">
        <v>94.591869849734053</v>
      </c>
      <c r="AW37" s="17">
        <v>93.292549434251072</v>
      </c>
      <c r="AX37" s="17">
        <v>0.15436412922850595</v>
      </c>
      <c r="AY37" s="17">
        <v>-4.613249014479007</v>
      </c>
      <c r="AZ37">
        <v>1487.6358339046385</v>
      </c>
    </row>
    <row r="38" spans="1:52" x14ac:dyDescent="0.25">
      <c r="A38">
        <v>3616</v>
      </c>
      <c r="B38" t="s">
        <v>1771</v>
      </c>
      <c r="C38" s="17">
        <v>5.111548594124522</v>
      </c>
      <c r="D38" s="17">
        <v>-1.8081083226538657E-2</v>
      </c>
      <c r="E38" s="17">
        <v>-0.52647962284569261</v>
      </c>
      <c r="F38" s="17">
        <v>-0.52647962284569261</v>
      </c>
      <c r="G38" s="17">
        <v>5.0355697830173567E-2</v>
      </c>
      <c r="H38" s="17">
        <v>1.2060132365657641E-3</v>
      </c>
      <c r="I38" s="17">
        <v>3.0937026640043586</v>
      </c>
      <c r="J38" s="17">
        <v>5.1561711066739339E-2</v>
      </c>
      <c r="K38" s="17">
        <v>-0.99999999999999767</v>
      </c>
      <c r="L38" s="17">
        <v>-0.99999999999999767</v>
      </c>
      <c r="M38" s="17">
        <v>1.0312342213347865</v>
      </c>
      <c r="N38" s="17">
        <v>7.6787716352831881</v>
      </c>
      <c r="O38" s="17">
        <v>-0.2477090992024876</v>
      </c>
      <c r="P38" s="17">
        <v>4.6765268917380318</v>
      </c>
      <c r="Q38" s="17">
        <v>1.4852657958946185</v>
      </c>
      <c r="R38" s="17">
        <v>0.34687958334614033</v>
      </c>
      <c r="S38" s="17">
        <v>0.34687958334614033</v>
      </c>
      <c r="T38" s="17">
        <v>0.38911545597356612</v>
      </c>
      <c r="U38" s="17">
        <v>0.28643012682196961</v>
      </c>
      <c r="V38" s="17">
        <v>52.709721536843112</v>
      </c>
      <c r="W38" s="17">
        <v>3.9307862904644346</v>
      </c>
      <c r="X38" s="17">
        <v>-0.99999999999999767</v>
      </c>
      <c r="Y38" s="17">
        <v>-0.99999999999999767</v>
      </c>
      <c r="Z38" s="17">
        <v>88.340555095266538</v>
      </c>
      <c r="AA38" s="17">
        <v>0.19989169254097577</v>
      </c>
      <c r="AB38" s="17">
        <v>-9.8313670259492156E-3</v>
      </c>
      <c r="AC38" s="17">
        <v>0.49285102973554945</v>
      </c>
      <c r="AD38" s="17">
        <v>34.145567762528806</v>
      </c>
      <c r="AE38" s="17">
        <v>0.91666666666666663</v>
      </c>
      <c r="AF38" s="17">
        <v>-0.99999999999999767</v>
      </c>
      <c r="AG38" s="17">
        <v>-0.99999999999999767</v>
      </c>
      <c r="AH38" s="17">
        <v>3.5127565494774006E-2</v>
      </c>
      <c r="AI38" s="17">
        <v>0.28643012682196961</v>
      </c>
      <c r="AJ38" s="17">
        <v>-4.6172813823278973E-2</v>
      </c>
      <c r="AK38" s="17">
        <v>-0.19357129280565535</v>
      </c>
      <c r="AL38" s="17">
        <v>7.5036087244671063E-2</v>
      </c>
      <c r="AM38" s="17">
        <v>-0.15475466280766439</v>
      </c>
      <c r="AN38" s="17">
        <v>1.6450381120003827</v>
      </c>
      <c r="AO38" s="17">
        <v>-4.8367230342198866</v>
      </c>
      <c r="AP38" s="17">
        <v>55.803424200847481</v>
      </c>
      <c r="AQ38" s="17">
        <v>1.3693047494878172</v>
      </c>
      <c r="AR38" s="17">
        <v>3.9823480015311712</v>
      </c>
      <c r="AS38" s="17">
        <v>-0.99999999999999767</v>
      </c>
      <c r="AT38" s="17">
        <v>-0.99999999999999767</v>
      </c>
      <c r="AU38" s="17">
        <v>0.9587861730489271</v>
      </c>
      <c r="AV38" s="17">
        <v>91.182603696329821</v>
      </c>
      <c r="AW38" s="17">
        <v>120.52816768842226</v>
      </c>
      <c r="AX38" s="17">
        <v>0.10277315965633248</v>
      </c>
      <c r="AY38" s="17">
        <v>15.529592888731306</v>
      </c>
      <c r="AZ38">
        <v>1565.2659506683146</v>
      </c>
    </row>
    <row r="39" spans="1:52" x14ac:dyDescent="0.25">
      <c r="A39">
        <v>3647</v>
      </c>
      <c r="B39" t="s">
        <v>1788</v>
      </c>
      <c r="C39" s="17">
        <v>4.5265655623306182</v>
      </c>
      <c r="D39" s="17">
        <v>1.3403196402843518E-2</v>
      </c>
      <c r="E39" s="17">
        <v>-0.10516381808657307</v>
      </c>
      <c r="F39" s="17">
        <v>-0.10516381808657307</v>
      </c>
      <c r="G39" s="17">
        <v>0.29009591208378194</v>
      </c>
      <c r="H39" s="17">
        <v>7.1883820227350466E-3</v>
      </c>
      <c r="I39" s="17">
        <v>17.83705764639101</v>
      </c>
      <c r="J39" s="17">
        <v>0.29728429410651691</v>
      </c>
      <c r="K39" s="17">
        <v>-0.99999999999999811</v>
      </c>
      <c r="L39" s="17">
        <v>-0.99999999999999811</v>
      </c>
      <c r="M39" s="17">
        <v>5.945685882130336</v>
      </c>
      <c r="N39" s="17">
        <v>22.258459390635046</v>
      </c>
      <c r="O39" s="17">
        <v>4.1353693705850461</v>
      </c>
      <c r="P39" s="17">
        <v>7.8936551010567557</v>
      </c>
      <c r="Q39" s="17">
        <v>3.0164570846107095</v>
      </c>
      <c r="R39" s="17">
        <v>0.34654364857745901</v>
      </c>
      <c r="S39" s="17">
        <v>0.34654364857745901</v>
      </c>
      <c r="T39" s="17">
        <v>0.34218347996344145</v>
      </c>
      <c r="U39" s="17">
        <v>0.22893408046692046</v>
      </c>
      <c r="V39" s="17">
        <v>38.6768225391505</v>
      </c>
      <c r="W39" s="17">
        <v>3.151351720947817</v>
      </c>
      <c r="X39" s="17">
        <v>-0.99999999999999811</v>
      </c>
      <c r="Y39" s="17">
        <v>-0.99999999999999811</v>
      </c>
      <c r="Z39" s="17">
        <v>75.768731481979643</v>
      </c>
      <c r="AA39" s="17">
        <v>0.37449143528290824</v>
      </c>
      <c r="AB39" s="17">
        <v>0.11605538711040359</v>
      </c>
      <c r="AC39" s="17">
        <v>0.19096221477105646</v>
      </c>
      <c r="AD39" s="17">
        <v>34.075451858218415</v>
      </c>
      <c r="AE39" s="17">
        <v>0.41666666666666669</v>
      </c>
      <c r="AF39" s="17">
        <v>-0.99999999999999811</v>
      </c>
      <c r="AG39" s="17">
        <v>-0.99999999999999811</v>
      </c>
      <c r="AH39" s="17">
        <v>7.5050485243059989E-2</v>
      </c>
      <c r="AI39" s="17">
        <v>0.22893408046692046</v>
      </c>
      <c r="AJ39" s="17">
        <v>0.26495810430395167</v>
      </c>
      <c r="AK39" s="17">
        <v>0.34685958270357586</v>
      </c>
      <c r="AL39" s="17">
        <v>0.2124156005340814</v>
      </c>
      <c r="AM39" s="17">
        <v>0.20830918853152289</v>
      </c>
      <c r="AN39" s="17">
        <v>6.6351805348717949</v>
      </c>
      <c r="AO39" s="17">
        <v>6.9420276268059515</v>
      </c>
      <c r="AP39" s="17">
        <v>56.513880185541538</v>
      </c>
      <c r="AQ39" s="17">
        <v>1.26420485758528</v>
      </c>
      <c r="AR39" s="17">
        <v>3.448636015054328</v>
      </c>
      <c r="AS39" s="17">
        <v>-0.99999999999999811</v>
      </c>
      <c r="AT39" s="17">
        <v>-0.99999999999999811</v>
      </c>
      <c r="AU39" s="17">
        <v>2.9112932665241367</v>
      </c>
      <c r="AV39" s="17">
        <v>104.96921849942071</v>
      </c>
      <c r="AW39" s="17">
        <v>129.36363625097394</v>
      </c>
      <c r="AX39" s="17">
        <v>0.28861271611067857</v>
      </c>
      <c r="AY39" s="17">
        <v>42.259972700155046</v>
      </c>
      <c r="AZ39">
        <v>1603.9107084953844</v>
      </c>
    </row>
    <row r="40" spans="1:52" x14ac:dyDescent="0.25">
      <c r="A40">
        <v>3663</v>
      </c>
      <c r="B40" t="s">
        <v>1799</v>
      </c>
      <c r="C40" s="17">
        <v>5.6853652631868021</v>
      </c>
      <c r="D40" s="17">
        <v>-8.1743737619050481E-3</v>
      </c>
      <c r="E40" s="17">
        <v>0.79493014193420186</v>
      </c>
      <c r="F40" s="17">
        <v>0.79493014193420186</v>
      </c>
      <c r="G40" s="17">
        <v>0.24086675471774888</v>
      </c>
      <c r="H40" s="17">
        <v>9.5570547229449319E-3</v>
      </c>
      <c r="I40" s="17">
        <v>15.025428566441633</v>
      </c>
      <c r="J40" s="17">
        <v>0.25042380944069398</v>
      </c>
      <c r="K40" s="17">
        <v>-1.0000000000000004</v>
      </c>
      <c r="L40" s="17">
        <v>-1.0000000000000004</v>
      </c>
      <c r="M40" s="17">
        <v>5.0084761888138818</v>
      </c>
      <c r="N40" s="17">
        <v>21.505723971562624</v>
      </c>
      <c r="O40" s="17">
        <v>0.21770740154104309</v>
      </c>
      <c r="P40" s="17">
        <v>5.1032852509081019</v>
      </c>
      <c r="Q40" s="17">
        <v>1.598009265477025</v>
      </c>
      <c r="R40" s="17">
        <v>0.34176389668571922</v>
      </c>
      <c r="S40" s="17">
        <v>0.34176389668571922</v>
      </c>
      <c r="T40" s="17">
        <v>0.28574269728314672</v>
      </c>
      <c r="U40" s="17">
        <v>7.7393044899945126E-2</v>
      </c>
      <c r="V40" s="17">
        <v>31.849589044553433</v>
      </c>
      <c r="W40" s="17">
        <v>2.0488636058153875</v>
      </c>
      <c r="X40" s="17">
        <v>-1.0000000000000004</v>
      </c>
      <c r="Y40" s="17">
        <v>-1.0000000000000004</v>
      </c>
      <c r="Z40" s="17">
        <v>63.005812055901785</v>
      </c>
      <c r="AA40" s="17">
        <v>2.5491869675602435E-2</v>
      </c>
      <c r="AB40" s="17">
        <v>0.11886496522368492</v>
      </c>
      <c r="AC40" s="17">
        <v>0.44680744001813927</v>
      </c>
      <c r="AD40" s="17">
        <v>29.558213745871335</v>
      </c>
      <c r="AE40" s="17">
        <v>0.84615384615384615</v>
      </c>
      <c r="AF40" s="17">
        <v>-1.0000000000000004</v>
      </c>
      <c r="AG40" s="17">
        <v>-1.0000000000000004</v>
      </c>
      <c r="AH40" s="17">
        <v>4.2694780403471404E-2</v>
      </c>
      <c r="AI40" s="17">
        <v>7.7393044899945126E-2</v>
      </c>
      <c r="AJ40" s="17">
        <v>0.42197453237626842</v>
      </c>
      <c r="AK40" s="17">
        <v>-3.7486032085336206E-2</v>
      </c>
      <c r="AL40" s="17">
        <v>1.1734543430724715</v>
      </c>
      <c r="AM40" s="17">
        <v>0.14645902496086044</v>
      </c>
      <c r="AN40" s="17">
        <v>31.446231238693144</v>
      </c>
      <c r="AO40" s="17">
        <v>3.4740454635948295</v>
      </c>
      <c r="AP40" s="17">
        <v>46.875017610995094</v>
      </c>
      <c r="AQ40" s="17">
        <v>1.0466635355545304</v>
      </c>
      <c r="AR40" s="17">
        <v>2.2992874152560812</v>
      </c>
      <c r="AS40" s="17">
        <v>-1.0000000000000004</v>
      </c>
      <c r="AT40" s="17">
        <v>-1.0000000000000004</v>
      </c>
      <c r="AU40" s="17">
        <v>2.3929394074112258</v>
      </c>
      <c r="AV40" s="17">
        <v>87.985581491059349</v>
      </c>
      <c r="AW40" s="17">
        <v>96.578781589123196</v>
      </c>
      <c r="AX40" s="17">
        <v>5.855894769737148E-2</v>
      </c>
      <c r="AY40" s="17">
        <v>-14.780448198337902</v>
      </c>
      <c r="AZ40">
        <v>1580.3951535833796</v>
      </c>
    </row>
    <row r="41" spans="1:52" x14ac:dyDescent="0.25">
      <c r="A41">
        <v>3735</v>
      </c>
      <c r="B41" t="s">
        <v>1823</v>
      </c>
      <c r="C41" s="17">
        <v>5.3260155228145027</v>
      </c>
      <c r="D41" s="17">
        <v>-9.6590883238372571E-3</v>
      </c>
      <c r="E41" s="17">
        <v>0.87324028063927739</v>
      </c>
      <c r="F41" s="17">
        <v>0.87324028063927739</v>
      </c>
      <c r="G41" s="17">
        <v>0.42622946757148927</v>
      </c>
      <c r="H41" s="17">
        <v>9.8347074971343679E-2</v>
      </c>
      <c r="I41" s="17">
        <v>31.474592552569977</v>
      </c>
      <c r="J41" s="17">
        <v>0.52457654254283281</v>
      </c>
      <c r="K41" s="17">
        <v>-1.0000000000000013</v>
      </c>
      <c r="L41" s="17">
        <v>-1.0000000000000013</v>
      </c>
      <c r="M41" s="17">
        <v>10.491530850856661</v>
      </c>
      <c r="N41" s="17">
        <v>37.673848356023754</v>
      </c>
      <c r="O41" s="17">
        <v>7.7558877023440748E-2</v>
      </c>
      <c r="P41" s="17">
        <v>-4.912613171743585</v>
      </c>
      <c r="Q41" s="17">
        <v>-1.57758915585708</v>
      </c>
      <c r="R41" s="17">
        <v>0.32636375602217765</v>
      </c>
      <c r="S41" s="17">
        <v>0.32636375602217765</v>
      </c>
      <c r="T41" s="17">
        <v>0.41874123824986181</v>
      </c>
      <c r="U41" s="17">
        <v>0.10676059816211947</v>
      </c>
      <c r="V41" s="17">
        <v>26.146112236540151</v>
      </c>
      <c r="W41" s="17">
        <v>2.4367099341625313</v>
      </c>
      <c r="X41" s="17">
        <v>-1.0000000000000013</v>
      </c>
      <c r="Y41" s="17">
        <v>-1.0000000000000013</v>
      </c>
      <c r="Z41" s="17">
        <v>51.974911007440575</v>
      </c>
      <c r="AA41" s="17">
        <v>0.31623016332551107</v>
      </c>
      <c r="AB41" s="17">
        <v>-3.864674536752967E-4</v>
      </c>
      <c r="AC41" s="17">
        <v>0.23228406266331464</v>
      </c>
      <c r="AD41" s="17">
        <v>27.406387926757507</v>
      </c>
      <c r="AE41" s="17">
        <v>0.83333333333333337</v>
      </c>
      <c r="AF41" s="17">
        <v>-1.0000000000000013</v>
      </c>
      <c r="AG41" s="17">
        <v>-1.0000000000000013</v>
      </c>
      <c r="AH41" s="17">
        <v>-8.6292578596764785E-2</v>
      </c>
      <c r="AI41" s="17">
        <v>0.10676059816211947</v>
      </c>
      <c r="AJ41" s="17">
        <v>-7.1642789346621688E-2</v>
      </c>
      <c r="AK41" s="17">
        <v>-1.4455640238118666E-2</v>
      </c>
      <c r="AL41" s="17">
        <v>-0.18908818479626338</v>
      </c>
      <c r="AM41" s="17">
        <v>0.76532123164696131</v>
      </c>
      <c r="AN41" s="17">
        <v>-5.0854185666396958</v>
      </c>
      <c r="AO41" s="17">
        <v>19.060752589983437</v>
      </c>
      <c r="AP41" s="17">
        <v>57.620704789110135</v>
      </c>
      <c r="AQ41" s="17">
        <v>1.1782293484563364</v>
      </c>
      <c r="AR41" s="17">
        <v>2.9612864767053635</v>
      </c>
      <c r="AS41" s="17">
        <v>-1.0000000000000013</v>
      </c>
      <c r="AT41" s="17">
        <v>-1.0000000000000013</v>
      </c>
      <c r="AU41" s="17">
        <v>-0.70434887521780243</v>
      </c>
      <c r="AV41" s="17">
        <v>108.70951195344782</v>
      </c>
      <c r="AW41" s="17">
        <v>117.65972019772448</v>
      </c>
      <c r="AX41" s="17">
        <v>6.865015519010996E-2</v>
      </c>
      <c r="AY41" s="17">
        <v>7.7274499352775425</v>
      </c>
      <c r="AZ41">
        <v>1502.5766644121557</v>
      </c>
    </row>
    <row r="42" spans="1:52" x14ac:dyDescent="0.25">
      <c r="A42">
        <v>3743</v>
      </c>
      <c r="B42" t="s">
        <v>1828</v>
      </c>
      <c r="C42" s="17">
        <v>5.2617450553128808</v>
      </c>
      <c r="D42" s="17">
        <v>5.2553862697649967E-4</v>
      </c>
      <c r="E42" s="17">
        <v>-0.60314062900617216</v>
      </c>
      <c r="F42" s="17">
        <v>-0.60314062900617216</v>
      </c>
      <c r="G42" s="17">
        <v>0.29281172976235814</v>
      </c>
      <c r="H42" s="17">
        <v>-7.6861266936591672E-3</v>
      </c>
      <c r="I42" s="17">
        <v>17.107536184121944</v>
      </c>
      <c r="J42" s="17">
        <v>0.28512560306869905</v>
      </c>
      <c r="K42" s="17">
        <v>-0.99999999999999845</v>
      </c>
      <c r="L42" s="17">
        <v>-0.99999999999999845</v>
      </c>
      <c r="M42" s="17">
        <v>5.7025120613739828</v>
      </c>
      <c r="N42" s="17">
        <v>21.766140610428657</v>
      </c>
      <c r="O42" s="17">
        <v>9.8930147698484155E-2</v>
      </c>
      <c r="P42" s="17">
        <v>5.991824239942428</v>
      </c>
      <c r="Q42" s="17">
        <v>2.0699481973264797</v>
      </c>
      <c r="R42" s="17">
        <v>0.22899276542259983</v>
      </c>
      <c r="S42" s="17">
        <v>0.22899276542259983</v>
      </c>
      <c r="T42" s="17">
        <v>0.2186827473760013</v>
      </c>
      <c r="U42" s="17">
        <v>-0.15436436816839921</v>
      </c>
      <c r="V42" s="17">
        <v>9.4871322793640971</v>
      </c>
      <c r="W42" s="17">
        <v>1.7064140359377103E-2</v>
      </c>
      <c r="X42" s="17">
        <v>-0.99999999999999845</v>
      </c>
      <c r="Y42" s="17">
        <v>-0.99999999999999845</v>
      </c>
      <c r="Z42" s="17">
        <v>29.396501035190688</v>
      </c>
      <c r="AA42" s="17">
        <v>0.44128318061101024</v>
      </c>
      <c r="AB42" s="17">
        <v>-8.7864018828862078E-4</v>
      </c>
      <c r="AC42" s="17">
        <v>-8.3616129252719565E-2</v>
      </c>
      <c r="AD42" s="17">
        <v>17.839420558500095</v>
      </c>
      <c r="AE42" s="17">
        <v>0.4</v>
      </c>
      <c r="AF42" s="17">
        <v>-0.99999999999999845</v>
      </c>
      <c r="AG42" s="17">
        <v>-0.99999999999999845</v>
      </c>
      <c r="AH42" s="17">
        <v>-4.6175526703229629E-2</v>
      </c>
      <c r="AI42" s="17">
        <v>-0.15436436816839921</v>
      </c>
      <c r="AJ42" s="17">
        <v>-1.8322153769546275E-2</v>
      </c>
      <c r="AK42" s="17">
        <v>0.45563455429166133</v>
      </c>
      <c r="AL42" s="17">
        <v>-2.4836634472744007E-2</v>
      </c>
      <c r="AM42" s="17">
        <v>0.39704601188870065</v>
      </c>
      <c r="AN42" s="17">
        <v>-0.71252663066632982</v>
      </c>
      <c r="AO42" s="17">
        <v>12.204323068675821</v>
      </c>
      <c r="AP42" s="17">
        <v>26.594668463486045</v>
      </c>
      <c r="AQ42" s="17">
        <v>0.52230391005280152</v>
      </c>
      <c r="AR42" s="17">
        <v>0.30218974342807586</v>
      </c>
      <c r="AS42" s="17">
        <v>-0.99999999999999845</v>
      </c>
      <c r="AT42" s="17">
        <v>-0.99999999999999845</v>
      </c>
      <c r="AU42" s="17">
        <v>1.4668075683203066</v>
      </c>
      <c r="AV42" s="17">
        <v>63.366964714295086</v>
      </c>
      <c r="AW42" s="17">
        <v>47.007017363390631</v>
      </c>
      <c r="AX42" s="17">
        <v>0.10099246904118217</v>
      </c>
      <c r="AY42" s="17">
        <v>-30.899450816147851</v>
      </c>
      <c r="AZ42">
        <v>1425.1435943992603</v>
      </c>
    </row>
    <row r="43" spans="1:52" x14ac:dyDescent="0.25">
      <c r="A43">
        <v>3847</v>
      </c>
      <c r="B43" t="s">
        <v>1871</v>
      </c>
      <c r="C43" s="17">
        <v>1.6840977524340104</v>
      </c>
      <c r="D43" s="17">
        <v>2.214366344673762E-2</v>
      </c>
      <c r="E43" s="17">
        <v>-0.95927843717223138</v>
      </c>
      <c r="F43" s="17">
        <v>-0.95927843717223138</v>
      </c>
      <c r="G43" s="17">
        <v>5.6739513658680164E-3</v>
      </c>
      <c r="H43" s="17">
        <v>-6.608810468568622E-3</v>
      </c>
      <c r="I43" s="17">
        <v>-5.6091546162042594E-2</v>
      </c>
      <c r="J43" s="17">
        <v>-9.3485910270068792E-4</v>
      </c>
      <c r="K43" s="17">
        <v>-0.99999999999999867</v>
      </c>
      <c r="L43" s="17">
        <v>-0.99999999999999867</v>
      </c>
      <c r="M43" s="17">
        <v>-1.8697182054016381E-2</v>
      </c>
      <c r="N43" s="17">
        <v>0.66872776909973042</v>
      </c>
      <c r="O43" s="17">
        <v>-5.751027548075862E-2</v>
      </c>
      <c r="P43" s="17">
        <v>-10.799309589613571</v>
      </c>
      <c r="Q43" s="17">
        <v>-3.524413067710471</v>
      </c>
      <c r="R43" s="17">
        <v>0.33541838192355844</v>
      </c>
      <c r="S43" s="17">
        <v>0.33541838192355844</v>
      </c>
      <c r="T43" s="17">
        <v>0.37037827389732347</v>
      </c>
      <c r="U43" s="17">
        <v>0.31075282132180249</v>
      </c>
      <c r="V43" s="17">
        <v>54.116108726757695</v>
      </c>
      <c r="W43" s="17">
        <v>4.0198866950601495</v>
      </c>
      <c r="X43" s="17">
        <v>-0.99999999999999867</v>
      </c>
      <c r="Y43" s="17">
        <v>-0.99999999999999867</v>
      </c>
      <c r="Z43" s="17">
        <v>108.5815132317814</v>
      </c>
      <c r="AA43" s="17">
        <v>0.47568201186316972</v>
      </c>
      <c r="AB43" s="17">
        <v>0.57766440074298198</v>
      </c>
      <c r="AC43" s="17">
        <v>0.10644993884853307</v>
      </c>
      <c r="AD43" s="17">
        <v>57.989817572734232</v>
      </c>
      <c r="AE43" s="17">
        <v>0.92307692307692313</v>
      </c>
      <c r="AF43" s="17">
        <v>-0.99999999999999867</v>
      </c>
      <c r="AG43" s="17">
        <v>-0.99999999999999867</v>
      </c>
      <c r="AH43" s="17">
        <v>-7.0035001954167286E-2</v>
      </c>
      <c r="AI43" s="17">
        <v>0.31075282132180249</v>
      </c>
      <c r="AJ43" s="17">
        <v>0.2392399260413878</v>
      </c>
      <c r="AK43" s="17">
        <v>5.9183429334312476E-2</v>
      </c>
      <c r="AL43" s="17">
        <v>0.25245850093329725</v>
      </c>
      <c r="AM43" s="17">
        <v>0.10131511557362882</v>
      </c>
      <c r="AN43" s="17">
        <v>7.5076621535393695</v>
      </c>
      <c r="AO43" s="17">
        <v>2.8287950360122842</v>
      </c>
      <c r="AP43" s="17">
        <v>54.060017180595686</v>
      </c>
      <c r="AQ43" s="17">
        <v>1.3519678590662416</v>
      </c>
      <c r="AR43" s="17">
        <v>4.0189518359574485</v>
      </c>
      <c r="AS43" s="17">
        <v>-0.99999999999999867</v>
      </c>
      <c r="AT43" s="17">
        <v>-0.99999999999999867</v>
      </c>
      <c r="AU43" s="17">
        <v>-4.4836915048827031</v>
      </c>
      <c r="AV43" s="17">
        <v>112.07903603689354</v>
      </c>
      <c r="AW43" s="17">
        <v>141.75361812999049</v>
      </c>
      <c r="AX43" s="17">
        <v>6.7368554593986607E-2</v>
      </c>
      <c r="AY43" s="17">
        <v>-3.7396235435232703</v>
      </c>
      <c r="AZ43">
        <v>1539.02566252564</v>
      </c>
    </row>
    <row r="44" spans="1:52" x14ac:dyDescent="0.25">
      <c r="A44">
        <v>4013</v>
      </c>
      <c r="B44" t="s">
        <v>1941</v>
      </c>
      <c r="C44" s="17">
        <v>4.2041742331789207</v>
      </c>
      <c r="D44" s="17">
        <v>-1.080160779174843E-2</v>
      </c>
      <c r="E44" s="17">
        <v>-0.26082012285395162</v>
      </c>
      <c r="F44" s="17">
        <v>-0.26082012285395162</v>
      </c>
      <c r="G44" s="17">
        <v>0.35676812046411427</v>
      </c>
      <c r="H44" s="17">
        <v>-8.8271719574390707E-3</v>
      </c>
      <c r="I44" s="17">
        <v>20.876456910400488</v>
      </c>
      <c r="J44" s="17">
        <v>0.34794094850667517</v>
      </c>
      <c r="K44" s="17">
        <v>-1.0000000000000013</v>
      </c>
      <c r="L44" s="17">
        <v>-1.0000000000000013</v>
      </c>
      <c r="M44" s="17">
        <v>6.9588189701335024</v>
      </c>
      <c r="N44" s="17">
        <v>24.819811020725478</v>
      </c>
      <c r="O44" s="17">
        <v>0.42206635602532749</v>
      </c>
      <c r="P44" s="17">
        <v>-1.248800884133126</v>
      </c>
      <c r="Q44" s="17">
        <v>-0.37233052229697589</v>
      </c>
      <c r="R44" s="17">
        <v>0.33349339750460566</v>
      </c>
      <c r="S44" s="17">
        <v>0.33349339750460566</v>
      </c>
      <c r="T44" s="17">
        <v>0.38059667454878704</v>
      </c>
      <c r="U44" s="17">
        <v>-0.1257733017936073</v>
      </c>
      <c r="V44" s="17">
        <v>22.954768770308611</v>
      </c>
      <c r="W44" s="17">
        <v>1.0869527981073104</v>
      </c>
      <c r="X44" s="17">
        <v>-1.0000000000000013</v>
      </c>
      <c r="Y44" s="17">
        <v>-1.0000000000000013</v>
      </c>
      <c r="Z44" s="17">
        <v>70.76867508530664</v>
      </c>
      <c r="AA44" s="17">
        <v>0.38028272974070243</v>
      </c>
      <c r="AB44" s="17">
        <v>0.30901456814033612</v>
      </c>
      <c r="AC44" s="17">
        <v>0.27442743886486115</v>
      </c>
      <c r="AD44" s="17">
        <v>48.186236837294956</v>
      </c>
      <c r="AE44" s="17">
        <v>0.8</v>
      </c>
      <c r="AF44" s="17">
        <v>-1.0000000000000013</v>
      </c>
      <c r="AG44" s="17">
        <v>-1.0000000000000013</v>
      </c>
      <c r="AH44" s="17">
        <v>1.8227002206492881E-2</v>
      </c>
      <c r="AI44" s="17">
        <v>-0.1257733017936073</v>
      </c>
      <c r="AJ44" s="17">
        <v>-6.2625759754379923E-2</v>
      </c>
      <c r="AK44" s="17">
        <v>-5.1958974574860914E-2</v>
      </c>
      <c r="AL44" s="17">
        <v>-0.20012697127805909</v>
      </c>
      <c r="AM44" s="17">
        <v>9.2726776176200121E-2</v>
      </c>
      <c r="AN44" s="17">
        <v>-5.316303080723376</v>
      </c>
      <c r="AO44" s="17">
        <v>2.0583745315306974</v>
      </c>
      <c r="AP44" s="17">
        <v>43.831225680709103</v>
      </c>
      <c r="AQ44" s="17">
        <v>0.92181016776439029</v>
      </c>
      <c r="AR44" s="17">
        <v>1.4348937466139855</v>
      </c>
      <c r="AS44" s="17">
        <v>-1.0000000000000013</v>
      </c>
      <c r="AT44" s="17">
        <v>-1.0000000000000013</v>
      </c>
      <c r="AU44" s="17">
        <v>-0.63315064515092712</v>
      </c>
      <c r="AV44" s="17">
        <v>97.646860637562838</v>
      </c>
      <c r="AW44" s="17">
        <v>85.434070502331835</v>
      </c>
      <c r="AX44" s="17">
        <v>6.956349863366993E-3</v>
      </c>
      <c r="AY44" s="17">
        <v>-13.966615491327836</v>
      </c>
      <c r="AZ44">
        <v>1422.508067162154</v>
      </c>
    </row>
    <row r="45" spans="1:52" x14ac:dyDescent="0.25">
      <c r="A45">
        <v>4188</v>
      </c>
      <c r="B45" t="s">
        <v>2027</v>
      </c>
      <c r="C45" s="17">
        <v>4.9491504032571703</v>
      </c>
      <c r="D45" s="17">
        <v>-2.1325021627693296E-2</v>
      </c>
      <c r="E45" s="17">
        <v>1.0762194440241226</v>
      </c>
      <c r="F45" s="17">
        <v>1.0762194440241226</v>
      </c>
      <c r="G45" s="17">
        <v>0.30816611551594059</v>
      </c>
      <c r="H45" s="17">
        <v>-6.4253965989913304E-3</v>
      </c>
      <c r="I45" s="17">
        <v>18.104443135016961</v>
      </c>
      <c r="J45" s="17">
        <v>0.30174071891694926</v>
      </c>
      <c r="K45" s="17">
        <v>-1.0000000000000016</v>
      </c>
      <c r="L45" s="17">
        <v>-1.0000000000000016</v>
      </c>
      <c r="M45" s="17">
        <v>6.0348143783389849</v>
      </c>
      <c r="N45" s="17">
        <v>24.12981298229823</v>
      </c>
      <c r="O45" s="17">
        <v>-0.18977648063845415</v>
      </c>
      <c r="P45" s="17">
        <v>-1.7923436723138271</v>
      </c>
      <c r="Q45" s="17">
        <v>-0.62418544950340715</v>
      </c>
      <c r="R45" s="17">
        <v>0.33295774622694208</v>
      </c>
      <c r="S45" s="17">
        <v>0.33295774622694208</v>
      </c>
      <c r="T45" s="17">
        <v>0.47367628009308277</v>
      </c>
      <c r="U45" s="17">
        <v>0.23840911629168765</v>
      </c>
      <c r="V45" s="17">
        <v>43.050406796868181</v>
      </c>
      <c r="W45" s="17">
        <v>3.6889590045530021</v>
      </c>
      <c r="X45" s="17">
        <v>-1.0000000000000016</v>
      </c>
      <c r="Y45" s="17">
        <v>-1.0000000000000016</v>
      </c>
      <c r="Z45" s="17">
        <v>88.362495522224762</v>
      </c>
      <c r="AA45" s="17">
        <v>0.45515155138090091</v>
      </c>
      <c r="AB45" s="17">
        <v>0.4910765084606552</v>
      </c>
      <c r="AC45" s="17">
        <v>-2.7502576344357911E-2</v>
      </c>
      <c r="AD45" s="17">
        <v>45.936274174859911</v>
      </c>
      <c r="AE45" s="17">
        <v>0.875</v>
      </c>
      <c r="AF45" s="17">
        <v>-1.0000000000000016</v>
      </c>
      <c r="AG45" s="17">
        <v>-1.0000000000000016</v>
      </c>
      <c r="AH45" s="17">
        <v>6.5464900630886086E-2</v>
      </c>
      <c r="AI45" s="17">
        <v>0.23840911629168765</v>
      </c>
      <c r="AJ45" s="17">
        <v>0.35858663413871522</v>
      </c>
      <c r="AK45" s="17">
        <v>7.3643349062346264E-2</v>
      </c>
      <c r="AL45" s="17">
        <v>-3.2414029185439522E-2</v>
      </c>
      <c r="AM45" s="17">
        <v>-8.7964952389389478E-2</v>
      </c>
      <c r="AN45" s="17">
        <v>0.98258244105758807</v>
      </c>
      <c r="AO45" s="17">
        <v>-1.8309070644230048</v>
      </c>
      <c r="AP45" s="17">
        <v>61.154849931885138</v>
      </c>
      <c r="AQ45" s="17">
        <v>1.378000888838655</v>
      </c>
      <c r="AR45" s="17">
        <v>3.9906997234699468</v>
      </c>
      <c r="AS45" s="17">
        <v>-1.0000000000000016</v>
      </c>
      <c r="AT45" s="17">
        <v>-1.0000000000000016</v>
      </c>
      <c r="AU45" s="17">
        <v>0.4520339945207168</v>
      </c>
      <c r="AV45" s="17">
        <v>110.66140144009997</v>
      </c>
      <c r="AW45" s="17">
        <v>135.8116110818865</v>
      </c>
      <c r="AX45" s="17">
        <v>0.16000882719513765</v>
      </c>
      <c r="AY45" s="17">
        <v>9.04927095485872</v>
      </c>
      <c r="AZ45">
        <v>1582.0224366266527</v>
      </c>
    </row>
    <row r="46" spans="1:52" x14ac:dyDescent="0.25">
      <c r="A46">
        <v>4189</v>
      </c>
      <c r="B46" t="s">
        <v>1846</v>
      </c>
      <c r="C46" s="17">
        <v>4.6719455184828735</v>
      </c>
      <c r="D46" s="17">
        <v>2.2005920921959278E-2</v>
      </c>
      <c r="E46" s="17">
        <v>0.2793700529966745</v>
      </c>
      <c r="F46" s="17">
        <v>0.2793700529966745</v>
      </c>
      <c r="G46" s="17">
        <v>0.30865132912081028</v>
      </c>
      <c r="H46" s="17">
        <v>-3.7068287801275482E-3</v>
      </c>
      <c r="I46" s="17">
        <v>18.29667002044096</v>
      </c>
      <c r="J46" s="17">
        <v>0.30494450034068271</v>
      </c>
      <c r="K46" s="17">
        <v>-0.99999999999999978</v>
      </c>
      <c r="L46" s="17">
        <v>-0.99999999999999978</v>
      </c>
      <c r="M46" s="17">
        <v>6.0988900068136545</v>
      </c>
      <c r="N46" s="17">
        <v>23.247985591920504</v>
      </c>
      <c r="O46" s="17">
        <v>0.82366760322883636</v>
      </c>
      <c r="P46" s="17">
        <v>3.3791099003655884</v>
      </c>
      <c r="Q46" s="17">
        <v>1.2908383992173638</v>
      </c>
      <c r="R46" s="17">
        <v>0.33392434865121845</v>
      </c>
      <c r="S46" s="17">
        <v>0.33392434865121845</v>
      </c>
      <c r="T46" s="17">
        <v>0.24268049159650523</v>
      </c>
      <c r="U46" s="17">
        <v>4.2225033079416809E-2</v>
      </c>
      <c r="V46" s="17">
        <v>25.912388865507051</v>
      </c>
      <c r="W46" s="17">
        <v>1.5875673771421599</v>
      </c>
      <c r="X46" s="17">
        <v>-0.99999999999999978</v>
      </c>
      <c r="Y46" s="17">
        <v>-0.99999999999999978</v>
      </c>
      <c r="Z46" s="17">
        <v>87.409448852367873</v>
      </c>
      <c r="AA46" s="17">
        <v>0.23553085775879307</v>
      </c>
      <c r="AB46" s="17">
        <v>0.4257384820364376</v>
      </c>
      <c r="AC46" s="17">
        <v>0.54285509195764081</v>
      </c>
      <c r="AD46" s="17">
        <v>60.206221587643569</v>
      </c>
      <c r="AE46" s="17">
        <v>1</v>
      </c>
      <c r="AF46" s="17">
        <v>-0.99999999999999978</v>
      </c>
      <c r="AG46" s="17">
        <v>-0.99999999999999978</v>
      </c>
      <c r="AH46" s="17">
        <v>1.820285498635444E-2</v>
      </c>
      <c r="AI46" s="17">
        <v>4.2225033079416809E-2</v>
      </c>
      <c r="AJ46" s="17">
        <v>-0.28006973066468038</v>
      </c>
      <c r="AK46" s="17">
        <v>-9.7817826419432916E-2</v>
      </c>
      <c r="AL46" s="17">
        <v>-0.40542125946090979</v>
      </c>
      <c r="AM46" s="17">
        <v>0.37648160155670862</v>
      </c>
      <c r="AN46" s="17">
        <v>-11.535880139846146</v>
      </c>
      <c r="AO46" s="17">
        <v>8.922950906820553</v>
      </c>
      <c r="AP46" s="17">
        <v>44.209058885947982</v>
      </c>
      <c r="AQ46" s="17">
        <v>0.95275422197835813</v>
      </c>
      <c r="AR46" s="17">
        <v>1.8925118774828429</v>
      </c>
      <c r="AS46" s="17">
        <v>-0.99999999999999978</v>
      </c>
      <c r="AT46" s="17">
        <v>-0.99999999999999978</v>
      </c>
      <c r="AU46" s="17">
        <v>1.5702084522140356</v>
      </c>
      <c r="AV46" s="17">
        <v>119.58038535110896</v>
      </c>
      <c r="AW46" s="17">
        <v>124.1669457587778</v>
      </c>
      <c r="AX46" s="17">
        <v>0.46040977210481754</v>
      </c>
      <c r="AY46" s="17">
        <v>67.328449954499035</v>
      </c>
      <c r="AZ46">
        <v>1593.4285099851895</v>
      </c>
    </row>
    <row r="47" spans="1:52" x14ac:dyDescent="0.25">
      <c r="A47">
        <v>4320</v>
      </c>
      <c r="B47" t="s">
        <v>2090</v>
      </c>
      <c r="C47" s="17">
        <v>5.7007494114921373</v>
      </c>
      <c r="D47" s="17">
        <v>3.2072541109169087E-2</v>
      </c>
      <c r="E47" s="17">
        <v>-0.33537151914222962</v>
      </c>
      <c r="F47" s="17">
        <v>-0.33537151914222962</v>
      </c>
      <c r="G47" s="17">
        <v>0.31768062750974013</v>
      </c>
      <c r="H47" s="17">
        <v>-1.0575777967078172E-2</v>
      </c>
      <c r="I47" s="17">
        <v>18.426290972559713</v>
      </c>
      <c r="J47" s="17">
        <v>0.30710484954266187</v>
      </c>
      <c r="K47" s="17">
        <v>-0.99999999999999933</v>
      </c>
      <c r="L47" s="17">
        <v>-0.99999999999999933</v>
      </c>
      <c r="M47" s="17">
        <v>6.1420969908532372</v>
      </c>
      <c r="N47" s="17">
        <v>23.791668864909639</v>
      </c>
      <c r="O47" s="17">
        <v>1.6572630795455359</v>
      </c>
      <c r="P47" s="17">
        <v>-1.4041761709061777</v>
      </c>
      <c r="Q47" s="17">
        <v>-0.32462578960916444</v>
      </c>
      <c r="R47" s="17">
        <v>0.31794990825269537</v>
      </c>
      <c r="S47" s="17">
        <v>0.31794990825269537</v>
      </c>
      <c r="T47" s="17">
        <v>0.36131101219000455</v>
      </c>
      <c r="U47" s="17">
        <v>0.38016573797999476</v>
      </c>
      <c r="V47" s="17">
        <v>42.810868685309174</v>
      </c>
      <c r="W47" s="17">
        <v>4.0396500185220772</v>
      </c>
      <c r="X47" s="17">
        <v>-0.99999999999999933</v>
      </c>
      <c r="Y47" s="17">
        <v>-0.99999999999999933</v>
      </c>
      <c r="Z47" s="17">
        <v>75.182928962594303</v>
      </c>
      <c r="AA47" s="17">
        <v>0.2998514433850436</v>
      </c>
      <c r="AB47" s="17">
        <v>0.18556086717650372</v>
      </c>
      <c r="AC47" s="17">
        <v>0.16852141077633964</v>
      </c>
      <c r="AD47" s="17">
        <v>32.696686066894344</v>
      </c>
      <c r="AE47" s="17">
        <v>0.7</v>
      </c>
      <c r="AF47" s="17">
        <v>-0.99999999999999933</v>
      </c>
      <c r="AG47" s="17">
        <v>-0.99999999999999933</v>
      </c>
      <c r="AH47" s="17">
        <v>-1.4645139776374065E-2</v>
      </c>
      <c r="AI47" s="17">
        <v>0.38016573797999476</v>
      </c>
      <c r="AJ47" s="17">
        <v>1.6934520882013714E-2</v>
      </c>
      <c r="AK47" s="17">
        <v>0.23806553353001939</v>
      </c>
      <c r="AL47" s="17">
        <v>-0.16593850144632771</v>
      </c>
      <c r="AM47" s="17">
        <v>-9.8669819257844182E-2</v>
      </c>
      <c r="AN47" s="17">
        <v>-4.0637899317481239</v>
      </c>
      <c r="AO47" s="17">
        <v>-1.2764178137960074</v>
      </c>
      <c r="AP47" s="17">
        <v>61.237159657868929</v>
      </c>
      <c r="AQ47" s="17">
        <v>1.3773765666753901</v>
      </c>
      <c r="AR47" s="17">
        <v>4.3467548680647408</v>
      </c>
      <c r="AS47" s="17">
        <v>-0.99999999999999933</v>
      </c>
      <c r="AT47" s="17">
        <v>-0.99999999999999933</v>
      </c>
      <c r="AU47" s="17">
        <v>-0.65999730875139329</v>
      </c>
      <c r="AV47" s="17">
        <v>97.69818001370794</v>
      </c>
      <c r="AW47" s="17">
        <v>135.42185101617983</v>
      </c>
      <c r="AX47" s="17">
        <v>8.7232246710436973E-2</v>
      </c>
      <c r="AY47" s="17">
        <v>-6.7999429577994093</v>
      </c>
      <c r="AZ47">
        <v>1496.7061745567496</v>
      </c>
    </row>
    <row r="48" spans="1:52" x14ac:dyDescent="0.25">
      <c r="A48">
        <v>4469</v>
      </c>
      <c r="B48" t="s">
        <v>2154</v>
      </c>
      <c r="C48" s="17">
        <v>5.3218935369984219</v>
      </c>
      <c r="D48" s="17">
        <v>8.3180509240052825E-3</v>
      </c>
      <c r="E48" s="17">
        <v>0.60963437851209645</v>
      </c>
      <c r="F48" s="17">
        <v>0.60963437851209645</v>
      </c>
      <c r="G48" s="17">
        <v>3.6541842101592753E-2</v>
      </c>
      <c r="H48" s="17">
        <v>-6.2745413598744772E-3</v>
      </c>
      <c r="I48" s="17">
        <v>1.816038044503097</v>
      </c>
      <c r="J48" s="17">
        <v>3.0267300741718243E-2</v>
      </c>
      <c r="K48" s="17">
        <v>-1.0000000000000007</v>
      </c>
      <c r="L48" s="17">
        <v>-1.0000000000000007</v>
      </c>
      <c r="M48" s="17">
        <v>0.60534601483436479</v>
      </c>
      <c r="N48" s="17">
        <v>7.7475659600136142</v>
      </c>
      <c r="O48" s="17">
        <v>-0.27316313446916124</v>
      </c>
      <c r="P48" s="17">
        <v>11.284749072611381</v>
      </c>
      <c r="Q48" s="17">
        <v>3.5805987423481134</v>
      </c>
      <c r="R48" s="17">
        <v>0.32625900252776707</v>
      </c>
      <c r="S48" s="17">
        <v>0.32625900252776707</v>
      </c>
      <c r="T48" s="17">
        <v>0.28813402831815016</v>
      </c>
      <c r="U48" s="17">
        <v>0.28471907921181117</v>
      </c>
      <c r="V48" s="17">
        <v>47.804152473751088</v>
      </c>
      <c r="W48" s="17">
        <v>3.4760269620517166</v>
      </c>
      <c r="X48" s="17">
        <v>-1.0000000000000007</v>
      </c>
      <c r="Y48" s="17">
        <v>-1.0000000000000007</v>
      </c>
      <c r="Z48" s="17">
        <v>104.0767345278899</v>
      </c>
      <c r="AA48" s="17">
        <v>0.18080402016655595</v>
      </c>
      <c r="AB48" s="17">
        <v>0.41018878028393829</v>
      </c>
      <c r="AC48" s="17">
        <v>0.46284686578532008</v>
      </c>
      <c r="AD48" s="17">
        <v>52.691983311790764</v>
      </c>
      <c r="AE48" s="17">
        <v>0.8</v>
      </c>
      <c r="AF48" s="17">
        <v>-1.0000000000000007</v>
      </c>
      <c r="AG48" s="17">
        <v>-1.0000000000000007</v>
      </c>
      <c r="AH48" s="17">
        <v>0.10714860685364749</v>
      </c>
      <c r="AI48" s="17">
        <v>0.28471907921181117</v>
      </c>
      <c r="AJ48" s="17">
        <v>0.36956469456698371</v>
      </c>
      <c r="AK48" s="17">
        <v>0.48383536527518001</v>
      </c>
      <c r="AL48" s="17">
        <v>-5.3872843325764114E-2</v>
      </c>
      <c r="AM48" s="17">
        <v>0.52536352854452206</v>
      </c>
      <c r="AN48" s="17">
        <v>0.50100238969081523</v>
      </c>
      <c r="AO48" s="17">
        <v>15.553265039988949</v>
      </c>
      <c r="AP48" s="17">
        <v>49.620190518254198</v>
      </c>
      <c r="AQ48" s="17">
        <v>1.2253711125854958</v>
      </c>
      <c r="AR48" s="17">
        <v>3.5062942627934341</v>
      </c>
      <c r="AS48" s="17">
        <v>-1.0000000000000007</v>
      </c>
      <c r="AT48" s="17">
        <v>-1.0000000000000007</v>
      </c>
      <c r="AU48" s="17">
        <v>4.1902331208602099</v>
      </c>
      <c r="AV48" s="17">
        <v>127.37756552789241</v>
      </c>
      <c r="AW48" s="17">
        <v>157.99244558614669</v>
      </c>
      <c r="AX48" s="17">
        <v>-2.0092342446999558E-2</v>
      </c>
      <c r="AY48" s="17">
        <v>4.4310146726772652</v>
      </c>
      <c r="AZ48">
        <v>1553.5245097519887</v>
      </c>
    </row>
    <row r="49" spans="1:52" x14ac:dyDescent="0.25">
      <c r="A49">
        <v>4486</v>
      </c>
      <c r="B49" t="s">
        <v>2164</v>
      </c>
      <c r="C49" s="17">
        <v>4.7321736766075446</v>
      </c>
      <c r="D49" s="17">
        <v>-2.3159866809666241E-2</v>
      </c>
      <c r="E49" s="17">
        <v>0.15834189741897228</v>
      </c>
      <c r="F49" s="17">
        <v>0.15834189741897228</v>
      </c>
      <c r="G49" s="17">
        <v>0.23673778082884483</v>
      </c>
      <c r="H49" s="17">
        <v>1.1091925555017437E-2</v>
      </c>
      <c r="I49" s="17">
        <v>14.869782383031735</v>
      </c>
      <c r="J49" s="17">
        <v>0.24782970638386231</v>
      </c>
      <c r="K49" s="17">
        <v>-0.99999999999999734</v>
      </c>
      <c r="L49" s="17">
        <v>-0.99999999999999734</v>
      </c>
      <c r="M49" s="17">
        <v>4.9565941276772465</v>
      </c>
      <c r="N49" s="17">
        <v>19.760297957058256</v>
      </c>
      <c r="O49" s="17">
        <v>-0.34482243752781105</v>
      </c>
      <c r="P49" s="17">
        <v>-5.7368625768129409</v>
      </c>
      <c r="Q49" s="17">
        <v>-1.9843786022120844</v>
      </c>
      <c r="R49" s="17">
        <v>0.32434876750910369</v>
      </c>
      <c r="S49" s="17">
        <v>0.32434876750910369</v>
      </c>
      <c r="T49" s="17">
        <v>0.34303529338972205</v>
      </c>
      <c r="U49" s="17">
        <v>0.29063841869893253</v>
      </c>
      <c r="V49" s="17">
        <v>41.38166162891995</v>
      </c>
      <c r="W49" s="17">
        <v>3.5078549485625992</v>
      </c>
      <c r="X49" s="17">
        <v>-0.99999999999999734</v>
      </c>
      <c r="Y49" s="17">
        <v>-0.99999999999999734</v>
      </c>
      <c r="Z49" s="17">
        <v>85.386403860952768</v>
      </c>
      <c r="AA49" s="17">
        <v>0.38738042162639796</v>
      </c>
      <c r="AB49" s="17">
        <v>0.39346202404141883</v>
      </c>
      <c r="AC49" s="17">
        <v>0.13893997101708028</v>
      </c>
      <c r="AD49" s="17">
        <v>45.989120834244893</v>
      </c>
      <c r="AE49" s="17">
        <v>0.9285714285714286</v>
      </c>
      <c r="AF49" s="17">
        <v>-0.99999999999999734</v>
      </c>
      <c r="AG49" s="17">
        <v>-0.99999999999999734</v>
      </c>
      <c r="AH49" s="17">
        <v>1.0172821158993834E-3</v>
      </c>
      <c r="AI49" s="17">
        <v>0.29063841869893253</v>
      </c>
      <c r="AJ49" s="17">
        <v>-6.2810476275189819E-2</v>
      </c>
      <c r="AK49" s="17">
        <v>-9.8090135277170559E-2</v>
      </c>
      <c r="AL49" s="17">
        <v>0.15264812727481319</v>
      </c>
      <c r="AM49" s="17">
        <v>-0.11213124164501523</v>
      </c>
      <c r="AN49" s="17">
        <v>3.5021508004943813</v>
      </c>
      <c r="AO49" s="17">
        <v>-3.2937317175112302</v>
      </c>
      <c r="AP49" s="17">
        <v>56.251444011951705</v>
      </c>
      <c r="AQ49" s="17">
        <v>1.2823712471068613</v>
      </c>
      <c r="AR49" s="17">
        <v>3.7556846549464593</v>
      </c>
      <c r="AS49" s="17">
        <v>-0.99999999999999734</v>
      </c>
      <c r="AT49" s="17">
        <v>-0.99999999999999734</v>
      </c>
      <c r="AU49" s="17">
        <v>-1.8260367047931139</v>
      </c>
      <c r="AV49" s="17">
        <v>101.85297010049982</v>
      </c>
      <c r="AW49" s="17">
        <v>130.93715761271116</v>
      </c>
      <c r="AX49" s="17">
        <v>0.42998759035395223</v>
      </c>
      <c r="AY49" s="17">
        <v>47.517099822655105</v>
      </c>
      <c r="AZ49">
        <v>1529.9621709501901</v>
      </c>
    </row>
    <row r="50" spans="1:52" x14ac:dyDescent="0.25">
      <c r="A50">
        <v>4662</v>
      </c>
      <c r="B50" t="s">
        <v>2266</v>
      </c>
      <c r="C50" s="17">
        <v>4.2450524053412702</v>
      </c>
      <c r="D50" s="17">
        <v>-7.0207319950657838E-3</v>
      </c>
      <c r="E50" s="17">
        <v>6.8991083820352124</v>
      </c>
      <c r="F50" s="17">
        <v>6.8991083820352124</v>
      </c>
      <c r="G50" s="17">
        <v>0.3827512862386635</v>
      </c>
      <c r="H50" s="17">
        <v>-4.0210185400852694E-3</v>
      </c>
      <c r="I50" s="17">
        <v>22.723816061914675</v>
      </c>
      <c r="J50" s="17">
        <v>0.3787302676985782</v>
      </c>
      <c r="K50" s="17">
        <v>-1.0000000000000004</v>
      </c>
      <c r="L50" s="17">
        <v>-1.0000000000000004</v>
      </c>
      <c r="M50" s="17">
        <v>7.5746053539715579</v>
      </c>
      <c r="N50" s="17">
        <v>33.867976849291139</v>
      </c>
      <c r="O50" s="17">
        <v>-0.9192412765697886</v>
      </c>
      <c r="P50" s="17">
        <v>-1.3921679098962623</v>
      </c>
      <c r="Q50" s="17">
        <v>-0.62136382204943841</v>
      </c>
      <c r="R50" s="17">
        <v>0.33143896164590153</v>
      </c>
      <c r="S50" s="17">
        <v>0.33143896164590153</v>
      </c>
      <c r="T50" s="17">
        <v>0.32943886093999292</v>
      </c>
      <c r="U50" s="17">
        <v>0.1735324742491029</v>
      </c>
      <c r="V50" s="17">
        <v>31.484759631292803</v>
      </c>
      <c r="W50" s="17">
        <v>2.6412035731603809</v>
      </c>
      <c r="X50" s="17">
        <v>-1.0000000000000004</v>
      </c>
      <c r="Y50" s="17">
        <v>-1.0000000000000004</v>
      </c>
      <c r="Z50" s="17">
        <v>56.755821950834331</v>
      </c>
      <c r="AA50" s="17">
        <v>9.3299090511426208E-2</v>
      </c>
      <c r="AB50" s="17">
        <v>8.4351269275461271E-2</v>
      </c>
      <c r="AC50" s="17">
        <v>0.34019816304493267</v>
      </c>
      <c r="AD50" s="17">
        <v>25.892426141590985</v>
      </c>
      <c r="AE50" s="17">
        <v>0.9</v>
      </c>
      <c r="AF50" s="17">
        <v>-1.0000000000000004</v>
      </c>
      <c r="AG50" s="17">
        <v>-1.0000000000000004</v>
      </c>
      <c r="AH50" s="17">
        <v>-4.9464341316767954E-2</v>
      </c>
      <c r="AI50" s="17">
        <v>0.1735324742491029</v>
      </c>
      <c r="AJ50" s="17">
        <v>2.8741410048916081E-3</v>
      </c>
      <c r="AK50" s="17">
        <v>-0.23570796733726884</v>
      </c>
      <c r="AL50" s="17">
        <v>-0.11978792706468819</v>
      </c>
      <c r="AM50" s="17">
        <v>-0.28032017057421499</v>
      </c>
      <c r="AN50" s="17">
        <v>-2.9803274715927452</v>
      </c>
      <c r="AO50" s="17">
        <v>-8.186544101041715</v>
      </c>
      <c r="AP50" s="17">
        <v>54.208575693207472</v>
      </c>
      <c r="AQ50" s="17">
        <v>1.1658492584808993</v>
      </c>
      <c r="AR50" s="17">
        <v>3.019933840858962</v>
      </c>
      <c r="AS50" s="17">
        <v>-1.0000000000000004</v>
      </c>
      <c r="AT50" s="17">
        <v>-1.0000000000000004</v>
      </c>
      <c r="AU50" s="17">
        <v>6.2777445599857797</v>
      </c>
      <c r="AV50" s="17">
        <v>82.437254699083809</v>
      </c>
      <c r="AW50" s="17">
        <v>98.801215297658757</v>
      </c>
      <c r="AX50" s="17">
        <v>0.16592108638973085</v>
      </c>
      <c r="AY50" s="17">
        <v>-4.2770173157157494</v>
      </c>
      <c r="AZ50">
        <v>1509.6623816868428</v>
      </c>
    </row>
    <row r="51" spans="1:52" x14ac:dyDescent="0.25">
      <c r="A51">
        <v>4918</v>
      </c>
      <c r="B51" t="s">
        <v>2371</v>
      </c>
      <c r="C51" s="17">
        <v>4.6836549688454721</v>
      </c>
      <c r="D51" s="17">
        <v>-9.1532935218547641E-3</v>
      </c>
      <c r="E51" s="17">
        <v>3.0579188975325713</v>
      </c>
      <c r="F51" s="17">
        <v>3.0579188975325713</v>
      </c>
      <c r="G51" s="17">
        <v>0.26470048053190598</v>
      </c>
      <c r="H51" s="17">
        <v>6.6377614849023724E-3</v>
      </c>
      <c r="I51" s="17">
        <v>16.2802945210085</v>
      </c>
      <c r="J51" s="17">
        <v>0.27133824201680834</v>
      </c>
      <c r="K51" s="17">
        <v>-1</v>
      </c>
      <c r="L51" s="17">
        <v>-1</v>
      </c>
      <c r="M51" s="17">
        <v>5.4267648403361672</v>
      </c>
      <c r="N51" s="17">
        <v>24.021868387386537</v>
      </c>
      <c r="O51" s="17">
        <v>-1.3086302495813751</v>
      </c>
      <c r="P51" s="17">
        <v>26.442031720348581</v>
      </c>
      <c r="Q51" s="17">
        <v>8.4213980233336585</v>
      </c>
      <c r="R51" s="17">
        <v>0.33110166704207333</v>
      </c>
      <c r="S51" s="17">
        <v>0.33110166704207333</v>
      </c>
      <c r="T51" s="17">
        <v>0.17657860066083375</v>
      </c>
      <c r="U51" s="17">
        <v>-0.15438920431660566</v>
      </c>
      <c r="V51" s="17">
        <v>16.522179536462676</v>
      </c>
      <c r="W51" s="17">
        <v>0.168612602519779</v>
      </c>
      <c r="X51" s="17">
        <v>-1</v>
      </c>
      <c r="Y51" s="17">
        <v>-1</v>
      </c>
      <c r="Z51" s="17">
        <v>54.919440485317665</v>
      </c>
      <c r="AA51" s="17">
        <v>0.45148870946209407</v>
      </c>
      <c r="AB51" s="17">
        <v>0.14408676130810899</v>
      </c>
      <c r="AC51" s="17">
        <v>3.9417877402240101E-3</v>
      </c>
      <c r="AD51" s="17">
        <v>29.975862925521358</v>
      </c>
      <c r="AE51" s="17">
        <v>0.8</v>
      </c>
      <c r="AF51" s="17">
        <v>-1</v>
      </c>
      <c r="AG51" s="17">
        <v>-1</v>
      </c>
      <c r="AH51" s="17">
        <v>6.1226064049601986E-2</v>
      </c>
      <c r="AI51" s="17">
        <v>-0.15438920431660566</v>
      </c>
      <c r="AJ51" s="17">
        <v>-0.13101136211497189</v>
      </c>
      <c r="AK51" s="17">
        <v>3.6459692870881188E-2</v>
      </c>
      <c r="AL51" s="17">
        <v>-0.34445231489339756</v>
      </c>
      <c r="AM51" s="17">
        <v>-8.4826750852027871E-2</v>
      </c>
      <c r="AN51" s="17">
        <v>-9.266364682909801</v>
      </c>
      <c r="AO51" s="17">
        <v>-1.9383703069462912</v>
      </c>
      <c r="AP51" s="17">
        <v>32.802474057471159</v>
      </c>
      <c r="AQ51" s="17">
        <v>0.6843927304283749</v>
      </c>
      <c r="AR51" s="17">
        <v>0.43995084453658706</v>
      </c>
      <c r="AS51" s="17">
        <v>-1</v>
      </c>
      <c r="AT51" s="17">
        <v>-1</v>
      </c>
      <c r="AU51" s="17">
        <v>11.479316920866225</v>
      </c>
      <c r="AV51" s="17">
        <v>77.002938565757859</v>
      </c>
      <c r="AW51" s="17">
        <v>62.788539415089403</v>
      </c>
      <c r="AX51" s="17">
        <v>0.17910271818376686</v>
      </c>
      <c r="AY51" s="17">
        <v>16.85832275629248</v>
      </c>
      <c r="AZ51">
        <v>1473.0341080569669</v>
      </c>
    </row>
    <row r="52" spans="1:52" x14ac:dyDescent="0.25">
      <c r="A52">
        <v>5012</v>
      </c>
      <c r="B52" t="s">
        <v>2420</v>
      </c>
      <c r="C52" s="17">
        <v>3.26867842192362</v>
      </c>
      <c r="D52" s="17">
        <v>-3.3262145718105214E-2</v>
      </c>
      <c r="E52" s="17">
        <v>0.21147851416519503</v>
      </c>
      <c r="F52" s="17">
        <v>0.21147851416519503</v>
      </c>
      <c r="G52" s="17">
        <v>1.4536537814192983E-2</v>
      </c>
      <c r="H52" s="17">
        <v>-3.9695466088231785E-3</v>
      </c>
      <c r="I52" s="17">
        <v>0.63401947232218991</v>
      </c>
      <c r="J52" s="17">
        <v>1.0566991205369847E-2</v>
      </c>
      <c r="K52" s="17">
        <v>-0.99999999999999867</v>
      </c>
      <c r="L52" s="17">
        <v>-0.99999999999999867</v>
      </c>
      <c r="M52" s="17">
        <v>0.21133982410739516</v>
      </c>
      <c r="N52" s="17">
        <v>4.114176408411006</v>
      </c>
      <c r="O52" s="17">
        <v>-2.7735545175077188</v>
      </c>
      <c r="P52" s="17">
        <v>2.7005151419152793</v>
      </c>
      <c r="Q52" s="17">
        <v>0.64079635375564958</v>
      </c>
      <c r="R52" s="17">
        <v>0.33295966137964289</v>
      </c>
      <c r="S52" s="17">
        <v>0.33295966137964289</v>
      </c>
      <c r="T52" s="17">
        <v>0.24393463570622065</v>
      </c>
      <c r="U52" s="17">
        <v>0.10954927005447863</v>
      </c>
      <c r="V52" s="17">
        <v>40.353449492584609</v>
      </c>
      <c r="W52" s="17">
        <v>2.2880128227519796</v>
      </c>
      <c r="X52" s="17">
        <v>-0.99999999999999867</v>
      </c>
      <c r="Y52" s="17">
        <v>-0.99999999999999867</v>
      </c>
      <c r="Z52" s="17">
        <v>92.887672279779991</v>
      </c>
      <c r="AA52" s="17">
        <v>0.57596088666428591</v>
      </c>
      <c r="AB52" s="17">
        <v>0.34743841387536273</v>
      </c>
      <c r="AC52" s="17">
        <v>0.114469228129147</v>
      </c>
      <c r="AD52" s="17">
        <v>51.893426433439743</v>
      </c>
      <c r="AE52" s="17">
        <v>0.92307692307692313</v>
      </c>
      <c r="AF52" s="17">
        <v>-0.99999999999999867</v>
      </c>
      <c r="AG52" s="17">
        <v>-0.99999999999999867</v>
      </c>
      <c r="AH52" s="17">
        <v>6.2375298651852269E-2</v>
      </c>
      <c r="AI52" s="17">
        <v>0.10954927005447863</v>
      </c>
      <c r="AJ52" s="17">
        <v>0.39984627822984364</v>
      </c>
      <c r="AK52" s="17">
        <v>4.8925015105649311E-2</v>
      </c>
      <c r="AL52" s="17">
        <v>6.619410317491066E-2</v>
      </c>
      <c r="AM52" s="17">
        <v>0.47428165808315836</v>
      </c>
      <c r="AN52" s="17">
        <v>3.6540839705219845</v>
      </c>
      <c r="AO52" s="17">
        <v>12.101666527607208</v>
      </c>
      <c r="AP52" s="17">
        <v>40.987468964906839</v>
      </c>
      <c r="AQ52" s="17">
        <v>1.0194032285199852</v>
      </c>
      <c r="AR52" s="17">
        <v>2.2985798139573488</v>
      </c>
      <c r="AS52" s="17">
        <v>-0.99999999999999867</v>
      </c>
      <c r="AT52" s="17">
        <v>-0.99999999999999867</v>
      </c>
      <c r="AU52" s="17">
        <v>0.85227486792084395</v>
      </c>
      <c r="AV52" s="17">
        <v>109.10351521579834</v>
      </c>
      <c r="AW52" s="17">
        <v>121.30594819428323</v>
      </c>
      <c r="AX52" s="17">
        <v>0.31330876825558773</v>
      </c>
      <c r="AY52" s="17">
        <v>19.210671443895922</v>
      </c>
      <c r="AZ52">
        <v>1554.3004113648103</v>
      </c>
    </row>
    <row r="53" spans="1:52" x14ac:dyDescent="0.25">
      <c r="A53">
        <v>5160</v>
      </c>
      <c r="B53" t="s">
        <v>1846</v>
      </c>
      <c r="C53" s="17">
        <v>4.4348383779370222</v>
      </c>
      <c r="D53" s="17">
        <v>-3.9271456118946987E-2</v>
      </c>
      <c r="E53" s="17">
        <v>0.47026424681746787</v>
      </c>
      <c r="F53" s="17">
        <v>0.47026424681746787</v>
      </c>
      <c r="G53" s="17">
        <v>0.30848851175414871</v>
      </c>
      <c r="H53" s="17">
        <v>8.5714914125989278E-3</v>
      </c>
      <c r="I53" s="17">
        <v>19.023600190004853</v>
      </c>
      <c r="J53" s="17">
        <v>0.31706000316674754</v>
      </c>
      <c r="K53" s="17">
        <v>-1.0000000000000007</v>
      </c>
      <c r="L53" s="17">
        <v>-1.0000000000000007</v>
      </c>
      <c r="M53" s="17">
        <v>6.3412000633349574</v>
      </c>
      <c r="N53" s="17">
        <v>23.928702814759355</v>
      </c>
      <c r="O53" s="17">
        <v>-0.65312220052987979</v>
      </c>
      <c r="P53" s="17">
        <v>2.5654714643625844</v>
      </c>
      <c r="Q53" s="17">
        <v>0.66689509180002504</v>
      </c>
      <c r="R53" s="17">
        <v>0.35841485940641882</v>
      </c>
      <c r="S53" s="17">
        <v>0.35841485940641882</v>
      </c>
      <c r="T53" s="17">
        <v>0.29960822103724183</v>
      </c>
      <c r="U53" s="17">
        <v>-0.16678343055104902</v>
      </c>
      <c r="V53" s="17">
        <v>21.303780245291307</v>
      </c>
      <c r="W53" s="17">
        <v>0.62258354256184811</v>
      </c>
      <c r="X53" s="17">
        <v>-1.0000000000000007</v>
      </c>
      <c r="Y53" s="17">
        <v>-1.0000000000000007</v>
      </c>
      <c r="Z53" s="17">
        <v>56.288944922738267</v>
      </c>
      <c r="AA53" s="17">
        <v>-2.4453808255275961E-2</v>
      </c>
      <c r="AB53" s="17">
        <v>0.40242100823460542</v>
      </c>
      <c r="AC53" s="17">
        <v>0.30839819173360927</v>
      </c>
      <c r="AD53" s="17">
        <v>34.318269585646931</v>
      </c>
      <c r="AE53" s="17">
        <v>0.7</v>
      </c>
      <c r="AF53" s="17">
        <v>-1.0000000000000007</v>
      </c>
      <c r="AG53" s="17">
        <v>-1.0000000000000007</v>
      </c>
      <c r="AH53" s="17">
        <v>1.3737033307291912E-2</v>
      </c>
      <c r="AI53" s="17">
        <v>-0.16678343055104902</v>
      </c>
      <c r="AJ53" s="17">
        <v>4.6430285471758155E-2</v>
      </c>
      <c r="AK53" s="17">
        <v>1.880361461866905E-2</v>
      </c>
      <c r="AL53" s="17">
        <v>0.49403946067415172</v>
      </c>
      <c r="AM53" s="17">
        <v>-1.4465383944185079E-2</v>
      </c>
      <c r="AN53" s="17">
        <v>12.583137944212584</v>
      </c>
      <c r="AO53" s="17">
        <v>-0.26761652551128245</v>
      </c>
      <c r="AP53" s="17">
        <v>40.327380435296142</v>
      </c>
      <c r="AQ53" s="17">
        <v>0.84965450929902997</v>
      </c>
      <c r="AR53" s="17">
        <v>0.93964354572859521</v>
      </c>
      <c r="AS53" s="17">
        <v>-1.0000000000000007</v>
      </c>
      <c r="AT53" s="17">
        <v>-1.0000000000000007</v>
      </c>
      <c r="AU53" s="17">
        <v>1.1371593386174927</v>
      </c>
      <c r="AV53" s="17">
        <v>79.950031211986342</v>
      </c>
      <c r="AW53" s="17">
        <v>63.546428823027235</v>
      </c>
      <c r="AX53" s="17">
        <v>-7.7525466297642676E-2</v>
      </c>
      <c r="AY53" s="17">
        <v>-25.231173038052365</v>
      </c>
      <c r="AZ53">
        <v>1482.1257167026338</v>
      </c>
    </row>
    <row r="54" spans="1:52" x14ac:dyDescent="0.25">
      <c r="A54">
        <v>5295</v>
      </c>
      <c r="B54" t="s">
        <v>2583</v>
      </c>
      <c r="C54" s="17">
        <v>4.3610714792337513</v>
      </c>
      <c r="D54" s="17">
        <v>-4.888148342516269E-3</v>
      </c>
      <c r="E54" s="17">
        <v>-0.41216966234951463</v>
      </c>
      <c r="F54" s="17">
        <v>-0.41216966234951463</v>
      </c>
      <c r="G54" s="17">
        <v>0.48509668698083014</v>
      </c>
      <c r="H54" s="17">
        <v>-8.5034798311279993E-4</v>
      </c>
      <c r="I54" s="17">
        <v>29.05478033986304</v>
      </c>
      <c r="J54" s="17">
        <v>0.48424633899771735</v>
      </c>
      <c r="K54" s="17">
        <v>-0.99999999999999867</v>
      </c>
      <c r="L54" s="17">
        <v>-0.99999999999999867</v>
      </c>
      <c r="M54" s="17">
        <v>9.6849267799543544</v>
      </c>
      <c r="N54" s="17">
        <v>33.00368215674726</v>
      </c>
      <c r="O54" s="17">
        <v>-0.17052877648769615</v>
      </c>
      <c r="P54" s="17">
        <v>-2.2993385887849129</v>
      </c>
      <c r="Q54" s="17">
        <v>-0.80423777717951861</v>
      </c>
      <c r="R54" s="17">
        <v>0.34607907847471137</v>
      </c>
      <c r="S54" s="17">
        <v>0.34607907847471137</v>
      </c>
      <c r="T54" s="17">
        <v>0.41830877200664934</v>
      </c>
      <c r="U54" s="17">
        <v>0.16785463433456907</v>
      </c>
      <c r="V54" s="17">
        <v>31.763008971716985</v>
      </c>
      <c r="W54" s="17">
        <v>2.9010204571270957</v>
      </c>
      <c r="X54" s="17">
        <v>-0.99999999999999867</v>
      </c>
      <c r="Y54" s="17">
        <v>-0.99999999999999867</v>
      </c>
      <c r="Z54" s="17">
        <v>92.799312577756837</v>
      </c>
      <c r="AA54" s="17">
        <v>0.44175939095048911</v>
      </c>
      <c r="AB54" s="17">
        <v>0.54672734350136376</v>
      </c>
      <c r="AC54" s="17">
        <v>0.2483240932125356</v>
      </c>
      <c r="AD54" s="17">
        <v>61.840541383219445</v>
      </c>
      <c r="AE54" s="17">
        <v>0.9</v>
      </c>
      <c r="AF54" s="17">
        <v>-0.99999999999999867</v>
      </c>
      <c r="AG54" s="17">
        <v>-0.99999999999999867</v>
      </c>
      <c r="AH54" s="17">
        <v>-3.6197860908069477E-3</v>
      </c>
      <c r="AI54" s="17">
        <v>0.16785463433456907</v>
      </c>
      <c r="AJ54" s="17">
        <v>-0.14874531757835208</v>
      </c>
      <c r="AK54" s="17">
        <v>0.11324382578116436</v>
      </c>
      <c r="AL54" s="17">
        <v>1.723947906068752E-2</v>
      </c>
      <c r="AM54" s="17">
        <v>-4.2205061025694275E-3</v>
      </c>
      <c r="AN54" s="17">
        <v>-0.31273961137457296</v>
      </c>
      <c r="AO54" s="17">
        <v>0.46070647634158512</v>
      </c>
      <c r="AP54" s="17">
        <v>60.817789311579958</v>
      </c>
      <c r="AQ54" s="17">
        <v>1.2783215632906417</v>
      </c>
      <c r="AR54" s="17">
        <v>3.3852667961248142</v>
      </c>
      <c r="AS54" s="17">
        <v>-0.99999999999999867</v>
      </c>
      <c r="AT54" s="17">
        <v>-0.99999999999999867</v>
      </c>
      <c r="AU54" s="17">
        <v>-1.2164074395290334</v>
      </c>
      <c r="AV54" s="17">
        <v>126.26370121084575</v>
      </c>
      <c r="AW54" s="17">
        <v>142.97676892248646</v>
      </c>
      <c r="AX54" s="17">
        <v>0.18331761955290377</v>
      </c>
      <c r="AY54" s="17">
        <v>30.285346793690188</v>
      </c>
      <c r="AZ54">
        <v>1503.3058835721267</v>
      </c>
    </row>
    <row r="55" spans="1:52" x14ac:dyDescent="0.25">
      <c r="A55">
        <v>5635</v>
      </c>
      <c r="B55" t="s">
        <v>2765</v>
      </c>
      <c r="C55" s="17">
        <v>4.7753071608396045</v>
      </c>
      <c r="D55" s="17">
        <v>-3.1718895734706827E-2</v>
      </c>
      <c r="E55" s="17">
        <v>-0.88498945142790708</v>
      </c>
      <c r="F55" s="17">
        <v>-0.88498945142790708</v>
      </c>
      <c r="G55" s="17">
        <v>0.3594707521723523</v>
      </c>
      <c r="H55" s="17">
        <v>-1.285541735511163E-2</v>
      </c>
      <c r="I55" s="17">
        <v>20.796920089034419</v>
      </c>
      <c r="J55" s="17">
        <v>0.34661533481724088</v>
      </c>
      <c r="K55" s="17">
        <v>-1.0000000000000004</v>
      </c>
      <c r="L55" s="17">
        <v>-1.0000000000000004</v>
      </c>
      <c r="M55" s="17">
        <v>6.9323066963448063</v>
      </c>
      <c r="N55" s="17">
        <v>24.687237798446127</v>
      </c>
      <c r="O55" s="17">
        <v>-0.57920865229359098</v>
      </c>
      <c r="P55" s="17">
        <v>5.0460343791417577</v>
      </c>
      <c r="Q55" s="17">
        <v>1.5879960614798434</v>
      </c>
      <c r="R55" s="17">
        <v>0.32918905140787286</v>
      </c>
      <c r="S55" s="17">
        <v>0.32918905140787286</v>
      </c>
      <c r="T55" s="17">
        <v>0.30244697306437257</v>
      </c>
      <c r="U55" s="17">
        <v>0.23833316316888573</v>
      </c>
      <c r="V55" s="17">
        <v>34.101716169270517</v>
      </c>
      <c r="W55" s="17">
        <v>2.9474053573438495</v>
      </c>
      <c r="X55" s="17">
        <v>-1.0000000000000004</v>
      </c>
      <c r="Y55" s="17">
        <v>-1.0000000000000004</v>
      </c>
      <c r="Z55" s="17">
        <v>82.384414580254401</v>
      </c>
      <c r="AA55" s="17">
        <v>0.38533898318663246</v>
      </c>
      <c r="AB55" s="17">
        <v>0.17237234754414052</v>
      </c>
      <c r="AC55" s="17">
        <v>0.37618271625930705</v>
      </c>
      <c r="AD55" s="17">
        <v>46.694702349503999</v>
      </c>
      <c r="AE55" s="17">
        <v>0.83333333333333337</v>
      </c>
      <c r="AF55" s="17">
        <v>-1.0000000000000004</v>
      </c>
      <c r="AG55" s="17">
        <v>-1.0000000000000004</v>
      </c>
      <c r="AH55" s="17">
        <v>4.002515170850672E-2</v>
      </c>
      <c r="AI55" s="17">
        <v>0.23833316316888573</v>
      </c>
      <c r="AJ55" s="17">
        <v>0.42742852503308176</v>
      </c>
      <c r="AK55" s="17">
        <v>-0.12213937784402597</v>
      </c>
      <c r="AL55" s="17">
        <v>0.63662731375146797</v>
      </c>
      <c r="AM55" s="17">
        <v>6.6613907303351705E-2</v>
      </c>
      <c r="AN55" s="17">
        <v>18.052825468952122</v>
      </c>
      <c r="AO55" s="17">
        <v>1.0546507933636633</v>
      </c>
      <c r="AP55" s="17">
        <v>54.898636258304983</v>
      </c>
      <c r="AQ55" s="17">
        <v>1.199158239049003</v>
      </c>
      <c r="AR55" s="17">
        <v>3.2940206921610891</v>
      </c>
      <c r="AS55" s="17">
        <v>-1.0000000000000004</v>
      </c>
      <c r="AT55" s="17">
        <v>-1.0000000000000004</v>
      </c>
      <c r="AU55" s="17">
        <v>0.7030066100519361</v>
      </c>
      <c r="AV55" s="17">
        <v>108.12630317206413</v>
      </c>
      <c r="AW55" s="17">
        <v>132.76012252312293</v>
      </c>
      <c r="AX55" s="17">
        <v>0.23613174494387976</v>
      </c>
      <c r="AY55" s="17">
        <v>-13.674504685768166</v>
      </c>
      <c r="AZ55">
        <v>1595.7143773739108</v>
      </c>
    </row>
    <row r="56" spans="1:52" x14ac:dyDescent="0.25">
      <c r="A56">
        <v>5839</v>
      </c>
      <c r="B56" t="s">
        <v>2887</v>
      </c>
      <c r="C56" s="17">
        <v>5.0352120441772925</v>
      </c>
      <c r="D56" s="17">
        <v>7.0446651114152124E-3</v>
      </c>
      <c r="E56" s="17">
        <v>-0.14834503435645272</v>
      </c>
      <c r="F56" s="17">
        <v>-0.14834503435645272</v>
      </c>
      <c r="G56" s="17">
        <v>2.8056035239044319E-2</v>
      </c>
      <c r="H56" s="17">
        <v>6.443844056813054E-3</v>
      </c>
      <c r="I56" s="17">
        <v>2.0699927577514443</v>
      </c>
      <c r="J56" s="17">
        <v>3.4499879295857433E-2</v>
      </c>
      <c r="K56" s="17">
        <v>-0.99999999999999956</v>
      </c>
      <c r="L56" s="17">
        <v>-0.99999999999999956</v>
      </c>
      <c r="M56" s="17">
        <v>0.68999758591714788</v>
      </c>
      <c r="N56" s="17">
        <v>6.9568597675722854</v>
      </c>
      <c r="O56" s="17">
        <v>-0.41909618082219652</v>
      </c>
      <c r="P56" s="17">
        <v>8.0753793182687197</v>
      </c>
      <c r="Q56" s="17">
        <v>2.5539689597963897</v>
      </c>
      <c r="R56" s="17">
        <v>0.32743883001761992</v>
      </c>
      <c r="S56" s="17">
        <v>0.32743883001761992</v>
      </c>
      <c r="T56" s="17">
        <v>0.4548339136073663</v>
      </c>
      <c r="U56" s="17">
        <v>8.9933168304771369E-2</v>
      </c>
      <c r="V56" s="17">
        <v>46.605794506060811</v>
      </c>
      <c r="W56" s="17">
        <v>2.9734179416817628</v>
      </c>
      <c r="X56" s="17">
        <v>-0.99999999999999956</v>
      </c>
      <c r="Y56" s="17">
        <v>-0.99999999999999956</v>
      </c>
      <c r="Z56" s="17">
        <v>88.220453504982558</v>
      </c>
      <c r="AA56" s="17">
        <v>0.43426318925550195</v>
      </c>
      <c r="AB56" s="17">
        <v>6.8371262105863861E-2</v>
      </c>
      <c r="AC56" s="17">
        <v>0.27857934942114232</v>
      </c>
      <c r="AD56" s="17">
        <v>39.060690039125426</v>
      </c>
      <c r="AE56" s="17">
        <v>0.90909090909090906</v>
      </c>
      <c r="AF56" s="17">
        <v>-0.99999999999999956</v>
      </c>
      <c r="AG56" s="17">
        <v>-0.99999999999999956</v>
      </c>
      <c r="AH56" s="17">
        <v>-3.550474518587473E-2</v>
      </c>
      <c r="AI56" s="17">
        <v>8.9933168304771369E-2</v>
      </c>
      <c r="AJ56" s="17">
        <v>0.32988226804864473</v>
      </c>
      <c r="AK56" s="17">
        <v>0.21525274123800961</v>
      </c>
      <c r="AL56" s="17">
        <v>0.30005609870078637</v>
      </c>
      <c r="AM56" s="17">
        <v>0.1860247961587787</v>
      </c>
      <c r="AN56" s="17">
        <v>9.1508138077628836</v>
      </c>
      <c r="AO56" s="17">
        <v>5.7268836101595184</v>
      </c>
      <c r="AP56" s="17">
        <v>48.675787263812246</v>
      </c>
      <c r="AQ56" s="17">
        <v>1.1996447419473781</v>
      </c>
      <c r="AR56" s="17">
        <v>3.0079178209776218</v>
      </c>
      <c r="AS56" s="17">
        <v>-0.99999999999999956</v>
      </c>
      <c r="AT56" s="17">
        <v>-0.99999999999999956</v>
      </c>
      <c r="AU56" s="17">
        <v>2.4056239254399379</v>
      </c>
      <c r="AV56" s="17">
        <v>100.90419688271443</v>
      </c>
      <c r="AW56" s="17">
        <v>109.18741880947397</v>
      </c>
      <c r="AX56" s="17">
        <v>0.30553746819561944</v>
      </c>
      <c r="AY56" s="17">
        <v>2.5991400992842726</v>
      </c>
      <c r="AZ56">
        <v>1511.4098084678949</v>
      </c>
    </row>
    <row r="57" spans="1:52" x14ac:dyDescent="0.25">
      <c r="A57">
        <v>5842</v>
      </c>
      <c r="B57" t="s">
        <v>1302</v>
      </c>
      <c r="C57" s="17">
        <v>5.7804589152999686</v>
      </c>
      <c r="D57" s="17">
        <v>-4.1715070351063768E-2</v>
      </c>
      <c r="E57" s="17">
        <v>13.673628291929814</v>
      </c>
      <c r="F57" s="17">
        <v>13.673628291929814</v>
      </c>
      <c r="G57" s="17">
        <v>0.10385649246421882</v>
      </c>
      <c r="H57" s="17">
        <v>2.8948489995830173E-3</v>
      </c>
      <c r="I57" s="17">
        <v>6.4050804878281209</v>
      </c>
      <c r="J57" s="17">
        <v>0.10675134146380186</v>
      </c>
      <c r="K57" s="17">
        <v>-1.0000000000000011</v>
      </c>
      <c r="L57" s="17">
        <v>-1.0000000000000011</v>
      </c>
      <c r="M57" s="17">
        <v>2.1350268292760415</v>
      </c>
      <c r="N57" s="17">
        <v>25.85916769505792</v>
      </c>
      <c r="O57" s="17">
        <v>-1.2665151072089282</v>
      </c>
      <c r="P57" s="17">
        <v>61.253828458494993</v>
      </c>
      <c r="Q57" s="17">
        <v>20.153198789303552</v>
      </c>
      <c r="R57" s="17">
        <v>0.35279408208290353</v>
      </c>
      <c r="S57" s="17">
        <v>0.35279408208290353</v>
      </c>
      <c r="T57" s="17">
        <v>0.39240710630537989</v>
      </c>
      <c r="U57" s="17">
        <v>-0.12924480813645642</v>
      </c>
      <c r="V57" s="17">
        <v>34.479964834837098</v>
      </c>
      <c r="W57" s="17">
        <v>1.4124571478543537</v>
      </c>
      <c r="X57" s="17">
        <v>-1.0000000000000011</v>
      </c>
      <c r="Y57" s="17">
        <v>-1.0000000000000011</v>
      </c>
      <c r="Z57" s="17">
        <v>95.281221460861715</v>
      </c>
      <c r="AA57" s="17">
        <v>0.35590691066860464</v>
      </c>
      <c r="AB57" s="17">
        <v>5.953564968104981E-2</v>
      </c>
      <c r="AC57" s="17">
        <v>0.39751859638476744</v>
      </c>
      <c r="AD57" s="17">
        <v>40.648057836721087</v>
      </c>
      <c r="AE57" s="17">
        <v>0.8125</v>
      </c>
      <c r="AF57" s="17">
        <v>-1.0000000000000011</v>
      </c>
      <c r="AG57" s="17">
        <v>-1.0000000000000011</v>
      </c>
      <c r="AH57" s="17">
        <v>0.63123359097023712</v>
      </c>
      <c r="AI57" s="17">
        <v>-0.12924480813645642</v>
      </c>
      <c r="AJ57" s="17">
        <v>0.15060563163245214</v>
      </c>
      <c r="AK57" s="17">
        <v>-7.6835365380278187E-2</v>
      </c>
      <c r="AL57" s="17">
        <v>0.11327750579390639</v>
      </c>
      <c r="AM57" s="17">
        <v>-6.0042024821876386E-2</v>
      </c>
      <c r="AN57" s="17">
        <v>3.5849658030099203</v>
      </c>
      <c r="AO57" s="17">
        <v>-1.8852274474483008</v>
      </c>
      <c r="AP57" s="17">
        <v>40.885045322665214</v>
      </c>
      <c r="AQ57" s="17">
        <v>0.96875046233472917</v>
      </c>
      <c r="AR57" s="17">
        <v>1.5192084893181543</v>
      </c>
      <c r="AS57" s="17">
        <v>-1.0000000000000011</v>
      </c>
      <c r="AT57" s="17">
        <v>-1.0000000000000011</v>
      </c>
      <c r="AU57" s="17">
        <v>33.826827081233375</v>
      </c>
      <c r="AV57" s="17">
        <v>119.25516170847129</v>
      </c>
      <c r="AW57" s="17">
        <v>118.95535271423041</v>
      </c>
      <c r="AX57" s="17">
        <v>0.27252169525755848</v>
      </c>
      <c r="AY57" s="17">
        <v>23.104548083739726</v>
      </c>
      <c r="AZ57">
        <v>1628.4785127370537</v>
      </c>
    </row>
    <row r="58" spans="1:52" x14ac:dyDescent="0.25">
      <c r="A58">
        <v>5869</v>
      </c>
      <c r="B58" t="s">
        <v>2910</v>
      </c>
      <c r="C58" s="17">
        <v>2.265183116766377</v>
      </c>
      <c r="D58" s="17">
        <v>1.2669001616598846E-2</v>
      </c>
      <c r="E58" s="17">
        <v>2.5171516971453669</v>
      </c>
      <c r="F58" s="17">
        <v>2.5171516971453669</v>
      </c>
      <c r="G58" s="17">
        <v>0.19855034697082635</v>
      </c>
      <c r="H58" s="17">
        <v>-2.9504682123334958E-2</v>
      </c>
      <c r="I58" s="17">
        <v>10.142739890849478</v>
      </c>
      <c r="J58" s="17">
        <v>0.16904566484749139</v>
      </c>
      <c r="K58" s="17">
        <v>-1.0000000000000013</v>
      </c>
      <c r="L58" s="17">
        <v>-1.0000000000000013</v>
      </c>
      <c r="M58" s="17">
        <v>3.3809132969498252</v>
      </c>
      <c r="N58" s="17">
        <v>14.925074704761228</v>
      </c>
      <c r="O58" s="17">
        <v>0.6763588804756413</v>
      </c>
      <c r="P58" s="17">
        <v>8.9678807922354764</v>
      </c>
      <c r="Q58" s="17">
        <v>2.9471263503649872</v>
      </c>
      <c r="R58" s="17">
        <v>0.33983130994789768</v>
      </c>
      <c r="S58" s="17">
        <v>0.33983130994789768</v>
      </c>
      <c r="T58" s="17">
        <v>-0.12172373036558962</v>
      </c>
      <c r="U58" s="17">
        <v>9.2390562210971916E-3</v>
      </c>
      <c r="V58" s="17">
        <v>15.925291236152482</v>
      </c>
      <c r="W58" s="17">
        <v>8.5654347527093291E-2</v>
      </c>
      <c r="X58" s="17">
        <v>-1.0000000000000013</v>
      </c>
      <c r="Y58" s="17">
        <v>-1.0000000000000013</v>
      </c>
      <c r="Z58" s="17">
        <v>36.017721328499391</v>
      </c>
      <c r="AA58" s="17">
        <v>0.15177861164486509</v>
      </c>
      <c r="AB58" s="17">
        <v>0.12985208842015478</v>
      </c>
      <c r="AC58" s="17">
        <v>6.1275374774619022E-2</v>
      </c>
      <c r="AD58" s="17">
        <v>17.145303741981941</v>
      </c>
      <c r="AE58" s="17">
        <v>0.5</v>
      </c>
      <c r="AF58" s="17">
        <v>-1.0000000000000013</v>
      </c>
      <c r="AG58" s="17">
        <v>-1.0000000000000013</v>
      </c>
      <c r="AH58" s="17">
        <v>8.5428031348263739E-2</v>
      </c>
      <c r="AI58" s="17">
        <v>9.2390562210971916E-3</v>
      </c>
      <c r="AJ58" s="17">
        <v>0.15306639666002578</v>
      </c>
      <c r="AK58" s="17">
        <v>-0.16645208906728109</v>
      </c>
      <c r="AL58" s="17">
        <v>0.18962704036467501</v>
      </c>
      <c r="AM58" s="17">
        <v>-0.14222729048050384</v>
      </c>
      <c r="AN58" s="17">
        <v>5.5060079924170031</v>
      </c>
      <c r="AO58" s="17">
        <v>-4.3879427073489987</v>
      </c>
      <c r="AP58" s="17">
        <v>26.068031127001948</v>
      </c>
      <c r="AQ58" s="17">
        <v>0.5671779457513032</v>
      </c>
      <c r="AR58" s="17">
        <v>0.25470001237458478</v>
      </c>
      <c r="AS58" s="17">
        <v>-1.0000000000000013</v>
      </c>
      <c r="AT58" s="17">
        <v>-1.0000000000000013</v>
      </c>
      <c r="AU58" s="17">
        <v>5.4642780475103567</v>
      </c>
      <c r="AV58" s="17">
        <v>46.554853325911608</v>
      </c>
      <c r="AW58" s="17">
        <v>49.187319574986631</v>
      </c>
      <c r="AX58" s="17">
        <v>-1.7559457547536989E-4</v>
      </c>
      <c r="AY58" s="17">
        <v>-59.026899617048073</v>
      </c>
      <c r="AZ58">
        <v>1319.2599725747309</v>
      </c>
    </row>
    <row r="59" spans="1:52" x14ac:dyDescent="0.25">
      <c r="A59">
        <v>5892</v>
      </c>
      <c r="B59" t="s">
        <v>2924</v>
      </c>
      <c r="C59" s="17">
        <v>3.6699607040591773</v>
      </c>
      <c r="D59" s="17">
        <v>-4.3850219049765118E-2</v>
      </c>
      <c r="E59" s="17">
        <v>0.10824334729199574</v>
      </c>
      <c r="F59" s="17">
        <v>0.10824334729199574</v>
      </c>
      <c r="G59" s="17">
        <v>0.12718539117275404</v>
      </c>
      <c r="H59" s="17">
        <v>0.1011340645452438</v>
      </c>
      <c r="I59" s="17">
        <v>13.699167343079859</v>
      </c>
      <c r="J59" s="17">
        <v>0.22831945571799819</v>
      </c>
      <c r="K59" s="17">
        <v>-0.99999999999999967</v>
      </c>
      <c r="L59" s="17">
        <v>-0.99999999999999967</v>
      </c>
      <c r="M59" s="17">
        <v>4.5663891143599571</v>
      </c>
      <c r="N59" s="17">
        <v>17.477371394431039</v>
      </c>
      <c r="O59" s="17">
        <v>-2.5384892451429932</v>
      </c>
      <c r="P59" s="17">
        <v>1.4164465119801774E-2</v>
      </c>
      <c r="Q59" s="17">
        <v>-0.28494093287376498</v>
      </c>
      <c r="R59" s="17">
        <v>0.3577531737510648</v>
      </c>
      <c r="S59" s="17">
        <v>0.3577531737510648</v>
      </c>
      <c r="T59" s="17">
        <v>0.3447074724266761</v>
      </c>
      <c r="U59" s="17">
        <v>-3.3867053292646367E-2</v>
      </c>
      <c r="V59" s="17">
        <v>31.921092436726429</v>
      </c>
      <c r="W59" s="17">
        <v>1.6872343021526879</v>
      </c>
      <c r="X59" s="17">
        <v>-0.99999999999999967</v>
      </c>
      <c r="Y59" s="17">
        <v>-0.99999999999999967</v>
      </c>
      <c r="Z59" s="17">
        <v>97.074534509011556</v>
      </c>
      <c r="AA59" s="17">
        <v>0.43284832062271694</v>
      </c>
      <c r="AB59" s="17">
        <v>0.58595607509230141</v>
      </c>
      <c r="AC59" s="17">
        <v>0.28996326438815906</v>
      </c>
      <c r="AD59" s="17">
        <v>65.438383005158826</v>
      </c>
      <c r="AE59" s="17">
        <v>0.9</v>
      </c>
      <c r="AF59" s="17">
        <v>-0.99999999999999967</v>
      </c>
      <c r="AG59" s="17">
        <v>-0.99999999999999967</v>
      </c>
      <c r="AH59" s="17">
        <v>8.9118263587665211E-3</v>
      </c>
      <c r="AI59" s="17">
        <v>-3.3867053292646367E-2</v>
      </c>
      <c r="AJ59" s="17">
        <v>0.67446562572780688</v>
      </c>
      <c r="AK59" s="17">
        <v>-4.1951309672401009E-2</v>
      </c>
      <c r="AL59" s="17">
        <v>0.69605697315229809</v>
      </c>
      <c r="AM59" s="17">
        <v>0.201909144432871</v>
      </c>
      <c r="AN59" s="17">
        <v>20.773752457446495</v>
      </c>
      <c r="AO59" s="17">
        <v>4.8379720624597704</v>
      </c>
      <c r="AP59" s="17">
        <v>45.620259779806318</v>
      </c>
      <c r="AQ59" s="17">
        <v>1.0263467666361579</v>
      </c>
      <c r="AR59" s="17">
        <v>1.9155537578706845</v>
      </c>
      <c r="AS59" s="17">
        <v>-0.99999999999999967</v>
      </c>
      <c r="AT59" s="17">
        <v>-0.99999999999999967</v>
      </c>
      <c r="AU59" s="17">
        <v>-0.17669758558177048</v>
      </c>
      <c r="AV59" s="17">
        <v>119.38987796590226</v>
      </c>
      <c r="AW59" s="17">
        <v>116.18140916381307</v>
      </c>
      <c r="AX59" s="17">
        <v>0.29397209884084274</v>
      </c>
      <c r="AY59" s="17">
        <v>-4.0562089335068015</v>
      </c>
      <c r="AZ59">
        <v>1532.0110225213964</v>
      </c>
    </row>
    <row r="60" spans="1:52" x14ac:dyDescent="0.25">
      <c r="A60">
        <v>5930</v>
      </c>
      <c r="B60" t="s">
        <v>2953</v>
      </c>
      <c r="C60" s="17">
        <v>4.584121537103603</v>
      </c>
      <c r="D60" s="17">
        <v>6.6150552961352221E-3</v>
      </c>
      <c r="E60" s="17">
        <v>0.17362510014157703</v>
      </c>
      <c r="F60" s="17">
        <v>0.17362510014157703</v>
      </c>
      <c r="G60" s="17">
        <v>0.28233323006301986</v>
      </c>
      <c r="H60" s="17">
        <v>-2.1734131719803707E-2</v>
      </c>
      <c r="I60" s="17">
        <v>15.635945900592962</v>
      </c>
      <c r="J60" s="17">
        <v>0.26059909834321632</v>
      </c>
      <c r="K60" s="17">
        <v>-0.999999999999998</v>
      </c>
      <c r="L60" s="17">
        <v>-0.999999999999998</v>
      </c>
      <c r="M60" s="17">
        <v>5.2119819668643226</v>
      </c>
      <c r="N60" s="17">
        <v>20.393692537838149</v>
      </c>
      <c r="O60" s="17">
        <v>3.3278769580558558</v>
      </c>
      <c r="P60" s="17">
        <v>0.30850632686991286</v>
      </c>
      <c r="Q60" s="17">
        <v>0.48426133845455482</v>
      </c>
      <c r="R60" s="17">
        <v>0.32256186147422983</v>
      </c>
      <c r="S60" s="17">
        <v>0.32256186147422983</v>
      </c>
      <c r="T60" s="17">
        <v>0.21074585952788827</v>
      </c>
      <c r="U60" s="17">
        <v>-5.3260930837231296E-2</v>
      </c>
      <c r="V60" s="17">
        <v>21.680382131836005</v>
      </c>
      <c r="W60" s="17">
        <v>0.89717100583430565</v>
      </c>
      <c r="X60" s="17">
        <v>-0.999999999999998</v>
      </c>
      <c r="Y60" s="17">
        <v>-0.999999999999998</v>
      </c>
      <c r="Z60" s="17">
        <v>29.175534586121969</v>
      </c>
      <c r="AA60" s="17">
        <v>0.31980910889459924</v>
      </c>
      <c r="AB60" s="17">
        <v>1.218459667004471E-2</v>
      </c>
      <c r="AC60" s="17">
        <v>-0.1917758832480152</v>
      </c>
      <c r="AD60" s="17">
        <v>7.0108911158314209</v>
      </c>
      <c r="AE60" s="17">
        <v>0.3</v>
      </c>
      <c r="AF60" s="17">
        <v>-0.999999999999998</v>
      </c>
      <c r="AG60" s="17">
        <v>-0.999999999999998</v>
      </c>
      <c r="AH60" s="17">
        <v>9.8532958893627828E-2</v>
      </c>
      <c r="AI60" s="17">
        <v>-5.3260930837231296E-2</v>
      </c>
      <c r="AJ60" s="17">
        <v>-0.12584783587944973</v>
      </c>
      <c r="AK60" s="17">
        <v>-2.8120850270375489E-2</v>
      </c>
      <c r="AL60" s="17">
        <v>-4.5292389640714595E-2</v>
      </c>
      <c r="AM60" s="17">
        <v>0.72138820456013875</v>
      </c>
      <c r="AN60" s="17">
        <v>-1.7615489204151129</v>
      </c>
      <c r="AO60" s="17">
        <v>17.894100862651584</v>
      </c>
      <c r="AP60" s="17">
        <v>37.316328032428963</v>
      </c>
      <c r="AQ60" s="17">
        <v>0.80260865163911632</v>
      </c>
      <c r="AR60" s="17">
        <v>1.1577701041775219</v>
      </c>
      <c r="AS60" s="17">
        <v>-0.999999999999998</v>
      </c>
      <c r="AT60" s="17">
        <v>-0.999999999999998</v>
      </c>
      <c r="AU60" s="17">
        <v>0.65788643859613094</v>
      </c>
      <c r="AV60" s="17">
        <v>67.463327986611716</v>
      </c>
      <c r="AW60" s="17">
        <v>64.107894080761127</v>
      </c>
      <c r="AX60" s="17">
        <v>-0.16130903274056865</v>
      </c>
      <c r="AY60" s="17">
        <v>-67.921053892039509</v>
      </c>
      <c r="AZ60">
        <v>1346.9127608825138</v>
      </c>
    </row>
    <row r="61" spans="1:52" x14ac:dyDescent="0.25">
      <c r="A61">
        <v>6025</v>
      </c>
      <c r="B61" t="s">
        <v>3025</v>
      </c>
      <c r="C61" s="17">
        <v>4.6174020450932396</v>
      </c>
      <c r="D61" s="17">
        <v>0.11930288257235765</v>
      </c>
      <c r="E61" s="17">
        <v>1.2140854625871649</v>
      </c>
      <c r="F61" s="17">
        <v>1.2140854625871649</v>
      </c>
      <c r="G61" s="17">
        <v>6.2319754225284671E-2</v>
      </c>
      <c r="H61" s="17">
        <v>-2.0277011553503029E-2</v>
      </c>
      <c r="I61" s="17">
        <v>2.5225645603068969</v>
      </c>
      <c r="J61" s="17">
        <v>4.2042742671781617E-2</v>
      </c>
      <c r="K61" s="17">
        <v>-1.0000000000000009</v>
      </c>
      <c r="L61" s="17">
        <v>-1.0000000000000009</v>
      </c>
      <c r="M61" s="17">
        <v>0.84085485343563338</v>
      </c>
      <c r="N61" s="17">
        <v>8.3540520679872969</v>
      </c>
      <c r="O61" s="17">
        <v>0.70069247277706703</v>
      </c>
      <c r="P61" s="17">
        <v>-2.1149892829551442</v>
      </c>
      <c r="Q61" s="17">
        <v>-0.65757484830084501</v>
      </c>
      <c r="R61" s="17">
        <v>0.34143158647452637</v>
      </c>
      <c r="S61" s="17">
        <v>0.34143158647452637</v>
      </c>
      <c r="T61" s="17">
        <v>0.25024763877369544</v>
      </c>
      <c r="U61" s="17">
        <v>7.9474082035209698E-2</v>
      </c>
      <c r="V61" s="17">
        <v>38.821686043447038</v>
      </c>
      <c r="W61" s="17">
        <v>2.1267537307245035</v>
      </c>
      <c r="X61" s="17">
        <v>-1.0000000000000009</v>
      </c>
      <c r="Y61" s="17">
        <v>-1.0000000000000009</v>
      </c>
      <c r="Z61" s="17">
        <v>82.867886495357709</v>
      </c>
      <c r="AA61" s="17">
        <v>0.17792043128095891</v>
      </c>
      <c r="AB61" s="17">
        <v>0.46354541892138573</v>
      </c>
      <c r="AC61" s="17">
        <v>0.2526096558018866</v>
      </c>
      <c r="AD61" s="17">
        <v>44.703775300211525</v>
      </c>
      <c r="AE61" s="17">
        <v>0.9</v>
      </c>
      <c r="AF61" s="17">
        <v>-1.0000000000000009</v>
      </c>
      <c r="AG61" s="17">
        <v>-1.0000000000000009</v>
      </c>
      <c r="AH61" s="17">
        <v>-3.7322165455160913E-2</v>
      </c>
      <c r="AI61" s="17">
        <v>7.9474082035209698E-2</v>
      </c>
      <c r="AJ61" s="17">
        <v>-0.30920948881756427</v>
      </c>
      <c r="AK61" s="17">
        <v>-3.1771198232282166E-2</v>
      </c>
      <c r="AL61" s="17">
        <v>-0.16980484907035934</v>
      </c>
      <c r="AM61" s="17">
        <v>0.1561065290562865</v>
      </c>
      <c r="AN61" s="17">
        <v>-5.7911686708468064</v>
      </c>
      <c r="AO61" s="17">
        <v>3.7438072352457512</v>
      </c>
      <c r="AP61" s="17">
        <v>41.344250603753927</v>
      </c>
      <c r="AQ61" s="17">
        <v>1.0125848937579576</v>
      </c>
      <c r="AR61" s="17">
        <v>2.1687964733962852</v>
      </c>
      <c r="AS61" s="17">
        <v>-1.0000000000000009</v>
      </c>
      <c r="AT61" s="17">
        <v>-1.0000000000000009</v>
      </c>
      <c r="AU61" s="17">
        <v>0.55651061428631921</v>
      </c>
      <c r="AV61" s="17">
        <v>94.965745798590788</v>
      </c>
      <c r="AW61" s="17">
        <v>102.16671069300853</v>
      </c>
      <c r="AX61" s="17">
        <v>0.24983625451093208</v>
      </c>
      <c r="AY61" s="17">
        <v>13.305621553770198</v>
      </c>
      <c r="AZ61">
        <v>1532.9531246854972</v>
      </c>
    </row>
    <row r="62" spans="1:52" x14ac:dyDescent="0.25">
      <c r="A62">
        <v>6321</v>
      </c>
      <c r="B62" t="s">
        <v>3194</v>
      </c>
      <c r="C62" s="17">
        <v>5.7399990336234818</v>
      </c>
      <c r="D62" s="17">
        <v>1.0778901160284366E-3</v>
      </c>
      <c r="E62" s="17">
        <v>0.36159520956301278</v>
      </c>
      <c r="F62" s="17">
        <v>0.36159520956301278</v>
      </c>
      <c r="G62" s="17">
        <v>-0.29420371674063561</v>
      </c>
      <c r="H62" s="17">
        <v>-1.1569616196758697E-2</v>
      </c>
      <c r="I62" s="17">
        <v>-18.346399976243664</v>
      </c>
      <c r="J62" s="17">
        <v>-0.30577333293739428</v>
      </c>
      <c r="K62" s="17">
        <v>-1.0000000000000007</v>
      </c>
      <c r="L62" s="17">
        <v>-1.0000000000000007</v>
      </c>
      <c r="M62" s="17">
        <v>-6.115466658747887</v>
      </c>
      <c r="N62" s="17">
        <v>-12.244805733057166</v>
      </c>
      <c r="O62" s="17">
        <v>-0.21301820663317089</v>
      </c>
      <c r="P62" s="17">
        <v>0.9472333593340645</v>
      </c>
      <c r="Q62" s="17">
        <v>0.32546133880681732</v>
      </c>
      <c r="R62" s="17">
        <v>0.33371301744889409</v>
      </c>
      <c r="S62" s="17">
        <v>0.33371301744889409</v>
      </c>
      <c r="T62" s="17">
        <v>0.15072750242265595</v>
      </c>
      <c r="U62" s="17">
        <v>-2.6004255614146168E-2</v>
      </c>
      <c r="V62" s="17">
        <v>43.916904585747687</v>
      </c>
      <c r="W62" s="17">
        <v>1.4204635279564899</v>
      </c>
      <c r="X62" s="17">
        <v>-1.0000000000000007</v>
      </c>
      <c r="Y62" s="17">
        <v>-1.0000000000000007</v>
      </c>
      <c r="Z62" s="17">
        <v>65.27882753088133</v>
      </c>
      <c r="AA62" s="17">
        <v>7.4424777099472275E-2</v>
      </c>
      <c r="AB62" s="17">
        <v>0.15754696484281733</v>
      </c>
      <c r="AC62" s="17">
        <v>0.18875749018424662</v>
      </c>
      <c r="AD62" s="17">
        <v>21.036461606326814</v>
      </c>
      <c r="AE62" s="17">
        <v>0.5</v>
      </c>
      <c r="AF62" s="17">
        <v>-1.0000000000000007</v>
      </c>
      <c r="AG62" s="17">
        <v>-1.0000000000000007</v>
      </c>
      <c r="AH62" s="17">
        <v>5.299660332038874E-2</v>
      </c>
      <c r="AI62" s="17">
        <v>-2.6004255614146168E-2</v>
      </c>
      <c r="AJ62" s="17">
        <v>6.3199234952867143E-3</v>
      </c>
      <c r="AK62" s="17">
        <v>4.4307199346274681E-2</v>
      </c>
      <c r="AL62" s="17">
        <v>-2.4282662022111011E-2</v>
      </c>
      <c r="AM62" s="17">
        <v>0.11952051524148809</v>
      </c>
      <c r="AN62" s="17">
        <v>-0.57546693307634178</v>
      </c>
      <c r="AO62" s="17">
        <v>3.2095488777685777</v>
      </c>
      <c r="AP62" s="17">
        <v>25.570504609504045</v>
      </c>
      <c r="AQ62" s="17">
        <v>0.79214928170629795</v>
      </c>
      <c r="AR62" s="17">
        <v>1.1146901950190955</v>
      </c>
      <c r="AS62" s="17">
        <v>-1.0000000000000007</v>
      </c>
      <c r="AT62" s="17">
        <v>-1.0000000000000007</v>
      </c>
      <c r="AU62" s="17">
        <v>0.68705654836982821</v>
      </c>
      <c r="AV62" s="17">
        <v>56.243570675592721</v>
      </c>
      <c r="AW62" s="17">
        <v>54.703077180585886</v>
      </c>
      <c r="AX62" s="17">
        <v>4.1411119034435007E-2</v>
      </c>
      <c r="AY62" s="17">
        <v>-21.545408046593899</v>
      </c>
      <c r="AZ62">
        <v>1412.0564230288612</v>
      </c>
    </row>
    <row r="63" spans="1:52" x14ac:dyDescent="0.25">
      <c r="A63">
        <v>6369</v>
      </c>
      <c r="B63" t="s">
        <v>3239</v>
      </c>
      <c r="C63" s="17">
        <v>5.6351904304176799</v>
      </c>
      <c r="D63" s="17">
        <v>0.19876487158416839</v>
      </c>
      <c r="E63" s="17">
        <v>-0.66921323556233481</v>
      </c>
      <c r="F63" s="17">
        <v>-0.66921323556233481</v>
      </c>
      <c r="G63" s="17">
        <v>-1.126409735843955E-2</v>
      </c>
      <c r="H63" s="17">
        <v>-1.5494012960256473E-2</v>
      </c>
      <c r="I63" s="17">
        <v>-1.6054866191217578</v>
      </c>
      <c r="J63" s="17">
        <v>-2.6758110318696033E-2</v>
      </c>
      <c r="K63" s="17">
        <v>-1.0000000000000007</v>
      </c>
      <c r="L63" s="17">
        <v>-1.0000000000000007</v>
      </c>
      <c r="M63" s="17">
        <v>-0.53516220637392098</v>
      </c>
      <c r="N63" s="17">
        <v>3.3604905757335866</v>
      </c>
      <c r="O63" s="17">
        <v>7.6200807402779862</v>
      </c>
      <c r="P63" s="17">
        <v>0.87182130611864517</v>
      </c>
      <c r="Q63" s="17">
        <v>1.2323484629266019</v>
      </c>
      <c r="R63" s="17">
        <v>0.33001058090463742</v>
      </c>
      <c r="S63" s="17">
        <v>0.33001058090463742</v>
      </c>
      <c r="T63" s="17">
        <v>0.28394062522515695</v>
      </c>
      <c r="U63" s="17">
        <v>0.20145422857865999</v>
      </c>
      <c r="V63" s="17">
        <v>46.886965037271501</v>
      </c>
      <c r="W63" s="17">
        <v>3.0279443920718601</v>
      </c>
      <c r="X63" s="17">
        <v>-1.0000000000000007</v>
      </c>
      <c r="Y63" s="17">
        <v>-1.0000000000000007</v>
      </c>
      <c r="Z63" s="17">
        <v>100.00248933442742</v>
      </c>
      <c r="AA63" s="17">
        <v>0.11605626440771416</v>
      </c>
      <c r="AB63" s="17">
        <v>0.43600381203846783</v>
      </c>
      <c r="AC63" s="17">
        <v>0.4856034402384044</v>
      </c>
      <c r="AD63" s="17">
        <v>51.883175834229327</v>
      </c>
      <c r="AE63" s="17">
        <v>0.9</v>
      </c>
      <c r="AF63" s="17">
        <v>-1.0000000000000007</v>
      </c>
      <c r="AG63" s="17">
        <v>-1.0000000000000007</v>
      </c>
      <c r="AH63" s="17">
        <v>-1.0598654475359973E-3</v>
      </c>
      <c r="AI63" s="17">
        <v>0.20145422857865999</v>
      </c>
      <c r="AJ63" s="17">
        <v>0.14183165859830624</v>
      </c>
      <c r="AK63" s="17">
        <v>-0.10514450659325018</v>
      </c>
      <c r="AL63" s="17">
        <v>0.3518745922665456</v>
      </c>
      <c r="AM63" s="17">
        <v>9.7385141848029738E-2</v>
      </c>
      <c r="AN63" s="17">
        <v>9.506023099655172</v>
      </c>
      <c r="AO63" s="17">
        <v>1.9089060132344908</v>
      </c>
      <c r="AP63" s="17">
        <v>45.28147841814971</v>
      </c>
      <c r="AQ63" s="17">
        <v>1.1454160156130913</v>
      </c>
      <c r="AR63" s="17">
        <v>3.0011862817531654</v>
      </c>
      <c r="AS63" s="17">
        <v>-1.0000000000000007</v>
      </c>
      <c r="AT63" s="17">
        <v>-1.0000000000000007</v>
      </c>
      <c r="AU63" s="17">
        <v>0.56313522736426969</v>
      </c>
      <c r="AV63" s="17">
        <v>105.27188592339553</v>
      </c>
      <c r="AW63" s="17">
        <v>125.39611147231071</v>
      </c>
      <c r="AX63" s="17">
        <v>0.13899900426029346</v>
      </c>
      <c r="AY63" s="17">
        <v>-20.614912674162525</v>
      </c>
      <c r="AZ63">
        <v>1475.7892886227196</v>
      </c>
    </row>
    <row r="64" spans="1:52" x14ac:dyDescent="0.25">
      <c r="A64">
        <v>6377</v>
      </c>
      <c r="B64" t="s">
        <v>3246</v>
      </c>
      <c r="C64" s="17">
        <v>4.2130434573779487</v>
      </c>
      <c r="D64" s="17">
        <v>-4.3825022819588737E-3</v>
      </c>
      <c r="E64" s="17">
        <v>-0.33601911150055863</v>
      </c>
      <c r="F64" s="17">
        <v>-0.33601911150055863</v>
      </c>
      <c r="G64" s="17">
        <v>0.11365486869973403</v>
      </c>
      <c r="H64" s="17">
        <v>-2.6602970180052577E-3</v>
      </c>
      <c r="I64" s="17">
        <v>6.6596743009037302</v>
      </c>
      <c r="J64" s="17">
        <v>0.11099457168172878</v>
      </c>
      <c r="K64" s="17">
        <v>-0.99999999999999956</v>
      </c>
      <c r="L64" s="17">
        <v>-0.99999999999999956</v>
      </c>
      <c r="M64" s="17">
        <v>2.2198914336345754</v>
      </c>
      <c r="N64" s="17">
        <v>10.536698646781122</v>
      </c>
      <c r="O64" s="17">
        <v>-0.89004108387654879</v>
      </c>
      <c r="P64" s="17">
        <v>-2.2718948937724441</v>
      </c>
      <c r="Q64" s="17">
        <v>-0.74581214186732581</v>
      </c>
      <c r="R64" s="17">
        <v>0.33560452265284579</v>
      </c>
      <c r="S64" s="17">
        <v>0.33560452265284579</v>
      </c>
      <c r="T64" s="17">
        <v>0.21211469451175927</v>
      </c>
      <c r="U64" s="17">
        <v>-0.13161291309507683</v>
      </c>
      <c r="V64" s="17">
        <v>25.628650201625813</v>
      </c>
      <c r="W64" s="17">
        <v>0.62126696242005108</v>
      </c>
      <c r="X64" s="17">
        <v>-0.99999999999999956</v>
      </c>
      <c r="Y64" s="17">
        <v>-0.99999999999999956</v>
      </c>
      <c r="Z64" s="17">
        <v>62.408286261363607</v>
      </c>
      <c r="AA64" s="17">
        <v>5.13733891681648E-2</v>
      </c>
      <c r="AB64" s="17">
        <v>0.17841539692280389</v>
      </c>
      <c r="AC64" s="17">
        <v>0.52072017794113468</v>
      </c>
      <c r="AD64" s="17">
        <v>37.525448201605172</v>
      </c>
      <c r="AE64" s="17">
        <v>1</v>
      </c>
      <c r="AF64" s="17">
        <v>-0.99999999999999956</v>
      </c>
      <c r="AG64" s="17">
        <v>-0.99999999999999956</v>
      </c>
      <c r="AH64" s="17">
        <v>-3.6079590479013379E-2</v>
      </c>
      <c r="AI64" s="17">
        <v>-0.13161291309507683</v>
      </c>
      <c r="AJ64" s="17">
        <v>-7.8935896173208606E-2</v>
      </c>
      <c r="AK64" s="17">
        <v>0.13769871852410007</v>
      </c>
      <c r="AL64" s="17">
        <v>-4.2925462114354121E-3</v>
      </c>
      <c r="AM64" s="17">
        <v>-2.7543083076037964E-2</v>
      </c>
      <c r="AN64" s="17">
        <v>-0.50199313615192731</v>
      </c>
      <c r="AO64" s="17">
        <v>-8.3484280449352966E-5</v>
      </c>
      <c r="AP64" s="17">
        <v>32.28832450252952</v>
      </c>
      <c r="AQ64" s="17">
        <v>0.75171082672237377</v>
      </c>
      <c r="AR64" s="17">
        <v>0.73226153410177974</v>
      </c>
      <c r="AS64" s="17">
        <v>-0.99999999999999956</v>
      </c>
      <c r="AT64" s="17">
        <v>-0.99999999999999956</v>
      </c>
      <c r="AU64" s="17">
        <v>-1.0818312533678842</v>
      </c>
      <c r="AV64" s="17">
        <v>72.944901423864309</v>
      </c>
      <c r="AW64" s="17">
        <v>59.062018304776359</v>
      </c>
      <c r="AX64" s="17">
        <v>6.2958570892893192E-3</v>
      </c>
      <c r="AY64" s="17">
        <v>-24.099564461427661</v>
      </c>
      <c r="AZ64">
        <v>1455.8363732779749</v>
      </c>
    </row>
    <row r="65" spans="1:52" x14ac:dyDescent="0.25">
      <c r="A65">
        <v>6418</v>
      </c>
      <c r="B65" t="s">
        <v>3287</v>
      </c>
      <c r="C65" s="17">
        <v>4.68345529959847</v>
      </c>
      <c r="D65" s="17">
        <v>9.1468774726415208E-3</v>
      </c>
      <c r="E65" s="17">
        <v>7.453500064903773E-2</v>
      </c>
      <c r="F65" s="17">
        <v>7.453500064903773E-2</v>
      </c>
      <c r="G65" s="17">
        <v>8.8230642300474435E-2</v>
      </c>
      <c r="H65" s="17">
        <v>5.2015849451003716E-3</v>
      </c>
      <c r="I65" s="17">
        <v>5.605933634734491</v>
      </c>
      <c r="J65" s="17">
        <v>9.3432227245574789E-2</v>
      </c>
      <c r="K65" s="17">
        <v>-1.0000000000000018</v>
      </c>
      <c r="L65" s="17">
        <v>-1.0000000000000018</v>
      </c>
      <c r="M65" s="17">
        <v>1.8686445449114939</v>
      </c>
      <c r="N65" s="17">
        <v>10.363923934981996</v>
      </c>
      <c r="O65" s="17">
        <v>-0.89720913202185271</v>
      </c>
      <c r="P65" s="17">
        <v>6.5628714601432243</v>
      </c>
      <c r="Q65" s="17">
        <v>2.1483489988547633</v>
      </c>
      <c r="R65" s="17">
        <v>0.32667871538791426</v>
      </c>
      <c r="S65" s="17">
        <v>0.32667871538791426</v>
      </c>
      <c r="T65" s="17">
        <v>0.41805238441050396</v>
      </c>
      <c r="U65" s="17">
        <v>9.2200042450966316E-2</v>
      </c>
      <c r="V65" s="17">
        <v>42.807105215668969</v>
      </c>
      <c r="W65" s="17">
        <v>2.7786803779326492</v>
      </c>
      <c r="X65" s="17">
        <v>-1.0000000000000018</v>
      </c>
      <c r="Y65" s="17">
        <v>-1.0000000000000018</v>
      </c>
      <c r="Z65" s="17">
        <v>89.778332658692293</v>
      </c>
      <c r="AA65" s="17">
        <v>0.30228908619972211</v>
      </c>
      <c r="AB65" s="17">
        <v>0.15416714855516978</v>
      </c>
      <c r="AC65" s="17">
        <v>0.44000133412847864</v>
      </c>
      <c r="AD65" s="17">
        <v>44.822878444168566</v>
      </c>
      <c r="AE65" s="17">
        <v>0.8</v>
      </c>
      <c r="AF65" s="17">
        <v>-1.0000000000000018</v>
      </c>
      <c r="AG65" s="17">
        <v>-1.0000000000000018</v>
      </c>
      <c r="AH65" s="17">
        <v>3.5381603938253639E-2</v>
      </c>
      <c r="AI65" s="17">
        <v>9.2200042450966316E-2</v>
      </c>
      <c r="AJ65" s="17">
        <v>-4.5356351238699917E-2</v>
      </c>
      <c r="AK65" s="17">
        <v>8.5859650644755911E-2</v>
      </c>
      <c r="AL65" s="17">
        <v>-2.2797231405039947E-3</v>
      </c>
      <c r="AM65" s="17">
        <v>1.4101257513409952E-2</v>
      </c>
      <c r="AN65" s="17">
        <v>-0.28377483470609965</v>
      </c>
      <c r="AO65" s="17">
        <v>0.78182969105902866</v>
      </c>
      <c r="AP65" s="17">
        <v>48.41303885040346</v>
      </c>
      <c r="AQ65" s="17">
        <v>1.1636098576372989</v>
      </c>
      <c r="AR65" s="17">
        <v>2.8721126051782222</v>
      </c>
      <c r="AS65" s="17">
        <v>-1.0000000000000018</v>
      </c>
      <c r="AT65" s="17">
        <v>-1.0000000000000018</v>
      </c>
      <c r="AU65" s="17">
        <v>2.2228839995037992</v>
      </c>
      <c r="AV65" s="17">
        <v>100.92408628473331</v>
      </c>
      <c r="AW65" s="17">
        <v>110.85172260859494</v>
      </c>
      <c r="AX65" s="17">
        <v>0.25227593371640067</v>
      </c>
      <c r="AY65" s="17">
        <v>1.9998118889982079</v>
      </c>
      <c r="AZ65">
        <v>1542.9806452283974</v>
      </c>
    </row>
    <row r="66" spans="1:52" x14ac:dyDescent="0.25">
      <c r="A66">
        <v>6430</v>
      </c>
      <c r="B66" t="s">
        <v>3297</v>
      </c>
      <c r="C66" s="17">
        <v>1.136046005320082</v>
      </c>
      <c r="D66" s="17">
        <v>-1.7256179129143685E-2</v>
      </c>
      <c r="E66" s="17">
        <v>1.1727481174735628</v>
      </c>
      <c r="F66" s="17">
        <v>1.1727481174735628</v>
      </c>
      <c r="G66" s="17">
        <v>0.15317204488597796</v>
      </c>
      <c r="H66" s="17">
        <v>1.0756358266963363E-2</v>
      </c>
      <c r="I66" s="17">
        <v>9.835704189176468</v>
      </c>
      <c r="J66" s="17">
        <v>0.16392840315294133</v>
      </c>
      <c r="K66" s="17">
        <v>-1.0000000000000004</v>
      </c>
      <c r="L66" s="17">
        <v>-1.0000000000000004</v>
      </c>
      <c r="M66" s="17">
        <v>3.2785680630588301</v>
      </c>
      <c r="N66" s="17">
        <v>12.144498311970137</v>
      </c>
      <c r="O66" s="17">
        <v>-0.71042190148361395</v>
      </c>
      <c r="P66" s="17">
        <v>2.7832170947222563</v>
      </c>
      <c r="Q66" s="17">
        <v>0.82208596219983132</v>
      </c>
      <c r="R66" s="17">
        <v>0.34783330992588174</v>
      </c>
      <c r="S66" s="17">
        <v>0.34783330992588174</v>
      </c>
      <c r="T66" s="17">
        <v>0.28859313981229545</v>
      </c>
      <c r="U66" s="17">
        <v>-0.18194568698527172</v>
      </c>
      <c r="V66" s="17">
        <v>25.535426781033856</v>
      </c>
      <c r="W66" s="17">
        <v>0.60893663062892323</v>
      </c>
      <c r="X66" s="17">
        <v>-1.0000000000000004</v>
      </c>
      <c r="Y66" s="17">
        <v>-1.0000000000000004</v>
      </c>
      <c r="Z66" s="17">
        <v>41.107757434522092</v>
      </c>
      <c r="AA66" s="17">
        <v>0.10282378880453977</v>
      </c>
      <c r="AB66" s="17">
        <v>2.3352352977434362E-2</v>
      </c>
      <c r="AC66" s="17">
        <v>0.16882875204379294</v>
      </c>
      <c r="AD66" s="17">
        <v>14.75024469128835</v>
      </c>
      <c r="AE66" s="17">
        <v>0.2</v>
      </c>
      <c r="AF66" s="17">
        <v>-1.0000000000000004</v>
      </c>
      <c r="AG66" s="17">
        <v>-1.0000000000000004</v>
      </c>
      <c r="AH66" s="17">
        <v>3.2111882530918082E-2</v>
      </c>
      <c r="AI66" s="17">
        <v>-0.18194568698527172</v>
      </c>
      <c r="AJ66" s="17">
        <v>6.4643155725133891E-2</v>
      </c>
      <c r="AK66" s="17">
        <v>-0.21207341903645324</v>
      </c>
      <c r="AL66" s="17">
        <v>0.88506404827378082</v>
      </c>
      <c r="AM66" s="17">
        <v>-0.1603403407661714</v>
      </c>
      <c r="AN66" s="17">
        <v>22.449816985470189</v>
      </c>
      <c r="AO66" s="17">
        <v>-5.068875614336549</v>
      </c>
      <c r="AP66" s="17">
        <v>35.371130970210324</v>
      </c>
      <c r="AQ66" s="17">
        <v>0.80231407267878818</v>
      </c>
      <c r="AR66" s="17">
        <v>0.77286503378186555</v>
      </c>
      <c r="AS66" s="17">
        <v>-1.0000000000000004</v>
      </c>
      <c r="AT66" s="17">
        <v>-1.0000000000000004</v>
      </c>
      <c r="AU66" s="17">
        <v>1.9948340796733919</v>
      </c>
      <c r="AV66" s="17">
        <v>48.183380132155605</v>
      </c>
      <c r="AW66" s="17">
        <v>30.631049084246765</v>
      </c>
      <c r="AX66" s="17">
        <v>-0.15229038369025891</v>
      </c>
      <c r="AY66" s="17">
        <v>-83.233620047669476</v>
      </c>
      <c r="AZ66">
        <v>1268.2973533730856</v>
      </c>
    </row>
    <row r="67" spans="1:52" x14ac:dyDescent="0.25">
      <c r="A67">
        <v>6546</v>
      </c>
      <c r="B67" t="s">
        <v>2753</v>
      </c>
      <c r="C67" s="17">
        <v>5.5840354538883954</v>
      </c>
      <c r="D67" s="17">
        <v>-1.9472810826159419E-2</v>
      </c>
      <c r="E67" s="17">
        <v>-3.1981685701653995E-2</v>
      </c>
      <c r="F67" s="17">
        <v>-3.1981685701653995E-2</v>
      </c>
      <c r="G67" s="17">
        <v>0.37029913511558726</v>
      </c>
      <c r="H67" s="17">
        <v>6.4287983972554016E-3</v>
      </c>
      <c r="I67" s="17">
        <v>22.60367601077057</v>
      </c>
      <c r="J67" s="17">
        <v>0.37672793351284262</v>
      </c>
      <c r="K67" s="17">
        <v>-1.0000000000000004</v>
      </c>
      <c r="L67" s="17">
        <v>-1.0000000000000004</v>
      </c>
      <c r="M67" s="17">
        <v>7.5345586702568559</v>
      </c>
      <c r="N67" s="17">
        <v>28.155729778957308</v>
      </c>
      <c r="O67" s="17">
        <v>-8.2525490955714959E-2</v>
      </c>
      <c r="P67" s="17">
        <v>2.9044322870411325</v>
      </c>
      <c r="Q67" s="17">
        <v>0.94531337902649337</v>
      </c>
      <c r="R67" s="17">
        <v>0.32928182066353673</v>
      </c>
      <c r="S67" s="17">
        <v>0.32928182066353673</v>
      </c>
      <c r="T67" s="17">
        <v>0.25064065604938618</v>
      </c>
      <c r="U67" s="17">
        <v>0.1124758996446045</v>
      </c>
      <c r="V67" s="17">
        <v>25.798090540328868</v>
      </c>
      <c r="W67" s="17">
        <v>1.9552022172096049</v>
      </c>
      <c r="X67" s="17">
        <v>-1.0000000000000004</v>
      </c>
      <c r="Y67" s="17">
        <v>-1.0000000000000004</v>
      </c>
      <c r="Z67" s="17">
        <v>61.674495698506767</v>
      </c>
      <c r="AA67" s="17">
        <v>0.32233293147711961</v>
      </c>
      <c r="AB67" s="17">
        <v>0.3861260052883112</v>
      </c>
      <c r="AC67" s="17">
        <v>-9.8371011824021672E-3</v>
      </c>
      <c r="AD67" s="17">
        <v>34.93109177915143</v>
      </c>
      <c r="AE67" s="17">
        <v>0.6</v>
      </c>
      <c r="AF67" s="17">
        <v>-1.0000000000000004</v>
      </c>
      <c r="AG67" s="17">
        <v>-1.0000000000000004</v>
      </c>
      <c r="AH67" s="17">
        <v>-1.27622445700978E-2</v>
      </c>
      <c r="AI67" s="17">
        <v>0.1124758996446045</v>
      </c>
      <c r="AJ67" s="17">
        <v>-0.23288130104781912</v>
      </c>
      <c r="AK67" s="17">
        <v>0.46479333803720135</v>
      </c>
      <c r="AL67" s="17">
        <v>-0.2925929693169666</v>
      </c>
      <c r="AM67" s="17">
        <v>-4.0244116734096391E-3</v>
      </c>
      <c r="AN67" s="17">
        <v>-8.4792307381632597</v>
      </c>
      <c r="AO67" s="17">
        <v>2.2233563983507652</v>
      </c>
      <c r="AP67" s="17">
        <v>48.401766551099406</v>
      </c>
      <c r="AQ67" s="17">
        <v>1.0216801970210638</v>
      </c>
      <c r="AR67" s="17">
        <v>2.3319301507224477</v>
      </c>
      <c r="AS67" s="17">
        <v>-1.0000000000000004</v>
      </c>
      <c r="AT67" s="17">
        <v>-1.0000000000000004</v>
      </c>
      <c r="AU67" s="17">
        <v>0.91333169332483743</v>
      </c>
      <c r="AV67" s="17">
        <v>92.053581875814899</v>
      </c>
      <c r="AW67" s="17">
        <v>103.04592694887334</v>
      </c>
      <c r="AX67" s="17">
        <v>0.25167079545832682</v>
      </c>
      <c r="AY67" s="17">
        <v>19.7786396578873</v>
      </c>
      <c r="AZ67">
        <v>1527.2987853354937</v>
      </c>
    </row>
    <row r="68" spans="1:52" x14ac:dyDescent="0.25">
      <c r="A68">
        <v>6652</v>
      </c>
      <c r="B68" t="s">
        <v>3475</v>
      </c>
      <c r="C68" s="17">
        <v>4.4608918840647718</v>
      </c>
      <c r="D68" s="17">
        <v>0.12655599067769577</v>
      </c>
      <c r="E68" s="17">
        <v>-1.6937383620330186</v>
      </c>
      <c r="F68" s="17">
        <v>-1.6937383620330186</v>
      </c>
      <c r="G68" s="17">
        <v>0.32452443151941279</v>
      </c>
      <c r="H68" s="17">
        <v>-5.7286268983588098E-3</v>
      </c>
      <c r="I68" s="17">
        <v>19.127748277263226</v>
      </c>
      <c r="J68" s="17">
        <v>0.31879580462105384</v>
      </c>
      <c r="K68" s="17">
        <v>-0.99999999999999867</v>
      </c>
      <c r="L68" s="17">
        <v>-0.99999999999999867</v>
      </c>
      <c r="M68" s="17">
        <v>6.3759160924210798</v>
      </c>
      <c r="N68" s="17">
        <v>21.894901799294985</v>
      </c>
      <c r="O68" s="17">
        <v>1.9195930148445888</v>
      </c>
      <c r="P68" s="17">
        <v>-15.66053504725093</v>
      </c>
      <c r="Q68" s="17">
        <v>-5.0940331599186797</v>
      </c>
      <c r="R68" s="17">
        <v>0.32474446190804235</v>
      </c>
      <c r="S68" s="17">
        <v>0.32474446190804235</v>
      </c>
      <c r="T68" s="17">
        <v>0.40306609330054793</v>
      </c>
      <c r="U68" s="17">
        <v>-3.1221447216800736E-3</v>
      </c>
      <c r="V68" s="17">
        <v>29.225482710955927</v>
      </c>
      <c r="W68" s="17">
        <v>1.9156357526418515</v>
      </c>
      <c r="X68" s="17">
        <v>-0.99999999999999867</v>
      </c>
      <c r="Y68" s="17">
        <v>-0.99999999999999867</v>
      </c>
      <c r="Z68" s="17">
        <v>71.035200744803674</v>
      </c>
      <c r="AA68" s="17">
        <v>0.46448135989646938</v>
      </c>
      <c r="AB68" s="17">
        <v>0.2094017073097354</v>
      </c>
      <c r="AC68" s="17">
        <v>0.26419195666912293</v>
      </c>
      <c r="AD68" s="17">
        <v>46.903751193766354</v>
      </c>
      <c r="AE68" s="17">
        <v>0.8</v>
      </c>
      <c r="AF68" s="17">
        <v>-0.99999999999999867</v>
      </c>
      <c r="AG68" s="17">
        <v>-0.99999999999999867</v>
      </c>
      <c r="AH68" s="17">
        <v>-0.2688436186012953</v>
      </c>
      <c r="AI68" s="17">
        <v>-3.1221447216800736E-3</v>
      </c>
      <c r="AJ68" s="17">
        <v>0.57328511854518738</v>
      </c>
      <c r="AK68" s="17">
        <v>0.23765548002708736</v>
      </c>
      <c r="AL68" s="17">
        <v>0.85803525770232214</v>
      </c>
      <c r="AM68" s="17">
        <v>-9.4572507563142422E-2</v>
      </c>
      <c r="AN68" s="17">
        <v>24.317307035284003</v>
      </c>
      <c r="AO68" s="17">
        <v>-1.1760352889431236</v>
      </c>
      <c r="AP68" s="17">
        <v>48.353230988219146</v>
      </c>
      <c r="AQ68" s="17">
        <v>1.0494328723949524</v>
      </c>
      <c r="AR68" s="17">
        <v>2.234431557262905</v>
      </c>
      <c r="AS68" s="17">
        <v>-0.99999999999999867</v>
      </c>
      <c r="AT68" s="17">
        <v>-0.99999999999999867</v>
      </c>
      <c r="AU68" s="17">
        <v>-6.7877715219516972</v>
      </c>
      <c r="AV68" s="17">
        <v>91.754067255155448</v>
      </c>
      <c r="AW68" s="17">
        <v>86.064980410961567</v>
      </c>
      <c r="AX68" s="17">
        <v>2.8062443843403596E-2</v>
      </c>
      <c r="AY68" s="17">
        <v>-37.577784249202317</v>
      </c>
      <c r="AZ68">
        <v>1351.4602529824051</v>
      </c>
    </row>
    <row r="69" spans="1:52" x14ac:dyDescent="0.25">
      <c r="A69">
        <v>6666</v>
      </c>
      <c r="B69" t="s">
        <v>3486</v>
      </c>
      <c r="C69" s="17">
        <v>5.1469658824885176</v>
      </c>
      <c r="D69" s="17">
        <v>7.0711653294944022E-3</v>
      </c>
      <c r="E69" s="17">
        <v>-1.2976462066960712</v>
      </c>
      <c r="F69" s="17">
        <v>-1.2976462066960712</v>
      </c>
      <c r="G69" s="17">
        <v>0.1255772015595859</v>
      </c>
      <c r="H69" s="17">
        <v>3.6575937005497812E-3</v>
      </c>
      <c r="I69" s="17">
        <v>7.7540877156081427</v>
      </c>
      <c r="J69" s="17">
        <v>0.12923479526013565</v>
      </c>
      <c r="K69" s="17">
        <v>-1.0000000000000004</v>
      </c>
      <c r="L69" s="17">
        <v>-1.0000000000000004</v>
      </c>
      <c r="M69" s="17">
        <v>2.5846959052027128</v>
      </c>
      <c r="N69" s="17">
        <v>11.603407391400586</v>
      </c>
      <c r="O69" s="17">
        <v>-0.6784573781848211</v>
      </c>
      <c r="P69" s="17">
        <v>-1.2606344633881854</v>
      </c>
      <c r="Q69" s="17">
        <v>-0.48534784332491759</v>
      </c>
      <c r="R69" s="17">
        <v>0.35186224693375368</v>
      </c>
      <c r="S69" s="17">
        <v>0.35186224693375368</v>
      </c>
      <c r="T69" s="17">
        <v>0.3972892553293067</v>
      </c>
      <c r="U69" s="17">
        <v>-3.2588300481348351E-2</v>
      </c>
      <c r="V69" s="17">
        <v>37.567626138213178</v>
      </c>
      <c r="W69" s="17">
        <v>1.9866458306369279</v>
      </c>
      <c r="X69" s="17">
        <v>-1.0000000000000004</v>
      </c>
      <c r="Y69" s="17">
        <v>-1.0000000000000004</v>
      </c>
      <c r="Z69" s="17">
        <v>42.45960980005605</v>
      </c>
      <c r="AA69" s="17">
        <v>-4.3946711020553635E-2</v>
      </c>
      <c r="AB69" s="17">
        <v>-9.073110491699515E-3</v>
      </c>
      <c r="AC69" s="17">
        <v>0.16056645161560876</v>
      </c>
      <c r="AD69" s="17">
        <v>5.377331505167767</v>
      </c>
      <c r="AE69" s="17">
        <v>0.5</v>
      </c>
      <c r="AF69" s="17">
        <v>-1.0000000000000004</v>
      </c>
      <c r="AG69" s="17">
        <v>-1.0000000000000004</v>
      </c>
      <c r="AH69" s="17">
        <v>-7.9273219394194447E-2</v>
      </c>
      <c r="AI69" s="17">
        <v>-3.2588300481348351E-2</v>
      </c>
      <c r="AJ69" s="17">
        <v>0.42874844872730095</v>
      </c>
      <c r="AK69" s="17">
        <v>0.27899870788472214</v>
      </c>
      <c r="AL69" s="17">
        <v>0.42245736442050696</v>
      </c>
      <c r="AM69" s="17">
        <v>2.652546099407567E-2</v>
      </c>
      <c r="AN69" s="17">
        <v>12.705176354149183</v>
      </c>
      <c r="AO69" s="17">
        <v>2.058130064275502</v>
      </c>
      <c r="AP69" s="17">
        <v>45.321713853821315</v>
      </c>
      <c r="AQ69" s="17">
        <v>1.0684254487154656</v>
      </c>
      <c r="AR69" s="17">
        <v>2.1158806258970642</v>
      </c>
      <c r="AS69" s="17">
        <v>-1.0000000000000004</v>
      </c>
      <c r="AT69" s="17">
        <v>-1.0000000000000004</v>
      </c>
      <c r="AU69" s="17">
        <v>-1.7829940500209887</v>
      </c>
      <c r="AV69" s="17">
        <v>56.12114725573214</v>
      </c>
      <c r="AW69" s="17">
        <v>51.276852819713412</v>
      </c>
      <c r="AX69" s="17">
        <v>-0.22538773961284247</v>
      </c>
      <c r="AY69" s="17">
        <v>-73.359085298081837</v>
      </c>
      <c r="AZ69">
        <v>1385.8544151937458</v>
      </c>
    </row>
    <row r="70" spans="1:52" x14ac:dyDescent="0.25">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row>
    <row r="71" spans="1:52" x14ac:dyDescent="0.25">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row>
    <row r="72" spans="1:52" x14ac:dyDescent="0.25">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row>
    <row r="73" spans="1:52" x14ac:dyDescent="0.25">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row>
    <row r="74" spans="1:52" x14ac:dyDescent="0.25">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row>
    <row r="75" spans="1:52" x14ac:dyDescent="0.25">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row>
    <row r="76" spans="1:52" x14ac:dyDescent="0.25">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row>
    <row r="77" spans="1:52" x14ac:dyDescent="0.25">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row>
    <row r="78" spans="1:52" x14ac:dyDescent="0.25">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row>
    <row r="79" spans="1:52" x14ac:dyDescent="0.25">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row>
    <row r="80" spans="1:52" x14ac:dyDescent="0.25">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row>
    <row r="81" spans="3:51" x14ac:dyDescent="0.25">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row>
    <row r="82" spans="3:51" x14ac:dyDescent="0.25">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row>
    <row r="83" spans="3:51" x14ac:dyDescent="0.25">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row>
    <row r="84" spans="3:51" x14ac:dyDescent="0.25">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row>
    <row r="85" spans="3:51" x14ac:dyDescent="0.25">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row>
    <row r="86" spans="3:51" x14ac:dyDescent="0.25">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row>
    <row r="87" spans="3:51" x14ac:dyDescent="0.25">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row>
    <row r="88" spans="3:51" x14ac:dyDescent="0.25">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row>
    <row r="89" spans="3:51" x14ac:dyDescent="0.25">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row>
    <row r="90" spans="3:51" x14ac:dyDescent="0.25">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row>
    <row r="91" spans="3:51" x14ac:dyDescent="0.25">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row>
    <row r="92" spans="3:51" x14ac:dyDescent="0.25">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row>
    <row r="93" spans="3:51" x14ac:dyDescent="0.25">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row>
    <row r="94" spans="3:51" x14ac:dyDescent="0.25">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row>
    <row r="95" spans="3:51" x14ac:dyDescent="0.25">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row>
    <row r="96" spans="3:51" x14ac:dyDescent="0.25">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row>
    <row r="97" spans="3:51" x14ac:dyDescent="0.25">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row>
    <row r="98" spans="3:51" x14ac:dyDescent="0.25">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row>
    <row r="99" spans="3:51" x14ac:dyDescent="0.25">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row>
    <row r="100" spans="3:51" x14ac:dyDescent="0.25">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row>
    <row r="101" spans="3:51" x14ac:dyDescent="0.25">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row>
    <row r="102" spans="3:51" x14ac:dyDescent="0.25">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row>
    <row r="103" spans="3:51" x14ac:dyDescent="0.25">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row>
    <row r="104" spans="3:51" x14ac:dyDescent="0.25">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row>
    <row r="105" spans="3:51" x14ac:dyDescent="0.25">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row>
    <row r="106" spans="3:51" x14ac:dyDescent="0.25">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row>
    <row r="107" spans="3:51" x14ac:dyDescent="0.25">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row>
    <row r="108" spans="3:51" x14ac:dyDescent="0.25">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row>
    <row r="109" spans="3:51" x14ac:dyDescent="0.25">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row>
    <row r="110" spans="3:51" x14ac:dyDescent="0.25">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row>
    <row r="111" spans="3:51" x14ac:dyDescent="0.25">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row>
    <row r="112" spans="3:51" x14ac:dyDescent="0.25">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row>
    <row r="113" spans="3:51" x14ac:dyDescent="0.25">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row>
    <row r="114" spans="3:51" x14ac:dyDescent="0.25">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row>
    <row r="115" spans="3:51" x14ac:dyDescent="0.25">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row>
    <row r="116" spans="3:51" x14ac:dyDescent="0.25">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row>
    <row r="117" spans="3:51" x14ac:dyDescent="0.25">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row>
    <row r="118" spans="3:51" x14ac:dyDescent="0.25">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row>
    <row r="119" spans="3:51" x14ac:dyDescent="0.25">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row>
    <row r="120" spans="3:51" x14ac:dyDescent="0.25">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row>
    <row r="121" spans="3:51" x14ac:dyDescent="0.25">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row>
    <row r="122" spans="3:51" x14ac:dyDescent="0.25">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row>
    <row r="123" spans="3:51" x14ac:dyDescent="0.25">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row>
    <row r="124" spans="3:51" x14ac:dyDescent="0.25">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row>
    <row r="125" spans="3:51" x14ac:dyDescent="0.25">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row>
    <row r="126" spans="3:51" x14ac:dyDescent="0.25">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row>
    <row r="127" spans="3:51" x14ac:dyDescent="0.25">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row>
    <row r="128" spans="3:51" x14ac:dyDescent="0.25">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row>
    <row r="129" spans="3:51" x14ac:dyDescent="0.25">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row>
    <row r="130" spans="3:51" x14ac:dyDescent="0.25">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row>
    <row r="131" spans="3:51" x14ac:dyDescent="0.25">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row>
    <row r="132" spans="3:51" x14ac:dyDescent="0.25">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row>
    <row r="133" spans="3:51" x14ac:dyDescent="0.25">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row>
    <row r="134" spans="3:51" x14ac:dyDescent="0.25">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row>
    <row r="135" spans="3:51" x14ac:dyDescent="0.25">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row>
    <row r="136" spans="3:51" x14ac:dyDescent="0.25">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row>
    <row r="137" spans="3:51" x14ac:dyDescent="0.25">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row>
    <row r="138" spans="3:51" x14ac:dyDescent="0.25">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row>
    <row r="139" spans="3:51" x14ac:dyDescent="0.25">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row>
    <row r="140" spans="3:51" x14ac:dyDescent="0.25">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row>
    <row r="141" spans="3:51" x14ac:dyDescent="0.25">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row>
    <row r="142" spans="3:51" x14ac:dyDescent="0.25">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row>
    <row r="143" spans="3:51" x14ac:dyDescent="0.25">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row>
    <row r="144" spans="3:51" x14ac:dyDescent="0.25">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row>
    <row r="145" spans="3:51" x14ac:dyDescent="0.25">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row>
    <row r="146" spans="3:51" x14ac:dyDescent="0.25">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row>
    <row r="147" spans="3:51" x14ac:dyDescent="0.25">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row>
    <row r="148" spans="3:51" x14ac:dyDescent="0.25">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row>
    <row r="149" spans="3:51" x14ac:dyDescent="0.25">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row>
    <row r="150" spans="3:51" x14ac:dyDescent="0.25">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row>
    <row r="151" spans="3:51" x14ac:dyDescent="0.25">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row>
    <row r="152" spans="3:51" x14ac:dyDescent="0.25">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row>
    <row r="153" spans="3:51" x14ac:dyDescent="0.25">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row>
    <row r="154" spans="3:51" x14ac:dyDescent="0.25">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row>
    <row r="155" spans="3:51" x14ac:dyDescent="0.25">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row>
    <row r="156" spans="3:51" x14ac:dyDescent="0.25">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row>
    <row r="157" spans="3:51" x14ac:dyDescent="0.25">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row>
    <row r="158" spans="3:51" x14ac:dyDescent="0.25">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row>
    <row r="159" spans="3:51" x14ac:dyDescent="0.25">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row>
    <row r="160" spans="3:51" x14ac:dyDescent="0.25">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row>
  </sheetData>
  <autoFilter ref="A2:AZ2">
    <sortState ref="A3:AZ69">
      <sortCondition descending="1" ref="AI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E69"/>
  <sheetViews>
    <sheetView workbookViewId="0">
      <selection activeCell="E15" sqref="E15"/>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3584</v>
      </c>
      <c r="D2" s="1" t="s">
        <v>3582</v>
      </c>
      <c r="E2" s="1" t="s">
        <v>3583</v>
      </c>
    </row>
    <row r="3" spans="1:5" x14ac:dyDescent="0.25">
      <c r="A3">
        <v>60</v>
      </c>
      <c r="B3" t="s">
        <v>462</v>
      </c>
      <c r="C3">
        <v>33</v>
      </c>
      <c r="D3">
        <v>1.3999999999999899</v>
      </c>
      <c r="E3">
        <v>2946</v>
      </c>
    </row>
    <row r="4" spans="1:5" x14ac:dyDescent="0.25">
      <c r="A4">
        <v>79</v>
      </c>
      <c r="B4" t="s">
        <v>473</v>
      </c>
      <c r="C4">
        <v>25</v>
      </c>
      <c r="D4">
        <v>1.6</v>
      </c>
      <c r="E4">
        <v>2857</v>
      </c>
    </row>
    <row r="5" spans="1:5" x14ac:dyDescent="0.25">
      <c r="A5">
        <v>118</v>
      </c>
      <c r="B5" t="s">
        <v>494</v>
      </c>
      <c r="C5">
        <v>1</v>
      </c>
      <c r="D5">
        <v>2.8999999999999901</v>
      </c>
      <c r="E5">
        <v>3448</v>
      </c>
    </row>
    <row r="6" spans="1:5" x14ac:dyDescent="0.25">
      <c r="A6">
        <v>120</v>
      </c>
      <c r="B6" t="s">
        <v>495</v>
      </c>
      <c r="C6">
        <v>49</v>
      </c>
      <c r="D6">
        <v>1.1000000000000001</v>
      </c>
      <c r="E6">
        <v>2704</v>
      </c>
    </row>
    <row r="7" spans="1:5" x14ac:dyDescent="0.25">
      <c r="A7">
        <v>159</v>
      </c>
      <c r="B7" t="s">
        <v>514</v>
      </c>
      <c r="C7">
        <v>22</v>
      </c>
      <c r="D7">
        <v>1.6</v>
      </c>
      <c r="E7">
        <v>3204</v>
      </c>
    </row>
    <row r="8" spans="1:5" x14ac:dyDescent="0.25">
      <c r="A8">
        <v>180</v>
      </c>
      <c r="B8" t="s">
        <v>526</v>
      </c>
      <c r="C8">
        <v>7</v>
      </c>
      <c r="D8">
        <v>2.2000000000000002</v>
      </c>
      <c r="E8">
        <v>3225</v>
      </c>
    </row>
    <row r="9" spans="1:5" x14ac:dyDescent="0.25">
      <c r="A9">
        <v>330</v>
      </c>
      <c r="B9" t="s">
        <v>595</v>
      </c>
      <c r="C9">
        <v>2</v>
      </c>
      <c r="D9">
        <v>2.8999999999999901</v>
      </c>
      <c r="E9">
        <v>3167</v>
      </c>
    </row>
    <row r="10" spans="1:5" x14ac:dyDescent="0.25">
      <c r="A10">
        <v>589</v>
      </c>
      <c r="B10" t="s">
        <v>677</v>
      </c>
      <c r="C10">
        <v>61</v>
      </c>
      <c r="D10">
        <v>0.69999999999999896</v>
      </c>
      <c r="E10">
        <v>2341</v>
      </c>
    </row>
    <row r="11" spans="1:5" x14ac:dyDescent="0.25">
      <c r="A11">
        <v>696</v>
      </c>
      <c r="B11" t="s">
        <v>710</v>
      </c>
      <c r="C11">
        <v>59</v>
      </c>
      <c r="D11">
        <v>0.69999999999999896</v>
      </c>
      <c r="E11">
        <v>2828</v>
      </c>
    </row>
    <row r="12" spans="1:5" x14ac:dyDescent="0.25">
      <c r="A12">
        <v>704</v>
      </c>
      <c r="B12" t="s">
        <v>715</v>
      </c>
      <c r="C12">
        <v>14</v>
      </c>
      <c r="D12">
        <v>1.8999999999999899</v>
      </c>
      <c r="E12">
        <v>2941</v>
      </c>
    </row>
    <row r="13" spans="1:5" x14ac:dyDescent="0.25">
      <c r="A13">
        <v>744</v>
      </c>
      <c r="B13" t="s">
        <v>722</v>
      </c>
      <c r="C13">
        <v>10</v>
      </c>
      <c r="D13">
        <v>1.8999999999999899</v>
      </c>
      <c r="E13">
        <v>3157</v>
      </c>
    </row>
    <row r="14" spans="1:5" x14ac:dyDescent="0.25">
      <c r="A14">
        <v>900</v>
      </c>
      <c r="B14" t="s">
        <v>769</v>
      </c>
      <c r="C14">
        <v>45</v>
      </c>
      <c r="D14">
        <v>1.2</v>
      </c>
      <c r="E14">
        <v>2857</v>
      </c>
    </row>
    <row r="15" spans="1:5" x14ac:dyDescent="0.25">
      <c r="A15">
        <v>968</v>
      </c>
      <c r="B15" t="s">
        <v>786</v>
      </c>
      <c r="C15">
        <v>55</v>
      </c>
      <c r="D15">
        <v>1</v>
      </c>
      <c r="E15">
        <v>2373</v>
      </c>
    </row>
    <row r="16" spans="1:5" x14ac:dyDescent="0.25">
      <c r="A16">
        <v>997</v>
      </c>
      <c r="B16" t="s">
        <v>787</v>
      </c>
      <c r="C16">
        <v>17</v>
      </c>
      <c r="D16">
        <v>1.7</v>
      </c>
      <c r="E16">
        <v>3236</v>
      </c>
    </row>
    <row r="17" spans="1:5" x14ac:dyDescent="0.25">
      <c r="A17">
        <v>1156</v>
      </c>
      <c r="B17" t="s">
        <v>835</v>
      </c>
      <c r="C17">
        <v>35</v>
      </c>
      <c r="D17">
        <v>1.3999999999999899</v>
      </c>
      <c r="E17">
        <v>2801</v>
      </c>
    </row>
    <row r="18" spans="1:5" x14ac:dyDescent="0.25">
      <c r="A18">
        <v>1255</v>
      </c>
      <c r="B18" t="s">
        <v>861</v>
      </c>
      <c r="C18">
        <v>37</v>
      </c>
      <c r="D18">
        <v>1.3</v>
      </c>
      <c r="E18">
        <v>3005</v>
      </c>
    </row>
    <row r="19" spans="1:5" x14ac:dyDescent="0.25">
      <c r="A19">
        <v>1294</v>
      </c>
      <c r="B19" t="s">
        <v>877</v>
      </c>
      <c r="C19">
        <v>26</v>
      </c>
      <c r="D19">
        <v>1.6</v>
      </c>
      <c r="E19">
        <v>2783</v>
      </c>
    </row>
    <row r="20" spans="1:5" x14ac:dyDescent="0.25">
      <c r="A20">
        <v>1369</v>
      </c>
      <c r="B20" t="s">
        <v>899</v>
      </c>
      <c r="C20">
        <v>53</v>
      </c>
      <c r="D20">
        <v>1</v>
      </c>
      <c r="E20">
        <v>2669</v>
      </c>
    </row>
    <row r="21" spans="1:5" x14ac:dyDescent="0.25">
      <c r="A21">
        <v>1533</v>
      </c>
      <c r="B21" t="s">
        <v>944</v>
      </c>
      <c r="C21">
        <v>32</v>
      </c>
      <c r="D21">
        <v>1.3999999999999899</v>
      </c>
      <c r="E21">
        <v>2948</v>
      </c>
    </row>
    <row r="22" spans="1:5" x14ac:dyDescent="0.25">
      <c r="A22">
        <v>1622</v>
      </c>
      <c r="B22" t="s">
        <v>979</v>
      </c>
      <c r="C22">
        <v>36</v>
      </c>
      <c r="D22">
        <v>1.3999999999999899</v>
      </c>
      <c r="E22">
        <v>2609</v>
      </c>
    </row>
    <row r="23" spans="1:5" x14ac:dyDescent="0.25">
      <c r="A23">
        <v>1678</v>
      </c>
      <c r="B23" t="s">
        <v>1002</v>
      </c>
      <c r="C23">
        <v>3</v>
      </c>
      <c r="D23">
        <v>2.7999999999999901</v>
      </c>
      <c r="E23">
        <v>3369</v>
      </c>
    </row>
    <row r="24" spans="1:5" x14ac:dyDescent="0.25">
      <c r="A24">
        <v>1745</v>
      </c>
      <c r="B24" t="s">
        <v>1036</v>
      </c>
      <c r="C24">
        <v>42</v>
      </c>
      <c r="D24">
        <v>1.3</v>
      </c>
      <c r="E24">
        <v>2726</v>
      </c>
    </row>
    <row r="25" spans="1:5" x14ac:dyDescent="0.25">
      <c r="A25">
        <v>2073</v>
      </c>
      <c r="B25" t="s">
        <v>1141</v>
      </c>
      <c r="C25">
        <v>6</v>
      </c>
      <c r="D25">
        <v>2.2000000000000002</v>
      </c>
      <c r="E25">
        <v>3257</v>
      </c>
    </row>
    <row r="26" spans="1:5" x14ac:dyDescent="0.25">
      <c r="A26">
        <v>2096</v>
      </c>
      <c r="B26" t="s">
        <v>1153</v>
      </c>
      <c r="C26">
        <v>19</v>
      </c>
      <c r="D26">
        <v>1.7</v>
      </c>
      <c r="E26">
        <v>3019</v>
      </c>
    </row>
    <row r="27" spans="1:5" x14ac:dyDescent="0.25">
      <c r="A27">
        <v>2240</v>
      </c>
      <c r="B27" t="s">
        <v>1206</v>
      </c>
      <c r="C27">
        <v>46</v>
      </c>
      <c r="D27">
        <v>1.2</v>
      </c>
      <c r="E27">
        <v>2710</v>
      </c>
    </row>
    <row r="28" spans="1:5" x14ac:dyDescent="0.25">
      <c r="A28">
        <v>2839</v>
      </c>
      <c r="B28" t="s">
        <v>1410</v>
      </c>
      <c r="C28">
        <v>40</v>
      </c>
      <c r="D28">
        <v>1.3</v>
      </c>
      <c r="E28">
        <v>2817</v>
      </c>
    </row>
    <row r="29" spans="1:5" x14ac:dyDescent="0.25">
      <c r="A29">
        <v>3008</v>
      </c>
      <c r="B29" t="s">
        <v>1490</v>
      </c>
      <c r="C29">
        <v>4</v>
      </c>
      <c r="D29">
        <v>2.6</v>
      </c>
      <c r="E29">
        <v>3409</v>
      </c>
    </row>
    <row r="30" spans="1:5" x14ac:dyDescent="0.25">
      <c r="A30">
        <v>3189</v>
      </c>
      <c r="B30" t="s">
        <v>710</v>
      </c>
      <c r="C30">
        <v>67</v>
      </c>
      <c r="D30">
        <v>0.29999999999999899</v>
      </c>
      <c r="E30">
        <v>2317</v>
      </c>
    </row>
    <row r="31" spans="1:5" x14ac:dyDescent="0.25">
      <c r="A31">
        <v>3218</v>
      </c>
      <c r="B31" t="s">
        <v>824</v>
      </c>
      <c r="C31">
        <v>58</v>
      </c>
      <c r="D31">
        <v>0.69999999999999896</v>
      </c>
      <c r="E31">
        <v>2860</v>
      </c>
    </row>
    <row r="32" spans="1:5" x14ac:dyDescent="0.25">
      <c r="A32">
        <v>3255</v>
      </c>
      <c r="B32" t="s">
        <v>1601</v>
      </c>
      <c r="C32">
        <v>12</v>
      </c>
      <c r="D32">
        <v>1.8999999999999899</v>
      </c>
      <c r="E32">
        <v>3099</v>
      </c>
    </row>
    <row r="33" spans="1:5" x14ac:dyDescent="0.25">
      <c r="A33">
        <v>3335</v>
      </c>
      <c r="B33" t="s">
        <v>1647</v>
      </c>
      <c r="C33">
        <v>41</v>
      </c>
      <c r="D33">
        <v>1.3</v>
      </c>
      <c r="E33">
        <v>2808</v>
      </c>
    </row>
    <row r="34" spans="1:5" x14ac:dyDescent="0.25">
      <c r="A34">
        <v>3473</v>
      </c>
      <c r="B34" t="s">
        <v>1699</v>
      </c>
      <c r="C34">
        <v>9</v>
      </c>
      <c r="D34">
        <v>2</v>
      </c>
      <c r="E34">
        <v>3142</v>
      </c>
    </row>
    <row r="35" spans="1:5" x14ac:dyDescent="0.25">
      <c r="A35">
        <v>3489</v>
      </c>
      <c r="B35" t="s">
        <v>1709</v>
      </c>
      <c r="C35">
        <v>31</v>
      </c>
      <c r="D35">
        <v>1.3999999999999899</v>
      </c>
      <c r="E35">
        <v>2997</v>
      </c>
    </row>
    <row r="36" spans="1:5" x14ac:dyDescent="0.25">
      <c r="A36">
        <v>3527</v>
      </c>
      <c r="B36" t="s">
        <v>1726</v>
      </c>
      <c r="C36">
        <v>65</v>
      </c>
      <c r="D36">
        <v>0.5</v>
      </c>
      <c r="E36">
        <v>2286</v>
      </c>
    </row>
    <row r="37" spans="1:5" x14ac:dyDescent="0.25">
      <c r="A37">
        <v>3556</v>
      </c>
      <c r="B37" t="s">
        <v>1744</v>
      </c>
      <c r="C37">
        <v>52</v>
      </c>
      <c r="D37">
        <v>1</v>
      </c>
      <c r="E37">
        <v>2839</v>
      </c>
    </row>
    <row r="38" spans="1:5" x14ac:dyDescent="0.25">
      <c r="A38">
        <v>3616</v>
      </c>
      <c r="B38" t="s">
        <v>1771</v>
      </c>
      <c r="C38">
        <v>34</v>
      </c>
      <c r="D38">
        <v>1.3999999999999899</v>
      </c>
      <c r="E38">
        <v>2827</v>
      </c>
    </row>
    <row r="39" spans="1:5" x14ac:dyDescent="0.25">
      <c r="A39">
        <v>3647</v>
      </c>
      <c r="B39" t="s">
        <v>1788</v>
      </c>
      <c r="C39">
        <v>8</v>
      </c>
      <c r="D39">
        <v>2.1</v>
      </c>
      <c r="E39">
        <v>3083</v>
      </c>
    </row>
    <row r="40" spans="1:5" x14ac:dyDescent="0.25">
      <c r="A40">
        <v>3663</v>
      </c>
      <c r="B40" t="s">
        <v>1799</v>
      </c>
      <c r="C40">
        <v>29</v>
      </c>
      <c r="D40">
        <v>1.5</v>
      </c>
      <c r="E40">
        <v>2892</v>
      </c>
    </row>
    <row r="41" spans="1:5" x14ac:dyDescent="0.25">
      <c r="A41">
        <v>3735</v>
      </c>
      <c r="B41" t="s">
        <v>1823</v>
      </c>
      <c r="C41">
        <v>43</v>
      </c>
      <c r="D41">
        <v>1.2</v>
      </c>
      <c r="E41">
        <v>3013</v>
      </c>
    </row>
    <row r="42" spans="1:5" x14ac:dyDescent="0.25">
      <c r="A42">
        <v>3743</v>
      </c>
      <c r="B42" t="s">
        <v>1828</v>
      </c>
      <c r="C42">
        <v>50</v>
      </c>
      <c r="D42">
        <v>1.1000000000000001</v>
      </c>
      <c r="E42">
        <v>2652</v>
      </c>
    </row>
    <row r="43" spans="1:5" x14ac:dyDescent="0.25">
      <c r="A43">
        <v>3847</v>
      </c>
      <c r="B43" t="s">
        <v>1871</v>
      </c>
      <c r="C43">
        <v>51</v>
      </c>
      <c r="D43">
        <v>1</v>
      </c>
      <c r="E43">
        <v>2874</v>
      </c>
    </row>
    <row r="44" spans="1:5" x14ac:dyDescent="0.25">
      <c r="A44">
        <v>4013</v>
      </c>
      <c r="B44" t="s">
        <v>1941</v>
      </c>
      <c r="C44">
        <v>60</v>
      </c>
      <c r="D44">
        <v>0.69999999999999896</v>
      </c>
      <c r="E44">
        <v>2744</v>
      </c>
    </row>
    <row r="45" spans="1:5" x14ac:dyDescent="0.25">
      <c r="A45">
        <v>4188</v>
      </c>
      <c r="B45" t="s">
        <v>2027</v>
      </c>
      <c r="C45">
        <v>18</v>
      </c>
      <c r="D45">
        <v>1.7</v>
      </c>
      <c r="E45">
        <v>3032</v>
      </c>
    </row>
    <row r="46" spans="1:5" x14ac:dyDescent="0.25">
      <c r="A46">
        <v>4189</v>
      </c>
      <c r="B46" t="s">
        <v>1846</v>
      </c>
      <c r="C46">
        <v>11</v>
      </c>
      <c r="D46">
        <v>1.8999999999999899</v>
      </c>
      <c r="E46">
        <v>3100</v>
      </c>
    </row>
    <row r="47" spans="1:5" x14ac:dyDescent="0.25">
      <c r="A47">
        <v>4320</v>
      </c>
      <c r="B47" t="s">
        <v>2090</v>
      </c>
      <c r="C47">
        <v>38</v>
      </c>
      <c r="D47">
        <v>1.3</v>
      </c>
      <c r="E47">
        <v>2861</v>
      </c>
    </row>
    <row r="48" spans="1:5" x14ac:dyDescent="0.25">
      <c r="A48">
        <v>4469</v>
      </c>
      <c r="B48" t="s">
        <v>2154</v>
      </c>
      <c r="C48">
        <v>21</v>
      </c>
      <c r="D48">
        <v>1.6</v>
      </c>
      <c r="E48">
        <v>3277</v>
      </c>
    </row>
    <row r="49" spans="1:5" x14ac:dyDescent="0.25">
      <c r="A49">
        <v>4486</v>
      </c>
      <c r="B49" t="s">
        <v>2164</v>
      </c>
      <c r="C49">
        <v>5</v>
      </c>
      <c r="D49">
        <v>2.2999999999999901</v>
      </c>
      <c r="E49">
        <v>3104</v>
      </c>
    </row>
    <row r="50" spans="1:5" x14ac:dyDescent="0.25">
      <c r="A50">
        <v>4662</v>
      </c>
      <c r="B50" t="s">
        <v>2266</v>
      </c>
      <c r="C50">
        <v>28</v>
      </c>
      <c r="D50">
        <v>1.5</v>
      </c>
      <c r="E50">
        <v>2980</v>
      </c>
    </row>
    <row r="51" spans="1:5" x14ac:dyDescent="0.25">
      <c r="A51">
        <v>4918</v>
      </c>
      <c r="B51" t="s">
        <v>2371</v>
      </c>
      <c r="C51">
        <v>39</v>
      </c>
      <c r="D51">
        <v>1.3</v>
      </c>
      <c r="E51">
        <v>2826</v>
      </c>
    </row>
    <row r="52" spans="1:5" x14ac:dyDescent="0.25">
      <c r="A52">
        <v>5012</v>
      </c>
      <c r="B52" t="s">
        <v>2420</v>
      </c>
      <c r="C52">
        <v>20</v>
      </c>
      <c r="D52">
        <v>1.7</v>
      </c>
      <c r="E52">
        <v>2965</v>
      </c>
    </row>
    <row r="53" spans="1:5" x14ac:dyDescent="0.25">
      <c r="A53">
        <v>5160</v>
      </c>
      <c r="B53" t="s">
        <v>1846</v>
      </c>
      <c r="C53">
        <v>66</v>
      </c>
      <c r="D53">
        <v>0.4</v>
      </c>
      <c r="E53">
        <v>2614</v>
      </c>
    </row>
    <row r="54" spans="1:5" x14ac:dyDescent="0.25">
      <c r="A54">
        <v>5295</v>
      </c>
      <c r="B54" t="s">
        <v>2583</v>
      </c>
      <c r="C54">
        <v>16</v>
      </c>
      <c r="D54">
        <v>1.7</v>
      </c>
      <c r="E54">
        <v>3262</v>
      </c>
    </row>
    <row r="55" spans="1:5" x14ac:dyDescent="0.25">
      <c r="A55">
        <v>5635</v>
      </c>
      <c r="B55" t="s">
        <v>2765</v>
      </c>
      <c r="C55">
        <v>15</v>
      </c>
      <c r="D55">
        <v>1.8</v>
      </c>
      <c r="E55">
        <v>2986</v>
      </c>
    </row>
    <row r="56" spans="1:5" x14ac:dyDescent="0.25">
      <c r="A56">
        <v>5839</v>
      </c>
      <c r="B56" t="s">
        <v>2887</v>
      </c>
      <c r="C56">
        <v>30</v>
      </c>
      <c r="D56">
        <v>1.5</v>
      </c>
      <c r="E56">
        <v>2834</v>
      </c>
    </row>
    <row r="57" spans="1:5" x14ac:dyDescent="0.25">
      <c r="A57">
        <v>5842</v>
      </c>
      <c r="B57" t="s">
        <v>1302</v>
      </c>
      <c r="C57">
        <v>13</v>
      </c>
      <c r="D57">
        <v>1.8999999999999899</v>
      </c>
      <c r="E57">
        <v>3010</v>
      </c>
    </row>
    <row r="58" spans="1:5" x14ac:dyDescent="0.25">
      <c r="A58">
        <v>5869</v>
      </c>
      <c r="B58" t="s">
        <v>2910</v>
      </c>
      <c r="C58">
        <v>54</v>
      </c>
      <c r="D58">
        <v>1</v>
      </c>
      <c r="E58">
        <v>2392</v>
      </c>
    </row>
    <row r="59" spans="1:5" x14ac:dyDescent="0.25">
      <c r="A59">
        <v>5892</v>
      </c>
      <c r="B59" t="s">
        <v>2924</v>
      </c>
      <c r="C59">
        <v>47</v>
      </c>
      <c r="D59">
        <v>1.1000000000000001</v>
      </c>
      <c r="E59">
        <v>2907</v>
      </c>
    </row>
    <row r="60" spans="1:5" x14ac:dyDescent="0.25">
      <c r="A60">
        <v>5930</v>
      </c>
      <c r="B60" t="s">
        <v>2953</v>
      </c>
      <c r="C60">
        <v>57</v>
      </c>
      <c r="D60">
        <v>0.9</v>
      </c>
      <c r="E60">
        <v>2427</v>
      </c>
    </row>
    <row r="61" spans="1:5" x14ac:dyDescent="0.25">
      <c r="A61">
        <v>6025</v>
      </c>
      <c r="B61" t="s">
        <v>3025</v>
      </c>
      <c r="C61">
        <v>48</v>
      </c>
      <c r="D61">
        <v>1.1000000000000001</v>
      </c>
      <c r="E61">
        <v>2783</v>
      </c>
    </row>
    <row r="62" spans="1:5" x14ac:dyDescent="0.25">
      <c r="A62">
        <v>6321</v>
      </c>
      <c r="B62" t="s">
        <v>3194</v>
      </c>
      <c r="C62">
        <v>56</v>
      </c>
      <c r="D62">
        <v>0.9</v>
      </c>
      <c r="E62">
        <v>2509</v>
      </c>
    </row>
    <row r="63" spans="1:5" x14ac:dyDescent="0.25">
      <c r="A63">
        <v>6369</v>
      </c>
      <c r="B63" t="s">
        <v>3239</v>
      </c>
      <c r="C63">
        <v>27</v>
      </c>
      <c r="D63">
        <v>1.5</v>
      </c>
      <c r="E63">
        <v>3058</v>
      </c>
    </row>
    <row r="64" spans="1:5" x14ac:dyDescent="0.25">
      <c r="A64">
        <v>6377</v>
      </c>
      <c r="B64" t="s">
        <v>3246</v>
      </c>
      <c r="C64">
        <v>63</v>
      </c>
      <c r="D64">
        <v>0.59999999999999898</v>
      </c>
      <c r="E64">
        <v>2535</v>
      </c>
    </row>
    <row r="65" spans="1:5" x14ac:dyDescent="0.25">
      <c r="A65">
        <v>6418</v>
      </c>
      <c r="B65" t="s">
        <v>3287</v>
      </c>
      <c r="C65">
        <v>24</v>
      </c>
      <c r="D65">
        <v>1.6</v>
      </c>
      <c r="E65">
        <v>2914</v>
      </c>
    </row>
    <row r="66" spans="1:5" x14ac:dyDescent="0.25">
      <c r="A66">
        <v>6430</v>
      </c>
      <c r="B66" t="s">
        <v>3297</v>
      </c>
      <c r="C66">
        <v>64</v>
      </c>
      <c r="D66">
        <v>0.5</v>
      </c>
      <c r="E66">
        <v>2394</v>
      </c>
    </row>
    <row r="67" spans="1:5" x14ac:dyDescent="0.25">
      <c r="A67">
        <v>6546</v>
      </c>
      <c r="B67" t="s">
        <v>2753</v>
      </c>
      <c r="C67">
        <v>23</v>
      </c>
      <c r="D67">
        <v>1.6</v>
      </c>
      <c r="E67">
        <v>2961</v>
      </c>
    </row>
    <row r="68" spans="1:5" x14ac:dyDescent="0.25">
      <c r="A68">
        <v>6652</v>
      </c>
      <c r="B68" t="s">
        <v>3475</v>
      </c>
      <c r="C68">
        <v>44</v>
      </c>
      <c r="D68">
        <v>1.2</v>
      </c>
      <c r="E68">
        <v>2958</v>
      </c>
    </row>
    <row r="69" spans="1:5" x14ac:dyDescent="0.25">
      <c r="A69">
        <v>6666</v>
      </c>
      <c r="B69" t="s">
        <v>3486</v>
      </c>
      <c r="C69">
        <v>62</v>
      </c>
      <c r="D69">
        <v>0.59999999999999898</v>
      </c>
      <c r="E69">
        <v>2559</v>
      </c>
    </row>
  </sheetData>
  <sortState ref="A3:E160">
    <sortCondition ref="A3"/>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69"/>
  <sheetViews>
    <sheetView workbookViewId="0">
      <pane xSplit="2" ySplit="2" topLeftCell="BG3" activePane="bottomRight" state="frozen"/>
      <selection pane="topRight" activeCell="C1" sqref="C1"/>
      <selection pane="bottomLeft" activeCell="A3" sqref="A3"/>
      <selection pane="bottomRight" activeCell="L26" sqref="L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86</v>
      </c>
    </row>
    <row r="2" spans="1:206" x14ac:dyDescent="0.25">
      <c r="A2" t="s">
        <v>0</v>
      </c>
      <c r="B2" t="s">
        <v>1</v>
      </c>
      <c r="C2" t="s">
        <v>82</v>
      </c>
      <c r="D2" t="s">
        <v>83</v>
      </c>
      <c r="E2" t="s">
        <v>84</v>
      </c>
      <c r="F2" t="s">
        <v>85</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A3">
        <v>60</v>
      </c>
      <c r="B3" t="s">
        <v>462</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1</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row>
    <row r="4" spans="1:206" x14ac:dyDescent="0.25">
      <c r="A4">
        <v>79</v>
      </c>
      <c r="B4" t="s">
        <v>473</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row>
    <row r="5" spans="1:206" x14ac:dyDescent="0.25">
      <c r="A5">
        <v>118</v>
      </c>
      <c r="B5" t="s">
        <v>494</v>
      </c>
      <c r="C5">
        <v>1</v>
      </c>
      <c r="D5">
        <v>1</v>
      </c>
      <c r="E5">
        <v>1</v>
      </c>
      <c r="F5">
        <v>1</v>
      </c>
      <c r="G5">
        <v>1</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row>
    <row r="6" spans="1:206" x14ac:dyDescent="0.25">
      <c r="A6">
        <v>120</v>
      </c>
      <c r="B6" t="s">
        <v>495</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1</v>
      </c>
      <c r="BD6">
        <v>0</v>
      </c>
      <c r="BE6">
        <v>0</v>
      </c>
      <c r="BF6">
        <v>0</v>
      </c>
      <c r="BG6">
        <v>0</v>
      </c>
      <c r="BH6">
        <v>0</v>
      </c>
      <c r="BI6">
        <v>0</v>
      </c>
      <c r="BJ6">
        <v>0</v>
      </c>
      <c r="BK6">
        <v>0</v>
      </c>
      <c r="BL6">
        <v>0</v>
      </c>
      <c r="BM6">
        <v>0</v>
      </c>
      <c r="BN6">
        <v>0</v>
      </c>
      <c r="BO6">
        <v>0</v>
      </c>
      <c r="BP6">
        <v>0</v>
      </c>
      <c r="BQ6">
        <v>0</v>
      </c>
      <c r="BR6">
        <v>0</v>
      </c>
      <c r="BS6">
        <v>0</v>
      </c>
      <c r="BT6">
        <v>0</v>
      </c>
      <c r="BU6">
        <v>0</v>
      </c>
    </row>
    <row r="7" spans="1:206" x14ac:dyDescent="0.25">
      <c r="A7">
        <v>159</v>
      </c>
      <c r="B7" t="s">
        <v>514</v>
      </c>
      <c r="C7">
        <v>0</v>
      </c>
      <c r="D7">
        <v>0</v>
      </c>
      <c r="E7">
        <v>0</v>
      </c>
      <c r="F7">
        <v>1</v>
      </c>
      <c r="G7">
        <v>0</v>
      </c>
      <c r="H7">
        <v>0</v>
      </c>
      <c r="I7">
        <v>0</v>
      </c>
      <c r="J7">
        <v>0</v>
      </c>
      <c r="K7">
        <v>0</v>
      </c>
      <c r="L7">
        <v>0</v>
      </c>
      <c r="M7">
        <v>0</v>
      </c>
      <c r="N7">
        <v>0</v>
      </c>
      <c r="O7">
        <v>0</v>
      </c>
      <c r="P7">
        <v>0</v>
      </c>
      <c r="Q7">
        <v>0</v>
      </c>
      <c r="R7">
        <v>0</v>
      </c>
      <c r="S7">
        <v>0</v>
      </c>
      <c r="T7">
        <v>0</v>
      </c>
      <c r="U7">
        <v>0</v>
      </c>
      <c r="V7">
        <v>0</v>
      </c>
      <c r="W7">
        <v>0</v>
      </c>
      <c r="X7">
        <v>0</v>
      </c>
      <c r="Y7">
        <v>0</v>
      </c>
      <c r="Z7">
        <v>0</v>
      </c>
      <c r="AA7">
        <v>0</v>
      </c>
      <c r="AB7">
        <v>1</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row>
    <row r="8" spans="1:206" x14ac:dyDescent="0.25">
      <c r="A8">
        <v>180</v>
      </c>
      <c r="B8" t="s">
        <v>526</v>
      </c>
      <c r="C8">
        <v>1</v>
      </c>
      <c r="D8">
        <v>1</v>
      </c>
      <c r="E8">
        <v>1</v>
      </c>
      <c r="F8">
        <v>1</v>
      </c>
      <c r="G8">
        <v>0</v>
      </c>
      <c r="H8">
        <v>0</v>
      </c>
      <c r="I8">
        <v>0</v>
      </c>
      <c r="J8">
        <v>0</v>
      </c>
      <c r="K8">
        <v>0</v>
      </c>
      <c r="L8">
        <v>0</v>
      </c>
      <c r="M8">
        <v>1</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row>
    <row r="9" spans="1:206" x14ac:dyDescent="0.25">
      <c r="A9">
        <v>330</v>
      </c>
      <c r="B9" t="s">
        <v>595</v>
      </c>
      <c r="C9">
        <v>1</v>
      </c>
      <c r="D9">
        <v>1</v>
      </c>
      <c r="E9">
        <v>1</v>
      </c>
      <c r="F9">
        <v>1</v>
      </c>
      <c r="G9">
        <v>0</v>
      </c>
      <c r="H9">
        <v>1</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row>
    <row r="10" spans="1:206" x14ac:dyDescent="0.25">
      <c r="A10">
        <v>589</v>
      </c>
      <c r="B10" t="s">
        <v>677</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1</v>
      </c>
      <c r="BP10">
        <v>0</v>
      </c>
      <c r="BQ10">
        <v>0</v>
      </c>
      <c r="BR10">
        <v>0</v>
      </c>
      <c r="BS10">
        <v>0</v>
      </c>
      <c r="BT10">
        <v>0</v>
      </c>
      <c r="BU10">
        <v>0</v>
      </c>
    </row>
    <row r="11" spans="1:206" x14ac:dyDescent="0.25">
      <c r="A11">
        <v>696</v>
      </c>
      <c r="B11" t="s">
        <v>710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1</v>
      </c>
      <c r="BN11">
        <v>0</v>
      </c>
      <c r="BO11">
        <v>0</v>
      </c>
      <c r="BP11">
        <v>0</v>
      </c>
      <c r="BQ11">
        <v>0</v>
      </c>
      <c r="BR11">
        <v>0</v>
      </c>
      <c r="BS11">
        <v>0</v>
      </c>
      <c r="BT11">
        <v>0</v>
      </c>
      <c r="BU11">
        <v>0</v>
      </c>
    </row>
    <row r="12" spans="1:206" x14ac:dyDescent="0.25">
      <c r="A12">
        <v>704</v>
      </c>
      <c r="B12" t="s">
        <v>715</v>
      </c>
      <c r="C12">
        <v>0</v>
      </c>
      <c r="D12">
        <v>0</v>
      </c>
      <c r="E12">
        <v>1</v>
      </c>
      <c r="F12">
        <v>1</v>
      </c>
      <c r="G12">
        <v>0</v>
      </c>
      <c r="H12">
        <v>0</v>
      </c>
      <c r="I12">
        <v>0</v>
      </c>
      <c r="J12">
        <v>0</v>
      </c>
      <c r="K12">
        <v>0</v>
      </c>
      <c r="L12">
        <v>0</v>
      </c>
      <c r="M12">
        <v>0</v>
      </c>
      <c r="N12">
        <v>0</v>
      </c>
      <c r="O12">
        <v>0</v>
      </c>
      <c r="P12">
        <v>0</v>
      </c>
      <c r="Q12">
        <v>0</v>
      </c>
      <c r="R12">
        <v>0</v>
      </c>
      <c r="S12">
        <v>0</v>
      </c>
      <c r="T12">
        <v>1</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row>
    <row r="13" spans="1:206" x14ac:dyDescent="0.25">
      <c r="A13">
        <v>744</v>
      </c>
      <c r="B13" t="s">
        <v>722</v>
      </c>
      <c r="C13">
        <v>0</v>
      </c>
      <c r="D13">
        <v>1</v>
      </c>
      <c r="E13">
        <v>1</v>
      </c>
      <c r="F13">
        <v>1</v>
      </c>
      <c r="G13">
        <v>0</v>
      </c>
      <c r="H13">
        <v>0</v>
      </c>
      <c r="I13">
        <v>0</v>
      </c>
      <c r="J13">
        <v>0</v>
      </c>
      <c r="K13">
        <v>0</v>
      </c>
      <c r="L13">
        <v>0</v>
      </c>
      <c r="M13">
        <v>0</v>
      </c>
      <c r="N13">
        <v>0</v>
      </c>
      <c r="O13">
        <v>0</v>
      </c>
      <c r="P13">
        <v>1</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row>
    <row r="14" spans="1:206" x14ac:dyDescent="0.25">
      <c r="A14">
        <v>900</v>
      </c>
      <c r="B14" t="s">
        <v>769</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1</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row>
    <row r="15" spans="1:206" x14ac:dyDescent="0.25">
      <c r="A15">
        <v>968</v>
      </c>
      <c r="B15" t="s">
        <v>786</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1</v>
      </c>
      <c r="BJ15">
        <v>0</v>
      </c>
      <c r="BK15">
        <v>0</v>
      </c>
      <c r="BL15">
        <v>0</v>
      </c>
      <c r="BM15">
        <v>0</v>
      </c>
      <c r="BN15">
        <v>0</v>
      </c>
      <c r="BO15">
        <v>0</v>
      </c>
      <c r="BP15">
        <v>0</v>
      </c>
      <c r="BQ15">
        <v>0</v>
      </c>
      <c r="BR15">
        <v>0</v>
      </c>
      <c r="BS15">
        <v>0</v>
      </c>
      <c r="BT15">
        <v>0</v>
      </c>
      <c r="BU15">
        <v>0</v>
      </c>
    </row>
    <row r="16" spans="1:206" x14ac:dyDescent="0.25">
      <c r="A16">
        <v>997</v>
      </c>
      <c r="B16" t="s">
        <v>787</v>
      </c>
      <c r="C16">
        <v>0</v>
      </c>
      <c r="D16">
        <v>0</v>
      </c>
      <c r="E16">
        <v>0</v>
      </c>
      <c r="F16">
        <v>1</v>
      </c>
      <c r="G16">
        <v>0</v>
      </c>
      <c r="H16">
        <v>0</v>
      </c>
      <c r="I16">
        <v>0</v>
      </c>
      <c r="J16">
        <v>0</v>
      </c>
      <c r="K16">
        <v>0</v>
      </c>
      <c r="L16">
        <v>0</v>
      </c>
      <c r="M16">
        <v>0</v>
      </c>
      <c r="N16">
        <v>0</v>
      </c>
      <c r="O16">
        <v>0</v>
      </c>
      <c r="P16">
        <v>0</v>
      </c>
      <c r="Q16">
        <v>0</v>
      </c>
      <c r="R16">
        <v>0</v>
      </c>
      <c r="S16">
        <v>0</v>
      </c>
      <c r="T16">
        <v>0</v>
      </c>
      <c r="U16">
        <v>0</v>
      </c>
      <c r="V16">
        <v>0</v>
      </c>
      <c r="W16">
        <v>1</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row>
    <row r="17" spans="1:73" x14ac:dyDescent="0.25">
      <c r="A17">
        <v>1156</v>
      </c>
      <c r="B17" t="s">
        <v>835</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1</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row>
    <row r="18" spans="1:73" x14ac:dyDescent="0.25">
      <c r="A18">
        <v>1255</v>
      </c>
      <c r="B18" t="s">
        <v>861</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1</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row>
    <row r="19" spans="1:73" x14ac:dyDescent="0.25">
      <c r="A19">
        <v>1294</v>
      </c>
      <c r="B19" t="s">
        <v>877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1</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row>
    <row r="20" spans="1:73" x14ac:dyDescent="0.25">
      <c r="A20">
        <v>1369</v>
      </c>
      <c r="B20" t="s">
        <v>899</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1</v>
      </c>
      <c r="BH20">
        <v>0</v>
      </c>
      <c r="BI20">
        <v>0</v>
      </c>
      <c r="BJ20">
        <v>0</v>
      </c>
      <c r="BK20">
        <v>0</v>
      </c>
      <c r="BL20">
        <v>0</v>
      </c>
      <c r="BM20">
        <v>0</v>
      </c>
      <c r="BN20">
        <v>0</v>
      </c>
      <c r="BO20">
        <v>0</v>
      </c>
      <c r="BP20">
        <v>0</v>
      </c>
      <c r="BQ20">
        <v>0</v>
      </c>
      <c r="BR20">
        <v>0</v>
      </c>
      <c r="BS20">
        <v>0</v>
      </c>
      <c r="BT20">
        <v>0</v>
      </c>
      <c r="BU20">
        <v>0</v>
      </c>
    </row>
    <row r="21" spans="1:73" x14ac:dyDescent="0.25">
      <c r="A21">
        <v>1533</v>
      </c>
      <c r="B21" t="s">
        <v>944</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1</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row>
    <row r="22" spans="1:73" x14ac:dyDescent="0.25">
      <c r="A22">
        <v>1622</v>
      </c>
      <c r="B22" t="s">
        <v>979</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1</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row>
    <row r="23" spans="1:73" x14ac:dyDescent="0.25">
      <c r="A23">
        <v>1678</v>
      </c>
      <c r="B23" t="s">
        <v>1002</v>
      </c>
      <c r="C23">
        <v>1</v>
      </c>
      <c r="D23">
        <v>1</v>
      </c>
      <c r="E23">
        <v>1</v>
      </c>
      <c r="F23">
        <v>1</v>
      </c>
      <c r="G23">
        <v>0</v>
      </c>
      <c r="H23">
        <v>0</v>
      </c>
      <c r="I23">
        <v>1</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row>
    <row r="24" spans="1:73" x14ac:dyDescent="0.25">
      <c r="A24">
        <v>1745</v>
      </c>
      <c r="B24" t="s">
        <v>1036</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1</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row>
    <row r="25" spans="1:73" x14ac:dyDescent="0.25">
      <c r="A25">
        <v>2073</v>
      </c>
      <c r="B25" t="s">
        <v>1141</v>
      </c>
      <c r="C25">
        <v>1</v>
      </c>
      <c r="D25">
        <v>1</v>
      </c>
      <c r="E25">
        <v>1</v>
      </c>
      <c r="F25">
        <v>1</v>
      </c>
      <c r="G25">
        <v>0</v>
      </c>
      <c r="H25">
        <v>0</v>
      </c>
      <c r="I25">
        <v>0</v>
      </c>
      <c r="J25">
        <v>0</v>
      </c>
      <c r="K25">
        <v>0</v>
      </c>
      <c r="L25">
        <v>1</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row>
    <row r="26" spans="1:73" x14ac:dyDescent="0.25">
      <c r="A26">
        <v>2096</v>
      </c>
      <c r="B26" t="s">
        <v>1153</v>
      </c>
      <c r="C26">
        <v>0</v>
      </c>
      <c r="D26">
        <v>0</v>
      </c>
      <c r="E26">
        <v>0</v>
      </c>
      <c r="F26">
        <v>1</v>
      </c>
      <c r="G26">
        <v>0</v>
      </c>
      <c r="H26">
        <v>0</v>
      </c>
      <c r="I26">
        <v>0</v>
      </c>
      <c r="J26">
        <v>0</v>
      </c>
      <c r="K26">
        <v>0</v>
      </c>
      <c r="L26">
        <v>0</v>
      </c>
      <c r="M26">
        <v>0</v>
      </c>
      <c r="N26">
        <v>0</v>
      </c>
      <c r="O26">
        <v>0</v>
      </c>
      <c r="P26">
        <v>0</v>
      </c>
      <c r="Q26">
        <v>0</v>
      </c>
      <c r="R26">
        <v>0</v>
      </c>
      <c r="S26">
        <v>0</v>
      </c>
      <c r="T26">
        <v>0</v>
      </c>
      <c r="U26">
        <v>0</v>
      </c>
      <c r="V26">
        <v>0</v>
      </c>
      <c r="W26">
        <v>0</v>
      </c>
      <c r="X26">
        <v>0</v>
      </c>
      <c r="Y26">
        <v>1</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0</v>
      </c>
      <c r="BT26">
        <v>0</v>
      </c>
      <c r="BU26">
        <v>0</v>
      </c>
    </row>
    <row r="27" spans="1:73" x14ac:dyDescent="0.25">
      <c r="A27">
        <v>2240</v>
      </c>
      <c r="B27" t="s">
        <v>1206</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1</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row>
    <row r="28" spans="1:73" x14ac:dyDescent="0.25">
      <c r="A28">
        <v>2839</v>
      </c>
      <c r="B28" t="s">
        <v>1410</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1</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row>
    <row r="29" spans="1:73" x14ac:dyDescent="0.25">
      <c r="A29">
        <v>3008</v>
      </c>
      <c r="B29" t="s">
        <v>1490</v>
      </c>
      <c r="C29">
        <v>1</v>
      </c>
      <c r="D29">
        <v>1</v>
      </c>
      <c r="E29">
        <v>1</v>
      </c>
      <c r="F29">
        <v>1</v>
      </c>
      <c r="G29">
        <v>0</v>
      </c>
      <c r="H29">
        <v>0</v>
      </c>
      <c r="I29">
        <v>0</v>
      </c>
      <c r="J29">
        <v>1</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row>
    <row r="30" spans="1:73" x14ac:dyDescent="0.25">
      <c r="A30">
        <v>3189</v>
      </c>
      <c r="B30" t="s">
        <v>710</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0</v>
      </c>
      <c r="BN30">
        <v>0</v>
      </c>
      <c r="BO30">
        <v>0</v>
      </c>
      <c r="BP30">
        <v>0</v>
      </c>
      <c r="BQ30">
        <v>0</v>
      </c>
      <c r="BR30">
        <v>0</v>
      </c>
      <c r="BS30">
        <v>0</v>
      </c>
      <c r="BT30">
        <v>0</v>
      </c>
      <c r="BU30">
        <v>1</v>
      </c>
    </row>
    <row r="31" spans="1:73" x14ac:dyDescent="0.25">
      <c r="A31">
        <v>3218</v>
      </c>
      <c r="B31" t="s">
        <v>824</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1</v>
      </c>
      <c r="BM31">
        <v>0</v>
      </c>
      <c r="BN31">
        <v>0</v>
      </c>
      <c r="BO31">
        <v>0</v>
      </c>
      <c r="BP31">
        <v>0</v>
      </c>
      <c r="BQ31">
        <v>0</v>
      </c>
      <c r="BR31">
        <v>0</v>
      </c>
      <c r="BS31">
        <v>0</v>
      </c>
      <c r="BT31">
        <v>0</v>
      </c>
      <c r="BU31">
        <v>0</v>
      </c>
    </row>
    <row r="32" spans="1:73" x14ac:dyDescent="0.25">
      <c r="A32">
        <v>3255</v>
      </c>
      <c r="B32" t="s">
        <v>1601</v>
      </c>
      <c r="C32">
        <v>0</v>
      </c>
      <c r="D32">
        <v>1</v>
      </c>
      <c r="E32">
        <v>1</v>
      </c>
      <c r="F32">
        <v>1</v>
      </c>
      <c r="G32">
        <v>0</v>
      </c>
      <c r="H32">
        <v>0</v>
      </c>
      <c r="I32">
        <v>0</v>
      </c>
      <c r="J32">
        <v>0</v>
      </c>
      <c r="K32">
        <v>0</v>
      </c>
      <c r="L32">
        <v>0</v>
      </c>
      <c r="M32">
        <v>0</v>
      </c>
      <c r="N32">
        <v>0</v>
      </c>
      <c r="O32">
        <v>0</v>
      </c>
      <c r="P32">
        <v>0</v>
      </c>
      <c r="Q32">
        <v>0</v>
      </c>
      <c r="R32">
        <v>1</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v>0</v>
      </c>
      <c r="BN32">
        <v>0</v>
      </c>
      <c r="BO32">
        <v>0</v>
      </c>
      <c r="BP32">
        <v>0</v>
      </c>
      <c r="BQ32">
        <v>0</v>
      </c>
      <c r="BR32">
        <v>0</v>
      </c>
      <c r="BS32">
        <v>0</v>
      </c>
      <c r="BT32">
        <v>0</v>
      </c>
      <c r="BU32">
        <v>0</v>
      </c>
    </row>
    <row r="33" spans="1:73" x14ac:dyDescent="0.25">
      <c r="A33">
        <v>3335</v>
      </c>
      <c r="B33" t="s">
        <v>1647</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1</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0</v>
      </c>
      <c r="BT33">
        <v>0</v>
      </c>
      <c r="BU33">
        <v>0</v>
      </c>
    </row>
    <row r="34" spans="1:73" x14ac:dyDescent="0.25">
      <c r="A34">
        <v>3473</v>
      </c>
      <c r="B34" t="s">
        <v>1699</v>
      </c>
      <c r="C34">
        <v>0</v>
      </c>
      <c r="D34">
        <v>1</v>
      </c>
      <c r="E34">
        <v>1</v>
      </c>
      <c r="F34">
        <v>1</v>
      </c>
      <c r="G34">
        <v>0</v>
      </c>
      <c r="H34">
        <v>0</v>
      </c>
      <c r="I34">
        <v>0</v>
      </c>
      <c r="J34">
        <v>0</v>
      </c>
      <c r="K34">
        <v>0</v>
      </c>
      <c r="L34">
        <v>0</v>
      </c>
      <c r="M34">
        <v>0</v>
      </c>
      <c r="N34">
        <v>0</v>
      </c>
      <c r="O34">
        <v>1</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0</v>
      </c>
      <c r="BT34">
        <v>0</v>
      </c>
      <c r="BU34">
        <v>0</v>
      </c>
    </row>
    <row r="35" spans="1:73" x14ac:dyDescent="0.25">
      <c r="A35">
        <v>3489</v>
      </c>
      <c r="B35" t="s">
        <v>1709</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1</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row>
    <row r="36" spans="1:73" x14ac:dyDescent="0.25">
      <c r="A36">
        <v>3527</v>
      </c>
      <c r="B36" t="s">
        <v>1726</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c r="BR36">
        <v>0</v>
      </c>
      <c r="BS36">
        <v>1</v>
      </c>
      <c r="BT36">
        <v>0</v>
      </c>
      <c r="BU36">
        <v>0</v>
      </c>
    </row>
    <row r="37" spans="1:73" x14ac:dyDescent="0.25">
      <c r="A37">
        <v>3556</v>
      </c>
      <c r="B37" t="s">
        <v>1744</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1</v>
      </c>
      <c r="BG37">
        <v>0</v>
      </c>
      <c r="BH37">
        <v>0</v>
      </c>
      <c r="BI37">
        <v>0</v>
      </c>
      <c r="BJ37">
        <v>0</v>
      </c>
      <c r="BK37">
        <v>0</v>
      </c>
      <c r="BL37">
        <v>0</v>
      </c>
      <c r="BM37">
        <v>0</v>
      </c>
      <c r="BN37">
        <v>0</v>
      </c>
      <c r="BO37">
        <v>0</v>
      </c>
      <c r="BP37">
        <v>0</v>
      </c>
      <c r="BQ37">
        <v>0</v>
      </c>
      <c r="BR37">
        <v>0</v>
      </c>
      <c r="BS37">
        <v>0</v>
      </c>
      <c r="BT37">
        <v>0</v>
      </c>
      <c r="BU37">
        <v>0</v>
      </c>
    </row>
    <row r="38" spans="1:73" x14ac:dyDescent="0.25">
      <c r="A38">
        <v>3616</v>
      </c>
      <c r="B38" t="s">
        <v>1771</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1</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v>0</v>
      </c>
      <c r="BN38">
        <v>0</v>
      </c>
      <c r="BO38">
        <v>0</v>
      </c>
      <c r="BP38">
        <v>0</v>
      </c>
      <c r="BQ38">
        <v>0</v>
      </c>
      <c r="BR38">
        <v>0</v>
      </c>
      <c r="BS38">
        <v>0</v>
      </c>
      <c r="BT38">
        <v>0</v>
      </c>
      <c r="BU38">
        <v>0</v>
      </c>
    </row>
    <row r="39" spans="1:73" x14ac:dyDescent="0.25">
      <c r="A39">
        <v>3647</v>
      </c>
      <c r="B39" t="s">
        <v>1788</v>
      </c>
      <c r="C39">
        <v>1</v>
      </c>
      <c r="D39">
        <v>1</v>
      </c>
      <c r="E39">
        <v>1</v>
      </c>
      <c r="F39">
        <v>1</v>
      </c>
      <c r="G39">
        <v>0</v>
      </c>
      <c r="H39">
        <v>0</v>
      </c>
      <c r="I39">
        <v>0</v>
      </c>
      <c r="J39">
        <v>0</v>
      </c>
      <c r="K39">
        <v>0</v>
      </c>
      <c r="L39">
        <v>0</v>
      </c>
      <c r="M39">
        <v>0</v>
      </c>
      <c r="N39">
        <v>1</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0</v>
      </c>
    </row>
    <row r="40" spans="1:73" x14ac:dyDescent="0.25">
      <c r="A40">
        <v>3663</v>
      </c>
      <c r="B40" t="s">
        <v>1799</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1</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0</v>
      </c>
    </row>
    <row r="41" spans="1:73" x14ac:dyDescent="0.25">
      <c r="A41">
        <v>3735</v>
      </c>
      <c r="B41" t="s">
        <v>1823</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1</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0</v>
      </c>
      <c r="BT41">
        <v>0</v>
      </c>
      <c r="BU41">
        <v>0</v>
      </c>
    </row>
    <row r="42" spans="1:73" x14ac:dyDescent="0.25">
      <c r="A42">
        <v>3743</v>
      </c>
      <c r="B42" t="s">
        <v>1828</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1</v>
      </c>
      <c r="BE42">
        <v>0</v>
      </c>
      <c r="BF42">
        <v>0</v>
      </c>
      <c r="BG42">
        <v>0</v>
      </c>
      <c r="BH42">
        <v>0</v>
      </c>
      <c r="BI42">
        <v>0</v>
      </c>
      <c r="BJ42">
        <v>0</v>
      </c>
      <c r="BK42">
        <v>0</v>
      </c>
      <c r="BL42">
        <v>0</v>
      </c>
      <c r="BM42">
        <v>0</v>
      </c>
      <c r="BN42">
        <v>0</v>
      </c>
      <c r="BO42">
        <v>0</v>
      </c>
      <c r="BP42">
        <v>0</v>
      </c>
      <c r="BQ42">
        <v>0</v>
      </c>
      <c r="BR42">
        <v>0</v>
      </c>
      <c r="BS42">
        <v>0</v>
      </c>
      <c r="BT42">
        <v>0</v>
      </c>
      <c r="BU42">
        <v>0</v>
      </c>
    </row>
    <row r="43" spans="1:73" x14ac:dyDescent="0.25">
      <c r="A43">
        <v>3847</v>
      </c>
      <c r="B43" t="s">
        <v>1871</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1</v>
      </c>
      <c r="BF43">
        <v>0</v>
      </c>
      <c r="BG43">
        <v>0</v>
      </c>
      <c r="BH43">
        <v>0</v>
      </c>
      <c r="BI43">
        <v>0</v>
      </c>
      <c r="BJ43">
        <v>0</v>
      </c>
      <c r="BK43">
        <v>0</v>
      </c>
      <c r="BL43">
        <v>0</v>
      </c>
      <c r="BM43">
        <v>0</v>
      </c>
      <c r="BN43">
        <v>0</v>
      </c>
      <c r="BO43">
        <v>0</v>
      </c>
      <c r="BP43">
        <v>0</v>
      </c>
      <c r="BQ43">
        <v>0</v>
      </c>
      <c r="BR43">
        <v>0</v>
      </c>
      <c r="BS43">
        <v>0</v>
      </c>
      <c r="BT43">
        <v>0</v>
      </c>
      <c r="BU43">
        <v>0</v>
      </c>
    </row>
    <row r="44" spans="1:73" x14ac:dyDescent="0.25">
      <c r="A44">
        <v>4013</v>
      </c>
      <c r="B44" t="s">
        <v>1941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1</v>
      </c>
      <c r="BO44">
        <v>0</v>
      </c>
      <c r="BP44">
        <v>0</v>
      </c>
      <c r="BQ44">
        <v>0</v>
      </c>
      <c r="BR44">
        <v>0</v>
      </c>
      <c r="BS44">
        <v>0</v>
      </c>
      <c r="BT44">
        <v>0</v>
      </c>
      <c r="BU44">
        <v>0</v>
      </c>
    </row>
    <row r="45" spans="1:73" x14ac:dyDescent="0.25">
      <c r="A45">
        <v>4188</v>
      </c>
      <c r="B45" t="s">
        <v>2027</v>
      </c>
      <c r="C45">
        <v>0</v>
      </c>
      <c r="D45">
        <v>0</v>
      </c>
      <c r="E45">
        <v>0</v>
      </c>
      <c r="F45">
        <v>1</v>
      </c>
      <c r="G45">
        <v>0</v>
      </c>
      <c r="H45">
        <v>0</v>
      </c>
      <c r="I45">
        <v>0</v>
      </c>
      <c r="J45">
        <v>0</v>
      </c>
      <c r="K45">
        <v>0</v>
      </c>
      <c r="L45">
        <v>0</v>
      </c>
      <c r="M45">
        <v>0</v>
      </c>
      <c r="N45">
        <v>0</v>
      </c>
      <c r="O45">
        <v>0</v>
      </c>
      <c r="P45">
        <v>0</v>
      </c>
      <c r="Q45">
        <v>0</v>
      </c>
      <c r="R45">
        <v>0</v>
      </c>
      <c r="S45">
        <v>0</v>
      </c>
      <c r="T45">
        <v>0</v>
      </c>
      <c r="U45">
        <v>0</v>
      </c>
      <c r="V45">
        <v>0</v>
      </c>
      <c r="W45">
        <v>0</v>
      </c>
      <c r="X45">
        <v>1</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c r="BM45">
        <v>0</v>
      </c>
      <c r="BN45">
        <v>0</v>
      </c>
      <c r="BO45">
        <v>0</v>
      </c>
      <c r="BP45">
        <v>0</v>
      </c>
      <c r="BQ45">
        <v>0</v>
      </c>
      <c r="BR45">
        <v>0</v>
      </c>
      <c r="BS45">
        <v>0</v>
      </c>
      <c r="BT45">
        <v>0</v>
      </c>
      <c r="BU45">
        <v>0</v>
      </c>
    </row>
    <row r="46" spans="1:73" x14ac:dyDescent="0.25">
      <c r="A46">
        <v>4189</v>
      </c>
      <c r="B46" t="s">
        <v>1846</v>
      </c>
      <c r="C46">
        <v>0</v>
      </c>
      <c r="D46">
        <v>1</v>
      </c>
      <c r="E46">
        <v>1</v>
      </c>
      <c r="F46">
        <v>1</v>
      </c>
      <c r="G46">
        <v>0</v>
      </c>
      <c r="H46">
        <v>0</v>
      </c>
      <c r="I46">
        <v>0</v>
      </c>
      <c r="J46">
        <v>0</v>
      </c>
      <c r="K46">
        <v>0</v>
      </c>
      <c r="L46">
        <v>0</v>
      </c>
      <c r="M46">
        <v>0</v>
      </c>
      <c r="N46">
        <v>0</v>
      </c>
      <c r="O46">
        <v>0</v>
      </c>
      <c r="P46">
        <v>0</v>
      </c>
      <c r="Q46">
        <v>1</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c r="BM46">
        <v>0</v>
      </c>
      <c r="BN46">
        <v>0</v>
      </c>
      <c r="BO46">
        <v>0</v>
      </c>
      <c r="BP46">
        <v>0</v>
      </c>
      <c r="BQ46">
        <v>0</v>
      </c>
      <c r="BR46">
        <v>0</v>
      </c>
      <c r="BS46">
        <v>0</v>
      </c>
      <c r="BT46">
        <v>0</v>
      </c>
      <c r="BU46">
        <v>0</v>
      </c>
    </row>
    <row r="47" spans="1:73" x14ac:dyDescent="0.25">
      <c r="A47">
        <v>4320</v>
      </c>
      <c r="B47" t="s">
        <v>2090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1</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c r="BR47">
        <v>0</v>
      </c>
      <c r="BS47">
        <v>0</v>
      </c>
      <c r="BT47">
        <v>0</v>
      </c>
      <c r="BU47">
        <v>0</v>
      </c>
    </row>
    <row r="48" spans="1:73" x14ac:dyDescent="0.25">
      <c r="A48">
        <v>4469</v>
      </c>
      <c r="B48" t="s">
        <v>2154</v>
      </c>
      <c r="C48">
        <v>0</v>
      </c>
      <c r="D48">
        <v>0</v>
      </c>
      <c r="E48">
        <v>0</v>
      </c>
      <c r="F48">
        <v>1</v>
      </c>
      <c r="G48">
        <v>0</v>
      </c>
      <c r="H48">
        <v>0</v>
      </c>
      <c r="I48">
        <v>0</v>
      </c>
      <c r="J48">
        <v>0</v>
      </c>
      <c r="K48">
        <v>0</v>
      </c>
      <c r="L48">
        <v>0</v>
      </c>
      <c r="M48">
        <v>0</v>
      </c>
      <c r="N48">
        <v>0</v>
      </c>
      <c r="O48">
        <v>0</v>
      </c>
      <c r="P48">
        <v>0</v>
      </c>
      <c r="Q48">
        <v>0</v>
      </c>
      <c r="R48">
        <v>0</v>
      </c>
      <c r="S48">
        <v>0</v>
      </c>
      <c r="T48">
        <v>0</v>
      </c>
      <c r="U48">
        <v>0</v>
      </c>
      <c r="V48">
        <v>0</v>
      </c>
      <c r="W48">
        <v>0</v>
      </c>
      <c r="X48">
        <v>0</v>
      </c>
      <c r="Y48">
        <v>0</v>
      </c>
      <c r="Z48">
        <v>0</v>
      </c>
      <c r="AA48">
        <v>1</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c r="BR48">
        <v>0</v>
      </c>
      <c r="BS48">
        <v>0</v>
      </c>
      <c r="BT48">
        <v>0</v>
      </c>
      <c r="BU48">
        <v>0</v>
      </c>
    </row>
    <row r="49" spans="1:73" x14ac:dyDescent="0.25">
      <c r="A49">
        <v>4486</v>
      </c>
      <c r="B49" t="s">
        <v>2164</v>
      </c>
      <c r="C49">
        <v>1</v>
      </c>
      <c r="D49">
        <v>1</v>
      </c>
      <c r="E49">
        <v>1</v>
      </c>
      <c r="F49">
        <v>1</v>
      </c>
      <c r="G49">
        <v>0</v>
      </c>
      <c r="H49">
        <v>0</v>
      </c>
      <c r="I49">
        <v>0</v>
      </c>
      <c r="J49">
        <v>0</v>
      </c>
      <c r="K49">
        <v>1</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0</v>
      </c>
    </row>
    <row r="50" spans="1:73" x14ac:dyDescent="0.25">
      <c r="A50">
        <v>4662</v>
      </c>
      <c r="B50" t="s">
        <v>2266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1</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c r="BR50">
        <v>0</v>
      </c>
      <c r="BS50">
        <v>0</v>
      </c>
      <c r="BT50">
        <v>0</v>
      </c>
      <c r="BU50">
        <v>0</v>
      </c>
    </row>
    <row r="51" spans="1:73" x14ac:dyDescent="0.25">
      <c r="A51">
        <v>4918</v>
      </c>
      <c r="B51" t="s">
        <v>2371</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1</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row>
    <row r="52" spans="1:73" x14ac:dyDescent="0.25">
      <c r="A52">
        <v>5012</v>
      </c>
      <c r="B52" t="s">
        <v>2420</v>
      </c>
      <c r="C52">
        <v>0</v>
      </c>
      <c r="D52">
        <v>0</v>
      </c>
      <c r="E52">
        <v>0</v>
      </c>
      <c r="F52">
        <v>1</v>
      </c>
      <c r="G52">
        <v>0</v>
      </c>
      <c r="H52">
        <v>0</v>
      </c>
      <c r="I52">
        <v>0</v>
      </c>
      <c r="J52">
        <v>0</v>
      </c>
      <c r="K52">
        <v>0</v>
      </c>
      <c r="L52">
        <v>0</v>
      </c>
      <c r="M52">
        <v>0</v>
      </c>
      <c r="N52">
        <v>0</v>
      </c>
      <c r="O52">
        <v>0</v>
      </c>
      <c r="P52">
        <v>0</v>
      </c>
      <c r="Q52">
        <v>0</v>
      </c>
      <c r="R52">
        <v>0</v>
      </c>
      <c r="S52">
        <v>0</v>
      </c>
      <c r="T52">
        <v>0</v>
      </c>
      <c r="U52">
        <v>0</v>
      </c>
      <c r="V52">
        <v>0</v>
      </c>
      <c r="W52">
        <v>0</v>
      </c>
      <c r="X52">
        <v>0</v>
      </c>
      <c r="Y52">
        <v>0</v>
      </c>
      <c r="Z52">
        <v>1</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0</v>
      </c>
      <c r="BP52">
        <v>0</v>
      </c>
      <c r="BQ52">
        <v>0</v>
      </c>
      <c r="BR52">
        <v>0</v>
      </c>
      <c r="BS52">
        <v>0</v>
      </c>
      <c r="BT52">
        <v>0</v>
      </c>
      <c r="BU52">
        <v>0</v>
      </c>
    </row>
    <row r="53" spans="1:73" x14ac:dyDescent="0.25">
      <c r="A53">
        <v>5160</v>
      </c>
      <c r="B53" t="s">
        <v>1846</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c r="BM53">
        <v>0</v>
      </c>
      <c r="BN53">
        <v>0</v>
      </c>
      <c r="BO53">
        <v>0</v>
      </c>
      <c r="BP53">
        <v>0</v>
      </c>
      <c r="BQ53">
        <v>0</v>
      </c>
      <c r="BR53">
        <v>0</v>
      </c>
      <c r="BS53">
        <v>0</v>
      </c>
      <c r="BT53">
        <v>1</v>
      </c>
      <c r="BU53">
        <v>0</v>
      </c>
    </row>
    <row r="54" spans="1:73" x14ac:dyDescent="0.25">
      <c r="A54">
        <v>5295</v>
      </c>
      <c r="B54" t="s">
        <v>2583</v>
      </c>
      <c r="C54">
        <v>0</v>
      </c>
      <c r="D54">
        <v>0</v>
      </c>
      <c r="E54">
        <v>0</v>
      </c>
      <c r="F54">
        <v>1</v>
      </c>
      <c r="G54">
        <v>0</v>
      </c>
      <c r="H54">
        <v>0</v>
      </c>
      <c r="I54">
        <v>0</v>
      </c>
      <c r="J54">
        <v>0</v>
      </c>
      <c r="K54">
        <v>0</v>
      </c>
      <c r="L54">
        <v>0</v>
      </c>
      <c r="M54">
        <v>0</v>
      </c>
      <c r="N54">
        <v>0</v>
      </c>
      <c r="O54">
        <v>0</v>
      </c>
      <c r="P54">
        <v>0</v>
      </c>
      <c r="Q54">
        <v>0</v>
      </c>
      <c r="R54">
        <v>0</v>
      </c>
      <c r="S54">
        <v>0</v>
      </c>
      <c r="T54">
        <v>0</v>
      </c>
      <c r="U54">
        <v>0</v>
      </c>
      <c r="V54">
        <v>1</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c r="BN54">
        <v>0</v>
      </c>
      <c r="BO54">
        <v>0</v>
      </c>
      <c r="BP54">
        <v>0</v>
      </c>
      <c r="BQ54">
        <v>0</v>
      </c>
      <c r="BR54">
        <v>0</v>
      </c>
      <c r="BS54">
        <v>0</v>
      </c>
      <c r="BT54">
        <v>0</v>
      </c>
      <c r="BU54">
        <v>0</v>
      </c>
    </row>
    <row r="55" spans="1:73" x14ac:dyDescent="0.25">
      <c r="A55">
        <v>5635</v>
      </c>
      <c r="B55" t="s">
        <v>2765</v>
      </c>
      <c r="C55">
        <v>0</v>
      </c>
      <c r="D55">
        <v>0</v>
      </c>
      <c r="E55">
        <v>1</v>
      </c>
      <c r="F55">
        <v>1</v>
      </c>
      <c r="G55">
        <v>0</v>
      </c>
      <c r="H55">
        <v>0</v>
      </c>
      <c r="I55">
        <v>0</v>
      </c>
      <c r="J55">
        <v>0</v>
      </c>
      <c r="K55">
        <v>0</v>
      </c>
      <c r="L55">
        <v>0</v>
      </c>
      <c r="M55">
        <v>0</v>
      </c>
      <c r="N55">
        <v>0</v>
      </c>
      <c r="O55">
        <v>0</v>
      </c>
      <c r="P55">
        <v>0</v>
      </c>
      <c r="Q55">
        <v>0</v>
      </c>
      <c r="R55">
        <v>0</v>
      </c>
      <c r="S55">
        <v>0</v>
      </c>
      <c r="T55">
        <v>0</v>
      </c>
      <c r="U55">
        <v>1</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row>
    <row r="56" spans="1:73" x14ac:dyDescent="0.25">
      <c r="A56">
        <v>5839</v>
      </c>
      <c r="B56" t="s">
        <v>2887</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1</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row>
    <row r="57" spans="1:73" x14ac:dyDescent="0.25">
      <c r="A57">
        <v>5842</v>
      </c>
      <c r="B57" t="s">
        <v>1302</v>
      </c>
      <c r="C57">
        <v>0</v>
      </c>
      <c r="D57">
        <v>0</v>
      </c>
      <c r="E57">
        <v>1</v>
      </c>
      <c r="F57">
        <v>1</v>
      </c>
      <c r="G57">
        <v>0</v>
      </c>
      <c r="H57">
        <v>0</v>
      </c>
      <c r="I57">
        <v>0</v>
      </c>
      <c r="J57">
        <v>0</v>
      </c>
      <c r="K57">
        <v>0</v>
      </c>
      <c r="L57">
        <v>0</v>
      </c>
      <c r="M57">
        <v>0</v>
      </c>
      <c r="N57">
        <v>0</v>
      </c>
      <c r="O57">
        <v>0</v>
      </c>
      <c r="P57">
        <v>0</v>
      </c>
      <c r="Q57">
        <v>0</v>
      </c>
      <c r="R57">
        <v>0</v>
      </c>
      <c r="S57">
        <v>1</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c r="BQ57">
        <v>0</v>
      </c>
      <c r="BR57">
        <v>0</v>
      </c>
      <c r="BS57">
        <v>0</v>
      </c>
      <c r="BT57">
        <v>0</v>
      </c>
      <c r="BU57">
        <v>0</v>
      </c>
    </row>
    <row r="58" spans="1:73" x14ac:dyDescent="0.25">
      <c r="A58">
        <v>5869</v>
      </c>
      <c r="B58" t="s">
        <v>2910</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1</v>
      </c>
      <c r="BI58">
        <v>0</v>
      </c>
      <c r="BJ58">
        <v>0</v>
      </c>
      <c r="BK58">
        <v>0</v>
      </c>
      <c r="BL58">
        <v>0</v>
      </c>
      <c r="BM58">
        <v>0</v>
      </c>
      <c r="BN58">
        <v>0</v>
      </c>
      <c r="BO58">
        <v>0</v>
      </c>
      <c r="BP58">
        <v>0</v>
      </c>
      <c r="BQ58">
        <v>0</v>
      </c>
      <c r="BR58">
        <v>0</v>
      </c>
      <c r="BS58">
        <v>0</v>
      </c>
      <c r="BT58">
        <v>0</v>
      </c>
      <c r="BU58">
        <v>0</v>
      </c>
    </row>
    <row r="59" spans="1:73" x14ac:dyDescent="0.25">
      <c r="A59">
        <v>5892</v>
      </c>
      <c r="B59" t="s">
        <v>2924</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1</v>
      </c>
      <c r="BB59">
        <v>0</v>
      </c>
      <c r="BC59">
        <v>0</v>
      </c>
      <c r="BD59">
        <v>0</v>
      </c>
      <c r="BE59">
        <v>0</v>
      </c>
      <c r="BF59">
        <v>0</v>
      </c>
      <c r="BG59">
        <v>0</v>
      </c>
      <c r="BH59">
        <v>0</v>
      </c>
      <c r="BI59">
        <v>0</v>
      </c>
      <c r="BJ59">
        <v>0</v>
      </c>
      <c r="BK59">
        <v>0</v>
      </c>
      <c r="BL59">
        <v>0</v>
      </c>
      <c r="BM59">
        <v>0</v>
      </c>
      <c r="BN59">
        <v>0</v>
      </c>
      <c r="BO59">
        <v>0</v>
      </c>
      <c r="BP59">
        <v>0</v>
      </c>
      <c r="BQ59">
        <v>0</v>
      </c>
      <c r="BR59">
        <v>0</v>
      </c>
      <c r="BS59">
        <v>0</v>
      </c>
      <c r="BT59">
        <v>0</v>
      </c>
      <c r="BU59">
        <v>0</v>
      </c>
    </row>
    <row r="60" spans="1:73" x14ac:dyDescent="0.25">
      <c r="A60">
        <v>5930</v>
      </c>
      <c r="B60" t="s">
        <v>2953</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1</v>
      </c>
      <c r="BK60">
        <v>0</v>
      </c>
      <c r="BL60">
        <v>0</v>
      </c>
      <c r="BM60">
        <v>0</v>
      </c>
      <c r="BN60">
        <v>0</v>
      </c>
      <c r="BO60">
        <v>0</v>
      </c>
      <c r="BP60">
        <v>0</v>
      </c>
      <c r="BQ60">
        <v>0</v>
      </c>
      <c r="BR60">
        <v>0</v>
      </c>
      <c r="BS60">
        <v>0</v>
      </c>
      <c r="BT60">
        <v>0</v>
      </c>
      <c r="BU60">
        <v>0</v>
      </c>
    </row>
    <row r="61" spans="1:73" x14ac:dyDescent="0.25">
      <c r="A61">
        <v>6025</v>
      </c>
      <c r="B61" t="s">
        <v>3025</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1</v>
      </c>
      <c r="BC61">
        <v>0</v>
      </c>
      <c r="BD61">
        <v>0</v>
      </c>
      <c r="BE61">
        <v>0</v>
      </c>
      <c r="BF61">
        <v>0</v>
      </c>
      <c r="BG61">
        <v>0</v>
      </c>
      <c r="BH61">
        <v>0</v>
      </c>
      <c r="BI61">
        <v>0</v>
      </c>
      <c r="BJ61">
        <v>0</v>
      </c>
      <c r="BK61">
        <v>0</v>
      </c>
      <c r="BL61">
        <v>0</v>
      </c>
      <c r="BM61">
        <v>0</v>
      </c>
      <c r="BN61">
        <v>0</v>
      </c>
      <c r="BO61">
        <v>0</v>
      </c>
      <c r="BP61">
        <v>0</v>
      </c>
      <c r="BQ61">
        <v>0</v>
      </c>
      <c r="BR61">
        <v>0</v>
      </c>
      <c r="BS61">
        <v>0</v>
      </c>
      <c r="BT61">
        <v>0</v>
      </c>
      <c r="BU61">
        <v>0</v>
      </c>
    </row>
    <row r="62" spans="1:73" x14ac:dyDescent="0.25">
      <c r="A62">
        <v>6321</v>
      </c>
      <c r="B62" t="s">
        <v>3194</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1</v>
      </c>
      <c r="BL62">
        <v>0</v>
      </c>
      <c r="BM62">
        <v>0</v>
      </c>
      <c r="BN62">
        <v>0</v>
      </c>
      <c r="BO62">
        <v>0</v>
      </c>
      <c r="BP62">
        <v>0</v>
      </c>
      <c r="BQ62">
        <v>0</v>
      </c>
      <c r="BR62">
        <v>0</v>
      </c>
      <c r="BS62">
        <v>0</v>
      </c>
      <c r="BT62">
        <v>0</v>
      </c>
      <c r="BU62">
        <v>0</v>
      </c>
    </row>
    <row r="63" spans="1:73" x14ac:dyDescent="0.25">
      <c r="A63">
        <v>6369</v>
      </c>
      <c r="B63" t="s">
        <v>3239</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1</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c r="BM63">
        <v>0</v>
      </c>
      <c r="BN63">
        <v>0</v>
      </c>
      <c r="BO63">
        <v>0</v>
      </c>
      <c r="BP63">
        <v>0</v>
      </c>
      <c r="BQ63">
        <v>0</v>
      </c>
      <c r="BR63">
        <v>0</v>
      </c>
      <c r="BS63">
        <v>0</v>
      </c>
      <c r="BT63">
        <v>0</v>
      </c>
      <c r="BU63">
        <v>0</v>
      </c>
    </row>
    <row r="64" spans="1:73" x14ac:dyDescent="0.25">
      <c r="A64">
        <v>6377</v>
      </c>
      <c r="B64" t="s">
        <v>3246</v>
      </c>
      <c r="C64">
        <v>0</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c r="BL64">
        <v>0</v>
      </c>
      <c r="BM64">
        <v>0</v>
      </c>
      <c r="BN64">
        <v>0</v>
      </c>
      <c r="BO64">
        <v>0</v>
      </c>
      <c r="BP64">
        <v>0</v>
      </c>
      <c r="BQ64">
        <v>1</v>
      </c>
      <c r="BR64">
        <v>0</v>
      </c>
      <c r="BS64">
        <v>0</v>
      </c>
      <c r="BT64">
        <v>0</v>
      </c>
      <c r="BU64">
        <v>0</v>
      </c>
    </row>
    <row r="65" spans="1:73" x14ac:dyDescent="0.25">
      <c r="A65">
        <v>6418</v>
      </c>
      <c r="B65" t="s">
        <v>3287</v>
      </c>
      <c r="C65">
        <v>0</v>
      </c>
      <c r="D65">
        <v>0</v>
      </c>
      <c r="E65">
        <v>0</v>
      </c>
      <c r="F65">
        <v>1</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1</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v>0</v>
      </c>
      <c r="BN65">
        <v>0</v>
      </c>
      <c r="BO65">
        <v>0</v>
      </c>
      <c r="BP65">
        <v>0</v>
      </c>
      <c r="BQ65">
        <v>0</v>
      </c>
      <c r="BR65">
        <v>0</v>
      </c>
      <c r="BS65">
        <v>0</v>
      </c>
      <c r="BT65">
        <v>0</v>
      </c>
      <c r="BU65">
        <v>0</v>
      </c>
    </row>
    <row r="66" spans="1:73" x14ac:dyDescent="0.25">
      <c r="A66">
        <v>6430</v>
      </c>
      <c r="B66" t="s">
        <v>3297</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c r="BP66">
        <v>0</v>
      </c>
      <c r="BQ66">
        <v>0</v>
      </c>
      <c r="BR66">
        <v>1</v>
      </c>
      <c r="BS66">
        <v>0</v>
      </c>
      <c r="BT66">
        <v>0</v>
      </c>
      <c r="BU66">
        <v>0</v>
      </c>
    </row>
    <row r="67" spans="1:73" x14ac:dyDescent="0.25">
      <c r="A67">
        <v>6546</v>
      </c>
      <c r="B67" t="s">
        <v>2753</v>
      </c>
      <c r="C67">
        <v>0</v>
      </c>
      <c r="D67">
        <v>0</v>
      </c>
      <c r="E67">
        <v>0</v>
      </c>
      <c r="F67">
        <v>1</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1</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row>
    <row r="68" spans="1:73" x14ac:dyDescent="0.25">
      <c r="A68">
        <v>6652</v>
      </c>
      <c r="B68" t="s">
        <v>3475</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1</v>
      </c>
      <c r="AY68">
        <v>0</v>
      </c>
      <c r="AZ68">
        <v>0</v>
      </c>
      <c r="BA68">
        <v>0</v>
      </c>
      <c r="BB68">
        <v>0</v>
      </c>
      <c r="BC68">
        <v>0</v>
      </c>
      <c r="BD68">
        <v>0</v>
      </c>
      <c r="BE68">
        <v>0</v>
      </c>
      <c r="BF68">
        <v>0</v>
      </c>
      <c r="BG68">
        <v>0</v>
      </c>
      <c r="BH68">
        <v>0</v>
      </c>
      <c r="BI68">
        <v>0</v>
      </c>
      <c r="BJ68">
        <v>0</v>
      </c>
      <c r="BK68">
        <v>0</v>
      </c>
      <c r="BL68">
        <v>0</v>
      </c>
      <c r="BM68">
        <v>0</v>
      </c>
      <c r="BN68">
        <v>0</v>
      </c>
      <c r="BO68">
        <v>0</v>
      </c>
      <c r="BP68">
        <v>0</v>
      </c>
      <c r="BQ68">
        <v>0</v>
      </c>
      <c r="BR68">
        <v>0</v>
      </c>
      <c r="BS68">
        <v>0</v>
      </c>
      <c r="BT68">
        <v>0</v>
      </c>
      <c r="BU68">
        <v>0</v>
      </c>
    </row>
    <row r="69" spans="1:73" x14ac:dyDescent="0.25">
      <c r="A69">
        <v>6666</v>
      </c>
      <c r="B69" t="s">
        <v>3486</v>
      </c>
      <c r="C69">
        <v>0</v>
      </c>
      <c r="D69">
        <v>0</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c r="BL69">
        <v>0</v>
      </c>
      <c r="BM69">
        <v>0</v>
      </c>
      <c r="BN69">
        <v>0</v>
      </c>
      <c r="BO69">
        <v>0</v>
      </c>
      <c r="BP69">
        <v>1</v>
      </c>
      <c r="BQ69">
        <v>0</v>
      </c>
      <c r="BR69">
        <v>0</v>
      </c>
      <c r="BS69">
        <v>0</v>
      </c>
      <c r="BT69">
        <v>0</v>
      </c>
      <c r="BU69">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X30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G1" t="s">
        <v>86</v>
      </c>
    </row>
    <row r="2" spans="1:206"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118</v>
      </c>
      <c r="B3" t="s">
        <v>494</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v>0</v>
      </c>
      <c r="BJ3" s="26">
        <v>0</v>
      </c>
      <c r="BK3" s="26">
        <v>0</v>
      </c>
      <c r="BL3" s="26">
        <v>0</v>
      </c>
      <c r="BM3" s="26">
        <v>0</v>
      </c>
      <c r="BN3" s="26">
        <v>0</v>
      </c>
      <c r="BO3" s="26">
        <v>0</v>
      </c>
      <c r="BP3" s="26">
        <v>0</v>
      </c>
      <c r="BQ3" s="26">
        <v>0</v>
      </c>
      <c r="BR3" s="26">
        <v>0</v>
      </c>
      <c r="BS3" s="26">
        <v>0</v>
      </c>
      <c r="BT3" s="26">
        <v>0</v>
      </c>
      <c r="BU3" s="26">
        <v>0</v>
      </c>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row>
    <row r="4" spans="1:206" x14ac:dyDescent="0.25">
      <c r="A4">
        <v>180</v>
      </c>
      <c r="B4" t="s">
        <v>526</v>
      </c>
      <c r="C4" s="26">
        <v>1</v>
      </c>
      <c r="D4" s="26">
        <v>1</v>
      </c>
      <c r="E4" s="26">
        <v>1</v>
      </c>
      <c r="F4" s="26">
        <v>1</v>
      </c>
      <c r="G4" s="26">
        <v>0</v>
      </c>
      <c r="H4" s="26">
        <v>0</v>
      </c>
      <c r="I4" s="26">
        <v>0</v>
      </c>
      <c r="J4" s="26">
        <v>0</v>
      </c>
      <c r="K4" s="26">
        <v>0</v>
      </c>
      <c r="L4" s="26">
        <v>0</v>
      </c>
      <c r="M4" s="26">
        <v>1</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v>0</v>
      </c>
      <c r="BJ4" s="26">
        <v>0</v>
      </c>
      <c r="BK4" s="26">
        <v>0</v>
      </c>
      <c r="BL4" s="26">
        <v>0</v>
      </c>
      <c r="BM4" s="26">
        <v>0</v>
      </c>
      <c r="BN4" s="26">
        <v>0</v>
      </c>
      <c r="BO4" s="26">
        <v>0</v>
      </c>
      <c r="BP4" s="26">
        <v>0</v>
      </c>
      <c r="BQ4" s="26">
        <v>0</v>
      </c>
      <c r="BR4" s="26">
        <v>0</v>
      </c>
      <c r="BS4" s="26">
        <v>0</v>
      </c>
      <c r="BT4" s="26">
        <v>0</v>
      </c>
      <c r="BU4" s="26">
        <v>0</v>
      </c>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row>
    <row r="5" spans="1:206" x14ac:dyDescent="0.25">
      <c r="A5">
        <v>330</v>
      </c>
      <c r="B5" t="s">
        <v>595</v>
      </c>
      <c r="C5" s="26">
        <v>1</v>
      </c>
      <c r="D5" s="26">
        <v>1</v>
      </c>
      <c r="E5" s="26">
        <v>1</v>
      </c>
      <c r="F5" s="26">
        <v>1</v>
      </c>
      <c r="G5" s="26">
        <v>0</v>
      </c>
      <c r="H5" s="26">
        <v>1</v>
      </c>
      <c r="I5" s="26">
        <v>0</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v>0</v>
      </c>
      <c r="BJ5" s="26">
        <v>0</v>
      </c>
      <c r="BK5" s="26">
        <v>0</v>
      </c>
      <c r="BL5" s="26">
        <v>0</v>
      </c>
      <c r="BM5" s="26">
        <v>0</v>
      </c>
      <c r="BN5" s="26">
        <v>0</v>
      </c>
      <c r="BO5" s="26">
        <v>0</v>
      </c>
      <c r="BP5" s="26">
        <v>0</v>
      </c>
      <c r="BQ5" s="26">
        <v>0</v>
      </c>
      <c r="BR5" s="26">
        <v>0</v>
      </c>
      <c r="BS5" s="26">
        <v>0</v>
      </c>
      <c r="BT5" s="26">
        <v>0</v>
      </c>
      <c r="BU5" s="26">
        <v>0</v>
      </c>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row>
    <row r="6" spans="1:206" x14ac:dyDescent="0.25">
      <c r="A6">
        <v>1678</v>
      </c>
      <c r="B6" t="s">
        <v>1002</v>
      </c>
      <c r="C6" s="26">
        <v>1</v>
      </c>
      <c r="D6" s="26">
        <v>1</v>
      </c>
      <c r="E6" s="26">
        <v>1</v>
      </c>
      <c r="F6" s="26">
        <v>1</v>
      </c>
      <c r="G6" s="26">
        <v>0</v>
      </c>
      <c r="H6" s="26">
        <v>0</v>
      </c>
      <c r="I6" s="26">
        <v>1</v>
      </c>
      <c r="J6" s="26">
        <v>0</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v>0</v>
      </c>
      <c r="BJ6" s="26">
        <v>0</v>
      </c>
      <c r="BK6" s="26">
        <v>0</v>
      </c>
      <c r="BL6" s="26">
        <v>0</v>
      </c>
      <c r="BM6" s="26">
        <v>0</v>
      </c>
      <c r="BN6" s="26">
        <v>0</v>
      </c>
      <c r="BO6" s="26">
        <v>0</v>
      </c>
      <c r="BP6" s="26">
        <v>0</v>
      </c>
      <c r="BQ6" s="26">
        <v>0</v>
      </c>
      <c r="BR6" s="26">
        <v>0</v>
      </c>
      <c r="BS6" s="26">
        <v>0</v>
      </c>
      <c r="BT6" s="26">
        <v>0</v>
      </c>
      <c r="BU6" s="26">
        <v>0</v>
      </c>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row>
    <row r="7" spans="1:206" x14ac:dyDescent="0.25">
      <c r="A7">
        <v>2073</v>
      </c>
      <c r="B7" t="s">
        <v>1141</v>
      </c>
      <c r="C7" s="26">
        <v>1</v>
      </c>
      <c r="D7" s="26">
        <v>1</v>
      </c>
      <c r="E7" s="26">
        <v>1</v>
      </c>
      <c r="F7" s="26">
        <v>1</v>
      </c>
      <c r="G7" s="26">
        <v>0</v>
      </c>
      <c r="H7" s="26">
        <v>0</v>
      </c>
      <c r="I7" s="26">
        <v>0</v>
      </c>
      <c r="J7" s="26">
        <v>0</v>
      </c>
      <c r="K7" s="26">
        <v>0</v>
      </c>
      <c r="L7" s="26">
        <v>1</v>
      </c>
      <c r="M7" s="26">
        <v>0</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v>0</v>
      </c>
      <c r="BJ7" s="26">
        <v>0</v>
      </c>
      <c r="BK7" s="26">
        <v>0</v>
      </c>
      <c r="BL7" s="26">
        <v>0</v>
      </c>
      <c r="BM7" s="26">
        <v>0</v>
      </c>
      <c r="BN7" s="26">
        <v>0</v>
      </c>
      <c r="BO7" s="26">
        <v>0</v>
      </c>
      <c r="BP7" s="26">
        <v>0</v>
      </c>
      <c r="BQ7" s="26">
        <v>0</v>
      </c>
      <c r="BR7" s="26">
        <v>0</v>
      </c>
      <c r="BS7" s="26">
        <v>0</v>
      </c>
      <c r="BT7" s="26">
        <v>0</v>
      </c>
      <c r="BU7" s="26">
        <v>0</v>
      </c>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row>
    <row r="8" spans="1:206" x14ac:dyDescent="0.25">
      <c r="A8">
        <v>3008</v>
      </c>
      <c r="B8" t="s">
        <v>1490</v>
      </c>
      <c r="C8" s="26">
        <v>1</v>
      </c>
      <c r="D8" s="26">
        <v>1</v>
      </c>
      <c r="E8" s="26">
        <v>1</v>
      </c>
      <c r="F8" s="26">
        <v>1</v>
      </c>
      <c r="G8" s="26">
        <v>0</v>
      </c>
      <c r="H8" s="26">
        <v>0</v>
      </c>
      <c r="I8" s="26">
        <v>0</v>
      </c>
      <c r="J8" s="26">
        <v>1</v>
      </c>
      <c r="K8" s="26">
        <v>0</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v>0</v>
      </c>
      <c r="BJ8" s="26">
        <v>0</v>
      </c>
      <c r="BK8" s="26">
        <v>0</v>
      </c>
      <c r="BL8" s="26">
        <v>0</v>
      </c>
      <c r="BM8" s="26">
        <v>0</v>
      </c>
      <c r="BN8" s="26">
        <v>0</v>
      </c>
      <c r="BO8" s="26">
        <v>0</v>
      </c>
      <c r="BP8" s="26">
        <v>0</v>
      </c>
      <c r="BQ8" s="26">
        <v>0</v>
      </c>
      <c r="BR8" s="26">
        <v>0</v>
      </c>
      <c r="BS8" s="26">
        <v>0</v>
      </c>
      <c r="BT8" s="26">
        <v>0</v>
      </c>
      <c r="BU8" s="26">
        <v>0</v>
      </c>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row>
    <row r="9" spans="1:206" x14ac:dyDescent="0.25">
      <c r="A9">
        <v>3647</v>
      </c>
      <c r="B9" t="s">
        <v>1788</v>
      </c>
      <c r="C9" s="26">
        <v>1</v>
      </c>
      <c r="D9" s="26">
        <v>1</v>
      </c>
      <c r="E9" s="26">
        <v>1</v>
      </c>
      <c r="F9" s="26">
        <v>1</v>
      </c>
      <c r="G9" s="26">
        <v>0</v>
      </c>
      <c r="H9" s="26">
        <v>0</v>
      </c>
      <c r="I9" s="26">
        <v>0</v>
      </c>
      <c r="J9" s="26">
        <v>0</v>
      </c>
      <c r="K9" s="26">
        <v>0</v>
      </c>
      <c r="L9" s="26">
        <v>0</v>
      </c>
      <c r="M9" s="26">
        <v>0</v>
      </c>
      <c r="N9" s="26">
        <v>1</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v>0</v>
      </c>
      <c r="BJ9" s="26">
        <v>0</v>
      </c>
      <c r="BK9" s="26">
        <v>0</v>
      </c>
      <c r="BL9" s="26">
        <v>0</v>
      </c>
      <c r="BM9" s="26">
        <v>0</v>
      </c>
      <c r="BN9" s="26">
        <v>0</v>
      </c>
      <c r="BO9" s="26">
        <v>0</v>
      </c>
      <c r="BP9" s="26">
        <v>0</v>
      </c>
      <c r="BQ9" s="26">
        <v>0</v>
      </c>
      <c r="BR9" s="26">
        <v>0</v>
      </c>
      <c r="BS9" s="26">
        <v>0</v>
      </c>
      <c r="BT9" s="26">
        <v>0</v>
      </c>
      <c r="BU9" s="26">
        <v>0</v>
      </c>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row>
    <row r="10" spans="1:206" x14ac:dyDescent="0.25">
      <c r="A10">
        <v>4486</v>
      </c>
      <c r="B10" t="s">
        <v>2164</v>
      </c>
      <c r="C10" s="26">
        <v>1</v>
      </c>
      <c r="D10" s="26">
        <v>1</v>
      </c>
      <c r="E10" s="26">
        <v>1</v>
      </c>
      <c r="F10" s="26">
        <v>1</v>
      </c>
      <c r="G10" s="26">
        <v>0</v>
      </c>
      <c r="H10" s="26">
        <v>0</v>
      </c>
      <c r="I10" s="26">
        <v>0</v>
      </c>
      <c r="J10" s="26">
        <v>0</v>
      </c>
      <c r="K10" s="26">
        <v>1</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v>0</v>
      </c>
      <c r="BJ10" s="26">
        <v>0</v>
      </c>
      <c r="BK10" s="26">
        <v>0</v>
      </c>
      <c r="BL10" s="26">
        <v>0</v>
      </c>
      <c r="BM10" s="26">
        <v>0</v>
      </c>
      <c r="BN10" s="26">
        <v>0</v>
      </c>
      <c r="BO10" s="26">
        <v>0</v>
      </c>
      <c r="BP10" s="26">
        <v>0</v>
      </c>
      <c r="BQ10" s="26">
        <v>0</v>
      </c>
      <c r="BR10" s="26">
        <v>0</v>
      </c>
      <c r="BS10" s="26">
        <v>0</v>
      </c>
      <c r="BT10" s="26">
        <v>0</v>
      </c>
      <c r="BU10" s="26">
        <v>0</v>
      </c>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row>
    <row r="11" spans="1:206" x14ac:dyDescent="0.25">
      <c r="A11">
        <v>60</v>
      </c>
      <c r="B11" t="s">
        <v>462</v>
      </c>
      <c r="C11" s="26">
        <v>0</v>
      </c>
      <c r="D11" s="26">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1</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v>0</v>
      </c>
      <c r="BJ11" s="26">
        <v>0</v>
      </c>
      <c r="BK11" s="26">
        <v>0</v>
      </c>
      <c r="BL11" s="26">
        <v>0</v>
      </c>
      <c r="BM11" s="26">
        <v>0</v>
      </c>
      <c r="BN11" s="26">
        <v>0</v>
      </c>
      <c r="BO11" s="26">
        <v>0</v>
      </c>
      <c r="BP11" s="26">
        <v>0</v>
      </c>
      <c r="BQ11" s="26">
        <v>0</v>
      </c>
      <c r="BR11" s="26">
        <v>0</v>
      </c>
      <c r="BS11" s="26">
        <v>0</v>
      </c>
      <c r="BT11" s="26">
        <v>0</v>
      </c>
      <c r="BU11" s="26">
        <v>0</v>
      </c>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row>
    <row r="12" spans="1:206" x14ac:dyDescent="0.25">
      <c r="A12">
        <v>79</v>
      </c>
      <c r="B12" t="s">
        <v>473</v>
      </c>
      <c r="C12" s="26">
        <v>0</v>
      </c>
      <c r="D12" s="26">
        <v>0</v>
      </c>
      <c r="E12" s="26">
        <v>0</v>
      </c>
      <c r="F12" s="26">
        <v>0</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s="26">
        <v>0</v>
      </c>
      <c r="Y12" s="26">
        <v>0</v>
      </c>
      <c r="Z12" s="26">
        <v>0</v>
      </c>
      <c r="AA12" s="26">
        <v>0</v>
      </c>
      <c r="AB12" s="26">
        <v>0</v>
      </c>
      <c r="AC12" s="26">
        <v>0</v>
      </c>
      <c r="AD12" s="26">
        <v>0</v>
      </c>
      <c r="AE12" s="26">
        <v>1</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v>0</v>
      </c>
      <c r="BJ12" s="26">
        <v>0</v>
      </c>
      <c r="BK12" s="26">
        <v>0</v>
      </c>
      <c r="BL12" s="26">
        <v>0</v>
      </c>
      <c r="BM12" s="26">
        <v>0</v>
      </c>
      <c r="BN12" s="26">
        <v>0</v>
      </c>
      <c r="BO12" s="26">
        <v>0</v>
      </c>
      <c r="BP12" s="26">
        <v>0</v>
      </c>
      <c r="BQ12" s="26">
        <v>0</v>
      </c>
      <c r="BR12" s="26">
        <v>0</v>
      </c>
      <c r="BS12" s="26">
        <v>0</v>
      </c>
      <c r="BT12" s="26">
        <v>0</v>
      </c>
      <c r="BU12" s="26">
        <v>0</v>
      </c>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row>
    <row r="13" spans="1:206" x14ac:dyDescent="0.25">
      <c r="A13">
        <v>120</v>
      </c>
      <c r="B13" t="s">
        <v>495</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1</v>
      </c>
      <c r="BD13" s="26">
        <v>0</v>
      </c>
      <c r="BE13" s="26">
        <v>0</v>
      </c>
      <c r="BF13" s="26">
        <v>0</v>
      </c>
      <c r="BG13" s="26">
        <v>0</v>
      </c>
      <c r="BH13" s="26">
        <v>0</v>
      </c>
      <c r="BI13" s="26">
        <v>0</v>
      </c>
      <c r="BJ13" s="26">
        <v>0</v>
      </c>
      <c r="BK13" s="26">
        <v>0</v>
      </c>
      <c r="BL13" s="26">
        <v>0</v>
      </c>
      <c r="BM13" s="26">
        <v>0</v>
      </c>
      <c r="BN13" s="26">
        <v>0</v>
      </c>
      <c r="BO13" s="26">
        <v>0</v>
      </c>
      <c r="BP13" s="26">
        <v>0</v>
      </c>
      <c r="BQ13" s="26">
        <v>0</v>
      </c>
      <c r="BR13" s="26">
        <v>0</v>
      </c>
      <c r="BS13" s="26">
        <v>0</v>
      </c>
      <c r="BT13" s="26">
        <v>0</v>
      </c>
      <c r="BU13" s="26">
        <v>0</v>
      </c>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row>
    <row r="14" spans="1:206" x14ac:dyDescent="0.25">
      <c r="A14">
        <v>159</v>
      </c>
      <c r="B14" t="s">
        <v>514</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0</v>
      </c>
      <c r="X14" s="26">
        <v>0</v>
      </c>
      <c r="Y14" s="26">
        <v>0</v>
      </c>
      <c r="Z14" s="26">
        <v>0</v>
      </c>
      <c r="AA14" s="26">
        <v>0</v>
      </c>
      <c r="AB14" s="26">
        <v>1</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v>0</v>
      </c>
      <c r="BJ14" s="26">
        <v>0</v>
      </c>
      <c r="BK14" s="26">
        <v>0</v>
      </c>
      <c r="BL14" s="26">
        <v>0</v>
      </c>
      <c r="BM14" s="26">
        <v>0</v>
      </c>
      <c r="BN14" s="26">
        <v>0</v>
      </c>
      <c r="BO14" s="26">
        <v>0</v>
      </c>
      <c r="BP14" s="26">
        <v>0</v>
      </c>
      <c r="BQ14" s="26">
        <v>0</v>
      </c>
      <c r="BR14" s="26">
        <v>0</v>
      </c>
      <c r="BS14" s="26">
        <v>0</v>
      </c>
      <c r="BT14" s="26">
        <v>0</v>
      </c>
      <c r="BU14" s="26">
        <v>0</v>
      </c>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row>
    <row r="15" spans="1:206" x14ac:dyDescent="0.25">
      <c r="A15">
        <v>589</v>
      </c>
      <c r="B15" t="s">
        <v>677</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v>0</v>
      </c>
      <c r="BJ15" s="26">
        <v>0</v>
      </c>
      <c r="BK15" s="26">
        <v>0</v>
      </c>
      <c r="BL15" s="26">
        <v>0</v>
      </c>
      <c r="BM15" s="26">
        <v>0</v>
      </c>
      <c r="BN15" s="26">
        <v>0</v>
      </c>
      <c r="BO15" s="26">
        <v>1</v>
      </c>
      <c r="BP15" s="26">
        <v>0</v>
      </c>
      <c r="BQ15" s="26">
        <v>0</v>
      </c>
      <c r="BR15" s="26">
        <v>0</v>
      </c>
      <c r="BS15" s="26">
        <v>0</v>
      </c>
      <c r="BT15" s="26">
        <v>0</v>
      </c>
      <c r="BU15" s="26">
        <v>0</v>
      </c>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row>
    <row r="16" spans="1:206" x14ac:dyDescent="0.25">
      <c r="A16">
        <v>696</v>
      </c>
      <c r="B16" t="s">
        <v>710</v>
      </c>
      <c r="C16" s="26">
        <v>0</v>
      </c>
      <c r="D16" s="26">
        <v>0</v>
      </c>
      <c r="E16" s="26">
        <v>0</v>
      </c>
      <c r="F16" s="26">
        <v>0</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v>0</v>
      </c>
      <c r="BJ16" s="26">
        <v>0</v>
      </c>
      <c r="BK16" s="26">
        <v>0</v>
      </c>
      <c r="BL16" s="26">
        <v>0</v>
      </c>
      <c r="BM16" s="26">
        <v>1</v>
      </c>
      <c r="BN16" s="26">
        <v>0</v>
      </c>
      <c r="BO16" s="26">
        <v>0</v>
      </c>
      <c r="BP16" s="26">
        <v>0</v>
      </c>
      <c r="BQ16" s="26">
        <v>0</v>
      </c>
      <c r="BR16" s="26">
        <v>0</v>
      </c>
      <c r="BS16" s="26">
        <v>0</v>
      </c>
      <c r="BT16" s="26">
        <v>0</v>
      </c>
      <c r="BU16" s="26">
        <v>0</v>
      </c>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row>
    <row r="17" spans="1:182" x14ac:dyDescent="0.25">
      <c r="A17">
        <v>704</v>
      </c>
      <c r="B17" t="s">
        <v>715</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0</v>
      </c>
      <c r="T17" s="26">
        <v>1</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v>0</v>
      </c>
      <c r="BJ17" s="26">
        <v>0</v>
      </c>
      <c r="BK17" s="26">
        <v>0</v>
      </c>
      <c r="BL17" s="26">
        <v>0</v>
      </c>
      <c r="BM17" s="26">
        <v>0</v>
      </c>
      <c r="BN17" s="26">
        <v>0</v>
      </c>
      <c r="BO17" s="26">
        <v>0</v>
      </c>
      <c r="BP17" s="26">
        <v>0</v>
      </c>
      <c r="BQ17" s="26">
        <v>0</v>
      </c>
      <c r="BR17" s="26">
        <v>0</v>
      </c>
      <c r="BS17" s="26">
        <v>0</v>
      </c>
      <c r="BT17" s="26">
        <v>0</v>
      </c>
      <c r="BU17" s="26">
        <v>0</v>
      </c>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row>
    <row r="18" spans="1:182" x14ac:dyDescent="0.25">
      <c r="A18">
        <v>744</v>
      </c>
      <c r="B18" t="s">
        <v>722</v>
      </c>
      <c r="C18" s="26">
        <v>0</v>
      </c>
      <c r="D18" s="26">
        <v>1</v>
      </c>
      <c r="E18" s="26">
        <v>1</v>
      </c>
      <c r="F18" s="26">
        <v>1</v>
      </c>
      <c r="G18" s="26">
        <v>0</v>
      </c>
      <c r="H18" s="26">
        <v>0</v>
      </c>
      <c r="I18" s="26">
        <v>0</v>
      </c>
      <c r="J18" s="26">
        <v>0</v>
      </c>
      <c r="K18" s="26">
        <v>0</v>
      </c>
      <c r="L18" s="26">
        <v>0</v>
      </c>
      <c r="M18" s="26">
        <v>0</v>
      </c>
      <c r="N18" s="26">
        <v>0</v>
      </c>
      <c r="O18" s="26">
        <v>0</v>
      </c>
      <c r="P18" s="26">
        <v>1</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v>0</v>
      </c>
      <c r="BJ18" s="26">
        <v>0</v>
      </c>
      <c r="BK18" s="26">
        <v>0</v>
      </c>
      <c r="BL18" s="26">
        <v>0</v>
      </c>
      <c r="BM18" s="26">
        <v>0</v>
      </c>
      <c r="BN18" s="26">
        <v>0</v>
      </c>
      <c r="BO18" s="26">
        <v>0</v>
      </c>
      <c r="BP18" s="26">
        <v>0</v>
      </c>
      <c r="BQ18" s="26">
        <v>0</v>
      </c>
      <c r="BR18" s="26">
        <v>0</v>
      </c>
      <c r="BS18" s="26">
        <v>0</v>
      </c>
      <c r="BT18" s="26">
        <v>0</v>
      </c>
      <c r="BU18" s="26">
        <v>0</v>
      </c>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row>
    <row r="19" spans="1:182" x14ac:dyDescent="0.25">
      <c r="A19">
        <v>900</v>
      </c>
      <c r="B19" t="s">
        <v>769</v>
      </c>
      <c r="C19" s="26">
        <v>0</v>
      </c>
      <c r="D19" s="26">
        <v>0</v>
      </c>
      <c r="E19" s="26">
        <v>0</v>
      </c>
      <c r="F19" s="26">
        <v>0</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1</v>
      </c>
      <c r="AZ19" s="26">
        <v>0</v>
      </c>
      <c r="BA19" s="26">
        <v>0</v>
      </c>
      <c r="BB19" s="26">
        <v>0</v>
      </c>
      <c r="BC19" s="26">
        <v>0</v>
      </c>
      <c r="BD19" s="26">
        <v>0</v>
      </c>
      <c r="BE19" s="26">
        <v>0</v>
      </c>
      <c r="BF19" s="26">
        <v>0</v>
      </c>
      <c r="BG19" s="26">
        <v>0</v>
      </c>
      <c r="BH19" s="26">
        <v>0</v>
      </c>
      <c r="BI19" s="26">
        <v>0</v>
      </c>
      <c r="BJ19" s="26">
        <v>0</v>
      </c>
      <c r="BK19" s="26">
        <v>0</v>
      </c>
      <c r="BL19" s="26">
        <v>0</v>
      </c>
      <c r="BM19" s="26">
        <v>0</v>
      </c>
      <c r="BN19" s="26">
        <v>0</v>
      </c>
      <c r="BO19" s="26">
        <v>0</v>
      </c>
      <c r="BP19" s="26">
        <v>0</v>
      </c>
      <c r="BQ19" s="26">
        <v>0</v>
      </c>
      <c r="BR19" s="26">
        <v>0</v>
      </c>
      <c r="BS19" s="26">
        <v>0</v>
      </c>
      <c r="BT19" s="26">
        <v>0</v>
      </c>
      <c r="BU19" s="26">
        <v>0</v>
      </c>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row>
    <row r="20" spans="1:182" x14ac:dyDescent="0.25">
      <c r="A20">
        <v>968</v>
      </c>
      <c r="B20" t="s">
        <v>786</v>
      </c>
      <c r="C20" s="26">
        <v>0</v>
      </c>
      <c r="D20" s="26">
        <v>0</v>
      </c>
      <c r="E20" s="26">
        <v>0</v>
      </c>
      <c r="F20" s="26">
        <v>0</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v>1</v>
      </c>
      <c r="BJ20" s="26">
        <v>0</v>
      </c>
      <c r="BK20" s="26">
        <v>0</v>
      </c>
      <c r="BL20" s="26">
        <v>0</v>
      </c>
      <c r="BM20" s="26">
        <v>0</v>
      </c>
      <c r="BN20" s="26">
        <v>0</v>
      </c>
      <c r="BO20" s="26">
        <v>0</v>
      </c>
      <c r="BP20" s="26">
        <v>0</v>
      </c>
      <c r="BQ20" s="26">
        <v>0</v>
      </c>
      <c r="BR20" s="26">
        <v>0</v>
      </c>
      <c r="BS20" s="26">
        <v>0</v>
      </c>
      <c r="BT20" s="26">
        <v>0</v>
      </c>
      <c r="BU20" s="26">
        <v>0</v>
      </c>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row>
    <row r="21" spans="1:182" x14ac:dyDescent="0.25">
      <c r="A21">
        <v>997</v>
      </c>
      <c r="B21" t="s">
        <v>787</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1</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v>0</v>
      </c>
      <c r="BJ21" s="26">
        <v>0</v>
      </c>
      <c r="BK21" s="26">
        <v>0</v>
      </c>
      <c r="BL21" s="26">
        <v>0</v>
      </c>
      <c r="BM21" s="26">
        <v>0</v>
      </c>
      <c r="BN21" s="26">
        <v>0</v>
      </c>
      <c r="BO21" s="26">
        <v>0</v>
      </c>
      <c r="BP21" s="26">
        <v>0</v>
      </c>
      <c r="BQ21" s="26">
        <v>0</v>
      </c>
      <c r="BR21" s="26">
        <v>0</v>
      </c>
      <c r="BS21" s="26">
        <v>0</v>
      </c>
      <c r="BT21" s="26">
        <v>0</v>
      </c>
      <c r="BU21" s="26">
        <v>0</v>
      </c>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row>
    <row r="22" spans="1:182" x14ac:dyDescent="0.25">
      <c r="A22">
        <v>1156</v>
      </c>
      <c r="B22" t="s">
        <v>835</v>
      </c>
      <c r="C22" s="26">
        <v>0</v>
      </c>
      <c r="D22" s="26">
        <v>0</v>
      </c>
      <c r="E22" s="26">
        <v>0</v>
      </c>
      <c r="F22" s="26">
        <v>0</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1</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v>0</v>
      </c>
      <c r="BJ22" s="26">
        <v>0</v>
      </c>
      <c r="BK22" s="26">
        <v>0</v>
      </c>
      <c r="BL22" s="26">
        <v>0</v>
      </c>
      <c r="BM22" s="26">
        <v>0</v>
      </c>
      <c r="BN22" s="26">
        <v>0</v>
      </c>
      <c r="BO22" s="26">
        <v>0</v>
      </c>
      <c r="BP22" s="26">
        <v>0</v>
      </c>
      <c r="BQ22" s="26">
        <v>0</v>
      </c>
      <c r="BR22" s="26">
        <v>0</v>
      </c>
      <c r="BS22" s="26">
        <v>0</v>
      </c>
      <c r="BT22" s="26">
        <v>0</v>
      </c>
      <c r="BU22" s="26">
        <v>0</v>
      </c>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row>
    <row r="23" spans="1:182" x14ac:dyDescent="0.25">
      <c r="A23">
        <v>1255</v>
      </c>
      <c r="B23" t="s">
        <v>861</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1</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v>0</v>
      </c>
      <c r="BJ23" s="26">
        <v>0</v>
      </c>
      <c r="BK23" s="26">
        <v>0</v>
      </c>
      <c r="BL23" s="26">
        <v>0</v>
      </c>
      <c r="BM23" s="26">
        <v>0</v>
      </c>
      <c r="BN23" s="26">
        <v>0</v>
      </c>
      <c r="BO23" s="26">
        <v>0</v>
      </c>
      <c r="BP23" s="26">
        <v>0</v>
      </c>
      <c r="BQ23" s="26">
        <v>0</v>
      </c>
      <c r="BR23" s="26">
        <v>0</v>
      </c>
      <c r="BS23" s="26">
        <v>0</v>
      </c>
      <c r="BT23" s="26">
        <v>0</v>
      </c>
      <c r="BU23" s="26">
        <v>0</v>
      </c>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row>
    <row r="24" spans="1:182" x14ac:dyDescent="0.25">
      <c r="A24">
        <v>1294</v>
      </c>
      <c r="B24" t="s">
        <v>877</v>
      </c>
      <c r="C24" s="26">
        <v>0</v>
      </c>
      <c r="D24" s="26">
        <v>0</v>
      </c>
      <c r="E24" s="26">
        <v>0</v>
      </c>
      <c r="F24" s="26">
        <v>0</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0</v>
      </c>
      <c r="X24" s="26">
        <v>0</v>
      </c>
      <c r="Y24" s="26">
        <v>0</v>
      </c>
      <c r="Z24" s="26">
        <v>0</v>
      </c>
      <c r="AA24" s="26">
        <v>0</v>
      </c>
      <c r="AB24" s="26">
        <v>0</v>
      </c>
      <c r="AC24" s="26">
        <v>0</v>
      </c>
      <c r="AD24" s="26">
        <v>0</v>
      </c>
      <c r="AE24" s="26">
        <v>0</v>
      </c>
      <c r="AF24" s="26">
        <v>1</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v>0</v>
      </c>
      <c r="BJ24" s="26">
        <v>0</v>
      </c>
      <c r="BK24" s="26">
        <v>0</v>
      </c>
      <c r="BL24" s="26">
        <v>0</v>
      </c>
      <c r="BM24" s="26">
        <v>0</v>
      </c>
      <c r="BN24" s="26">
        <v>0</v>
      </c>
      <c r="BO24" s="26">
        <v>0</v>
      </c>
      <c r="BP24" s="26">
        <v>0</v>
      </c>
      <c r="BQ24" s="26">
        <v>0</v>
      </c>
      <c r="BR24" s="26">
        <v>0</v>
      </c>
      <c r="BS24" s="26">
        <v>0</v>
      </c>
      <c r="BT24" s="26">
        <v>0</v>
      </c>
      <c r="BU24" s="26">
        <v>0</v>
      </c>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row>
    <row r="25" spans="1:182" x14ac:dyDescent="0.25">
      <c r="A25">
        <v>1369</v>
      </c>
      <c r="B25" t="s">
        <v>899</v>
      </c>
      <c r="C25" s="26">
        <v>0</v>
      </c>
      <c r="D25" s="26">
        <v>0</v>
      </c>
      <c r="E25" s="26">
        <v>0</v>
      </c>
      <c r="F25" s="26">
        <v>0</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1</v>
      </c>
      <c r="BH25" s="26">
        <v>0</v>
      </c>
      <c r="BI25" s="26">
        <v>0</v>
      </c>
      <c r="BJ25" s="26">
        <v>0</v>
      </c>
      <c r="BK25" s="26">
        <v>0</v>
      </c>
      <c r="BL25" s="26">
        <v>0</v>
      </c>
      <c r="BM25" s="26">
        <v>0</v>
      </c>
      <c r="BN25" s="26">
        <v>0</v>
      </c>
      <c r="BO25" s="26">
        <v>0</v>
      </c>
      <c r="BP25" s="26">
        <v>0</v>
      </c>
      <c r="BQ25" s="26">
        <v>0</v>
      </c>
      <c r="BR25" s="26">
        <v>0</v>
      </c>
      <c r="BS25" s="26">
        <v>0</v>
      </c>
      <c r="BT25" s="26">
        <v>0</v>
      </c>
      <c r="BU25" s="26">
        <v>0</v>
      </c>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row>
    <row r="26" spans="1:182" x14ac:dyDescent="0.25">
      <c r="A26">
        <v>1533</v>
      </c>
      <c r="B26" t="s">
        <v>944</v>
      </c>
      <c r="C26" s="26">
        <v>0</v>
      </c>
      <c r="D26" s="26">
        <v>0</v>
      </c>
      <c r="E26" s="26">
        <v>0</v>
      </c>
      <c r="F26" s="26">
        <v>0</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0</v>
      </c>
      <c r="AC26" s="26">
        <v>0</v>
      </c>
      <c r="AD26" s="26">
        <v>0</v>
      </c>
      <c r="AE26" s="26">
        <v>0</v>
      </c>
      <c r="AF26" s="26">
        <v>0</v>
      </c>
      <c r="AG26" s="26">
        <v>0</v>
      </c>
      <c r="AH26" s="26">
        <v>0</v>
      </c>
      <c r="AI26" s="26">
        <v>0</v>
      </c>
      <c r="AJ26" s="26">
        <v>0</v>
      </c>
      <c r="AK26" s="26">
        <v>0</v>
      </c>
      <c r="AL26" s="26">
        <v>1</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v>0</v>
      </c>
      <c r="BJ26" s="26">
        <v>0</v>
      </c>
      <c r="BK26" s="26">
        <v>0</v>
      </c>
      <c r="BL26" s="26">
        <v>0</v>
      </c>
      <c r="BM26" s="26">
        <v>0</v>
      </c>
      <c r="BN26" s="26">
        <v>0</v>
      </c>
      <c r="BO26" s="26">
        <v>0</v>
      </c>
      <c r="BP26" s="26">
        <v>0</v>
      </c>
      <c r="BQ26" s="26">
        <v>0</v>
      </c>
      <c r="BR26" s="26">
        <v>0</v>
      </c>
      <c r="BS26" s="26">
        <v>0</v>
      </c>
      <c r="BT26" s="26">
        <v>0</v>
      </c>
      <c r="BU26" s="26">
        <v>0</v>
      </c>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row>
    <row r="27" spans="1:182" x14ac:dyDescent="0.25">
      <c r="A27">
        <v>1622</v>
      </c>
      <c r="B27" t="s">
        <v>979</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0</v>
      </c>
      <c r="AK27" s="26">
        <v>0</v>
      </c>
      <c r="AL27" s="26">
        <v>0</v>
      </c>
      <c r="AM27" s="26">
        <v>0</v>
      </c>
      <c r="AN27" s="26">
        <v>0</v>
      </c>
      <c r="AO27" s="26">
        <v>0</v>
      </c>
      <c r="AP27" s="26">
        <v>1</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v>0</v>
      </c>
      <c r="BJ27" s="26">
        <v>0</v>
      </c>
      <c r="BK27" s="26">
        <v>0</v>
      </c>
      <c r="BL27" s="26">
        <v>0</v>
      </c>
      <c r="BM27" s="26">
        <v>0</v>
      </c>
      <c r="BN27" s="26">
        <v>0</v>
      </c>
      <c r="BO27" s="26">
        <v>0</v>
      </c>
      <c r="BP27" s="26">
        <v>0</v>
      </c>
      <c r="BQ27" s="26">
        <v>0</v>
      </c>
      <c r="BR27" s="26">
        <v>0</v>
      </c>
      <c r="BS27" s="26">
        <v>0</v>
      </c>
      <c r="BT27" s="26">
        <v>0</v>
      </c>
      <c r="BU27" s="26">
        <v>0</v>
      </c>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row>
    <row r="28" spans="1:182" x14ac:dyDescent="0.25">
      <c r="A28">
        <v>1745</v>
      </c>
      <c r="B28" t="s">
        <v>1036</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0</v>
      </c>
      <c r="AL28" s="26">
        <v>0</v>
      </c>
      <c r="AM28" s="26">
        <v>0</v>
      </c>
      <c r="AN28" s="26">
        <v>0</v>
      </c>
      <c r="AO28" s="26">
        <v>0</v>
      </c>
      <c r="AP28" s="26">
        <v>0</v>
      </c>
      <c r="AQ28" s="26">
        <v>0</v>
      </c>
      <c r="AR28" s="26">
        <v>0</v>
      </c>
      <c r="AS28" s="26">
        <v>0</v>
      </c>
      <c r="AT28" s="26">
        <v>0</v>
      </c>
      <c r="AU28" s="26">
        <v>0</v>
      </c>
      <c r="AV28" s="26">
        <v>1</v>
      </c>
      <c r="AW28" s="26">
        <v>0</v>
      </c>
      <c r="AX28" s="26">
        <v>0</v>
      </c>
      <c r="AY28" s="26">
        <v>0</v>
      </c>
      <c r="AZ28" s="26">
        <v>0</v>
      </c>
      <c r="BA28" s="26">
        <v>0</v>
      </c>
      <c r="BB28" s="26">
        <v>0</v>
      </c>
      <c r="BC28" s="26">
        <v>0</v>
      </c>
      <c r="BD28" s="26">
        <v>0</v>
      </c>
      <c r="BE28" s="26">
        <v>0</v>
      </c>
      <c r="BF28" s="26">
        <v>0</v>
      </c>
      <c r="BG28" s="26">
        <v>0</v>
      </c>
      <c r="BH28" s="26">
        <v>0</v>
      </c>
      <c r="BI28" s="26">
        <v>0</v>
      </c>
      <c r="BJ28" s="26">
        <v>0</v>
      </c>
      <c r="BK28" s="26">
        <v>0</v>
      </c>
      <c r="BL28" s="26">
        <v>0</v>
      </c>
      <c r="BM28" s="26">
        <v>0</v>
      </c>
      <c r="BN28" s="26">
        <v>0</v>
      </c>
      <c r="BO28" s="26">
        <v>0</v>
      </c>
      <c r="BP28" s="26">
        <v>0</v>
      </c>
      <c r="BQ28" s="26">
        <v>0</v>
      </c>
      <c r="BR28" s="26">
        <v>0</v>
      </c>
      <c r="BS28" s="26">
        <v>0</v>
      </c>
      <c r="BT28" s="26">
        <v>0</v>
      </c>
      <c r="BU28" s="26">
        <v>0</v>
      </c>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row>
    <row r="29" spans="1:182" x14ac:dyDescent="0.25">
      <c r="A29">
        <v>2096</v>
      </c>
      <c r="B29" t="s">
        <v>1153</v>
      </c>
      <c r="C29" s="26">
        <v>0</v>
      </c>
      <c r="D29" s="26">
        <v>0</v>
      </c>
      <c r="E29" s="26">
        <v>0</v>
      </c>
      <c r="F29" s="26">
        <v>1</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1</v>
      </c>
      <c r="Z29" s="26">
        <v>0</v>
      </c>
      <c r="AA29" s="26">
        <v>0</v>
      </c>
      <c r="AB29" s="26">
        <v>0</v>
      </c>
      <c r="AC29" s="26">
        <v>0</v>
      </c>
      <c r="AD29" s="26">
        <v>0</v>
      </c>
      <c r="AE29" s="26">
        <v>0</v>
      </c>
      <c r="AF29" s="26">
        <v>0</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v>0</v>
      </c>
      <c r="BJ29" s="26">
        <v>0</v>
      </c>
      <c r="BK29" s="26">
        <v>0</v>
      </c>
      <c r="BL29" s="26">
        <v>0</v>
      </c>
      <c r="BM29" s="26">
        <v>0</v>
      </c>
      <c r="BN29" s="26">
        <v>0</v>
      </c>
      <c r="BO29" s="26">
        <v>0</v>
      </c>
      <c r="BP29" s="26">
        <v>0</v>
      </c>
      <c r="BQ29" s="26">
        <v>0</v>
      </c>
      <c r="BR29" s="26">
        <v>0</v>
      </c>
      <c r="BS29" s="26">
        <v>0</v>
      </c>
      <c r="BT29" s="26">
        <v>0</v>
      </c>
      <c r="BU29" s="26">
        <v>0</v>
      </c>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row>
    <row r="30" spans="1:182" x14ac:dyDescent="0.25">
      <c r="A30">
        <v>2240</v>
      </c>
      <c r="B30" t="s">
        <v>1206</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0</v>
      </c>
      <c r="AV30" s="26">
        <v>0</v>
      </c>
      <c r="AW30" s="26">
        <v>0</v>
      </c>
      <c r="AX30" s="26">
        <v>0</v>
      </c>
      <c r="AY30" s="26">
        <v>0</v>
      </c>
      <c r="AZ30" s="26">
        <v>1</v>
      </c>
      <c r="BA30" s="26">
        <v>0</v>
      </c>
      <c r="BB30" s="26">
        <v>0</v>
      </c>
      <c r="BC30" s="26">
        <v>0</v>
      </c>
      <c r="BD30" s="26">
        <v>0</v>
      </c>
      <c r="BE30" s="26">
        <v>0</v>
      </c>
      <c r="BF30" s="26">
        <v>0</v>
      </c>
      <c r="BG30" s="26">
        <v>0</v>
      </c>
      <c r="BH30" s="26">
        <v>0</v>
      </c>
      <c r="BI30" s="26">
        <v>0</v>
      </c>
      <c r="BJ30" s="26">
        <v>0</v>
      </c>
      <c r="BK30" s="26">
        <v>0</v>
      </c>
      <c r="BL30" s="26">
        <v>0</v>
      </c>
      <c r="BM30" s="26">
        <v>0</v>
      </c>
      <c r="BN30" s="26">
        <v>0</v>
      </c>
      <c r="BO30" s="26">
        <v>0</v>
      </c>
      <c r="BP30" s="26">
        <v>0</v>
      </c>
      <c r="BQ30" s="26">
        <v>0</v>
      </c>
      <c r="BR30" s="26">
        <v>0</v>
      </c>
      <c r="BS30" s="26">
        <v>0</v>
      </c>
      <c r="BT30" s="26">
        <v>0</v>
      </c>
      <c r="BU30" s="26">
        <v>0</v>
      </c>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row>
    <row r="31" spans="1:182" x14ac:dyDescent="0.25">
      <c r="A31">
        <v>2839</v>
      </c>
      <c r="B31" t="s">
        <v>1410</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0</v>
      </c>
      <c r="AJ31" s="26">
        <v>0</v>
      </c>
      <c r="AK31" s="26">
        <v>0</v>
      </c>
      <c r="AL31" s="26">
        <v>0</v>
      </c>
      <c r="AM31" s="26">
        <v>0</v>
      </c>
      <c r="AN31" s="26">
        <v>0</v>
      </c>
      <c r="AO31" s="26">
        <v>0</v>
      </c>
      <c r="AP31" s="26">
        <v>0</v>
      </c>
      <c r="AQ31" s="26">
        <v>0</v>
      </c>
      <c r="AR31" s="26">
        <v>0</v>
      </c>
      <c r="AS31" s="26">
        <v>0</v>
      </c>
      <c r="AT31" s="26">
        <v>1</v>
      </c>
      <c r="AU31" s="26">
        <v>0</v>
      </c>
      <c r="AV31" s="26">
        <v>0</v>
      </c>
      <c r="AW31" s="26">
        <v>0</v>
      </c>
      <c r="AX31" s="26">
        <v>0</v>
      </c>
      <c r="AY31" s="26">
        <v>0</v>
      </c>
      <c r="AZ31" s="26">
        <v>0</v>
      </c>
      <c r="BA31" s="26">
        <v>0</v>
      </c>
      <c r="BB31" s="26">
        <v>0</v>
      </c>
      <c r="BC31" s="26">
        <v>0</v>
      </c>
      <c r="BD31" s="26">
        <v>0</v>
      </c>
      <c r="BE31" s="26">
        <v>0</v>
      </c>
      <c r="BF31" s="26">
        <v>0</v>
      </c>
      <c r="BG31" s="26">
        <v>0</v>
      </c>
      <c r="BH31" s="26">
        <v>0</v>
      </c>
      <c r="BI31" s="26">
        <v>0</v>
      </c>
      <c r="BJ31" s="26">
        <v>0</v>
      </c>
      <c r="BK31" s="26">
        <v>0</v>
      </c>
      <c r="BL31" s="26">
        <v>0</v>
      </c>
      <c r="BM31" s="26">
        <v>0</v>
      </c>
      <c r="BN31" s="26">
        <v>0</v>
      </c>
      <c r="BO31" s="26">
        <v>0</v>
      </c>
      <c r="BP31" s="26">
        <v>0</v>
      </c>
      <c r="BQ31" s="26">
        <v>0</v>
      </c>
      <c r="BR31" s="26">
        <v>0</v>
      </c>
      <c r="BS31" s="26">
        <v>0</v>
      </c>
      <c r="BT31" s="26">
        <v>0</v>
      </c>
      <c r="BU31" s="26">
        <v>0</v>
      </c>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row>
    <row r="32" spans="1:182" x14ac:dyDescent="0.25">
      <c r="A32">
        <v>3189</v>
      </c>
      <c r="B32" t="s">
        <v>710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0</v>
      </c>
      <c r="AY32" s="26">
        <v>0</v>
      </c>
      <c r="AZ32" s="26">
        <v>0</v>
      </c>
      <c r="BA32" s="26">
        <v>0</v>
      </c>
      <c r="BB32" s="26">
        <v>0</v>
      </c>
      <c r="BC32" s="26">
        <v>0</v>
      </c>
      <c r="BD32" s="26">
        <v>0</v>
      </c>
      <c r="BE32" s="26">
        <v>0</v>
      </c>
      <c r="BF32" s="26">
        <v>0</v>
      </c>
      <c r="BG32" s="26">
        <v>0</v>
      </c>
      <c r="BH32" s="26">
        <v>0</v>
      </c>
      <c r="BI32" s="26">
        <v>0</v>
      </c>
      <c r="BJ32" s="26">
        <v>0</v>
      </c>
      <c r="BK32" s="26">
        <v>0</v>
      </c>
      <c r="BL32" s="26">
        <v>0</v>
      </c>
      <c r="BM32" s="26">
        <v>0</v>
      </c>
      <c r="BN32" s="26">
        <v>0</v>
      </c>
      <c r="BO32" s="26">
        <v>0</v>
      </c>
      <c r="BP32" s="26">
        <v>0</v>
      </c>
      <c r="BQ32" s="26">
        <v>0</v>
      </c>
      <c r="BR32" s="26">
        <v>0</v>
      </c>
      <c r="BS32" s="26">
        <v>0</v>
      </c>
      <c r="BT32" s="26">
        <v>0</v>
      </c>
      <c r="BU32" s="26">
        <v>1</v>
      </c>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row>
    <row r="33" spans="1:182" x14ac:dyDescent="0.25">
      <c r="A33">
        <v>3218</v>
      </c>
      <c r="B33" t="s">
        <v>824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0</v>
      </c>
      <c r="BI33" s="26">
        <v>0</v>
      </c>
      <c r="BJ33" s="26">
        <v>0</v>
      </c>
      <c r="BK33" s="26">
        <v>0</v>
      </c>
      <c r="BL33" s="26">
        <v>1</v>
      </c>
      <c r="BM33" s="26">
        <v>0</v>
      </c>
      <c r="BN33" s="26">
        <v>0</v>
      </c>
      <c r="BO33" s="26">
        <v>0</v>
      </c>
      <c r="BP33" s="26">
        <v>0</v>
      </c>
      <c r="BQ33" s="26">
        <v>0</v>
      </c>
      <c r="BR33" s="26">
        <v>0</v>
      </c>
      <c r="BS33" s="26">
        <v>0</v>
      </c>
      <c r="BT33" s="26">
        <v>0</v>
      </c>
      <c r="BU33" s="26">
        <v>0</v>
      </c>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row>
    <row r="34" spans="1:182" x14ac:dyDescent="0.25">
      <c r="A34">
        <v>3255</v>
      </c>
      <c r="B34" t="s">
        <v>1601</v>
      </c>
      <c r="C34" s="26">
        <v>0</v>
      </c>
      <c r="D34" s="26">
        <v>1</v>
      </c>
      <c r="E34" s="26">
        <v>1</v>
      </c>
      <c r="F34" s="26">
        <v>1</v>
      </c>
      <c r="G34" s="26">
        <v>0</v>
      </c>
      <c r="H34" s="26">
        <v>0</v>
      </c>
      <c r="I34" s="26">
        <v>0</v>
      </c>
      <c r="J34" s="26">
        <v>0</v>
      </c>
      <c r="K34" s="26">
        <v>0</v>
      </c>
      <c r="L34" s="26">
        <v>0</v>
      </c>
      <c r="M34" s="26">
        <v>0</v>
      </c>
      <c r="N34" s="26">
        <v>0</v>
      </c>
      <c r="O34" s="26">
        <v>0</v>
      </c>
      <c r="P34" s="26">
        <v>0</v>
      </c>
      <c r="Q34" s="26">
        <v>0</v>
      </c>
      <c r="R34" s="26">
        <v>1</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v>0</v>
      </c>
      <c r="BJ34" s="26">
        <v>0</v>
      </c>
      <c r="BK34" s="26">
        <v>0</v>
      </c>
      <c r="BL34" s="26">
        <v>0</v>
      </c>
      <c r="BM34" s="26">
        <v>0</v>
      </c>
      <c r="BN34" s="26">
        <v>0</v>
      </c>
      <c r="BO34" s="26">
        <v>0</v>
      </c>
      <c r="BP34" s="26">
        <v>0</v>
      </c>
      <c r="BQ34" s="26">
        <v>0</v>
      </c>
      <c r="BR34" s="26">
        <v>0</v>
      </c>
      <c r="BS34" s="26">
        <v>0</v>
      </c>
      <c r="BT34" s="26">
        <v>0</v>
      </c>
      <c r="BU34" s="26">
        <v>0</v>
      </c>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row>
    <row r="35" spans="1:182" x14ac:dyDescent="0.25">
      <c r="A35">
        <v>3335</v>
      </c>
      <c r="B35" t="s">
        <v>1647</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0</v>
      </c>
      <c r="AP35" s="26">
        <v>0</v>
      </c>
      <c r="AQ35" s="26">
        <v>0</v>
      </c>
      <c r="AR35" s="26">
        <v>0</v>
      </c>
      <c r="AS35" s="26">
        <v>0</v>
      </c>
      <c r="AT35" s="26">
        <v>0</v>
      </c>
      <c r="AU35" s="26">
        <v>1</v>
      </c>
      <c r="AV35" s="26">
        <v>0</v>
      </c>
      <c r="AW35" s="26">
        <v>0</v>
      </c>
      <c r="AX35" s="26">
        <v>0</v>
      </c>
      <c r="AY35" s="26">
        <v>0</v>
      </c>
      <c r="AZ35" s="26">
        <v>0</v>
      </c>
      <c r="BA35" s="26">
        <v>0</v>
      </c>
      <c r="BB35" s="26">
        <v>0</v>
      </c>
      <c r="BC35" s="26">
        <v>0</v>
      </c>
      <c r="BD35" s="26">
        <v>0</v>
      </c>
      <c r="BE35" s="26">
        <v>0</v>
      </c>
      <c r="BF35" s="26">
        <v>0</v>
      </c>
      <c r="BG35" s="26">
        <v>0</v>
      </c>
      <c r="BH35" s="26">
        <v>0</v>
      </c>
      <c r="BI35" s="26">
        <v>0</v>
      </c>
      <c r="BJ35" s="26">
        <v>0</v>
      </c>
      <c r="BK35" s="26">
        <v>0</v>
      </c>
      <c r="BL35" s="26">
        <v>0</v>
      </c>
      <c r="BM35" s="26">
        <v>0</v>
      </c>
      <c r="BN35" s="26">
        <v>0</v>
      </c>
      <c r="BO35" s="26">
        <v>0</v>
      </c>
      <c r="BP35" s="26">
        <v>0</v>
      </c>
      <c r="BQ35" s="26">
        <v>0</v>
      </c>
      <c r="BR35" s="26">
        <v>0</v>
      </c>
      <c r="BS35" s="26">
        <v>0</v>
      </c>
      <c r="BT35" s="26">
        <v>0</v>
      </c>
      <c r="BU35" s="26">
        <v>0</v>
      </c>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row>
    <row r="36" spans="1:182" x14ac:dyDescent="0.25">
      <c r="A36">
        <v>3473</v>
      </c>
      <c r="B36" t="s">
        <v>1699</v>
      </c>
      <c r="C36" s="26">
        <v>0</v>
      </c>
      <c r="D36" s="26">
        <v>1</v>
      </c>
      <c r="E36" s="26">
        <v>1</v>
      </c>
      <c r="F36" s="26">
        <v>1</v>
      </c>
      <c r="G36" s="26">
        <v>0</v>
      </c>
      <c r="H36" s="26">
        <v>0</v>
      </c>
      <c r="I36" s="26">
        <v>0</v>
      </c>
      <c r="J36" s="26">
        <v>0</v>
      </c>
      <c r="K36" s="26">
        <v>0</v>
      </c>
      <c r="L36" s="26">
        <v>0</v>
      </c>
      <c r="M36" s="26">
        <v>0</v>
      </c>
      <c r="N36" s="26">
        <v>0</v>
      </c>
      <c r="O36" s="26">
        <v>1</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0</v>
      </c>
      <c r="AZ36" s="26">
        <v>0</v>
      </c>
      <c r="BA36" s="26">
        <v>0</v>
      </c>
      <c r="BB36" s="26">
        <v>0</v>
      </c>
      <c r="BC36" s="26">
        <v>0</v>
      </c>
      <c r="BD36" s="26">
        <v>0</v>
      </c>
      <c r="BE36" s="26">
        <v>0</v>
      </c>
      <c r="BF36" s="26">
        <v>0</v>
      </c>
      <c r="BG36" s="26">
        <v>0</v>
      </c>
      <c r="BH36" s="26">
        <v>0</v>
      </c>
      <c r="BI36" s="26">
        <v>0</v>
      </c>
      <c r="BJ36" s="26">
        <v>0</v>
      </c>
      <c r="BK36" s="26">
        <v>0</v>
      </c>
      <c r="BL36" s="26">
        <v>0</v>
      </c>
      <c r="BM36" s="26">
        <v>0</v>
      </c>
      <c r="BN36" s="26">
        <v>0</v>
      </c>
      <c r="BO36" s="26">
        <v>0</v>
      </c>
      <c r="BP36" s="26">
        <v>0</v>
      </c>
      <c r="BQ36" s="26">
        <v>0</v>
      </c>
      <c r="BR36" s="26">
        <v>0</v>
      </c>
      <c r="BS36" s="26">
        <v>0</v>
      </c>
      <c r="BT36" s="26">
        <v>0</v>
      </c>
      <c r="BU36" s="26">
        <v>0</v>
      </c>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row>
    <row r="37" spans="1:182" x14ac:dyDescent="0.25">
      <c r="A37">
        <v>3489</v>
      </c>
      <c r="B37" t="s">
        <v>1709</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1</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0</v>
      </c>
      <c r="BH37" s="26">
        <v>0</v>
      </c>
      <c r="BI37" s="26">
        <v>0</v>
      </c>
      <c r="BJ37" s="26">
        <v>0</v>
      </c>
      <c r="BK37" s="26">
        <v>0</v>
      </c>
      <c r="BL37" s="26">
        <v>0</v>
      </c>
      <c r="BM37" s="26">
        <v>0</v>
      </c>
      <c r="BN37" s="26">
        <v>0</v>
      </c>
      <c r="BO37" s="26">
        <v>0</v>
      </c>
      <c r="BP37" s="26">
        <v>0</v>
      </c>
      <c r="BQ37" s="26">
        <v>0</v>
      </c>
      <c r="BR37" s="26">
        <v>0</v>
      </c>
      <c r="BS37" s="26">
        <v>0</v>
      </c>
      <c r="BT37" s="26">
        <v>0</v>
      </c>
      <c r="BU37" s="26">
        <v>0</v>
      </c>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row>
    <row r="38" spans="1:182" x14ac:dyDescent="0.25">
      <c r="A38">
        <v>3527</v>
      </c>
      <c r="B38" t="s">
        <v>1726</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0</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v>0</v>
      </c>
      <c r="BJ38" s="26">
        <v>0</v>
      </c>
      <c r="BK38" s="26">
        <v>0</v>
      </c>
      <c r="BL38" s="26">
        <v>0</v>
      </c>
      <c r="BM38" s="26">
        <v>0</v>
      </c>
      <c r="BN38" s="26">
        <v>0</v>
      </c>
      <c r="BO38" s="26">
        <v>0</v>
      </c>
      <c r="BP38" s="26">
        <v>0</v>
      </c>
      <c r="BQ38" s="26">
        <v>0</v>
      </c>
      <c r="BR38" s="26">
        <v>0</v>
      </c>
      <c r="BS38" s="26">
        <v>1</v>
      </c>
      <c r="BT38" s="26">
        <v>0</v>
      </c>
      <c r="BU38" s="26">
        <v>0</v>
      </c>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row>
    <row r="39" spans="1:182" x14ac:dyDescent="0.25">
      <c r="A39">
        <v>3556</v>
      </c>
      <c r="B39" t="s">
        <v>1744</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0</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1</v>
      </c>
      <c r="BG39" s="26">
        <v>0</v>
      </c>
      <c r="BH39" s="26">
        <v>0</v>
      </c>
      <c r="BI39" s="26">
        <v>0</v>
      </c>
      <c r="BJ39" s="26">
        <v>0</v>
      </c>
      <c r="BK39" s="26">
        <v>0</v>
      </c>
      <c r="BL39" s="26">
        <v>0</v>
      </c>
      <c r="BM39" s="26">
        <v>0</v>
      </c>
      <c r="BN39" s="26">
        <v>0</v>
      </c>
      <c r="BO39" s="26">
        <v>0</v>
      </c>
      <c r="BP39" s="26">
        <v>0</v>
      </c>
      <c r="BQ39" s="26">
        <v>0</v>
      </c>
      <c r="BR39" s="26">
        <v>0</v>
      </c>
      <c r="BS39" s="26">
        <v>0</v>
      </c>
      <c r="BT39" s="26">
        <v>0</v>
      </c>
      <c r="BU39" s="26">
        <v>0</v>
      </c>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row>
    <row r="40" spans="1:182" x14ac:dyDescent="0.25">
      <c r="A40">
        <v>3616</v>
      </c>
      <c r="B40" t="s">
        <v>1771</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0</v>
      </c>
      <c r="AN40" s="26">
        <v>1</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v>0</v>
      </c>
      <c r="BJ40" s="26">
        <v>0</v>
      </c>
      <c r="BK40" s="26">
        <v>0</v>
      </c>
      <c r="BL40" s="26">
        <v>0</v>
      </c>
      <c r="BM40" s="26">
        <v>0</v>
      </c>
      <c r="BN40" s="26">
        <v>0</v>
      </c>
      <c r="BO40" s="26">
        <v>0</v>
      </c>
      <c r="BP40" s="26">
        <v>0</v>
      </c>
      <c r="BQ40" s="26">
        <v>0</v>
      </c>
      <c r="BR40" s="26">
        <v>0</v>
      </c>
      <c r="BS40" s="26">
        <v>0</v>
      </c>
      <c r="BT40" s="26">
        <v>0</v>
      </c>
      <c r="BU40" s="26">
        <v>0</v>
      </c>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row>
    <row r="41" spans="1:182" x14ac:dyDescent="0.25">
      <c r="A41">
        <v>3663</v>
      </c>
      <c r="B41" t="s">
        <v>1799</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1</v>
      </c>
      <c r="AJ41" s="26">
        <v>0</v>
      </c>
      <c r="AK41" s="26">
        <v>0</v>
      </c>
      <c r="AL41" s="26">
        <v>0</v>
      </c>
      <c r="AM41" s="26">
        <v>0</v>
      </c>
      <c r="AN41" s="26">
        <v>0</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v>0</v>
      </c>
      <c r="BJ41" s="26">
        <v>0</v>
      </c>
      <c r="BK41" s="26">
        <v>0</v>
      </c>
      <c r="BL41" s="26">
        <v>0</v>
      </c>
      <c r="BM41" s="26">
        <v>0</v>
      </c>
      <c r="BN41" s="26">
        <v>0</v>
      </c>
      <c r="BO41" s="26">
        <v>0</v>
      </c>
      <c r="BP41" s="26">
        <v>0</v>
      </c>
      <c r="BQ41" s="26">
        <v>0</v>
      </c>
      <c r="BR41" s="26">
        <v>0</v>
      </c>
      <c r="BS41" s="26">
        <v>0</v>
      </c>
      <c r="BT41" s="26">
        <v>0</v>
      </c>
      <c r="BU41" s="26">
        <v>0</v>
      </c>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row>
    <row r="42" spans="1:182" x14ac:dyDescent="0.25">
      <c r="A42">
        <v>3735</v>
      </c>
      <c r="B42" t="s">
        <v>1823</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0</v>
      </c>
      <c r="AR42" s="26">
        <v>0</v>
      </c>
      <c r="AS42" s="26">
        <v>0</v>
      </c>
      <c r="AT42" s="26">
        <v>0</v>
      </c>
      <c r="AU42" s="26">
        <v>0</v>
      </c>
      <c r="AV42" s="26">
        <v>0</v>
      </c>
      <c r="AW42" s="26">
        <v>1</v>
      </c>
      <c r="AX42" s="26">
        <v>0</v>
      </c>
      <c r="AY42" s="26">
        <v>0</v>
      </c>
      <c r="AZ42" s="26">
        <v>0</v>
      </c>
      <c r="BA42" s="26">
        <v>0</v>
      </c>
      <c r="BB42" s="26">
        <v>0</v>
      </c>
      <c r="BC42" s="26">
        <v>0</v>
      </c>
      <c r="BD42" s="26">
        <v>0</v>
      </c>
      <c r="BE42" s="26">
        <v>0</v>
      </c>
      <c r="BF42" s="26">
        <v>0</v>
      </c>
      <c r="BG42" s="26">
        <v>0</v>
      </c>
      <c r="BH42" s="26">
        <v>0</v>
      </c>
      <c r="BI42" s="26">
        <v>0</v>
      </c>
      <c r="BJ42" s="26">
        <v>0</v>
      </c>
      <c r="BK42" s="26">
        <v>0</v>
      </c>
      <c r="BL42" s="26">
        <v>0</v>
      </c>
      <c r="BM42" s="26">
        <v>0</v>
      </c>
      <c r="BN42" s="26">
        <v>0</v>
      </c>
      <c r="BO42" s="26">
        <v>0</v>
      </c>
      <c r="BP42" s="26">
        <v>0</v>
      </c>
      <c r="BQ42" s="26">
        <v>0</v>
      </c>
      <c r="BR42" s="26">
        <v>0</v>
      </c>
      <c r="BS42" s="26">
        <v>0</v>
      </c>
      <c r="BT42" s="26">
        <v>0</v>
      </c>
      <c r="BU42" s="26">
        <v>0</v>
      </c>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row>
    <row r="43" spans="1:182" x14ac:dyDescent="0.25">
      <c r="A43">
        <v>3743</v>
      </c>
      <c r="B43" t="s">
        <v>1828</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0</v>
      </c>
      <c r="BB43" s="26">
        <v>0</v>
      </c>
      <c r="BC43" s="26">
        <v>0</v>
      </c>
      <c r="BD43" s="26">
        <v>1</v>
      </c>
      <c r="BE43" s="26">
        <v>0</v>
      </c>
      <c r="BF43" s="26">
        <v>0</v>
      </c>
      <c r="BG43" s="26">
        <v>0</v>
      </c>
      <c r="BH43" s="26">
        <v>0</v>
      </c>
      <c r="BI43" s="26">
        <v>0</v>
      </c>
      <c r="BJ43" s="26">
        <v>0</v>
      </c>
      <c r="BK43" s="26">
        <v>0</v>
      </c>
      <c r="BL43" s="26">
        <v>0</v>
      </c>
      <c r="BM43" s="26">
        <v>0</v>
      </c>
      <c r="BN43" s="26">
        <v>0</v>
      </c>
      <c r="BO43" s="26">
        <v>0</v>
      </c>
      <c r="BP43" s="26">
        <v>0</v>
      </c>
      <c r="BQ43" s="26">
        <v>0</v>
      </c>
      <c r="BR43" s="26">
        <v>0</v>
      </c>
      <c r="BS43" s="26">
        <v>0</v>
      </c>
      <c r="BT43" s="26">
        <v>0</v>
      </c>
      <c r="BU43" s="26">
        <v>0</v>
      </c>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row>
    <row r="44" spans="1:182" x14ac:dyDescent="0.25">
      <c r="A44">
        <v>3847</v>
      </c>
      <c r="B44" t="s">
        <v>1871</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0</v>
      </c>
      <c r="AW44" s="26">
        <v>0</v>
      </c>
      <c r="AX44" s="26">
        <v>0</v>
      </c>
      <c r="AY44" s="26">
        <v>0</v>
      </c>
      <c r="AZ44" s="26">
        <v>0</v>
      </c>
      <c r="BA44" s="26">
        <v>0</v>
      </c>
      <c r="BB44" s="26">
        <v>0</v>
      </c>
      <c r="BC44" s="26">
        <v>0</v>
      </c>
      <c r="BD44" s="26">
        <v>0</v>
      </c>
      <c r="BE44" s="26">
        <v>1</v>
      </c>
      <c r="BF44" s="26">
        <v>0</v>
      </c>
      <c r="BG44" s="26">
        <v>0</v>
      </c>
      <c r="BH44" s="26">
        <v>0</v>
      </c>
      <c r="BI44" s="26">
        <v>0</v>
      </c>
      <c r="BJ44" s="26">
        <v>0</v>
      </c>
      <c r="BK44" s="26">
        <v>0</v>
      </c>
      <c r="BL44" s="26">
        <v>0</v>
      </c>
      <c r="BM44" s="26">
        <v>0</v>
      </c>
      <c r="BN44" s="26">
        <v>0</v>
      </c>
      <c r="BO44" s="26">
        <v>0</v>
      </c>
      <c r="BP44" s="26">
        <v>0</v>
      </c>
      <c r="BQ44" s="26">
        <v>0</v>
      </c>
      <c r="BR44" s="26">
        <v>0</v>
      </c>
      <c r="BS44" s="26">
        <v>0</v>
      </c>
      <c r="BT44" s="26">
        <v>0</v>
      </c>
      <c r="BU44" s="26">
        <v>0</v>
      </c>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row>
    <row r="45" spans="1:182" x14ac:dyDescent="0.25">
      <c r="A45">
        <v>4013</v>
      </c>
      <c r="B45" t="s">
        <v>1941</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0</v>
      </c>
      <c r="BE45" s="26">
        <v>0</v>
      </c>
      <c r="BF45" s="26">
        <v>0</v>
      </c>
      <c r="BG45" s="26">
        <v>0</v>
      </c>
      <c r="BH45" s="26">
        <v>0</v>
      </c>
      <c r="BI45" s="26">
        <v>0</v>
      </c>
      <c r="BJ45" s="26">
        <v>0</v>
      </c>
      <c r="BK45" s="26">
        <v>0</v>
      </c>
      <c r="BL45" s="26">
        <v>0</v>
      </c>
      <c r="BM45" s="26">
        <v>0</v>
      </c>
      <c r="BN45" s="26">
        <v>1</v>
      </c>
      <c r="BO45" s="26">
        <v>0</v>
      </c>
      <c r="BP45" s="26">
        <v>0</v>
      </c>
      <c r="BQ45" s="26">
        <v>0</v>
      </c>
      <c r="BR45" s="26">
        <v>0</v>
      </c>
      <c r="BS45" s="26">
        <v>0</v>
      </c>
      <c r="BT45" s="26">
        <v>0</v>
      </c>
      <c r="BU45" s="26">
        <v>0</v>
      </c>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row>
    <row r="46" spans="1:182" x14ac:dyDescent="0.25">
      <c r="A46">
        <v>4188</v>
      </c>
      <c r="B46" t="s">
        <v>2027</v>
      </c>
      <c r="C46" s="26">
        <v>0</v>
      </c>
      <c r="D46" s="26">
        <v>0</v>
      </c>
      <c r="E46" s="26">
        <v>0</v>
      </c>
      <c r="F46" s="26">
        <v>1</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1</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0</v>
      </c>
      <c r="BF46" s="26">
        <v>0</v>
      </c>
      <c r="BG46" s="26">
        <v>0</v>
      </c>
      <c r="BH46" s="26">
        <v>0</v>
      </c>
      <c r="BI46" s="26">
        <v>0</v>
      </c>
      <c r="BJ46" s="26">
        <v>0</v>
      </c>
      <c r="BK46" s="26">
        <v>0</v>
      </c>
      <c r="BL46" s="26">
        <v>0</v>
      </c>
      <c r="BM46" s="26">
        <v>0</v>
      </c>
      <c r="BN46" s="26">
        <v>0</v>
      </c>
      <c r="BO46" s="26">
        <v>0</v>
      </c>
      <c r="BP46" s="26">
        <v>0</v>
      </c>
      <c r="BQ46" s="26">
        <v>0</v>
      </c>
      <c r="BR46" s="26">
        <v>0</v>
      </c>
      <c r="BS46" s="26">
        <v>0</v>
      </c>
      <c r="BT46" s="26">
        <v>0</v>
      </c>
      <c r="BU46" s="26">
        <v>0</v>
      </c>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row>
    <row r="47" spans="1:182" x14ac:dyDescent="0.25">
      <c r="A47">
        <v>4189</v>
      </c>
      <c r="B47" t="s">
        <v>1846</v>
      </c>
      <c r="C47" s="26">
        <v>0</v>
      </c>
      <c r="D47" s="26">
        <v>1</v>
      </c>
      <c r="E47" s="26">
        <v>1</v>
      </c>
      <c r="F47" s="26">
        <v>1</v>
      </c>
      <c r="G47" s="26">
        <v>0</v>
      </c>
      <c r="H47" s="26">
        <v>0</v>
      </c>
      <c r="I47" s="26">
        <v>0</v>
      </c>
      <c r="J47" s="26">
        <v>0</v>
      </c>
      <c r="K47" s="26">
        <v>0</v>
      </c>
      <c r="L47" s="26">
        <v>0</v>
      </c>
      <c r="M47" s="26">
        <v>0</v>
      </c>
      <c r="N47" s="26">
        <v>0</v>
      </c>
      <c r="O47" s="26">
        <v>0</v>
      </c>
      <c r="P47" s="26">
        <v>0</v>
      </c>
      <c r="Q47" s="26">
        <v>1</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0</v>
      </c>
      <c r="BC47" s="26">
        <v>0</v>
      </c>
      <c r="BD47" s="26">
        <v>0</v>
      </c>
      <c r="BE47" s="26">
        <v>0</v>
      </c>
      <c r="BF47" s="26">
        <v>0</v>
      </c>
      <c r="BG47" s="26">
        <v>0</v>
      </c>
      <c r="BH47" s="26">
        <v>0</v>
      </c>
      <c r="BI47" s="26">
        <v>0</v>
      </c>
      <c r="BJ47" s="26">
        <v>0</v>
      </c>
      <c r="BK47" s="26">
        <v>0</v>
      </c>
      <c r="BL47" s="26">
        <v>0</v>
      </c>
      <c r="BM47" s="26">
        <v>0</v>
      </c>
      <c r="BN47" s="26">
        <v>0</v>
      </c>
      <c r="BO47" s="26">
        <v>0</v>
      </c>
      <c r="BP47" s="26">
        <v>0</v>
      </c>
      <c r="BQ47" s="26">
        <v>0</v>
      </c>
      <c r="BR47" s="26">
        <v>0</v>
      </c>
      <c r="BS47" s="26">
        <v>0</v>
      </c>
      <c r="BT47" s="26">
        <v>0</v>
      </c>
      <c r="BU47" s="26">
        <v>0</v>
      </c>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row>
    <row r="48" spans="1:182" x14ac:dyDescent="0.25">
      <c r="A48">
        <v>4320</v>
      </c>
      <c r="B48" t="s">
        <v>2090</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1</v>
      </c>
      <c r="AS48" s="26">
        <v>0</v>
      </c>
      <c r="AT48" s="26">
        <v>0</v>
      </c>
      <c r="AU48" s="26">
        <v>0</v>
      </c>
      <c r="AV48" s="26">
        <v>0</v>
      </c>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0</v>
      </c>
      <c r="BP48" s="26">
        <v>0</v>
      </c>
      <c r="BQ48" s="26">
        <v>0</v>
      </c>
      <c r="BR48" s="26">
        <v>0</v>
      </c>
      <c r="BS48" s="26">
        <v>0</v>
      </c>
      <c r="BT48" s="26">
        <v>0</v>
      </c>
      <c r="BU48" s="26">
        <v>0</v>
      </c>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row>
    <row r="49" spans="1:182" x14ac:dyDescent="0.25">
      <c r="A49">
        <v>4469</v>
      </c>
      <c r="B49" t="s">
        <v>2154</v>
      </c>
      <c r="C49" s="26">
        <v>0</v>
      </c>
      <c r="D49" s="26">
        <v>0</v>
      </c>
      <c r="E49" s="26">
        <v>0</v>
      </c>
      <c r="F49" s="26">
        <v>1</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1</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0</v>
      </c>
      <c r="AU49" s="26">
        <v>0</v>
      </c>
      <c r="AV49" s="26">
        <v>0</v>
      </c>
      <c r="AW49" s="26">
        <v>0</v>
      </c>
      <c r="AX49" s="26">
        <v>0</v>
      </c>
      <c r="AY49" s="26">
        <v>0</v>
      </c>
      <c r="AZ49" s="26">
        <v>0</v>
      </c>
      <c r="BA49" s="26">
        <v>0</v>
      </c>
      <c r="BB49" s="26">
        <v>0</v>
      </c>
      <c r="BC49" s="26">
        <v>0</v>
      </c>
      <c r="BD49" s="26">
        <v>0</v>
      </c>
      <c r="BE49" s="26">
        <v>0</v>
      </c>
      <c r="BF49" s="26">
        <v>0</v>
      </c>
      <c r="BG49" s="26">
        <v>0</v>
      </c>
      <c r="BH49" s="26">
        <v>0</v>
      </c>
      <c r="BI49" s="26">
        <v>0</v>
      </c>
      <c r="BJ49" s="26">
        <v>0</v>
      </c>
      <c r="BK49" s="26">
        <v>0</v>
      </c>
      <c r="BL49" s="26">
        <v>0</v>
      </c>
      <c r="BM49" s="26">
        <v>0</v>
      </c>
      <c r="BN49" s="26">
        <v>0</v>
      </c>
      <c r="BO49" s="26">
        <v>0</v>
      </c>
      <c r="BP49" s="26">
        <v>0</v>
      </c>
      <c r="BQ49" s="26">
        <v>0</v>
      </c>
      <c r="BR49" s="26">
        <v>0</v>
      </c>
      <c r="BS49" s="26">
        <v>0</v>
      </c>
      <c r="BT49" s="26">
        <v>0</v>
      </c>
      <c r="BU49" s="26">
        <v>0</v>
      </c>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row>
    <row r="50" spans="1:182" x14ac:dyDescent="0.25">
      <c r="A50">
        <v>4662</v>
      </c>
      <c r="B50" t="s">
        <v>2266</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1</v>
      </c>
      <c r="AI50" s="26">
        <v>0</v>
      </c>
      <c r="AJ50" s="26">
        <v>0</v>
      </c>
      <c r="AK50" s="26">
        <v>0</v>
      </c>
      <c r="AL50" s="26">
        <v>0</v>
      </c>
      <c r="AM50" s="26">
        <v>0</v>
      </c>
      <c r="AN50" s="26">
        <v>0</v>
      </c>
      <c r="AO50" s="26">
        <v>0</v>
      </c>
      <c r="AP50" s="26">
        <v>0</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v>0</v>
      </c>
      <c r="BJ50" s="26">
        <v>0</v>
      </c>
      <c r="BK50" s="26">
        <v>0</v>
      </c>
      <c r="BL50" s="26">
        <v>0</v>
      </c>
      <c r="BM50" s="26">
        <v>0</v>
      </c>
      <c r="BN50" s="26">
        <v>0</v>
      </c>
      <c r="BO50" s="26">
        <v>0</v>
      </c>
      <c r="BP50" s="26">
        <v>0</v>
      </c>
      <c r="BQ50" s="26">
        <v>0</v>
      </c>
      <c r="BR50" s="26">
        <v>0</v>
      </c>
      <c r="BS50" s="26">
        <v>0</v>
      </c>
      <c r="BT50" s="26">
        <v>0</v>
      </c>
      <c r="BU50" s="26">
        <v>0</v>
      </c>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row>
    <row r="51" spans="1:182" x14ac:dyDescent="0.25">
      <c r="A51">
        <v>4918</v>
      </c>
      <c r="B51" t="s">
        <v>2371</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0</v>
      </c>
      <c r="AI51" s="26">
        <v>0</v>
      </c>
      <c r="AJ51" s="26">
        <v>0</v>
      </c>
      <c r="AK51" s="26">
        <v>0</v>
      </c>
      <c r="AL51" s="26">
        <v>0</v>
      </c>
      <c r="AM51" s="26">
        <v>0</v>
      </c>
      <c r="AN51" s="26">
        <v>0</v>
      </c>
      <c r="AO51" s="26">
        <v>0</v>
      </c>
      <c r="AP51" s="26">
        <v>0</v>
      </c>
      <c r="AQ51" s="26">
        <v>0</v>
      </c>
      <c r="AR51" s="26">
        <v>0</v>
      </c>
      <c r="AS51" s="26">
        <v>1</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v>0</v>
      </c>
      <c r="BJ51" s="26">
        <v>0</v>
      </c>
      <c r="BK51" s="26">
        <v>0</v>
      </c>
      <c r="BL51" s="26">
        <v>0</v>
      </c>
      <c r="BM51" s="26">
        <v>0</v>
      </c>
      <c r="BN51" s="26">
        <v>0</v>
      </c>
      <c r="BO51" s="26">
        <v>0</v>
      </c>
      <c r="BP51" s="26">
        <v>0</v>
      </c>
      <c r="BQ51" s="26">
        <v>0</v>
      </c>
      <c r="BR51" s="26">
        <v>0</v>
      </c>
      <c r="BS51" s="26">
        <v>0</v>
      </c>
      <c r="BT51" s="26">
        <v>0</v>
      </c>
      <c r="BU51" s="26">
        <v>0</v>
      </c>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row>
    <row r="52" spans="1:182" x14ac:dyDescent="0.25">
      <c r="A52">
        <v>5012</v>
      </c>
      <c r="B52" t="s">
        <v>2420</v>
      </c>
      <c r="C52" s="26">
        <v>0</v>
      </c>
      <c r="D52" s="26">
        <v>0</v>
      </c>
      <c r="E52" s="26">
        <v>0</v>
      </c>
      <c r="F52" s="26">
        <v>1</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1</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0</v>
      </c>
      <c r="AX52" s="26">
        <v>0</v>
      </c>
      <c r="AY52" s="26">
        <v>0</v>
      </c>
      <c r="AZ52" s="26">
        <v>0</v>
      </c>
      <c r="BA52" s="26">
        <v>0</v>
      </c>
      <c r="BB52" s="26">
        <v>0</v>
      </c>
      <c r="BC52" s="26">
        <v>0</v>
      </c>
      <c r="BD52" s="26">
        <v>0</v>
      </c>
      <c r="BE52" s="26">
        <v>0</v>
      </c>
      <c r="BF52" s="26">
        <v>0</v>
      </c>
      <c r="BG52" s="26">
        <v>0</v>
      </c>
      <c r="BH52" s="26">
        <v>0</v>
      </c>
      <c r="BI52" s="26">
        <v>0</v>
      </c>
      <c r="BJ52" s="26">
        <v>0</v>
      </c>
      <c r="BK52" s="26">
        <v>0</v>
      </c>
      <c r="BL52" s="26">
        <v>0</v>
      </c>
      <c r="BM52" s="26">
        <v>0</v>
      </c>
      <c r="BN52" s="26">
        <v>0</v>
      </c>
      <c r="BO52" s="26">
        <v>0</v>
      </c>
      <c r="BP52" s="26">
        <v>0</v>
      </c>
      <c r="BQ52" s="26">
        <v>0</v>
      </c>
      <c r="BR52" s="26">
        <v>0</v>
      </c>
      <c r="BS52" s="26">
        <v>0</v>
      </c>
      <c r="BT52" s="26">
        <v>0</v>
      </c>
      <c r="BU52" s="26">
        <v>0</v>
      </c>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row>
    <row r="53" spans="1:182" x14ac:dyDescent="0.25">
      <c r="A53">
        <v>5160</v>
      </c>
      <c r="B53" t="s">
        <v>1846</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0</v>
      </c>
      <c r="BA53" s="26">
        <v>0</v>
      </c>
      <c r="BB53" s="26">
        <v>0</v>
      </c>
      <c r="BC53" s="26">
        <v>0</v>
      </c>
      <c r="BD53" s="26">
        <v>0</v>
      </c>
      <c r="BE53" s="26">
        <v>0</v>
      </c>
      <c r="BF53" s="26">
        <v>0</v>
      </c>
      <c r="BG53" s="26">
        <v>0</v>
      </c>
      <c r="BH53" s="26">
        <v>0</v>
      </c>
      <c r="BI53" s="26">
        <v>0</v>
      </c>
      <c r="BJ53" s="26">
        <v>0</v>
      </c>
      <c r="BK53" s="26">
        <v>0</v>
      </c>
      <c r="BL53" s="26">
        <v>0</v>
      </c>
      <c r="BM53" s="26">
        <v>0</v>
      </c>
      <c r="BN53" s="26">
        <v>0</v>
      </c>
      <c r="BO53" s="26">
        <v>0</v>
      </c>
      <c r="BP53" s="26">
        <v>0</v>
      </c>
      <c r="BQ53" s="26">
        <v>0</v>
      </c>
      <c r="BR53" s="26">
        <v>0</v>
      </c>
      <c r="BS53" s="26">
        <v>0</v>
      </c>
      <c r="BT53" s="26">
        <v>1</v>
      </c>
      <c r="BU53" s="26">
        <v>0</v>
      </c>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row>
    <row r="54" spans="1:182" x14ac:dyDescent="0.25">
      <c r="A54">
        <v>5295</v>
      </c>
      <c r="B54" t="s">
        <v>2583</v>
      </c>
      <c r="C54" s="26">
        <v>0</v>
      </c>
      <c r="D54" s="26">
        <v>0</v>
      </c>
      <c r="E54" s="26">
        <v>0</v>
      </c>
      <c r="F54" s="26">
        <v>1</v>
      </c>
      <c r="G54" s="26">
        <v>0</v>
      </c>
      <c r="H54" s="26">
        <v>0</v>
      </c>
      <c r="I54" s="26">
        <v>0</v>
      </c>
      <c r="J54" s="26">
        <v>0</v>
      </c>
      <c r="K54" s="26">
        <v>0</v>
      </c>
      <c r="L54" s="26">
        <v>0</v>
      </c>
      <c r="M54" s="26">
        <v>0</v>
      </c>
      <c r="N54" s="26">
        <v>0</v>
      </c>
      <c r="O54" s="26">
        <v>0</v>
      </c>
      <c r="P54" s="26">
        <v>0</v>
      </c>
      <c r="Q54" s="26">
        <v>0</v>
      </c>
      <c r="R54" s="26">
        <v>0</v>
      </c>
      <c r="S54" s="26">
        <v>0</v>
      </c>
      <c r="T54" s="26">
        <v>0</v>
      </c>
      <c r="U54" s="26">
        <v>0</v>
      </c>
      <c r="V54" s="26">
        <v>1</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0</v>
      </c>
      <c r="BG54" s="26">
        <v>0</v>
      </c>
      <c r="BH54" s="26">
        <v>0</v>
      </c>
      <c r="BI54" s="26">
        <v>0</v>
      </c>
      <c r="BJ54" s="26">
        <v>0</v>
      </c>
      <c r="BK54" s="26">
        <v>0</v>
      </c>
      <c r="BL54" s="26">
        <v>0</v>
      </c>
      <c r="BM54" s="26">
        <v>0</v>
      </c>
      <c r="BN54" s="26">
        <v>0</v>
      </c>
      <c r="BO54" s="26">
        <v>0</v>
      </c>
      <c r="BP54" s="26">
        <v>0</v>
      </c>
      <c r="BQ54" s="26">
        <v>0</v>
      </c>
      <c r="BR54" s="26">
        <v>0</v>
      </c>
      <c r="BS54" s="26">
        <v>0</v>
      </c>
      <c r="BT54" s="26">
        <v>0</v>
      </c>
      <c r="BU54" s="26">
        <v>0</v>
      </c>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row>
    <row r="55" spans="1:182" x14ac:dyDescent="0.25">
      <c r="A55">
        <v>5635</v>
      </c>
      <c r="B55" t="s">
        <v>2765</v>
      </c>
      <c r="C55" s="26">
        <v>0</v>
      </c>
      <c r="D55" s="26">
        <v>0</v>
      </c>
      <c r="E55" s="26">
        <v>1</v>
      </c>
      <c r="F55" s="26">
        <v>1</v>
      </c>
      <c r="G55" s="26">
        <v>0</v>
      </c>
      <c r="H55" s="26">
        <v>0</v>
      </c>
      <c r="I55" s="26">
        <v>0</v>
      </c>
      <c r="J55" s="26">
        <v>0</v>
      </c>
      <c r="K55" s="26">
        <v>0</v>
      </c>
      <c r="L55" s="26">
        <v>0</v>
      </c>
      <c r="M55" s="26">
        <v>0</v>
      </c>
      <c r="N55" s="26">
        <v>0</v>
      </c>
      <c r="O55" s="26">
        <v>0</v>
      </c>
      <c r="P55" s="26">
        <v>0</v>
      </c>
      <c r="Q55" s="26">
        <v>0</v>
      </c>
      <c r="R55" s="26">
        <v>0</v>
      </c>
      <c r="S55" s="26">
        <v>0</v>
      </c>
      <c r="T55" s="26">
        <v>0</v>
      </c>
      <c r="U55" s="26">
        <v>1</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0</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v>0</v>
      </c>
      <c r="BJ55" s="26">
        <v>0</v>
      </c>
      <c r="BK55" s="26">
        <v>0</v>
      </c>
      <c r="BL55" s="26">
        <v>0</v>
      </c>
      <c r="BM55" s="26">
        <v>0</v>
      </c>
      <c r="BN55" s="26">
        <v>0</v>
      </c>
      <c r="BO55" s="26">
        <v>0</v>
      </c>
      <c r="BP55" s="26">
        <v>0</v>
      </c>
      <c r="BQ55" s="26">
        <v>0</v>
      </c>
      <c r="BR55" s="26">
        <v>0</v>
      </c>
      <c r="BS55" s="26">
        <v>0</v>
      </c>
      <c r="BT55" s="26">
        <v>0</v>
      </c>
      <c r="BU55" s="26">
        <v>0</v>
      </c>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row>
    <row r="56" spans="1:182" x14ac:dyDescent="0.25">
      <c r="A56">
        <v>5839</v>
      </c>
      <c r="B56" t="s">
        <v>2887</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1</v>
      </c>
      <c r="AK56" s="26">
        <v>0</v>
      </c>
      <c r="AL56" s="26">
        <v>0</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v>0</v>
      </c>
      <c r="BJ56" s="26">
        <v>0</v>
      </c>
      <c r="BK56" s="26">
        <v>0</v>
      </c>
      <c r="BL56" s="26">
        <v>0</v>
      </c>
      <c r="BM56" s="26">
        <v>0</v>
      </c>
      <c r="BN56" s="26">
        <v>0</v>
      </c>
      <c r="BO56" s="26">
        <v>0</v>
      </c>
      <c r="BP56" s="26">
        <v>0</v>
      </c>
      <c r="BQ56" s="26">
        <v>0</v>
      </c>
      <c r="BR56" s="26">
        <v>0</v>
      </c>
      <c r="BS56" s="26">
        <v>0</v>
      </c>
      <c r="BT56" s="26">
        <v>0</v>
      </c>
      <c r="BU56" s="26">
        <v>0</v>
      </c>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row>
    <row r="57" spans="1:182" x14ac:dyDescent="0.25">
      <c r="A57">
        <v>5842</v>
      </c>
      <c r="B57" t="s">
        <v>1302</v>
      </c>
      <c r="C57" s="26">
        <v>0</v>
      </c>
      <c r="D57" s="26">
        <v>0</v>
      </c>
      <c r="E57" s="26">
        <v>1</v>
      </c>
      <c r="F57" s="26">
        <v>1</v>
      </c>
      <c r="G57" s="26">
        <v>0</v>
      </c>
      <c r="H57" s="26">
        <v>0</v>
      </c>
      <c r="I57" s="26">
        <v>0</v>
      </c>
      <c r="J57" s="26">
        <v>0</v>
      </c>
      <c r="K57" s="26">
        <v>0</v>
      </c>
      <c r="L57" s="26">
        <v>0</v>
      </c>
      <c r="M57" s="26">
        <v>0</v>
      </c>
      <c r="N57" s="26">
        <v>0</v>
      </c>
      <c r="O57" s="26">
        <v>0</v>
      </c>
      <c r="P57" s="26">
        <v>0</v>
      </c>
      <c r="Q57" s="26">
        <v>0</v>
      </c>
      <c r="R57" s="26">
        <v>0</v>
      </c>
      <c r="S57" s="26">
        <v>1</v>
      </c>
      <c r="T57" s="26">
        <v>0</v>
      </c>
      <c r="U57" s="26">
        <v>0</v>
      </c>
      <c r="V57" s="26">
        <v>0</v>
      </c>
      <c r="W57" s="26">
        <v>0</v>
      </c>
      <c r="X57" s="26">
        <v>0</v>
      </c>
      <c r="Y57" s="26">
        <v>0</v>
      </c>
      <c r="Z57" s="26">
        <v>0</v>
      </c>
      <c r="AA57" s="26">
        <v>0</v>
      </c>
      <c r="AB57" s="26">
        <v>0</v>
      </c>
      <c r="AC57" s="26">
        <v>0</v>
      </c>
      <c r="AD57" s="26">
        <v>0</v>
      </c>
      <c r="AE57" s="26">
        <v>0</v>
      </c>
      <c r="AF57" s="26">
        <v>0</v>
      </c>
      <c r="AG57" s="26">
        <v>0</v>
      </c>
      <c r="AH57" s="26">
        <v>0</v>
      </c>
      <c r="AI57" s="26">
        <v>0</v>
      </c>
      <c r="AJ57" s="26">
        <v>0</v>
      </c>
      <c r="AK57" s="26">
        <v>0</v>
      </c>
      <c r="AL57" s="26">
        <v>0</v>
      </c>
      <c r="AM57" s="26">
        <v>0</v>
      </c>
      <c r="AN57" s="26">
        <v>0</v>
      </c>
      <c r="AO57" s="26">
        <v>0</v>
      </c>
      <c r="AP57" s="26">
        <v>0</v>
      </c>
      <c r="AQ57" s="26">
        <v>0</v>
      </c>
      <c r="AR57" s="26">
        <v>0</v>
      </c>
      <c r="AS57" s="26">
        <v>0</v>
      </c>
      <c r="AT57" s="26">
        <v>0</v>
      </c>
      <c r="AU57" s="26">
        <v>0</v>
      </c>
      <c r="AV57" s="26">
        <v>0</v>
      </c>
      <c r="AW57" s="26">
        <v>0</v>
      </c>
      <c r="AX57" s="26">
        <v>0</v>
      </c>
      <c r="AY57" s="26">
        <v>0</v>
      </c>
      <c r="AZ57" s="26">
        <v>0</v>
      </c>
      <c r="BA57" s="26">
        <v>0</v>
      </c>
      <c r="BB57" s="26">
        <v>0</v>
      </c>
      <c r="BC57" s="26">
        <v>0</v>
      </c>
      <c r="BD57" s="26">
        <v>0</v>
      </c>
      <c r="BE57" s="26">
        <v>0</v>
      </c>
      <c r="BF57" s="26">
        <v>0</v>
      </c>
      <c r="BG57" s="26">
        <v>0</v>
      </c>
      <c r="BH57" s="26">
        <v>0</v>
      </c>
      <c r="BI57" s="26">
        <v>0</v>
      </c>
      <c r="BJ57" s="26">
        <v>0</v>
      </c>
      <c r="BK57" s="26">
        <v>0</v>
      </c>
      <c r="BL57" s="26">
        <v>0</v>
      </c>
      <c r="BM57" s="26">
        <v>0</v>
      </c>
      <c r="BN57" s="26">
        <v>0</v>
      </c>
      <c r="BO57" s="26">
        <v>0</v>
      </c>
      <c r="BP57" s="26">
        <v>0</v>
      </c>
      <c r="BQ57" s="26">
        <v>0</v>
      </c>
      <c r="BR57" s="26">
        <v>0</v>
      </c>
      <c r="BS57" s="26">
        <v>0</v>
      </c>
      <c r="BT57" s="26">
        <v>0</v>
      </c>
      <c r="BU57" s="26">
        <v>0</v>
      </c>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82" x14ac:dyDescent="0.25">
      <c r="A58">
        <v>5869</v>
      </c>
      <c r="B58" t="s">
        <v>2910</v>
      </c>
      <c r="C58" s="26">
        <v>0</v>
      </c>
      <c r="D58" s="26">
        <v>0</v>
      </c>
      <c r="E58" s="26">
        <v>0</v>
      </c>
      <c r="F58" s="26">
        <v>0</v>
      </c>
      <c r="G58" s="26">
        <v>0</v>
      </c>
      <c r="H58" s="26">
        <v>0</v>
      </c>
      <c r="I58" s="26">
        <v>0</v>
      </c>
      <c r="J58" s="26">
        <v>0</v>
      </c>
      <c r="K58" s="26">
        <v>0</v>
      </c>
      <c r="L58" s="26">
        <v>0</v>
      </c>
      <c r="M58" s="26">
        <v>0</v>
      </c>
      <c r="N58" s="26">
        <v>0</v>
      </c>
      <c r="O58" s="26">
        <v>0</v>
      </c>
      <c r="P58" s="26">
        <v>0</v>
      </c>
      <c r="Q58" s="26">
        <v>0</v>
      </c>
      <c r="R58" s="26">
        <v>0</v>
      </c>
      <c r="S58" s="26">
        <v>0</v>
      </c>
      <c r="T58" s="26">
        <v>0</v>
      </c>
      <c r="U58" s="26">
        <v>0</v>
      </c>
      <c r="V58" s="26">
        <v>0</v>
      </c>
      <c r="W58" s="26">
        <v>0</v>
      </c>
      <c r="X58" s="26">
        <v>0</v>
      </c>
      <c r="Y58" s="26">
        <v>0</v>
      </c>
      <c r="Z58" s="26">
        <v>0</v>
      </c>
      <c r="AA58" s="26">
        <v>0</v>
      </c>
      <c r="AB58" s="26">
        <v>0</v>
      </c>
      <c r="AC58" s="26">
        <v>0</v>
      </c>
      <c r="AD58" s="26">
        <v>0</v>
      </c>
      <c r="AE58" s="26">
        <v>0</v>
      </c>
      <c r="AF58" s="26">
        <v>0</v>
      </c>
      <c r="AG58" s="26">
        <v>0</v>
      </c>
      <c r="AH58" s="26">
        <v>0</v>
      </c>
      <c r="AI58" s="26">
        <v>0</v>
      </c>
      <c r="AJ58" s="26">
        <v>0</v>
      </c>
      <c r="AK58" s="26">
        <v>0</v>
      </c>
      <c r="AL58" s="26">
        <v>0</v>
      </c>
      <c r="AM58" s="26">
        <v>0</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0</v>
      </c>
      <c r="BD58" s="26">
        <v>0</v>
      </c>
      <c r="BE58" s="26">
        <v>0</v>
      </c>
      <c r="BF58" s="26">
        <v>0</v>
      </c>
      <c r="BG58" s="26">
        <v>0</v>
      </c>
      <c r="BH58" s="26">
        <v>1</v>
      </c>
      <c r="BI58" s="26">
        <v>0</v>
      </c>
      <c r="BJ58" s="26">
        <v>0</v>
      </c>
      <c r="BK58" s="26">
        <v>0</v>
      </c>
      <c r="BL58" s="26">
        <v>0</v>
      </c>
      <c r="BM58" s="26">
        <v>0</v>
      </c>
      <c r="BN58" s="26">
        <v>0</v>
      </c>
      <c r="BO58" s="26">
        <v>0</v>
      </c>
      <c r="BP58" s="26">
        <v>0</v>
      </c>
      <c r="BQ58" s="26">
        <v>0</v>
      </c>
      <c r="BR58" s="26">
        <v>0</v>
      </c>
      <c r="BS58" s="26">
        <v>0</v>
      </c>
      <c r="BT58" s="26">
        <v>0</v>
      </c>
      <c r="BU58" s="26">
        <v>0</v>
      </c>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82" x14ac:dyDescent="0.25">
      <c r="A59">
        <v>5892</v>
      </c>
      <c r="B59" t="s">
        <v>2924</v>
      </c>
      <c r="C59" s="26">
        <v>0</v>
      </c>
      <c r="D59" s="26">
        <v>0</v>
      </c>
      <c r="E59" s="26">
        <v>0</v>
      </c>
      <c r="F59" s="26">
        <v>0</v>
      </c>
      <c r="G59" s="26">
        <v>0</v>
      </c>
      <c r="H59" s="26">
        <v>0</v>
      </c>
      <c r="I59" s="26">
        <v>0</v>
      </c>
      <c r="J59" s="26">
        <v>0</v>
      </c>
      <c r="K59" s="26">
        <v>0</v>
      </c>
      <c r="L59" s="26">
        <v>0</v>
      </c>
      <c r="M59" s="26">
        <v>0</v>
      </c>
      <c r="N59" s="26">
        <v>0</v>
      </c>
      <c r="O59" s="26">
        <v>0</v>
      </c>
      <c r="P59" s="26">
        <v>0</v>
      </c>
      <c r="Q59" s="26">
        <v>0</v>
      </c>
      <c r="R59" s="26">
        <v>0</v>
      </c>
      <c r="S59" s="26">
        <v>0</v>
      </c>
      <c r="T59" s="26">
        <v>0</v>
      </c>
      <c r="U59" s="26">
        <v>0</v>
      </c>
      <c r="V59" s="26">
        <v>0</v>
      </c>
      <c r="W59" s="26">
        <v>0</v>
      </c>
      <c r="X59" s="26">
        <v>0</v>
      </c>
      <c r="Y59" s="26">
        <v>0</v>
      </c>
      <c r="Z59" s="26">
        <v>0</v>
      </c>
      <c r="AA59" s="26">
        <v>0</v>
      </c>
      <c r="AB59" s="26">
        <v>0</v>
      </c>
      <c r="AC59" s="26">
        <v>0</v>
      </c>
      <c r="AD59" s="26">
        <v>0</v>
      </c>
      <c r="AE59" s="26">
        <v>0</v>
      </c>
      <c r="AF59" s="26">
        <v>0</v>
      </c>
      <c r="AG59" s="26">
        <v>0</v>
      </c>
      <c r="AH59" s="26">
        <v>0</v>
      </c>
      <c r="AI59" s="26">
        <v>0</v>
      </c>
      <c r="AJ59" s="26">
        <v>0</v>
      </c>
      <c r="AK59" s="26">
        <v>0</v>
      </c>
      <c r="AL59" s="26">
        <v>0</v>
      </c>
      <c r="AM59" s="26">
        <v>0</v>
      </c>
      <c r="AN59" s="26">
        <v>0</v>
      </c>
      <c r="AO59" s="26">
        <v>0</v>
      </c>
      <c r="AP59" s="26">
        <v>0</v>
      </c>
      <c r="AQ59" s="26">
        <v>0</v>
      </c>
      <c r="AR59" s="26">
        <v>0</v>
      </c>
      <c r="AS59" s="26">
        <v>0</v>
      </c>
      <c r="AT59" s="26">
        <v>0</v>
      </c>
      <c r="AU59" s="26">
        <v>0</v>
      </c>
      <c r="AV59" s="26">
        <v>0</v>
      </c>
      <c r="AW59" s="26">
        <v>0</v>
      </c>
      <c r="AX59" s="26">
        <v>0</v>
      </c>
      <c r="AY59" s="26">
        <v>0</v>
      </c>
      <c r="AZ59" s="26">
        <v>0</v>
      </c>
      <c r="BA59" s="26">
        <v>1</v>
      </c>
      <c r="BB59" s="26">
        <v>0</v>
      </c>
      <c r="BC59" s="26">
        <v>0</v>
      </c>
      <c r="BD59" s="26">
        <v>0</v>
      </c>
      <c r="BE59" s="26">
        <v>0</v>
      </c>
      <c r="BF59" s="26">
        <v>0</v>
      </c>
      <c r="BG59" s="26">
        <v>0</v>
      </c>
      <c r="BH59" s="26">
        <v>0</v>
      </c>
      <c r="BI59" s="26">
        <v>0</v>
      </c>
      <c r="BJ59" s="26">
        <v>0</v>
      </c>
      <c r="BK59" s="26">
        <v>0</v>
      </c>
      <c r="BL59" s="26">
        <v>0</v>
      </c>
      <c r="BM59" s="26">
        <v>0</v>
      </c>
      <c r="BN59" s="26">
        <v>0</v>
      </c>
      <c r="BO59" s="26">
        <v>0</v>
      </c>
      <c r="BP59" s="26">
        <v>0</v>
      </c>
      <c r="BQ59" s="26">
        <v>0</v>
      </c>
      <c r="BR59" s="26">
        <v>0</v>
      </c>
      <c r="BS59" s="26">
        <v>0</v>
      </c>
      <c r="BT59" s="26">
        <v>0</v>
      </c>
      <c r="BU59" s="26">
        <v>0</v>
      </c>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82" x14ac:dyDescent="0.25">
      <c r="A60">
        <v>5930</v>
      </c>
      <c r="B60" t="s">
        <v>2953</v>
      </c>
      <c r="C60" s="26">
        <v>0</v>
      </c>
      <c r="D60" s="26">
        <v>0</v>
      </c>
      <c r="E60" s="26">
        <v>0</v>
      </c>
      <c r="F60" s="26">
        <v>0</v>
      </c>
      <c r="G60" s="26">
        <v>0</v>
      </c>
      <c r="H60" s="26">
        <v>0</v>
      </c>
      <c r="I60" s="26">
        <v>0</v>
      </c>
      <c r="J60" s="26">
        <v>0</v>
      </c>
      <c r="K60" s="26">
        <v>0</v>
      </c>
      <c r="L60" s="26">
        <v>0</v>
      </c>
      <c r="M60" s="26">
        <v>0</v>
      </c>
      <c r="N60" s="26">
        <v>0</v>
      </c>
      <c r="O60" s="26">
        <v>0</v>
      </c>
      <c r="P60" s="26">
        <v>0</v>
      </c>
      <c r="Q60" s="26">
        <v>0</v>
      </c>
      <c r="R60" s="26">
        <v>0</v>
      </c>
      <c r="S60" s="26">
        <v>0</v>
      </c>
      <c r="T60" s="26">
        <v>0</v>
      </c>
      <c r="U60" s="26">
        <v>0</v>
      </c>
      <c r="V60" s="26">
        <v>0</v>
      </c>
      <c r="W60" s="26">
        <v>0</v>
      </c>
      <c r="X60" s="26">
        <v>0</v>
      </c>
      <c r="Y60" s="26">
        <v>0</v>
      </c>
      <c r="Z60" s="26">
        <v>0</v>
      </c>
      <c r="AA60" s="26">
        <v>0</v>
      </c>
      <c r="AB60" s="26">
        <v>0</v>
      </c>
      <c r="AC60" s="26">
        <v>0</v>
      </c>
      <c r="AD60" s="26">
        <v>0</v>
      </c>
      <c r="AE60" s="26">
        <v>0</v>
      </c>
      <c r="AF60" s="26">
        <v>0</v>
      </c>
      <c r="AG60" s="26">
        <v>0</v>
      </c>
      <c r="AH60" s="26">
        <v>0</v>
      </c>
      <c r="AI60" s="26">
        <v>0</v>
      </c>
      <c r="AJ60" s="26">
        <v>0</v>
      </c>
      <c r="AK60" s="26">
        <v>0</v>
      </c>
      <c r="AL60" s="26">
        <v>0</v>
      </c>
      <c r="AM60" s="26">
        <v>0</v>
      </c>
      <c r="AN60" s="26">
        <v>0</v>
      </c>
      <c r="AO60" s="26">
        <v>0</v>
      </c>
      <c r="AP60" s="26">
        <v>0</v>
      </c>
      <c r="AQ60" s="26">
        <v>0</v>
      </c>
      <c r="AR60" s="26">
        <v>0</v>
      </c>
      <c r="AS60" s="26">
        <v>0</v>
      </c>
      <c r="AT60" s="26">
        <v>0</v>
      </c>
      <c r="AU60" s="26">
        <v>0</v>
      </c>
      <c r="AV60" s="26">
        <v>0</v>
      </c>
      <c r="AW60" s="26">
        <v>0</v>
      </c>
      <c r="AX60" s="26">
        <v>0</v>
      </c>
      <c r="AY60" s="26">
        <v>0</v>
      </c>
      <c r="AZ60" s="26">
        <v>0</v>
      </c>
      <c r="BA60" s="26">
        <v>0</v>
      </c>
      <c r="BB60" s="26">
        <v>0</v>
      </c>
      <c r="BC60" s="26">
        <v>0</v>
      </c>
      <c r="BD60" s="26">
        <v>0</v>
      </c>
      <c r="BE60" s="26">
        <v>0</v>
      </c>
      <c r="BF60" s="26">
        <v>0</v>
      </c>
      <c r="BG60" s="26">
        <v>0</v>
      </c>
      <c r="BH60" s="26">
        <v>0</v>
      </c>
      <c r="BI60" s="26">
        <v>0</v>
      </c>
      <c r="BJ60" s="26">
        <v>1</v>
      </c>
      <c r="BK60" s="26">
        <v>0</v>
      </c>
      <c r="BL60" s="26">
        <v>0</v>
      </c>
      <c r="BM60" s="26">
        <v>0</v>
      </c>
      <c r="BN60" s="26">
        <v>0</v>
      </c>
      <c r="BO60" s="26">
        <v>0</v>
      </c>
      <c r="BP60" s="26">
        <v>0</v>
      </c>
      <c r="BQ60" s="26">
        <v>0</v>
      </c>
      <c r="BR60" s="26">
        <v>0</v>
      </c>
      <c r="BS60" s="26">
        <v>0</v>
      </c>
      <c r="BT60" s="26">
        <v>0</v>
      </c>
      <c r="BU60" s="26">
        <v>0</v>
      </c>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82" x14ac:dyDescent="0.25">
      <c r="A61">
        <v>6025</v>
      </c>
      <c r="B61" t="s">
        <v>3025</v>
      </c>
      <c r="C61" s="26">
        <v>0</v>
      </c>
      <c r="D61" s="26">
        <v>0</v>
      </c>
      <c r="E61" s="26">
        <v>0</v>
      </c>
      <c r="F61" s="26">
        <v>0</v>
      </c>
      <c r="G61" s="26">
        <v>0</v>
      </c>
      <c r="H61" s="26">
        <v>0</v>
      </c>
      <c r="I61" s="26">
        <v>0</v>
      </c>
      <c r="J61" s="26">
        <v>0</v>
      </c>
      <c r="K61" s="26">
        <v>0</v>
      </c>
      <c r="L61" s="26">
        <v>0</v>
      </c>
      <c r="M61" s="26">
        <v>0</v>
      </c>
      <c r="N61" s="26">
        <v>0</v>
      </c>
      <c r="O61" s="26">
        <v>0</v>
      </c>
      <c r="P61" s="26">
        <v>0</v>
      </c>
      <c r="Q61" s="26">
        <v>0</v>
      </c>
      <c r="R61" s="26">
        <v>0</v>
      </c>
      <c r="S61" s="26">
        <v>0</v>
      </c>
      <c r="T61" s="26">
        <v>0</v>
      </c>
      <c r="U61" s="26">
        <v>0</v>
      </c>
      <c r="V61" s="26">
        <v>0</v>
      </c>
      <c r="W61" s="26">
        <v>0</v>
      </c>
      <c r="X61" s="26">
        <v>0</v>
      </c>
      <c r="Y61" s="26">
        <v>0</v>
      </c>
      <c r="Z61" s="26">
        <v>0</v>
      </c>
      <c r="AA61" s="26">
        <v>0</v>
      </c>
      <c r="AB61" s="26">
        <v>0</v>
      </c>
      <c r="AC61" s="26">
        <v>0</v>
      </c>
      <c r="AD61" s="26">
        <v>0</v>
      </c>
      <c r="AE61" s="26">
        <v>0</v>
      </c>
      <c r="AF61" s="26">
        <v>0</v>
      </c>
      <c r="AG61" s="26">
        <v>0</v>
      </c>
      <c r="AH61" s="26">
        <v>0</v>
      </c>
      <c r="AI61" s="26">
        <v>0</v>
      </c>
      <c r="AJ61" s="26">
        <v>0</v>
      </c>
      <c r="AK61" s="26">
        <v>0</v>
      </c>
      <c r="AL61" s="26">
        <v>0</v>
      </c>
      <c r="AM61" s="26">
        <v>0</v>
      </c>
      <c r="AN61" s="26">
        <v>0</v>
      </c>
      <c r="AO61" s="26">
        <v>0</v>
      </c>
      <c r="AP61" s="26">
        <v>0</v>
      </c>
      <c r="AQ61" s="26">
        <v>0</v>
      </c>
      <c r="AR61" s="26">
        <v>0</v>
      </c>
      <c r="AS61" s="26">
        <v>0</v>
      </c>
      <c r="AT61" s="26">
        <v>0</v>
      </c>
      <c r="AU61" s="26">
        <v>0</v>
      </c>
      <c r="AV61" s="26">
        <v>0</v>
      </c>
      <c r="AW61" s="26">
        <v>0</v>
      </c>
      <c r="AX61" s="26">
        <v>0</v>
      </c>
      <c r="AY61" s="26">
        <v>0</v>
      </c>
      <c r="AZ61" s="26">
        <v>0</v>
      </c>
      <c r="BA61" s="26">
        <v>0</v>
      </c>
      <c r="BB61" s="26">
        <v>1</v>
      </c>
      <c r="BC61" s="26">
        <v>0</v>
      </c>
      <c r="BD61" s="26">
        <v>0</v>
      </c>
      <c r="BE61" s="26">
        <v>0</v>
      </c>
      <c r="BF61" s="26">
        <v>0</v>
      </c>
      <c r="BG61" s="26">
        <v>0</v>
      </c>
      <c r="BH61" s="26">
        <v>0</v>
      </c>
      <c r="BI61" s="26">
        <v>0</v>
      </c>
      <c r="BJ61" s="26">
        <v>0</v>
      </c>
      <c r="BK61" s="26">
        <v>0</v>
      </c>
      <c r="BL61" s="26">
        <v>0</v>
      </c>
      <c r="BM61" s="26">
        <v>0</v>
      </c>
      <c r="BN61" s="26">
        <v>0</v>
      </c>
      <c r="BO61" s="26">
        <v>0</v>
      </c>
      <c r="BP61" s="26">
        <v>0</v>
      </c>
      <c r="BQ61" s="26">
        <v>0</v>
      </c>
      <c r="BR61" s="26">
        <v>0</v>
      </c>
      <c r="BS61" s="26">
        <v>0</v>
      </c>
      <c r="BT61" s="26">
        <v>0</v>
      </c>
      <c r="BU61" s="26">
        <v>0</v>
      </c>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82" x14ac:dyDescent="0.25">
      <c r="A62">
        <v>6321</v>
      </c>
      <c r="B62" t="s">
        <v>3194</v>
      </c>
      <c r="C62" s="26">
        <v>0</v>
      </c>
      <c r="D62" s="26">
        <v>0</v>
      </c>
      <c r="E62" s="26">
        <v>0</v>
      </c>
      <c r="F62" s="26">
        <v>0</v>
      </c>
      <c r="G62" s="26">
        <v>0</v>
      </c>
      <c r="H62" s="26">
        <v>0</v>
      </c>
      <c r="I62" s="26">
        <v>0</v>
      </c>
      <c r="J62" s="26">
        <v>0</v>
      </c>
      <c r="K62" s="26">
        <v>0</v>
      </c>
      <c r="L62" s="26">
        <v>0</v>
      </c>
      <c r="M62" s="26">
        <v>0</v>
      </c>
      <c r="N62" s="26">
        <v>0</v>
      </c>
      <c r="O62" s="26">
        <v>0</v>
      </c>
      <c r="P62" s="26">
        <v>0</v>
      </c>
      <c r="Q62" s="26">
        <v>0</v>
      </c>
      <c r="R62" s="26">
        <v>0</v>
      </c>
      <c r="S62" s="26">
        <v>0</v>
      </c>
      <c r="T62" s="26">
        <v>0</v>
      </c>
      <c r="U62" s="26">
        <v>0</v>
      </c>
      <c r="V62" s="26">
        <v>0</v>
      </c>
      <c r="W62" s="26">
        <v>0</v>
      </c>
      <c r="X62" s="26">
        <v>0</v>
      </c>
      <c r="Y62" s="26">
        <v>0</v>
      </c>
      <c r="Z62" s="26">
        <v>0</v>
      </c>
      <c r="AA62" s="26">
        <v>0</v>
      </c>
      <c r="AB62" s="26">
        <v>0</v>
      </c>
      <c r="AC62" s="26">
        <v>0</v>
      </c>
      <c r="AD62" s="26">
        <v>0</v>
      </c>
      <c r="AE62" s="26">
        <v>0</v>
      </c>
      <c r="AF62" s="26">
        <v>0</v>
      </c>
      <c r="AG62" s="26">
        <v>0</v>
      </c>
      <c r="AH62" s="26">
        <v>0</v>
      </c>
      <c r="AI62" s="26">
        <v>0</v>
      </c>
      <c r="AJ62" s="26">
        <v>0</v>
      </c>
      <c r="AK62" s="26">
        <v>0</v>
      </c>
      <c r="AL62" s="26">
        <v>0</v>
      </c>
      <c r="AM62" s="26">
        <v>0</v>
      </c>
      <c r="AN62" s="26">
        <v>0</v>
      </c>
      <c r="AO62" s="26">
        <v>0</v>
      </c>
      <c r="AP62" s="26">
        <v>0</v>
      </c>
      <c r="AQ62" s="26">
        <v>0</v>
      </c>
      <c r="AR62" s="26">
        <v>0</v>
      </c>
      <c r="AS62" s="26">
        <v>0</v>
      </c>
      <c r="AT62" s="26">
        <v>0</v>
      </c>
      <c r="AU62" s="26">
        <v>0</v>
      </c>
      <c r="AV62" s="26">
        <v>0</v>
      </c>
      <c r="AW62" s="26">
        <v>0</v>
      </c>
      <c r="AX62" s="26">
        <v>0</v>
      </c>
      <c r="AY62" s="26">
        <v>0</v>
      </c>
      <c r="AZ62" s="26">
        <v>0</v>
      </c>
      <c r="BA62" s="26">
        <v>0</v>
      </c>
      <c r="BB62" s="26">
        <v>0</v>
      </c>
      <c r="BC62" s="26">
        <v>0</v>
      </c>
      <c r="BD62" s="26">
        <v>0</v>
      </c>
      <c r="BE62" s="26">
        <v>0</v>
      </c>
      <c r="BF62" s="26">
        <v>0</v>
      </c>
      <c r="BG62" s="26">
        <v>0</v>
      </c>
      <c r="BH62" s="26">
        <v>0</v>
      </c>
      <c r="BI62" s="26">
        <v>0</v>
      </c>
      <c r="BJ62" s="26">
        <v>0</v>
      </c>
      <c r="BK62" s="26">
        <v>1</v>
      </c>
      <c r="BL62" s="26">
        <v>0</v>
      </c>
      <c r="BM62" s="26">
        <v>0</v>
      </c>
      <c r="BN62" s="26">
        <v>0</v>
      </c>
      <c r="BO62" s="26">
        <v>0</v>
      </c>
      <c r="BP62" s="26">
        <v>0</v>
      </c>
      <c r="BQ62" s="26">
        <v>0</v>
      </c>
      <c r="BR62" s="26">
        <v>0</v>
      </c>
      <c r="BS62" s="26">
        <v>0</v>
      </c>
      <c r="BT62" s="26">
        <v>0</v>
      </c>
      <c r="BU62" s="26">
        <v>0</v>
      </c>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82" x14ac:dyDescent="0.25">
      <c r="A63">
        <v>6369</v>
      </c>
      <c r="B63" t="s">
        <v>3239</v>
      </c>
      <c r="C63" s="26">
        <v>0</v>
      </c>
      <c r="D63" s="26">
        <v>0</v>
      </c>
      <c r="E63" s="26">
        <v>0</v>
      </c>
      <c r="F63" s="26">
        <v>0</v>
      </c>
      <c r="G63" s="26">
        <v>0</v>
      </c>
      <c r="H63" s="26">
        <v>0</v>
      </c>
      <c r="I63" s="26">
        <v>0</v>
      </c>
      <c r="J63" s="26">
        <v>0</v>
      </c>
      <c r="K63" s="26">
        <v>0</v>
      </c>
      <c r="L63" s="26">
        <v>0</v>
      </c>
      <c r="M63" s="26">
        <v>0</v>
      </c>
      <c r="N63" s="26">
        <v>0</v>
      </c>
      <c r="O63" s="26">
        <v>0</v>
      </c>
      <c r="P63" s="26">
        <v>0</v>
      </c>
      <c r="Q63" s="26">
        <v>0</v>
      </c>
      <c r="R63" s="26">
        <v>0</v>
      </c>
      <c r="S63" s="26">
        <v>0</v>
      </c>
      <c r="T63" s="26">
        <v>0</v>
      </c>
      <c r="U63" s="26">
        <v>0</v>
      </c>
      <c r="V63" s="26">
        <v>0</v>
      </c>
      <c r="W63" s="26">
        <v>0</v>
      </c>
      <c r="X63" s="26">
        <v>0</v>
      </c>
      <c r="Y63" s="26">
        <v>0</v>
      </c>
      <c r="Z63" s="26">
        <v>0</v>
      </c>
      <c r="AA63" s="26">
        <v>0</v>
      </c>
      <c r="AB63" s="26">
        <v>0</v>
      </c>
      <c r="AC63" s="26">
        <v>0</v>
      </c>
      <c r="AD63" s="26">
        <v>0</v>
      </c>
      <c r="AE63" s="26">
        <v>0</v>
      </c>
      <c r="AF63" s="26">
        <v>0</v>
      </c>
      <c r="AG63" s="26">
        <v>1</v>
      </c>
      <c r="AH63" s="26">
        <v>0</v>
      </c>
      <c r="AI63" s="26">
        <v>0</v>
      </c>
      <c r="AJ63" s="26">
        <v>0</v>
      </c>
      <c r="AK63" s="26">
        <v>0</v>
      </c>
      <c r="AL63" s="26">
        <v>0</v>
      </c>
      <c r="AM63" s="26">
        <v>0</v>
      </c>
      <c r="AN63" s="26">
        <v>0</v>
      </c>
      <c r="AO63" s="26">
        <v>0</v>
      </c>
      <c r="AP63" s="26">
        <v>0</v>
      </c>
      <c r="AQ63" s="26">
        <v>0</v>
      </c>
      <c r="AR63" s="26">
        <v>0</v>
      </c>
      <c r="AS63" s="26">
        <v>0</v>
      </c>
      <c r="AT63" s="26">
        <v>0</v>
      </c>
      <c r="AU63" s="26">
        <v>0</v>
      </c>
      <c r="AV63" s="26">
        <v>0</v>
      </c>
      <c r="AW63" s="26">
        <v>0</v>
      </c>
      <c r="AX63" s="26">
        <v>0</v>
      </c>
      <c r="AY63" s="26">
        <v>0</v>
      </c>
      <c r="AZ63" s="26">
        <v>0</v>
      </c>
      <c r="BA63" s="26">
        <v>0</v>
      </c>
      <c r="BB63" s="26">
        <v>0</v>
      </c>
      <c r="BC63" s="26">
        <v>0</v>
      </c>
      <c r="BD63" s="26">
        <v>0</v>
      </c>
      <c r="BE63" s="26">
        <v>0</v>
      </c>
      <c r="BF63" s="26">
        <v>0</v>
      </c>
      <c r="BG63" s="26">
        <v>0</v>
      </c>
      <c r="BH63" s="26">
        <v>0</v>
      </c>
      <c r="BI63" s="26">
        <v>0</v>
      </c>
      <c r="BJ63" s="26">
        <v>0</v>
      </c>
      <c r="BK63" s="26">
        <v>0</v>
      </c>
      <c r="BL63" s="26">
        <v>0</v>
      </c>
      <c r="BM63" s="26">
        <v>0</v>
      </c>
      <c r="BN63" s="26">
        <v>0</v>
      </c>
      <c r="BO63" s="26">
        <v>0</v>
      </c>
      <c r="BP63" s="26">
        <v>0</v>
      </c>
      <c r="BQ63" s="26">
        <v>0</v>
      </c>
      <c r="BR63" s="26">
        <v>0</v>
      </c>
      <c r="BS63" s="26">
        <v>0</v>
      </c>
      <c r="BT63" s="26">
        <v>0</v>
      </c>
      <c r="BU63" s="26">
        <v>0</v>
      </c>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82" x14ac:dyDescent="0.25">
      <c r="A64">
        <v>6377</v>
      </c>
      <c r="B64" t="s">
        <v>3246</v>
      </c>
      <c r="C64" s="26">
        <v>0</v>
      </c>
      <c r="D64" s="26">
        <v>0</v>
      </c>
      <c r="E64" s="26">
        <v>0</v>
      </c>
      <c r="F64" s="26">
        <v>0</v>
      </c>
      <c r="G64" s="26">
        <v>0</v>
      </c>
      <c r="H64" s="26">
        <v>0</v>
      </c>
      <c r="I64" s="26">
        <v>0</v>
      </c>
      <c r="J64" s="26">
        <v>0</v>
      </c>
      <c r="K64" s="26">
        <v>0</v>
      </c>
      <c r="L64" s="26">
        <v>0</v>
      </c>
      <c r="M64" s="26">
        <v>0</v>
      </c>
      <c r="N64" s="26">
        <v>0</v>
      </c>
      <c r="O64" s="26">
        <v>0</v>
      </c>
      <c r="P64" s="26">
        <v>0</v>
      </c>
      <c r="Q64" s="26">
        <v>0</v>
      </c>
      <c r="R64" s="26">
        <v>0</v>
      </c>
      <c r="S64" s="26">
        <v>0</v>
      </c>
      <c r="T64" s="26">
        <v>0</v>
      </c>
      <c r="U64" s="26">
        <v>0</v>
      </c>
      <c r="V64" s="26">
        <v>0</v>
      </c>
      <c r="W64" s="26">
        <v>0</v>
      </c>
      <c r="X64" s="26">
        <v>0</v>
      </c>
      <c r="Y64" s="26">
        <v>0</v>
      </c>
      <c r="Z64" s="26">
        <v>0</v>
      </c>
      <c r="AA64" s="26">
        <v>0</v>
      </c>
      <c r="AB64" s="26">
        <v>0</v>
      </c>
      <c r="AC64" s="26">
        <v>0</v>
      </c>
      <c r="AD64" s="26">
        <v>0</v>
      </c>
      <c r="AE64" s="26">
        <v>0</v>
      </c>
      <c r="AF64" s="26">
        <v>0</v>
      </c>
      <c r="AG64" s="26">
        <v>0</v>
      </c>
      <c r="AH64" s="26">
        <v>0</v>
      </c>
      <c r="AI64" s="26">
        <v>0</v>
      </c>
      <c r="AJ64" s="26">
        <v>0</v>
      </c>
      <c r="AK64" s="26">
        <v>0</v>
      </c>
      <c r="AL64" s="26">
        <v>0</v>
      </c>
      <c r="AM64" s="26">
        <v>0</v>
      </c>
      <c r="AN64" s="26">
        <v>0</v>
      </c>
      <c r="AO64" s="26">
        <v>0</v>
      </c>
      <c r="AP64" s="26">
        <v>0</v>
      </c>
      <c r="AQ64" s="26">
        <v>0</v>
      </c>
      <c r="AR64" s="26">
        <v>0</v>
      </c>
      <c r="AS64" s="26">
        <v>0</v>
      </c>
      <c r="AT64" s="26">
        <v>0</v>
      </c>
      <c r="AU64" s="26">
        <v>0</v>
      </c>
      <c r="AV64" s="26">
        <v>0</v>
      </c>
      <c r="AW64" s="26">
        <v>0</v>
      </c>
      <c r="AX64" s="26">
        <v>0</v>
      </c>
      <c r="AY64" s="26">
        <v>0</v>
      </c>
      <c r="AZ64" s="26">
        <v>0</v>
      </c>
      <c r="BA64" s="26">
        <v>0</v>
      </c>
      <c r="BB64" s="26">
        <v>0</v>
      </c>
      <c r="BC64" s="26">
        <v>0</v>
      </c>
      <c r="BD64" s="26">
        <v>0</v>
      </c>
      <c r="BE64" s="26">
        <v>0</v>
      </c>
      <c r="BF64" s="26">
        <v>0</v>
      </c>
      <c r="BG64" s="26">
        <v>0</v>
      </c>
      <c r="BH64" s="26">
        <v>0</v>
      </c>
      <c r="BI64" s="26">
        <v>0</v>
      </c>
      <c r="BJ64" s="26">
        <v>0</v>
      </c>
      <c r="BK64" s="26">
        <v>0</v>
      </c>
      <c r="BL64" s="26">
        <v>0</v>
      </c>
      <c r="BM64" s="26">
        <v>0</v>
      </c>
      <c r="BN64" s="26">
        <v>0</v>
      </c>
      <c r="BO64" s="26">
        <v>0</v>
      </c>
      <c r="BP64" s="26">
        <v>0</v>
      </c>
      <c r="BQ64" s="26">
        <v>1</v>
      </c>
      <c r="BR64" s="26">
        <v>0</v>
      </c>
      <c r="BS64" s="26">
        <v>0</v>
      </c>
      <c r="BT64" s="26">
        <v>0</v>
      </c>
      <c r="BU64" s="26">
        <v>0</v>
      </c>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1:182" x14ac:dyDescent="0.25">
      <c r="A65">
        <v>6418</v>
      </c>
      <c r="B65" t="s">
        <v>3287</v>
      </c>
      <c r="C65" s="26">
        <v>0</v>
      </c>
      <c r="D65" s="26">
        <v>0</v>
      </c>
      <c r="E65" s="26">
        <v>0</v>
      </c>
      <c r="F65" s="26">
        <v>1</v>
      </c>
      <c r="G65" s="26">
        <v>0</v>
      </c>
      <c r="H65" s="26">
        <v>0</v>
      </c>
      <c r="I65" s="26">
        <v>0</v>
      </c>
      <c r="J65" s="26">
        <v>0</v>
      </c>
      <c r="K65" s="26">
        <v>0</v>
      </c>
      <c r="L65" s="26">
        <v>0</v>
      </c>
      <c r="M65" s="26">
        <v>0</v>
      </c>
      <c r="N65" s="26">
        <v>0</v>
      </c>
      <c r="O65" s="26">
        <v>0</v>
      </c>
      <c r="P65" s="26">
        <v>0</v>
      </c>
      <c r="Q65" s="26">
        <v>0</v>
      </c>
      <c r="R65" s="26">
        <v>0</v>
      </c>
      <c r="S65" s="26">
        <v>0</v>
      </c>
      <c r="T65" s="26">
        <v>0</v>
      </c>
      <c r="U65" s="26">
        <v>0</v>
      </c>
      <c r="V65" s="26">
        <v>0</v>
      </c>
      <c r="W65" s="26">
        <v>0</v>
      </c>
      <c r="X65" s="26">
        <v>0</v>
      </c>
      <c r="Y65" s="26">
        <v>0</v>
      </c>
      <c r="Z65" s="26">
        <v>0</v>
      </c>
      <c r="AA65" s="26">
        <v>0</v>
      </c>
      <c r="AB65" s="26">
        <v>0</v>
      </c>
      <c r="AC65" s="26">
        <v>0</v>
      </c>
      <c r="AD65" s="26">
        <v>1</v>
      </c>
      <c r="AE65" s="26">
        <v>0</v>
      </c>
      <c r="AF65" s="26">
        <v>0</v>
      </c>
      <c r="AG65" s="26">
        <v>0</v>
      </c>
      <c r="AH65" s="26">
        <v>0</v>
      </c>
      <c r="AI65" s="26">
        <v>0</v>
      </c>
      <c r="AJ65" s="26">
        <v>0</v>
      </c>
      <c r="AK65" s="26">
        <v>0</v>
      </c>
      <c r="AL65" s="26">
        <v>0</v>
      </c>
      <c r="AM65" s="26">
        <v>0</v>
      </c>
      <c r="AN65" s="26">
        <v>0</v>
      </c>
      <c r="AO65" s="26">
        <v>0</v>
      </c>
      <c r="AP65" s="26">
        <v>0</v>
      </c>
      <c r="AQ65" s="26">
        <v>0</v>
      </c>
      <c r="AR65" s="26">
        <v>0</v>
      </c>
      <c r="AS65" s="26">
        <v>0</v>
      </c>
      <c r="AT65" s="26">
        <v>0</v>
      </c>
      <c r="AU65" s="26">
        <v>0</v>
      </c>
      <c r="AV65" s="26">
        <v>0</v>
      </c>
      <c r="AW65" s="26">
        <v>0</v>
      </c>
      <c r="AX65" s="26">
        <v>0</v>
      </c>
      <c r="AY65" s="26">
        <v>0</v>
      </c>
      <c r="AZ65" s="26">
        <v>0</v>
      </c>
      <c r="BA65" s="26">
        <v>0</v>
      </c>
      <c r="BB65" s="26">
        <v>0</v>
      </c>
      <c r="BC65" s="26">
        <v>0</v>
      </c>
      <c r="BD65" s="26">
        <v>0</v>
      </c>
      <c r="BE65" s="26">
        <v>0</v>
      </c>
      <c r="BF65" s="26">
        <v>0</v>
      </c>
      <c r="BG65" s="26">
        <v>0</v>
      </c>
      <c r="BH65" s="26">
        <v>0</v>
      </c>
      <c r="BI65" s="26">
        <v>0</v>
      </c>
      <c r="BJ65" s="26">
        <v>0</v>
      </c>
      <c r="BK65" s="26">
        <v>0</v>
      </c>
      <c r="BL65" s="26">
        <v>0</v>
      </c>
      <c r="BM65" s="26">
        <v>0</v>
      </c>
      <c r="BN65" s="26">
        <v>0</v>
      </c>
      <c r="BO65" s="26">
        <v>0</v>
      </c>
      <c r="BP65" s="26">
        <v>0</v>
      </c>
      <c r="BQ65" s="26">
        <v>0</v>
      </c>
      <c r="BR65" s="26">
        <v>0</v>
      </c>
      <c r="BS65" s="26">
        <v>0</v>
      </c>
      <c r="BT65" s="26">
        <v>0</v>
      </c>
      <c r="BU65" s="26">
        <v>0</v>
      </c>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1:182" x14ac:dyDescent="0.25">
      <c r="A66">
        <v>6430</v>
      </c>
      <c r="B66" t="s">
        <v>3297</v>
      </c>
      <c r="C66" s="26">
        <v>0</v>
      </c>
      <c r="D66" s="26">
        <v>0</v>
      </c>
      <c r="E66" s="26">
        <v>0</v>
      </c>
      <c r="F66" s="26">
        <v>0</v>
      </c>
      <c r="G66" s="26">
        <v>0</v>
      </c>
      <c r="H66" s="26">
        <v>0</v>
      </c>
      <c r="I66" s="26">
        <v>0</v>
      </c>
      <c r="J66" s="26">
        <v>0</v>
      </c>
      <c r="K66" s="26">
        <v>0</v>
      </c>
      <c r="L66" s="26">
        <v>0</v>
      </c>
      <c r="M66" s="26">
        <v>0</v>
      </c>
      <c r="N66" s="26">
        <v>0</v>
      </c>
      <c r="O66" s="26">
        <v>0</v>
      </c>
      <c r="P66" s="26">
        <v>0</v>
      </c>
      <c r="Q66" s="26">
        <v>0</v>
      </c>
      <c r="R66" s="26">
        <v>0</v>
      </c>
      <c r="S66" s="26">
        <v>0</v>
      </c>
      <c r="T66" s="26">
        <v>0</v>
      </c>
      <c r="U66" s="26">
        <v>0</v>
      </c>
      <c r="V66" s="26">
        <v>0</v>
      </c>
      <c r="W66" s="26">
        <v>0</v>
      </c>
      <c r="X66" s="26">
        <v>0</v>
      </c>
      <c r="Y66" s="26">
        <v>0</v>
      </c>
      <c r="Z66" s="26">
        <v>0</v>
      </c>
      <c r="AA66" s="26">
        <v>0</v>
      </c>
      <c r="AB66" s="26">
        <v>0</v>
      </c>
      <c r="AC66" s="26">
        <v>0</v>
      </c>
      <c r="AD66" s="26">
        <v>0</v>
      </c>
      <c r="AE66" s="26">
        <v>0</v>
      </c>
      <c r="AF66" s="26">
        <v>0</v>
      </c>
      <c r="AG66" s="26">
        <v>0</v>
      </c>
      <c r="AH66" s="26">
        <v>0</v>
      </c>
      <c r="AI66" s="26">
        <v>0</v>
      </c>
      <c r="AJ66" s="26">
        <v>0</v>
      </c>
      <c r="AK66" s="26">
        <v>0</v>
      </c>
      <c r="AL66" s="26">
        <v>0</v>
      </c>
      <c r="AM66" s="26">
        <v>0</v>
      </c>
      <c r="AN66" s="26">
        <v>0</v>
      </c>
      <c r="AO66" s="26">
        <v>0</v>
      </c>
      <c r="AP66" s="26">
        <v>0</v>
      </c>
      <c r="AQ66" s="26">
        <v>0</v>
      </c>
      <c r="AR66" s="26">
        <v>0</v>
      </c>
      <c r="AS66" s="26">
        <v>0</v>
      </c>
      <c r="AT66" s="26">
        <v>0</v>
      </c>
      <c r="AU66" s="26">
        <v>0</v>
      </c>
      <c r="AV66" s="26">
        <v>0</v>
      </c>
      <c r="AW66" s="26">
        <v>0</v>
      </c>
      <c r="AX66" s="26">
        <v>0</v>
      </c>
      <c r="AY66" s="26">
        <v>0</v>
      </c>
      <c r="AZ66" s="26">
        <v>0</v>
      </c>
      <c r="BA66" s="26">
        <v>0</v>
      </c>
      <c r="BB66" s="26">
        <v>0</v>
      </c>
      <c r="BC66" s="26">
        <v>0</v>
      </c>
      <c r="BD66" s="26">
        <v>0</v>
      </c>
      <c r="BE66" s="26">
        <v>0</v>
      </c>
      <c r="BF66" s="26">
        <v>0</v>
      </c>
      <c r="BG66" s="26">
        <v>0</v>
      </c>
      <c r="BH66" s="26">
        <v>0</v>
      </c>
      <c r="BI66" s="26">
        <v>0</v>
      </c>
      <c r="BJ66" s="26">
        <v>0</v>
      </c>
      <c r="BK66" s="26">
        <v>0</v>
      </c>
      <c r="BL66" s="26">
        <v>0</v>
      </c>
      <c r="BM66" s="26">
        <v>0</v>
      </c>
      <c r="BN66" s="26">
        <v>0</v>
      </c>
      <c r="BO66" s="26">
        <v>0</v>
      </c>
      <c r="BP66" s="26">
        <v>0</v>
      </c>
      <c r="BQ66" s="26">
        <v>0</v>
      </c>
      <c r="BR66" s="26">
        <v>1</v>
      </c>
      <c r="BS66" s="26">
        <v>0</v>
      </c>
      <c r="BT66" s="26">
        <v>0</v>
      </c>
      <c r="BU66" s="26">
        <v>0</v>
      </c>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1:182" x14ac:dyDescent="0.25">
      <c r="A67">
        <v>6546</v>
      </c>
      <c r="B67" t="s">
        <v>2753</v>
      </c>
      <c r="C67" s="26">
        <v>0</v>
      </c>
      <c r="D67" s="26">
        <v>0</v>
      </c>
      <c r="E67" s="26">
        <v>0</v>
      </c>
      <c r="F67" s="26">
        <v>1</v>
      </c>
      <c r="G67" s="26">
        <v>0</v>
      </c>
      <c r="H67" s="26">
        <v>0</v>
      </c>
      <c r="I67" s="26">
        <v>0</v>
      </c>
      <c r="J67" s="26">
        <v>0</v>
      </c>
      <c r="K67" s="26">
        <v>0</v>
      </c>
      <c r="L67" s="26">
        <v>0</v>
      </c>
      <c r="M67" s="26">
        <v>0</v>
      </c>
      <c r="N67" s="26">
        <v>0</v>
      </c>
      <c r="O67" s="26">
        <v>0</v>
      </c>
      <c r="P67" s="26">
        <v>0</v>
      </c>
      <c r="Q67" s="26">
        <v>0</v>
      </c>
      <c r="R67" s="26">
        <v>0</v>
      </c>
      <c r="S67" s="26">
        <v>0</v>
      </c>
      <c r="T67" s="26">
        <v>0</v>
      </c>
      <c r="U67" s="26">
        <v>0</v>
      </c>
      <c r="V67" s="26">
        <v>0</v>
      </c>
      <c r="W67" s="26">
        <v>0</v>
      </c>
      <c r="X67" s="26">
        <v>0</v>
      </c>
      <c r="Y67" s="26">
        <v>0</v>
      </c>
      <c r="Z67" s="26">
        <v>0</v>
      </c>
      <c r="AA67" s="26">
        <v>0</v>
      </c>
      <c r="AB67" s="26">
        <v>0</v>
      </c>
      <c r="AC67" s="26">
        <v>1</v>
      </c>
      <c r="AD67" s="26">
        <v>0</v>
      </c>
      <c r="AE67" s="26">
        <v>0</v>
      </c>
      <c r="AF67" s="26">
        <v>0</v>
      </c>
      <c r="AG67" s="26">
        <v>0</v>
      </c>
      <c r="AH67" s="26">
        <v>0</v>
      </c>
      <c r="AI67" s="26">
        <v>0</v>
      </c>
      <c r="AJ67" s="26">
        <v>0</v>
      </c>
      <c r="AK67" s="26">
        <v>0</v>
      </c>
      <c r="AL67" s="26">
        <v>0</v>
      </c>
      <c r="AM67" s="26">
        <v>0</v>
      </c>
      <c r="AN67" s="26">
        <v>0</v>
      </c>
      <c r="AO67" s="26">
        <v>0</v>
      </c>
      <c r="AP67" s="26">
        <v>0</v>
      </c>
      <c r="AQ67" s="26">
        <v>0</v>
      </c>
      <c r="AR67" s="26">
        <v>0</v>
      </c>
      <c r="AS67" s="26">
        <v>0</v>
      </c>
      <c r="AT67" s="26">
        <v>0</v>
      </c>
      <c r="AU67" s="26">
        <v>0</v>
      </c>
      <c r="AV67" s="26">
        <v>0</v>
      </c>
      <c r="AW67" s="26">
        <v>0</v>
      </c>
      <c r="AX67" s="26">
        <v>0</v>
      </c>
      <c r="AY67" s="26">
        <v>0</v>
      </c>
      <c r="AZ67" s="26">
        <v>0</v>
      </c>
      <c r="BA67" s="26">
        <v>0</v>
      </c>
      <c r="BB67" s="26">
        <v>0</v>
      </c>
      <c r="BC67" s="26">
        <v>0</v>
      </c>
      <c r="BD67" s="26">
        <v>0</v>
      </c>
      <c r="BE67" s="26">
        <v>0</v>
      </c>
      <c r="BF67" s="26">
        <v>0</v>
      </c>
      <c r="BG67" s="26">
        <v>0</v>
      </c>
      <c r="BH67" s="26">
        <v>0</v>
      </c>
      <c r="BI67" s="26">
        <v>0</v>
      </c>
      <c r="BJ67" s="26">
        <v>0</v>
      </c>
      <c r="BK67" s="26">
        <v>0</v>
      </c>
      <c r="BL67" s="26">
        <v>0</v>
      </c>
      <c r="BM67" s="26">
        <v>0</v>
      </c>
      <c r="BN67" s="26">
        <v>0</v>
      </c>
      <c r="BO67" s="26">
        <v>0</v>
      </c>
      <c r="BP67" s="26">
        <v>0</v>
      </c>
      <c r="BQ67" s="26">
        <v>0</v>
      </c>
      <c r="BR67" s="26">
        <v>0</v>
      </c>
      <c r="BS67" s="26">
        <v>0</v>
      </c>
      <c r="BT67" s="26">
        <v>0</v>
      </c>
      <c r="BU67" s="26">
        <v>0</v>
      </c>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1:182" x14ac:dyDescent="0.25">
      <c r="A68">
        <v>6652</v>
      </c>
      <c r="B68" t="s">
        <v>3475</v>
      </c>
      <c r="C68" s="26">
        <v>0</v>
      </c>
      <c r="D68" s="26">
        <v>0</v>
      </c>
      <c r="E68" s="26">
        <v>0</v>
      </c>
      <c r="F68" s="26">
        <v>0</v>
      </c>
      <c r="G68" s="26">
        <v>0</v>
      </c>
      <c r="H68" s="26">
        <v>0</v>
      </c>
      <c r="I68" s="26">
        <v>0</v>
      </c>
      <c r="J68" s="26">
        <v>0</v>
      </c>
      <c r="K68" s="26">
        <v>0</v>
      </c>
      <c r="L68" s="26">
        <v>0</v>
      </c>
      <c r="M68" s="26">
        <v>0</v>
      </c>
      <c r="N68" s="26">
        <v>0</v>
      </c>
      <c r="O68" s="26">
        <v>0</v>
      </c>
      <c r="P68" s="26">
        <v>0</v>
      </c>
      <c r="Q68" s="26">
        <v>0</v>
      </c>
      <c r="R68" s="26">
        <v>0</v>
      </c>
      <c r="S68" s="26">
        <v>0</v>
      </c>
      <c r="T68" s="26">
        <v>0</v>
      </c>
      <c r="U68" s="26">
        <v>0</v>
      </c>
      <c r="V68" s="26">
        <v>0</v>
      </c>
      <c r="W68" s="26">
        <v>0</v>
      </c>
      <c r="X68" s="26">
        <v>0</v>
      </c>
      <c r="Y68" s="26">
        <v>0</v>
      </c>
      <c r="Z68" s="26">
        <v>0</v>
      </c>
      <c r="AA68" s="26">
        <v>0</v>
      </c>
      <c r="AB68" s="26">
        <v>0</v>
      </c>
      <c r="AC68" s="26">
        <v>0</v>
      </c>
      <c r="AD68" s="26">
        <v>0</v>
      </c>
      <c r="AE68" s="26">
        <v>0</v>
      </c>
      <c r="AF68" s="26">
        <v>0</v>
      </c>
      <c r="AG68" s="26">
        <v>0</v>
      </c>
      <c r="AH68" s="26">
        <v>0</v>
      </c>
      <c r="AI68" s="26">
        <v>0</v>
      </c>
      <c r="AJ68" s="26">
        <v>0</v>
      </c>
      <c r="AK68" s="26">
        <v>0</v>
      </c>
      <c r="AL68" s="26">
        <v>0</v>
      </c>
      <c r="AM68" s="26">
        <v>0</v>
      </c>
      <c r="AN68" s="26">
        <v>0</v>
      </c>
      <c r="AO68" s="26">
        <v>0</v>
      </c>
      <c r="AP68" s="26">
        <v>0</v>
      </c>
      <c r="AQ68" s="26">
        <v>0</v>
      </c>
      <c r="AR68" s="26">
        <v>0</v>
      </c>
      <c r="AS68" s="26">
        <v>0</v>
      </c>
      <c r="AT68" s="26">
        <v>0</v>
      </c>
      <c r="AU68" s="26">
        <v>0</v>
      </c>
      <c r="AV68" s="26">
        <v>0</v>
      </c>
      <c r="AW68" s="26">
        <v>0</v>
      </c>
      <c r="AX68" s="26">
        <v>1</v>
      </c>
      <c r="AY68" s="26">
        <v>0</v>
      </c>
      <c r="AZ68" s="26">
        <v>0</v>
      </c>
      <c r="BA68" s="26">
        <v>0</v>
      </c>
      <c r="BB68" s="26">
        <v>0</v>
      </c>
      <c r="BC68" s="26">
        <v>0</v>
      </c>
      <c r="BD68" s="26">
        <v>0</v>
      </c>
      <c r="BE68" s="26">
        <v>0</v>
      </c>
      <c r="BF68" s="26">
        <v>0</v>
      </c>
      <c r="BG68" s="26">
        <v>0</v>
      </c>
      <c r="BH68" s="26">
        <v>0</v>
      </c>
      <c r="BI68" s="26">
        <v>0</v>
      </c>
      <c r="BJ68" s="26">
        <v>0</v>
      </c>
      <c r="BK68" s="26">
        <v>0</v>
      </c>
      <c r="BL68" s="26">
        <v>0</v>
      </c>
      <c r="BM68" s="26">
        <v>0</v>
      </c>
      <c r="BN68" s="26">
        <v>0</v>
      </c>
      <c r="BO68" s="26">
        <v>0</v>
      </c>
      <c r="BP68" s="26">
        <v>0</v>
      </c>
      <c r="BQ68" s="26">
        <v>0</v>
      </c>
      <c r="BR68" s="26">
        <v>0</v>
      </c>
      <c r="BS68" s="26">
        <v>0</v>
      </c>
      <c r="BT68" s="26">
        <v>0</v>
      </c>
      <c r="BU68" s="26">
        <v>0</v>
      </c>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1:182" x14ac:dyDescent="0.25">
      <c r="A69">
        <v>6666</v>
      </c>
      <c r="B69" t="s">
        <v>3486</v>
      </c>
      <c r="C69" s="26">
        <v>0</v>
      </c>
      <c r="D69" s="26">
        <v>0</v>
      </c>
      <c r="E69" s="26">
        <v>0</v>
      </c>
      <c r="F69" s="26">
        <v>0</v>
      </c>
      <c r="G69" s="26">
        <v>0</v>
      </c>
      <c r="H69" s="26">
        <v>0</v>
      </c>
      <c r="I69" s="26">
        <v>0</v>
      </c>
      <c r="J69" s="26">
        <v>0</v>
      </c>
      <c r="K69" s="26">
        <v>0</v>
      </c>
      <c r="L69" s="26">
        <v>0</v>
      </c>
      <c r="M69" s="26">
        <v>0</v>
      </c>
      <c r="N69" s="26">
        <v>0</v>
      </c>
      <c r="O69" s="26">
        <v>0</v>
      </c>
      <c r="P69" s="26">
        <v>0</v>
      </c>
      <c r="Q69" s="26">
        <v>0</v>
      </c>
      <c r="R69" s="26">
        <v>0</v>
      </c>
      <c r="S69" s="26">
        <v>0</v>
      </c>
      <c r="T69" s="26">
        <v>0</v>
      </c>
      <c r="U69" s="26">
        <v>0</v>
      </c>
      <c r="V69" s="26">
        <v>0</v>
      </c>
      <c r="W69" s="26">
        <v>0</v>
      </c>
      <c r="X69" s="26">
        <v>0</v>
      </c>
      <c r="Y69" s="26">
        <v>0</v>
      </c>
      <c r="Z69" s="26">
        <v>0</v>
      </c>
      <c r="AA69" s="26">
        <v>0</v>
      </c>
      <c r="AB69" s="26">
        <v>0</v>
      </c>
      <c r="AC69" s="26">
        <v>0</v>
      </c>
      <c r="AD69" s="26">
        <v>0</v>
      </c>
      <c r="AE69" s="26">
        <v>0</v>
      </c>
      <c r="AF69" s="26">
        <v>0</v>
      </c>
      <c r="AG69" s="26">
        <v>0</v>
      </c>
      <c r="AH69" s="26">
        <v>0</v>
      </c>
      <c r="AI69" s="26">
        <v>0</v>
      </c>
      <c r="AJ69" s="26">
        <v>0</v>
      </c>
      <c r="AK69" s="26">
        <v>0</v>
      </c>
      <c r="AL69" s="26">
        <v>0</v>
      </c>
      <c r="AM69" s="26">
        <v>0</v>
      </c>
      <c r="AN69" s="26">
        <v>0</v>
      </c>
      <c r="AO69" s="26">
        <v>0</v>
      </c>
      <c r="AP69" s="26">
        <v>0</v>
      </c>
      <c r="AQ69" s="26">
        <v>0</v>
      </c>
      <c r="AR69" s="26">
        <v>0</v>
      </c>
      <c r="AS69" s="26">
        <v>0</v>
      </c>
      <c r="AT69" s="26">
        <v>0</v>
      </c>
      <c r="AU69" s="26">
        <v>0</v>
      </c>
      <c r="AV69" s="26">
        <v>0</v>
      </c>
      <c r="AW69" s="26">
        <v>0</v>
      </c>
      <c r="AX69" s="26">
        <v>0</v>
      </c>
      <c r="AY69" s="26">
        <v>0</v>
      </c>
      <c r="AZ69" s="26">
        <v>0</v>
      </c>
      <c r="BA69" s="26">
        <v>0</v>
      </c>
      <c r="BB69" s="26">
        <v>0</v>
      </c>
      <c r="BC69" s="26">
        <v>0</v>
      </c>
      <c r="BD69" s="26">
        <v>0</v>
      </c>
      <c r="BE69" s="26">
        <v>0</v>
      </c>
      <c r="BF69" s="26">
        <v>0</v>
      </c>
      <c r="BG69" s="26">
        <v>0</v>
      </c>
      <c r="BH69" s="26">
        <v>0</v>
      </c>
      <c r="BI69" s="26">
        <v>0</v>
      </c>
      <c r="BJ69" s="26">
        <v>0</v>
      </c>
      <c r="BK69" s="26">
        <v>0</v>
      </c>
      <c r="BL69" s="26">
        <v>0</v>
      </c>
      <c r="BM69" s="26">
        <v>0</v>
      </c>
      <c r="BN69" s="26">
        <v>0</v>
      </c>
      <c r="BO69" s="26">
        <v>0</v>
      </c>
      <c r="BP69" s="26">
        <v>1</v>
      </c>
      <c r="BQ69" s="26">
        <v>0</v>
      </c>
      <c r="BR69" s="26">
        <v>0</v>
      </c>
      <c r="BS69" s="26">
        <v>0</v>
      </c>
      <c r="BT69" s="26">
        <v>0</v>
      </c>
      <c r="BU69" s="26">
        <v>0</v>
      </c>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1:182"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1:182"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1:182"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1:182"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1:182"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1:182"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1:182"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1:182"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1:182"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1:182"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1:182"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69">
      <sortCondition descending="1" ref="E2"/>
    </sortState>
  </autoFilter>
  <sortState ref="A3:FZ300">
    <sortCondition descending="1" ref="C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E69"/>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3584</v>
      </c>
      <c r="D2" s="1" t="s">
        <v>3664</v>
      </c>
      <c r="E2" s="1" t="s">
        <v>3665</v>
      </c>
    </row>
    <row r="3" spans="1:5" x14ac:dyDescent="0.25">
      <c r="A3">
        <v>118</v>
      </c>
      <c r="B3" t="s">
        <v>494</v>
      </c>
      <c r="C3">
        <v>1</v>
      </c>
      <c r="D3">
        <v>2.8999999999999901</v>
      </c>
      <c r="E3">
        <v>3448</v>
      </c>
    </row>
    <row r="4" spans="1:5" x14ac:dyDescent="0.25">
      <c r="A4">
        <v>330</v>
      </c>
      <c r="B4" t="s">
        <v>595</v>
      </c>
      <c r="C4">
        <v>2</v>
      </c>
      <c r="D4">
        <v>2.8999999999999901</v>
      </c>
      <c r="E4">
        <v>3167</v>
      </c>
    </row>
    <row r="5" spans="1:5" x14ac:dyDescent="0.25">
      <c r="A5">
        <v>1678</v>
      </c>
      <c r="B5" t="s">
        <v>1002</v>
      </c>
      <c r="C5">
        <v>3</v>
      </c>
      <c r="D5">
        <v>2.7999999999999901</v>
      </c>
      <c r="E5">
        <v>3369</v>
      </c>
    </row>
    <row r="6" spans="1:5" x14ac:dyDescent="0.25">
      <c r="A6">
        <v>3008</v>
      </c>
      <c r="B6" t="s">
        <v>1490</v>
      </c>
      <c r="C6">
        <v>4</v>
      </c>
      <c r="D6">
        <v>2.6</v>
      </c>
      <c r="E6">
        <v>3409</v>
      </c>
    </row>
    <row r="7" spans="1:5" x14ac:dyDescent="0.25">
      <c r="A7">
        <v>4486</v>
      </c>
      <c r="B7" t="s">
        <v>2164</v>
      </c>
      <c r="C7">
        <v>5</v>
      </c>
      <c r="D7">
        <v>2.2999999999999901</v>
      </c>
      <c r="E7">
        <v>3104</v>
      </c>
    </row>
    <row r="8" spans="1:5" x14ac:dyDescent="0.25">
      <c r="A8">
        <v>2073</v>
      </c>
      <c r="B8" t="s">
        <v>1141</v>
      </c>
      <c r="C8">
        <v>6</v>
      </c>
      <c r="D8">
        <v>2.2000000000000002</v>
      </c>
      <c r="E8">
        <v>3257</v>
      </c>
    </row>
    <row r="9" spans="1:5" x14ac:dyDescent="0.25">
      <c r="A9">
        <v>180</v>
      </c>
      <c r="B9" t="s">
        <v>526</v>
      </c>
      <c r="C9">
        <v>7</v>
      </c>
      <c r="D9">
        <v>2.2000000000000002</v>
      </c>
      <c r="E9">
        <v>3225</v>
      </c>
    </row>
    <row r="10" spans="1:5" x14ac:dyDescent="0.25">
      <c r="A10">
        <v>3647</v>
      </c>
      <c r="B10" t="s">
        <v>1788</v>
      </c>
      <c r="C10">
        <v>8</v>
      </c>
      <c r="D10">
        <v>2.1</v>
      </c>
      <c r="E10">
        <v>3083</v>
      </c>
    </row>
    <row r="11" spans="1:5" x14ac:dyDescent="0.25">
      <c r="A11">
        <v>3473</v>
      </c>
      <c r="B11" t="s">
        <v>1699</v>
      </c>
      <c r="C11">
        <v>9</v>
      </c>
      <c r="D11">
        <v>2</v>
      </c>
      <c r="E11">
        <v>3142</v>
      </c>
    </row>
    <row r="12" spans="1:5" x14ac:dyDescent="0.25">
      <c r="A12">
        <v>744</v>
      </c>
      <c r="B12" t="s">
        <v>722</v>
      </c>
      <c r="C12">
        <v>10</v>
      </c>
      <c r="D12">
        <v>1.8999999999999899</v>
      </c>
      <c r="E12">
        <v>3157</v>
      </c>
    </row>
    <row r="13" spans="1:5" x14ac:dyDescent="0.25">
      <c r="A13">
        <v>4189</v>
      </c>
      <c r="B13" t="s">
        <v>1846</v>
      </c>
      <c r="C13">
        <v>11</v>
      </c>
      <c r="D13">
        <v>1.8999999999999899</v>
      </c>
      <c r="E13">
        <v>3100</v>
      </c>
    </row>
    <row r="14" spans="1:5" x14ac:dyDescent="0.25">
      <c r="A14">
        <v>3255</v>
      </c>
      <c r="B14" t="s">
        <v>1601</v>
      </c>
      <c r="C14">
        <v>12</v>
      </c>
      <c r="D14">
        <v>1.8999999999999899</v>
      </c>
      <c r="E14">
        <v>3099</v>
      </c>
    </row>
    <row r="15" spans="1:5" x14ac:dyDescent="0.25">
      <c r="A15">
        <v>5842</v>
      </c>
      <c r="B15" t="s">
        <v>1302</v>
      </c>
      <c r="C15">
        <v>13</v>
      </c>
      <c r="D15">
        <v>1.8999999999999899</v>
      </c>
      <c r="E15">
        <v>3010</v>
      </c>
    </row>
    <row r="16" spans="1:5" x14ac:dyDescent="0.25">
      <c r="A16">
        <v>704</v>
      </c>
      <c r="B16" t="s">
        <v>715</v>
      </c>
      <c r="C16">
        <v>14</v>
      </c>
      <c r="D16">
        <v>1.8999999999999899</v>
      </c>
      <c r="E16">
        <v>2941</v>
      </c>
    </row>
    <row r="17" spans="1:5" x14ac:dyDescent="0.25">
      <c r="A17">
        <v>5635</v>
      </c>
      <c r="B17" t="s">
        <v>2765</v>
      </c>
      <c r="C17">
        <v>15</v>
      </c>
      <c r="D17">
        <v>1.8</v>
      </c>
      <c r="E17">
        <v>2986</v>
      </c>
    </row>
    <row r="18" spans="1:5" x14ac:dyDescent="0.25">
      <c r="A18">
        <v>5295</v>
      </c>
      <c r="B18" t="s">
        <v>2583</v>
      </c>
      <c r="C18">
        <v>16</v>
      </c>
      <c r="D18">
        <v>1.7</v>
      </c>
      <c r="E18">
        <v>3262</v>
      </c>
    </row>
    <row r="19" spans="1:5" x14ac:dyDescent="0.25">
      <c r="A19">
        <v>997</v>
      </c>
      <c r="B19" t="s">
        <v>787</v>
      </c>
      <c r="C19">
        <v>17</v>
      </c>
      <c r="D19">
        <v>1.7</v>
      </c>
      <c r="E19">
        <v>3236</v>
      </c>
    </row>
    <row r="20" spans="1:5" x14ac:dyDescent="0.25">
      <c r="A20">
        <v>4188</v>
      </c>
      <c r="B20" t="s">
        <v>2027</v>
      </c>
      <c r="C20">
        <v>18</v>
      </c>
      <c r="D20">
        <v>1.7</v>
      </c>
      <c r="E20">
        <v>3032</v>
      </c>
    </row>
    <row r="21" spans="1:5" x14ac:dyDescent="0.25">
      <c r="A21">
        <v>2096</v>
      </c>
      <c r="B21" t="s">
        <v>1153</v>
      </c>
      <c r="C21">
        <v>19</v>
      </c>
      <c r="D21">
        <v>1.7</v>
      </c>
      <c r="E21">
        <v>3019</v>
      </c>
    </row>
    <row r="22" spans="1:5" x14ac:dyDescent="0.25">
      <c r="A22">
        <v>5012</v>
      </c>
      <c r="B22" t="s">
        <v>2420</v>
      </c>
      <c r="C22">
        <v>20</v>
      </c>
      <c r="D22">
        <v>1.7</v>
      </c>
      <c r="E22">
        <v>2965</v>
      </c>
    </row>
    <row r="23" spans="1:5" x14ac:dyDescent="0.25">
      <c r="A23">
        <v>4469</v>
      </c>
      <c r="B23" t="s">
        <v>2154</v>
      </c>
      <c r="C23">
        <v>21</v>
      </c>
      <c r="D23">
        <v>1.6</v>
      </c>
      <c r="E23">
        <v>3277</v>
      </c>
    </row>
    <row r="24" spans="1:5" x14ac:dyDescent="0.25">
      <c r="A24">
        <v>159</v>
      </c>
      <c r="B24" t="s">
        <v>514</v>
      </c>
      <c r="C24">
        <v>22</v>
      </c>
      <c r="D24">
        <v>1.6</v>
      </c>
      <c r="E24">
        <v>3204</v>
      </c>
    </row>
    <row r="25" spans="1:5" x14ac:dyDescent="0.25">
      <c r="A25">
        <v>6546</v>
      </c>
      <c r="B25" t="s">
        <v>2753</v>
      </c>
      <c r="C25">
        <v>23</v>
      </c>
      <c r="D25">
        <v>1.6</v>
      </c>
      <c r="E25">
        <v>2961</v>
      </c>
    </row>
    <row r="26" spans="1:5" x14ac:dyDescent="0.25">
      <c r="A26">
        <v>6418</v>
      </c>
      <c r="B26" t="s">
        <v>3287</v>
      </c>
      <c r="C26">
        <v>24</v>
      </c>
      <c r="D26">
        <v>1.6</v>
      </c>
      <c r="E26">
        <v>2914</v>
      </c>
    </row>
    <row r="27" spans="1:5" x14ac:dyDescent="0.25">
      <c r="A27">
        <v>79</v>
      </c>
      <c r="B27" t="s">
        <v>473</v>
      </c>
      <c r="C27">
        <v>25</v>
      </c>
      <c r="D27">
        <v>1.6</v>
      </c>
      <c r="E27">
        <v>2857</v>
      </c>
    </row>
    <row r="28" spans="1:5" x14ac:dyDescent="0.25">
      <c r="A28">
        <v>1294</v>
      </c>
      <c r="B28" t="s">
        <v>877</v>
      </c>
      <c r="C28">
        <v>26</v>
      </c>
      <c r="D28">
        <v>1.6</v>
      </c>
      <c r="E28">
        <v>2783</v>
      </c>
    </row>
    <row r="29" spans="1:5" x14ac:dyDescent="0.25">
      <c r="A29">
        <v>6369</v>
      </c>
      <c r="B29" t="s">
        <v>3239</v>
      </c>
      <c r="C29">
        <v>27</v>
      </c>
      <c r="D29">
        <v>1.5</v>
      </c>
      <c r="E29">
        <v>3058</v>
      </c>
    </row>
    <row r="30" spans="1:5" x14ac:dyDescent="0.25">
      <c r="A30">
        <v>4662</v>
      </c>
      <c r="B30" t="s">
        <v>2266</v>
      </c>
      <c r="C30">
        <v>28</v>
      </c>
      <c r="D30">
        <v>1.5</v>
      </c>
      <c r="E30">
        <v>2980</v>
      </c>
    </row>
    <row r="31" spans="1:5" x14ac:dyDescent="0.25">
      <c r="A31">
        <v>3663</v>
      </c>
      <c r="B31" t="s">
        <v>1799</v>
      </c>
      <c r="C31">
        <v>29</v>
      </c>
      <c r="D31">
        <v>1.5</v>
      </c>
      <c r="E31">
        <v>2892</v>
      </c>
    </row>
    <row r="32" spans="1:5" x14ac:dyDescent="0.25">
      <c r="A32">
        <v>5839</v>
      </c>
      <c r="B32" t="s">
        <v>2887</v>
      </c>
      <c r="C32">
        <v>30</v>
      </c>
      <c r="D32">
        <v>1.5</v>
      </c>
      <c r="E32">
        <v>2834</v>
      </c>
    </row>
    <row r="33" spans="1:5" x14ac:dyDescent="0.25">
      <c r="A33">
        <v>3489</v>
      </c>
      <c r="B33" t="s">
        <v>1709</v>
      </c>
      <c r="C33">
        <v>31</v>
      </c>
      <c r="D33">
        <v>1.3999999999999899</v>
      </c>
      <c r="E33">
        <v>2997</v>
      </c>
    </row>
    <row r="34" spans="1:5" x14ac:dyDescent="0.25">
      <c r="A34">
        <v>1533</v>
      </c>
      <c r="B34" t="s">
        <v>944</v>
      </c>
      <c r="C34">
        <v>32</v>
      </c>
      <c r="D34">
        <v>1.3999999999999899</v>
      </c>
      <c r="E34">
        <v>2948</v>
      </c>
    </row>
    <row r="35" spans="1:5" x14ac:dyDescent="0.25">
      <c r="A35">
        <v>60</v>
      </c>
      <c r="B35" t="s">
        <v>462</v>
      </c>
      <c r="C35">
        <v>33</v>
      </c>
      <c r="D35">
        <v>1.3999999999999899</v>
      </c>
      <c r="E35">
        <v>2946</v>
      </c>
    </row>
    <row r="36" spans="1:5" x14ac:dyDescent="0.25">
      <c r="A36">
        <v>3616</v>
      </c>
      <c r="B36" t="s">
        <v>1771</v>
      </c>
      <c r="C36">
        <v>34</v>
      </c>
      <c r="D36">
        <v>1.3999999999999899</v>
      </c>
      <c r="E36">
        <v>2827</v>
      </c>
    </row>
    <row r="37" spans="1:5" x14ac:dyDescent="0.25">
      <c r="A37">
        <v>1156</v>
      </c>
      <c r="B37" t="s">
        <v>835</v>
      </c>
      <c r="C37">
        <v>35</v>
      </c>
      <c r="D37">
        <v>1.3999999999999899</v>
      </c>
      <c r="E37">
        <v>2801</v>
      </c>
    </row>
    <row r="38" spans="1:5" x14ac:dyDescent="0.25">
      <c r="A38">
        <v>1622</v>
      </c>
      <c r="B38" t="s">
        <v>979</v>
      </c>
      <c r="C38">
        <v>36</v>
      </c>
      <c r="D38">
        <v>1.3999999999999899</v>
      </c>
      <c r="E38">
        <v>2609</v>
      </c>
    </row>
    <row r="39" spans="1:5" x14ac:dyDescent="0.25">
      <c r="A39">
        <v>1255</v>
      </c>
      <c r="B39" t="s">
        <v>861</v>
      </c>
      <c r="C39">
        <v>37</v>
      </c>
      <c r="D39">
        <v>1.3</v>
      </c>
      <c r="E39">
        <v>3005</v>
      </c>
    </row>
    <row r="40" spans="1:5" x14ac:dyDescent="0.25">
      <c r="A40">
        <v>4320</v>
      </c>
      <c r="B40" t="s">
        <v>2090</v>
      </c>
      <c r="C40">
        <v>38</v>
      </c>
      <c r="D40">
        <v>1.3</v>
      </c>
      <c r="E40">
        <v>2861</v>
      </c>
    </row>
    <row r="41" spans="1:5" x14ac:dyDescent="0.25">
      <c r="A41">
        <v>4918</v>
      </c>
      <c r="B41" t="s">
        <v>2371</v>
      </c>
      <c r="C41">
        <v>39</v>
      </c>
      <c r="D41">
        <v>1.3</v>
      </c>
      <c r="E41">
        <v>2826</v>
      </c>
    </row>
    <row r="42" spans="1:5" x14ac:dyDescent="0.25">
      <c r="A42">
        <v>2839</v>
      </c>
      <c r="B42" t="s">
        <v>1410</v>
      </c>
      <c r="C42">
        <v>40</v>
      </c>
      <c r="D42">
        <v>1.3</v>
      </c>
      <c r="E42">
        <v>2817</v>
      </c>
    </row>
    <row r="43" spans="1:5" x14ac:dyDescent="0.25">
      <c r="A43">
        <v>3335</v>
      </c>
      <c r="B43" t="s">
        <v>1647</v>
      </c>
      <c r="C43">
        <v>41</v>
      </c>
      <c r="D43">
        <v>1.3</v>
      </c>
      <c r="E43">
        <v>2808</v>
      </c>
    </row>
    <row r="44" spans="1:5" x14ac:dyDescent="0.25">
      <c r="A44">
        <v>1745</v>
      </c>
      <c r="B44" t="s">
        <v>1036</v>
      </c>
      <c r="C44">
        <v>42</v>
      </c>
      <c r="D44">
        <v>1.3</v>
      </c>
      <c r="E44">
        <v>2726</v>
      </c>
    </row>
    <row r="45" spans="1:5" x14ac:dyDescent="0.25">
      <c r="A45">
        <v>3735</v>
      </c>
      <c r="B45" t="s">
        <v>1823</v>
      </c>
      <c r="C45">
        <v>43</v>
      </c>
      <c r="D45">
        <v>1.2</v>
      </c>
      <c r="E45">
        <v>3013</v>
      </c>
    </row>
    <row r="46" spans="1:5" x14ac:dyDescent="0.25">
      <c r="A46">
        <v>6652</v>
      </c>
      <c r="B46" t="s">
        <v>3475</v>
      </c>
      <c r="C46">
        <v>44</v>
      </c>
      <c r="D46">
        <v>1.2</v>
      </c>
      <c r="E46">
        <v>2958</v>
      </c>
    </row>
    <row r="47" spans="1:5" x14ac:dyDescent="0.25">
      <c r="A47">
        <v>900</v>
      </c>
      <c r="B47" t="s">
        <v>769</v>
      </c>
      <c r="C47">
        <v>45</v>
      </c>
      <c r="D47">
        <v>1.2</v>
      </c>
      <c r="E47">
        <v>2857</v>
      </c>
    </row>
    <row r="48" spans="1:5" x14ac:dyDescent="0.25">
      <c r="A48">
        <v>2240</v>
      </c>
      <c r="B48" t="s">
        <v>1206</v>
      </c>
      <c r="C48">
        <v>46</v>
      </c>
      <c r="D48">
        <v>1.2</v>
      </c>
      <c r="E48">
        <v>2710</v>
      </c>
    </row>
    <row r="49" spans="1:5" x14ac:dyDescent="0.25">
      <c r="A49">
        <v>5892</v>
      </c>
      <c r="B49" t="s">
        <v>2924</v>
      </c>
      <c r="C49">
        <v>47</v>
      </c>
      <c r="D49">
        <v>1.1000000000000001</v>
      </c>
      <c r="E49">
        <v>2907</v>
      </c>
    </row>
    <row r="50" spans="1:5" x14ac:dyDescent="0.25">
      <c r="A50">
        <v>6025</v>
      </c>
      <c r="B50" t="s">
        <v>3025</v>
      </c>
      <c r="C50">
        <v>48</v>
      </c>
      <c r="D50">
        <v>1.1000000000000001</v>
      </c>
      <c r="E50">
        <v>2783</v>
      </c>
    </row>
    <row r="51" spans="1:5" x14ac:dyDescent="0.25">
      <c r="A51">
        <v>120</v>
      </c>
      <c r="B51" t="s">
        <v>495</v>
      </c>
      <c r="C51">
        <v>49</v>
      </c>
      <c r="D51">
        <v>1.1000000000000001</v>
      </c>
      <c r="E51">
        <v>2704</v>
      </c>
    </row>
    <row r="52" spans="1:5" x14ac:dyDescent="0.25">
      <c r="A52">
        <v>3743</v>
      </c>
      <c r="B52" t="s">
        <v>1828</v>
      </c>
      <c r="C52">
        <v>50</v>
      </c>
      <c r="D52">
        <v>1.1000000000000001</v>
      </c>
      <c r="E52">
        <v>2652</v>
      </c>
    </row>
    <row r="53" spans="1:5" x14ac:dyDescent="0.25">
      <c r="A53">
        <v>3847</v>
      </c>
      <c r="B53" t="s">
        <v>1871</v>
      </c>
      <c r="C53">
        <v>51</v>
      </c>
      <c r="D53">
        <v>1</v>
      </c>
      <c r="E53">
        <v>2874</v>
      </c>
    </row>
    <row r="54" spans="1:5" x14ac:dyDescent="0.25">
      <c r="A54">
        <v>3556</v>
      </c>
      <c r="B54" t="s">
        <v>1744</v>
      </c>
      <c r="C54">
        <v>52</v>
      </c>
      <c r="D54">
        <v>1</v>
      </c>
      <c r="E54">
        <v>2839</v>
      </c>
    </row>
    <row r="55" spans="1:5" x14ac:dyDescent="0.25">
      <c r="A55">
        <v>1369</v>
      </c>
      <c r="B55" t="s">
        <v>899</v>
      </c>
      <c r="C55">
        <v>53</v>
      </c>
      <c r="D55">
        <v>1</v>
      </c>
      <c r="E55">
        <v>2669</v>
      </c>
    </row>
    <row r="56" spans="1:5" x14ac:dyDescent="0.25">
      <c r="A56">
        <v>5869</v>
      </c>
      <c r="B56" t="s">
        <v>2910</v>
      </c>
      <c r="C56">
        <v>54</v>
      </c>
      <c r="D56">
        <v>1</v>
      </c>
      <c r="E56">
        <v>2392</v>
      </c>
    </row>
    <row r="57" spans="1:5" x14ac:dyDescent="0.25">
      <c r="A57">
        <v>968</v>
      </c>
      <c r="B57" t="s">
        <v>786</v>
      </c>
      <c r="C57">
        <v>55</v>
      </c>
      <c r="D57">
        <v>1</v>
      </c>
      <c r="E57">
        <v>2373</v>
      </c>
    </row>
    <row r="58" spans="1:5" x14ac:dyDescent="0.25">
      <c r="A58">
        <v>6321</v>
      </c>
      <c r="B58" t="s">
        <v>3194</v>
      </c>
      <c r="C58">
        <v>56</v>
      </c>
      <c r="D58">
        <v>0.9</v>
      </c>
      <c r="E58">
        <v>2509</v>
      </c>
    </row>
    <row r="59" spans="1:5" x14ac:dyDescent="0.25">
      <c r="A59">
        <v>5930</v>
      </c>
      <c r="B59" t="s">
        <v>2953</v>
      </c>
      <c r="C59">
        <v>57</v>
      </c>
      <c r="D59">
        <v>0.9</v>
      </c>
      <c r="E59">
        <v>2427</v>
      </c>
    </row>
    <row r="60" spans="1:5" x14ac:dyDescent="0.25">
      <c r="A60">
        <v>3218</v>
      </c>
      <c r="B60" t="s">
        <v>824</v>
      </c>
      <c r="C60">
        <v>58</v>
      </c>
      <c r="D60">
        <v>0.69999999999999896</v>
      </c>
      <c r="E60">
        <v>2860</v>
      </c>
    </row>
    <row r="61" spans="1:5" x14ac:dyDescent="0.25">
      <c r="A61">
        <v>696</v>
      </c>
      <c r="B61" t="s">
        <v>710</v>
      </c>
      <c r="C61">
        <v>59</v>
      </c>
      <c r="D61">
        <v>0.69999999999999896</v>
      </c>
      <c r="E61">
        <v>2828</v>
      </c>
    </row>
    <row r="62" spans="1:5" x14ac:dyDescent="0.25">
      <c r="A62">
        <v>4013</v>
      </c>
      <c r="B62" t="s">
        <v>1941</v>
      </c>
      <c r="C62">
        <v>60</v>
      </c>
      <c r="D62">
        <v>0.69999999999999896</v>
      </c>
      <c r="E62">
        <v>2744</v>
      </c>
    </row>
    <row r="63" spans="1:5" x14ac:dyDescent="0.25">
      <c r="A63">
        <v>589</v>
      </c>
      <c r="B63" t="s">
        <v>677</v>
      </c>
      <c r="C63">
        <v>61</v>
      </c>
      <c r="D63">
        <v>0.69999999999999896</v>
      </c>
      <c r="E63">
        <v>2341</v>
      </c>
    </row>
    <row r="64" spans="1:5" x14ac:dyDescent="0.25">
      <c r="A64">
        <v>6666</v>
      </c>
      <c r="B64" t="s">
        <v>3486</v>
      </c>
      <c r="C64">
        <v>62</v>
      </c>
      <c r="D64">
        <v>0.59999999999999898</v>
      </c>
      <c r="E64">
        <v>2559</v>
      </c>
    </row>
    <row r="65" spans="1:5" x14ac:dyDescent="0.25">
      <c r="A65">
        <v>6377</v>
      </c>
      <c r="B65" t="s">
        <v>3246</v>
      </c>
      <c r="C65">
        <v>63</v>
      </c>
      <c r="D65">
        <v>0.59999999999999898</v>
      </c>
      <c r="E65">
        <v>2535</v>
      </c>
    </row>
    <row r="66" spans="1:5" x14ac:dyDescent="0.25">
      <c r="A66">
        <v>6430</v>
      </c>
      <c r="B66" t="s">
        <v>3297</v>
      </c>
      <c r="C66">
        <v>64</v>
      </c>
      <c r="D66">
        <v>0.5</v>
      </c>
      <c r="E66">
        <v>2394</v>
      </c>
    </row>
    <row r="67" spans="1:5" x14ac:dyDescent="0.25">
      <c r="A67">
        <v>3527</v>
      </c>
      <c r="B67" t="s">
        <v>1726</v>
      </c>
      <c r="C67">
        <v>65</v>
      </c>
      <c r="D67">
        <v>0.5</v>
      </c>
      <c r="E67">
        <v>2286</v>
      </c>
    </row>
    <row r="68" spans="1:5" x14ac:dyDescent="0.25">
      <c r="A68">
        <v>5160</v>
      </c>
      <c r="B68" t="s">
        <v>1846</v>
      </c>
      <c r="C68">
        <v>66</v>
      </c>
      <c r="D68">
        <v>0.4</v>
      </c>
      <c r="E68">
        <v>2614</v>
      </c>
    </row>
    <row r="69" spans="1:5" x14ac:dyDescent="0.25">
      <c r="A69">
        <v>3189</v>
      </c>
      <c r="B69" t="s">
        <v>710</v>
      </c>
      <c r="C69">
        <v>67</v>
      </c>
      <c r="D69">
        <v>0.29999999999999899</v>
      </c>
      <c r="E69">
        <v>2317</v>
      </c>
    </row>
  </sheetData>
  <autoFilter ref="A2:E2">
    <sortState ref="A3:E42">
      <sortCondition ref="A2"/>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1"/>
      <c r="G1" t="s">
        <v>86</v>
      </c>
    </row>
    <row r="2" spans="1:206"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763</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30">
        <f>(G3-'predicted rankings sorted'!G6)^2</f>
        <v>1</v>
      </c>
      <c r="DD3" s="30">
        <f>(H3-'predicted rankings sorted'!H6)^2</f>
        <v>0</v>
      </c>
      <c r="DE3" s="30">
        <f>(I3-'predicted rankings sorted'!I6)^2</f>
        <v>0</v>
      </c>
      <c r="DF3" s="30">
        <f>(J3-'predicted rankings sorted'!J6)^2</f>
        <v>0</v>
      </c>
      <c r="DG3" s="30">
        <f>(K3-'predicted rankings sorted'!K6)^2</f>
        <v>0</v>
      </c>
      <c r="DH3" s="30">
        <f>(L3-'predicted rankings sorted'!L6)^2</f>
        <v>0</v>
      </c>
      <c r="DI3" s="30">
        <f>(M3-'predicted rankings sorted'!M6)^2</f>
        <v>0</v>
      </c>
      <c r="DJ3" s="30">
        <f>(N3-'predicted rankings sorted'!N6)^2</f>
        <v>0</v>
      </c>
      <c r="DK3" s="30">
        <f>(O3-'predicted rankings sorted'!O6)^2</f>
        <v>0</v>
      </c>
      <c r="DL3" s="30">
        <f>(P3-'predicted rankings sorted'!P6)^2</f>
        <v>0</v>
      </c>
      <c r="DM3" s="30">
        <f>(Q3-'predicted rankings sorted'!Q6)^2</f>
        <v>0</v>
      </c>
      <c r="DN3" s="30">
        <f>(R3-'predicted rankings sorted'!R6)^2</f>
        <v>0</v>
      </c>
      <c r="DO3" s="30">
        <f>(S3-'predicted rankings sorted'!S6)^2</f>
        <v>0</v>
      </c>
      <c r="DP3" s="30">
        <f>(T3-'predicted rankings sorted'!T6)^2</f>
        <v>0</v>
      </c>
      <c r="DQ3" s="30">
        <f>(U3-'predicted rankings sorted'!U6)^2</f>
        <v>0</v>
      </c>
      <c r="DR3" s="30">
        <f>(V3-'predicted rankings sorted'!V6)^2</f>
        <v>0</v>
      </c>
      <c r="DS3" s="30">
        <f>(W3-'predicted rankings sorted'!W6)^2</f>
        <v>0</v>
      </c>
      <c r="DT3" s="30">
        <f>(X3-'predicted rankings sorted'!X6)^2</f>
        <v>0</v>
      </c>
      <c r="DU3" s="30">
        <f>(Y3-'predicted rankings sorted'!Y6)^2</f>
        <v>0</v>
      </c>
      <c r="DV3" s="30">
        <f>(Z3-'predicted rankings sorted'!Z6)^2</f>
        <v>0</v>
      </c>
      <c r="DW3" s="30">
        <f>(AA3-'predicted rankings sorted'!AA6)^2</f>
        <v>0</v>
      </c>
      <c r="DX3" s="30">
        <f>(AB3-'predicted rankings sorted'!AB6)^2</f>
        <v>0</v>
      </c>
      <c r="DY3" s="30">
        <f>(AC3-'predicted rankings sorted'!AC6)^2</f>
        <v>0</v>
      </c>
      <c r="DZ3" s="30">
        <f>(AD3-'predicted rankings sorted'!AD6)^2</f>
        <v>0</v>
      </c>
      <c r="EA3" s="30">
        <f>(AE3-'predicted rankings sorted'!AE6)^2</f>
        <v>0</v>
      </c>
      <c r="EB3" s="30">
        <f>(AF3-'predicted rankings sorted'!AF6)^2</f>
        <v>0</v>
      </c>
      <c r="EC3" s="30">
        <f>(AG3-'predicted rankings sorted'!AG6)^2</f>
        <v>0</v>
      </c>
      <c r="ED3" s="30">
        <f>(AH3-'predicted rankings sorted'!AH6)^2</f>
        <v>0</v>
      </c>
      <c r="EE3" s="30">
        <f>(AI3-'predicted rankings sorted'!AI6)^2</f>
        <v>0</v>
      </c>
      <c r="EF3" s="30">
        <f>(AJ3-'predicted rankings sorted'!AJ6)^2</f>
        <v>0</v>
      </c>
      <c r="EG3" s="30">
        <f>(AK3-'predicted rankings sorted'!AK6)^2</f>
        <v>0</v>
      </c>
      <c r="EH3" s="30">
        <f>(AL3-'predicted rankings sorted'!AL6)^2</f>
        <v>0</v>
      </c>
      <c r="EI3" s="30">
        <f>(AM3-'predicted rankings sorted'!AM6)^2</f>
        <v>0</v>
      </c>
      <c r="EJ3" s="30">
        <f>(AN3-'predicted rankings sorted'!AN6)^2</f>
        <v>0</v>
      </c>
      <c r="EK3" s="30">
        <f>(AO3-'predicted rankings sorted'!AO6)^2</f>
        <v>0</v>
      </c>
      <c r="EL3" s="30">
        <f>(AP3-'predicted rankings sorted'!AP6)^2</f>
        <v>0</v>
      </c>
      <c r="EM3" s="30">
        <f>(AQ3-'predicted rankings sorted'!AQ6)^2</f>
        <v>0</v>
      </c>
      <c r="EN3" s="30">
        <f>(AR3-'predicted rankings sorted'!AR6)^2</f>
        <v>0</v>
      </c>
      <c r="EO3" s="30">
        <f>(AS3-'predicted rankings sorted'!AS6)^2</f>
        <v>0</v>
      </c>
      <c r="EP3" s="30">
        <f>(AT3-'predicted rankings sorted'!AT6)^2</f>
        <v>0</v>
      </c>
      <c r="EQ3" s="30">
        <f>(AU3-'predicted rankings sorted'!AU6)^2</f>
        <v>0</v>
      </c>
      <c r="ER3" s="30">
        <f>(AV3-'predicted rankings sorted'!AV6)^2</f>
        <v>0</v>
      </c>
      <c r="ES3" s="30">
        <f>(AW3-'predicted rankings sorted'!AW6)^2</f>
        <v>0</v>
      </c>
      <c r="ET3" s="30">
        <f>(AX3-'predicted rankings sorted'!AX6)^2</f>
        <v>0</v>
      </c>
      <c r="EU3" s="30">
        <f>(AY3-'predicted rankings sorted'!AY6)^2</f>
        <v>0</v>
      </c>
      <c r="EV3" s="30">
        <f>(AZ3-'predicted rankings sorted'!AZ6)^2</f>
        <v>0</v>
      </c>
      <c r="EW3" s="30">
        <f>(BA3-'predicted rankings sorted'!BA6)^2</f>
        <v>0</v>
      </c>
      <c r="EX3" s="30">
        <f>(BB3-'predicted rankings sorted'!BB6)^2</f>
        <v>0</v>
      </c>
      <c r="EY3" s="30">
        <f>(BC3-'predicted rankings sorted'!BC6)^2</f>
        <v>1</v>
      </c>
      <c r="EZ3" s="30">
        <f>(BD3-'predicted rankings sorted'!BD6)^2</f>
        <v>0</v>
      </c>
      <c r="FA3" s="30">
        <f>(BE3-'predicted rankings sorted'!BE6)^2</f>
        <v>0</v>
      </c>
      <c r="FB3" s="30">
        <f>(BF3-'predicted rankings sorted'!BF6)^2</f>
        <v>0</v>
      </c>
      <c r="FC3" s="30">
        <f>(BG3-'predicted rankings sorted'!BG6)^2</f>
        <v>0</v>
      </c>
      <c r="FD3" s="30">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1114</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30">
        <f>(G4-'predicted rankings sorted'!G11)^2</f>
        <v>0</v>
      </c>
      <c r="DD4" s="30">
        <f>(H4-'predicted rankings sorted'!H11)^2</f>
        <v>1</v>
      </c>
      <c r="DE4" s="30">
        <f>(I4-'predicted rankings sorted'!I11)^2</f>
        <v>0</v>
      </c>
      <c r="DF4" s="30">
        <f>(J4-'predicted rankings sorted'!J11)^2</f>
        <v>0</v>
      </c>
      <c r="DG4" s="30">
        <f>(K4-'predicted rankings sorted'!K11)^2</f>
        <v>0</v>
      </c>
      <c r="DH4" s="30">
        <f>(L4-'predicted rankings sorted'!L11)^2</f>
        <v>0</v>
      </c>
      <c r="DI4" s="30">
        <f>(M4-'predicted rankings sorted'!M11)^2</f>
        <v>0</v>
      </c>
      <c r="DJ4" s="30">
        <f>(N4-'predicted rankings sorted'!N11)^2</f>
        <v>0</v>
      </c>
      <c r="DK4" s="30">
        <f>(O4-'predicted rankings sorted'!O11)^2</f>
        <v>0</v>
      </c>
      <c r="DL4" s="30">
        <f>(P4-'predicted rankings sorted'!P11)^2</f>
        <v>0</v>
      </c>
      <c r="DM4" s="30">
        <f>(Q4-'predicted rankings sorted'!Q11)^2</f>
        <v>0</v>
      </c>
      <c r="DN4" s="30">
        <f>(R4-'predicted rankings sorted'!R11)^2</f>
        <v>0</v>
      </c>
      <c r="DO4" s="30">
        <f>(S4-'predicted rankings sorted'!S11)^2</f>
        <v>0</v>
      </c>
      <c r="DP4" s="30">
        <f>(T4-'predicted rankings sorted'!T11)^2</f>
        <v>0</v>
      </c>
      <c r="DQ4" s="30">
        <f>(U4-'predicted rankings sorted'!U11)^2</f>
        <v>0</v>
      </c>
      <c r="DR4" s="30">
        <f>(V4-'predicted rankings sorted'!V11)^2</f>
        <v>0</v>
      </c>
      <c r="DS4" s="30">
        <f>(W4-'predicted rankings sorted'!W11)^2</f>
        <v>0</v>
      </c>
      <c r="DT4" s="30">
        <f>(X4-'predicted rankings sorted'!X11)^2</f>
        <v>0</v>
      </c>
      <c r="DU4" s="30">
        <f>(Y4-'predicted rankings sorted'!Y11)^2</f>
        <v>0</v>
      </c>
      <c r="DV4" s="30">
        <f>(Z4-'predicted rankings sorted'!Z11)^2</f>
        <v>0</v>
      </c>
      <c r="DW4" s="30">
        <f>(AA4-'predicted rankings sorted'!AA11)^2</f>
        <v>0</v>
      </c>
      <c r="DX4" s="30">
        <f>(AB4-'predicted rankings sorted'!AB11)^2</f>
        <v>0</v>
      </c>
      <c r="DY4" s="30">
        <f>(AC4-'predicted rankings sorted'!AC11)^2</f>
        <v>0</v>
      </c>
      <c r="DZ4" s="30">
        <f>(AD4-'predicted rankings sorted'!AD11)^2</f>
        <v>0</v>
      </c>
      <c r="EA4" s="30">
        <f>(AE4-'predicted rankings sorted'!AE11)^2</f>
        <v>0</v>
      </c>
      <c r="EB4" s="30">
        <f>(AF4-'predicted rankings sorted'!AF11)^2</f>
        <v>0</v>
      </c>
      <c r="EC4" s="30">
        <f>(AG4-'predicted rankings sorted'!AG11)^2</f>
        <v>0</v>
      </c>
      <c r="ED4" s="30">
        <f>(AH4-'predicted rankings sorted'!AH11)^2</f>
        <v>0</v>
      </c>
      <c r="EE4" s="30">
        <f>(AI4-'predicted rankings sorted'!AI11)^2</f>
        <v>0</v>
      </c>
      <c r="EF4" s="30">
        <f>(AJ4-'predicted rankings sorted'!AJ11)^2</f>
        <v>0</v>
      </c>
      <c r="EG4" s="30">
        <f>(AK4-'predicted rankings sorted'!AK11)^2</f>
        <v>0</v>
      </c>
      <c r="EH4" s="30">
        <f>(AL4-'predicted rankings sorted'!AL11)^2</f>
        <v>0</v>
      </c>
      <c r="EI4" s="30">
        <f>(AM4-'predicted rankings sorted'!AM11)^2</f>
        <v>0</v>
      </c>
      <c r="EJ4" s="30">
        <f>(AN4-'predicted rankings sorted'!AN11)^2</f>
        <v>0</v>
      </c>
      <c r="EK4" s="30">
        <f>(AO4-'predicted rankings sorted'!AO11)^2</f>
        <v>0</v>
      </c>
      <c r="EL4" s="30">
        <f>(AP4-'predicted rankings sorted'!AP11)^2</f>
        <v>0</v>
      </c>
      <c r="EM4" s="30">
        <f>(AQ4-'predicted rankings sorted'!AQ11)^2</f>
        <v>0</v>
      </c>
      <c r="EN4" s="30">
        <f>(AR4-'predicted rankings sorted'!AR11)^2</f>
        <v>0</v>
      </c>
      <c r="EO4" s="30">
        <f>(AS4-'predicted rankings sorted'!AS11)^2</f>
        <v>0</v>
      </c>
      <c r="EP4" s="30">
        <f>(AT4-'predicted rankings sorted'!AT11)^2</f>
        <v>0</v>
      </c>
      <c r="EQ4" s="30">
        <f>(AU4-'predicted rankings sorted'!AU11)^2</f>
        <v>0</v>
      </c>
      <c r="ER4" s="30">
        <f>(AV4-'predicted rankings sorted'!AV11)^2</f>
        <v>0</v>
      </c>
      <c r="ES4" s="30">
        <f>(AW4-'predicted rankings sorted'!AW11)^2</f>
        <v>0</v>
      </c>
      <c r="ET4" s="30">
        <f>(AX4-'predicted rankings sorted'!AX11)^2</f>
        <v>0</v>
      </c>
      <c r="EU4" s="30">
        <f>(AY4-'predicted rankings sorted'!AY11)^2</f>
        <v>0</v>
      </c>
      <c r="EV4" s="30">
        <f>(AZ4-'predicted rankings sorted'!AZ11)^2</f>
        <v>0</v>
      </c>
      <c r="EW4" s="30">
        <f>(BA4-'predicted rankings sorted'!BA11)^2</f>
        <v>0</v>
      </c>
      <c r="EX4" s="30">
        <f>(BB4-'predicted rankings sorted'!BB11)^2</f>
        <v>0</v>
      </c>
      <c r="EY4" s="30">
        <f>(BC4-'predicted rankings sorted'!BC11)^2</f>
        <v>0</v>
      </c>
      <c r="EZ4" s="30">
        <f>(BD4-'predicted rankings sorted'!BD11)^2</f>
        <v>0</v>
      </c>
      <c r="FA4" s="30">
        <f>(BE4-'predicted rankings sorted'!BE11)^2</f>
        <v>0</v>
      </c>
      <c r="FB4" s="30">
        <f>(BF4-'predicted rankings sorted'!BF11)^2</f>
        <v>0</v>
      </c>
      <c r="FC4" s="30">
        <f>(BG4-'predicted rankings sorted'!BG11)^2</f>
        <v>0</v>
      </c>
      <c r="FD4" s="30">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2802</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30">
        <f>(G5-'predicted rankings sorted'!G39)^2</f>
        <v>0</v>
      </c>
      <c r="DD5" s="30">
        <f>(H5-'predicted rankings sorted'!H39)^2</f>
        <v>0</v>
      </c>
      <c r="DE5" s="30">
        <f>(I5-'predicted rankings sorted'!I39)^2</f>
        <v>1</v>
      </c>
      <c r="DF5" s="30">
        <f>(J5-'predicted rankings sorted'!J39)^2</f>
        <v>0</v>
      </c>
      <c r="DG5" s="30">
        <f>(K5-'predicted rankings sorted'!K39)^2</f>
        <v>0</v>
      </c>
      <c r="DH5" s="30">
        <f>(L5-'predicted rankings sorted'!L39)^2</f>
        <v>0</v>
      </c>
      <c r="DI5" s="30">
        <f>(M5-'predicted rankings sorted'!M39)^2</f>
        <v>0</v>
      </c>
      <c r="DJ5" s="30">
        <f>(N5-'predicted rankings sorted'!N39)^2</f>
        <v>1</v>
      </c>
      <c r="DK5" s="30">
        <f>(O5-'predicted rankings sorted'!O39)^2</f>
        <v>0</v>
      </c>
      <c r="DL5" s="30">
        <f>(P5-'predicted rankings sorted'!P39)^2</f>
        <v>0</v>
      </c>
      <c r="DM5" s="30">
        <f>(Q5-'predicted rankings sorted'!Q39)^2</f>
        <v>0</v>
      </c>
      <c r="DN5" s="30">
        <f>(R5-'predicted rankings sorted'!R39)^2</f>
        <v>0</v>
      </c>
      <c r="DO5" s="30">
        <f>(S5-'predicted rankings sorted'!S39)^2</f>
        <v>0</v>
      </c>
      <c r="DP5" s="30">
        <f>(T5-'predicted rankings sorted'!T39)^2</f>
        <v>0</v>
      </c>
      <c r="DQ5" s="30">
        <f>(U5-'predicted rankings sorted'!U39)^2</f>
        <v>0</v>
      </c>
      <c r="DR5" s="30">
        <f>(V5-'predicted rankings sorted'!V39)^2</f>
        <v>0</v>
      </c>
      <c r="DS5" s="30">
        <f>(W5-'predicted rankings sorted'!W39)^2</f>
        <v>0</v>
      </c>
      <c r="DT5" s="30">
        <f>(X5-'predicted rankings sorted'!X39)^2</f>
        <v>0</v>
      </c>
      <c r="DU5" s="30">
        <f>(Y5-'predicted rankings sorted'!Y39)^2</f>
        <v>0</v>
      </c>
      <c r="DV5" s="30">
        <f>(Z5-'predicted rankings sorted'!Z39)^2</f>
        <v>0</v>
      </c>
      <c r="DW5" s="30">
        <f>(AA5-'predicted rankings sorted'!AA39)^2</f>
        <v>0</v>
      </c>
      <c r="DX5" s="30">
        <f>(AB5-'predicted rankings sorted'!AB39)^2</f>
        <v>0</v>
      </c>
      <c r="DY5" s="30">
        <f>(AC5-'predicted rankings sorted'!AC39)^2</f>
        <v>0</v>
      </c>
      <c r="DZ5" s="30">
        <f>(AD5-'predicted rankings sorted'!AD39)^2</f>
        <v>0</v>
      </c>
      <c r="EA5" s="30">
        <f>(AE5-'predicted rankings sorted'!AE39)^2</f>
        <v>0</v>
      </c>
      <c r="EB5" s="30">
        <f>(AF5-'predicted rankings sorted'!AF39)^2</f>
        <v>0</v>
      </c>
      <c r="EC5" s="30">
        <f>(AG5-'predicted rankings sorted'!AG39)^2</f>
        <v>0</v>
      </c>
      <c r="ED5" s="30">
        <f>(AH5-'predicted rankings sorted'!AH39)^2</f>
        <v>0</v>
      </c>
      <c r="EE5" s="30">
        <f>(AI5-'predicted rankings sorted'!AI39)^2</f>
        <v>0</v>
      </c>
      <c r="EF5" s="30">
        <f>(AJ5-'predicted rankings sorted'!AJ39)^2</f>
        <v>0</v>
      </c>
      <c r="EG5" s="30">
        <f>(AK5-'predicted rankings sorted'!AK39)^2</f>
        <v>0</v>
      </c>
      <c r="EH5" s="30">
        <f>(AL5-'predicted rankings sorted'!AL39)^2</f>
        <v>0</v>
      </c>
      <c r="EI5" s="30">
        <f>(AM5-'predicted rankings sorted'!AM39)^2</f>
        <v>0</v>
      </c>
      <c r="EJ5" s="30">
        <f>(AN5-'predicted rankings sorted'!AN39)^2</f>
        <v>0</v>
      </c>
      <c r="EK5" s="30">
        <f>(AO5-'predicted rankings sorted'!AO39)^2</f>
        <v>0</v>
      </c>
      <c r="EL5" s="30">
        <f>(AP5-'predicted rankings sorted'!AP39)^2</f>
        <v>0</v>
      </c>
      <c r="EM5" s="30">
        <f>(AQ5-'predicted rankings sorted'!AQ39)^2</f>
        <v>0</v>
      </c>
      <c r="EN5" s="30">
        <f>(AR5-'predicted rankings sorted'!AR39)^2</f>
        <v>0</v>
      </c>
      <c r="EO5" s="30">
        <f>(AS5-'predicted rankings sorted'!AS39)^2</f>
        <v>0</v>
      </c>
      <c r="EP5" s="30">
        <f>(AT5-'predicted rankings sorted'!AT39)^2</f>
        <v>0</v>
      </c>
      <c r="EQ5" s="30">
        <f>(AU5-'predicted rankings sorted'!AU39)^2</f>
        <v>0</v>
      </c>
      <c r="ER5" s="30">
        <f>(AV5-'predicted rankings sorted'!AV39)^2</f>
        <v>0</v>
      </c>
      <c r="ES5" s="30">
        <f>(AW5-'predicted rankings sorted'!AW39)^2</f>
        <v>0</v>
      </c>
      <c r="ET5" s="30">
        <f>(AX5-'predicted rankings sorted'!AX39)^2</f>
        <v>0</v>
      </c>
      <c r="EU5" s="30">
        <f>(AY5-'predicted rankings sorted'!AY39)^2</f>
        <v>0</v>
      </c>
      <c r="EV5" s="30">
        <f>(AZ5-'predicted rankings sorted'!AZ39)^2</f>
        <v>0</v>
      </c>
      <c r="EW5" s="30">
        <f>(BA5-'predicted rankings sorted'!BA39)^2</f>
        <v>0</v>
      </c>
      <c r="EX5" s="30">
        <f>(BB5-'predicted rankings sorted'!BB39)^2</f>
        <v>0</v>
      </c>
      <c r="EY5" s="30">
        <f>(BC5-'predicted rankings sorted'!BC39)^2</f>
        <v>0</v>
      </c>
      <c r="EZ5" s="30">
        <f>(BD5-'predicted rankings sorted'!BD39)^2</f>
        <v>0</v>
      </c>
      <c r="FA5" s="30">
        <f>(BE5-'predicted rankings sorted'!BE39)^2</f>
        <v>0</v>
      </c>
      <c r="FB5" s="30">
        <f>(BF5-'predicted rankings sorted'!BF39)^2</f>
        <v>0</v>
      </c>
      <c r="FC5" s="30">
        <f>(BG5-'predicted rankings sorted'!BG39)^2</f>
        <v>0</v>
      </c>
      <c r="FD5" s="30">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1248</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30">
        <f>(G6-'predicted rankings sorted'!G15)^2</f>
        <v>0</v>
      </c>
      <c r="DD6" s="30">
        <f>(H6-'predicted rankings sorted'!H15)^2</f>
        <v>0</v>
      </c>
      <c r="DE6" s="30">
        <f>(I6-'predicted rankings sorted'!I15)^2</f>
        <v>0</v>
      </c>
      <c r="DF6" s="30">
        <f>(J6-'predicted rankings sorted'!J15)^2</f>
        <v>1</v>
      </c>
      <c r="DG6" s="30">
        <f>(K6-'predicted rankings sorted'!K15)^2</f>
        <v>0</v>
      </c>
      <c r="DH6" s="30">
        <f>(L6-'predicted rankings sorted'!L15)^2</f>
        <v>0</v>
      </c>
      <c r="DI6" s="30">
        <f>(M6-'predicted rankings sorted'!M15)^2</f>
        <v>0</v>
      </c>
      <c r="DJ6" s="30">
        <f>(N6-'predicted rankings sorted'!N15)^2</f>
        <v>0</v>
      </c>
      <c r="DK6" s="30">
        <f>(O6-'predicted rankings sorted'!O15)^2</f>
        <v>0</v>
      </c>
      <c r="DL6" s="30">
        <f>(P6-'predicted rankings sorted'!P15)^2</f>
        <v>0</v>
      </c>
      <c r="DM6" s="30">
        <f>(Q6-'predicted rankings sorted'!Q15)^2</f>
        <v>0</v>
      </c>
      <c r="DN6" s="30">
        <f>(R6-'predicted rankings sorted'!R15)^2</f>
        <v>0</v>
      </c>
      <c r="DO6" s="30">
        <f>(S6-'predicted rankings sorted'!S15)^2</f>
        <v>0</v>
      </c>
      <c r="DP6" s="30">
        <f>(T6-'predicted rankings sorted'!T15)^2</f>
        <v>0</v>
      </c>
      <c r="DQ6" s="30">
        <f>(U6-'predicted rankings sorted'!U15)^2</f>
        <v>0</v>
      </c>
      <c r="DR6" s="30">
        <f>(V6-'predicted rankings sorted'!V15)^2</f>
        <v>0</v>
      </c>
      <c r="DS6" s="30">
        <f>(W6-'predicted rankings sorted'!W15)^2</f>
        <v>0</v>
      </c>
      <c r="DT6" s="30">
        <f>(X6-'predicted rankings sorted'!X15)^2</f>
        <v>0</v>
      </c>
      <c r="DU6" s="30">
        <f>(Y6-'predicted rankings sorted'!Y15)^2</f>
        <v>0</v>
      </c>
      <c r="DV6" s="30">
        <f>(Z6-'predicted rankings sorted'!Z15)^2</f>
        <v>0</v>
      </c>
      <c r="DW6" s="30">
        <f>(AA6-'predicted rankings sorted'!AA15)^2</f>
        <v>0</v>
      </c>
      <c r="DX6" s="30">
        <f>(AB6-'predicted rankings sorted'!AB15)^2</f>
        <v>0</v>
      </c>
      <c r="DY6" s="30">
        <f>(AC6-'predicted rankings sorted'!AC15)^2</f>
        <v>0</v>
      </c>
      <c r="DZ6" s="30">
        <f>(AD6-'predicted rankings sorted'!AD15)^2</f>
        <v>0</v>
      </c>
      <c r="EA6" s="30">
        <f>(AE6-'predicted rankings sorted'!AE15)^2</f>
        <v>0</v>
      </c>
      <c r="EB6" s="30">
        <f>(AF6-'predicted rankings sorted'!AF15)^2</f>
        <v>0</v>
      </c>
      <c r="EC6" s="30">
        <f>(AG6-'predicted rankings sorted'!AG15)^2</f>
        <v>0</v>
      </c>
      <c r="ED6" s="30">
        <f>(AH6-'predicted rankings sorted'!AH15)^2</f>
        <v>0</v>
      </c>
      <c r="EE6" s="30">
        <f>(AI6-'predicted rankings sorted'!AI15)^2</f>
        <v>0</v>
      </c>
      <c r="EF6" s="30">
        <f>(AJ6-'predicted rankings sorted'!AJ15)^2</f>
        <v>0</v>
      </c>
      <c r="EG6" s="30">
        <f>(AK6-'predicted rankings sorted'!AK15)^2</f>
        <v>0</v>
      </c>
      <c r="EH6" s="30">
        <f>(AL6-'predicted rankings sorted'!AL15)^2</f>
        <v>0</v>
      </c>
      <c r="EI6" s="30">
        <f>(AM6-'predicted rankings sorted'!AM15)^2</f>
        <v>0</v>
      </c>
      <c r="EJ6" s="30">
        <f>(AN6-'predicted rankings sorted'!AN15)^2</f>
        <v>0</v>
      </c>
      <c r="EK6" s="30">
        <f>(AO6-'predicted rankings sorted'!AO15)^2</f>
        <v>0</v>
      </c>
      <c r="EL6" s="30">
        <f>(AP6-'predicted rankings sorted'!AP15)^2</f>
        <v>0</v>
      </c>
      <c r="EM6" s="30">
        <f>(AQ6-'predicted rankings sorted'!AQ15)^2</f>
        <v>0</v>
      </c>
      <c r="EN6" s="30">
        <f>(AR6-'predicted rankings sorted'!AR15)^2</f>
        <v>0</v>
      </c>
      <c r="EO6" s="30">
        <f>(AS6-'predicted rankings sorted'!AS15)^2</f>
        <v>0</v>
      </c>
      <c r="EP6" s="30">
        <f>(AT6-'predicted rankings sorted'!AT15)^2</f>
        <v>0</v>
      </c>
      <c r="EQ6" s="30">
        <f>(AU6-'predicted rankings sorted'!AU15)^2</f>
        <v>0</v>
      </c>
      <c r="ER6" s="30">
        <f>(AV6-'predicted rankings sorted'!AV15)^2</f>
        <v>0</v>
      </c>
      <c r="ES6" s="30">
        <f>(AW6-'predicted rankings sorted'!AW15)^2</f>
        <v>0</v>
      </c>
      <c r="ET6" s="30">
        <f>(AX6-'predicted rankings sorted'!AX15)^2</f>
        <v>0</v>
      </c>
      <c r="EU6" s="30">
        <f>(AY6-'predicted rankings sorted'!AY15)^2</f>
        <v>0</v>
      </c>
      <c r="EV6" s="30">
        <f>(AZ6-'predicted rankings sorted'!AZ15)^2</f>
        <v>0</v>
      </c>
      <c r="EW6" s="30">
        <f>(BA6-'predicted rankings sorted'!BA15)^2</f>
        <v>0</v>
      </c>
      <c r="EX6" s="30">
        <f>(BB6-'predicted rankings sorted'!BB15)^2</f>
        <v>0</v>
      </c>
      <c r="EY6" s="30">
        <f>(BC6-'predicted rankings sorted'!BC15)^2</f>
        <v>0</v>
      </c>
      <c r="EZ6" s="30">
        <f>(BD6-'predicted rankings sorted'!BD15)^2</f>
        <v>0</v>
      </c>
      <c r="FA6" s="30">
        <f>(BE6-'predicted rankings sorted'!BE15)^2</f>
        <v>0</v>
      </c>
      <c r="FB6" s="30">
        <f>(BF6-'predicted rankings sorted'!BF15)^2</f>
        <v>0</v>
      </c>
      <c r="FC6" s="30">
        <f>(BG6-'predicted rankings sorted'!BG15)^2</f>
        <v>0</v>
      </c>
      <c r="FD6" s="30">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1297</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30">
        <f>(G7-'predicted rankings sorted'!G18)^2</f>
        <v>0</v>
      </c>
      <c r="DD7" s="30">
        <f>(H7-'predicted rankings sorted'!H18)^2</f>
        <v>0</v>
      </c>
      <c r="DE7" s="30">
        <f>(I7-'predicted rankings sorted'!I18)^2</f>
        <v>0</v>
      </c>
      <c r="DF7" s="30">
        <f>(J7-'predicted rankings sorted'!J18)^2</f>
        <v>0</v>
      </c>
      <c r="DG7" s="30">
        <f>(K7-'predicted rankings sorted'!K18)^2</f>
        <v>0</v>
      </c>
      <c r="DH7" s="30">
        <f>(L7-'predicted rankings sorted'!L18)^2</f>
        <v>0</v>
      </c>
      <c r="DI7" s="30">
        <f>(M7-'predicted rankings sorted'!M18)^2</f>
        <v>1</v>
      </c>
      <c r="DJ7" s="30">
        <f>(N7-'predicted rankings sorted'!N18)^2</f>
        <v>0</v>
      </c>
      <c r="DK7" s="30">
        <f>(O7-'predicted rankings sorted'!O18)^2</f>
        <v>0</v>
      </c>
      <c r="DL7" s="30">
        <f>(P7-'predicted rankings sorted'!P18)^2</f>
        <v>0</v>
      </c>
      <c r="DM7" s="30">
        <f>(Q7-'predicted rankings sorted'!Q18)^2</f>
        <v>0</v>
      </c>
      <c r="DN7" s="30">
        <f>(R7-'predicted rankings sorted'!R18)^2</f>
        <v>0</v>
      </c>
      <c r="DO7" s="30">
        <f>(S7-'predicted rankings sorted'!S18)^2</f>
        <v>0</v>
      </c>
      <c r="DP7" s="30">
        <f>(T7-'predicted rankings sorted'!T18)^2</f>
        <v>0</v>
      </c>
      <c r="DQ7" s="30">
        <f>(U7-'predicted rankings sorted'!U18)^2</f>
        <v>0</v>
      </c>
      <c r="DR7" s="30">
        <f>(V7-'predicted rankings sorted'!V18)^2</f>
        <v>0</v>
      </c>
      <c r="DS7" s="30">
        <f>(W7-'predicted rankings sorted'!W18)^2</f>
        <v>0</v>
      </c>
      <c r="DT7" s="30">
        <f>(X7-'predicted rankings sorted'!X18)^2</f>
        <v>0</v>
      </c>
      <c r="DU7" s="30">
        <f>(Y7-'predicted rankings sorted'!Y18)^2</f>
        <v>0</v>
      </c>
      <c r="DV7" s="30">
        <f>(Z7-'predicted rankings sorted'!Z18)^2</f>
        <v>0</v>
      </c>
      <c r="DW7" s="30">
        <f>(AA7-'predicted rankings sorted'!AA18)^2</f>
        <v>0</v>
      </c>
      <c r="DX7" s="30">
        <f>(AB7-'predicted rankings sorted'!AB18)^2</f>
        <v>0</v>
      </c>
      <c r="DY7" s="30">
        <f>(AC7-'predicted rankings sorted'!AC18)^2</f>
        <v>0</v>
      </c>
      <c r="DZ7" s="30">
        <f>(AD7-'predicted rankings sorted'!AD18)^2</f>
        <v>0</v>
      </c>
      <c r="EA7" s="30">
        <f>(AE7-'predicted rankings sorted'!AE18)^2</f>
        <v>0</v>
      </c>
      <c r="EB7" s="30">
        <f>(AF7-'predicted rankings sorted'!AF18)^2</f>
        <v>0</v>
      </c>
      <c r="EC7" s="30">
        <f>(AG7-'predicted rankings sorted'!AG18)^2</f>
        <v>0</v>
      </c>
      <c r="ED7" s="30">
        <f>(AH7-'predicted rankings sorted'!AH18)^2</f>
        <v>0</v>
      </c>
      <c r="EE7" s="30">
        <f>(AI7-'predicted rankings sorted'!AI18)^2</f>
        <v>0</v>
      </c>
      <c r="EF7" s="30">
        <f>(AJ7-'predicted rankings sorted'!AJ18)^2</f>
        <v>0</v>
      </c>
      <c r="EG7" s="30">
        <f>(AK7-'predicted rankings sorted'!AK18)^2</f>
        <v>0</v>
      </c>
      <c r="EH7" s="30">
        <f>(AL7-'predicted rankings sorted'!AL18)^2</f>
        <v>0</v>
      </c>
      <c r="EI7" s="30">
        <f>(AM7-'predicted rankings sorted'!AM18)^2</f>
        <v>0</v>
      </c>
      <c r="EJ7" s="30">
        <f>(AN7-'predicted rankings sorted'!AN18)^2</f>
        <v>0</v>
      </c>
      <c r="EK7" s="30">
        <f>(AO7-'predicted rankings sorted'!AO18)^2</f>
        <v>0</v>
      </c>
      <c r="EL7" s="30">
        <f>(AP7-'predicted rankings sorted'!AP18)^2</f>
        <v>0</v>
      </c>
      <c r="EM7" s="30">
        <f>(AQ7-'predicted rankings sorted'!AQ18)^2</f>
        <v>1</v>
      </c>
      <c r="EN7" s="30">
        <f>(AR7-'predicted rankings sorted'!AR18)^2</f>
        <v>0</v>
      </c>
      <c r="EO7" s="30">
        <f>(AS7-'predicted rankings sorted'!AS18)^2</f>
        <v>0</v>
      </c>
      <c r="EP7" s="30">
        <f>(AT7-'predicted rankings sorted'!AT18)^2</f>
        <v>0</v>
      </c>
      <c r="EQ7" s="30">
        <f>(AU7-'predicted rankings sorted'!AU18)^2</f>
        <v>0</v>
      </c>
      <c r="ER7" s="30">
        <f>(AV7-'predicted rankings sorted'!AV18)^2</f>
        <v>0</v>
      </c>
      <c r="ES7" s="30">
        <f>(AW7-'predicted rankings sorted'!AW18)^2</f>
        <v>0</v>
      </c>
      <c r="ET7" s="30">
        <f>(AX7-'predicted rankings sorted'!AX18)^2</f>
        <v>0</v>
      </c>
      <c r="EU7" s="30">
        <f>(AY7-'predicted rankings sorted'!AY18)^2</f>
        <v>0</v>
      </c>
      <c r="EV7" s="30">
        <f>(AZ7-'predicted rankings sorted'!AZ18)^2</f>
        <v>0</v>
      </c>
      <c r="EW7" s="30">
        <f>(BA7-'predicted rankings sorted'!BA18)^2</f>
        <v>0</v>
      </c>
      <c r="EX7" s="30">
        <f>(BB7-'predicted rankings sorted'!BB18)^2</f>
        <v>0</v>
      </c>
      <c r="EY7" s="30">
        <f>(BC7-'predicted rankings sorted'!BC18)^2</f>
        <v>0</v>
      </c>
      <c r="EZ7" s="30">
        <f>(BD7-'predicted rankings sorted'!BD18)^2</f>
        <v>0</v>
      </c>
      <c r="FA7" s="30">
        <f>(BE7-'predicted rankings sorted'!BE18)^2</f>
        <v>0</v>
      </c>
      <c r="FB7" s="30">
        <f>(BF7-'predicted rankings sorted'!BF18)^2</f>
        <v>0</v>
      </c>
      <c r="FC7" s="30">
        <f>(BG7-'predicted rankings sorted'!BG18)^2</f>
        <v>0</v>
      </c>
      <c r="FD7" s="30">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1727</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30">
        <f>(G8-'predicted rankings sorted'!G24)^2</f>
        <v>0</v>
      </c>
      <c r="DD8" s="30">
        <f>(H8-'predicted rankings sorted'!H24)^2</f>
        <v>0</v>
      </c>
      <c r="DE8" s="30">
        <f>(I8-'predicted rankings sorted'!I24)^2</f>
        <v>0</v>
      </c>
      <c r="DF8" s="30">
        <f>(J8-'predicted rankings sorted'!J24)^2</f>
        <v>0</v>
      </c>
      <c r="DG8" s="30">
        <f>(K8-'predicted rankings sorted'!K24)^2</f>
        <v>0</v>
      </c>
      <c r="DH8" s="30">
        <f>(L8-'predicted rankings sorted'!L24)^2</f>
        <v>0</v>
      </c>
      <c r="DI8" s="30">
        <f>(M8-'predicted rankings sorted'!M24)^2</f>
        <v>0</v>
      </c>
      <c r="DJ8" s="30">
        <f>(N8-'predicted rankings sorted'!N24)^2</f>
        <v>1</v>
      </c>
      <c r="DK8" s="30">
        <f>(O8-'predicted rankings sorted'!O24)^2</f>
        <v>0</v>
      </c>
      <c r="DL8" s="30">
        <f>(P8-'predicted rankings sorted'!P24)^2</f>
        <v>0</v>
      </c>
      <c r="DM8" s="30">
        <f>(Q8-'predicted rankings sorted'!Q24)^2</f>
        <v>0</v>
      </c>
      <c r="DN8" s="30">
        <f>(R8-'predicted rankings sorted'!R24)^2</f>
        <v>0</v>
      </c>
      <c r="DO8" s="30">
        <f>(S8-'predicted rankings sorted'!S24)^2</f>
        <v>0</v>
      </c>
      <c r="DP8" s="30">
        <f>(T8-'predicted rankings sorted'!T24)^2</f>
        <v>0</v>
      </c>
      <c r="DQ8" s="30">
        <f>(U8-'predicted rankings sorted'!U24)^2</f>
        <v>0</v>
      </c>
      <c r="DR8" s="30">
        <f>(V8-'predicted rankings sorted'!V24)^2</f>
        <v>0</v>
      </c>
      <c r="DS8" s="30">
        <f>(W8-'predicted rankings sorted'!W24)^2</f>
        <v>0</v>
      </c>
      <c r="DT8" s="30">
        <f>(X8-'predicted rankings sorted'!X24)^2</f>
        <v>0</v>
      </c>
      <c r="DU8" s="30">
        <f>(Y8-'predicted rankings sorted'!Y24)^2</f>
        <v>0</v>
      </c>
      <c r="DV8" s="30">
        <f>(Z8-'predicted rankings sorted'!Z24)^2</f>
        <v>0</v>
      </c>
      <c r="DW8" s="30">
        <f>(AA8-'predicted rankings sorted'!AA24)^2</f>
        <v>0</v>
      </c>
      <c r="DX8" s="30">
        <f>(AB8-'predicted rankings sorted'!AB24)^2</f>
        <v>0</v>
      </c>
      <c r="DY8" s="30">
        <f>(AC8-'predicted rankings sorted'!AC24)^2</f>
        <v>0</v>
      </c>
      <c r="DZ8" s="30">
        <f>(AD8-'predicted rankings sorted'!AD24)^2</f>
        <v>0</v>
      </c>
      <c r="EA8" s="30">
        <f>(AE8-'predicted rankings sorted'!AE24)^2</f>
        <v>0</v>
      </c>
      <c r="EB8" s="30">
        <f>(AF8-'predicted rankings sorted'!AF24)^2</f>
        <v>0</v>
      </c>
      <c r="EC8" s="30">
        <f>(AG8-'predicted rankings sorted'!AG24)^2</f>
        <v>0</v>
      </c>
      <c r="ED8" s="30">
        <f>(AH8-'predicted rankings sorted'!AH24)^2</f>
        <v>0</v>
      </c>
      <c r="EE8" s="30">
        <f>(AI8-'predicted rankings sorted'!AI24)^2</f>
        <v>0</v>
      </c>
      <c r="EF8" s="30">
        <f>(AJ8-'predicted rankings sorted'!AJ24)^2</f>
        <v>0</v>
      </c>
      <c r="EG8" s="30">
        <f>(AK8-'predicted rankings sorted'!AK24)^2</f>
        <v>0</v>
      </c>
      <c r="EH8" s="30">
        <f>(AL8-'predicted rankings sorted'!AL24)^2</f>
        <v>0</v>
      </c>
      <c r="EI8" s="30">
        <f>(AM8-'predicted rankings sorted'!AM24)^2</f>
        <v>0</v>
      </c>
      <c r="EJ8" s="30">
        <f>(AN8-'predicted rankings sorted'!AN24)^2</f>
        <v>0</v>
      </c>
      <c r="EK8" s="30">
        <f>(AO8-'predicted rankings sorted'!AO24)^2</f>
        <v>0</v>
      </c>
      <c r="EL8" s="30">
        <f>(AP8-'predicted rankings sorted'!AP24)^2</f>
        <v>0</v>
      </c>
      <c r="EM8" s="30">
        <f>(AQ8-'predicted rankings sorted'!AQ24)^2</f>
        <v>0</v>
      </c>
      <c r="EN8" s="30">
        <f>(AR8-'predicted rankings sorted'!AR24)^2</f>
        <v>0</v>
      </c>
      <c r="EO8" s="30">
        <f>(AS8-'predicted rankings sorted'!AS24)^2</f>
        <v>0</v>
      </c>
      <c r="EP8" s="30">
        <f>(AT8-'predicted rankings sorted'!AT24)^2</f>
        <v>0</v>
      </c>
      <c r="EQ8" s="30">
        <f>(AU8-'predicted rankings sorted'!AU24)^2</f>
        <v>0</v>
      </c>
      <c r="ER8" s="30">
        <f>(AV8-'predicted rankings sorted'!AV24)^2</f>
        <v>1</v>
      </c>
      <c r="ES8" s="30">
        <f>(AW8-'predicted rankings sorted'!AW24)^2</f>
        <v>0</v>
      </c>
      <c r="ET8" s="30">
        <f>(AX8-'predicted rankings sorted'!AX24)^2</f>
        <v>0</v>
      </c>
      <c r="EU8" s="30">
        <f>(AY8-'predicted rankings sorted'!AY24)^2</f>
        <v>0</v>
      </c>
      <c r="EV8" s="30">
        <f>(AZ8-'predicted rankings sorted'!AZ24)^2</f>
        <v>0</v>
      </c>
      <c r="EW8" s="30">
        <f>(BA8-'predicted rankings sorted'!BA24)^2</f>
        <v>0</v>
      </c>
      <c r="EX8" s="30">
        <f>(BB8-'predicted rankings sorted'!BB24)^2</f>
        <v>0</v>
      </c>
      <c r="EY8" s="30">
        <f>(BC8-'predicted rankings sorted'!BC24)^2</f>
        <v>0</v>
      </c>
      <c r="EZ8" s="30">
        <f>(BD8-'predicted rankings sorted'!BD24)^2</f>
        <v>0</v>
      </c>
      <c r="FA8" s="30">
        <f>(BE8-'predicted rankings sorted'!BE24)^2</f>
        <v>0</v>
      </c>
      <c r="FB8" s="30">
        <f>(BF8-'predicted rankings sorted'!BF24)^2</f>
        <v>0</v>
      </c>
      <c r="FC8" s="30">
        <f>(BG8-'predicted rankings sorted'!BG24)^2</f>
        <v>0</v>
      </c>
      <c r="FD8" s="30">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2095</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30">
        <f>(G9-'predicted rankings sorted'!G30)^2</f>
        <v>0</v>
      </c>
      <c r="DD9" s="30">
        <f>(H9-'predicted rankings sorted'!H30)^2</f>
        <v>0</v>
      </c>
      <c r="DE9" s="30">
        <f>(I9-'predicted rankings sorted'!I30)^2</f>
        <v>0</v>
      </c>
      <c r="DF9" s="30">
        <f>(J9-'predicted rankings sorted'!J30)^2</f>
        <v>0</v>
      </c>
      <c r="DG9" s="30">
        <f>(K9-'predicted rankings sorted'!K30)^2</f>
        <v>1</v>
      </c>
      <c r="DH9" s="30">
        <f>(L9-'predicted rankings sorted'!L30)^2</f>
        <v>0</v>
      </c>
      <c r="DI9" s="30">
        <f>(M9-'predicted rankings sorted'!M30)^2</f>
        <v>0</v>
      </c>
      <c r="DJ9" s="30">
        <f>(N9-'predicted rankings sorted'!N30)^2</f>
        <v>0</v>
      </c>
      <c r="DK9" s="30">
        <f>(O9-'predicted rankings sorted'!O30)^2</f>
        <v>0</v>
      </c>
      <c r="DL9" s="30">
        <f>(P9-'predicted rankings sorted'!P30)^2</f>
        <v>0</v>
      </c>
      <c r="DM9" s="30">
        <f>(Q9-'predicted rankings sorted'!Q30)^2</f>
        <v>0</v>
      </c>
      <c r="DN9" s="30">
        <f>(R9-'predicted rankings sorted'!R30)^2</f>
        <v>0</v>
      </c>
      <c r="DO9" s="30">
        <f>(S9-'predicted rankings sorted'!S30)^2</f>
        <v>0</v>
      </c>
      <c r="DP9" s="30">
        <f>(T9-'predicted rankings sorted'!T30)^2</f>
        <v>0</v>
      </c>
      <c r="DQ9" s="30">
        <f>(U9-'predicted rankings sorted'!U30)^2</f>
        <v>0</v>
      </c>
      <c r="DR9" s="30">
        <f>(V9-'predicted rankings sorted'!V30)^2</f>
        <v>0</v>
      </c>
      <c r="DS9" s="30">
        <f>(W9-'predicted rankings sorted'!W30)^2</f>
        <v>0</v>
      </c>
      <c r="DT9" s="30">
        <f>(X9-'predicted rankings sorted'!X30)^2</f>
        <v>0</v>
      </c>
      <c r="DU9" s="30">
        <f>(Y9-'predicted rankings sorted'!Y30)^2</f>
        <v>0</v>
      </c>
      <c r="DV9" s="30">
        <f>(Z9-'predicted rankings sorted'!Z30)^2</f>
        <v>0</v>
      </c>
      <c r="DW9" s="30">
        <f>(AA9-'predicted rankings sorted'!AA30)^2</f>
        <v>0</v>
      </c>
      <c r="DX9" s="30">
        <f>(AB9-'predicted rankings sorted'!AB30)^2</f>
        <v>0</v>
      </c>
      <c r="DY9" s="30">
        <f>(AC9-'predicted rankings sorted'!AC30)^2</f>
        <v>0</v>
      </c>
      <c r="DZ9" s="30">
        <f>(AD9-'predicted rankings sorted'!AD30)^2</f>
        <v>0</v>
      </c>
      <c r="EA9" s="30">
        <f>(AE9-'predicted rankings sorted'!AE30)^2</f>
        <v>0</v>
      </c>
      <c r="EB9" s="30">
        <f>(AF9-'predicted rankings sorted'!AF30)^2</f>
        <v>0</v>
      </c>
      <c r="EC9" s="30">
        <f>(AG9-'predicted rankings sorted'!AG30)^2</f>
        <v>0</v>
      </c>
      <c r="ED9" s="30">
        <f>(AH9-'predicted rankings sorted'!AH30)^2</f>
        <v>0</v>
      </c>
      <c r="EE9" s="30">
        <f>(AI9-'predicted rankings sorted'!AI30)^2</f>
        <v>0</v>
      </c>
      <c r="EF9" s="30">
        <f>(AJ9-'predicted rankings sorted'!AJ30)^2</f>
        <v>0</v>
      </c>
      <c r="EG9" s="30">
        <f>(AK9-'predicted rankings sorted'!AK30)^2</f>
        <v>0</v>
      </c>
      <c r="EH9" s="30">
        <f>(AL9-'predicted rankings sorted'!AL30)^2</f>
        <v>0</v>
      </c>
      <c r="EI9" s="30">
        <f>(AM9-'predicted rankings sorted'!AM30)^2</f>
        <v>0</v>
      </c>
      <c r="EJ9" s="30">
        <f>(AN9-'predicted rankings sorted'!AN30)^2</f>
        <v>0</v>
      </c>
      <c r="EK9" s="30">
        <f>(AO9-'predicted rankings sorted'!AO30)^2</f>
        <v>0</v>
      </c>
      <c r="EL9" s="30">
        <f>(AP9-'predicted rankings sorted'!AP30)^2</f>
        <v>0</v>
      </c>
      <c r="EM9" s="30">
        <f>(AQ9-'predicted rankings sorted'!AQ30)^2</f>
        <v>0</v>
      </c>
      <c r="EN9" s="30">
        <f>(AR9-'predicted rankings sorted'!AR30)^2</f>
        <v>0</v>
      </c>
      <c r="EO9" s="30">
        <f>(AS9-'predicted rankings sorted'!AS30)^2</f>
        <v>0</v>
      </c>
      <c r="EP9" s="30">
        <f>(AT9-'predicted rankings sorted'!AT30)^2</f>
        <v>0</v>
      </c>
      <c r="EQ9" s="30">
        <f>(AU9-'predicted rankings sorted'!AU30)^2</f>
        <v>0</v>
      </c>
      <c r="ER9" s="30">
        <f>(AV9-'predicted rankings sorted'!AV30)^2</f>
        <v>0</v>
      </c>
      <c r="ES9" s="30">
        <f>(AW9-'predicted rankings sorted'!AW30)^2</f>
        <v>0</v>
      </c>
      <c r="ET9" s="30">
        <f>(AX9-'predicted rankings sorted'!AX30)^2</f>
        <v>0</v>
      </c>
      <c r="EU9" s="30">
        <f>(AY9-'predicted rankings sorted'!AY30)^2</f>
        <v>0</v>
      </c>
      <c r="EV9" s="30">
        <f>(AZ9-'predicted rankings sorted'!AZ30)^2</f>
        <v>0</v>
      </c>
      <c r="EW9" s="30">
        <f>(BA9-'predicted rankings sorted'!BA30)^2</f>
        <v>0</v>
      </c>
      <c r="EX9" s="30">
        <f>(BB9-'predicted rankings sorted'!BB30)^2</f>
        <v>0</v>
      </c>
      <c r="EY9" s="30">
        <f>(BC9-'predicted rankings sorted'!BC30)^2</f>
        <v>0</v>
      </c>
      <c r="EZ9" s="30">
        <f>(BD9-'predicted rankings sorted'!BD30)^2</f>
        <v>0</v>
      </c>
      <c r="FA9" s="30">
        <f>(BE9-'predicted rankings sorted'!BE30)^2</f>
        <v>0</v>
      </c>
      <c r="FB9" s="30">
        <f>(BF9-'predicted rankings sorted'!BF30)^2</f>
        <v>0</v>
      </c>
      <c r="FC9" s="30">
        <f>(BG9-'predicted rankings sorted'!BG30)^2</f>
        <v>0</v>
      </c>
      <c r="FD9" s="30">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2193</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30">
        <f>(G10-'predicted rankings sorted'!G32)^2</f>
        <v>0</v>
      </c>
      <c r="DD10" s="30">
        <f>(H10-'predicted rankings sorted'!H32)^2</f>
        <v>0</v>
      </c>
      <c r="DE10" s="30">
        <f>(I10-'predicted rankings sorted'!I32)^2</f>
        <v>0</v>
      </c>
      <c r="DF10" s="30">
        <f>(J10-'predicted rankings sorted'!J32)^2</f>
        <v>0</v>
      </c>
      <c r="DG10" s="30">
        <f>(K10-'predicted rankings sorted'!K32)^2</f>
        <v>0</v>
      </c>
      <c r="DH10" s="30">
        <f>(L10-'predicted rankings sorted'!L32)^2</f>
        <v>1</v>
      </c>
      <c r="DI10" s="30">
        <f>(M10-'predicted rankings sorted'!M32)^2</f>
        <v>0</v>
      </c>
      <c r="DJ10" s="30">
        <f>(N10-'predicted rankings sorted'!N32)^2</f>
        <v>0</v>
      </c>
      <c r="DK10" s="30">
        <f>(O10-'predicted rankings sorted'!O32)^2</f>
        <v>0</v>
      </c>
      <c r="DL10" s="30">
        <f>(P10-'predicted rankings sorted'!P32)^2</f>
        <v>0</v>
      </c>
      <c r="DM10" s="30">
        <f>(Q10-'predicted rankings sorted'!Q32)^2</f>
        <v>0</v>
      </c>
      <c r="DN10" s="30">
        <f>(R10-'predicted rankings sorted'!R32)^2</f>
        <v>1</v>
      </c>
      <c r="DO10" s="30">
        <f>(S10-'predicted rankings sorted'!S32)^2</f>
        <v>0</v>
      </c>
      <c r="DP10" s="30">
        <f>(T10-'predicted rankings sorted'!T32)^2</f>
        <v>0</v>
      </c>
      <c r="DQ10" s="30">
        <f>(U10-'predicted rankings sorted'!U32)^2</f>
        <v>0</v>
      </c>
      <c r="DR10" s="30">
        <f>(V10-'predicted rankings sorted'!V32)^2</f>
        <v>0</v>
      </c>
      <c r="DS10" s="30">
        <f>(W10-'predicted rankings sorted'!W32)^2</f>
        <v>0</v>
      </c>
      <c r="DT10" s="30">
        <f>(X10-'predicted rankings sorted'!X32)^2</f>
        <v>0</v>
      </c>
      <c r="DU10" s="30">
        <f>(Y10-'predicted rankings sorted'!Y32)^2</f>
        <v>0</v>
      </c>
      <c r="DV10" s="30">
        <f>(Z10-'predicted rankings sorted'!Z32)^2</f>
        <v>0</v>
      </c>
      <c r="DW10" s="30">
        <f>(AA10-'predicted rankings sorted'!AA32)^2</f>
        <v>0</v>
      </c>
      <c r="DX10" s="30">
        <f>(AB10-'predicted rankings sorted'!AB32)^2</f>
        <v>0</v>
      </c>
      <c r="DY10" s="30">
        <f>(AC10-'predicted rankings sorted'!AC32)^2</f>
        <v>0</v>
      </c>
      <c r="DZ10" s="30">
        <f>(AD10-'predicted rankings sorted'!AD32)^2</f>
        <v>0</v>
      </c>
      <c r="EA10" s="30">
        <f>(AE10-'predicted rankings sorted'!AE32)^2</f>
        <v>0</v>
      </c>
      <c r="EB10" s="30">
        <f>(AF10-'predicted rankings sorted'!AF32)^2</f>
        <v>0</v>
      </c>
      <c r="EC10" s="30">
        <f>(AG10-'predicted rankings sorted'!AG32)^2</f>
        <v>0</v>
      </c>
      <c r="ED10" s="30">
        <f>(AH10-'predicted rankings sorted'!AH32)^2</f>
        <v>0</v>
      </c>
      <c r="EE10" s="30">
        <f>(AI10-'predicted rankings sorted'!AI32)^2</f>
        <v>0</v>
      </c>
      <c r="EF10" s="30">
        <f>(AJ10-'predicted rankings sorted'!AJ32)^2</f>
        <v>0</v>
      </c>
      <c r="EG10" s="30">
        <f>(AK10-'predicted rankings sorted'!AK32)^2</f>
        <v>0</v>
      </c>
      <c r="EH10" s="30">
        <f>(AL10-'predicted rankings sorted'!AL32)^2</f>
        <v>0</v>
      </c>
      <c r="EI10" s="30">
        <f>(AM10-'predicted rankings sorted'!AM32)^2</f>
        <v>0</v>
      </c>
      <c r="EJ10" s="30">
        <f>(AN10-'predicted rankings sorted'!AN32)^2</f>
        <v>0</v>
      </c>
      <c r="EK10" s="30">
        <f>(AO10-'predicted rankings sorted'!AO32)^2</f>
        <v>0</v>
      </c>
      <c r="EL10" s="30">
        <f>(AP10-'predicted rankings sorted'!AP32)^2</f>
        <v>0</v>
      </c>
      <c r="EM10" s="30">
        <f>(AQ10-'predicted rankings sorted'!AQ32)^2</f>
        <v>0</v>
      </c>
      <c r="EN10" s="30">
        <f>(AR10-'predicted rankings sorted'!AR32)^2</f>
        <v>0</v>
      </c>
      <c r="EO10" s="30">
        <f>(AS10-'predicted rankings sorted'!AS32)^2</f>
        <v>0</v>
      </c>
      <c r="EP10" s="30">
        <f>(AT10-'predicted rankings sorted'!AT32)^2</f>
        <v>0</v>
      </c>
      <c r="EQ10" s="30">
        <f>(AU10-'predicted rankings sorted'!AU32)^2</f>
        <v>0</v>
      </c>
      <c r="ER10" s="30">
        <f>(AV10-'predicted rankings sorted'!AV32)^2</f>
        <v>0</v>
      </c>
      <c r="ES10" s="30">
        <f>(AW10-'predicted rankings sorted'!AW32)^2</f>
        <v>0</v>
      </c>
      <c r="ET10" s="30">
        <f>(AX10-'predicted rankings sorted'!AX32)^2</f>
        <v>0</v>
      </c>
      <c r="EU10" s="30">
        <f>(AY10-'predicted rankings sorted'!AY32)^2</f>
        <v>0</v>
      </c>
      <c r="EV10" s="30">
        <f>(AZ10-'predicted rankings sorted'!AZ32)^2</f>
        <v>0</v>
      </c>
      <c r="EW10" s="30">
        <f>(BA10-'predicted rankings sorted'!BA32)^2</f>
        <v>0</v>
      </c>
      <c r="EX10" s="30">
        <f>(BB10-'predicted rankings sorted'!BB32)^2</f>
        <v>0</v>
      </c>
      <c r="EY10" s="30">
        <f>(BC10-'predicted rankings sorted'!BC32)^2</f>
        <v>0</v>
      </c>
      <c r="EZ10" s="30">
        <f>(BD10-'predicted rankings sorted'!BD32)^2</f>
        <v>0</v>
      </c>
      <c r="FA10" s="30">
        <f>(BE10-'predicted rankings sorted'!BE32)^2</f>
        <v>0</v>
      </c>
      <c r="FB10" s="30">
        <f>(BF10-'predicted rankings sorted'!BF32)^2</f>
        <v>0</v>
      </c>
      <c r="FC10" s="30">
        <f>(BG10-'predicted rankings sorted'!BG32)^2</f>
        <v>0</v>
      </c>
      <c r="FD10" s="30">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516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30">
        <f>(G11-'predicted rankings sorted'!G3)^2</f>
        <v>0</v>
      </c>
      <c r="DD11" s="30">
        <f>(H11-'predicted rankings sorted'!H3)^2</f>
        <v>0</v>
      </c>
      <c r="DE11" s="30">
        <f>(I11-'predicted rankings sorted'!I3)^2</f>
        <v>0</v>
      </c>
      <c r="DF11" s="30">
        <f>(J11-'predicted rankings sorted'!J3)^2</f>
        <v>0</v>
      </c>
      <c r="DG11" s="30">
        <f>(K11-'predicted rankings sorted'!K3)^2</f>
        <v>0</v>
      </c>
      <c r="DH11" s="30">
        <f>(L11-'predicted rankings sorted'!L3)^2</f>
        <v>0</v>
      </c>
      <c r="DI11" s="30">
        <f>(M11-'predicted rankings sorted'!M3)^2</f>
        <v>0</v>
      </c>
      <c r="DJ11" s="30">
        <f>(N11-'predicted rankings sorted'!N3)^2</f>
        <v>0</v>
      </c>
      <c r="DK11" s="30">
        <f>(O11-'predicted rankings sorted'!O3)^2</f>
        <v>0</v>
      </c>
      <c r="DL11" s="30">
        <f>(P11-'predicted rankings sorted'!P3)^2</f>
        <v>0</v>
      </c>
      <c r="DM11" s="30">
        <f>(Q11-'predicted rankings sorted'!Q3)^2</f>
        <v>0</v>
      </c>
      <c r="DN11" s="30">
        <f>(R11-'predicted rankings sorted'!R3)^2</f>
        <v>1</v>
      </c>
      <c r="DO11" s="30">
        <f>(S11-'predicted rankings sorted'!S3)^2</f>
        <v>0</v>
      </c>
      <c r="DP11" s="30">
        <f>(T11-'predicted rankings sorted'!T3)^2</f>
        <v>0</v>
      </c>
      <c r="DQ11" s="30">
        <f>(U11-'predicted rankings sorted'!U3)^2</f>
        <v>0</v>
      </c>
      <c r="DR11" s="30">
        <f>(V11-'predicted rankings sorted'!V3)^2</f>
        <v>0</v>
      </c>
      <c r="DS11" s="30">
        <f>(W11-'predicted rankings sorted'!W3)^2</f>
        <v>0</v>
      </c>
      <c r="DT11" s="30">
        <f>(X11-'predicted rankings sorted'!X3)^2</f>
        <v>0</v>
      </c>
      <c r="DU11" s="30">
        <f>(Y11-'predicted rankings sorted'!Y3)^2</f>
        <v>0</v>
      </c>
      <c r="DV11" s="30">
        <f>(Z11-'predicted rankings sorted'!Z3)^2</f>
        <v>0</v>
      </c>
      <c r="DW11" s="30">
        <f>(AA11-'predicted rankings sorted'!AA3)^2</f>
        <v>0</v>
      </c>
      <c r="DX11" s="30">
        <f>(AB11-'predicted rankings sorted'!AB3)^2</f>
        <v>0</v>
      </c>
      <c r="DY11" s="30">
        <f>(AC11-'predicted rankings sorted'!AC3)^2</f>
        <v>0</v>
      </c>
      <c r="DZ11" s="30">
        <f>(AD11-'predicted rankings sorted'!AD3)^2</f>
        <v>0</v>
      </c>
      <c r="EA11" s="30">
        <f>(AE11-'predicted rankings sorted'!AE3)^2</f>
        <v>0</v>
      </c>
      <c r="EB11" s="30">
        <f>(AF11-'predicted rankings sorted'!AF3)^2</f>
        <v>0</v>
      </c>
      <c r="EC11" s="30">
        <f>(AG11-'predicted rankings sorted'!AG3)^2</f>
        <v>0</v>
      </c>
      <c r="ED11" s="30">
        <f>(AH11-'predicted rankings sorted'!AH3)^2</f>
        <v>0</v>
      </c>
      <c r="EE11" s="30">
        <f>(AI11-'predicted rankings sorted'!AI3)^2</f>
        <v>0</v>
      </c>
      <c r="EF11" s="30">
        <f>(AJ11-'predicted rankings sorted'!AJ3)^2</f>
        <v>0</v>
      </c>
      <c r="EG11" s="30">
        <f>(AK11-'predicted rankings sorted'!AK3)^2</f>
        <v>0</v>
      </c>
      <c r="EH11" s="30">
        <f>(AL11-'predicted rankings sorted'!AL3)^2</f>
        <v>0</v>
      </c>
      <c r="EI11" s="30">
        <f>(AM11-'predicted rankings sorted'!AM3)^2</f>
        <v>1</v>
      </c>
      <c r="EJ11" s="30">
        <f>(AN11-'predicted rankings sorted'!AN3)^2</f>
        <v>0</v>
      </c>
      <c r="EK11" s="30">
        <f>(AO11-'predicted rankings sorted'!AO3)^2</f>
        <v>0</v>
      </c>
      <c r="EL11" s="30">
        <f>(AP11-'predicted rankings sorted'!AP3)^2</f>
        <v>0</v>
      </c>
      <c r="EM11" s="30">
        <f>(AQ11-'predicted rankings sorted'!AQ3)^2</f>
        <v>0</v>
      </c>
      <c r="EN11" s="30">
        <f>(AR11-'predicted rankings sorted'!AR3)^2</f>
        <v>0</v>
      </c>
      <c r="EO11" s="30">
        <f>(AS11-'predicted rankings sorted'!AS3)^2</f>
        <v>0</v>
      </c>
      <c r="EP11" s="30">
        <f>(AT11-'predicted rankings sorted'!AT3)^2</f>
        <v>0</v>
      </c>
      <c r="EQ11" s="30">
        <f>(AU11-'predicted rankings sorted'!AU3)^2</f>
        <v>0</v>
      </c>
      <c r="ER11" s="30">
        <f>(AV11-'predicted rankings sorted'!AV3)^2</f>
        <v>0</v>
      </c>
      <c r="ES11" s="30">
        <f>(AW11-'predicted rankings sorted'!AW3)^2</f>
        <v>0</v>
      </c>
      <c r="ET11" s="30">
        <f>(AX11-'predicted rankings sorted'!AX3)^2</f>
        <v>0</v>
      </c>
      <c r="EU11" s="30">
        <f>(AY11-'predicted rankings sorted'!AY3)^2</f>
        <v>0</v>
      </c>
      <c r="EV11" s="30">
        <f>(AZ11-'predicted rankings sorted'!AZ3)^2</f>
        <v>0</v>
      </c>
      <c r="EW11" s="30">
        <f>(BA11-'predicted rankings sorted'!BA3)^2</f>
        <v>0</v>
      </c>
      <c r="EX11" s="30">
        <f>(BB11-'predicted rankings sorted'!BB3)^2</f>
        <v>0</v>
      </c>
      <c r="EY11" s="30">
        <f>(BC11-'predicted rankings sorted'!BC3)^2</f>
        <v>0</v>
      </c>
      <c r="EZ11" s="30">
        <f>(BD11-'predicted rankings sorted'!BD3)^2</f>
        <v>0</v>
      </c>
      <c r="FA11" s="30">
        <f>(BE11-'predicted rankings sorted'!BE3)^2</f>
        <v>0</v>
      </c>
      <c r="FB11" s="30">
        <f>(BF11-'predicted rankings sorted'!BF3)^2</f>
        <v>0</v>
      </c>
      <c r="FC11" s="30">
        <f>(BG11-'predicted rankings sorted'!BG3)^2</f>
        <v>0</v>
      </c>
      <c r="FD11" s="30">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1147</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30">
        <f>(G12-'predicted rankings sorted'!G13)^2</f>
        <v>0</v>
      </c>
      <c r="DD12" s="30">
        <f>(H12-'predicted rankings sorted'!H13)^2</f>
        <v>0</v>
      </c>
      <c r="DE12" s="30">
        <f>(I12-'predicted rankings sorted'!I13)^2</f>
        <v>0</v>
      </c>
      <c r="DF12" s="30">
        <f>(J12-'predicted rankings sorted'!J13)^2</f>
        <v>0</v>
      </c>
      <c r="DG12" s="30">
        <f>(K12-'predicted rankings sorted'!K13)^2</f>
        <v>0</v>
      </c>
      <c r="DH12" s="30">
        <f>(L12-'predicted rankings sorted'!L13)^2</f>
        <v>0</v>
      </c>
      <c r="DI12" s="30">
        <f>(M12-'predicted rankings sorted'!M13)^2</f>
        <v>0</v>
      </c>
      <c r="DJ12" s="30">
        <f>(N12-'predicted rankings sorted'!N13)^2</f>
        <v>0</v>
      </c>
      <c r="DK12" s="30">
        <f>(O12-'predicted rankings sorted'!O13)^2</f>
        <v>0</v>
      </c>
      <c r="DL12" s="30">
        <f>(P12-'predicted rankings sorted'!P13)^2</f>
        <v>1</v>
      </c>
      <c r="DM12" s="30">
        <f>(Q12-'predicted rankings sorted'!Q13)^2</f>
        <v>1</v>
      </c>
      <c r="DN12" s="30">
        <f>(R12-'predicted rankings sorted'!R13)^2</f>
        <v>0</v>
      </c>
      <c r="DO12" s="30">
        <f>(S12-'predicted rankings sorted'!S13)^2</f>
        <v>0</v>
      </c>
      <c r="DP12" s="30">
        <f>(T12-'predicted rankings sorted'!T13)^2</f>
        <v>0</v>
      </c>
      <c r="DQ12" s="30">
        <f>(U12-'predicted rankings sorted'!U13)^2</f>
        <v>0</v>
      </c>
      <c r="DR12" s="30">
        <f>(V12-'predicted rankings sorted'!V13)^2</f>
        <v>0</v>
      </c>
      <c r="DS12" s="30">
        <f>(W12-'predicted rankings sorted'!W13)^2</f>
        <v>0</v>
      </c>
      <c r="DT12" s="30">
        <f>(X12-'predicted rankings sorted'!X13)^2</f>
        <v>0</v>
      </c>
      <c r="DU12" s="30">
        <f>(Y12-'predicted rankings sorted'!Y13)^2</f>
        <v>0</v>
      </c>
      <c r="DV12" s="30">
        <f>(Z12-'predicted rankings sorted'!Z13)^2</f>
        <v>0</v>
      </c>
      <c r="DW12" s="30">
        <f>(AA12-'predicted rankings sorted'!AA13)^2</f>
        <v>0</v>
      </c>
      <c r="DX12" s="30">
        <f>(AB12-'predicted rankings sorted'!AB13)^2</f>
        <v>0</v>
      </c>
      <c r="DY12" s="30">
        <f>(AC12-'predicted rankings sorted'!AC13)^2</f>
        <v>0</v>
      </c>
      <c r="DZ12" s="30">
        <f>(AD12-'predicted rankings sorted'!AD13)^2</f>
        <v>0</v>
      </c>
      <c r="EA12" s="30">
        <f>(AE12-'predicted rankings sorted'!AE13)^2</f>
        <v>0</v>
      </c>
      <c r="EB12" s="30">
        <f>(AF12-'predicted rankings sorted'!AF13)^2</f>
        <v>0</v>
      </c>
      <c r="EC12" s="30">
        <f>(AG12-'predicted rankings sorted'!AG13)^2</f>
        <v>0</v>
      </c>
      <c r="ED12" s="30">
        <f>(AH12-'predicted rankings sorted'!AH13)^2</f>
        <v>0</v>
      </c>
      <c r="EE12" s="30">
        <f>(AI12-'predicted rankings sorted'!AI13)^2</f>
        <v>0</v>
      </c>
      <c r="EF12" s="30">
        <f>(AJ12-'predicted rankings sorted'!AJ13)^2</f>
        <v>0</v>
      </c>
      <c r="EG12" s="30">
        <f>(AK12-'predicted rankings sorted'!AK13)^2</f>
        <v>0</v>
      </c>
      <c r="EH12" s="30">
        <f>(AL12-'predicted rankings sorted'!AL13)^2</f>
        <v>0</v>
      </c>
      <c r="EI12" s="30">
        <f>(AM12-'predicted rankings sorted'!AM13)^2</f>
        <v>0</v>
      </c>
      <c r="EJ12" s="30">
        <f>(AN12-'predicted rankings sorted'!AN13)^2</f>
        <v>0</v>
      </c>
      <c r="EK12" s="30">
        <f>(AO12-'predicted rankings sorted'!AO13)^2</f>
        <v>0</v>
      </c>
      <c r="EL12" s="30">
        <f>(AP12-'predicted rankings sorted'!AP13)^2</f>
        <v>0</v>
      </c>
      <c r="EM12" s="30">
        <f>(AQ12-'predicted rankings sorted'!AQ13)^2</f>
        <v>0</v>
      </c>
      <c r="EN12" s="30">
        <f>(AR12-'predicted rankings sorted'!AR13)^2</f>
        <v>0</v>
      </c>
      <c r="EO12" s="30">
        <f>(AS12-'predicted rankings sorted'!AS13)^2</f>
        <v>0</v>
      </c>
      <c r="EP12" s="30">
        <f>(AT12-'predicted rankings sorted'!AT13)^2</f>
        <v>0</v>
      </c>
      <c r="EQ12" s="30">
        <f>(AU12-'predicted rankings sorted'!AU13)^2</f>
        <v>0</v>
      </c>
      <c r="ER12" s="30">
        <f>(AV12-'predicted rankings sorted'!AV13)^2</f>
        <v>0</v>
      </c>
      <c r="ES12" s="30">
        <f>(AW12-'predicted rankings sorted'!AW13)^2</f>
        <v>0</v>
      </c>
      <c r="ET12" s="30">
        <f>(AX12-'predicted rankings sorted'!AX13)^2</f>
        <v>0</v>
      </c>
      <c r="EU12" s="30">
        <f>(AY12-'predicted rankings sorted'!AY13)^2</f>
        <v>0</v>
      </c>
      <c r="EV12" s="30">
        <f>(AZ12-'predicted rankings sorted'!AZ13)^2</f>
        <v>0</v>
      </c>
      <c r="EW12" s="30">
        <f>(BA12-'predicted rankings sorted'!BA13)^2</f>
        <v>0</v>
      </c>
      <c r="EX12" s="30">
        <f>(BB12-'predicted rankings sorted'!BB13)^2</f>
        <v>0</v>
      </c>
      <c r="EY12" s="30">
        <f>(BC12-'predicted rankings sorted'!BC13)^2</f>
        <v>0</v>
      </c>
      <c r="EZ12" s="30">
        <f>(BD12-'predicted rankings sorted'!BD13)^2</f>
        <v>0</v>
      </c>
      <c r="FA12" s="30">
        <f>(BE12-'predicted rankings sorted'!BE13)^2</f>
        <v>0</v>
      </c>
      <c r="FB12" s="30">
        <f>(BF12-'predicted rankings sorted'!BF13)^2</f>
        <v>0</v>
      </c>
      <c r="FC12" s="30">
        <f>(BG12-'predicted rankings sorted'!BG13)^2</f>
        <v>0</v>
      </c>
      <c r="FD12" s="30">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1937</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30">
        <f>(G13-'predicted rankings sorted'!G27)^2</f>
        <v>0</v>
      </c>
      <c r="DD13" s="30">
        <f>(H13-'predicted rankings sorted'!H27)^2</f>
        <v>0</v>
      </c>
      <c r="DE13" s="30">
        <f>(I13-'predicted rankings sorted'!I27)^2</f>
        <v>0</v>
      </c>
      <c r="DF13" s="30">
        <f>(J13-'predicted rankings sorted'!J27)^2</f>
        <v>0</v>
      </c>
      <c r="DG13" s="30">
        <f>(K13-'predicted rankings sorted'!K27)^2</f>
        <v>0</v>
      </c>
      <c r="DH13" s="30">
        <f>(L13-'predicted rankings sorted'!L27)^2</f>
        <v>0</v>
      </c>
      <c r="DI13" s="30">
        <f>(M13-'predicted rankings sorted'!M27)^2</f>
        <v>0</v>
      </c>
      <c r="DJ13" s="30">
        <f>(N13-'predicted rankings sorted'!N27)^2</f>
        <v>0</v>
      </c>
      <c r="DK13" s="30">
        <f>(O13-'predicted rankings sorted'!O27)^2</f>
        <v>1</v>
      </c>
      <c r="DL13" s="30">
        <f>(P13-'predicted rankings sorted'!P27)^2</f>
        <v>0</v>
      </c>
      <c r="DM13" s="30">
        <f>(Q13-'predicted rankings sorted'!Q27)^2</f>
        <v>0</v>
      </c>
      <c r="DN13" s="30">
        <f>(R13-'predicted rankings sorted'!R27)^2</f>
        <v>0</v>
      </c>
      <c r="DO13" s="30">
        <f>(S13-'predicted rankings sorted'!S27)^2</f>
        <v>0</v>
      </c>
      <c r="DP13" s="30">
        <f>(T13-'predicted rankings sorted'!T27)^2</f>
        <v>0</v>
      </c>
      <c r="DQ13" s="30">
        <f>(U13-'predicted rankings sorted'!U27)^2</f>
        <v>0</v>
      </c>
      <c r="DR13" s="30">
        <f>(V13-'predicted rankings sorted'!V27)^2</f>
        <v>0</v>
      </c>
      <c r="DS13" s="30">
        <f>(W13-'predicted rankings sorted'!W27)^2</f>
        <v>0</v>
      </c>
      <c r="DT13" s="30">
        <f>(X13-'predicted rankings sorted'!X27)^2</f>
        <v>0</v>
      </c>
      <c r="DU13" s="30">
        <f>(Y13-'predicted rankings sorted'!Y27)^2</f>
        <v>0</v>
      </c>
      <c r="DV13" s="30">
        <f>(Z13-'predicted rankings sorted'!Z27)^2</f>
        <v>0</v>
      </c>
      <c r="DW13" s="30">
        <f>(AA13-'predicted rankings sorted'!AA27)^2</f>
        <v>0</v>
      </c>
      <c r="DX13" s="30">
        <f>(AB13-'predicted rankings sorted'!AB27)^2</f>
        <v>0</v>
      </c>
      <c r="DY13" s="30">
        <f>(AC13-'predicted rankings sorted'!AC27)^2</f>
        <v>0</v>
      </c>
      <c r="DZ13" s="30">
        <f>(AD13-'predicted rankings sorted'!AD27)^2</f>
        <v>0</v>
      </c>
      <c r="EA13" s="30">
        <f>(AE13-'predicted rankings sorted'!AE27)^2</f>
        <v>0</v>
      </c>
      <c r="EB13" s="30">
        <f>(AF13-'predicted rankings sorted'!AF27)^2</f>
        <v>0</v>
      </c>
      <c r="EC13" s="30">
        <f>(AG13-'predicted rankings sorted'!AG27)^2</f>
        <v>0</v>
      </c>
      <c r="ED13" s="30">
        <f>(AH13-'predicted rankings sorted'!AH27)^2</f>
        <v>0</v>
      </c>
      <c r="EE13" s="30">
        <f>(AI13-'predicted rankings sorted'!AI27)^2</f>
        <v>0</v>
      </c>
      <c r="EF13" s="30">
        <f>(AJ13-'predicted rankings sorted'!AJ27)^2</f>
        <v>0</v>
      </c>
      <c r="EG13" s="30">
        <f>(AK13-'predicted rankings sorted'!AK27)^2</f>
        <v>0</v>
      </c>
      <c r="EH13" s="30">
        <f>(AL13-'predicted rankings sorted'!AL27)^2</f>
        <v>0</v>
      </c>
      <c r="EI13" s="30">
        <f>(AM13-'predicted rankings sorted'!AM27)^2</f>
        <v>0</v>
      </c>
      <c r="EJ13" s="30">
        <f>(AN13-'predicted rankings sorted'!AN27)^2</f>
        <v>0</v>
      </c>
      <c r="EK13" s="30">
        <f>(AO13-'predicted rankings sorted'!AO27)^2</f>
        <v>0</v>
      </c>
      <c r="EL13" s="30">
        <f>(AP13-'predicted rankings sorted'!AP27)^2</f>
        <v>0</v>
      </c>
      <c r="EM13" s="30">
        <f>(AQ13-'predicted rankings sorted'!AQ27)^2</f>
        <v>0</v>
      </c>
      <c r="EN13" s="30">
        <f>(AR13-'predicted rankings sorted'!AR27)^2</f>
        <v>0</v>
      </c>
      <c r="EO13" s="30">
        <f>(AS13-'predicted rankings sorted'!AS27)^2</f>
        <v>0</v>
      </c>
      <c r="EP13" s="30">
        <f>(AT13-'predicted rankings sorted'!AT27)^2</f>
        <v>0</v>
      </c>
      <c r="EQ13" s="30">
        <f>(AU13-'predicted rankings sorted'!AU27)^2</f>
        <v>0</v>
      </c>
      <c r="ER13" s="30">
        <f>(AV13-'predicted rankings sorted'!AV27)^2</f>
        <v>0</v>
      </c>
      <c r="ES13" s="30">
        <f>(AW13-'predicted rankings sorted'!AW27)^2</f>
        <v>0</v>
      </c>
      <c r="ET13" s="30">
        <f>(AX13-'predicted rankings sorted'!AX27)^2</f>
        <v>0</v>
      </c>
      <c r="EU13" s="30">
        <f>(AY13-'predicted rankings sorted'!AY27)^2</f>
        <v>0</v>
      </c>
      <c r="EV13" s="30">
        <f>(AZ13-'predicted rankings sorted'!AZ27)^2</f>
        <v>1</v>
      </c>
      <c r="EW13" s="30">
        <f>(BA13-'predicted rankings sorted'!BA27)^2</f>
        <v>0</v>
      </c>
      <c r="EX13" s="30">
        <f>(BB13-'predicted rankings sorted'!BB27)^2</f>
        <v>0</v>
      </c>
      <c r="EY13" s="30">
        <f>(BC13-'predicted rankings sorted'!BC27)^2</f>
        <v>0</v>
      </c>
      <c r="EZ13" s="30">
        <f>(BD13-'predicted rankings sorted'!BD27)^2</f>
        <v>0</v>
      </c>
      <c r="FA13" s="30">
        <f>(BE13-'predicted rankings sorted'!BE27)^2</f>
        <v>0</v>
      </c>
      <c r="FB13" s="30">
        <f>(BF13-'predicted rankings sorted'!BF27)^2</f>
        <v>0</v>
      </c>
      <c r="FC13" s="30">
        <f>(BG13-'predicted rankings sorted'!BG27)^2</f>
        <v>0</v>
      </c>
      <c r="FD13" s="30">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2259</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30">
        <f>(G14-'predicted rankings sorted'!G33)^2</f>
        <v>0</v>
      </c>
      <c r="DD14" s="30">
        <f>(H14-'predicted rankings sorted'!H33)^2</f>
        <v>0</v>
      </c>
      <c r="DE14" s="30">
        <f>(I14-'predicted rankings sorted'!I33)^2</f>
        <v>0</v>
      </c>
      <c r="DF14" s="30">
        <f>(J14-'predicted rankings sorted'!J33)^2</f>
        <v>0</v>
      </c>
      <c r="DG14" s="30">
        <f>(K14-'predicted rankings sorted'!K33)^2</f>
        <v>0</v>
      </c>
      <c r="DH14" s="30">
        <f>(L14-'predicted rankings sorted'!L33)^2</f>
        <v>0</v>
      </c>
      <c r="DI14" s="30">
        <f>(M14-'predicted rankings sorted'!M33)^2</f>
        <v>0</v>
      </c>
      <c r="DJ14" s="30">
        <f>(N14-'predicted rankings sorted'!N33)^2</f>
        <v>0</v>
      </c>
      <c r="DK14" s="30">
        <f>(O14-'predicted rankings sorted'!O33)^2</f>
        <v>0</v>
      </c>
      <c r="DL14" s="30">
        <f>(P14-'predicted rankings sorted'!P33)^2</f>
        <v>1</v>
      </c>
      <c r="DM14" s="30">
        <f>(Q14-'predicted rankings sorted'!Q33)^2</f>
        <v>0</v>
      </c>
      <c r="DN14" s="30">
        <f>(R14-'predicted rankings sorted'!R33)^2</f>
        <v>0</v>
      </c>
      <c r="DO14" s="30">
        <f>(S14-'predicted rankings sorted'!S33)^2</f>
        <v>0</v>
      </c>
      <c r="DP14" s="30">
        <f>(T14-'predicted rankings sorted'!T33)^2</f>
        <v>0</v>
      </c>
      <c r="DQ14" s="30">
        <f>(U14-'predicted rankings sorted'!U33)^2</f>
        <v>0</v>
      </c>
      <c r="DR14" s="30">
        <f>(V14-'predicted rankings sorted'!V33)^2</f>
        <v>0</v>
      </c>
      <c r="DS14" s="30">
        <f>(W14-'predicted rankings sorted'!W33)^2</f>
        <v>0</v>
      </c>
      <c r="DT14" s="30">
        <f>(X14-'predicted rankings sorted'!X33)^2</f>
        <v>0</v>
      </c>
      <c r="DU14" s="30">
        <f>(Y14-'predicted rankings sorted'!Y33)^2</f>
        <v>0</v>
      </c>
      <c r="DV14" s="30">
        <f>(Z14-'predicted rankings sorted'!Z33)^2</f>
        <v>0</v>
      </c>
      <c r="DW14" s="30">
        <f>(AA14-'predicted rankings sorted'!AA33)^2</f>
        <v>0</v>
      </c>
      <c r="DX14" s="30">
        <f>(AB14-'predicted rankings sorted'!AB33)^2</f>
        <v>0</v>
      </c>
      <c r="DY14" s="30">
        <f>(AC14-'predicted rankings sorted'!AC33)^2</f>
        <v>0</v>
      </c>
      <c r="DZ14" s="30">
        <f>(AD14-'predicted rankings sorted'!AD33)^2</f>
        <v>0</v>
      </c>
      <c r="EA14" s="30">
        <f>(AE14-'predicted rankings sorted'!AE33)^2</f>
        <v>0</v>
      </c>
      <c r="EB14" s="30">
        <f>(AF14-'predicted rankings sorted'!AF33)^2</f>
        <v>0</v>
      </c>
      <c r="EC14" s="30">
        <f>(AG14-'predicted rankings sorted'!AG33)^2</f>
        <v>0</v>
      </c>
      <c r="ED14" s="30">
        <f>(AH14-'predicted rankings sorted'!AH33)^2</f>
        <v>0</v>
      </c>
      <c r="EE14" s="30">
        <f>(AI14-'predicted rankings sorted'!AI33)^2</f>
        <v>0</v>
      </c>
      <c r="EF14" s="30">
        <f>(AJ14-'predicted rankings sorted'!AJ33)^2</f>
        <v>0</v>
      </c>
      <c r="EG14" s="30">
        <f>(AK14-'predicted rankings sorted'!AK33)^2</f>
        <v>0</v>
      </c>
      <c r="EH14" s="30">
        <f>(AL14-'predicted rankings sorted'!AL33)^2</f>
        <v>0</v>
      </c>
      <c r="EI14" s="30">
        <f>(AM14-'predicted rankings sorted'!AM33)^2</f>
        <v>0</v>
      </c>
      <c r="EJ14" s="30">
        <f>(AN14-'predicted rankings sorted'!AN33)^2</f>
        <v>0</v>
      </c>
      <c r="EK14" s="30">
        <f>(AO14-'predicted rankings sorted'!AO33)^2</f>
        <v>0</v>
      </c>
      <c r="EL14" s="30">
        <f>(AP14-'predicted rankings sorted'!AP33)^2</f>
        <v>0</v>
      </c>
      <c r="EM14" s="30">
        <f>(AQ14-'predicted rankings sorted'!AQ33)^2</f>
        <v>0</v>
      </c>
      <c r="EN14" s="30">
        <f>(AR14-'predicted rankings sorted'!AR33)^2</f>
        <v>0</v>
      </c>
      <c r="EO14" s="30">
        <f>(AS14-'predicted rankings sorted'!AS33)^2</f>
        <v>0</v>
      </c>
      <c r="EP14" s="30">
        <f>(AT14-'predicted rankings sorted'!AT33)^2</f>
        <v>0</v>
      </c>
      <c r="EQ14" s="30">
        <f>(AU14-'predicted rankings sorted'!AU33)^2</f>
        <v>1</v>
      </c>
      <c r="ER14" s="30">
        <f>(AV14-'predicted rankings sorted'!AV33)^2</f>
        <v>0</v>
      </c>
      <c r="ES14" s="30">
        <f>(AW14-'predicted rankings sorted'!AW33)^2</f>
        <v>0</v>
      </c>
      <c r="ET14" s="30">
        <f>(AX14-'predicted rankings sorted'!AX33)^2</f>
        <v>0</v>
      </c>
      <c r="EU14" s="30">
        <f>(AY14-'predicted rankings sorted'!AY33)^2</f>
        <v>0</v>
      </c>
      <c r="EV14" s="30">
        <f>(AZ14-'predicted rankings sorted'!AZ33)^2</f>
        <v>0</v>
      </c>
      <c r="EW14" s="30">
        <f>(BA14-'predicted rankings sorted'!BA33)^2</f>
        <v>0</v>
      </c>
      <c r="EX14" s="30">
        <f>(BB14-'predicted rankings sorted'!BB33)^2</f>
        <v>0</v>
      </c>
      <c r="EY14" s="30">
        <f>(BC14-'predicted rankings sorted'!BC33)^2</f>
        <v>0</v>
      </c>
      <c r="EZ14" s="30">
        <f>(BD14-'predicted rankings sorted'!BD33)^2</f>
        <v>0</v>
      </c>
      <c r="FA14" s="30">
        <f>(BE14-'predicted rankings sorted'!BE33)^2</f>
        <v>0</v>
      </c>
      <c r="FB14" s="30">
        <f>(BF14-'predicted rankings sorted'!BF33)^2</f>
        <v>0</v>
      </c>
      <c r="FC14" s="30">
        <f>(BG14-'predicted rankings sorted'!BG33)^2</f>
        <v>0</v>
      </c>
      <c r="FD14" s="30">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654</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30">
        <f>(G15-'predicted rankings sorted'!G4)^2</f>
        <v>0</v>
      </c>
      <c r="DD15" s="30">
        <f>(H15-'predicted rankings sorted'!H4)^2</f>
        <v>0</v>
      </c>
      <c r="DE15" s="30">
        <f>(I15-'predicted rankings sorted'!I4)^2</f>
        <v>0</v>
      </c>
      <c r="DF15" s="30">
        <f>(J15-'predicted rankings sorted'!J4)^2</f>
        <v>0</v>
      </c>
      <c r="DG15" s="30">
        <f>(K15-'predicted rankings sorted'!K4)^2</f>
        <v>0</v>
      </c>
      <c r="DH15" s="30">
        <f>(L15-'predicted rankings sorted'!L4)^2</f>
        <v>0</v>
      </c>
      <c r="DI15" s="30">
        <f>(M15-'predicted rankings sorted'!M4)^2</f>
        <v>0</v>
      </c>
      <c r="DJ15" s="30">
        <f>(N15-'predicted rankings sorted'!N4)^2</f>
        <v>0</v>
      </c>
      <c r="DK15" s="30">
        <f>(O15-'predicted rankings sorted'!O4)^2</f>
        <v>0</v>
      </c>
      <c r="DL15" s="30">
        <f>(P15-'predicted rankings sorted'!P4)^2</f>
        <v>0</v>
      </c>
      <c r="DM15" s="30">
        <f>(Q15-'predicted rankings sorted'!Q4)^2</f>
        <v>0</v>
      </c>
      <c r="DN15" s="30">
        <f>(R15-'predicted rankings sorted'!R4)^2</f>
        <v>0</v>
      </c>
      <c r="DO15" s="30">
        <f>(S15-'predicted rankings sorted'!S4)^2</f>
        <v>0</v>
      </c>
      <c r="DP15" s="30">
        <f>(T15-'predicted rankings sorted'!T4)^2</f>
        <v>1</v>
      </c>
      <c r="DQ15" s="30">
        <f>(U15-'predicted rankings sorted'!U4)^2</f>
        <v>0</v>
      </c>
      <c r="DR15" s="30">
        <f>(V15-'predicted rankings sorted'!V4)^2</f>
        <v>0</v>
      </c>
      <c r="DS15" s="30">
        <f>(W15-'predicted rankings sorted'!W4)^2</f>
        <v>0</v>
      </c>
      <c r="DT15" s="30">
        <f>(X15-'predicted rankings sorted'!X4)^2</f>
        <v>0</v>
      </c>
      <c r="DU15" s="30">
        <f>(Y15-'predicted rankings sorted'!Y4)^2</f>
        <v>0</v>
      </c>
      <c r="DV15" s="30">
        <f>(Z15-'predicted rankings sorted'!Z4)^2</f>
        <v>0</v>
      </c>
      <c r="DW15" s="30">
        <f>(AA15-'predicted rankings sorted'!AA4)^2</f>
        <v>0</v>
      </c>
      <c r="DX15" s="30">
        <f>(AB15-'predicted rankings sorted'!AB4)^2</f>
        <v>0</v>
      </c>
      <c r="DY15" s="30">
        <f>(AC15-'predicted rankings sorted'!AC4)^2</f>
        <v>0</v>
      </c>
      <c r="DZ15" s="30">
        <f>(AD15-'predicted rankings sorted'!AD4)^2</f>
        <v>0</v>
      </c>
      <c r="EA15" s="30">
        <f>(AE15-'predicted rankings sorted'!AE4)^2</f>
        <v>1</v>
      </c>
      <c r="EB15" s="30">
        <f>(AF15-'predicted rankings sorted'!AF4)^2</f>
        <v>0</v>
      </c>
      <c r="EC15" s="30">
        <f>(AG15-'predicted rankings sorted'!AG4)^2</f>
        <v>0</v>
      </c>
      <c r="ED15" s="30">
        <f>(AH15-'predicted rankings sorted'!AH4)^2</f>
        <v>0</v>
      </c>
      <c r="EE15" s="30">
        <f>(AI15-'predicted rankings sorted'!AI4)^2</f>
        <v>0</v>
      </c>
      <c r="EF15" s="30">
        <f>(AJ15-'predicted rankings sorted'!AJ4)^2</f>
        <v>0</v>
      </c>
      <c r="EG15" s="30">
        <f>(AK15-'predicted rankings sorted'!AK4)^2</f>
        <v>0</v>
      </c>
      <c r="EH15" s="30">
        <f>(AL15-'predicted rankings sorted'!AL4)^2</f>
        <v>0</v>
      </c>
      <c r="EI15" s="30">
        <f>(AM15-'predicted rankings sorted'!AM4)^2</f>
        <v>0</v>
      </c>
      <c r="EJ15" s="30">
        <f>(AN15-'predicted rankings sorted'!AN4)^2</f>
        <v>0</v>
      </c>
      <c r="EK15" s="30">
        <f>(AO15-'predicted rankings sorted'!AO4)^2</f>
        <v>0</v>
      </c>
      <c r="EL15" s="30">
        <f>(AP15-'predicted rankings sorted'!AP4)^2</f>
        <v>0</v>
      </c>
      <c r="EM15" s="30">
        <f>(AQ15-'predicted rankings sorted'!AQ4)^2</f>
        <v>0</v>
      </c>
      <c r="EN15" s="30">
        <f>(AR15-'predicted rankings sorted'!AR4)^2</f>
        <v>0</v>
      </c>
      <c r="EO15" s="30">
        <f>(AS15-'predicted rankings sorted'!AS4)^2</f>
        <v>0</v>
      </c>
      <c r="EP15" s="30">
        <f>(AT15-'predicted rankings sorted'!AT4)^2</f>
        <v>0</v>
      </c>
      <c r="EQ15" s="30">
        <f>(AU15-'predicted rankings sorted'!AU4)^2</f>
        <v>0</v>
      </c>
      <c r="ER15" s="30">
        <f>(AV15-'predicted rankings sorted'!AV4)^2</f>
        <v>0</v>
      </c>
      <c r="ES15" s="30">
        <f>(AW15-'predicted rankings sorted'!AW4)^2</f>
        <v>0</v>
      </c>
      <c r="ET15" s="30">
        <f>(AX15-'predicted rankings sorted'!AX4)^2</f>
        <v>0</v>
      </c>
      <c r="EU15" s="30">
        <f>(AY15-'predicted rankings sorted'!AY4)^2</f>
        <v>0</v>
      </c>
      <c r="EV15" s="30">
        <f>(AZ15-'predicted rankings sorted'!AZ4)^2</f>
        <v>0</v>
      </c>
      <c r="EW15" s="30">
        <f>(BA15-'predicted rankings sorted'!BA4)^2</f>
        <v>0</v>
      </c>
      <c r="EX15" s="30">
        <f>(BB15-'predicted rankings sorted'!BB4)^2</f>
        <v>0</v>
      </c>
      <c r="EY15" s="30">
        <f>(BC15-'predicted rankings sorted'!BC4)^2</f>
        <v>0</v>
      </c>
      <c r="EZ15" s="30">
        <f>(BD15-'predicted rankings sorted'!BD4)^2</f>
        <v>0</v>
      </c>
      <c r="FA15" s="30">
        <f>(BE15-'predicted rankings sorted'!BE4)^2</f>
        <v>0</v>
      </c>
      <c r="FB15" s="30">
        <f>(BF15-'predicted rankings sorted'!BF4)^2</f>
        <v>0</v>
      </c>
      <c r="FC15" s="30">
        <f>(BG15-'predicted rankings sorted'!BG4)^2</f>
        <v>0</v>
      </c>
      <c r="FD15" s="30">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1889</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30">
        <f>(G16-'predicted rankings sorted'!G26)^2</f>
        <v>0</v>
      </c>
      <c r="DD16" s="30">
        <f>(H16-'predicted rankings sorted'!H26)^2</f>
        <v>0</v>
      </c>
      <c r="DE16" s="30">
        <f>(I16-'predicted rankings sorted'!I26)^2</f>
        <v>0</v>
      </c>
      <c r="DF16" s="30">
        <f>(J16-'predicted rankings sorted'!J26)^2</f>
        <v>0</v>
      </c>
      <c r="DG16" s="30">
        <f>(K16-'predicted rankings sorted'!K26)^2</f>
        <v>0</v>
      </c>
      <c r="DH16" s="30">
        <f>(L16-'predicted rankings sorted'!L26)^2</f>
        <v>0</v>
      </c>
      <c r="DI16" s="30">
        <f>(M16-'predicted rankings sorted'!M26)^2</f>
        <v>0</v>
      </c>
      <c r="DJ16" s="30">
        <f>(N16-'predicted rankings sorted'!N26)^2</f>
        <v>0</v>
      </c>
      <c r="DK16" s="30">
        <f>(O16-'predicted rankings sorted'!O26)^2</f>
        <v>0</v>
      </c>
      <c r="DL16" s="30">
        <f>(P16-'predicted rankings sorted'!P26)^2</f>
        <v>0</v>
      </c>
      <c r="DM16" s="30">
        <f>(Q16-'predicted rankings sorted'!Q26)^2</f>
        <v>0</v>
      </c>
      <c r="DN16" s="30">
        <f>(R16-'predicted rankings sorted'!R26)^2</f>
        <v>0</v>
      </c>
      <c r="DO16" s="30">
        <f>(S16-'predicted rankings sorted'!S26)^2</f>
        <v>0</v>
      </c>
      <c r="DP16" s="30">
        <f>(T16-'predicted rankings sorted'!T26)^2</f>
        <v>0</v>
      </c>
      <c r="DQ16" s="30">
        <f>(U16-'predicted rankings sorted'!U26)^2</f>
        <v>1</v>
      </c>
      <c r="DR16" s="30">
        <f>(V16-'predicted rankings sorted'!V26)^2</f>
        <v>0</v>
      </c>
      <c r="DS16" s="30">
        <f>(W16-'predicted rankings sorted'!W26)^2</f>
        <v>0</v>
      </c>
      <c r="DT16" s="30">
        <f>(X16-'predicted rankings sorted'!X26)^2</f>
        <v>0</v>
      </c>
      <c r="DU16" s="30">
        <f>(Y16-'predicted rankings sorted'!Y26)^2</f>
        <v>1</v>
      </c>
      <c r="DV16" s="30">
        <f>(Z16-'predicted rankings sorted'!Z26)^2</f>
        <v>0</v>
      </c>
      <c r="DW16" s="30">
        <f>(AA16-'predicted rankings sorted'!AA26)^2</f>
        <v>0</v>
      </c>
      <c r="DX16" s="30">
        <f>(AB16-'predicted rankings sorted'!AB26)^2</f>
        <v>0</v>
      </c>
      <c r="DY16" s="30">
        <f>(AC16-'predicted rankings sorted'!AC26)^2</f>
        <v>0</v>
      </c>
      <c r="DZ16" s="30">
        <f>(AD16-'predicted rankings sorted'!AD26)^2</f>
        <v>0</v>
      </c>
      <c r="EA16" s="30">
        <f>(AE16-'predicted rankings sorted'!AE26)^2</f>
        <v>0</v>
      </c>
      <c r="EB16" s="30">
        <f>(AF16-'predicted rankings sorted'!AF26)^2</f>
        <v>0</v>
      </c>
      <c r="EC16" s="30">
        <f>(AG16-'predicted rankings sorted'!AG26)^2</f>
        <v>0</v>
      </c>
      <c r="ED16" s="30">
        <f>(AH16-'predicted rankings sorted'!AH26)^2</f>
        <v>0</v>
      </c>
      <c r="EE16" s="30">
        <f>(AI16-'predicted rankings sorted'!AI26)^2</f>
        <v>0</v>
      </c>
      <c r="EF16" s="30">
        <f>(AJ16-'predicted rankings sorted'!AJ26)^2</f>
        <v>0</v>
      </c>
      <c r="EG16" s="30">
        <f>(AK16-'predicted rankings sorted'!AK26)^2</f>
        <v>0</v>
      </c>
      <c r="EH16" s="30">
        <f>(AL16-'predicted rankings sorted'!AL26)^2</f>
        <v>0</v>
      </c>
      <c r="EI16" s="30">
        <f>(AM16-'predicted rankings sorted'!AM26)^2</f>
        <v>0</v>
      </c>
      <c r="EJ16" s="30">
        <f>(AN16-'predicted rankings sorted'!AN26)^2</f>
        <v>0</v>
      </c>
      <c r="EK16" s="30">
        <f>(AO16-'predicted rankings sorted'!AO26)^2</f>
        <v>0</v>
      </c>
      <c r="EL16" s="30">
        <f>(AP16-'predicted rankings sorted'!AP26)^2</f>
        <v>0</v>
      </c>
      <c r="EM16" s="30">
        <f>(AQ16-'predicted rankings sorted'!AQ26)^2</f>
        <v>0</v>
      </c>
      <c r="EN16" s="30">
        <f>(AR16-'predicted rankings sorted'!AR26)^2</f>
        <v>0</v>
      </c>
      <c r="EO16" s="30">
        <f>(AS16-'predicted rankings sorted'!AS26)^2</f>
        <v>0</v>
      </c>
      <c r="EP16" s="30">
        <f>(AT16-'predicted rankings sorted'!AT26)^2</f>
        <v>0</v>
      </c>
      <c r="EQ16" s="30">
        <f>(AU16-'predicted rankings sorted'!AU26)^2</f>
        <v>0</v>
      </c>
      <c r="ER16" s="30">
        <f>(AV16-'predicted rankings sorted'!AV26)^2</f>
        <v>0</v>
      </c>
      <c r="ES16" s="30">
        <f>(AW16-'predicted rankings sorted'!AW26)^2</f>
        <v>0</v>
      </c>
      <c r="ET16" s="30">
        <f>(AX16-'predicted rankings sorted'!AX26)^2</f>
        <v>0</v>
      </c>
      <c r="EU16" s="30">
        <f>(AY16-'predicted rankings sorted'!AY26)^2</f>
        <v>0</v>
      </c>
      <c r="EV16" s="30">
        <f>(AZ16-'predicted rankings sorted'!AZ26)^2</f>
        <v>0</v>
      </c>
      <c r="EW16" s="30">
        <f>(BA16-'predicted rankings sorted'!BA26)^2</f>
        <v>0</v>
      </c>
      <c r="EX16" s="30">
        <f>(BB16-'predicted rankings sorted'!BB26)^2</f>
        <v>0</v>
      </c>
      <c r="EY16" s="30">
        <f>(BC16-'predicted rankings sorted'!BC26)^2</f>
        <v>0</v>
      </c>
      <c r="EZ16" s="30">
        <f>(BD16-'predicted rankings sorted'!BD26)^2</f>
        <v>0</v>
      </c>
      <c r="FA16" s="30">
        <f>(BE16-'predicted rankings sorted'!BE26)^2</f>
        <v>0</v>
      </c>
      <c r="FB16" s="30">
        <f>(BF16-'predicted rankings sorted'!BF26)^2</f>
        <v>0</v>
      </c>
      <c r="FC16" s="30">
        <f>(BG16-'predicted rankings sorted'!BG26)^2</f>
        <v>0</v>
      </c>
      <c r="FD16" s="30">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3230</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30">
        <f>(G17-'predicted rankings sorted'!G48)^2</f>
        <v>0</v>
      </c>
      <c r="DD17" s="30">
        <f>(H17-'predicted rankings sorted'!H48)^2</f>
        <v>0</v>
      </c>
      <c r="DE17" s="30">
        <f>(I17-'predicted rankings sorted'!I48)^2</f>
        <v>0</v>
      </c>
      <c r="DF17" s="30">
        <f>(J17-'predicted rankings sorted'!J48)^2</f>
        <v>0</v>
      </c>
      <c r="DG17" s="30">
        <f>(K17-'predicted rankings sorted'!K48)^2</f>
        <v>0</v>
      </c>
      <c r="DH17" s="30">
        <f>(L17-'predicted rankings sorted'!L48)^2</f>
        <v>0</v>
      </c>
      <c r="DI17" s="30">
        <f>(M17-'predicted rankings sorted'!M48)^2</f>
        <v>0</v>
      </c>
      <c r="DJ17" s="30">
        <f>(N17-'predicted rankings sorted'!N48)^2</f>
        <v>0</v>
      </c>
      <c r="DK17" s="30">
        <f>(O17-'predicted rankings sorted'!O48)^2</f>
        <v>0</v>
      </c>
      <c r="DL17" s="30">
        <f>(P17-'predicted rankings sorted'!P48)^2</f>
        <v>0</v>
      </c>
      <c r="DM17" s="30">
        <f>(Q17-'predicted rankings sorted'!Q48)^2</f>
        <v>0</v>
      </c>
      <c r="DN17" s="30">
        <f>(R17-'predicted rankings sorted'!R48)^2</f>
        <v>0</v>
      </c>
      <c r="DO17" s="30">
        <f>(S17-'predicted rankings sorted'!S48)^2</f>
        <v>1</v>
      </c>
      <c r="DP17" s="30">
        <f>(T17-'predicted rankings sorted'!T48)^2</f>
        <v>0</v>
      </c>
      <c r="DQ17" s="30">
        <f>(U17-'predicted rankings sorted'!U48)^2</f>
        <v>0</v>
      </c>
      <c r="DR17" s="30">
        <f>(V17-'predicted rankings sorted'!V48)^2</f>
        <v>0</v>
      </c>
      <c r="DS17" s="30">
        <f>(W17-'predicted rankings sorted'!W48)^2</f>
        <v>0</v>
      </c>
      <c r="DT17" s="30">
        <f>(X17-'predicted rankings sorted'!X48)^2</f>
        <v>0</v>
      </c>
      <c r="DU17" s="30">
        <f>(Y17-'predicted rankings sorted'!Y48)^2</f>
        <v>0</v>
      </c>
      <c r="DV17" s="30">
        <f>(Z17-'predicted rankings sorted'!Z48)^2</f>
        <v>0</v>
      </c>
      <c r="DW17" s="30">
        <f>(AA17-'predicted rankings sorted'!AA48)^2</f>
        <v>1</v>
      </c>
      <c r="DX17" s="30">
        <f>(AB17-'predicted rankings sorted'!AB48)^2</f>
        <v>0</v>
      </c>
      <c r="DY17" s="30">
        <f>(AC17-'predicted rankings sorted'!AC48)^2</f>
        <v>0</v>
      </c>
      <c r="DZ17" s="30">
        <f>(AD17-'predicted rankings sorted'!AD48)^2</f>
        <v>0</v>
      </c>
      <c r="EA17" s="30">
        <f>(AE17-'predicted rankings sorted'!AE48)^2</f>
        <v>0</v>
      </c>
      <c r="EB17" s="30">
        <f>(AF17-'predicted rankings sorted'!AF48)^2</f>
        <v>0</v>
      </c>
      <c r="EC17" s="30">
        <f>(AG17-'predicted rankings sorted'!AG48)^2</f>
        <v>0</v>
      </c>
      <c r="ED17" s="30">
        <f>(AH17-'predicted rankings sorted'!AH48)^2</f>
        <v>0</v>
      </c>
      <c r="EE17" s="30">
        <f>(AI17-'predicted rankings sorted'!AI48)^2</f>
        <v>0</v>
      </c>
      <c r="EF17" s="30">
        <f>(AJ17-'predicted rankings sorted'!AJ48)^2</f>
        <v>0</v>
      </c>
      <c r="EG17" s="30">
        <f>(AK17-'predicted rankings sorted'!AK48)^2</f>
        <v>0</v>
      </c>
      <c r="EH17" s="30">
        <f>(AL17-'predicted rankings sorted'!AL48)^2</f>
        <v>0</v>
      </c>
      <c r="EI17" s="30">
        <f>(AM17-'predicted rankings sorted'!AM48)^2</f>
        <v>0</v>
      </c>
      <c r="EJ17" s="30">
        <f>(AN17-'predicted rankings sorted'!AN48)^2</f>
        <v>0</v>
      </c>
      <c r="EK17" s="30">
        <f>(AO17-'predicted rankings sorted'!AO48)^2</f>
        <v>0</v>
      </c>
      <c r="EL17" s="30">
        <f>(AP17-'predicted rankings sorted'!AP48)^2</f>
        <v>0</v>
      </c>
      <c r="EM17" s="30">
        <f>(AQ17-'predicted rankings sorted'!AQ48)^2</f>
        <v>0</v>
      </c>
      <c r="EN17" s="30">
        <f>(AR17-'predicted rankings sorted'!AR48)^2</f>
        <v>0</v>
      </c>
      <c r="EO17" s="30">
        <f>(AS17-'predicted rankings sorted'!AS48)^2</f>
        <v>0</v>
      </c>
      <c r="EP17" s="30">
        <f>(AT17-'predicted rankings sorted'!AT48)^2</f>
        <v>0</v>
      </c>
      <c r="EQ17" s="30">
        <f>(AU17-'predicted rankings sorted'!AU48)^2</f>
        <v>0</v>
      </c>
      <c r="ER17" s="30">
        <f>(AV17-'predicted rankings sorted'!AV48)^2</f>
        <v>0</v>
      </c>
      <c r="ES17" s="30">
        <f>(AW17-'predicted rankings sorted'!AW48)^2</f>
        <v>0</v>
      </c>
      <c r="ET17" s="30">
        <f>(AX17-'predicted rankings sorted'!AX48)^2</f>
        <v>0</v>
      </c>
      <c r="EU17" s="30">
        <f>(AY17-'predicted rankings sorted'!AY48)^2</f>
        <v>0</v>
      </c>
      <c r="EV17" s="30">
        <f>(AZ17-'predicted rankings sorted'!AZ48)^2</f>
        <v>0</v>
      </c>
      <c r="EW17" s="30">
        <f>(BA17-'predicted rankings sorted'!BA48)^2</f>
        <v>0</v>
      </c>
      <c r="EX17" s="30">
        <f>(BB17-'predicted rankings sorted'!BB48)^2</f>
        <v>0</v>
      </c>
      <c r="EY17" s="30">
        <f>(BC17-'predicted rankings sorted'!BC48)^2</f>
        <v>0</v>
      </c>
      <c r="EZ17" s="30">
        <f>(BD17-'predicted rankings sorted'!BD48)^2</f>
        <v>0</v>
      </c>
      <c r="FA17" s="30">
        <f>(BE17-'predicted rankings sorted'!BE48)^2</f>
        <v>0</v>
      </c>
      <c r="FB17" s="30">
        <f>(BF17-'predicted rankings sorted'!BF48)^2</f>
        <v>0</v>
      </c>
      <c r="FC17" s="30">
        <f>(BG17-'predicted rankings sorted'!BG48)^2</f>
        <v>0</v>
      </c>
      <c r="FD17" s="30">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785</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30">
        <f>(G18-'predicted rankings sorted'!G7)^2</f>
        <v>0</v>
      </c>
      <c r="DD18" s="30">
        <f>(H18-'predicted rankings sorted'!H7)^2</f>
        <v>0</v>
      </c>
      <c r="DE18" s="30">
        <f>(I18-'predicted rankings sorted'!I7)^2</f>
        <v>0</v>
      </c>
      <c r="DF18" s="30">
        <f>(J18-'predicted rankings sorted'!J7)^2</f>
        <v>0</v>
      </c>
      <c r="DG18" s="30">
        <f>(K18-'predicted rankings sorted'!K7)^2</f>
        <v>0</v>
      </c>
      <c r="DH18" s="30">
        <f>(L18-'predicted rankings sorted'!L7)^2</f>
        <v>0</v>
      </c>
      <c r="DI18" s="30">
        <f>(M18-'predicted rankings sorted'!M7)^2</f>
        <v>0</v>
      </c>
      <c r="DJ18" s="30">
        <f>(N18-'predicted rankings sorted'!N7)^2</f>
        <v>0</v>
      </c>
      <c r="DK18" s="30">
        <f>(O18-'predicted rankings sorted'!O7)^2</f>
        <v>0</v>
      </c>
      <c r="DL18" s="30">
        <f>(P18-'predicted rankings sorted'!P7)^2</f>
        <v>0</v>
      </c>
      <c r="DM18" s="30">
        <f>(Q18-'predicted rankings sorted'!Q7)^2</f>
        <v>0</v>
      </c>
      <c r="DN18" s="30">
        <f>(R18-'predicted rankings sorted'!R7)^2</f>
        <v>0</v>
      </c>
      <c r="DO18" s="30">
        <f>(S18-'predicted rankings sorted'!S7)^2</f>
        <v>0</v>
      </c>
      <c r="DP18" s="30">
        <f>(T18-'predicted rankings sorted'!T7)^2</f>
        <v>0</v>
      </c>
      <c r="DQ18" s="30">
        <f>(U18-'predicted rankings sorted'!U7)^2</f>
        <v>0</v>
      </c>
      <c r="DR18" s="30">
        <f>(V18-'predicted rankings sorted'!V7)^2</f>
        <v>0</v>
      </c>
      <c r="DS18" s="30">
        <f>(W18-'predicted rankings sorted'!W7)^2</f>
        <v>0</v>
      </c>
      <c r="DT18" s="30">
        <f>(X18-'predicted rankings sorted'!X7)^2</f>
        <v>0</v>
      </c>
      <c r="DU18" s="30">
        <f>(Y18-'predicted rankings sorted'!Y7)^2</f>
        <v>0</v>
      </c>
      <c r="DV18" s="30">
        <f>(Z18-'predicted rankings sorted'!Z7)^2</f>
        <v>0</v>
      </c>
      <c r="DW18" s="30">
        <f>(AA18-'predicted rankings sorted'!AA7)^2</f>
        <v>0</v>
      </c>
      <c r="DX18" s="30">
        <f>(AB18-'predicted rankings sorted'!AB7)^2</f>
        <v>1</v>
      </c>
      <c r="DY18" s="30">
        <f>(AC18-'predicted rankings sorted'!AC7)^2</f>
        <v>1</v>
      </c>
      <c r="DZ18" s="30">
        <f>(AD18-'predicted rankings sorted'!AD7)^2</f>
        <v>0</v>
      </c>
      <c r="EA18" s="30">
        <f>(AE18-'predicted rankings sorted'!AE7)^2</f>
        <v>0</v>
      </c>
      <c r="EB18" s="30">
        <f>(AF18-'predicted rankings sorted'!AF7)^2</f>
        <v>0</v>
      </c>
      <c r="EC18" s="30">
        <f>(AG18-'predicted rankings sorted'!AG7)^2</f>
        <v>0</v>
      </c>
      <c r="ED18" s="30">
        <f>(AH18-'predicted rankings sorted'!AH7)^2</f>
        <v>0</v>
      </c>
      <c r="EE18" s="30">
        <f>(AI18-'predicted rankings sorted'!AI7)^2</f>
        <v>0</v>
      </c>
      <c r="EF18" s="30">
        <f>(AJ18-'predicted rankings sorted'!AJ7)^2</f>
        <v>0</v>
      </c>
      <c r="EG18" s="30">
        <f>(AK18-'predicted rankings sorted'!AK7)^2</f>
        <v>0</v>
      </c>
      <c r="EH18" s="30">
        <f>(AL18-'predicted rankings sorted'!AL7)^2</f>
        <v>0</v>
      </c>
      <c r="EI18" s="30">
        <f>(AM18-'predicted rankings sorted'!AM7)^2</f>
        <v>0</v>
      </c>
      <c r="EJ18" s="30">
        <f>(AN18-'predicted rankings sorted'!AN7)^2</f>
        <v>0</v>
      </c>
      <c r="EK18" s="30">
        <f>(AO18-'predicted rankings sorted'!AO7)^2</f>
        <v>0</v>
      </c>
      <c r="EL18" s="30">
        <f>(AP18-'predicted rankings sorted'!AP7)^2</f>
        <v>0</v>
      </c>
      <c r="EM18" s="30">
        <f>(AQ18-'predicted rankings sorted'!AQ7)^2</f>
        <v>0</v>
      </c>
      <c r="EN18" s="30">
        <f>(AR18-'predicted rankings sorted'!AR7)^2</f>
        <v>0</v>
      </c>
      <c r="EO18" s="30">
        <f>(AS18-'predicted rankings sorted'!AS7)^2</f>
        <v>0</v>
      </c>
      <c r="EP18" s="30">
        <f>(AT18-'predicted rankings sorted'!AT7)^2</f>
        <v>0</v>
      </c>
      <c r="EQ18" s="30">
        <f>(AU18-'predicted rankings sorted'!AU7)^2</f>
        <v>0</v>
      </c>
      <c r="ER18" s="30">
        <f>(AV18-'predicted rankings sorted'!AV7)^2</f>
        <v>0</v>
      </c>
      <c r="ES18" s="30">
        <f>(AW18-'predicted rankings sorted'!AW7)^2</f>
        <v>0</v>
      </c>
      <c r="ET18" s="30">
        <f>(AX18-'predicted rankings sorted'!AX7)^2</f>
        <v>0</v>
      </c>
      <c r="EU18" s="30">
        <f>(AY18-'predicted rankings sorted'!AY7)^2</f>
        <v>0</v>
      </c>
      <c r="EV18" s="30">
        <f>(AZ18-'predicted rankings sorted'!AZ7)^2</f>
        <v>0</v>
      </c>
      <c r="EW18" s="30">
        <f>(BA18-'predicted rankings sorted'!BA7)^2</f>
        <v>0</v>
      </c>
      <c r="EX18" s="30">
        <f>(BB18-'predicted rankings sorted'!BB7)^2</f>
        <v>0</v>
      </c>
      <c r="EY18" s="30">
        <f>(BC18-'predicted rankings sorted'!BC7)^2</f>
        <v>0</v>
      </c>
      <c r="EZ18" s="30">
        <f>(BD18-'predicted rankings sorted'!BD7)^2</f>
        <v>0</v>
      </c>
      <c r="FA18" s="30">
        <f>(BE18-'predicted rankings sorted'!BE7)^2</f>
        <v>0</v>
      </c>
      <c r="FB18" s="30">
        <f>(BF18-'predicted rankings sorted'!BF7)^2</f>
        <v>0</v>
      </c>
      <c r="FC18" s="30">
        <f>(BG18-'predicted rankings sorted'!BG7)^2</f>
        <v>0</v>
      </c>
      <c r="FD18" s="30">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1306</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30">
        <f>(G19-'predicted rankings sorted'!G19)^2</f>
        <v>0</v>
      </c>
      <c r="DD19" s="30">
        <f>(H19-'predicted rankings sorted'!H19)^2</f>
        <v>0</v>
      </c>
      <c r="DE19" s="30">
        <f>(I19-'predicted rankings sorted'!I19)^2</f>
        <v>0</v>
      </c>
      <c r="DF19" s="30">
        <f>(J19-'predicted rankings sorted'!J19)^2</f>
        <v>0</v>
      </c>
      <c r="DG19" s="30">
        <f>(K19-'predicted rankings sorted'!K19)^2</f>
        <v>0</v>
      </c>
      <c r="DH19" s="30">
        <f>(L19-'predicted rankings sorted'!L19)^2</f>
        <v>0</v>
      </c>
      <c r="DI19" s="30">
        <f>(M19-'predicted rankings sorted'!M19)^2</f>
        <v>0</v>
      </c>
      <c r="DJ19" s="30">
        <f>(N19-'predicted rankings sorted'!N19)^2</f>
        <v>0</v>
      </c>
      <c r="DK19" s="30">
        <f>(O19-'predicted rankings sorted'!O19)^2</f>
        <v>0</v>
      </c>
      <c r="DL19" s="30">
        <f>(P19-'predicted rankings sorted'!P19)^2</f>
        <v>0</v>
      </c>
      <c r="DM19" s="30">
        <f>(Q19-'predicted rankings sorted'!Q19)^2</f>
        <v>0</v>
      </c>
      <c r="DN19" s="30">
        <f>(R19-'predicted rankings sorted'!R19)^2</f>
        <v>0</v>
      </c>
      <c r="DO19" s="30">
        <f>(S19-'predicted rankings sorted'!S19)^2</f>
        <v>0</v>
      </c>
      <c r="DP19" s="30">
        <f>(T19-'predicted rankings sorted'!T19)^2</f>
        <v>0</v>
      </c>
      <c r="DQ19" s="30">
        <f>(U19-'predicted rankings sorted'!U19)^2</f>
        <v>0</v>
      </c>
      <c r="DR19" s="30">
        <f>(V19-'predicted rankings sorted'!V19)^2</f>
        <v>0</v>
      </c>
      <c r="DS19" s="30">
        <f>(W19-'predicted rankings sorted'!W19)^2</f>
        <v>0</v>
      </c>
      <c r="DT19" s="30">
        <f>(X19-'predicted rankings sorted'!X19)^2</f>
        <v>0</v>
      </c>
      <c r="DU19" s="30">
        <f>(Y19-'predicted rankings sorted'!Y19)^2</f>
        <v>0</v>
      </c>
      <c r="DV19" s="30">
        <f>(Z19-'predicted rankings sorted'!Z19)^2</f>
        <v>0</v>
      </c>
      <c r="DW19" s="30">
        <f>(AA19-'predicted rankings sorted'!AA19)^2</f>
        <v>0</v>
      </c>
      <c r="DX19" s="30">
        <f>(AB19-'predicted rankings sorted'!AB19)^2</f>
        <v>0</v>
      </c>
      <c r="DY19" s="30">
        <f>(AC19-'predicted rankings sorted'!AC19)^2</f>
        <v>0</v>
      </c>
      <c r="DZ19" s="30">
        <f>(AD19-'predicted rankings sorted'!AD19)^2</f>
        <v>1</v>
      </c>
      <c r="EA19" s="30">
        <f>(AE19-'predicted rankings sorted'!AE19)^2</f>
        <v>0</v>
      </c>
      <c r="EB19" s="30">
        <f>(AF19-'predicted rankings sorted'!AF19)^2</f>
        <v>1</v>
      </c>
      <c r="EC19" s="30">
        <f>(AG19-'predicted rankings sorted'!AG19)^2</f>
        <v>0</v>
      </c>
      <c r="ED19" s="30">
        <f>(AH19-'predicted rankings sorted'!AH19)^2</f>
        <v>0</v>
      </c>
      <c r="EE19" s="30">
        <f>(AI19-'predicted rankings sorted'!AI19)^2</f>
        <v>0</v>
      </c>
      <c r="EF19" s="30">
        <f>(AJ19-'predicted rankings sorted'!AJ19)^2</f>
        <v>0</v>
      </c>
      <c r="EG19" s="30">
        <f>(AK19-'predicted rankings sorted'!AK19)^2</f>
        <v>0</v>
      </c>
      <c r="EH19" s="30">
        <f>(AL19-'predicted rankings sorted'!AL19)^2</f>
        <v>0</v>
      </c>
      <c r="EI19" s="30">
        <f>(AM19-'predicted rankings sorted'!AM19)^2</f>
        <v>0</v>
      </c>
      <c r="EJ19" s="30">
        <f>(AN19-'predicted rankings sorted'!AN19)^2</f>
        <v>0</v>
      </c>
      <c r="EK19" s="30">
        <f>(AO19-'predicted rankings sorted'!AO19)^2</f>
        <v>0</v>
      </c>
      <c r="EL19" s="30">
        <f>(AP19-'predicted rankings sorted'!AP19)^2</f>
        <v>0</v>
      </c>
      <c r="EM19" s="30">
        <f>(AQ19-'predicted rankings sorted'!AQ19)^2</f>
        <v>0</v>
      </c>
      <c r="EN19" s="30">
        <f>(AR19-'predicted rankings sorted'!AR19)^2</f>
        <v>0</v>
      </c>
      <c r="EO19" s="30">
        <f>(AS19-'predicted rankings sorted'!AS19)^2</f>
        <v>0</v>
      </c>
      <c r="EP19" s="30">
        <f>(AT19-'predicted rankings sorted'!AT19)^2</f>
        <v>0</v>
      </c>
      <c r="EQ19" s="30">
        <f>(AU19-'predicted rankings sorted'!AU19)^2</f>
        <v>0</v>
      </c>
      <c r="ER19" s="30">
        <f>(AV19-'predicted rankings sorted'!AV19)^2</f>
        <v>0</v>
      </c>
      <c r="ES19" s="30">
        <f>(AW19-'predicted rankings sorted'!AW19)^2</f>
        <v>0</v>
      </c>
      <c r="ET19" s="30">
        <f>(AX19-'predicted rankings sorted'!AX19)^2</f>
        <v>0</v>
      </c>
      <c r="EU19" s="30">
        <f>(AY19-'predicted rankings sorted'!AY19)^2</f>
        <v>0</v>
      </c>
      <c r="EV19" s="30">
        <f>(AZ19-'predicted rankings sorted'!AZ19)^2</f>
        <v>0</v>
      </c>
      <c r="EW19" s="30">
        <f>(BA19-'predicted rankings sorted'!BA19)^2</f>
        <v>0</v>
      </c>
      <c r="EX19" s="30">
        <f>(BB19-'predicted rankings sorted'!BB19)^2</f>
        <v>0</v>
      </c>
      <c r="EY19" s="30">
        <f>(BC19-'predicted rankings sorted'!BC19)^2</f>
        <v>0</v>
      </c>
      <c r="EZ19" s="30">
        <f>(BD19-'predicted rankings sorted'!BD19)^2</f>
        <v>0</v>
      </c>
      <c r="FA19" s="30">
        <f>(BE19-'predicted rankings sorted'!BE19)^2</f>
        <v>0</v>
      </c>
      <c r="FB19" s="30">
        <f>(BF19-'predicted rankings sorted'!BF19)^2</f>
        <v>0</v>
      </c>
      <c r="FC19" s="30">
        <f>(BG19-'predicted rankings sorted'!BG19)^2</f>
        <v>0</v>
      </c>
      <c r="FD19" s="30">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1496</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30">
        <f>(G20-'predicted rankings sorted'!G21)^2</f>
        <v>0</v>
      </c>
      <c r="DD20" s="30">
        <f>(H20-'predicted rankings sorted'!H21)^2</f>
        <v>0</v>
      </c>
      <c r="DE20" s="30">
        <f>(I20-'predicted rankings sorted'!I21)^2</f>
        <v>0</v>
      </c>
      <c r="DF20" s="30">
        <f>(J20-'predicted rankings sorted'!J21)^2</f>
        <v>0</v>
      </c>
      <c r="DG20" s="30">
        <f>(K20-'predicted rankings sorted'!K21)^2</f>
        <v>0</v>
      </c>
      <c r="DH20" s="30">
        <f>(L20-'predicted rankings sorted'!L21)^2</f>
        <v>0</v>
      </c>
      <c r="DI20" s="30">
        <f>(M20-'predicted rankings sorted'!M21)^2</f>
        <v>0</v>
      </c>
      <c r="DJ20" s="30">
        <f>(N20-'predicted rankings sorted'!N21)^2</f>
        <v>0</v>
      </c>
      <c r="DK20" s="30">
        <f>(O20-'predicted rankings sorted'!O21)^2</f>
        <v>0</v>
      </c>
      <c r="DL20" s="30">
        <f>(P20-'predicted rankings sorted'!P21)^2</f>
        <v>0</v>
      </c>
      <c r="DM20" s="30">
        <f>(Q20-'predicted rankings sorted'!Q21)^2</f>
        <v>0</v>
      </c>
      <c r="DN20" s="30">
        <f>(R20-'predicted rankings sorted'!R21)^2</f>
        <v>0</v>
      </c>
      <c r="DO20" s="30">
        <f>(S20-'predicted rankings sorted'!S21)^2</f>
        <v>0</v>
      </c>
      <c r="DP20" s="30">
        <f>(T20-'predicted rankings sorted'!T21)^2</f>
        <v>0</v>
      </c>
      <c r="DQ20" s="30">
        <f>(U20-'predicted rankings sorted'!U21)^2</f>
        <v>0</v>
      </c>
      <c r="DR20" s="30">
        <f>(V20-'predicted rankings sorted'!V21)^2</f>
        <v>1</v>
      </c>
      <c r="DS20" s="30">
        <f>(W20-'predicted rankings sorted'!W21)^2</f>
        <v>0</v>
      </c>
      <c r="DT20" s="30">
        <f>(X20-'predicted rankings sorted'!X21)^2</f>
        <v>0</v>
      </c>
      <c r="DU20" s="30">
        <f>(Y20-'predicted rankings sorted'!Y21)^2</f>
        <v>0</v>
      </c>
      <c r="DV20" s="30">
        <f>(Z20-'predicted rankings sorted'!Z21)^2</f>
        <v>0</v>
      </c>
      <c r="DW20" s="30">
        <f>(AA20-'predicted rankings sorted'!AA21)^2</f>
        <v>0</v>
      </c>
      <c r="DX20" s="30">
        <f>(AB20-'predicted rankings sorted'!AB21)^2</f>
        <v>0</v>
      </c>
      <c r="DY20" s="30">
        <f>(AC20-'predicted rankings sorted'!AC21)^2</f>
        <v>0</v>
      </c>
      <c r="DZ20" s="30">
        <f>(AD20-'predicted rankings sorted'!AD21)^2</f>
        <v>0</v>
      </c>
      <c r="EA20" s="30">
        <f>(AE20-'predicted rankings sorted'!AE21)^2</f>
        <v>0</v>
      </c>
      <c r="EB20" s="30">
        <f>(AF20-'predicted rankings sorted'!AF21)^2</f>
        <v>0</v>
      </c>
      <c r="EC20" s="30">
        <f>(AG20-'predicted rankings sorted'!AG21)^2</f>
        <v>0</v>
      </c>
      <c r="ED20" s="30">
        <f>(AH20-'predicted rankings sorted'!AH21)^2</f>
        <v>0</v>
      </c>
      <c r="EE20" s="30">
        <f>(AI20-'predicted rankings sorted'!AI21)^2</f>
        <v>0</v>
      </c>
      <c r="EF20" s="30">
        <f>(AJ20-'predicted rankings sorted'!AJ21)^2</f>
        <v>0</v>
      </c>
      <c r="EG20" s="30">
        <f>(AK20-'predicted rankings sorted'!AK21)^2</f>
        <v>0</v>
      </c>
      <c r="EH20" s="30">
        <f>(AL20-'predicted rankings sorted'!AL21)^2</f>
        <v>1</v>
      </c>
      <c r="EI20" s="30">
        <f>(AM20-'predicted rankings sorted'!AM21)^2</f>
        <v>0</v>
      </c>
      <c r="EJ20" s="30">
        <f>(AN20-'predicted rankings sorted'!AN21)^2</f>
        <v>0</v>
      </c>
      <c r="EK20" s="30">
        <f>(AO20-'predicted rankings sorted'!AO21)^2</f>
        <v>0</v>
      </c>
      <c r="EL20" s="30">
        <f>(AP20-'predicted rankings sorted'!AP21)^2</f>
        <v>0</v>
      </c>
      <c r="EM20" s="30">
        <f>(AQ20-'predicted rankings sorted'!AQ21)^2</f>
        <v>0</v>
      </c>
      <c r="EN20" s="30">
        <f>(AR20-'predicted rankings sorted'!AR21)^2</f>
        <v>0</v>
      </c>
      <c r="EO20" s="30">
        <f>(AS20-'predicted rankings sorted'!AS21)^2</f>
        <v>0</v>
      </c>
      <c r="EP20" s="30">
        <f>(AT20-'predicted rankings sorted'!AT21)^2</f>
        <v>0</v>
      </c>
      <c r="EQ20" s="30">
        <f>(AU20-'predicted rankings sorted'!AU21)^2</f>
        <v>0</v>
      </c>
      <c r="ER20" s="30">
        <f>(AV20-'predicted rankings sorted'!AV21)^2</f>
        <v>0</v>
      </c>
      <c r="ES20" s="30">
        <f>(AW20-'predicted rankings sorted'!AW21)^2</f>
        <v>0</v>
      </c>
      <c r="ET20" s="30">
        <f>(AX20-'predicted rankings sorted'!AX21)^2</f>
        <v>0</v>
      </c>
      <c r="EU20" s="30">
        <f>(AY20-'predicted rankings sorted'!AY21)^2</f>
        <v>0</v>
      </c>
      <c r="EV20" s="30">
        <f>(AZ20-'predicted rankings sorted'!AZ21)^2</f>
        <v>0</v>
      </c>
      <c r="EW20" s="30">
        <f>(BA20-'predicted rankings sorted'!BA21)^2</f>
        <v>0</v>
      </c>
      <c r="EX20" s="30">
        <f>(BB20-'predicted rankings sorted'!BB21)^2</f>
        <v>0</v>
      </c>
      <c r="EY20" s="30">
        <f>(BC20-'predicted rankings sorted'!BC21)^2</f>
        <v>0</v>
      </c>
      <c r="EZ20" s="30">
        <f>(BD20-'predicted rankings sorted'!BD21)^2</f>
        <v>0</v>
      </c>
      <c r="FA20" s="30">
        <f>(BE20-'predicted rankings sorted'!BE21)^2</f>
        <v>0</v>
      </c>
      <c r="FB20" s="30">
        <f>(BF20-'predicted rankings sorted'!BF21)^2</f>
        <v>0</v>
      </c>
      <c r="FC20" s="30">
        <f>(BG20-'predicted rankings sorted'!BG21)^2</f>
        <v>0</v>
      </c>
      <c r="FD20" s="30">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1580</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30">
        <f>(G21-'predicted rankings sorted'!G22)^2</f>
        <v>0</v>
      </c>
      <c r="DD21" s="30">
        <f>(H21-'predicted rankings sorted'!H22)^2</f>
        <v>0</v>
      </c>
      <c r="DE21" s="30">
        <f>(I21-'predicted rankings sorted'!I22)^2</f>
        <v>0</v>
      </c>
      <c r="DF21" s="30">
        <f>(J21-'predicted rankings sorted'!J22)^2</f>
        <v>0</v>
      </c>
      <c r="DG21" s="30">
        <f>(K21-'predicted rankings sorted'!K22)^2</f>
        <v>0</v>
      </c>
      <c r="DH21" s="30">
        <f>(L21-'predicted rankings sorted'!L22)^2</f>
        <v>0</v>
      </c>
      <c r="DI21" s="30">
        <f>(M21-'predicted rankings sorted'!M22)^2</f>
        <v>0</v>
      </c>
      <c r="DJ21" s="30">
        <f>(N21-'predicted rankings sorted'!N22)^2</f>
        <v>0</v>
      </c>
      <c r="DK21" s="30">
        <f>(O21-'predicted rankings sorted'!O22)^2</f>
        <v>0</v>
      </c>
      <c r="DL21" s="30">
        <f>(P21-'predicted rankings sorted'!P22)^2</f>
        <v>0</v>
      </c>
      <c r="DM21" s="30">
        <f>(Q21-'predicted rankings sorted'!Q22)^2</f>
        <v>0</v>
      </c>
      <c r="DN21" s="30">
        <f>(R21-'predicted rankings sorted'!R22)^2</f>
        <v>0</v>
      </c>
      <c r="DO21" s="30">
        <f>(S21-'predicted rankings sorted'!S22)^2</f>
        <v>0</v>
      </c>
      <c r="DP21" s="30">
        <f>(T21-'predicted rankings sorted'!T22)^2</f>
        <v>0</v>
      </c>
      <c r="DQ21" s="30">
        <f>(U21-'predicted rankings sorted'!U22)^2</f>
        <v>0</v>
      </c>
      <c r="DR21" s="30">
        <f>(V21-'predicted rankings sorted'!V22)^2</f>
        <v>0</v>
      </c>
      <c r="DS21" s="30">
        <f>(W21-'predicted rankings sorted'!W22)^2</f>
        <v>0</v>
      </c>
      <c r="DT21" s="30">
        <f>(X21-'predicted rankings sorted'!X22)^2</f>
        <v>0</v>
      </c>
      <c r="DU21" s="30">
        <f>(Y21-'predicted rankings sorted'!Y22)^2</f>
        <v>1</v>
      </c>
      <c r="DV21" s="30">
        <f>(Z21-'predicted rankings sorted'!Z22)^2</f>
        <v>0</v>
      </c>
      <c r="DW21" s="30">
        <f>(AA21-'predicted rankings sorted'!AA22)^2</f>
        <v>0</v>
      </c>
      <c r="DX21" s="30">
        <f>(AB21-'predicted rankings sorted'!AB22)^2</f>
        <v>0</v>
      </c>
      <c r="DY21" s="30">
        <f>(AC21-'predicted rankings sorted'!AC22)^2</f>
        <v>0</v>
      </c>
      <c r="DZ21" s="30">
        <f>(AD21-'predicted rankings sorted'!AD22)^2</f>
        <v>0</v>
      </c>
      <c r="EA21" s="30">
        <f>(AE21-'predicted rankings sorted'!AE22)^2</f>
        <v>0</v>
      </c>
      <c r="EB21" s="30">
        <f>(AF21-'predicted rankings sorted'!AF22)^2</f>
        <v>0</v>
      </c>
      <c r="EC21" s="30">
        <f>(AG21-'predicted rankings sorted'!AG22)^2</f>
        <v>0</v>
      </c>
      <c r="ED21" s="30">
        <f>(AH21-'predicted rankings sorted'!AH22)^2</f>
        <v>0</v>
      </c>
      <c r="EE21" s="30">
        <f>(AI21-'predicted rankings sorted'!AI22)^2</f>
        <v>0</v>
      </c>
      <c r="EF21" s="30">
        <f>(AJ21-'predicted rankings sorted'!AJ22)^2</f>
        <v>0</v>
      </c>
      <c r="EG21" s="30">
        <f>(AK21-'predicted rankings sorted'!AK22)^2</f>
        <v>0</v>
      </c>
      <c r="EH21" s="30">
        <f>(AL21-'predicted rankings sorted'!AL22)^2</f>
        <v>0</v>
      </c>
      <c r="EI21" s="30">
        <f>(AM21-'predicted rankings sorted'!AM22)^2</f>
        <v>0</v>
      </c>
      <c r="EJ21" s="30">
        <f>(AN21-'predicted rankings sorted'!AN22)^2</f>
        <v>0</v>
      </c>
      <c r="EK21" s="30">
        <f>(AO21-'predicted rankings sorted'!AO22)^2</f>
        <v>0</v>
      </c>
      <c r="EL21" s="30">
        <f>(AP21-'predicted rankings sorted'!AP22)^2</f>
        <v>1</v>
      </c>
      <c r="EM21" s="30">
        <f>(AQ21-'predicted rankings sorted'!AQ22)^2</f>
        <v>0</v>
      </c>
      <c r="EN21" s="30">
        <f>(AR21-'predicted rankings sorted'!AR22)^2</f>
        <v>0</v>
      </c>
      <c r="EO21" s="30">
        <f>(AS21-'predicted rankings sorted'!AS22)^2</f>
        <v>0</v>
      </c>
      <c r="EP21" s="30">
        <f>(AT21-'predicted rankings sorted'!AT22)^2</f>
        <v>0</v>
      </c>
      <c r="EQ21" s="30">
        <f>(AU21-'predicted rankings sorted'!AU22)^2</f>
        <v>0</v>
      </c>
      <c r="ER21" s="30">
        <f>(AV21-'predicted rankings sorted'!AV22)^2</f>
        <v>0</v>
      </c>
      <c r="ES21" s="30">
        <f>(AW21-'predicted rankings sorted'!AW22)^2</f>
        <v>0</v>
      </c>
      <c r="ET21" s="30">
        <f>(AX21-'predicted rankings sorted'!AX22)^2</f>
        <v>0</v>
      </c>
      <c r="EU21" s="30">
        <f>(AY21-'predicted rankings sorted'!AY22)^2</f>
        <v>0</v>
      </c>
      <c r="EV21" s="30">
        <f>(AZ21-'predicted rankings sorted'!AZ22)^2</f>
        <v>0</v>
      </c>
      <c r="EW21" s="30">
        <f>(BA21-'predicted rankings sorted'!BA22)^2</f>
        <v>0</v>
      </c>
      <c r="EX21" s="30">
        <f>(BB21-'predicted rankings sorted'!BB22)^2</f>
        <v>0</v>
      </c>
      <c r="EY21" s="30">
        <f>(BC21-'predicted rankings sorted'!BC22)^2</f>
        <v>0</v>
      </c>
      <c r="EZ21" s="30">
        <f>(BD21-'predicted rankings sorted'!BD22)^2</f>
        <v>0</v>
      </c>
      <c r="FA21" s="30">
        <f>(BE21-'predicted rankings sorted'!BE22)^2</f>
        <v>0</v>
      </c>
      <c r="FB21" s="30">
        <f>(BF21-'predicted rankings sorted'!BF22)^2</f>
        <v>0</v>
      </c>
      <c r="FC21" s="30">
        <f>(BG21-'predicted rankings sorted'!BG22)^2</f>
        <v>0</v>
      </c>
      <c r="FD21" s="30">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1609</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30">
        <f>(G22-'predicted rankings sorted'!G23)^2</f>
        <v>0</v>
      </c>
      <c r="DD22" s="30">
        <f>(H22-'predicted rankings sorted'!H23)^2</f>
        <v>0</v>
      </c>
      <c r="DE22" s="30">
        <f>(I22-'predicted rankings sorted'!I23)^2</f>
        <v>1</v>
      </c>
      <c r="DF22" s="30">
        <f>(J22-'predicted rankings sorted'!J23)^2</f>
        <v>0</v>
      </c>
      <c r="DG22" s="30">
        <f>(K22-'predicted rankings sorted'!K23)^2</f>
        <v>0</v>
      </c>
      <c r="DH22" s="30">
        <f>(L22-'predicted rankings sorted'!L23)^2</f>
        <v>0</v>
      </c>
      <c r="DI22" s="30">
        <f>(M22-'predicted rankings sorted'!M23)^2</f>
        <v>0</v>
      </c>
      <c r="DJ22" s="30">
        <f>(N22-'predicted rankings sorted'!N23)^2</f>
        <v>0</v>
      </c>
      <c r="DK22" s="30">
        <f>(O22-'predicted rankings sorted'!O23)^2</f>
        <v>0</v>
      </c>
      <c r="DL22" s="30">
        <f>(P22-'predicted rankings sorted'!P23)^2</f>
        <v>0</v>
      </c>
      <c r="DM22" s="30">
        <f>(Q22-'predicted rankings sorted'!Q23)^2</f>
        <v>0</v>
      </c>
      <c r="DN22" s="30">
        <f>(R22-'predicted rankings sorted'!R23)^2</f>
        <v>0</v>
      </c>
      <c r="DO22" s="30">
        <f>(S22-'predicted rankings sorted'!S23)^2</f>
        <v>0</v>
      </c>
      <c r="DP22" s="30">
        <f>(T22-'predicted rankings sorted'!T23)^2</f>
        <v>0</v>
      </c>
      <c r="DQ22" s="30">
        <f>(U22-'predicted rankings sorted'!U23)^2</f>
        <v>0</v>
      </c>
      <c r="DR22" s="30">
        <f>(V22-'predicted rankings sorted'!V23)^2</f>
        <v>0</v>
      </c>
      <c r="DS22" s="30">
        <f>(W22-'predicted rankings sorted'!W23)^2</f>
        <v>0</v>
      </c>
      <c r="DT22" s="30">
        <f>(X22-'predicted rankings sorted'!X23)^2</f>
        <v>0</v>
      </c>
      <c r="DU22" s="30">
        <f>(Y22-'predicted rankings sorted'!Y23)^2</f>
        <v>0</v>
      </c>
      <c r="DV22" s="30">
        <f>(Z22-'predicted rankings sorted'!Z23)^2</f>
        <v>1</v>
      </c>
      <c r="DW22" s="30">
        <f>(AA22-'predicted rankings sorted'!AA23)^2</f>
        <v>0</v>
      </c>
      <c r="DX22" s="30">
        <f>(AB22-'predicted rankings sorted'!AB23)^2</f>
        <v>0</v>
      </c>
      <c r="DY22" s="30">
        <f>(AC22-'predicted rankings sorted'!AC23)^2</f>
        <v>0</v>
      </c>
      <c r="DZ22" s="30">
        <f>(AD22-'predicted rankings sorted'!AD23)^2</f>
        <v>0</v>
      </c>
      <c r="EA22" s="30">
        <f>(AE22-'predicted rankings sorted'!AE23)^2</f>
        <v>0</v>
      </c>
      <c r="EB22" s="30">
        <f>(AF22-'predicted rankings sorted'!AF23)^2</f>
        <v>0</v>
      </c>
      <c r="EC22" s="30">
        <f>(AG22-'predicted rankings sorted'!AG23)^2</f>
        <v>0</v>
      </c>
      <c r="ED22" s="30">
        <f>(AH22-'predicted rankings sorted'!AH23)^2</f>
        <v>0</v>
      </c>
      <c r="EE22" s="30">
        <f>(AI22-'predicted rankings sorted'!AI23)^2</f>
        <v>0</v>
      </c>
      <c r="EF22" s="30">
        <f>(AJ22-'predicted rankings sorted'!AJ23)^2</f>
        <v>0</v>
      </c>
      <c r="EG22" s="30">
        <f>(AK22-'predicted rankings sorted'!AK23)^2</f>
        <v>0</v>
      </c>
      <c r="EH22" s="30">
        <f>(AL22-'predicted rankings sorted'!AL23)^2</f>
        <v>0</v>
      </c>
      <c r="EI22" s="30">
        <f>(AM22-'predicted rankings sorted'!AM23)^2</f>
        <v>0</v>
      </c>
      <c r="EJ22" s="30">
        <f>(AN22-'predicted rankings sorted'!AN23)^2</f>
        <v>0</v>
      </c>
      <c r="EK22" s="30">
        <f>(AO22-'predicted rankings sorted'!AO23)^2</f>
        <v>0</v>
      </c>
      <c r="EL22" s="30">
        <f>(AP22-'predicted rankings sorted'!AP23)^2</f>
        <v>0</v>
      </c>
      <c r="EM22" s="30">
        <f>(AQ22-'predicted rankings sorted'!AQ23)^2</f>
        <v>0</v>
      </c>
      <c r="EN22" s="30">
        <f>(AR22-'predicted rankings sorted'!AR23)^2</f>
        <v>0</v>
      </c>
      <c r="EO22" s="30">
        <f>(AS22-'predicted rankings sorted'!AS23)^2</f>
        <v>0</v>
      </c>
      <c r="EP22" s="30">
        <f>(AT22-'predicted rankings sorted'!AT23)^2</f>
        <v>0</v>
      </c>
      <c r="EQ22" s="30">
        <f>(AU22-'predicted rankings sorted'!AU23)^2</f>
        <v>0</v>
      </c>
      <c r="ER22" s="30">
        <f>(AV22-'predicted rankings sorted'!AV23)^2</f>
        <v>0</v>
      </c>
      <c r="ES22" s="30">
        <f>(AW22-'predicted rankings sorted'!AW23)^2</f>
        <v>0</v>
      </c>
      <c r="ET22" s="30">
        <f>(AX22-'predicted rankings sorted'!AX23)^2</f>
        <v>0</v>
      </c>
      <c r="EU22" s="30">
        <f>(AY22-'predicted rankings sorted'!AY23)^2</f>
        <v>0</v>
      </c>
      <c r="EV22" s="30">
        <f>(AZ22-'predicted rankings sorted'!AZ23)^2</f>
        <v>0</v>
      </c>
      <c r="EW22" s="30">
        <f>(BA22-'predicted rankings sorted'!BA23)^2</f>
        <v>0</v>
      </c>
      <c r="EX22" s="30">
        <f>(BB22-'predicted rankings sorted'!BB23)^2</f>
        <v>0</v>
      </c>
      <c r="EY22" s="30">
        <f>(BC22-'predicted rankings sorted'!BC23)^2</f>
        <v>0</v>
      </c>
      <c r="EZ22" s="30">
        <f>(BD22-'predicted rankings sorted'!BD23)^2</f>
        <v>0</v>
      </c>
      <c r="FA22" s="30">
        <f>(BE22-'predicted rankings sorted'!BE23)^2</f>
        <v>0</v>
      </c>
      <c r="FB22" s="30">
        <f>(BF22-'predicted rankings sorted'!BF23)^2</f>
        <v>0</v>
      </c>
      <c r="FC22" s="30">
        <f>(BG22-'predicted rankings sorted'!BG23)^2</f>
        <v>0</v>
      </c>
      <c r="FD22" s="30">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2728</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30">
        <f>(G23-'predicted rankings sorted'!G37)^2</f>
        <v>0</v>
      </c>
      <c r="DD23" s="30">
        <f>(H23-'predicted rankings sorted'!H37)^2</f>
        <v>0</v>
      </c>
      <c r="DE23" s="30">
        <f>(I23-'predicted rankings sorted'!I37)^2</f>
        <v>0</v>
      </c>
      <c r="DF23" s="30">
        <f>(J23-'predicted rankings sorted'!J37)^2</f>
        <v>0</v>
      </c>
      <c r="DG23" s="30">
        <f>(K23-'predicted rankings sorted'!K37)^2</f>
        <v>0</v>
      </c>
      <c r="DH23" s="30">
        <f>(L23-'predicted rankings sorted'!L37)^2</f>
        <v>0</v>
      </c>
      <c r="DI23" s="30">
        <f>(M23-'predicted rankings sorted'!M37)^2</f>
        <v>0</v>
      </c>
      <c r="DJ23" s="30">
        <f>(N23-'predicted rankings sorted'!N37)^2</f>
        <v>0</v>
      </c>
      <c r="DK23" s="30">
        <f>(O23-'predicted rankings sorted'!O37)^2</f>
        <v>0</v>
      </c>
      <c r="DL23" s="30">
        <f>(P23-'predicted rankings sorted'!P37)^2</f>
        <v>0</v>
      </c>
      <c r="DM23" s="30">
        <f>(Q23-'predicted rankings sorted'!Q37)^2</f>
        <v>0</v>
      </c>
      <c r="DN23" s="30">
        <f>(R23-'predicted rankings sorted'!R37)^2</f>
        <v>0</v>
      </c>
      <c r="DO23" s="30">
        <f>(S23-'predicted rankings sorted'!S37)^2</f>
        <v>0</v>
      </c>
      <c r="DP23" s="30">
        <f>(T23-'predicted rankings sorted'!T37)^2</f>
        <v>0</v>
      </c>
      <c r="DQ23" s="30">
        <f>(U23-'predicted rankings sorted'!U37)^2</f>
        <v>0</v>
      </c>
      <c r="DR23" s="30">
        <f>(V23-'predicted rankings sorted'!V37)^2</f>
        <v>0</v>
      </c>
      <c r="DS23" s="30">
        <f>(W23-'predicted rankings sorted'!W37)^2</f>
        <v>0</v>
      </c>
      <c r="DT23" s="30">
        <f>(X23-'predicted rankings sorted'!X37)^2</f>
        <v>1</v>
      </c>
      <c r="DU23" s="30">
        <f>(Y23-'predicted rankings sorted'!Y37)^2</f>
        <v>0</v>
      </c>
      <c r="DV23" s="30">
        <f>(Z23-'predicted rankings sorted'!Z37)^2</f>
        <v>0</v>
      </c>
      <c r="DW23" s="30">
        <f>(AA23-'predicted rankings sorted'!AA37)^2</f>
        <v>0</v>
      </c>
      <c r="DX23" s="30">
        <f>(AB23-'predicted rankings sorted'!AB37)^2</f>
        <v>0</v>
      </c>
      <c r="DY23" s="30">
        <f>(AC23-'predicted rankings sorted'!AC37)^2</f>
        <v>0</v>
      </c>
      <c r="DZ23" s="30">
        <f>(AD23-'predicted rankings sorted'!AD37)^2</f>
        <v>0</v>
      </c>
      <c r="EA23" s="30">
        <f>(AE23-'predicted rankings sorted'!AE37)^2</f>
        <v>0</v>
      </c>
      <c r="EB23" s="30">
        <f>(AF23-'predicted rankings sorted'!AF37)^2</f>
        <v>0</v>
      </c>
      <c r="EC23" s="30">
        <f>(AG23-'predicted rankings sorted'!AG37)^2</f>
        <v>0</v>
      </c>
      <c r="ED23" s="30">
        <f>(AH23-'predicted rankings sorted'!AH37)^2</f>
        <v>0</v>
      </c>
      <c r="EE23" s="30">
        <f>(AI23-'predicted rankings sorted'!AI37)^2</f>
        <v>0</v>
      </c>
      <c r="EF23" s="30">
        <f>(AJ23-'predicted rankings sorted'!AJ37)^2</f>
        <v>0</v>
      </c>
      <c r="EG23" s="30">
        <f>(AK23-'predicted rankings sorted'!AK37)^2</f>
        <v>0</v>
      </c>
      <c r="EH23" s="30">
        <f>(AL23-'predicted rankings sorted'!AL37)^2</f>
        <v>0</v>
      </c>
      <c r="EI23" s="30">
        <f>(AM23-'predicted rankings sorted'!AM37)^2</f>
        <v>0</v>
      </c>
      <c r="EJ23" s="30">
        <f>(AN23-'predicted rankings sorted'!AN37)^2</f>
        <v>0</v>
      </c>
      <c r="EK23" s="30">
        <f>(AO23-'predicted rankings sorted'!AO37)^2</f>
        <v>0</v>
      </c>
      <c r="EL23" s="30">
        <f>(AP23-'predicted rankings sorted'!AP37)^2</f>
        <v>0</v>
      </c>
      <c r="EM23" s="30">
        <f>(AQ23-'predicted rankings sorted'!AQ37)^2</f>
        <v>0</v>
      </c>
      <c r="EN23" s="30">
        <f>(AR23-'predicted rankings sorted'!AR37)^2</f>
        <v>0</v>
      </c>
      <c r="EO23" s="30">
        <f>(AS23-'predicted rankings sorted'!AS37)^2</f>
        <v>0</v>
      </c>
      <c r="EP23" s="30">
        <f>(AT23-'predicted rankings sorted'!AT37)^2</f>
        <v>0</v>
      </c>
      <c r="EQ23" s="30">
        <f>(AU23-'predicted rankings sorted'!AU37)^2</f>
        <v>0</v>
      </c>
      <c r="ER23" s="30">
        <f>(AV23-'predicted rankings sorted'!AV37)^2</f>
        <v>0</v>
      </c>
      <c r="ES23" s="30">
        <f>(AW23-'predicted rankings sorted'!AW37)^2</f>
        <v>0</v>
      </c>
      <c r="ET23" s="30">
        <f>(AX23-'predicted rankings sorted'!AX37)^2</f>
        <v>0</v>
      </c>
      <c r="EU23" s="30">
        <f>(AY23-'predicted rankings sorted'!AY37)^2</f>
        <v>0</v>
      </c>
      <c r="EV23" s="30">
        <f>(AZ23-'predicted rankings sorted'!AZ37)^2</f>
        <v>0</v>
      </c>
      <c r="EW23" s="30">
        <f>(BA23-'predicted rankings sorted'!BA37)^2</f>
        <v>0</v>
      </c>
      <c r="EX23" s="30">
        <f>(BB23-'predicted rankings sorted'!BB37)^2</f>
        <v>0</v>
      </c>
      <c r="EY23" s="30">
        <f>(BC23-'predicted rankings sorted'!BC37)^2</f>
        <v>0</v>
      </c>
      <c r="EZ23" s="30">
        <f>(BD23-'predicted rankings sorted'!BD37)^2</f>
        <v>0</v>
      </c>
      <c r="FA23" s="30">
        <f>(BE23-'predicted rankings sorted'!BE37)^2</f>
        <v>0</v>
      </c>
      <c r="FB23" s="30">
        <f>(BF23-'predicted rankings sorted'!BF37)^2</f>
        <v>1</v>
      </c>
      <c r="FC23" s="30">
        <f>(BG23-'predicted rankings sorted'!BG37)^2</f>
        <v>0</v>
      </c>
      <c r="FD23" s="30">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2768</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30">
        <f>(G24-'predicted rankings sorted'!G38)^2</f>
        <v>0</v>
      </c>
      <c r="DD24" s="30">
        <f>(H24-'predicted rankings sorted'!H38)^2</f>
        <v>0</v>
      </c>
      <c r="DE24" s="30">
        <f>(I24-'predicted rankings sorted'!I38)^2</f>
        <v>0</v>
      </c>
      <c r="DF24" s="30">
        <f>(J24-'predicted rankings sorted'!J38)^2</f>
        <v>0</v>
      </c>
      <c r="DG24" s="30">
        <f>(K24-'predicted rankings sorted'!K38)^2</f>
        <v>0</v>
      </c>
      <c r="DH24" s="30">
        <f>(L24-'predicted rankings sorted'!L38)^2</f>
        <v>0</v>
      </c>
      <c r="DI24" s="30">
        <f>(M24-'predicted rankings sorted'!M38)^2</f>
        <v>0</v>
      </c>
      <c r="DJ24" s="30">
        <f>(N24-'predicted rankings sorted'!N38)^2</f>
        <v>0</v>
      </c>
      <c r="DK24" s="30">
        <f>(O24-'predicted rankings sorted'!O38)^2</f>
        <v>0</v>
      </c>
      <c r="DL24" s="30">
        <f>(P24-'predicted rankings sorted'!P38)^2</f>
        <v>0</v>
      </c>
      <c r="DM24" s="30">
        <f>(Q24-'predicted rankings sorted'!Q38)^2</f>
        <v>0</v>
      </c>
      <c r="DN24" s="30">
        <f>(R24-'predicted rankings sorted'!R38)^2</f>
        <v>0</v>
      </c>
      <c r="DO24" s="30">
        <f>(S24-'predicted rankings sorted'!S38)^2</f>
        <v>0</v>
      </c>
      <c r="DP24" s="30">
        <f>(T24-'predicted rankings sorted'!T38)^2</f>
        <v>0</v>
      </c>
      <c r="DQ24" s="30">
        <f>(U24-'predicted rankings sorted'!U38)^2</f>
        <v>0</v>
      </c>
      <c r="DR24" s="30">
        <f>(V24-'predicted rankings sorted'!V38)^2</f>
        <v>0</v>
      </c>
      <c r="DS24" s="30">
        <f>(W24-'predicted rankings sorted'!W38)^2</f>
        <v>1</v>
      </c>
      <c r="DT24" s="30">
        <f>(X24-'predicted rankings sorted'!X38)^2</f>
        <v>0</v>
      </c>
      <c r="DU24" s="30">
        <f>(Y24-'predicted rankings sorted'!Y38)^2</f>
        <v>0</v>
      </c>
      <c r="DV24" s="30">
        <f>(Z24-'predicted rankings sorted'!Z38)^2</f>
        <v>0</v>
      </c>
      <c r="DW24" s="30">
        <f>(AA24-'predicted rankings sorted'!AA38)^2</f>
        <v>0</v>
      </c>
      <c r="DX24" s="30">
        <f>(AB24-'predicted rankings sorted'!AB38)^2</f>
        <v>0</v>
      </c>
      <c r="DY24" s="30">
        <f>(AC24-'predicted rankings sorted'!AC38)^2</f>
        <v>0</v>
      </c>
      <c r="DZ24" s="30">
        <f>(AD24-'predicted rankings sorted'!AD38)^2</f>
        <v>0</v>
      </c>
      <c r="EA24" s="30">
        <f>(AE24-'predicted rankings sorted'!AE38)^2</f>
        <v>0</v>
      </c>
      <c r="EB24" s="30">
        <f>(AF24-'predicted rankings sorted'!AF38)^2</f>
        <v>0</v>
      </c>
      <c r="EC24" s="30">
        <f>(AG24-'predicted rankings sorted'!AG38)^2</f>
        <v>0</v>
      </c>
      <c r="ED24" s="30">
        <f>(AH24-'predicted rankings sorted'!AH38)^2</f>
        <v>0</v>
      </c>
      <c r="EE24" s="30">
        <f>(AI24-'predicted rankings sorted'!AI38)^2</f>
        <v>0</v>
      </c>
      <c r="EF24" s="30">
        <f>(AJ24-'predicted rankings sorted'!AJ38)^2</f>
        <v>0</v>
      </c>
      <c r="EG24" s="30">
        <f>(AK24-'predicted rankings sorted'!AK38)^2</f>
        <v>0</v>
      </c>
      <c r="EH24" s="30">
        <f>(AL24-'predicted rankings sorted'!AL38)^2</f>
        <v>0</v>
      </c>
      <c r="EI24" s="30">
        <f>(AM24-'predicted rankings sorted'!AM38)^2</f>
        <v>0</v>
      </c>
      <c r="EJ24" s="30">
        <f>(AN24-'predicted rankings sorted'!AN38)^2</f>
        <v>1</v>
      </c>
      <c r="EK24" s="30">
        <f>(AO24-'predicted rankings sorted'!AO38)^2</f>
        <v>0</v>
      </c>
      <c r="EL24" s="30">
        <f>(AP24-'predicted rankings sorted'!AP38)^2</f>
        <v>0</v>
      </c>
      <c r="EM24" s="30">
        <f>(AQ24-'predicted rankings sorted'!AQ38)^2</f>
        <v>0</v>
      </c>
      <c r="EN24" s="30">
        <f>(AR24-'predicted rankings sorted'!AR38)^2</f>
        <v>0</v>
      </c>
      <c r="EO24" s="30">
        <f>(AS24-'predicted rankings sorted'!AS38)^2</f>
        <v>0</v>
      </c>
      <c r="EP24" s="30">
        <f>(AT24-'predicted rankings sorted'!AT38)^2</f>
        <v>0</v>
      </c>
      <c r="EQ24" s="30">
        <f>(AU24-'predicted rankings sorted'!AU38)^2</f>
        <v>0</v>
      </c>
      <c r="ER24" s="30">
        <f>(AV24-'predicted rankings sorted'!AV38)^2</f>
        <v>0</v>
      </c>
      <c r="ES24" s="30">
        <f>(AW24-'predicted rankings sorted'!AW38)^2</f>
        <v>0</v>
      </c>
      <c r="ET24" s="30">
        <f>(AX24-'predicted rankings sorted'!AX38)^2</f>
        <v>0</v>
      </c>
      <c r="EU24" s="30">
        <f>(AY24-'predicted rankings sorted'!AY38)^2</f>
        <v>0</v>
      </c>
      <c r="EV24" s="30">
        <f>(AZ24-'predicted rankings sorted'!AZ38)^2</f>
        <v>0</v>
      </c>
      <c r="EW24" s="30">
        <f>(BA24-'predicted rankings sorted'!BA38)^2</f>
        <v>0</v>
      </c>
      <c r="EX24" s="30">
        <f>(BB24-'predicted rankings sorted'!BB38)^2</f>
        <v>0</v>
      </c>
      <c r="EY24" s="30">
        <f>(BC24-'predicted rankings sorted'!BC38)^2</f>
        <v>0</v>
      </c>
      <c r="EZ24" s="30">
        <f>(BD24-'predicted rankings sorted'!BD38)^2</f>
        <v>0</v>
      </c>
      <c r="FA24" s="30">
        <f>(BE24-'predicted rankings sorted'!BE38)^2</f>
        <v>0</v>
      </c>
      <c r="FB24" s="30">
        <f>(BF24-'predicted rankings sorted'!BF38)^2</f>
        <v>0</v>
      </c>
      <c r="FC24" s="30">
        <f>(BG24-'predicted rankings sorted'!BG38)^2</f>
        <v>0</v>
      </c>
      <c r="FD24" s="30">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3317</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30">
        <f>(G25-'predicted rankings sorted'!G53)^2</f>
        <v>0</v>
      </c>
      <c r="DD25" s="30">
        <f>(H25-'predicted rankings sorted'!H53)^2</f>
        <v>0</v>
      </c>
      <c r="DE25" s="30">
        <f>(I25-'predicted rankings sorted'!I53)^2</f>
        <v>0</v>
      </c>
      <c r="DF25" s="30">
        <f>(J25-'predicted rankings sorted'!J53)^2</f>
        <v>0</v>
      </c>
      <c r="DG25" s="30">
        <f>(K25-'predicted rankings sorted'!K53)^2</f>
        <v>0</v>
      </c>
      <c r="DH25" s="30">
        <f>(L25-'predicted rankings sorted'!L53)^2</f>
        <v>0</v>
      </c>
      <c r="DI25" s="30">
        <f>(M25-'predicted rankings sorted'!M53)^2</f>
        <v>0</v>
      </c>
      <c r="DJ25" s="30">
        <f>(N25-'predicted rankings sorted'!N53)^2</f>
        <v>0</v>
      </c>
      <c r="DK25" s="30">
        <f>(O25-'predicted rankings sorted'!O53)^2</f>
        <v>0</v>
      </c>
      <c r="DL25" s="30">
        <f>(P25-'predicted rankings sorted'!P53)^2</f>
        <v>0</v>
      </c>
      <c r="DM25" s="30">
        <f>(Q25-'predicted rankings sorted'!Q53)^2</f>
        <v>0</v>
      </c>
      <c r="DN25" s="30">
        <f>(R25-'predicted rankings sorted'!R53)^2</f>
        <v>0</v>
      </c>
      <c r="DO25" s="30">
        <f>(S25-'predicted rankings sorted'!S53)^2</f>
        <v>0</v>
      </c>
      <c r="DP25" s="30">
        <f>(T25-'predicted rankings sorted'!T53)^2</f>
        <v>0</v>
      </c>
      <c r="DQ25" s="30">
        <f>(U25-'predicted rankings sorted'!U53)^2</f>
        <v>0</v>
      </c>
      <c r="DR25" s="30">
        <f>(V25-'predicted rankings sorted'!V53)^2</f>
        <v>0</v>
      </c>
      <c r="DS25" s="30">
        <f>(W25-'predicted rankings sorted'!W53)^2</f>
        <v>0</v>
      </c>
      <c r="DT25" s="30">
        <f>(X25-'predicted rankings sorted'!X53)^2</f>
        <v>0</v>
      </c>
      <c r="DU25" s="30">
        <f>(Y25-'predicted rankings sorted'!Y53)^2</f>
        <v>0</v>
      </c>
      <c r="DV25" s="30">
        <f>(Z25-'predicted rankings sorted'!Z53)^2</f>
        <v>0</v>
      </c>
      <c r="DW25" s="30">
        <f>(AA25-'predicted rankings sorted'!AA53)^2</f>
        <v>1</v>
      </c>
      <c r="DX25" s="30">
        <f>(AB25-'predicted rankings sorted'!AB53)^2</f>
        <v>0</v>
      </c>
      <c r="DY25" s="30">
        <f>(AC25-'predicted rankings sorted'!AC53)^2</f>
        <v>0</v>
      </c>
      <c r="DZ25" s="30">
        <f>(AD25-'predicted rankings sorted'!AD53)^2</f>
        <v>0</v>
      </c>
      <c r="EA25" s="30">
        <f>(AE25-'predicted rankings sorted'!AE53)^2</f>
        <v>0</v>
      </c>
      <c r="EB25" s="30">
        <f>(AF25-'predicted rankings sorted'!AF53)^2</f>
        <v>0</v>
      </c>
      <c r="EC25" s="30">
        <f>(AG25-'predicted rankings sorted'!AG53)^2</f>
        <v>0</v>
      </c>
      <c r="ED25" s="30">
        <f>(AH25-'predicted rankings sorted'!AH53)^2</f>
        <v>0</v>
      </c>
      <c r="EE25" s="30">
        <f>(AI25-'predicted rankings sorted'!AI53)^2</f>
        <v>0</v>
      </c>
      <c r="EF25" s="30">
        <f>(AJ25-'predicted rankings sorted'!AJ53)^2</f>
        <v>0</v>
      </c>
      <c r="EG25" s="30">
        <f>(AK25-'predicted rankings sorted'!AK53)^2</f>
        <v>0</v>
      </c>
      <c r="EH25" s="30">
        <f>(AL25-'predicted rankings sorted'!AL53)^2</f>
        <v>0</v>
      </c>
      <c r="EI25" s="30">
        <f>(AM25-'predicted rankings sorted'!AM53)^2</f>
        <v>0</v>
      </c>
      <c r="EJ25" s="30">
        <f>(AN25-'predicted rankings sorted'!AN53)^2</f>
        <v>0</v>
      </c>
      <c r="EK25" s="30">
        <f>(AO25-'predicted rankings sorted'!AO53)^2</f>
        <v>0</v>
      </c>
      <c r="EL25" s="30">
        <f>(AP25-'predicted rankings sorted'!AP53)^2</f>
        <v>0</v>
      </c>
      <c r="EM25" s="30">
        <f>(AQ25-'predicted rankings sorted'!AQ53)^2</f>
        <v>0</v>
      </c>
      <c r="EN25" s="30">
        <f>(AR25-'predicted rankings sorted'!AR53)^2</f>
        <v>0</v>
      </c>
      <c r="EO25" s="30">
        <f>(AS25-'predicted rankings sorted'!AS53)^2</f>
        <v>0</v>
      </c>
      <c r="EP25" s="30">
        <f>(AT25-'predicted rankings sorted'!AT53)^2</f>
        <v>0</v>
      </c>
      <c r="EQ25" s="30">
        <f>(AU25-'predicted rankings sorted'!AU53)^2</f>
        <v>0</v>
      </c>
      <c r="ER25" s="30">
        <f>(AV25-'predicted rankings sorted'!AV53)^2</f>
        <v>0</v>
      </c>
      <c r="ES25" s="30">
        <f>(AW25-'predicted rankings sorted'!AW53)^2</f>
        <v>0</v>
      </c>
      <c r="ET25" s="30">
        <f>(AX25-'predicted rankings sorted'!AX53)^2</f>
        <v>0</v>
      </c>
      <c r="EU25" s="30">
        <f>(AY25-'predicted rankings sorted'!AY53)^2</f>
        <v>0</v>
      </c>
      <c r="EV25" s="30">
        <f>(AZ25-'predicted rankings sorted'!AZ53)^2</f>
        <v>0</v>
      </c>
      <c r="EW25" s="30">
        <f>(BA25-'predicted rankings sorted'!BA53)^2</f>
        <v>0</v>
      </c>
      <c r="EX25" s="30">
        <f>(BB25-'predicted rankings sorted'!BB53)^2</f>
        <v>0</v>
      </c>
      <c r="EY25" s="30">
        <f>(BC25-'predicted rankings sorted'!BC53)^2</f>
        <v>0</v>
      </c>
      <c r="EZ25" s="30">
        <f>(BD25-'predicted rankings sorted'!BD53)^2</f>
        <v>0</v>
      </c>
      <c r="FA25" s="30">
        <f>(BE25-'predicted rankings sorted'!BE53)^2</f>
        <v>0</v>
      </c>
      <c r="FB25" s="30">
        <f>(BF25-'predicted rankings sorted'!BF53)^2</f>
        <v>0</v>
      </c>
      <c r="FC25" s="30">
        <f>(BG25-'predicted rankings sorted'!BG53)^2</f>
        <v>0</v>
      </c>
      <c r="FD25" s="30">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3453</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30">
        <f>(G26-'predicted rankings sorted'!G56)^2</f>
        <v>0</v>
      </c>
      <c r="DD26" s="30">
        <f>(H26-'predicted rankings sorted'!H56)^2</f>
        <v>0</v>
      </c>
      <c r="DE26" s="30">
        <f>(I26-'predicted rankings sorted'!I56)^2</f>
        <v>0</v>
      </c>
      <c r="DF26" s="30">
        <f>(J26-'predicted rankings sorted'!J56)^2</f>
        <v>0</v>
      </c>
      <c r="DG26" s="30">
        <f>(K26-'predicted rankings sorted'!K56)^2</f>
        <v>0</v>
      </c>
      <c r="DH26" s="30">
        <f>(L26-'predicted rankings sorted'!L56)^2</f>
        <v>0</v>
      </c>
      <c r="DI26" s="30">
        <f>(M26-'predicted rankings sorted'!M56)^2</f>
        <v>0</v>
      </c>
      <c r="DJ26" s="30">
        <f>(N26-'predicted rankings sorted'!N56)^2</f>
        <v>0</v>
      </c>
      <c r="DK26" s="30">
        <f>(O26-'predicted rankings sorted'!O56)^2</f>
        <v>0</v>
      </c>
      <c r="DL26" s="30">
        <f>(P26-'predicted rankings sorted'!P56)^2</f>
        <v>0</v>
      </c>
      <c r="DM26" s="30">
        <f>(Q26-'predicted rankings sorted'!Q56)^2</f>
        <v>0</v>
      </c>
      <c r="DN26" s="30">
        <f>(R26-'predicted rankings sorted'!R56)^2</f>
        <v>0</v>
      </c>
      <c r="DO26" s="30">
        <f>(S26-'predicted rankings sorted'!S56)^2</f>
        <v>0</v>
      </c>
      <c r="DP26" s="30">
        <f>(T26-'predicted rankings sorted'!T56)^2</f>
        <v>0</v>
      </c>
      <c r="DQ26" s="30">
        <f>(U26-'predicted rankings sorted'!U56)^2</f>
        <v>0</v>
      </c>
      <c r="DR26" s="30">
        <f>(V26-'predicted rankings sorted'!V56)^2</f>
        <v>0</v>
      </c>
      <c r="DS26" s="30">
        <f>(W26-'predicted rankings sorted'!W56)^2</f>
        <v>0</v>
      </c>
      <c r="DT26" s="30">
        <f>(X26-'predicted rankings sorted'!X56)^2</f>
        <v>0</v>
      </c>
      <c r="DU26" s="30">
        <f>(Y26-'predicted rankings sorted'!Y56)^2</f>
        <v>0</v>
      </c>
      <c r="DV26" s="30">
        <f>(Z26-'predicted rankings sorted'!Z56)^2</f>
        <v>0</v>
      </c>
      <c r="DW26" s="30">
        <f>(AA26-'predicted rankings sorted'!AA56)^2</f>
        <v>0</v>
      </c>
      <c r="DX26" s="30">
        <f>(AB26-'predicted rankings sorted'!AB56)^2</f>
        <v>1</v>
      </c>
      <c r="DY26" s="30">
        <f>(AC26-'predicted rankings sorted'!AC56)^2</f>
        <v>0</v>
      </c>
      <c r="DZ26" s="30">
        <f>(AD26-'predicted rankings sorted'!AD56)^2</f>
        <v>0</v>
      </c>
      <c r="EA26" s="30">
        <f>(AE26-'predicted rankings sorted'!AE56)^2</f>
        <v>0</v>
      </c>
      <c r="EB26" s="30">
        <f>(AF26-'predicted rankings sorted'!AF56)^2</f>
        <v>0</v>
      </c>
      <c r="EC26" s="30">
        <f>(AG26-'predicted rankings sorted'!AG56)^2</f>
        <v>0</v>
      </c>
      <c r="ED26" s="30">
        <f>(AH26-'predicted rankings sorted'!AH56)^2</f>
        <v>0</v>
      </c>
      <c r="EE26" s="30">
        <f>(AI26-'predicted rankings sorted'!AI56)^2</f>
        <v>0</v>
      </c>
      <c r="EF26" s="30">
        <f>(AJ26-'predicted rankings sorted'!AJ56)^2</f>
        <v>1</v>
      </c>
      <c r="EG26" s="30">
        <f>(AK26-'predicted rankings sorted'!AK56)^2</f>
        <v>0</v>
      </c>
      <c r="EH26" s="30">
        <f>(AL26-'predicted rankings sorted'!AL56)^2</f>
        <v>0</v>
      </c>
      <c r="EI26" s="30">
        <f>(AM26-'predicted rankings sorted'!AM56)^2</f>
        <v>0</v>
      </c>
      <c r="EJ26" s="30">
        <f>(AN26-'predicted rankings sorted'!AN56)^2</f>
        <v>0</v>
      </c>
      <c r="EK26" s="30">
        <f>(AO26-'predicted rankings sorted'!AO56)^2</f>
        <v>0</v>
      </c>
      <c r="EL26" s="30">
        <f>(AP26-'predicted rankings sorted'!AP56)^2</f>
        <v>0</v>
      </c>
      <c r="EM26" s="30">
        <f>(AQ26-'predicted rankings sorted'!AQ56)^2</f>
        <v>0</v>
      </c>
      <c r="EN26" s="30">
        <f>(AR26-'predicted rankings sorted'!AR56)^2</f>
        <v>0</v>
      </c>
      <c r="EO26" s="30">
        <f>(AS26-'predicted rankings sorted'!AS56)^2</f>
        <v>0</v>
      </c>
      <c r="EP26" s="30">
        <f>(AT26-'predicted rankings sorted'!AT56)^2</f>
        <v>0</v>
      </c>
      <c r="EQ26" s="30">
        <f>(AU26-'predicted rankings sorted'!AU56)^2</f>
        <v>0</v>
      </c>
      <c r="ER26" s="30">
        <f>(AV26-'predicted rankings sorted'!AV56)^2</f>
        <v>0</v>
      </c>
      <c r="ES26" s="30">
        <f>(AW26-'predicted rankings sorted'!AW56)^2</f>
        <v>0</v>
      </c>
      <c r="ET26" s="30">
        <f>(AX26-'predicted rankings sorted'!AX56)^2</f>
        <v>0</v>
      </c>
      <c r="EU26" s="30">
        <f>(AY26-'predicted rankings sorted'!AY56)^2</f>
        <v>0</v>
      </c>
      <c r="EV26" s="30">
        <f>(AZ26-'predicted rankings sorted'!AZ56)^2</f>
        <v>0</v>
      </c>
      <c r="EW26" s="30">
        <f>(BA26-'predicted rankings sorted'!BA56)^2</f>
        <v>0</v>
      </c>
      <c r="EX26" s="30">
        <f>(BB26-'predicted rankings sorted'!BB56)^2</f>
        <v>0</v>
      </c>
      <c r="EY26" s="30">
        <f>(BC26-'predicted rankings sorted'!BC56)^2</f>
        <v>0</v>
      </c>
      <c r="EZ26" s="30">
        <f>(BD26-'predicted rankings sorted'!BD56)^2</f>
        <v>0</v>
      </c>
      <c r="FA26" s="30">
        <f>(BE26-'predicted rankings sorted'!BE56)^2</f>
        <v>0</v>
      </c>
      <c r="FB26" s="30">
        <f>(BF26-'predicted rankings sorted'!BF56)^2</f>
        <v>0</v>
      </c>
      <c r="FC26" s="30">
        <f>(BG26-'predicted rankings sorted'!BG56)^2</f>
        <v>0</v>
      </c>
      <c r="FD26" s="30">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697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30">
        <f>(G27-'predicted rankings sorted'!G5)^2</f>
        <v>1</v>
      </c>
      <c r="DD27" s="30">
        <f>(H27-'predicted rankings sorted'!H5)^2</f>
        <v>0</v>
      </c>
      <c r="DE27" s="30">
        <f>(I27-'predicted rankings sorted'!I5)^2</f>
        <v>0</v>
      </c>
      <c r="DF27" s="30">
        <f>(J27-'predicted rankings sorted'!J5)^2</f>
        <v>0</v>
      </c>
      <c r="DG27" s="30">
        <f>(K27-'predicted rankings sorted'!K5)^2</f>
        <v>0</v>
      </c>
      <c r="DH27" s="30">
        <f>(L27-'predicted rankings sorted'!L5)^2</f>
        <v>0</v>
      </c>
      <c r="DI27" s="30">
        <f>(M27-'predicted rankings sorted'!M5)^2</f>
        <v>0</v>
      </c>
      <c r="DJ27" s="30">
        <f>(N27-'predicted rankings sorted'!N5)^2</f>
        <v>0</v>
      </c>
      <c r="DK27" s="30">
        <f>(O27-'predicted rankings sorted'!O5)^2</f>
        <v>0</v>
      </c>
      <c r="DL27" s="30">
        <f>(P27-'predicted rankings sorted'!P5)^2</f>
        <v>0</v>
      </c>
      <c r="DM27" s="30">
        <f>(Q27-'predicted rankings sorted'!Q5)^2</f>
        <v>0</v>
      </c>
      <c r="DN27" s="30">
        <f>(R27-'predicted rankings sorted'!R5)^2</f>
        <v>0</v>
      </c>
      <c r="DO27" s="30">
        <f>(S27-'predicted rankings sorted'!S5)^2</f>
        <v>0</v>
      </c>
      <c r="DP27" s="30">
        <f>(T27-'predicted rankings sorted'!T5)^2</f>
        <v>0</v>
      </c>
      <c r="DQ27" s="30">
        <f>(U27-'predicted rankings sorted'!U5)^2</f>
        <v>0</v>
      </c>
      <c r="DR27" s="30">
        <f>(V27-'predicted rankings sorted'!V5)^2</f>
        <v>0</v>
      </c>
      <c r="DS27" s="30">
        <f>(W27-'predicted rankings sorted'!W5)^2</f>
        <v>0</v>
      </c>
      <c r="DT27" s="30">
        <f>(X27-'predicted rankings sorted'!X5)^2</f>
        <v>0</v>
      </c>
      <c r="DU27" s="30">
        <f>(Y27-'predicted rankings sorted'!Y5)^2</f>
        <v>0</v>
      </c>
      <c r="DV27" s="30">
        <f>(Z27-'predicted rankings sorted'!Z5)^2</f>
        <v>0</v>
      </c>
      <c r="DW27" s="30">
        <f>(AA27-'predicted rankings sorted'!AA5)^2</f>
        <v>0</v>
      </c>
      <c r="DX27" s="30">
        <f>(AB27-'predicted rankings sorted'!AB5)^2</f>
        <v>0</v>
      </c>
      <c r="DY27" s="30">
        <f>(AC27-'predicted rankings sorted'!AC5)^2</f>
        <v>0</v>
      </c>
      <c r="DZ27" s="30">
        <f>(AD27-'predicted rankings sorted'!AD5)^2</f>
        <v>0</v>
      </c>
      <c r="EA27" s="30">
        <f>(AE27-'predicted rankings sorted'!AE5)^2</f>
        <v>0</v>
      </c>
      <c r="EB27" s="30">
        <f>(AF27-'predicted rankings sorted'!AF5)^2</f>
        <v>0</v>
      </c>
      <c r="EC27" s="30">
        <f>(AG27-'predicted rankings sorted'!AG5)^2</f>
        <v>0</v>
      </c>
      <c r="ED27" s="30">
        <f>(AH27-'predicted rankings sorted'!AH5)^2</f>
        <v>0</v>
      </c>
      <c r="EE27" s="30">
        <f>(AI27-'predicted rankings sorted'!AI5)^2</f>
        <v>0</v>
      </c>
      <c r="EF27" s="30">
        <f>(AJ27-'predicted rankings sorted'!AJ5)^2</f>
        <v>1</v>
      </c>
      <c r="EG27" s="30">
        <f>(AK27-'predicted rankings sorted'!AK5)^2</f>
        <v>0</v>
      </c>
      <c r="EH27" s="30">
        <f>(AL27-'predicted rankings sorted'!AL5)^2</f>
        <v>0</v>
      </c>
      <c r="EI27" s="30">
        <f>(AM27-'predicted rankings sorted'!AM5)^2</f>
        <v>0</v>
      </c>
      <c r="EJ27" s="30">
        <f>(AN27-'predicted rankings sorted'!AN5)^2</f>
        <v>0</v>
      </c>
      <c r="EK27" s="30">
        <f>(AO27-'predicted rankings sorted'!AO5)^2</f>
        <v>0</v>
      </c>
      <c r="EL27" s="30">
        <f>(AP27-'predicted rankings sorted'!AP5)^2</f>
        <v>0</v>
      </c>
      <c r="EM27" s="30">
        <f>(AQ27-'predicted rankings sorted'!AQ5)^2</f>
        <v>0</v>
      </c>
      <c r="EN27" s="30">
        <f>(AR27-'predicted rankings sorted'!AR5)^2</f>
        <v>0</v>
      </c>
      <c r="EO27" s="30">
        <f>(AS27-'predicted rankings sorted'!AS5)^2</f>
        <v>0</v>
      </c>
      <c r="EP27" s="30">
        <f>(AT27-'predicted rankings sorted'!AT5)^2</f>
        <v>0</v>
      </c>
      <c r="EQ27" s="30">
        <f>(AU27-'predicted rankings sorted'!AU5)^2</f>
        <v>0</v>
      </c>
      <c r="ER27" s="30">
        <f>(AV27-'predicted rankings sorted'!AV5)^2</f>
        <v>0</v>
      </c>
      <c r="ES27" s="30">
        <f>(AW27-'predicted rankings sorted'!AW5)^2</f>
        <v>0</v>
      </c>
      <c r="ET27" s="30">
        <f>(AX27-'predicted rankings sorted'!AX5)^2</f>
        <v>0</v>
      </c>
      <c r="EU27" s="30">
        <f>(AY27-'predicted rankings sorted'!AY5)^2</f>
        <v>0</v>
      </c>
      <c r="EV27" s="30">
        <f>(AZ27-'predicted rankings sorted'!AZ5)^2</f>
        <v>0</v>
      </c>
      <c r="EW27" s="30">
        <f>(BA27-'predicted rankings sorted'!BA5)^2</f>
        <v>0</v>
      </c>
      <c r="EX27" s="30">
        <f>(BB27-'predicted rankings sorted'!BB5)^2</f>
        <v>0</v>
      </c>
      <c r="EY27" s="30">
        <f>(BC27-'predicted rankings sorted'!BC5)^2</f>
        <v>0</v>
      </c>
      <c r="EZ27" s="30">
        <f>(BD27-'predicted rankings sorted'!BD5)^2</f>
        <v>0</v>
      </c>
      <c r="FA27" s="30">
        <f>(BE27-'predicted rankings sorted'!BE5)^2</f>
        <v>0</v>
      </c>
      <c r="FB27" s="30">
        <f>(BF27-'predicted rankings sorted'!BF5)^2</f>
        <v>0</v>
      </c>
      <c r="FC27" s="30">
        <f>(BG27-'predicted rankings sorted'!BG5)^2</f>
        <v>0</v>
      </c>
      <c r="FD27" s="30">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820</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30">
        <f>(G28-'predicted rankings sorted'!G8)^2</f>
        <v>0</v>
      </c>
      <c r="DD28" s="30">
        <f>(H28-'predicted rankings sorted'!H8)^2</f>
        <v>0</v>
      </c>
      <c r="DE28" s="30">
        <f>(I28-'predicted rankings sorted'!I8)^2</f>
        <v>0</v>
      </c>
      <c r="DF28" s="30">
        <f>(J28-'predicted rankings sorted'!J8)^2</f>
        <v>0</v>
      </c>
      <c r="DG28" s="30">
        <f>(K28-'predicted rankings sorted'!K8)^2</f>
        <v>0</v>
      </c>
      <c r="DH28" s="30">
        <f>(L28-'predicted rankings sorted'!L8)^2</f>
        <v>0</v>
      </c>
      <c r="DI28" s="30">
        <f>(M28-'predicted rankings sorted'!M8)^2</f>
        <v>1</v>
      </c>
      <c r="DJ28" s="30">
        <f>(N28-'predicted rankings sorted'!N8)^2</f>
        <v>0</v>
      </c>
      <c r="DK28" s="30">
        <f>(O28-'predicted rankings sorted'!O8)^2</f>
        <v>0</v>
      </c>
      <c r="DL28" s="30">
        <f>(P28-'predicted rankings sorted'!P8)^2</f>
        <v>0</v>
      </c>
      <c r="DM28" s="30">
        <f>(Q28-'predicted rankings sorted'!Q8)^2</f>
        <v>0</v>
      </c>
      <c r="DN28" s="30">
        <f>(R28-'predicted rankings sorted'!R8)^2</f>
        <v>0</v>
      </c>
      <c r="DO28" s="30">
        <f>(S28-'predicted rankings sorted'!S8)^2</f>
        <v>0</v>
      </c>
      <c r="DP28" s="30">
        <f>(T28-'predicted rankings sorted'!T8)^2</f>
        <v>0</v>
      </c>
      <c r="DQ28" s="30">
        <f>(U28-'predicted rankings sorted'!U8)^2</f>
        <v>0</v>
      </c>
      <c r="DR28" s="30">
        <f>(V28-'predicted rankings sorted'!V8)^2</f>
        <v>0</v>
      </c>
      <c r="DS28" s="30">
        <f>(W28-'predicted rankings sorted'!W8)^2</f>
        <v>0</v>
      </c>
      <c r="DT28" s="30">
        <f>(X28-'predicted rankings sorted'!X8)^2</f>
        <v>0</v>
      </c>
      <c r="DU28" s="30">
        <f>(Y28-'predicted rankings sorted'!Y8)^2</f>
        <v>0</v>
      </c>
      <c r="DV28" s="30">
        <f>(Z28-'predicted rankings sorted'!Z8)^2</f>
        <v>0</v>
      </c>
      <c r="DW28" s="30">
        <f>(AA28-'predicted rankings sorted'!AA8)^2</f>
        <v>0</v>
      </c>
      <c r="DX28" s="30">
        <f>(AB28-'predicted rankings sorted'!AB8)^2</f>
        <v>0</v>
      </c>
      <c r="DY28" s="30">
        <f>(AC28-'predicted rankings sorted'!AC8)^2</f>
        <v>0</v>
      </c>
      <c r="DZ28" s="30">
        <f>(AD28-'predicted rankings sorted'!AD8)^2</f>
        <v>0</v>
      </c>
      <c r="EA28" s="30">
        <f>(AE28-'predicted rankings sorted'!AE8)^2</f>
        <v>0</v>
      </c>
      <c r="EB28" s="30">
        <f>(AF28-'predicted rankings sorted'!AF8)^2</f>
        <v>0</v>
      </c>
      <c r="EC28" s="30">
        <f>(AG28-'predicted rankings sorted'!AG8)^2</f>
        <v>0</v>
      </c>
      <c r="ED28" s="30">
        <f>(AH28-'predicted rankings sorted'!AH8)^2</f>
        <v>0</v>
      </c>
      <c r="EE28" s="30">
        <f>(AI28-'predicted rankings sorted'!AI8)^2</f>
        <v>0</v>
      </c>
      <c r="EF28" s="30">
        <f>(AJ28-'predicted rankings sorted'!AJ8)^2</f>
        <v>0</v>
      </c>
      <c r="EG28" s="30">
        <f>(AK28-'predicted rankings sorted'!AK8)^2</f>
        <v>1</v>
      </c>
      <c r="EH28" s="30">
        <f>(AL28-'predicted rankings sorted'!AL8)^2</f>
        <v>0</v>
      </c>
      <c r="EI28" s="30">
        <f>(AM28-'predicted rankings sorted'!AM8)^2</f>
        <v>0</v>
      </c>
      <c r="EJ28" s="30">
        <f>(AN28-'predicted rankings sorted'!AN8)^2</f>
        <v>0</v>
      </c>
      <c r="EK28" s="30">
        <f>(AO28-'predicted rankings sorted'!AO8)^2</f>
        <v>0</v>
      </c>
      <c r="EL28" s="30">
        <f>(AP28-'predicted rankings sorted'!AP8)^2</f>
        <v>0</v>
      </c>
      <c r="EM28" s="30">
        <f>(AQ28-'predicted rankings sorted'!AQ8)^2</f>
        <v>0</v>
      </c>
      <c r="EN28" s="30">
        <f>(AR28-'predicted rankings sorted'!AR8)^2</f>
        <v>0</v>
      </c>
      <c r="EO28" s="30">
        <f>(AS28-'predicted rankings sorted'!AS8)^2</f>
        <v>0</v>
      </c>
      <c r="EP28" s="30">
        <f>(AT28-'predicted rankings sorted'!AT8)^2</f>
        <v>0</v>
      </c>
      <c r="EQ28" s="30">
        <f>(AU28-'predicted rankings sorted'!AU8)^2</f>
        <v>0</v>
      </c>
      <c r="ER28" s="30">
        <f>(AV28-'predicted rankings sorted'!AV8)^2</f>
        <v>0</v>
      </c>
      <c r="ES28" s="30">
        <f>(AW28-'predicted rankings sorted'!AW8)^2</f>
        <v>0</v>
      </c>
      <c r="ET28" s="30">
        <f>(AX28-'predicted rankings sorted'!AX8)^2</f>
        <v>0</v>
      </c>
      <c r="EU28" s="30">
        <f>(AY28-'predicted rankings sorted'!AY8)^2</f>
        <v>0</v>
      </c>
      <c r="EV28" s="30">
        <f>(AZ28-'predicted rankings sorted'!AZ8)^2</f>
        <v>0</v>
      </c>
      <c r="EW28" s="30">
        <f>(BA28-'predicted rankings sorted'!BA8)^2</f>
        <v>0</v>
      </c>
      <c r="EX28" s="30">
        <f>(BB28-'predicted rankings sorted'!BB8)^2</f>
        <v>0</v>
      </c>
      <c r="EY28" s="30">
        <f>(BC28-'predicted rankings sorted'!BC8)^2</f>
        <v>0</v>
      </c>
      <c r="EZ28" s="30">
        <f>(BD28-'predicted rankings sorted'!BD8)^2</f>
        <v>0</v>
      </c>
      <c r="FA28" s="30">
        <f>(BE28-'predicted rankings sorted'!BE8)^2</f>
        <v>0</v>
      </c>
      <c r="FB28" s="30">
        <f>(BF28-'predicted rankings sorted'!BF8)^2</f>
        <v>0</v>
      </c>
      <c r="FC28" s="30">
        <f>(BG28-'predicted rankings sorted'!BG8)^2</f>
        <v>0</v>
      </c>
      <c r="FD28" s="30">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845</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30">
        <f>(G29-'predicted rankings sorted'!G9)^2</f>
        <v>0</v>
      </c>
      <c r="DD29" s="30">
        <f>(H29-'predicted rankings sorted'!H9)^2</f>
        <v>1</v>
      </c>
      <c r="DE29" s="30">
        <f>(I29-'predicted rankings sorted'!I9)^2</f>
        <v>0</v>
      </c>
      <c r="DF29" s="30">
        <f>(J29-'predicted rankings sorted'!J9)^2</f>
        <v>0</v>
      </c>
      <c r="DG29" s="30">
        <f>(K29-'predicted rankings sorted'!K9)^2</f>
        <v>0</v>
      </c>
      <c r="DH29" s="30">
        <f>(L29-'predicted rankings sorted'!L9)^2</f>
        <v>0</v>
      </c>
      <c r="DI29" s="30">
        <f>(M29-'predicted rankings sorted'!M9)^2</f>
        <v>0</v>
      </c>
      <c r="DJ29" s="30">
        <f>(N29-'predicted rankings sorted'!N9)^2</f>
        <v>0</v>
      </c>
      <c r="DK29" s="30">
        <f>(O29-'predicted rankings sorted'!O9)^2</f>
        <v>0</v>
      </c>
      <c r="DL29" s="30">
        <f>(P29-'predicted rankings sorted'!P9)^2</f>
        <v>0</v>
      </c>
      <c r="DM29" s="30">
        <f>(Q29-'predicted rankings sorted'!Q9)^2</f>
        <v>0</v>
      </c>
      <c r="DN29" s="30">
        <f>(R29-'predicted rankings sorted'!R9)^2</f>
        <v>0</v>
      </c>
      <c r="DO29" s="30">
        <f>(S29-'predicted rankings sorted'!S9)^2</f>
        <v>0</v>
      </c>
      <c r="DP29" s="30">
        <f>(T29-'predicted rankings sorted'!T9)^2</f>
        <v>0</v>
      </c>
      <c r="DQ29" s="30">
        <f>(U29-'predicted rankings sorted'!U9)^2</f>
        <v>0</v>
      </c>
      <c r="DR29" s="30">
        <f>(V29-'predicted rankings sorted'!V9)^2</f>
        <v>0</v>
      </c>
      <c r="DS29" s="30">
        <f>(W29-'predicted rankings sorted'!W9)^2</f>
        <v>0</v>
      </c>
      <c r="DT29" s="30">
        <f>(X29-'predicted rankings sorted'!X9)^2</f>
        <v>0</v>
      </c>
      <c r="DU29" s="30">
        <f>(Y29-'predicted rankings sorted'!Y9)^2</f>
        <v>0</v>
      </c>
      <c r="DV29" s="30">
        <f>(Z29-'predicted rankings sorted'!Z9)^2</f>
        <v>0</v>
      </c>
      <c r="DW29" s="30">
        <f>(AA29-'predicted rankings sorted'!AA9)^2</f>
        <v>0</v>
      </c>
      <c r="DX29" s="30">
        <f>(AB29-'predicted rankings sorted'!AB9)^2</f>
        <v>0</v>
      </c>
      <c r="DY29" s="30">
        <f>(AC29-'predicted rankings sorted'!AC9)^2</f>
        <v>0</v>
      </c>
      <c r="DZ29" s="30">
        <f>(AD29-'predicted rankings sorted'!AD9)^2</f>
        <v>0</v>
      </c>
      <c r="EA29" s="30">
        <f>(AE29-'predicted rankings sorted'!AE9)^2</f>
        <v>0</v>
      </c>
      <c r="EB29" s="30">
        <f>(AF29-'predicted rankings sorted'!AF9)^2</f>
        <v>1</v>
      </c>
      <c r="EC29" s="30">
        <f>(AG29-'predicted rankings sorted'!AG9)^2</f>
        <v>0</v>
      </c>
      <c r="ED29" s="30">
        <f>(AH29-'predicted rankings sorted'!AH9)^2</f>
        <v>0</v>
      </c>
      <c r="EE29" s="30">
        <f>(AI29-'predicted rankings sorted'!AI9)^2</f>
        <v>0</v>
      </c>
      <c r="EF29" s="30">
        <f>(AJ29-'predicted rankings sorted'!AJ9)^2</f>
        <v>0</v>
      </c>
      <c r="EG29" s="30">
        <f>(AK29-'predicted rankings sorted'!AK9)^2</f>
        <v>0</v>
      </c>
      <c r="EH29" s="30">
        <f>(AL29-'predicted rankings sorted'!AL9)^2</f>
        <v>0</v>
      </c>
      <c r="EI29" s="30">
        <f>(AM29-'predicted rankings sorted'!AM9)^2</f>
        <v>0</v>
      </c>
      <c r="EJ29" s="30">
        <f>(AN29-'predicted rankings sorted'!AN9)^2</f>
        <v>0</v>
      </c>
      <c r="EK29" s="30">
        <f>(AO29-'predicted rankings sorted'!AO9)^2</f>
        <v>0</v>
      </c>
      <c r="EL29" s="30">
        <f>(AP29-'predicted rankings sorted'!AP9)^2</f>
        <v>0</v>
      </c>
      <c r="EM29" s="30">
        <f>(AQ29-'predicted rankings sorted'!AQ9)^2</f>
        <v>0</v>
      </c>
      <c r="EN29" s="30">
        <f>(AR29-'predicted rankings sorted'!AR9)^2</f>
        <v>0</v>
      </c>
      <c r="EO29" s="30">
        <f>(AS29-'predicted rankings sorted'!AS9)^2</f>
        <v>0</v>
      </c>
      <c r="EP29" s="30">
        <f>(AT29-'predicted rankings sorted'!AT9)^2</f>
        <v>0</v>
      </c>
      <c r="EQ29" s="30">
        <f>(AU29-'predicted rankings sorted'!AU9)^2</f>
        <v>0</v>
      </c>
      <c r="ER29" s="30">
        <f>(AV29-'predicted rankings sorted'!AV9)^2</f>
        <v>0</v>
      </c>
      <c r="ES29" s="30">
        <f>(AW29-'predicted rankings sorted'!AW9)^2</f>
        <v>0</v>
      </c>
      <c r="ET29" s="30">
        <f>(AX29-'predicted rankings sorted'!AX9)^2</f>
        <v>0</v>
      </c>
      <c r="EU29" s="30">
        <f>(AY29-'predicted rankings sorted'!AY9)^2</f>
        <v>0</v>
      </c>
      <c r="EV29" s="30">
        <f>(AZ29-'predicted rankings sorted'!AZ9)^2</f>
        <v>0</v>
      </c>
      <c r="EW29" s="30">
        <f>(BA29-'predicted rankings sorted'!BA9)^2</f>
        <v>0</v>
      </c>
      <c r="EX29" s="30">
        <f>(BB29-'predicted rankings sorted'!BB9)^2</f>
        <v>0</v>
      </c>
      <c r="EY29" s="30">
        <f>(BC29-'predicted rankings sorted'!BC9)^2</f>
        <v>0</v>
      </c>
      <c r="EZ29" s="30">
        <f>(BD29-'predicted rankings sorted'!BD9)^2</f>
        <v>0</v>
      </c>
      <c r="FA29" s="30">
        <f>(BE29-'predicted rankings sorted'!BE9)^2</f>
        <v>0</v>
      </c>
      <c r="FB29" s="30">
        <f>(BF29-'predicted rankings sorted'!BF9)^2</f>
        <v>0</v>
      </c>
      <c r="FC29" s="30">
        <f>(BG29-'predicted rankings sorted'!BG9)^2</f>
        <v>0</v>
      </c>
      <c r="FD29" s="30">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1056</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30">
        <f>(G30-'predicted rankings sorted'!G10)^2</f>
        <v>0</v>
      </c>
      <c r="DD30" s="30">
        <f>(H30-'predicted rankings sorted'!H10)^2</f>
        <v>0</v>
      </c>
      <c r="DE30" s="30">
        <f>(I30-'predicted rankings sorted'!I10)^2</f>
        <v>0</v>
      </c>
      <c r="DF30" s="30">
        <f>(J30-'predicted rankings sorted'!J10)^2</f>
        <v>0</v>
      </c>
      <c r="DG30" s="30">
        <f>(K30-'predicted rankings sorted'!K10)^2</f>
        <v>0</v>
      </c>
      <c r="DH30" s="30">
        <f>(L30-'predicted rankings sorted'!L10)^2</f>
        <v>0</v>
      </c>
      <c r="DI30" s="30">
        <f>(M30-'predicted rankings sorted'!M10)^2</f>
        <v>0</v>
      </c>
      <c r="DJ30" s="30">
        <f>(N30-'predicted rankings sorted'!N10)^2</f>
        <v>0</v>
      </c>
      <c r="DK30" s="30">
        <f>(O30-'predicted rankings sorted'!O10)^2</f>
        <v>0</v>
      </c>
      <c r="DL30" s="30">
        <f>(P30-'predicted rankings sorted'!P10)^2</f>
        <v>0</v>
      </c>
      <c r="DM30" s="30">
        <f>(Q30-'predicted rankings sorted'!Q10)^2</f>
        <v>0</v>
      </c>
      <c r="DN30" s="30">
        <f>(R30-'predicted rankings sorted'!R10)^2</f>
        <v>0</v>
      </c>
      <c r="DO30" s="30">
        <f>(S30-'predicted rankings sorted'!S10)^2</f>
        <v>0</v>
      </c>
      <c r="DP30" s="30">
        <f>(T30-'predicted rankings sorted'!T10)^2</f>
        <v>0</v>
      </c>
      <c r="DQ30" s="30">
        <f>(U30-'predicted rankings sorted'!U10)^2</f>
        <v>0</v>
      </c>
      <c r="DR30" s="30">
        <f>(V30-'predicted rankings sorted'!V10)^2</f>
        <v>0</v>
      </c>
      <c r="DS30" s="30">
        <f>(W30-'predicted rankings sorted'!W10)^2</f>
        <v>0</v>
      </c>
      <c r="DT30" s="30">
        <f>(X30-'predicted rankings sorted'!X10)^2</f>
        <v>0</v>
      </c>
      <c r="DU30" s="30">
        <f>(Y30-'predicted rankings sorted'!Y10)^2</f>
        <v>0</v>
      </c>
      <c r="DV30" s="30">
        <f>(Z30-'predicted rankings sorted'!Z10)^2</f>
        <v>0</v>
      </c>
      <c r="DW30" s="30">
        <f>(AA30-'predicted rankings sorted'!AA10)^2</f>
        <v>0</v>
      </c>
      <c r="DX30" s="30">
        <f>(AB30-'predicted rankings sorted'!AB10)^2</f>
        <v>0</v>
      </c>
      <c r="DY30" s="30">
        <f>(AC30-'predicted rankings sorted'!AC10)^2</f>
        <v>0</v>
      </c>
      <c r="DZ30" s="30">
        <f>(AD30-'predicted rankings sorted'!AD10)^2</f>
        <v>0</v>
      </c>
      <c r="EA30" s="30">
        <f>(AE30-'predicted rankings sorted'!AE10)^2</f>
        <v>0</v>
      </c>
      <c r="EB30" s="30">
        <f>(AF30-'predicted rankings sorted'!AF10)^2</f>
        <v>0</v>
      </c>
      <c r="EC30" s="30">
        <f>(AG30-'predicted rankings sorted'!AG10)^2</f>
        <v>0</v>
      </c>
      <c r="ED30" s="30">
        <f>(AH30-'predicted rankings sorted'!AH10)^2</f>
        <v>0</v>
      </c>
      <c r="EE30" s="30">
        <f>(AI30-'predicted rankings sorted'!AI10)^2</f>
        <v>0</v>
      </c>
      <c r="EF30" s="30">
        <f>(AJ30-'predicted rankings sorted'!AJ10)^2</f>
        <v>0</v>
      </c>
      <c r="EG30" s="30">
        <f>(AK30-'predicted rankings sorted'!AK10)^2</f>
        <v>0</v>
      </c>
      <c r="EH30" s="30">
        <f>(AL30-'predicted rankings sorted'!AL10)^2</f>
        <v>0</v>
      </c>
      <c r="EI30" s="30">
        <f>(AM30-'predicted rankings sorted'!AM10)^2</f>
        <v>0</v>
      </c>
      <c r="EJ30" s="30">
        <f>(AN30-'predicted rankings sorted'!AN10)^2</f>
        <v>0</v>
      </c>
      <c r="EK30" s="30">
        <f>(AO30-'predicted rankings sorted'!AO10)^2</f>
        <v>0</v>
      </c>
      <c r="EL30" s="30">
        <f>(AP30-'predicted rankings sorted'!AP10)^2</f>
        <v>0</v>
      </c>
      <c r="EM30" s="30">
        <f>(AQ30-'predicted rankings sorted'!AQ10)^2</f>
        <v>0</v>
      </c>
      <c r="EN30" s="30">
        <f>(AR30-'predicted rankings sorted'!AR10)^2</f>
        <v>0</v>
      </c>
      <c r="EO30" s="30">
        <f>(AS30-'predicted rankings sorted'!AS10)^2</f>
        <v>0</v>
      </c>
      <c r="EP30" s="30">
        <f>(AT30-'predicted rankings sorted'!AT10)^2</f>
        <v>0</v>
      </c>
      <c r="EQ30" s="30">
        <f>(AU30-'predicted rankings sorted'!AU10)^2</f>
        <v>1</v>
      </c>
      <c r="ER30" s="30">
        <f>(AV30-'predicted rankings sorted'!AV10)^2</f>
        <v>0</v>
      </c>
      <c r="ES30" s="30">
        <f>(AW30-'predicted rankings sorted'!AW10)^2</f>
        <v>0</v>
      </c>
      <c r="ET30" s="30">
        <f>(AX30-'predicted rankings sorted'!AX10)^2</f>
        <v>0</v>
      </c>
      <c r="EU30" s="30">
        <f>(AY30-'predicted rankings sorted'!AY10)^2</f>
        <v>0</v>
      </c>
      <c r="EV30" s="30">
        <f>(AZ30-'predicted rankings sorted'!AZ10)^2</f>
        <v>0</v>
      </c>
      <c r="EW30" s="30">
        <f>(BA30-'predicted rankings sorted'!BA10)^2</f>
        <v>0</v>
      </c>
      <c r="EX30" s="30">
        <f>(BB30-'predicted rankings sorted'!BB10)^2</f>
        <v>0</v>
      </c>
      <c r="EY30" s="30">
        <f>(BC30-'predicted rankings sorted'!BC10)^2</f>
        <v>0</v>
      </c>
      <c r="EZ30" s="30">
        <f>(BD30-'predicted rankings sorted'!BD10)^2</f>
        <v>0</v>
      </c>
      <c r="FA30" s="30">
        <f>(BE30-'predicted rankings sorted'!BE10)^2</f>
        <v>0</v>
      </c>
      <c r="FB30" s="30">
        <f>(BF30-'predicted rankings sorted'!BF10)^2</f>
        <v>0</v>
      </c>
      <c r="FC30" s="30">
        <f>(BG30-'predicted rankings sorted'!BG10)^2</f>
        <v>0</v>
      </c>
      <c r="FD30" s="30">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1128</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30">
        <f>(G31-'predicted rankings sorted'!G12)^2</f>
        <v>0</v>
      </c>
      <c r="DD31" s="30">
        <f>(H31-'predicted rankings sorted'!H12)^2</f>
        <v>0</v>
      </c>
      <c r="DE31" s="30">
        <f>(I31-'predicted rankings sorted'!I12)^2</f>
        <v>0</v>
      </c>
      <c r="DF31" s="30">
        <f>(J31-'predicted rankings sorted'!J12)^2</f>
        <v>0</v>
      </c>
      <c r="DG31" s="30">
        <f>(K31-'predicted rankings sorted'!K12)^2</f>
        <v>0</v>
      </c>
      <c r="DH31" s="30">
        <f>(L31-'predicted rankings sorted'!L12)^2</f>
        <v>0</v>
      </c>
      <c r="DI31" s="30">
        <f>(M31-'predicted rankings sorted'!M12)^2</f>
        <v>0</v>
      </c>
      <c r="DJ31" s="30">
        <f>(N31-'predicted rankings sorted'!N12)^2</f>
        <v>0</v>
      </c>
      <c r="DK31" s="30">
        <f>(O31-'predicted rankings sorted'!O12)^2</f>
        <v>0</v>
      </c>
      <c r="DL31" s="30">
        <f>(P31-'predicted rankings sorted'!P12)^2</f>
        <v>0</v>
      </c>
      <c r="DM31" s="30">
        <f>(Q31-'predicted rankings sorted'!Q12)^2</f>
        <v>0</v>
      </c>
      <c r="DN31" s="30">
        <f>(R31-'predicted rankings sorted'!R12)^2</f>
        <v>0</v>
      </c>
      <c r="DO31" s="30">
        <f>(S31-'predicted rankings sorted'!S12)^2</f>
        <v>0</v>
      </c>
      <c r="DP31" s="30">
        <f>(T31-'predicted rankings sorted'!T12)^2</f>
        <v>1</v>
      </c>
      <c r="DQ31" s="30">
        <f>(U31-'predicted rankings sorted'!U12)^2</f>
        <v>0</v>
      </c>
      <c r="DR31" s="30">
        <f>(V31-'predicted rankings sorted'!V12)^2</f>
        <v>0</v>
      </c>
      <c r="DS31" s="30">
        <f>(W31-'predicted rankings sorted'!W12)^2</f>
        <v>0</v>
      </c>
      <c r="DT31" s="30">
        <f>(X31-'predicted rankings sorted'!X12)^2</f>
        <v>0</v>
      </c>
      <c r="DU31" s="30">
        <f>(Y31-'predicted rankings sorted'!Y12)^2</f>
        <v>0</v>
      </c>
      <c r="DV31" s="30">
        <f>(Z31-'predicted rankings sorted'!Z12)^2</f>
        <v>0</v>
      </c>
      <c r="DW31" s="30">
        <f>(AA31-'predicted rankings sorted'!AA12)^2</f>
        <v>0</v>
      </c>
      <c r="DX31" s="30">
        <f>(AB31-'predicted rankings sorted'!AB12)^2</f>
        <v>0</v>
      </c>
      <c r="DY31" s="30">
        <f>(AC31-'predicted rankings sorted'!AC12)^2</f>
        <v>0</v>
      </c>
      <c r="DZ31" s="30">
        <f>(AD31-'predicted rankings sorted'!AD12)^2</f>
        <v>0</v>
      </c>
      <c r="EA31" s="30">
        <f>(AE31-'predicted rankings sorted'!AE12)^2</f>
        <v>0</v>
      </c>
      <c r="EB31" s="30">
        <f>(AF31-'predicted rankings sorted'!AF12)^2</f>
        <v>0</v>
      </c>
      <c r="EC31" s="30">
        <f>(AG31-'predicted rankings sorted'!AG12)^2</f>
        <v>0</v>
      </c>
      <c r="ED31" s="30">
        <f>(AH31-'predicted rankings sorted'!AH12)^2</f>
        <v>0</v>
      </c>
      <c r="EE31" s="30">
        <f>(AI31-'predicted rankings sorted'!AI12)^2</f>
        <v>1</v>
      </c>
      <c r="EF31" s="30">
        <f>(AJ31-'predicted rankings sorted'!AJ12)^2</f>
        <v>0</v>
      </c>
      <c r="EG31" s="30">
        <f>(AK31-'predicted rankings sorted'!AK12)^2</f>
        <v>0</v>
      </c>
      <c r="EH31" s="30">
        <f>(AL31-'predicted rankings sorted'!AL12)^2</f>
        <v>0</v>
      </c>
      <c r="EI31" s="30">
        <f>(AM31-'predicted rankings sorted'!AM12)^2</f>
        <v>0</v>
      </c>
      <c r="EJ31" s="30">
        <f>(AN31-'predicted rankings sorted'!AN12)^2</f>
        <v>0</v>
      </c>
      <c r="EK31" s="30">
        <f>(AO31-'predicted rankings sorted'!AO12)^2</f>
        <v>0</v>
      </c>
      <c r="EL31" s="30">
        <f>(AP31-'predicted rankings sorted'!AP12)^2</f>
        <v>0</v>
      </c>
      <c r="EM31" s="30">
        <f>(AQ31-'predicted rankings sorted'!AQ12)^2</f>
        <v>0</v>
      </c>
      <c r="EN31" s="30">
        <f>(AR31-'predicted rankings sorted'!AR12)^2</f>
        <v>0</v>
      </c>
      <c r="EO31" s="30">
        <f>(AS31-'predicted rankings sorted'!AS12)^2</f>
        <v>0</v>
      </c>
      <c r="EP31" s="30">
        <f>(AT31-'predicted rankings sorted'!AT12)^2</f>
        <v>0</v>
      </c>
      <c r="EQ31" s="30">
        <f>(AU31-'predicted rankings sorted'!AU12)^2</f>
        <v>0</v>
      </c>
      <c r="ER31" s="30">
        <f>(AV31-'predicted rankings sorted'!AV12)^2</f>
        <v>0</v>
      </c>
      <c r="ES31" s="30">
        <f>(AW31-'predicted rankings sorted'!AW12)^2</f>
        <v>0</v>
      </c>
      <c r="ET31" s="30">
        <f>(AX31-'predicted rankings sorted'!AX12)^2</f>
        <v>0</v>
      </c>
      <c r="EU31" s="30">
        <f>(AY31-'predicted rankings sorted'!AY12)^2</f>
        <v>0</v>
      </c>
      <c r="EV31" s="30">
        <f>(AZ31-'predicted rankings sorted'!AZ12)^2</f>
        <v>0</v>
      </c>
      <c r="EW31" s="30">
        <f>(BA31-'predicted rankings sorted'!BA12)^2</f>
        <v>0</v>
      </c>
      <c r="EX31" s="30">
        <f>(BB31-'predicted rankings sorted'!BB12)^2</f>
        <v>0</v>
      </c>
      <c r="EY31" s="30">
        <f>(BC31-'predicted rankings sorted'!BC12)^2</f>
        <v>0</v>
      </c>
      <c r="EZ31" s="30">
        <f>(BD31-'predicted rankings sorted'!BD12)^2</f>
        <v>0</v>
      </c>
      <c r="FA31" s="30">
        <f>(BE31-'predicted rankings sorted'!BE12)^2</f>
        <v>0</v>
      </c>
      <c r="FB31" s="30">
        <f>(BF31-'predicted rankings sorted'!BF12)^2</f>
        <v>0</v>
      </c>
      <c r="FC31" s="30">
        <f>(BG31-'predicted rankings sorted'!BG12)^2</f>
        <v>0</v>
      </c>
      <c r="FD31" s="30">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1180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30">
        <f>(G32-'predicted rankings sorted'!G14)^2</f>
        <v>0</v>
      </c>
      <c r="DD32" s="30">
        <f>(H32-'predicted rankings sorted'!H14)^2</f>
        <v>0</v>
      </c>
      <c r="DE32" s="30">
        <f>(I32-'predicted rankings sorted'!I14)^2</f>
        <v>0</v>
      </c>
      <c r="DF32" s="30">
        <f>(J32-'predicted rankings sorted'!J14)^2</f>
        <v>0</v>
      </c>
      <c r="DG32" s="30">
        <f>(K32-'predicted rankings sorted'!K14)^2</f>
        <v>0</v>
      </c>
      <c r="DH32" s="30">
        <f>(L32-'predicted rankings sorted'!L14)^2</f>
        <v>0</v>
      </c>
      <c r="DI32" s="30">
        <f>(M32-'predicted rankings sorted'!M14)^2</f>
        <v>0</v>
      </c>
      <c r="DJ32" s="30">
        <f>(N32-'predicted rankings sorted'!N14)^2</f>
        <v>0</v>
      </c>
      <c r="DK32" s="30">
        <f>(O32-'predicted rankings sorted'!O14)^2</f>
        <v>0</v>
      </c>
      <c r="DL32" s="30">
        <f>(P32-'predicted rankings sorted'!P14)^2</f>
        <v>0</v>
      </c>
      <c r="DM32" s="30">
        <f>(Q32-'predicted rankings sorted'!Q14)^2</f>
        <v>0</v>
      </c>
      <c r="DN32" s="30">
        <f>(R32-'predicted rankings sorted'!R14)^2</f>
        <v>0</v>
      </c>
      <c r="DO32" s="30">
        <f>(S32-'predicted rankings sorted'!S14)^2</f>
        <v>0</v>
      </c>
      <c r="DP32" s="30">
        <f>(T32-'predicted rankings sorted'!T14)^2</f>
        <v>0</v>
      </c>
      <c r="DQ32" s="30">
        <f>(U32-'predicted rankings sorted'!U14)^2</f>
        <v>0</v>
      </c>
      <c r="DR32" s="30">
        <f>(V32-'predicted rankings sorted'!V14)^2</f>
        <v>0</v>
      </c>
      <c r="DS32" s="30">
        <f>(W32-'predicted rankings sorted'!W14)^2</f>
        <v>0</v>
      </c>
      <c r="DT32" s="30">
        <f>(X32-'predicted rankings sorted'!X14)^2</f>
        <v>0</v>
      </c>
      <c r="DU32" s="30">
        <f>(Y32-'predicted rankings sorted'!Y14)^2</f>
        <v>0</v>
      </c>
      <c r="DV32" s="30">
        <f>(Z32-'predicted rankings sorted'!Z14)^2</f>
        <v>0</v>
      </c>
      <c r="DW32" s="30">
        <f>(AA32-'predicted rankings sorted'!AA14)^2</f>
        <v>0</v>
      </c>
      <c r="DX32" s="30">
        <f>(AB32-'predicted rankings sorted'!AB14)^2</f>
        <v>0</v>
      </c>
      <c r="DY32" s="30">
        <f>(AC32-'predicted rankings sorted'!AC14)^2</f>
        <v>0</v>
      </c>
      <c r="DZ32" s="30">
        <f>(AD32-'predicted rankings sorted'!AD14)^2</f>
        <v>0</v>
      </c>
      <c r="EA32" s="30">
        <f>(AE32-'predicted rankings sorted'!AE14)^2</f>
        <v>0</v>
      </c>
      <c r="EB32" s="30">
        <f>(AF32-'predicted rankings sorted'!AF14)^2</f>
        <v>0</v>
      </c>
      <c r="EC32" s="30">
        <f>(AG32-'predicted rankings sorted'!AG14)^2</f>
        <v>0</v>
      </c>
      <c r="ED32" s="30">
        <f>(AH32-'predicted rankings sorted'!AH14)^2</f>
        <v>0</v>
      </c>
      <c r="EE32" s="30">
        <f>(AI32-'predicted rankings sorted'!AI14)^2</f>
        <v>0</v>
      </c>
      <c r="EF32" s="30">
        <f>(AJ32-'predicted rankings sorted'!AJ14)^2</f>
        <v>0</v>
      </c>
      <c r="EG32" s="30">
        <f>(AK32-'predicted rankings sorted'!AK14)^2</f>
        <v>0</v>
      </c>
      <c r="EH32" s="30">
        <f>(AL32-'predicted rankings sorted'!AL14)^2</f>
        <v>0</v>
      </c>
      <c r="EI32" s="30">
        <f>(AM32-'predicted rankings sorted'!AM14)^2</f>
        <v>0</v>
      </c>
      <c r="EJ32" s="30">
        <f>(AN32-'predicted rankings sorted'!AN14)^2</f>
        <v>0</v>
      </c>
      <c r="EK32" s="30">
        <f>(AO32-'predicted rankings sorted'!AO14)^2</f>
        <v>0</v>
      </c>
      <c r="EL32" s="30">
        <f>(AP32-'predicted rankings sorted'!AP14)^2</f>
        <v>0</v>
      </c>
      <c r="EM32" s="30">
        <f>(AQ32-'predicted rankings sorted'!AQ14)^2</f>
        <v>0</v>
      </c>
      <c r="EN32" s="30">
        <f>(AR32-'predicted rankings sorted'!AR14)^2</f>
        <v>0</v>
      </c>
      <c r="EO32" s="30">
        <f>(AS32-'predicted rankings sorted'!AS14)^2</f>
        <v>0</v>
      </c>
      <c r="EP32" s="30">
        <f>(AT32-'predicted rankings sorted'!AT14)^2</f>
        <v>0</v>
      </c>
      <c r="EQ32" s="30">
        <f>(AU32-'predicted rankings sorted'!AU14)^2</f>
        <v>0</v>
      </c>
      <c r="ER32" s="30">
        <f>(AV32-'predicted rankings sorted'!AV14)^2</f>
        <v>0</v>
      </c>
      <c r="ES32" s="30">
        <f>(AW32-'predicted rankings sorted'!AW14)^2</f>
        <v>0</v>
      </c>
      <c r="ET32" s="30">
        <f>(AX32-'predicted rankings sorted'!AX14)^2</f>
        <v>1</v>
      </c>
      <c r="EU32" s="30">
        <f>(AY32-'predicted rankings sorted'!AY14)^2</f>
        <v>1</v>
      </c>
      <c r="EV32" s="30">
        <f>(AZ32-'predicted rankings sorted'!AZ14)^2</f>
        <v>0</v>
      </c>
      <c r="EW32" s="30">
        <f>(BA32-'predicted rankings sorted'!BA14)^2</f>
        <v>0</v>
      </c>
      <c r="EX32" s="30">
        <f>(BB32-'predicted rankings sorted'!BB14)^2</f>
        <v>0</v>
      </c>
      <c r="EY32" s="30">
        <f>(BC32-'predicted rankings sorted'!BC14)^2</f>
        <v>0</v>
      </c>
      <c r="EZ32" s="30">
        <f>(BD32-'predicted rankings sorted'!BD14)^2</f>
        <v>0</v>
      </c>
      <c r="FA32" s="30">
        <f>(BE32-'predicted rankings sorted'!BE14)^2</f>
        <v>0</v>
      </c>
      <c r="FB32" s="30">
        <f>(BF32-'predicted rankings sorted'!BF14)^2</f>
        <v>0</v>
      </c>
      <c r="FC32" s="30">
        <f>(BG32-'predicted rankings sorted'!BG14)^2</f>
        <v>0</v>
      </c>
      <c r="FD32" s="30">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1263</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30">
        <f>(G33-'predicted rankings sorted'!G16)^2</f>
        <v>0</v>
      </c>
      <c r="DD33" s="30">
        <f>(H33-'predicted rankings sorted'!H16)^2</f>
        <v>0</v>
      </c>
      <c r="DE33" s="30">
        <f>(I33-'predicted rankings sorted'!I16)^2</f>
        <v>0</v>
      </c>
      <c r="DF33" s="30">
        <f>(J33-'predicted rankings sorted'!J16)^2</f>
        <v>0</v>
      </c>
      <c r="DG33" s="30">
        <f>(K33-'predicted rankings sorted'!K16)^2</f>
        <v>0</v>
      </c>
      <c r="DH33" s="30">
        <f>(L33-'predicted rankings sorted'!L16)^2</f>
        <v>0</v>
      </c>
      <c r="DI33" s="30">
        <f>(M33-'predicted rankings sorted'!M16)^2</f>
        <v>0</v>
      </c>
      <c r="DJ33" s="30">
        <f>(N33-'predicted rankings sorted'!N16)^2</f>
        <v>0</v>
      </c>
      <c r="DK33" s="30">
        <f>(O33-'predicted rankings sorted'!O16)^2</f>
        <v>0</v>
      </c>
      <c r="DL33" s="30">
        <f>(P33-'predicted rankings sorted'!P16)^2</f>
        <v>0</v>
      </c>
      <c r="DM33" s="30">
        <f>(Q33-'predicted rankings sorted'!Q16)^2</f>
        <v>0</v>
      </c>
      <c r="DN33" s="30">
        <f>(R33-'predicted rankings sorted'!R16)^2</f>
        <v>0</v>
      </c>
      <c r="DO33" s="30">
        <f>(S33-'predicted rankings sorted'!S16)^2</f>
        <v>0</v>
      </c>
      <c r="DP33" s="30">
        <f>(T33-'predicted rankings sorted'!T16)^2</f>
        <v>0</v>
      </c>
      <c r="DQ33" s="30">
        <f>(U33-'predicted rankings sorted'!U16)^2</f>
        <v>0</v>
      </c>
      <c r="DR33" s="30">
        <f>(V33-'predicted rankings sorted'!V16)^2</f>
        <v>0</v>
      </c>
      <c r="DS33" s="30">
        <f>(W33-'predicted rankings sorted'!W16)^2</f>
        <v>1</v>
      </c>
      <c r="DT33" s="30">
        <f>(X33-'predicted rankings sorted'!X16)^2</f>
        <v>0</v>
      </c>
      <c r="DU33" s="30">
        <f>(Y33-'predicted rankings sorted'!Y16)^2</f>
        <v>0</v>
      </c>
      <c r="DV33" s="30">
        <f>(Z33-'predicted rankings sorted'!Z16)^2</f>
        <v>0</v>
      </c>
      <c r="DW33" s="30">
        <f>(AA33-'predicted rankings sorted'!AA16)^2</f>
        <v>0</v>
      </c>
      <c r="DX33" s="30">
        <f>(AB33-'predicted rankings sorted'!AB16)^2</f>
        <v>0</v>
      </c>
      <c r="DY33" s="30">
        <f>(AC33-'predicted rankings sorted'!AC16)^2</f>
        <v>0</v>
      </c>
      <c r="DZ33" s="30">
        <f>(AD33-'predicted rankings sorted'!AD16)^2</f>
        <v>0</v>
      </c>
      <c r="EA33" s="30">
        <f>(AE33-'predicted rankings sorted'!AE16)^2</f>
        <v>0</v>
      </c>
      <c r="EB33" s="30">
        <f>(AF33-'predicted rankings sorted'!AF16)^2</f>
        <v>0</v>
      </c>
      <c r="EC33" s="30">
        <f>(AG33-'predicted rankings sorted'!AG16)^2</f>
        <v>0</v>
      </c>
      <c r="ED33" s="30">
        <f>(AH33-'predicted rankings sorted'!AH16)^2</f>
        <v>0</v>
      </c>
      <c r="EE33" s="30">
        <f>(AI33-'predicted rankings sorted'!AI16)^2</f>
        <v>0</v>
      </c>
      <c r="EF33" s="30">
        <f>(AJ33-'predicted rankings sorted'!AJ16)^2</f>
        <v>0</v>
      </c>
      <c r="EG33" s="30">
        <f>(AK33-'predicted rankings sorted'!AK16)^2</f>
        <v>0</v>
      </c>
      <c r="EH33" s="30">
        <f>(AL33-'predicted rankings sorted'!AL16)^2</f>
        <v>0</v>
      </c>
      <c r="EI33" s="30">
        <f>(AM33-'predicted rankings sorted'!AM16)^2</f>
        <v>0</v>
      </c>
      <c r="EJ33" s="30">
        <f>(AN33-'predicted rankings sorted'!AN16)^2</f>
        <v>0</v>
      </c>
      <c r="EK33" s="30">
        <f>(AO33-'predicted rankings sorted'!AO16)^2</f>
        <v>0</v>
      </c>
      <c r="EL33" s="30">
        <f>(AP33-'predicted rankings sorted'!AP16)^2</f>
        <v>0</v>
      </c>
      <c r="EM33" s="30">
        <f>(AQ33-'predicted rankings sorted'!AQ16)^2</f>
        <v>0</v>
      </c>
      <c r="EN33" s="30">
        <f>(AR33-'predicted rankings sorted'!AR16)^2</f>
        <v>0</v>
      </c>
      <c r="EO33" s="30">
        <f>(AS33-'predicted rankings sorted'!AS16)^2</f>
        <v>0</v>
      </c>
      <c r="EP33" s="30">
        <f>(AT33-'predicted rankings sorted'!AT16)^2</f>
        <v>0</v>
      </c>
      <c r="EQ33" s="30">
        <f>(AU33-'predicted rankings sorted'!AU16)^2</f>
        <v>0</v>
      </c>
      <c r="ER33" s="30">
        <f>(AV33-'predicted rankings sorted'!AV16)^2</f>
        <v>0</v>
      </c>
      <c r="ES33" s="30">
        <f>(AW33-'predicted rankings sorted'!AW16)^2</f>
        <v>0</v>
      </c>
      <c r="ET33" s="30">
        <f>(AX33-'predicted rankings sorted'!AX16)^2</f>
        <v>0</v>
      </c>
      <c r="EU33" s="30">
        <f>(AY33-'predicted rankings sorted'!AY16)^2</f>
        <v>0</v>
      </c>
      <c r="EV33" s="30">
        <f>(AZ33-'predicted rankings sorted'!AZ16)^2</f>
        <v>0</v>
      </c>
      <c r="EW33" s="30">
        <f>(BA33-'predicted rankings sorted'!BA16)^2</f>
        <v>0</v>
      </c>
      <c r="EX33" s="30">
        <f>(BB33-'predicted rankings sorted'!BB16)^2</f>
        <v>0</v>
      </c>
      <c r="EY33" s="30">
        <f>(BC33-'predicted rankings sorted'!BC16)^2</f>
        <v>0</v>
      </c>
      <c r="EZ33" s="30">
        <f>(BD33-'predicted rankings sorted'!BD16)^2</f>
        <v>0</v>
      </c>
      <c r="FA33" s="30">
        <f>(BE33-'predicted rankings sorted'!BE16)^2</f>
        <v>0</v>
      </c>
      <c r="FB33" s="30">
        <f>(BF33-'predicted rankings sorted'!BF16)^2</f>
        <v>0</v>
      </c>
      <c r="FC33" s="30">
        <f>(BG33-'predicted rankings sorted'!BG16)^2</f>
        <v>0</v>
      </c>
      <c r="FD33" s="30">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1289</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30">
        <f>(G34-'predicted rankings sorted'!G17)^2</f>
        <v>0</v>
      </c>
      <c r="DD34" s="30">
        <f>(H34-'predicted rankings sorted'!H17)^2</f>
        <v>0</v>
      </c>
      <c r="DE34" s="30">
        <f>(I34-'predicted rankings sorted'!I17)^2</f>
        <v>0</v>
      </c>
      <c r="DF34" s="30">
        <f>(J34-'predicted rankings sorted'!J17)^2</f>
        <v>0</v>
      </c>
      <c r="DG34" s="30">
        <f>(K34-'predicted rankings sorted'!K17)^2</f>
        <v>0</v>
      </c>
      <c r="DH34" s="30">
        <f>(L34-'predicted rankings sorted'!L17)^2</f>
        <v>0</v>
      </c>
      <c r="DI34" s="30">
        <f>(M34-'predicted rankings sorted'!M17)^2</f>
        <v>0</v>
      </c>
      <c r="DJ34" s="30">
        <f>(N34-'predicted rankings sorted'!N17)^2</f>
        <v>0</v>
      </c>
      <c r="DK34" s="30">
        <f>(O34-'predicted rankings sorted'!O17)^2</f>
        <v>0</v>
      </c>
      <c r="DL34" s="30">
        <f>(P34-'predicted rankings sorted'!P17)^2</f>
        <v>0</v>
      </c>
      <c r="DM34" s="30">
        <f>(Q34-'predicted rankings sorted'!Q17)^2</f>
        <v>0</v>
      </c>
      <c r="DN34" s="30">
        <f>(R34-'predicted rankings sorted'!R17)^2</f>
        <v>0</v>
      </c>
      <c r="DO34" s="30">
        <f>(S34-'predicted rankings sorted'!S17)^2</f>
        <v>0</v>
      </c>
      <c r="DP34" s="30">
        <f>(T34-'predicted rankings sorted'!T17)^2</f>
        <v>0</v>
      </c>
      <c r="DQ34" s="30">
        <f>(U34-'predicted rankings sorted'!U17)^2</f>
        <v>0</v>
      </c>
      <c r="DR34" s="30">
        <f>(V34-'predicted rankings sorted'!V17)^2</f>
        <v>0</v>
      </c>
      <c r="DS34" s="30">
        <f>(W34-'predicted rankings sorted'!W17)^2</f>
        <v>0</v>
      </c>
      <c r="DT34" s="30">
        <f>(X34-'predicted rankings sorted'!X17)^2</f>
        <v>0</v>
      </c>
      <c r="DU34" s="30">
        <f>(Y34-'predicted rankings sorted'!Y17)^2</f>
        <v>0</v>
      </c>
      <c r="DV34" s="30">
        <f>(Z34-'predicted rankings sorted'!Z17)^2</f>
        <v>0</v>
      </c>
      <c r="DW34" s="30">
        <f>(AA34-'predicted rankings sorted'!AA17)^2</f>
        <v>0</v>
      </c>
      <c r="DX34" s="30">
        <f>(AB34-'predicted rankings sorted'!AB17)^2</f>
        <v>0</v>
      </c>
      <c r="DY34" s="30">
        <f>(AC34-'predicted rankings sorted'!AC17)^2</f>
        <v>0</v>
      </c>
      <c r="DZ34" s="30">
        <f>(AD34-'predicted rankings sorted'!AD17)^2</f>
        <v>0</v>
      </c>
      <c r="EA34" s="30">
        <f>(AE34-'predicted rankings sorted'!AE17)^2</f>
        <v>0</v>
      </c>
      <c r="EB34" s="30">
        <f>(AF34-'predicted rankings sorted'!AF17)^2</f>
        <v>0</v>
      </c>
      <c r="EC34" s="30">
        <f>(AG34-'predicted rankings sorted'!AG17)^2</f>
        <v>1</v>
      </c>
      <c r="ED34" s="30">
        <f>(AH34-'predicted rankings sorted'!AH17)^2</f>
        <v>0</v>
      </c>
      <c r="EE34" s="30">
        <f>(AI34-'predicted rankings sorted'!AI17)^2</f>
        <v>0</v>
      </c>
      <c r="EF34" s="30">
        <f>(AJ34-'predicted rankings sorted'!AJ17)^2</f>
        <v>0</v>
      </c>
      <c r="EG34" s="30">
        <f>(AK34-'predicted rankings sorted'!AK17)^2</f>
        <v>0</v>
      </c>
      <c r="EH34" s="30">
        <f>(AL34-'predicted rankings sorted'!AL17)^2</f>
        <v>0</v>
      </c>
      <c r="EI34" s="30">
        <f>(AM34-'predicted rankings sorted'!AM17)^2</f>
        <v>0</v>
      </c>
      <c r="EJ34" s="30">
        <f>(AN34-'predicted rankings sorted'!AN17)^2</f>
        <v>0</v>
      </c>
      <c r="EK34" s="30">
        <f>(AO34-'predicted rankings sorted'!AO17)^2</f>
        <v>1</v>
      </c>
      <c r="EL34" s="30">
        <f>(AP34-'predicted rankings sorted'!AP17)^2</f>
        <v>0</v>
      </c>
      <c r="EM34" s="30">
        <f>(AQ34-'predicted rankings sorted'!AQ17)^2</f>
        <v>0</v>
      </c>
      <c r="EN34" s="30">
        <f>(AR34-'predicted rankings sorted'!AR17)^2</f>
        <v>0</v>
      </c>
      <c r="EO34" s="30">
        <f>(AS34-'predicted rankings sorted'!AS17)^2</f>
        <v>0</v>
      </c>
      <c r="EP34" s="30">
        <f>(AT34-'predicted rankings sorted'!AT17)^2</f>
        <v>0</v>
      </c>
      <c r="EQ34" s="30">
        <f>(AU34-'predicted rankings sorted'!AU17)^2</f>
        <v>0</v>
      </c>
      <c r="ER34" s="30">
        <f>(AV34-'predicted rankings sorted'!AV17)^2</f>
        <v>0</v>
      </c>
      <c r="ES34" s="30">
        <f>(AW34-'predicted rankings sorted'!AW17)^2</f>
        <v>0</v>
      </c>
      <c r="ET34" s="30">
        <f>(AX34-'predicted rankings sorted'!AX17)^2</f>
        <v>0</v>
      </c>
      <c r="EU34" s="30">
        <f>(AY34-'predicted rankings sorted'!AY17)^2</f>
        <v>0</v>
      </c>
      <c r="EV34" s="30">
        <f>(AZ34-'predicted rankings sorted'!AZ17)^2</f>
        <v>0</v>
      </c>
      <c r="EW34" s="30">
        <f>(BA34-'predicted rankings sorted'!BA17)^2</f>
        <v>0</v>
      </c>
      <c r="EX34" s="30">
        <f>(BB34-'predicted rankings sorted'!BB17)^2</f>
        <v>0</v>
      </c>
      <c r="EY34" s="30">
        <f>(BC34-'predicted rankings sorted'!BC17)^2</f>
        <v>0</v>
      </c>
      <c r="EZ34" s="30">
        <f>(BD34-'predicted rankings sorted'!BD17)^2</f>
        <v>0</v>
      </c>
      <c r="FA34" s="30">
        <f>(BE34-'predicted rankings sorted'!BE17)^2</f>
        <v>0</v>
      </c>
      <c r="FB34" s="30">
        <f>(BF34-'predicted rankings sorted'!BF17)^2</f>
        <v>0</v>
      </c>
      <c r="FC34" s="30">
        <f>(BG34-'predicted rankings sorted'!BG17)^2</f>
        <v>0</v>
      </c>
      <c r="FD34" s="30">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1324</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30">
        <f>(G35-'predicted rankings sorted'!G20)^2</f>
        <v>0</v>
      </c>
      <c r="DD35" s="30">
        <f>(H35-'predicted rankings sorted'!H20)^2</f>
        <v>0</v>
      </c>
      <c r="DE35" s="30">
        <f>(I35-'predicted rankings sorted'!I20)^2</f>
        <v>0</v>
      </c>
      <c r="DF35" s="30">
        <f>(J35-'predicted rankings sorted'!J20)^2</f>
        <v>0</v>
      </c>
      <c r="DG35" s="30">
        <f>(K35-'predicted rankings sorted'!K20)^2</f>
        <v>0</v>
      </c>
      <c r="DH35" s="30">
        <f>(L35-'predicted rankings sorted'!L20)^2</f>
        <v>0</v>
      </c>
      <c r="DI35" s="30">
        <f>(M35-'predicted rankings sorted'!M20)^2</f>
        <v>0</v>
      </c>
      <c r="DJ35" s="30">
        <f>(N35-'predicted rankings sorted'!N20)^2</f>
        <v>0</v>
      </c>
      <c r="DK35" s="30">
        <f>(O35-'predicted rankings sorted'!O20)^2</f>
        <v>0</v>
      </c>
      <c r="DL35" s="30">
        <f>(P35-'predicted rankings sorted'!P20)^2</f>
        <v>0</v>
      </c>
      <c r="DM35" s="30">
        <f>(Q35-'predicted rankings sorted'!Q20)^2</f>
        <v>0</v>
      </c>
      <c r="DN35" s="30">
        <f>(R35-'predicted rankings sorted'!R20)^2</f>
        <v>0</v>
      </c>
      <c r="DO35" s="30">
        <f>(S35-'predicted rankings sorted'!S20)^2</f>
        <v>0</v>
      </c>
      <c r="DP35" s="30">
        <f>(T35-'predicted rankings sorted'!T20)^2</f>
        <v>0</v>
      </c>
      <c r="DQ35" s="30">
        <f>(U35-'predicted rankings sorted'!U20)^2</f>
        <v>0</v>
      </c>
      <c r="DR35" s="30">
        <f>(V35-'predicted rankings sorted'!V20)^2</f>
        <v>0</v>
      </c>
      <c r="DS35" s="30">
        <f>(W35-'predicted rankings sorted'!W20)^2</f>
        <v>0</v>
      </c>
      <c r="DT35" s="30">
        <f>(X35-'predicted rankings sorted'!X20)^2</f>
        <v>0</v>
      </c>
      <c r="DU35" s="30">
        <f>(Y35-'predicted rankings sorted'!Y20)^2</f>
        <v>0</v>
      </c>
      <c r="DV35" s="30">
        <f>(Z35-'predicted rankings sorted'!Z20)^2</f>
        <v>0</v>
      </c>
      <c r="DW35" s="30">
        <f>(AA35-'predicted rankings sorted'!AA20)^2</f>
        <v>0</v>
      </c>
      <c r="DX35" s="30">
        <f>(AB35-'predicted rankings sorted'!AB20)^2</f>
        <v>0</v>
      </c>
      <c r="DY35" s="30">
        <f>(AC35-'predicted rankings sorted'!AC20)^2</f>
        <v>0</v>
      </c>
      <c r="DZ35" s="30">
        <f>(AD35-'predicted rankings sorted'!AD20)^2</f>
        <v>0</v>
      </c>
      <c r="EA35" s="30">
        <f>(AE35-'predicted rankings sorted'!AE20)^2</f>
        <v>0</v>
      </c>
      <c r="EB35" s="30">
        <f>(AF35-'predicted rankings sorted'!AF20)^2</f>
        <v>0</v>
      </c>
      <c r="EC35" s="30">
        <f>(AG35-'predicted rankings sorted'!AG20)^2</f>
        <v>0</v>
      </c>
      <c r="ED35" s="30">
        <f>(AH35-'predicted rankings sorted'!AH20)^2</f>
        <v>0</v>
      </c>
      <c r="EE35" s="30">
        <f>(AI35-'predicted rankings sorted'!AI20)^2</f>
        <v>0</v>
      </c>
      <c r="EF35" s="30">
        <f>(AJ35-'predicted rankings sorted'!AJ20)^2</f>
        <v>0</v>
      </c>
      <c r="EG35" s="30">
        <f>(AK35-'predicted rankings sorted'!AK20)^2</f>
        <v>0</v>
      </c>
      <c r="EH35" s="30">
        <f>(AL35-'predicted rankings sorted'!AL20)^2</f>
        <v>0</v>
      </c>
      <c r="EI35" s="30">
        <f>(AM35-'predicted rankings sorted'!AM20)^2</f>
        <v>0</v>
      </c>
      <c r="EJ35" s="30">
        <f>(AN35-'predicted rankings sorted'!AN20)^2</f>
        <v>0</v>
      </c>
      <c r="EK35" s="30">
        <f>(AO35-'predicted rankings sorted'!AO20)^2</f>
        <v>1</v>
      </c>
      <c r="EL35" s="30">
        <f>(AP35-'predicted rankings sorted'!AP20)^2</f>
        <v>0</v>
      </c>
      <c r="EM35" s="30">
        <f>(AQ35-'predicted rankings sorted'!AQ20)^2</f>
        <v>0</v>
      </c>
      <c r="EN35" s="30">
        <f>(AR35-'predicted rankings sorted'!AR20)^2</f>
        <v>0</v>
      </c>
      <c r="EO35" s="30">
        <f>(AS35-'predicted rankings sorted'!AS20)^2</f>
        <v>0</v>
      </c>
      <c r="EP35" s="30">
        <f>(AT35-'predicted rankings sorted'!AT20)^2</f>
        <v>0</v>
      </c>
      <c r="EQ35" s="30">
        <f>(AU35-'predicted rankings sorted'!AU20)^2</f>
        <v>0</v>
      </c>
      <c r="ER35" s="30">
        <f>(AV35-'predicted rankings sorted'!AV20)^2</f>
        <v>0</v>
      </c>
      <c r="ES35" s="30">
        <f>(AW35-'predicted rankings sorted'!AW20)^2</f>
        <v>0</v>
      </c>
      <c r="ET35" s="30">
        <f>(AX35-'predicted rankings sorted'!AX20)^2</f>
        <v>0</v>
      </c>
      <c r="EU35" s="30">
        <f>(AY35-'predicted rankings sorted'!AY20)^2</f>
        <v>0</v>
      </c>
      <c r="EV35" s="30">
        <f>(AZ35-'predicted rankings sorted'!AZ20)^2</f>
        <v>0</v>
      </c>
      <c r="EW35" s="30">
        <f>(BA35-'predicted rankings sorted'!BA20)^2</f>
        <v>0</v>
      </c>
      <c r="EX35" s="30">
        <f>(BB35-'predicted rankings sorted'!BB20)^2</f>
        <v>0</v>
      </c>
      <c r="EY35" s="30">
        <f>(BC35-'predicted rankings sorted'!BC20)^2</f>
        <v>0</v>
      </c>
      <c r="EZ35" s="30">
        <f>(BD35-'predicted rankings sorted'!BD20)^2</f>
        <v>0</v>
      </c>
      <c r="FA35" s="30">
        <f>(BE35-'predicted rankings sorted'!BE20)^2</f>
        <v>0</v>
      </c>
      <c r="FB35" s="30">
        <f>(BF35-'predicted rankings sorted'!BF20)^2</f>
        <v>0</v>
      </c>
      <c r="FC35" s="30">
        <f>(BG35-'predicted rankings sorted'!BG20)^2</f>
        <v>1</v>
      </c>
      <c r="FD35" s="30">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1781</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30">
        <f>(G36-'predicted rankings sorted'!G25)^2</f>
        <v>0</v>
      </c>
      <c r="DD36" s="30">
        <f>(H36-'predicted rankings sorted'!H25)^2</f>
        <v>0</v>
      </c>
      <c r="DE36" s="30">
        <f>(I36-'predicted rankings sorted'!I25)^2</f>
        <v>0</v>
      </c>
      <c r="DF36" s="30">
        <f>(J36-'predicted rankings sorted'!J25)^2</f>
        <v>0</v>
      </c>
      <c r="DG36" s="30">
        <f>(K36-'predicted rankings sorted'!K25)^2</f>
        <v>0</v>
      </c>
      <c r="DH36" s="30">
        <f>(L36-'predicted rankings sorted'!L25)^2</f>
        <v>1</v>
      </c>
      <c r="DI36" s="30">
        <f>(M36-'predicted rankings sorted'!M25)^2</f>
        <v>0</v>
      </c>
      <c r="DJ36" s="30">
        <f>(N36-'predicted rankings sorted'!N25)^2</f>
        <v>0</v>
      </c>
      <c r="DK36" s="30">
        <f>(O36-'predicted rankings sorted'!O25)^2</f>
        <v>0</v>
      </c>
      <c r="DL36" s="30">
        <f>(P36-'predicted rankings sorted'!P25)^2</f>
        <v>0</v>
      </c>
      <c r="DM36" s="30">
        <f>(Q36-'predicted rankings sorted'!Q25)^2</f>
        <v>0</v>
      </c>
      <c r="DN36" s="30">
        <f>(R36-'predicted rankings sorted'!R25)^2</f>
        <v>0</v>
      </c>
      <c r="DO36" s="30">
        <f>(S36-'predicted rankings sorted'!S25)^2</f>
        <v>0</v>
      </c>
      <c r="DP36" s="30">
        <f>(T36-'predicted rankings sorted'!T25)^2</f>
        <v>0</v>
      </c>
      <c r="DQ36" s="30">
        <f>(U36-'predicted rankings sorted'!U25)^2</f>
        <v>0</v>
      </c>
      <c r="DR36" s="30">
        <f>(V36-'predicted rankings sorted'!V25)^2</f>
        <v>0</v>
      </c>
      <c r="DS36" s="30">
        <f>(W36-'predicted rankings sorted'!W25)^2</f>
        <v>0</v>
      </c>
      <c r="DT36" s="30">
        <f>(X36-'predicted rankings sorted'!X25)^2</f>
        <v>0</v>
      </c>
      <c r="DU36" s="30">
        <f>(Y36-'predicted rankings sorted'!Y25)^2</f>
        <v>0</v>
      </c>
      <c r="DV36" s="30">
        <f>(Z36-'predicted rankings sorted'!Z25)^2</f>
        <v>0</v>
      </c>
      <c r="DW36" s="30">
        <f>(AA36-'predicted rankings sorted'!AA25)^2</f>
        <v>0</v>
      </c>
      <c r="DX36" s="30">
        <f>(AB36-'predicted rankings sorted'!AB25)^2</f>
        <v>0</v>
      </c>
      <c r="DY36" s="30">
        <f>(AC36-'predicted rankings sorted'!AC25)^2</f>
        <v>0</v>
      </c>
      <c r="DZ36" s="30">
        <f>(AD36-'predicted rankings sorted'!AD25)^2</f>
        <v>0</v>
      </c>
      <c r="EA36" s="30">
        <f>(AE36-'predicted rankings sorted'!AE25)^2</f>
        <v>0</v>
      </c>
      <c r="EB36" s="30">
        <f>(AF36-'predicted rankings sorted'!AF25)^2</f>
        <v>0</v>
      </c>
      <c r="EC36" s="30">
        <f>(AG36-'predicted rankings sorted'!AG25)^2</f>
        <v>0</v>
      </c>
      <c r="ED36" s="30">
        <f>(AH36-'predicted rankings sorted'!AH25)^2</f>
        <v>0</v>
      </c>
      <c r="EE36" s="30">
        <f>(AI36-'predicted rankings sorted'!AI25)^2</f>
        <v>0</v>
      </c>
      <c r="EF36" s="30">
        <f>(AJ36-'predicted rankings sorted'!AJ25)^2</f>
        <v>0</v>
      </c>
      <c r="EG36" s="30">
        <f>(AK36-'predicted rankings sorted'!AK25)^2</f>
        <v>0</v>
      </c>
      <c r="EH36" s="30">
        <f>(AL36-'predicted rankings sorted'!AL25)^2</f>
        <v>0</v>
      </c>
      <c r="EI36" s="30">
        <f>(AM36-'predicted rankings sorted'!AM25)^2</f>
        <v>0</v>
      </c>
      <c r="EJ36" s="30">
        <f>(AN36-'predicted rankings sorted'!AN25)^2</f>
        <v>0</v>
      </c>
      <c r="EK36" s="30">
        <f>(AO36-'predicted rankings sorted'!AO25)^2</f>
        <v>0</v>
      </c>
      <c r="EL36" s="30">
        <f>(AP36-'predicted rankings sorted'!AP25)^2</f>
        <v>0</v>
      </c>
      <c r="EM36" s="30">
        <f>(AQ36-'predicted rankings sorted'!AQ25)^2</f>
        <v>0</v>
      </c>
      <c r="EN36" s="30">
        <f>(AR36-'predicted rankings sorted'!AR25)^2</f>
        <v>0</v>
      </c>
      <c r="EO36" s="30">
        <f>(AS36-'predicted rankings sorted'!AS25)^2</f>
        <v>0</v>
      </c>
      <c r="EP36" s="30">
        <f>(AT36-'predicted rankings sorted'!AT25)^2</f>
        <v>0</v>
      </c>
      <c r="EQ36" s="30">
        <f>(AU36-'predicted rankings sorted'!AU25)^2</f>
        <v>0</v>
      </c>
      <c r="ER36" s="30">
        <f>(AV36-'predicted rankings sorted'!AV25)^2</f>
        <v>0</v>
      </c>
      <c r="ES36" s="30">
        <f>(AW36-'predicted rankings sorted'!AW25)^2</f>
        <v>0</v>
      </c>
      <c r="ET36" s="30">
        <f>(AX36-'predicted rankings sorted'!AX25)^2</f>
        <v>0</v>
      </c>
      <c r="EU36" s="30">
        <f>(AY36-'predicted rankings sorted'!AY25)^2</f>
        <v>1</v>
      </c>
      <c r="EV36" s="30">
        <f>(AZ36-'predicted rankings sorted'!AZ25)^2</f>
        <v>0</v>
      </c>
      <c r="EW36" s="30">
        <f>(BA36-'predicted rankings sorted'!BA25)^2</f>
        <v>0</v>
      </c>
      <c r="EX36" s="30">
        <f>(BB36-'predicted rankings sorted'!BB25)^2</f>
        <v>0</v>
      </c>
      <c r="EY36" s="30">
        <f>(BC36-'predicted rankings sorted'!BC25)^2</f>
        <v>0</v>
      </c>
      <c r="EZ36" s="30">
        <f>(BD36-'predicted rankings sorted'!BD25)^2</f>
        <v>0</v>
      </c>
      <c r="FA36" s="30">
        <f>(BE36-'predicted rankings sorted'!BE25)^2</f>
        <v>0</v>
      </c>
      <c r="FB36" s="30">
        <f>(BF36-'predicted rankings sorted'!BF25)^2</f>
        <v>0</v>
      </c>
      <c r="FC36" s="30">
        <f>(BG36-'predicted rankings sorted'!BG25)^2</f>
        <v>0</v>
      </c>
      <c r="FD36" s="30">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1939</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30">
        <f>(G37-'predicted rankings sorted'!G28)^2</f>
        <v>0</v>
      </c>
      <c r="DD37" s="30">
        <f>(H37-'predicted rankings sorted'!H28)^2</f>
        <v>0</v>
      </c>
      <c r="DE37" s="30">
        <f>(I37-'predicted rankings sorted'!I28)^2</f>
        <v>0</v>
      </c>
      <c r="DF37" s="30">
        <f>(J37-'predicted rankings sorted'!J28)^2</f>
        <v>0</v>
      </c>
      <c r="DG37" s="30">
        <f>(K37-'predicted rankings sorted'!K28)^2</f>
        <v>0</v>
      </c>
      <c r="DH37" s="30">
        <f>(L37-'predicted rankings sorted'!L28)^2</f>
        <v>0</v>
      </c>
      <c r="DI37" s="30">
        <f>(M37-'predicted rankings sorted'!M28)^2</f>
        <v>0</v>
      </c>
      <c r="DJ37" s="30">
        <f>(N37-'predicted rankings sorted'!N28)^2</f>
        <v>0</v>
      </c>
      <c r="DK37" s="30">
        <f>(O37-'predicted rankings sorted'!O28)^2</f>
        <v>0</v>
      </c>
      <c r="DL37" s="30">
        <f>(P37-'predicted rankings sorted'!P28)^2</f>
        <v>0</v>
      </c>
      <c r="DM37" s="30">
        <f>(Q37-'predicted rankings sorted'!Q28)^2</f>
        <v>0</v>
      </c>
      <c r="DN37" s="30">
        <f>(R37-'predicted rankings sorted'!R28)^2</f>
        <v>0</v>
      </c>
      <c r="DO37" s="30">
        <f>(S37-'predicted rankings sorted'!S28)^2</f>
        <v>0</v>
      </c>
      <c r="DP37" s="30">
        <f>(T37-'predicted rankings sorted'!T28)^2</f>
        <v>0</v>
      </c>
      <c r="DQ37" s="30">
        <f>(U37-'predicted rankings sorted'!U28)^2</f>
        <v>0</v>
      </c>
      <c r="DR37" s="30">
        <f>(V37-'predicted rankings sorted'!V28)^2</f>
        <v>0</v>
      </c>
      <c r="DS37" s="30">
        <f>(W37-'predicted rankings sorted'!W28)^2</f>
        <v>0</v>
      </c>
      <c r="DT37" s="30">
        <f>(X37-'predicted rankings sorted'!X28)^2</f>
        <v>0</v>
      </c>
      <c r="DU37" s="30">
        <f>(Y37-'predicted rankings sorted'!Y28)^2</f>
        <v>0</v>
      </c>
      <c r="DV37" s="30">
        <f>(Z37-'predicted rankings sorted'!Z28)^2</f>
        <v>0</v>
      </c>
      <c r="DW37" s="30">
        <f>(AA37-'predicted rankings sorted'!AA28)^2</f>
        <v>0</v>
      </c>
      <c r="DX37" s="30">
        <f>(AB37-'predicted rankings sorted'!AB28)^2</f>
        <v>0</v>
      </c>
      <c r="DY37" s="30">
        <f>(AC37-'predicted rankings sorted'!AC28)^2</f>
        <v>0</v>
      </c>
      <c r="DZ37" s="30">
        <f>(AD37-'predicted rankings sorted'!AD28)^2</f>
        <v>0</v>
      </c>
      <c r="EA37" s="30">
        <f>(AE37-'predicted rankings sorted'!AE28)^2</f>
        <v>0</v>
      </c>
      <c r="EB37" s="30">
        <f>(AF37-'predicted rankings sorted'!AF28)^2</f>
        <v>0</v>
      </c>
      <c r="EC37" s="30">
        <f>(AG37-'predicted rankings sorted'!AG28)^2</f>
        <v>0</v>
      </c>
      <c r="ED37" s="30">
        <f>(AH37-'predicted rankings sorted'!AH28)^2</f>
        <v>0</v>
      </c>
      <c r="EE37" s="30">
        <f>(AI37-'predicted rankings sorted'!AI28)^2</f>
        <v>0</v>
      </c>
      <c r="EF37" s="30">
        <f>(AJ37-'predicted rankings sorted'!AJ28)^2</f>
        <v>0</v>
      </c>
      <c r="EG37" s="30">
        <f>(AK37-'predicted rankings sorted'!AK28)^2</f>
        <v>0</v>
      </c>
      <c r="EH37" s="30">
        <f>(AL37-'predicted rankings sorted'!AL28)^2</f>
        <v>0</v>
      </c>
      <c r="EI37" s="30">
        <f>(AM37-'predicted rankings sorted'!AM28)^2</f>
        <v>0</v>
      </c>
      <c r="EJ37" s="30">
        <f>(AN37-'predicted rankings sorted'!AN28)^2</f>
        <v>0</v>
      </c>
      <c r="EK37" s="30">
        <f>(AO37-'predicted rankings sorted'!AO28)^2</f>
        <v>0</v>
      </c>
      <c r="EL37" s="30">
        <f>(AP37-'predicted rankings sorted'!AP28)^2</f>
        <v>0</v>
      </c>
      <c r="EM37" s="30">
        <f>(AQ37-'predicted rankings sorted'!AQ28)^2</f>
        <v>0</v>
      </c>
      <c r="EN37" s="30">
        <f>(AR37-'predicted rankings sorted'!AR28)^2</f>
        <v>0</v>
      </c>
      <c r="EO37" s="30">
        <f>(AS37-'predicted rankings sorted'!AS28)^2</f>
        <v>0</v>
      </c>
      <c r="EP37" s="30">
        <f>(AT37-'predicted rankings sorted'!AT28)^2</f>
        <v>1</v>
      </c>
      <c r="EQ37" s="30">
        <f>(AU37-'predicted rankings sorted'!AU28)^2</f>
        <v>0</v>
      </c>
      <c r="ER37" s="30">
        <f>(AV37-'predicted rankings sorted'!AV28)^2</f>
        <v>0</v>
      </c>
      <c r="ES37" s="30">
        <f>(AW37-'predicted rankings sorted'!AW28)^2</f>
        <v>0</v>
      </c>
      <c r="ET37" s="30">
        <f>(AX37-'predicted rankings sorted'!AX28)^2</f>
        <v>0</v>
      </c>
      <c r="EU37" s="30">
        <f>(AY37-'predicted rankings sorted'!AY28)^2</f>
        <v>0</v>
      </c>
      <c r="EV37" s="30">
        <f>(AZ37-'predicted rankings sorted'!AZ28)^2</f>
        <v>0</v>
      </c>
      <c r="EW37" s="30">
        <f>(BA37-'predicted rankings sorted'!BA28)^2</f>
        <v>0</v>
      </c>
      <c r="EX37" s="30">
        <f>(BB37-'predicted rankings sorted'!BB28)^2</f>
        <v>0</v>
      </c>
      <c r="EY37" s="30">
        <f>(BC37-'predicted rankings sorted'!BC28)^2</f>
        <v>0</v>
      </c>
      <c r="EZ37" s="30">
        <f>(BD37-'predicted rankings sorted'!BD28)^2</f>
        <v>0</v>
      </c>
      <c r="FA37" s="30">
        <f>(BE37-'predicted rankings sorted'!BE28)^2</f>
        <v>0</v>
      </c>
      <c r="FB37" s="30">
        <f>(BF37-'predicted rankings sorted'!BF28)^2</f>
        <v>0</v>
      </c>
      <c r="FC37" s="30">
        <f>(BG37-'predicted rankings sorted'!BG28)^2</f>
        <v>1</v>
      </c>
      <c r="FD37" s="30">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2045</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30">
        <f>(G38-'predicted rankings sorted'!G29)^2</f>
        <v>0</v>
      </c>
      <c r="DD38" s="30">
        <f>(H38-'predicted rankings sorted'!H29)^2</f>
        <v>0</v>
      </c>
      <c r="DE38" s="30">
        <f>(I38-'predicted rankings sorted'!I29)^2</f>
        <v>0</v>
      </c>
      <c r="DF38" s="30">
        <f>(J38-'predicted rankings sorted'!J29)^2</f>
        <v>1</v>
      </c>
      <c r="DG38" s="30">
        <f>(K38-'predicted rankings sorted'!K29)^2</f>
        <v>0</v>
      </c>
      <c r="DH38" s="30">
        <f>(L38-'predicted rankings sorted'!L29)^2</f>
        <v>0</v>
      </c>
      <c r="DI38" s="30">
        <f>(M38-'predicted rankings sorted'!M29)^2</f>
        <v>0</v>
      </c>
      <c r="DJ38" s="30">
        <f>(N38-'predicted rankings sorted'!N29)^2</f>
        <v>0</v>
      </c>
      <c r="DK38" s="30">
        <f>(O38-'predicted rankings sorted'!O29)^2</f>
        <v>0</v>
      </c>
      <c r="DL38" s="30">
        <f>(P38-'predicted rankings sorted'!P29)^2</f>
        <v>0</v>
      </c>
      <c r="DM38" s="30">
        <f>(Q38-'predicted rankings sorted'!Q29)^2</f>
        <v>0</v>
      </c>
      <c r="DN38" s="30">
        <f>(R38-'predicted rankings sorted'!R29)^2</f>
        <v>0</v>
      </c>
      <c r="DO38" s="30">
        <f>(S38-'predicted rankings sorted'!S29)^2</f>
        <v>0</v>
      </c>
      <c r="DP38" s="30">
        <f>(T38-'predicted rankings sorted'!T29)^2</f>
        <v>0</v>
      </c>
      <c r="DQ38" s="30">
        <f>(U38-'predicted rankings sorted'!U29)^2</f>
        <v>0</v>
      </c>
      <c r="DR38" s="30">
        <f>(V38-'predicted rankings sorted'!V29)^2</f>
        <v>0</v>
      </c>
      <c r="DS38" s="30">
        <f>(W38-'predicted rankings sorted'!W29)^2</f>
        <v>0</v>
      </c>
      <c r="DT38" s="30">
        <f>(X38-'predicted rankings sorted'!X29)^2</f>
        <v>0</v>
      </c>
      <c r="DU38" s="30">
        <f>(Y38-'predicted rankings sorted'!Y29)^2</f>
        <v>0</v>
      </c>
      <c r="DV38" s="30">
        <f>(Z38-'predicted rankings sorted'!Z29)^2</f>
        <v>0</v>
      </c>
      <c r="DW38" s="30">
        <f>(AA38-'predicted rankings sorted'!AA29)^2</f>
        <v>0</v>
      </c>
      <c r="DX38" s="30">
        <f>(AB38-'predicted rankings sorted'!AB29)^2</f>
        <v>0</v>
      </c>
      <c r="DY38" s="30">
        <f>(AC38-'predicted rankings sorted'!AC29)^2</f>
        <v>0</v>
      </c>
      <c r="DZ38" s="30">
        <f>(AD38-'predicted rankings sorted'!AD29)^2</f>
        <v>0</v>
      </c>
      <c r="EA38" s="30">
        <f>(AE38-'predicted rankings sorted'!AE29)^2</f>
        <v>0</v>
      </c>
      <c r="EB38" s="30">
        <f>(AF38-'predicted rankings sorted'!AF29)^2</f>
        <v>0</v>
      </c>
      <c r="EC38" s="30">
        <f>(AG38-'predicted rankings sorted'!AG29)^2</f>
        <v>0</v>
      </c>
      <c r="ED38" s="30">
        <f>(AH38-'predicted rankings sorted'!AH29)^2</f>
        <v>0</v>
      </c>
      <c r="EE38" s="30">
        <f>(AI38-'predicted rankings sorted'!AI29)^2</f>
        <v>0</v>
      </c>
      <c r="EF38" s="30">
        <f>(AJ38-'predicted rankings sorted'!AJ29)^2</f>
        <v>0</v>
      </c>
      <c r="EG38" s="30">
        <f>(AK38-'predicted rankings sorted'!AK29)^2</f>
        <v>0</v>
      </c>
      <c r="EH38" s="30">
        <f>(AL38-'predicted rankings sorted'!AL29)^2</f>
        <v>0</v>
      </c>
      <c r="EI38" s="30">
        <f>(AM38-'predicted rankings sorted'!AM29)^2</f>
        <v>0</v>
      </c>
      <c r="EJ38" s="30">
        <f>(AN38-'predicted rankings sorted'!AN29)^2</f>
        <v>0</v>
      </c>
      <c r="EK38" s="30">
        <f>(AO38-'predicted rankings sorted'!AO29)^2</f>
        <v>0</v>
      </c>
      <c r="EL38" s="30">
        <f>(AP38-'predicted rankings sorted'!AP29)^2</f>
        <v>0</v>
      </c>
      <c r="EM38" s="30">
        <f>(AQ38-'predicted rankings sorted'!AQ29)^2</f>
        <v>0</v>
      </c>
      <c r="EN38" s="30">
        <f>(AR38-'predicted rankings sorted'!AR29)^2</f>
        <v>1</v>
      </c>
      <c r="EO38" s="30">
        <f>(AS38-'predicted rankings sorted'!AS29)^2</f>
        <v>0</v>
      </c>
      <c r="EP38" s="30">
        <f>(AT38-'predicted rankings sorted'!AT29)^2</f>
        <v>0</v>
      </c>
      <c r="EQ38" s="30">
        <f>(AU38-'predicted rankings sorted'!AU29)^2</f>
        <v>0</v>
      </c>
      <c r="ER38" s="30">
        <f>(AV38-'predicted rankings sorted'!AV29)^2</f>
        <v>0</v>
      </c>
      <c r="ES38" s="30">
        <f>(AW38-'predicted rankings sorted'!AW29)^2</f>
        <v>0</v>
      </c>
      <c r="ET38" s="30">
        <f>(AX38-'predicted rankings sorted'!AX29)^2</f>
        <v>0</v>
      </c>
      <c r="EU38" s="30">
        <f>(AY38-'predicted rankings sorted'!AY29)^2</f>
        <v>0</v>
      </c>
      <c r="EV38" s="30">
        <f>(AZ38-'predicted rankings sorted'!AZ29)^2</f>
        <v>0</v>
      </c>
      <c r="EW38" s="30">
        <f>(BA38-'predicted rankings sorted'!BA29)^2</f>
        <v>0</v>
      </c>
      <c r="EX38" s="30">
        <f>(BB38-'predicted rankings sorted'!BB29)^2</f>
        <v>0</v>
      </c>
      <c r="EY38" s="30">
        <f>(BC38-'predicted rankings sorted'!BC29)^2</f>
        <v>0</v>
      </c>
      <c r="EZ38" s="30">
        <f>(BD38-'predicted rankings sorted'!BD29)^2</f>
        <v>0</v>
      </c>
      <c r="FA38" s="30">
        <f>(BE38-'predicted rankings sorted'!BE29)^2</f>
        <v>0</v>
      </c>
      <c r="FB38" s="30">
        <f>(BF38-'predicted rankings sorted'!BF29)^2</f>
        <v>0</v>
      </c>
      <c r="FC38" s="30">
        <f>(BG38-'predicted rankings sorted'!BG29)^2</f>
        <v>0</v>
      </c>
      <c r="FD38" s="30">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2174</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30">
        <f>(G39-'predicted rankings sorted'!G31)^2</f>
        <v>0</v>
      </c>
      <c r="DD39" s="30">
        <f>(H39-'predicted rankings sorted'!H31)^2</f>
        <v>0</v>
      </c>
      <c r="DE39" s="30">
        <f>(I39-'predicted rankings sorted'!I31)^2</f>
        <v>0</v>
      </c>
      <c r="DF39" s="30">
        <f>(J39-'predicted rankings sorted'!J31)^2</f>
        <v>0</v>
      </c>
      <c r="DG39" s="30">
        <f>(K39-'predicted rankings sorted'!K31)^2</f>
        <v>0</v>
      </c>
      <c r="DH39" s="30">
        <f>(L39-'predicted rankings sorted'!L31)^2</f>
        <v>0</v>
      </c>
      <c r="DI39" s="30">
        <f>(M39-'predicted rankings sorted'!M31)^2</f>
        <v>0</v>
      </c>
      <c r="DJ39" s="30">
        <f>(N39-'predicted rankings sorted'!N31)^2</f>
        <v>0</v>
      </c>
      <c r="DK39" s="30">
        <f>(O39-'predicted rankings sorted'!O31)^2</f>
        <v>0</v>
      </c>
      <c r="DL39" s="30">
        <f>(P39-'predicted rankings sorted'!P31)^2</f>
        <v>0</v>
      </c>
      <c r="DM39" s="30">
        <f>(Q39-'predicted rankings sorted'!Q31)^2</f>
        <v>0</v>
      </c>
      <c r="DN39" s="30">
        <f>(R39-'predicted rankings sorted'!R31)^2</f>
        <v>0</v>
      </c>
      <c r="DO39" s="30">
        <f>(S39-'predicted rankings sorted'!S31)^2</f>
        <v>0</v>
      </c>
      <c r="DP39" s="30">
        <f>(T39-'predicted rankings sorted'!T31)^2</f>
        <v>0</v>
      </c>
      <c r="DQ39" s="30">
        <f>(U39-'predicted rankings sorted'!U31)^2</f>
        <v>0</v>
      </c>
      <c r="DR39" s="30">
        <f>(V39-'predicted rankings sorted'!V31)^2</f>
        <v>0</v>
      </c>
      <c r="DS39" s="30">
        <f>(W39-'predicted rankings sorted'!W31)^2</f>
        <v>0</v>
      </c>
      <c r="DT39" s="30">
        <f>(X39-'predicted rankings sorted'!X31)^2</f>
        <v>0</v>
      </c>
      <c r="DU39" s="30">
        <f>(Y39-'predicted rankings sorted'!Y31)^2</f>
        <v>0</v>
      </c>
      <c r="DV39" s="30">
        <f>(Z39-'predicted rankings sorted'!Z31)^2</f>
        <v>0</v>
      </c>
      <c r="DW39" s="30">
        <f>(AA39-'predicted rankings sorted'!AA31)^2</f>
        <v>0</v>
      </c>
      <c r="DX39" s="30">
        <f>(AB39-'predicted rankings sorted'!AB31)^2</f>
        <v>0</v>
      </c>
      <c r="DY39" s="30">
        <f>(AC39-'predicted rankings sorted'!AC31)^2</f>
        <v>0</v>
      </c>
      <c r="DZ39" s="30">
        <f>(AD39-'predicted rankings sorted'!AD31)^2</f>
        <v>0</v>
      </c>
      <c r="EA39" s="30">
        <f>(AE39-'predicted rankings sorted'!AE31)^2</f>
        <v>1</v>
      </c>
      <c r="EB39" s="30">
        <f>(AF39-'predicted rankings sorted'!AF31)^2</f>
        <v>0</v>
      </c>
      <c r="EC39" s="30">
        <f>(AG39-'predicted rankings sorted'!AG31)^2</f>
        <v>0</v>
      </c>
      <c r="ED39" s="30">
        <f>(AH39-'predicted rankings sorted'!AH31)^2</f>
        <v>0</v>
      </c>
      <c r="EE39" s="30">
        <f>(AI39-'predicted rankings sorted'!AI31)^2</f>
        <v>0</v>
      </c>
      <c r="EF39" s="30">
        <f>(AJ39-'predicted rankings sorted'!AJ31)^2</f>
        <v>0</v>
      </c>
      <c r="EG39" s="30">
        <f>(AK39-'predicted rankings sorted'!AK31)^2</f>
        <v>0</v>
      </c>
      <c r="EH39" s="30">
        <f>(AL39-'predicted rankings sorted'!AL31)^2</f>
        <v>0</v>
      </c>
      <c r="EI39" s="30">
        <f>(AM39-'predicted rankings sorted'!AM31)^2</f>
        <v>0</v>
      </c>
      <c r="EJ39" s="30">
        <f>(AN39-'predicted rankings sorted'!AN31)^2</f>
        <v>0</v>
      </c>
      <c r="EK39" s="30">
        <f>(AO39-'predicted rankings sorted'!AO31)^2</f>
        <v>0</v>
      </c>
      <c r="EL39" s="30">
        <f>(AP39-'predicted rankings sorted'!AP31)^2</f>
        <v>0</v>
      </c>
      <c r="EM39" s="30">
        <f>(AQ39-'predicted rankings sorted'!AQ31)^2</f>
        <v>0</v>
      </c>
      <c r="EN39" s="30">
        <f>(AR39-'predicted rankings sorted'!AR31)^2</f>
        <v>0</v>
      </c>
      <c r="EO39" s="30">
        <f>(AS39-'predicted rankings sorted'!AS31)^2</f>
        <v>0</v>
      </c>
      <c r="EP39" s="30">
        <f>(AT39-'predicted rankings sorted'!AT31)^2</f>
        <v>0</v>
      </c>
      <c r="EQ39" s="30">
        <f>(AU39-'predicted rankings sorted'!AU31)^2</f>
        <v>0</v>
      </c>
      <c r="ER39" s="30">
        <f>(AV39-'predicted rankings sorted'!AV31)^2</f>
        <v>0</v>
      </c>
      <c r="ES39" s="30">
        <f>(AW39-'predicted rankings sorted'!AW31)^2</f>
        <v>0</v>
      </c>
      <c r="ET39" s="30">
        <f>(AX39-'predicted rankings sorted'!AX31)^2</f>
        <v>0</v>
      </c>
      <c r="EU39" s="30">
        <f>(AY39-'predicted rankings sorted'!AY31)^2</f>
        <v>0</v>
      </c>
      <c r="EV39" s="30">
        <f>(AZ39-'predicted rankings sorted'!AZ31)^2</f>
        <v>0</v>
      </c>
      <c r="EW39" s="30">
        <f>(BA39-'predicted rankings sorted'!BA31)^2</f>
        <v>0</v>
      </c>
      <c r="EX39" s="30">
        <f>(BB39-'predicted rankings sorted'!BB31)^2</f>
        <v>0</v>
      </c>
      <c r="EY39" s="30">
        <f>(BC39-'predicted rankings sorted'!BC31)^2</f>
        <v>0</v>
      </c>
      <c r="EZ39" s="30">
        <f>(BD39-'predicted rankings sorted'!BD31)^2</f>
        <v>0</v>
      </c>
      <c r="FA39" s="30">
        <f>(BE39-'predicted rankings sorted'!BE31)^2</f>
        <v>0</v>
      </c>
      <c r="FB39" s="30">
        <f>(BF39-'predicted rankings sorted'!BF31)^2</f>
        <v>0</v>
      </c>
      <c r="FC39" s="30">
        <f>(BG39-'predicted rankings sorted'!BG31)^2</f>
        <v>0</v>
      </c>
      <c r="FD39" s="30">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2345</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30">
        <f>(G40-'predicted rankings sorted'!G34)^2</f>
        <v>0</v>
      </c>
      <c r="DD40" s="30">
        <f>(H40-'predicted rankings sorted'!H34)^2</f>
        <v>0</v>
      </c>
      <c r="DE40" s="30">
        <f>(I40-'predicted rankings sorted'!I34)^2</f>
        <v>0</v>
      </c>
      <c r="DF40" s="30">
        <f>(J40-'predicted rankings sorted'!J34)^2</f>
        <v>0</v>
      </c>
      <c r="DG40" s="30">
        <f>(K40-'predicted rankings sorted'!K34)^2</f>
        <v>0</v>
      </c>
      <c r="DH40" s="30">
        <f>(L40-'predicted rankings sorted'!L34)^2</f>
        <v>0</v>
      </c>
      <c r="DI40" s="30">
        <f>(M40-'predicted rankings sorted'!M34)^2</f>
        <v>0</v>
      </c>
      <c r="DJ40" s="30">
        <f>(N40-'predicted rankings sorted'!N34)^2</f>
        <v>0</v>
      </c>
      <c r="DK40" s="30">
        <f>(O40-'predicted rankings sorted'!O34)^2</f>
        <v>1</v>
      </c>
      <c r="DL40" s="30">
        <f>(P40-'predicted rankings sorted'!P34)^2</f>
        <v>0</v>
      </c>
      <c r="DM40" s="30">
        <f>(Q40-'predicted rankings sorted'!Q34)^2</f>
        <v>0</v>
      </c>
      <c r="DN40" s="30">
        <f>(R40-'predicted rankings sorted'!R34)^2</f>
        <v>0</v>
      </c>
      <c r="DO40" s="30">
        <f>(S40-'predicted rankings sorted'!S34)^2</f>
        <v>0</v>
      </c>
      <c r="DP40" s="30">
        <f>(T40-'predicted rankings sorted'!T34)^2</f>
        <v>0</v>
      </c>
      <c r="DQ40" s="30">
        <f>(U40-'predicted rankings sorted'!U34)^2</f>
        <v>0</v>
      </c>
      <c r="DR40" s="30">
        <f>(V40-'predicted rankings sorted'!V34)^2</f>
        <v>0</v>
      </c>
      <c r="DS40" s="30">
        <f>(W40-'predicted rankings sorted'!W34)^2</f>
        <v>0</v>
      </c>
      <c r="DT40" s="30">
        <f>(X40-'predicted rankings sorted'!X34)^2</f>
        <v>0</v>
      </c>
      <c r="DU40" s="30">
        <f>(Y40-'predicted rankings sorted'!Y34)^2</f>
        <v>0</v>
      </c>
      <c r="DV40" s="30">
        <f>(Z40-'predicted rankings sorted'!Z34)^2</f>
        <v>0</v>
      </c>
      <c r="DW40" s="30">
        <f>(AA40-'predicted rankings sorted'!AA34)^2</f>
        <v>0</v>
      </c>
      <c r="DX40" s="30">
        <f>(AB40-'predicted rankings sorted'!AB34)^2</f>
        <v>0</v>
      </c>
      <c r="DY40" s="30">
        <f>(AC40-'predicted rankings sorted'!AC34)^2</f>
        <v>0</v>
      </c>
      <c r="DZ40" s="30">
        <f>(AD40-'predicted rankings sorted'!AD34)^2</f>
        <v>0</v>
      </c>
      <c r="EA40" s="30">
        <f>(AE40-'predicted rankings sorted'!AE34)^2</f>
        <v>0</v>
      </c>
      <c r="EB40" s="30">
        <f>(AF40-'predicted rankings sorted'!AF34)^2</f>
        <v>0</v>
      </c>
      <c r="EC40" s="30">
        <f>(AG40-'predicted rankings sorted'!AG34)^2</f>
        <v>0</v>
      </c>
      <c r="ED40" s="30">
        <f>(AH40-'predicted rankings sorted'!AH34)^2</f>
        <v>0</v>
      </c>
      <c r="EE40" s="30">
        <f>(AI40-'predicted rankings sorted'!AI34)^2</f>
        <v>0</v>
      </c>
      <c r="EF40" s="30">
        <f>(AJ40-'predicted rankings sorted'!AJ34)^2</f>
        <v>0</v>
      </c>
      <c r="EG40" s="30">
        <f>(AK40-'predicted rankings sorted'!AK34)^2</f>
        <v>0</v>
      </c>
      <c r="EH40" s="30">
        <f>(AL40-'predicted rankings sorted'!AL34)^2</f>
        <v>0</v>
      </c>
      <c r="EI40" s="30">
        <f>(AM40-'predicted rankings sorted'!AM34)^2</f>
        <v>1</v>
      </c>
      <c r="EJ40" s="30">
        <f>(AN40-'predicted rankings sorted'!AN34)^2</f>
        <v>0</v>
      </c>
      <c r="EK40" s="30">
        <f>(AO40-'predicted rankings sorted'!AO34)^2</f>
        <v>0</v>
      </c>
      <c r="EL40" s="30">
        <f>(AP40-'predicted rankings sorted'!AP34)^2</f>
        <v>0</v>
      </c>
      <c r="EM40" s="30">
        <f>(AQ40-'predicted rankings sorted'!AQ34)^2</f>
        <v>0</v>
      </c>
      <c r="EN40" s="30">
        <f>(AR40-'predicted rankings sorted'!AR34)^2</f>
        <v>0</v>
      </c>
      <c r="EO40" s="30">
        <f>(AS40-'predicted rankings sorted'!AS34)^2</f>
        <v>0</v>
      </c>
      <c r="EP40" s="30">
        <f>(AT40-'predicted rankings sorted'!AT34)^2</f>
        <v>0</v>
      </c>
      <c r="EQ40" s="30">
        <f>(AU40-'predicted rankings sorted'!AU34)^2</f>
        <v>0</v>
      </c>
      <c r="ER40" s="30">
        <f>(AV40-'predicted rankings sorted'!AV34)^2</f>
        <v>0</v>
      </c>
      <c r="ES40" s="30">
        <f>(AW40-'predicted rankings sorted'!AW34)^2</f>
        <v>0</v>
      </c>
      <c r="ET40" s="30">
        <f>(AX40-'predicted rankings sorted'!AX34)^2</f>
        <v>0</v>
      </c>
      <c r="EU40" s="30">
        <f>(AY40-'predicted rankings sorted'!AY34)^2</f>
        <v>0</v>
      </c>
      <c r="EV40" s="30">
        <f>(AZ40-'predicted rankings sorted'!AZ34)^2</f>
        <v>0</v>
      </c>
      <c r="EW40" s="30">
        <f>(BA40-'predicted rankings sorted'!BA34)^2</f>
        <v>0</v>
      </c>
      <c r="EX40" s="30">
        <f>(BB40-'predicted rankings sorted'!BB34)^2</f>
        <v>0</v>
      </c>
      <c r="EY40" s="30">
        <f>(BC40-'predicted rankings sorted'!BC34)^2</f>
        <v>0</v>
      </c>
      <c r="EZ40" s="30">
        <f>(BD40-'predicted rankings sorted'!BD34)^2</f>
        <v>0</v>
      </c>
      <c r="FA40" s="30">
        <f>(BE40-'predicted rankings sorted'!BE34)^2</f>
        <v>0</v>
      </c>
      <c r="FB40" s="30">
        <f>(BF40-'predicted rankings sorted'!BF34)^2</f>
        <v>0</v>
      </c>
      <c r="FC40" s="30">
        <f>(BG40-'predicted rankings sorted'!BG34)^2</f>
        <v>0</v>
      </c>
      <c r="FD40" s="30">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2435</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30">
        <f>(G41-'predicted rankings sorted'!G35)^2</f>
        <v>0</v>
      </c>
      <c r="DD41" s="30">
        <f>(H41-'predicted rankings sorted'!H35)^2</f>
        <v>0</v>
      </c>
      <c r="DE41" s="30">
        <f>(I41-'predicted rankings sorted'!I35)^2</f>
        <v>0</v>
      </c>
      <c r="DF41" s="30">
        <f>(J41-'predicted rankings sorted'!J35)^2</f>
        <v>0</v>
      </c>
      <c r="DG41" s="30">
        <f>(K41-'predicted rankings sorted'!K35)^2</f>
        <v>0</v>
      </c>
      <c r="DH41" s="30">
        <f>(L41-'predicted rankings sorted'!L35)^2</f>
        <v>0</v>
      </c>
      <c r="DI41" s="30">
        <f>(M41-'predicted rankings sorted'!M35)^2</f>
        <v>0</v>
      </c>
      <c r="DJ41" s="30">
        <f>(N41-'predicted rankings sorted'!N35)^2</f>
        <v>0</v>
      </c>
      <c r="DK41" s="30">
        <f>(O41-'predicted rankings sorted'!O35)^2</f>
        <v>0</v>
      </c>
      <c r="DL41" s="30">
        <f>(P41-'predicted rankings sorted'!P35)^2</f>
        <v>0</v>
      </c>
      <c r="DM41" s="30">
        <f>(Q41-'predicted rankings sorted'!Q35)^2</f>
        <v>0</v>
      </c>
      <c r="DN41" s="30">
        <f>(R41-'predicted rankings sorted'!R35)^2</f>
        <v>0</v>
      </c>
      <c r="DO41" s="30">
        <f>(S41-'predicted rankings sorted'!S35)^2</f>
        <v>0</v>
      </c>
      <c r="DP41" s="30">
        <f>(T41-'predicted rankings sorted'!T35)^2</f>
        <v>0</v>
      </c>
      <c r="DQ41" s="30">
        <f>(U41-'predicted rankings sorted'!U35)^2</f>
        <v>0</v>
      </c>
      <c r="DR41" s="30">
        <f>(V41-'predicted rankings sorted'!V35)^2</f>
        <v>0</v>
      </c>
      <c r="DS41" s="30">
        <f>(W41-'predicted rankings sorted'!W35)^2</f>
        <v>0</v>
      </c>
      <c r="DT41" s="30">
        <f>(X41-'predicted rankings sorted'!X35)^2</f>
        <v>0</v>
      </c>
      <c r="DU41" s="30">
        <f>(Y41-'predicted rankings sorted'!Y35)^2</f>
        <v>0</v>
      </c>
      <c r="DV41" s="30">
        <f>(Z41-'predicted rankings sorted'!Z35)^2</f>
        <v>0</v>
      </c>
      <c r="DW41" s="30">
        <f>(AA41-'predicted rankings sorted'!AA35)^2</f>
        <v>0</v>
      </c>
      <c r="DX41" s="30">
        <f>(AB41-'predicted rankings sorted'!AB35)^2</f>
        <v>0</v>
      </c>
      <c r="DY41" s="30">
        <f>(AC41-'predicted rankings sorted'!AC35)^2</f>
        <v>0</v>
      </c>
      <c r="DZ41" s="30">
        <f>(AD41-'predicted rankings sorted'!AD35)^2</f>
        <v>0</v>
      </c>
      <c r="EA41" s="30">
        <f>(AE41-'predicted rankings sorted'!AE35)^2</f>
        <v>0</v>
      </c>
      <c r="EB41" s="30">
        <f>(AF41-'predicted rankings sorted'!AF35)^2</f>
        <v>0</v>
      </c>
      <c r="EC41" s="30">
        <f>(AG41-'predicted rankings sorted'!AG35)^2</f>
        <v>0</v>
      </c>
      <c r="ED41" s="30">
        <f>(AH41-'predicted rankings sorted'!AH35)^2</f>
        <v>0</v>
      </c>
      <c r="EE41" s="30">
        <f>(AI41-'predicted rankings sorted'!AI35)^2</f>
        <v>0</v>
      </c>
      <c r="EF41" s="30">
        <f>(AJ41-'predicted rankings sorted'!AJ35)^2</f>
        <v>0</v>
      </c>
      <c r="EG41" s="30">
        <f>(AK41-'predicted rankings sorted'!AK35)^2</f>
        <v>1</v>
      </c>
      <c r="EH41" s="30">
        <f>(AL41-'predicted rankings sorted'!AL35)^2</f>
        <v>0</v>
      </c>
      <c r="EI41" s="30">
        <f>(AM41-'predicted rankings sorted'!AM35)^2</f>
        <v>0</v>
      </c>
      <c r="EJ41" s="30">
        <f>(AN41-'predicted rankings sorted'!AN35)^2</f>
        <v>1</v>
      </c>
      <c r="EK41" s="30">
        <f>(AO41-'predicted rankings sorted'!AO35)^2</f>
        <v>0</v>
      </c>
      <c r="EL41" s="30">
        <f>(AP41-'predicted rankings sorted'!AP35)^2</f>
        <v>0</v>
      </c>
      <c r="EM41" s="30">
        <f>(AQ41-'predicted rankings sorted'!AQ35)^2</f>
        <v>0</v>
      </c>
      <c r="EN41" s="30">
        <f>(AR41-'predicted rankings sorted'!AR35)^2</f>
        <v>0</v>
      </c>
      <c r="EO41" s="30">
        <f>(AS41-'predicted rankings sorted'!AS35)^2</f>
        <v>0</v>
      </c>
      <c r="EP41" s="30">
        <f>(AT41-'predicted rankings sorted'!AT35)^2</f>
        <v>0</v>
      </c>
      <c r="EQ41" s="30">
        <f>(AU41-'predicted rankings sorted'!AU35)^2</f>
        <v>0</v>
      </c>
      <c r="ER41" s="30">
        <f>(AV41-'predicted rankings sorted'!AV35)^2</f>
        <v>0</v>
      </c>
      <c r="ES41" s="30">
        <f>(AW41-'predicted rankings sorted'!AW35)^2</f>
        <v>0</v>
      </c>
      <c r="ET41" s="30">
        <f>(AX41-'predicted rankings sorted'!AX35)^2</f>
        <v>0</v>
      </c>
      <c r="EU41" s="30">
        <f>(AY41-'predicted rankings sorted'!AY35)^2</f>
        <v>0</v>
      </c>
      <c r="EV41" s="30">
        <f>(AZ41-'predicted rankings sorted'!AZ35)^2</f>
        <v>0</v>
      </c>
      <c r="EW41" s="30">
        <f>(BA41-'predicted rankings sorted'!BA35)^2</f>
        <v>0</v>
      </c>
      <c r="EX41" s="30">
        <f>(BB41-'predicted rankings sorted'!BB35)^2</f>
        <v>0</v>
      </c>
      <c r="EY41" s="30">
        <f>(BC41-'predicted rankings sorted'!BC35)^2</f>
        <v>0</v>
      </c>
      <c r="EZ41" s="30">
        <f>(BD41-'predicted rankings sorted'!BD35)^2</f>
        <v>0</v>
      </c>
      <c r="FA41" s="30">
        <f>(BE41-'predicted rankings sorted'!BE35)^2</f>
        <v>0</v>
      </c>
      <c r="FB41" s="30">
        <f>(BF41-'predicted rankings sorted'!BF35)^2</f>
        <v>0</v>
      </c>
      <c r="FC41" s="30">
        <f>(BG41-'predicted rankings sorted'!BG35)^2</f>
        <v>0</v>
      </c>
      <c r="FD41" s="30">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749</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30">
        <f>(G42-'predicted rankings sorted'!G36)^2</f>
        <v>0</v>
      </c>
      <c r="DD42" s="30">
        <f>(H42-'predicted rankings sorted'!H36)^2</f>
        <v>0</v>
      </c>
      <c r="DE42" s="30">
        <f>(I42-'predicted rankings sorted'!I36)^2</f>
        <v>0</v>
      </c>
      <c r="DF42" s="30">
        <f>(J42-'predicted rankings sorted'!J36)^2</f>
        <v>0</v>
      </c>
      <c r="DG42" s="30">
        <f>(K42-'predicted rankings sorted'!K36)^2</f>
        <v>0</v>
      </c>
      <c r="DH42" s="30">
        <f>(L42-'predicted rankings sorted'!L36)^2</f>
        <v>0</v>
      </c>
      <c r="DI42" s="30">
        <f>(M42-'predicted rankings sorted'!M36)^2</f>
        <v>0</v>
      </c>
      <c r="DJ42" s="30">
        <f>(N42-'predicted rankings sorted'!N36)^2</f>
        <v>0</v>
      </c>
      <c r="DK42" s="30">
        <f>(O42-'predicted rankings sorted'!O36)^2</f>
        <v>0</v>
      </c>
      <c r="DL42" s="30">
        <f>(P42-'predicted rankings sorted'!P36)^2</f>
        <v>0</v>
      </c>
      <c r="DM42" s="30">
        <f>(Q42-'predicted rankings sorted'!Q36)^2</f>
        <v>0</v>
      </c>
      <c r="DN42" s="30">
        <f>(R42-'predicted rankings sorted'!R36)^2</f>
        <v>0</v>
      </c>
      <c r="DO42" s="30">
        <f>(S42-'predicted rankings sorted'!S36)^2</f>
        <v>0</v>
      </c>
      <c r="DP42" s="30">
        <f>(T42-'predicted rankings sorted'!T36)^2</f>
        <v>0</v>
      </c>
      <c r="DQ42" s="30">
        <f>(U42-'predicted rankings sorted'!U36)^2</f>
        <v>0</v>
      </c>
      <c r="DR42" s="30">
        <f>(V42-'predicted rankings sorted'!V36)^2</f>
        <v>0</v>
      </c>
      <c r="DS42" s="30">
        <f>(W42-'predicted rankings sorted'!W36)^2</f>
        <v>0</v>
      </c>
      <c r="DT42" s="30">
        <f>(X42-'predicted rankings sorted'!X36)^2</f>
        <v>0</v>
      </c>
      <c r="DU42" s="30">
        <f>(Y42-'predicted rankings sorted'!Y36)^2</f>
        <v>0</v>
      </c>
      <c r="DV42" s="30">
        <f>(Z42-'predicted rankings sorted'!Z36)^2</f>
        <v>0</v>
      </c>
      <c r="DW42" s="30">
        <f>(AA42-'predicted rankings sorted'!AA36)^2</f>
        <v>0</v>
      </c>
      <c r="DX42" s="30">
        <f>(AB42-'predicted rankings sorted'!AB36)^2</f>
        <v>0</v>
      </c>
      <c r="DY42" s="30">
        <f>(AC42-'predicted rankings sorted'!AC36)^2</f>
        <v>0</v>
      </c>
      <c r="DZ42" s="30">
        <f>(AD42-'predicted rankings sorted'!AD36)^2</f>
        <v>0</v>
      </c>
      <c r="EA42" s="30">
        <f>(AE42-'predicted rankings sorted'!AE36)^2</f>
        <v>0</v>
      </c>
      <c r="EB42" s="30">
        <f>(AF42-'predicted rankings sorted'!AF36)^2</f>
        <v>0</v>
      </c>
      <c r="EC42" s="30">
        <f>(AG42-'predicted rankings sorted'!AG36)^2</f>
        <v>0</v>
      </c>
      <c r="ED42" s="30">
        <f>(AH42-'predicted rankings sorted'!AH36)^2</f>
        <v>0</v>
      </c>
      <c r="EE42" s="30">
        <f>(AI42-'predicted rankings sorted'!AI36)^2</f>
        <v>0</v>
      </c>
      <c r="EF42" s="30">
        <f>(AJ42-'predicted rankings sorted'!AJ36)^2</f>
        <v>0</v>
      </c>
      <c r="EG42" s="30">
        <f>(AK42-'predicted rankings sorted'!AK36)^2</f>
        <v>0</v>
      </c>
      <c r="EH42" s="30">
        <f>(AL42-'predicted rankings sorted'!AL36)^2</f>
        <v>0</v>
      </c>
      <c r="EI42" s="30">
        <f>(AM42-'predicted rankings sorted'!AM36)^2</f>
        <v>0</v>
      </c>
      <c r="EJ42" s="30">
        <f>(AN42-'predicted rankings sorted'!AN36)^2</f>
        <v>0</v>
      </c>
      <c r="EK42" s="30">
        <f>(AO42-'predicted rankings sorted'!AO36)^2</f>
        <v>0</v>
      </c>
      <c r="EL42" s="30">
        <f>(AP42-'predicted rankings sorted'!AP36)^2</f>
        <v>0</v>
      </c>
      <c r="EM42" s="30">
        <f>(AQ42-'predicted rankings sorted'!AQ36)^2</f>
        <v>1</v>
      </c>
      <c r="EN42" s="30">
        <f>(AR42-'predicted rankings sorted'!AR36)^2</f>
        <v>0</v>
      </c>
      <c r="EO42" s="30">
        <f>(AS42-'predicted rankings sorted'!AS36)^2</f>
        <v>0</v>
      </c>
      <c r="EP42" s="30">
        <f>(AT42-'predicted rankings sorted'!AT36)^2</f>
        <v>0</v>
      </c>
      <c r="EQ42" s="30">
        <f>(AU42-'predicted rankings sorted'!AU36)^2</f>
        <v>0</v>
      </c>
      <c r="ER42" s="30">
        <f>(AV42-'predicted rankings sorted'!AV36)^2</f>
        <v>0</v>
      </c>
      <c r="ES42" s="30">
        <f>(AW42-'predicted rankings sorted'!AW36)^2</f>
        <v>0</v>
      </c>
      <c r="ET42" s="30">
        <f>(AX42-'predicted rankings sorted'!AX36)^2</f>
        <v>0</v>
      </c>
      <c r="EU42" s="30">
        <f>(AY42-'predicted rankings sorted'!AY36)^2</f>
        <v>0</v>
      </c>
      <c r="EV42" s="30">
        <f>(AZ42-'predicted rankings sorted'!AZ36)^2</f>
        <v>0</v>
      </c>
      <c r="EW42" s="30">
        <f>(BA42-'predicted rankings sorted'!BA36)^2</f>
        <v>0</v>
      </c>
      <c r="EX42" s="30">
        <f>(BB42-'predicted rankings sorted'!BB36)^2</f>
        <v>0</v>
      </c>
      <c r="EY42" s="30">
        <f>(BC42-'predicted rankings sorted'!BC36)^2</f>
        <v>0</v>
      </c>
      <c r="EZ42" s="30">
        <f>(BD42-'predicted rankings sorted'!BD36)^2</f>
        <v>0</v>
      </c>
      <c r="FA42" s="30">
        <f>(BE42-'predicted rankings sorted'!BE36)^2</f>
        <v>0</v>
      </c>
      <c r="FB42" s="30">
        <f>(BF42-'predicted rankings sorted'!BF36)^2</f>
        <v>0</v>
      </c>
      <c r="FC42" s="30">
        <f>(BG42-'predicted rankings sorted'!BG36)^2</f>
        <v>0</v>
      </c>
      <c r="FD42" s="30">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2864</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30">
        <f>(G43-'predicted rankings sorted'!G40)^2</f>
        <v>0</v>
      </c>
      <c r="DD43" s="30">
        <f>(H43-'predicted rankings sorted'!H40)^2</f>
        <v>0</v>
      </c>
      <c r="DE43" s="30">
        <f>(I43-'predicted rankings sorted'!I40)^2</f>
        <v>0</v>
      </c>
      <c r="DF43" s="30">
        <f>(J43-'predicted rankings sorted'!J40)^2</f>
        <v>0</v>
      </c>
      <c r="DG43" s="30">
        <f>(K43-'predicted rankings sorted'!K40)^2</f>
        <v>0</v>
      </c>
      <c r="DH43" s="30">
        <f>(L43-'predicted rankings sorted'!L40)^2</f>
        <v>0</v>
      </c>
      <c r="DI43" s="30">
        <f>(M43-'predicted rankings sorted'!M40)^2</f>
        <v>0</v>
      </c>
      <c r="DJ43" s="30">
        <f>(N43-'predicted rankings sorted'!N40)^2</f>
        <v>0</v>
      </c>
      <c r="DK43" s="30">
        <f>(O43-'predicted rankings sorted'!O40)^2</f>
        <v>0</v>
      </c>
      <c r="DL43" s="30">
        <f>(P43-'predicted rankings sorted'!P40)^2</f>
        <v>0</v>
      </c>
      <c r="DM43" s="30">
        <f>(Q43-'predicted rankings sorted'!Q40)^2</f>
        <v>0</v>
      </c>
      <c r="DN43" s="30">
        <f>(R43-'predicted rankings sorted'!R40)^2</f>
        <v>0</v>
      </c>
      <c r="DO43" s="30">
        <f>(S43-'predicted rankings sorted'!S40)^2</f>
        <v>0</v>
      </c>
      <c r="DP43" s="30">
        <f>(T43-'predicted rankings sorted'!T40)^2</f>
        <v>0</v>
      </c>
      <c r="DQ43" s="30">
        <f>(U43-'predicted rankings sorted'!U40)^2</f>
        <v>0</v>
      </c>
      <c r="DR43" s="30">
        <f>(V43-'predicted rankings sorted'!V40)^2</f>
        <v>0</v>
      </c>
      <c r="DS43" s="30">
        <f>(W43-'predicted rankings sorted'!W40)^2</f>
        <v>0</v>
      </c>
      <c r="DT43" s="30">
        <f>(X43-'predicted rankings sorted'!X40)^2</f>
        <v>0</v>
      </c>
      <c r="DU43" s="30">
        <f>(Y43-'predicted rankings sorted'!Y40)^2</f>
        <v>0</v>
      </c>
      <c r="DV43" s="30">
        <f>(Z43-'predicted rankings sorted'!Z40)^2</f>
        <v>0</v>
      </c>
      <c r="DW43" s="30">
        <f>(AA43-'predicted rankings sorted'!AA40)^2</f>
        <v>0</v>
      </c>
      <c r="DX43" s="30">
        <f>(AB43-'predicted rankings sorted'!AB40)^2</f>
        <v>0</v>
      </c>
      <c r="DY43" s="30">
        <f>(AC43-'predicted rankings sorted'!AC40)^2</f>
        <v>0</v>
      </c>
      <c r="DZ43" s="30">
        <f>(AD43-'predicted rankings sorted'!AD40)^2</f>
        <v>0</v>
      </c>
      <c r="EA43" s="30">
        <f>(AE43-'predicted rankings sorted'!AE40)^2</f>
        <v>0</v>
      </c>
      <c r="EB43" s="30">
        <f>(AF43-'predicted rankings sorted'!AF40)^2</f>
        <v>0</v>
      </c>
      <c r="EC43" s="30">
        <f>(AG43-'predicted rankings sorted'!AG40)^2</f>
        <v>0</v>
      </c>
      <c r="ED43" s="30">
        <f>(AH43-'predicted rankings sorted'!AH40)^2</f>
        <v>0</v>
      </c>
      <c r="EE43" s="30">
        <f>(AI43-'predicted rankings sorted'!AI40)^2</f>
        <v>1</v>
      </c>
      <c r="EF43" s="30">
        <f>(AJ43-'predicted rankings sorted'!AJ40)^2</f>
        <v>0</v>
      </c>
      <c r="EG43" s="30">
        <f>(AK43-'predicted rankings sorted'!AK40)^2</f>
        <v>0</v>
      </c>
      <c r="EH43" s="30">
        <f>(AL43-'predicted rankings sorted'!AL40)^2</f>
        <v>0</v>
      </c>
      <c r="EI43" s="30">
        <f>(AM43-'predicted rankings sorted'!AM40)^2</f>
        <v>0</v>
      </c>
      <c r="EJ43" s="30">
        <f>(AN43-'predicted rankings sorted'!AN40)^2</f>
        <v>0</v>
      </c>
      <c r="EK43" s="30">
        <f>(AO43-'predicted rankings sorted'!AO40)^2</f>
        <v>0</v>
      </c>
      <c r="EL43" s="30">
        <f>(AP43-'predicted rankings sorted'!AP40)^2</f>
        <v>0</v>
      </c>
      <c r="EM43" s="30">
        <f>(AQ43-'predicted rankings sorted'!AQ40)^2</f>
        <v>0</v>
      </c>
      <c r="EN43" s="30">
        <f>(AR43-'predicted rankings sorted'!AR40)^2</f>
        <v>0</v>
      </c>
      <c r="EO43" s="30">
        <f>(AS43-'predicted rankings sorted'!AS40)^2</f>
        <v>0</v>
      </c>
      <c r="EP43" s="30">
        <f>(AT43-'predicted rankings sorted'!AT40)^2</f>
        <v>0</v>
      </c>
      <c r="EQ43" s="30">
        <f>(AU43-'predicted rankings sorted'!AU40)^2</f>
        <v>0</v>
      </c>
      <c r="ER43" s="30">
        <f>(AV43-'predicted rankings sorted'!AV40)^2</f>
        <v>0</v>
      </c>
      <c r="ES43" s="30">
        <f>(AW43-'predicted rankings sorted'!AW40)^2</f>
        <v>0</v>
      </c>
      <c r="ET43" s="30">
        <f>(AX43-'predicted rankings sorted'!AX40)^2</f>
        <v>0</v>
      </c>
      <c r="EU43" s="30">
        <f>(AY43-'predicted rankings sorted'!AY40)^2</f>
        <v>0</v>
      </c>
      <c r="EV43" s="30">
        <f>(AZ43-'predicted rankings sorted'!AZ40)^2</f>
        <v>0</v>
      </c>
      <c r="EW43" s="30">
        <f>(BA43-'predicted rankings sorted'!BA40)^2</f>
        <v>1</v>
      </c>
      <c r="EX43" s="30">
        <f>(BB43-'predicted rankings sorted'!BB40)^2</f>
        <v>0</v>
      </c>
      <c r="EY43" s="30">
        <f>(BC43-'predicted rankings sorted'!BC40)^2</f>
        <v>0</v>
      </c>
      <c r="EZ43" s="30">
        <f>(BD43-'predicted rankings sorted'!BD40)^2</f>
        <v>0</v>
      </c>
      <c r="FA43" s="30">
        <f>(BE43-'predicted rankings sorted'!BE40)^2</f>
        <v>0</v>
      </c>
      <c r="FB43" s="30">
        <f>(BF43-'predicted rankings sorted'!BF40)^2</f>
        <v>0</v>
      </c>
      <c r="FC43" s="30">
        <f>(BG43-'predicted rankings sorted'!BG40)^2</f>
        <v>0</v>
      </c>
      <c r="FD43" s="30">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2886</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30">
        <f>(G44-'predicted rankings sorted'!G41)^2</f>
        <v>0</v>
      </c>
      <c r="DD44" s="30">
        <f>(H44-'predicted rankings sorted'!H41)^2</f>
        <v>0</v>
      </c>
      <c r="DE44" s="30">
        <f>(I44-'predicted rankings sorted'!I41)^2</f>
        <v>0</v>
      </c>
      <c r="DF44" s="30">
        <f>(J44-'predicted rankings sorted'!J41)^2</f>
        <v>0</v>
      </c>
      <c r="DG44" s="30">
        <f>(K44-'predicted rankings sorted'!K41)^2</f>
        <v>0</v>
      </c>
      <c r="DH44" s="30">
        <f>(L44-'predicted rankings sorted'!L41)^2</f>
        <v>0</v>
      </c>
      <c r="DI44" s="30">
        <f>(M44-'predicted rankings sorted'!M41)^2</f>
        <v>0</v>
      </c>
      <c r="DJ44" s="30">
        <f>(N44-'predicted rankings sorted'!N41)^2</f>
        <v>0</v>
      </c>
      <c r="DK44" s="30">
        <f>(O44-'predicted rankings sorted'!O41)^2</f>
        <v>0</v>
      </c>
      <c r="DL44" s="30">
        <f>(P44-'predicted rankings sorted'!P41)^2</f>
        <v>0</v>
      </c>
      <c r="DM44" s="30">
        <f>(Q44-'predicted rankings sorted'!Q41)^2</f>
        <v>0</v>
      </c>
      <c r="DN44" s="30">
        <f>(R44-'predicted rankings sorted'!R41)^2</f>
        <v>0</v>
      </c>
      <c r="DO44" s="30">
        <f>(S44-'predicted rankings sorted'!S41)^2</f>
        <v>0</v>
      </c>
      <c r="DP44" s="30">
        <f>(T44-'predicted rankings sorted'!T41)^2</f>
        <v>0</v>
      </c>
      <c r="DQ44" s="30">
        <f>(U44-'predicted rankings sorted'!U41)^2</f>
        <v>0</v>
      </c>
      <c r="DR44" s="30">
        <f>(V44-'predicted rankings sorted'!V41)^2</f>
        <v>0</v>
      </c>
      <c r="DS44" s="30">
        <f>(W44-'predicted rankings sorted'!W41)^2</f>
        <v>0</v>
      </c>
      <c r="DT44" s="30">
        <f>(X44-'predicted rankings sorted'!X41)^2</f>
        <v>0</v>
      </c>
      <c r="DU44" s="30">
        <f>(Y44-'predicted rankings sorted'!Y41)^2</f>
        <v>0</v>
      </c>
      <c r="DV44" s="30">
        <f>(Z44-'predicted rankings sorted'!Z41)^2</f>
        <v>0</v>
      </c>
      <c r="DW44" s="30">
        <f>(AA44-'predicted rankings sorted'!AA41)^2</f>
        <v>0</v>
      </c>
      <c r="DX44" s="30">
        <f>(AB44-'predicted rankings sorted'!AB41)^2</f>
        <v>0</v>
      </c>
      <c r="DY44" s="30">
        <f>(AC44-'predicted rankings sorted'!AC41)^2</f>
        <v>0</v>
      </c>
      <c r="DZ44" s="30">
        <f>(AD44-'predicted rankings sorted'!AD41)^2</f>
        <v>0</v>
      </c>
      <c r="EA44" s="30">
        <f>(AE44-'predicted rankings sorted'!AE41)^2</f>
        <v>0</v>
      </c>
      <c r="EB44" s="30">
        <f>(AF44-'predicted rankings sorted'!AF41)^2</f>
        <v>0</v>
      </c>
      <c r="EC44" s="30">
        <f>(AG44-'predicted rankings sorted'!AG41)^2</f>
        <v>0</v>
      </c>
      <c r="ED44" s="30">
        <f>(AH44-'predicted rankings sorted'!AH41)^2</f>
        <v>0</v>
      </c>
      <c r="EE44" s="30">
        <f>(AI44-'predicted rankings sorted'!AI41)^2</f>
        <v>0</v>
      </c>
      <c r="EF44" s="30">
        <f>(AJ44-'predicted rankings sorted'!AJ41)^2</f>
        <v>0</v>
      </c>
      <c r="EG44" s="30">
        <f>(AK44-'predicted rankings sorted'!AK41)^2</f>
        <v>0</v>
      </c>
      <c r="EH44" s="30">
        <f>(AL44-'predicted rankings sorted'!AL41)^2</f>
        <v>0</v>
      </c>
      <c r="EI44" s="30">
        <f>(AM44-'predicted rankings sorted'!AM41)^2</f>
        <v>0</v>
      </c>
      <c r="EJ44" s="30">
        <f>(AN44-'predicted rankings sorted'!AN41)^2</f>
        <v>0</v>
      </c>
      <c r="EK44" s="30">
        <f>(AO44-'predicted rankings sorted'!AO41)^2</f>
        <v>0</v>
      </c>
      <c r="EL44" s="30">
        <f>(AP44-'predicted rankings sorted'!AP41)^2</f>
        <v>0</v>
      </c>
      <c r="EM44" s="30">
        <f>(AQ44-'predicted rankings sorted'!AQ41)^2</f>
        <v>0</v>
      </c>
      <c r="EN44" s="30">
        <f>(AR44-'predicted rankings sorted'!AR41)^2</f>
        <v>0</v>
      </c>
      <c r="EO44" s="30">
        <f>(AS44-'predicted rankings sorted'!AS41)^2</f>
        <v>0</v>
      </c>
      <c r="EP44" s="30">
        <f>(AT44-'predicted rankings sorted'!AT41)^2</f>
        <v>0</v>
      </c>
      <c r="EQ44" s="30">
        <f>(AU44-'predicted rankings sorted'!AU41)^2</f>
        <v>0</v>
      </c>
      <c r="ER44" s="30">
        <f>(AV44-'predicted rankings sorted'!AV41)^2</f>
        <v>1</v>
      </c>
      <c r="ES44" s="30">
        <f>(AW44-'predicted rankings sorted'!AW41)^2</f>
        <v>1</v>
      </c>
      <c r="ET44" s="30">
        <f>(AX44-'predicted rankings sorted'!AX41)^2</f>
        <v>0</v>
      </c>
      <c r="EU44" s="30">
        <f>(AY44-'predicted rankings sorted'!AY41)^2</f>
        <v>0</v>
      </c>
      <c r="EV44" s="30">
        <f>(AZ44-'predicted rankings sorted'!AZ41)^2</f>
        <v>0</v>
      </c>
      <c r="EW44" s="30">
        <f>(BA44-'predicted rankings sorted'!BA41)^2</f>
        <v>0</v>
      </c>
      <c r="EX44" s="30">
        <f>(BB44-'predicted rankings sorted'!BB41)^2</f>
        <v>0</v>
      </c>
      <c r="EY44" s="30">
        <f>(BC44-'predicted rankings sorted'!BC41)^2</f>
        <v>0</v>
      </c>
      <c r="EZ44" s="30">
        <f>(BD44-'predicted rankings sorted'!BD41)^2</f>
        <v>0</v>
      </c>
      <c r="FA44" s="30">
        <f>(BE44-'predicted rankings sorted'!BE41)^2</f>
        <v>0</v>
      </c>
      <c r="FB44" s="30">
        <f>(BF44-'predicted rankings sorted'!BF41)^2</f>
        <v>0</v>
      </c>
      <c r="FC44" s="30">
        <f>(BG44-'predicted rankings sorted'!BG41)^2</f>
        <v>0</v>
      </c>
      <c r="FD44" s="30">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2935</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30">
        <f>(G45-'predicted rankings sorted'!G42)^2</f>
        <v>0</v>
      </c>
      <c r="DD45" s="30">
        <f>(H45-'predicted rankings sorted'!H42)^2</f>
        <v>0</v>
      </c>
      <c r="DE45" s="30">
        <f>(I45-'predicted rankings sorted'!I42)^2</f>
        <v>0</v>
      </c>
      <c r="DF45" s="30">
        <f>(J45-'predicted rankings sorted'!J42)^2</f>
        <v>0</v>
      </c>
      <c r="DG45" s="30">
        <f>(K45-'predicted rankings sorted'!K42)^2</f>
        <v>0</v>
      </c>
      <c r="DH45" s="30">
        <f>(L45-'predicted rankings sorted'!L42)^2</f>
        <v>0</v>
      </c>
      <c r="DI45" s="30">
        <f>(M45-'predicted rankings sorted'!M42)^2</f>
        <v>0</v>
      </c>
      <c r="DJ45" s="30">
        <f>(N45-'predicted rankings sorted'!N42)^2</f>
        <v>0</v>
      </c>
      <c r="DK45" s="30">
        <f>(O45-'predicted rankings sorted'!O42)^2</f>
        <v>0</v>
      </c>
      <c r="DL45" s="30">
        <f>(P45-'predicted rankings sorted'!P42)^2</f>
        <v>0</v>
      </c>
      <c r="DM45" s="30">
        <f>(Q45-'predicted rankings sorted'!Q42)^2</f>
        <v>0</v>
      </c>
      <c r="DN45" s="30">
        <f>(R45-'predicted rankings sorted'!R42)^2</f>
        <v>0</v>
      </c>
      <c r="DO45" s="30">
        <f>(S45-'predicted rankings sorted'!S42)^2</f>
        <v>0</v>
      </c>
      <c r="DP45" s="30">
        <f>(T45-'predicted rankings sorted'!T42)^2</f>
        <v>0</v>
      </c>
      <c r="DQ45" s="30">
        <f>(U45-'predicted rankings sorted'!U42)^2</f>
        <v>0</v>
      </c>
      <c r="DR45" s="30">
        <f>(V45-'predicted rankings sorted'!V42)^2</f>
        <v>0</v>
      </c>
      <c r="DS45" s="30">
        <f>(W45-'predicted rankings sorted'!W42)^2</f>
        <v>0</v>
      </c>
      <c r="DT45" s="30">
        <f>(X45-'predicted rankings sorted'!X42)^2</f>
        <v>0</v>
      </c>
      <c r="DU45" s="30">
        <f>(Y45-'predicted rankings sorted'!Y42)^2</f>
        <v>0</v>
      </c>
      <c r="DV45" s="30">
        <f>(Z45-'predicted rankings sorted'!Z42)^2</f>
        <v>0</v>
      </c>
      <c r="DW45" s="30">
        <f>(AA45-'predicted rankings sorted'!AA42)^2</f>
        <v>0</v>
      </c>
      <c r="DX45" s="30">
        <f>(AB45-'predicted rankings sorted'!AB42)^2</f>
        <v>0</v>
      </c>
      <c r="DY45" s="30">
        <f>(AC45-'predicted rankings sorted'!AC42)^2</f>
        <v>0</v>
      </c>
      <c r="DZ45" s="30">
        <f>(AD45-'predicted rankings sorted'!AD42)^2</f>
        <v>0</v>
      </c>
      <c r="EA45" s="30">
        <f>(AE45-'predicted rankings sorted'!AE42)^2</f>
        <v>0</v>
      </c>
      <c r="EB45" s="30">
        <f>(AF45-'predicted rankings sorted'!AF42)^2</f>
        <v>0</v>
      </c>
      <c r="EC45" s="30">
        <f>(AG45-'predicted rankings sorted'!AG42)^2</f>
        <v>0</v>
      </c>
      <c r="ED45" s="30">
        <f>(AH45-'predicted rankings sorted'!AH42)^2</f>
        <v>0</v>
      </c>
      <c r="EE45" s="30">
        <f>(AI45-'predicted rankings sorted'!AI42)^2</f>
        <v>0</v>
      </c>
      <c r="EF45" s="30">
        <f>(AJ45-'predicted rankings sorted'!AJ42)^2</f>
        <v>0</v>
      </c>
      <c r="EG45" s="30">
        <f>(AK45-'predicted rankings sorted'!AK42)^2</f>
        <v>0</v>
      </c>
      <c r="EH45" s="30">
        <f>(AL45-'predicted rankings sorted'!AL42)^2</f>
        <v>0</v>
      </c>
      <c r="EI45" s="30">
        <f>(AM45-'predicted rankings sorted'!AM42)^2</f>
        <v>0</v>
      </c>
      <c r="EJ45" s="30">
        <f>(AN45-'predicted rankings sorted'!AN42)^2</f>
        <v>0</v>
      </c>
      <c r="EK45" s="30">
        <f>(AO45-'predicted rankings sorted'!AO42)^2</f>
        <v>0</v>
      </c>
      <c r="EL45" s="30">
        <f>(AP45-'predicted rankings sorted'!AP42)^2</f>
        <v>0</v>
      </c>
      <c r="EM45" s="30">
        <f>(AQ45-'predicted rankings sorted'!AQ42)^2</f>
        <v>0</v>
      </c>
      <c r="EN45" s="30">
        <f>(AR45-'predicted rankings sorted'!AR42)^2</f>
        <v>0</v>
      </c>
      <c r="EO45" s="30">
        <f>(AS45-'predicted rankings sorted'!AS42)^2</f>
        <v>0</v>
      </c>
      <c r="EP45" s="30">
        <f>(AT45-'predicted rankings sorted'!AT42)^2</f>
        <v>0</v>
      </c>
      <c r="EQ45" s="30">
        <f>(AU45-'predicted rankings sorted'!AU42)^2</f>
        <v>0</v>
      </c>
      <c r="ER45" s="30">
        <f>(AV45-'predicted rankings sorted'!AV42)^2</f>
        <v>0</v>
      </c>
      <c r="ES45" s="30">
        <f>(AW45-'predicted rankings sorted'!AW42)^2</f>
        <v>0</v>
      </c>
      <c r="ET45" s="30">
        <f>(AX45-'predicted rankings sorted'!AX42)^2</f>
        <v>0</v>
      </c>
      <c r="EU45" s="30">
        <f>(AY45-'predicted rankings sorted'!AY42)^2</f>
        <v>0</v>
      </c>
      <c r="EV45" s="30">
        <f>(AZ45-'predicted rankings sorted'!AZ42)^2</f>
        <v>0</v>
      </c>
      <c r="EW45" s="30">
        <f>(BA45-'predicted rankings sorted'!BA42)^2</f>
        <v>0</v>
      </c>
      <c r="EX45" s="30">
        <f>(BB45-'predicted rankings sorted'!BB42)^2</f>
        <v>0</v>
      </c>
      <c r="EY45" s="30">
        <f>(BC45-'predicted rankings sorted'!BC42)^2</f>
        <v>0</v>
      </c>
      <c r="EZ45" s="30">
        <f>(BD45-'predicted rankings sorted'!BD42)^2</f>
        <v>0</v>
      </c>
      <c r="FA45" s="30">
        <f>(BE45-'predicted rankings sorted'!BE42)^2</f>
        <v>0</v>
      </c>
      <c r="FB45" s="30">
        <f>(BF45-'predicted rankings sorted'!BF42)^2</f>
        <v>0</v>
      </c>
      <c r="FC45" s="30">
        <f>(BG45-'predicted rankings sorted'!BG42)^2</f>
        <v>0</v>
      </c>
      <c r="FD45" s="30">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2957</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30">
        <f>(G46-'predicted rankings sorted'!G43)^2</f>
        <v>0</v>
      </c>
      <c r="DD46" s="30">
        <f>(H46-'predicted rankings sorted'!H43)^2</f>
        <v>0</v>
      </c>
      <c r="DE46" s="30">
        <f>(I46-'predicted rankings sorted'!I43)^2</f>
        <v>0</v>
      </c>
      <c r="DF46" s="30">
        <f>(J46-'predicted rankings sorted'!J43)^2</f>
        <v>0</v>
      </c>
      <c r="DG46" s="30">
        <f>(K46-'predicted rankings sorted'!K43)^2</f>
        <v>0</v>
      </c>
      <c r="DH46" s="30">
        <f>(L46-'predicted rankings sorted'!L43)^2</f>
        <v>0</v>
      </c>
      <c r="DI46" s="30">
        <f>(M46-'predicted rankings sorted'!M43)^2</f>
        <v>0</v>
      </c>
      <c r="DJ46" s="30">
        <f>(N46-'predicted rankings sorted'!N43)^2</f>
        <v>0</v>
      </c>
      <c r="DK46" s="30">
        <f>(O46-'predicted rankings sorted'!O43)^2</f>
        <v>0</v>
      </c>
      <c r="DL46" s="30">
        <f>(P46-'predicted rankings sorted'!P43)^2</f>
        <v>0</v>
      </c>
      <c r="DM46" s="30">
        <f>(Q46-'predicted rankings sorted'!Q43)^2</f>
        <v>0</v>
      </c>
      <c r="DN46" s="30">
        <f>(R46-'predicted rankings sorted'!R43)^2</f>
        <v>0</v>
      </c>
      <c r="DO46" s="30">
        <f>(S46-'predicted rankings sorted'!S43)^2</f>
        <v>0</v>
      </c>
      <c r="DP46" s="30">
        <f>(T46-'predicted rankings sorted'!T43)^2</f>
        <v>0</v>
      </c>
      <c r="DQ46" s="30">
        <f>(U46-'predicted rankings sorted'!U43)^2</f>
        <v>0</v>
      </c>
      <c r="DR46" s="30">
        <f>(V46-'predicted rankings sorted'!V43)^2</f>
        <v>0</v>
      </c>
      <c r="DS46" s="30">
        <f>(W46-'predicted rankings sorted'!W43)^2</f>
        <v>0</v>
      </c>
      <c r="DT46" s="30">
        <f>(X46-'predicted rankings sorted'!X43)^2</f>
        <v>0</v>
      </c>
      <c r="DU46" s="30">
        <f>(Y46-'predicted rankings sorted'!Y43)^2</f>
        <v>0</v>
      </c>
      <c r="DV46" s="30">
        <f>(Z46-'predicted rankings sorted'!Z43)^2</f>
        <v>0</v>
      </c>
      <c r="DW46" s="30">
        <f>(AA46-'predicted rankings sorted'!AA43)^2</f>
        <v>0</v>
      </c>
      <c r="DX46" s="30">
        <f>(AB46-'predicted rankings sorted'!AB43)^2</f>
        <v>0</v>
      </c>
      <c r="DY46" s="30">
        <f>(AC46-'predicted rankings sorted'!AC43)^2</f>
        <v>0</v>
      </c>
      <c r="DZ46" s="30">
        <f>(AD46-'predicted rankings sorted'!AD43)^2</f>
        <v>0</v>
      </c>
      <c r="EA46" s="30">
        <f>(AE46-'predicted rankings sorted'!AE43)^2</f>
        <v>0</v>
      </c>
      <c r="EB46" s="30">
        <f>(AF46-'predicted rankings sorted'!AF43)^2</f>
        <v>0</v>
      </c>
      <c r="EC46" s="30">
        <f>(AG46-'predicted rankings sorted'!AG43)^2</f>
        <v>0</v>
      </c>
      <c r="ED46" s="30">
        <f>(AH46-'predicted rankings sorted'!AH43)^2</f>
        <v>0</v>
      </c>
      <c r="EE46" s="30">
        <f>(AI46-'predicted rankings sorted'!AI43)^2</f>
        <v>0</v>
      </c>
      <c r="EF46" s="30">
        <f>(AJ46-'predicted rankings sorted'!AJ43)^2</f>
        <v>0</v>
      </c>
      <c r="EG46" s="30">
        <f>(AK46-'predicted rankings sorted'!AK43)^2</f>
        <v>0</v>
      </c>
      <c r="EH46" s="30">
        <f>(AL46-'predicted rankings sorted'!AL43)^2</f>
        <v>0</v>
      </c>
      <c r="EI46" s="30">
        <f>(AM46-'predicted rankings sorted'!AM43)^2</f>
        <v>0</v>
      </c>
      <c r="EJ46" s="30">
        <f>(AN46-'predicted rankings sorted'!AN43)^2</f>
        <v>0</v>
      </c>
      <c r="EK46" s="30">
        <f>(AO46-'predicted rankings sorted'!AO43)^2</f>
        <v>0</v>
      </c>
      <c r="EL46" s="30">
        <f>(AP46-'predicted rankings sorted'!AP43)^2</f>
        <v>0</v>
      </c>
      <c r="EM46" s="30">
        <f>(AQ46-'predicted rankings sorted'!AQ43)^2</f>
        <v>0</v>
      </c>
      <c r="EN46" s="30">
        <f>(AR46-'predicted rankings sorted'!AR43)^2</f>
        <v>0</v>
      </c>
      <c r="EO46" s="30">
        <f>(AS46-'predicted rankings sorted'!AS43)^2</f>
        <v>0</v>
      </c>
      <c r="EP46" s="30">
        <f>(AT46-'predicted rankings sorted'!AT43)^2</f>
        <v>0</v>
      </c>
      <c r="EQ46" s="30">
        <f>(AU46-'predicted rankings sorted'!AU43)^2</f>
        <v>0</v>
      </c>
      <c r="ER46" s="30">
        <f>(AV46-'predicted rankings sorted'!AV43)^2</f>
        <v>0</v>
      </c>
      <c r="ES46" s="30">
        <f>(AW46-'predicted rankings sorted'!AW43)^2</f>
        <v>0</v>
      </c>
      <c r="ET46" s="30">
        <f>(AX46-'predicted rankings sorted'!AX43)^2</f>
        <v>0</v>
      </c>
      <c r="EU46" s="30">
        <f>(AY46-'predicted rankings sorted'!AY43)^2</f>
        <v>0</v>
      </c>
      <c r="EV46" s="30">
        <f>(AZ46-'predicted rankings sorted'!AZ43)^2</f>
        <v>0</v>
      </c>
      <c r="EW46" s="30">
        <f>(BA46-'predicted rankings sorted'!BA43)^2</f>
        <v>0</v>
      </c>
      <c r="EX46" s="30">
        <f>(BB46-'predicted rankings sorted'!BB43)^2</f>
        <v>0</v>
      </c>
      <c r="EY46" s="30">
        <f>(BC46-'predicted rankings sorted'!BC43)^2</f>
        <v>0</v>
      </c>
      <c r="EZ46" s="30">
        <f>(BD46-'predicted rankings sorted'!BD43)^2</f>
        <v>0</v>
      </c>
      <c r="FA46" s="30">
        <f>(BE46-'predicted rankings sorted'!BE43)^2</f>
        <v>0</v>
      </c>
      <c r="FB46" s="30">
        <f>(BF46-'predicted rankings sorted'!BF43)^2</f>
        <v>0</v>
      </c>
      <c r="FC46" s="30">
        <f>(BG46-'predicted rankings sorted'!BG43)^2</f>
        <v>0</v>
      </c>
      <c r="FD46" s="30">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1846</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30">
        <f>(G47-'predicted rankings sorted'!G44)^2</f>
        <v>0</v>
      </c>
      <c r="DD47" s="30">
        <f>(H47-'predicted rankings sorted'!H44)^2</f>
        <v>0</v>
      </c>
      <c r="DE47" s="30">
        <f>(I47-'predicted rankings sorted'!I44)^2</f>
        <v>0</v>
      </c>
      <c r="DF47" s="30">
        <f>(J47-'predicted rankings sorted'!J44)^2</f>
        <v>0</v>
      </c>
      <c r="DG47" s="30">
        <f>(K47-'predicted rankings sorted'!K44)^2</f>
        <v>0</v>
      </c>
      <c r="DH47" s="30">
        <f>(L47-'predicted rankings sorted'!L44)^2</f>
        <v>0</v>
      </c>
      <c r="DI47" s="30">
        <f>(M47-'predicted rankings sorted'!M44)^2</f>
        <v>0</v>
      </c>
      <c r="DJ47" s="30">
        <f>(N47-'predicted rankings sorted'!N44)^2</f>
        <v>0</v>
      </c>
      <c r="DK47" s="30">
        <f>(O47-'predicted rankings sorted'!O44)^2</f>
        <v>0</v>
      </c>
      <c r="DL47" s="30">
        <f>(P47-'predicted rankings sorted'!P44)^2</f>
        <v>0</v>
      </c>
      <c r="DM47" s="30">
        <f>(Q47-'predicted rankings sorted'!Q44)^2</f>
        <v>0</v>
      </c>
      <c r="DN47" s="30">
        <f>(R47-'predicted rankings sorted'!R44)^2</f>
        <v>0</v>
      </c>
      <c r="DO47" s="30">
        <f>(S47-'predicted rankings sorted'!S44)^2</f>
        <v>0</v>
      </c>
      <c r="DP47" s="30">
        <f>(T47-'predicted rankings sorted'!T44)^2</f>
        <v>0</v>
      </c>
      <c r="DQ47" s="30">
        <f>(U47-'predicted rankings sorted'!U44)^2</f>
        <v>0</v>
      </c>
      <c r="DR47" s="30">
        <f>(V47-'predicted rankings sorted'!V44)^2</f>
        <v>0</v>
      </c>
      <c r="DS47" s="30">
        <f>(W47-'predicted rankings sorted'!W44)^2</f>
        <v>0</v>
      </c>
      <c r="DT47" s="30">
        <f>(X47-'predicted rankings sorted'!X44)^2</f>
        <v>0</v>
      </c>
      <c r="DU47" s="30">
        <f>(Y47-'predicted rankings sorted'!Y44)^2</f>
        <v>0</v>
      </c>
      <c r="DV47" s="30">
        <f>(Z47-'predicted rankings sorted'!Z44)^2</f>
        <v>0</v>
      </c>
      <c r="DW47" s="30">
        <f>(AA47-'predicted rankings sorted'!AA44)^2</f>
        <v>0</v>
      </c>
      <c r="DX47" s="30">
        <f>(AB47-'predicted rankings sorted'!AB44)^2</f>
        <v>0</v>
      </c>
      <c r="DY47" s="30">
        <f>(AC47-'predicted rankings sorted'!AC44)^2</f>
        <v>0</v>
      </c>
      <c r="DZ47" s="30">
        <f>(AD47-'predicted rankings sorted'!AD44)^2</f>
        <v>0</v>
      </c>
      <c r="EA47" s="30">
        <f>(AE47-'predicted rankings sorted'!AE44)^2</f>
        <v>0</v>
      </c>
      <c r="EB47" s="30">
        <f>(AF47-'predicted rankings sorted'!AF44)^2</f>
        <v>0</v>
      </c>
      <c r="EC47" s="30">
        <f>(AG47-'predicted rankings sorted'!AG44)^2</f>
        <v>0</v>
      </c>
      <c r="ED47" s="30">
        <f>(AH47-'predicted rankings sorted'!AH44)^2</f>
        <v>0</v>
      </c>
      <c r="EE47" s="30">
        <f>(AI47-'predicted rankings sorted'!AI44)^2</f>
        <v>0</v>
      </c>
      <c r="EF47" s="30">
        <f>(AJ47-'predicted rankings sorted'!AJ44)^2</f>
        <v>0</v>
      </c>
      <c r="EG47" s="30">
        <f>(AK47-'predicted rankings sorted'!AK44)^2</f>
        <v>0</v>
      </c>
      <c r="EH47" s="30">
        <f>(AL47-'predicted rankings sorted'!AL44)^2</f>
        <v>0</v>
      </c>
      <c r="EI47" s="30">
        <f>(AM47-'predicted rankings sorted'!AM44)^2</f>
        <v>0</v>
      </c>
      <c r="EJ47" s="30">
        <f>(AN47-'predicted rankings sorted'!AN44)^2</f>
        <v>0</v>
      </c>
      <c r="EK47" s="30">
        <f>(AO47-'predicted rankings sorted'!AO44)^2</f>
        <v>0</v>
      </c>
      <c r="EL47" s="30">
        <f>(AP47-'predicted rankings sorted'!AP44)^2</f>
        <v>0</v>
      </c>
      <c r="EM47" s="30">
        <f>(AQ47-'predicted rankings sorted'!AQ44)^2</f>
        <v>0</v>
      </c>
      <c r="EN47" s="30">
        <f>(AR47-'predicted rankings sorted'!AR44)^2</f>
        <v>0</v>
      </c>
      <c r="EO47" s="30">
        <f>(AS47-'predicted rankings sorted'!AS44)^2</f>
        <v>0</v>
      </c>
      <c r="EP47" s="30">
        <f>(AT47-'predicted rankings sorted'!AT44)^2</f>
        <v>0</v>
      </c>
      <c r="EQ47" s="30">
        <f>(AU47-'predicted rankings sorted'!AU44)^2</f>
        <v>0</v>
      </c>
      <c r="ER47" s="30">
        <f>(AV47-'predicted rankings sorted'!AV44)^2</f>
        <v>0</v>
      </c>
      <c r="ES47" s="30">
        <f>(AW47-'predicted rankings sorted'!AW44)^2</f>
        <v>0</v>
      </c>
      <c r="ET47" s="30">
        <f>(AX47-'predicted rankings sorted'!AX44)^2</f>
        <v>0</v>
      </c>
      <c r="EU47" s="30">
        <f>(AY47-'predicted rankings sorted'!AY44)^2</f>
        <v>0</v>
      </c>
      <c r="EV47" s="30">
        <f>(AZ47-'predicted rankings sorted'!AZ44)^2</f>
        <v>0</v>
      </c>
      <c r="EW47" s="30">
        <f>(BA47-'predicted rankings sorted'!BA44)^2</f>
        <v>0</v>
      </c>
      <c r="EX47" s="30">
        <f>(BB47-'predicted rankings sorted'!BB44)^2</f>
        <v>1</v>
      </c>
      <c r="EY47" s="30">
        <f>(BC47-'predicted rankings sorted'!BC44)^2</f>
        <v>0</v>
      </c>
      <c r="EZ47" s="30">
        <f>(BD47-'predicted rankings sorted'!BD44)^2</f>
        <v>0</v>
      </c>
      <c r="FA47" s="30">
        <f>(BE47-'predicted rankings sorted'!BE44)^2</f>
        <v>0</v>
      </c>
      <c r="FB47" s="30">
        <f>(BF47-'predicted rankings sorted'!BF44)^2</f>
        <v>0</v>
      </c>
      <c r="FC47" s="30">
        <f>(BG47-'predicted rankings sorted'!BG44)^2</f>
        <v>0</v>
      </c>
      <c r="FD47" s="30">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3125</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30">
        <f>(G48-'predicted rankings sorted'!G45)^2</f>
        <v>0</v>
      </c>
      <c r="DD48" s="30">
        <f>(H48-'predicted rankings sorted'!H45)^2</f>
        <v>0</v>
      </c>
      <c r="DE48" s="30">
        <f>(I48-'predicted rankings sorted'!I45)^2</f>
        <v>0</v>
      </c>
      <c r="DF48" s="30">
        <f>(J48-'predicted rankings sorted'!J45)^2</f>
        <v>0</v>
      </c>
      <c r="DG48" s="30">
        <f>(K48-'predicted rankings sorted'!K45)^2</f>
        <v>0</v>
      </c>
      <c r="DH48" s="30">
        <f>(L48-'predicted rankings sorted'!L45)^2</f>
        <v>0</v>
      </c>
      <c r="DI48" s="30">
        <f>(M48-'predicted rankings sorted'!M45)^2</f>
        <v>0</v>
      </c>
      <c r="DJ48" s="30">
        <f>(N48-'predicted rankings sorted'!N45)^2</f>
        <v>0</v>
      </c>
      <c r="DK48" s="30">
        <f>(O48-'predicted rankings sorted'!O45)^2</f>
        <v>0</v>
      </c>
      <c r="DL48" s="30">
        <f>(P48-'predicted rankings sorted'!P45)^2</f>
        <v>0</v>
      </c>
      <c r="DM48" s="30">
        <f>(Q48-'predicted rankings sorted'!Q45)^2</f>
        <v>0</v>
      </c>
      <c r="DN48" s="30">
        <f>(R48-'predicted rankings sorted'!R45)^2</f>
        <v>0</v>
      </c>
      <c r="DO48" s="30">
        <f>(S48-'predicted rankings sorted'!S45)^2</f>
        <v>0</v>
      </c>
      <c r="DP48" s="30">
        <f>(T48-'predicted rankings sorted'!T45)^2</f>
        <v>0</v>
      </c>
      <c r="DQ48" s="30">
        <f>(U48-'predicted rankings sorted'!U45)^2</f>
        <v>0</v>
      </c>
      <c r="DR48" s="30">
        <f>(V48-'predicted rankings sorted'!V45)^2</f>
        <v>0</v>
      </c>
      <c r="DS48" s="30">
        <f>(W48-'predicted rankings sorted'!W45)^2</f>
        <v>0</v>
      </c>
      <c r="DT48" s="30">
        <f>(X48-'predicted rankings sorted'!X45)^2</f>
        <v>1</v>
      </c>
      <c r="DU48" s="30">
        <f>(Y48-'predicted rankings sorted'!Y45)^2</f>
        <v>0</v>
      </c>
      <c r="DV48" s="30">
        <f>(Z48-'predicted rankings sorted'!Z45)^2</f>
        <v>0</v>
      </c>
      <c r="DW48" s="30">
        <f>(AA48-'predicted rankings sorted'!AA45)^2</f>
        <v>0</v>
      </c>
      <c r="DX48" s="30">
        <f>(AB48-'predicted rankings sorted'!AB45)^2</f>
        <v>0</v>
      </c>
      <c r="DY48" s="30">
        <f>(AC48-'predicted rankings sorted'!AC45)^2</f>
        <v>0</v>
      </c>
      <c r="DZ48" s="30">
        <f>(AD48-'predicted rankings sorted'!AD45)^2</f>
        <v>0</v>
      </c>
      <c r="EA48" s="30">
        <f>(AE48-'predicted rankings sorted'!AE45)^2</f>
        <v>0</v>
      </c>
      <c r="EB48" s="30">
        <f>(AF48-'predicted rankings sorted'!AF45)^2</f>
        <v>0</v>
      </c>
      <c r="EC48" s="30">
        <f>(AG48-'predicted rankings sorted'!AG45)^2</f>
        <v>0</v>
      </c>
      <c r="ED48" s="30">
        <f>(AH48-'predicted rankings sorted'!AH45)^2</f>
        <v>0</v>
      </c>
      <c r="EE48" s="30">
        <f>(AI48-'predicted rankings sorted'!AI45)^2</f>
        <v>0</v>
      </c>
      <c r="EF48" s="30">
        <f>(AJ48-'predicted rankings sorted'!AJ45)^2</f>
        <v>0</v>
      </c>
      <c r="EG48" s="30">
        <f>(AK48-'predicted rankings sorted'!AK45)^2</f>
        <v>0</v>
      </c>
      <c r="EH48" s="30">
        <f>(AL48-'predicted rankings sorted'!AL45)^2</f>
        <v>0</v>
      </c>
      <c r="EI48" s="30">
        <f>(AM48-'predicted rankings sorted'!AM45)^2</f>
        <v>0</v>
      </c>
      <c r="EJ48" s="30">
        <f>(AN48-'predicted rankings sorted'!AN45)^2</f>
        <v>0</v>
      </c>
      <c r="EK48" s="30">
        <f>(AO48-'predicted rankings sorted'!AO45)^2</f>
        <v>0</v>
      </c>
      <c r="EL48" s="30">
        <f>(AP48-'predicted rankings sorted'!AP45)^2</f>
        <v>0</v>
      </c>
      <c r="EM48" s="30">
        <f>(AQ48-'predicted rankings sorted'!AQ45)^2</f>
        <v>0</v>
      </c>
      <c r="EN48" s="30">
        <f>(AR48-'predicted rankings sorted'!AR45)^2</f>
        <v>0</v>
      </c>
      <c r="EO48" s="30">
        <f>(AS48-'predicted rankings sorted'!AS45)^2</f>
        <v>0</v>
      </c>
      <c r="EP48" s="30">
        <f>(AT48-'predicted rankings sorted'!AT45)^2</f>
        <v>0</v>
      </c>
      <c r="EQ48" s="30">
        <f>(AU48-'predicted rankings sorted'!AU45)^2</f>
        <v>0</v>
      </c>
      <c r="ER48" s="30">
        <f>(AV48-'predicted rankings sorted'!AV45)^2</f>
        <v>0</v>
      </c>
      <c r="ES48" s="30">
        <f>(AW48-'predicted rankings sorted'!AW45)^2</f>
        <v>0</v>
      </c>
      <c r="ET48" s="30">
        <f>(AX48-'predicted rankings sorted'!AX45)^2</f>
        <v>0</v>
      </c>
      <c r="EU48" s="30">
        <f>(AY48-'predicted rankings sorted'!AY45)^2</f>
        <v>0</v>
      </c>
      <c r="EV48" s="30">
        <f>(AZ48-'predicted rankings sorted'!AZ45)^2</f>
        <v>0</v>
      </c>
      <c r="EW48" s="30">
        <f>(BA48-'predicted rankings sorted'!BA45)^2</f>
        <v>0</v>
      </c>
      <c r="EX48" s="30">
        <f>(BB48-'predicted rankings sorted'!BB45)^2</f>
        <v>0</v>
      </c>
      <c r="EY48" s="30">
        <f>(BC48-'predicted rankings sorted'!BC45)^2</f>
        <v>1</v>
      </c>
      <c r="EZ48" s="30">
        <f>(BD48-'predicted rankings sorted'!BD45)^2</f>
        <v>0</v>
      </c>
      <c r="FA48" s="30">
        <f>(BE48-'predicted rankings sorted'!BE45)^2</f>
        <v>0</v>
      </c>
      <c r="FB48" s="30">
        <f>(BF48-'predicted rankings sorted'!BF45)^2</f>
        <v>0</v>
      </c>
      <c r="FC48" s="30">
        <f>(BG48-'predicted rankings sorted'!BG45)^2</f>
        <v>0</v>
      </c>
      <c r="FD48" s="30">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3190</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30">
        <f>(G49-'predicted rankings sorted'!G46)^2</f>
        <v>0</v>
      </c>
      <c r="DD49" s="30">
        <f>(H49-'predicted rankings sorted'!H46)^2</f>
        <v>0</v>
      </c>
      <c r="DE49" s="30">
        <f>(I49-'predicted rankings sorted'!I46)^2</f>
        <v>0</v>
      </c>
      <c r="DF49" s="30">
        <f>(J49-'predicted rankings sorted'!J46)^2</f>
        <v>0</v>
      </c>
      <c r="DG49" s="30">
        <f>(K49-'predicted rankings sorted'!K46)^2</f>
        <v>0</v>
      </c>
      <c r="DH49" s="30">
        <f>(L49-'predicted rankings sorted'!L46)^2</f>
        <v>0</v>
      </c>
      <c r="DI49" s="30">
        <f>(M49-'predicted rankings sorted'!M46)^2</f>
        <v>0</v>
      </c>
      <c r="DJ49" s="30">
        <f>(N49-'predicted rankings sorted'!N46)^2</f>
        <v>0</v>
      </c>
      <c r="DK49" s="30">
        <f>(O49-'predicted rankings sorted'!O46)^2</f>
        <v>0</v>
      </c>
      <c r="DL49" s="30">
        <f>(P49-'predicted rankings sorted'!P46)^2</f>
        <v>0</v>
      </c>
      <c r="DM49" s="30">
        <f>(Q49-'predicted rankings sorted'!Q46)^2</f>
        <v>1</v>
      </c>
      <c r="DN49" s="30">
        <f>(R49-'predicted rankings sorted'!R46)^2</f>
        <v>0</v>
      </c>
      <c r="DO49" s="30">
        <f>(S49-'predicted rankings sorted'!S46)^2</f>
        <v>0</v>
      </c>
      <c r="DP49" s="30">
        <f>(T49-'predicted rankings sorted'!T46)^2</f>
        <v>0</v>
      </c>
      <c r="DQ49" s="30">
        <f>(U49-'predicted rankings sorted'!U46)^2</f>
        <v>0</v>
      </c>
      <c r="DR49" s="30">
        <f>(V49-'predicted rankings sorted'!V46)^2</f>
        <v>0</v>
      </c>
      <c r="DS49" s="30">
        <f>(W49-'predicted rankings sorted'!W46)^2</f>
        <v>0</v>
      </c>
      <c r="DT49" s="30">
        <f>(X49-'predicted rankings sorted'!X46)^2</f>
        <v>0</v>
      </c>
      <c r="DU49" s="30">
        <f>(Y49-'predicted rankings sorted'!Y46)^2</f>
        <v>0</v>
      </c>
      <c r="DV49" s="30">
        <f>(Z49-'predicted rankings sorted'!Z46)^2</f>
        <v>0</v>
      </c>
      <c r="DW49" s="30">
        <f>(AA49-'predicted rankings sorted'!AA46)^2</f>
        <v>0</v>
      </c>
      <c r="DX49" s="30">
        <f>(AB49-'predicted rankings sorted'!AB46)^2</f>
        <v>0</v>
      </c>
      <c r="DY49" s="30">
        <f>(AC49-'predicted rankings sorted'!AC46)^2</f>
        <v>0</v>
      </c>
      <c r="DZ49" s="30">
        <f>(AD49-'predicted rankings sorted'!AD46)^2</f>
        <v>0</v>
      </c>
      <c r="EA49" s="30">
        <f>(AE49-'predicted rankings sorted'!AE46)^2</f>
        <v>0</v>
      </c>
      <c r="EB49" s="30">
        <f>(AF49-'predicted rankings sorted'!AF46)^2</f>
        <v>0</v>
      </c>
      <c r="EC49" s="30">
        <f>(AG49-'predicted rankings sorted'!AG46)^2</f>
        <v>0</v>
      </c>
      <c r="ED49" s="30">
        <f>(AH49-'predicted rankings sorted'!AH46)^2</f>
        <v>0</v>
      </c>
      <c r="EE49" s="30">
        <f>(AI49-'predicted rankings sorted'!AI46)^2</f>
        <v>0</v>
      </c>
      <c r="EF49" s="30">
        <f>(AJ49-'predicted rankings sorted'!AJ46)^2</f>
        <v>0</v>
      </c>
      <c r="EG49" s="30">
        <f>(AK49-'predicted rankings sorted'!AK46)^2</f>
        <v>0</v>
      </c>
      <c r="EH49" s="30">
        <f>(AL49-'predicted rankings sorted'!AL46)^2</f>
        <v>0</v>
      </c>
      <c r="EI49" s="30">
        <f>(AM49-'predicted rankings sorted'!AM46)^2</f>
        <v>0</v>
      </c>
      <c r="EJ49" s="30">
        <f>(AN49-'predicted rankings sorted'!AN46)^2</f>
        <v>0</v>
      </c>
      <c r="EK49" s="30">
        <f>(AO49-'predicted rankings sorted'!AO46)^2</f>
        <v>0</v>
      </c>
      <c r="EL49" s="30">
        <f>(AP49-'predicted rankings sorted'!AP46)^2</f>
        <v>0</v>
      </c>
      <c r="EM49" s="30">
        <f>(AQ49-'predicted rankings sorted'!AQ46)^2</f>
        <v>0</v>
      </c>
      <c r="EN49" s="30">
        <f>(AR49-'predicted rankings sorted'!AR46)^2</f>
        <v>0</v>
      </c>
      <c r="EO49" s="30">
        <f>(AS49-'predicted rankings sorted'!AS46)^2</f>
        <v>0</v>
      </c>
      <c r="EP49" s="30">
        <f>(AT49-'predicted rankings sorted'!AT46)^2</f>
        <v>1</v>
      </c>
      <c r="EQ49" s="30">
        <f>(AU49-'predicted rankings sorted'!AU46)^2</f>
        <v>0</v>
      </c>
      <c r="ER49" s="30">
        <f>(AV49-'predicted rankings sorted'!AV46)^2</f>
        <v>0</v>
      </c>
      <c r="ES49" s="30">
        <f>(AW49-'predicted rankings sorted'!AW46)^2</f>
        <v>0</v>
      </c>
      <c r="ET49" s="30">
        <f>(AX49-'predicted rankings sorted'!AX46)^2</f>
        <v>0</v>
      </c>
      <c r="EU49" s="30">
        <f>(AY49-'predicted rankings sorted'!AY46)^2</f>
        <v>0</v>
      </c>
      <c r="EV49" s="30">
        <f>(AZ49-'predicted rankings sorted'!AZ46)^2</f>
        <v>0</v>
      </c>
      <c r="EW49" s="30">
        <f>(BA49-'predicted rankings sorted'!BA46)^2</f>
        <v>0</v>
      </c>
      <c r="EX49" s="30">
        <f>(BB49-'predicted rankings sorted'!BB46)^2</f>
        <v>0</v>
      </c>
      <c r="EY49" s="30">
        <f>(BC49-'predicted rankings sorted'!BC46)^2</f>
        <v>0</v>
      </c>
      <c r="EZ49" s="30">
        <f>(BD49-'predicted rankings sorted'!BD46)^2</f>
        <v>0</v>
      </c>
      <c r="FA49" s="30">
        <f>(BE49-'predicted rankings sorted'!BE46)^2</f>
        <v>0</v>
      </c>
      <c r="FB49" s="30">
        <f>(BF49-'predicted rankings sorted'!BF46)^2</f>
        <v>0</v>
      </c>
      <c r="FC49" s="30">
        <f>(BG49-'predicted rankings sorted'!BG46)^2</f>
        <v>0</v>
      </c>
      <c r="FD49" s="30">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3193</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30">
        <f>(G50-'predicted rankings sorted'!G47)^2</f>
        <v>0</v>
      </c>
      <c r="DD50" s="30">
        <f>(H50-'predicted rankings sorted'!H47)^2</f>
        <v>0</v>
      </c>
      <c r="DE50" s="30">
        <f>(I50-'predicted rankings sorted'!I47)^2</f>
        <v>0</v>
      </c>
      <c r="DF50" s="30">
        <f>(J50-'predicted rankings sorted'!J47)^2</f>
        <v>0</v>
      </c>
      <c r="DG50" s="30">
        <f>(K50-'predicted rankings sorted'!K47)^2</f>
        <v>0</v>
      </c>
      <c r="DH50" s="30">
        <f>(L50-'predicted rankings sorted'!L47)^2</f>
        <v>0</v>
      </c>
      <c r="DI50" s="30">
        <f>(M50-'predicted rankings sorted'!M47)^2</f>
        <v>0</v>
      </c>
      <c r="DJ50" s="30">
        <f>(N50-'predicted rankings sorted'!N47)^2</f>
        <v>0</v>
      </c>
      <c r="DK50" s="30">
        <f>(O50-'predicted rankings sorted'!O47)^2</f>
        <v>0</v>
      </c>
      <c r="DL50" s="30">
        <f>(P50-'predicted rankings sorted'!P47)^2</f>
        <v>0</v>
      </c>
      <c r="DM50" s="30">
        <f>(Q50-'predicted rankings sorted'!Q47)^2</f>
        <v>0</v>
      </c>
      <c r="DN50" s="30">
        <f>(R50-'predicted rankings sorted'!R47)^2</f>
        <v>0</v>
      </c>
      <c r="DO50" s="30">
        <f>(S50-'predicted rankings sorted'!S47)^2</f>
        <v>0</v>
      </c>
      <c r="DP50" s="30">
        <f>(T50-'predicted rankings sorted'!T47)^2</f>
        <v>0</v>
      </c>
      <c r="DQ50" s="30">
        <f>(U50-'predicted rankings sorted'!U47)^2</f>
        <v>0</v>
      </c>
      <c r="DR50" s="30">
        <f>(V50-'predicted rankings sorted'!V47)^2</f>
        <v>0</v>
      </c>
      <c r="DS50" s="30">
        <f>(W50-'predicted rankings sorted'!W47)^2</f>
        <v>0</v>
      </c>
      <c r="DT50" s="30">
        <f>(X50-'predicted rankings sorted'!X47)^2</f>
        <v>0</v>
      </c>
      <c r="DU50" s="30">
        <f>(Y50-'predicted rankings sorted'!Y47)^2</f>
        <v>0</v>
      </c>
      <c r="DV50" s="30">
        <f>(Z50-'predicted rankings sorted'!Z47)^2</f>
        <v>0</v>
      </c>
      <c r="DW50" s="30">
        <f>(AA50-'predicted rankings sorted'!AA47)^2</f>
        <v>0</v>
      </c>
      <c r="DX50" s="30">
        <f>(AB50-'predicted rankings sorted'!AB47)^2</f>
        <v>0</v>
      </c>
      <c r="DY50" s="30">
        <f>(AC50-'predicted rankings sorted'!AC47)^2</f>
        <v>0</v>
      </c>
      <c r="DZ50" s="30">
        <f>(AD50-'predicted rankings sorted'!AD47)^2</f>
        <v>0</v>
      </c>
      <c r="EA50" s="30">
        <f>(AE50-'predicted rankings sorted'!AE47)^2</f>
        <v>0</v>
      </c>
      <c r="EB50" s="30">
        <f>(AF50-'predicted rankings sorted'!AF47)^2</f>
        <v>0</v>
      </c>
      <c r="EC50" s="30">
        <f>(AG50-'predicted rankings sorted'!AG47)^2</f>
        <v>0</v>
      </c>
      <c r="ED50" s="30">
        <f>(AH50-'predicted rankings sorted'!AH47)^2</f>
        <v>0</v>
      </c>
      <c r="EE50" s="30">
        <f>(AI50-'predicted rankings sorted'!AI47)^2</f>
        <v>0</v>
      </c>
      <c r="EF50" s="30">
        <f>(AJ50-'predicted rankings sorted'!AJ47)^2</f>
        <v>0</v>
      </c>
      <c r="EG50" s="30">
        <f>(AK50-'predicted rankings sorted'!AK47)^2</f>
        <v>0</v>
      </c>
      <c r="EH50" s="30">
        <f>(AL50-'predicted rankings sorted'!AL47)^2</f>
        <v>0</v>
      </c>
      <c r="EI50" s="30">
        <f>(AM50-'predicted rankings sorted'!AM47)^2</f>
        <v>0</v>
      </c>
      <c r="EJ50" s="30">
        <f>(AN50-'predicted rankings sorted'!AN47)^2</f>
        <v>0</v>
      </c>
      <c r="EK50" s="30">
        <f>(AO50-'predicted rankings sorted'!AO47)^2</f>
        <v>0</v>
      </c>
      <c r="EL50" s="30">
        <f>(AP50-'predicted rankings sorted'!AP47)^2</f>
        <v>1</v>
      </c>
      <c r="EM50" s="30">
        <f>(AQ50-'predicted rankings sorted'!AQ47)^2</f>
        <v>0</v>
      </c>
      <c r="EN50" s="30">
        <f>(AR50-'predicted rankings sorted'!AR47)^2</f>
        <v>1</v>
      </c>
      <c r="EO50" s="30">
        <f>(AS50-'predicted rankings sorted'!AS47)^2</f>
        <v>0</v>
      </c>
      <c r="EP50" s="30">
        <f>(AT50-'predicted rankings sorted'!AT47)^2</f>
        <v>0</v>
      </c>
      <c r="EQ50" s="30">
        <f>(AU50-'predicted rankings sorted'!AU47)^2</f>
        <v>0</v>
      </c>
      <c r="ER50" s="30">
        <f>(AV50-'predicted rankings sorted'!AV47)^2</f>
        <v>0</v>
      </c>
      <c r="ES50" s="30">
        <f>(AW50-'predicted rankings sorted'!AW47)^2</f>
        <v>0</v>
      </c>
      <c r="ET50" s="30">
        <f>(AX50-'predicted rankings sorted'!AX47)^2</f>
        <v>0</v>
      </c>
      <c r="EU50" s="30">
        <f>(AY50-'predicted rankings sorted'!AY47)^2</f>
        <v>0</v>
      </c>
      <c r="EV50" s="30">
        <f>(AZ50-'predicted rankings sorted'!AZ47)^2</f>
        <v>0</v>
      </c>
      <c r="EW50" s="30">
        <f>(BA50-'predicted rankings sorted'!BA47)^2</f>
        <v>0</v>
      </c>
      <c r="EX50" s="30">
        <f>(BB50-'predicted rankings sorted'!BB47)^2</f>
        <v>0</v>
      </c>
      <c r="EY50" s="30">
        <f>(BC50-'predicted rankings sorted'!BC47)^2</f>
        <v>0</v>
      </c>
      <c r="EZ50" s="30">
        <f>(BD50-'predicted rankings sorted'!BD47)^2</f>
        <v>0</v>
      </c>
      <c r="FA50" s="30">
        <f>(BE50-'predicted rankings sorted'!BE47)^2</f>
        <v>0</v>
      </c>
      <c r="FB50" s="30">
        <f>(BF50-'predicted rankings sorted'!BF47)^2</f>
        <v>0</v>
      </c>
      <c r="FC50" s="30">
        <f>(BG50-'predicted rankings sorted'!BG47)^2</f>
        <v>0</v>
      </c>
      <c r="FD50" s="30">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3240</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30">
        <f>(G51-'predicted rankings sorted'!G49)^2</f>
        <v>0</v>
      </c>
      <c r="DD51" s="30">
        <f>(H51-'predicted rankings sorted'!H49)^2</f>
        <v>0</v>
      </c>
      <c r="DE51" s="30">
        <f>(I51-'predicted rankings sorted'!I49)^2</f>
        <v>0</v>
      </c>
      <c r="DF51" s="30">
        <f>(J51-'predicted rankings sorted'!J49)^2</f>
        <v>0</v>
      </c>
      <c r="DG51" s="30">
        <f>(K51-'predicted rankings sorted'!K49)^2</f>
        <v>1</v>
      </c>
      <c r="DH51" s="30">
        <f>(L51-'predicted rankings sorted'!L49)^2</f>
        <v>0</v>
      </c>
      <c r="DI51" s="30">
        <f>(M51-'predicted rankings sorted'!M49)^2</f>
        <v>0</v>
      </c>
      <c r="DJ51" s="30">
        <f>(N51-'predicted rankings sorted'!N49)^2</f>
        <v>0</v>
      </c>
      <c r="DK51" s="30">
        <f>(O51-'predicted rankings sorted'!O49)^2</f>
        <v>0</v>
      </c>
      <c r="DL51" s="30">
        <f>(P51-'predicted rankings sorted'!P49)^2</f>
        <v>0</v>
      </c>
      <c r="DM51" s="30">
        <f>(Q51-'predicted rankings sorted'!Q49)^2</f>
        <v>0</v>
      </c>
      <c r="DN51" s="30">
        <f>(R51-'predicted rankings sorted'!R49)^2</f>
        <v>0</v>
      </c>
      <c r="DO51" s="30">
        <f>(S51-'predicted rankings sorted'!S49)^2</f>
        <v>0</v>
      </c>
      <c r="DP51" s="30">
        <f>(T51-'predicted rankings sorted'!T49)^2</f>
        <v>0</v>
      </c>
      <c r="DQ51" s="30">
        <f>(U51-'predicted rankings sorted'!U49)^2</f>
        <v>0</v>
      </c>
      <c r="DR51" s="30">
        <f>(V51-'predicted rankings sorted'!V49)^2</f>
        <v>0</v>
      </c>
      <c r="DS51" s="30">
        <f>(W51-'predicted rankings sorted'!W49)^2</f>
        <v>0</v>
      </c>
      <c r="DT51" s="30">
        <f>(X51-'predicted rankings sorted'!X49)^2</f>
        <v>0</v>
      </c>
      <c r="DU51" s="30">
        <f>(Y51-'predicted rankings sorted'!Y49)^2</f>
        <v>0</v>
      </c>
      <c r="DV51" s="30">
        <f>(Z51-'predicted rankings sorted'!Z49)^2</f>
        <v>0</v>
      </c>
      <c r="DW51" s="30">
        <f>(AA51-'predicted rankings sorted'!AA49)^2</f>
        <v>0</v>
      </c>
      <c r="DX51" s="30">
        <f>(AB51-'predicted rankings sorted'!AB49)^2</f>
        <v>0</v>
      </c>
      <c r="DY51" s="30">
        <f>(AC51-'predicted rankings sorted'!AC49)^2</f>
        <v>0</v>
      </c>
      <c r="DZ51" s="30">
        <f>(AD51-'predicted rankings sorted'!AD49)^2</f>
        <v>0</v>
      </c>
      <c r="EA51" s="30">
        <f>(AE51-'predicted rankings sorted'!AE49)^2</f>
        <v>0</v>
      </c>
      <c r="EB51" s="30">
        <f>(AF51-'predicted rankings sorted'!AF49)^2</f>
        <v>0</v>
      </c>
      <c r="EC51" s="30">
        <f>(AG51-'predicted rankings sorted'!AG49)^2</f>
        <v>0</v>
      </c>
      <c r="ED51" s="30">
        <f>(AH51-'predicted rankings sorted'!AH49)^2</f>
        <v>1</v>
      </c>
      <c r="EE51" s="30">
        <f>(AI51-'predicted rankings sorted'!AI49)^2</f>
        <v>0</v>
      </c>
      <c r="EF51" s="30">
        <f>(AJ51-'predicted rankings sorted'!AJ49)^2</f>
        <v>0</v>
      </c>
      <c r="EG51" s="30">
        <f>(AK51-'predicted rankings sorted'!AK49)^2</f>
        <v>0</v>
      </c>
      <c r="EH51" s="30">
        <f>(AL51-'predicted rankings sorted'!AL49)^2</f>
        <v>0</v>
      </c>
      <c r="EI51" s="30">
        <f>(AM51-'predicted rankings sorted'!AM49)^2</f>
        <v>0</v>
      </c>
      <c r="EJ51" s="30">
        <f>(AN51-'predicted rankings sorted'!AN49)^2</f>
        <v>0</v>
      </c>
      <c r="EK51" s="30">
        <f>(AO51-'predicted rankings sorted'!AO49)^2</f>
        <v>0</v>
      </c>
      <c r="EL51" s="30">
        <f>(AP51-'predicted rankings sorted'!AP49)^2</f>
        <v>0</v>
      </c>
      <c r="EM51" s="30">
        <f>(AQ51-'predicted rankings sorted'!AQ49)^2</f>
        <v>0</v>
      </c>
      <c r="EN51" s="30">
        <f>(AR51-'predicted rankings sorted'!AR49)^2</f>
        <v>0</v>
      </c>
      <c r="EO51" s="30">
        <f>(AS51-'predicted rankings sorted'!AS49)^2</f>
        <v>0</v>
      </c>
      <c r="EP51" s="30">
        <f>(AT51-'predicted rankings sorted'!AT49)^2</f>
        <v>0</v>
      </c>
      <c r="EQ51" s="30">
        <f>(AU51-'predicted rankings sorted'!AU49)^2</f>
        <v>0</v>
      </c>
      <c r="ER51" s="30">
        <f>(AV51-'predicted rankings sorted'!AV49)^2</f>
        <v>0</v>
      </c>
      <c r="ES51" s="30">
        <f>(AW51-'predicted rankings sorted'!AW49)^2</f>
        <v>0</v>
      </c>
      <c r="ET51" s="30">
        <f>(AX51-'predicted rankings sorted'!AX49)^2</f>
        <v>0</v>
      </c>
      <c r="EU51" s="30">
        <f>(AY51-'predicted rankings sorted'!AY49)^2</f>
        <v>0</v>
      </c>
      <c r="EV51" s="30">
        <f>(AZ51-'predicted rankings sorted'!AZ49)^2</f>
        <v>0</v>
      </c>
      <c r="EW51" s="30">
        <f>(BA51-'predicted rankings sorted'!BA49)^2</f>
        <v>0</v>
      </c>
      <c r="EX51" s="30">
        <f>(BB51-'predicted rankings sorted'!BB49)^2</f>
        <v>0</v>
      </c>
      <c r="EY51" s="30">
        <f>(BC51-'predicted rankings sorted'!BC49)^2</f>
        <v>0</v>
      </c>
      <c r="EZ51" s="30">
        <f>(BD51-'predicted rankings sorted'!BD49)^2</f>
        <v>0</v>
      </c>
      <c r="FA51" s="30">
        <f>(BE51-'predicted rankings sorted'!BE49)^2</f>
        <v>0</v>
      </c>
      <c r="FB51" s="30">
        <f>(BF51-'predicted rankings sorted'!BF49)^2</f>
        <v>0</v>
      </c>
      <c r="FC51" s="30">
        <f>(BG51-'predicted rankings sorted'!BG49)^2</f>
        <v>0</v>
      </c>
      <c r="FD51" s="30">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3248</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30">
        <f>(G52-'predicted rankings sorted'!G50)^2</f>
        <v>0</v>
      </c>
      <c r="DD52" s="30">
        <f>(H52-'predicted rankings sorted'!H50)^2</f>
        <v>0</v>
      </c>
      <c r="DE52" s="30">
        <f>(I52-'predicted rankings sorted'!I50)^2</f>
        <v>0</v>
      </c>
      <c r="DF52" s="30">
        <f>(J52-'predicted rankings sorted'!J50)^2</f>
        <v>0</v>
      </c>
      <c r="DG52" s="30">
        <f>(K52-'predicted rankings sorted'!K50)^2</f>
        <v>0</v>
      </c>
      <c r="DH52" s="30">
        <f>(L52-'predicted rankings sorted'!L50)^2</f>
        <v>0</v>
      </c>
      <c r="DI52" s="30">
        <f>(M52-'predicted rankings sorted'!M50)^2</f>
        <v>0</v>
      </c>
      <c r="DJ52" s="30">
        <f>(N52-'predicted rankings sorted'!N50)^2</f>
        <v>0</v>
      </c>
      <c r="DK52" s="30">
        <f>(O52-'predicted rankings sorted'!O50)^2</f>
        <v>0</v>
      </c>
      <c r="DL52" s="30">
        <f>(P52-'predicted rankings sorted'!P50)^2</f>
        <v>0</v>
      </c>
      <c r="DM52" s="30">
        <f>(Q52-'predicted rankings sorted'!Q50)^2</f>
        <v>0</v>
      </c>
      <c r="DN52" s="30">
        <f>(R52-'predicted rankings sorted'!R50)^2</f>
        <v>0</v>
      </c>
      <c r="DO52" s="30">
        <f>(S52-'predicted rankings sorted'!S50)^2</f>
        <v>0</v>
      </c>
      <c r="DP52" s="30">
        <f>(T52-'predicted rankings sorted'!T50)^2</f>
        <v>0</v>
      </c>
      <c r="DQ52" s="30">
        <f>(U52-'predicted rankings sorted'!U50)^2</f>
        <v>0</v>
      </c>
      <c r="DR52" s="30">
        <f>(V52-'predicted rankings sorted'!V50)^2</f>
        <v>0</v>
      </c>
      <c r="DS52" s="30">
        <f>(W52-'predicted rankings sorted'!W50)^2</f>
        <v>0</v>
      </c>
      <c r="DT52" s="30">
        <f>(X52-'predicted rankings sorted'!X50)^2</f>
        <v>0</v>
      </c>
      <c r="DU52" s="30">
        <f>(Y52-'predicted rankings sorted'!Y50)^2</f>
        <v>0</v>
      </c>
      <c r="DV52" s="30">
        <f>(Z52-'predicted rankings sorted'!Z50)^2</f>
        <v>0</v>
      </c>
      <c r="DW52" s="30">
        <f>(AA52-'predicted rankings sorted'!AA50)^2</f>
        <v>0</v>
      </c>
      <c r="DX52" s="30">
        <f>(AB52-'predicted rankings sorted'!AB50)^2</f>
        <v>0</v>
      </c>
      <c r="DY52" s="30">
        <f>(AC52-'predicted rankings sorted'!AC50)^2</f>
        <v>0</v>
      </c>
      <c r="DZ52" s="30">
        <f>(AD52-'predicted rankings sorted'!AD50)^2</f>
        <v>0</v>
      </c>
      <c r="EA52" s="30">
        <f>(AE52-'predicted rankings sorted'!AE50)^2</f>
        <v>0</v>
      </c>
      <c r="EB52" s="30">
        <f>(AF52-'predicted rankings sorted'!AF50)^2</f>
        <v>0</v>
      </c>
      <c r="EC52" s="30">
        <f>(AG52-'predicted rankings sorted'!AG50)^2</f>
        <v>0</v>
      </c>
      <c r="ED52" s="30">
        <f>(AH52-'predicted rankings sorted'!AH50)^2</f>
        <v>1</v>
      </c>
      <c r="EE52" s="30">
        <f>(AI52-'predicted rankings sorted'!AI50)^2</f>
        <v>0</v>
      </c>
      <c r="EF52" s="30">
        <f>(AJ52-'predicted rankings sorted'!AJ50)^2</f>
        <v>0</v>
      </c>
      <c r="EG52" s="30">
        <f>(AK52-'predicted rankings sorted'!AK50)^2</f>
        <v>0</v>
      </c>
      <c r="EH52" s="30">
        <f>(AL52-'predicted rankings sorted'!AL50)^2</f>
        <v>0</v>
      </c>
      <c r="EI52" s="30">
        <f>(AM52-'predicted rankings sorted'!AM50)^2</f>
        <v>0</v>
      </c>
      <c r="EJ52" s="30">
        <f>(AN52-'predicted rankings sorted'!AN50)^2</f>
        <v>0</v>
      </c>
      <c r="EK52" s="30">
        <f>(AO52-'predicted rankings sorted'!AO50)^2</f>
        <v>0</v>
      </c>
      <c r="EL52" s="30">
        <f>(AP52-'predicted rankings sorted'!AP50)^2</f>
        <v>0</v>
      </c>
      <c r="EM52" s="30">
        <f>(AQ52-'predicted rankings sorted'!AQ50)^2</f>
        <v>0</v>
      </c>
      <c r="EN52" s="30">
        <f>(AR52-'predicted rankings sorted'!AR50)^2</f>
        <v>0</v>
      </c>
      <c r="EO52" s="30">
        <f>(AS52-'predicted rankings sorted'!AS50)^2</f>
        <v>0</v>
      </c>
      <c r="EP52" s="30">
        <f>(AT52-'predicted rankings sorted'!AT50)^2</f>
        <v>0</v>
      </c>
      <c r="EQ52" s="30">
        <f>(AU52-'predicted rankings sorted'!AU50)^2</f>
        <v>0</v>
      </c>
      <c r="ER52" s="30">
        <f>(AV52-'predicted rankings sorted'!AV50)^2</f>
        <v>0</v>
      </c>
      <c r="ES52" s="30">
        <f>(AW52-'predicted rankings sorted'!AW50)^2</f>
        <v>1</v>
      </c>
      <c r="ET52" s="30">
        <f>(AX52-'predicted rankings sorted'!AX50)^2</f>
        <v>0</v>
      </c>
      <c r="EU52" s="30">
        <f>(AY52-'predicted rankings sorted'!AY50)^2</f>
        <v>0</v>
      </c>
      <c r="EV52" s="30">
        <f>(AZ52-'predicted rankings sorted'!AZ50)^2</f>
        <v>0</v>
      </c>
      <c r="EW52" s="30">
        <f>(BA52-'predicted rankings sorted'!BA50)^2</f>
        <v>0</v>
      </c>
      <c r="EX52" s="30">
        <f>(BB52-'predicted rankings sorted'!BB50)^2</f>
        <v>0</v>
      </c>
      <c r="EY52" s="30">
        <f>(BC52-'predicted rankings sorted'!BC50)^2</f>
        <v>0</v>
      </c>
      <c r="EZ52" s="30">
        <f>(BD52-'predicted rankings sorted'!BD50)^2</f>
        <v>0</v>
      </c>
      <c r="FA52" s="30">
        <f>(BE52-'predicted rankings sorted'!BE50)^2</f>
        <v>0</v>
      </c>
      <c r="FB52" s="30">
        <f>(BF52-'predicted rankings sorted'!BF50)^2</f>
        <v>0</v>
      </c>
      <c r="FC52" s="30">
        <f>(BG52-'predicted rankings sorted'!BG50)^2</f>
        <v>0</v>
      </c>
      <c r="FD52" s="30">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3281</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30">
        <f>(G53-'predicted rankings sorted'!G51)^2</f>
        <v>0</v>
      </c>
      <c r="DD53" s="30">
        <f>(H53-'predicted rankings sorted'!H51)^2</f>
        <v>0</v>
      </c>
      <c r="DE53" s="30">
        <f>(I53-'predicted rankings sorted'!I51)^2</f>
        <v>0</v>
      </c>
      <c r="DF53" s="30">
        <f>(J53-'predicted rankings sorted'!J51)^2</f>
        <v>0</v>
      </c>
      <c r="DG53" s="30">
        <f>(K53-'predicted rankings sorted'!K51)^2</f>
        <v>0</v>
      </c>
      <c r="DH53" s="30">
        <f>(L53-'predicted rankings sorted'!L51)^2</f>
        <v>0</v>
      </c>
      <c r="DI53" s="30">
        <f>(M53-'predicted rankings sorted'!M51)^2</f>
        <v>0</v>
      </c>
      <c r="DJ53" s="30">
        <f>(N53-'predicted rankings sorted'!N51)^2</f>
        <v>0</v>
      </c>
      <c r="DK53" s="30">
        <f>(O53-'predicted rankings sorted'!O51)^2</f>
        <v>0</v>
      </c>
      <c r="DL53" s="30">
        <f>(P53-'predicted rankings sorted'!P51)^2</f>
        <v>0</v>
      </c>
      <c r="DM53" s="30">
        <f>(Q53-'predicted rankings sorted'!Q51)^2</f>
        <v>0</v>
      </c>
      <c r="DN53" s="30">
        <f>(R53-'predicted rankings sorted'!R51)^2</f>
        <v>0</v>
      </c>
      <c r="DO53" s="30">
        <f>(S53-'predicted rankings sorted'!S51)^2</f>
        <v>0</v>
      </c>
      <c r="DP53" s="30">
        <f>(T53-'predicted rankings sorted'!T51)^2</f>
        <v>0</v>
      </c>
      <c r="DQ53" s="30">
        <f>(U53-'predicted rankings sorted'!U51)^2</f>
        <v>0</v>
      </c>
      <c r="DR53" s="30">
        <f>(V53-'predicted rankings sorted'!V51)^2</f>
        <v>0</v>
      </c>
      <c r="DS53" s="30">
        <f>(W53-'predicted rankings sorted'!W51)^2</f>
        <v>0</v>
      </c>
      <c r="DT53" s="30">
        <f>(X53-'predicted rankings sorted'!X51)^2</f>
        <v>0</v>
      </c>
      <c r="DU53" s="30">
        <f>(Y53-'predicted rankings sorted'!Y51)^2</f>
        <v>0</v>
      </c>
      <c r="DV53" s="30">
        <f>(Z53-'predicted rankings sorted'!Z51)^2</f>
        <v>0</v>
      </c>
      <c r="DW53" s="30">
        <f>(AA53-'predicted rankings sorted'!AA51)^2</f>
        <v>0</v>
      </c>
      <c r="DX53" s="30">
        <f>(AB53-'predicted rankings sorted'!AB51)^2</f>
        <v>0</v>
      </c>
      <c r="DY53" s="30">
        <f>(AC53-'predicted rankings sorted'!AC51)^2</f>
        <v>0</v>
      </c>
      <c r="DZ53" s="30">
        <f>(AD53-'predicted rankings sorted'!AD51)^2</f>
        <v>0</v>
      </c>
      <c r="EA53" s="30">
        <f>(AE53-'predicted rankings sorted'!AE51)^2</f>
        <v>0</v>
      </c>
      <c r="EB53" s="30">
        <f>(AF53-'predicted rankings sorted'!AF51)^2</f>
        <v>0</v>
      </c>
      <c r="EC53" s="30">
        <f>(AG53-'predicted rankings sorted'!AG51)^2</f>
        <v>0</v>
      </c>
      <c r="ED53" s="30">
        <f>(AH53-'predicted rankings sorted'!AH51)^2</f>
        <v>0</v>
      </c>
      <c r="EE53" s="30">
        <f>(AI53-'predicted rankings sorted'!AI51)^2</f>
        <v>0</v>
      </c>
      <c r="EF53" s="30">
        <f>(AJ53-'predicted rankings sorted'!AJ51)^2</f>
        <v>0</v>
      </c>
      <c r="EG53" s="30">
        <f>(AK53-'predicted rankings sorted'!AK51)^2</f>
        <v>0</v>
      </c>
      <c r="EH53" s="30">
        <f>(AL53-'predicted rankings sorted'!AL51)^2</f>
        <v>0</v>
      </c>
      <c r="EI53" s="30">
        <f>(AM53-'predicted rankings sorted'!AM51)^2</f>
        <v>0</v>
      </c>
      <c r="EJ53" s="30">
        <f>(AN53-'predicted rankings sorted'!AN51)^2</f>
        <v>0</v>
      </c>
      <c r="EK53" s="30">
        <f>(AO53-'predicted rankings sorted'!AO51)^2</f>
        <v>0</v>
      </c>
      <c r="EL53" s="30">
        <f>(AP53-'predicted rankings sorted'!AP51)^2</f>
        <v>0</v>
      </c>
      <c r="EM53" s="30">
        <f>(AQ53-'predicted rankings sorted'!AQ51)^2</f>
        <v>0</v>
      </c>
      <c r="EN53" s="30">
        <f>(AR53-'predicted rankings sorted'!AR51)^2</f>
        <v>0</v>
      </c>
      <c r="EO53" s="30">
        <f>(AS53-'predicted rankings sorted'!AS51)^2</f>
        <v>1</v>
      </c>
      <c r="EP53" s="30">
        <f>(AT53-'predicted rankings sorted'!AT51)^2</f>
        <v>0</v>
      </c>
      <c r="EQ53" s="30">
        <f>(AU53-'predicted rankings sorted'!AU51)^2</f>
        <v>0</v>
      </c>
      <c r="ER53" s="30">
        <f>(AV53-'predicted rankings sorted'!AV51)^2</f>
        <v>0</v>
      </c>
      <c r="ES53" s="30">
        <f>(AW53-'predicted rankings sorted'!AW51)^2</f>
        <v>0</v>
      </c>
      <c r="ET53" s="30">
        <f>(AX53-'predicted rankings sorted'!AX51)^2</f>
        <v>0</v>
      </c>
      <c r="EU53" s="30">
        <f>(AY53-'predicted rankings sorted'!AY51)^2</f>
        <v>0</v>
      </c>
      <c r="EV53" s="30">
        <f>(AZ53-'predicted rankings sorted'!AZ51)^2</f>
        <v>1</v>
      </c>
      <c r="EW53" s="30">
        <f>(BA53-'predicted rankings sorted'!BA51)^2</f>
        <v>0</v>
      </c>
      <c r="EX53" s="30">
        <f>(BB53-'predicted rankings sorted'!BB51)^2</f>
        <v>0</v>
      </c>
      <c r="EY53" s="30">
        <f>(BC53-'predicted rankings sorted'!BC51)^2</f>
        <v>0</v>
      </c>
      <c r="EZ53" s="30">
        <f>(BD53-'predicted rankings sorted'!BD51)^2</f>
        <v>0</v>
      </c>
      <c r="FA53" s="30">
        <f>(BE53-'predicted rankings sorted'!BE51)^2</f>
        <v>0</v>
      </c>
      <c r="FB53" s="30">
        <f>(BF53-'predicted rankings sorted'!BF51)^2</f>
        <v>0</v>
      </c>
      <c r="FC53" s="30">
        <f>(BG53-'predicted rankings sorted'!BG51)^2</f>
        <v>0</v>
      </c>
      <c r="FD53" s="30">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3288</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30">
        <f>(G54-'predicted rankings sorted'!G52)^2</f>
        <v>0</v>
      </c>
      <c r="DD54" s="30">
        <f>(H54-'predicted rankings sorted'!H52)^2</f>
        <v>0</v>
      </c>
      <c r="DE54" s="30">
        <f>(I54-'predicted rankings sorted'!I52)^2</f>
        <v>0</v>
      </c>
      <c r="DF54" s="30">
        <f>(J54-'predicted rankings sorted'!J52)^2</f>
        <v>0</v>
      </c>
      <c r="DG54" s="30">
        <f>(K54-'predicted rankings sorted'!K52)^2</f>
        <v>0</v>
      </c>
      <c r="DH54" s="30">
        <f>(L54-'predicted rankings sorted'!L52)^2</f>
        <v>0</v>
      </c>
      <c r="DI54" s="30">
        <f>(M54-'predicted rankings sorted'!M52)^2</f>
        <v>0</v>
      </c>
      <c r="DJ54" s="30">
        <f>(N54-'predicted rankings sorted'!N52)^2</f>
        <v>0</v>
      </c>
      <c r="DK54" s="30">
        <f>(O54-'predicted rankings sorted'!O52)^2</f>
        <v>0</v>
      </c>
      <c r="DL54" s="30">
        <f>(P54-'predicted rankings sorted'!P52)^2</f>
        <v>0</v>
      </c>
      <c r="DM54" s="30">
        <f>(Q54-'predicted rankings sorted'!Q52)^2</f>
        <v>0</v>
      </c>
      <c r="DN54" s="30">
        <f>(R54-'predicted rankings sorted'!R52)^2</f>
        <v>0</v>
      </c>
      <c r="DO54" s="30">
        <f>(S54-'predicted rankings sorted'!S52)^2</f>
        <v>0</v>
      </c>
      <c r="DP54" s="30">
        <f>(T54-'predicted rankings sorted'!T52)^2</f>
        <v>0</v>
      </c>
      <c r="DQ54" s="30">
        <f>(U54-'predicted rankings sorted'!U52)^2</f>
        <v>0</v>
      </c>
      <c r="DR54" s="30">
        <f>(V54-'predicted rankings sorted'!V52)^2</f>
        <v>0</v>
      </c>
      <c r="DS54" s="30">
        <f>(W54-'predicted rankings sorted'!W52)^2</f>
        <v>0</v>
      </c>
      <c r="DT54" s="30">
        <f>(X54-'predicted rankings sorted'!X52)^2</f>
        <v>0</v>
      </c>
      <c r="DU54" s="30">
        <f>(Y54-'predicted rankings sorted'!Y52)^2</f>
        <v>0</v>
      </c>
      <c r="DV54" s="30">
        <f>(Z54-'predicted rankings sorted'!Z52)^2</f>
        <v>1</v>
      </c>
      <c r="DW54" s="30">
        <f>(AA54-'predicted rankings sorted'!AA52)^2</f>
        <v>0</v>
      </c>
      <c r="DX54" s="30">
        <f>(AB54-'predicted rankings sorted'!AB52)^2</f>
        <v>0</v>
      </c>
      <c r="DY54" s="30">
        <f>(AC54-'predicted rankings sorted'!AC52)^2</f>
        <v>0</v>
      </c>
      <c r="DZ54" s="30">
        <f>(AD54-'predicted rankings sorted'!AD52)^2</f>
        <v>0</v>
      </c>
      <c r="EA54" s="30">
        <f>(AE54-'predicted rankings sorted'!AE52)^2</f>
        <v>0</v>
      </c>
      <c r="EB54" s="30">
        <f>(AF54-'predicted rankings sorted'!AF52)^2</f>
        <v>0</v>
      </c>
      <c r="EC54" s="30">
        <f>(AG54-'predicted rankings sorted'!AG52)^2</f>
        <v>0</v>
      </c>
      <c r="ED54" s="30">
        <f>(AH54-'predicted rankings sorted'!AH52)^2</f>
        <v>0</v>
      </c>
      <c r="EE54" s="30">
        <f>(AI54-'predicted rankings sorted'!AI52)^2</f>
        <v>0</v>
      </c>
      <c r="EF54" s="30">
        <f>(AJ54-'predicted rankings sorted'!AJ52)^2</f>
        <v>0</v>
      </c>
      <c r="EG54" s="30">
        <f>(AK54-'predicted rankings sorted'!AK52)^2</f>
        <v>0</v>
      </c>
      <c r="EH54" s="30">
        <f>(AL54-'predicted rankings sorted'!AL52)^2</f>
        <v>0</v>
      </c>
      <c r="EI54" s="30">
        <f>(AM54-'predicted rankings sorted'!AM52)^2</f>
        <v>0</v>
      </c>
      <c r="EJ54" s="30">
        <f>(AN54-'predicted rankings sorted'!AN52)^2</f>
        <v>0</v>
      </c>
      <c r="EK54" s="30">
        <f>(AO54-'predicted rankings sorted'!AO52)^2</f>
        <v>0</v>
      </c>
      <c r="EL54" s="30">
        <f>(AP54-'predicted rankings sorted'!AP52)^2</f>
        <v>0</v>
      </c>
      <c r="EM54" s="30">
        <f>(AQ54-'predicted rankings sorted'!AQ52)^2</f>
        <v>0</v>
      </c>
      <c r="EN54" s="30">
        <f>(AR54-'predicted rankings sorted'!AR52)^2</f>
        <v>0</v>
      </c>
      <c r="EO54" s="30">
        <f>(AS54-'predicted rankings sorted'!AS52)^2</f>
        <v>0</v>
      </c>
      <c r="EP54" s="30">
        <f>(AT54-'predicted rankings sorted'!AT52)^2</f>
        <v>0</v>
      </c>
      <c r="EQ54" s="30">
        <f>(AU54-'predicted rankings sorted'!AU52)^2</f>
        <v>0</v>
      </c>
      <c r="ER54" s="30">
        <f>(AV54-'predicted rankings sorted'!AV52)^2</f>
        <v>0</v>
      </c>
      <c r="ES54" s="30">
        <f>(AW54-'predicted rankings sorted'!AW52)^2</f>
        <v>0</v>
      </c>
      <c r="ET54" s="30">
        <f>(AX54-'predicted rankings sorted'!AX52)^2</f>
        <v>0</v>
      </c>
      <c r="EU54" s="30">
        <f>(AY54-'predicted rankings sorted'!AY52)^2</f>
        <v>0</v>
      </c>
      <c r="EV54" s="30">
        <f>(AZ54-'predicted rankings sorted'!AZ52)^2</f>
        <v>0</v>
      </c>
      <c r="EW54" s="30">
        <f>(BA54-'predicted rankings sorted'!BA52)^2</f>
        <v>0</v>
      </c>
      <c r="EX54" s="30">
        <f>(BB54-'predicted rankings sorted'!BB52)^2</f>
        <v>0</v>
      </c>
      <c r="EY54" s="30">
        <f>(BC54-'predicted rankings sorted'!BC52)^2</f>
        <v>0</v>
      </c>
      <c r="EZ54" s="30">
        <f>(BD54-'predicted rankings sorted'!BD52)^2</f>
        <v>0</v>
      </c>
      <c r="FA54" s="30">
        <f>(BE54-'predicted rankings sorted'!BE52)^2</f>
        <v>0</v>
      </c>
      <c r="FB54" s="30">
        <f>(BF54-'predicted rankings sorted'!BF52)^2</f>
        <v>1</v>
      </c>
      <c r="FC54" s="30">
        <f>(BG54-'predicted rankings sorted'!BG52)^2</f>
        <v>0</v>
      </c>
      <c r="FD54" s="30">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1901</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30">
        <f>(G55-'predicted rankings sorted'!G54)^2</f>
        <v>0</v>
      </c>
      <c r="DD55" s="30">
        <f>(H55-'predicted rankings sorted'!H54)^2</f>
        <v>0</v>
      </c>
      <c r="DE55" s="30">
        <f>(I55-'predicted rankings sorted'!I54)^2</f>
        <v>0</v>
      </c>
      <c r="DF55" s="30">
        <f>(J55-'predicted rankings sorted'!J54)^2</f>
        <v>0</v>
      </c>
      <c r="DG55" s="30">
        <f>(K55-'predicted rankings sorted'!K54)^2</f>
        <v>0</v>
      </c>
      <c r="DH55" s="30">
        <f>(L55-'predicted rankings sorted'!L54)^2</f>
        <v>0</v>
      </c>
      <c r="DI55" s="30">
        <f>(M55-'predicted rankings sorted'!M54)^2</f>
        <v>0</v>
      </c>
      <c r="DJ55" s="30">
        <f>(N55-'predicted rankings sorted'!N54)^2</f>
        <v>0</v>
      </c>
      <c r="DK55" s="30">
        <f>(O55-'predicted rankings sorted'!O54)^2</f>
        <v>0</v>
      </c>
      <c r="DL55" s="30">
        <f>(P55-'predicted rankings sorted'!P54)^2</f>
        <v>0</v>
      </c>
      <c r="DM55" s="30">
        <f>(Q55-'predicted rankings sorted'!Q54)^2</f>
        <v>0</v>
      </c>
      <c r="DN55" s="30">
        <f>(R55-'predicted rankings sorted'!R54)^2</f>
        <v>0</v>
      </c>
      <c r="DO55" s="30">
        <f>(S55-'predicted rankings sorted'!S54)^2</f>
        <v>0</v>
      </c>
      <c r="DP55" s="30">
        <f>(T55-'predicted rankings sorted'!T54)^2</f>
        <v>0</v>
      </c>
      <c r="DQ55" s="30">
        <f>(U55-'predicted rankings sorted'!U54)^2</f>
        <v>0</v>
      </c>
      <c r="DR55" s="30">
        <f>(V55-'predicted rankings sorted'!V54)^2</f>
        <v>1</v>
      </c>
      <c r="DS55" s="30">
        <f>(W55-'predicted rankings sorted'!W54)^2</f>
        <v>0</v>
      </c>
      <c r="DT55" s="30">
        <f>(X55-'predicted rankings sorted'!X54)^2</f>
        <v>0</v>
      </c>
      <c r="DU55" s="30">
        <f>(Y55-'predicted rankings sorted'!Y54)^2</f>
        <v>0</v>
      </c>
      <c r="DV55" s="30">
        <f>(Z55-'predicted rankings sorted'!Z54)^2</f>
        <v>0</v>
      </c>
      <c r="DW55" s="30">
        <f>(AA55-'predicted rankings sorted'!AA54)^2</f>
        <v>0</v>
      </c>
      <c r="DX55" s="30">
        <f>(AB55-'predicted rankings sorted'!AB54)^2</f>
        <v>0</v>
      </c>
      <c r="DY55" s="30">
        <f>(AC55-'predicted rankings sorted'!AC54)^2</f>
        <v>0</v>
      </c>
      <c r="DZ55" s="30">
        <f>(AD55-'predicted rankings sorted'!AD54)^2</f>
        <v>0</v>
      </c>
      <c r="EA55" s="30">
        <f>(AE55-'predicted rankings sorted'!AE54)^2</f>
        <v>0</v>
      </c>
      <c r="EB55" s="30">
        <f>(AF55-'predicted rankings sorted'!AF54)^2</f>
        <v>0</v>
      </c>
      <c r="EC55" s="30">
        <f>(AG55-'predicted rankings sorted'!AG54)^2</f>
        <v>0</v>
      </c>
      <c r="ED55" s="30">
        <f>(AH55-'predicted rankings sorted'!AH54)^2</f>
        <v>0</v>
      </c>
      <c r="EE55" s="30">
        <f>(AI55-'predicted rankings sorted'!AI54)^2</f>
        <v>0</v>
      </c>
      <c r="EF55" s="30">
        <f>(AJ55-'predicted rankings sorted'!AJ54)^2</f>
        <v>0</v>
      </c>
      <c r="EG55" s="30">
        <f>(AK55-'predicted rankings sorted'!AK54)^2</f>
        <v>0</v>
      </c>
      <c r="EH55" s="30">
        <f>(AL55-'predicted rankings sorted'!AL54)^2</f>
        <v>0</v>
      </c>
      <c r="EI55" s="30">
        <f>(AM55-'predicted rankings sorted'!AM54)^2</f>
        <v>0</v>
      </c>
      <c r="EJ55" s="30">
        <f>(AN55-'predicted rankings sorted'!AN54)^2</f>
        <v>0</v>
      </c>
      <c r="EK55" s="30">
        <f>(AO55-'predicted rankings sorted'!AO54)^2</f>
        <v>0</v>
      </c>
      <c r="EL55" s="30">
        <f>(AP55-'predicted rankings sorted'!AP54)^2</f>
        <v>0</v>
      </c>
      <c r="EM55" s="30">
        <f>(AQ55-'predicted rankings sorted'!AQ54)^2</f>
        <v>0</v>
      </c>
      <c r="EN55" s="30">
        <f>(AR55-'predicted rankings sorted'!AR54)^2</f>
        <v>0</v>
      </c>
      <c r="EO55" s="30">
        <f>(AS55-'predicted rankings sorted'!AS54)^2</f>
        <v>1</v>
      </c>
      <c r="EP55" s="30">
        <f>(AT55-'predicted rankings sorted'!AT54)^2</f>
        <v>0</v>
      </c>
      <c r="EQ55" s="30">
        <f>(AU55-'predicted rankings sorted'!AU54)^2</f>
        <v>0</v>
      </c>
      <c r="ER55" s="30">
        <f>(AV55-'predicted rankings sorted'!AV54)^2</f>
        <v>0</v>
      </c>
      <c r="ES55" s="30">
        <f>(AW55-'predicted rankings sorted'!AW54)^2</f>
        <v>0</v>
      </c>
      <c r="ET55" s="30">
        <f>(AX55-'predicted rankings sorted'!AX54)^2</f>
        <v>0</v>
      </c>
      <c r="EU55" s="30">
        <f>(AY55-'predicted rankings sorted'!AY54)^2</f>
        <v>0</v>
      </c>
      <c r="EV55" s="30">
        <f>(AZ55-'predicted rankings sorted'!AZ54)^2</f>
        <v>0</v>
      </c>
      <c r="EW55" s="30">
        <f>(BA55-'predicted rankings sorted'!BA54)^2</f>
        <v>0</v>
      </c>
      <c r="EX55" s="30">
        <f>(BB55-'predicted rankings sorted'!BB54)^2</f>
        <v>0</v>
      </c>
      <c r="EY55" s="30">
        <f>(BC55-'predicted rankings sorted'!BC54)^2</f>
        <v>0</v>
      </c>
      <c r="EZ55" s="30">
        <f>(BD55-'predicted rankings sorted'!BD54)^2</f>
        <v>0</v>
      </c>
      <c r="FA55" s="30">
        <f>(BE55-'predicted rankings sorted'!BE54)^2</f>
        <v>0</v>
      </c>
      <c r="FB55" s="30">
        <f>(BF55-'predicted rankings sorted'!BF54)^2</f>
        <v>0</v>
      </c>
      <c r="FC55" s="30">
        <f>(BG55-'predicted rankings sorted'!BG54)^2</f>
        <v>0</v>
      </c>
      <c r="FD55" s="30">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3378</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30">
        <f>(G56-'predicted rankings sorted'!G55)^2</f>
        <v>0</v>
      </c>
      <c r="DD56" s="30">
        <f>(H56-'predicted rankings sorted'!H55)^2</f>
        <v>0</v>
      </c>
      <c r="DE56" s="30">
        <f>(I56-'predicted rankings sorted'!I55)^2</f>
        <v>0</v>
      </c>
      <c r="DF56" s="30">
        <f>(J56-'predicted rankings sorted'!J55)^2</f>
        <v>0</v>
      </c>
      <c r="DG56" s="30">
        <f>(K56-'predicted rankings sorted'!K55)^2</f>
        <v>0</v>
      </c>
      <c r="DH56" s="30">
        <f>(L56-'predicted rankings sorted'!L55)^2</f>
        <v>0</v>
      </c>
      <c r="DI56" s="30">
        <f>(M56-'predicted rankings sorted'!M55)^2</f>
        <v>0</v>
      </c>
      <c r="DJ56" s="30">
        <f>(N56-'predicted rankings sorted'!N55)^2</f>
        <v>0</v>
      </c>
      <c r="DK56" s="30">
        <f>(O56-'predicted rankings sorted'!O55)^2</f>
        <v>0</v>
      </c>
      <c r="DL56" s="30">
        <f>(P56-'predicted rankings sorted'!P55)^2</f>
        <v>0</v>
      </c>
      <c r="DM56" s="30">
        <f>(Q56-'predicted rankings sorted'!Q55)^2</f>
        <v>0</v>
      </c>
      <c r="DN56" s="30">
        <f>(R56-'predicted rankings sorted'!R55)^2</f>
        <v>0</v>
      </c>
      <c r="DO56" s="30">
        <f>(S56-'predicted rankings sorted'!S55)^2</f>
        <v>0</v>
      </c>
      <c r="DP56" s="30">
        <f>(T56-'predicted rankings sorted'!T55)^2</f>
        <v>0</v>
      </c>
      <c r="DQ56" s="30">
        <f>(U56-'predicted rankings sorted'!U55)^2</f>
        <v>1</v>
      </c>
      <c r="DR56" s="30">
        <f>(V56-'predicted rankings sorted'!V55)^2</f>
        <v>0</v>
      </c>
      <c r="DS56" s="30">
        <f>(W56-'predicted rankings sorted'!W55)^2</f>
        <v>0</v>
      </c>
      <c r="DT56" s="30">
        <f>(X56-'predicted rankings sorted'!X55)^2</f>
        <v>0</v>
      </c>
      <c r="DU56" s="30">
        <f>(Y56-'predicted rankings sorted'!Y55)^2</f>
        <v>0</v>
      </c>
      <c r="DV56" s="30">
        <f>(Z56-'predicted rankings sorted'!Z55)^2</f>
        <v>0</v>
      </c>
      <c r="DW56" s="30">
        <f>(AA56-'predicted rankings sorted'!AA55)^2</f>
        <v>0</v>
      </c>
      <c r="DX56" s="30">
        <f>(AB56-'predicted rankings sorted'!AB55)^2</f>
        <v>0</v>
      </c>
      <c r="DY56" s="30">
        <f>(AC56-'predicted rankings sorted'!AC55)^2</f>
        <v>0</v>
      </c>
      <c r="DZ56" s="30">
        <f>(AD56-'predicted rankings sorted'!AD55)^2</f>
        <v>0</v>
      </c>
      <c r="EA56" s="30">
        <f>(AE56-'predicted rankings sorted'!AE55)^2</f>
        <v>0</v>
      </c>
      <c r="EB56" s="30">
        <f>(AF56-'predicted rankings sorted'!AF55)^2</f>
        <v>0</v>
      </c>
      <c r="EC56" s="30">
        <f>(AG56-'predicted rankings sorted'!AG55)^2</f>
        <v>0</v>
      </c>
      <c r="ED56" s="30">
        <f>(AH56-'predicted rankings sorted'!AH55)^2</f>
        <v>0</v>
      </c>
      <c r="EE56" s="30">
        <f>(AI56-'predicted rankings sorted'!AI55)^2</f>
        <v>0</v>
      </c>
      <c r="EF56" s="30">
        <f>(AJ56-'predicted rankings sorted'!AJ55)^2</f>
        <v>0</v>
      </c>
      <c r="EG56" s="30">
        <f>(AK56-'predicted rankings sorted'!AK55)^2</f>
        <v>0</v>
      </c>
      <c r="EH56" s="30">
        <f>(AL56-'predicted rankings sorted'!AL55)^2</f>
        <v>1</v>
      </c>
      <c r="EI56" s="30">
        <f>(AM56-'predicted rankings sorted'!AM55)^2</f>
        <v>0</v>
      </c>
      <c r="EJ56" s="30">
        <f>(AN56-'predicted rankings sorted'!AN55)^2</f>
        <v>0</v>
      </c>
      <c r="EK56" s="30">
        <f>(AO56-'predicted rankings sorted'!AO55)^2</f>
        <v>0</v>
      </c>
      <c r="EL56" s="30">
        <f>(AP56-'predicted rankings sorted'!AP55)^2</f>
        <v>0</v>
      </c>
      <c r="EM56" s="30">
        <f>(AQ56-'predicted rankings sorted'!AQ55)^2</f>
        <v>0</v>
      </c>
      <c r="EN56" s="30">
        <f>(AR56-'predicted rankings sorted'!AR55)^2</f>
        <v>0</v>
      </c>
      <c r="EO56" s="30">
        <f>(AS56-'predicted rankings sorted'!AS55)^2</f>
        <v>0</v>
      </c>
      <c r="EP56" s="30">
        <f>(AT56-'predicted rankings sorted'!AT55)^2</f>
        <v>0</v>
      </c>
      <c r="EQ56" s="30">
        <f>(AU56-'predicted rankings sorted'!AU55)^2</f>
        <v>0</v>
      </c>
      <c r="ER56" s="30">
        <f>(AV56-'predicted rankings sorted'!AV55)^2</f>
        <v>0</v>
      </c>
      <c r="ES56" s="30">
        <f>(AW56-'predicted rankings sorted'!AW55)^2</f>
        <v>0</v>
      </c>
      <c r="ET56" s="30">
        <f>(AX56-'predicted rankings sorted'!AX55)^2</f>
        <v>0</v>
      </c>
      <c r="EU56" s="30">
        <f>(AY56-'predicted rankings sorted'!AY55)^2</f>
        <v>0</v>
      </c>
      <c r="EV56" s="30">
        <f>(AZ56-'predicted rankings sorted'!AZ55)^2</f>
        <v>0</v>
      </c>
      <c r="EW56" s="30">
        <f>(BA56-'predicted rankings sorted'!BA55)^2</f>
        <v>0</v>
      </c>
      <c r="EX56" s="30">
        <f>(BB56-'predicted rankings sorted'!BB55)^2</f>
        <v>0</v>
      </c>
      <c r="EY56" s="30">
        <f>(BC56-'predicted rankings sorted'!BC55)^2</f>
        <v>0</v>
      </c>
      <c r="EZ56" s="30">
        <f>(BD56-'predicted rankings sorted'!BD55)^2</f>
        <v>0</v>
      </c>
      <c r="FA56" s="30">
        <f>(BE56-'predicted rankings sorted'!BE55)^2</f>
        <v>0</v>
      </c>
      <c r="FB56" s="30">
        <f>(BF56-'predicted rankings sorted'!BF55)^2</f>
        <v>0</v>
      </c>
      <c r="FC56" s="30">
        <f>(BG56-'predicted rankings sorted'!BG55)^2</f>
        <v>0</v>
      </c>
      <c r="FD56" s="30">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3687</v>
      </c>
      <c r="D60" s="23">
        <v>0.12755893402462892</v>
      </c>
      <c r="E60" s="31"/>
      <c r="F60" s="26" t="s">
        <v>3692</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3688</v>
      </c>
      <c r="D61" s="23">
        <v>0.16664808262721809</v>
      </c>
      <c r="E61" s="31"/>
      <c r="F61" s="26" t="s">
        <v>3693</v>
      </c>
      <c r="G61" s="26">
        <f>_xlfn.VAR.P(DC3:FD56)</f>
        <v>3.1837965079848936E-2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3689</v>
      </c>
      <c r="D62" s="23">
        <v>0.19696166866056375</v>
      </c>
      <c r="E62" s="31"/>
      <c r="F62" s="26" t="s">
        <v>3694</v>
      </c>
      <c r="G62" s="23">
        <f>1-G61/G60</f>
        <v>-0.75168879571395286</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3690</v>
      </c>
      <c r="D63" s="23">
        <v>0.28773819215473317</v>
      </c>
      <c r="E63" s="31"/>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3691</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1"/>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1"/>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1"/>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1"/>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1"/>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1"/>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1"/>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1"/>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1"/>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1"/>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1"/>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1"/>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1"/>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1"/>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1"/>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56">
      <sortCondition descending="1" ref="G2"/>
    </sortState>
  </autoFilter>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5:ALR367"/>
  <sheetViews>
    <sheetView topLeftCell="A4" workbookViewId="0">
      <selection activeCell="J30" sqref="J30"/>
    </sheetView>
  </sheetViews>
  <sheetFormatPr defaultRowHeight="15" x14ac:dyDescent="0.25"/>
  <sheetData>
    <row r="5" spans="1:9" x14ac:dyDescent="0.25">
      <c r="A5" t="s">
        <v>78</v>
      </c>
      <c r="B5" t="s">
        <v>89</v>
      </c>
      <c r="C5" t="s">
        <v>90</v>
      </c>
      <c r="D5" t="s">
        <v>91</v>
      </c>
      <c r="E5" t="s">
        <v>92</v>
      </c>
      <c r="F5" t="s">
        <v>93</v>
      </c>
      <c r="G5" t="s">
        <v>94</v>
      </c>
      <c r="H5" t="s">
        <v>3680</v>
      </c>
      <c r="I5" t="s">
        <v>3681</v>
      </c>
    </row>
    <row r="6" spans="1:9" x14ac:dyDescent="0.25">
      <c r="A6">
        <v>1</v>
      </c>
      <c r="B6">
        <v>3743</v>
      </c>
      <c r="C6">
        <v>3847</v>
      </c>
      <c r="D6">
        <v>1294</v>
      </c>
      <c r="E6">
        <v>3218</v>
      </c>
      <c r="F6">
        <v>180</v>
      </c>
      <c r="G6">
        <v>6430</v>
      </c>
      <c r="H6">
        <v>2.5000000000000001E-3</v>
      </c>
      <c r="I6">
        <v>2.0030000000000001</v>
      </c>
    </row>
    <row r="7" spans="1:9" x14ac:dyDescent="0.25">
      <c r="A7">
        <v>2</v>
      </c>
      <c r="B7">
        <v>3527</v>
      </c>
      <c r="C7">
        <v>79</v>
      </c>
      <c r="D7">
        <v>4188</v>
      </c>
      <c r="E7">
        <v>3255</v>
      </c>
      <c r="F7">
        <v>1156</v>
      </c>
      <c r="G7">
        <v>4918</v>
      </c>
      <c r="H7">
        <v>2.3800000000000002E-3</v>
      </c>
      <c r="I7">
        <v>2.0032299999999998</v>
      </c>
    </row>
    <row r="8" spans="1:9" x14ac:dyDescent="0.25">
      <c r="A8">
        <v>3</v>
      </c>
      <c r="B8">
        <v>60</v>
      </c>
      <c r="C8">
        <v>3008</v>
      </c>
      <c r="D8">
        <v>6369</v>
      </c>
      <c r="E8">
        <v>4320</v>
      </c>
      <c r="F8">
        <v>3335</v>
      </c>
      <c r="G8">
        <v>3616</v>
      </c>
      <c r="H8">
        <v>3.00325</v>
      </c>
      <c r="I8">
        <v>2.0500000000000002E-3</v>
      </c>
    </row>
    <row r="9" spans="1:9" x14ac:dyDescent="0.25">
      <c r="A9">
        <v>4</v>
      </c>
      <c r="B9">
        <v>3189</v>
      </c>
      <c r="C9">
        <v>6025</v>
      </c>
      <c r="D9">
        <v>1622</v>
      </c>
      <c r="E9">
        <v>5295</v>
      </c>
      <c r="F9">
        <v>6321</v>
      </c>
      <c r="G9">
        <v>4189</v>
      </c>
      <c r="H9">
        <v>1.9599999999999999E-3</v>
      </c>
      <c r="I9">
        <v>2.0030999999999999</v>
      </c>
    </row>
    <row r="10" spans="1:9" x14ac:dyDescent="0.25">
      <c r="A10">
        <v>5</v>
      </c>
      <c r="B10">
        <v>5842</v>
      </c>
      <c r="C10">
        <v>159</v>
      </c>
      <c r="D10">
        <v>2073</v>
      </c>
      <c r="E10">
        <v>696</v>
      </c>
      <c r="F10">
        <v>6418</v>
      </c>
      <c r="G10">
        <v>1369</v>
      </c>
      <c r="H10">
        <v>3.0034900000000002</v>
      </c>
      <c r="I10">
        <v>2.8E-3</v>
      </c>
    </row>
    <row r="11" spans="1:9" x14ac:dyDescent="0.25">
      <c r="A11">
        <v>6</v>
      </c>
      <c r="B11">
        <v>968</v>
      </c>
      <c r="C11">
        <v>5869</v>
      </c>
      <c r="D11">
        <v>5892</v>
      </c>
      <c r="E11">
        <v>2096</v>
      </c>
      <c r="F11">
        <v>1533</v>
      </c>
      <c r="G11">
        <v>4662</v>
      </c>
      <c r="H11">
        <v>1.2999999999999999E-3</v>
      </c>
      <c r="I11">
        <v>2.0030700000000001</v>
      </c>
    </row>
    <row r="12" spans="1:9" x14ac:dyDescent="0.25">
      <c r="A12">
        <v>7</v>
      </c>
      <c r="B12">
        <v>6666</v>
      </c>
      <c r="C12">
        <v>2240</v>
      </c>
      <c r="D12">
        <v>5012</v>
      </c>
      <c r="E12">
        <v>4469</v>
      </c>
      <c r="F12">
        <v>118</v>
      </c>
      <c r="G12">
        <v>3647</v>
      </c>
      <c r="H12">
        <v>2.3500000000000001E-3</v>
      </c>
      <c r="I12">
        <v>3.0037600000000002</v>
      </c>
    </row>
    <row r="13" spans="1:9" x14ac:dyDescent="0.25">
      <c r="A13">
        <v>8</v>
      </c>
      <c r="B13">
        <v>6652</v>
      </c>
      <c r="C13">
        <v>1678</v>
      </c>
      <c r="D13">
        <v>1255</v>
      </c>
      <c r="E13">
        <v>744</v>
      </c>
      <c r="F13">
        <v>3473</v>
      </c>
      <c r="G13">
        <v>3663</v>
      </c>
      <c r="H13">
        <v>2.0033699999999999</v>
      </c>
      <c r="I13">
        <v>2.82E-3</v>
      </c>
    </row>
    <row r="14" spans="1:9" x14ac:dyDescent="0.25">
      <c r="A14">
        <v>9</v>
      </c>
      <c r="B14">
        <v>6546</v>
      </c>
      <c r="C14">
        <v>4486</v>
      </c>
      <c r="D14">
        <v>5635</v>
      </c>
      <c r="E14">
        <v>589</v>
      </c>
      <c r="F14">
        <v>997</v>
      </c>
      <c r="G14">
        <v>900</v>
      </c>
      <c r="H14">
        <v>2.5500000000000002E-3</v>
      </c>
      <c r="I14">
        <v>2.0030700000000001</v>
      </c>
    </row>
    <row r="15" spans="1:9" x14ac:dyDescent="0.25">
      <c r="A15">
        <v>10</v>
      </c>
      <c r="B15">
        <v>6377</v>
      </c>
      <c r="C15">
        <v>5839</v>
      </c>
      <c r="D15">
        <v>4013</v>
      </c>
      <c r="E15">
        <v>3735</v>
      </c>
      <c r="F15">
        <v>2839</v>
      </c>
      <c r="G15">
        <v>3556</v>
      </c>
      <c r="H15">
        <v>2.00285</v>
      </c>
      <c r="I15">
        <v>2.82E-3</v>
      </c>
    </row>
    <row r="16" spans="1:9" x14ac:dyDescent="0.25">
      <c r="A16">
        <v>11</v>
      </c>
      <c r="B16">
        <v>5160</v>
      </c>
      <c r="C16">
        <v>120</v>
      </c>
      <c r="D16">
        <v>3489</v>
      </c>
      <c r="E16">
        <v>330</v>
      </c>
      <c r="F16">
        <v>704</v>
      </c>
      <c r="G16">
        <v>5930</v>
      </c>
      <c r="H16">
        <v>2.5400000000000002E-3</v>
      </c>
      <c r="I16">
        <v>3.0033099999999999</v>
      </c>
    </row>
    <row r="17" spans="1:9" x14ac:dyDescent="0.25">
      <c r="A17">
        <v>12</v>
      </c>
      <c r="B17">
        <v>3218</v>
      </c>
      <c r="C17">
        <v>1369</v>
      </c>
      <c r="D17">
        <v>4469</v>
      </c>
      <c r="E17">
        <v>1745</v>
      </c>
      <c r="F17">
        <v>3255</v>
      </c>
      <c r="G17">
        <v>3647</v>
      </c>
      <c r="H17">
        <v>2.3500000000000001E-3</v>
      </c>
      <c r="I17">
        <v>3.0033400000000001</v>
      </c>
    </row>
    <row r="18" spans="1:9" x14ac:dyDescent="0.25">
      <c r="A18">
        <v>13</v>
      </c>
      <c r="B18">
        <v>79</v>
      </c>
      <c r="C18">
        <v>5842</v>
      </c>
      <c r="D18">
        <v>4189</v>
      </c>
      <c r="E18">
        <v>6666</v>
      </c>
      <c r="F18">
        <v>744</v>
      </c>
      <c r="G18">
        <v>3616</v>
      </c>
      <c r="H18">
        <v>3.0036800000000001</v>
      </c>
      <c r="I18">
        <v>1.8600000000000001E-3</v>
      </c>
    </row>
    <row r="19" spans="1:9" x14ac:dyDescent="0.25">
      <c r="A19">
        <v>14</v>
      </c>
      <c r="B19">
        <v>6418</v>
      </c>
      <c r="C19">
        <v>3008</v>
      </c>
      <c r="D19">
        <v>997</v>
      </c>
      <c r="E19">
        <v>3743</v>
      </c>
      <c r="F19">
        <v>968</v>
      </c>
      <c r="G19">
        <v>2240</v>
      </c>
      <c r="H19">
        <v>2.00285</v>
      </c>
      <c r="I19">
        <v>1.15E-3</v>
      </c>
    </row>
    <row r="20" spans="1:9" x14ac:dyDescent="0.25">
      <c r="A20">
        <v>15</v>
      </c>
      <c r="B20">
        <v>6369</v>
      </c>
      <c r="C20">
        <v>4662</v>
      </c>
      <c r="D20">
        <v>1255</v>
      </c>
      <c r="E20">
        <v>1533</v>
      </c>
      <c r="F20">
        <v>5839</v>
      </c>
      <c r="G20">
        <v>1294</v>
      </c>
      <c r="H20">
        <v>2.6099999999999999E-3</v>
      </c>
      <c r="I20">
        <v>2.0030000000000001</v>
      </c>
    </row>
    <row r="21" spans="1:9" x14ac:dyDescent="0.25">
      <c r="A21">
        <v>16</v>
      </c>
      <c r="B21">
        <v>4320</v>
      </c>
      <c r="C21">
        <v>6430</v>
      </c>
      <c r="D21">
        <v>6377</v>
      </c>
      <c r="E21">
        <v>5295</v>
      </c>
      <c r="F21">
        <v>5635</v>
      </c>
      <c r="G21">
        <v>704</v>
      </c>
      <c r="H21">
        <v>2.5000000000000001E-3</v>
      </c>
      <c r="I21">
        <v>3.00345</v>
      </c>
    </row>
    <row r="22" spans="1:9" x14ac:dyDescent="0.25">
      <c r="A22">
        <v>17</v>
      </c>
      <c r="B22">
        <v>3556</v>
      </c>
      <c r="C22">
        <v>3189</v>
      </c>
      <c r="D22">
        <v>1678</v>
      </c>
      <c r="E22">
        <v>330</v>
      </c>
      <c r="F22">
        <v>2073</v>
      </c>
      <c r="G22">
        <v>118</v>
      </c>
      <c r="H22">
        <v>1.00288</v>
      </c>
      <c r="I22">
        <v>3.0028899999999998</v>
      </c>
    </row>
    <row r="23" spans="1:9" x14ac:dyDescent="0.25">
      <c r="A23">
        <v>18</v>
      </c>
      <c r="B23">
        <v>3335</v>
      </c>
      <c r="C23">
        <v>4188</v>
      </c>
      <c r="D23">
        <v>3735</v>
      </c>
      <c r="E23">
        <v>6546</v>
      </c>
      <c r="F23">
        <v>6652</v>
      </c>
      <c r="G23">
        <v>900</v>
      </c>
      <c r="H23">
        <v>2.5500000000000002E-3</v>
      </c>
      <c r="I23">
        <v>2.0032700000000001</v>
      </c>
    </row>
    <row r="24" spans="1:9" x14ac:dyDescent="0.25">
      <c r="A24">
        <v>19</v>
      </c>
      <c r="B24">
        <v>2096</v>
      </c>
      <c r="C24">
        <v>5930</v>
      </c>
      <c r="D24">
        <v>5012</v>
      </c>
      <c r="E24">
        <v>159</v>
      </c>
      <c r="F24">
        <v>60</v>
      </c>
      <c r="G24">
        <v>6025</v>
      </c>
      <c r="H24">
        <v>1.8500000000000001E-3</v>
      </c>
      <c r="I24">
        <v>2.00305</v>
      </c>
    </row>
    <row r="25" spans="1:9" x14ac:dyDescent="0.25">
      <c r="A25">
        <v>20</v>
      </c>
      <c r="B25">
        <v>589</v>
      </c>
      <c r="C25">
        <v>1622</v>
      </c>
      <c r="D25">
        <v>5869</v>
      </c>
      <c r="E25">
        <v>2839</v>
      </c>
      <c r="F25">
        <v>5892</v>
      </c>
      <c r="G25">
        <v>1745</v>
      </c>
      <c r="H25">
        <v>1.4499999999999999E-3</v>
      </c>
      <c r="I25">
        <v>2.0026000000000002</v>
      </c>
    </row>
    <row r="26" spans="1:9" x14ac:dyDescent="0.25">
      <c r="A26">
        <v>21</v>
      </c>
      <c r="B26">
        <v>180</v>
      </c>
      <c r="C26">
        <v>3663</v>
      </c>
      <c r="D26">
        <v>4918</v>
      </c>
      <c r="E26">
        <v>120</v>
      </c>
      <c r="F26">
        <v>696</v>
      </c>
      <c r="G26">
        <v>6321</v>
      </c>
      <c r="H26">
        <v>2.0029499999999998</v>
      </c>
      <c r="I26">
        <v>2.5600000000000002E-3</v>
      </c>
    </row>
    <row r="27" spans="1:9" x14ac:dyDescent="0.25">
      <c r="A27">
        <v>22</v>
      </c>
      <c r="B27">
        <v>4486</v>
      </c>
      <c r="C27">
        <v>3473</v>
      </c>
      <c r="D27">
        <v>1156</v>
      </c>
      <c r="E27">
        <v>3847</v>
      </c>
      <c r="F27">
        <v>5160</v>
      </c>
      <c r="G27">
        <v>4013</v>
      </c>
      <c r="H27">
        <v>2.0030700000000001</v>
      </c>
      <c r="I27">
        <v>2.9499999999999999E-3</v>
      </c>
    </row>
    <row r="28" spans="1:9" x14ac:dyDescent="0.25">
      <c r="A28">
        <v>23</v>
      </c>
      <c r="B28">
        <v>1294</v>
      </c>
      <c r="C28">
        <v>6418</v>
      </c>
      <c r="D28">
        <v>3527</v>
      </c>
      <c r="E28">
        <v>4189</v>
      </c>
      <c r="F28">
        <v>3556</v>
      </c>
      <c r="G28">
        <v>3489</v>
      </c>
      <c r="H28">
        <v>2.0500000000000002E-3</v>
      </c>
      <c r="I28">
        <v>2.0030600000000001</v>
      </c>
    </row>
    <row r="29" spans="1:9" x14ac:dyDescent="0.25">
      <c r="A29">
        <v>24</v>
      </c>
      <c r="C29">
        <v>5295</v>
      </c>
      <c r="D29">
        <v>3008</v>
      </c>
      <c r="F29">
        <v>3647</v>
      </c>
      <c r="G29">
        <v>744</v>
      </c>
      <c r="H29">
        <v>3.0036999999999998</v>
      </c>
      <c r="I29">
        <v>1.00299</v>
      </c>
    </row>
    <row r="30" spans="1:9" x14ac:dyDescent="0.25">
      <c r="A30">
        <v>25</v>
      </c>
      <c r="B30">
        <v>159</v>
      </c>
      <c r="C30">
        <v>997</v>
      </c>
      <c r="D30">
        <v>6369</v>
      </c>
      <c r="E30">
        <v>3218</v>
      </c>
      <c r="F30">
        <v>1255</v>
      </c>
      <c r="G30">
        <v>6666</v>
      </c>
      <c r="H30">
        <v>2.0038</v>
      </c>
      <c r="I30">
        <v>3.3500000000000001E-3</v>
      </c>
    </row>
    <row r="31" spans="1:9" x14ac:dyDescent="0.25">
      <c r="A31">
        <v>26</v>
      </c>
      <c r="B31">
        <v>6546</v>
      </c>
      <c r="C31">
        <v>696</v>
      </c>
      <c r="D31">
        <v>6025</v>
      </c>
      <c r="E31">
        <v>6430</v>
      </c>
      <c r="F31">
        <v>4469</v>
      </c>
      <c r="G31">
        <v>330</v>
      </c>
      <c r="H31">
        <v>2.5500000000000002E-3</v>
      </c>
      <c r="I31">
        <v>3.0027900000000001</v>
      </c>
    </row>
    <row r="32" spans="1:9" x14ac:dyDescent="0.25">
      <c r="A32">
        <v>27</v>
      </c>
      <c r="B32">
        <v>5635</v>
      </c>
      <c r="C32">
        <v>4918</v>
      </c>
      <c r="D32">
        <v>3335</v>
      </c>
      <c r="E32">
        <v>2240</v>
      </c>
      <c r="F32">
        <v>5160</v>
      </c>
      <c r="G32">
        <v>2073</v>
      </c>
      <c r="H32">
        <v>2.00271</v>
      </c>
      <c r="I32">
        <v>2.5999999999999999E-3</v>
      </c>
    </row>
    <row r="33" spans="1:9" x14ac:dyDescent="0.25">
      <c r="A33">
        <v>28</v>
      </c>
      <c r="B33">
        <v>5892</v>
      </c>
      <c r="C33">
        <v>3735</v>
      </c>
      <c r="D33">
        <v>60</v>
      </c>
      <c r="E33">
        <v>118</v>
      </c>
      <c r="F33">
        <v>79</v>
      </c>
      <c r="G33">
        <v>180</v>
      </c>
      <c r="H33">
        <v>3.2699999999999999E-3</v>
      </c>
      <c r="I33">
        <v>4.0039800000000003</v>
      </c>
    </row>
    <row r="34" spans="1:9" x14ac:dyDescent="0.25">
      <c r="A34">
        <v>29</v>
      </c>
      <c r="B34">
        <v>6377</v>
      </c>
      <c r="C34">
        <v>5869</v>
      </c>
      <c r="D34">
        <v>6321</v>
      </c>
      <c r="E34">
        <v>4486</v>
      </c>
      <c r="F34">
        <v>1678</v>
      </c>
      <c r="G34">
        <v>4188</v>
      </c>
      <c r="H34">
        <v>1.4E-3</v>
      </c>
      <c r="I34">
        <v>4.0031999999999996</v>
      </c>
    </row>
    <row r="35" spans="1:9" x14ac:dyDescent="0.25">
      <c r="A35">
        <v>30</v>
      </c>
      <c r="B35">
        <v>1533</v>
      </c>
      <c r="C35">
        <v>3663</v>
      </c>
      <c r="D35">
        <v>1156</v>
      </c>
      <c r="E35">
        <v>1745</v>
      </c>
      <c r="F35">
        <v>3616</v>
      </c>
      <c r="G35">
        <v>3743</v>
      </c>
      <c r="H35">
        <v>2.0030700000000001</v>
      </c>
      <c r="I35">
        <v>2.3500000000000001E-3</v>
      </c>
    </row>
    <row r="36" spans="1:9" x14ac:dyDescent="0.25">
      <c r="A36">
        <v>31</v>
      </c>
      <c r="B36">
        <v>120</v>
      </c>
      <c r="C36">
        <v>900</v>
      </c>
      <c r="D36">
        <v>2839</v>
      </c>
      <c r="E36">
        <v>4662</v>
      </c>
      <c r="F36">
        <v>3255</v>
      </c>
      <c r="G36">
        <v>5012</v>
      </c>
      <c r="H36">
        <v>2.5100000000000001E-3</v>
      </c>
      <c r="I36">
        <v>3.00326</v>
      </c>
    </row>
    <row r="37" spans="1:9" x14ac:dyDescent="0.25">
      <c r="A37">
        <v>32</v>
      </c>
      <c r="B37">
        <v>4013</v>
      </c>
      <c r="C37">
        <v>1622</v>
      </c>
      <c r="D37">
        <v>2096</v>
      </c>
      <c r="E37">
        <v>6652</v>
      </c>
      <c r="F37">
        <v>1369</v>
      </c>
      <c r="G37">
        <v>3527</v>
      </c>
      <c r="H37">
        <v>2.0028600000000001</v>
      </c>
      <c r="I37">
        <v>1.8500000000000001E-3</v>
      </c>
    </row>
    <row r="38" spans="1:9" x14ac:dyDescent="0.25">
      <c r="A38">
        <v>33</v>
      </c>
      <c r="B38">
        <v>3847</v>
      </c>
      <c r="C38">
        <v>3489</v>
      </c>
      <c r="D38">
        <v>4320</v>
      </c>
      <c r="E38">
        <v>968</v>
      </c>
      <c r="F38">
        <v>589</v>
      </c>
      <c r="G38">
        <v>3189</v>
      </c>
      <c r="H38">
        <v>3.00345</v>
      </c>
      <c r="I38">
        <v>2.3E-3</v>
      </c>
    </row>
    <row r="39" spans="1:9" x14ac:dyDescent="0.25">
      <c r="A39">
        <v>34</v>
      </c>
      <c r="B39">
        <v>6546</v>
      </c>
      <c r="C39">
        <v>5842</v>
      </c>
      <c r="D39">
        <v>5930</v>
      </c>
      <c r="E39">
        <v>2073</v>
      </c>
      <c r="F39">
        <v>6369</v>
      </c>
      <c r="G39">
        <v>3473</v>
      </c>
      <c r="H39">
        <v>1.0027999999999999</v>
      </c>
      <c r="I39">
        <v>3.0035500000000002</v>
      </c>
    </row>
    <row r="40" spans="1:9" x14ac:dyDescent="0.25">
      <c r="A40">
        <v>35</v>
      </c>
      <c r="B40">
        <v>6430</v>
      </c>
      <c r="C40">
        <v>1156</v>
      </c>
      <c r="D40">
        <v>79</v>
      </c>
      <c r="E40">
        <v>3647</v>
      </c>
      <c r="F40">
        <v>3335</v>
      </c>
      <c r="G40">
        <v>6418</v>
      </c>
      <c r="H40">
        <v>2.0899999999999998E-3</v>
      </c>
      <c r="I40">
        <v>3.00345</v>
      </c>
    </row>
    <row r="41" spans="1:9" x14ac:dyDescent="0.25">
      <c r="A41">
        <v>36</v>
      </c>
      <c r="B41">
        <v>3255</v>
      </c>
      <c r="C41">
        <v>696</v>
      </c>
      <c r="D41">
        <v>6666</v>
      </c>
      <c r="E41">
        <v>704</v>
      </c>
      <c r="F41">
        <v>3556</v>
      </c>
      <c r="G41">
        <v>60</v>
      </c>
      <c r="H41">
        <v>2.5500000000000002E-3</v>
      </c>
      <c r="I41">
        <v>2.00265</v>
      </c>
    </row>
    <row r="42" spans="1:9" x14ac:dyDescent="0.25">
      <c r="A42">
        <v>37</v>
      </c>
      <c r="B42">
        <v>3735</v>
      </c>
      <c r="C42">
        <v>1745</v>
      </c>
      <c r="D42">
        <v>5635</v>
      </c>
      <c r="E42">
        <v>6321</v>
      </c>
      <c r="F42">
        <v>3743</v>
      </c>
      <c r="G42">
        <v>744</v>
      </c>
      <c r="H42">
        <v>1.0025500000000001</v>
      </c>
      <c r="I42">
        <v>1.0025500000000001</v>
      </c>
    </row>
    <row r="43" spans="1:9" x14ac:dyDescent="0.25">
      <c r="A43">
        <v>38</v>
      </c>
      <c r="B43">
        <v>4320</v>
      </c>
      <c r="C43">
        <v>5892</v>
      </c>
      <c r="D43">
        <v>3527</v>
      </c>
      <c r="E43">
        <v>6377</v>
      </c>
      <c r="F43">
        <v>2240</v>
      </c>
      <c r="G43">
        <v>1255</v>
      </c>
      <c r="H43">
        <v>2.8500000000000001E-3</v>
      </c>
      <c r="I43">
        <v>2.0028999999999999</v>
      </c>
    </row>
    <row r="44" spans="1:9" x14ac:dyDescent="0.25">
      <c r="A44">
        <v>39</v>
      </c>
      <c r="B44">
        <v>4918</v>
      </c>
      <c r="C44">
        <v>3218</v>
      </c>
      <c r="D44">
        <v>900</v>
      </c>
      <c r="E44">
        <v>968</v>
      </c>
      <c r="F44">
        <v>5842</v>
      </c>
      <c r="G44">
        <v>330</v>
      </c>
      <c r="H44">
        <v>1.0031600000000001</v>
      </c>
      <c r="I44">
        <v>3.0032700000000001</v>
      </c>
    </row>
    <row r="45" spans="1:9" x14ac:dyDescent="0.25">
      <c r="A45">
        <v>40</v>
      </c>
      <c r="B45">
        <v>6025</v>
      </c>
      <c r="C45">
        <v>6652</v>
      </c>
      <c r="D45">
        <v>120</v>
      </c>
      <c r="E45">
        <v>3847</v>
      </c>
      <c r="F45">
        <v>5839</v>
      </c>
      <c r="G45">
        <v>5869</v>
      </c>
      <c r="H45">
        <v>2.0030800000000002</v>
      </c>
      <c r="I45">
        <v>2.3500000000000001E-3</v>
      </c>
    </row>
    <row r="46" spans="1:9" x14ac:dyDescent="0.25">
      <c r="A46">
        <v>41</v>
      </c>
      <c r="B46">
        <v>1622</v>
      </c>
      <c r="C46">
        <v>180</v>
      </c>
      <c r="D46">
        <v>159</v>
      </c>
      <c r="E46">
        <v>1678</v>
      </c>
      <c r="F46">
        <v>4013</v>
      </c>
      <c r="G46">
        <v>3616</v>
      </c>
      <c r="H46">
        <v>2.00305</v>
      </c>
      <c r="I46">
        <v>1.0030399999999999</v>
      </c>
    </row>
    <row r="47" spans="1:9" x14ac:dyDescent="0.25">
      <c r="A47">
        <v>42</v>
      </c>
      <c r="B47">
        <v>5295</v>
      </c>
      <c r="C47">
        <v>4662</v>
      </c>
      <c r="D47">
        <v>3663</v>
      </c>
      <c r="E47">
        <v>1369</v>
      </c>
      <c r="F47">
        <v>589</v>
      </c>
      <c r="G47">
        <v>5160</v>
      </c>
      <c r="H47">
        <v>3.0035500000000002</v>
      </c>
      <c r="I47">
        <v>2.3E-3</v>
      </c>
    </row>
    <row r="48" spans="1:9" x14ac:dyDescent="0.25">
      <c r="A48">
        <v>43</v>
      </c>
      <c r="B48">
        <v>3489</v>
      </c>
      <c r="C48">
        <v>3473</v>
      </c>
      <c r="D48">
        <v>4188</v>
      </c>
      <c r="E48">
        <v>118</v>
      </c>
      <c r="F48">
        <v>2096</v>
      </c>
      <c r="G48">
        <v>3008</v>
      </c>
      <c r="H48">
        <v>2.0034999999999998</v>
      </c>
      <c r="I48">
        <v>2.0034999999999998</v>
      </c>
    </row>
    <row r="49" spans="1:9" x14ac:dyDescent="0.25">
      <c r="A49">
        <v>44</v>
      </c>
      <c r="B49">
        <v>5930</v>
      </c>
      <c r="C49">
        <v>1294</v>
      </c>
      <c r="D49">
        <v>3189</v>
      </c>
      <c r="E49">
        <v>4469</v>
      </c>
      <c r="F49">
        <v>4486</v>
      </c>
      <c r="G49">
        <v>2839</v>
      </c>
      <c r="H49">
        <v>2.0999999999999999E-3</v>
      </c>
      <c r="I49">
        <v>3.00345</v>
      </c>
    </row>
    <row r="50" spans="1:9" x14ac:dyDescent="0.25">
      <c r="A50">
        <v>45</v>
      </c>
      <c r="B50">
        <v>4189</v>
      </c>
      <c r="C50">
        <v>1533</v>
      </c>
      <c r="D50">
        <v>6430</v>
      </c>
      <c r="E50">
        <v>997</v>
      </c>
      <c r="F50">
        <v>5012</v>
      </c>
      <c r="G50">
        <v>2073</v>
      </c>
      <c r="H50">
        <v>2.5000000000000001E-3</v>
      </c>
      <c r="I50">
        <v>3.0034800000000001</v>
      </c>
    </row>
    <row r="51" spans="1:9" x14ac:dyDescent="0.25">
      <c r="A51">
        <v>46</v>
      </c>
      <c r="B51">
        <v>3556</v>
      </c>
      <c r="C51">
        <v>2240</v>
      </c>
      <c r="D51">
        <v>4013</v>
      </c>
      <c r="E51">
        <v>79</v>
      </c>
      <c r="F51">
        <v>5869</v>
      </c>
      <c r="G51">
        <v>900</v>
      </c>
      <c r="H51">
        <v>2.00305</v>
      </c>
      <c r="I51">
        <v>1.0025200000000001</v>
      </c>
    </row>
    <row r="52" spans="1:9" x14ac:dyDescent="0.25">
      <c r="A52">
        <v>47</v>
      </c>
      <c r="B52">
        <v>5839</v>
      </c>
      <c r="C52">
        <v>330</v>
      </c>
      <c r="D52">
        <v>1369</v>
      </c>
      <c r="E52">
        <v>60</v>
      </c>
      <c r="F52">
        <v>6321</v>
      </c>
      <c r="G52">
        <v>1156</v>
      </c>
      <c r="H52">
        <v>3.0029699999999999</v>
      </c>
      <c r="I52">
        <v>2.0999999999999999E-3</v>
      </c>
    </row>
    <row r="53" spans="1:9" x14ac:dyDescent="0.25">
      <c r="A53">
        <v>48</v>
      </c>
      <c r="B53">
        <v>1745</v>
      </c>
      <c r="C53">
        <v>1255</v>
      </c>
      <c r="D53">
        <v>2096</v>
      </c>
      <c r="E53">
        <v>180</v>
      </c>
      <c r="F53">
        <v>6546</v>
      </c>
      <c r="G53">
        <v>6418</v>
      </c>
      <c r="H53">
        <v>2.3500000000000001E-3</v>
      </c>
      <c r="I53">
        <v>3.00325</v>
      </c>
    </row>
    <row r="54" spans="1:9" x14ac:dyDescent="0.25">
      <c r="A54">
        <v>49</v>
      </c>
      <c r="B54">
        <v>5635</v>
      </c>
      <c r="C54">
        <v>5892</v>
      </c>
      <c r="D54">
        <v>6652</v>
      </c>
      <c r="E54">
        <v>159</v>
      </c>
      <c r="F54">
        <v>3008</v>
      </c>
      <c r="G54">
        <v>4469</v>
      </c>
      <c r="H54">
        <v>3.0500000000000002E-3</v>
      </c>
      <c r="I54">
        <v>3.00515</v>
      </c>
    </row>
    <row r="55" spans="1:9" x14ac:dyDescent="0.25">
      <c r="A55">
        <v>50</v>
      </c>
      <c r="B55">
        <v>4486</v>
      </c>
      <c r="C55">
        <v>704</v>
      </c>
      <c r="D55">
        <v>589</v>
      </c>
      <c r="E55">
        <v>3218</v>
      </c>
      <c r="F55">
        <v>3527</v>
      </c>
      <c r="G55">
        <v>968</v>
      </c>
      <c r="H55">
        <v>3.0022500000000001</v>
      </c>
      <c r="I55">
        <v>1.5499999999999999E-3</v>
      </c>
    </row>
    <row r="56" spans="1:9" x14ac:dyDescent="0.25">
      <c r="A56">
        <v>51</v>
      </c>
      <c r="B56">
        <v>5930</v>
      </c>
      <c r="C56">
        <v>4918</v>
      </c>
      <c r="D56">
        <v>6369</v>
      </c>
      <c r="E56">
        <v>5295</v>
      </c>
      <c r="F56">
        <v>1622</v>
      </c>
      <c r="G56">
        <v>3735</v>
      </c>
      <c r="H56">
        <v>2.3500000000000001E-3</v>
      </c>
      <c r="I56">
        <v>2.00305</v>
      </c>
    </row>
    <row r="57" spans="1:9" x14ac:dyDescent="0.25">
      <c r="A57">
        <v>52</v>
      </c>
      <c r="B57">
        <v>2839</v>
      </c>
      <c r="C57">
        <v>3847</v>
      </c>
      <c r="D57">
        <v>3255</v>
      </c>
      <c r="E57">
        <v>3335</v>
      </c>
      <c r="F57">
        <v>4189</v>
      </c>
      <c r="G57">
        <v>3663</v>
      </c>
      <c r="H57">
        <v>2E-3</v>
      </c>
      <c r="I57">
        <v>2.0026600000000001</v>
      </c>
    </row>
    <row r="58" spans="1:9" x14ac:dyDescent="0.25">
      <c r="A58">
        <v>53</v>
      </c>
      <c r="B58">
        <v>118</v>
      </c>
      <c r="C58">
        <v>744</v>
      </c>
      <c r="D58">
        <v>1533</v>
      </c>
      <c r="E58">
        <v>5160</v>
      </c>
      <c r="F58">
        <v>6025</v>
      </c>
      <c r="G58">
        <v>6377</v>
      </c>
      <c r="H58">
        <v>3.0030100000000002</v>
      </c>
      <c r="I58">
        <v>2.3500000000000001E-3</v>
      </c>
    </row>
    <row r="59" spans="1:9" x14ac:dyDescent="0.25">
      <c r="A59">
        <v>54</v>
      </c>
      <c r="B59">
        <v>997</v>
      </c>
      <c r="C59">
        <v>3489</v>
      </c>
      <c r="D59">
        <v>3647</v>
      </c>
      <c r="E59">
        <v>696</v>
      </c>
      <c r="F59">
        <v>1678</v>
      </c>
      <c r="G59">
        <v>4662</v>
      </c>
      <c r="H59">
        <v>3.0500000000000002E-3</v>
      </c>
      <c r="I59">
        <v>3.0032700000000001</v>
      </c>
    </row>
    <row r="60" spans="1:9" x14ac:dyDescent="0.25">
      <c r="A60">
        <v>55</v>
      </c>
      <c r="B60">
        <v>5842</v>
      </c>
      <c r="C60">
        <v>3743</v>
      </c>
      <c r="D60">
        <v>6666</v>
      </c>
      <c r="E60">
        <v>3189</v>
      </c>
      <c r="F60">
        <v>120</v>
      </c>
      <c r="G60">
        <v>4188</v>
      </c>
      <c r="H60">
        <v>2.00284</v>
      </c>
      <c r="I60">
        <v>2.1099999999999999E-3</v>
      </c>
    </row>
    <row r="61" spans="1:9" x14ac:dyDescent="0.25">
      <c r="A61">
        <v>56</v>
      </c>
      <c r="B61">
        <v>3473</v>
      </c>
      <c r="C61">
        <v>3616</v>
      </c>
      <c r="D61">
        <v>5892</v>
      </c>
      <c r="E61">
        <v>1294</v>
      </c>
      <c r="F61">
        <v>4320</v>
      </c>
      <c r="G61">
        <v>5012</v>
      </c>
      <c r="H61">
        <v>3.00345</v>
      </c>
      <c r="I61">
        <v>1.0026999999999999</v>
      </c>
    </row>
    <row r="62" spans="1:9" x14ac:dyDescent="0.25">
      <c r="A62">
        <v>57</v>
      </c>
      <c r="B62">
        <v>900</v>
      </c>
      <c r="C62">
        <v>5930</v>
      </c>
      <c r="D62">
        <v>1255</v>
      </c>
      <c r="E62">
        <v>1156</v>
      </c>
      <c r="F62">
        <v>3008</v>
      </c>
      <c r="G62">
        <v>4189</v>
      </c>
      <c r="H62">
        <v>1.00291</v>
      </c>
      <c r="I62">
        <v>3.00345</v>
      </c>
    </row>
    <row r="63" spans="1:9" x14ac:dyDescent="0.25">
      <c r="A63">
        <v>58</v>
      </c>
      <c r="B63">
        <v>1533</v>
      </c>
      <c r="C63">
        <v>60</v>
      </c>
      <c r="D63">
        <v>4469</v>
      </c>
      <c r="E63">
        <v>6418</v>
      </c>
      <c r="F63">
        <v>3847</v>
      </c>
      <c r="G63">
        <v>4918</v>
      </c>
      <c r="H63">
        <v>2.8500000000000001E-3</v>
      </c>
      <c r="I63">
        <v>2.0029599999999999</v>
      </c>
    </row>
    <row r="64" spans="1:9" x14ac:dyDescent="0.25">
      <c r="A64">
        <v>59</v>
      </c>
      <c r="B64">
        <v>118</v>
      </c>
      <c r="C64">
        <v>2839</v>
      </c>
      <c r="D64">
        <v>5869</v>
      </c>
      <c r="E64">
        <v>3527</v>
      </c>
      <c r="F64">
        <v>6369</v>
      </c>
      <c r="G64">
        <v>696</v>
      </c>
      <c r="H64">
        <v>3.0036800000000001</v>
      </c>
      <c r="I64">
        <v>2.5500000000000002E-3</v>
      </c>
    </row>
    <row r="65" spans="1:9" x14ac:dyDescent="0.25">
      <c r="A65">
        <v>60</v>
      </c>
      <c r="B65">
        <v>2073</v>
      </c>
      <c r="C65">
        <v>180</v>
      </c>
      <c r="D65">
        <v>704</v>
      </c>
      <c r="E65">
        <v>1622</v>
      </c>
      <c r="F65">
        <v>744</v>
      </c>
      <c r="G65">
        <v>4188</v>
      </c>
      <c r="H65">
        <v>1.0033399999999999</v>
      </c>
      <c r="I65">
        <v>3.00346</v>
      </c>
    </row>
    <row r="66" spans="1:9" x14ac:dyDescent="0.25">
      <c r="A66">
        <v>61</v>
      </c>
      <c r="B66">
        <v>997</v>
      </c>
      <c r="C66">
        <v>4486</v>
      </c>
      <c r="D66">
        <v>3255</v>
      </c>
      <c r="E66">
        <v>5842</v>
      </c>
      <c r="F66">
        <v>3735</v>
      </c>
      <c r="G66">
        <v>6025</v>
      </c>
      <c r="H66">
        <v>3.00346</v>
      </c>
      <c r="I66">
        <v>2.64E-3</v>
      </c>
    </row>
    <row r="67" spans="1:9" x14ac:dyDescent="0.25">
      <c r="A67">
        <v>62</v>
      </c>
      <c r="B67">
        <v>4662</v>
      </c>
      <c r="C67">
        <v>330</v>
      </c>
      <c r="D67">
        <v>6652</v>
      </c>
      <c r="E67">
        <v>1745</v>
      </c>
      <c r="F67">
        <v>6377</v>
      </c>
      <c r="G67">
        <v>79</v>
      </c>
      <c r="H67">
        <v>2.0024299999999999</v>
      </c>
      <c r="I67">
        <v>2.31E-3</v>
      </c>
    </row>
    <row r="68" spans="1:9" x14ac:dyDescent="0.25">
      <c r="A68">
        <v>63</v>
      </c>
      <c r="B68">
        <v>3335</v>
      </c>
      <c r="C68">
        <v>5012</v>
      </c>
      <c r="D68">
        <v>589</v>
      </c>
      <c r="E68">
        <v>3743</v>
      </c>
      <c r="F68">
        <v>2096</v>
      </c>
      <c r="G68">
        <v>1678</v>
      </c>
      <c r="H68">
        <v>3.0500000000000002E-3</v>
      </c>
      <c r="I68">
        <v>3.0032299999999998</v>
      </c>
    </row>
    <row r="69" spans="1:9" x14ac:dyDescent="0.25">
      <c r="A69">
        <v>64</v>
      </c>
      <c r="B69">
        <v>3663</v>
      </c>
      <c r="C69">
        <v>4320</v>
      </c>
      <c r="D69">
        <v>5839</v>
      </c>
      <c r="E69">
        <v>6546</v>
      </c>
      <c r="F69">
        <v>6666</v>
      </c>
      <c r="G69">
        <v>4013</v>
      </c>
      <c r="H69">
        <v>3.0027499999999998</v>
      </c>
      <c r="I69">
        <v>2.3500000000000001E-3</v>
      </c>
    </row>
    <row r="70" spans="1:9" x14ac:dyDescent="0.25">
      <c r="A70">
        <v>65</v>
      </c>
      <c r="B70">
        <v>3616</v>
      </c>
      <c r="C70">
        <v>6430</v>
      </c>
      <c r="D70">
        <v>2240</v>
      </c>
      <c r="E70">
        <v>3189</v>
      </c>
      <c r="F70">
        <v>3489</v>
      </c>
      <c r="G70">
        <v>1369</v>
      </c>
      <c r="H70">
        <v>2.3E-3</v>
      </c>
      <c r="I70">
        <v>2.0026000000000002</v>
      </c>
    </row>
    <row r="71" spans="1:9" x14ac:dyDescent="0.25">
      <c r="A71">
        <v>66</v>
      </c>
      <c r="B71">
        <v>120</v>
      </c>
      <c r="C71">
        <v>3473</v>
      </c>
      <c r="D71">
        <v>5635</v>
      </c>
      <c r="E71">
        <v>3556</v>
      </c>
      <c r="F71">
        <v>3218</v>
      </c>
      <c r="G71">
        <v>5295</v>
      </c>
      <c r="H71">
        <v>3.0032299999999998</v>
      </c>
      <c r="I71">
        <v>3.0799999999999998E-3</v>
      </c>
    </row>
    <row r="72" spans="1:9" x14ac:dyDescent="0.25">
      <c r="A72">
        <v>67</v>
      </c>
      <c r="B72">
        <v>1294</v>
      </c>
      <c r="C72">
        <v>968</v>
      </c>
      <c r="D72">
        <v>3647</v>
      </c>
      <c r="E72">
        <v>5160</v>
      </c>
      <c r="F72">
        <v>159</v>
      </c>
      <c r="G72">
        <v>6321</v>
      </c>
      <c r="H72">
        <v>3.0029499999999998</v>
      </c>
      <c r="I72">
        <v>1.4499999999999999E-3</v>
      </c>
    </row>
    <row r="73" spans="1:9" x14ac:dyDescent="0.25">
      <c r="A73">
        <v>68</v>
      </c>
      <c r="B73">
        <v>5892</v>
      </c>
      <c r="C73">
        <v>3743</v>
      </c>
      <c r="D73">
        <v>4189</v>
      </c>
      <c r="E73">
        <v>6652</v>
      </c>
      <c r="F73">
        <v>704</v>
      </c>
      <c r="G73">
        <v>696</v>
      </c>
      <c r="H73">
        <v>2.0032999999999999</v>
      </c>
      <c r="I73">
        <v>3.0500000000000002E-3</v>
      </c>
    </row>
    <row r="74" spans="1:9" x14ac:dyDescent="0.25">
      <c r="A74">
        <v>69</v>
      </c>
      <c r="B74">
        <v>3008</v>
      </c>
      <c r="C74">
        <v>1678</v>
      </c>
      <c r="D74">
        <v>2073</v>
      </c>
      <c r="E74">
        <v>3847</v>
      </c>
      <c r="F74">
        <v>4662</v>
      </c>
      <c r="G74">
        <v>3735</v>
      </c>
      <c r="H74">
        <v>4.0038099999999996</v>
      </c>
      <c r="I74">
        <v>1.0035400000000001</v>
      </c>
    </row>
    <row r="75" spans="1:9" x14ac:dyDescent="0.25">
      <c r="A75">
        <v>70</v>
      </c>
      <c r="B75">
        <v>5869</v>
      </c>
      <c r="C75">
        <v>4469</v>
      </c>
      <c r="D75">
        <v>5842</v>
      </c>
      <c r="E75">
        <v>4320</v>
      </c>
      <c r="F75">
        <v>180</v>
      </c>
      <c r="G75">
        <v>1156</v>
      </c>
      <c r="H75">
        <v>1.00267</v>
      </c>
      <c r="I75">
        <v>3.0030100000000002</v>
      </c>
    </row>
    <row r="76" spans="1:9" x14ac:dyDescent="0.25">
      <c r="A76">
        <v>71</v>
      </c>
      <c r="B76">
        <v>3189</v>
      </c>
      <c r="C76">
        <v>79</v>
      </c>
      <c r="D76">
        <v>2839</v>
      </c>
      <c r="E76">
        <v>997</v>
      </c>
      <c r="F76">
        <v>5635</v>
      </c>
      <c r="G76">
        <v>1369</v>
      </c>
      <c r="H76">
        <v>1.8500000000000001E-3</v>
      </c>
      <c r="I76">
        <v>3.00345</v>
      </c>
    </row>
    <row r="77" spans="1:9" x14ac:dyDescent="0.25">
      <c r="A77">
        <v>72</v>
      </c>
      <c r="B77">
        <v>6666</v>
      </c>
      <c r="C77">
        <v>1622</v>
      </c>
      <c r="D77">
        <v>5839</v>
      </c>
      <c r="E77">
        <v>330</v>
      </c>
      <c r="F77">
        <v>2096</v>
      </c>
      <c r="G77">
        <v>3473</v>
      </c>
      <c r="H77">
        <v>2.3500000000000001E-3</v>
      </c>
      <c r="I77">
        <v>4.0042999999999997</v>
      </c>
    </row>
    <row r="78" spans="1:9" x14ac:dyDescent="0.25">
      <c r="A78">
        <v>73</v>
      </c>
      <c r="B78">
        <v>3335</v>
      </c>
      <c r="C78">
        <v>1745</v>
      </c>
      <c r="D78">
        <v>3489</v>
      </c>
      <c r="E78">
        <v>4486</v>
      </c>
      <c r="F78">
        <v>5295</v>
      </c>
      <c r="G78">
        <v>159</v>
      </c>
      <c r="H78">
        <v>2.0030999999999999</v>
      </c>
      <c r="I78">
        <v>3.0500000000000002E-3</v>
      </c>
    </row>
    <row r="79" spans="1:9" x14ac:dyDescent="0.25">
      <c r="A79">
        <v>74</v>
      </c>
      <c r="B79">
        <v>589</v>
      </c>
      <c r="C79">
        <v>6430</v>
      </c>
      <c r="D79">
        <v>4013</v>
      </c>
      <c r="E79">
        <v>4918</v>
      </c>
      <c r="F79">
        <v>118</v>
      </c>
      <c r="G79">
        <v>1255</v>
      </c>
      <c r="H79">
        <v>1.8500000000000001E-3</v>
      </c>
      <c r="I79">
        <v>3.0036999999999998</v>
      </c>
    </row>
    <row r="80" spans="1:9" x14ac:dyDescent="0.25">
      <c r="A80">
        <v>75</v>
      </c>
      <c r="B80">
        <v>5160</v>
      </c>
      <c r="C80">
        <v>3556</v>
      </c>
      <c r="D80">
        <v>968</v>
      </c>
      <c r="E80">
        <v>6546</v>
      </c>
      <c r="F80">
        <v>5012</v>
      </c>
      <c r="G80">
        <v>6369</v>
      </c>
      <c r="H80">
        <v>2.5500000000000002E-3</v>
      </c>
      <c r="I80">
        <v>2.0026999999999999</v>
      </c>
    </row>
    <row r="81" spans="1:9" x14ac:dyDescent="0.25">
      <c r="A81">
        <v>76</v>
      </c>
      <c r="B81">
        <v>6321</v>
      </c>
      <c r="C81">
        <v>900</v>
      </c>
      <c r="D81">
        <v>3647</v>
      </c>
      <c r="E81">
        <v>3616</v>
      </c>
      <c r="F81">
        <v>3527</v>
      </c>
      <c r="G81">
        <v>120</v>
      </c>
      <c r="H81">
        <v>1.00187</v>
      </c>
      <c r="I81">
        <v>2.0026000000000002</v>
      </c>
    </row>
    <row r="82" spans="1:9" x14ac:dyDescent="0.25">
      <c r="A82">
        <v>77</v>
      </c>
      <c r="B82">
        <v>3218</v>
      </c>
      <c r="C82">
        <v>6025</v>
      </c>
      <c r="D82">
        <v>6418</v>
      </c>
      <c r="E82">
        <v>3663</v>
      </c>
      <c r="F82">
        <v>6377</v>
      </c>
      <c r="G82">
        <v>4188</v>
      </c>
      <c r="H82">
        <v>2.0032999999999999</v>
      </c>
      <c r="I82">
        <v>3.0799999999999998E-3</v>
      </c>
    </row>
    <row r="83" spans="1:9" x14ac:dyDescent="0.25">
      <c r="A83">
        <v>78</v>
      </c>
      <c r="B83">
        <v>2240</v>
      </c>
      <c r="C83">
        <v>1294</v>
      </c>
      <c r="D83">
        <v>744</v>
      </c>
      <c r="E83">
        <v>60</v>
      </c>
      <c r="F83">
        <v>5930</v>
      </c>
      <c r="G83">
        <v>3255</v>
      </c>
      <c r="H83">
        <v>2.0030000000000001</v>
      </c>
      <c r="I83">
        <v>2.0030000000000001</v>
      </c>
    </row>
    <row r="84" spans="1:9" x14ac:dyDescent="0.25">
      <c r="A84">
        <v>79</v>
      </c>
      <c r="B84">
        <v>5295</v>
      </c>
      <c r="C84">
        <v>2839</v>
      </c>
      <c r="D84">
        <v>1678</v>
      </c>
      <c r="E84">
        <v>1533</v>
      </c>
      <c r="F84">
        <v>5842</v>
      </c>
      <c r="G84">
        <v>6652</v>
      </c>
      <c r="H84">
        <v>3.0033400000000001</v>
      </c>
      <c r="I84">
        <v>2.63E-3</v>
      </c>
    </row>
    <row r="85" spans="1:9" x14ac:dyDescent="0.25">
      <c r="A85">
        <v>80</v>
      </c>
      <c r="B85">
        <v>4469</v>
      </c>
      <c r="C85">
        <v>4662</v>
      </c>
      <c r="D85">
        <v>997</v>
      </c>
      <c r="E85">
        <v>3556</v>
      </c>
      <c r="F85">
        <v>3335</v>
      </c>
      <c r="G85">
        <v>2096</v>
      </c>
      <c r="H85">
        <v>1.00335</v>
      </c>
      <c r="I85">
        <v>3.00345</v>
      </c>
    </row>
    <row r="86" spans="1:9" x14ac:dyDescent="0.25">
      <c r="A86">
        <v>81</v>
      </c>
      <c r="B86">
        <v>79</v>
      </c>
      <c r="C86">
        <v>3735</v>
      </c>
      <c r="D86">
        <v>120</v>
      </c>
      <c r="E86">
        <v>3473</v>
      </c>
      <c r="F86">
        <v>3527</v>
      </c>
      <c r="G86">
        <v>6430</v>
      </c>
      <c r="H86">
        <v>3.0028100000000002</v>
      </c>
      <c r="I86">
        <v>1.65E-3</v>
      </c>
    </row>
    <row r="87" spans="1:9" x14ac:dyDescent="0.25">
      <c r="A87">
        <v>82</v>
      </c>
      <c r="B87">
        <v>1745</v>
      </c>
      <c r="C87">
        <v>4486</v>
      </c>
      <c r="D87">
        <v>5012</v>
      </c>
      <c r="E87">
        <v>3008</v>
      </c>
      <c r="F87">
        <v>6666</v>
      </c>
      <c r="G87">
        <v>4918</v>
      </c>
      <c r="H87">
        <v>2.0025499999999998</v>
      </c>
      <c r="I87">
        <v>1.98E-3</v>
      </c>
    </row>
    <row r="88" spans="1:9" x14ac:dyDescent="0.25">
      <c r="A88">
        <v>83</v>
      </c>
      <c r="B88">
        <v>3663</v>
      </c>
      <c r="C88">
        <v>118</v>
      </c>
      <c r="D88">
        <v>968</v>
      </c>
      <c r="E88">
        <v>1294</v>
      </c>
      <c r="F88">
        <v>5635</v>
      </c>
      <c r="G88">
        <v>1622</v>
      </c>
      <c r="H88">
        <v>1.0024599999999999</v>
      </c>
      <c r="I88">
        <v>2.0025499999999998</v>
      </c>
    </row>
    <row r="89" spans="1:9" x14ac:dyDescent="0.25">
      <c r="A89">
        <v>84</v>
      </c>
      <c r="B89">
        <v>3743</v>
      </c>
      <c r="C89">
        <v>2073</v>
      </c>
      <c r="D89">
        <v>1156</v>
      </c>
      <c r="E89">
        <v>6025</v>
      </c>
      <c r="F89">
        <v>2240</v>
      </c>
      <c r="G89">
        <v>3489</v>
      </c>
      <c r="H89">
        <v>1.0024500000000001</v>
      </c>
      <c r="I89">
        <v>2.0030999999999999</v>
      </c>
    </row>
    <row r="90" spans="1:9" x14ac:dyDescent="0.25">
      <c r="A90">
        <v>85</v>
      </c>
      <c r="B90">
        <v>3255</v>
      </c>
      <c r="C90">
        <v>330</v>
      </c>
      <c r="D90">
        <v>6418</v>
      </c>
      <c r="E90">
        <v>5892</v>
      </c>
      <c r="F90">
        <v>4013</v>
      </c>
      <c r="G90">
        <v>6369</v>
      </c>
      <c r="H90">
        <v>4.0040800000000001</v>
      </c>
      <c r="I90">
        <v>3.0500000000000002E-3</v>
      </c>
    </row>
    <row r="91" spans="1:9" x14ac:dyDescent="0.25">
      <c r="A91">
        <v>86</v>
      </c>
      <c r="B91">
        <v>159</v>
      </c>
      <c r="C91">
        <v>4320</v>
      </c>
      <c r="D91">
        <v>1369</v>
      </c>
      <c r="E91">
        <v>900</v>
      </c>
      <c r="F91">
        <v>4188</v>
      </c>
      <c r="G91">
        <v>1533</v>
      </c>
      <c r="H91">
        <v>3.0500000000000002E-3</v>
      </c>
      <c r="I91">
        <v>3.0032899999999998</v>
      </c>
    </row>
    <row r="92" spans="1:9" x14ac:dyDescent="0.25">
      <c r="A92">
        <v>87</v>
      </c>
      <c r="B92">
        <v>5160</v>
      </c>
      <c r="C92">
        <v>3218</v>
      </c>
      <c r="D92">
        <v>3189</v>
      </c>
      <c r="E92">
        <v>5869</v>
      </c>
      <c r="F92">
        <v>1255</v>
      </c>
      <c r="G92">
        <v>60</v>
      </c>
      <c r="H92">
        <v>2.8500000000000001E-3</v>
      </c>
      <c r="I92">
        <v>2.0030700000000001</v>
      </c>
    </row>
    <row r="93" spans="1:9" x14ac:dyDescent="0.25">
      <c r="A93">
        <v>88</v>
      </c>
      <c r="B93">
        <v>3847</v>
      </c>
      <c r="C93">
        <v>3616</v>
      </c>
      <c r="D93">
        <v>696</v>
      </c>
      <c r="E93">
        <v>744</v>
      </c>
      <c r="F93">
        <v>6546</v>
      </c>
      <c r="G93">
        <v>5839</v>
      </c>
      <c r="H93">
        <v>1.0032000000000001</v>
      </c>
      <c r="I93">
        <v>3.00353</v>
      </c>
    </row>
    <row r="94" spans="1:9" x14ac:dyDescent="0.25">
      <c r="A94">
        <v>89</v>
      </c>
      <c r="B94">
        <v>3647</v>
      </c>
      <c r="C94">
        <v>6377</v>
      </c>
      <c r="D94">
        <v>180</v>
      </c>
      <c r="E94">
        <v>5930</v>
      </c>
      <c r="F94">
        <v>589</v>
      </c>
      <c r="G94">
        <v>4189</v>
      </c>
      <c r="H94">
        <v>2.00305</v>
      </c>
      <c r="I94">
        <v>2E-3</v>
      </c>
    </row>
    <row r="95" spans="1:9" x14ac:dyDescent="0.25">
      <c r="A95">
        <v>90</v>
      </c>
      <c r="B95">
        <v>704</v>
      </c>
      <c r="C95">
        <v>4013</v>
      </c>
      <c r="D95">
        <v>4662</v>
      </c>
      <c r="E95">
        <v>6321</v>
      </c>
      <c r="F95">
        <v>5012</v>
      </c>
      <c r="G95">
        <v>5842</v>
      </c>
      <c r="H95">
        <v>2.6199999999999999E-3</v>
      </c>
      <c r="I95">
        <v>3.0033099999999999</v>
      </c>
    </row>
    <row r="96" spans="1:9" x14ac:dyDescent="0.25">
      <c r="A96">
        <v>91</v>
      </c>
      <c r="B96">
        <v>6652</v>
      </c>
      <c r="C96">
        <v>1294</v>
      </c>
      <c r="D96">
        <v>118</v>
      </c>
      <c r="E96">
        <v>4918</v>
      </c>
      <c r="F96">
        <v>997</v>
      </c>
      <c r="G96">
        <v>4320</v>
      </c>
      <c r="H96">
        <v>3.00353</v>
      </c>
      <c r="I96">
        <v>1.0029999999999999</v>
      </c>
    </row>
    <row r="97" spans="1:9" x14ac:dyDescent="0.25">
      <c r="A97">
        <v>92</v>
      </c>
      <c r="B97">
        <v>4469</v>
      </c>
      <c r="C97">
        <v>5295</v>
      </c>
      <c r="D97">
        <v>2073</v>
      </c>
      <c r="E97">
        <v>79</v>
      </c>
      <c r="F97">
        <v>968</v>
      </c>
      <c r="G97">
        <v>1255</v>
      </c>
      <c r="H97">
        <v>1.00345</v>
      </c>
      <c r="I97">
        <v>3.0036999999999998</v>
      </c>
    </row>
    <row r="98" spans="1:9" x14ac:dyDescent="0.25">
      <c r="A98">
        <v>93</v>
      </c>
      <c r="B98">
        <v>1678</v>
      </c>
      <c r="C98">
        <v>60</v>
      </c>
      <c r="D98">
        <v>1745</v>
      </c>
      <c r="E98">
        <v>6025</v>
      </c>
      <c r="F98">
        <v>3527</v>
      </c>
      <c r="G98">
        <v>5635</v>
      </c>
      <c r="H98">
        <v>3.0036100000000001</v>
      </c>
      <c r="I98">
        <v>2.3500000000000001E-3</v>
      </c>
    </row>
    <row r="99" spans="1:9" x14ac:dyDescent="0.25">
      <c r="A99">
        <v>94</v>
      </c>
      <c r="B99">
        <v>180</v>
      </c>
      <c r="C99">
        <v>3743</v>
      </c>
      <c r="D99">
        <v>5160</v>
      </c>
      <c r="E99">
        <v>5839</v>
      </c>
      <c r="F99">
        <v>900</v>
      </c>
      <c r="G99">
        <v>3255</v>
      </c>
      <c r="H99">
        <v>2.0032999999999999</v>
      </c>
      <c r="I99">
        <v>3.0200000000000001E-3</v>
      </c>
    </row>
    <row r="100" spans="1:9" x14ac:dyDescent="0.25">
      <c r="A100">
        <v>95</v>
      </c>
      <c r="B100">
        <v>159</v>
      </c>
      <c r="C100">
        <v>3647</v>
      </c>
      <c r="D100">
        <v>2240</v>
      </c>
      <c r="E100">
        <v>3663</v>
      </c>
      <c r="F100">
        <v>2839</v>
      </c>
      <c r="G100">
        <v>330</v>
      </c>
      <c r="H100">
        <v>2.0036</v>
      </c>
      <c r="I100">
        <v>1.0025999999999999</v>
      </c>
    </row>
    <row r="101" spans="1:9" x14ac:dyDescent="0.25">
      <c r="A101">
        <v>96</v>
      </c>
      <c r="B101">
        <v>5892</v>
      </c>
      <c r="C101">
        <v>6321</v>
      </c>
      <c r="D101">
        <v>5930</v>
      </c>
      <c r="E101">
        <v>3556</v>
      </c>
      <c r="F101">
        <v>6430</v>
      </c>
      <c r="G101">
        <v>3847</v>
      </c>
      <c r="H101">
        <v>2.0038499999999999</v>
      </c>
      <c r="I101">
        <v>2.7599999999999999E-3</v>
      </c>
    </row>
    <row r="102" spans="1:9" x14ac:dyDescent="0.25">
      <c r="A102">
        <v>97</v>
      </c>
      <c r="B102">
        <v>744</v>
      </c>
      <c r="C102">
        <v>4189</v>
      </c>
      <c r="D102">
        <v>4486</v>
      </c>
      <c r="E102">
        <v>6369</v>
      </c>
      <c r="F102">
        <v>120</v>
      </c>
      <c r="G102">
        <v>2096</v>
      </c>
      <c r="H102">
        <v>3.0039500000000001</v>
      </c>
      <c r="I102">
        <v>1.00278</v>
      </c>
    </row>
    <row r="103" spans="1:9" x14ac:dyDescent="0.25">
      <c r="A103">
        <v>98</v>
      </c>
      <c r="B103">
        <v>704</v>
      </c>
      <c r="C103">
        <v>6666</v>
      </c>
      <c r="D103">
        <v>3335</v>
      </c>
      <c r="E103">
        <v>3735</v>
      </c>
      <c r="F103">
        <v>5869</v>
      </c>
      <c r="G103">
        <v>1369</v>
      </c>
      <c r="H103">
        <v>1.0024500000000001</v>
      </c>
      <c r="I103">
        <v>2.0024999999999999</v>
      </c>
    </row>
    <row r="104" spans="1:9" x14ac:dyDescent="0.25">
      <c r="A104">
        <v>99</v>
      </c>
      <c r="B104">
        <v>3218</v>
      </c>
      <c r="C104">
        <v>6546</v>
      </c>
      <c r="D104">
        <v>1533</v>
      </c>
      <c r="E104">
        <v>1622</v>
      </c>
      <c r="F104">
        <v>1156</v>
      </c>
      <c r="G104">
        <v>3489</v>
      </c>
      <c r="H104">
        <v>2.0031599999999998</v>
      </c>
      <c r="I104">
        <v>2.5899999999999999E-3</v>
      </c>
    </row>
    <row r="105" spans="1:9" x14ac:dyDescent="0.25">
      <c r="A105">
        <v>100</v>
      </c>
      <c r="B105">
        <v>3008</v>
      </c>
      <c r="C105">
        <v>696</v>
      </c>
      <c r="D105">
        <v>3473</v>
      </c>
      <c r="E105">
        <v>6377</v>
      </c>
      <c r="F105">
        <v>3189</v>
      </c>
      <c r="G105">
        <v>6418</v>
      </c>
      <c r="H105">
        <v>3.0029499999999998</v>
      </c>
      <c r="I105">
        <v>2.3E-3</v>
      </c>
    </row>
    <row r="106" spans="1:9" x14ac:dyDescent="0.25">
      <c r="A106">
        <v>101</v>
      </c>
      <c r="B106">
        <v>589</v>
      </c>
      <c r="C106">
        <v>1255</v>
      </c>
      <c r="D106">
        <v>3556</v>
      </c>
      <c r="E106">
        <v>3616</v>
      </c>
      <c r="F106">
        <v>4188</v>
      </c>
      <c r="G106">
        <v>6025</v>
      </c>
      <c r="H106">
        <v>2.0899999999999998E-3</v>
      </c>
      <c r="I106">
        <v>3.00345</v>
      </c>
    </row>
    <row r="107" spans="1:9" x14ac:dyDescent="0.25">
      <c r="A107">
        <v>102</v>
      </c>
      <c r="B107">
        <v>3527</v>
      </c>
      <c r="C107">
        <v>330</v>
      </c>
      <c r="D107">
        <v>3847</v>
      </c>
      <c r="E107">
        <v>3743</v>
      </c>
      <c r="F107">
        <v>5295</v>
      </c>
      <c r="G107">
        <v>997</v>
      </c>
      <c r="H107">
        <v>3.0030299999999999</v>
      </c>
      <c r="I107">
        <v>2.8500000000000001E-3</v>
      </c>
    </row>
    <row r="108" spans="1:9" x14ac:dyDescent="0.25">
      <c r="A108">
        <v>103</v>
      </c>
      <c r="B108">
        <v>2839</v>
      </c>
      <c r="C108">
        <v>6652</v>
      </c>
      <c r="D108">
        <v>180</v>
      </c>
      <c r="E108">
        <v>6666</v>
      </c>
      <c r="F108">
        <v>2073</v>
      </c>
      <c r="G108">
        <v>4486</v>
      </c>
      <c r="H108">
        <v>1.00332</v>
      </c>
      <c r="I108">
        <v>3.0035099999999999</v>
      </c>
    </row>
    <row r="109" spans="1:9" x14ac:dyDescent="0.25">
      <c r="A109">
        <v>104</v>
      </c>
      <c r="B109">
        <v>1156</v>
      </c>
      <c r="C109">
        <v>4469</v>
      </c>
      <c r="D109">
        <v>900</v>
      </c>
      <c r="E109">
        <v>704</v>
      </c>
      <c r="F109">
        <v>6369</v>
      </c>
      <c r="G109">
        <v>1678</v>
      </c>
      <c r="H109">
        <v>1.00295</v>
      </c>
      <c r="I109">
        <v>4.0039400000000001</v>
      </c>
    </row>
    <row r="110" spans="1:9" x14ac:dyDescent="0.25">
      <c r="A110">
        <v>105</v>
      </c>
      <c r="B110">
        <v>696</v>
      </c>
      <c r="C110">
        <v>2096</v>
      </c>
      <c r="D110">
        <v>3218</v>
      </c>
      <c r="E110">
        <v>4320</v>
      </c>
      <c r="F110">
        <v>5160</v>
      </c>
      <c r="G110">
        <v>79</v>
      </c>
      <c r="H110">
        <v>2.8E-3</v>
      </c>
      <c r="I110">
        <v>2.00325</v>
      </c>
    </row>
    <row r="111" spans="1:9" x14ac:dyDescent="0.25">
      <c r="A111">
        <v>106</v>
      </c>
      <c r="B111">
        <v>5839</v>
      </c>
      <c r="C111">
        <v>4189</v>
      </c>
      <c r="D111">
        <v>4188</v>
      </c>
      <c r="E111">
        <v>6430</v>
      </c>
      <c r="F111">
        <v>1745</v>
      </c>
      <c r="G111">
        <v>968</v>
      </c>
      <c r="H111">
        <v>2.0032999999999999</v>
      </c>
      <c r="I111">
        <v>2.5000000000000001E-3</v>
      </c>
    </row>
    <row r="112" spans="1:9" x14ac:dyDescent="0.25">
      <c r="A112">
        <v>107</v>
      </c>
      <c r="B112">
        <v>6321</v>
      </c>
      <c r="C112">
        <v>1533</v>
      </c>
      <c r="D112">
        <v>3473</v>
      </c>
      <c r="E112">
        <v>589</v>
      </c>
      <c r="F112">
        <v>3255</v>
      </c>
      <c r="G112">
        <v>2240</v>
      </c>
      <c r="H112">
        <v>2.8999999999999998E-3</v>
      </c>
      <c r="I112">
        <v>2.00305</v>
      </c>
    </row>
    <row r="113" spans="1:9" x14ac:dyDescent="0.25">
      <c r="A113">
        <v>108</v>
      </c>
      <c r="B113">
        <v>120</v>
      </c>
      <c r="C113">
        <v>1369</v>
      </c>
      <c r="D113">
        <v>4013</v>
      </c>
      <c r="E113">
        <v>3008</v>
      </c>
      <c r="F113">
        <v>6546</v>
      </c>
      <c r="G113">
        <v>1294</v>
      </c>
      <c r="H113">
        <v>2.82E-3</v>
      </c>
      <c r="I113">
        <v>3.00345</v>
      </c>
    </row>
    <row r="114" spans="1:9" x14ac:dyDescent="0.25">
      <c r="A114">
        <v>109</v>
      </c>
      <c r="B114">
        <v>5635</v>
      </c>
      <c r="C114">
        <v>118</v>
      </c>
      <c r="D114">
        <v>3616</v>
      </c>
      <c r="E114">
        <v>4662</v>
      </c>
      <c r="F114">
        <v>6418</v>
      </c>
      <c r="G114">
        <v>5930</v>
      </c>
      <c r="H114">
        <v>4.0039699999999998</v>
      </c>
      <c r="I114">
        <v>2.0999999999999999E-3</v>
      </c>
    </row>
    <row r="115" spans="1:9" x14ac:dyDescent="0.25">
      <c r="A115">
        <v>110</v>
      </c>
      <c r="B115">
        <v>6377</v>
      </c>
      <c r="C115">
        <v>60</v>
      </c>
      <c r="D115">
        <v>3335</v>
      </c>
      <c r="E115">
        <v>5842</v>
      </c>
      <c r="F115">
        <v>3647</v>
      </c>
      <c r="G115">
        <v>1622</v>
      </c>
      <c r="H115">
        <v>2.6099999999999999E-3</v>
      </c>
      <c r="I115">
        <v>3.0027699999999999</v>
      </c>
    </row>
    <row r="116" spans="1:9" x14ac:dyDescent="0.25">
      <c r="A116">
        <v>111</v>
      </c>
      <c r="B116">
        <v>5012</v>
      </c>
      <c r="C116">
        <v>3735</v>
      </c>
      <c r="D116">
        <v>744</v>
      </c>
      <c r="E116">
        <v>3489</v>
      </c>
      <c r="F116">
        <v>3663</v>
      </c>
      <c r="G116">
        <v>5869</v>
      </c>
      <c r="H116">
        <v>3.0044</v>
      </c>
      <c r="I116">
        <v>1.00298</v>
      </c>
    </row>
    <row r="117" spans="1:9" x14ac:dyDescent="0.25">
      <c r="A117">
        <v>112</v>
      </c>
      <c r="B117">
        <v>3189</v>
      </c>
      <c r="C117">
        <v>4918</v>
      </c>
      <c r="D117">
        <v>5839</v>
      </c>
      <c r="E117">
        <v>5892</v>
      </c>
      <c r="F117">
        <v>159</v>
      </c>
      <c r="G117">
        <v>704</v>
      </c>
      <c r="H117">
        <v>2.2200000000000002E-3</v>
      </c>
      <c r="I117">
        <v>2.0023499999999999</v>
      </c>
    </row>
    <row r="300" spans="1:1006" x14ac:dyDescent="0.25">
      <c r="A300" t="s">
        <v>3682</v>
      </c>
      <c r="B300" t="s">
        <v>3683</v>
      </c>
      <c r="C300" t="s">
        <v>3684</v>
      </c>
      <c r="H300" t="s">
        <v>3682</v>
      </c>
    </row>
    <row r="301" spans="1:1006" x14ac:dyDescent="0.25">
      <c r="A301">
        <v>3</v>
      </c>
      <c r="B301">
        <v>29.034479999999999</v>
      </c>
      <c r="H301">
        <v>3</v>
      </c>
      <c r="J301">
        <v>3</v>
      </c>
      <c r="L301">
        <v>3</v>
      </c>
      <c r="N301">
        <v>3</v>
      </c>
      <c r="P301">
        <v>3</v>
      </c>
      <c r="R301">
        <v>3</v>
      </c>
      <c r="T301">
        <v>3</v>
      </c>
      <c r="V301">
        <v>3</v>
      </c>
      <c r="X301">
        <v>3</v>
      </c>
      <c r="Z301">
        <v>3</v>
      </c>
      <c r="AB301">
        <v>3</v>
      </c>
      <c r="AD301">
        <v>3</v>
      </c>
      <c r="AF301">
        <v>3</v>
      </c>
      <c r="AH301">
        <v>3</v>
      </c>
      <c r="AJ301">
        <v>3</v>
      </c>
      <c r="AL301">
        <v>3</v>
      </c>
      <c r="AN301">
        <v>3</v>
      </c>
      <c r="AP301">
        <v>3</v>
      </c>
      <c r="AR301">
        <v>3</v>
      </c>
      <c r="AT301">
        <v>3</v>
      </c>
      <c r="AV301">
        <v>3</v>
      </c>
      <c r="AX301">
        <v>3</v>
      </c>
      <c r="AZ301">
        <v>3</v>
      </c>
      <c r="BB301">
        <v>3</v>
      </c>
      <c r="BD301">
        <v>3</v>
      </c>
      <c r="BF301">
        <v>3</v>
      </c>
      <c r="BH301">
        <v>3</v>
      </c>
      <c r="BJ301">
        <v>3</v>
      </c>
      <c r="BL301">
        <v>3</v>
      </c>
      <c r="BN301">
        <v>3</v>
      </c>
      <c r="BP301">
        <v>3</v>
      </c>
      <c r="BR301">
        <v>3</v>
      </c>
      <c r="BT301">
        <v>3</v>
      </c>
      <c r="BV301">
        <v>3</v>
      </c>
      <c r="BX301">
        <v>3</v>
      </c>
      <c r="BZ301">
        <v>3</v>
      </c>
      <c r="CB301">
        <v>3</v>
      </c>
      <c r="CD301">
        <v>3</v>
      </c>
      <c r="CF301">
        <v>3</v>
      </c>
      <c r="CH301">
        <v>3</v>
      </c>
      <c r="CJ301">
        <v>3</v>
      </c>
      <c r="CL301">
        <v>3</v>
      </c>
      <c r="CN301">
        <v>3</v>
      </c>
      <c r="CP301">
        <v>3</v>
      </c>
      <c r="CR301">
        <v>3</v>
      </c>
      <c r="CT301">
        <v>3</v>
      </c>
      <c r="CV301">
        <v>3</v>
      </c>
      <c r="CX301">
        <v>3</v>
      </c>
      <c r="CZ301">
        <v>3</v>
      </c>
      <c r="DB301">
        <v>3</v>
      </c>
      <c r="DD301">
        <v>3</v>
      </c>
      <c r="DF301">
        <v>3</v>
      </c>
      <c r="DH301">
        <v>3</v>
      </c>
      <c r="DJ301">
        <v>3</v>
      </c>
      <c r="DL301">
        <v>3</v>
      </c>
      <c r="DN301">
        <v>3</v>
      </c>
      <c r="DP301">
        <v>3</v>
      </c>
      <c r="DR301">
        <v>3</v>
      </c>
      <c r="DT301">
        <v>3</v>
      </c>
      <c r="DV301">
        <v>3</v>
      </c>
      <c r="DX301">
        <v>3</v>
      </c>
      <c r="DZ301">
        <v>3</v>
      </c>
      <c r="EB301">
        <v>3</v>
      </c>
      <c r="ED301">
        <v>3</v>
      </c>
      <c r="EF301">
        <v>3</v>
      </c>
      <c r="EH301">
        <v>3</v>
      </c>
      <c r="EJ301">
        <v>3</v>
      </c>
      <c r="EL301">
        <v>3</v>
      </c>
      <c r="EN301">
        <v>3</v>
      </c>
      <c r="EP301">
        <v>3</v>
      </c>
      <c r="ER301">
        <v>3</v>
      </c>
      <c r="ET301">
        <v>3</v>
      </c>
      <c r="EV301">
        <v>3</v>
      </c>
      <c r="EX301">
        <v>3</v>
      </c>
      <c r="EZ301">
        <v>3</v>
      </c>
      <c r="FB301">
        <v>3</v>
      </c>
      <c r="FD301">
        <v>3</v>
      </c>
      <c r="FF301">
        <v>3</v>
      </c>
      <c r="FH301">
        <v>3</v>
      </c>
      <c r="FJ301">
        <v>3</v>
      </c>
      <c r="FL301">
        <v>3</v>
      </c>
      <c r="FN301">
        <v>3</v>
      </c>
      <c r="FP301">
        <v>3</v>
      </c>
      <c r="FR301">
        <v>3</v>
      </c>
      <c r="FT301">
        <v>3</v>
      </c>
      <c r="FV301">
        <v>3</v>
      </c>
      <c r="FX301">
        <v>3</v>
      </c>
      <c r="FZ301">
        <v>3</v>
      </c>
      <c r="GB301">
        <v>3</v>
      </c>
      <c r="GD301">
        <v>3</v>
      </c>
      <c r="GF301">
        <v>3</v>
      </c>
      <c r="GH301">
        <v>3</v>
      </c>
      <c r="GJ301">
        <v>3</v>
      </c>
      <c r="GL301">
        <v>3</v>
      </c>
      <c r="GN301">
        <v>3</v>
      </c>
      <c r="GP301">
        <v>3</v>
      </c>
      <c r="GR301">
        <v>3</v>
      </c>
      <c r="GT301">
        <v>3</v>
      </c>
      <c r="GV301">
        <v>3</v>
      </c>
      <c r="GX301">
        <v>3</v>
      </c>
      <c r="GZ301">
        <v>3</v>
      </c>
      <c r="HB301">
        <v>3</v>
      </c>
      <c r="HD301">
        <v>3</v>
      </c>
      <c r="HF301">
        <v>3</v>
      </c>
      <c r="HH301">
        <v>3</v>
      </c>
      <c r="HJ301">
        <v>3</v>
      </c>
      <c r="HL301">
        <v>3</v>
      </c>
      <c r="HN301">
        <v>3</v>
      </c>
      <c r="HP301">
        <v>3</v>
      </c>
      <c r="HR301">
        <v>3</v>
      </c>
      <c r="HT301">
        <v>3</v>
      </c>
      <c r="HV301">
        <v>3</v>
      </c>
      <c r="HX301">
        <v>3</v>
      </c>
      <c r="HZ301">
        <v>3</v>
      </c>
      <c r="IB301">
        <v>3</v>
      </c>
      <c r="ID301">
        <v>3</v>
      </c>
      <c r="IF301">
        <v>3</v>
      </c>
      <c r="IH301">
        <v>3</v>
      </c>
      <c r="IJ301">
        <v>3</v>
      </c>
      <c r="IL301">
        <v>3</v>
      </c>
      <c r="IN301">
        <v>3</v>
      </c>
      <c r="IP301">
        <v>3</v>
      </c>
      <c r="IR301">
        <v>3</v>
      </c>
      <c r="IT301">
        <v>3</v>
      </c>
      <c r="IV301">
        <v>3</v>
      </c>
      <c r="IX301">
        <v>3</v>
      </c>
      <c r="IZ301">
        <v>3</v>
      </c>
      <c r="JB301">
        <v>3</v>
      </c>
      <c r="JD301">
        <v>3</v>
      </c>
      <c r="JF301">
        <v>3</v>
      </c>
      <c r="JH301">
        <v>3</v>
      </c>
      <c r="JJ301">
        <v>3</v>
      </c>
      <c r="JL301">
        <v>3</v>
      </c>
      <c r="JN301">
        <v>3</v>
      </c>
      <c r="JP301">
        <v>3</v>
      </c>
      <c r="JR301">
        <v>3</v>
      </c>
      <c r="JT301">
        <v>3</v>
      </c>
      <c r="JV301">
        <v>3</v>
      </c>
      <c r="JX301">
        <v>3</v>
      </c>
      <c r="JZ301">
        <v>3</v>
      </c>
      <c r="KB301">
        <v>3</v>
      </c>
      <c r="KD301">
        <v>3</v>
      </c>
      <c r="KF301">
        <v>3</v>
      </c>
      <c r="KH301">
        <v>3</v>
      </c>
      <c r="KJ301">
        <v>3</v>
      </c>
      <c r="KL301">
        <v>3</v>
      </c>
      <c r="KN301">
        <v>3</v>
      </c>
      <c r="KP301">
        <v>3</v>
      </c>
      <c r="KR301">
        <v>3</v>
      </c>
      <c r="KT301">
        <v>3</v>
      </c>
      <c r="KV301">
        <v>3</v>
      </c>
      <c r="KX301">
        <v>3</v>
      </c>
      <c r="KZ301">
        <v>3</v>
      </c>
      <c r="LB301">
        <v>3</v>
      </c>
      <c r="LD301">
        <v>3</v>
      </c>
      <c r="LF301">
        <v>3</v>
      </c>
      <c r="LH301">
        <v>3</v>
      </c>
      <c r="LJ301">
        <v>3</v>
      </c>
      <c r="LL301">
        <v>3</v>
      </c>
      <c r="LN301">
        <v>3</v>
      </c>
      <c r="LP301">
        <v>3</v>
      </c>
      <c r="LR301">
        <v>3</v>
      </c>
      <c r="LT301">
        <v>3</v>
      </c>
      <c r="LV301">
        <v>3</v>
      </c>
      <c r="LX301">
        <v>3</v>
      </c>
      <c r="LZ301">
        <v>3</v>
      </c>
      <c r="MB301">
        <v>3</v>
      </c>
      <c r="MD301">
        <v>3</v>
      </c>
      <c r="MF301">
        <v>3</v>
      </c>
      <c r="MH301">
        <v>3</v>
      </c>
      <c r="MJ301">
        <v>3</v>
      </c>
      <c r="ML301">
        <v>3</v>
      </c>
      <c r="MN301">
        <v>3</v>
      </c>
      <c r="MP301">
        <v>3</v>
      </c>
      <c r="MR301">
        <v>3</v>
      </c>
      <c r="MT301">
        <v>3</v>
      </c>
      <c r="MV301">
        <v>3</v>
      </c>
      <c r="MX301">
        <v>3</v>
      </c>
      <c r="MZ301">
        <v>3</v>
      </c>
      <c r="NB301">
        <v>3</v>
      </c>
      <c r="ND301">
        <v>3</v>
      </c>
      <c r="NF301">
        <v>3</v>
      </c>
      <c r="NH301">
        <v>3</v>
      </c>
      <c r="NJ301">
        <v>3</v>
      </c>
      <c r="NL301">
        <v>3</v>
      </c>
      <c r="NN301">
        <v>3</v>
      </c>
      <c r="NP301">
        <v>3</v>
      </c>
      <c r="NR301">
        <v>3</v>
      </c>
      <c r="NT301">
        <v>3</v>
      </c>
      <c r="NV301">
        <v>3</v>
      </c>
      <c r="NX301">
        <v>3</v>
      </c>
      <c r="NZ301">
        <v>3</v>
      </c>
      <c r="OB301">
        <v>3</v>
      </c>
      <c r="OD301">
        <v>3</v>
      </c>
      <c r="OF301">
        <v>3</v>
      </c>
      <c r="OH301">
        <v>3</v>
      </c>
      <c r="OJ301">
        <v>3</v>
      </c>
      <c r="OL301">
        <v>3</v>
      </c>
      <c r="ON301">
        <v>3</v>
      </c>
      <c r="OP301">
        <v>3</v>
      </c>
      <c r="OR301">
        <v>3</v>
      </c>
      <c r="OT301">
        <v>3</v>
      </c>
      <c r="OV301">
        <v>3</v>
      </c>
      <c r="OX301">
        <v>3</v>
      </c>
      <c r="OZ301">
        <v>3</v>
      </c>
      <c r="PB301">
        <v>3</v>
      </c>
      <c r="PD301">
        <v>3</v>
      </c>
      <c r="PF301">
        <v>3</v>
      </c>
      <c r="PH301">
        <v>3</v>
      </c>
      <c r="PJ301">
        <v>3</v>
      </c>
      <c r="PL301">
        <v>3</v>
      </c>
      <c r="PN301">
        <v>3</v>
      </c>
      <c r="PP301">
        <v>3</v>
      </c>
      <c r="PR301">
        <v>3</v>
      </c>
      <c r="PT301">
        <v>3</v>
      </c>
      <c r="PV301">
        <v>3</v>
      </c>
      <c r="PX301">
        <v>3</v>
      </c>
      <c r="PZ301">
        <v>3</v>
      </c>
      <c r="QB301">
        <v>3</v>
      </c>
      <c r="QD301">
        <v>3</v>
      </c>
      <c r="QF301">
        <v>3</v>
      </c>
      <c r="QH301">
        <v>3</v>
      </c>
      <c r="QJ301">
        <v>3</v>
      </c>
      <c r="QL301">
        <v>3</v>
      </c>
      <c r="QN301">
        <v>3</v>
      </c>
      <c r="QP301">
        <v>3</v>
      </c>
      <c r="QR301">
        <v>3</v>
      </c>
      <c r="QT301">
        <v>3</v>
      </c>
      <c r="QV301">
        <v>3</v>
      </c>
      <c r="QX301">
        <v>3</v>
      </c>
      <c r="QZ301">
        <v>3</v>
      </c>
      <c r="RB301">
        <v>3</v>
      </c>
      <c r="RD301">
        <v>3</v>
      </c>
      <c r="RF301">
        <v>3</v>
      </c>
      <c r="RH301">
        <v>3</v>
      </c>
      <c r="RJ301">
        <v>3</v>
      </c>
      <c r="RL301">
        <v>3</v>
      </c>
      <c r="RN301">
        <v>3</v>
      </c>
      <c r="RP301">
        <v>3</v>
      </c>
      <c r="RR301">
        <v>3</v>
      </c>
      <c r="RT301">
        <v>3</v>
      </c>
      <c r="RV301">
        <v>3</v>
      </c>
      <c r="RX301">
        <v>3</v>
      </c>
      <c r="RZ301">
        <v>3</v>
      </c>
      <c r="SB301">
        <v>3</v>
      </c>
      <c r="SD301">
        <v>3</v>
      </c>
      <c r="SF301">
        <v>3</v>
      </c>
      <c r="SH301">
        <v>3</v>
      </c>
      <c r="SJ301">
        <v>3</v>
      </c>
      <c r="SL301">
        <v>3</v>
      </c>
      <c r="SN301">
        <v>3</v>
      </c>
      <c r="SP301">
        <v>3</v>
      </c>
      <c r="SR301">
        <v>3</v>
      </c>
      <c r="ST301">
        <v>3</v>
      </c>
      <c r="SV301">
        <v>3</v>
      </c>
      <c r="SX301">
        <v>3</v>
      </c>
      <c r="SZ301">
        <v>3</v>
      </c>
      <c r="TB301">
        <v>3</v>
      </c>
      <c r="TD301">
        <v>3</v>
      </c>
      <c r="TF301">
        <v>3</v>
      </c>
      <c r="TH301">
        <v>3</v>
      </c>
      <c r="TJ301">
        <v>3</v>
      </c>
      <c r="TL301">
        <v>3</v>
      </c>
      <c r="TN301">
        <v>3</v>
      </c>
      <c r="TP301">
        <v>3</v>
      </c>
      <c r="TR301">
        <v>3</v>
      </c>
      <c r="TT301">
        <v>3</v>
      </c>
      <c r="TV301">
        <v>3</v>
      </c>
      <c r="TX301">
        <v>3</v>
      </c>
      <c r="TZ301">
        <v>3</v>
      </c>
      <c r="UB301">
        <v>3</v>
      </c>
      <c r="UD301">
        <v>3</v>
      </c>
      <c r="UF301">
        <v>3</v>
      </c>
      <c r="UH301">
        <v>3</v>
      </c>
      <c r="UJ301">
        <v>3</v>
      </c>
      <c r="UL301">
        <v>3</v>
      </c>
      <c r="UN301">
        <v>3</v>
      </c>
      <c r="UP301">
        <v>3</v>
      </c>
      <c r="UR301">
        <v>3</v>
      </c>
      <c r="UT301">
        <v>3</v>
      </c>
      <c r="UV301">
        <v>3</v>
      </c>
      <c r="UX301">
        <v>3</v>
      </c>
      <c r="UZ301">
        <v>3</v>
      </c>
      <c r="VB301">
        <v>3</v>
      </c>
      <c r="VD301">
        <v>3</v>
      </c>
      <c r="VF301">
        <v>3</v>
      </c>
      <c r="VH301">
        <v>3</v>
      </c>
      <c r="VJ301">
        <v>3</v>
      </c>
      <c r="VL301">
        <v>3</v>
      </c>
      <c r="VN301">
        <v>3</v>
      </c>
      <c r="VP301">
        <v>3</v>
      </c>
      <c r="VR301">
        <v>3</v>
      </c>
      <c r="VT301">
        <v>3</v>
      </c>
      <c r="VV301">
        <v>3</v>
      </c>
      <c r="VX301">
        <v>3</v>
      </c>
      <c r="VZ301">
        <v>3</v>
      </c>
      <c r="WB301">
        <v>3</v>
      </c>
      <c r="WD301">
        <v>3</v>
      </c>
      <c r="WF301">
        <v>3</v>
      </c>
      <c r="WH301">
        <v>3</v>
      </c>
      <c r="WJ301">
        <v>3</v>
      </c>
      <c r="WL301">
        <v>3</v>
      </c>
      <c r="WN301">
        <v>3</v>
      </c>
      <c r="WP301">
        <v>3</v>
      </c>
      <c r="WR301">
        <v>3</v>
      </c>
      <c r="WT301">
        <v>3</v>
      </c>
      <c r="WV301">
        <v>3</v>
      </c>
      <c r="WX301">
        <v>3</v>
      </c>
      <c r="WZ301">
        <v>3</v>
      </c>
      <c r="XB301">
        <v>3</v>
      </c>
      <c r="XD301">
        <v>3</v>
      </c>
      <c r="XF301">
        <v>3</v>
      </c>
      <c r="XH301">
        <v>3</v>
      </c>
      <c r="XJ301">
        <v>3</v>
      </c>
      <c r="XL301">
        <v>3</v>
      </c>
      <c r="XN301">
        <v>3</v>
      </c>
      <c r="XP301">
        <v>3</v>
      </c>
      <c r="XR301">
        <v>3</v>
      </c>
      <c r="XT301">
        <v>3</v>
      </c>
      <c r="XV301">
        <v>3</v>
      </c>
      <c r="XX301">
        <v>3</v>
      </c>
      <c r="XZ301">
        <v>3</v>
      </c>
      <c r="YB301">
        <v>3</v>
      </c>
      <c r="YD301">
        <v>3</v>
      </c>
      <c r="YF301">
        <v>3</v>
      </c>
      <c r="YH301">
        <v>3</v>
      </c>
      <c r="YJ301">
        <v>3</v>
      </c>
      <c r="YL301">
        <v>3</v>
      </c>
      <c r="YN301">
        <v>3</v>
      </c>
      <c r="YP301">
        <v>3</v>
      </c>
      <c r="YR301">
        <v>3</v>
      </c>
      <c r="YT301">
        <v>3</v>
      </c>
      <c r="YV301">
        <v>3</v>
      </c>
      <c r="YX301">
        <v>3</v>
      </c>
      <c r="YZ301">
        <v>3</v>
      </c>
      <c r="ZB301">
        <v>3</v>
      </c>
      <c r="ZD301">
        <v>3</v>
      </c>
      <c r="ZF301">
        <v>3</v>
      </c>
      <c r="ZH301">
        <v>3</v>
      </c>
      <c r="ZJ301">
        <v>3</v>
      </c>
      <c r="ZL301">
        <v>3</v>
      </c>
      <c r="ZN301">
        <v>3</v>
      </c>
      <c r="ZP301">
        <v>3</v>
      </c>
      <c r="ZR301">
        <v>3</v>
      </c>
      <c r="ZT301">
        <v>3</v>
      </c>
      <c r="ZV301">
        <v>3</v>
      </c>
      <c r="ZX301">
        <v>3</v>
      </c>
      <c r="ZZ301">
        <v>3</v>
      </c>
      <c r="AAB301">
        <v>3</v>
      </c>
      <c r="AAD301">
        <v>3</v>
      </c>
      <c r="AAF301">
        <v>3</v>
      </c>
      <c r="AAH301">
        <v>3</v>
      </c>
      <c r="AAJ301">
        <v>3</v>
      </c>
      <c r="AAL301">
        <v>3</v>
      </c>
      <c r="AAN301">
        <v>3</v>
      </c>
      <c r="AAP301">
        <v>3</v>
      </c>
      <c r="AAR301">
        <v>3</v>
      </c>
      <c r="AAT301">
        <v>3</v>
      </c>
      <c r="AAV301">
        <v>3</v>
      </c>
      <c r="AAX301">
        <v>3</v>
      </c>
      <c r="AAZ301">
        <v>3</v>
      </c>
      <c r="ABB301">
        <v>3</v>
      </c>
      <c r="ABD301">
        <v>3</v>
      </c>
      <c r="ABF301">
        <v>3</v>
      </c>
      <c r="ABH301">
        <v>3</v>
      </c>
      <c r="ABJ301">
        <v>3</v>
      </c>
      <c r="ABL301">
        <v>3</v>
      </c>
      <c r="ABN301">
        <v>3</v>
      </c>
      <c r="ABP301">
        <v>3</v>
      </c>
      <c r="ABR301">
        <v>3</v>
      </c>
      <c r="ABT301">
        <v>3</v>
      </c>
      <c r="ABV301">
        <v>3</v>
      </c>
      <c r="ABX301">
        <v>3</v>
      </c>
      <c r="ABZ301">
        <v>3</v>
      </c>
      <c r="ACB301">
        <v>3</v>
      </c>
      <c r="ACD301">
        <v>3</v>
      </c>
      <c r="ACF301">
        <v>3</v>
      </c>
      <c r="ACH301">
        <v>3</v>
      </c>
      <c r="ACJ301">
        <v>3</v>
      </c>
      <c r="ACL301">
        <v>3</v>
      </c>
      <c r="ACN301">
        <v>3</v>
      </c>
      <c r="ACP301">
        <v>3</v>
      </c>
      <c r="ACR301">
        <v>3</v>
      </c>
      <c r="ACT301">
        <v>3</v>
      </c>
      <c r="ACV301">
        <v>3</v>
      </c>
      <c r="ACX301">
        <v>3</v>
      </c>
      <c r="ACZ301">
        <v>3</v>
      </c>
      <c r="ADB301">
        <v>3</v>
      </c>
      <c r="ADD301">
        <v>3</v>
      </c>
      <c r="ADF301">
        <v>3</v>
      </c>
      <c r="ADH301">
        <v>3</v>
      </c>
      <c r="ADJ301">
        <v>3</v>
      </c>
      <c r="ADL301">
        <v>3</v>
      </c>
      <c r="ADN301">
        <v>3</v>
      </c>
      <c r="ADP301">
        <v>3</v>
      </c>
      <c r="ADR301">
        <v>3</v>
      </c>
      <c r="ADT301">
        <v>3</v>
      </c>
      <c r="ADV301">
        <v>3</v>
      </c>
      <c r="ADX301">
        <v>3</v>
      </c>
      <c r="ADZ301">
        <v>3</v>
      </c>
      <c r="AEB301">
        <v>3</v>
      </c>
      <c r="AED301">
        <v>3</v>
      </c>
      <c r="AEF301">
        <v>3</v>
      </c>
      <c r="AEH301">
        <v>3</v>
      </c>
      <c r="AEJ301">
        <v>3</v>
      </c>
      <c r="AEL301">
        <v>3</v>
      </c>
      <c r="AEN301">
        <v>3</v>
      </c>
      <c r="AEP301">
        <v>3</v>
      </c>
      <c r="AER301">
        <v>3</v>
      </c>
      <c r="AET301">
        <v>3</v>
      </c>
      <c r="AEV301">
        <v>3</v>
      </c>
      <c r="AEX301">
        <v>3</v>
      </c>
      <c r="AEZ301">
        <v>3</v>
      </c>
      <c r="AFB301">
        <v>3</v>
      </c>
      <c r="AFD301">
        <v>3</v>
      </c>
      <c r="AFF301">
        <v>3</v>
      </c>
      <c r="AFH301">
        <v>3</v>
      </c>
      <c r="AFJ301">
        <v>3</v>
      </c>
      <c r="AFL301">
        <v>3</v>
      </c>
      <c r="AFN301">
        <v>3</v>
      </c>
      <c r="AFP301">
        <v>3</v>
      </c>
      <c r="AFR301">
        <v>3</v>
      </c>
      <c r="AFT301">
        <v>3</v>
      </c>
      <c r="AFV301">
        <v>3</v>
      </c>
      <c r="AFX301">
        <v>3</v>
      </c>
      <c r="AFZ301">
        <v>3</v>
      </c>
      <c r="AGB301">
        <v>3</v>
      </c>
      <c r="AGD301">
        <v>3</v>
      </c>
      <c r="AGF301">
        <v>3</v>
      </c>
      <c r="AGH301">
        <v>3</v>
      </c>
      <c r="AGJ301">
        <v>3</v>
      </c>
      <c r="AGL301">
        <v>3</v>
      </c>
      <c r="AGN301">
        <v>3</v>
      </c>
      <c r="AGP301">
        <v>3</v>
      </c>
      <c r="AGR301">
        <v>3</v>
      </c>
      <c r="AGT301">
        <v>3</v>
      </c>
      <c r="AGV301">
        <v>3</v>
      </c>
      <c r="AGX301">
        <v>3</v>
      </c>
      <c r="AGZ301">
        <v>3</v>
      </c>
      <c r="AHB301">
        <v>3</v>
      </c>
      <c r="AHD301">
        <v>3</v>
      </c>
      <c r="AHF301">
        <v>3</v>
      </c>
      <c r="AHH301">
        <v>3</v>
      </c>
      <c r="AHJ301">
        <v>3</v>
      </c>
      <c r="AHL301">
        <v>3</v>
      </c>
      <c r="AHN301">
        <v>3</v>
      </c>
      <c r="AHP301">
        <v>3</v>
      </c>
      <c r="AHR301">
        <v>3</v>
      </c>
      <c r="AHT301">
        <v>3</v>
      </c>
      <c r="AHV301">
        <v>3</v>
      </c>
      <c r="AHX301">
        <v>3</v>
      </c>
      <c r="AHZ301">
        <v>3</v>
      </c>
      <c r="AIB301">
        <v>3</v>
      </c>
      <c r="AID301">
        <v>3</v>
      </c>
      <c r="AIF301">
        <v>3</v>
      </c>
      <c r="AIH301">
        <v>3</v>
      </c>
      <c r="AIJ301">
        <v>3</v>
      </c>
      <c r="AIL301">
        <v>3</v>
      </c>
      <c r="AIN301">
        <v>3</v>
      </c>
      <c r="AIP301">
        <v>3</v>
      </c>
      <c r="AIR301">
        <v>3</v>
      </c>
      <c r="AIT301">
        <v>3</v>
      </c>
      <c r="AIV301">
        <v>3</v>
      </c>
      <c r="AIX301">
        <v>3</v>
      </c>
      <c r="AIZ301">
        <v>3</v>
      </c>
      <c r="AJB301">
        <v>3</v>
      </c>
      <c r="AJD301">
        <v>3</v>
      </c>
      <c r="AJF301">
        <v>3</v>
      </c>
      <c r="AJH301">
        <v>3</v>
      </c>
      <c r="AJJ301">
        <v>3</v>
      </c>
      <c r="AJL301">
        <v>3</v>
      </c>
      <c r="AJN301">
        <v>3</v>
      </c>
      <c r="AJP301">
        <v>3</v>
      </c>
      <c r="AJR301">
        <v>3</v>
      </c>
      <c r="AJT301">
        <v>3</v>
      </c>
      <c r="AJV301">
        <v>3</v>
      </c>
      <c r="AJX301">
        <v>3</v>
      </c>
      <c r="AJZ301">
        <v>3</v>
      </c>
      <c r="AKB301">
        <v>3</v>
      </c>
      <c r="AKD301">
        <v>3</v>
      </c>
      <c r="AKF301">
        <v>3</v>
      </c>
      <c r="AKH301">
        <v>3</v>
      </c>
      <c r="AKJ301">
        <v>3</v>
      </c>
      <c r="AKL301">
        <v>3</v>
      </c>
      <c r="AKN301">
        <v>3</v>
      </c>
      <c r="AKP301">
        <v>3</v>
      </c>
      <c r="AKR301">
        <v>3</v>
      </c>
      <c r="AKT301">
        <v>3</v>
      </c>
      <c r="AKV301">
        <v>3</v>
      </c>
      <c r="AKX301">
        <v>3</v>
      </c>
      <c r="AKZ301">
        <v>3</v>
      </c>
      <c r="ALB301">
        <v>3</v>
      </c>
      <c r="ALD301">
        <v>3</v>
      </c>
      <c r="ALF301">
        <v>3</v>
      </c>
      <c r="ALH301">
        <v>3</v>
      </c>
      <c r="ALJ301">
        <v>3</v>
      </c>
      <c r="ALL301">
        <v>3</v>
      </c>
      <c r="ALN301">
        <v>3</v>
      </c>
      <c r="ALP301">
        <v>3</v>
      </c>
      <c r="ALR301">
        <v>3</v>
      </c>
    </row>
    <row r="302" spans="1:1006" x14ac:dyDescent="0.25">
      <c r="A302">
        <v>7</v>
      </c>
      <c r="B302">
        <v>29.031670000000002</v>
      </c>
      <c r="H302">
        <v>7</v>
      </c>
      <c r="J302">
        <v>7</v>
      </c>
      <c r="L302">
        <v>7</v>
      </c>
      <c r="N302">
        <v>7</v>
      </c>
      <c r="P302">
        <v>7</v>
      </c>
      <c r="R302">
        <v>7</v>
      </c>
      <c r="T302">
        <v>7</v>
      </c>
      <c r="V302">
        <v>7</v>
      </c>
      <c r="X302">
        <v>7</v>
      </c>
      <c r="Z302">
        <v>7</v>
      </c>
      <c r="AB302">
        <v>7</v>
      </c>
      <c r="AD302">
        <v>7</v>
      </c>
      <c r="AF302">
        <v>7</v>
      </c>
      <c r="AH302">
        <v>7</v>
      </c>
      <c r="AJ302">
        <v>7</v>
      </c>
      <c r="AL302">
        <v>7</v>
      </c>
      <c r="AN302">
        <v>7</v>
      </c>
      <c r="AP302">
        <v>7</v>
      </c>
      <c r="AR302">
        <v>7</v>
      </c>
      <c r="AT302">
        <v>7</v>
      </c>
      <c r="AV302">
        <v>7</v>
      </c>
      <c r="AX302">
        <v>7</v>
      </c>
      <c r="AZ302">
        <v>7</v>
      </c>
      <c r="BB302">
        <v>7</v>
      </c>
      <c r="BD302">
        <v>7</v>
      </c>
      <c r="BF302">
        <v>7</v>
      </c>
      <c r="BH302">
        <v>7</v>
      </c>
      <c r="BJ302">
        <v>7</v>
      </c>
      <c r="BL302">
        <v>7</v>
      </c>
      <c r="BN302">
        <v>7</v>
      </c>
      <c r="BP302">
        <v>7</v>
      </c>
      <c r="BR302">
        <v>7</v>
      </c>
      <c r="BT302">
        <v>7</v>
      </c>
      <c r="BV302">
        <v>7</v>
      </c>
      <c r="BX302">
        <v>7</v>
      </c>
      <c r="BZ302">
        <v>7</v>
      </c>
      <c r="CB302">
        <v>7</v>
      </c>
      <c r="CD302">
        <v>7</v>
      </c>
      <c r="CF302">
        <v>7</v>
      </c>
      <c r="CH302">
        <v>7</v>
      </c>
      <c r="CJ302">
        <v>7</v>
      </c>
      <c r="CL302">
        <v>7</v>
      </c>
      <c r="CN302">
        <v>7</v>
      </c>
      <c r="CP302">
        <v>7</v>
      </c>
      <c r="CR302">
        <v>7</v>
      </c>
      <c r="CT302">
        <v>7</v>
      </c>
      <c r="CV302">
        <v>7</v>
      </c>
      <c r="CX302">
        <v>7</v>
      </c>
      <c r="CZ302">
        <v>7</v>
      </c>
      <c r="DB302">
        <v>7</v>
      </c>
      <c r="DD302">
        <v>7</v>
      </c>
      <c r="DF302">
        <v>7</v>
      </c>
      <c r="DH302">
        <v>7</v>
      </c>
      <c r="DJ302">
        <v>7</v>
      </c>
      <c r="DL302">
        <v>7</v>
      </c>
      <c r="DN302">
        <v>7</v>
      </c>
      <c r="DP302">
        <v>7</v>
      </c>
      <c r="DR302">
        <v>7</v>
      </c>
      <c r="DT302">
        <v>7</v>
      </c>
      <c r="DV302">
        <v>7</v>
      </c>
      <c r="DX302">
        <v>7</v>
      </c>
      <c r="DZ302">
        <v>7</v>
      </c>
      <c r="EB302">
        <v>7</v>
      </c>
      <c r="ED302">
        <v>7</v>
      </c>
      <c r="EF302">
        <v>7</v>
      </c>
      <c r="EH302">
        <v>7</v>
      </c>
      <c r="EJ302">
        <v>7</v>
      </c>
      <c r="EL302">
        <v>7</v>
      </c>
      <c r="EN302">
        <v>7</v>
      </c>
      <c r="EP302">
        <v>7</v>
      </c>
      <c r="ER302">
        <v>7</v>
      </c>
      <c r="ET302">
        <v>7</v>
      </c>
      <c r="EV302">
        <v>7</v>
      </c>
      <c r="EX302">
        <v>7</v>
      </c>
      <c r="EZ302">
        <v>7</v>
      </c>
      <c r="FB302">
        <v>7</v>
      </c>
      <c r="FD302">
        <v>7</v>
      </c>
      <c r="FF302">
        <v>7</v>
      </c>
      <c r="FH302">
        <v>7</v>
      </c>
      <c r="FJ302">
        <v>7</v>
      </c>
      <c r="FL302">
        <v>7</v>
      </c>
      <c r="FN302">
        <v>7</v>
      </c>
      <c r="FP302">
        <v>7</v>
      </c>
      <c r="FR302">
        <v>7</v>
      </c>
      <c r="FT302">
        <v>7</v>
      </c>
      <c r="FV302">
        <v>7</v>
      </c>
      <c r="FX302">
        <v>7</v>
      </c>
      <c r="FZ302">
        <v>7</v>
      </c>
      <c r="GB302">
        <v>7</v>
      </c>
      <c r="GD302">
        <v>7</v>
      </c>
      <c r="GF302">
        <v>7</v>
      </c>
      <c r="GH302">
        <v>7</v>
      </c>
      <c r="GJ302">
        <v>7</v>
      </c>
      <c r="GL302">
        <v>7</v>
      </c>
      <c r="GN302">
        <v>7</v>
      </c>
      <c r="GP302">
        <v>7</v>
      </c>
      <c r="GR302">
        <v>7</v>
      </c>
      <c r="GT302">
        <v>7</v>
      </c>
      <c r="GV302">
        <v>7</v>
      </c>
      <c r="GX302">
        <v>7</v>
      </c>
      <c r="GZ302">
        <v>7</v>
      </c>
      <c r="HB302">
        <v>7</v>
      </c>
      <c r="HD302">
        <v>7</v>
      </c>
      <c r="HF302">
        <v>7</v>
      </c>
      <c r="HH302">
        <v>7</v>
      </c>
      <c r="HJ302">
        <v>7</v>
      </c>
      <c r="HL302">
        <v>7</v>
      </c>
      <c r="HN302">
        <v>7</v>
      </c>
      <c r="HP302">
        <v>7</v>
      </c>
      <c r="HR302">
        <v>7</v>
      </c>
      <c r="HT302">
        <v>7</v>
      </c>
      <c r="HV302">
        <v>7</v>
      </c>
      <c r="HX302">
        <v>7</v>
      </c>
      <c r="HZ302">
        <v>7</v>
      </c>
      <c r="IB302">
        <v>7</v>
      </c>
      <c r="ID302">
        <v>7</v>
      </c>
      <c r="IF302">
        <v>7</v>
      </c>
      <c r="IH302">
        <v>7</v>
      </c>
      <c r="IJ302">
        <v>7</v>
      </c>
      <c r="IL302">
        <v>7</v>
      </c>
      <c r="IN302">
        <v>7</v>
      </c>
      <c r="IP302">
        <v>7</v>
      </c>
      <c r="IR302">
        <v>7</v>
      </c>
      <c r="IT302">
        <v>7</v>
      </c>
      <c r="IV302">
        <v>7</v>
      </c>
      <c r="IX302">
        <v>7</v>
      </c>
      <c r="IZ302">
        <v>7</v>
      </c>
      <c r="JB302">
        <v>7</v>
      </c>
      <c r="JD302">
        <v>7</v>
      </c>
      <c r="JF302">
        <v>7</v>
      </c>
      <c r="JH302">
        <v>7</v>
      </c>
      <c r="JJ302">
        <v>7</v>
      </c>
      <c r="JL302">
        <v>7</v>
      </c>
      <c r="JN302">
        <v>7</v>
      </c>
      <c r="JP302">
        <v>7</v>
      </c>
      <c r="JR302">
        <v>7</v>
      </c>
      <c r="JT302">
        <v>7</v>
      </c>
      <c r="JV302">
        <v>7</v>
      </c>
      <c r="JX302">
        <v>7</v>
      </c>
      <c r="JZ302">
        <v>7</v>
      </c>
      <c r="KB302">
        <v>7</v>
      </c>
      <c r="KD302">
        <v>7</v>
      </c>
      <c r="KF302">
        <v>7</v>
      </c>
      <c r="KH302">
        <v>7</v>
      </c>
      <c r="KJ302">
        <v>7</v>
      </c>
      <c r="KL302">
        <v>7</v>
      </c>
      <c r="KN302">
        <v>7</v>
      </c>
      <c r="KP302">
        <v>7</v>
      </c>
      <c r="KR302">
        <v>7</v>
      </c>
      <c r="KT302">
        <v>7</v>
      </c>
      <c r="KV302">
        <v>7</v>
      </c>
      <c r="KX302">
        <v>7</v>
      </c>
      <c r="KZ302">
        <v>7</v>
      </c>
      <c r="LB302">
        <v>7</v>
      </c>
      <c r="LD302">
        <v>7</v>
      </c>
      <c r="LF302">
        <v>7</v>
      </c>
      <c r="LH302">
        <v>7</v>
      </c>
      <c r="LJ302">
        <v>7</v>
      </c>
      <c r="LL302">
        <v>7</v>
      </c>
      <c r="LN302">
        <v>7</v>
      </c>
      <c r="LP302">
        <v>7</v>
      </c>
      <c r="LR302">
        <v>7</v>
      </c>
      <c r="LT302">
        <v>7</v>
      </c>
      <c r="LV302">
        <v>7</v>
      </c>
      <c r="LX302">
        <v>7</v>
      </c>
      <c r="LZ302">
        <v>7</v>
      </c>
      <c r="MB302">
        <v>7</v>
      </c>
      <c r="MD302">
        <v>7</v>
      </c>
      <c r="MF302">
        <v>7</v>
      </c>
      <c r="MH302">
        <v>7</v>
      </c>
      <c r="MJ302">
        <v>7</v>
      </c>
      <c r="ML302">
        <v>7</v>
      </c>
      <c r="MN302">
        <v>7</v>
      </c>
      <c r="MP302">
        <v>7</v>
      </c>
      <c r="MR302">
        <v>7</v>
      </c>
      <c r="MT302">
        <v>7</v>
      </c>
      <c r="MV302">
        <v>7</v>
      </c>
      <c r="MX302">
        <v>7</v>
      </c>
      <c r="MZ302">
        <v>7</v>
      </c>
      <c r="NB302">
        <v>7</v>
      </c>
      <c r="ND302">
        <v>7</v>
      </c>
      <c r="NF302">
        <v>7</v>
      </c>
      <c r="NH302">
        <v>7</v>
      </c>
      <c r="NJ302">
        <v>7</v>
      </c>
      <c r="NL302">
        <v>7</v>
      </c>
      <c r="NN302">
        <v>7</v>
      </c>
      <c r="NP302">
        <v>7</v>
      </c>
      <c r="NR302">
        <v>7</v>
      </c>
      <c r="NT302">
        <v>7</v>
      </c>
      <c r="NV302">
        <v>7</v>
      </c>
      <c r="NX302">
        <v>7</v>
      </c>
      <c r="NZ302">
        <v>7</v>
      </c>
      <c r="OB302">
        <v>7</v>
      </c>
      <c r="OD302">
        <v>7</v>
      </c>
      <c r="OF302">
        <v>7</v>
      </c>
      <c r="OH302">
        <v>7</v>
      </c>
      <c r="OJ302">
        <v>7</v>
      </c>
      <c r="OL302">
        <v>7</v>
      </c>
      <c r="ON302">
        <v>7</v>
      </c>
      <c r="OP302">
        <v>7</v>
      </c>
      <c r="OR302">
        <v>7</v>
      </c>
      <c r="OT302">
        <v>7</v>
      </c>
      <c r="OV302">
        <v>7</v>
      </c>
      <c r="OX302">
        <v>7</v>
      </c>
      <c r="OZ302">
        <v>7</v>
      </c>
      <c r="PB302">
        <v>7</v>
      </c>
      <c r="PD302">
        <v>7</v>
      </c>
      <c r="PF302">
        <v>7</v>
      </c>
      <c r="PH302">
        <v>7</v>
      </c>
      <c r="PJ302">
        <v>7</v>
      </c>
      <c r="PL302">
        <v>7</v>
      </c>
      <c r="PN302">
        <v>7</v>
      </c>
      <c r="PP302">
        <v>7</v>
      </c>
      <c r="PR302">
        <v>7</v>
      </c>
      <c r="PT302">
        <v>7</v>
      </c>
      <c r="PV302">
        <v>7</v>
      </c>
      <c r="PX302">
        <v>7</v>
      </c>
      <c r="PZ302">
        <v>7</v>
      </c>
      <c r="QB302">
        <v>7</v>
      </c>
      <c r="QD302">
        <v>7</v>
      </c>
      <c r="QF302">
        <v>7</v>
      </c>
      <c r="QH302">
        <v>7</v>
      </c>
      <c r="QJ302">
        <v>7</v>
      </c>
      <c r="QL302">
        <v>7</v>
      </c>
      <c r="QN302">
        <v>7</v>
      </c>
      <c r="QP302">
        <v>7</v>
      </c>
      <c r="QR302">
        <v>7</v>
      </c>
      <c r="QT302">
        <v>7</v>
      </c>
      <c r="QV302">
        <v>7</v>
      </c>
      <c r="QX302">
        <v>7</v>
      </c>
      <c r="QZ302">
        <v>7</v>
      </c>
      <c r="RB302">
        <v>7</v>
      </c>
      <c r="RD302">
        <v>7</v>
      </c>
      <c r="RF302">
        <v>7</v>
      </c>
      <c r="RH302">
        <v>7</v>
      </c>
      <c r="RJ302">
        <v>7</v>
      </c>
      <c r="RL302">
        <v>7</v>
      </c>
      <c r="RN302">
        <v>7</v>
      </c>
      <c r="RP302">
        <v>7</v>
      </c>
      <c r="RR302">
        <v>7</v>
      </c>
      <c r="RT302">
        <v>7</v>
      </c>
      <c r="RV302">
        <v>7</v>
      </c>
      <c r="RX302">
        <v>7</v>
      </c>
      <c r="RZ302">
        <v>7</v>
      </c>
      <c r="SB302">
        <v>7</v>
      </c>
      <c r="SD302">
        <v>7</v>
      </c>
      <c r="SF302">
        <v>7</v>
      </c>
      <c r="SH302">
        <v>7</v>
      </c>
      <c r="SJ302">
        <v>7</v>
      </c>
      <c r="SL302">
        <v>7</v>
      </c>
      <c r="SN302">
        <v>7</v>
      </c>
      <c r="SP302">
        <v>7</v>
      </c>
      <c r="SR302">
        <v>7</v>
      </c>
      <c r="ST302">
        <v>7</v>
      </c>
      <c r="SV302">
        <v>7</v>
      </c>
      <c r="SX302">
        <v>7</v>
      </c>
      <c r="SZ302">
        <v>7</v>
      </c>
      <c r="TB302">
        <v>7</v>
      </c>
      <c r="TD302">
        <v>7</v>
      </c>
      <c r="TF302">
        <v>7</v>
      </c>
      <c r="TH302">
        <v>7</v>
      </c>
      <c r="TJ302">
        <v>7</v>
      </c>
      <c r="TL302">
        <v>7</v>
      </c>
      <c r="TN302">
        <v>7</v>
      </c>
      <c r="TP302">
        <v>7</v>
      </c>
      <c r="TR302">
        <v>7</v>
      </c>
      <c r="TT302">
        <v>7</v>
      </c>
      <c r="TV302">
        <v>7</v>
      </c>
      <c r="TX302">
        <v>7</v>
      </c>
      <c r="TZ302">
        <v>7</v>
      </c>
      <c r="UB302">
        <v>7</v>
      </c>
      <c r="UD302">
        <v>7</v>
      </c>
      <c r="UF302">
        <v>7</v>
      </c>
      <c r="UH302">
        <v>7</v>
      </c>
      <c r="UJ302">
        <v>7</v>
      </c>
      <c r="UL302">
        <v>7</v>
      </c>
      <c r="UN302">
        <v>7</v>
      </c>
      <c r="UP302">
        <v>7</v>
      </c>
      <c r="UR302">
        <v>7</v>
      </c>
      <c r="UT302">
        <v>7</v>
      </c>
      <c r="UV302">
        <v>7</v>
      </c>
      <c r="UX302">
        <v>7</v>
      </c>
      <c r="UZ302">
        <v>7</v>
      </c>
      <c r="VB302">
        <v>7</v>
      </c>
      <c r="VD302">
        <v>7</v>
      </c>
      <c r="VF302">
        <v>7</v>
      </c>
      <c r="VH302">
        <v>7</v>
      </c>
      <c r="VJ302">
        <v>7</v>
      </c>
      <c r="VL302">
        <v>7</v>
      </c>
      <c r="VN302">
        <v>7</v>
      </c>
      <c r="VP302">
        <v>7</v>
      </c>
      <c r="VR302">
        <v>7</v>
      </c>
      <c r="VT302">
        <v>7</v>
      </c>
      <c r="VV302">
        <v>7</v>
      </c>
      <c r="VX302">
        <v>7</v>
      </c>
      <c r="VZ302">
        <v>7</v>
      </c>
      <c r="WB302">
        <v>7</v>
      </c>
      <c r="WD302">
        <v>7</v>
      </c>
      <c r="WF302">
        <v>7</v>
      </c>
      <c r="WH302">
        <v>7</v>
      </c>
      <c r="WJ302">
        <v>7</v>
      </c>
      <c r="WL302">
        <v>7</v>
      </c>
      <c r="WN302">
        <v>7</v>
      </c>
      <c r="WP302">
        <v>7</v>
      </c>
      <c r="WR302">
        <v>7</v>
      </c>
      <c r="WT302">
        <v>7</v>
      </c>
      <c r="WV302">
        <v>7</v>
      </c>
      <c r="WX302">
        <v>7</v>
      </c>
      <c r="WZ302">
        <v>7</v>
      </c>
      <c r="XB302">
        <v>7</v>
      </c>
      <c r="XD302">
        <v>7</v>
      </c>
      <c r="XF302">
        <v>7</v>
      </c>
      <c r="XH302">
        <v>7</v>
      </c>
      <c r="XJ302">
        <v>7</v>
      </c>
      <c r="XL302">
        <v>7</v>
      </c>
      <c r="XN302">
        <v>7</v>
      </c>
      <c r="XP302">
        <v>7</v>
      </c>
      <c r="XR302">
        <v>7</v>
      </c>
      <c r="XT302">
        <v>7</v>
      </c>
      <c r="XV302">
        <v>7</v>
      </c>
      <c r="XX302">
        <v>7</v>
      </c>
      <c r="XZ302">
        <v>7</v>
      </c>
      <c r="YB302">
        <v>7</v>
      </c>
      <c r="YD302">
        <v>7</v>
      </c>
      <c r="YF302">
        <v>7</v>
      </c>
      <c r="YH302">
        <v>7</v>
      </c>
      <c r="YJ302">
        <v>7</v>
      </c>
      <c r="YL302">
        <v>7</v>
      </c>
      <c r="YN302">
        <v>7</v>
      </c>
      <c r="YP302">
        <v>7</v>
      </c>
      <c r="YR302">
        <v>7</v>
      </c>
      <c r="YT302">
        <v>7</v>
      </c>
      <c r="YV302">
        <v>7</v>
      </c>
      <c r="YX302">
        <v>7</v>
      </c>
      <c r="YZ302">
        <v>7</v>
      </c>
      <c r="ZB302">
        <v>7</v>
      </c>
      <c r="ZD302">
        <v>7</v>
      </c>
      <c r="ZF302">
        <v>7</v>
      </c>
      <c r="ZH302">
        <v>7</v>
      </c>
      <c r="ZJ302">
        <v>7</v>
      </c>
      <c r="ZL302">
        <v>7</v>
      </c>
      <c r="ZN302">
        <v>7</v>
      </c>
      <c r="ZP302">
        <v>7</v>
      </c>
      <c r="ZR302">
        <v>7</v>
      </c>
      <c r="ZT302">
        <v>7</v>
      </c>
      <c r="ZV302">
        <v>7</v>
      </c>
      <c r="ZX302">
        <v>7</v>
      </c>
      <c r="ZZ302">
        <v>7</v>
      </c>
      <c r="AAB302">
        <v>7</v>
      </c>
      <c r="AAD302">
        <v>7</v>
      </c>
      <c r="AAF302">
        <v>7</v>
      </c>
      <c r="AAH302">
        <v>7</v>
      </c>
      <c r="AAJ302">
        <v>7</v>
      </c>
      <c r="AAL302">
        <v>7</v>
      </c>
      <c r="AAN302">
        <v>7</v>
      </c>
      <c r="AAP302">
        <v>7</v>
      </c>
      <c r="AAR302">
        <v>7</v>
      </c>
      <c r="AAT302">
        <v>7</v>
      </c>
      <c r="AAV302">
        <v>7</v>
      </c>
      <c r="AAX302">
        <v>7</v>
      </c>
      <c r="AAZ302">
        <v>7</v>
      </c>
      <c r="ABB302">
        <v>7</v>
      </c>
      <c r="ABD302">
        <v>7</v>
      </c>
      <c r="ABF302">
        <v>7</v>
      </c>
      <c r="ABH302">
        <v>7</v>
      </c>
      <c r="ABJ302">
        <v>7</v>
      </c>
      <c r="ABL302">
        <v>7</v>
      </c>
      <c r="ABN302">
        <v>7</v>
      </c>
      <c r="ABP302">
        <v>7</v>
      </c>
      <c r="ABR302">
        <v>7</v>
      </c>
      <c r="ABT302">
        <v>7</v>
      </c>
      <c r="ABV302">
        <v>7</v>
      </c>
      <c r="ABX302">
        <v>7</v>
      </c>
      <c r="ABZ302">
        <v>7</v>
      </c>
      <c r="ACB302">
        <v>7</v>
      </c>
      <c r="ACD302">
        <v>7</v>
      </c>
      <c r="ACF302">
        <v>7</v>
      </c>
      <c r="ACH302">
        <v>7</v>
      </c>
      <c r="ACJ302">
        <v>7</v>
      </c>
      <c r="ACL302">
        <v>7</v>
      </c>
      <c r="ACN302">
        <v>7</v>
      </c>
      <c r="ACP302">
        <v>7</v>
      </c>
      <c r="ACR302">
        <v>7</v>
      </c>
      <c r="ACT302">
        <v>7</v>
      </c>
      <c r="ACV302">
        <v>7</v>
      </c>
      <c r="ACX302">
        <v>7</v>
      </c>
      <c r="ACZ302">
        <v>7</v>
      </c>
      <c r="ADB302">
        <v>7</v>
      </c>
      <c r="ADD302">
        <v>7</v>
      </c>
      <c r="ADF302">
        <v>7</v>
      </c>
      <c r="ADH302">
        <v>7</v>
      </c>
      <c r="ADJ302">
        <v>7</v>
      </c>
      <c r="ADL302">
        <v>7</v>
      </c>
      <c r="ADN302">
        <v>7</v>
      </c>
      <c r="ADP302">
        <v>7</v>
      </c>
      <c r="ADR302">
        <v>7</v>
      </c>
      <c r="ADT302">
        <v>7</v>
      </c>
      <c r="ADV302">
        <v>7</v>
      </c>
      <c r="ADX302">
        <v>7</v>
      </c>
      <c r="ADZ302">
        <v>7</v>
      </c>
      <c r="AEB302">
        <v>7</v>
      </c>
      <c r="AED302">
        <v>7</v>
      </c>
      <c r="AEF302">
        <v>7</v>
      </c>
      <c r="AEH302">
        <v>7</v>
      </c>
      <c r="AEJ302">
        <v>7</v>
      </c>
      <c r="AEL302">
        <v>7</v>
      </c>
      <c r="AEN302">
        <v>7</v>
      </c>
      <c r="AEP302">
        <v>7</v>
      </c>
      <c r="AER302">
        <v>7</v>
      </c>
      <c r="AET302">
        <v>7</v>
      </c>
      <c r="AEV302">
        <v>7</v>
      </c>
      <c r="AEX302">
        <v>7</v>
      </c>
      <c r="AEZ302">
        <v>7</v>
      </c>
      <c r="AFB302">
        <v>7</v>
      </c>
      <c r="AFD302">
        <v>7</v>
      </c>
      <c r="AFF302">
        <v>7</v>
      </c>
      <c r="AFH302">
        <v>7</v>
      </c>
      <c r="AFJ302">
        <v>7</v>
      </c>
      <c r="AFL302">
        <v>7</v>
      </c>
      <c r="AFN302">
        <v>7</v>
      </c>
      <c r="AFP302">
        <v>7</v>
      </c>
      <c r="AFR302">
        <v>7</v>
      </c>
      <c r="AFT302">
        <v>7</v>
      </c>
      <c r="AFV302">
        <v>7</v>
      </c>
      <c r="AFX302">
        <v>7</v>
      </c>
      <c r="AFZ302">
        <v>7</v>
      </c>
      <c r="AGB302">
        <v>7</v>
      </c>
      <c r="AGD302">
        <v>7</v>
      </c>
      <c r="AGF302">
        <v>7</v>
      </c>
      <c r="AGH302">
        <v>7</v>
      </c>
      <c r="AGJ302">
        <v>7</v>
      </c>
      <c r="AGL302">
        <v>7</v>
      </c>
      <c r="AGN302">
        <v>7</v>
      </c>
      <c r="AGP302">
        <v>7</v>
      </c>
      <c r="AGR302">
        <v>7</v>
      </c>
      <c r="AGT302">
        <v>7</v>
      </c>
      <c r="AGV302">
        <v>7</v>
      </c>
      <c r="AGX302">
        <v>7</v>
      </c>
      <c r="AGZ302">
        <v>7</v>
      </c>
      <c r="AHB302">
        <v>7</v>
      </c>
      <c r="AHD302">
        <v>7</v>
      </c>
      <c r="AHF302">
        <v>7</v>
      </c>
      <c r="AHH302">
        <v>7</v>
      </c>
      <c r="AHJ302">
        <v>7</v>
      </c>
      <c r="AHL302">
        <v>7</v>
      </c>
      <c r="AHN302">
        <v>7</v>
      </c>
      <c r="AHP302">
        <v>7</v>
      </c>
      <c r="AHR302">
        <v>7</v>
      </c>
      <c r="AHT302">
        <v>7</v>
      </c>
      <c r="AHV302">
        <v>7</v>
      </c>
      <c r="AHX302">
        <v>7</v>
      </c>
      <c r="AHZ302">
        <v>7</v>
      </c>
      <c r="AIB302">
        <v>7</v>
      </c>
      <c r="AID302">
        <v>7</v>
      </c>
      <c r="AIF302">
        <v>7</v>
      </c>
      <c r="AIH302">
        <v>7</v>
      </c>
      <c r="AIJ302">
        <v>7</v>
      </c>
      <c r="AIL302">
        <v>7</v>
      </c>
      <c r="AIN302">
        <v>7</v>
      </c>
      <c r="AIP302">
        <v>7</v>
      </c>
      <c r="AIR302">
        <v>7</v>
      </c>
      <c r="AIT302">
        <v>7</v>
      </c>
      <c r="AIV302">
        <v>7</v>
      </c>
      <c r="AIX302">
        <v>7</v>
      </c>
      <c r="AIZ302">
        <v>7</v>
      </c>
      <c r="AJB302">
        <v>7</v>
      </c>
      <c r="AJD302">
        <v>7</v>
      </c>
      <c r="AJF302">
        <v>7</v>
      </c>
      <c r="AJH302">
        <v>7</v>
      </c>
      <c r="AJJ302">
        <v>7</v>
      </c>
      <c r="AJL302">
        <v>7</v>
      </c>
      <c r="AJN302">
        <v>7</v>
      </c>
      <c r="AJP302">
        <v>7</v>
      </c>
      <c r="AJR302">
        <v>7</v>
      </c>
      <c r="AJT302">
        <v>7</v>
      </c>
      <c r="AJV302">
        <v>7</v>
      </c>
      <c r="AJX302">
        <v>7</v>
      </c>
      <c r="AJZ302">
        <v>7</v>
      </c>
      <c r="AKB302">
        <v>7</v>
      </c>
      <c r="AKD302">
        <v>7</v>
      </c>
      <c r="AKF302">
        <v>7</v>
      </c>
      <c r="AKH302">
        <v>7</v>
      </c>
      <c r="AKJ302">
        <v>7</v>
      </c>
      <c r="AKL302">
        <v>7</v>
      </c>
      <c r="AKN302">
        <v>7</v>
      </c>
      <c r="AKP302">
        <v>7</v>
      </c>
      <c r="AKR302">
        <v>7</v>
      </c>
      <c r="AKT302">
        <v>7</v>
      </c>
      <c r="AKV302">
        <v>7</v>
      </c>
      <c r="AKX302">
        <v>7</v>
      </c>
      <c r="AKZ302">
        <v>7</v>
      </c>
      <c r="ALB302">
        <v>7</v>
      </c>
      <c r="ALD302">
        <v>7</v>
      </c>
      <c r="ALF302">
        <v>7</v>
      </c>
      <c r="ALH302">
        <v>7</v>
      </c>
      <c r="ALJ302">
        <v>7</v>
      </c>
      <c r="ALL302">
        <v>7</v>
      </c>
      <c r="ALN302">
        <v>7</v>
      </c>
      <c r="ALP302">
        <v>7</v>
      </c>
      <c r="ALR302">
        <v>7</v>
      </c>
    </row>
    <row r="303" spans="1:1006" x14ac:dyDescent="0.25">
      <c r="A303">
        <v>21</v>
      </c>
      <c r="B303">
        <v>28.03369</v>
      </c>
      <c r="H303">
        <v>21</v>
      </c>
      <c r="J303">
        <v>21</v>
      </c>
      <c r="L303">
        <v>21</v>
      </c>
      <c r="N303">
        <v>21</v>
      </c>
      <c r="P303">
        <v>21</v>
      </c>
      <c r="R303">
        <v>21</v>
      </c>
      <c r="T303">
        <v>21</v>
      </c>
      <c r="V303">
        <v>21</v>
      </c>
      <c r="X303">
        <v>21</v>
      </c>
      <c r="Z303">
        <v>21</v>
      </c>
      <c r="AB303">
        <v>21</v>
      </c>
      <c r="AD303">
        <v>21</v>
      </c>
      <c r="AF303">
        <v>21</v>
      </c>
      <c r="AH303">
        <v>21</v>
      </c>
      <c r="AJ303">
        <v>21</v>
      </c>
      <c r="AL303">
        <v>21</v>
      </c>
      <c r="AN303">
        <v>21</v>
      </c>
      <c r="AP303">
        <v>21</v>
      </c>
      <c r="AR303">
        <v>21</v>
      </c>
      <c r="AT303">
        <v>21</v>
      </c>
      <c r="AV303">
        <v>21</v>
      </c>
      <c r="AX303">
        <v>21</v>
      </c>
      <c r="AZ303">
        <v>21</v>
      </c>
      <c r="BB303">
        <v>21</v>
      </c>
      <c r="BD303">
        <v>21</v>
      </c>
      <c r="BF303">
        <v>21</v>
      </c>
      <c r="BH303">
        <v>21</v>
      </c>
      <c r="BJ303">
        <v>21</v>
      </c>
      <c r="BL303">
        <v>21</v>
      </c>
      <c r="BN303">
        <v>21</v>
      </c>
      <c r="BP303">
        <v>21</v>
      </c>
      <c r="BR303">
        <v>21</v>
      </c>
      <c r="BT303">
        <v>21</v>
      </c>
      <c r="BV303">
        <v>21</v>
      </c>
      <c r="BX303">
        <v>21</v>
      </c>
      <c r="BZ303">
        <v>21</v>
      </c>
      <c r="CB303">
        <v>21</v>
      </c>
      <c r="CD303">
        <v>21</v>
      </c>
      <c r="CF303">
        <v>21</v>
      </c>
      <c r="CH303">
        <v>21</v>
      </c>
      <c r="CJ303">
        <v>21</v>
      </c>
      <c r="CL303">
        <v>21</v>
      </c>
      <c r="CN303">
        <v>21</v>
      </c>
      <c r="CP303">
        <v>21</v>
      </c>
      <c r="CR303">
        <v>21</v>
      </c>
      <c r="CT303">
        <v>21</v>
      </c>
      <c r="CV303">
        <v>21</v>
      </c>
      <c r="CX303">
        <v>21</v>
      </c>
      <c r="CZ303">
        <v>21</v>
      </c>
      <c r="DB303">
        <v>21</v>
      </c>
      <c r="DD303">
        <v>21</v>
      </c>
      <c r="DF303">
        <v>21</v>
      </c>
      <c r="DH303">
        <v>21</v>
      </c>
      <c r="DJ303">
        <v>21</v>
      </c>
      <c r="DL303">
        <v>21</v>
      </c>
      <c r="DN303">
        <v>21</v>
      </c>
      <c r="DP303">
        <v>21</v>
      </c>
      <c r="DR303">
        <v>21</v>
      </c>
      <c r="DT303">
        <v>21</v>
      </c>
      <c r="DV303">
        <v>21</v>
      </c>
      <c r="DX303">
        <v>21</v>
      </c>
      <c r="DZ303">
        <v>21</v>
      </c>
      <c r="EB303">
        <v>21</v>
      </c>
      <c r="ED303">
        <v>21</v>
      </c>
      <c r="EF303">
        <v>21</v>
      </c>
      <c r="EH303">
        <v>21</v>
      </c>
      <c r="EJ303">
        <v>21</v>
      </c>
      <c r="EL303">
        <v>21</v>
      </c>
      <c r="EN303">
        <v>21</v>
      </c>
      <c r="EP303">
        <v>21</v>
      </c>
      <c r="ER303">
        <v>21</v>
      </c>
      <c r="ET303">
        <v>21</v>
      </c>
      <c r="EV303">
        <v>21</v>
      </c>
      <c r="EX303">
        <v>21</v>
      </c>
      <c r="EZ303">
        <v>21</v>
      </c>
      <c r="FB303">
        <v>21</v>
      </c>
      <c r="FD303">
        <v>21</v>
      </c>
      <c r="FF303">
        <v>21</v>
      </c>
      <c r="FH303">
        <v>21</v>
      </c>
      <c r="FJ303">
        <v>21</v>
      </c>
      <c r="FL303">
        <v>21</v>
      </c>
      <c r="FN303">
        <v>21</v>
      </c>
      <c r="FP303">
        <v>21</v>
      </c>
      <c r="FR303">
        <v>21</v>
      </c>
      <c r="FT303">
        <v>21</v>
      </c>
      <c r="FV303">
        <v>21</v>
      </c>
      <c r="FX303">
        <v>21</v>
      </c>
      <c r="FZ303">
        <v>21</v>
      </c>
      <c r="GB303">
        <v>21</v>
      </c>
      <c r="GD303">
        <v>21</v>
      </c>
      <c r="GF303">
        <v>21</v>
      </c>
      <c r="GH303">
        <v>21</v>
      </c>
      <c r="GJ303">
        <v>21</v>
      </c>
      <c r="GL303">
        <v>21</v>
      </c>
      <c r="GN303">
        <v>21</v>
      </c>
      <c r="GP303">
        <v>21</v>
      </c>
      <c r="GR303">
        <v>21</v>
      </c>
      <c r="GT303">
        <v>21</v>
      </c>
      <c r="GV303">
        <v>21</v>
      </c>
      <c r="GX303">
        <v>21</v>
      </c>
      <c r="GZ303">
        <v>21</v>
      </c>
      <c r="HB303">
        <v>21</v>
      </c>
      <c r="HD303">
        <v>21</v>
      </c>
      <c r="HF303">
        <v>21</v>
      </c>
      <c r="HH303">
        <v>21</v>
      </c>
      <c r="HJ303">
        <v>21</v>
      </c>
      <c r="HL303">
        <v>21</v>
      </c>
      <c r="HN303">
        <v>21</v>
      </c>
      <c r="HP303">
        <v>21</v>
      </c>
      <c r="HR303">
        <v>21</v>
      </c>
      <c r="HT303">
        <v>21</v>
      </c>
      <c r="HV303">
        <v>21</v>
      </c>
      <c r="HX303">
        <v>21</v>
      </c>
      <c r="HZ303">
        <v>21</v>
      </c>
      <c r="IB303">
        <v>21</v>
      </c>
      <c r="ID303">
        <v>21</v>
      </c>
      <c r="IF303">
        <v>21</v>
      </c>
      <c r="IH303">
        <v>21</v>
      </c>
      <c r="IJ303">
        <v>21</v>
      </c>
      <c r="IL303">
        <v>21</v>
      </c>
      <c r="IN303">
        <v>21</v>
      </c>
      <c r="IP303">
        <v>21</v>
      </c>
      <c r="IR303">
        <v>21</v>
      </c>
      <c r="IT303">
        <v>21</v>
      </c>
      <c r="IV303">
        <v>21</v>
      </c>
      <c r="IX303">
        <v>21</v>
      </c>
      <c r="IZ303">
        <v>21</v>
      </c>
      <c r="JB303">
        <v>21</v>
      </c>
      <c r="JD303">
        <v>21</v>
      </c>
      <c r="JF303">
        <v>21</v>
      </c>
      <c r="JH303">
        <v>21</v>
      </c>
      <c r="JJ303">
        <v>21</v>
      </c>
      <c r="JL303">
        <v>21</v>
      </c>
      <c r="JN303">
        <v>21</v>
      </c>
      <c r="JP303">
        <v>21</v>
      </c>
      <c r="JR303">
        <v>21</v>
      </c>
      <c r="JT303">
        <v>21</v>
      </c>
      <c r="JV303">
        <v>21</v>
      </c>
      <c r="JX303">
        <v>21</v>
      </c>
      <c r="JZ303">
        <v>21</v>
      </c>
      <c r="KB303">
        <v>21</v>
      </c>
      <c r="KD303">
        <v>21</v>
      </c>
      <c r="KF303">
        <v>21</v>
      </c>
      <c r="KH303">
        <v>21</v>
      </c>
      <c r="KJ303">
        <v>21</v>
      </c>
      <c r="KL303">
        <v>21</v>
      </c>
      <c r="KN303">
        <v>21</v>
      </c>
      <c r="KP303">
        <v>21</v>
      </c>
      <c r="KR303">
        <v>21</v>
      </c>
      <c r="KT303">
        <v>21</v>
      </c>
      <c r="KV303">
        <v>21</v>
      </c>
      <c r="KX303">
        <v>21</v>
      </c>
      <c r="KZ303">
        <v>21</v>
      </c>
      <c r="LB303">
        <v>21</v>
      </c>
      <c r="LD303">
        <v>21</v>
      </c>
      <c r="LF303">
        <v>21</v>
      </c>
      <c r="LH303">
        <v>21</v>
      </c>
      <c r="LJ303">
        <v>21</v>
      </c>
      <c r="LL303">
        <v>21</v>
      </c>
      <c r="LN303">
        <v>21</v>
      </c>
      <c r="LP303">
        <v>21</v>
      </c>
      <c r="LR303">
        <v>21</v>
      </c>
      <c r="LT303">
        <v>21</v>
      </c>
      <c r="LV303">
        <v>21</v>
      </c>
      <c r="LX303">
        <v>21</v>
      </c>
      <c r="LZ303">
        <v>21</v>
      </c>
      <c r="MB303">
        <v>21</v>
      </c>
      <c r="MD303">
        <v>21</v>
      </c>
      <c r="MF303">
        <v>21</v>
      </c>
      <c r="MH303">
        <v>21</v>
      </c>
      <c r="MJ303">
        <v>21</v>
      </c>
      <c r="ML303">
        <v>21</v>
      </c>
      <c r="MN303">
        <v>21</v>
      </c>
      <c r="MP303">
        <v>21</v>
      </c>
      <c r="MR303">
        <v>21</v>
      </c>
      <c r="MT303">
        <v>21</v>
      </c>
      <c r="MV303">
        <v>21</v>
      </c>
      <c r="MX303">
        <v>21</v>
      </c>
      <c r="MZ303">
        <v>21</v>
      </c>
      <c r="NB303">
        <v>21</v>
      </c>
      <c r="ND303">
        <v>21</v>
      </c>
      <c r="NF303">
        <v>21</v>
      </c>
      <c r="NH303">
        <v>21</v>
      </c>
      <c r="NJ303">
        <v>21</v>
      </c>
      <c r="NL303">
        <v>21</v>
      </c>
      <c r="NN303">
        <v>21</v>
      </c>
      <c r="NP303">
        <v>21</v>
      </c>
      <c r="NR303">
        <v>21</v>
      </c>
      <c r="NT303">
        <v>21</v>
      </c>
      <c r="NV303">
        <v>21</v>
      </c>
      <c r="NX303">
        <v>21</v>
      </c>
      <c r="NZ303">
        <v>21</v>
      </c>
      <c r="OB303">
        <v>21</v>
      </c>
      <c r="OD303">
        <v>21</v>
      </c>
      <c r="OF303">
        <v>21</v>
      </c>
      <c r="OH303">
        <v>21</v>
      </c>
      <c r="OJ303">
        <v>21</v>
      </c>
      <c r="OL303">
        <v>21</v>
      </c>
      <c r="ON303">
        <v>21</v>
      </c>
      <c r="OP303">
        <v>21</v>
      </c>
      <c r="OR303">
        <v>21</v>
      </c>
      <c r="OT303">
        <v>21</v>
      </c>
      <c r="OV303">
        <v>21</v>
      </c>
      <c r="OX303">
        <v>21</v>
      </c>
      <c r="OZ303">
        <v>21</v>
      </c>
      <c r="PB303">
        <v>21</v>
      </c>
      <c r="PD303">
        <v>21</v>
      </c>
      <c r="PF303">
        <v>21</v>
      </c>
      <c r="PH303">
        <v>21</v>
      </c>
      <c r="PJ303">
        <v>21</v>
      </c>
      <c r="PL303">
        <v>21</v>
      </c>
      <c r="PN303">
        <v>21</v>
      </c>
      <c r="PP303">
        <v>21</v>
      </c>
      <c r="PR303">
        <v>21</v>
      </c>
      <c r="PT303">
        <v>21</v>
      </c>
      <c r="PV303">
        <v>21</v>
      </c>
      <c r="PX303">
        <v>21</v>
      </c>
      <c r="PZ303">
        <v>21</v>
      </c>
      <c r="QB303">
        <v>21</v>
      </c>
      <c r="QD303">
        <v>21</v>
      </c>
      <c r="QF303">
        <v>21</v>
      </c>
      <c r="QH303">
        <v>21</v>
      </c>
      <c r="QJ303">
        <v>21</v>
      </c>
      <c r="QL303">
        <v>21</v>
      </c>
      <c r="QN303">
        <v>21</v>
      </c>
      <c r="QP303">
        <v>21</v>
      </c>
      <c r="QR303">
        <v>21</v>
      </c>
      <c r="QT303">
        <v>21</v>
      </c>
      <c r="QV303">
        <v>21</v>
      </c>
      <c r="QX303">
        <v>21</v>
      </c>
      <c r="QZ303">
        <v>21</v>
      </c>
      <c r="RB303">
        <v>21</v>
      </c>
      <c r="RD303">
        <v>21</v>
      </c>
      <c r="RF303">
        <v>21</v>
      </c>
      <c r="RH303">
        <v>21</v>
      </c>
      <c r="RJ303">
        <v>21</v>
      </c>
      <c r="RL303">
        <v>21</v>
      </c>
      <c r="RN303">
        <v>21</v>
      </c>
      <c r="RP303">
        <v>21</v>
      </c>
      <c r="RR303">
        <v>21</v>
      </c>
      <c r="RT303">
        <v>21</v>
      </c>
      <c r="RV303">
        <v>21</v>
      </c>
      <c r="RX303">
        <v>21</v>
      </c>
      <c r="RZ303">
        <v>21</v>
      </c>
      <c r="SB303">
        <v>21</v>
      </c>
      <c r="SD303">
        <v>21</v>
      </c>
      <c r="SF303">
        <v>21</v>
      </c>
      <c r="SH303">
        <v>21</v>
      </c>
      <c r="SJ303">
        <v>21</v>
      </c>
      <c r="SL303">
        <v>21</v>
      </c>
      <c r="SN303">
        <v>21</v>
      </c>
      <c r="SP303">
        <v>21</v>
      </c>
      <c r="SR303">
        <v>21</v>
      </c>
      <c r="ST303">
        <v>21</v>
      </c>
      <c r="SV303">
        <v>21</v>
      </c>
      <c r="SX303">
        <v>21</v>
      </c>
      <c r="SZ303">
        <v>21</v>
      </c>
      <c r="TB303">
        <v>21</v>
      </c>
      <c r="TD303">
        <v>21</v>
      </c>
      <c r="TF303">
        <v>21</v>
      </c>
      <c r="TH303">
        <v>21</v>
      </c>
      <c r="TJ303">
        <v>21</v>
      </c>
      <c r="TL303">
        <v>21</v>
      </c>
      <c r="TN303">
        <v>21</v>
      </c>
      <c r="TP303">
        <v>21</v>
      </c>
      <c r="TR303">
        <v>21</v>
      </c>
      <c r="TT303">
        <v>21</v>
      </c>
      <c r="TV303">
        <v>21</v>
      </c>
      <c r="TX303">
        <v>21</v>
      </c>
      <c r="TZ303">
        <v>21</v>
      </c>
      <c r="UB303">
        <v>21</v>
      </c>
      <c r="UD303">
        <v>21</v>
      </c>
      <c r="UF303">
        <v>21</v>
      </c>
      <c r="UH303">
        <v>21</v>
      </c>
      <c r="UJ303">
        <v>21</v>
      </c>
      <c r="UL303">
        <v>21</v>
      </c>
      <c r="UN303">
        <v>21</v>
      </c>
      <c r="UP303">
        <v>21</v>
      </c>
      <c r="UR303">
        <v>21</v>
      </c>
      <c r="UT303">
        <v>21</v>
      </c>
      <c r="UV303">
        <v>21</v>
      </c>
      <c r="UX303">
        <v>21</v>
      </c>
      <c r="UZ303">
        <v>21</v>
      </c>
      <c r="VB303">
        <v>21</v>
      </c>
      <c r="VD303">
        <v>21</v>
      </c>
      <c r="VF303">
        <v>21</v>
      </c>
      <c r="VH303">
        <v>21</v>
      </c>
      <c r="VJ303">
        <v>21</v>
      </c>
      <c r="VL303">
        <v>21</v>
      </c>
      <c r="VN303">
        <v>21</v>
      </c>
      <c r="VP303">
        <v>21</v>
      </c>
      <c r="VR303">
        <v>21</v>
      </c>
      <c r="VT303">
        <v>21</v>
      </c>
      <c r="VV303">
        <v>21</v>
      </c>
      <c r="VX303">
        <v>21</v>
      </c>
      <c r="VZ303">
        <v>21</v>
      </c>
      <c r="WB303">
        <v>21</v>
      </c>
      <c r="WD303">
        <v>21</v>
      </c>
      <c r="WF303">
        <v>21</v>
      </c>
      <c r="WH303">
        <v>21</v>
      </c>
      <c r="WJ303">
        <v>21</v>
      </c>
      <c r="WL303">
        <v>21</v>
      </c>
      <c r="WN303">
        <v>21</v>
      </c>
      <c r="WP303">
        <v>21</v>
      </c>
      <c r="WR303">
        <v>21</v>
      </c>
      <c r="WT303">
        <v>21</v>
      </c>
      <c r="WV303">
        <v>21</v>
      </c>
      <c r="WX303">
        <v>21</v>
      </c>
      <c r="WZ303">
        <v>21</v>
      </c>
      <c r="XB303">
        <v>21</v>
      </c>
      <c r="XD303">
        <v>21</v>
      </c>
      <c r="XF303">
        <v>21</v>
      </c>
      <c r="XH303">
        <v>21</v>
      </c>
      <c r="XJ303">
        <v>21</v>
      </c>
      <c r="XL303">
        <v>21</v>
      </c>
      <c r="XN303">
        <v>21</v>
      </c>
      <c r="XP303">
        <v>21</v>
      </c>
      <c r="XR303">
        <v>21</v>
      </c>
      <c r="XT303">
        <v>21</v>
      </c>
      <c r="XV303">
        <v>21</v>
      </c>
      <c r="XX303">
        <v>21</v>
      </c>
      <c r="XZ303">
        <v>21</v>
      </c>
      <c r="YB303">
        <v>21</v>
      </c>
      <c r="YD303">
        <v>21</v>
      </c>
      <c r="YF303">
        <v>21</v>
      </c>
      <c r="YH303">
        <v>21</v>
      </c>
      <c r="YJ303">
        <v>21</v>
      </c>
      <c r="YL303">
        <v>21</v>
      </c>
      <c r="YN303">
        <v>21</v>
      </c>
      <c r="YP303">
        <v>21</v>
      </c>
      <c r="YR303">
        <v>21</v>
      </c>
      <c r="YT303">
        <v>21</v>
      </c>
      <c r="YV303">
        <v>21</v>
      </c>
      <c r="YX303">
        <v>21</v>
      </c>
      <c r="YZ303">
        <v>21</v>
      </c>
      <c r="ZB303">
        <v>21</v>
      </c>
      <c r="ZD303">
        <v>21</v>
      </c>
      <c r="ZF303">
        <v>21</v>
      </c>
      <c r="ZH303">
        <v>21</v>
      </c>
      <c r="ZJ303">
        <v>21</v>
      </c>
      <c r="ZL303">
        <v>21</v>
      </c>
      <c r="ZN303">
        <v>21</v>
      </c>
      <c r="ZP303">
        <v>21</v>
      </c>
      <c r="ZR303">
        <v>21</v>
      </c>
      <c r="ZT303">
        <v>21</v>
      </c>
      <c r="ZV303">
        <v>21</v>
      </c>
      <c r="ZX303">
        <v>21</v>
      </c>
      <c r="ZZ303">
        <v>21</v>
      </c>
      <c r="AAB303">
        <v>21</v>
      </c>
      <c r="AAD303">
        <v>21</v>
      </c>
      <c r="AAF303">
        <v>21</v>
      </c>
      <c r="AAH303">
        <v>21</v>
      </c>
      <c r="AAJ303">
        <v>21</v>
      </c>
      <c r="AAL303">
        <v>21</v>
      </c>
      <c r="AAN303">
        <v>21</v>
      </c>
      <c r="AAP303">
        <v>21</v>
      </c>
      <c r="AAR303">
        <v>21</v>
      </c>
      <c r="AAT303">
        <v>21</v>
      </c>
      <c r="AAV303">
        <v>21</v>
      </c>
      <c r="AAX303">
        <v>21</v>
      </c>
      <c r="AAZ303">
        <v>21</v>
      </c>
      <c r="ABB303">
        <v>21</v>
      </c>
      <c r="ABD303">
        <v>21</v>
      </c>
      <c r="ABF303">
        <v>21</v>
      </c>
      <c r="ABH303">
        <v>21</v>
      </c>
      <c r="ABJ303">
        <v>21</v>
      </c>
      <c r="ABL303">
        <v>21</v>
      </c>
      <c r="ABN303">
        <v>21</v>
      </c>
      <c r="ABP303">
        <v>21</v>
      </c>
      <c r="ABR303">
        <v>21</v>
      </c>
      <c r="ABT303">
        <v>21</v>
      </c>
      <c r="ABV303">
        <v>21</v>
      </c>
      <c r="ABX303">
        <v>21</v>
      </c>
      <c r="ABZ303">
        <v>21</v>
      </c>
      <c r="ACB303">
        <v>21</v>
      </c>
      <c r="ACD303">
        <v>21</v>
      </c>
      <c r="ACF303">
        <v>21</v>
      </c>
      <c r="ACH303">
        <v>21</v>
      </c>
      <c r="ACJ303">
        <v>21</v>
      </c>
      <c r="ACL303">
        <v>21</v>
      </c>
      <c r="ACN303">
        <v>21</v>
      </c>
      <c r="ACP303">
        <v>21</v>
      </c>
      <c r="ACR303">
        <v>21</v>
      </c>
      <c r="ACT303">
        <v>21</v>
      </c>
      <c r="ACV303">
        <v>21</v>
      </c>
      <c r="ACX303">
        <v>21</v>
      </c>
      <c r="ACZ303">
        <v>21</v>
      </c>
      <c r="ADB303">
        <v>21</v>
      </c>
      <c r="ADD303">
        <v>21</v>
      </c>
      <c r="ADF303">
        <v>21</v>
      </c>
      <c r="ADH303">
        <v>21</v>
      </c>
      <c r="ADJ303">
        <v>21</v>
      </c>
      <c r="ADL303">
        <v>21</v>
      </c>
      <c r="ADN303">
        <v>21</v>
      </c>
      <c r="ADP303">
        <v>21</v>
      </c>
      <c r="ADR303">
        <v>21</v>
      </c>
      <c r="ADT303">
        <v>21</v>
      </c>
      <c r="ADV303">
        <v>21</v>
      </c>
      <c r="ADX303">
        <v>21</v>
      </c>
      <c r="ADZ303">
        <v>21</v>
      </c>
      <c r="AEB303">
        <v>21</v>
      </c>
      <c r="AED303">
        <v>21</v>
      </c>
      <c r="AEF303">
        <v>21</v>
      </c>
      <c r="AEH303">
        <v>21</v>
      </c>
      <c r="AEJ303">
        <v>21</v>
      </c>
      <c r="AEL303">
        <v>21</v>
      </c>
      <c r="AEN303">
        <v>21</v>
      </c>
      <c r="AEP303">
        <v>21</v>
      </c>
      <c r="AER303">
        <v>21</v>
      </c>
      <c r="AET303">
        <v>21</v>
      </c>
      <c r="AEV303">
        <v>21</v>
      </c>
      <c r="AEX303">
        <v>21</v>
      </c>
      <c r="AEZ303">
        <v>21</v>
      </c>
      <c r="AFB303">
        <v>21</v>
      </c>
      <c r="AFD303">
        <v>21</v>
      </c>
      <c r="AFF303">
        <v>21</v>
      </c>
      <c r="AFH303">
        <v>21</v>
      </c>
      <c r="AFJ303">
        <v>21</v>
      </c>
      <c r="AFL303">
        <v>21</v>
      </c>
      <c r="AFN303">
        <v>21</v>
      </c>
      <c r="AFP303">
        <v>21</v>
      </c>
      <c r="AFR303">
        <v>21</v>
      </c>
      <c r="AFT303">
        <v>21</v>
      </c>
      <c r="AFV303">
        <v>21</v>
      </c>
      <c r="AFX303">
        <v>21</v>
      </c>
      <c r="AFZ303">
        <v>21</v>
      </c>
      <c r="AGB303">
        <v>21</v>
      </c>
      <c r="AGD303">
        <v>21</v>
      </c>
      <c r="AGF303">
        <v>21</v>
      </c>
      <c r="AGH303">
        <v>21</v>
      </c>
      <c r="AGJ303">
        <v>21</v>
      </c>
      <c r="AGL303">
        <v>21</v>
      </c>
      <c r="AGN303">
        <v>21</v>
      </c>
      <c r="AGP303">
        <v>21</v>
      </c>
      <c r="AGR303">
        <v>21</v>
      </c>
      <c r="AGT303">
        <v>21</v>
      </c>
      <c r="AGV303">
        <v>21</v>
      </c>
      <c r="AGX303">
        <v>21</v>
      </c>
      <c r="AGZ303">
        <v>21</v>
      </c>
      <c r="AHB303">
        <v>21</v>
      </c>
      <c r="AHD303">
        <v>21</v>
      </c>
      <c r="AHF303">
        <v>21</v>
      </c>
      <c r="AHH303">
        <v>21</v>
      </c>
      <c r="AHJ303">
        <v>21</v>
      </c>
      <c r="AHL303">
        <v>21</v>
      </c>
      <c r="AHN303">
        <v>21</v>
      </c>
      <c r="AHP303">
        <v>21</v>
      </c>
      <c r="AHR303">
        <v>21</v>
      </c>
      <c r="AHT303">
        <v>21</v>
      </c>
      <c r="AHV303">
        <v>21</v>
      </c>
      <c r="AHX303">
        <v>21</v>
      </c>
      <c r="AHZ303">
        <v>21</v>
      </c>
      <c r="AIB303">
        <v>21</v>
      </c>
      <c r="AID303">
        <v>21</v>
      </c>
      <c r="AIF303">
        <v>21</v>
      </c>
      <c r="AIH303">
        <v>21</v>
      </c>
      <c r="AIJ303">
        <v>21</v>
      </c>
      <c r="AIL303">
        <v>21</v>
      </c>
      <c r="AIN303">
        <v>21</v>
      </c>
      <c r="AIP303">
        <v>21</v>
      </c>
      <c r="AIR303">
        <v>21</v>
      </c>
      <c r="AIT303">
        <v>21</v>
      </c>
      <c r="AIV303">
        <v>21</v>
      </c>
      <c r="AIX303">
        <v>21</v>
      </c>
      <c r="AIZ303">
        <v>21</v>
      </c>
      <c r="AJB303">
        <v>21</v>
      </c>
      <c r="AJD303">
        <v>21</v>
      </c>
      <c r="AJF303">
        <v>21</v>
      </c>
      <c r="AJH303">
        <v>21</v>
      </c>
      <c r="AJJ303">
        <v>21</v>
      </c>
      <c r="AJL303">
        <v>21</v>
      </c>
      <c r="AJN303">
        <v>21</v>
      </c>
      <c r="AJP303">
        <v>21</v>
      </c>
      <c r="AJR303">
        <v>21</v>
      </c>
      <c r="AJT303">
        <v>21</v>
      </c>
      <c r="AJV303">
        <v>21</v>
      </c>
      <c r="AJX303">
        <v>21</v>
      </c>
      <c r="AJZ303">
        <v>21</v>
      </c>
      <c r="AKB303">
        <v>21</v>
      </c>
      <c r="AKD303">
        <v>21</v>
      </c>
      <c r="AKF303">
        <v>21</v>
      </c>
      <c r="AKH303">
        <v>21</v>
      </c>
      <c r="AKJ303">
        <v>21</v>
      </c>
      <c r="AKL303">
        <v>21</v>
      </c>
      <c r="AKN303">
        <v>21</v>
      </c>
      <c r="AKP303">
        <v>21</v>
      </c>
      <c r="AKR303">
        <v>21</v>
      </c>
      <c r="AKT303">
        <v>21</v>
      </c>
      <c r="AKV303">
        <v>21</v>
      </c>
      <c r="AKX303">
        <v>21</v>
      </c>
      <c r="AKZ303">
        <v>21</v>
      </c>
      <c r="ALB303">
        <v>21</v>
      </c>
      <c r="ALD303">
        <v>21</v>
      </c>
      <c r="ALF303">
        <v>21</v>
      </c>
      <c r="ALH303">
        <v>21</v>
      </c>
      <c r="ALJ303">
        <v>21</v>
      </c>
      <c r="ALL303">
        <v>21</v>
      </c>
      <c r="ALN303">
        <v>21</v>
      </c>
      <c r="ALP303">
        <v>21</v>
      </c>
      <c r="ALR303">
        <v>21</v>
      </c>
    </row>
    <row r="304" spans="1:1006" x14ac:dyDescent="0.25">
      <c r="A304">
        <v>27</v>
      </c>
      <c r="B304">
        <v>26.034090000000003</v>
      </c>
      <c r="H304">
        <v>27</v>
      </c>
      <c r="J304">
        <v>27</v>
      </c>
      <c r="L304">
        <v>27</v>
      </c>
      <c r="N304">
        <v>27</v>
      </c>
      <c r="P304">
        <v>27</v>
      </c>
      <c r="R304">
        <v>27</v>
      </c>
      <c r="T304">
        <v>27</v>
      </c>
      <c r="V304">
        <v>27</v>
      </c>
      <c r="X304">
        <v>27</v>
      </c>
      <c r="Z304">
        <v>27</v>
      </c>
      <c r="AB304">
        <v>27</v>
      </c>
      <c r="AD304">
        <v>27</v>
      </c>
      <c r="AF304">
        <v>27</v>
      </c>
      <c r="AH304">
        <v>27</v>
      </c>
      <c r="AJ304">
        <v>27</v>
      </c>
      <c r="AL304">
        <v>27</v>
      </c>
      <c r="AN304">
        <v>27</v>
      </c>
      <c r="AP304">
        <v>27</v>
      </c>
      <c r="AR304">
        <v>27</v>
      </c>
      <c r="AT304">
        <v>27</v>
      </c>
      <c r="AV304">
        <v>27</v>
      </c>
      <c r="AX304">
        <v>27</v>
      </c>
      <c r="AZ304">
        <v>27</v>
      </c>
      <c r="BB304">
        <v>27</v>
      </c>
      <c r="BD304">
        <v>27</v>
      </c>
      <c r="BF304">
        <v>27</v>
      </c>
      <c r="BH304">
        <v>27</v>
      </c>
      <c r="BJ304">
        <v>27</v>
      </c>
      <c r="BL304">
        <v>27</v>
      </c>
      <c r="BN304">
        <v>27</v>
      </c>
      <c r="BP304">
        <v>27</v>
      </c>
      <c r="BR304">
        <v>27</v>
      </c>
      <c r="BT304">
        <v>27</v>
      </c>
      <c r="BV304">
        <v>27</v>
      </c>
      <c r="BX304">
        <v>27</v>
      </c>
      <c r="BZ304">
        <v>27</v>
      </c>
      <c r="CB304">
        <v>27</v>
      </c>
      <c r="CD304">
        <v>27</v>
      </c>
      <c r="CF304">
        <v>27</v>
      </c>
      <c r="CH304">
        <v>27</v>
      </c>
      <c r="CJ304">
        <v>27</v>
      </c>
      <c r="CL304">
        <v>27</v>
      </c>
      <c r="CN304">
        <v>27</v>
      </c>
      <c r="CP304">
        <v>27</v>
      </c>
      <c r="CR304">
        <v>27</v>
      </c>
      <c r="CT304">
        <v>27</v>
      </c>
      <c r="CV304">
        <v>27</v>
      </c>
      <c r="CX304">
        <v>27</v>
      </c>
      <c r="CZ304">
        <v>27</v>
      </c>
      <c r="DB304">
        <v>27</v>
      </c>
      <c r="DD304">
        <v>27</v>
      </c>
      <c r="DF304">
        <v>27</v>
      </c>
      <c r="DH304">
        <v>27</v>
      </c>
      <c r="DJ304">
        <v>27</v>
      </c>
      <c r="DL304">
        <v>27</v>
      </c>
      <c r="DN304">
        <v>27</v>
      </c>
      <c r="DP304">
        <v>27</v>
      </c>
      <c r="DR304">
        <v>27</v>
      </c>
      <c r="DT304">
        <v>27</v>
      </c>
      <c r="DV304">
        <v>27</v>
      </c>
      <c r="DX304">
        <v>27</v>
      </c>
      <c r="DZ304">
        <v>27</v>
      </c>
      <c r="EB304">
        <v>27</v>
      </c>
      <c r="ED304">
        <v>27</v>
      </c>
      <c r="EF304">
        <v>27</v>
      </c>
      <c r="EH304">
        <v>27</v>
      </c>
      <c r="EJ304">
        <v>27</v>
      </c>
      <c r="EL304">
        <v>27</v>
      </c>
      <c r="EN304">
        <v>27</v>
      </c>
      <c r="EP304">
        <v>27</v>
      </c>
      <c r="ER304">
        <v>27</v>
      </c>
      <c r="ET304">
        <v>27</v>
      </c>
      <c r="EV304">
        <v>27</v>
      </c>
      <c r="EX304">
        <v>27</v>
      </c>
      <c r="EZ304">
        <v>27</v>
      </c>
      <c r="FB304">
        <v>27</v>
      </c>
      <c r="FD304">
        <v>27</v>
      </c>
      <c r="FF304">
        <v>27</v>
      </c>
      <c r="FH304">
        <v>27</v>
      </c>
      <c r="FJ304">
        <v>27</v>
      </c>
      <c r="FL304">
        <v>27</v>
      </c>
      <c r="FN304">
        <v>27</v>
      </c>
      <c r="FP304">
        <v>27</v>
      </c>
      <c r="FR304">
        <v>27</v>
      </c>
      <c r="FT304">
        <v>27</v>
      </c>
      <c r="FV304">
        <v>27</v>
      </c>
      <c r="FX304">
        <v>27</v>
      </c>
      <c r="FZ304">
        <v>27</v>
      </c>
      <c r="GB304">
        <v>27</v>
      </c>
      <c r="GD304">
        <v>27</v>
      </c>
      <c r="GF304">
        <v>27</v>
      </c>
      <c r="GH304">
        <v>27</v>
      </c>
      <c r="GJ304">
        <v>27</v>
      </c>
      <c r="GL304">
        <v>27</v>
      </c>
      <c r="GN304">
        <v>27</v>
      </c>
      <c r="GP304">
        <v>27</v>
      </c>
      <c r="GR304">
        <v>27</v>
      </c>
      <c r="GT304">
        <v>27</v>
      </c>
      <c r="GV304">
        <v>27</v>
      </c>
      <c r="GX304">
        <v>27</v>
      </c>
      <c r="GZ304">
        <v>27</v>
      </c>
      <c r="HB304">
        <v>27</v>
      </c>
      <c r="HD304">
        <v>27</v>
      </c>
      <c r="HF304">
        <v>27</v>
      </c>
      <c r="HH304">
        <v>27</v>
      </c>
      <c r="HJ304">
        <v>27</v>
      </c>
      <c r="HL304">
        <v>27</v>
      </c>
      <c r="HN304">
        <v>27</v>
      </c>
      <c r="HP304">
        <v>27</v>
      </c>
      <c r="HR304">
        <v>27</v>
      </c>
      <c r="HT304">
        <v>27</v>
      </c>
      <c r="HV304">
        <v>27</v>
      </c>
      <c r="HX304">
        <v>27</v>
      </c>
      <c r="HZ304">
        <v>27</v>
      </c>
      <c r="IB304">
        <v>27</v>
      </c>
      <c r="ID304">
        <v>27</v>
      </c>
      <c r="IF304">
        <v>27</v>
      </c>
      <c r="IH304">
        <v>27</v>
      </c>
      <c r="IJ304">
        <v>27</v>
      </c>
      <c r="IL304">
        <v>27</v>
      </c>
      <c r="IN304">
        <v>27</v>
      </c>
      <c r="IP304">
        <v>27</v>
      </c>
      <c r="IR304">
        <v>27</v>
      </c>
      <c r="IT304">
        <v>27</v>
      </c>
      <c r="IV304">
        <v>27</v>
      </c>
      <c r="IX304">
        <v>27</v>
      </c>
      <c r="IZ304">
        <v>27</v>
      </c>
      <c r="JB304">
        <v>27</v>
      </c>
      <c r="JD304">
        <v>27</v>
      </c>
      <c r="JF304">
        <v>27</v>
      </c>
      <c r="JH304">
        <v>27</v>
      </c>
      <c r="JJ304">
        <v>27</v>
      </c>
      <c r="JL304">
        <v>27</v>
      </c>
      <c r="JN304">
        <v>27</v>
      </c>
      <c r="JP304">
        <v>27</v>
      </c>
      <c r="JR304">
        <v>27</v>
      </c>
      <c r="JT304">
        <v>27</v>
      </c>
      <c r="JV304">
        <v>27</v>
      </c>
      <c r="JX304">
        <v>27</v>
      </c>
      <c r="JZ304">
        <v>27</v>
      </c>
      <c r="KB304">
        <v>27</v>
      </c>
      <c r="KD304">
        <v>27</v>
      </c>
      <c r="KF304">
        <v>27</v>
      </c>
      <c r="KH304">
        <v>27</v>
      </c>
      <c r="KJ304">
        <v>27</v>
      </c>
      <c r="KL304">
        <v>27</v>
      </c>
      <c r="KN304">
        <v>27</v>
      </c>
      <c r="KP304">
        <v>27</v>
      </c>
      <c r="KR304">
        <v>27</v>
      </c>
      <c r="KT304">
        <v>27</v>
      </c>
      <c r="KV304">
        <v>27</v>
      </c>
      <c r="KX304">
        <v>27</v>
      </c>
      <c r="KZ304">
        <v>27</v>
      </c>
      <c r="LB304">
        <v>27</v>
      </c>
      <c r="LD304">
        <v>27</v>
      </c>
      <c r="LF304">
        <v>27</v>
      </c>
      <c r="LH304">
        <v>27</v>
      </c>
      <c r="LJ304">
        <v>27</v>
      </c>
      <c r="LL304">
        <v>27</v>
      </c>
      <c r="LN304">
        <v>27</v>
      </c>
      <c r="LP304">
        <v>27</v>
      </c>
      <c r="LR304">
        <v>27</v>
      </c>
      <c r="LT304">
        <v>27</v>
      </c>
      <c r="LV304">
        <v>27</v>
      </c>
      <c r="LX304">
        <v>27</v>
      </c>
      <c r="LZ304">
        <v>27</v>
      </c>
      <c r="MB304">
        <v>27</v>
      </c>
      <c r="MD304">
        <v>27</v>
      </c>
      <c r="MF304">
        <v>27</v>
      </c>
      <c r="MH304">
        <v>27</v>
      </c>
      <c r="MJ304">
        <v>27</v>
      </c>
      <c r="ML304">
        <v>27</v>
      </c>
      <c r="MN304">
        <v>27</v>
      </c>
      <c r="MP304">
        <v>27</v>
      </c>
      <c r="MR304">
        <v>27</v>
      </c>
      <c r="MT304">
        <v>27</v>
      </c>
      <c r="MV304">
        <v>27</v>
      </c>
      <c r="MX304">
        <v>27</v>
      </c>
      <c r="MZ304">
        <v>27</v>
      </c>
      <c r="NB304">
        <v>27</v>
      </c>
      <c r="ND304">
        <v>27</v>
      </c>
      <c r="NF304">
        <v>27</v>
      </c>
      <c r="NH304">
        <v>27</v>
      </c>
      <c r="NJ304">
        <v>27</v>
      </c>
      <c r="NL304">
        <v>27</v>
      </c>
      <c r="NN304">
        <v>27</v>
      </c>
      <c r="NP304">
        <v>27</v>
      </c>
      <c r="NR304">
        <v>27</v>
      </c>
      <c r="NT304">
        <v>27</v>
      </c>
      <c r="NV304">
        <v>27</v>
      </c>
      <c r="NX304">
        <v>27</v>
      </c>
      <c r="NZ304">
        <v>27</v>
      </c>
      <c r="OB304">
        <v>27</v>
      </c>
      <c r="OD304">
        <v>27</v>
      </c>
      <c r="OF304">
        <v>27</v>
      </c>
      <c r="OH304">
        <v>27</v>
      </c>
      <c r="OJ304">
        <v>27</v>
      </c>
      <c r="OL304">
        <v>27</v>
      </c>
      <c r="ON304">
        <v>27</v>
      </c>
      <c r="OP304">
        <v>27</v>
      </c>
      <c r="OR304">
        <v>27</v>
      </c>
      <c r="OT304">
        <v>27</v>
      </c>
      <c r="OV304">
        <v>27</v>
      </c>
      <c r="OX304">
        <v>27</v>
      </c>
      <c r="OZ304">
        <v>27</v>
      </c>
      <c r="PB304">
        <v>27</v>
      </c>
      <c r="PD304">
        <v>27</v>
      </c>
      <c r="PF304">
        <v>27</v>
      </c>
      <c r="PH304">
        <v>27</v>
      </c>
      <c r="PJ304">
        <v>27</v>
      </c>
      <c r="PL304">
        <v>27</v>
      </c>
      <c r="PN304">
        <v>27</v>
      </c>
      <c r="PP304">
        <v>27</v>
      </c>
      <c r="PR304">
        <v>27</v>
      </c>
      <c r="PT304">
        <v>27</v>
      </c>
      <c r="PV304">
        <v>27</v>
      </c>
      <c r="PX304">
        <v>27</v>
      </c>
      <c r="PZ304">
        <v>27</v>
      </c>
      <c r="QB304">
        <v>27</v>
      </c>
      <c r="QD304">
        <v>27</v>
      </c>
      <c r="QF304">
        <v>27</v>
      </c>
      <c r="QH304">
        <v>27</v>
      </c>
      <c r="QJ304">
        <v>27</v>
      </c>
      <c r="QL304">
        <v>27</v>
      </c>
      <c r="QN304">
        <v>27</v>
      </c>
      <c r="QP304">
        <v>27</v>
      </c>
      <c r="QR304">
        <v>27</v>
      </c>
      <c r="QT304">
        <v>27</v>
      </c>
      <c r="QV304">
        <v>27</v>
      </c>
      <c r="QX304">
        <v>27</v>
      </c>
      <c r="QZ304">
        <v>27</v>
      </c>
      <c r="RB304">
        <v>27</v>
      </c>
      <c r="RD304">
        <v>27</v>
      </c>
      <c r="RF304">
        <v>27</v>
      </c>
      <c r="RH304">
        <v>27</v>
      </c>
      <c r="RJ304">
        <v>27</v>
      </c>
      <c r="RL304">
        <v>27</v>
      </c>
      <c r="RN304">
        <v>27</v>
      </c>
      <c r="RP304">
        <v>27</v>
      </c>
      <c r="RR304">
        <v>27</v>
      </c>
      <c r="RT304">
        <v>27</v>
      </c>
      <c r="RV304">
        <v>27</v>
      </c>
      <c r="RX304">
        <v>27</v>
      </c>
      <c r="RZ304">
        <v>27</v>
      </c>
      <c r="SB304">
        <v>27</v>
      </c>
      <c r="SD304">
        <v>27</v>
      </c>
      <c r="SF304">
        <v>27</v>
      </c>
      <c r="SH304">
        <v>27</v>
      </c>
      <c r="SJ304">
        <v>27</v>
      </c>
      <c r="SL304">
        <v>27</v>
      </c>
      <c r="SN304">
        <v>27</v>
      </c>
      <c r="SP304">
        <v>27</v>
      </c>
      <c r="SR304">
        <v>27</v>
      </c>
      <c r="ST304">
        <v>27</v>
      </c>
      <c r="SV304">
        <v>27</v>
      </c>
      <c r="SX304">
        <v>27</v>
      </c>
      <c r="SZ304">
        <v>27</v>
      </c>
      <c r="TB304">
        <v>27</v>
      </c>
      <c r="TD304">
        <v>27</v>
      </c>
      <c r="TF304">
        <v>27</v>
      </c>
      <c r="TH304">
        <v>27</v>
      </c>
      <c r="TJ304">
        <v>27</v>
      </c>
      <c r="TL304">
        <v>27</v>
      </c>
      <c r="TN304">
        <v>27</v>
      </c>
      <c r="TP304">
        <v>27</v>
      </c>
      <c r="TR304">
        <v>27</v>
      </c>
      <c r="TT304">
        <v>27</v>
      </c>
      <c r="TV304">
        <v>27</v>
      </c>
      <c r="TX304">
        <v>27</v>
      </c>
      <c r="TZ304">
        <v>27</v>
      </c>
      <c r="UB304">
        <v>27</v>
      </c>
      <c r="UD304">
        <v>27</v>
      </c>
      <c r="UF304">
        <v>27</v>
      </c>
      <c r="UH304">
        <v>27</v>
      </c>
      <c r="UJ304">
        <v>27</v>
      </c>
      <c r="UL304">
        <v>27</v>
      </c>
      <c r="UN304">
        <v>27</v>
      </c>
      <c r="UP304">
        <v>27</v>
      </c>
      <c r="UR304">
        <v>27</v>
      </c>
      <c r="UT304">
        <v>27</v>
      </c>
      <c r="UV304">
        <v>27</v>
      </c>
      <c r="UX304">
        <v>27</v>
      </c>
      <c r="UZ304">
        <v>27</v>
      </c>
      <c r="VB304">
        <v>27</v>
      </c>
      <c r="VD304">
        <v>27</v>
      </c>
      <c r="VF304">
        <v>27</v>
      </c>
      <c r="VH304">
        <v>27</v>
      </c>
      <c r="VJ304">
        <v>27</v>
      </c>
      <c r="VL304">
        <v>27</v>
      </c>
      <c r="VN304">
        <v>27</v>
      </c>
      <c r="VP304">
        <v>27</v>
      </c>
      <c r="VR304">
        <v>27</v>
      </c>
      <c r="VT304">
        <v>27</v>
      </c>
      <c r="VV304">
        <v>27</v>
      </c>
      <c r="VX304">
        <v>27</v>
      </c>
      <c r="VZ304">
        <v>27</v>
      </c>
      <c r="WB304">
        <v>27</v>
      </c>
      <c r="WD304">
        <v>27</v>
      </c>
      <c r="WF304">
        <v>27</v>
      </c>
      <c r="WH304">
        <v>27</v>
      </c>
      <c r="WJ304">
        <v>27</v>
      </c>
      <c r="WL304">
        <v>27</v>
      </c>
      <c r="WN304">
        <v>27</v>
      </c>
      <c r="WP304">
        <v>27</v>
      </c>
      <c r="WR304">
        <v>27</v>
      </c>
      <c r="WT304">
        <v>27</v>
      </c>
      <c r="WV304">
        <v>27</v>
      </c>
      <c r="WX304">
        <v>27</v>
      </c>
      <c r="WZ304">
        <v>27</v>
      </c>
      <c r="XB304">
        <v>27</v>
      </c>
      <c r="XD304">
        <v>27</v>
      </c>
      <c r="XF304">
        <v>27</v>
      </c>
      <c r="XH304">
        <v>27</v>
      </c>
      <c r="XJ304">
        <v>27</v>
      </c>
      <c r="XL304">
        <v>27</v>
      </c>
      <c r="XN304">
        <v>27</v>
      </c>
      <c r="XP304">
        <v>27</v>
      </c>
      <c r="XR304">
        <v>27</v>
      </c>
      <c r="XT304">
        <v>27</v>
      </c>
      <c r="XV304">
        <v>27</v>
      </c>
      <c r="XX304">
        <v>27</v>
      </c>
      <c r="XZ304">
        <v>27</v>
      </c>
      <c r="YB304">
        <v>27</v>
      </c>
      <c r="YD304">
        <v>27</v>
      </c>
      <c r="YF304">
        <v>27</v>
      </c>
      <c r="YH304">
        <v>27</v>
      </c>
      <c r="YJ304">
        <v>27</v>
      </c>
      <c r="YL304">
        <v>27</v>
      </c>
      <c r="YN304">
        <v>27</v>
      </c>
      <c r="YP304">
        <v>27</v>
      </c>
      <c r="YR304">
        <v>27</v>
      </c>
      <c r="YT304">
        <v>27</v>
      </c>
      <c r="YV304">
        <v>27</v>
      </c>
      <c r="YX304">
        <v>27</v>
      </c>
      <c r="YZ304">
        <v>27</v>
      </c>
      <c r="ZB304">
        <v>27</v>
      </c>
      <c r="ZD304">
        <v>27</v>
      </c>
      <c r="ZF304">
        <v>27</v>
      </c>
      <c r="ZH304">
        <v>27</v>
      </c>
      <c r="ZJ304">
        <v>27</v>
      </c>
      <c r="ZL304">
        <v>27</v>
      </c>
      <c r="ZN304">
        <v>27</v>
      </c>
      <c r="ZP304">
        <v>27</v>
      </c>
      <c r="ZR304">
        <v>27</v>
      </c>
      <c r="ZT304">
        <v>27</v>
      </c>
      <c r="ZV304">
        <v>27</v>
      </c>
      <c r="ZX304">
        <v>27</v>
      </c>
      <c r="ZZ304">
        <v>27</v>
      </c>
      <c r="AAB304">
        <v>27</v>
      </c>
      <c r="AAD304">
        <v>27</v>
      </c>
      <c r="AAF304">
        <v>27</v>
      </c>
      <c r="AAH304">
        <v>27</v>
      </c>
      <c r="AAJ304">
        <v>27</v>
      </c>
      <c r="AAL304">
        <v>27</v>
      </c>
      <c r="AAN304">
        <v>27</v>
      </c>
      <c r="AAP304">
        <v>27</v>
      </c>
      <c r="AAR304">
        <v>27</v>
      </c>
      <c r="AAT304">
        <v>27</v>
      </c>
      <c r="AAV304">
        <v>27</v>
      </c>
      <c r="AAX304">
        <v>27</v>
      </c>
      <c r="AAZ304">
        <v>27</v>
      </c>
      <c r="ABB304">
        <v>27</v>
      </c>
      <c r="ABD304">
        <v>27</v>
      </c>
      <c r="ABF304">
        <v>27</v>
      </c>
      <c r="ABH304">
        <v>27</v>
      </c>
      <c r="ABJ304">
        <v>27</v>
      </c>
      <c r="ABL304">
        <v>27</v>
      </c>
      <c r="ABN304">
        <v>27</v>
      </c>
      <c r="ABP304">
        <v>27</v>
      </c>
      <c r="ABR304">
        <v>27</v>
      </c>
      <c r="ABT304">
        <v>27</v>
      </c>
      <c r="ABV304">
        <v>27</v>
      </c>
      <c r="ABX304">
        <v>27</v>
      </c>
      <c r="ABZ304">
        <v>27</v>
      </c>
      <c r="ACB304">
        <v>27</v>
      </c>
      <c r="ACD304">
        <v>27</v>
      </c>
      <c r="ACF304">
        <v>27</v>
      </c>
      <c r="ACH304">
        <v>27</v>
      </c>
      <c r="ACJ304">
        <v>27</v>
      </c>
      <c r="ACL304">
        <v>27</v>
      </c>
      <c r="ACN304">
        <v>27</v>
      </c>
      <c r="ACP304">
        <v>27</v>
      </c>
      <c r="ACR304">
        <v>27</v>
      </c>
      <c r="ACT304">
        <v>27</v>
      </c>
      <c r="ACV304">
        <v>27</v>
      </c>
      <c r="ACX304">
        <v>27</v>
      </c>
      <c r="ACZ304">
        <v>27</v>
      </c>
      <c r="ADB304">
        <v>27</v>
      </c>
      <c r="ADD304">
        <v>27</v>
      </c>
      <c r="ADF304">
        <v>27</v>
      </c>
      <c r="ADH304">
        <v>27</v>
      </c>
      <c r="ADJ304">
        <v>27</v>
      </c>
      <c r="ADL304">
        <v>27</v>
      </c>
      <c r="ADN304">
        <v>27</v>
      </c>
      <c r="ADP304">
        <v>27</v>
      </c>
      <c r="ADR304">
        <v>27</v>
      </c>
      <c r="ADT304">
        <v>27</v>
      </c>
      <c r="ADV304">
        <v>27</v>
      </c>
      <c r="ADX304">
        <v>27</v>
      </c>
      <c r="ADZ304">
        <v>27</v>
      </c>
      <c r="AEB304">
        <v>27</v>
      </c>
      <c r="AED304">
        <v>27</v>
      </c>
      <c r="AEF304">
        <v>27</v>
      </c>
      <c r="AEH304">
        <v>27</v>
      </c>
      <c r="AEJ304">
        <v>27</v>
      </c>
      <c r="AEL304">
        <v>27</v>
      </c>
      <c r="AEN304">
        <v>27</v>
      </c>
      <c r="AEP304">
        <v>27</v>
      </c>
      <c r="AER304">
        <v>27</v>
      </c>
      <c r="AET304">
        <v>27</v>
      </c>
      <c r="AEV304">
        <v>27</v>
      </c>
      <c r="AEX304">
        <v>27</v>
      </c>
      <c r="AEZ304">
        <v>27</v>
      </c>
      <c r="AFB304">
        <v>27</v>
      </c>
      <c r="AFD304">
        <v>27</v>
      </c>
      <c r="AFF304">
        <v>27</v>
      </c>
      <c r="AFH304">
        <v>27</v>
      </c>
      <c r="AFJ304">
        <v>27</v>
      </c>
      <c r="AFL304">
        <v>27</v>
      </c>
      <c r="AFN304">
        <v>27</v>
      </c>
      <c r="AFP304">
        <v>27</v>
      </c>
      <c r="AFR304">
        <v>27</v>
      </c>
      <c r="AFT304">
        <v>27</v>
      </c>
      <c r="AFV304">
        <v>27</v>
      </c>
      <c r="AFX304">
        <v>27</v>
      </c>
      <c r="AFZ304">
        <v>27</v>
      </c>
      <c r="AGB304">
        <v>27</v>
      </c>
      <c r="AGD304">
        <v>27</v>
      </c>
      <c r="AGF304">
        <v>27</v>
      </c>
      <c r="AGH304">
        <v>27</v>
      </c>
      <c r="AGJ304">
        <v>27</v>
      </c>
      <c r="AGL304">
        <v>27</v>
      </c>
      <c r="AGN304">
        <v>27</v>
      </c>
      <c r="AGP304">
        <v>27</v>
      </c>
      <c r="AGR304">
        <v>27</v>
      </c>
      <c r="AGT304">
        <v>27</v>
      </c>
      <c r="AGV304">
        <v>27</v>
      </c>
      <c r="AGX304">
        <v>27</v>
      </c>
      <c r="AGZ304">
        <v>27</v>
      </c>
      <c r="AHB304">
        <v>27</v>
      </c>
      <c r="AHD304">
        <v>27</v>
      </c>
      <c r="AHF304">
        <v>27</v>
      </c>
      <c r="AHH304">
        <v>27</v>
      </c>
      <c r="AHJ304">
        <v>27</v>
      </c>
      <c r="AHL304">
        <v>27</v>
      </c>
      <c r="AHN304">
        <v>27</v>
      </c>
      <c r="AHP304">
        <v>27</v>
      </c>
      <c r="AHR304">
        <v>27</v>
      </c>
      <c r="AHT304">
        <v>27</v>
      </c>
      <c r="AHV304">
        <v>27</v>
      </c>
      <c r="AHX304">
        <v>27</v>
      </c>
      <c r="AHZ304">
        <v>27</v>
      </c>
      <c r="AIB304">
        <v>27</v>
      </c>
      <c r="AID304">
        <v>27</v>
      </c>
      <c r="AIF304">
        <v>27</v>
      </c>
      <c r="AIH304">
        <v>27</v>
      </c>
      <c r="AIJ304">
        <v>27</v>
      </c>
      <c r="AIL304">
        <v>27</v>
      </c>
      <c r="AIN304">
        <v>27</v>
      </c>
      <c r="AIP304">
        <v>27</v>
      </c>
      <c r="AIR304">
        <v>27</v>
      </c>
      <c r="AIT304">
        <v>27</v>
      </c>
      <c r="AIV304">
        <v>27</v>
      </c>
      <c r="AIX304">
        <v>27</v>
      </c>
      <c r="AIZ304">
        <v>27</v>
      </c>
      <c r="AJB304">
        <v>27</v>
      </c>
      <c r="AJD304">
        <v>27</v>
      </c>
      <c r="AJF304">
        <v>27</v>
      </c>
      <c r="AJH304">
        <v>27</v>
      </c>
      <c r="AJJ304">
        <v>27</v>
      </c>
      <c r="AJL304">
        <v>27</v>
      </c>
      <c r="AJN304">
        <v>27</v>
      </c>
      <c r="AJP304">
        <v>27</v>
      </c>
      <c r="AJR304">
        <v>27</v>
      </c>
      <c r="AJT304">
        <v>27</v>
      </c>
      <c r="AJV304">
        <v>27</v>
      </c>
      <c r="AJX304">
        <v>27</v>
      </c>
      <c r="AJZ304">
        <v>27</v>
      </c>
      <c r="AKB304">
        <v>27</v>
      </c>
      <c r="AKD304">
        <v>27</v>
      </c>
      <c r="AKF304">
        <v>27</v>
      </c>
      <c r="AKH304">
        <v>27</v>
      </c>
      <c r="AKJ304">
        <v>27</v>
      </c>
      <c r="AKL304">
        <v>27</v>
      </c>
      <c r="AKN304">
        <v>27</v>
      </c>
      <c r="AKP304">
        <v>27</v>
      </c>
      <c r="AKR304">
        <v>27</v>
      </c>
      <c r="AKT304">
        <v>27</v>
      </c>
      <c r="AKV304">
        <v>27</v>
      </c>
      <c r="AKX304">
        <v>27</v>
      </c>
      <c r="AKZ304">
        <v>27</v>
      </c>
      <c r="ALB304">
        <v>27</v>
      </c>
      <c r="ALD304">
        <v>27</v>
      </c>
      <c r="ALF304">
        <v>27</v>
      </c>
      <c r="ALH304">
        <v>27</v>
      </c>
      <c r="ALJ304">
        <v>27</v>
      </c>
      <c r="ALL304">
        <v>27</v>
      </c>
      <c r="ALN304">
        <v>27</v>
      </c>
      <c r="ALP304">
        <v>27</v>
      </c>
      <c r="ALR304">
        <v>27</v>
      </c>
    </row>
    <row r="305" spans="1:1006" x14ac:dyDescent="0.25">
      <c r="A305">
        <v>47</v>
      </c>
      <c r="B305">
        <v>23.031040000000001</v>
      </c>
      <c r="H305">
        <v>47</v>
      </c>
      <c r="J305">
        <v>47</v>
      </c>
      <c r="L305">
        <v>47</v>
      </c>
      <c r="N305">
        <v>47</v>
      </c>
      <c r="P305">
        <v>47</v>
      </c>
      <c r="R305">
        <v>47</v>
      </c>
      <c r="T305">
        <v>47</v>
      </c>
      <c r="V305">
        <v>47</v>
      </c>
      <c r="X305">
        <v>47</v>
      </c>
      <c r="Z305">
        <v>47</v>
      </c>
      <c r="AB305">
        <v>47</v>
      </c>
      <c r="AD305">
        <v>47</v>
      </c>
      <c r="AF305">
        <v>47</v>
      </c>
      <c r="AH305">
        <v>47</v>
      </c>
      <c r="AJ305">
        <v>47</v>
      </c>
      <c r="AL305">
        <v>47</v>
      </c>
      <c r="AN305">
        <v>47</v>
      </c>
      <c r="AP305">
        <v>47</v>
      </c>
      <c r="AR305">
        <v>47</v>
      </c>
      <c r="AT305">
        <v>47</v>
      </c>
      <c r="AV305">
        <v>47</v>
      </c>
      <c r="AX305">
        <v>47</v>
      </c>
      <c r="AZ305">
        <v>47</v>
      </c>
      <c r="BB305">
        <v>47</v>
      </c>
      <c r="BD305">
        <v>47</v>
      </c>
      <c r="BF305">
        <v>47</v>
      </c>
      <c r="BH305">
        <v>47</v>
      </c>
      <c r="BJ305">
        <v>47</v>
      </c>
      <c r="BL305">
        <v>47</v>
      </c>
      <c r="BN305">
        <v>47</v>
      </c>
      <c r="BP305">
        <v>47</v>
      </c>
      <c r="BR305">
        <v>47</v>
      </c>
      <c r="BT305">
        <v>47</v>
      </c>
      <c r="BV305">
        <v>47</v>
      </c>
      <c r="BX305">
        <v>47</v>
      </c>
      <c r="BZ305">
        <v>47</v>
      </c>
      <c r="CB305">
        <v>47</v>
      </c>
      <c r="CD305">
        <v>47</v>
      </c>
      <c r="CF305">
        <v>47</v>
      </c>
      <c r="CH305">
        <v>47</v>
      </c>
      <c r="CJ305">
        <v>47</v>
      </c>
      <c r="CL305">
        <v>47</v>
      </c>
      <c r="CN305">
        <v>47</v>
      </c>
      <c r="CP305">
        <v>47</v>
      </c>
      <c r="CR305">
        <v>47</v>
      </c>
      <c r="CT305">
        <v>47</v>
      </c>
      <c r="CV305">
        <v>47</v>
      </c>
      <c r="CX305">
        <v>47</v>
      </c>
      <c r="CZ305">
        <v>47</v>
      </c>
      <c r="DB305">
        <v>47</v>
      </c>
      <c r="DD305">
        <v>47</v>
      </c>
      <c r="DF305">
        <v>47</v>
      </c>
      <c r="DH305">
        <v>47</v>
      </c>
      <c r="DJ305">
        <v>47</v>
      </c>
      <c r="DL305">
        <v>47</v>
      </c>
      <c r="DN305">
        <v>47</v>
      </c>
      <c r="DP305">
        <v>47</v>
      </c>
      <c r="DR305">
        <v>47</v>
      </c>
      <c r="DT305">
        <v>47</v>
      </c>
      <c r="DV305">
        <v>47</v>
      </c>
      <c r="DX305">
        <v>47</v>
      </c>
      <c r="DZ305">
        <v>47</v>
      </c>
      <c r="EB305">
        <v>47</v>
      </c>
      <c r="ED305">
        <v>47</v>
      </c>
      <c r="EF305">
        <v>47</v>
      </c>
      <c r="EH305">
        <v>47</v>
      </c>
      <c r="EJ305">
        <v>47</v>
      </c>
      <c r="EL305">
        <v>47</v>
      </c>
      <c r="EN305">
        <v>47</v>
      </c>
      <c r="EP305">
        <v>47</v>
      </c>
      <c r="ER305">
        <v>47</v>
      </c>
      <c r="ET305">
        <v>47</v>
      </c>
      <c r="EV305">
        <v>47</v>
      </c>
      <c r="EX305">
        <v>47</v>
      </c>
      <c r="EZ305">
        <v>47</v>
      </c>
      <c r="FB305">
        <v>47</v>
      </c>
      <c r="FD305">
        <v>47</v>
      </c>
      <c r="FF305">
        <v>47</v>
      </c>
      <c r="FH305">
        <v>47</v>
      </c>
      <c r="FJ305">
        <v>47</v>
      </c>
      <c r="FL305">
        <v>47</v>
      </c>
      <c r="FN305">
        <v>47</v>
      </c>
      <c r="FP305">
        <v>47</v>
      </c>
      <c r="FR305">
        <v>47</v>
      </c>
      <c r="FT305">
        <v>47</v>
      </c>
      <c r="FV305">
        <v>47</v>
      </c>
      <c r="FX305">
        <v>47</v>
      </c>
      <c r="FZ305">
        <v>47</v>
      </c>
      <c r="GB305">
        <v>47</v>
      </c>
      <c r="GD305">
        <v>47</v>
      </c>
      <c r="GF305">
        <v>47</v>
      </c>
      <c r="GH305">
        <v>47</v>
      </c>
      <c r="GJ305">
        <v>47</v>
      </c>
      <c r="GL305">
        <v>47</v>
      </c>
      <c r="GN305">
        <v>47</v>
      </c>
      <c r="GP305">
        <v>47</v>
      </c>
      <c r="GR305">
        <v>47</v>
      </c>
      <c r="GT305">
        <v>47</v>
      </c>
      <c r="GV305">
        <v>47</v>
      </c>
      <c r="GX305">
        <v>47</v>
      </c>
      <c r="GZ305">
        <v>47</v>
      </c>
      <c r="HB305">
        <v>47</v>
      </c>
      <c r="HD305">
        <v>47</v>
      </c>
      <c r="HF305">
        <v>47</v>
      </c>
      <c r="HH305">
        <v>47</v>
      </c>
      <c r="HJ305">
        <v>47</v>
      </c>
      <c r="HL305">
        <v>47</v>
      </c>
      <c r="HN305">
        <v>47</v>
      </c>
      <c r="HP305">
        <v>47</v>
      </c>
      <c r="HR305">
        <v>47</v>
      </c>
      <c r="HT305">
        <v>47</v>
      </c>
      <c r="HV305">
        <v>47</v>
      </c>
      <c r="HX305">
        <v>47</v>
      </c>
      <c r="HZ305">
        <v>47</v>
      </c>
      <c r="IB305">
        <v>47</v>
      </c>
      <c r="ID305">
        <v>47</v>
      </c>
      <c r="IF305">
        <v>47</v>
      </c>
      <c r="IH305">
        <v>47</v>
      </c>
      <c r="IJ305">
        <v>47</v>
      </c>
      <c r="IL305">
        <v>47</v>
      </c>
      <c r="IN305">
        <v>47</v>
      </c>
      <c r="IP305">
        <v>47</v>
      </c>
      <c r="IR305">
        <v>47</v>
      </c>
      <c r="IT305">
        <v>47</v>
      </c>
      <c r="IV305">
        <v>47</v>
      </c>
      <c r="IX305">
        <v>47</v>
      </c>
      <c r="IZ305">
        <v>47</v>
      </c>
      <c r="JB305">
        <v>47</v>
      </c>
      <c r="JD305">
        <v>47</v>
      </c>
      <c r="JF305">
        <v>47</v>
      </c>
      <c r="JH305">
        <v>47</v>
      </c>
      <c r="JJ305">
        <v>47</v>
      </c>
      <c r="JL305">
        <v>47</v>
      </c>
      <c r="JN305">
        <v>47</v>
      </c>
      <c r="JP305">
        <v>47</v>
      </c>
      <c r="JR305">
        <v>47</v>
      </c>
      <c r="JT305">
        <v>47</v>
      </c>
      <c r="JV305">
        <v>47</v>
      </c>
      <c r="JX305">
        <v>47</v>
      </c>
      <c r="JZ305">
        <v>47</v>
      </c>
      <c r="KB305">
        <v>47</v>
      </c>
      <c r="KD305">
        <v>47</v>
      </c>
      <c r="KF305">
        <v>47</v>
      </c>
      <c r="KH305">
        <v>47</v>
      </c>
      <c r="KJ305">
        <v>47</v>
      </c>
      <c r="KL305">
        <v>47</v>
      </c>
      <c r="KN305">
        <v>47</v>
      </c>
      <c r="KP305">
        <v>47</v>
      </c>
      <c r="KR305">
        <v>47</v>
      </c>
      <c r="KT305">
        <v>47</v>
      </c>
      <c r="KV305">
        <v>47</v>
      </c>
      <c r="KX305">
        <v>47</v>
      </c>
      <c r="KZ305">
        <v>47</v>
      </c>
      <c r="LB305">
        <v>47</v>
      </c>
      <c r="LD305">
        <v>47</v>
      </c>
      <c r="LF305">
        <v>47</v>
      </c>
      <c r="LH305">
        <v>47</v>
      </c>
      <c r="LJ305">
        <v>47</v>
      </c>
      <c r="LL305">
        <v>47</v>
      </c>
      <c r="LN305">
        <v>47</v>
      </c>
      <c r="LP305">
        <v>47</v>
      </c>
      <c r="LR305">
        <v>47</v>
      </c>
      <c r="LT305">
        <v>47</v>
      </c>
      <c r="LV305">
        <v>47</v>
      </c>
      <c r="LX305">
        <v>47</v>
      </c>
      <c r="LZ305">
        <v>47</v>
      </c>
      <c r="MB305">
        <v>47</v>
      </c>
      <c r="MD305">
        <v>47</v>
      </c>
      <c r="MF305">
        <v>47</v>
      </c>
      <c r="MH305">
        <v>47</v>
      </c>
      <c r="MJ305">
        <v>47</v>
      </c>
      <c r="ML305">
        <v>47</v>
      </c>
      <c r="MN305">
        <v>47</v>
      </c>
      <c r="MP305">
        <v>47</v>
      </c>
      <c r="MR305">
        <v>47</v>
      </c>
      <c r="MT305">
        <v>47</v>
      </c>
      <c r="MV305">
        <v>47</v>
      </c>
      <c r="MX305">
        <v>47</v>
      </c>
      <c r="MZ305">
        <v>47</v>
      </c>
      <c r="NB305">
        <v>47</v>
      </c>
      <c r="ND305">
        <v>47</v>
      </c>
      <c r="NF305">
        <v>47</v>
      </c>
      <c r="NH305">
        <v>47</v>
      </c>
      <c r="NJ305">
        <v>47</v>
      </c>
      <c r="NL305">
        <v>47</v>
      </c>
      <c r="NN305">
        <v>47</v>
      </c>
      <c r="NP305">
        <v>47</v>
      </c>
      <c r="NR305">
        <v>47</v>
      </c>
      <c r="NT305">
        <v>47</v>
      </c>
      <c r="NV305">
        <v>47</v>
      </c>
      <c r="NX305">
        <v>47</v>
      </c>
      <c r="NZ305">
        <v>47</v>
      </c>
      <c r="OB305">
        <v>47</v>
      </c>
      <c r="OD305">
        <v>47</v>
      </c>
      <c r="OF305">
        <v>47</v>
      </c>
      <c r="OH305">
        <v>47</v>
      </c>
      <c r="OJ305">
        <v>47</v>
      </c>
      <c r="OL305">
        <v>47</v>
      </c>
      <c r="ON305">
        <v>47</v>
      </c>
      <c r="OP305">
        <v>47</v>
      </c>
      <c r="OR305">
        <v>47</v>
      </c>
      <c r="OT305">
        <v>47</v>
      </c>
      <c r="OV305">
        <v>47</v>
      </c>
      <c r="OX305">
        <v>47</v>
      </c>
      <c r="OZ305">
        <v>47</v>
      </c>
      <c r="PB305">
        <v>47</v>
      </c>
      <c r="PD305">
        <v>47</v>
      </c>
      <c r="PF305">
        <v>47</v>
      </c>
      <c r="PH305">
        <v>47</v>
      </c>
      <c r="PJ305">
        <v>47</v>
      </c>
      <c r="PL305">
        <v>47</v>
      </c>
      <c r="PN305">
        <v>47</v>
      </c>
      <c r="PP305">
        <v>47</v>
      </c>
      <c r="PR305">
        <v>47</v>
      </c>
      <c r="PT305">
        <v>47</v>
      </c>
      <c r="PV305">
        <v>47</v>
      </c>
      <c r="PX305">
        <v>47</v>
      </c>
      <c r="PZ305">
        <v>47</v>
      </c>
      <c r="QB305">
        <v>47</v>
      </c>
      <c r="QD305">
        <v>47</v>
      </c>
      <c r="QF305">
        <v>47</v>
      </c>
      <c r="QH305">
        <v>47</v>
      </c>
      <c r="QJ305">
        <v>47</v>
      </c>
      <c r="QL305">
        <v>47</v>
      </c>
      <c r="QN305">
        <v>47</v>
      </c>
      <c r="QP305">
        <v>47</v>
      </c>
      <c r="QR305">
        <v>47</v>
      </c>
      <c r="QT305">
        <v>47</v>
      </c>
      <c r="QV305">
        <v>47</v>
      </c>
      <c r="QX305">
        <v>47</v>
      </c>
      <c r="QZ305">
        <v>47</v>
      </c>
      <c r="RB305">
        <v>47</v>
      </c>
      <c r="RD305">
        <v>47</v>
      </c>
      <c r="RF305">
        <v>47</v>
      </c>
      <c r="RH305">
        <v>47</v>
      </c>
      <c r="RJ305">
        <v>47</v>
      </c>
      <c r="RL305">
        <v>47</v>
      </c>
      <c r="RN305">
        <v>47</v>
      </c>
      <c r="RP305">
        <v>47</v>
      </c>
      <c r="RR305">
        <v>47</v>
      </c>
      <c r="RT305">
        <v>47</v>
      </c>
      <c r="RV305">
        <v>47</v>
      </c>
      <c r="RX305">
        <v>47</v>
      </c>
      <c r="RZ305">
        <v>47</v>
      </c>
      <c r="SB305">
        <v>47</v>
      </c>
      <c r="SD305">
        <v>47</v>
      </c>
      <c r="SF305">
        <v>47</v>
      </c>
      <c r="SH305">
        <v>47</v>
      </c>
      <c r="SJ305">
        <v>47</v>
      </c>
      <c r="SL305">
        <v>47</v>
      </c>
      <c r="SN305">
        <v>47</v>
      </c>
      <c r="SP305">
        <v>47</v>
      </c>
      <c r="SR305">
        <v>47</v>
      </c>
      <c r="ST305">
        <v>47</v>
      </c>
      <c r="SV305">
        <v>47</v>
      </c>
      <c r="SX305">
        <v>47</v>
      </c>
      <c r="SZ305">
        <v>47</v>
      </c>
      <c r="TB305">
        <v>47</v>
      </c>
      <c r="TD305">
        <v>47</v>
      </c>
      <c r="TF305">
        <v>47</v>
      </c>
      <c r="TH305">
        <v>47</v>
      </c>
      <c r="TJ305">
        <v>47</v>
      </c>
      <c r="TL305">
        <v>47</v>
      </c>
      <c r="TN305">
        <v>47</v>
      </c>
      <c r="TP305">
        <v>47</v>
      </c>
      <c r="TR305">
        <v>47</v>
      </c>
      <c r="TT305">
        <v>47</v>
      </c>
      <c r="TV305">
        <v>47</v>
      </c>
      <c r="TX305">
        <v>47</v>
      </c>
      <c r="TZ305">
        <v>47</v>
      </c>
      <c r="UB305">
        <v>47</v>
      </c>
      <c r="UD305">
        <v>47</v>
      </c>
      <c r="UF305">
        <v>47</v>
      </c>
      <c r="UH305">
        <v>47</v>
      </c>
      <c r="UJ305">
        <v>47</v>
      </c>
      <c r="UL305">
        <v>47</v>
      </c>
      <c r="UN305">
        <v>47</v>
      </c>
      <c r="UP305">
        <v>47</v>
      </c>
      <c r="UR305">
        <v>47</v>
      </c>
      <c r="UT305">
        <v>47</v>
      </c>
      <c r="UV305">
        <v>47</v>
      </c>
      <c r="UX305">
        <v>47</v>
      </c>
      <c r="UZ305">
        <v>47</v>
      </c>
      <c r="VB305">
        <v>47</v>
      </c>
      <c r="VD305">
        <v>47</v>
      </c>
      <c r="VF305">
        <v>47</v>
      </c>
      <c r="VH305">
        <v>47</v>
      </c>
      <c r="VJ305">
        <v>47</v>
      </c>
      <c r="VL305">
        <v>47</v>
      </c>
      <c r="VN305">
        <v>47</v>
      </c>
      <c r="VP305">
        <v>47</v>
      </c>
      <c r="VR305">
        <v>47</v>
      </c>
      <c r="VT305">
        <v>47</v>
      </c>
      <c r="VV305">
        <v>47</v>
      </c>
      <c r="VX305">
        <v>47</v>
      </c>
      <c r="VZ305">
        <v>47</v>
      </c>
      <c r="WB305">
        <v>47</v>
      </c>
      <c r="WD305">
        <v>47</v>
      </c>
      <c r="WF305">
        <v>47</v>
      </c>
      <c r="WH305">
        <v>47</v>
      </c>
      <c r="WJ305">
        <v>47</v>
      </c>
      <c r="WL305">
        <v>47</v>
      </c>
      <c r="WN305">
        <v>47</v>
      </c>
      <c r="WP305">
        <v>47</v>
      </c>
      <c r="WR305">
        <v>47</v>
      </c>
      <c r="WT305">
        <v>47</v>
      </c>
      <c r="WV305">
        <v>47</v>
      </c>
      <c r="WX305">
        <v>47</v>
      </c>
      <c r="WZ305">
        <v>47</v>
      </c>
      <c r="XB305">
        <v>47</v>
      </c>
      <c r="XD305">
        <v>47</v>
      </c>
      <c r="XF305">
        <v>47</v>
      </c>
      <c r="XH305">
        <v>47</v>
      </c>
      <c r="XJ305">
        <v>47</v>
      </c>
      <c r="XL305">
        <v>47</v>
      </c>
      <c r="XN305">
        <v>47</v>
      </c>
      <c r="XP305">
        <v>47</v>
      </c>
      <c r="XR305">
        <v>47</v>
      </c>
      <c r="XT305">
        <v>47</v>
      </c>
      <c r="XV305">
        <v>47</v>
      </c>
      <c r="XX305">
        <v>47</v>
      </c>
      <c r="XZ305">
        <v>47</v>
      </c>
      <c r="YB305">
        <v>47</v>
      </c>
      <c r="YD305">
        <v>47</v>
      </c>
      <c r="YF305">
        <v>47</v>
      </c>
      <c r="YH305">
        <v>47</v>
      </c>
      <c r="YJ305">
        <v>47</v>
      </c>
      <c r="YL305">
        <v>47</v>
      </c>
      <c r="YN305">
        <v>47</v>
      </c>
      <c r="YP305">
        <v>47</v>
      </c>
      <c r="YR305">
        <v>47</v>
      </c>
      <c r="YT305">
        <v>47</v>
      </c>
      <c r="YV305">
        <v>47</v>
      </c>
      <c r="YX305">
        <v>47</v>
      </c>
      <c r="YZ305">
        <v>47</v>
      </c>
      <c r="ZB305">
        <v>47</v>
      </c>
      <c r="ZD305">
        <v>47</v>
      </c>
      <c r="ZF305">
        <v>47</v>
      </c>
      <c r="ZH305">
        <v>47</v>
      </c>
      <c r="ZJ305">
        <v>47</v>
      </c>
      <c r="ZL305">
        <v>47</v>
      </c>
      <c r="ZN305">
        <v>47</v>
      </c>
      <c r="ZP305">
        <v>47</v>
      </c>
      <c r="ZR305">
        <v>47</v>
      </c>
      <c r="ZT305">
        <v>47</v>
      </c>
      <c r="ZV305">
        <v>47</v>
      </c>
      <c r="ZX305">
        <v>47</v>
      </c>
      <c r="ZZ305">
        <v>47</v>
      </c>
      <c r="AAB305">
        <v>47</v>
      </c>
      <c r="AAD305">
        <v>47</v>
      </c>
      <c r="AAF305">
        <v>47</v>
      </c>
      <c r="AAH305">
        <v>47</v>
      </c>
      <c r="AAJ305">
        <v>47</v>
      </c>
      <c r="AAL305">
        <v>47</v>
      </c>
      <c r="AAN305">
        <v>47</v>
      </c>
      <c r="AAP305">
        <v>47</v>
      </c>
      <c r="AAR305">
        <v>47</v>
      </c>
      <c r="AAT305">
        <v>47</v>
      </c>
      <c r="AAV305">
        <v>47</v>
      </c>
      <c r="AAX305">
        <v>47</v>
      </c>
      <c r="AAZ305">
        <v>47</v>
      </c>
      <c r="ABB305">
        <v>47</v>
      </c>
      <c r="ABD305">
        <v>47</v>
      </c>
      <c r="ABF305">
        <v>47</v>
      </c>
      <c r="ABH305">
        <v>47</v>
      </c>
      <c r="ABJ305">
        <v>47</v>
      </c>
      <c r="ABL305">
        <v>47</v>
      </c>
      <c r="ABN305">
        <v>47</v>
      </c>
      <c r="ABP305">
        <v>47</v>
      </c>
      <c r="ABR305">
        <v>47</v>
      </c>
      <c r="ABT305">
        <v>47</v>
      </c>
      <c r="ABV305">
        <v>47</v>
      </c>
      <c r="ABX305">
        <v>47</v>
      </c>
      <c r="ABZ305">
        <v>47</v>
      </c>
      <c r="ACB305">
        <v>47</v>
      </c>
      <c r="ACD305">
        <v>47</v>
      </c>
      <c r="ACF305">
        <v>47</v>
      </c>
      <c r="ACH305">
        <v>47</v>
      </c>
      <c r="ACJ305">
        <v>47</v>
      </c>
      <c r="ACL305">
        <v>47</v>
      </c>
      <c r="ACN305">
        <v>47</v>
      </c>
      <c r="ACP305">
        <v>47</v>
      </c>
      <c r="ACR305">
        <v>47</v>
      </c>
      <c r="ACT305">
        <v>47</v>
      </c>
      <c r="ACV305">
        <v>47</v>
      </c>
      <c r="ACX305">
        <v>47</v>
      </c>
      <c r="ACZ305">
        <v>47</v>
      </c>
      <c r="ADB305">
        <v>47</v>
      </c>
      <c r="ADD305">
        <v>47</v>
      </c>
      <c r="ADF305">
        <v>47</v>
      </c>
      <c r="ADH305">
        <v>47</v>
      </c>
      <c r="ADJ305">
        <v>47</v>
      </c>
      <c r="ADL305">
        <v>47</v>
      </c>
      <c r="ADN305">
        <v>47</v>
      </c>
      <c r="ADP305">
        <v>47</v>
      </c>
      <c r="ADR305">
        <v>47</v>
      </c>
      <c r="ADT305">
        <v>47</v>
      </c>
      <c r="ADV305">
        <v>47</v>
      </c>
      <c r="ADX305">
        <v>47</v>
      </c>
      <c r="ADZ305">
        <v>47</v>
      </c>
      <c r="AEB305">
        <v>47</v>
      </c>
      <c r="AED305">
        <v>47</v>
      </c>
      <c r="AEF305">
        <v>47</v>
      </c>
      <c r="AEH305">
        <v>47</v>
      </c>
      <c r="AEJ305">
        <v>47</v>
      </c>
      <c r="AEL305">
        <v>47</v>
      </c>
      <c r="AEN305">
        <v>47</v>
      </c>
      <c r="AEP305">
        <v>47</v>
      </c>
      <c r="AER305">
        <v>47</v>
      </c>
      <c r="AET305">
        <v>47</v>
      </c>
      <c r="AEV305">
        <v>47</v>
      </c>
      <c r="AEX305">
        <v>47</v>
      </c>
      <c r="AEZ305">
        <v>47</v>
      </c>
      <c r="AFB305">
        <v>47</v>
      </c>
      <c r="AFD305">
        <v>47</v>
      </c>
      <c r="AFF305">
        <v>47</v>
      </c>
      <c r="AFH305">
        <v>47</v>
      </c>
      <c r="AFJ305">
        <v>47</v>
      </c>
      <c r="AFL305">
        <v>47</v>
      </c>
      <c r="AFN305">
        <v>47</v>
      </c>
      <c r="AFP305">
        <v>47</v>
      </c>
      <c r="AFR305">
        <v>47</v>
      </c>
      <c r="AFT305">
        <v>47</v>
      </c>
      <c r="AFV305">
        <v>47</v>
      </c>
      <c r="AFX305">
        <v>47</v>
      </c>
      <c r="AFZ305">
        <v>47</v>
      </c>
      <c r="AGB305">
        <v>47</v>
      </c>
      <c r="AGD305">
        <v>47</v>
      </c>
      <c r="AGF305">
        <v>47</v>
      </c>
      <c r="AGH305">
        <v>47</v>
      </c>
      <c r="AGJ305">
        <v>47</v>
      </c>
      <c r="AGL305">
        <v>47</v>
      </c>
      <c r="AGN305">
        <v>47</v>
      </c>
      <c r="AGP305">
        <v>47</v>
      </c>
      <c r="AGR305">
        <v>47</v>
      </c>
      <c r="AGT305">
        <v>47</v>
      </c>
      <c r="AGV305">
        <v>47</v>
      </c>
      <c r="AGX305">
        <v>47</v>
      </c>
      <c r="AGZ305">
        <v>47</v>
      </c>
      <c r="AHB305">
        <v>47</v>
      </c>
      <c r="AHD305">
        <v>47</v>
      </c>
      <c r="AHF305">
        <v>47</v>
      </c>
      <c r="AHH305">
        <v>47</v>
      </c>
      <c r="AHJ305">
        <v>47</v>
      </c>
      <c r="AHL305">
        <v>47</v>
      </c>
      <c r="AHN305">
        <v>47</v>
      </c>
      <c r="AHP305">
        <v>47</v>
      </c>
      <c r="AHR305">
        <v>47</v>
      </c>
      <c r="AHT305">
        <v>47</v>
      </c>
      <c r="AHV305">
        <v>47</v>
      </c>
      <c r="AHX305">
        <v>47</v>
      </c>
      <c r="AHZ305">
        <v>47</v>
      </c>
      <c r="AIB305">
        <v>47</v>
      </c>
      <c r="AID305">
        <v>47</v>
      </c>
      <c r="AIF305">
        <v>47</v>
      </c>
      <c r="AIH305">
        <v>47</v>
      </c>
      <c r="AIJ305">
        <v>47</v>
      </c>
      <c r="AIL305">
        <v>47</v>
      </c>
      <c r="AIN305">
        <v>47</v>
      </c>
      <c r="AIP305">
        <v>47</v>
      </c>
      <c r="AIR305">
        <v>47</v>
      </c>
      <c r="AIT305">
        <v>47</v>
      </c>
      <c r="AIV305">
        <v>47</v>
      </c>
      <c r="AIX305">
        <v>47</v>
      </c>
      <c r="AIZ305">
        <v>47</v>
      </c>
      <c r="AJB305">
        <v>47</v>
      </c>
      <c r="AJD305">
        <v>47</v>
      </c>
      <c r="AJF305">
        <v>47</v>
      </c>
      <c r="AJH305">
        <v>47</v>
      </c>
      <c r="AJJ305">
        <v>47</v>
      </c>
      <c r="AJL305">
        <v>47</v>
      </c>
      <c r="AJN305">
        <v>47</v>
      </c>
      <c r="AJP305">
        <v>47</v>
      </c>
      <c r="AJR305">
        <v>47</v>
      </c>
      <c r="AJT305">
        <v>47</v>
      </c>
      <c r="AJV305">
        <v>47</v>
      </c>
      <c r="AJX305">
        <v>47</v>
      </c>
      <c r="AJZ305">
        <v>47</v>
      </c>
      <c r="AKB305">
        <v>47</v>
      </c>
      <c r="AKD305">
        <v>47</v>
      </c>
      <c r="AKF305">
        <v>47</v>
      </c>
      <c r="AKH305">
        <v>47</v>
      </c>
      <c r="AKJ305">
        <v>47</v>
      </c>
      <c r="AKL305">
        <v>47</v>
      </c>
      <c r="AKN305">
        <v>47</v>
      </c>
      <c r="AKP305">
        <v>47</v>
      </c>
      <c r="AKR305">
        <v>47</v>
      </c>
      <c r="AKT305">
        <v>47</v>
      </c>
      <c r="AKV305">
        <v>47</v>
      </c>
      <c r="AKX305">
        <v>47</v>
      </c>
      <c r="AKZ305">
        <v>47</v>
      </c>
      <c r="ALB305">
        <v>47</v>
      </c>
      <c r="ALD305">
        <v>47</v>
      </c>
      <c r="ALF305">
        <v>47</v>
      </c>
      <c r="ALH305">
        <v>47</v>
      </c>
      <c r="ALJ305">
        <v>47</v>
      </c>
      <c r="ALL305">
        <v>47</v>
      </c>
      <c r="ALN305">
        <v>47</v>
      </c>
      <c r="ALP305">
        <v>47</v>
      </c>
      <c r="ALR305">
        <v>47</v>
      </c>
    </row>
    <row r="306" spans="1:1006" x14ac:dyDescent="0.25">
      <c r="A306">
        <v>23</v>
      </c>
      <c r="B306">
        <v>22.032569999999996</v>
      </c>
      <c r="H306">
        <v>23</v>
      </c>
      <c r="J306">
        <v>23</v>
      </c>
      <c r="L306">
        <v>23</v>
      </c>
      <c r="N306">
        <v>23</v>
      </c>
      <c r="P306">
        <v>23</v>
      </c>
      <c r="R306">
        <v>23</v>
      </c>
      <c r="T306">
        <v>23</v>
      </c>
      <c r="V306">
        <v>23</v>
      </c>
      <c r="X306">
        <v>23</v>
      </c>
      <c r="Z306">
        <v>23</v>
      </c>
      <c r="AB306">
        <v>23</v>
      </c>
      <c r="AD306">
        <v>23</v>
      </c>
      <c r="AF306">
        <v>23</v>
      </c>
      <c r="AH306">
        <v>23</v>
      </c>
      <c r="AJ306">
        <v>23</v>
      </c>
      <c r="AL306">
        <v>23</v>
      </c>
      <c r="AN306">
        <v>23</v>
      </c>
      <c r="AP306">
        <v>23</v>
      </c>
      <c r="AR306">
        <v>23</v>
      </c>
      <c r="AT306">
        <v>23</v>
      </c>
      <c r="AV306">
        <v>23</v>
      </c>
      <c r="AX306">
        <v>23</v>
      </c>
      <c r="AZ306">
        <v>23</v>
      </c>
      <c r="BB306">
        <v>23</v>
      </c>
      <c r="BD306">
        <v>23</v>
      </c>
      <c r="BF306">
        <v>23</v>
      </c>
      <c r="BH306">
        <v>23</v>
      </c>
      <c r="BJ306">
        <v>23</v>
      </c>
      <c r="BL306">
        <v>23</v>
      </c>
      <c r="BN306">
        <v>23</v>
      </c>
      <c r="BP306">
        <v>23</v>
      </c>
      <c r="BR306">
        <v>23</v>
      </c>
      <c r="BT306">
        <v>23</v>
      </c>
      <c r="BV306">
        <v>23</v>
      </c>
      <c r="BX306">
        <v>23</v>
      </c>
      <c r="BZ306">
        <v>23</v>
      </c>
      <c r="CB306">
        <v>23</v>
      </c>
      <c r="CD306">
        <v>23</v>
      </c>
      <c r="CF306">
        <v>23</v>
      </c>
      <c r="CH306">
        <v>23</v>
      </c>
      <c r="CJ306">
        <v>23</v>
      </c>
      <c r="CL306">
        <v>23</v>
      </c>
      <c r="CN306">
        <v>23</v>
      </c>
      <c r="CP306">
        <v>23</v>
      </c>
      <c r="CR306">
        <v>23</v>
      </c>
      <c r="CT306">
        <v>23</v>
      </c>
      <c r="CV306">
        <v>23</v>
      </c>
      <c r="CX306">
        <v>23</v>
      </c>
      <c r="CZ306">
        <v>23</v>
      </c>
      <c r="DB306">
        <v>23</v>
      </c>
      <c r="DD306">
        <v>23</v>
      </c>
      <c r="DF306">
        <v>23</v>
      </c>
      <c r="DH306">
        <v>23</v>
      </c>
      <c r="DJ306">
        <v>23</v>
      </c>
      <c r="DL306">
        <v>23</v>
      </c>
      <c r="DN306">
        <v>23</v>
      </c>
      <c r="DP306">
        <v>23</v>
      </c>
      <c r="DR306">
        <v>23</v>
      </c>
      <c r="DT306">
        <v>23</v>
      </c>
      <c r="DV306">
        <v>23</v>
      </c>
      <c r="DX306">
        <v>23</v>
      </c>
      <c r="DZ306">
        <v>23</v>
      </c>
      <c r="EB306">
        <v>23</v>
      </c>
      <c r="ED306">
        <v>23</v>
      </c>
      <c r="EF306">
        <v>23</v>
      </c>
      <c r="EH306">
        <v>23</v>
      </c>
      <c r="EJ306">
        <v>23</v>
      </c>
      <c r="EL306">
        <v>23</v>
      </c>
      <c r="EN306">
        <v>23</v>
      </c>
      <c r="EP306">
        <v>23</v>
      </c>
      <c r="ER306">
        <v>23</v>
      </c>
      <c r="ET306">
        <v>23</v>
      </c>
      <c r="EV306">
        <v>23</v>
      </c>
      <c r="EX306">
        <v>23</v>
      </c>
      <c r="EZ306">
        <v>23</v>
      </c>
      <c r="FB306">
        <v>23</v>
      </c>
      <c r="FD306">
        <v>23</v>
      </c>
      <c r="FF306">
        <v>23</v>
      </c>
      <c r="FH306">
        <v>23</v>
      </c>
      <c r="FJ306">
        <v>23</v>
      </c>
      <c r="FL306">
        <v>23</v>
      </c>
      <c r="FN306">
        <v>23</v>
      </c>
      <c r="FP306">
        <v>23</v>
      </c>
      <c r="FR306">
        <v>23</v>
      </c>
      <c r="FT306">
        <v>23</v>
      </c>
      <c r="FV306">
        <v>23</v>
      </c>
      <c r="FX306">
        <v>23</v>
      </c>
      <c r="FZ306">
        <v>23</v>
      </c>
      <c r="GB306">
        <v>23</v>
      </c>
      <c r="GD306">
        <v>23</v>
      </c>
      <c r="GF306">
        <v>23</v>
      </c>
      <c r="GH306">
        <v>23</v>
      </c>
      <c r="GJ306">
        <v>23</v>
      </c>
      <c r="GL306">
        <v>23</v>
      </c>
      <c r="GN306">
        <v>23</v>
      </c>
      <c r="GP306">
        <v>23</v>
      </c>
      <c r="GR306">
        <v>23</v>
      </c>
      <c r="GT306">
        <v>23</v>
      </c>
      <c r="GV306">
        <v>23</v>
      </c>
      <c r="GX306">
        <v>23</v>
      </c>
      <c r="GZ306">
        <v>23</v>
      </c>
      <c r="HB306">
        <v>23</v>
      </c>
      <c r="HD306">
        <v>23</v>
      </c>
      <c r="HF306">
        <v>23</v>
      </c>
      <c r="HH306">
        <v>23</v>
      </c>
      <c r="HJ306">
        <v>23</v>
      </c>
      <c r="HL306">
        <v>23</v>
      </c>
      <c r="HN306">
        <v>23</v>
      </c>
      <c r="HP306">
        <v>23</v>
      </c>
      <c r="HR306">
        <v>23</v>
      </c>
      <c r="HT306">
        <v>23</v>
      </c>
      <c r="HV306">
        <v>23</v>
      </c>
      <c r="HX306">
        <v>23</v>
      </c>
      <c r="HZ306">
        <v>23</v>
      </c>
      <c r="IB306">
        <v>23</v>
      </c>
      <c r="ID306">
        <v>23</v>
      </c>
      <c r="IF306">
        <v>23</v>
      </c>
      <c r="IH306">
        <v>23</v>
      </c>
      <c r="IJ306">
        <v>23</v>
      </c>
      <c r="IL306">
        <v>23</v>
      </c>
      <c r="IN306">
        <v>23</v>
      </c>
      <c r="IP306">
        <v>23</v>
      </c>
      <c r="IR306">
        <v>23</v>
      </c>
      <c r="IT306">
        <v>23</v>
      </c>
      <c r="IV306">
        <v>23</v>
      </c>
      <c r="IX306">
        <v>23</v>
      </c>
      <c r="IZ306">
        <v>23</v>
      </c>
      <c r="JB306">
        <v>23</v>
      </c>
      <c r="JD306">
        <v>23</v>
      </c>
      <c r="JF306">
        <v>23</v>
      </c>
      <c r="JH306">
        <v>23</v>
      </c>
      <c r="JJ306">
        <v>23</v>
      </c>
      <c r="JL306">
        <v>23</v>
      </c>
      <c r="JN306">
        <v>23</v>
      </c>
      <c r="JP306">
        <v>23</v>
      </c>
      <c r="JR306">
        <v>23</v>
      </c>
      <c r="JT306">
        <v>23</v>
      </c>
      <c r="JV306">
        <v>23</v>
      </c>
      <c r="JX306">
        <v>23</v>
      </c>
      <c r="JZ306">
        <v>23</v>
      </c>
      <c r="KB306">
        <v>23</v>
      </c>
      <c r="KD306">
        <v>23</v>
      </c>
      <c r="KF306">
        <v>23</v>
      </c>
      <c r="KH306">
        <v>23</v>
      </c>
      <c r="KJ306">
        <v>23</v>
      </c>
      <c r="KL306">
        <v>23</v>
      </c>
      <c r="KN306">
        <v>23</v>
      </c>
      <c r="KP306">
        <v>23</v>
      </c>
      <c r="KR306">
        <v>23</v>
      </c>
      <c r="KT306">
        <v>23</v>
      </c>
      <c r="KV306">
        <v>23</v>
      </c>
      <c r="KX306">
        <v>23</v>
      </c>
      <c r="KZ306">
        <v>23</v>
      </c>
      <c r="LB306">
        <v>23</v>
      </c>
      <c r="LD306">
        <v>23</v>
      </c>
      <c r="LF306">
        <v>23</v>
      </c>
      <c r="LH306">
        <v>23</v>
      </c>
      <c r="LJ306">
        <v>23</v>
      </c>
      <c r="LL306">
        <v>23</v>
      </c>
      <c r="LN306">
        <v>23</v>
      </c>
      <c r="LP306">
        <v>23</v>
      </c>
      <c r="LR306">
        <v>23</v>
      </c>
      <c r="LT306">
        <v>23</v>
      </c>
      <c r="LV306">
        <v>23</v>
      </c>
      <c r="LX306">
        <v>23</v>
      </c>
      <c r="LZ306">
        <v>23</v>
      </c>
      <c r="MB306">
        <v>23</v>
      </c>
      <c r="MD306">
        <v>23</v>
      </c>
      <c r="MF306">
        <v>23</v>
      </c>
      <c r="MH306">
        <v>23</v>
      </c>
      <c r="MJ306">
        <v>23</v>
      </c>
      <c r="ML306">
        <v>23</v>
      </c>
      <c r="MN306">
        <v>23</v>
      </c>
      <c r="MP306">
        <v>23</v>
      </c>
      <c r="MR306">
        <v>23</v>
      </c>
      <c r="MT306">
        <v>23</v>
      </c>
      <c r="MV306">
        <v>23</v>
      </c>
      <c r="MX306">
        <v>23</v>
      </c>
      <c r="MZ306">
        <v>23</v>
      </c>
      <c r="NB306">
        <v>23</v>
      </c>
      <c r="ND306">
        <v>23</v>
      </c>
      <c r="NF306">
        <v>23</v>
      </c>
      <c r="NH306">
        <v>23</v>
      </c>
      <c r="NJ306">
        <v>23</v>
      </c>
      <c r="NL306">
        <v>23</v>
      </c>
      <c r="NN306">
        <v>23</v>
      </c>
      <c r="NP306">
        <v>23</v>
      </c>
      <c r="NR306">
        <v>23</v>
      </c>
      <c r="NT306">
        <v>23</v>
      </c>
      <c r="NV306">
        <v>23</v>
      </c>
      <c r="NX306">
        <v>23</v>
      </c>
      <c r="NZ306">
        <v>23</v>
      </c>
      <c r="OB306">
        <v>23</v>
      </c>
      <c r="OD306">
        <v>23</v>
      </c>
      <c r="OF306">
        <v>23</v>
      </c>
      <c r="OH306">
        <v>23</v>
      </c>
      <c r="OJ306">
        <v>23</v>
      </c>
      <c r="OL306">
        <v>23</v>
      </c>
      <c r="ON306">
        <v>23</v>
      </c>
      <c r="OP306">
        <v>23</v>
      </c>
      <c r="OR306">
        <v>23</v>
      </c>
      <c r="OT306">
        <v>23</v>
      </c>
      <c r="OV306">
        <v>23</v>
      </c>
      <c r="OX306">
        <v>23</v>
      </c>
      <c r="OZ306">
        <v>23</v>
      </c>
      <c r="PB306">
        <v>23</v>
      </c>
      <c r="PD306">
        <v>23</v>
      </c>
      <c r="PF306">
        <v>23</v>
      </c>
      <c r="PH306">
        <v>23</v>
      </c>
      <c r="PJ306">
        <v>23</v>
      </c>
      <c r="PL306">
        <v>23</v>
      </c>
      <c r="PN306">
        <v>23</v>
      </c>
      <c r="PP306">
        <v>23</v>
      </c>
      <c r="PR306">
        <v>23</v>
      </c>
      <c r="PT306">
        <v>23</v>
      </c>
      <c r="PV306">
        <v>23</v>
      </c>
      <c r="PX306">
        <v>23</v>
      </c>
      <c r="PZ306">
        <v>23</v>
      </c>
      <c r="QB306">
        <v>23</v>
      </c>
      <c r="QD306">
        <v>23</v>
      </c>
      <c r="QF306">
        <v>23</v>
      </c>
      <c r="QH306">
        <v>23</v>
      </c>
      <c r="QJ306">
        <v>23</v>
      </c>
      <c r="QL306">
        <v>23</v>
      </c>
      <c r="QN306">
        <v>23</v>
      </c>
      <c r="QP306">
        <v>23</v>
      </c>
      <c r="QR306">
        <v>23</v>
      </c>
      <c r="QT306">
        <v>23</v>
      </c>
      <c r="QV306">
        <v>23</v>
      </c>
      <c r="QX306">
        <v>23</v>
      </c>
      <c r="QZ306">
        <v>23</v>
      </c>
      <c r="RB306">
        <v>23</v>
      </c>
      <c r="RD306">
        <v>23</v>
      </c>
      <c r="RF306">
        <v>23</v>
      </c>
      <c r="RH306">
        <v>23</v>
      </c>
      <c r="RJ306">
        <v>23</v>
      </c>
      <c r="RL306">
        <v>23</v>
      </c>
      <c r="RN306">
        <v>23</v>
      </c>
      <c r="RP306">
        <v>23</v>
      </c>
      <c r="RR306">
        <v>23</v>
      </c>
      <c r="RT306">
        <v>23</v>
      </c>
      <c r="RV306">
        <v>23</v>
      </c>
      <c r="RX306">
        <v>23</v>
      </c>
      <c r="RZ306">
        <v>23</v>
      </c>
      <c r="SB306">
        <v>23</v>
      </c>
      <c r="SD306">
        <v>23</v>
      </c>
      <c r="SF306">
        <v>23</v>
      </c>
      <c r="SH306">
        <v>23</v>
      </c>
      <c r="SJ306">
        <v>23</v>
      </c>
      <c r="SL306">
        <v>23</v>
      </c>
      <c r="SN306">
        <v>23</v>
      </c>
      <c r="SP306">
        <v>23</v>
      </c>
      <c r="SR306">
        <v>23</v>
      </c>
      <c r="ST306">
        <v>23</v>
      </c>
      <c r="SV306">
        <v>23</v>
      </c>
      <c r="SX306">
        <v>23</v>
      </c>
      <c r="SZ306">
        <v>23</v>
      </c>
      <c r="TB306">
        <v>23</v>
      </c>
      <c r="TD306">
        <v>23</v>
      </c>
      <c r="TF306">
        <v>23</v>
      </c>
      <c r="TH306">
        <v>23</v>
      </c>
      <c r="TJ306">
        <v>23</v>
      </c>
      <c r="TL306">
        <v>23</v>
      </c>
      <c r="TN306">
        <v>23</v>
      </c>
      <c r="TP306">
        <v>23</v>
      </c>
      <c r="TR306">
        <v>23</v>
      </c>
      <c r="TT306">
        <v>23</v>
      </c>
      <c r="TV306">
        <v>23</v>
      </c>
      <c r="TX306">
        <v>23</v>
      </c>
      <c r="TZ306">
        <v>23</v>
      </c>
      <c r="UB306">
        <v>23</v>
      </c>
      <c r="UD306">
        <v>23</v>
      </c>
      <c r="UF306">
        <v>23</v>
      </c>
      <c r="UH306">
        <v>23</v>
      </c>
      <c r="UJ306">
        <v>23</v>
      </c>
      <c r="UL306">
        <v>23</v>
      </c>
      <c r="UN306">
        <v>23</v>
      </c>
      <c r="UP306">
        <v>23</v>
      </c>
      <c r="UR306">
        <v>23</v>
      </c>
      <c r="UT306">
        <v>23</v>
      </c>
      <c r="UV306">
        <v>23</v>
      </c>
      <c r="UX306">
        <v>23</v>
      </c>
      <c r="UZ306">
        <v>23</v>
      </c>
      <c r="VB306">
        <v>23</v>
      </c>
      <c r="VD306">
        <v>23</v>
      </c>
      <c r="VF306">
        <v>23</v>
      </c>
      <c r="VH306">
        <v>23</v>
      </c>
      <c r="VJ306">
        <v>23</v>
      </c>
      <c r="VL306">
        <v>23</v>
      </c>
      <c r="VN306">
        <v>23</v>
      </c>
      <c r="VP306">
        <v>23</v>
      </c>
      <c r="VR306">
        <v>23</v>
      </c>
      <c r="VT306">
        <v>23</v>
      </c>
      <c r="VV306">
        <v>23</v>
      </c>
      <c r="VX306">
        <v>23</v>
      </c>
      <c r="VZ306">
        <v>23</v>
      </c>
      <c r="WB306">
        <v>23</v>
      </c>
      <c r="WD306">
        <v>23</v>
      </c>
      <c r="WF306">
        <v>23</v>
      </c>
      <c r="WH306">
        <v>23</v>
      </c>
      <c r="WJ306">
        <v>23</v>
      </c>
      <c r="WL306">
        <v>23</v>
      </c>
      <c r="WN306">
        <v>23</v>
      </c>
      <c r="WP306">
        <v>23</v>
      </c>
      <c r="WR306">
        <v>23</v>
      </c>
      <c r="WT306">
        <v>23</v>
      </c>
      <c r="WV306">
        <v>23</v>
      </c>
      <c r="WX306">
        <v>23</v>
      </c>
      <c r="WZ306">
        <v>23</v>
      </c>
      <c r="XB306">
        <v>23</v>
      </c>
      <c r="XD306">
        <v>23</v>
      </c>
      <c r="XF306">
        <v>23</v>
      </c>
      <c r="XH306">
        <v>23</v>
      </c>
      <c r="XJ306">
        <v>23</v>
      </c>
      <c r="XL306">
        <v>23</v>
      </c>
      <c r="XN306">
        <v>23</v>
      </c>
      <c r="XP306">
        <v>23</v>
      </c>
      <c r="XR306">
        <v>23</v>
      </c>
      <c r="XT306">
        <v>23</v>
      </c>
      <c r="XV306">
        <v>23</v>
      </c>
      <c r="XX306">
        <v>23</v>
      </c>
      <c r="XZ306">
        <v>23</v>
      </c>
      <c r="YB306">
        <v>23</v>
      </c>
      <c r="YD306">
        <v>23</v>
      </c>
      <c r="YF306">
        <v>23</v>
      </c>
      <c r="YH306">
        <v>23</v>
      </c>
      <c r="YJ306">
        <v>23</v>
      </c>
      <c r="YL306">
        <v>23</v>
      </c>
      <c r="YN306">
        <v>23</v>
      </c>
      <c r="YP306">
        <v>23</v>
      </c>
      <c r="YR306">
        <v>23</v>
      </c>
      <c r="YT306">
        <v>23</v>
      </c>
      <c r="YV306">
        <v>23</v>
      </c>
      <c r="YX306">
        <v>23</v>
      </c>
      <c r="YZ306">
        <v>23</v>
      </c>
      <c r="ZB306">
        <v>23</v>
      </c>
      <c r="ZD306">
        <v>23</v>
      </c>
      <c r="ZF306">
        <v>23</v>
      </c>
      <c r="ZH306">
        <v>23</v>
      </c>
      <c r="ZJ306">
        <v>23</v>
      </c>
      <c r="ZL306">
        <v>23</v>
      </c>
      <c r="ZN306">
        <v>23</v>
      </c>
      <c r="ZP306">
        <v>23</v>
      </c>
      <c r="ZR306">
        <v>23</v>
      </c>
      <c r="ZT306">
        <v>23</v>
      </c>
      <c r="ZV306">
        <v>23</v>
      </c>
      <c r="ZX306">
        <v>23</v>
      </c>
      <c r="ZZ306">
        <v>23</v>
      </c>
      <c r="AAB306">
        <v>23</v>
      </c>
      <c r="AAD306">
        <v>23</v>
      </c>
      <c r="AAF306">
        <v>23</v>
      </c>
      <c r="AAH306">
        <v>23</v>
      </c>
      <c r="AAJ306">
        <v>23</v>
      </c>
      <c r="AAL306">
        <v>23</v>
      </c>
      <c r="AAN306">
        <v>23</v>
      </c>
      <c r="AAP306">
        <v>23</v>
      </c>
      <c r="AAR306">
        <v>23</v>
      </c>
      <c r="AAT306">
        <v>23</v>
      </c>
      <c r="AAV306">
        <v>23</v>
      </c>
      <c r="AAX306">
        <v>23</v>
      </c>
      <c r="AAZ306">
        <v>23</v>
      </c>
      <c r="ABB306">
        <v>23</v>
      </c>
      <c r="ABD306">
        <v>23</v>
      </c>
      <c r="ABF306">
        <v>23</v>
      </c>
      <c r="ABH306">
        <v>23</v>
      </c>
      <c r="ABJ306">
        <v>23</v>
      </c>
      <c r="ABL306">
        <v>23</v>
      </c>
      <c r="ABN306">
        <v>23</v>
      </c>
      <c r="ABP306">
        <v>23</v>
      </c>
      <c r="ABR306">
        <v>23</v>
      </c>
      <c r="ABT306">
        <v>23</v>
      </c>
      <c r="ABV306">
        <v>23</v>
      </c>
      <c r="ABX306">
        <v>23</v>
      </c>
      <c r="ABZ306">
        <v>23</v>
      </c>
      <c r="ACB306">
        <v>23</v>
      </c>
      <c r="ACD306">
        <v>23</v>
      </c>
      <c r="ACF306">
        <v>23</v>
      </c>
      <c r="ACH306">
        <v>23</v>
      </c>
      <c r="ACJ306">
        <v>23</v>
      </c>
      <c r="ACL306">
        <v>23</v>
      </c>
      <c r="ACN306">
        <v>23</v>
      </c>
      <c r="ACP306">
        <v>23</v>
      </c>
      <c r="ACR306">
        <v>23</v>
      </c>
      <c r="ACT306">
        <v>23</v>
      </c>
      <c r="ACV306">
        <v>23</v>
      </c>
      <c r="ACX306">
        <v>23</v>
      </c>
      <c r="ACZ306">
        <v>23</v>
      </c>
      <c r="ADB306">
        <v>23</v>
      </c>
      <c r="ADD306">
        <v>23</v>
      </c>
      <c r="ADF306">
        <v>23</v>
      </c>
      <c r="ADH306">
        <v>23</v>
      </c>
      <c r="ADJ306">
        <v>23</v>
      </c>
      <c r="ADL306">
        <v>23</v>
      </c>
      <c r="ADN306">
        <v>23</v>
      </c>
      <c r="ADP306">
        <v>23</v>
      </c>
      <c r="ADR306">
        <v>23</v>
      </c>
      <c r="ADT306">
        <v>23</v>
      </c>
      <c r="ADV306">
        <v>23</v>
      </c>
      <c r="ADX306">
        <v>23</v>
      </c>
      <c r="ADZ306">
        <v>23</v>
      </c>
      <c r="AEB306">
        <v>23</v>
      </c>
      <c r="AED306">
        <v>23</v>
      </c>
      <c r="AEF306">
        <v>23</v>
      </c>
      <c r="AEH306">
        <v>23</v>
      </c>
      <c r="AEJ306">
        <v>23</v>
      </c>
      <c r="AEL306">
        <v>23</v>
      </c>
      <c r="AEN306">
        <v>23</v>
      </c>
      <c r="AEP306">
        <v>23</v>
      </c>
      <c r="AER306">
        <v>23</v>
      </c>
      <c r="AET306">
        <v>23</v>
      </c>
      <c r="AEV306">
        <v>23</v>
      </c>
      <c r="AEX306">
        <v>23</v>
      </c>
      <c r="AEZ306">
        <v>23</v>
      </c>
      <c r="AFB306">
        <v>23</v>
      </c>
      <c r="AFD306">
        <v>23</v>
      </c>
      <c r="AFF306">
        <v>23</v>
      </c>
      <c r="AFH306">
        <v>23</v>
      </c>
      <c r="AFJ306">
        <v>23</v>
      </c>
      <c r="AFL306">
        <v>23</v>
      </c>
      <c r="AFN306">
        <v>23</v>
      </c>
      <c r="AFP306">
        <v>23</v>
      </c>
      <c r="AFR306">
        <v>23</v>
      </c>
      <c r="AFT306">
        <v>23</v>
      </c>
      <c r="AFV306">
        <v>23</v>
      </c>
      <c r="AFX306">
        <v>23</v>
      </c>
      <c r="AFZ306">
        <v>23</v>
      </c>
      <c r="AGB306">
        <v>23</v>
      </c>
      <c r="AGD306">
        <v>23</v>
      </c>
      <c r="AGF306">
        <v>23</v>
      </c>
      <c r="AGH306">
        <v>23</v>
      </c>
      <c r="AGJ306">
        <v>23</v>
      </c>
      <c r="AGL306">
        <v>23</v>
      </c>
      <c r="AGN306">
        <v>23</v>
      </c>
      <c r="AGP306">
        <v>23</v>
      </c>
      <c r="AGR306">
        <v>23</v>
      </c>
      <c r="AGT306">
        <v>23</v>
      </c>
      <c r="AGV306">
        <v>23</v>
      </c>
      <c r="AGX306">
        <v>23</v>
      </c>
      <c r="AGZ306">
        <v>23</v>
      </c>
      <c r="AHB306">
        <v>23</v>
      </c>
      <c r="AHD306">
        <v>23</v>
      </c>
      <c r="AHF306">
        <v>23</v>
      </c>
      <c r="AHH306">
        <v>23</v>
      </c>
      <c r="AHJ306">
        <v>23</v>
      </c>
      <c r="AHL306">
        <v>23</v>
      </c>
      <c r="AHN306">
        <v>23</v>
      </c>
      <c r="AHP306">
        <v>23</v>
      </c>
      <c r="AHR306">
        <v>23</v>
      </c>
      <c r="AHT306">
        <v>23</v>
      </c>
      <c r="AHV306">
        <v>23</v>
      </c>
      <c r="AHX306">
        <v>23</v>
      </c>
      <c r="AHZ306">
        <v>23</v>
      </c>
      <c r="AIB306">
        <v>23</v>
      </c>
      <c r="AID306">
        <v>23</v>
      </c>
      <c r="AIF306">
        <v>23</v>
      </c>
      <c r="AIH306">
        <v>23</v>
      </c>
      <c r="AIJ306">
        <v>23</v>
      </c>
      <c r="AIL306">
        <v>23</v>
      </c>
      <c r="AIN306">
        <v>23</v>
      </c>
      <c r="AIP306">
        <v>23</v>
      </c>
      <c r="AIR306">
        <v>23</v>
      </c>
      <c r="AIT306">
        <v>23</v>
      </c>
      <c r="AIV306">
        <v>23</v>
      </c>
      <c r="AIX306">
        <v>23</v>
      </c>
      <c r="AIZ306">
        <v>23</v>
      </c>
      <c r="AJB306">
        <v>23</v>
      </c>
      <c r="AJD306">
        <v>23</v>
      </c>
      <c r="AJF306">
        <v>23</v>
      </c>
      <c r="AJH306">
        <v>23</v>
      </c>
      <c r="AJJ306">
        <v>23</v>
      </c>
      <c r="AJL306">
        <v>23</v>
      </c>
      <c r="AJN306">
        <v>23</v>
      </c>
      <c r="AJP306">
        <v>23</v>
      </c>
      <c r="AJR306">
        <v>23</v>
      </c>
      <c r="AJT306">
        <v>23</v>
      </c>
      <c r="AJV306">
        <v>23</v>
      </c>
      <c r="AJX306">
        <v>23</v>
      </c>
      <c r="AJZ306">
        <v>23</v>
      </c>
      <c r="AKB306">
        <v>23</v>
      </c>
      <c r="AKD306">
        <v>23</v>
      </c>
      <c r="AKF306">
        <v>23</v>
      </c>
      <c r="AKH306">
        <v>23</v>
      </c>
      <c r="AKJ306">
        <v>23</v>
      </c>
      <c r="AKL306">
        <v>23</v>
      </c>
      <c r="AKN306">
        <v>23</v>
      </c>
      <c r="AKP306">
        <v>23</v>
      </c>
      <c r="AKR306">
        <v>23</v>
      </c>
      <c r="AKT306">
        <v>23</v>
      </c>
      <c r="AKV306">
        <v>23</v>
      </c>
      <c r="AKX306">
        <v>23</v>
      </c>
      <c r="AKZ306">
        <v>23</v>
      </c>
      <c r="ALB306">
        <v>23</v>
      </c>
      <c r="ALD306">
        <v>23</v>
      </c>
      <c r="ALF306">
        <v>23</v>
      </c>
      <c r="ALH306">
        <v>23</v>
      </c>
      <c r="ALJ306">
        <v>23</v>
      </c>
      <c r="ALL306">
        <v>23</v>
      </c>
      <c r="ALN306">
        <v>23</v>
      </c>
      <c r="ALP306">
        <v>23</v>
      </c>
      <c r="ALR306">
        <v>23</v>
      </c>
    </row>
    <row r="307" spans="1:1006" x14ac:dyDescent="0.25">
      <c r="A307">
        <v>6</v>
      </c>
      <c r="B307">
        <v>22.032249999999998</v>
      </c>
      <c r="H307">
        <v>6</v>
      </c>
      <c r="J307">
        <v>6</v>
      </c>
      <c r="L307">
        <v>6</v>
      </c>
      <c r="N307">
        <v>6</v>
      </c>
      <c r="P307">
        <v>6</v>
      </c>
      <c r="R307">
        <v>6</v>
      </c>
      <c r="T307">
        <v>6</v>
      </c>
      <c r="V307">
        <v>6</v>
      </c>
      <c r="X307">
        <v>6</v>
      </c>
      <c r="Z307">
        <v>6</v>
      </c>
      <c r="AB307">
        <v>6</v>
      </c>
      <c r="AD307">
        <v>6</v>
      </c>
      <c r="AF307">
        <v>6</v>
      </c>
      <c r="AH307">
        <v>6</v>
      </c>
      <c r="AJ307">
        <v>6</v>
      </c>
      <c r="AL307">
        <v>6</v>
      </c>
      <c r="AN307">
        <v>6</v>
      </c>
      <c r="AP307">
        <v>6</v>
      </c>
      <c r="AR307">
        <v>6</v>
      </c>
      <c r="AT307">
        <v>6</v>
      </c>
      <c r="AV307">
        <v>6</v>
      </c>
      <c r="AX307">
        <v>6</v>
      </c>
      <c r="AZ307">
        <v>6</v>
      </c>
      <c r="BB307">
        <v>6</v>
      </c>
      <c r="BD307">
        <v>6</v>
      </c>
      <c r="BF307">
        <v>6</v>
      </c>
      <c r="BH307">
        <v>6</v>
      </c>
      <c r="BJ307">
        <v>6</v>
      </c>
      <c r="BL307">
        <v>6</v>
      </c>
      <c r="BN307">
        <v>6</v>
      </c>
      <c r="BP307">
        <v>6</v>
      </c>
      <c r="BR307">
        <v>6</v>
      </c>
      <c r="BT307">
        <v>6</v>
      </c>
      <c r="BV307">
        <v>6</v>
      </c>
      <c r="BX307">
        <v>6</v>
      </c>
      <c r="BZ307">
        <v>6</v>
      </c>
      <c r="CB307">
        <v>6</v>
      </c>
      <c r="CD307">
        <v>6</v>
      </c>
      <c r="CF307">
        <v>6</v>
      </c>
      <c r="CH307">
        <v>6</v>
      </c>
      <c r="CJ307">
        <v>6</v>
      </c>
      <c r="CL307">
        <v>6</v>
      </c>
      <c r="CN307">
        <v>6</v>
      </c>
      <c r="CP307">
        <v>6</v>
      </c>
      <c r="CR307">
        <v>6</v>
      </c>
      <c r="CT307">
        <v>6</v>
      </c>
      <c r="CV307">
        <v>6</v>
      </c>
      <c r="CX307">
        <v>6</v>
      </c>
      <c r="CZ307">
        <v>6</v>
      </c>
      <c r="DB307">
        <v>6</v>
      </c>
      <c r="DD307">
        <v>6</v>
      </c>
      <c r="DF307">
        <v>6</v>
      </c>
      <c r="DH307">
        <v>6</v>
      </c>
      <c r="DJ307">
        <v>6</v>
      </c>
      <c r="DL307">
        <v>6</v>
      </c>
      <c r="DN307">
        <v>6</v>
      </c>
      <c r="DP307">
        <v>6</v>
      </c>
      <c r="DR307">
        <v>6</v>
      </c>
      <c r="DT307">
        <v>6</v>
      </c>
      <c r="DV307">
        <v>6</v>
      </c>
      <c r="DX307">
        <v>6</v>
      </c>
      <c r="DZ307">
        <v>6</v>
      </c>
      <c r="EB307">
        <v>6</v>
      </c>
      <c r="ED307">
        <v>6</v>
      </c>
      <c r="EF307">
        <v>6</v>
      </c>
      <c r="EH307">
        <v>6</v>
      </c>
      <c r="EJ307">
        <v>6</v>
      </c>
      <c r="EL307">
        <v>6</v>
      </c>
      <c r="EN307">
        <v>6</v>
      </c>
      <c r="EP307">
        <v>6</v>
      </c>
      <c r="ER307">
        <v>6</v>
      </c>
      <c r="ET307">
        <v>6</v>
      </c>
      <c r="EV307">
        <v>6</v>
      </c>
      <c r="EX307">
        <v>6</v>
      </c>
      <c r="EZ307">
        <v>6</v>
      </c>
      <c r="FB307">
        <v>6</v>
      </c>
      <c r="FD307">
        <v>6</v>
      </c>
      <c r="FF307">
        <v>6</v>
      </c>
      <c r="FH307">
        <v>6</v>
      </c>
      <c r="FJ307">
        <v>6</v>
      </c>
      <c r="FL307">
        <v>6</v>
      </c>
      <c r="FN307">
        <v>6</v>
      </c>
      <c r="FP307">
        <v>6</v>
      </c>
      <c r="FR307">
        <v>6</v>
      </c>
      <c r="FT307">
        <v>6</v>
      </c>
      <c r="FV307">
        <v>6</v>
      </c>
      <c r="FX307">
        <v>6</v>
      </c>
      <c r="FZ307">
        <v>6</v>
      </c>
      <c r="GB307">
        <v>6</v>
      </c>
      <c r="GD307">
        <v>6</v>
      </c>
      <c r="GF307">
        <v>6</v>
      </c>
      <c r="GH307">
        <v>6</v>
      </c>
      <c r="GJ307">
        <v>6</v>
      </c>
      <c r="GL307">
        <v>6</v>
      </c>
      <c r="GN307">
        <v>6</v>
      </c>
      <c r="GP307">
        <v>6</v>
      </c>
      <c r="GR307">
        <v>6</v>
      </c>
      <c r="GT307">
        <v>6</v>
      </c>
      <c r="GV307">
        <v>6</v>
      </c>
      <c r="GX307">
        <v>6</v>
      </c>
      <c r="GZ307">
        <v>6</v>
      </c>
      <c r="HB307">
        <v>6</v>
      </c>
      <c r="HD307">
        <v>6</v>
      </c>
      <c r="HF307">
        <v>6</v>
      </c>
      <c r="HH307">
        <v>6</v>
      </c>
      <c r="HJ307">
        <v>6</v>
      </c>
      <c r="HL307">
        <v>6</v>
      </c>
      <c r="HN307">
        <v>6</v>
      </c>
      <c r="HP307">
        <v>6</v>
      </c>
      <c r="HR307">
        <v>6</v>
      </c>
      <c r="HT307">
        <v>6</v>
      </c>
      <c r="HV307">
        <v>6</v>
      </c>
      <c r="HX307">
        <v>6</v>
      </c>
      <c r="HZ307">
        <v>6</v>
      </c>
      <c r="IB307">
        <v>6</v>
      </c>
      <c r="ID307">
        <v>6</v>
      </c>
      <c r="IF307">
        <v>6</v>
      </c>
      <c r="IH307">
        <v>6</v>
      </c>
      <c r="IJ307">
        <v>6</v>
      </c>
      <c r="IL307">
        <v>6</v>
      </c>
      <c r="IN307">
        <v>6</v>
      </c>
      <c r="IP307">
        <v>6</v>
      </c>
      <c r="IR307">
        <v>6</v>
      </c>
      <c r="IT307">
        <v>6</v>
      </c>
      <c r="IV307">
        <v>6</v>
      </c>
      <c r="IX307">
        <v>6</v>
      </c>
      <c r="IZ307">
        <v>6</v>
      </c>
      <c r="JB307">
        <v>6</v>
      </c>
      <c r="JD307">
        <v>6</v>
      </c>
      <c r="JF307">
        <v>6</v>
      </c>
      <c r="JH307">
        <v>6</v>
      </c>
      <c r="JJ307">
        <v>6</v>
      </c>
      <c r="JL307">
        <v>6</v>
      </c>
      <c r="JN307">
        <v>6</v>
      </c>
      <c r="JP307">
        <v>6</v>
      </c>
      <c r="JR307">
        <v>6</v>
      </c>
      <c r="JT307">
        <v>6</v>
      </c>
      <c r="JV307">
        <v>6</v>
      </c>
      <c r="JX307">
        <v>6</v>
      </c>
      <c r="JZ307">
        <v>6</v>
      </c>
      <c r="KB307">
        <v>6</v>
      </c>
      <c r="KD307">
        <v>6</v>
      </c>
      <c r="KF307">
        <v>6</v>
      </c>
      <c r="KH307">
        <v>6</v>
      </c>
      <c r="KJ307">
        <v>6</v>
      </c>
      <c r="KL307">
        <v>6</v>
      </c>
      <c r="KN307">
        <v>6</v>
      </c>
      <c r="KP307">
        <v>6</v>
      </c>
      <c r="KR307">
        <v>6</v>
      </c>
      <c r="KT307">
        <v>6</v>
      </c>
      <c r="KV307">
        <v>6</v>
      </c>
      <c r="KX307">
        <v>6</v>
      </c>
      <c r="KZ307">
        <v>6</v>
      </c>
      <c r="LB307">
        <v>6</v>
      </c>
      <c r="LD307">
        <v>6</v>
      </c>
      <c r="LF307">
        <v>6</v>
      </c>
      <c r="LH307">
        <v>6</v>
      </c>
      <c r="LJ307">
        <v>6</v>
      </c>
      <c r="LL307">
        <v>6</v>
      </c>
      <c r="LN307">
        <v>6</v>
      </c>
      <c r="LP307">
        <v>6</v>
      </c>
      <c r="LR307">
        <v>6</v>
      </c>
      <c r="LT307">
        <v>6</v>
      </c>
      <c r="LV307">
        <v>6</v>
      </c>
      <c r="LX307">
        <v>6</v>
      </c>
      <c r="LZ307">
        <v>6</v>
      </c>
      <c r="MB307">
        <v>6</v>
      </c>
      <c r="MD307">
        <v>6</v>
      </c>
      <c r="MF307">
        <v>6</v>
      </c>
      <c r="MH307">
        <v>6</v>
      </c>
      <c r="MJ307">
        <v>6</v>
      </c>
      <c r="ML307">
        <v>6</v>
      </c>
      <c r="MN307">
        <v>6</v>
      </c>
      <c r="MP307">
        <v>6</v>
      </c>
      <c r="MR307">
        <v>6</v>
      </c>
      <c r="MT307">
        <v>6</v>
      </c>
      <c r="MV307">
        <v>6</v>
      </c>
      <c r="MX307">
        <v>6</v>
      </c>
      <c r="MZ307">
        <v>6</v>
      </c>
      <c r="NB307">
        <v>6</v>
      </c>
      <c r="ND307">
        <v>6</v>
      </c>
      <c r="NF307">
        <v>6</v>
      </c>
      <c r="NH307">
        <v>6</v>
      </c>
      <c r="NJ307">
        <v>6</v>
      </c>
      <c r="NL307">
        <v>6</v>
      </c>
      <c r="NN307">
        <v>6</v>
      </c>
      <c r="NP307">
        <v>6</v>
      </c>
      <c r="NR307">
        <v>6</v>
      </c>
      <c r="NT307">
        <v>6</v>
      </c>
      <c r="NV307">
        <v>6</v>
      </c>
      <c r="NX307">
        <v>6</v>
      </c>
      <c r="NZ307">
        <v>6</v>
      </c>
      <c r="OB307">
        <v>6</v>
      </c>
      <c r="OD307">
        <v>6</v>
      </c>
      <c r="OF307">
        <v>6</v>
      </c>
      <c r="OH307">
        <v>6</v>
      </c>
      <c r="OJ307">
        <v>6</v>
      </c>
      <c r="OL307">
        <v>6</v>
      </c>
      <c r="ON307">
        <v>6</v>
      </c>
      <c r="OP307">
        <v>6</v>
      </c>
      <c r="OR307">
        <v>6</v>
      </c>
      <c r="OT307">
        <v>6</v>
      </c>
      <c r="OV307">
        <v>6</v>
      </c>
      <c r="OX307">
        <v>6</v>
      </c>
      <c r="OZ307">
        <v>6</v>
      </c>
      <c r="PB307">
        <v>6</v>
      </c>
      <c r="PD307">
        <v>6</v>
      </c>
      <c r="PF307">
        <v>6</v>
      </c>
      <c r="PH307">
        <v>6</v>
      </c>
      <c r="PJ307">
        <v>6</v>
      </c>
      <c r="PL307">
        <v>6</v>
      </c>
      <c r="PN307">
        <v>6</v>
      </c>
      <c r="PP307">
        <v>6</v>
      </c>
      <c r="PR307">
        <v>6</v>
      </c>
      <c r="PT307">
        <v>6</v>
      </c>
      <c r="PV307">
        <v>6</v>
      </c>
      <c r="PX307">
        <v>6</v>
      </c>
      <c r="PZ307">
        <v>6</v>
      </c>
      <c r="QB307">
        <v>6</v>
      </c>
      <c r="QD307">
        <v>6</v>
      </c>
      <c r="QF307">
        <v>6</v>
      </c>
      <c r="QH307">
        <v>6</v>
      </c>
      <c r="QJ307">
        <v>6</v>
      </c>
      <c r="QL307">
        <v>6</v>
      </c>
      <c r="QN307">
        <v>6</v>
      </c>
      <c r="QP307">
        <v>6</v>
      </c>
      <c r="QR307">
        <v>6</v>
      </c>
      <c r="QT307">
        <v>6</v>
      </c>
      <c r="QV307">
        <v>6</v>
      </c>
      <c r="QX307">
        <v>6</v>
      </c>
      <c r="QZ307">
        <v>6</v>
      </c>
      <c r="RB307">
        <v>6</v>
      </c>
      <c r="RD307">
        <v>6</v>
      </c>
      <c r="RF307">
        <v>6</v>
      </c>
      <c r="RH307">
        <v>6</v>
      </c>
      <c r="RJ307">
        <v>6</v>
      </c>
      <c r="RL307">
        <v>6</v>
      </c>
      <c r="RN307">
        <v>6</v>
      </c>
      <c r="RP307">
        <v>6</v>
      </c>
      <c r="RR307">
        <v>6</v>
      </c>
      <c r="RT307">
        <v>6</v>
      </c>
      <c r="RV307">
        <v>6</v>
      </c>
      <c r="RX307">
        <v>6</v>
      </c>
      <c r="RZ307">
        <v>6</v>
      </c>
      <c r="SB307">
        <v>6</v>
      </c>
      <c r="SD307">
        <v>6</v>
      </c>
      <c r="SF307">
        <v>6</v>
      </c>
      <c r="SH307">
        <v>6</v>
      </c>
      <c r="SJ307">
        <v>6</v>
      </c>
      <c r="SL307">
        <v>6</v>
      </c>
      <c r="SN307">
        <v>6</v>
      </c>
      <c r="SP307">
        <v>6</v>
      </c>
      <c r="SR307">
        <v>6</v>
      </c>
      <c r="ST307">
        <v>6</v>
      </c>
      <c r="SV307">
        <v>6</v>
      </c>
      <c r="SX307">
        <v>6</v>
      </c>
      <c r="SZ307">
        <v>6</v>
      </c>
      <c r="TB307">
        <v>6</v>
      </c>
      <c r="TD307">
        <v>6</v>
      </c>
      <c r="TF307">
        <v>6</v>
      </c>
      <c r="TH307">
        <v>6</v>
      </c>
      <c r="TJ307">
        <v>6</v>
      </c>
      <c r="TL307">
        <v>6</v>
      </c>
      <c r="TN307">
        <v>6</v>
      </c>
      <c r="TP307">
        <v>6</v>
      </c>
      <c r="TR307">
        <v>6</v>
      </c>
      <c r="TT307">
        <v>6</v>
      </c>
      <c r="TV307">
        <v>6</v>
      </c>
      <c r="TX307">
        <v>6</v>
      </c>
      <c r="TZ307">
        <v>6</v>
      </c>
      <c r="UB307">
        <v>6</v>
      </c>
      <c r="UD307">
        <v>6</v>
      </c>
      <c r="UF307">
        <v>6</v>
      </c>
      <c r="UH307">
        <v>6</v>
      </c>
      <c r="UJ307">
        <v>6</v>
      </c>
      <c r="UL307">
        <v>6</v>
      </c>
      <c r="UN307">
        <v>6</v>
      </c>
      <c r="UP307">
        <v>6</v>
      </c>
      <c r="UR307">
        <v>6</v>
      </c>
      <c r="UT307">
        <v>6</v>
      </c>
      <c r="UV307">
        <v>6</v>
      </c>
      <c r="UX307">
        <v>6</v>
      </c>
      <c r="UZ307">
        <v>6</v>
      </c>
      <c r="VB307">
        <v>6</v>
      </c>
      <c r="VD307">
        <v>6</v>
      </c>
      <c r="VF307">
        <v>6</v>
      </c>
      <c r="VH307">
        <v>6</v>
      </c>
      <c r="VJ307">
        <v>6</v>
      </c>
      <c r="VL307">
        <v>6</v>
      </c>
      <c r="VN307">
        <v>6</v>
      </c>
      <c r="VP307">
        <v>6</v>
      </c>
      <c r="VR307">
        <v>6</v>
      </c>
      <c r="VT307">
        <v>6</v>
      </c>
      <c r="VV307">
        <v>6</v>
      </c>
      <c r="VX307">
        <v>6</v>
      </c>
      <c r="VZ307">
        <v>6</v>
      </c>
      <c r="WB307">
        <v>6</v>
      </c>
      <c r="WD307">
        <v>6</v>
      </c>
      <c r="WF307">
        <v>6</v>
      </c>
      <c r="WH307">
        <v>6</v>
      </c>
      <c r="WJ307">
        <v>6</v>
      </c>
      <c r="WL307">
        <v>6</v>
      </c>
      <c r="WN307">
        <v>6</v>
      </c>
      <c r="WP307">
        <v>6</v>
      </c>
      <c r="WR307">
        <v>6</v>
      </c>
      <c r="WT307">
        <v>6</v>
      </c>
      <c r="WV307">
        <v>6</v>
      </c>
      <c r="WX307">
        <v>6</v>
      </c>
      <c r="WZ307">
        <v>6</v>
      </c>
      <c r="XB307">
        <v>6</v>
      </c>
      <c r="XD307">
        <v>6</v>
      </c>
      <c r="XF307">
        <v>6</v>
      </c>
      <c r="XH307">
        <v>6</v>
      </c>
      <c r="XJ307">
        <v>6</v>
      </c>
      <c r="XL307">
        <v>6</v>
      </c>
      <c r="XN307">
        <v>6</v>
      </c>
      <c r="XP307">
        <v>6</v>
      </c>
      <c r="XR307">
        <v>6</v>
      </c>
      <c r="XT307">
        <v>6</v>
      </c>
      <c r="XV307">
        <v>6</v>
      </c>
      <c r="XX307">
        <v>6</v>
      </c>
      <c r="XZ307">
        <v>6</v>
      </c>
      <c r="YB307">
        <v>6</v>
      </c>
      <c r="YD307">
        <v>6</v>
      </c>
      <c r="YF307">
        <v>6</v>
      </c>
      <c r="YH307">
        <v>6</v>
      </c>
      <c r="YJ307">
        <v>6</v>
      </c>
      <c r="YL307">
        <v>6</v>
      </c>
      <c r="YN307">
        <v>6</v>
      </c>
      <c r="YP307">
        <v>6</v>
      </c>
      <c r="YR307">
        <v>6</v>
      </c>
      <c r="YT307">
        <v>6</v>
      </c>
      <c r="YV307">
        <v>6</v>
      </c>
      <c r="YX307">
        <v>6</v>
      </c>
      <c r="YZ307">
        <v>6</v>
      </c>
      <c r="ZB307">
        <v>6</v>
      </c>
      <c r="ZD307">
        <v>6</v>
      </c>
      <c r="ZF307">
        <v>6</v>
      </c>
      <c r="ZH307">
        <v>6</v>
      </c>
      <c r="ZJ307">
        <v>6</v>
      </c>
      <c r="ZL307">
        <v>6</v>
      </c>
      <c r="ZN307">
        <v>6</v>
      </c>
      <c r="ZP307">
        <v>6</v>
      </c>
      <c r="ZR307">
        <v>6</v>
      </c>
      <c r="ZT307">
        <v>6</v>
      </c>
      <c r="ZV307">
        <v>6</v>
      </c>
      <c r="ZX307">
        <v>6</v>
      </c>
      <c r="ZZ307">
        <v>6</v>
      </c>
      <c r="AAB307">
        <v>6</v>
      </c>
      <c r="AAD307">
        <v>6</v>
      </c>
      <c r="AAF307">
        <v>6</v>
      </c>
      <c r="AAH307">
        <v>6</v>
      </c>
      <c r="AAJ307">
        <v>6</v>
      </c>
      <c r="AAL307">
        <v>6</v>
      </c>
      <c r="AAN307">
        <v>6</v>
      </c>
      <c r="AAP307">
        <v>6</v>
      </c>
      <c r="AAR307">
        <v>6</v>
      </c>
      <c r="AAT307">
        <v>6</v>
      </c>
      <c r="AAV307">
        <v>6</v>
      </c>
      <c r="AAX307">
        <v>6</v>
      </c>
      <c r="AAZ307">
        <v>6</v>
      </c>
      <c r="ABB307">
        <v>6</v>
      </c>
      <c r="ABD307">
        <v>6</v>
      </c>
      <c r="ABF307">
        <v>6</v>
      </c>
      <c r="ABH307">
        <v>6</v>
      </c>
      <c r="ABJ307">
        <v>6</v>
      </c>
      <c r="ABL307">
        <v>6</v>
      </c>
      <c r="ABN307">
        <v>6</v>
      </c>
      <c r="ABP307">
        <v>6</v>
      </c>
      <c r="ABR307">
        <v>6</v>
      </c>
      <c r="ABT307">
        <v>6</v>
      </c>
      <c r="ABV307">
        <v>6</v>
      </c>
      <c r="ABX307">
        <v>6</v>
      </c>
      <c r="ABZ307">
        <v>6</v>
      </c>
      <c r="ACB307">
        <v>6</v>
      </c>
      <c r="ACD307">
        <v>6</v>
      </c>
      <c r="ACF307">
        <v>6</v>
      </c>
      <c r="ACH307">
        <v>6</v>
      </c>
      <c r="ACJ307">
        <v>6</v>
      </c>
      <c r="ACL307">
        <v>6</v>
      </c>
      <c r="ACN307">
        <v>6</v>
      </c>
      <c r="ACP307">
        <v>6</v>
      </c>
      <c r="ACR307">
        <v>6</v>
      </c>
      <c r="ACT307">
        <v>6</v>
      </c>
      <c r="ACV307">
        <v>6</v>
      </c>
      <c r="ACX307">
        <v>6</v>
      </c>
      <c r="ACZ307">
        <v>6</v>
      </c>
      <c r="ADB307">
        <v>6</v>
      </c>
      <c r="ADD307">
        <v>6</v>
      </c>
      <c r="ADF307">
        <v>6</v>
      </c>
      <c r="ADH307">
        <v>6</v>
      </c>
      <c r="ADJ307">
        <v>6</v>
      </c>
      <c r="ADL307">
        <v>6</v>
      </c>
      <c r="ADN307">
        <v>6</v>
      </c>
      <c r="ADP307">
        <v>6</v>
      </c>
      <c r="ADR307">
        <v>6</v>
      </c>
      <c r="ADT307">
        <v>6</v>
      </c>
      <c r="ADV307">
        <v>6</v>
      </c>
      <c r="ADX307">
        <v>6</v>
      </c>
      <c r="ADZ307">
        <v>6</v>
      </c>
      <c r="AEB307">
        <v>6</v>
      </c>
      <c r="AED307">
        <v>6</v>
      </c>
      <c r="AEF307">
        <v>6</v>
      </c>
      <c r="AEH307">
        <v>6</v>
      </c>
      <c r="AEJ307">
        <v>6</v>
      </c>
      <c r="AEL307">
        <v>6</v>
      </c>
      <c r="AEN307">
        <v>6</v>
      </c>
      <c r="AEP307">
        <v>6</v>
      </c>
      <c r="AER307">
        <v>6</v>
      </c>
      <c r="AET307">
        <v>6</v>
      </c>
      <c r="AEV307">
        <v>6</v>
      </c>
      <c r="AEX307">
        <v>6</v>
      </c>
      <c r="AEZ307">
        <v>6</v>
      </c>
      <c r="AFB307">
        <v>6</v>
      </c>
      <c r="AFD307">
        <v>6</v>
      </c>
      <c r="AFF307">
        <v>6</v>
      </c>
      <c r="AFH307">
        <v>6</v>
      </c>
      <c r="AFJ307">
        <v>6</v>
      </c>
      <c r="AFL307">
        <v>6</v>
      </c>
      <c r="AFN307">
        <v>6</v>
      </c>
      <c r="AFP307">
        <v>6</v>
      </c>
      <c r="AFR307">
        <v>6</v>
      </c>
      <c r="AFT307">
        <v>6</v>
      </c>
      <c r="AFV307">
        <v>6</v>
      </c>
      <c r="AFX307">
        <v>6</v>
      </c>
      <c r="AFZ307">
        <v>6</v>
      </c>
      <c r="AGB307">
        <v>6</v>
      </c>
      <c r="AGD307">
        <v>6</v>
      </c>
      <c r="AGF307">
        <v>6</v>
      </c>
      <c r="AGH307">
        <v>6</v>
      </c>
      <c r="AGJ307">
        <v>6</v>
      </c>
      <c r="AGL307">
        <v>6</v>
      </c>
      <c r="AGN307">
        <v>6</v>
      </c>
      <c r="AGP307">
        <v>6</v>
      </c>
      <c r="AGR307">
        <v>6</v>
      </c>
      <c r="AGT307">
        <v>6</v>
      </c>
      <c r="AGV307">
        <v>6</v>
      </c>
      <c r="AGX307">
        <v>6</v>
      </c>
      <c r="AGZ307">
        <v>6</v>
      </c>
      <c r="AHB307">
        <v>6</v>
      </c>
      <c r="AHD307">
        <v>6</v>
      </c>
      <c r="AHF307">
        <v>6</v>
      </c>
      <c r="AHH307">
        <v>6</v>
      </c>
      <c r="AHJ307">
        <v>6</v>
      </c>
      <c r="AHL307">
        <v>6</v>
      </c>
      <c r="AHN307">
        <v>6</v>
      </c>
      <c r="AHP307">
        <v>6</v>
      </c>
      <c r="AHR307">
        <v>6</v>
      </c>
      <c r="AHT307">
        <v>6</v>
      </c>
      <c r="AHV307">
        <v>6</v>
      </c>
      <c r="AHX307">
        <v>6</v>
      </c>
      <c r="AHZ307">
        <v>6</v>
      </c>
      <c r="AIB307">
        <v>6</v>
      </c>
      <c r="AID307">
        <v>6</v>
      </c>
      <c r="AIF307">
        <v>6</v>
      </c>
      <c r="AIH307">
        <v>6</v>
      </c>
      <c r="AIJ307">
        <v>6</v>
      </c>
      <c r="AIL307">
        <v>6</v>
      </c>
      <c r="AIN307">
        <v>6</v>
      </c>
      <c r="AIP307">
        <v>6</v>
      </c>
      <c r="AIR307">
        <v>6</v>
      </c>
      <c r="AIT307">
        <v>6</v>
      </c>
      <c r="AIV307">
        <v>6</v>
      </c>
      <c r="AIX307">
        <v>6</v>
      </c>
      <c r="AIZ307">
        <v>6</v>
      </c>
      <c r="AJB307">
        <v>6</v>
      </c>
      <c r="AJD307">
        <v>6</v>
      </c>
      <c r="AJF307">
        <v>6</v>
      </c>
      <c r="AJH307">
        <v>6</v>
      </c>
      <c r="AJJ307">
        <v>6</v>
      </c>
      <c r="AJL307">
        <v>6</v>
      </c>
      <c r="AJN307">
        <v>6</v>
      </c>
      <c r="AJP307">
        <v>6</v>
      </c>
      <c r="AJR307">
        <v>6</v>
      </c>
      <c r="AJT307">
        <v>6</v>
      </c>
      <c r="AJV307">
        <v>6</v>
      </c>
      <c r="AJX307">
        <v>6</v>
      </c>
      <c r="AJZ307">
        <v>6</v>
      </c>
      <c r="AKB307">
        <v>6</v>
      </c>
      <c r="AKD307">
        <v>6</v>
      </c>
      <c r="AKF307">
        <v>6</v>
      </c>
      <c r="AKH307">
        <v>6</v>
      </c>
      <c r="AKJ307">
        <v>6</v>
      </c>
      <c r="AKL307">
        <v>6</v>
      </c>
      <c r="AKN307">
        <v>6</v>
      </c>
      <c r="AKP307">
        <v>6</v>
      </c>
      <c r="AKR307">
        <v>6</v>
      </c>
      <c r="AKT307">
        <v>6</v>
      </c>
      <c r="AKV307">
        <v>6</v>
      </c>
      <c r="AKX307">
        <v>6</v>
      </c>
      <c r="AKZ307">
        <v>6</v>
      </c>
      <c r="ALB307">
        <v>6</v>
      </c>
      <c r="ALD307">
        <v>6</v>
      </c>
      <c r="ALF307">
        <v>6</v>
      </c>
      <c r="ALH307">
        <v>6</v>
      </c>
      <c r="ALJ307">
        <v>6</v>
      </c>
      <c r="ALL307">
        <v>6</v>
      </c>
      <c r="ALN307">
        <v>6</v>
      </c>
      <c r="ALP307">
        <v>6</v>
      </c>
      <c r="ALR307">
        <v>6</v>
      </c>
    </row>
    <row r="308" spans="1:1006" x14ac:dyDescent="0.25">
      <c r="A308">
        <v>37</v>
      </c>
      <c r="B308">
        <v>21.030829999999995</v>
      </c>
      <c r="H308">
        <v>37</v>
      </c>
      <c r="J308">
        <v>37</v>
      </c>
      <c r="L308">
        <v>37</v>
      </c>
      <c r="N308">
        <v>37</v>
      </c>
      <c r="P308">
        <v>37</v>
      </c>
      <c r="R308">
        <v>37</v>
      </c>
      <c r="T308">
        <v>37</v>
      </c>
      <c r="V308">
        <v>37</v>
      </c>
      <c r="X308">
        <v>37</v>
      </c>
      <c r="Z308">
        <v>37</v>
      </c>
      <c r="AB308">
        <v>37</v>
      </c>
      <c r="AD308">
        <v>37</v>
      </c>
      <c r="AF308">
        <v>37</v>
      </c>
      <c r="AH308">
        <v>37</v>
      </c>
      <c r="AJ308">
        <v>37</v>
      </c>
      <c r="AL308">
        <v>37</v>
      </c>
      <c r="AN308">
        <v>37</v>
      </c>
      <c r="AP308">
        <v>37</v>
      </c>
      <c r="AR308">
        <v>37</v>
      </c>
      <c r="AT308">
        <v>37</v>
      </c>
      <c r="AV308">
        <v>37</v>
      </c>
      <c r="AX308">
        <v>37</v>
      </c>
      <c r="AZ308">
        <v>37</v>
      </c>
      <c r="BB308">
        <v>37</v>
      </c>
      <c r="BD308">
        <v>37</v>
      </c>
      <c r="BF308">
        <v>37</v>
      </c>
      <c r="BH308">
        <v>37</v>
      </c>
      <c r="BJ308">
        <v>37</v>
      </c>
      <c r="BL308">
        <v>37</v>
      </c>
      <c r="BN308">
        <v>37</v>
      </c>
      <c r="BP308">
        <v>37</v>
      </c>
      <c r="BR308">
        <v>37</v>
      </c>
      <c r="BT308">
        <v>37</v>
      </c>
      <c r="BV308">
        <v>37</v>
      </c>
      <c r="BX308">
        <v>37</v>
      </c>
      <c r="BZ308">
        <v>37</v>
      </c>
      <c r="CB308">
        <v>37</v>
      </c>
      <c r="CD308">
        <v>37</v>
      </c>
      <c r="CF308">
        <v>37</v>
      </c>
      <c r="CH308">
        <v>37</v>
      </c>
      <c r="CJ308">
        <v>37</v>
      </c>
      <c r="CL308">
        <v>37</v>
      </c>
      <c r="CN308">
        <v>37</v>
      </c>
      <c r="CP308">
        <v>37</v>
      </c>
      <c r="CR308">
        <v>37</v>
      </c>
      <c r="CT308">
        <v>37</v>
      </c>
      <c r="CV308">
        <v>37</v>
      </c>
      <c r="CX308">
        <v>37</v>
      </c>
      <c r="CZ308">
        <v>37</v>
      </c>
      <c r="DB308">
        <v>37</v>
      </c>
      <c r="DD308">
        <v>37</v>
      </c>
      <c r="DF308">
        <v>37</v>
      </c>
      <c r="DH308">
        <v>37</v>
      </c>
      <c r="DJ308">
        <v>37</v>
      </c>
      <c r="DL308">
        <v>37</v>
      </c>
      <c r="DN308">
        <v>37</v>
      </c>
      <c r="DP308">
        <v>37</v>
      </c>
      <c r="DR308">
        <v>37</v>
      </c>
      <c r="DT308">
        <v>37</v>
      </c>
      <c r="DV308">
        <v>37</v>
      </c>
      <c r="DX308">
        <v>37</v>
      </c>
      <c r="DZ308">
        <v>37</v>
      </c>
      <c r="EB308">
        <v>37</v>
      </c>
      <c r="ED308">
        <v>37</v>
      </c>
      <c r="EF308">
        <v>37</v>
      </c>
      <c r="EH308">
        <v>37</v>
      </c>
      <c r="EJ308">
        <v>37</v>
      </c>
      <c r="EL308">
        <v>37</v>
      </c>
      <c r="EN308">
        <v>37</v>
      </c>
      <c r="EP308">
        <v>37</v>
      </c>
      <c r="ER308">
        <v>37</v>
      </c>
      <c r="ET308">
        <v>37</v>
      </c>
      <c r="EV308">
        <v>37</v>
      </c>
      <c r="EX308">
        <v>37</v>
      </c>
      <c r="EZ308">
        <v>37</v>
      </c>
      <c r="FB308">
        <v>37</v>
      </c>
      <c r="FD308">
        <v>37</v>
      </c>
      <c r="FF308">
        <v>37</v>
      </c>
      <c r="FH308">
        <v>37</v>
      </c>
      <c r="FJ308">
        <v>37</v>
      </c>
      <c r="FL308">
        <v>37</v>
      </c>
      <c r="FN308">
        <v>37</v>
      </c>
      <c r="FP308">
        <v>37</v>
      </c>
      <c r="FR308">
        <v>37</v>
      </c>
      <c r="FT308">
        <v>37</v>
      </c>
      <c r="FV308">
        <v>37</v>
      </c>
      <c r="FX308">
        <v>37</v>
      </c>
      <c r="FZ308">
        <v>37</v>
      </c>
      <c r="GB308">
        <v>37</v>
      </c>
      <c r="GD308">
        <v>37</v>
      </c>
      <c r="GF308">
        <v>37</v>
      </c>
      <c r="GH308">
        <v>37</v>
      </c>
      <c r="GJ308">
        <v>37</v>
      </c>
      <c r="GL308">
        <v>37</v>
      </c>
      <c r="GN308">
        <v>37</v>
      </c>
      <c r="GP308">
        <v>37</v>
      </c>
      <c r="GR308">
        <v>37</v>
      </c>
      <c r="GT308">
        <v>37</v>
      </c>
      <c r="GV308">
        <v>37</v>
      </c>
      <c r="GX308">
        <v>37</v>
      </c>
      <c r="GZ308">
        <v>37</v>
      </c>
      <c r="HB308">
        <v>37</v>
      </c>
      <c r="HD308">
        <v>37</v>
      </c>
      <c r="HF308">
        <v>37</v>
      </c>
      <c r="HH308">
        <v>37</v>
      </c>
      <c r="HJ308">
        <v>37</v>
      </c>
      <c r="HL308">
        <v>37</v>
      </c>
      <c r="HN308">
        <v>37</v>
      </c>
      <c r="HP308">
        <v>37</v>
      </c>
      <c r="HR308">
        <v>37</v>
      </c>
      <c r="HT308">
        <v>37</v>
      </c>
      <c r="HV308">
        <v>37</v>
      </c>
      <c r="HX308">
        <v>37</v>
      </c>
      <c r="HZ308">
        <v>37</v>
      </c>
      <c r="IB308">
        <v>37</v>
      </c>
      <c r="ID308">
        <v>37</v>
      </c>
      <c r="IF308">
        <v>37</v>
      </c>
      <c r="IH308">
        <v>37</v>
      </c>
      <c r="IJ308">
        <v>37</v>
      </c>
      <c r="IL308">
        <v>37</v>
      </c>
      <c r="IN308">
        <v>37</v>
      </c>
      <c r="IP308">
        <v>37</v>
      </c>
      <c r="IR308">
        <v>37</v>
      </c>
      <c r="IT308">
        <v>37</v>
      </c>
      <c r="IV308">
        <v>37</v>
      </c>
      <c r="IX308">
        <v>37</v>
      </c>
      <c r="IZ308">
        <v>37</v>
      </c>
      <c r="JB308">
        <v>37</v>
      </c>
      <c r="JD308">
        <v>37</v>
      </c>
      <c r="JF308">
        <v>37</v>
      </c>
      <c r="JH308">
        <v>37</v>
      </c>
      <c r="JJ308">
        <v>37</v>
      </c>
      <c r="JL308">
        <v>37</v>
      </c>
      <c r="JN308">
        <v>37</v>
      </c>
      <c r="JP308">
        <v>37</v>
      </c>
      <c r="JR308">
        <v>37</v>
      </c>
      <c r="JT308">
        <v>37</v>
      </c>
      <c r="JV308">
        <v>37</v>
      </c>
      <c r="JX308">
        <v>37</v>
      </c>
      <c r="JZ308">
        <v>37</v>
      </c>
      <c r="KB308">
        <v>37</v>
      </c>
      <c r="KD308">
        <v>37</v>
      </c>
      <c r="KF308">
        <v>37</v>
      </c>
      <c r="KH308">
        <v>37</v>
      </c>
      <c r="KJ308">
        <v>37</v>
      </c>
      <c r="KL308">
        <v>37</v>
      </c>
      <c r="KN308">
        <v>37</v>
      </c>
      <c r="KP308">
        <v>37</v>
      </c>
      <c r="KR308">
        <v>37</v>
      </c>
      <c r="KT308">
        <v>37</v>
      </c>
      <c r="KV308">
        <v>37</v>
      </c>
      <c r="KX308">
        <v>37</v>
      </c>
      <c r="KZ308">
        <v>37</v>
      </c>
      <c r="LB308">
        <v>37</v>
      </c>
      <c r="LD308">
        <v>37</v>
      </c>
      <c r="LF308">
        <v>37</v>
      </c>
      <c r="LH308">
        <v>37</v>
      </c>
      <c r="LJ308">
        <v>37</v>
      </c>
      <c r="LL308">
        <v>37</v>
      </c>
      <c r="LN308">
        <v>37</v>
      </c>
      <c r="LP308">
        <v>37</v>
      </c>
      <c r="LR308">
        <v>37</v>
      </c>
      <c r="LT308">
        <v>37</v>
      </c>
      <c r="LV308">
        <v>37</v>
      </c>
      <c r="LX308">
        <v>37</v>
      </c>
      <c r="LZ308">
        <v>37</v>
      </c>
      <c r="MB308">
        <v>37</v>
      </c>
      <c r="MD308">
        <v>37</v>
      </c>
      <c r="MF308">
        <v>37</v>
      </c>
      <c r="MH308">
        <v>37</v>
      </c>
      <c r="MJ308">
        <v>37</v>
      </c>
      <c r="ML308">
        <v>37</v>
      </c>
      <c r="MN308">
        <v>37</v>
      </c>
      <c r="MP308">
        <v>37</v>
      </c>
      <c r="MR308">
        <v>37</v>
      </c>
      <c r="MT308">
        <v>37</v>
      </c>
      <c r="MV308">
        <v>37</v>
      </c>
      <c r="MX308">
        <v>37</v>
      </c>
      <c r="MZ308">
        <v>37</v>
      </c>
      <c r="NB308">
        <v>37</v>
      </c>
      <c r="ND308">
        <v>37</v>
      </c>
      <c r="NF308">
        <v>37</v>
      </c>
      <c r="NH308">
        <v>37</v>
      </c>
      <c r="NJ308">
        <v>37</v>
      </c>
      <c r="NL308">
        <v>37</v>
      </c>
      <c r="NN308">
        <v>37</v>
      </c>
      <c r="NP308">
        <v>37</v>
      </c>
      <c r="NR308">
        <v>37</v>
      </c>
      <c r="NT308">
        <v>37</v>
      </c>
      <c r="NV308">
        <v>37</v>
      </c>
      <c r="NX308">
        <v>37</v>
      </c>
      <c r="NZ308">
        <v>37</v>
      </c>
      <c r="OB308">
        <v>37</v>
      </c>
      <c r="OD308">
        <v>37</v>
      </c>
      <c r="OF308">
        <v>37</v>
      </c>
      <c r="OH308">
        <v>37</v>
      </c>
      <c r="OJ308">
        <v>37</v>
      </c>
      <c r="OL308">
        <v>37</v>
      </c>
      <c r="ON308">
        <v>37</v>
      </c>
      <c r="OP308">
        <v>37</v>
      </c>
      <c r="OR308">
        <v>37</v>
      </c>
      <c r="OT308">
        <v>37</v>
      </c>
      <c r="OV308">
        <v>37</v>
      </c>
      <c r="OX308">
        <v>37</v>
      </c>
      <c r="OZ308">
        <v>37</v>
      </c>
      <c r="PB308">
        <v>37</v>
      </c>
      <c r="PD308">
        <v>37</v>
      </c>
      <c r="PF308">
        <v>37</v>
      </c>
      <c r="PH308">
        <v>37</v>
      </c>
      <c r="PJ308">
        <v>37</v>
      </c>
      <c r="PL308">
        <v>37</v>
      </c>
      <c r="PN308">
        <v>37</v>
      </c>
      <c r="PP308">
        <v>37</v>
      </c>
      <c r="PR308">
        <v>37</v>
      </c>
      <c r="PT308">
        <v>37</v>
      </c>
      <c r="PV308">
        <v>37</v>
      </c>
      <c r="PX308">
        <v>37</v>
      </c>
      <c r="PZ308">
        <v>37</v>
      </c>
      <c r="QB308">
        <v>37</v>
      </c>
      <c r="QD308">
        <v>37</v>
      </c>
      <c r="QF308">
        <v>37</v>
      </c>
      <c r="QH308">
        <v>37</v>
      </c>
      <c r="QJ308">
        <v>37</v>
      </c>
      <c r="QL308">
        <v>37</v>
      </c>
      <c r="QN308">
        <v>37</v>
      </c>
      <c r="QP308">
        <v>37</v>
      </c>
      <c r="QR308">
        <v>37</v>
      </c>
      <c r="QT308">
        <v>37</v>
      </c>
      <c r="QV308">
        <v>37</v>
      </c>
      <c r="QX308">
        <v>37</v>
      </c>
      <c r="QZ308">
        <v>37</v>
      </c>
      <c r="RB308">
        <v>37</v>
      </c>
      <c r="RD308">
        <v>37</v>
      </c>
      <c r="RF308">
        <v>37</v>
      </c>
      <c r="RH308">
        <v>37</v>
      </c>
      <c r="RJ308">
        <v>37</v>
      </c>
      <c r="RL308">
        <v>37</v>
      </c>
      <c r="RN308">
        <v>37</v>
      </c>
      <c r="RP308">
        <v>37</v>
      </c>
      <c r="RR308">
        <v>37</v>
      </c>
      <c r="RT308">
        <v>37</v>
      </c>
      <c r="RV308">
        <v>37</v>
      </c>
      <c r="RX308">
        <v>37</v>
      </c>
      <c r="RZ308">
        <v>37</v>
      </c>
      <c r="SB308">
        <v>37</v>
      </c>
      <c r="SD308">
        <v>37</v>
      </c>
      <c r="SF308">
        <v>37</v>
      </c>
      <c r="SH308">
        <v>37</v>
      </c>
      <c r="SJ308">
        <v>37</v>
      </c>
      <c r="SL308">
        <v>37</v>
      </c>
      <c r="SN308">
        <v>37</v>
      </c>
      <c r="SP308">
        <v>37</v>
      </c>
      <c r="SR308">
        <v>37</v>
      </c>
      <c r="ST308">
        <v>37</v>
      </c>
      <c r="SV308">
        <v>37</v>
      </c>
      <c r="SX308">
        <v>37</v>
      </c>
      <c r="SZ308">
        <v>37</v>
      </c>
      <c r="TB308">
        <v>37</v>
      </c>
      <c r="TD308">
        <v>37</v>
      </c>
      <c r="TF308">
        <v>37</v>
      </c>
      <c r="TH308">
        <v>37</v>
      </c>
      <c r="TJ308">
        <v>37</v>
      </c>
      <c r="TL308">
        <v>37</v>
      </c>
      <c r="TN308">
        <v>37</v>
      </c>
      <c r="TP308">
        <v>37</v>
      </c>
      <c r="TR308">
        <v>37</v>
      </c>
      <c r="TT308">
        <v>37</v>
      </c>
      <c r="TV308">
        <v>37</v>
      </c>
      <c r="TX308">
        <v>37</v>
      </c>
      <c r="TZ308">
        <v>37</v>
      </c>
      <c r="UB308">
        <v>37</v>
      </c>
      <c r="UD308">
        <v>37</v>
      </c>
      <c r="UF308">
        <v>37</v>
      </c>
      <c r="UH308">
        <v>37</v>
      </c>
      <c r="UJ308">
        <v>37</v>
      </c>
      <c r="UL308">
        <v>37</v>
      </c>
      <c r="UN308">
        <v>37</v>
      </c>
      <c r="UP308">
        <v>37</v>
      </c>
      <c r="UR308">
        <v>37</v>
      </c>
      <c r="UT308">
        <v>37</v>
      </c>
      <c r="UV308">
        <v>37</v>
      </c>
      <c r="UX308">
        <v>37</v>
      </c>
      <c r="UZ308">
        <v>37</v>
      </c>
      <c r="VB308">
        <v>37</v>
      </c>
      <c r="VD308">
        <v>37</v>
      </c>
      <c r="VF308">
        <v>37</v>
      </c>
      <c r="VH308">
        <v>37</v>
      </c>
      <c r="VJ308">
        <v>37</v>
      </c>
      <c r="VL308">
        <v>37</v>
      </c>
      <c r="VN308">
        <v>37</v>
      </c>
      <c r="VP308">
        <v>37</v>
      </c>
      <c r="VR308">
        <v>37</v>
      </c>
      <c r="VT308">
        <v>37</v>
      </c>
      <c r="VV308">
        <v>37</v>
      </c>
      <c r="VX308">
        <v>37</v>
      </c>
      <c r="VZ308">
        <v>37</v>
      </c>
      <c r="WB308">
        <v>37</v>
      </c>
      <c r="WD308">
        <v>37</v>
      </c>
      <c r="WF308">
        <v>37</v>
      </c>
      <c r="WH308">
        <v>37</v>
      </c>
      <c r="WJ308">
        <v>37</v>
      </c>
      <c r="WL308">
        <v>37</v>
      </c>
      <c r="WN308">
        <v>37</v>
      </c>
      <c r="WP308">
        <v>37</v>
      </c>
      <c r="WR308">
        <v>37</v>
      </c>
      <c r="WT308">
        <v>37</v>
      </c>
      <c r="WV308">
        <v>37</v>
      </c>
      <c r="WX308">
        <v>37</v>
      </c>
      <c r="WZ308">
        <v>37</v>
      </c>
      <c r="XB308">
        <v>37</v>
      </c>
      <c r="XD308">
        <v>37</v>
      </c>
      <c r="XF308">
        <v>37</v>
      </c>
      <c r="XH308">
        <v>37</v>
      </c>
      <c r="XJ308">
        <v>37</v>
      </c>
      <c r="XL308">
        <v>37</v>
      </c>
      <c r="XN308">
        <v>37</v>
      </c>
      <c r="XP308">
        <v>37</v>
      </c>
      <c r="XR308">
        <v>37</v>
      </c>
      <c r="XT308">
        <v>37</v>
      </c>
      <c r="XV308">
        <v>37</v>
      </c>
      <c r="XX308">
        <v>37</v>
      </c>
      <c r="XZ308">
        <v>37</v>
      </c>
      <c r="YB308">
        <v>37</v>
      </c>
      <c r="YD308">
        <v>37</v>
      </c>
      <c r="YF308">
        <v>37</v>
      </c>
      <c r="YH308">
        <v>37</v>
      </c>
      <c r="YJ308">
        <v>37</v>
      </c>
      <c r="YL308">
        <v>37</v>
      </c>
      <c r="YN308">
        <v>37</v>
      </c>
      <c r="YP308">
        <v>37</v>
      </c>
      <c r="YR308">
        <v>37</v>
      </c>
      <c r="YT308">
        <v>37</v>
      </c>
      <c r="YV308">
        <v>37</v>
      </c>
      <c r="YX308">
        <v>37</v>
      </c>
      <c r="YZ308">
        <v>37</v>
      </c>
      <c r="ZB308">
        <v>37</v>
      </c>
      <c r="ZD308">
        <v>37</v>
      </c>
      <c r="ZF308">
        <v>37</v>
      </c>
      <c r="ZH308">
        <v>37</v>
      </c>
      <c r="ZJ308">
        <v>37</v>
      </c>
      <c r="ZL308">
        <v>37</v>
      </c>
      <c r="ZN308">
        <v>37</v>
      </c>
      <c r="ZP308">
        <v>37</v>
      </c>
      <c r="ZR308">
        <v>37</v>
      </c>
      <c r="ZT308">
        <v>37</v>
      </c>
      <c r="ZV308">
        <v>37</v>
      </c>
      <c r="ZX308">
        <v>37</v>
      </c>
      <c r="ZZ308">
        <v>37</v>
      </c>
      <c r="AAB308">
        <v>37</v>
      </c>
      <c r="AAD308">
        <v>37</v>
      </c>
      <c r="AAF308">
        <v>37</v>
      </c>
      <c r="AAH308">
        <v>37</v>
      </c>
      <c r="AAJ308">
        <v>37</v>
      </c>
      <c r="AAL308">
        <v>37</v>
      </c>
      <c r="AAN308">
        <v>37</v>
      </c>
      <c r="AAP308">
        <v>37</v>
      </c>
      <c r="AAR308">
        <v>37</v>
      </c>
      <c r="AAT308">
        <v>37</v>
      </c>
      <c r="AAV308">
        <v>37</v>
      </c>
      <c r="AAX308">
        <v>37</v>
      </c>
      <c r="AAZ308">
        <v>37</v>
      </c>
      <c r="ABB308">
        <v>37</v>
      </c>
      <c r="ABD308">
        <v>37</v>
      </c>
      <c r="ABF308">
        <v>37</v>
      </c>
      <c r="ABH308">
        <v>37</v>
      </c>
      <c r="ABJ308">
        <v>37</v>
      </c>
      <c r="ABL308">
        <v>37</v>
      </c>
      <c r="ABN308">
        <v>37</v>
      </c>
      <c r="ABP308">
        <v>37</v>
      </c>
      <c r="ABR308">
        <v>37</v>
      </c>
      <c r="ABT308">
        <v>37</v>
      </c>
      <c r="ABV308">
        <v>37</v>
      </c>
      <c r="ABX308">
        <v>37</v>
      </c>
      <c r="ABZ308">
        <v>37</v>
      </c>
      <c r="ACB308">
        <v>37</v>
      </c>
      <c r="ACD308">
        <v>37</v>
      </c>
      <c r="ACF308">
        <v>37</v>
      </c>
      <c r="ACH308">
        <v>37</v>
      </c>
      <c r="ACJ308">
        <v>37</v>
      </c>
      <c r="ACL308">
        <v>37</v>
      </c>
      <c r="ACN308">
        <v>37</v>
      </c>
      <c r="ACP308">
        <v>37</v>
      </c>
      <c r="ACR308">
        <v>37</v>
      </c>
      <c r="ACT308">
        <v>37</v>
      </c>
      <c r="ACV308">
        <v>37</v>
      </c>
      <c r="ACX308">
        <v>37</v>
      </c>
      <c r="ACZ308">
        <v>37</v>
      </c>
      <c r="ADB308">
        <v>37</v>
      </c>
      <c r="ADD308">
        <v>37</v>
      </c>
      <c r="ADF308">
        <v>37</v>
      </c>
      <c r="ADH308">
        <v>37</v>
      </c>
      <c r="ADJ308">
        <v>37</v>
      </c>
      <c r="ADL308">
        <v>37</v>
      </c>
      <c r="ADN308">
        <v>37</v>
      </c>
      <c r="ADP308">
        <v>37</v>
      </c>
      <c r="ADR308">
        <v>37</v>
      </c>
      <c r="ADT308">
        <v>37</v>
      </c>
      <c r="ADV308">
        <v>37</v>
      </c>
      <c r="ADX308">
        <v>37</v>
      </c>
      <c r="ADZ308">
        <v>37</v>
      </c>
      <c r="AEB308">
        <v>37</v>
      </c>
      <c r="AED308">
        <v>37</v>
      </c>
      <c r="AEF308">
        <v>37</v>
      </c>
      <c r="AEH308">
        <v>37</v>
      </c>
      <c r="AEJ308">
        <v>37</v>
      </c>
      <c r="AEL308">
        <v>37</v>
      </c>
      <c r="AEN308">
        <v>37</v>
      </c>
      <c r="AEP308">
        <v>37</v>
      </c>
      <c r="AER308">
        <v>37</v>
      </c>
      <c r="AET308">
        <v>37</v>
      </c>
      <c r="AEV308">
        <v>37</v>
      </c>
      <c r="AEX308">
        <v>37</v>
      </c>
      <c r="AEZ308">
        <v>37</v>
      </c>
      <c r="AFB308">
        <v>37</v>
      </c>
      <c r="AFD308">
        <v>37</v>
      </c>
      <c r="AFF308">
        <v>37</v>
      </c>
      <c r="AFH308">
        <v>37</v>
      </c>
      <c r="AFJ308">
        <v>37</v>
      </c>
      <c r="AFL308">
        <v>37</v>
      </c>
      <c r="AFN308">
        <v>37</v>
      </c>
      <c r="AFP308">
        <v>37</v>
      </c>
      <c r="AFR308">
        <v>37</v>
      </c>
      <c r="AFT308">
        <v>37</v>
      </c>
      <c r="AFV308">
        <v>37</v>
      </c>
      <c r="AFX308">
        <v>37</v>
      </c>
      <c r="AFZ308">
        <v>37</v>
      </c>
      <c r="AGB308">
        <v>37</v>
      </c>
      <c r="AGD308">
        <v>37</v>
      </c>
      <c r="AGF308">
        <v>37</v>
      </c>
      <c r="AGH308">
        <v>37</v>
      </c>
      <c r="AGJ308">
        <v>37</v>
      </c>
      <c r="AGL308">
        <v>37</v>
      </c>
      <c r="AGN308">
        <v>37</v>
      </c>
      <c r="AGP308">
        <v>37</v>
      </c>
      <c r="AGR308">
        <v>37</v>
      </c>
      <c r="AGT308">
        <v>37</v>
      </c>
      <c r="AGV308">
        <v>37</v>
      </c>
      <c r="AGX308">
        <v>37</v>
      </c>
      <c r="AGZ308">
        <v>37</v>
      </c>
      <c r="AHB308">
        <v>37</v>
      </c>
      <c r="AHD308">
        <v>37</v>
      </c>
      <c r="AHF308">
        <v>37</v>
      </c>
      <c r="AHH308">
        <v>37</v>
      </c>
      <c r="AHJ308">
        <v>37</v>
      </c>
      <c r="AHL308">
        <v>37</v>
      </c>
      <c r="AHN308">
        <v>37</v>
      </c>
      <c r="AHP308">
        <v>37</v>
      </c>
      <c r="AHR308">
        <v>37</v>
      </c>
      <c r="AHT308">
        <v>37</v>
      </c>
      <c r="AHV308">
        <v>37</v>
      </c>
      <c r="AHX308">
        <v>37</v>
      </c>
      <c r="AHZ308">
        <v>37</v>
      </c>
      <c r="AIB308">
        <v>37</v>
      </c>
      <c r="AID308">
        <v>37</v>
      </c>
      <c r="AIF308">
        <v>37</v>
      </c>
      <c r="AIH308">
        <v>37</v>
      </c>
      <c r="AIJ308">
        <v>37</v>
      </c>
      <c r="AIL308">
        <v>37</v>
      </c>
      <c r="AIN308">
        <v>37</v>
      </c>
      <c r="AIP308">
        <v>37</v>
      </c>
      <c r="AIR308">
        <v>37</v>
      </c>
      <c r="AIT308">
        <v>37</v>
      </c>
      <c r="AIV308">
        <v>37</v>
      </c>
      <c r="AIX308">
        <v>37</v>
      </c>
      <c r="AIZ308">
        <v>37</v>
      </c>
      <c r="AJB308">
        <v>37</v>
      </c>
      <c r="AJD308">
        <v>37</v>
      </c>
      <c r="AJF308">
        <v>37</v>
      </c>
      <c r="AJH308">
        <v>37</v>
      </c>
      <c r="AJJ308">
        <v>37</v>
      </c>
      <c r="AJL308">
        <v>37</v>
      </c>
      <c r="AJN308">
        <v>37</v>
      </c>
      <c r="AJP308">
        <v>37</v>
      </c>
      <c r="AJR308">
        <v>37</v>
      </c>
      <c r="AJT308">
        <v>37</v>
      </c>
      <c r="AJV308">
        <v>37</v>
      </c>
      <c r="AJX308">
        <v>37</v>
      </c>
      <c r="AJZ308">
        <v>37</v>
      </c>
      <c r="AKB308">
        <v>37</v>
      </c>
      <c r="AKD308">
        <v>37</v>
      </c>
      <c r="AKF308">
        <v>37</v>
      </c>
      <c r="AKH308">
        <v>37</v>
      </c>
      <c r="AKJ308">
        <v>37</v>
      </c>
      <c r="AKL308">
        <v>37</v>
      </c>
      <c r="AKN308">
        <v>37</v>
      </c>
      <c r="AKP308">
        <v>37</v>
      </c>
      <c r="AKR308">
        <v>37</v>
      </c>
      <c r="AKT308">
        <v>37</v>
      </c>
      <c r="AKV308">
        <v>37</v>
      </c>
      <c r="AKX308">
        <v>37</v>
      </c>
      <c r="AKZ308">
        <v>37</v>
      </c>
      <c r="ALB308">
        <v>37</v>
      </c>
      <c r="ALD308">
        <v>37</v>
      </c>
      <c r="ALF308">
        <v>37</v>
      </c>
      <c r="ALH308">
        <v>37</v>
      </c>
      <c r="ALJ308">
        <v>37</v>
      </c>
      <c r="ALL308">
        <v>37</v>
      </c>
      <c r="ALN308">
        <v>37</v>
      </c>
      <c r="ALP308">
        <v>37</v>
      </c>
      <c r="ALR308">
        <v>37</v>
      </c>
    </row>
    <row r="309" spans="1:1006" x14ac:dyDescent="0.25">
      <c r="A309">
        <v>32</v>
      </c>
      <c r="B309">
        <v>20.031420000000001</v>
      </c>
      <c r="H309">
        <v>32</v>
      </c>
      <c r="J309">
        <v>32</v>
      </c>
      <c r="L309">
        <v>32</v>
      </c>
      <c r="N309">
        <v>32</v>
      </c>
      <c r="P309">
        <v>32</v>
      </c>
      <c r="R309">
        <v>32</v>
      </c>
      <c r="T309">
        <v>32</v>
      </c>
      <c r="V309">
        <v>32</v>
      </c>
      <c r="X309">
        <v>32</v>
      </c>
      <c r="Z309">
        <v>32</v>
      </c>
      <c r="AB309">
        <v>32</v>
      </c>
      <c r="AD309">
        <v>32</v>
      </c>
      <c r="AF309">
        <v>32</v>
      </c>
      <c r="AH309">
        <v>32</v>
      </c>
      <c r="AJ309">
        <v>32</v>
      </c>
      <c r="AL309">
        <v>32</v>
      </c>
      <c r="AN309">
        <v>32</v>
      </c>
      <c r="AP309">
        <v>32</v>
      </c>
      <c r="AR309">
        <v>32</v>
      </c>
      <c r="AT309">
        <v>32</v>
      </c>
      <c r="AV309">
        <v>32</v>
      </c>
      <c r="AX309">
        <v>32</v>
      </c>
      <c r="AZ309">
        <v>32</v>
      </c>
      <c r="BB309">
        <v>32</v>
      </c>
      <c r="BD309">
        <v>32</v>
      </c>
      <c r="BF309">
        <v>32</v>
      </c>
      <c r="BH309">
        <v>32</v>
      </c>
      <c r="BJ309">
        <v>32</v>
      </c>
      <c r="BL309">
        <v>32</v>
      </c>
      <c r="BN309">
        <v>32</v>
      </c>
      <c r="BP309">
        <v>32</v>
      </c>
      <c r="BR309">
        <v>32</v>
      </c>
      <c r="BT309">
        <v>32</v>
      </c>
      <c r="BV309">
        <v>32</v>
      </c>
      <c r="BX309">
        <v>32</v>
      </c>
      <c r="BZ309">
        <v>32</v>
      </c>
      <c r="CB309">
        <v>32</v>
      </c>
      <c r="CD309">
        <v>32</v>
      </c>
      <c r="CF309">
        <v>32</v>
      </c>
      <c r="CH309">
        <v>32</v>
      </c>
      <c r="CJ309">
        <v>32</v>
      </c>
      <c r="CL309">
        <v>32</v>
      </c>
      <c r="CN309">
        <v>32</v>
      </c>
      <c r="CP309">
        <v>32</v>
      </c>
      <c r="CR309">
        <v>32</v>
      </c>
      <c r="CT309">
        <v>32</v>
      </c>
      <c r="CV309">
        <v>32</v>
      </c>
      <c r="CX309">
        <v>32</v>
      </c>
      <c r="CZ309">
        <v>32</v>
      </c>
      <c r="DB309">
        <v>32</v>
      </c>
      <c r="DD309">
        <v>32</v>
      </c>
      <c r="DF309">
        <v>32</v>
      </c>
      <c r="DH309">
        <v>32</v>
      </c>
      <c r="DJ309">
        <v>32</v>
      </c>
      <c r="DL309">
        <v>32</v>
      </c>
      <c r="DN309">
        <v>32</v>
      </c>
      <c r="DP309">
        <v>32</v>
      </c>
      <c r="DR309">
        <v>32</v>
      </c>
      <c r="DT309">
        <v>32</v>
      </c>
      <c r="DV309">
        <v>32</v>
      </c>
      <c r="DX309">
        <v>32</v>
      </c>
      <c r="DZ309">
        <v>32</v>
      </c>
      <c r="EB309">
        <v>32</v>
      </c>
      <c r="ED309">
        <v>32</v>
      </c>
      <c r="EF309">
        <v>32</v>
      </c>
      <c r="EH309">
        <v>32</v>
      </c>
      <c r="EJ309">
        <v>32</v>
      </c>
      <c r="EL309">
        <v>32</v>
      </c>
      <c r="EN309">
        <v>32</v>
      </c>
      <c r="EP309">
        <v>32</v>
      </c>
      <c r="ER309">
        <v>32</v>
      </c>
      <c r="ET309">
        <v>32</v>
      </c>
      <c r="EV309">
        <v>32</v>
      </c>
      <c r="EX309">
        <v>32</v>
      </c>
      <c r="EZ309">
        <v>32</v>
      </c>
      <c r="FB309">
        <v>32</v>
      </c>
      <c r="FD309">
        <v>32</v>
      </c>
      <c r="FF309">
        <v>32</v>
      </c>
      <c r="FH309">
        <v>32</v>
      </c>
      <c r="FJ309">
        <v>32</v>
      </c>
      <c r="FL309">
        <v>32</v>
      </c>
      <c r="FN309">
        <v>32</v>
      </c>
      <c r="FP309">
        <v>32</v>
      </c>
      <c r="FR309">
        <v>32</v>
      </c>
      <c r="FT309">
        <v>32</v>
      </c>
      <c r="FV309">
        <v>32</v>
      </c>
      <c r="FX309">
        <v>32</v>
      </c>
      <c r="FZ309">
        <v>32</v>
      </c>
      <c r="GB309">
        <v>32</v>
      </c>
      <c r="GD309">
        <v>32</v>
      </c>
      <c r="GF309">
        <v>32</v>
      </c>
      <c r="GH309">
        <v>32</v>
      </c>
      <c r="GJ309">
        <v>32</v>
      </c>
      <c r="GL309">
        <v>32</v>
      </c>
      <c r="GN309">
        <v>32</v>
      </c>
      <c r="GP309">
        <v>32</v>
      </c>
      <c r="GR309">
        <v>32</v>
      </c>
      <c r="GT309">
        <v>32</v>
      </c>
      <c r="GV309">
        <v>32</v>
      </c>
      <c r="GX309">
        <v>32</v>
      </c>
      <c r="GZ309">
        <v>32</v>
      </c>
      <c r="HB309">
        <v>32</v>
      </c>
      <c r="HD309">
        <v>32</v>
      </c>
      <c r="HF309">
        <v>32</v>
      </c>
      <c r="HH309">
        <v>32</v>
      </c>
      <c r="HJ309">
        <v>32</v>
      </c>
      <c r="HL309">
        <v>32</v>
      </c>
      <c r="HN309">
        <v>32</v>
      </c>
      <c r="HP309">
        <v>32</v>
      </c>
      <c r="HR309">
        <v>32</v>
      </c>
      <c r="HT309">
        <v>32</v>
      </c>
      <c r="HV309">
        <v>32</v>
      </c>
      <c r="HX309">
        <v>32</v>
      </c>
      <c r="HZ309">
        <v>32</v>
      </c>
      <c r="IB309">
        <v>32</v>
      </c>
      <c r="ID309">
        <v>32</v>
      </c>
      <c r="IF309">
        <v>32</v>
      </c>
      <c r="IH309">
        <v>32</v>
      </c>
      <c r="IJ309">
        <v>32</v>
      </c>
      <c r="IL309">
        <v>32</v>
      </c>
      <c r="IN309">
        <v>32</v>
      </c>
      <c r="IP309">
        <v>32</v>
      </c>
      <c r="IR309">
        <v>32</v>
      </c>
      <c r="IT309">
        <v>32</v>
      </c>
      <c r="IV309">
        <v>32</v>
      </c>
      <c r="IX309">
        <v>32</v>
      </c>
      <c r="IZ309">
        <v>32</v>
      </c>
      <c r="JB309">
        <v>32</v>
      </c>
      <c r="JD309">
        <v>32</v>
      </c>
      <c r="JF309">
        <v>32</v>
      </c>
      <c r="JH309">
        <v>32</v>
      </c>
      <c r="JJ309">
        <v>32</v>
      </c>
      <c r="JL309">
        <v>32</v>
      </c>
      <c r="JN309">
        <v>32</v>
      </c>
      <c r="JP309">
        <v>32</v>
      </c>
      <c r="JR309">
        <v>32</v>
      </c>
      <c r="JT309">
        <v>32</v>
      </c>
      <c r="JV309">
        <v>32</v>
      </c>
      <c r="JX309">
        <v>32</v>
      </c>
      <c r="JZ309">
        <v>32</v>
      </c>
      <c r="KB309">
        <v>32</v>
      </c>
      <c r="KD309">
        <v>32</v>
      </c>
      <c r="KF309">
        <v>32</v>
      </c>
      <c r="KH309">
        <v>32</v>
      </c>
      <c r="KJ309">
        <v>32</v>
      </c>
      <c r="KL309">
        <v>32</v>
      </c>
      <c r="KN309">
        <v>32</v>
      </c>
      <c r="KP309">
        <v>32</v>
      </c>
      <c r="KR309">
        <v>32</v>
      </c>
      <c r="KT309">
        <v>32</v>
      </c>
      <c r="KV309">
        <v>32</v>
      </c>
      <c r="KX309">
        <v>32</v>
      </c>
      <c r="KZ309">
        <v>32</v>
      </c>
      <c r="LB309">
        <v>32</v>
      </c>
      <c r="LD309">
        <v>32</v>
      </c>
      <c r="LF309">
        <v>32</v>
      </c>
      <c r="LH309">
        <v>32</v>
      </c>
      <c r="LJ309">
        <v>32</v>
      </c>
      <c r="LL309">
        <v>32</v>
      </c>
      <c r="LN309">
        <v>32</v>
      </c>
      <c r="LP309">
        <v>32</v>
      </c>
      <c r="LR309">
        <v>32</v>
      </c>
      <c r="LT309">
        <v>32</v>
      </c>
      <c r="LV309">
        <v>32</v>
      </c>
      <c r="LX309">
        <v>32</v>
      </c>
      <c r="LZ309">
        <v>32</v>
      </c>
      <c r="MB309">
        <v>32</v>
      </c>
      <c r="MD309">
        <v>32</v>
      </c>
      <c r="MF309">
        <v>32</v>
      </c>
      <c r="MH309">
        <v>32</v>
      </c>
      <c r="MJ309">
        <v>32</v>
      </c>
      <c r="ML309">
        <v>32</v>
      </c>
      <c r="MN309">
        <v>32</v>
      </c>
      <c r="MP309">
        <v>32</v>
      </c>
      <c r="MR309">
        <v>32</v>
      </c>
      <c r="MT309">
        <v>32</v>
      </c>
      <c r="MV309">
        <v>32</v>
      </c>
      <c r="MX309">
        <v>32</v>
      </c>
      <c r="MZ309">
        <v>32</v>
      </c>
      <c r="NB309">
        <v>32</v>
      </c>
      <c r="ND309">
        <v>32</v>
      </c>
      <c r="NF309">
        <v>32</v>
      </c>
      <c r="NH309">
        <v>32</v>
      </c>
      <c r="NJ309">
        <v>32</v>
      </c>
      <c r="NL309">
        <v>32</v>
      </c>
      <c r="NN309">
        <v>32</v>
      </c>
      <c r="NP309">
        <v>32</v>
      </c>
      <c r="NR309">
        <v>32</v>
      </c>
      <c r="NT309">
        <v>32</v>
      </c>
      <c r="NV309">
        <v>32</v>
      </c>
      <c r="NX309">
        <v>32</v>
      </c>
      <c r="NZ309">
        <v>32</v>
      </c>
      <c r="OB309">
        <v>32</v>
      </c>
      <c r="OD309">
        <v>32</v>
      </c>
      <c r="OF309">
        <v>32</v>
      </c>
      <c r="OH309">
        <v>32</v>
      </c>
      <c r="OJ309">
        <v>32</v>
      </c>
      <c r="OL309">
        <v>32</v>
      </c>
      <c r="ON309">
        <v>32</v>
      </c>
      <c r="OP309">
        <v>32</v>
      </c>
      <c r="OR309">
        <v>32</v>
      </c>
      <c r="OT309">
        <v>32</v>
      </c>
      <c r="OV309">
        <v>32</v>
      </c>
      <c r="OX309">
        <v>32</v>
      </c>
      <c r="OZ309">
        <v>32</v>
      </c>
      <c r="PB309">
        <v>32</v>
      </c>
      <c r="PD309">
        <v>32</v>
      </c>
      <c r="PF309">
        <v>32</v>
      </c>
      <c r="PH309">
        <v>32</v>
      </c>
      <c r="PJ309">
        <v>32</v>
      </c>
      <c r="PL309">
        <v>32</v>
      </c>
      <c r="PN309">
        <v>32</v>
      </c>
      <c r="PP309">
        <v>32</v>
      </c>
      <c r="PR309">
        <v>32</v>
      </c>
      <c r="PT309">
        <v>32</v>
      </c>
      <c r="PV309">
        <v>32</v>
      </c>
      <c r="PX309">
        <v>32</v>
      </c>
      <c r="PZ309">
        <v>32</v>
      </c>
      <c r="QB309">
        <v>32</v>
      </c>
      <c r="QD309">
        <v>32</v>
      </c>
      <c r="QF309">
        <v>32</v>
      </c>
      <c r="QH309">
        <v>32</v>
      </c>
      <c r="QJ309">
        <v>32</v>
      </c>
      <c r="QL309">
        <v>32</v>
      </c>
      <c r="QN309">
        <v>32</v>
      </c>
      <c r="QP309">
        <v>32</v>
      </c>
      <c r="QR309">
        <v>32</v>
      </c>
      <c r="QT309">
        <v>32</v>
      </c>
      <c r="QV309">
        <v>32</v>
      </c>
      <c r="QX309">
        <v>32</v>
      </c>
      <c r="QZ309">
        <v>32</v>
      </c>
      <c r="RB309">
        <v>32</v>
      </c>
      <c r="RD309">
        <v>32</v>
      </c>
      <c r="RF309">
        <v>32</v>
      </c>
      <c r="RH309">
        <v>32</v>
      </c>
      <c r="RJ309">
        <v>32</v>
      </c>
      <c r="RL309">
        <v>32</v>
      </c>
      <c r="RN309">
        <v>32</v>
      </c>
      <c r="RP309">
        <v>32</v>
      </c>
      <c r="RR309">
        <v>32</v>
      </c>
      <c r="RT309">
        <v>32</v>
      </c>
      <c r="RV309">
        <v>32</v>
      </c>
      <c r="RX309">
        <v>32</v>
      </c>
      <c r="RZ309">
        <v>32</v>
      </c>
      <c r="SB309">
        <v>32</v>
      </c>
      <c r="SD309">
        <v>32</v>
      </c>
      <c r="SF309">
        <v>32</v>
      </c>
      <c r="SH309">
        <v>32</v>
      </c>
      <c r="SJ309">
        <v>32</v>
      </c>
      <c r="SL309">
        <v>32</v>
      </c>
      <c r="SN309">
        <v>32</v>
      </c>
      <c r="SP309">
        <v>32</v>
      </c>
      <c r="SR309">
        <v>32</v>
      </c>
      <c r="ST309">
        <v>32</v>
      </c>
      <c r="SV309">
        <v>32</v>
      </c>
      <c r="SX309">
        <v>32</v>
      </c>
      <c r="SZ309">
        <v>32</v>
      </c>
      <c r="TB309">
        <v>32</v>
      </c>
      <c r="TD309">
        <v>32</v>
      </c>
      <c r="TF309">
        <v>32</v>
      </c>
      <c r="TH309">
        <v>32</v>
      </c>
      <c r="TJ309">
        <v>32</v>
      </c>
      <c r="TL309">
        <v>32</v>
      </c>
      <c r="TN309">
        <v>32</v>
      </c>
      <c r="TP309">
        <v>32</v>
      </c>
      <c r="TR309">
        <v>32</v>
      </c>
      <c r="TT309">
        <v>32</v>
      </c>
      <c r="TV309">
        <v>32</v>
      </c>
      <c r="TX309">
        <v>32</v>
      </c>
      <c r="TZ309">
        <v>32</v>
      </c>
      <c r="UB309">
        <v>32</v>
      </c>
      <c r="UD309">
        <v>32</v>
      </c>
      <c r="UF309">
        <v>32</v>
      </c>
      <c r="UH309">
        <v>32</v>
      </c>
      <c r="UJ309">
        <v>32</v>
      </c>
      <c r="UL309">
        <v>32</v>
      </c>
      <c r="UN309">
        <v>32</v>
      </c>
      <c r="UP309">
        <v>32</v>
      </c>
      <c r="UR309">
        <v>32</v>
      </c>
      <c r="UT309">
        <v>32</v>
      </c>
      <c r="UV309">
        <v>32</v>
      </c>
      <c r="UX309">
        <v>32</v>
      </c>
      <c r="UZ309">
        <v>32</v>
      </c>
      <c r="VB309">
        <v>32</v>
      </c>
      <c r="VD309">
        <v>32</v>
      </c>
      <c r="VF309">
        <v>32</v>
      </c>
      <c r="VH309">
        <v>32</v>
      </c>
      <c r="VJ309">
        <v>32</v>
      </c>
      <c r="VL309">
        <v>32</v>
      </c>
      <c r="VN309">
        <v>32</v>
      </c>
      <c r="VP309">
        <v>32</v>
      </c>
      <c r="VR309">
        <v>32</v>
      </c>
      <c r="VT309">
        <v>32</v>
      </c>
      <c r="VV309">
        <v>32</v>
      </c>
      <c r="VX309">
        <v>32</v>
      </c>
      <c r="VZ309">
        <v>32</v>
      </c>
      <c r="WB309">
        <v>32</v>
      </c>
      <c r="WD309">
        <v>32</v>
      </c>
      <c r="WF309">
        <v>32</v>
      </c>
      <c r="WH309">
        <v>32</v>
      </c>
      <c r="WJ309">
        <v>32</v>
      </c>
      <c r="WL309">
        <v>32</v>
      </c>
      <c r="WN309">
        <v>32</v>
      </c>
      <c r="WP309">
        <v>32</v>
      </c>
      <c r="WR309">
        <v>32</v>
      </c>
      <c r="WT309">
        <v>32</v>
      </c>
      <c r="WV309">
        <v>32</v>
      </c>
      <c r="WX309">
        <v>32</v>
      </c>
      <c r="WZ309">
        <v>32</v>
      </c>
      <c r="XB309">
        <v>32</v>
      </c>
      <c r="XD309">
        <v>32</v>
      </c>
      <c r="XF309">
        <v>32</v>
      </c>
      <c r="XH309">
        <v>32</v>
      </c>
      <c r="XJ309">
        <v>32</v>
      </c>
      <c r="XL309">
        <v>32</v>
      </c>
      <c r="XN309">
        <v>32</v>
      </c>
      <c r="XP309">
        <v>32</v>
      </c>
      <c r="XR309">
        <v>32</v>
      </c>
      <c r="XT309">
        <v>32</v>
      </c>
      <c r="XV309">
        <v>32</v>
      </c>
      <c r="XX309">
        <v>32</v>
      </c>
      <c r="XZ309">
        <v>32</v>
      </c>
      <c r="YB309">
        <v>32</v>
      </c>
      <c r="YD309">
        <v>32</v>
      </c>
      <c r="YF309">
        <v>32</v>
      </c>
      <c r="YH309">
        <v>32</v>
      </c>
      <c r="YJ309">
        <v>32</v>
      </c>
      <c r="YL309">
        <v>32</v>
      </c>
      <c r="YN309">
        <v>32</v>
      </c>
      <c r="YP309">
        <v>32</v>
      </c>
      <c r="YR309">
        <v>32</v>
      </c>
      <c r="YT309">
        <v>32</v>
      </c>
      <c r="YV309">
        <v>32</v>
      </c>
      <c r="YX309">
        <v>32</v>
      </c>
      <c r="YZ309">
        <v>32</v>
      </c>
      <c r="ZB309">
        <v>32</v>
      </c>
      <c r="ZD309">
        <v>32</v>
      </c>
      <c r="ZF309">
        <v>32</v>
      </c>
      <c r="ZH309">
        <v>32</v>
      </c>
      <c r="ZJ309">
        <v>32</v>
      </c>
      <c r="ZL309">
        <v>32</v>
      </c>
      <c r="ZN309">
        <v>32</v>
      </c>
      <c r="ZP309">
        <v>32</v>
      </c>
      <c r="ZR309">
        <v>32</v>
      </c>
      <c r="ZT309">
        <v>32</v>
      </c>
      <c r="ZV309">
        <v>32</v>
      </c>
      <c r="ZX309">
        <v>32</v>
      </c>
      <c r="ZZ309">
        <v>32</v>
      </c>
      <c r="AAB309">
        <v>32</v>
      </c>
      <c r="AAD309">
        <v>32</v>
      </c>
      <c r="AAF309">
        <v>32</v>
      </c>
      <c r="AAH309">
        <v>32</v>
      </c>
      <c r="AAJ309">
        <v>32</v>
      </c>
      <c r="AAL309">
        <v>32</v>
      </c>
      <c r="AAN309">
        <v>32</v>
      </c>
      <c r="AAP309">
        <v>32</v>
      </c>
      <c r="AAR309">
        <v>32</v>
      </c>
      <c r="AAT309">
        <v>32</v>
      </c>
      <c r="AAV309">
        <v>32</v>
      </c>
      <c r="AAX309">
        <v>32</v>
      </c>
      <c r="AAZ309">
        <v>32</v>
      </c>
      <c r="ABB309">
        <v>32</v>
      </c>
      <c r="ABD309">
        <v>32</v>
      </c>
      <c r="ABF309">
        <v>32</v>
      </c>
      <c r="ABH309">
        <v>32</v>
      </c>
      <c r="ABJ309">
        <v>32</v>
      </c>
      <c r="ABL309">
        <v>32</v>
      </c>
      <c r="ABN309">
        <v>32</v>
      </c>
      <c r="ABP309">
        <v>32</v>
      </c>
      <c r="ABR309">
        <v>32</v>
      </c>
      <c r="ABT309">
        <v>32</v>
      </c>
      <c r="ABV309">
        <v>32</v>
      </c>
      <c r="ABX309">
        <v>32</v>
      </c>
      <c r="ABZ309">
        <v>32</v>
      </c>
      <c r="ACB309">
        <v>32</v>
      </c>
      <c r="ACD309">
        <v>32</v>
      </c>
      <c r="ACF309">
        <v>32</v>
      </c>
      <c r="ACH309">
        <v>32</v>
      </c>
      <c r="ACJ309">
        <v>32</v>
      </c>
      <c r="ACL309">
        <v>32</v>
      </c>
      <c r="ACN309">
        <v>32</v>
      </c>
      <c r="ACP309">
        <v>32</v>
      </c>
      <c r="ACR309">
        <v>32</v>
      </c>
      <c r="ACT309">
        <v>32</v>
      </c>
      <c r="ACV309">
        <v>32</v>
      </c>
      <c r="ACX309">
        <v>32</v>
      </c>
      <c r="ACZ309">
        <v>32</v>
      </c>
      <c r="ADB309">
        <v>32</v>
      </c>
      <c r="ADD309">
        <v>32</v>
      </c>
      <c r="ADF309">
        <v>32</v>
      </c>
      <c r="ADH309">
        <v>32</v>
      </c>
      <c r="ADJ309">
        <v>32</v>
      </c>
      <c r="ADL309">
        <v>32</v>
      </c>
      <c r="ADN309">
        <v>32</v>
      </c>
      <c r="ADP309">
        <v>32</v>
      </c>
      <c r="ADR309">
        <v>32</v>
      </c>
      <c r="ADT309">
        <v>32</v>
      </c>
      <c r="ADV309">
        <v>32</v>
      </c>
      <c r="ADX309">
        <v>32</v>
      </c>
      <c r="ADZ309">
        <v>32</v>
      </c>
      <c r="AEB309">
        <v>32</v>
      </c>
      <c r="AED309">
        <v>32</v>
      </c>
      <c r="AEF309">
        <v>32</v>
      </c>
      <c r="AEH309">
        <v>32</v>
      </c>
      <c r="AEJ309">
        <v>32</v>
      </c>
      <c r="AEL309">
        <v>32</v>
      </c>
      <c r="AEN309">
        <v>32</v>
      </c>
      <c r="AEP309">
        <v>32</v>
      </c>
      <c r="AER309">
        <v>32</v>
      </c>
      <c r="AET309">
        <v>32</v>
      </c>
      <c r="AEV309">
        <v>32</v>
      </c>
      <c r="AEX309">
        <v>32</v>
      </c>
      <c r="AEZ309">
        <v>32</v>
      </c>
      <c r="AFB309">
        <v>32</v>
      </c>
      <c r="AFD309">
        <v>32</v>
      </c>
      <c r="AFF309">
        <v>32</v>
      </c>
      <c r="AFH309">
        <v>32</v>
      </c>
      <c r="AFJ309">
        <v>32</v>
      </c>
      <c r="AFL309">
        <v>32</v>
      </c>
      <c r="AFN309">
        <v>32</v>
      </c>
      <c r="AFP309">
        <v>32</v>
      </c>
      <c r="AFR309">
        <v>32</v>
      </c>
      <c r="AFT309">
        <v>32</v>
      </c>
      <c r="AFV309">
        <v>32</v>
      </c>
      <c r="AFX309">
        <v>32</v>
      </c>
      <c r="AFZ309">
        <v>32</v>
      </c>
      <c r="AGB309">
        <v>32</v>
      </c>
      <c r="AGD309">
        <v>32</v>
      </c>
      <c r="AGF309">
        <v>32</v>
      </c>
      <c r="AGH309">
        <v>32</v>
      </c>
      <c r="AGJ309">
        <v>32</v>
      </c>
      <c r="AGL309">
        <v>32</v>
      </c>
      <c r="AGN309">
        <v>32</v>
      </c>
      <c r="AGP309">
        <v>32</v>
      </c>
      <c r="AGR309">
        <v>32</v>
      </c>
      <c r="AGT309">
        <v>32</v>
      </c>
      <c r="AGV309">
        <v>32</v>
      </c>
      <c r="AGX309">
        <v>32</v>
      </c>
      <c r="AGZ309">
        <v>32</v>
      </c>
      <c r="AHB309">
        <v>32</v>
      </c>
      <c r="AHD309">
        <v>32</v>
      </c>
      <c r="AHF309">
        <v>32</v>
      </c>
      <c r="AHH309">
        <v>32</v>
      </c>
      <c r="AHJ309">
        <v>32</v>
      </c>
      <c r="AHL309">
        <v>32</v>
      </c>
      <c r="AHN309">
        <v>32</v>
      </c>
      <c r="AHP309">
        <v>32</v>
      </c>
      <c r="AHR309">
        <v>32</v>
      </c>
      <c r="AHT309">
        <v>32</v>
      </c>
      <c r="AHV309">
        <v>32</v>
      </c>
      <c r="AHX309">
        <v>32</v>
      </c>
      <c r="AHZ309">
        <v>32</v>
      </c>
      <c r="AIB309">
        <v>32</v>
      </c>
      <c r="AID309">
        <v>32</v>
      </c>
      <c r="AIF309">
        <v>32</v>
      </c>
      <c r="AIH309">
        <v>32</v>
      </c>
      <c r="AIJ309">
        <v>32</v>
      </c>
      <c r="AIL309">
        <v>32</v>
      </c>
      <c r="AIN309">
        <v>32</v>
      </c>
      <c r="AIP309">
        <v>32</v>
      </c>
      <c r="AIR309">
        <v>32</v>
      </c>
      <c r="AIT309">
        <v>32</v>
      </c>
      <c r="AIV309">
        <v>32</v>
      </c>
      <c r="AIX309">
        <v>32</v>
      </c>
      <c r="AIZ309">
        <v>32</v>
      </c>
      <c r="AJB309">
        <v>32</v>
      </c>
      <c r="AJD309">
        <v>32</v>
      </c>
      <c r="AJF309">
        <v>32</v>
      </c>
      <c r="AJH309">
        <v>32</v>
      </c>
      <c r="AJJ309">
        <v>32</v>
      </c>
      <c r="AJL309">
        <v>32</v>
      </c>
      <c r="AJN309">
        <v>32</v>
      </c>
      <c r="AJP309">
        <v>32</v>
      </c>
      <c r="AJR309">
        <v>32</v>
      </c>
      <c r="AJT309">
        <v>32</v>
      </c>
      <c r="AJV309">
        <v>32</v>
      </c>
      <c r="AJX309">
        <v>32</v>
      </c>
      <c r="AJZ309">
        <v>32</v>
      </c>
      <c r="AKB309">
        <v>32</v>
      </c>
      <c r="AKD309">
        <v>32</v>
      </c>
      <c r="AKF309">
        <v>32</v>
      </c>
      <c r="AKH309">
        <v>32</v>
      </c>
      <c r="AKJ309">
        <v>32</v>
      </c>
      <c r="AKL309">
        <v>32</v>
      </c>
      <c r="AKN309">
        <v>32</v>
      </c>
      <c r="AKP309">
        <v>32</v>
      </c>
      <c r="AKR309">
        <v>32</v>
      </c>
      <c r="AKT309">
        <v>32</v>
      </c>
      <c r="AKV309">
        <v>32</v>
      </c>
      <c r="AKX309">
        <v>32</v>
      </c>
      <c r="AKZ309">
        <v>32</v>
      </c>
      <c r="ALB309">
        <v>32</v>
      </c>
      <c r="ALD309">
        <v>32</v>
      </c>
      <c r="ALF309">
        <v>32</v>
      </c>
      <c r="ALH309">
        <v>32</v>
      </c>
      <c r="ALJ309">
        <v>32</v>
      </c>
      <c r="ALL309">
        <v>32</v>
      </c>
      <c r="ALN309">
        <v>32</v>
      </c>
      <c r="ALP309">
        <v>32</v>
      </c>
      <c r="ALR309">
        <v>32</v>
      </c>
    </row>
    <row r="310" spans="1:1006" x14ac:dyDescent="0.25">
      <c r="A310">
        <v>11</v>
      </c>
      <c r="B310">
        <v>19.031570000000002</v>
      </c>
      <c r="H310">
        <v>11</v>
      </c>
      <c r="J310">
        <v>11</v>
      </c>
      <c r="L310">
        <v>11</v>
      </c>
      <c r="N310">
        <v>11</v>
      </c>
      <c r="P310">
        <v>11</v>
      </c>
      <c r="R310">
        <v>11</v>
      </c>
      <c r="T310">
        <v>11</v>
      </c>
      <c r="V310">
        <v>11</v>
      </c>
      <c r="X310">
        <v>11</v>
      </c>
      <c r="Z310">
        <v>11</v>
      </c>
      <c r="AB310">
        <v>11</v>
      </c>
      <c r="AD310">
        <v>11</v>
      </c>
      <c r="AF310">
        <v>11</v>
      </c>
      <c r="AH310">
        <v>11</v>
      </c>
      <c r="AJ310">
        <v>11</v>
      </c>
      <c r="AL310">
        <v>11</v>
      </c>
      <c r="AN310">
        <v>11</v>
      </c>
      <c r="AP310">
        <v>11</v>
      </c>
      <c r="AR310">
        <v>11</v>
      </c>
      <c r="AT310">
        <v>11</v>
      </c>
      <c r="AV310">
        <v>11</v>
      </c>
      <c r="AX310">
        <v>11</v>
      </c>
      <c r="AZ310">
        <v>11</v>
      </c>
      <c r="BB310">
        <v>11</v>
      </c>
      <c r="BD310">
        <v>11</v>
      </c>
      <c r="BF310">
        <v>11</v>
      </c>
      <c r="BH310">
        <v>11</v>
      </c>
      <c r="BJ310">
        <v>11</v>
      </c>
      <c r="BL310">
        <v>11</v>
      </c>
      <c r="BN310">
        <v>11</v>
      </c>
      <c r="BP310">
        <v>11</v>
      </c>
      <c r="BR310">
        <v>11</v>
      </c>
      <c r="BT310">
        <v>11</v>
      </c>
      <c r="BV310">
        <v>11</v>
      </c>
      <c r="BX310">
        <v>11</v>
      </c>
      <c r="BZ310">
        <v>11</v>
      </c>
      <c r="CB310">
        <v>11</v>
      </c>
      <c r="CD310">
        <v>11</v>
      </c>
      <c r="CF310">
        <v>11</v>
      </c>
      <c r="CH310">
        <v>11</v>
      </c>
      <c r="CJ310">
        <v>11</v>
      </c>
      <c r="CL310">
        <v>11</v>
      </c>
      <c r="CN310">
        <v>11</v>
      </c>
      <c r="CP310">
        <v>11</v>
      </c>
      <c r="CR310">
        <v>11</v>
      </c>
      <c r="CT310">
        <v>11</v>
      </c>
      <c r="CV310">
        <v>11</v>
      </c>
      <c r="CX310">
        <v>11</v>
      </c>
      <c r="CZ310">
        <v>11</v>
      </c>
      <c r="DB310">
        <v>11</v>
      </c>
      <c r="DD310">
        <v>11</v>
      </c>
      <c r="DF310">
        <v>11</v>
      </c>
      <c r="DH310">
        <v>11</v>
      </c>
      <c r="DJ310">
        <v>11</v>
      </c>
      <c r="DL310">
        <v>11</v>
      </c>
      <c r="DN310">
        <v>11</v>
      </c>
      <c r="DP310">
        <v>11</v>
      </c>
      <c r="DR310">
        <v>11</v>
      </c>
      <c r="DT310">
        <v>11</v>
      </c>
      <c r="DV310">
        <v>11</v>
      </c>
      <c r="DX310">
        <v>11</v>
      </c>
      <c r="DZ310">
        <v>11</v>
      </c>
      <c r="EB310">
        <v>11</v>
      </c>
      <c r="ED310">
        <v>11</v>
      </c>
      <c r="EF310">
        <v>11</v>
      </c>
      <c r="EH310">
        <v>11</v>
      </c>
      <c r="EJ310">
        <v>11</v>
      </c>
      <c r="EL310">
        <v>11</v>
      </c>
      <c r="EN310">
        <v>11</v>
      </c>
      <c r="EP310">
        <v>11</v>
      </c>
      <c r="ER310">
        <v>11</v>
      </c>
      <c r="ET310">
        <v>11</v>
      </c>
      <c r="EV310">
        <v>11</v>
      </c>
      <c r="EX310">
        <v>11</v>
      </c>
      <c r="EZ310">
        <v>11</v>
      </c>
      <c r="FB310">
        <v>11</v>
      </c>
      <c r="FD310">
        <v>11</v>
      </c>
      <c r="FF310">
        <v>11</v>
      </c>
      <c r="FH310">
        <v>11</v>
      </c>
      <c r="FJ310">
        <v>11</v>
      </c>
      <c r="FL310">
        <v>11</v>
      </c>
      <c r="FN310">
        <v>11</v>
      </c>
      <c r="FP310">
        <v>11</v>
      </c>
      <c r="FR310">
        <v>11</v>
      </c>
      <c r="FT310">
        <v>11</v>
      </c>
      <c r="FV310">
        <v>11</v>
      </c>
      <c r="FX310">
        <v>11</v>
      </c>
      <c r="FZ310">
        <v>11</v>
      </c>
      <c r="GB310">
        <v>11</v>
      </c>
      <c r="GD310">
        <v>11</v>
      </c>
      <c r="GF310">
        <v>11</v>
      </c>
      <c r="GH310">
        <v>11</v>
      </c>
      <c r="GJ310">
        <v>11</v>
      </c>
      <c r="GL310">
        <v>11</v>
      </c>
      <c r="GN310">
        <v>11</v>
      </c>
      <c r="GP310">
        <v>11</v>
      </c>
      <c r="GR310">
        <v>11</v>
      </c>
      <c r="GT310">
        <v>11</v>
      </c>
      <c r="GV310">
        <v>11</v>
      </c>
      <c r="GX310">
        <v>11</v>
      </c>
      <c r="GZ310">
        <v>11</v>
      </c>
      <c r="HB310">
        <v>11</v>
      </c>
      <c r="HD310">
        <v>11</v>
      </c>
      <c r="HF310">
        <v>11</v>
      </c>
      <c r="HH310">
        <v>11</v>
      </c>
      <c r="HJ310">
        <v>11</v>
      </c>
      <c r="HL310">
        <v>11</v>
      </c>
      <c r="HN310">
        <v>11</v>
      </c>
      <c r="HP310">
        <v>11</v>
      </c>
      <c r="HR310">
        <v>11</v>
      </c>
      <c r="HT310">
        <v>11</v>
      </c>
      <c r="HV310">
        <v>11</v>
      </c>
      <c r="HX310">
        <v>11</v>
      </c>
      <c r="HZ310">
        <v>11</v>
      </c>
      <c r="IB310">
        <v>11</v>
      </c>
      <c r="ID310">
        <v>11</v>
      </c>
      <c r="IF310">
        <v>11</v>
      </c>
      <c r="IH310">
        <v>11</v>
      </c>
      <c r="IJ310">
        <v>11</v>
      </c>
      <c r="IL310">
        <v>11</v>
      </c>
      <c r="IN310">
        <v>11</v>
      </c>
      <c r="IP310">
        <v>11</v>
      </c>
      <c r="IR310">
        <v>11</v>
      </c>
      <c r="IT310">
        <v>11</v>
      </c>
      <c r="IV310">
        <v>11</v>
      </c>
      <c r="IX310">
        <v>11</v>
      </c>
      <c r="IZ310">
        <v>11</v>
      </c>
      <c r="JB310">
        <v>11</v>
      </c>
      <c r="JD310">
        <v>11</v>
      </c>
      <c r="JF310">
        <v>11</v>
      </c>
      <c r="JH310">
        <v>11</v>
      </c>
      <c r="JJ310">
        <v>11</v>
      </c>
      <c r="JL310">
        <v>11</v>
      </c>
      <c r="JN310">
        <v>11</v>
      </c>
      <c r="JP310">
        <v>11</v>
      </c>
      <c r="JR310">
        <v>11</v>
      </c>
      <c r="JT310">
        <v>11</v>
      </c>
      <c r="JV310">
        <v>11</v>
      </c>
      <c r="JX310">
        <v>11</v>
      </c>
      <c r="JZ310">
        <v>11</v>
      </c>
      <c r="KB310">
        <v>11</v>
      </c>
      <c r="KD310">
        <v>11</v>
      </c>
      <c r="KF310">
        <v>11</v>
      </c>
      <c r="KH310">
        <v>11</v>
      </c>
      <c r="KJ310">
        <v>11</v>
      </c>
      <c r="KL310">
        <v>11</v>
      </c>
      <c r="KN310">
        <v>11</v>
      </c>
      <c r="KP310">
        <v>11</v>
      </c>
      <c r="KR310">
        <v>11</v>
      </c>
      <c r="KT310">
        <v>11</v>
      </c>
      <c r="KV310">
        <v>11</v>
      </c>
      <c r="KX310">
        <v>11</v>
      </c>
      <c r="KZ310">
        <v>11</v>
      </c>
      <c r="LB310">
        <v>11</v>
      </c>
      <c r="LD310">
        <v>11</v>
      </c>
      <c r="LF310">
        <v>11</v>
      </c>
      <c r="LH310">
        <v>11</v>
      </c>
      <c r="LJ310">
        <v>11</v>
      </c>
      <c r="LL310">
        <v>11</v>
      </c>
      <c r="LN310">
        <v>11</v>
      </c>
      <c r="LP310">
        <v>11</v>
      </c>
      <c r="LR310">
        <v>11</v>
      </c>
      <c r="LT310">
        <v>11</v>
      </c>
      <c r="LV310">
        <v>11</v>
      </c>
      <c r="LX310">
        <v>11</v>
      </c>
      <c r="LZ310">
        <v>11</v>
      </c>
      <c r="MB310">
        <v>11</v>
      </c>
      <c r="MD310">
        <v>11</v>
      </c>
      <c r="MF310">
        <v>11</v>
      </c>
      <c r="MH310">
        <v>11</v>
      </c>
      <c r="MJ310">
        <v>11</v>
      </c>
      <c r="ML310">
        <v>11</v>
      </c>
      <c r="MN310">
        <v>11</v>
      </c>
      <c r="MP310">
        <v>11</v>
      </c>
      <c r="MR310">
        <v>11</v>
      </c>
      <c r="MT310">
        <v>11</v>
      </c>
      <c r="MV310">
        <v>11</v>
      </c>
      <c r="MX310">
        <v>11</v>
      </c>
      <c r="MZ310">
        <v>11</v>
      </c>
      <c r="NB310">
        <v>11</v>
      </c>
      <c r="ND310">
        <v>11</v>
      </c>
      <c r="NF310">
        <v>11</v>
      </c>
      <c r="NH310">
        <v>11</v>
      </c>
      <c r="NJ310">
        <v>11</v>
      </c>
      <c r="NL310">
        <v>11</v>
      </c>
      <c r="NN310">
        <v>11</v>
      </c>
      <c r="NP310">
        <v>11</v>
      </c>
      <c r="NR310">
        <v>11</v>
      </c>
      <c r="NT310">
        <v>11</v>
      </c>
      <c r="NV310">
        <v>11</v>
      </c>
      <c r="NX310">
        <v>11</v>
      </c>
      <c r="NZ310">
        <v>11</v>
      </c>
      <c r="OB310">
        <v>11</v>
      </c>
      <c r="OD310">
        <v>11</v>
      </c>
      <c r="OF310">
        <v>11</v>
      </c>
      <c r="OH310">
        <v>11</v>
      </c>
      <c r="OJ310">
        <v>11</v>
      </c>
      <c r="OL310">
        <v>11</v>
      </c>
      <c r="ON310">
        <v>11</v>
      </c>
      <c r="OP310">
        <v>11</v>
      </c>
      <c r="OR310">
        <v>11</v>
      </c>
      <c r="OT310">
        <v>11</v>
      </c>
      <c r="OV310">
        <v>11</v>
      </c>
      <c r="OX310">
        <v>11</v>
      </c>
      <c r="OZ310">
        <v>11</v>
      </c>
      <c r="PB310">
        <v>11</v>
      </c>
      <c r="PD310">
        <v>11</v>
      </c>
      <c r="PF310">
        <v>11</v>
      </c>
      <c r="PH310">
        <v>11</v>
      </c>
      <c r="PJ310">
        <v>11</v>
      </c>
      <c r="PL310">
        <v>11</v>
      </c>
      <c r="PN310">
        <v>11</v>
      </c>
      <c r="PP310">
        <v>11</v>
      </c>
      <c r="PR310">
        <v>11</v>
      </c>
      <c r="PT310">
        <v>11</v>
      </c>
      <c r="PV310">
        <v>11</v>
      </c>
      <c r="PX310">
        <v>11</v>
      </c>
      <c r="PZ310">
        <v>11</v>
      </c>
      <c r="QB310">
        <v>11</v>
      </c>
      <c r="QD310">
        <v>11</v>
      </c>
      <c r="QF310">
        <v>11</v>
      </c>
      <c r="QH310">
        <v>11</v>
      </c>
      <c r="QJ310">
        <v>11</v>
      </c>
      <c r="QL310">
        <v>11</v>
      </c>
      <c r="QN310">
        <v>11</v>
      </c>
      <c r="QP310">
        <v>11</v>
      </c>
      <c r="QR310">
        <v>11</v>
      </c>
      <c r="QT310">
        <v>11</v>
      </c>
      <c r="QV310">
        <v>11</v>
      </c>
      <c r="QX310">
        <v>11</v>
      </c>
      <c r="QZ310">
        <v>11</v>
      </c>
      <c r="RB310">
        <v>11</v>
      </c>
      <c r="RD310">
        <v>11</v>
      </c>
      <c r="RF310">
        <v>11</v>
      </c>
      <c r="RH310">
        <v>11</v>
      </c>
      <c r="RJ310">
        <v>11</v>
      </c>
      <c r="RL310">
        <v>11</v>
      </c>
      <c r="RN310">
        <v>11</v>
      </c>
      <c r="RP310">
        <v>11</v>
      </c>
      <c r="RR310">
        <v>11</v>
      </c>
      <c r="RT310">
        <v>11</v>
      </c>
      <c r="RV310">
        <v>11</v>
      </c>
      <c r="RX310">
        <v>11</v>
      </c>
      <c r="RZ310">
        <v>11</v>
      </c>
      <c r="SB310">
        <v>11</v>
      </c>
      <c r="SD310">
        <v>11</v>
      </c>
      <c r="SF310">
        <v>11</v>
      </c>
      <c r="SH310">
        <v>11</v>
      </c>
      <c r="SJ310">
        <v>11</v>
      </c>
      <c r="SL310">
        <v>11</v>
      </c>
      <c r="SN310">
        <v>11</v>
      </c>
      <c r="SP310">
        <v>11</v>
      </c>
      <c r="SR310">
        <v>11</v>
      </c>
      <c r="ST310">
        <v>11</v>
      </c>
      <c r="SV310">
        <v>11</v>
      </c>
      <c r="SX310">
        <v>11</v>
      </c>
      <c r="SZ310">
        <v>11</v>
      </c>
      <c r="TB310">
        <v>11</v>
      </c>
      <c r="TD310">
        <v>11</v>
      </c>
      <c r="TF310">
        <v>11</v>
      </c>
      <c r="TH310">
        <v>11</v>
      </c>
      <c r="TJ310">
        <v>11</v>
      </c>
      <c r="TL310">
        <v>11</v>
      </c>
      <c r="TN310">
        <v>11</v>
      </c>
      <c r="TP310">
        <v>11</v>
      </c>
      <c r="TR310">
        <v>11</v>
      </c>
      <c r="TT310">
        <v>11</v>
      </c>
      <c r="TV310">
        <v>11</v>
      </c>
      <c r="TX310">
        <v>11</v>
      </c>
      <c r="TZ310">
        <v>11</v>
      </c>
      <c r="UB310">
        <v>11</v>
      </c>
      <c r="UD310">
        <v>11</v>
      </c>
      <c r="UF310">
        <v>11</v>
      </c>
      <c r="UH310">
        <v>11</v>
      </c>
      <c r="UJ310">
        <v>11</v>
      </c>
      <c r="UL310">
        <v>11</v>
      </c>
      <c r="UN310">
        <v>11</v>
      </c>
      <c r="UP310">
        <v>11</v>
      </c>
      <c r="UR310">
        <v>11</v>
      </c>
      <c r="UT310">
        <v>11</v>
      </c>
      <c r="UV310">
        <v>11</v>
      </c>
      <c r="UX310">
        <v>11</v>
      </c>
      <c r="UZ310">
        <v>11</v>
      </c>
      <c r="VB310">
        <v>11</v>
      </c>
      <c r="VD310">
        <v>11</v>
      </c>
      <c r="VF310">
        <v>11</v>
      </c>
      <c r="VH310">
        <v>11</v>
      </c>
      <c r="VJ310">
        <v>11</v>
      </c>
      <c r="VL310">
        <v>11</v>
      </c>
      <c r="VN310">
        <v>11</v>
      </c>
      <c r="VP310">
        <v>11</v>
      </c>
      <c r="VR310">
        <v>11</v>
      </c>
      <c r="VT310">
        <v>11</v>
      </c>
      <c r="VV310">
        <v>11</v>
      </c>
      <c r="VX310">
        <v>11</v>
      </c>
      <c r="VZ310">
        <v>11</v>
      </c>
      <c r="WB310">
        <v>11</v>
      </c>
      <c r="WD310">
        <v>11</v>
      </c>
      <c r="WF310">
        <v>11</v>
      </c>
      <c r="WH310">
        <v>11</v>
      </c>
      <c r="WJ310">
        <v>11</v>
      </c>
      <c r="WL310">
        <v>11</v>
      </c>
      <c r="WN310">
        <v>11</v>
      </c>
      <c r="WP310">
        <v>11</v>
      </c>
      <c r="WR310">
        <v>11</v>
      </c>
      <c r="WT310">
        <v>11</v>
      </c>
      <c r="WV310">
        <v>11</v>
      </c>
      <c r="WX310">
        <v>11</v>
      </c>
      <c r="WZ310">
        <v>11</v>
      </c>
      <c r="XB310">
        <v>11</v>
      </c>
      <c r="XD310">
        <v>11</v>
      </c>
      <c r="XF310">
        <v>11</v>
      </c>
      <c r="XH310">
        <v>11</v>
      </c>
      <c r="XJ310">
        <v>11</v>
      </c>
      <c r="XL310">
        <v>11</v>
      </c>
      <c r="XN310">
        <v>11</v>
      </c>
      <c r="XP310">
        <v>11</v>
      </c>
      <c r="XR310">
        <v>11</v>
      </c>
      <c r="XT310">
        <v>11</v>
      </c>
      <c r="XV310">
        <v>11</v>
      </c>
      <c r="XX310">
        <v>11</v>
      </c>
      <c r="XZ310">
        <v>11</v>
      </c>
      <c r="YB310">
        <v>11</v>
      </c>
      <c r="YD310">
        <v>11</v>
      </c>
      <c r="YF310">
        <v>11</v>
      </c>
      <c r="YH310">
        <v>11</v>
      </c>
      <c r="YJ310">
        <v>11</v>
      </c>
      <c r="YL310">
        <v>11</v>
      </c>
      <c r="YN310">
        <v>11</v>
      </c>
      <c r="YP310">
        <v>11</v>
      </c>
      <c r="YR310">
        <v>11</v>
      </c>
      <c r="YT310">
        <v>11</v>
      </c>
      <c r="YV310">
        <v>11</v>
      </c>
      <c r="YX310">
        <v>11</v>
      </c>
      <c r="YZ310">
        <v>11</v>
      </c>
      <c r="ZB310">
        <v>11</v>
      </c>
      <c r="ZD310">
        <v>11</v>
      </c>
      <c r="ZF310">
        <v>11</v>
      </c>
      <c r="ZH310">
        <v>11</v>
      </c>
      <c r="ZJ310">
        <v>11</v>
      </c>
      <c r="ZL310">
        <v>11</v>
      </c>
      <c r="ZN310">
        <v>11</v>
      </c>
      <c r="ZP310">
        <v>11</v>
      </c>
      <c r="ZR310">
        <v>11</v>
      </c>
      <c r="ZT310">
        <v>11</v>
      </c>
      <c r="ZV310">
        <v>11</v>
      </c>
      <c r="ZX310">
        <v>11</v>
      </c>
      <c r="ZZ310">
        <v>11</v>
      </c>
      <c r="AAB310">
        <v>11</v>
      </c>
      <c r="AAD310">
        <v>11</v>
      </c>
      <c r="AAF310">
        <v>11</v>
      </c>
      <c r="AAH310">
        <v>11</v>
      </c>
      <c r="AAJ310">
        <v>11</v>
      </c>
      <c r="AAL310">
        <v>11</v>
      </c>
      <c r="AAN310">
        <v>11</v>
      </c>
      <c r="AAP310">
        <v>11</v>
      </c>
      <c r="AAR310">
        <v>11</v>
      </c>
      <c r="AAT310">
        <v>11</v>
      </c>
      <c r="AAV310">
        <v>11</v>
      </c>
      <c r="AAX310">
        <v>11</v>
      </c>
      <c r="AAZ310">
        <v>11</v>
      </c>
      <c r="ABB310">
        <v>11</v>
      </c>
      <c r="ABD310">
        <v>11</v>
      </c>
      <c r="ABF310">
        <v>11</v>
      </c>
      <c r="ABH310">
        <v>11</v>
      </c>
      <c r="ABJ310">
        <v>11</v>
      </c>
      <c r="ABL310">
        <v>11</v>
      </c>
      <c r="ABN310">
        <v>11</v>
      </c>
      <c r="ABP310">
        <v>11</v>
      </c>
      <c r="ABR310">
        <v>11</v>
      </c>
      <c r="ABT310">
        <v>11</v>
      </c>
      <c r="ABV310">
        <v>11</v>
      </c>
      <c r="ABX310">
        <v>11</v>
      </c>
      <c r="ABZ310">
        <v>11</v>
      </c>
      <c r="ACB310">
        <v>11</v>
      </c>
      <c r="ACD310">
        <v>11</v>
      </c>
      <c r="ACF310">
        <v>11</v>
      </c>
      <c r="ACH310">
        <v>11</v>
      </c>
      <c r="ACJ310">
        <v>11</v>
      </c>
      <c r="ACL310">
        <v>11</v>
      </c>
      <c r="ACN310">
        <v>11</v>
      </c>
      <c r="ACP310">
        <v>11</v>
      </c>
      <c r="ACR310">
        <v>11</v>
      </c>
      <c r="ACT310">
        <v>11</v>
      </c>
      <c r="ACV310">
        <v>11</v>
      </c>
      <c r="ACX310">
        <v>11</v>
      </c>
      <c r="ACZ310">
        <v>11</v>
      </c>
      <c r="ADB310">
        <v>11</v>
      </c>
      <c r="ADD310">
        <v>11</v>
      </c>
      <c r="ADF310">
        <v>11</v>
      </c>
      <c r="ADH310">
        <v>11</v>
      </c>
      <c r="ADJ310">
        <v>11</v>
      </c>
      <c r="ADL310">
        <v>11</v>
      </c>
      <c r="ADN310">
        <v>11</v>
      </c>
      <c r="ADP310">
        <v>11</v>
      </c>
      <c r="ADR310">
        <v>11</v>
      </c>
      <c r="ADT310">
        <v>11</v>
      </c>
      <c r="ADV310">
        <v>11</v>
      </c>
      <c r="ADX310">
        <v>11</v>
      </c>
      <c r="ADZ310">
        <v>11</v>
      </c>
      <c r="AEB310">
        <v>11</v>
      </c>
      <c r="AED310">
        <v>11</v>
      </c>
      <c r="AEF310">
        <v>11</v>
      </c>
      <c r="AEH310">
        <v>11</v>
      </c>
      <c r="AEJ310">
        <v>11</v>
      </c>
      <c r="AEL310">
        <v>11</v>
      </c>
      <c r="AEN310">
        <v>11</v>
      </c>
      <c r="AEP310">
        <v>11</v>
      </c>
      <c r="AER310">
        <v>11</v>
      </c>
      <c r="AET310">
        <v>11</v>
      </c>
      <c r="AEV310">
        <v>11</v>
      </c>
      <c r="AEX310">
        <v>11</v>
      </c>
      <c r="AEZ310">
        <v>11</v>
      </c>
      <c r="AFB310">
        <v>11</v>
      </c>
      <c r="AFD310">
        <v>11</v>
      </c>
      <c r="AFF310">
        <v>11</v>
      </c>
      <c r="AFH310">
        <v>11</v>
      </c>
      <c r="AFJ310">
        <v>11</v>
      </c>
      <c r="AFL310">
        <v>11</v>
      </c>
      <c r="AFN310">
        <v>11</v>
      </c>
      <c r="AFP310">
        <v>11</v>
      </c>
      <c r="AFR310">
        <v>11</v>
      </c>
      <c r="AFT310">
        <v>11</v>
      </c>
      <c r="AFV310">
        <v>11</v>
      </c>
      <c r="AFX310">
        <v>11</v>
      </c>
      <c r="AFZ310">
        <v>11</v>
      </c>
      <c r="AGB310">
        <v>11</v>
      </c>
      <c r="AGD310">
        <v>11</v>
      </c>
      <c r="AGF310">
        <v>11</v>
      </c>
      <c r="AGH310">
        <v>11</v>
      </c>
      <c r="AGJ310">
        <v>11</v>
      </c>
      <c r="AGL310">
        <v>11</v>
      </c>
      <c r="AGN310">
        <v>11</v>
      </c>
      <c r="AGP310">
        <v>11</v>
      </c>
      <c r="AGR310">
        <v>11</v>
      </c>
      <c r="AGT310">
        <v>11</v>
      </c>
      <c r="AGV310">
        <v>11</v>
      </c>
      <c r="AGX310">
        <v>11</v>
      </c>
      <c r="AGZ310">
        <v>11</v>
      </c>
      <c r="AHB310">
        <v>11</v>
      </c>
      <c r="AHD310">
        <v>11</v>
      </c>
      <c r="AHF310">
        <v>11</v>
      </c>
      <c r="AHH310">
        <v>11</v>
      </c>
      <c r="AHJ310">
        <v>11</v>
      </c>
      <c r="AHL310">
        <v>11</v>
      </c>
      <c r="AHN310">
        <v>11</v>
      </c>
      <c r="AHP310">
        <v>11</v>
      </c>
      <c r="AHR310">
        <v>11</v>
      </c>
      <c r="AHT310">
        <v>11</v>
      </c>
      <c r="AHV310">
        <v>11</v>
      </c>
      <c r="AHX310">
        <v>11</v>
      </c>
      <c r="AHZ310">
        <v>11</v>
      </c>
      <c r="AIB310">
        <v>11</v>
      </c>
      <c r="AID310">
        <v>11</v>
      </c>
      <c r="AIF310">
        <v>11</v>
      </c>
      <c r="AIH310">
        <v>11</v>
      </c>
      <c r="AIJ310">
        <v>11</v>
      </c>
      <c r="AIL310">
        <v>11</v>
      </c>
      <c r="AIN310">
        <v>11</v>
      </c>
      <c r="AIP310">
        <v>11</v>
      </c>
      <c r="AIR310">
        <v>11</v>
      </c>
      <c r="AIT310">
        <v>11</v>
      </c>
      <c r="AIV310">
        <v>11</v>
      </c>
      <c r="AIX310">
        <v>11</v>
      </c>
      <c r="AIZ310">
        <v>11</v>
      </c>
      <c r="AJB310">
        <v>11</v>
      </c>
      <c r="AJD310">
        <v>11</v>
      </c>
      <c r="AJF310">
        <v>11</v>
      </c>
      <c r="AJH310">
        <v>11</v>
      </c>
      <c r="AJJ310">
        <v>11</v>
      </c>
      <c r="AJL310">
        <v>11</v>
      </c>
      <c r="AJN310">
        <v>11</v>
      </c>
      <c r="AJP310">
        <v>11</v>
      </c>
      <c r="AJR310">
        <v>11</v>
      </c>
      <c r="AJT310">
        <v>11</v>
      </c>
      <c r="AJV310">
        <v>11</v>
      </c>
      <c r="AJX310">
        <v>11</v>
      </c>
      <c r="AJZ310">
        <v>11</v>
      </c>
      <c r="AKB310">
        <v>11</v>
      </c>
      <c r="AKD310">
        <v>11</v>
      </c>
      <c r="AKF310">
        <v>11</v>
      </c>
      <c r="AKH310">
        <v>11</v>
      </c>
      <c r="AKJ310">
        <v>11</v>
      </c>
      <c r="AKL310">
        <v>11</v>
      </c>
      <c r="AKN310">
        <v>11</v>
      </c>
      <c r="AKP310">
        <v>11</v>
      </c>
      <c r="AKR310">
        <v>11</v>
      </c>
      <c r="AKT310">
        <v>11</v>
      </c>
      <c r="AKV310">
        <v>11</v>
      </c>
      <c r="AKX310">
        <v>11</v>
      </c>
      <c r="AKZ310">
        <v>11</v>
      </c>
      <c r="ALB310">
        <v>11</v>
      </c>
      <c r="ALD310">
        <v>11</v>
      </c>
      <c r="ALF310">
        <v>11</v>
      </c>
      <c r="ALH310">
        <v>11</v>
      </c>
      <c r="ALJ310">
        <v>11</v>
      </c>
      <c r="ALL310">
        <v>11</v>
      </c>
      <c r="ALN310">
        <v>11</v>
      </c>
      <c r="ALP310">
        <v>11</v>
      </c>
      <c r="ALR310">
        <v>11</v>
      </c>
    </row>
    <row r="311" spans="1:1006" x14ac:dyDescent="0.25">
      <c r="A311">
        <v>44</v>
      </c>
      <c r="B311">
        <v>19.031000000000002</v>
      </c>
      <c r="H311">
        <v>44</v>
      </c>
      <c r="J311">
        <v>44</v>
      </c>
      <c r="L311">
        <v>44</v>
      </c>
      <c r="N311">
        <v>44</v>
      </c>
      <c r="P311">
        <v>44</v>
      </c>
      <c r="R311">
        <v>44</v>
      </c>
      <c r="T311">
        <v>44</v>
      </c>
      <c r="V311">
        <v>44</v>
      </c>
      <c r="X311">
        <v>44</v>
      </c>
      <c r="Z311">
        <v>44</v>
      </c>
      <c r="AB311">
        <v>44</v>
      </c>
      <c r="AD311">
        <v>44</v>
      </c>
      <c r="AF311">
        <v>44</v>
      </c>
      <c r="AH311">
        <v>44</v>
      </c>
      <c r="AJ311">
        <v>44</v>
      </c>
      <c r="AL311">
        <v>44</v>
      </c>
      <c r="AN311">
        <v>44</v>
      </c>
      <c r="AP311">
        <v>44</v>
      </c>
      <c r="AR311">
        <v>44</v>
      </c>
      <c r="AT311">
        <v>44</v>
      </c>
      <c r="AV311">
        <v>44</v>
      </c>
      <c r="AX311">
        <v>44</v>
      </c>
      <c r="AZ311">
        <v>44</v>
      </c>
      <c r="BB311">
        <v>44</v>
      </c>
      <c r="BD311">
        <v>44</v>
      </c>
      <c r="BF311">
        <v>44</v>
      </c>
      <c r="BH311">
        <v>44</v>
      </c>
      <c r="BJ311">
        <v>44</v>
      </c>
      <c r="BL311">
        <v>44</v>
      </c>
      <c r="BN311">
        <v>44</v>
      </c>
      <c r="BP311">
        <v>44</v>
      </c>
      <c r="BR311">
        <v>44</v>
      </c>
      <c r="BT311">
        <v>44</v>
      </c>
      <c r="BV311">
        <v>44</v>
      </c>
      <c r="BX311">
        <v>44</v>
      </c>
      <c r="BZ311">
        <v>44</v>
      </c>
      <c r="CB311">
        <v>44</v>
      </c>
      <c r="CD311">
        <v>44</v>
      </c>
      <c r="CF311">
        <v>44</v>
      </c>
      <c r="CH311">
        <v>44</v>
      </c>
      <c r="CJ311">
        <v>44</v>
      </c>
      <c r="CL311">
        <v>44</v>
      </c>
      <c r="CN311">
        <v>44</v>
      </c>
      <c r="CP311">
        <v>44</v>
      </c>
      <c r="CR311">
        <v>44</v>
      </c>
      <c r="CT311">
        <v>44</v>
      </c>
      <c r="CV311">
        <v>44</v>
      </c>
      <c r="CX311">
        <v>44</v>
      </c>
      <c r="CZ311">
        <v>44</v>
      </c>
      <c r="DB311">
        <v>44</v>
      </c>
      <c r="DD311">
        <v>44</v>
      </c>
      <c r="DF311">
        <v>44</v>
      </c>
      <c r="DH311">
        <v>44</v>
      </c>
      <c r="DJ311">
        <v>44</v>
      </c>
      <c r="DL311">
        <v>44</v>
      </c>
      <c r="DN311">
        <v>44</v>
      </c>
      <c r="DP311">
        <v>44</v>
      </c>
      <c r="DR311">
        <v>44</v>
      </c>
      <c r="DT311">
        <v>44</v>
      </c>
      <c r="DV311">
        <v>44</v>
      </c>
      <c r="DX311">
        <v>44</v>
      </c>
      <c r="DZ311">
        <v>44</v>
      </c>
      <c r="EB311">
        <v>44</v>
      </c>
      <c r="ED311">
        <v>44</v>
      </c>
      <c r="EF311">
        <v>44</v>
      </c>
      <c r="EH311">
        <v>44</v>
      </c>
      <c r="EJ311">
        <v>44</v>
      </c>
      <c r="EL311">
        <v>44</v>
      </c>
      <c r="EN311">
        <v>44</v>
      </c>
      <c r="EP311">
        <v>44</v>
      </c>
      <c r="ER311">
        <v>44</v>
      </c>
      <c r="ET311">
        <v>44</v>
      </c>
      <c r="EV311">
        <v>44</v>
      </c>
      <c r="EX311">
        <v>44</v>
      </c>
      <c r="EZ311">
        <v>44</v>
      </c>
      <c r="FB311">
        <v>44</v>
      </c>
      <c r="FD311">
        <v>44</v>
      </c>
      <c r="FF311">
        <v>44</v>
      </c>
      <c r="FH311">
        <v>44</v>
      </c>
      <c r="FJ311">
        <v>44</v>
      </c>
      <c r="FL311">
        <v>44</v>
      </c>
      <c r="FN311">
        <v>44</v>
      </c>
      <c r="FP311">
        <v>44</v>
      </c>
      <c r="FR311">
        <v>44</v>
      </c>
      <c r="FT311">
        <v>44</v>
      </c>
      <c r="FV311">
        <v>44</v>
      </c>
      <c r="FX311">
        <v>44</v>
      </c>
      <c r="FZ311">
        <v>44</v>
      </c>
      <c r="GB311">
        <v>44</v>
      </c>
      <c r="GD311">
        <v>44</v>
      </c>
      <c r="GF311">
        <v>44</v>
      </c>
      <c r="GH311">
        <v>44</v>
      </c>
      <c r="GJ311">
        <v>44</v>
      </c>
      <c r="GL311">
        <v>44</v>
      </c>
      <c r="GN311">
        <v>44</v>
      </c>
      <c r="GP311">
        <v>44</v>
      </c>
      <c r="GR311">
        <v>44</v>
      </c>
      <c r="GT311">
        <v>44</v>
      </c>
      <c r="GV311">
        <v>44</v>
      </c>
      <c r="GX311">
        <v>44</v>
      </c>
      <c r="GZ311">
        <v>44</v>
      </c>
      <c r="HB311">
        <v>44</v>
      </c>
      <c r="HD311">
        <v>44</v>
      </c>
      <c r="HF311">
        <v>44</v>
      </c>
      <c r="HH311">
        <v>44</v>
      </c>
      <c r="HJ311">
        <v>44</v>
      </c>
      <c r="HL311">
        <v>44</v>
      </c>
      <c r="HN311">
        <v>44</v>
      </c>
      <c r="HP311">
        <v>44</v>
      </c>
      <c r="HR311">
        <v>44</v>
      </c>
      <c r="HT311">
        <v>44</v>
      </c>
      <c r="HV311">
        <v>44</v>
      </c>
      <c r="HX311">
        <v>44</v>
      </c>
      <c r="HZ311">
        <v>44</v>
      </c>
      <c r="IB311">
        <v>44</v>
      </c>
      <c r="ID311">
        <v>44</v>
      </c>
      <c r="IF311">
        <v>44</v>
      </c>
      <c r="IH311">
        <v>44</v>
      </c>
      <c r="IJ311">
        <v>44</v>
      </c>
      <c r="IL311">
        <v>44</v>
      </c>
      <c r="IN311">
        <v>44</v>
      </c>
      <c r="IP311">
        <v>44</v>
      </c>
      <c r="IR311">
        <v>44</v>
      </c>
      <c r="IT311">
        <v>44</v>
      </c>
      <c r="IV311">
        <v>44</v>
      </c>
      <c r="IX311">
        <v>44</v>
      </c>
      <c r="IZ311">
        <v>44</v>
      </c>
      <c r="JB311">
        <v>44</v>
      </c>
      <c r="JD311">
        <v>44</v>
      </c>
      <c r="JF311">
        <v>44</v>
      </c>
      <c r="JH311">
        <v>44</v>
      </c>
      <c r="JJ311">
        <v>44</v>
      </c>
      <c r="JL311">
        <v>44</v>
      </c>
      <c r="JN311">
        <v>44</v>
      </c>
      <c r="JP311">
        <v>44</v>
      </c>
      <c r="JR311">
        <v>44</v>
      </c>
      <c r="JT311">
        <v>44</v>
      </c>
      <c r="JV311">
        <v>44</v>
      </c>
      <c r="JX311">
        <v>44</v>
      </c>
      <c r="JZ311">
        <v>44</v>
      </c>
      <c r="KB311">
        <v>44</v>
      </c>
      <c r="KD311">
        <v>44</v>
      </c>
      <c r="KF311">
        <v>44</v>
      </c>
      <c r="KH311">
        <v>44</v>
      </c>
      <c r="KJ311">
        <v>44</v>
      </c>
      <c r="KL311">
        <v>44</v>
      </c>
      <c r="KN311">
        <v>44</v>
      </c>
      <c r="KP311">
        <v>44</v>
      </c>
      <c r="KR311">
        <v>44</v>
      </c>
      <c r="KT311">
        <v>44</v>
      </c>
      <c r="KV311">
        <v>44</v>
      </c>
      <c r="KX311">
        <v>44</v>
      </c>
      <c r="KZ311">
        <v>44</v>
      </c>
      <c r="LB311">
        <v>44</v>
      </c>
      <c r="LD311">
        <v>44</v>
      </c>
      <c r="LF311">
        <v>44</v>
      </c>
      <c r="LH311">
        <v>44</v>
      </c>
      <c r="LJ311">
        <v>44</v>
      </c>
      <c r="LL311">
        <v>44</v>
      </c>
      <c r="LN311">
        <v>44</v>
      </c>
      <c r="LP311">
        <v>44</v>
      </c>
      <c r="LR311">
        <v>44</v>
      </c>
      <c r="LT311">
        <v>44</v>
      </c>
      <c r="LV311">
        <v>44</v>
      </c>
      <c r="LX311">
        <v>44</v>
      </c>
      <c r="LZ311">
        <v>44</v>
      </c>
      <c r="MB311">
        <v>44</v>
      </c>
      <c r="MD311">
        <v>44</v>
      </c>
      <c r="MF311">
        <v>44</v>
      </c>
      <c r="MH311">
        <v>44</v>
      </c>
      <c r="MJ311">
        <v>44</v>
      </c>
      <c r="ML311">
        <v>44</v>
      </c>
      <c r="MN311">
        <v>44</v>
      </c>
      <c r="MP311">
        <v>44</v>
      </c>
      <c r="MR311">
        <v>44</v>
      </c>
      <c r="MT311">
        <v>44</v>
      </c>
      <c r="MV311">
        <v>44</v>
      </c>
      <c r="MX311">
        <v>44</v>
      </c>
      <c r="MZ311">
        <v>44</v>
      </c>
      <c r="NB311">
        <v>44</v>
      </c>
      <c r="ND311">
        <v>44</v>
      </c>
      <c r="NF311">
        <v>44</v>
      </c>
      <c r="NH311">
        <v>44</v>
      </c>
      <c r="NJ311">
        <v>44</v>
      </c>
      <c r="NL311">
        <v>44</v>
      </c>
      <c r="NN311">
        <v>44</v>
      </c>
      <c r="NP311">
        <v>44</v>
      </c>
      <c r="NR311">
        <v>44</v>
      </c>
      <c r="NT311">
        <v>44</v>
      </c>
      <c r="NV311">
        <v>44</v>
      </c>
      <c r="NX311">
        <v>44</v>
      </c>
      <c r="NZ311">
        <v>44</v>
      </c>
      <c r="OB311">
        <v>44</v>
      </c>
      <c r="OD311">
        <v>44</v>
      </c>
      <c r="OF311">
        <v>44</v>
      </c>
      <c r="OH311">
        <v>44</v>
      </c>
      <c r="OJ311">
        <v>44</v>
      </c>
      <c r="OL311">
        <v>44</v>
      </c>
      <c r="ON311">
        <v>44</v>
      </c>
      <c r="OP311">
        <v>44</v>
      </c>
      <c r="OR311">
        <v>44</v>
      </c>
      <c r="OT311">
        <v>44</v>
      </c>
      <c r="OV311">
        <v>44</v>
      </c>
      <c r="OX311">
        <v>44</v>
      </c>
      <c r="OZ311">
        <v>44</v>
      </c>
      <c r="PB311">
        <v>44</v>
      </c>
      <c r="PD311">
        <v>44</v>
      </c>
      <c r="PF311">
        <v>44</v>
      </c>
      <c r="PH311">
        <v>44</v>
      </c>
      <c r="PJ311">
        <v>44</v>
      </c>
      <c r="PL311">
        <v>44</v>
      </c>
      <c r="PN311">
        <v>44</v>
      </c>
      <c r="PP311">
        <v>44</v>
      </c>
      <c r="PR311">
        <v>44</v>
      </c>
      <c r="PT311">
        <v>44</v>
      </c>
      <c r="PV311">
        <v>44</v>
      </c>
      <c r="PX311">
        <v>44</v>
      </c>
      <c r="PZ311">
        <v>44</v>
      </c>
      <c r="QB311">
        <v>44</v>
      </c>
      <c r="QD311">
        <v>44</v>
      </c>
      <c r="QF311">
        <v>44</v>
      </c>
      <c r="QH311">
        <v>44</v>
      </c>
      <c r="QJ311">
        <v>44</v>
      </c>
      <c r="QL311">
        <v>44</v>
      </c>
      <c r="QN311">
        <v>44</v>
      </c>
      <c r="QP311">
        <v>44</v>
      </c>
      <c r="QR311">
        <v>44</v>
      </c>
      <c r="QT311">
        <v>44</v>
      </c>
      <c r="QV311">
        <v>44</v>
      </c>
      <c r="QX311">
        <v>44</v>
      </c>
      <c r="QZ311">
        <v>44</v>
      </c>
      <c r="RB311">
        <v>44</v>
      </c>
      <c r="RD311">
        <v>44</v>
      </c>
      <c r="RF311">
        <v>44</v>
      </c>
      <c r="RH311">
        <v>44</v>
      </c>
      <c r="RJ311">
        <v>44</v>
      </c>
      <c r="RL311">
        <v>44</v>
      </c>
      <c r="RN311">
        <v>44</v>
      </c>
      <c r="RP311">
        <v>44</v>
      </c>
      <c r="RR311">
        <v>44</v>
      </c>
      <c r="RT311">
        <v>44</v>
      </c>
      <c r="RV311">
        <v>44</v>
      </c>
      <c r="RX311">
        <v>44</v>
      </c>
      <c r="RZ311">
        <v>44</v>
      </c>
      <c r="SB311">
        <v>44</v>
      </c>
      <c r="SD311">
        <v>44</v>
      </c>
      <c r="SF311">
        <v>44</v>
      </c>
      <c r="SH311">
        <v>44</v>
      </c>
      <c r="SJ311">
        <v>44</v>
      </c>
      <c r="SL311">
        <v>44</v>
      </c>
      <c r="SN311">
        <v>44</v>
      </c>
      <c r="SP311">
        <v>44</v>
      </c>
      <c r="SR311">
        <v>44</v>
      </c>
      <c r="ST311">
        <v>44</v>
      </c>
      <c r="SV311">
        <v>44</v>
      </c>
      <c r="SX311">
        <v>44</v>
      </c>
      <c r="SZ311">
        <v>44</v>
      </c>
      <c r="TB311">
        <v>44</v>
      </c>
      <c r="TD311">
        <v>44</v>
      </c>
      <c r="TF311">
        <v>44</v>
      </c>
      <c r="TH311">
        <v>44</v>
      </c>
      <c r="TJ311">
        <v>44</v>
      </c>
      <c r="TL311">
        <v>44</v>
      </c>
      <c r="TN311">
        <v>44</v>
      </c>
      <c r="TP311">
        <v>44</v>
      </c>
      <c r="TR311">
        <v>44</v>
      </c>
      <c r="TT311">
        <v>44</v>
      </c>
      <c r="TV311">
        <v>44</v>
      </c>
      <c r="TX311">
        <v>44</v>
      </c>
      <c r="TZ311">
        <v>44</v>
      </c>
      <c r="UB311">
        <v>44</v>
      </c>
      <c r="UD311">
        <v>44</v>
      </c>
      <c r="UF311">
        <v>44</v>
      </c>
      <c r="UH311">
        <v>44</v>
      </c>
      <c r="UJ311">
        <v>44</v>
      </c>
      <c r="UL311">
        <v>44</v>
      </c>
      <c r="UN311">
        <v>44</v>
      </c>
      <c r="UP311">
        <v>44</v>
      </c>
      <c r="UR311">
        <v>44</v>
      </c>
      <c r="UT311">
        <v>44</v>
      </c>
      <c r="UV311">
        <v>44</v>
      </c>
      <c r="UX311">
        <v>44</v>
      </c>
      <c r="UZ311">
        <v>44</v>
      </c>
      <c r="VB311">
        <v>44</v>
      </c>
      <c r="VD311">
        <v>44</v>
      </c>
      <c r="VF311">
        <v>44</v>
      </c>
      <c r="VH311">
        <v>44</v>
      </c>
      <c r="VJ311">
        <v>44</v>
      </c>
      <c r="VL311">
        <v>44</v>
      </c>
      <c r="VN311">
        <v>44</v>
      </c>
      <c r="VP311">
        <v>44</v>
      </c>
      <c r="VR311">
        <v>44</v>
      </c>
      <c r="VT311">
        <v>44</v>
      </c>
      <c r="VV311">
        <v>44</v>
      </c>
      <c r="VX311">
        <v>44</v>
      </c>
      <c r="VZ311">
        <v>44</v>
      </c>
      <c r="WB311">
        <v>44</v>
      </c>
      <c r="WD311">
        <v>44</v>
      </c>
      <c r="WF311">
        <v>44</v>
      </c>
      <c r="WH311">
        <v>44</v>
      </c>
      <c r="WJ311">
        <v>44</v>
      </c>
      <c r="WL311">
        <v>44</v>
      </c>
      <c r="WN311">
        <v>44</v>
      </c>
      <c r="WP311">
        <v>44</v>
      </c>
      <c r="WR311">
        <v>44</v>
      </c>
      <c r="WT311">
        <v>44</v>
      </c>
      <c r="WV311">
        <v>44</v>
      </c>
      <c r="WX311">
        <v>44</v>
      </c>
      <c r="WZ311">
        <v>44</v>
      </c>
      <c r="XB311">
        <v>44</v>
      </c>
      <c r="XD311">
        <v>44</v>
      </c>
      <c r="XF311">
        <v>44</v>
      </c>
      <c r="XH311">
        <v>44</v>
      </c>
      <c r="XJ311">
        <v>44</v>
      </c>
      <c r="XL311">
        <v>44</v>
      </c>
      <c r="XN311">
        <v>44</v>
      </c>
      <c r="XP311">
        <v>44</v>
      </c>
      <c r="XR311">
        <v>44</v>
      </c>
      <c r="XT311">
        <v>44</v>
      </c>
      <c r="XV311">
        <v>44</v>
      </c>
      <c r="XX311">
        <v>44</v>
      </c>
      <c r="XZ311">
        <v>44</v>
      </c>
      <c r="YB311">
        <v>44</v>
      </c>
      <c r="YD311">
        <v>44</v>
      </c>
      <c r="YF311">
        <v>44</v>
      </c>
      <c r="YH311">
        <v>44</v>
      </c>
      <c r="YJ311">
        <v>44</v>
      </c>
      <c r="YL311">
        <v>44</v>
      </c>
      <c r="YN311">
        <v>44</v>
      </c>
      <c r="YP311">
        <v>44</v>
      </c>
      <c r="YR311">
        <v>44</v>
      </c>
      <c r="YT311">
        <v>44</v>
      </c>
      <c r="YV311">
        <v>44</v>
      </c>
      <c r="YX311">
        <v>44</v>
      </c>
      <c r="YZ311">
        <v>44</v>
      </c>
      <c r="ZB311">
        <v>44</v>
      </c>
      <c r="ZD311">
        <v>44</v>
      </c>
      <c r="ZF311">
        <v>44</v>
      </c>
      <c r="ZH311">
        <v>44</v>
      </c>
      <c r="ZJ311">
        <v>44</v>
      </c>
      <c r="ZL311">
        <v>44</v>
      </c>
      <c r="ZN311">
        <v>44</v>
      </c>
      <c r="ZP311">
        <v>44</v>
      </c>
      <c r="ZR311">
        <v>44</v>
      </c>
      <c r="ZT311">
        <v>44</v>
      </c>
      <c r="ZV311">
        <v>44</v>
      </c>
      <c r="ZX311">
        <v>44</v>
      </c>
      <c r="ZZ311">
        <v>44</v>
      </c>
      <c r="AAB311">
        <v>44</v>
      </c>
      <c r="AAD311">
        <v>44</v>
      </c>
      <c r="AAF311">
        <v>44</v>
      </c>
      <c r="AAH311">
        <v>44</v>
      </c>
      <c r="AAJ311">
        <v>44</v>
      </c>
      <c r="AAL311">
        <v>44</v>
      </c>
      <c r="AAN311">
        <v>44</v>
      </c>
      <c r="AAP311">
        <v>44</v>
      </c>
      <c r="AAR311">
        <v>44</v>
      </c>
      <c r="AAT311">
        <v>44</v>
      </c>
      <c r="AAV311">
        <v>44</v>
      </c>
      <c r="AAX311">
        <v>44</v>
      </c>
      <c r="AAZ311">
        <v>44</v>
      </c>
      <c r="ABB311">
        <v>44</v>
      </c>
      <c r="ABD311">
        <v>44</v>
      </c>
      <c r="ABF311">
        <v>44</v>
      </c>
      <c r="ABH311">
        <v>44</v>
      </c>
      <c r="ABJ311">
        <v>44</v>
      </c>
      <c r="ABL311">
        <v>44</v>
      </c>
      <c r="ABN311">
        <v>44</v>
      </c>
      <c r="ABP311">
        <v>44</v>
      </c>
      <c r="ABR311">
        <v>44</v>
      </c>
      <c r="ABT311">
        <v>44</v>
      </c>
      <c r="ABV311">
        <v>44</v>
      </c>
      <c r="ABX311">
        <v>44</v>
      </c>
      <c r="ABZ311">
        <v>44</v>
      </c>
      <c r="ACB311">
        <v>44</v>
      </c>
      <c r="ACD311">
        <v>44</v>
      </c>
      <c r="ACF311">
        <v>44</v>
      </c>
      <c r="ACH311">
        <v>44</v>
      </c>
      <c r="ACJ311">
        <v>44</v>
      </c>
      <c r="ACL311">
        <v>44</v>
      </c>
      <c r="ACN311">
        <v>44</v>
      </c>
      <c r="ACP311">
        <v>44</v>
      </c>
      <c r="ACR311">
        <v>44</v>
      </c>
      <c r="ACT311">
        <v>44</v>
      </c>
      <c r="ACV311">
        <v>44</v>
      </c>
      <c r="ACX311">
        <v>44</v>
      </c>
      <c r="ACZ311">
        <v>44</v>
      </c>
      <c r="ADB311">
        <v>44</v>
      </c>
      <c r="ADD311">
        <v>44</v>
      </c>
      <c r="ADF311">
        <v>44</v>
      </c>
      <c r="ADH311">
        <v>44</v>
      </c>
      <c r="ADJ311">
        <v>44</v>
      </c>
      <c r="ADL311">
        <v>44</v>
      </c>
      <c r="ADN311">
        <v>44</v>
      </c>
      <c r="ADP311">
        <v>44</v>
      </c>
      <c r="ADR311">
        <v>44</v>
      </c>
      <c r="ADT311">
        <v>44</v>
      </c>
      <c r="ADV311">
        <v>44</v>
      </c>
      <c r="ADX311">
        <v>44</v>
      </c>
      <c r="ADZ311">
        <v>44</v>
      </c>
      <c r="AEB311">
        <v>44</v>
      </c>
      <c r="AED311">
        <v>44</v>
      </c>
      <c r="AEF311">
        <v>44</v>
      </c>
      <c r="AEH311">
        <v>44</v>
      </c>
      <c r="AEJ311">
        <v>44</v>
      </c>
      <c r="AEL311">
        <v>44</v>
      </c>
      <c r="AEN311">
        <v>44</v>
      </c>
      <c r="AEP311">
        <v>44</v>
      </c>
      <c r="AER311">
        <v>44</v>
      </c>
      <c r="AET311">
        <v>44</v>
      </c>
      <c r="AEV311">
        <v>44</v>
      </c>
      <c r="AEX311">
        <v>44</v>
      </c>
      <c r="AEZ311">
        <v>44</v>
      </c>
      <c r="AFB311">
        <v>44</v>
      </c>
      <c r="AFD311">
        <v>44</v>
      </c>
      <c r="AFF311">
        <v>44</v>
      </c>
      <c r="AFH311">
        <v>44</v>
      </c>
      <c r="AFJ311">
        <v>44</v>
      </c>
      <c r="AFL311">
        <v>44</v>
      </c>
      <c r="AFN311">
        <v>44</v>
      </c>
      <c r="AFP311">
        <v>44</v>
      </c>
      <c r="AFR311">
        <v>44</v>
      </c>
      <c r="AFT311">
        <v>44</v>
      </c>
      <c r="AFV311">
        <v>44</v>
      </c>
      <c r="AFX311">
        <v>44</v>
      </c>
      <c r="AFZ311">
        <v>44</v>
      </c>
      <c r="AGB311">
        <v>44</v>
      </c>
      <c r="AGD311">
        <v>44</v>
      </c>
      <c r="AGF311">
        <v>44</v>
      </c>
      <c r="AGH311">
        <v>44</v>
      </c>
      <c r="AGJ311">
        <v>44</v>
      </c>
      <c r="AGL311">
        <v>44</v>
      </c>
      <c r="AGN311">
        <v>44</v>
      </c>
      <c r="AGP311">
        <v>44</v>
      </c>
      <c r="AGR311">
        <v>44</v>
      </c>
      <c r="AGT311">
        <v>44</v>
      </c>
      <c r="AGV311">
        <v>44</v>
      </c>
      <c r="AGX311">
        <v>44</v>
      </c>
      <c r="AGZ311">
        <v>44</v>
      </c>
      <c r="AHB311">
        <v>44</v>
      </c>
      <c r="AHD311">
        <v>44</v>
      </c>
      <c r="AHF311">
        <v>44</v>
      </c>
      <c r="AHH311">
        <v>44</v>
      </c>
      <c r="AHJ311">
        <v>44</v>
      </c>
      <c r="AHL311">
        <v>44</v>
      </c>
      <c r="AHN311">
        <v>44</v>
      </c>
      <c r="AHP311">
        <v>44</v>
      </c>
      <c r="AHR311">
        <v>44</v>
      </c>
      <c r="AHT311">
        <v>44</v>
      </c>
      <c r="AHV311">
        <v>44</v>
      </c>
      <c r="AHX311">
        <v>44</v>
      </c>
      <c r="AHZ311">
        <v>44</v>
      </c>
      <c r="AIB311">
        <v>44</v>
      </c>
      <c r="AID311">
        <v>44</v>
      </c>
      <c r="AIF311">
        <v>44</v>
      </c>
      <c r="AIH311">
        <v>44</v>
      </c>
      <c r="AIJ311">
        <v>44</v>
      </c>
      <c r="AIL311">
        <v>44</v>
      </c>
      <c r="AIN311">
        <v>44</v>
      </c>
      <c r="AIP311">
        <v>44</v>
      </c>
      <c r="AIR311">
        <v>44</v>
      </c>
      <c r="AIT311">
        <v>44</v>
      </c>
      <c r="AIV311">
        <v>44</v>
      </c>
      <c r="AIX311">
        <v>44</v>
      </c>
      <c r="AIZ311">
        <v>44</v>
      </c>
      <c r="AJB311">
        <v>44</v>
      </c>
      <c r="AJD311">
        <v>44</v>
      </c>
      <c r="AJF311">
        <v>44</v>
      </c>
      <c r="AJH311">
        <v>44</v>
      </c>
      <c r="AJJ311">
        <v>44</v>
      </c>
      <c r="AJL311">
        <v>44</v>
      </c>
      <c r="AJN311">
        <v>44</v>
      </c>
      <c r="AJP311">
        <v>44</v>
      </c>
      <c r="AJR311">
        <v>44</v>
      </c>
      <c r="AJT311">
        <v>44</v>
      </c>
      <c r="AJV311">
        <v>44</v>
      </c>
      <c r="AJX311">
        <v>44</v>
      </c>
      <c r="AJZ311">
        <v>44</v>
      </c>
      <c r="AKB311">
        <v>44</v>
      </c>
      <c r="AKD311">
        <v>44</v>
      </c>
      <c r="AKF311">
        <v>44</v>
      </c>
      <c r="AKH311">
        <v>44</v>
      </c>
      <c r="AKJ311">
        <v>44</v>
      </c>
      <c r="AKL311">
        <v>44</v>
      </c>
      <c r="AKN311">
        <v>44</v>
      </c>
      <c r="AKP311">
        <v>44</v>
      </c>
      <c r="AKR311">
        <v>44</v>
      </c>
      <c r="AKT311">
        <v>44</v>
      </c>
      <c r="AKV311">
        <v>44</v>
      </c>
      <c r="AKX311">
        <v>44</v>
      </c>
      <c r="AKZ311">
        <v>44</v>
      </c>
      <c r="ALB311">
        <v>44</v>
      </c>
      <c r="ALD311">
        <v>44</v>
      </c>
      <c r="ALF311">
        <v>44</v>
      </c>
      <c r="ALH311">
        <v>44</v>
      </c>
      <c r="ALJ311">
        <v>44</v>
      </c>
      <c r="ALL311">
        <v>44</v>
      </c>
      <c r="ALN311">
        <v>44</v>
      </c>
      <c r="ALP311">
        <v>44</v>
      </c>
      <c r="ALR311">
        <v>44</v>
      </c>
    </row>
    <row r="312" spans="1:1006" x14ac:dyDescent="0.25">
      <c r="A312">
        <v>30</v>
      </c>
      <c r="B312">
        <v>19.030990000000003</v>
      </c>
      <c r="H312">
        <v>30</v>
      </c>
      <c r="J312">
        <v>30</v>
      </c>
      <c r="L312">
        <v>30</v>
      </c>
      <c r="N312">
        <v>30</v>
      </c>
      <c r="P312">
        <v>30</v>
      </c>
      <c r="R312">
        <v>30</v>
      </c>
      <c r="T312">
        <v>30</v>
      </c>
      <c r="V312">
        <v>30</v>
      </c>
      <c r="X312">
        <v>30</v>
      </c>
      <c r="Z312">
        <v>30</v>
      </c>
      <c r="AB312">
        <v>30</v>
      </c>
      <c r="AD312">
        <v>30</v>
      </c>
      <c r="AF312">
        <v>30</v>
      </c>
      <c r="AH312">
        <v>30</v>
      </c>
      <c r="AJ312">
        <v>30</v>
      </c>
      <c r="AL312">
        <v>30</v>
      </c>
      <c r="AN312">
        <v>30</v>
      </c>
      <c r="AP312">
        <v>30</v>
      </c>
      <c r="AR312">
        <v>30</v>
      </c>
      <c r="AT312">
        <v>30</v>
      </c>
      <c r="AV312">
        <v>30</v>
      </c>
      <c r="AX312">
        <v>30</v>
      </c>
      <c r="AZ312">
        <v>30</v>
      </c>
      <c r="BB312">
        <v>30</v>
      </c>
      <c r="BD312">
        <v>30</v>
      </c>
      <c r="BF312">
        <v>30</v>
      </c>
      <c r="BH312">
        <v>30</v>
      </c>
      <c r="BJ312">
        <v>30</v>
      </c>
      <c r="BL312">
        <v>30</v>
      </c>
      <c r="BN312">
        <v>30</v>
      </c>
      <c r="BP312">
        <v>30</v>
      </c>
      <c r="BR312">
        <v>30</v>
      </c>
      <c r="BT312">
        <v>30</v>
      </c>
      <c r="BV312">
        <v>30</v>
      </c>
      <c r="BX312">
        <v>30</v>
      </c>
      <c r="BZ312">
        <v>30</v>
      </c>
      <c r="CB312">
        <v>30</v>
      </c>
      <c r="CD312">
        <v>30</v>
      </c>
      <c r="CF312">
        <v>30</v>
      </c>
      <c r="CH312">
        <v>30</v>
      </c>
      <c r="CJ312">
        <v>30</v>
      </c>
      <c r="CL312">
        <v>30</v>
      </c>
      <c r="CN312">
        <v>30</v>
      </c>
      <c r="CP312">
        <v>30</v>
      </c>
      <c r="CR312">
        <v>30</v>
      </c>
      <c r="CT312">
        <v>30</v>
      </c>
      <c r="CV312">
        <v>30</v>
      </c>
      <c r="CX312">
        <v>30</v>
      </c>
      <c r="CZ312">
        <v>30</v>
      </c>
      <c r="DB312">
        <v>30</v>
      </c>
      <c r="DD312">
        <v>30</v>
      </c>
      <c r="DF312">
        <v>30</v>
      </c>
      <c r="DH312">
        <v>30</v>
      </c>
      <c r="DJ312">
        <v>30</v>
      </c>
      <c r="DL312">
        <v>30</v>
      </c>
      <c r="DN312">
        <v>30</v>
      </c>
      <c r="DP312">
        <v>30</v>
      </c>
      <c r="DR312">
        <v>30</v>
      </c>
      <c r="DT312">
        <v>30</v>
      </c>
      <c r="DV312">
        <v>30</v>
      </c>
      <c r="DX312">
        <v>30</v>
      </c>
      <c r="DZ312">
        <v>30</v>
      </c>
      <c r="EB312">
        <v>30</v>
      </c>
      <c r="ED312">
        <v>30</v>
      </c>
      <c r="EF312">
        <v>30</v>
      </c>
      <c r="EH312">
        <v>30</v>
      </c>
      <c r="EJ312">
        <v>30</v>
      </c>
      <c r="EL312">
        <v>30</v>
      </c>
      <c r="EN312">
        <v>30</v>
      </c>
      <c r="EP312">
        <v>30</v>
      </c>
      <c r="ER312">
        <v>30</v>
      </c>
      <c r="ET312">
        <v>30</v>
      </c>
      <c r="EV312">
        <v>30</v>
      </c>
      <c r="EX312">
        <v>30</v>
      </c>
      <c r="EZ312">
        <v>30</v>
      </c>
      <c r="FB312">
        <v>30</v>
      </c>
      <c r="FD312">
        <v>30</v>
      </c>
      <c r="FF312">
        <v>30</v>
      </c>
      <c r="FH312">
        <v>30</v>
      </c>
      <c r="FJ312">
        <v>30</v>
      </c>
      <c r="FL312">
        <v>30</v>
      </c>
      <c r="FN312">
        <v>30</v>
      </c>
      <c r="FP312">
        <v>30</v>
      </c>
      <c r="FR312">
        <v>30</v>
      </c>
      <c r="FT312">
        <v>30</v>
      </c>
      <c r="FV312">
        <v>30</v>
      </c>
      <c r="FX312">
        <v>30</v>
      </c>
      <c r="FZ312">
        <v>30</v>
      </c>
      <c r="GB312">
        <v>30</v>
      </c>
      <c r="GD312">
        <v>30</v>
      </c>
      <c r="GF312">
        <v>30</v>
      </c>
      <c r="GH312">
        <v>30</v>
      </c>
      <c r="GJ312">
        <v>30</v>
      </c>
      <c r="GL312">
        <v>30</v>
      </c>
      <c r="GN312">
        <v>30</v>
      </c>
      <c r="GP312">
        <v>30</v>
      </c>
      <c r="GR312">
        <v>30</v>
      </c>
      <c r="GT312">
        <v>30</v>
      </c>
      <c r="GV312">
        <v>30</v>
      </c>
      <c r="GX312">
        <v>30</v>
      </c>
      <c r="GZ312">
        <v>30</v>
      </c>
      <c r="HB312">
        <v>30</v>
      </c>
      <c r="HD312">
        <v>30</v>
      </c>
      <c r="HF312">
        <v>30</v>
      </c>
      <c r="HH312">
        <v>30</v>
      </c>
      <c r="HJ312">
        <v>30</v>
      </c>
      <c r="HL312">
        <v>30</v>
      </c>
      <c r="HN312">
        <v>30</v>
      </c>
      <c r="HP312">
        <v>30</v>
      </c>
      <c r="HR312">
        <v>30</v>
      </c>
      <c r="HT312">
        <v>30</v>
      </c>
      <c r="HV312">
        <v>30</v>
      </c>
      <c r="HX312">
        <v>30</v>
      </c>
      <c r="HZ312">
        <v>30</v>
      </c>
      <c r="IB312">
        <v>30</v>
      </c>
      <c r="ID312">
        <v>30</v>
      </c>
      <c r="IF312">
        <v>30</v>
      </c>
      <c r="IH312">
        <v>30</v>
      </c>
      <c r="IJ312">
        <v>30</v>
      </c>
      <c r="IL312">
        <v>30</v>
      </c>
      <c r="IN312">
        <v>30</v>
      </c>
      <c r="IP312">
        <v>30</v>
      </c>
      <c r="IR312">
        <v>30</v>
      </c>
      <c r="IT312">
        <v>30</v>
      </c>
      <c r="IV312">
        <v>30</v>
      </c>
      <c r="IX312">
        <v>30</v>
      </c>
      <c r="IZ312">
        <v>30</v>
      </c>
      <c r="JB312">
        <v>30</v>
      </c>
      <c r="JD312">
        <v>30</v>
      </c>
      <c r="JF312">
        <v>30</v>
      </c>
      <c r="JH312">
        <v>30</v>
      </c>
      <c r="JJ312">
        <v>30</v>
      </c>
      <c r="JL312">
        <v>30</v>
      </c>
      <c r="JN312">
        <v>30</v>
      </c>
      <c r="JP312">
        <v>30</v>
      </c>
      <c r="JR312">
        <v>30</v>
      </c>
      <c r="JT312">
        <v>30</v>
      </c>
      <c r="JV312">
        <v>30</v>
      </c>
      <c r="JX312">
        <v>30</v>
      </c>
      <c r="JZ312">
        <v>30</v>
      </c>
      <c r="KB312">
        <v>30</v>
      </c>
      <c r="KD312">
        <v>30</v>
      </c>
      <c r="KF312">
        <v>30</v>
      </c>
      <c r="KH312">
        <v>30</v>
      </c>
      <c r="KJ312">
        <v>30</v>
      </c>
      <c r="KL312">
        <v>30</v>
      </c>
      <c r="KN312">
        <v>30</v>
      </c>
      <c r="KP312">
        <v>30</v>
      </c>
      <c r="KR312">
        <v>30</v>
      </c>
      <c r="KT312">
        <v>30</v>
      </c>
      <c r="KV312">
        <v>30</v>
      </c>
      <c r="KX312">
        <v>30</v>
      </c>
      <c r="KZ312">
        <v>30</v>
      </c>
      <c r="LB312">
        <v>30</v>
      </c>
      <c r="LD312">
        <v>30</v>
      </c>
      <c r="LF312">
        <v>30</v>
      </c>
      <c r="LH312">
        <v>30</v>
      </c>
      <c r="LJ312">
        <v>30</v>
      </c>
      <c r="LL312">
        <v>30</v>
      </c>
      <c r="LN312">
        <v>30</v>
      </c>
      <c r="LP312">
        <v>30</v>
      </c>
      <c r="LR312">
        <v>30</v>
      </c>
      <c r="LT312">
        <v>30</v>
      </c>
      <c r="LV312">
        <v>30</v>
      </c>
      <c r="LX312">
        <v>30</v>
      </c>
      <c r="LZ312">
        <v>30</v>
      </c>
      <c r="MB312">
        <v>30</v>
      </c>
      <c r="MD312">
        <v>30</v>
      </c>
      <c r="MF312">
        <v>30</v>
      </c>
      <c r="MH312">
        <v>30</v>
      </c>
      <c r="MJ312">
        <v>30</v>
      </c>
      <c r="ML312">
        <v>30</v>
      </c>
      <c r="MN312">
        <v>30</v>
      </c>
      <c r="MP312">
        <v>30</v>
      </c>
      <c r="MR312">
        <v>30</v>
      </c>
      <c r="MT312">
        <v>30</v>
      </c>
      <c r="MV312">
        <v>30</v>
      </c>
      <c r="MX312">
        <v>30</v>
      </c>
      <c r="MZ312">
        <v>30</v>
      </c>
      <c r="NB312">
        <v>30</v>
      </c>
      <c r="ND312">
        <v>30</v>
      </c>
      <c r="NF312">
        <v>30</v>
      </c>
      <c r="NH312">
        <v>30</v>
      </c>
      <c r="NJ312">
        <v>30</v>
      </c>
      <c r="NL312">
        <v>30</v>
      </c>
      <c r="NN312">
        <v>30</v>
      </c>
      <c r="NP312">
        <v>30</v>
      </c>
      <c r="NR312">
        <v>30</v>
      </c>
      <c r="NT312">
        <v>30</v>
      </c>
      <c r="NV312">
        <v>30</v>
      </c>
      <c r="NX312">
        <v>30</v>
      </c>
      <c r="NZ312">
        <v>30</v>
      </c>
      <c r="OB312">
        <v>30</v>
      </c>
      <c r="OD312">
        <v>30</v>
      </c>
      <c r="OF312">
        <v>30</v>
      </c>
      <c r="OH312">
        <v>30</v>
      </c>
      <c r="OJ312">
        <v>30</v>
      </c>
      <c r="OL312">
        <v>30</v>
      </c>
      <c r="ON312">
        <v>30</v>
      </c>
      <c r="OP312">
        <v>30</v>
      </c>
      <c r="OR312">
        <v>30</v>
      </c>
      <c r="OT312">
        <v>30</v>
      </c>
      <c r="OV312">
        <v>30</v>
      </c>
      <c r="OX312">
        <v>30</v>
      </c>
      <c r="OZ312">
        <v>30</v>
      </c>
      <c r="PB312">
        <v>30</v>
      </c>
      <c r="PD312">
        <v>30</v>
      </c>
      <c r="PF312">
        <v>30</v>
      </c>
      <c r="PH312">
        <v>30</v>
      </c>
      <c r="PJ312">
        <v>30</v>
      </c>
      <c r="PL312">
        <v>30</v>
      </c>
      <c r="PN312">
        <v>30</v>
      </c>
      <c r="PP312">
        <v>30</v>
      </c>
      <c r="PR312">
        <v>30</v>
      </c>
      <c r="PT312">
        <v>30</v>
      </c>
      <c r="PV312">
        <v>30</v>
      </c>
      <c r="PX312">
        <v>30</v>
      </c>
      <c r="PZ312">
        <v>30</v>
      </c>
      <c r="QB312">
        <v>30</v>
      </c>
      <c r="QD312">
        <v>30</v>
      </c>
      <c r="QF312">
        <v>30</v>
      </c>
      <c r="QH312">
        <v>30</v>
      </c>
      <c r="QJ312">
        <v>30</v>
      </c>
      <c r="QL312">
        <v>30</v>
      </c>
      <c r="QN312">
        <v>30</v>
      </c>
      <c r="QP312">
        <v>30</v>
      </c>
      <c r="QR312">
        <v>30</v>
      </c>
      <c r="QT312">
        <v>30</v>
      </c>
      <c r="QV312">
        <v>30</v>
      </c>
      <c r="QX312">
        <v>30</v>
      </c>
      <c r="QZ312">
        <v>30</v>
      </c>
      <c r="RB312">
        <v>30</v>
      </c>
      <c r="RD312">
        <v>30</v>
      </c>
      <c r="RF312">
        <v>30</v>
      </c>
      <c r="RH312">
        <v>30</v>
      </c>
      <c r="RJ312">
        <v>30</v>
      </c>
      <c r="RL312">
        <v>30</v>
      </c>
      <c r="RN312">
        <v>30</v>
      </c>
      <c r="RP312">
        <v>30</v>
      </c>
      <c r="RR312">
        <v>30</v>
      </c>
      <c r="RT312">
        <v>30</v>
      </c>
      <c r="RV312">
        <v>30</v>
      </c>
      <c r="RX312">
        <v>30</v>
      </c>
      <c r="RZ312">
        <v>30</v>
      </c>
      <c r="SB312">
        <v>30</v>
      </c>
      <c r="SD312">
        <v>30</v>
      </c>
      <c r="SF312">
        <v>30</v>
      </c>
      <c r="SH312">
        <v>30</v>
      </c>
      <c r="SJ312">
        <v>30</v>
      </c>
      <c r="SL312">
        <v>30</v>
      </c>
      <c r="SN312">
        <v>30</v>
      </c>
      <c r="SP312">
        <v>30</v>
      </c>
      <c r="SR312">
        <v>30</v>
      </c>
      <c r="ST312">
        <v>30</v>
      </c>
      <c r="SV312">
        <v>30</v>
      </c>
      <c r="SX312">
        <v>30</v>
      </c>
      <c r="SZ312">
        <v>30</v>
      </c>
      <c r="TB312">
        <v>30</v>
      </c>
      <c r="TD312">
        <v>30</v>
      </c>
      <c r="TF312">
        <v>30</v>
      </c>
      <c r="TH312">
        <v>30</v>
      </c>
      <c r="TJ312">
        <v>30</v>
      </c>
      <c r="TL312">
        <v>30</v>
      </c>
      <c r="TN312">
        <v>30</v>
      </c>
      <c r="TP312">
        <v>30</v>
      </c>
      <c r="TR312">
        <v>30</v>
      </c>
      <c r="TT312">
        <v>30</v>
      </c>
      <c r="TV312">
        <v>30</v>
      </c>
      <c r="TX312">
        <v>30</v>
      </c>
      <c r="TZ312">
        <v>30</v>
      </c>
      <c r="UB312">
        <v>30</v>
      </c>
      <c r="UD312">
        <v>30</v>
      </c>
      <c r="UF312">
        <v>30</v>
      </c>
      <c r="UH312">
        <v>30</v>
      </c>
      <c r="UJ312">
        <v>30</v>
      </c>
      <c r="UL312">
        <v>30</v>
      </c>
      <c r="UN312">
        <v>30</v>
      </c>
      <c r="UP312">
        <v>30</v>
      </c>
      <c r="UR312">
        <v>30</v>
      </c>
      <c r="UT312">
        <v>30</v>
      </c>
      <c r="UV312">
        <v>30</v>
      </c>
      <c r="UX312">
        <v>30</v>
      </c>
      <c r="UZ312">
        <v>30</v>
      </c>
      <c r="VB312">
        <v>30</v>
      </c>
      <c r="VD312">
        <v>30</v>
      </c>
      <c r="VF312">
        <v>30</v>
      </c>
      <c r="VH312">
        <v>30</v>
      </c>
      <c r="VJ312">
        <v>30</v>
      </c>
      <c r="VL312">
        <v>30</v>
      </c>
      <c r="VN312">
        <v>30</v>
      </c>
      <c r="VP312">
        <v>30</v>
      </c>
      <c r="VR312">
        <v>30</v>
      </c>
      <c r="VT312">
        <v>30</v>
      </c>
      <c r="VV312">
        <v>30</v>
      </c>
      <c r="VX312">
        <v>30</v>
      </c>
      <c r="VZ312">
        <v>30</v>
      </c>
      <c r="WB312">
        <v>30</v>
      </c>
      <c r="WD312">
        <v>30</v>
      </c>
      <c r="WF312">
        <v>30</v>
      </c>
      <c r="WH312">
        <v>30</v>
      </c>
      <c r="WJ312">
        <v>30</v>
      </c>
      <c r="WL312">
        <v>30</v>
      </c>
      <c r="WN312">
        <v>30</v>
      </c>
      <c r="WP312">
        <v>30</v>
      </c>
      <c r="WR312">
        <v>30</v>
      </c>
      <c r="WT312">
        <v>30</v>
      </c>
      <c r="WV312">
        <v>30</v>
      </c>
      <c r="WX312">
        <v>30</v>
      </c>
      <c r="WZ312">
        <v>30</v>
      </c>
      <c r="XB312">
        <v>30</v>
      </c>
      <c r="XD312">
        <v>30</v>
      </c>
      <c r="XF312">
        <v>30</v>
      </c>
      <c r="XH312">
        <v>30</v>
      </c>
      <c r="XJ312">
        <v>30</v>
      </c>
      <c r="XL312">
        <v>30</v>
      </c>
      <c r="XN312">
        <v>30</v>
      </c>
      <c r="XP312">
        <v>30</v>
      </c>
      <c r="XR312">
        <v>30</v>
      </c>
      <c r="XT312">
        <v>30</v>
      </c>
      <c r="XV312">
        <v>30</v>
      </c>
      <c r="XX312">
        <v>30</v>
      </c>
      <c r="XZ312">
        <v>30</v>
      </c>
      <c r="YB312">
        <v>30</v>
      </c>
      <c r="YD312">
        <v>30</v>
      </c>
      <c r="YF312">
        <v>30</v>
      </c>
      <c r="YH312">
        <v>30</v>
      </c>
      <c r="YJ312">
        <v>30</v>
      </c>
      <c r="YL312">
        <v>30</v>
      </c>
      <c r="YN312">
        <v>30</v>
      </c>
      <c r="YP312">
        <v>30</v>
      </c>
      <c r="YR312">
        <v>30</v>
      </c>
      <c r="YT312">
        <v>30</v>
      </c>
      <c r="YV312">
        <v>30</v>
      </c>
      <c r="YX312">
        <v>30</v>
      </c>
      <c r="YZ312">
        <v>30</v>
      </c>
      <c r="ZB312">
        <v>30</v>
      </c>
      <c r="ZD312">
        <v>30</v>
      </c>
      <c r="ZF312">
        <v>30</v>
      </c>
      <c r="ZH312">
        <v>30</v>
      </c>
      <c r="ZJ312">
        <v>30</v>
      </c>
      <c r="ZL312">
        <v>30</v>
      </c>
      <c r="ZN312">
        <v>30</v>
      </c>
      <c r="ZP312">
        <v>30</v>
      </c>
      <c r="ZR312">
        <v>30</v>
      </c>
      <c r="ZT312">
        <v>30</v>
      </c>
      <c r="ZV312">
        <v>30</v>
      </c>
      <c r="ZX312">
        <v>30</v>
      </c>
      <c r="ZZ312">
        <v>30</v>
      </c>
      <c r="AAB312">
        <v>30</v>
      </c>
      <c r="AAD312">
        <v>30</v>
      </c>
      <c r="AAF312">
        <v>30</v>
      </c>
      <c r="AAH312">
        <v>30</v>
      </c>
      <c r="AAJ312">
        <v>30</v>
      </c>
      <c r="AAL312">
        <v>30</v>
      </c>
      <c r="AAN312">
        <v>30</v>
      </c>
      <c r="AAP312">
        <v>30</v>
      </c>
      <c r="AAR312">
        <v>30</v>
      </c>
      <c r="AAT312">
        <v>30</v>
      </c>
      <c r="AAV312">
        <v>30</v>
      </c>
      <c r="AAX312">
        <v>30</v>
      </c>
      <c r="AAZ312">
        <v>30</v>
      </c>
      <c r="ABB312">
        <v>30</v>
      </c>
      <c r="ABD312">
        <v>30</v>
      </c>
      <c r="ABF312">
        <v>30</v>
      </c>
      <c r="ABH312">
        <v>30</v>
      </c>
      <c r="ABJ312">
        <v>30</v>
      </c>
      <c r="ABL312">
        <v>30</v>
      </c>
      <c r="ABN312">
        <v>30</v>
      </c>
      <c r="ABP312">
        <v>30</v>
      </c>
      <c r="ABR312">
        <v>30</v>
      </c>
      <c r="ABT312">
        <v>30</v>
      </c>
      <c r="ABV312">
        <v>30</v>
      </c>
      <c r="ABX312">
        <v>30</v>
      </c>
      <c r="ABZ312">
        <v>30</v>
      </c>
      <c r="ACB312">
        <v>30</v>
      </c>
      <c r="ACD312">
        <v>30</v>
      </c>
      <c r="ACF312">
        <v>30</v>
      </c>
      <c r="ACH312">
        <v>30</v>
      </c>
      <c r="ACJ312">
        <v>30</v>
      </c>
      <c r="ACL312">
        <v>30</v>
      </c>
      <c r="ACN312">
        <v>30</v>
      </c>
      <c r="ACP312">
        <v>30</v>
      </c>
      <c r="ACR312">
        <v>30</v>
      </c>
      <c r="ACT312">
        <v>30</v>
      </c>
      <c r="ACV312">
        <v>30</v>
      </c>
      <c r="ACX312">
        <v>30</v>
      </c>
      <c r="ACZ312">
        <v>30</v>
      </c>
      <c r="ADB312">
        <v>30</v>
      </c>
      <c r="ADD312">
        <v>30</v>
      </c>
      <c r="ADF312">
        <v>30</v>
      </c>
      <c r="ADH312">
        <v>30</v>
      </c>
      <c r="ADJ312">
        <v>30</v>
      </c>
      <c r="ADL312">
        <v>30</v>
      </c>
      <c r="ADN312">
        <v>30</v>
      </c>
      <c r="ADP312">
        <v>30</v>
      </c>
      <c r="ADR312">
        <v>30</v>
      </c>
      <c r="ADT312">
        <v>30</v>
      </c>
      <c r="ADV312">
        <v>30</v>
      </c>
      <c r="ADX312">
        <v>30</v>
      </c>
      <c r="ADZ312">
        <v>30</v>
      </c>
      <c r="AEB312">
        <v>30</v>
      </c>
      <c r="AED312">
        <v>30</v>
      </c>
      <c r="AEF312">
        <v>30</v>
      </c>
      <c r="AEH312">
        <v>30</v>
      </c>
      <c r="AEJ312">
        <v>30</v>
      </c>
      <c r="AEL312">
        <v>30</v>
      </c>
      <c r="AEN312">
        <v>30</v>
      </c>
      <c r="AEP312">
        <v>30</v>
      </c>
      <c r="AER312">
        <v>30</v>
      </c>
      <c r="AET312">
        <v>30</v>
      </c>
      <c r="AEV312">
        <v>30</v>
      </c>
      <c r="AEX312">
        <v>30</v>
      </c>
      <c r="AEZ312">
        <v>30</v>
      </c>
      <c r="AFB312">
        <v>30</v>
      </c>
      <c r="AFD312">
        <v>30</v>
      </c>
      <c r="AFF312">
        <v>30</v>
      </c>
      <c r="AFH312">
        <v>30</v>
      </c>
      <c r="AFJ312">
        <v>30</v>
      </c>
      <c r="AFL312">
        <v>30</v>
      </c>
      <c r="AFN312">
        <v>30</v>
      </c>
      <c r="AFP312">
        <v>30</v>
      </c>
      <c r="AFR312">
        <v>30</v>
      </c>
      <c r="AFT312">
        <v>30</v>
      </c>
      <c r="AFV312">
        <v>30</v>
      </c>
      <c r="AFX312">
        <v>30</v>
      </c>
      <c r="AFZ312">
        <v>30</v>
      </c>
      <c r="AGB312">
        <v>30</v>
      </c>
      <c r="AGD312">
        <v>30</v>
      </c>
      <c r="AGF312">
        <v>30</v>
      </c>
      <c r="AGH312">
        <v>30</v>
      </c>
      <c r="AGJ312">
        <v>30</v>
      </c>
      <c r="AGL312">
        <v>30</v>
      </c>
      <c r="AGN312">
        <v>30</v>
      </c>
      <c r="AGP312">
        <v>30</v>
      </c>
      <c r="AGR312">
        <v>30</v>
      </c>
      <c r="AGT312">
        <v>30</v>
      </c>
      <c r="AGV312">
        <v>30</v>
      </c>
      <c r="AGX312">
        <v>30</v>
      </c>
      <c r="AGZ312">
        <v>30</v>
      </c>
      <c r="AHB312">
        <v>30</v>
      </c>
      <c r="AHD312">
        <v>30</v>
      </c>
      <c r="AHF312">
        <v>30</v>
      </c>
      <c r="AHH312">
        <v>30</v>
      </c>
      <c r="AHJ312">
        <v>30</v>
      </c>
      <c r="AHL312">
        <v>30</v>
      </c>
      <c r="AHN312">
        <v>30</v>
      </c>
      <c r="AHP312">
        <v>30</v>
      </c>
      <c r="AHR312">
        <v>30</v>
      </c>
      <c r="AHT312">
        <v>30</v>
      </c>
      <c r="AHV312">
        <v>30</v>
      </c>
      <c r="AHX312">
        <v>30</v>
      </c>
      <c r="AHZ312">
        <v>30</v>
      </c>
      <c r="AIB312">
        <v>30</v>
      </c>
      <c r="AID312">
        <v>30</v>
      </c>
      <c r="AIF312">
        <v>30</v>
      </c>
      <c r="AIH312">
        <v>30</v>
      </c>
      <c r="AIJ312">
        <v>30</v>
      </c>
      <c r="AIL312">
        <v>30</v>
      </c>
      <c r="AIN312">
        <v>30</v>
      </c>
      <c r="AIP312">
        <v>30</v>
      </c>
      <c r="AIR312">
        <v>30</v>
      </c>
      <c r="AIT312">
        <v>30</v>
      </c>
      <c r="AIV312">
        <v>30</v>
      </c>
      <c r="AIX312">
        <v>30</v>
      </c>
      <c r="AIZ312">
        <v>30</v>
      </c>
      <c r="AJB312">
        <v>30</v>
      </c>
      <c r="AJD312">
        <v>30</v>
      </c>
      <c r="AJF312">
        <v>30</v>
      </c>
      <c r="AJH312">
        <v>30</v>
      </c>
      <c r="AJJ312">
        <v>30</v>
      </c>
      <c r="AJL312">
        <v>30</v>
      </c>
      <c r="AJN312">
        <v>30</v>
      </c>
      <c r="AJP312">
        <v>30</v>
      </c>
      <c r="AJR312">
        <v>30</v>
      </c>
      <c r="AJT312">
        <v>30</v>
      </c>
      <c r="AJV312">
        <v>30</v>
      </c>
      <c r="AJX312">
        <v>30</v>
      </c>
      <c r="AJZ312">
        <v>30</v>
      </c>
      <c r="AKB312">
        <v>30</v>
      </c>
      <c r="AKD312">
        <v>30</v>
      </c>
      <c r="AKF312">
        <v>30</v>
      </c>
      <c r="AKH312">
        <v>30</v>
      </c>
      <c r="AKJ312">
        <v>30</v>
      </c>
      <c r="AKL312">
        <v>30</v>
      </c>
      <c r="AKN312">
        <v>30</v>
      </c>
      <c r="AKP312">
        <v>30</v>
      </c>
      <c r="AKR312">
        <v>30</v>
      </c>
      <c r="AKT312">
        <v>30</v>
      </c>
      <c r="AKV312">
        <v>30</v>
      </c>
      <c r="AKX312">
        <v>30</v>
      </c>
      <c r="AKZ312">
        <v>30</v>
      </c>
      <c r="ALB312">
        <v>30</v>
      </c>
      <c r="ALD312">
        <v>30</v>
      </c>
      <c r="ALF312">
        <v>30</v>
      </c>
      <c r="ALH312">
        <v>30</v>
      </c>
      <c r="ALJ312">
        <v>30</v>
      </c>
      <c r="ALL312">
        <v>30</v>
      </c>
      <c r="ALN312">
        <v>30</v>
      </c>
      <c r="ALP312">
        <v>30</v>
      </c>
      <c r="ALR312">
        <v>30</v>
      </c>
    </row>
    <row r="313" spans="1:1006" x14ac:dyDescent="0.25">
      <c r="A313">
        <v>55</v>
      </c>
      <c r="B313">
        <v>19.030099999999997</v>
      </c>
      <c r="H313">
        <v>55</v>
      </c>
      <c r="J313">
        <v>55</v>
      </c>
      <c r="L313">
        <v>55</v>
      </c>
      <c r="N313">
        <v>55</v>
      </c>
      <c r="P313">
        <v>55</v>
      </c>
      <c r="R313">
        <v>55</v>
      </c>
      <c r="T313">
        <v>55</v>
      </c>
      <c r="V313">
        <v>55</v>
      </c>
      <c r="X313">
        <v>55</v>
      </c>
      <c r="Z313">
        <v>55</v>
      </c>
      <c r="AB313">
        <v>55</v>
      </c>
      <c r="AD313">
        <v>55</v>
      </c>
      <c r="AF313">
        <v>55</v>
      </c>
      <c r="AH313">
        <v>55</v>
      </c>
      <c r="AJ313">
        <v>55</v>
      </c>
      <c r="AL313">
        <v>55</v>
      </c>
      <c r="AN313">
        <v>55</v>
      </c>
      <c r="AP313">
        <v>55</v>
      </c>
      <c r="AR313">
        <v>55</v>
      </c>
      <c r="AT313">
        <v>55</v>
      </c>
      <c r="AV313">
        <v>55</v>
      </c>
      <c r="AX313">
        <v>55</v>
      </c>
      <c r="AZ313">
        <v>55</v>
      </c>
      <c r="BB313">
        <v>55</v>
      </c>
      <c r="BD313">
        <v>55</v>
      </c>
      <c r="BF313">
        <v>55</v>
      </c>
      <c r="BH313">
        <v>55</v>
      </c>
      <c r="BJ313">
        <v>55</v>
      </c>
      <c r="BL313">
        <v>55</v>
      </c>
      <c r="BN313">
        <v>55</v>
      </c>
      <c r="BP313">
        <v>55</v>
      </c>
      <c r="BR313">
        <v>55</v>
      </c>
      <c r="BT313">
        <v>55</v>
      </c>
      <c r="BV313">
        <v>55</v>
      </c>
      <c r="BX313">
        <v>55</v>
      </c>
      <c r="BZ313">
        <v>55</v>
      </c>
      <c r="CB313">
        <v>55</v>
      </c>
      <c r="CD313">
        <v>55</v>
      </c>
      <c r="CF313">
        <v>55</v>
      </c>
      <c r="CH313">
        <v>55</v>
      </c>
      <c r="CJ313">
        <v>55</v>
      </c>
      <c r="CL313">
        <v>55</v>
      </c>
      <c r="CN313">
        <v>55</v>
      </c>
      <c r="CP313">
        <v>55</v>
      </c>
      <c r="CR313">
        <v>55</v>
      </c>
      <c r="CT313">
        <v>55</v>
      </c>
      <c r="CV313">
        <v>55</v>
      </c>
      <c r="CX313">
        <v>55</v>
      </c>
      <c r="CZ313">
        <v>55</v>
      </c>
      <c r="DB313">
        <v>55</v>
      </c>
      <c r="DD313">
        <v>55</v>
      </c>
      <c r="DF313">
        <v>55</v>
      </c>
      <c r="DH313">
        <v>55</v>
      </c>
      <c r="DJ313">
        <v>55</v>
      </c>
      <c r="DL313">
        <v>55</v>
      </c>
      <c r="DN313">
        <v>55</v>
      </c>
      <c r="DP313">
        <v>55</v>
      </c>
      <c r="DR313">
        <v>55</v>
      </c>
      <c r="DT313">
        <v>55</v>
      </c>
      <c r="DV313">
        <v>55</v>
      </c>
      <c r="DX313">
        <v>55</v>
      </c>
      <c r="DZ313">
        <v>55</v>
      </c>
      <c r="EB313">
        <v>55</v>
      </c>
      <c r="ED313">
        <v>55</v>
      </c>
      <c r="EF313">
        <v>55</v>
      </c>
      <c r="EH313">
        <v>55</v>
      </c>
      <c r="EJ313">
        <v>55</v>
      </c>
      <c r="EL313">
        <v>55</v>
      </c>
      <c r="EN313">
        <v>55</v>
      </c>
      <c r="EP313">
        <v>55</v>
      </c>
      <c r="ER313">
        <v>55</v>
      </c>
      <c r="ET313">
        <v>55</v>
      </c>
      <c r="EV313">
        <v>55</v>
      </c>
      <c r="EX313">
        <v>55</v>
      </c>
      <c r="EZ313">
        <v>55</v>
      </c>
      <c r="FB313">
        <v>55</v>
      </c>
      <c r="FD313">
        <v>55</v>
      </c>
      <c r="FF313">
        <v>55</v>
      </c>
      <c r="FH313">
        <v>55</v>
      </c>
      <c r="FJ313">
        <v>55</v>
      </c>
      <c r="FL313">
        <v>55</v>
      </c>
      <c r="FN313">
        <v>55</v>
      </c>
      <c r="FP313">
        <v>55</v>
      </c>
      <c r="FR313">
        <v>55</v>
      </c>
      <c r="FT313">
        <v>55</v>
      </c>
      <c r="FV313">
        <v>55</v>
      </c>
      <c r="FX313">
        <v>55</v>
      </c>
      <c r="FZ313">
        <v>55</v>
      </c>
      <c r="GB313">
        <v>55</v>
      </c>
      <c r="GD313">
        <v>55</v>
      </c>
      <c r="GF313">
        <v>55</v>
      </c>
      <c r="GH313">
        <v>55</v>
      </c>
      <c r="GJ313">
        <v>55</v>
      </c>
      <c r="GL313">
        <v>55</v>
      </c>
      <c r="GN313">
        <v>55</v>
      </c>
      <c r="GP313">
        <v>55</v>
      </c>
      <c r="GR313">
        <v>55</v>
      </c>
      <c r="GT313">
        <v>55</v>
      </c>
      <c r="GV313">
        <v>55</v>
      </c>
      <c r="GX313">
        <v>55</v>
      </c>
      <c r="GZ313">
        <v>55</v>
      </c>
      <c r="HB313">
        <v>55</v>
      </c>
      <c r="HD313">
        <v>55</v>
      </c>
      <c r="HF313">
        <v>55</v>
      </c>
      <c r="HH313">
        <v>55</v>
      </c>
      <c r="HJ313">
        <v>55</v>
      </c>
      <c r="HL313">
        <v>55</v>
      </c>
      <c r="HN313">
        <v>55</v>
      </c>
      <c r="HP313">
        <v>55</v>
      </c>
      <c r="HR313">
        <v>55</v>
      </c>
      <c r="HT313">
        <v>55</v>
      </c>
      <c r="HV313">
        <v>55</v>
      </c>
      <c r="HX313">
        <v>55</v>
      </c>
      <c r="HZ313">
        <v>55</v>
      </c>
      <c r="IB313">
        <v>55</v>
      </c>
      <c r="ID313">
        <v>55</v>
      </c>
      <c r="IF313">
        <v>55</v>
      </c>
      <c r="IH313">
        <v>55</v>
      </c>
      <c r="IJ313">
        <v>55</v>
      </c>
      <c r="IL313">
        <v>55</v>
      </c>
      <c r="IN313">
        <v>55</v>
      </c>
      <c r="IP313">
        <v>55</v>
      </c>
      <c r="IR313">
        <v>55</v>
      </c>
      <c r="IT313">
        <v>55</v>
      </c>
      <c r="IV313">
        <v>55</v>
      </c>
      <c r="IX313">
        <v>55</v>
      </c>
      <c r="IZ313">
        <v>55</v>
      </c>
      <c r="JB313">
        <v>55</v>
      </c>
      <c r="JD313">
        <v>55</v>
      </c>
      <c r="JF313">
        <v>55</v>
      </c>
      <c r="JH313">
        <v>55</v>
      </c>
      <c r="JJ313">
        <v>55</v>
      </c>
      <c r="JL313">
        <v>55</v>
      </c>
      <c r="JN313">
        <v>55</v>
      </c>
      <c r="JP313">
        <v>55</v>
      </c>
      <c r="JR313">
        <v>55</v>
      </c>
      <c r="JT313">
        <v>55</v>
      </c>
      <c r="JV313">
        <v>55</v>
      </c>
      <c r="JX313">
        <v>55</v>
      </c>
      <c r="JZ313">
        <v>55</v>
      </c>
      <c r="KB313">
        <v>55</v>
      </c>
      <c r="KD313">
        <v>55</v>
      </c>
      <c r="KF313">
        <v>55</v>
      </c>
      <c r="KH313">
        <v>55</v>
      </c>
      <c r="KJ313">
        <v>55</v>
      </c>
      <c r="KL313">
        <v>55</v>
      </c>
      <c r="KN313">
        <v>55</v>
      </c>
      <c r="KP313">
        <v>55</v>
      </c>
      <c r="KR313">
        <v>55</v>
      </c>
      <c r="KT313">
        <v>55</v>
      </c>
      <c r="KV313">
        <v>55</v>
      </c>
      <c r="KX313">
        <v>55</v>
      </c>
      <c r="KZ313">
        <v>55</v>
      </c>
      <c r="LB313">
        <v>55</v>
      </c>
      <c r="LD313">
        <v>55</v>
      </c>
      <c r="LF313">
        <v>55</v>
      </c>
      <c r="LH313">
        <v>55</v>
      </c>
      <c r="LJ313">
        <v>55</v>
      </c>
      <c r="LL313">
        <v>55</v>
      </c>
      <c r="LN313">
        <v>55</v>
      </c>
      <c r="LP313">
        <v>55</v>
      </c>
      <c r="LR313">
        <v>55</v>
      </c>
      <c r="LT313">
        <v>55</v>
      </c>
      <c r="LV313">
        <v>55</v>
      </c>
      <c r="LX313">
        <v>55</v>
      </c>
      <c r="LZ313">
        <v>55</v>
      </c>
      <c r="MB313">
        <v>55</v>
      </c>
      <c r="MD313">
        <v>55</v>
      </c>
      <c r="MF313">
        <v>55</v>
      </c>
      <c r="MH313">
        <v>55</v>
      </c>
      <c r="MJ313">
        <v>55</v>
      </c>
      <c r="ML313">
        <v>55</v>
      </c>
      <c r="MN313">
        <v>55</v>
      </c>
      <c r="MP313">
        <v>55</v>
      </c>
      <c r="MR313">
        <v>55</v>
      </c>
      <c r="MT313">
        <v>55</v>
      </c>
      <c r="MV313">
        <v>55</v>
      </c>
      <c r="MX313">
        <v>55</v>
      </c>
      <c r="MZ313">
        <v>55</v>
      </c>
      <c r="NB313">
        <v>55</v>
      </c>
      <c r="ND313">
        <v>55</v>
      </c>
      <c r="NF313">
        <v>55</v>
      </c>
      <c r="NH313">
        <v>55</v>
      </c>
      <c r="NJ313">
        <v>55</v>
      </c>
      <c r="NL313">
        <v>55</v>
      </c>
      <c r="NN313">
        <v>55</v>
      </c>
      <c r="NP313">
        <v>55</v>
      </c>
      <c r="NR313">
        <v>55</v>
      </c>
      <c r="NT313">
        <v>55</v>
      </c>
      <c r="NV313">
        <v>55</v>
      </c>
      <c r="NX313">
        <v>55</v>
      </c>
      <c r="NZ313">
        <v>55</v>
      </c>
      <c r="OB313">
        <v>55</v>
      </c>
      <c r="OD313">
        <v>55</v>
      </c>
      <c r="OF313">
        <v>55</v>
      </c>
      <c r="OH313">
        <v>55</v>
      </c>
      <c r="OJ313">
        <v>55</v>
      </c>
      <c r="OL313">
        <v>55</v>
      </c>
      <c r="ON313">
        <v>55</v>
      </c>
      <c r="OP313">
        <v>55</v>
      </c>
      <c r="OR313">
        <v>55</v>
      </c>
      <c r="OT313">
        <v>55</v>
      </c>
      <c r="OV313">
        <v>55</v>
      </c>
      <c r="OX313">
        <v>55</v>
      </c>
      <c r="OZ313">
        <v>55</v>
      </c>
      <c r="PB313">
        <v>55</v>
      </c>
      <c r="PD313">
        <v>55</v>
      </c>
      <c r="PF313">
        <v>55</v>
      </c>
      <c r="PH313">
        <v>55</v>
      </c>
      <c r="PJ313">
        <v>55</v>
      </c>
      <c r="PL313">
        <v>55</v>
      </c>
      <c r="PN313">
        <v>55</v>
      </c>
      <c r="PP313">
        <v>55</v>
      </c>
      <c r="PR313">
        <v>55</v>
      </c>
      <c r="PT313">
        <v>55</v>
      </c>
      <c r="PV313">
        <v>55</v>
      </c>
      <c r="PX313">
        <v>55</v>
      </c>
      <c r="PZ313">
        <v>55</v>
      </c>
      <c r="QB313">
        <v>55</v>
      </c>
      <c r="QD313">
        <v>55</v>
      </c>
      <c r="QF313">
        <v>55</v>
      </c>
      <c r="QH313">
        <v>55</v>
      </c>
      <c r="QJ313">
        <v>55</v>
      </c>
      <c r="QL313">
        <v>55</v>
      </c>
      <c r="QN313">
        <v>55</v>
      </c>
      <c r="QP313">
        <v>55</v>
      </c>
      <c r="QR313">
        <v>55</v>
      </c>
      <c r="QT313">
        <v>55</v>
      </c>
      <c r="QV313">
        <v>55</v>
      </c>
      <c r="QX313">
        <v>55</v>
      </c>
      <c r="QZ313">
        <v>55</v>
      </c>
      <c r="RB313">
        <v>55</v>
      </c>
      <c r="RD313">
        <v>55</v>
      </c>
      <c r="RF313">
        <v>55</v>
      </c>
      <c r="RH313">
        <v>55</v>
      </c>
      <c r="RJ313">
        <v>55</v>
      </c>
      <c r="RL313">
        <v>55</v>
      </c>
      <c r="RN313">
        <v>55</v>
      </c>
      <c r="RP313">
        <v>55</v>
      </c>
      <c r="RR313">
        <v>55</v>
      </c>
      <c r="RT313">
        <v>55</v>
      </c>
      <c r="RV313">
        <v>55</v>
      </c>
      <c r="RX313">
        <v>55</v>
      </c>
      <c r="RZ313">
        <v>55</v>
      </c>
      <c r="SB313">
        <v>55</v>
      </c>
      <c r="SD313">
        <v>55</v>
      </c>
      <c r="SF313">
        <v>55</v>
      </c>
      <c r="SH313">
        <v>55</v>
      </c>
      <c r="SJ313">
        <v>55</v>
      </c>
      <c r="SL313">
        <v>55</v>
      </c>
      <c r="SN313">
        <v>55</v>
      </c>
      <c r="SP313">
        <v>55</v>
      </c>
      <c r="SR313">
        <v>55</v>
      </c>
      <c r="ST313">
        <v>55</v>
      </c>
      <c r="SV313">
        <v>55</v>
      </c>
      <c r="SX313">
        <v>55</v>
      </c>
      <c r="SZ313">
        <v>55</v>
      </c>
      <c r="TB313">
        <v>55</v>
      </c>
      <c r="TD313">
        <v>55</v>
      </c>
      <c r="TF313">
        <v>55</v>
      </c>
      <c r="TH313">
        <v>55</v>
      </c>
      <c r="TJ313">
        <v>55</v>
      </c>
      <c r="TL313">
        <v>55</v>
      </c>
      <c r="TN313">
        <v>55</v>
      </c>
      <c r="TP313">
        <v>55</v>
      </c>
      <c r="TR313">
        <v>55</v>
      </c>
      <c r="TT313">
        <v>55</v>
      </c>
      <c r="TV313">
        <v>55</v>
      </c>
      <c r="TX313">
        <v>55</v>
      </c>
      <c r="TZ313">
        <v>55</v>
      </c>
      <c r="UB313">
        <v>55</v>
      </c>
      <c r="UD313">
        <v>55</v>
      </c>
      <c r="UF313">
        <v>55</v>
      </c>
      <c r="UH313">
        <v>55</v>
      </c>
      <c r="UJ313">
        <v>55</v>
      </c>
      <c r="UL313">
        <v>55</v>
      </c>
      <c r="UN313">
        <v>55</v>
      </c>
      <c r="UP313">
        <v>55</v>
      </c>
      <c r="UR313">
        <v>55</v>
      </c>
      <c r="UT313">
        <v>55</v>
      </c>
      <c r="UV313">
        <v>55</v>
      </c>
      <c r="UX313">
        <v>55</v>
      </c>
      <c r="UZ313">
        <v>55</v>
      </c>
      <c r="VB313">
        <v>55</v>
      </c>
      <c r="VD313">
        <v>55</v>
      </c>
      <c r="VF313">
        <v>55</v>
      </c>
      <c r="VH313">
        <v>55</v>
      </c>
      <c r="VJ313">
        <v>55</v>
      </c>
      <c r="VL313">
        <v>55</v>
      </c>
      <c r="VN313">
        <v>55</v>
      </c>
      <c r="VP313">
        <v>55</v>
      </c>
      <c r="VR313">
        <v>55</v>
      </c>
      <c r="VT313">
        <v>55</v>
      </c>
      <c r="VV313">
        <v>55</v>
      </c>
      <c r="VX313">
        <v>55</v>
      </c>
      <c r="VZ313">
        <v>55</v>
      </c>
      <c r="WB313">
        <v>55</v>
      </c>
      <c r="WD313">
        <v>55</v>
      </c>
      <c r="WF313">
        <v>55</v>
      </c>
      <c r="WH313">
        <v>55</v>
      </c>
      <c r="WJ313">
        <v>55</v>
      </c>
      <c r="WL313">
        <v>55</v>
      </c>
      <c r="WN313">
        <v>55</v>
      </c>
      <c r="WP313">
        <v>55</v>
      </c>
      <c r="WR313">
        <v>55</v>
      </c>
      <c r="WT313">
        <v>55</v>
      </c>
      <c r="WV313">
        <v>55</v>
      </c>
      <c r="WX313">
        <v>55</v>
      </c>
      <c r="WZ313">
        <v>55</v>
      </c>
      <c r="XB313">
        <v>55</v>
      </c>
      <c r="XD313">
        <v>55</v>
      </c>
      <c r="XF313">
        <v>55</v>
      </c>
      <c r="XH313">
        <v>55</v>
      </c>
      <c r="XJ313">
        <v>55</v>
      </c>
      <c r="XL313">
        <v>55</v>
      </c>
      <c r="XN313">
        <v>55</v>
      </c>
      <c r="XP313">
        <v>55</v>
      </c>
      <c r="XR313">
        <v>55</v>
      </c>
      <c r="XT313">
        <v>55</v>
      </c>
      <c r="XV313">
        <v>55</v>
      </c>
      <c r="XX313">
        <v>55</v>
      </c>
      <c r="XZ313">
        <v>55</v>
      </c>
      <c r="YB313">
        <v>55</v>
      </c>
      <c r="YD313">
        <v>55</v>
      </c>
      <c r="YF313">
        <v>55</v>
      </c>
      <c r="YH313">
        <v>55</v>
      </c>
      <c r="YJ313">
        <v>55</v>
      </c>
      <c r="YL313">
        <v>55</v>
      </c>
      <c r="YN313">
        <v>55</v>
      </c>
      <c r="YP313">
        <v>55</v>
      </c>
      <c r="YR313">
        <v>55</v>
      </c>
      <c r="YT313">
        <v>55</v>
      </c>
      <c r="YV313">
        <v>55</v>
      </c>
      <c r="YX313">
        <v>55</v>
      </c>
      <c r="YZ313">
        <v>55</v>
      </c>
      <c r="ZB313">
        <v>55</v>
      </c>
      <c r="ZD313">
        <v>55</v>
      </c>
      <c r="ZF313">
        <v>55</v>
      </c>
      <c r="ZH313">
        <v>55</v>
      </c>
      <c r="ZJ313">
        <v>55</v>
      </c>
      <c r="ZL313">
        <v>55</v>
      </c>
      <c r="ZN313">
        <v>55</v>
      </c>
      <c r="ZP313">
        <v>55</v>
      </c>
      <c r="ZR313">
        <v>55</v>
      </c>
      <c r="ZT313">
        <v>55</v>
      </c>
      <c r="ZV313">
        <v>55</v>
      </c>
      <c r="ZX313">
        <v>55</v>
      </c>
      <c r="ZZ313">
        <v>55</v>
      </c>
      <c r="AAB313">
        <v>55</v>
      </c>
      <c r="AAD313">
        <v>55</v>
      </c>
      <c r="AAF313">
        <v>55</v>
      </c>
      <c r="AAH313">
        <v>55</v>
      </c>
      <c r="AAJ313">
        <v>55</v>
      </c>
      <c r="AAL313">
        <v>55</v>
      </c>
      <c r="AAN313">
        <v>55</v>
      </c>
      <c r="AAP313">
        <v>55</v>
      </c>
      <c r="AAR313">
        <v>55</v>
      </c>
      <c r="AAT313">
        <v>55</v>
      </c>
      <c r="AAV313">
        <v>55</v>
      </c>
      <c r="AAX313">
        <v>55</v>
      </c>
      <c r="AAZ313">
        <v>55</v>
      </c>
      <c r="ABB313">
        <v>55</v>
      </c>
      <c r="ABD313">
        <v>55</v>
      </c>
      <c r="ABF313">
        <v>55</v>
      </c>
      <c r="ABH313">
        <v>55</v>
      </c>
      <c r="ABJ313">
        <v>55</v>
      </c>
      <c r="ABL313">
        <v>55</v>
      </c>
      <c r="ABN313">
        <v>55</v>
      </c>
      <c r="ABP313">
        <v>55</v>
      </c>
      <c r="ABR313">
        <v>55</v>
      </c>
      <c r="ABT313">
        <v>55</v>
      </c>
      <c r="ABV313">
        <v>55</v>
      </c>
      <c r="ABX313">
        <v>55</v>
      </c>
      <c r="ABZ313">
        <v>55</v>
      </c>
      <c r="ACB313">
        <v>55</v>
      </c>
      <c r="ACD313">
        <v>55</v>
      </c>
      <c r="ACF313">
        <v>55</v>
      </c>
      <c r="ACH313">
        <v>55</v>
      </c>
      <c r="ACJ313">
        <v>55</v>
      </c>
      <c r="ACL313">
        <v>55</v>
      </c>
      <c r="ACN313">
        <v>55</v>
      </c>
      <c r="ACP313">
        <v>55</v>
      </c>
      <c r="ACR313">
        <v>55</v>
      </c>
      <c r="ACT313">
        <v>55</v>
      </c>
      <c r="ACV313">
        <v>55</v>
      </c>
      <c r="ACX313">
        <v>55</v>
      </c>
      <c r="ACZ313">
        <v>55</v>
      </c>
      <c r="ADB313">
        <v>55</v>
      </c>
      <c r="ADD313">
        <v>55</v>
      </c>
      <c r="ADF313">
        <v>55</v>
      </c>
      <c r="ADH313">
        <v>55</v>
      </c>
      <c r="ADJ313">
        <v>55</v>
      </c>
      <c r="ADL313">
        <v>55</v>
      </c>
      <c r="ADN313">
        <v>55</v>
      </c>
      <c r="ADP313">
        <v>55</v>
      </c>
      <c r="ADR313">
        <v>55</v>
      </c>
      <c r="ADT313">
        <v>55</v>
      </c>
      <c r="ADV313">
        <v>55</v>
      </c>
      <c r="ADX313">
        <v>55</v>
      </c>
      <c r="ADZ313">
        <v>55</v>
      </c>
      <c r="AEB313">
        <v>55</v>
      </c>
      <c r="AED313">
        <v>55</v>
      </c>
      <c r="AEF313">
        <v>55</v>
      </c>
      <c r="AEH313">
        <v>55</v>
      </c>
      <c r="AEJ313">
        <v>55</v>
      </c>
      <c r="AEL313">
        <v>55</v>
      </c>
      <c r="AEN313">
        <v>55</v>
      </c>
      <c r="AEP313">
        <v>55</v>
      </c>
      <c r="AER313">
        <v>55</v>
      </c>
      <c r="AET313">
        <v>55</v>
      </c>
      <c r="AEV313">
        <v>55</v>
      </c>
      <c r="AEX313">
        <v>55</v>
      </c>
      <c r="AEZ313">
        <v>55</v>
      </c>
      <c r="AFB313">
        <v>55</v>
      </c>
      <c r="AFD313">
        <v>55</v>
      </c>
      <c r="AFF313">
        <v>55</v>
      </c>
      <c r="AFH313">
        <v>55</v>
      </c>
      <c r="AFJ313">
        <v>55</v>
      </c>
      <c r="AFL313">
        <v>55</v>
      </c>
      <c r="AFN313">
        <v>55</v>
      </c>
      <c r="AFP313">
        <v>55</v>
      </c>
      <c r="AFR313">
        <v>55</v>
      </c>
      <c r="AFT313">
        <v>55</v>
      </c>
      <c r="AFV313">
        <v>55</v>
      </c>
      <c r="AFX313">
        <v>55</v>
      </c>
      <c r="AFZ313">
        <v>55</v>
      </c>
      <c r="AGB313">
        <v>55</v>
      </c>
      <c r="AGD313">
        <v>55</v>
      </c>
      <c r="AGF313">
        <v>55</v>
      </c>
      <c r="AGH313">
        <v>55</v>
      </c>
      <c r="AGJ313">
        <v>55</v>
      </c>
      <c r="AGL313">
        <v>55</v>
      </c>
      <c r="AGN313">
        <v>55</v>
      </c>
      <c r="AGP313">
        <v>55</v>
      </c>
      <c r="AGR313">
        <v>55</v>
      </c>
      <c r="AGT313">
        <v>55</v>
      </c>
      <c r="AGV313">
        <v>55</v>
      </c>
      <c r="AGX313">
        <v>55</v>
      </c>
      <c r="AGZ313">
        <v>55</v>
      </c>
      <c r="AHB313">
        <v>55</v>
      </c>
      <c r="AHD313">
        <v>55</v>
      </c>
      <c r="AHF313">
        <v>55</v>
      </c>
      <c r="AHH313">
        <v>55</v>
      </c>
      <c r="AHJ313">
        <v>55</v>
      </c>
      <c r="AHL313">
        <v>55</v>
      </c>
      <c r="AHN313">
        <v>55</v>
      </c>
      <c r="AHP313">
        <v>55</v>
      </c>
      <c r="AHR313">
        <v>55</v>
      </c>
      <c r="AHT313">
        <v>55</v>
      </c>
      <c r="AHV313">
        <v>55</v>
      </c>
      <c r="AHX313">
        <v>55</v>
      </c>
      <c r="AHZ313">
        <v>55</v>
      </c>
      <c r="AIB313">
        <v>55</v>
      </c>
      <c r="AID313">
        <v>55</v>
      </c>
      <c r="AIF313">
        <v>55</v>
      </c>
      <c r="AIH313">
        <v>55</v>
      </c>
      <c r="AIJ313">
        <v>55</v>
      </c>
      <c r="AIL313">
        <v>55</v>
      </c>
      <c r="AIN313">
        <v>55</v>
      </c>
      <c r="AIP313">
        <v>55</v>
      </c>
      <c r="AIR313">
        <v>55</v>
      </c>
      <c r="AIT313">
        <v>55</v>
      </c>
      <c r="AIV313">
        <v>55</v>
      </c>
      <c r="AIX313">
        <v>55</v>
      </c>
      <c r="AIZ313">
        <v>55</v>
      </c>
      <c r="AJB313">
        <v>55</v>
      </c>
      <c r="AJD313">
        <v>55</v>
      </c>
      <c r="AJF313">
        <v>55</v>
      </c>
      <c r="AJH313">
        <v>55</v>
      </c>
      <c r="AJJ313">
        <v>55</v>
      </c>
      <c r="AJL313">
        <v>55</v>
      </c>
      <c r="AJN313">
        <v>55</v>
      </c>
      <c r="AJP313">
        <v>55</v>
      </c>
      <c r="AJR313">
        <v>55</v>
      </c>
      <c r="AJT313">
        <v>55</v>
      </c>
      <c r="AJV313">
        <v>55</v>
      </c>
      <c r="AJX313">
        <v>55</v>
      </c>
      <c r="AJZ313">
        <v>55</v>
      </c>
      <c r="AKB313">
        <v>55</v>
      </c>
      <c r="AKD313">
        <v>55</v>
      </c>
      <c r="AKF313">
        <v>55</v>
      </c>
      <c r="AKH313">
        <v>55</v>
      </c>
      <c r="AKJ313">
        <v>55</v>
      </c>
      <c r="AKL313">
        <v>55</v>
      </c>
      <c r="AKN313">
        <v>55</v>
      </c>
      <c r="AKP313">
        <v>55</v>
      </c>
      <c r="AKR313">
        <v>55</v>
      </c>
      <c r="AKT313">
        <v>55</v>
      </c>
      <c r="AKV313">
        <v>55</v>
      </c>
      <c r="AKX313">
        <v>55</v>
      </c>
      <c r="AKZ313">
        <v>55</v>
      </c>
      <c r="ALB313">
        <v>55</v>
      </c>
      <c r="ALD313">
        <v>55</v>
      </c>
      <c r="ALF313">
        <v>55</v>
      </c>
      <c r="ALH313">
        <v>55</v>
      </c>
      <c r="ALJ313">
        <v>55</v>
      </c>
      <c r="ALL313">
        <v>55</v>
      </c>
      <c r="ALN313">
        <v>55</v>
      </c>
      <c r="ALP313">
        <v>55</v>
      </c>
      <c r="ALR313">
        <v>55</v>
      </c>
    </row>
    <row r="314" spans="1:1006" x14ac:dyDescent="0.25">
      <c r="A314">
        <v>10</v>
      </c>
      <c r="B314">
        <v>19.029409999999999</v>
      </c>
      <c r="H314">
        <v>10</v>
      </c>
      <c r="J314">
        <v>10</v>
      </c>
      <c r="L314">
        <v>10</v>
      </c>
      <c r="N314">
        <v>10</v>
      </c>
      <c r="P314">
        <v>10</v>
      </c>
      <c r="R314">
        <v>10</v>
      </c>
      <c r="T314">
        <v>10</v>
      </c>
      <c r="V314">
        <v>10</v>
      </c>
      <c r="X314">
        <v>10</v>
      </c>
      <c r="Z314">
        <v>10</v>
      </c>
      <c r="AB314">
        <v>10</v>
      </c>
      <c r="AD314">
        <v>10</v>
      </c>
      <c r="AF314">
        <v>10</v>
      </c>
      <c r="AH314">
        <v>10</v>
      </c>
      <c r="AJ314">
        <v>10</v>
      </c>
      <c r="AL314">
        <v>10</v>
      </c>
      <c r="AN314">
        <v>10</v>
      </c>
      <c r="AP314">
        <v>10</v>
      </c>
      <c r="AR314">
        <v>10</v>
      </c>
      <c r="AT314">
        <v>10</v>
      </c>
      <c r="AV314">
        <v>10</v>
      </c>
      <c r="AX314">
        <v>10</v>
      </c>
      <c r="AZ314">
        <v>10</v>
      </c>
      <c r="BB314">
        <v>10</v>
      </c>
      <c r="BD314">
        <v>10</v>
      </c>
      <c r="BF314">
        <v>10</v>
      </c>
      <c r="BH314">
        <v>10</v>
      </c>
      <c r="BJ314">
        <v>10</v>
      </c>
      <c r="BL314">
        <v>10</v>
      </c>
      <c r="BN314">
        <v>10</v>
      </c>
      <c r="BP314">
        <v>10</v>
      </c>
      <c r="BR314">
        <v>10</v>
      </c>
      <c r="BT314">
        <v>10</v>
      </c>
      <c r="BV314">
        <v>10</v>
      </c>
      <c r="BX314">
        <v>10</v>
      </c>
      <c r="BZ314">
        <v>10</v>
      </c>
      <c r="CB314">
        <v>10</v>
      </c>
      <c r="CD314">
        <v>10</v>
      </c>
      <c r="CF314">
        <v>10</v>
      </c>
      <c r="CH314">
        <v>10</v>
      </c>
      <c r="CJ314">
        <v>10</v>
      </c>
      <c r="CL314">
        <v>10</v>
      </c>
      <c r="CN314">
        <v>10</v>
      </c>
      <c r="CP314">
        <v>10</v>
      </c>
      <c r="CR314">
        <v>10</v>
      </c>
      <c r="CT314">
        <v>10</v>
      </c>
      <c r="CV314">
        <v>10</v>
      </c>
      <c r="CX314">
        <v>10</v>
      </c>
      <c r="CZ314">
        <v>10</v>
      </c>
      <c r="DB314">
        <v>10</v>
      </c>
      <c r="DD314">
        <v>10</v>
      </c>
      <c r="DF314">
        <v>10</v>
      </c>
      <c r="DH314">
        <v>10</v>
      </c>
      <c r="DJ314">
        <v>10</v>
      </c>
      <c r="DL314">
        <v>10</v>
      </c>
      <c r="DN314">
        <v>10</v>
      </c>
      <c r="DP314">
        <v>10</v>
      </c>
      <c r="DR314">
        <v>10</v>
      </c>
      <c r="DT314">
        <v>10</v>
      </c>
      <c r="DV314">
        <v>10</v>
      </c>
      <c r="DX314">
        <v>10</v>
      </c>
      <c r="DZ314">
        <v>10</v>
      </c>
      <c r="EB314">
        <v>10</v>
      </c>
      <c r="ED314">
        <v>10</v>
      </c>
      <c r="EF314">
        <v>10</v>
      </c>
      <c r="EH314">
        <v>10</v>
      </c>
      <c r="EJ314">
        <v>10</v>
      </c>
      <c r="EL314">
        <v>10</v>
      </c>
      <c r="EN314">
        <v>10</v>
      </c>
      <c r="EP314">
        <v>10</v>
      </c>
      <c r="ER314">
        <v>10</v>
      </c>
      <c r="ET314">
        <v>10</v>
      </c>
      <c r="EV314">
        <v>10</v>
      </c>
      <c r="EX314">
        <v>10</v>
      </c>
      <c r="EZ314">
        <v>10</v>
      </c>
      <c r="FB314">
        <v>10</v>
      </c>
      <c r="FD314">
        <v>10</v>
      </c>
      <c r="FF314">
        <v>10</v>
      </c>
      <c r="FH314">
        <v>10</v>
      </c>
      <c r="FJ314">
        <v>10</v>
      </c>
      <c r="FL314">
        <v>10</v>
      </c>
      <c r="FN314">
        <v>10</v>
      </c>
      <c r="FP314">
        <v>10</v>
      </c>
      <c r="FR314">
        <v>10</v>
      </c>
      <c r="FT314">
        <v>10</v>
      </c>
      <c r="FV314">
        <v>10</v>
      </c>
      <c r="FX314">
        <v>10</v>
      </c>
      <c r="FZ314">
        <v>10</v>
      </c>
      <c r="GB314">
        <v>10</v>
      </c>
      <c r="GD314">
        <v>10</v>
      </c>
      <c r="GF314">
        <v>10</v>
      </c>
      <c r="GH314">
        <v>10</v>
      </c>
      <c r="GJ314">
        <v>10</v>
      </c>
      <c r="GL314">
        <v>10</v>
      </c>
      <c r="GN314">
        <v>10</v>
      </c>
      <c r="GP314">
        <v>10</v>
      </c>
      <c r="GR314">
        <v>10</v>
      </c>
      <c r="GT314">
        <v>10</v>
      </c>
      <c r="GV314">
        <v>10</v>
      </c>
      <c r="GX314">
        <v>10</v>
      </c>
      <c r="GZ314">
        <v>10</v>
      </c>
      <c r="HB314">
        <v>10</v>
      </c>
      <c r="HD314">
        <v>10</v>
      </c>
      <c r="HF314">
        <v>10</v>
      </c>
      <c r="HH314">
        <v>10</v>
      </c>
      <c r="HJ314">
        <v>10</v>
      </c>
      <c r="HL314">
        <v>10</v>
      </c>
      <c r="HN314">
        <v>10</v>
      </c>
      <c r="HP314">
        <v>10</v>
      </c>
      <c r="HR314">
        <v>10</v>
      </c>
      <c r="HT314">
        <v>10</v>
      </c>
      <c r="HV314">
        <v>10</v>
      </c>
      <c r="HX314">
        <v>10</v>
      </c>
      <c r="HZ314">
        <v>10</v>
      </c>
      <c r="IB314">
        <v>10</v>
      </c>
      <c r="ID314">
        <v>10</v>
      </c>
      <c r="IF314">
        <v>10</v>
      </c>
      <c r="IH314">
        <v>10</v>
      </c>
      <c r="IJ314">
        <v>10</v>
      </c>
      <c r="IL314">
        <v>10</v>
      </c>
      <c r="IN314">
        <v>10</v>
      </c>
      <c r="IP314">
        <v>10</v>
      </c>
      <c r="IR314">
        <v>10</v>
      </c>
      <c r="IT314">
        <v>10</v>
      </c>
      <c r="IV314">
        <v>10</v>
      </c>
      <c r="IX314">
        <v>10</v>
      </c>
      <c r="IZ314">
        <v>10</v>
      </c>
      <c r="JB314">
        <v>10</v>
      </c>
      <c r="JD314">
        <v>10</v>
      </c>
      <c r="JF314">
        <v>10</v>
      </c>
      <c r="JH314">
        <v>10</v>
      </c>
      <c r="JJ314">
        <v>10</v>
      </c>
      <c r="JL314">
        <v>10</v>
      </c>
      <c r="JN314">
        <v>10</v>
      </c>
      <c r="JP314">
        <v>10</v>
      </c>
      <c r="JR314">
        <v>10</v>
      </c>
      <c r="JT314">
        <v>10</v>
      </c>
      <c r="JV314">
        <v>10</v>
      </c>
      <c r="JX314">
        <v>10</v>
      </c>
      <c r="JZ314">
        <v>10</v>
      </c>
      <c r="KB314">
        <v>10</v>
      </c>
      <c r="KD314">
        <v>10</v>
      </c>
      <c r="KF314">
        <v>10</v>
      </c>
      <c r="KH314">
        <v>10</v>
      </c>
      <c r="KJ314">
        <v>10</v>
      </c>
      <c r="KL314">
        <v>10</v>
      </c>
      <c r="KN314">
        <v>10</v>
      </c>
      <c r="KP314">
        <v>10</v>
      </c>
      <c r="KR314">
        <v>10</v>
      </c>
      <c r="KT314">
        <v>10</v>
      </c>
      <c r="KV314">
        <v>10</v>
      </c>
      <c r="KX314">
        <v>10</v>
      </c>
      <c r="KZ314">
        <v>10</v>
      </c>
      <c r="LB314">
        <v>10</v>
      </c>
      <c r="LD314">
        <v>10</v>
      </c>
      <c r="LF314">
        <v>10</v>
      </c>
      <c r="LH314">
        <v>10</v>
      </c>
      <c r="LJ314">
        <v>10</v>
      </c>
      <c r="LL314">
        <v>10</v>
      </c>
      <c r="LN314">
        <v>10</v>
      </c>
      <c r="LP314">
        <v>10</v>
      </c>
      <c r="LR314">
        <v>10</v>
      </c>
      <c r="LT314">
        <v>10</v>
      </c>
      <c r="LV314">
        <v>10</v>
      </c>
      <c r="LX314">
        <v>10</v>
      </c>
      <c r="LZ314">
        <v>10</v>
      </c>
      <c r="MB314">
        <v>10</v>
      </c>
      <c r="MD314">
        <v>10</v>
      </c>
      <c r="MF314">
        <v>10</v>
      </c>
      <c r="MH314">
        <v>10</v>
      </c>
      <c r="MJ314">
        <v>10</v>
      </c>
      <c r="ML314">
        <v>10</v>
      </c>
      <c r="MN314">
        <v>10</v>
      </c>
      <c r="MP314">
        <v>10</v>
      </c>
      <c r="MR314">
        <v>10</v>
      </c>
      <c r="MT314">
        <v>10</v>
      </c>
      <c r="MV314">
        <v>10</v>
      </c>
      <c r="MX314">
        <v>10</v>
      </c>
      <c r="MZ314">
        <v>10</v>
      </c>
      <c r="NB314">
        <v>10</v>
      </c>
      <c r="ND314">
        <v>10</v>
      </c>
      <c r="NF314">
        <v>10</v>
      </c>
      <c r="NH314">
        <v>10</v>
      </c>
      <c r="NJ314">
        <v>10</v>
      </c>
      <c r="NL314">
        <v>10</v>
      </c>
      <c r="NN314">
        <v>10</v>
      </c>
      <c r="NP314">
        <v>10</v>
      </c>
      <c r="NR314">
        <v>10</v>
      </c>
      <c r="NT314">
        <v>10</v>
      </c>
      <c r="NV314">
        <v>10</v>
      </c>
      <c r="NX314">
        <v>10</v>
      </c>
      <c r="NZ314">
        <v>10</v>
      </c>
      <c r="OB314">
        <v>10</v>
      </c>
      <c r="OD314">
        <v>10</v>
      </c>
      <c r="OF314">
        <v>10</v>
      </c>
      <c r="OH314">
        <v>10</v>
      </c>
      <c r="OJ314">
        <v>10</v>
      </c>
      <c r="OL314">
        <v>10</v>
      </c>
      <c r="ON314">
        <v>10</v>
      </c>
      <c r="OP314">
        <v>10</v>
      </c>
      <c r="OR314">
        <v>10</v>
      </c>
      <c r="OT314">
        <v>10</v>
      </c>
      <c r="OV314">
        <v>10</v>
      </c>
      <c r="OX314">
        <v>10</v>
      </c>
      <c r="OZ314">
        <v>10</v>
      </c>
      <c r="PB314">
        <v>10</v>
      </c>
      <c r="PD314">
        <v>10</v>
      </c>
      <c r="PF314">
        <v>10</v>
      </c>
      <c r="PH314">
        <v>10</v>
      </c>
      <c r="PJ314">
        <v>10</v>
      </c>
      <c r="PL314">
        <v>10</v>
      </c>
      <c r="PN314">
        <v>10</v>
      </c>
      <c r="PP314">
        <v>10</v>
      </c>
      <c r="PR314">
        <v>10</v>
      </c>
      <c r="PT314">
        <v>10</v>
      </c>
      <c r="PV314">
        <v>10</v>
      </c>
      <c r="PX314">
        <v>10</v>
      </c>
      <c r="PZ314">
        <v>10</v>
      </c>
      <c r="QB314">
        <v>10</v>
      </c>
      <c r="QD314">
        <v>10</v>
      </c>
      <c r="QF314">
        <v>10</v>
      </c>
      <c r="QH314">
        <v>10</v>
      </c>
      <c r="QJ314">
        <v>10</v>
      </c>
      <c r="QL314">
        <v>10</v>
      </c>
      <c r="QN314">
        <v>10</v>
      </c>
      <c r="QP314">
        <v>10</v>
      </c>
      <c r="QR314">
        <v>10</v>
      </c>
      <c r="QT314">
        <v>10</v>
      </c>
      <c r="QV314">
        <v>10</v>
      </c>
      <c r="QX314">
        <v>10</v>
      </c>
      <c r="QZ314">
        <v>10</v>
      </c>
      <c r="RB314">
        <v>10</v>
      </c>
      <c r="RD314">
        <v>10</v>
      </c>
      <c r="RF314">
        <v>10</v>
      </c>
      <c r="RH314">
        <v>10</v>
      </c>
      <c r="RJ314">
        <v>10</v>
      </c>
      <c r="RL314">
        <v>10</v>
      </c>
      <c r="RN314">
        <v>10</v>
      </c>
      <c r="RP314">
        <v>10</v>
      </c>
      <c r="RR314">
        <v>10</v>
      </c>
      <c r="RT314">
        <v>10</v>
      </c>
      <c r="RV314">
        <v>10</v>
      </c>
      <c r="RX314">
        <v>10</v>
      </c>
      <c r="RZ314">
        <v>10</v>
      </c>
      <c r="SB314">
        <v>10</v>
      </c>
      <c r="SD314">
        <v>10</v>
      </c>
      <c r="SF314">
        <v>10</v>
      </c>
      <c r="SH314">
        <v>10</v>
      </c>
      <c r="SJ314">
        <v>10</v>
      </c>
      <c r="SL314">
        <v>10</v>
      </c>
      <c r="SN314">
        <v>10</v>
      </c>
      <c r="SP314">
        <v>10</v>
      </c>
      <c r="SR314">
        <v>10</v>
      </c>
      <c r="ST314">
        <v>10</v>
      </c>
      <c r="SV314">
        <v>10</v>
      </c>
      <c r="SX314">
        <v>10</v>
      </c>
      <c r="SZ314">
        <v>10</v>
      </c>
      <c r="TB314">
        <v>10</v>
      </c>
      <c r="TD314">
        <v>10</v>
      </c>
      <c r="TF314">
        <v>10</v>
      </c>
      <c r="TH314">
        <v>10</v>
      </c>
      <c r="TJ314">
        <v>10</v>
      </c>
      <c r="TL314">
        <v>10</v>
      </c>
      <c r="TN314">
        <v>10</v>
      </c>
      <c r="TP314">
        <v>10</v>
      </c>
      <c r="TR314">
        <v>10</v>
      </c>
      <c r="TT314">
        <v>10</v>
      </c>
      <c r="TV314">
        <v>10</v>
      </c>
      <c r="TX314">
        <v>10</v>
      </c>
      <c r="TZ314">
        <v>10</v>
      </c>
      <c r="UB314">
        <v>10</v>
      </c>
      <c r="UD314">
        <v>10</v>
      </c>
      <c r="UF314">
        <v>10</v>
      </c>
      <c r="UH314">
        <v>10</v>
      </c>
      <c r="UJ314">
        <v>10</v>
      </c>
      <c r="UL314">
        <v>10</v>
      </c>
      <c r="UN314">
        <v>10</v>
      </c>
      <c r="UP314">
        <v>10</v>
      </c>
      <c r="UR314">
        <v>10</v>
      </c>
      <c r="UT314">
        <v>10</v>
      </c>
      <c r="UV314">
        <v>10</v>
      </c>
      <c r="UX314">
        <v>10</v>
      </c>
      <c r="UZ314">
        <v>10</v>
      </c>
      <c r="VB314">
        <v>10</v>
      </c>
      <c r="VD314">
        <v>10</v>
      </c>
      <c r="VF314">
        <v>10</v>
      </c>
      <c r="VH314">
        <v>10</v>
      </c>
      <c r="VJ314">
        <v>10</v>
      </c>
      <c r="VL314">
        <v>10</v>
      </c>
      <c r="VN314">
        <v>10</v>
      </c>
      <c r="VP314">
        <v>10</v>
      </c>
      <c r="VR314">
        <v>10</v>
      </c>
      <c r="VT314">
        <v>10</v>
      </c>
      <c r="VV314">
        <v>10</v>
      </c>
      <c r="VX314">
        <v>10</v>
      </c>
      <c r="VZ314">
        <v>10</v>
      </c>
      <c r="WB314">
        <v>10</v>
      </c>
      <c r="WD314">
        <v>10</v>
      </c>
      <c r="WF314">
        <v>10</v>
      </c>
      <c r="WH314">
        <v>10</v>
      </c>
      <c r="WJ314">
        <v>10</v>
      </c>
      <c r="WL314">
        <v>10</v>
      </c>
      <c r="WN314">
        <v>10</v>
      </c>
      <c r="WP314">
        <v>10</v>
      </c>
      <c r="WR314">
        <v>10</v>
      </c>
      <c r="WT314">
        <v>10</v>
      </c>
      <c r="WV314">
        <v>10</v>
      </c>
      <c r="WX314">
        <v>10</v>
      </c>
      <c r="WZ314">
        <v>10</v>
      </c>
      <c r="XB314">
        <v>10</v>
      </c>
      <c r="XD314">
        <v>10</v>
      </c>
      <c r="XF314">
        <v>10</v>
      </c>
      <c r="XH314">
        <v>10</v>
      </c>
      <c r="XJ314">
        <v>10</v>
      </c>
      <c r="XL314">
        <v>10</v>
      </c>
      <c r="XN314">
        <v>10</v>
      </c>
      <c r="XP314">
        <v>10</v>
      </c>
      <c r="XR314">
        <v>10</v>
      </c>
      <c r="XT314">
        <v>10</v>
      </c>
      <c r="XV314">
        <v>10</v>
      </c>
      <c r="XX314">
        <v>10</v>
      </c>
      <c r="XZ314">
        <v>10</v>
      </c>
      <c r="YB314">
        <v>10</v>
      </c>
      <c r="YD314">
        <v>10</v>
      </c>
      <c r="YF314">
        <v>10</v>
      </c>
      <c r="YH314">
        <v>10</v>
      </c>
      <c r="YJ314">
        <v>10</v>
      </c>
      <c r="YL314">
        <v>10</v>
      </c>
      <c r="YN314">
        <v>10</v>
      </c>
      <c r="YP314">
        <v>10</v>
      </c>
      <c r="YR314">
        <v>10</v>
      </c>
      <c r="YT314">
        <v>10</v>
      </c>
      <c r="YV314">
        <v>10</v>
      </c>
      <c r="YX314">
        <v>10</v>
      </c>
      <c r="YZ314">
        <v>10</v>
      </c>
      <c r="ZB314">
        <v>10</v>
      </c>
      <c r="ZD314">
        <v>10</v>
      </c>
      <c r="ZF314">
        <v>10</v>
      </c>
      <c r="ZH314">
        <v>10</v>
      </c>
      <c r="ZJ314">
        <v>10</v>
      </c>
      <c r="ZL314">
        <v>10</v>
      </c>
      <c r="ZN314">
        <v>10</v>
      </c>
      <c r="ZP314">
        <v>10</v>
      </c>
      <c r="ZR314">
        <v>10</v>
      </c>
      <c r="ZT314">
        <v>10</v>
      </c>
      <c r="ZV314">
        <v>10</v>
      </c>
      <c r="ZX314">
        <v>10</v>
      </c>
      <c r="ZZ314">
        <v>10</v>
      </c>
      <c r="AAB314">
        <v>10</v>
      </c>
      <c r="AAD314">
        <v>10</v>
      </c>
      <c r="AAF314">
        <v>10</v>
      </c>
      <c r="AAH314">
        <v>10</v>
      </c>
      <c r="AAJ314">
        <v>10</v>
      </c>
      <c r="AAL314">
        <v>10</v>
      </c>
      <c r="AAN314">
        <v>10</v>
      </c>
      <c r="AAP314">
        <v>10</v>
      </c>
      <c r="AAR314">
        <v>10</v>
      </c>
      <c r="AAT314">
        <v>10</v>
      </c>
      <c r="AAV314">
        <v>10</v>
      </c>
      <c r="AAX314">
        <v>10</v>
      </c>
      <c r="AAZ314">
        <v>10</v>
      </c>
      <c r="ABB314">
        <v>10</v>
      </c>
      <c r="ABD314">
        <v>10</v>
      </c>
      <c r="ABF314">
        <v>10</v>
      </c>
      <c r="ABH314">
        <v>10</v>
      </c>
      <c r="ABJ314">
        <v>10</v>
      </c>
      <c r="ABL314">
        <v>10</v>
      </c>
      <c r="ABN314">
        <v>10</v>
      </c>
      <c r="ABP314">
        <v>10</v>
      </c>
      <c r="ABR314">
        <v>10</v>
      </c>
      <c r="ABT314">
        <v>10</v>
      </c>
      <c r="ABV314">
        <v>10</v>
      </c>
      <c r="ABX314">
        <v>10</v>
      </c>
      <c r="ABZ314">
        <v>10</v>
      </c>
      <c r="ACB314">
        <v>10</v>
      </c>
      <c r="ACD314">
        <v>10</v>
      </c>
      <c r="ACF314">
        <v>10</v>
      </c>
      <c r="ACH314">
        <v>10</v>
      </c>
      <c r="ACJ314">
        <v>10</v>
      </c>
      <c r="ACL314">
        <v>10</v>
      </c>
      <c r="ACN314">
        <v>10</v>
      </c>
      <c r="ACP314">
        <v>10</v>
      </c>
      <c r="ACR314">
        <v>10</v>
      </c>
      <c r="ACT314">
        <v>10</v>
      </c>
      <c r="ACV314">
        <v>10</v>
      </c>
      <c r="ACX314">
        <v>10</v>
      </c>
      <c r="ACZ314">
        <v>10</v>
      </c>
      <c r="ADB314">
        <v>10</v>
      </c>
      <c r="ADD314">
        <v>10</v>
      </c>
      <c r="ADF314">
        <v>10</v>
      </c>
      <c r="ADH314">
        <v>10</v>
      </c>
      <c r="ADJ314">
        <v>10</v>
      </c>
      <c r="ADL314">
        <v>10</v>
      </c>
      <c r="ADN314">
        <v>10</v>
      </c>
      <c r="ADP314">
        <v>10</v>
      </c>
      <c r="ADR314">
        <v>10</v>
      </c>
      <c r="ADT314">
        <v>10</v>
      </c>
      <c r="ADV314">
        <v>10</v>
      </c>
      <c r="ADX314">
        <v>10</v>
      </c>
      <c r="ADZ314">
        <v>10</v>
      </c>
      <c r="AEB314">
        <v>10</v>
      </c>
      <c r="AED314">
        <v>10</v>
      </c>
      <c r="AEF314">
        <v>10</v>
      </c>
      <c r="AEH314">
        <v>10</v>
      </c>
      <c r="AEJ314">
        <v>10</v>
      </c>
      <c r="AEL314">
        <v>10</v>
      </c>
      <c r="AEN314">
        <v>10</v>
      </c>
      <c r="AEP314">
        <v>10</v>
      </c>
      <c r="AER314">
        <v>10</v>
      </c>
      <c r="AET314">
        <v>10</v>
      </c>
      <c r="AEV314">
        <v>10</v>
      </c>
      <c r="AEX314">
        <v>10</v>
      </c>
      <c r="AEZ314">
        <v>10</v>
      </c>
      <c r="AFB314">
        <v>10</v>
      </c>
      <c r="AFD314">
        <v>10</v>
      </c>
      <c r="AFF314">
        <v>10</v>
      </c>
      <c r="AFH314">
        <v>10</v>
      </c>
      <c r="AFJ314">
        <v>10</v>
      </c>
      <c r="AFL314">
        <v>10</v>
      </c>
      <c r="AFN314">
        <v>10</v>
      </c>
      <c r="AFP314">
        <v>10</v>
      </c>
      <c r="AFR314">
        <v>10</v>
      </c>
      <c r="AFT314">
        <v>10</v>
      </c>
      <c r="AFV314">
        <v>10</v>
      </c>
      <c r="AFX314">
        <v>10</v>
      </c>
      <c r="AFZ314">
        <v>10</v>
      </c>
      <c r="AGB314">
        <v>10</v>
      </c>
      <c r="AGD314">
        <v>10</v>
      </c>
      <c r="AGF314">
        <v>10</v>
      </c>
      <c r="AGH314">
        <v>10</v>
      </c>
      <c r="AGJ314">
        <v>10</v>
      </c>
      <c r="AGL314">
        <v>10</v>
      </c>
      <c r="AGN314">
        <v>10</v>
      </c>
      <c r="AGP314">
        <v>10</v>
      </c>
      <c r="AGR314">
        <v>10</v>
      </c>
      <c r="AGT314">
        <v>10</v>
      </c>
      <c r="AGV314">
        <v>10</v>
      </c>
      <c r="AGX314">
        <v>10</v>
      </c>
      <c r="AGZ314">
        <v>10</v>
      </c>
      <c r="AHB314">
        <v>10</v>
      </c>
      <c r="AHD314">
        <v>10</v>
      </c>
      <c r="AHF314">
        <v>10</v>
      </c>
      <c r="AHH314">
        <v>10</v>
      </c>
      <c r="AHJ314">
        <v>10</v>
      </c>
      <c r="AHL314">
        <v>10</v>
      </c>
      <c r="AHN314">
        <v>10</v>
      </c>
      <c r="AHP314">
        <v>10</v>
      </c>
      <c r="AHR314">
        <v>10</v>
      </c>
      <c r="AHT314">
        <v>10</v>
      </c>
      <c r="AHV314">
        <v>10</v>
      </c>
      <c r="AHX314">
        <v>10</v>
      </c>
      <c r="AHZ314">
        <v>10</v>
      </c>
      <c r="AIB314">
        <v>10</v>
      </c>
      <c r="AID314">
        <v>10</v>
      </c>
      <c r="AIF314">
        <v>10</v>
      </c>
      <c r="AIH314">
        <v>10</v>
      </c>
      <c r="AIJ314">
        <v>10</v>
      </c>
      <c r="AIL314">
        <v>10</v>
      </c>
      <c r="AIN314">
        <v>10</v>
      </c>
      <c r="AIP314">
        <v>10</v>
      </c>
      <c r="AIR314">
        <v>10</v>
      </c>
      <c r="AIT314">
        <v>10</v>
      </c>
      <c r="AIV314">
        <v>10</v>
      </c>
      <c r="AIX314">
        <v>10</v>
      </c>
      <c r="AIZ314">
        <v>10</v>
      </c>
      <c r="AJB314">
        <v>10</v>
      </c>
      <c r="AJD314">
        <v>10</v>
      </c>
      <c r="AJF314">
        <v>10</v>
      </c>
      <c r="AJH314">
        <v>10</v>
      </c>
      <c r="AJJ314">
        <v>10</v>
      </c>
      <c r="AJL314">
        <v>10</v>
      </c>
      <c r="AJN314">
        <v>10</v>
      </c>
      <c r="AJP314">
        <v>10</v>
      </c>
      <c r="AJR314">
        <v>10</v>
      </c>
      <c r="AJT314">
        <v>10</v>
      </c>
      <c r="AJV314">
        <v>10</v>
      </c>
      <c r="AJX314">
        <v>10</v>
      </c>
      <c r="AJZ314">
        <v>10</v>
      </c>
      <c r="AKB314">
        <v>10</v>
      </c>
      <c r="AKD314">
        <v>10</v>
      </c>
      <c r="AKF314">
        <v>10</v>
      </c>
      <c r="AKH314">
        <v>10</v>
      </c>
      <c r="AKJ314">
        <v>10</v>
      </c>
      <c r="AKL314">
        <v>10</v>
      </c>
      <c r="AKN314">
        <v>10</v>
      </c>
      <c r="AKP314">
        <v>10</v>
      </c>
      <c r="AKR314">
        <v>10</v>
      </c>
      <c r="AKT314">
        <v>10</v>
      </c>
      <c r="AKV314">
        <v>10</v>
      </c>
      <c r="AKX314">
        <v>10</v>
      </c>
      <c r="AKZ314">
        <v>10</v>
      </c>
      <c r="ALB314">
        <v>10</v>
      </c>
      <c r="ALD314">
        <v>10</v>
      </c>
      <c r="ALF314">
        <v>10</v>
      </c>
      <c r="ALH314">
        <v>10</v>
      </c>
      <c r="ALJ314">
        <v>10</v>
      </c>
      <c r="ALL314">
        <v>10</v>
      </c>
      <c r="ALN314">
        <v>10</v>
      </c>
      <c r="ALP314">
        <v>10</v>
      </c>
      <c r="ALR314">
        <v>10</v>
      </c>
    </row>
    <row r="315" spans="1:1006" x14ac:dyDescent="0.25">
      <c r="A315">
        <v>53</v>
      </c>
      <c r="B315">
        <v>18.029859999999999</v>
      </c>
      <c r="H315">
        <v>53</v>
      </c>
      <c r="J315">
        <v>53</v>
      </c>
      <c r="L315">
        <v>53</v>
      </c>
      <c r="N315">
        <v>53</v>
      </c>
      <c r="P315">
        <v>53</v>
      </c>
      <c r="R315">
        <v>53</v>
      </c>
      <c r="T315">
        <v>53</v>
      </c>
      <c r="V315">
        <v>53</v>
      </c>
      <c r="X315">
        <v>53</v>
      </c>
      <c r="Z315">
        <v>53</v>
      </c>
      <c r="AB315">
        <v>53</v>
      </c>
      <c r="AD315">
        <v>53</v>
      </c>
      <c r="AF315">
        <v>53</v>
      </c>
      <c r="AH315">
        <v>53</v>
      </c>
      <c r="AJ315">
        <v>53</v>
      </c>
      <c r="AL315">
        <v>53</v>
      </c>
      <c r="AN315">
        <v>53</v>
      </c>
      <c r="AP315">
        <v>53</v>
      </c>
      <c r="AR315">
        <v>53</v>
      </c>
      <c r="AT315">
        <v>53</v>
      </c>
      <c r="AV315">
        <v>53</v>
      </c>
      <c r="AX315">
        <v>53</v>
      </c>
      <c r="AZ315">
        <v>53</v>
      </c>
      <c r="BB315">
        <v>53</v>
      </c>
      <c r="BD315">
        <v>53</v>
      </c>
      <c r="BF315">
        <v>53</v>
      </c>
      <c r="BH315">
        <v>53</v>
      </c>
      <c r="BJ315">
        <v>53</v>
      </c>
      <c r="BL315">
        <v>53</v>
      </c>
      <c r="BN315">
        <v>53</v>
      </c>
      <c r="BP315">
        <v>53</v>
      </c>
      <c r="BR315">
        <v>53</v>
      </c>
      <c r="BT315">
        <v>53</v>
      </c>
      <c r="BV315">
        <v>53</v>
      </c>
      <c r="BX315">
        <v>53</v>
      </c>
      <c r="BZ315">
        <v>53</v>
      </c>
      <c r="CB315">
        <v>53</v>
      </c>
      <c r="CD315">
        <v>53</v>
      </c>
      <c r="CF315">
        <v>53</v>
      </c>
      <c r="CH315">
        <v>53</v>
      </c>
      <c r="CJ315">
        <v>53</v>
      </c>
      <c r="CL315">
        <v>53</v>
      </c>
      <c r="CN315">
        <v>53</v>
      </c>
      <c r="CP315">
        <v>53</v>
      </c>
      <c r="CR315">
        <v>53</v>
      </c>
      <c r="CT315">
        <v>53</v>
      </c>
      <c r="CV315">
        <v>53</v>
      </c>
      <c r="CX315">
        <v>53</v>
      </c>
      <c r="CZ315">
        <v>53</v>
      </c>
      <c r="DB315">
        <v>53</v>
      </c>
      <c r="DD315">
        <v>53</v>
      </c>
      <c r="DF315">
        <v>53</v>
      </c>
      <c r="DH315">
        <v>53</v>
      </c>
      <c r="DJ315">
        <v>53</v>
      </c>
      <c r="DL315">
        <v>53</v>
      </c>
      <c r="DN315">
        <v>53</v>
      </c>
      <c r="DP315">
        <v>53</v>
      </c>
      <c r="DR315">
        <v>53</v>
      </c>
      <c r="DT315">
        <v>53</v>
      </c>
      <c r="DV315">
        <v>53</v>
      </c>
      <c r="DX315">
        <v>53</v>
      </c>
      <c r="DZ315">
        <v>53</v>
      </c>
      <c r="EB315">
        <v>53</v>
      </c>
      <c r="ED315">
        <v>53</v>
      </c>
      <c r="EF315">
        <v>53</v>
      </c>
      <c r="EH315">
        <v>53</v>
      </c>
      <c r="EJ315">
        <v>53</v>
      </c>
      <c r="EL315">
        <v>53</v>
      </c>
      <c r="EN315">
        <v>53</v>
      </c>
      <c r="EP315">
        <v>53</v>
      </c>
      <c r="ER315">
        <v>53</v>
      </c>
      <c r="ET315">
        <v>53</v>
      </c>
      <c r="EV315">
        <v>53</v>
      </c>
      <c r="EX315">
        <v>53</v>
      </c>
      <c r="EZ315">
        <v>53</v>
      </c>
      <c r="FB315">
        <v>53</v>
      </c>
      <c r="FD315">
        <v>53</v>
      </c>
      <c r="FF315">
        <v>53</v>
      </c>
      <c r="FH315">
        <v>53</v>
      </c>
      <c r="FJ315">
        <v>53</v>
      </c>
      <c r="FL315">
        <v>53</v>
      </c>
      <c r="FN315">
        <v>53</v>
      </c>
      <c r="FP315">
        <v>53</v>
      </c>
      <c r="FR315">
        <v>53</v>
      </c>
      <c r="FT315">
        <v>53</v>
      </c>
      <c r="FV315">
        <v>53</v>
      </c>
      <c r="FX315">
        <v>53</v>
      </c>
      <c r="FZ315">
        <v>53</v>
      </c>
      <c r="GB315">
        <v>53</v>
      </c>
      <c r="GD315">
        <v>53</v>
      </c>
      <c r="GF315">
        <v>53</v>
      </c>
      <c r="GH315">
        <v>53</v>
      </c>
      <c r="GJ315">
        <v>53</v>
      </c>
      <c r="GL315">
        <v>53</v>
      </c>
      <c r="GN315">
        <v>53</v>
      </c>
      <c r="GP315">
        <v>53</v>
      </c>
      <c r="GR315">
        <v>53</v>
      </c>
      <c r="GT315">
        <v>53</v>
      </c>
      <c r="GV315">
        <v>53</v>
      </c>
      <c r="GX315">
        <v>53</v>
      </c>
      <c r="GZ315">
        <v>53</v>
      </c>
      <c r="HB315">
        <v>53</v>
      </c>
      <c r="HD315">
        <v>53</v>
      </c>
      <c r="HF315">
        <v>53</v>
      </c>
      <c r="HH315">
        <v>53</v>
      </c>
      <c r="HJ315">
        <v>53</v>
      </c>
      <c r="HL315">
        <v>53</v>
      </c>
      <c r="HN315">
        <v>53</v>
      </c>
      <c r="HP315">
        <v>53</v>
      </c>
      <c r="HR315">
        <v>53</v>
      </c>
      <c r="HT315">
        <v>53</v>
      </c>
      <c r="HV315">
        <v>53</v>
      </c>
      <c r="HX315">
        <v>53</v>
      </c>
      <c r="HZ315">
        <v>53</v>
      </c>
      <c r="IB315">
        <v>53</v>
      </c>
      <c r="ID315">
        <v>53</v>
      </c>
      <c r="IF315">
        <v>53</v>
      </c>
      <c r="IH315">
        <v>53</v>
      </c>
      <c r="IJ315">
        <v>53</v>
      </c>
      <c r="IL315">
        <v>53</v>
      </c>
      <c r="IN315">
        <v>53</v>
      </c>
      <c r="IP315">
        <v>53</v>
      </c>
      <c r="IR315">
        <v>53</v>
      </c>
      <c r="IT315">
        <v>53</v>
      </c>
      <c r="IV315">
        <v>53</v>
      </c>
      <c r="IX315">
        <v>53</v>
      </c>
      <c r="IZ315">
        <v>53</v>
      </c>
      <c r="JB315">
        <v>53</v>
      </c>
      <c r="JD315">
        <v>53</v>
      </c>
      <c r="JF315">
        <v>53</v>
      </c>
      <c r="JH315">
        <v>53</v>
      </c>
      <c r="JJ315">
        <v>53</v>
      </c>
      <c r="JL315">
        <v>53</v>
      </c>
      <c r="JN315">
        <v>53</v>
      </c>
      <c r="JP315">
        <v>53</v>
      </c>
      <c r="JR315">
        <v>53</v>
      </c>
      <c r="JT315">
        <v>53</v>
      </c>
      <c r="JV315">
        <v>53</v>
      </c>
      <c r="JX315">
        <v>53</v>
      </c>
      <c r="JZ315">
        <v>53</v>
      </c>
      <c r="KB315">
        <v>53</v>
      </c>
      <c r="KD315">
        <v>53</v>
      </c>
      <c r="KF315">
        <v>53</v>
      </c>
      <c r="KH315">
        <v>53</v>
      </c>
      <c r="KJ315">
        <v>53</v>
      </c>
      <c r="KL315">
        <v>53</v>
      </c>
      <c r="KN315">
        <v>53</v>
      </c>
      <c r="KP315">
        <v>53</v>
      </c>
      <c r="KR315">
        <v>53</v>
      </c>
      <c r="KT315">
        <v>53</v>
      </c>
      <c r="KV315">
        <v>53</v>
      </c>
      <c r="KX315">
        <v>53</v>
      </c>
      <c r="KZ315">
        <v>53</v>
      </c>
      <c r="LB315">
        <v>53</v>
      </c>
      <c r="LD315">
        <v>53</v>
      </c>
      <c r="LF315">
        <v>53</v>
      </c>
      <c r="LH315">
        <v>53</v>
      </c>
      <c r="LJ315">
        <v>53</v>
      </c>
      <c r="LL315">
        <v>53</v>
      </c>
      <c r="LN315">
        <v>53</v>
      </c>
      <c r="LP315">
        <v>53</v>
      </c>
      <c r="LR315">
        <v>53</v>
      </c>
      <c r="LT315">
        <v>53</v>
      </c>
      <c r="LV315">
        <v>53</v>
      </c>
      <c r="LX315">
        <v>53</v>
      </c>
      <c r="LZ315">
        <v>53</v>
      </c>
      <c r="MB315">
        <v>53</v>
      </c>
      <c r="MD315">
        <v>53</v>
      </c>
      <c r="MF315">
        <v>53</v>
      </c>
      <c r="MH315">
        <v>53</v>
      </c>
      <c r="MJ315">
        <v>53</v>
      </c>
      <c r="ML315">
        <v>53</v>
      </c>
      <c r="MN315">
        <v>53</v>
      </c>
      <c r="MP315">
        <v>53</v>
      </c>
      <c r="MR315">
        <v>53</v>
      </c>
      <c r="MT315">
        <v>53</v>
      </c>
      <c r="MV315">
        <v>53</v>
      </c>
      <c r="MX315">
        <v>53</v>
      </c>
      <c r="MZ315">
        <v>53</v>
      </c>
      <c r="NB315">
        <v>53</v>
      </c>
      <c r="ND315">
        <v>53</v>
      </c>
      <c r="NF315">
        <v>53</v>
      </c>
      <c r="NH315">
        <v>53</v>
      </c>
      <c r="NJ315">
        <v>53</v>
      </c>
      <c r="NL315">
        <v>53</v>
      </c>
      <c r="NN315">
        <v>53</v>
      </c>
      <c r="NP315">
        <v>53</v>
      </c>
      <c r="NR315">
        <v>53</v>
      </c>
      <c r="NT315">
        <v>53</v>
      </c>
      <c r="NV315">
        <v>53</v>
      </c>
      <c r="NX315">
        <v>53</v>
      </c>
      <c r="NZ315">
        <v>53</v>
      </c>
      <c r="OB315">
        <v>53</v>
      </c>
      <c r="OD315">
        <v>53</v>
      </c>
      <c r="OF315">
        <v>53</v>
      </c>
      <c r="OH315">
        <v>53</v>
      </c>
      <c r="OJ315">
        <v>53</v>
      </c>
      <c r="OL315">
        <v>53</v>
      </c>
      <c r="ON315">
        <v>53</v>
      </c>
      <c r="OP315">
        <v>53</v>
      </c>
      <c r="OR315">
        <v>53</v>
      </c>
      <c r="OT315">
        <v>53</v>
      </c>
      <c r="OV315">
        <v>53</v>
      </c>
      <c r="OX315">
        <v>53</v>
      </c>
      <c r="OZ315">
        <v>53</v>
      </c>
      <c r="PB315">
        <v>53</v>
      </c>
      <c r="PD315">
        <v>53</v>
      </c>
      <c r="PF315">
        <v>53</v>
      </c>
      <c r="PH315">
        <v>53</v>
      </c>
      <c r="PJ315">
        <v>53</v>
      </c>
      <c r="PL315">
        <v>53</v>
      </c>
      <c r="PN315">
        <v>53</v>
      </c>
      <c r="PP315">
        <v>53</v>
      </c>
      <c r="PR315">
        <v>53</v>
      </c>
      <c r="PT315">
        <v>53</v>
      </c>
      <c r="PV315">
        <v>53</v>
      </c>
      <c r="PX315">
        <v>53</v>
      </c>
      <c r="PZ315">
        <v>53</v>
      </c>
      <c r="QB315">
        <v>53</v>
      </c>
      <c r="QD315">
        <v>53</v>
      </c>
      <c r="QF315">
        <v>53</v>
      </c>
      <c r="QH315">
        <v>53</v>
      </c>
      <c r="QJ315">
        <v>53</v>
      </c>
      <c r="QL315">
        <v>53</v>
      </c>
      <c r="QN315">
        <v>53</v>
      </c>
      <c r="QP315">
        <v>53</v>
      </c>
      <c r="QR315">
        <v>53</v>
      </c>
      <c r="QT315">
        <v>53</v>
      </c>
      <c r="QV315">
        <v>53</v>
      </c>
      <c r="QX315">
        <v>53</v>
      </c>
      <c r="QZ315">
        <v>53</v>
      </c>
      <c r="RB315">
        <v>53</v>
      </c>
      <c r="RD315">
        <v>53</v>
      </c>
      <c r="RF315">
        <v>53</v>
      </c>
      <c r="RH315">
        <v>53</v>
      </c>
      <c r="RJ315">
        <v>53</v>
      </c>
      <c r="RL315">
        <v>53</v>
      </c>
      <c r="RN315">
        <v>53</v>
      </c>
      <c r="RP315">
        <v>53</v>
      </c>
      <c r="RR315">
        <v>53</v>
      </c>
      <c r="RT315">
        <v>53</v>
      </c>
      <c r="RV315">
        <v>53</v>
      </c>
      <c r="RX315">
        <v>53</v>
      </c>
      <c r="RZ315">
        <v>53</v>
      </c>
      <c r="SB315">
        <v>53</v>
      </c>
      <c r="SD315">
        <v>53</v>
      </c>
      <c r="SF315">
        <v>53</v>
      </c>
      <c r="SH315">
        <v>53</v>
      </c>
      <c r="SJ315">
        <v>53</v>
      </c>
      <c r="SL315">
        <v>53</v>
      </c>
      <c r="SN315">
        <v>53</v>
      </c>
      <c r="SP315">
        <v>53</v>
      </c>
      <c r="SR315">
        <v>53</v>
      </c>
      <c r="ST315">
        <v>53</v>
      </c>
      <c r="SV315">
        <v>53</v>
      </c>
      <c r="SX315">
        <v>53</v>
      </c>
      <c r="SZ315">
        <v>53</v>
      </c>
      <c r="TB315">
        <v>53</v>
      </c>
      <c r="TD315">
        <v>53</v>
      </c>
      <c r="TF315">
        <v>53</v>
      </c>
      <c r="TH315">
        <v>53</v>
      </c>
      <c r="TJ315">
        <v>53</v>
      </c>
      <c r="TL315">
        <v>53</v>
      </c>
      <c r="TN315">
        <v>53</v>
      </c>
      <c r="TP315">
        <v>53</v>
      </c>
      <c r="TR315">
        <v>53</v>
      </c>
      <c r="TT315">
        <v>53</v>
      </c>
      <c r="TV315">
        <v>53</v>
      </c>
      <c r="TX315">
        <v>53</v>
      </c>
      <c r="TZ315">
        <v>53</v>
      </c>
      <c r="UB315">
        <v>53</v>
      </c>
      <c r="UD315">
        <v>53</v>
      </c>
      <c r="UF315">
        <v>53</v>
      </c>
      <c r="UH315">
        <v>53</v>
      </c>
      <c r="UJ315">
        <v>53</v>
      </c>
      <c r="UL315">
        <v>53</v>
      </c>
      <c r="UN315">
        <v>53</v>
      </c>
      <c r="UP315">
        <v>53</v>
      </c>
      <c r="UR315">
        <v>53</v>
      </c>
      <c r="UT315">
        <v>53</v>
      </c>
      <c r="UV315">
        <v>53</v>
      </c>
      <c r="UX315">
        <v>53</v>
      </c>
      <c r="UZ315">
        <v>53</v>
      </c>
      <c r="VB315">
        <v>53</v>
      </c>
      <c r="VD315">
        <v>53</v>
      </c>
      <c r="VF315">
        <v>53</v>
      </c>
      <c r="VH315">
        <v>53</v>
      </c>
      <c r="VJ315">
        <v>53</v>
      </c>
      <c r="VL315">
        <v>53</v>
      </c>
      <c r="VN315">
        <v>53</v>
      </c>
      <c r="VP315">
        <v>53</v>
      </c>
      <c r="VR315">
        <v>53</v>
      </c>
      <c r="VT315">
        <v>53</v>
      </c>
      <c r="VV315">
        <v>53</v>
      </c>
      <c r="VX315">
        <v>53</v>
      </c>
      <c r="VZ315">
        <v>53</v>
      </c>
      <c r="WB315">
        <v>53</v>
      </c>
      <c r="WD315">
        <v>53</v>
      </c>
      <c r="WF315">
        <v>53</v>
      </c>
      <c r="WH315">
        <v>53</v>
      </c>
      <c r="WJ315">
        <v>53</v>
      </c>
      <c r="WL315">
        <v>53</v>
      </c>
      <c r="WN315">
        <v>53</v>
      </c>
      <c r="WP315">
        <v>53</v>
      </c>
      <c r="WR315">
        <v>53</v>
      </c>
      <c r="WT315">
        <v>53</v>
      </c>
      <c r="WV315">
        <v>53</v>
      </c>
      <c r="WX315">
        <v>53</v>
      </c>
      <c r="WZ315">
        <v>53</v>
      </c>
      <c r="XB315">
        <v>53</v>
      </c>
      <c r="XD315">
        <v>53</v>
      </c>
      <c r="XF315">
        <v>53</v>
      </c>
      <c r="XH315">
        <v>53</v>
      </c>
      <c r="XJ315">
        <v>53</v>
      </c>
      <c r="XL315">
        <v>53</v>
      </c>
      <c r="XN315">
        <v>53</v>
      </c>
      <c r="XP315">
        <v>53</v>
      </c>
      <c r="XR315">
        <v>53</v>
      </c>
      <c r="XT315">
        <v>53</v>
      </c>
      <c r="XV315">
        <v>53</v>
      </c>
      <c r="XX315">
        <v>53</v>
      </c>
      <c r="XZ315">
        <v>53</v>
      </c>
      <c r="YB315">
        <v>53</v>
      </c>
      <c r="YD315">
        <v>53</v>
      </c>
      <c r="YF315">
        <v>53</v>
      </c>
      <c r="YH315">
        <v>53</v>
      </c>
      <c r="YJ315">
        <v>53</v>
      </c>
      <c r="YL315">
        <v>53</v>
      </c>
      <c r="YN315">
        <v>53</v>
      </c>
      <c r="YP315">
        <v>53</v>
      </c>
      <c r="YR315">
        <v>53</v>
      </c>
      <c r="YT315">
        <v>53</v>
      </c>
      <c r="YV315">
        <v>53</v>
      </c>
      <c r="YX315">
        <v>53</v>
      </c>
      <c r="YZ315">
        <v>53</v>
      </c>
      <c r="ZB315">
        <v>53</v>
      </c>
      <c r="ZD315">
        <v>53</v>
      </c>
      <c r="ZF315">
        <v>53</v>
      </c>
      <c r="ZH315">
        <v>53</v>
      </c>
      <c r="ZJ315">
        <v>53</v>
      </c>
      <c r="ZL315">
        <v>53</v>
      </c>
      <c r="ZN315">
        <v>53</v>
      </c>
      <c r="ZP315">
        <v>53</v>
      </c>
      <c r="ZR315">
        <v>53</v>
      </c>
      <c r="ZT315">
        <v>53</v>
      </c>
      <c r="ZV315">
        <v>53</v>
      </c>
      <c r="ZX315">
        <v>53</v>
      </c>
      <c r="ZZ315">
        <v>53</v>
      </c>
      <c r="AAB315">
        <v>53</v>
      </c>
      <c r="AAD315">
        <v>53</v>
      </c>
      <c r="AAF315">
        <v>53</v>
      </c>
      <c r="AAH315">
        <v>53</v>
      </c>
      <c r="AAJ315">
        <v>53</v>
      </c>
      <c r="AAL315">
        <v>53</v>
      </c>
      <c r="AAN315">
        <v>53</v>
      </c>
      <c r="AAP315">
        <v>53</v>
      </c>
      <c r="AAR315">
        <v>53</v>
      </c>
      <c r="AAT315">
        <v>53</v>
      </c>
      <c r="AAV315">
        <v>53</v>
      </c>
      <c r="AAX315">
        <v>53</v>
      </c>
      <c r="AAZ315">
        <v>53</v>
      </c>
      <c r="ABB315">
        <v>53</v>
      </c>
      <c r="ABD315">
        <v>53</v>
      </c>
      <c r="ABF315">
        <v>53</v>
      </c>
      <c r="ABH315">
        <v>53</v>
      </c>
      <c r="ABJ315">
        <v>53</v>
      </c>
      <c r="ABL315">
        <v>53</v>
      </c>
      <c r="ABN315">
        <v>53</v>
      </c>
      <c r="ABP315">
        <v>53</v>
      </c>
      <c r="ABR315">
        <v>53</v>
      </c>
      <c r="ABT315">
        <v>53</v>
      </c>
      <c r="ABV315">
        <v>53</v>
      </c>
      <c r="ABX315">
        <v>53</v>
      </c>
      <c r="ABZ315">
        <v>53</v>
      </c>
      <c r="ACB315">
        <v>53</v>
      </c>
      <c r="ACD315">
        <v>53</v>
      </c>
      <c r="ACF315">
        <v>53</v>
      </c>
      <c r="ACH315">
        <v>53</v>
      </c>
      <c r="ACJ315">
        <v>53</v>
      </c>
      <c r="ACL315">
        <v>53</v>
      </c>
      <c r="ACN315">
        <v>53</v>
      </c>
      <c r="ACP315">
        <v>53</v>
      </c>
      <c r="ACR315">
        <v>53</v>
      </c>
      <c r="ACT315">
        <v>53</v>
      </c>
      <c r="ACV315">
        <v>53</v>
      </c>
      <c r="ACX315">
        <v>53</v>
      </c>
      <c r="ACZ315">
        <v>53</v>
      </c>
      <c r="ADB315">
        <v>53</v>
      </c>
      <c r="ADD315">
        <v>53</v>
      </c>
      <c r="ADF315">
        <v>53</v>
      </c>
      <c r="ADH315">
        <v>53</v>
      </c>
      <c r="ADJ315">
        <v>53</v>
      </c>
      <c r="ADL315">
        <v>53</v>
      </c>
      <c r="ADN315">
        <v>53</v>
      </c>
      <c r="ADP315">
        <v>53</v>
      </c>
      <c r="ADR315">
        <v>53</v>
      </c>
      <c r="ADT315">
        <v>53</v>
      </c>
      <c r="ADV315">
        <v>53</v>
      </c>
      <c r="ADX315">
        <v>53</v>
      </c>
      <c r="ADZ315">
        <v>53</v>
      </c>
      <c r="AEB315">
        <v>53</v>
      </c>
      <c r="AED315">
        <v>53</v>
      </c>
      <c r="AEF315">
        <v>53</v>
      </c>
      <c r="AEH315">
        <v>53</v>
      </c>
      <c r="AEJ315">
        <v>53</v>
      </c>
      <c r="AEL315">
        <v>53</v>
      </c>
      <c r="AEN315">
        <v>53</v>
      </c>
      <c r="AEP315">
        <v>53</v>
      </c>
      <c r="AER315">
        <v>53</v>
      </c>
      <c r="AET315">
        <v>53</v>
      </c>
      <c r="AEV315">
        <v>53</v>
      </c>
      <c r="AEX315">
        <v>53</v>
      </c>
      <c r="AEZ315">
        <v>53</v>
      </c>
      <c r="AFB315">
        <v>53</v>
      </c>
      <c r="AFD315">
        <v>53</v>
      </c>
      <c r="AFF315">
        <v>53</v>
      </c>
      <c r="AFH315">
        <v>53</v>
      </c>
      <c r="AFJ315">
        <v>53</v>
      </c>
      <c r="AFL315">
        <v>53</v>
      </c>
      <c r="AFN315">
        <v>53</v>
      </c>
      <c r="AFP315">
        <v>53</v>
      </c>
      <c r="AFR315">
        <v>53</v>
      </c>
      <c r="AFT315">
        <v>53</v>
      </c>
      <c r="AFV315">
        <v>53</v>
      </c>
      <c r="AFX315">
        <v>53</v>
      </c>
      <c r="AFZ315">
        <v>53</v>
      </c>
      <c r="AGB315">
        <v>53</v>
      </c>
      <c r="AGD315">
        <v>53</v>
      </c>
      <c r="AGF315">
        <v>53</v>
      </c>
      <c r="AGH315">
        <v>53</v>
      </c>
      <c r="AGJ315">
        <v>53</v>
      </c>
      <c r="AGL315">
        <v>53</v>
      </c>
      <c r="AGN315">
        <v>53</v>
      </c>
      <c r="AGP315">
        <v>53</v>
      </c>
      <c r="AGR315">
        <v>53</v>
      </c>
      <c r="AGT315">
        <v>53</v>
      </c>
      <c r="AGV315">
        <v>53</v>
      </c>
      <c r="AGX315">
        <v>53</v>
      </c>
      <c r="AGZ315">
        <v>53</v>
      </c>
      <c r="AHB315">
        <v>53</v>
      </c>
      <c r="AHD315">
        <v>53</v>
      </c>
      <c r="AHF315">
        <v>53</v>
      </c>
      <c r="AHH315">
        <v>53</v>
      </c>
      <c r="AHJ315">
        <v>53</v>
      </c>
      <c r="AHL315">
        <v>53</v>
      </c>
      <c r="AHN315">
        <v>53</v>
      </c>
      <c r="AHP315">
        <v>53</v>
      </c>
      <c r="AHR315">
        <v>53</v>
      </c>
      <c r="AHT315">
        <v>53</v>
      </c>
      <c r="AHV315">
        <v>53</v>
      </c>
      <c r="AHX315">
        <v>53</v>
      </c>
      <c r="AHZ315">
        <v>53</v>
      </c>
      <c r="AIB315">
        <v>53</v>
      </c>
      <c r="AID315">
        <v>53</v>
      </c>
      <c r="AIF315">
        <v>53</v>
      </c>
      <c r="AIH315">
        <v>53</v>
      </c>
      <c r="AIJ315">
        <v>53</v>
      </c>
      <c r="AIL315">
        <v>53</v>
      </c>
      <c r="AIN315">
        <v>53</v>
      </c>
      <c r="AIP315">
        <v>53</v>
      </c>
      <c r="AIR315">
        <v>53</v>
      </c>
      <c r="AIT315">
        <v>53</v>
      </c>
      <c r="AIV315">
        <v>53</v>
      </c>
      <c r="AIX315">
        <v>53</v>
      </c>
      <c r="AIZ315">
        <v>53</v>
      </c>
      <c r="AJB315">
        <v>53</v>
      </c>
      <c r="AJD315">
        <v>53</v>
      </c>
      <c r="AJF315">
        <v>53</v>
      </c>
      <c r="AJH315">
        <v>53</v>
      </c>
      <c r="AJJ315">
        <v>53</v>
      </c>
      <c r="AJL315">
        <v>53</v>
      </c>
      <c r="AJN315">
        <v>53</v>
      </c>
      <c r="AJP315">
        <v>53</v>
      </c>
      <c r="AJR315">
        <v>53</v>
      </c>
      <c r="AJT315">
        <v>53</v>
      </c>
      <c r="AJV315">
        <v>53</v>
      </c>
      <c r="AJX315">
        <v>53</v>
      </c>
      <c r="AJZ315">
        <v>53</v>
      </c>
      <c r="AKB315">
        <v>53</v>
      </c>
      <c r="AKD315">
        <v>53</v>
      </c>
      <c r="AKF315">
        <v>53</v>
      </c>
      <c r="AKH315">
        <v>53</v>
      </c>
      <c r="AKJ315">
        <v>53</v>
      </c>
      <c r="AKL315">
        <v>53</v>
      </c>
      <c r="AKN315">
        <v>53</v>
      </c>
      <c r="AKP315">
        <v>53</v>
      </c>
      <c r="AKR315">
        <v>53</v>
      </c>
      <c r="AKT315">
        <v>53</v>
      </c>
      <c r="AKV315">
        <v>53</v>
      </c>
      <c r="AKX315">
        <v>53</v>
      </c>
      <c r="AKZ315">
        <v>53</v>
      </c>
      <c r="ALB315">
        <v>53</v>
      </c>
      <c r="ALD315">
        <v>53</v>
      </c>
      <c r="ALF315">
        <v>53</v>
      </c>
      <c r="ALH315">
        <v>53</v>
      </c>
      <c r="ALJ315">
        <v>53</v>
      </c>
      <c r="ALL315">
        <v>53</v>
      </c>
      <c r="ALN315">
        <v>53</v>
      </c>
      <c r="ALP315">
        <v>53</v>
      </c>
      <c r="ALR315">
        <v>53</v>
      </c>
    </row>
    <row r="316" spans="1:1006" x14ac:dyDescent="0.25">
      <c r="A316">
        <v>52</v>
      </c>
      <c r="B316">
        <v>17.032620000000001</v>
      </c>
      <c r="H316">
        <v>52</v>
      </c>
      <c r="J316">
        <v>52</v>
      </c>
      <c r="L316">
        <v>52</v>
      </c>
      <c r="N316">
        <v>52</v>
      </c>
      <c r="P316">
        <v>52</v>
      </c>
      <c r="R316">
        <v>52</v>
      </c>
      <c r="T316">
        <v>52</v>
      </c>
      <c r="V316">
        <v>52</v>
      </c>
      <c r="X316">
        <v>52</v>
      </c>
      <c r="Z316">
        <v>52</v>
      </c>
      <c r="AB316">
        <v>52</v>
      </c>
      <c r="AD316">
        <v>52</v>
      </c>
      <c r="AF316">
        <v>52</v>
      </c>
      <c r="AH316">
        <v>52</v>
      </c>
      <c r="AJ316">
        <v>52</v>
      </c>
      <c r="AL316">
        <v>52</v>
      </c>
      <c r="AN316">
        <v>52</v>
      </c>
      <c r="AP316">
        <v>52</v>
      </c>
      <c r="AR316">
        <v>52</v>
      </c>
      <c r="AT316">
        <v>52</v>
      </c>
      <c r="AV316">
        <v>52</v>
      </c>
      <c r="AX316">
        <v>52</v>
      </c>
      <c r="AZ316">
        <v>52</v>
      </c>
      <c r="BB316">
        <v>52</v>
      </c>
      <c r="BD316">
        <v>52</v>
      </c>
      <c r="BF316">
        <v>52</v>
      </c>
      <c r="BH316">
        <v>52</v>
      </c>
      <c r="BJ316">
        <v>52</v>
      </c>
      <c r="BL316">
        <v>52</v>
      </c>
      <c r="BN316">
        <v>52</v>
      </c>
      <c r="BP316">
        <v>52</v>
      </c>
      <c r="BR316">
        <v>52</v>
      </c>
      <c r="BT316">
        <v>52</v>
      </c>
      <c r="BV316">
        <v>52</v>
      </c>
      <c r="BX316">
        <v>52</v>
      </c>
      <c r="BZ316">
        <v>52</v>
      </c>
      <c r="CB316">
        <v>52</v>
      </c>
      <c r="CD316">
        <v>52</v>
      </c>
      <c r="CF316">
        <v>52</v>
      </c>
      <c r="CH316">
        <v>52</v>
      </c>
      <c r="CJ316">
        <v>52</v>
      </c>
      <c r="CL316">
        <v>52</v>
      </c>
      <c r="CN316">
        <v>52</v>
      </c>
      <c r="CP316">
        <v>52</v>
      </c>
      <c r="CR316">
        <v>52</v>
      </c>
      <c r="CT316">
        <v>52</v>
      </c>
      <c r="CV316">
        <v>52</v>
      </c>
      <c r="CX316">
        <v>52</v>
      </c>
      <c r="CZ316">
        <v>52</v>
      </c>
      <c r="DB316">
        <v>52</v>
      </c>
      <c r="DD316">
        <v>52</v>
      </c>
      <c r="DF316">
        <v>52</v>
      </c>
      <c r="DH316">
        <v>52</v>
      </c>
      <c r="DJ316">
        <v>52</v>
      </c>
      <c r="DL316">
        <v>52</v>
      </c>
      <c r="DN316">
        <v>52</v>
      </c>
      <c r="DP316">
        <v>52</v>
      </c>
      <c r="DR316">
        <v>52</v>
      </c>
      <c r="DT316">
        <v>52</v>
      </c>
      <c r="DV316">
        <v>52</v>
      </c>
      <c r="DX316">
        <v>52</v>
      </c>
      <c r="DZ316">
        <v>52</v>
      </c>
      <c r="EB316">
        <v>52</v>
      </c>
      <c r="ED316">
        <v>52</v>
      </c>
      <c r="EF316">
        <v>52</v>
      </c>
      <c r="EH316">
        <v>52</v>
      </c>
      <c r="EJ316">
        <v>52</v>
      </c>
      <c r="EL316">
        <v>52</v>
      </c>
      <c r="EN316">
        <v>52</v>
      </c>
      <c r="EP316">
        <v>52</v>
      </c>
      <c r="ER316">
        <v>52</v>
      </c>
      <c r="ET316">
        <v>52</v>
      </c>
      <c r="EV316">
        <v>52</v>
      </c>
      <c r="EX316">
        <v>52</v>
      </c>
      <c r="EZ316">
        <v>52</v>
      </c>
      <c r="FB316">
        <v>52</v>
      </c>
      <c r="FD316">
        <v>52</v>
      </c>
      <c r="FF316">
        <v>52</v>
      </c>
      <c r="FH316">
        <v>52</v>
      </c>
      <c r="FJ316">
        <v>52</v>
      </c>
      <c r="FL316">
        <v>52</v>
      </c>
      <c r="FN316">
        <v>52</v>
      </c>
      <c r="FP316">
        <v>52</v>
      </c>
      <c r="FR316">
        <v>52</v>
      </c>
      <c r="FT316">
        <v>52</v>
      </c>
      <c r="FV316">
        <v>52</v>
      </c>
      <c r="FX316">
        <v>52</v>
      </c>
      <c r="FZ316">
        <v>52</v>
      </c>
      <c r="GB316">
        <v>52</v>
      </c>
      <c r="GD316">
        <v>52</v>
      </c>
      <c r="GF316">
        <v>52</v>
      </c>
      <c r="GH316">
        <v>52</v>
      </c>
      <c r="GJ316">
        <v>52</v>
      </c>
      <c r="GL316">
        <v>52</v>
      </c>
      <c r="GN316">
        <v>52</v>
      </c>
      <c r="GP316">
        <v>52</v>
      </c>
      <c r="GR316">
        <v>52</v>
      </c>
      <c r="GT316">
        <v>52</v>
      </c>
      <c r="GV316">
        <v>52</v>
      </c>
      <c r="GX316">
        <v>52</v>
      </c>
      <c r="GZ316">
        <v>52</v>
      </c>
      <c r="HB316">
        <v>52</v>
      </c>
      <c r="HD316">
        <v>52</v>
      </c>
      <c r="HF316">
        <v>52</v>
      </c>
      <c r="HH316">
        <v>52</v>
      </c>
      <c r="HJ316">
        <v>52</v>
      </c>
      <c r="HL316">
        <v>52</v>
      </c>
      <c r="HN316">
        <v>52</v>
      </c>
      <c r="HP316">
        <v>52</v>
      </c>
      <c r="HR316">
        <v>52</v>
      </c>
      <c r="HT316">
        <v>52</v>
      </c>
      <c r="HV316">
        <v>52</v>
      </c>
      <c r="HX316">
        <v>52</v>
      </c>
      <c r="HZ316">
        <v>52</v>
      </c>
      <c r="IB316">
        <v>52</v>
      </c>
      <c r="ID316">
        <v>52</v>
      </c>
      <c r="IF316">
        <v>52</v>
      </c>
      <c r="IH316">
        <v>52</v>
      </c>
      <c r="IJ316">
        <v>52</v>
      </c>
      <c r="IL316">
        <v>52</v>
      </c>
      <c r="IN316">
        <v>52</v>
      </c>
      <c r="IP316">
        <v>52</v>
      </c>
      <c r="IR316">
        <v>52</v>
      </c>
      <c r="IT316">
        <v>52</v>
      </c>
      <c r="IV316">
        <v>52</v>
      </c>
      <c r="IX316">
        <v>52</v>
      </c>
      <c r="IZ316">
        <v>52</v>
      </c>
      <c r="JB316">
        <v>52</v>
      </c>
      <c r="JD316">
        <v>52</v>
      </c>
      <c r="JF316">
        <v>52</v>
      </c>
      <c r="JH316">
        <v>52</v>
      </c>
      <c r="JJ316">
        <v>52</v>
      </c>
      <c r="JL316">
        <v>52</v>
      </c>
      <c r="JN316">
        <v>52</v>
      </c>
      <c r="JP316">
        <v>52</v>
      </c>
      <c r="JR316">
        <v>52</v>
      </c>
      <c r="JT316">
        <v>52</v>
      </c>
      <c r="JV316">
        <v>52</v>
      </c>
      <c r="JX316">
        <v>52</v>
      </c>
      <c r="JZ316">
        <v>52</v>
      </c>
      <c r="KB316">
        <v>52</v>
      </c>
      <c r="KD316">
        <v>52</v>
      </c>
      <c r="KF316">
        <v>52</v>
      </c>
      <c r="KH316">
        <v>52</v>
      </c>
      <c r="KJ316">
        <v>52</v>
      </c>
      <c r="KL316">
        <v>52</v>
      </c>
      <c r="KN316">
        <v>52</v>
      </c>
      <c r="KP316">
        <v>52</v>
      </c>
      <c r="KR316">
        <v>52</v>
      </c>
      <c r="KT316">
        <v>52</v>
      </c>
      <c r="KV316">
        <v>52</v>
      </c>
      <c r="KX316">
        <v>52</v>
      </c>
      <c r="KZ316">
        <v>52</v>
      </c>
      <c r="LB316">
        <v>52</v>
      </c>
      <c r="LD316">
        <v>52</v>
      </c>
      <c r="LF316">
        <v>52</v>
      </c>
      <c r="LH316">
        <v>52</v>
      </c>
      <c r="LJ316">
        <v>52</v>
      </c>
      <c r="LL316">
        <v>52</v>
      </c>
      <c r="LN316">
        <v>52</v>
      </c>
      <c r="LP316">
        <v>52</v>
      </c>
      <c r="LR316">
        <v>52</v>
      </c>
      <c r="LT316">
        <v>52</v>
      </c>
      <c r="LV316">
        <v>52</v>
      </c>
      <c r="LX316">
        <v>52</v>
      </c>
      <c r="LZ316">
        <v>52</v>
      </c>
      <c r="MB316">
        <v>52</v>
      </c>
      <c r="MD316">
        <v>52</v>
      </c>
      <c r="MF316">
        <v>52</v>
      </c>
      <c r="MH316">
        <v>52</v>
      </c>
      <c r="MJ316">
        <v>52</v>
      </c>
      <c r="ML316">
        <v>52</v>
      </c>
      <c r="MN316">
        <v>52</v>
      </c>
      <c r="MP316">
        <v>52</v>
      </c>
      <c r="MR316">
        <v>52</v>
      </c>
      <c r="MT316">
        <v>52</v>
      </c>
      <c r="MV316">
        <v>52</v>
      </c>
      <c r="MX316">
        <v>52</v>
      </c>
      <c r="MZ316">
        <v>52</v>
      </c>
      <c r="NB316">
        <v>52</v>
      </c>
      <c r="ND316">
        <v>52</v>
      </c>
      <c r="NF316">
        <v>52</v>
      </c>
      <c r="NH316">
        <v>52</v>
      </c>
      <c r="NJ316">
        <v>52</v>
      </c>
      <c r="NL316">
        <v>52</v>
      </c>
      <c r="NN316">
        <v>52</v>
      </c>
      <c r="NP316">
        <v>52</v>
      </c>
      <c r="NR316">
        <v>52</v>
      </c>
      <c r="NT316">
        <v>52</v>
      </c>
      <c r="NV316">
        <v>52</v>
      </c>
      <c r="NX316">
        <v>52</v>
      </c>
      <c r="NZ316">
        <v>52</v>
      </c>
      <c r="OB316">
        <v>52</v>
      </c>
      <c r="OD316">
        <v>52</v>
      </c>
      <c r="OF316">
        <v>52</v>
      </c>
      <c r="OH316">
        <v>52</v>
      </c>
      <c r="OJ316">
        <v>52</v>
      </c>
      <c r="OL316">
        <v>52</v>
      </c>
      <c r="ON316">
        <v>52</v>
      </c>
      <c r="OP316">
        <v>52</v>
      </c>
      <c r="OR316">
        <v>52</v>
      </c>
      <c r="OT316">
        <v>52</v>
      </c>
      <c r="OV316">
        <v>52</v>
      </c>
      <c r="OX316">
        <v>52</v>
      </c>
      <c r="OZ316">
        <v>52</v>
      </c>
      <c r="PB316">
        <v>52</v>
      </c>
      <c r="PD316">
        <v>52</v>
      </c>
      <c r="PF316">
        <v>52</v>
      </c>
      <c r="PH316">
        <v>52</v>
      </c>
      <c r="PJ316">
        <v>52</v>
      </c>
      <c r="PL316">
        <v>52</v>
      </c>
      <c r="PN316">
        <v>52</v>
      </c>
      <c r="PP316">
        <v>52</v>
      </c>
      <c r="PR316">
        <v>52</v>
      </c>
      <c r="PT316">
        <v>52</v>
      </c>
      <c r="PV316">
        <v>52</v>
      </c>
      <c r="PX316">
        <v>52</v>
      </c>
      <c r="PZ316">
        <v>52</v>
      </c>
      <c r="QB316">
        <v>52</v>
      </c>
      <c r="QD316">
        <v>52</v>
      </c>
      <c r="QF316">
        <v>52</v>
      </c>
      <c r="QH316">
        <v>52</v>
      </c>
      <c r="QJ316">
        <v>52</v>
      </c>
      <c r="QL316">
        <v>52</v>
      </c>
      <c r="QN316">
        <v>52</v>
      </c>
      <c r="QP316">
        <v>52</v>
      </c>
      <c r="QR316">
        <v>52</v>
      </c>
      <c r="QT316">
        <v>52</v>
      </c>
      <c r="QV316">
        <v>52</v>
      </c>
      <c r="QX316">
        <v>52</v>
      </c>
      <c r="QZ316">
        <v>52</v>
      </c>
      <c r="RB316">
        <v>52</v>
      </c>
      <c r="RD316">
        <v>52</v>
      </c>
      <c r="RF316">
        <v>52</v>
      </c>
      <c r="RH316">
        <v>52</v>
      </c>
      <c r="RJ316">
        <v>52</v>
      </c>
      <c r="RL316">
        <v>52</v>
      </c>
      <c r="RN316">
        <v>52</v>
      </c>
      <c r="RP316">
        <v>52</v>
      </c>
      <c r="RR316">
        <v>52</v>
      </c>
      <c r="RT316">
        <v>52</v>
      </c>
      <c r="RV316">
        <v>52</v>
      </c>
      <c r="RX316">
        <v>52</v>
      </c>
      <c r="RZ316">
        <v>52</v>
      </c>
      <c r="SB316">
        <v>52</v>
      </c>
      <c r="SD316">
        <v>52</v>
      </c>
      <c r="SF316">
        <v>52</v>
      </c>
      <c r="SH316">
        <v>52</v>
      </c>
      <c r="SJ316">
        <v>52</v>
      </c>
      <c r="SL316">
        <v>52</v>
      </c>
      <c r="SN316">
        <v>52</v>
      </c>
      <c r="SP316">
        <v>52</v>
      </c>
      <c r="SR316">
        <v>52</v>
      </c>
      <c r="ST316">
        <v>52</v>
      </c>
      <c r="SV316">
        <v>52</v>
      </c>
      <c r="SX316">
        <v>52</v>
      </c>
      <c r="SZ316">
        <v>52</v>
      </c>
      <c r="TB316">
        <v>52</v>
      </c>
      <c r="TD316">
        <v>52</v>
      </c>
      <c r="TF316">
        <v>52</v>
      </c>
      <c r="TH316">
        <v>52</v>
      </c>
      <c r="TJ316">
        <v>52</v>
      </c>
      <c r="TL316">
        <v>52</v>
      </c>
      <c r="TN316">
        <v>52</v>
      </c>
      <c r="TP316">
        <v>52</v>
      </c>
      <c r="TR316">
        <v>52</v>
      </c>
      <c r="TT316">
        <v>52</v>
      </c>
      <c r="TV316">
        <v>52</v>
      </c>
      <c r="TX316">
        <v>52</v>
      </c>
      <c r="TZ316">
        <v>52</v>
      </c>
      <c r="UB316">
        <v>52</v>
      </c>
      <c r="UD316">
        <v>52</v>
      </c>
      <c r="UF316">
        <v>52</v>
      </c>
      <c r="UH316">
        <v>52</v>
      </c>
      <c r="UJ316">
        <v>52</v>
      </c>
      <c r="UL316">
        <v>52</v>
      </c>
      <c r="UN316">
        <v>52</v>
      </c>
      <c r="UP316">
        <v>52</v>
      </c>
      <c r="UR316">
        <v>52</v>
      </c>
      <c r="UT316">
        <v>52</v>
      </c>
      <c r="UV316">
        <v>52</v>
      </c>
      <c r="UX316">
        <v>52</v>
      </c>
      <c r="UZ316">
        <v>52</v>
      </c>
      <c r="VB316">
        <v>52</v>
      </c>
      <c r="VD316">
        <v>52</v>
      </c>
      <c r="VF316">
        <v>52</v>
      </c>
      <c r="VH316">
        <v>52</v>
      </c>
      <c r="VJ316">
        <v>52</v>
      </c>
      <c r="VL316">
        <v>52</v>
      </c>
      <c r="VN316">
        <v>52</v>
      </c>
      <c r="VP316">
        <v>52</v>
      </c>
      <c r="VR316">
        <v>52</v>
      </c>
      <c r="VT316">
        <v>52</v>
      </c>
      <c r="VV316">
        <v>52</v>
      </c>
      <c r="VX316">
        <v>52</v>
      </c>
      <c r="VZ316">
        <v>52</v>
      </c>
      <c r="WB316">
        <v>52</v>
      </c>
      <c r="WD316">
        <v>52</v>
      </c>
      <c r="WF316">
        <v>52</v>
      </c>
      <c r="WH316">
        <v>52</v>
      </c>
      <c r="WJ316">
        <v>52</v>
      </c>
      <c r="WL316">
        <v>52</v>
      </c>
      <c r="WN316">
        <v>52</v>
      </c>
      <c r="WP316">
        <v>52</v>
      </c>
      <c r="WR316">
        <v>52</v>
      </c>
      <c r="WT316">
        <v>52</v>
      </c>
      <c r="WV316">
        <v>52</v>
      </c>
      <c r="WX316">
        <v>52</v>
      </c>
      <c r="WZ316">
        <v>52</v>
      </c>
      <c r="XB316">
        <v>52</v>
      </c>
      <c r="XD316">
        <v>52</v>
      </c>
      <c r="XF316">
        <v>52</v>
      </c>
      <c r="XH316">
        <v>52</v>
      </c>
      <c r="XJ316">
        <v>52</v>
      </c>
      <c r="XL316">
        <v>52</v>
      </c>
      <c r="XN316">
        <v>52</v>
      </c>
      <c r="XP316">
        <v>52</v>
      </c>
      <c r="XR316">
        <v>52</v>
      </c>
      <c r="XT316">
        <v>52</v>
      </c>
      <c r="XV316">
        <v>52</v>
      </c>
      <c r="XX316">
        <v>52</v>
      </c>
      <c r="XZ316">
        <v>52</v>
      </c>
      <c r="YB316">
        <v>52</v>
      </c>
      <c r="YD316">
        <v>52</v>
      </c>
      <c r="YF316">
        <v>52</v>
      </c>
      <c r="YH316">
        <v>52</v>
      </c>
      <c r="YJ316">
        <v>52</v>
      </c>
      <c r="YL316">
        <v>52</v>
      </c>
      <c r="YN316">
        <v>52</v>
      </c>
      <c r="YP316">
        <v>52</v>
      </c>
      <c r="YR316">
        <v>52</v>
      </c>
      <c r="YT316">
        <v>52</v>
      </c>
      <c r="YV316">
        <v>52</v>
      </c>
      <c r="YX316">
        <v>52</v>
      </c>
      <c r="YZ316">
        <v>52</v>
      </c>
      <c r="ZB316">
        <v>52</v>
      </c>
      <c r="ZD316">
        <v>52</v>
      </c>
      <c r="ZF316">
        <v>52</v>
      </c>
      <c r="ZH316">
        <v>52</v>
      </c>
      <c r="ZJ316">
        <v>52</v>
      </c>
      <c r="ZL316">
        <v>52</v>
      </c>
      <c r="ZN316">
        <v>52</v>
      </c>
      <c r="ZP316">
        <v>52</v>
      </c>
      <c r="ZR316">
        <v>52</v>
      </c>
      <c r="ZT316">
        <v>52</v>
      </c>
      <c r="ZV316">
        <v>52</v>
      </c>
      <c r="ZX316">
        <v>52</v>
      </c>
      <c r="ZZ316">
        <v>52</v>
      </c>
      <c r="AAB316">
        <v>52</v>
      </c>
      <c r="AAD316">
        <v>52</v>
      </c>
      <c r="AAF316">
        <v>52</v>
      </c>
      <c r="AAH316">
        <v>52</v>
      </c>
      <c r="AAJ316">
        <v>52</v>
      </c>
      <c r="AAL316">
        <v>52</v>
      </c>
      <c r="AAN316">
        <v>52</v>
      </c>
      <c r="AAP316">
        <v>52</v>
      </c>
      <c r="AAR316">
        <v>52</v>
      </c>
      <c r="AAT316">
        <v>52</v>
      </c>
      <c r="AAV316">
        <v>52</v>
      </c>
      <c r="AAX316">
        <v>52</v>
      </c>
      <c r="AAZ316">
        <v>52</v>
      </c>
      <c r="ABB316">
        <v>52</v>
      </c>
      <c r="ABD316">
        <v>52</v>
      </c>
      <c r="ABF316">
        <v>52</v>
      </c>
      <c r="ABH316">
        <v>52</v>
      </c>
      <c r="ABJ316">
        <v>52</v>
      </c>
      <c r="ABL316">
        <v>52</v>
      </c>
      <c r="ABN316">
        <v>52</v>
      </c>
      <c r="ABP316">
        <v>52</v>
      </c>
      <c r="ABR316">
        <v>52</v>
      </c>
      <c r="ABT316">
        <v>52</v>
      </c>
      <c r="ABV316">
        <v>52</v>
      </c>
      <c r="ABX316">
        <v>52</v>
      </c>
      <c r="ABZ316">
        <v>52</v>
      </c>
      <c r="ACB316">
        <v>52</v>
      </c>
      <c r="ACD316">
        <v>52</v>
      </c>
      <c r="ACF316">
        <v>52</v>
      </c>
      <c r="ACH316">
        <v>52</v>
      </c>
      <c r="ACJ316">
        <v>52</v>
      </c>
      <c r="ACL316">
        <v>52</v>
      </c>
      <c r="ACN316">
        <v>52</v>
      </c>
      <c r="ACP316">
        <v>52</v>
      </c>
      <c r="ACR316">
        <v>52</v>
      </c>
      <c r="ACT316">
        <v>52</v>
      </c>
      <c r="ACV316">
        <v>52</v>
      </c>
      <c r="ACX316">
        <v>52</v>
      </c>
      <c r="ACZ316">
        <v>52</v>
      </c>
      <c r="ADB316">
        <v>52</v>
      </c>
      <c r="ADD316">
        <v>52</v>
      </c>
      <c r="ADF316">
        <v>52</v>
      </c>
      <c r="ADH316">
        <v>52</v>
      </c>
      <c r="ADJ316">
        <v>52</v>
      </c>
      <c r="ADL316">
        <v>52</v>
      </c>
      <c r="ADN316">
        <v>52</v>
      </c>
      <c r="ADP316">
        <v>52</v>
      </c>
      <c r="ADR316">
        <v>52</v>
      </c>
      <c r="ADT316">
        <v>52</v>
      </c>
      <c r="ADV316">
        <v>52</v>
      </c>
      <c r="ADX316">
        <v>52</v>
      </c>
      <c r="ADZ316">
        <v>52</v>
      </c>
      <c r="AEB316">
        <v>52</v>
      </c>
      <c r="AED316">
        <v>52</v>
      </c>
      <c r="AEF316">
        <v>52</v>
      </c>
      <c r="AEH316">
        <v>52</v>
      </c>
      <c r="AEJ316">
        <v>52</v>
      </c>
      <c r="AEL316">
        <v>52</v>
      </c>
      <c r="AEN316">
        <v>52</v>
      </c>
      <c r="AEP316">
        <v>52</v>
      </c>
      <c r="AER316">
        <v>52</v>
      </c>
      <c r="AET316">
        <v>52</v>
      </c>
      <c r="AEV316">
        <v>52</v>
      </c>
      <c r="AEX316">
        <v>52</v>
      </c>
      <c r="AEZ316">
        <v>52</v>
      </c>
      <c r="AFB316">
        <v>52</v>
      </c>
      <c r="AFD316">
        <v>52</v>
      </c>
      <c r="AFF316">
        <v>52</v>
      </c>
      <c r="AFH316">
        <v>52</v>
      </c>
      <c r="AFJ316">
        <v>52</v>
      </c>
      <c r="AFL316">
        <v>52</v>
      </c>
      <c r="AFN316">
        <v>52</v>
      </c>
      <c r="AFP316">
        <v>52</v>
      </c>
      <c r="AFR316">
        <v>52</v>
      </c>
      <c r="AFT316">
        <v>52</v>
      </c>
      <c r="AFV316">
        <v>52</v>
      </c>
      <c r="AFX316">
        <v>52</v>
      </c>
      <c r="AFZ316">
        <v>52</v>
      </c>
      <c r="AGB316">
        <v>52</v>
      </c>
      <c r="AGD316">
        <v>52</v>
      </c>
      <c r="AGF316">
        <v>52</v>
      </c>
      <c r="AGH316">
        <v>52</v>
      </c>
      <c r="AGJ316">
        <v>52</v>
      </c>
      <c r="AGL316">
        <v>52</v>
      </c>
      <c r="AGN316">
        <v>52</v>
      </c>
      <c r="AGP316">
        <v>52</v>
      </c>
      <c r="AGR316">
        <v>52</v>
      </c>
      <c r="AGT316">
        <v>52</v>
      </c>
      <c r="AGV316">
        <v>52</v>
      </c>
      <c r="AGX316">
        <v>52</v>
      </c>
      <c r="AGZ316">
        <v>52</v>
      </c>
      <c r="AHB316">
        <v>52</v>
      </c>
      <c r="AHD316">
        <v>52</v>
      </c>
      <c r="AHF316">
        <v>52</v>
      </c>
      <c r="AHH316">
        <v>52</v>
      </c>
      <c r="AHJ316">
        <v>52</v>
      </c>
      <c r="AHL316">
        <v>52</v>
      </c>
      <c r="AHN316">
        <v>52</v>
      </c>
      <c r="AHP316">
        <v>52</v>
      </c>
      <c r="AHR316">
        <v>52</v>
      </c>
      <c r="AHT316">
        <v>52</v>
      </c>
      <c r="AHV316">
        <v>52</v>
      </c>
      <c r="AHX316">
        <v>52</v>
      </c>
      <c r="AHZ316">
        <v>52</v>
      </c>
      <c r="AIB316">
        <v>52</v>
      </c>
      <c r="AID316">
        <v>52</v>
      </c>
      <c r="AIF316">
        <v>52</v>
      </c>
      <c r="AIH316">
        <v>52</v>
      </c>
      <c r="AIJ316">
        <v>52</v>
      </c>
      <c r="AIL316">
        <v>52</v>
      </c>
      <c r="AIN316">
        <v>52</v>
      </c>
      <c r="AIP316">
        <v>52</v>
      </c>
      <c r="AIR316">
        <v>52</v>
      </c>
      <c r="AIT316">
        <v>52</v>
      </c>
      <c r="AIV316">
        <v>52</v>
      </c>
      <c r="AIX316">
        <v>52</v>
      </c>
      <c r="AIZ316">
        <v>52</v>
      </c>
      <c r="AJB316">
        <v>52</v>
      </c>
      <c r="AJD316">
        <v>52</v>
      </c>
      <c r="AJF316">
        <v>52</v>
      </c>
      <c r="AJH316">
        <v>52</v>
      </c>
      <c r="AJJ316">
        <v>52</v>
      </c>
      <c r="AJL316">
        <v>52</v>
      </c>
      <c r="AJN316">
        <v>52</v>
      </c>
      <c r="AJP316">
        <v>52</v>
      </c>
      <c r="AJR316">
        <v>52</v>
      </c>
      <c r="AJT316">
        <v>52</v>
      </c>
      <c r="AJV316">
        <v>52</v>
      </c>
      <c r="AJX316">
        <v>52</v>
      </c>
      <c r="AJZ316">
        <v>52</v>
      </c>
      <c r="AKB316">
        <v>52</v>
      </c>
      <c r="AKD316">
        <v>52</v>
      </c>
      <c r="AKF316">
        <v>52</v>
      </c>
      <c r="AKH316">
        <v>52</v>
      </c>
      <c r="AKJ316">
        <v>52</v>
      </c>
      <c r="AKL316">
        <v>52</v>
      </c>
      <c r="AKN316">
        <v>52</v>
      </c>
      <c r="AKP316">
        <v>52</v>
      </c>
      <c r="AKR316">
        <v>52</v>
      </c>
      <c r="AKT316">
        <v>52</v>
      </c>
      <c r="AKV316">
        <v>52</v>
      </c>
      <c r="AKX316">
        <v>52</v>
      </c>
      <c r="AKZ316">
        <v>52</v>
      </c>
      <c r="ALB316">
        <v>52</v>
      </c>
      <c r="ALD316">
        <v>52</v>
      </c>
      <c r="ALF316">
        <v>52</v>
      </c>
      <c r="ALH316">
        <v>52</v>
      </c>
      <c r="ALJ316">
        <v>52</v>
      </c>
      <c r="ALL316">
        <v>52</v>
      </c>
      <c r="ALN316">
        <v>52</v>
      </c>
      <c r="ALP316">
        <v>52</v>
      </c>
      <c r="ALR316">
        <v>52</v>
      </c>
    </row>
    <row r="317" spans="1:1006" x14ac:dyDescent="0.25">
      <c r="A317">
        <v>14</v>
      </c>
      <c r="B317">
        <v>17.032360000000001</v>
      </c>
      <c r="H317">
        <v>14</v>
      </c>
      <c r="J317">
        <v>14</v>
      </c>
      <c r="L317">
        <v>14</v>
      </c>
      <c r="N317">
        <v>14</v>
      </c>
      <c r="P317">
        <v>14</v>
      </c>
      <c r="R317">
        <v>14</v>
      </c>
      <c r="T317">
        <v>14</v>
      </c>
      <c r="V317">
        <v>14</v>
      </c>
      <c r="X317">
        <v>14</v>
      </c>
      <c r="Z317">
        <v>14</v>
      </c>
      <c r="AB317">
        <v>14</v>
      </c>
      <c r="AD317">
        <v>14</v>
      </c>
      <c r="AF317">
        <v>14</v>
      </c>
      <c r="AH317">
        <v>14</v>
      </c>
      <c r="AJ317">
        <v>14</v>
      </c>
      <c r="AL317">
        <v>14</v>
      </c>
      <c r="AN317">
        <v>14</v>
      </c>
      <c r="AP317">
        <v>14</v>
      </c>
      <c r="AR317">
        <v>14</v>
      </c>
      <c r="AT317">
        <v>14</v>
      </c>
      <c r="AV317">
        <v>14</v>
      </c>
      <c r="AX317">
        <v>14</v>
      </c>
      <c r="AZ317">
        <v>14</v>
      </c>
      <c r="BB317">
        <v>14</v>
      </c>
      <c r="BD317">
        <v>14</v>
      </c>
      <c r="BF317">
        <v>14</v>
      </c>
      <c r="BH317">
        <v>14</v>
      </c>
      <c r="BJ317">
        <v>14</v>
      </c>
      <c r="BL317">
        <v>14</v>
      </c>
      <c r="BN317">
        <v>14</v>
      </c>
      <c r="BP317">
        <v>14</v>
      </c>
      <c r="BR317">
        <v>14</v>
      </c>
      <c r="BT317">
        <v>14</v>
      </c>
      <c r="BV317">
        <v>14</v>
      </c>
      <c r="BX317">
        <v>14</v>
      </c>
      <c r="BZ317">
        <v>14</v>
      </c>
      <c r="CB317">
        <v>14</v>
      </c>
      <c r="CD317">
        <v>14</v>
      </c>
      <c r="CF317">
        <v>14</v>
      </c>
      <c r="CH317">
        <v>14</v>
      </c>
      <c r="CJ317">
        <v>14</v>
      </c>
      <c r="CL317">
        <v>14</v>
      </c>
      <c r="CN317">
        <v>14</v>
      </c>
      <c r="CP317">
        <v>14</v>
      </c>
      <c r="CR317">
        <v>14</v>
      </c>
      <c r="CT317">
        <v>14</v>
      </c>
      <c r="CV317">
        <v>14</v>
      </c>
      <c r="CX317">
        <v>14</v>
      </c>
      <c r="CZ317">
        <v>14</v>
      </c>
      <c r="DB317">
        <v>14</v>
      </c>
      <c r="DD317">
        <v>14</v>
      </c>
      <c r="DF317">
        <v>14</v>
      </c>
      <c r="DH317">
        <v>14</v>
      </c>
      <c r="DJ317">
        <v>14</v>
      </c>
      <c r="DL317">
        <v>14</v>
      </c>
      <c r="DN317">
        <v>14</v>
      </c>
      <c r="DP317">
        <v>14</v>
      </c>
      <c r="DR317">
        <v>14</v>
      </c>
      <c r="DT317">
        <v>14</v>
      </c>
      <c r="DV317">
        <v>14</v>
      </c>
      <c r="DX317">
        <v>14</v>
      </c>
      <c r="DZ317">
        <v>14</v>
      </c>
      <c r="EB317">
        <v>14</v>
      </c>
      <c r="ED317">
        <v>14</v>
      </c>
      <c r="EF317">
        <v>14</v>
      </c>
      <c r="EH317">
        <v>14</v>
      </c>
      <c r="EJ317">
        <v>14</v>
      </c>
      <c r="EL317">
        <v>14</v>
      </c>
      <c r="EN317">
        <v>14</v>
      </c>
      <c r="EP317">
        <v>14</v>
      </c>
      <c r="ER317">
        <v>14</v>
      </c>
      <c r="ET317">
        <v>14</v>
      </c>
      <c r="EV317">
        <v>14</v>
      </c>
      <c r="EX317">
        <v>14</v>
      </c>
      <c r="EZ317">
        <v>14</v>
      </c>
      <c r="FB317">
        <v>14</v>
      </c>
      <c r="FD317">
        <v>14</v>
      </c>
      <c r="FF317">
        <v>14</v>
      </c>
      <c r="FH317">
        <v>14</v>
      </c>
      <c r="FJ317">
        <v>14</v>
      </c>
      <c r="FL317">
        <v>14</v>
      </c>
      <c r="FN317">
        <v>14</v>
      </c>
      <c r="FP317">
        <v>14</v>
      </c>
      <c r="FR317">
        <v>14</v>
      </c>
      <c r="FT317">
        <v>14</v>
      </c>
      <c r="FV317">
        <v>14</v>
      </c>
      <c r="FX317">
        <v>14</v>
      </c>
      <c r="FZ317">
        <v>14</v>
      </c>
      <c r="GB317">
        <v>14</v>
      </c>
      <c r="GD317">
        <v>14</v>
      </c>
      <c r="GF317">
        <v>14</v>
      </c>
      <c r="GH317">
        <v>14</v>
      </c>
      <c r="GJ317">
        <v>14</v>
      </c>
      <c r="GL317">
        <v>14</v>
      </c>
      <c r="GN317">
        <v>14</v>
      </c>
      <c r="GP317">
        <v>14</v>
      </c>
      <c r="GR317">
        <v>14</v>
      </c>
      <c r="GT317">
        <v>14</v>
      </c>
      <c r="GV317">
        <v>14</v>
      </c>
      <c r="GX317">
        <v>14</v>
      </c>
      <c r="GZ317">
        <v>14</v>
      </c>
      <c r="HB317">
        <v>14</v>
      </c>
      <c r="HD317">
        <v>14</v>
      </c>
      <c r="HF317">
        <v>14</v>
      </c>
      <c r="HH317">
        <v>14</v>
      </c>
      <c r="HJ317">
        <v>14</v>
      </c>
      <c r="HL317">
        <v>14</v>
      </c>
      <c r="HN317">
        <v>14</v>
      </c>
      <c r="HP317">
        <v>14</v>
      </c>
      <c r="HR317">
        <v>14</v>
      </c>
      <c r="HT317">
        <v>14</v>
      </c>
      <c r="HV317">
        <v>14</v>
      </c>
      <c r="HX317">
        <v>14</v>
      </c>
      <c r="HZ317">
        <v>14</v>
      </c>
      <c r="IB317">
        <v>14</v>
      </c>
      <c r="ID317">
        <v>14</v>
      </c>
      <c r="IF317">
        <v>14</v>
      </c>
      <c r="IH317">
        <v>14</v>
      </c>
      <c r="IJ317">
        <v>14</v>
      </c>
      <c r="IL317">
        <v>14</v>
      </c>
      <c r="IN317">
        <v>14</v>
      </c>
      <c r="IP317">
        <v>14</v>
      </c>
      <c r="IR317">
        <v>14</v>
      </c>
      <c r="IT317">
        <v>14</v>
      </c>
      <c r="IV317">
        <v>14</v>
      </c>
      <c r="IX317">
        <v>14</v>
      </c>
      <c r="IZ317">
        <v>14</v>
      </c>
      <c r="JB317">
        <v>14</v>
      </c>
      <c r="JD317">
        <v>14</v>
      </c>
      <c r="JF317">
        <v>14</v>
      </c>
      <c r="JH317">
        <v>14</v>
      </c>
      <c r="JJ317">
        <v>14</v>
      </c>
      <c r="JL317">
        <v>14</v>
      </c>
      <c r="JN317">
        <v>14</v>
      </c>
      <c r="JP317">
        <v>14</v>
      </c>
      <c r="JR317">
        <v>14</v>
      </c>
      <c r="JT317">
        <v>14</v>
      </c>
      <c r="JV317">
        <v>14</v>
      </c>
      <c r="JX317">
        <v>14</v>
      </c>
      <c r="JZ317">
        <v>14</v>
      </c>
      <c r="KB317">
        <v>14</v>
      </c>
      <c r="KD317">
        <v>14</v>
      </c>
      <c r="KF317">
        <v>14</v>
      </c>
      <c r="KH317">
        <v>14</v>
      </c>
      <c r="KJ317">
        <v>14</v>
      </c>
      <c r="KL317">
        <v>14</v>
      </c>
      <c r="KN317">
        <v>14</v>
      </c>
      <c r="KP317">
        <v>14</v>
      </c>
      <c r="KR317">
        <v>14</v>
      </c>
      <c r="KT317">
        <v>14</v>
      </c>
      <c r="KV317">
        <v>14</v>
      </c>
      <c r="KX317">
        <v>14</v>
      </c>
      <c r="KZ317">
        <v>14</v>
      </c>
      <c r="LB317">
        <v>14</v>
      </c>
      <c r="LD317">
        <v>14</v>
      </c>
      <c r="LF317">
        <v>14</v>
      </c>
      <c r="LH317">
        <v>14</v>
      </c>
      <c r="LJ317">
        <v>14</v>
      </c>
      <c r="LL317">
        <v>14</v>
      </c>
      <c r="LN317">
        <v>14</v>
      </c>
      <c r="LP317">
        <v>14</v>
      </c>
      <c r="LR317">
        <v>14</v>
      </c>
      <c r="LT317">
        <v>14</v>
      </c>
      <c r="LV317">
        <v>14</v>
      </c>
      <c r="LX317">
        <v>14</v>
      </c>
      <c r="LZ317">
        <v>14</v>
      </c>
      <c r="MB317">
        <v>14</v>
      </c>
      <c r="MD317">
        <v>14</v>
      </c>
      <c r="MF317">
        <v>14</v>
      </c>
      <c r="MH317">
        <v>14</v>
      </c>
      <c r="MJ317">
        <v>14</v>
      </c>
      <c r="ML317">
        <v>14</v>
      </c>
      <c r="MN317">
        <v>14</v>
      </c>
      <c r="MP317">
        <v>14</v>
      </c>
      <c r="MR317">
        <v>14</v>
      </c>
      <c r="MT317">
        <v>14</v>
      </c>
      <c r="MV317">
        <v>14</v>
      </c>
      <c r="MX317">
        <v>14</v>
      </c>
      <c r="MZ317">
        <v>14</v>
      </c>
      <c r="NB317">
        <v>14</v>
      </c>
      <c r="ND317">
        <v>14</v>
      </c>
      <c r="NF317">
        <v>14</v>
      </c>
      <c r="NH317">
        <v>14</v>
      </c>
      <c r="NJ317">
        <v>14</v>
      </c>
      <c r="NL317">
        <v>14</v>
      </c>
      <c r="NN317">
        <v>14</v>
      </c>
      <c r="NP317">
        <v>14</v>
      </c>
      <c r="NR317">
        <v>14</v>
      </c>
      <c r="NT317">
        <v>14</v>
      </c>
      <c r="NV317">
        <v>14</v>
      </c>
      <c r="NX317">
        <v>14</v>
      </c>
      <c r="NZ317">
        <v>14</v>
      </c>
      <c r="OB317">
        <v>14</v>
      </c>
      <c r="OD317">
        <v>14</v>
      </c>
      <c r="OF317">
        <v>14</v>
      </c>
      <c r="OH317">
        <v>14</v>
      </c>
      <c r="OJ317">
        <v>14</v>
      </c>
      <c r="OL317">
        <v>14</v>
      </c>
      <c r="ON317">
        <v>14</v>
      </c>
      <c r="OP317">
        <v>14</v>
      </c>
      <c r="OR317">
        <v>14</v>
      </c>
      <c r="OT317">
        <v>14</v>
      </c>
      <c r="OV317">
        <v>14</v>
      </c>
      <c r="OX317">
        <v>14</v>
      </c>
      <c r="OZ317">
        <v>14</v>
      </c>
      <c r="PB317">
        <v>14</v>
      </c>
      <c r="PD317">
        <v>14</v>
      </c>
      <c r="PF317">
        <v>14</v>
      </c>
      <c r="PH317">
        <v>14</v>
      </c>
      <c r="PJ317">
        <v>14</v>
      </c>
      <c r="PL317">
        <v>14</v>
      </c>
      <c r="PN317">
        <v>14</v>
      </c>
      <c r="PP317">
        <v>14</v>
      </c>
      <c r="PR317">
        <v>14</v>
      </c>
      <c r="PT317">
        <v>14</v>
      </c>
      <c r="PV317">
        <v>14</v>
      </c>
      <c r="PX317">
        <v>14</v>
      </c>
      <c r="PZ317">
        <v>14</v>
      </c>
      <c r="QB317">
        <v>14</v>
      </c>
      <c r="QD317">
        <v>14</v>
      </c>
      <c r="QF317">
        <v>14</v>
      </c>
      <c r="QH317">
        <v>14</v>
      </c>
      <c r="QJ317">
        <v>14</v>
      </c>
      <c r="QL317">
        <v>14</v>
      </c>
      <c r="QN317">
        <v>14</v>
      </c>
      <c r="QP317">
        <v>14</v>
      </c>
      <c r="QR317">
        <v>14</v>
      </c>
      <c r="QT317">
        <v>14</v>
      </c>
      <c r="QV317">
        <v>14</v>
      </c>
      <c r="QX317">
        <v>14</v>
      </c>
      <c r="QZ317">
        <v>14</v>
      </c>
      <c r="RB317">
        <v>14</v>
      </c>
      <c r="RD317">
        <v>14</v>
      </c>
      <c r="RF317">
        <v>14</v>
      </c>
      <c r="RH317">
        <v>14</v>
      </c>
      <c r="RJ317">
        <v>14</v>
      </c>
      <c r="RL317">
        <v>14</v>
      </c>
      <c r="RN317">
        <v>14</v>
      </c>
      <c r="RP317">
        <v>14</v>
      </c>
      <c r="RR317">
        <v>14</v>
      </c>
      <c r="RT317">
        <v>14</v>
      </c>
      <c r="RV317">
        <v>14</v>
      </c>
      <c r="RX317">
        <v>14</v>
      </c>
      <c r="RZ317">
        <v>14</v>
      </c>
      <c r="SB317">
        <v>14</v>
      </c>
      <c r="SD317">
        <v>14</v>
      </c>
      <c r="SF317">
        <v>14</v>
      </c>
      <c r="SH317">
        <v>14</v>
      </c>
      <c r="SJ317">
        <v>14</v>
      </c>
      <c r="SL317">
        <v>14</v>
      </c>
      <c r="SN317">
        <v>14</v>
      </c>
      <c r="SP317">
        <v>14</v>
      </c>
      <c r="SR317">
        <v>14</v>
      </c>
      <c r="ST317">
        <v>14</v>
      </c>
      <c r="SV317">
        <v>14</v>
      </c>
      <c r="SX317">
        <v>14</v>
      </c>
      <c r="SZ317">
        <v>14</v>
      </c>
      <c r="TB317">
        <v>14</v>
      </c>
      <c r="TD317">
        <v>14</v>
      </c>
      <c r="TF317">
        <v>14</v>
      </c>
      <c r="TH317">
        <v>14</v>
      </c>
      <c r="TJ317">
        <v>14</v>
      </c>
      <c r="TL317">
        <v>14</v>
      </c>
      <c r="TN317">
        <v>14</v>
      </c>
      <c r="TP317">
        <v>14</v>
      </c>
      <c r="TR317">
        <v>14</v>
      </c>
      <c r="TT317">
        <v>14</v>
      </c>
      <c r="TV317">
        <v>14</v>
      </c>
      <c r="TX317">
        <v>14</v>
      </c>
      <c r="TZ317">
        <v>14</v>
      </c>
      <c r="UB317">
        <v>14</v>
      </c>
      <c r="UD317">
        <v>14</v>
      </c>
      <c r="UF317">
        <v>14</v>
      </c>
      <c r="UH317">
        <v>14</v>
      </c>
      <c r="UJ317">
        <v>14</v>
      </c>
      <c r="UL317">
        <v>14</v>
      </c>
      <c r="UN317">
        <v>14</v>
      </c>
      <c r="UP317">
        <v>14</v>
      </c>
      <c r="UR317">
        <v>14</v>
      </c>
      <c r="UT317">
        <v>14</v>
      </c>
      <c r="UV317">
        <v>14</v>
      </c>
      <c r="UX317">
        <v>14</v>
      </c>
      <c r="UZ317">
        <v>14</v>
      </c>
      <c r="VB317">
        <v>14</v>
      </c>
      <c r="VD317">
        <v>14</v>
      </c>
      <c r="VF317">
        <v>14</v>
      </c>
      <c r="VH317">
        <v>14</v>
      </c>
      <c r="VJ317">
        <v>14</v>
      </c>
      <c r="VL317">
        <v>14</v>
      </c>
      <c r="VN317">
        <v>14</v>
      </c>
      <c r="VP317">
        <v>14</v>
      </c>
      <c r="VR317">
        <v>14</v>
      </c>
      <c r="VT317">
        <v>14</v>
      </c>
      <c r="VV317">
        <v>14</v>
      </c>
      <c r="VX317">
        <v>14</v>
      </c>
      <c r="VZ317">
        <v>14</v>
      </c>
      <c r="WB317">
        <v>14</v>
      </c>
      <c r="WD317">
        <v>14</v>
      </c>
      <c r="WF317">
        <v>14</v>
      </c>
      <c r="WH317">
        <v>14</v>
      </c>
      <c r="WJ317">
        <v>14</v>
      </c>
      <c r="WL317">
        <v>14</v>
      </c>
      <c r="WN317">
        <v>14</v>
      </c>
      <c r="WP317">
        <v>14</v>
      </c>
      <c r="WR317">
        <v>14</v>
      </c>
      <c r="WT317">
        <v>14</v>
      </c>
      <c r="WV317">
        <v>14</v>
      </c>
      <c r="WX317">
        <v>14</v>
      </c>
      <c r="WZ317">
        <v>14</v>
      </c>
      <c r="XB317">
        <v>14</v>
      </c>
      <c r="XD317">
        <v>14</v>
      </c>
      <c r="XF317">
        <v>14</v>
      </c>
      <c r="XH317">
        <v>14</v>
      </c>
      <c r="XJ317">
        <v>14</v>
      </c>
      <c r="XL317">
        <v>14</v>
      </c>
      <c r="XN317">
        <v>14</v>
      </c>
      <c r="XP317">
        <v>14</v>
      </c>
      <c r="XR317">
        <v>14</v>
      </c>
      <c r="XT317">
        <v>14</v>
      </c>
      <c r="XV317">
        <v>14</v>
      </c>
      <c r="XX317">
        <v>14</v>
      </c>
      <c r="XZ317">
        <v>14</v>
      </c>
      <c r="YB317">
        <v>14</v>
      </c>
      <c r="YD317">
        <v>14</v>
      </c>
      <c r="YF317">
        <v>14</v>
      </c>
      <c r="YH317">
        <v>14</v>
      </c>
      <c r="YJ317">
        <v>14</v>
      </c>
      <c r="YL317">
        <v>14</v>
      </c>
      <c r="YN317">
        <v>14</v>
      </c>
      <c r="YP317">
        <v>14</v>
      </c>
      <c r="YR317">
        <v>14</v>
      </c>
      <c r="YT317">
        <v>14</v>
      </c>
      <c r="YV317">
        <v>14</v>
      </c>
      <c r="YX317">
        <v>14</v>
      </c>
      <c r="YZ317">
        <v>14</v>
      </c>
      <c r="ZB317">
        <v>14</v>
      </c>
      <c r="ZD317">
        <v>14</v>
      </c>
      <c r="ZF317">
        <v>14</v>
      </c>
      <c r="ZH317">
        <v>14</v>
      </c>
      <c r="ZJ317">
        <v>14</v>
      </c>
      <c r="ZL317">
        <v>14</v>
      </c>
      <c r="ZN317">
        <v>14</v>
      </c>
      <c r="ZP317">
        <v>14</v>
      </c>
      <c r="ZR317">
        <v>14</v>
      </c>
      <c r="ZT317">
        <v>14</v>
      </c>
      <c r="ZV317">
        <v>14</v>
      </c>
      <c r="ZX317">
        <v>14</v>
      </c>
      <c r="ZZ317">
        <v>14</v>
      </c>
      <c r="AAB317">
        <v>14</v>
      </c>
      <c r="AAD317">
        <v>14</v>
      </c>
      <c r="AAF317">
        <v>14</v>
      </c>
      <c r="AAH317">
        <v>14</v>
      </c>
      <c r="AAJ317">
        <v>14</v>
      </c>
      <c r="AAL317">
        <v>14</v>
      </c>
      <c r="AAN317">
        <v>14</v>
      </c>
      <c r="AAP317">
        <v>14</v>
      </c>
      <c r="AAR317">
        <v>14</v>
      </c>
      <c r="AAT317">
        <v>14</v>
      </c>
      <c r="AAV317">
        <v>14</v>
      </c>
      <c r="AAX317">
        <v>14</v>
      </c>
      <c r="AAZ317">
        <v>14</v>
      </c>
      <c r="ABB317">
        <v>14</v>
      </c>
      <c r="ABD317">
        <v>14</v>
      </c>
      <c r="ABF317">
        <v>14</v>
      </c>
      <c r="ABH317">
        <v>14</v>
      </c>
      <c r="ABJ317">
        <v>14</v>
      </c>
      <c r="ABL317">
        <v>14</v>
      </c>
      <c r="ABN317">
        <v>14</v>
      </c>
      <c r="ABP317">
        <v>14</v>
      </c>
      <c r="ABR317">
        <v>14</v>
      </c>
      <c r="ABT317">
        <v>14</v>
      </c>
      <c r="ABV317">
        <v>14</v>
      </c>
      <c r="ABX317">
        <v>14</v>
      </c>
      <c r="ABZ317">
        <v>14</v>
      </c>
      <c r="ACB317">
        <v>14</v>
      </c>
      <c r="ACD317">
        <v>14</v>
      </c>
      <c r="ACF317">
        <v>14</v>
      </c>
      <c r="ACH317">
        <v>14</v>
      </c>
      <c r="ACJ317">
        <v>14</v>
      </c>
      <c r="ACL317">
        <v>14</v>
      </c>
      <c r="ACN317">
        <v>14</v>
      </c>
      <c r="ACP317">
        <v>14</v>
      </c>
      <c r="ACR317">
        <v>14</v>
      </c>
      <c r="ACT317">
        <v>14</v>
      </c>
      <c r="ACV317">
        <v>14</v>
      </c>
      <c r="ACX317">
        <v>14</v>
      </c>
      <c r="ACZ317">
        <v>14</v>
      </c>
      <c r="ADB317">
        <v>14</v>
      </c>
      <c r="ADD317">
        <v>14</v>
      </c>
      <c r="ADF317">
        <v>14</v>
      </c>
      <c r="ADH317">
        <v>14</v>
      </c>
      <c r="ADJ317">
        <v>14</v>
      </c>
      <c r="ADL317">
        <v>14</v>
      </c>
      <c r="ADN317">
        <v>14</v>
      </c>
      <c r="ADP317">
        <v>14</v>
      </c>
      <c r="ADR317">
        <v>14</v>
      </c>
      <c r="ADT317">
        <v>14</v>
      </c>
      <c r="ADV317">
        <v>14</v>
      </c>
      <c r="ADX317">
        <v>14</v>
      </c>
      <c r="ADZ317">
        <v>14</v>
      </c>
      <c r="AEB317">
        <v>14</v>
      </c>
      <c r="AED317">
        <v>14</v>
      </c>
      <c r="AEF317">
        <v>14</v>
      </c>
      <c r="AEH317">
        <v>14</v>
      </c>
      <c r="AEJ317">
        <v>14</v>
      </c>
      <c r="AEL317">
        <v>14</v>
      </c>
      <c r="AEN317">
        <v>14</v>
      </c>
      <c r="AEP317">
        <v>14</v>
      </c>
      <c r="AER317">
        <v>14</v>
      </c>
      <c r="AET317">
        <v>14</v>
      </c>
      <c r="AEV317">
        <v>14</v>
      </c>
      <c r="AEX317">
        <v>14</v>
      </c>
      <c r="AEZ317">
        <v>14</v>
      </c>
      <c r="AFB317">
        <v>14</v>
      </c>
      <c r="AFD317">
        <v>14</v>
      </c>
      <c r="AFF317">
        <v>14</v>
      </c>
      <c r="AFH317">
        <v>14</v>
      </c>
      <c r="AFJ317">
        <v>14</v>
      </c>
      <c r="AFL317">
        <v>14</v>
      </c>
      <c r="AFN317">
        <v>14</v>
      </c>
      <c r="AFP317">
        <v>14</v>
      </c>
      <c r="AFR317">
        <v>14</v>
      </c>
      <c r="AFT317">
        <v>14</v>
      </c>
      <c r="AFV317">
        <v>14</v>
      </c>
      <c r="AFX317">
        <v>14</v>
      </c>
      <c r="AFZ317">
        <v>14</v>
      </c>
      <c r="AGB317">
        <v>14</v>
      </c>
      <c r="AGD317">
        <v>14</v>
      </c>
      <c r="AGF317">
        <v>14</v>
      </c>
      <c r="AGH317">
        <v>14</v>
      </c>
      <c r="AGJ317">
        <v>14</v>
      </c>
      <c r="AGL317">
        <v>14</v>
      </c>
      <c r="AGN317">
        <v>14</v>
      </c>
      <c r="AGP317">
        <v>14</v>
      </c>
      <c r="AGR317">
        <v>14</v>
      </c>
      <c r="AGT317">
        <v>14</v>
      </c>
      <c r="AGV317">
        <v>14</v>
      </c>
      <c r="AGX317">
        <v>14</v>
      </c>
      <c r="AGZ317">
        <v>14</v>
      </c>
      <c r="AHB317">
        <v>14</v>
      </c>
      <c r="AHD317">
        <v>14</v>
      </c>
      <c r="AHF317">
        <v>14</v>
      </c>
      <c r="AHH317">
        <v>14</v>
      </c>
      <c r="AHJ317">
        <v>14</v>
      </c>
      <c r="AHL317">
        <v>14</v>
      </c>
      <c r="AHN317">
        <v>14</v>
      </c>
      <c r="AHP317">
        <v>14</v>
      </c>
      <c r="AHR317">
        <v>14</v>
      </c>
      <c r="AHT317">
        <v>14</v>
      </c>
      <c r="AHV317">
        <v>14</v>
      </c>
      <c r="AHX317">
        <v>14</v>
      </c>
      <c r="AHZ317">
        <v>14</v>
      </c>
      <c r="AIB317">
        <v>14</v>
      </c>
      <c r="AID317">
        <v>14</v>
      </c>
      <c r="AIF317">
        <v>14</v>
      </c>
      <c r="AIH317">
        <v>14</v>
      </c>
      <c r="AIJ317">
        <v>14</v>
      </c>
      <c r="AIL317">
        <v>14</v>
      </c>
      <c r="AIN317">
        <v>14</v>
      </c>
      <c r="AIP317">
        <v>14</v>
      </c>
      <c r="AIR317">
        <v>14</v>
      </c>
      <c r="AIT317">
        <v>14</v>
      </c>
      <c r="AIV317">
        <v>14</v>
      </c>
      <c r="AIX317">
        <v>14</v>
      </c>
      <c r="AIZ317">
        <v>14</v>
      </c>
      <c r="AJB317">
        <v>14</v>
      </c>
      <c r="AJD317">
        <v>14</v>
      </c>
      <c r="AJF317">
        <v>14</v>
      </c>
      <c r="AJH317">
        <v>14</v>
      </c>
      <c r="AJJ317">
        <v>14</v>
      </c>
      <c r="AJL317">
        <v>14</v>
      </c>
      <c r="AJN317">
        <v>14</v>
      </c>
      <c r="AJP317">
        <v>14</v>
      </c>
      <c r="AJR317">
        <v>14</v>
      </c>
      <c r="AJT317">
        <v>14</v>
      </c>
      <c r="AJV317">
        <v>14</v>
      </c>
      <c r="AJX317">
        <v>14</v>
      </c>
      <c r="AJZ317">
        <v>14</v>
      </c>
      <c r="AKB317">
        <v>14</v>
      </c>
      <c r="AKD317">
        <v>14</v>
      </c>
      <c r="AKF317">
        <v>14</v>
      </c>
      <c r="AKH317">
        <v>14</v>
      </c>
      <c r="AKJ317">
        <v>14</v>
      </c>
      <c r="AKL317">
        <v>14</v>
      </c>
      <c r="AKN317">
        <v>14</v>
      </c>
      <c r="AKP317">
        <v>14</v>
      </c>
      <c r="AKR317">
        <v>14</v>
      </c>
      <c r="AKT317">
        <v>14</v>
      </c>
      <c r="AKV317">
        <v>14</v>
      </c>
      <c r="AKX317">
        <v>14</v>
      </c>
      <c r="AKZ317">
        <v>14</v>
      </c>
      <c r="ALB317">
        <v>14</v>
      </c>
      <c r="ALD317">
        <v>14</v>
      </c>
      <c r="ALF317">
        <v>14</v>
      </c>
      <c r="ALH317">
        <v>14</v>
      </c>
      <c r="ALJ317">
        <v>14</v>
      </c>
      <c r="ALL317">
        <v>14</v>
      </c>
      <c r="ALN317">
        <v>14</v>
      </c>
      <c r="ALP317">
        <v>14</v>
      </c>
      <c r="ALR317">
        <v>14</v>
      </c>
    </row>
    <row r="318" spans="1:1006" x14ac:dyDescent="0.25">
      <c r="A318">
        <v>43</v>
      </c>
      <c r="B318">
        <v>17.03032</v>
      </c>
      <c r="H318">
        <v>43</v>
      </c>
      <c r="J318">
        <v>43</v>
      </c>
      <c r="L318">
        <v>43</v>
      </c>
      <c r="N318">
        <v>43</v>
      </c>
      <c r="P318">
        <v>43</v>
      </c>
      <c r="R318">
        <v>43</v>
      </c>
      <c r="T318">
        <v>43</v>
      </c>
      <c r="V318">
        <v>43</v>
      </c>
      <c r="X318">
        <v>43</v>
      </c>
      <c r="Z318">
        <v>43</v>
      </c>
      <c r="AB318">
        <v>43</v>
      </c>
      <c r="AD318">
        <v>43</v>
      </c>
      <c r="AF318">
        <v>43</v>
      </c>
      <c r="AH318">
        <v>43</v>
      </c>
      <c r="AJ318">
        <v>43</v>
      </c>
      <c r="AL318">
        <v>43</v>
      </c>
      <c r="AN318">
        <v>43</v>
      </c>
      <c r="AP318">
        <v>43</v>
      </c>
      <c r="AR318">
        <v>43</v>
      </c>
      <c r="AT318">
        <v>43</v>
      </c>
      <c r="AV318">
        <v>43</v>
      </c>
      <c r="AX318">
        <v>43</v>
      </c>
      <c r="AZ318">
        <v>43</v>
      </c>
      <c r="BB318">
        <v>43</v>
      </c>
      <c r="BD318">
        <v>43</v>
      </c>
      <c r="BF318">
        <v>43</v>
      </c>
      <c r="BH318">
        <v>43</v>
      </c>
      <c r="BJ318">
        <v>43</v>
      </c>
      <c r="BL318">
        <v>43</v>
      </c>
      <c r="BN318">
        <v>43</v>
      </c>
      <c r="BP318">
        <v>43</v>
      </c>
      <c r="BR318">
        <v>43</v>
      </c>
      <c r="BT318">
        <v>43</v>
      </c>
      <c r="BV318">
        <v>43</v>
      </c>
      <c r="BX318">
        <v>43</v>
      </c>
      <c r="BZ318">
        <v>43</v>
      </c>
      <c r="CB318">
        <v>43</v>
      </c>
      <c r="CD318">
        <v>43</v>
      </c>
      <c r="CF318">
        <v>43</v>
      </c>
      <c r="CH318">
        <v>43</v>
      </c>
      <c r="CJ318">
        <v>43</v>
      </c>
      <c r="CL318">
        <v>43</v>
      </c>
      <c r="CN318">
        <v>43</v>
      </c>
      <c r="CP318">
        <v>43</v>
      </c>
      <c r="CR318">
        <v>43</v>
      </c>
      <c r="CT318">
        <v>43</v>
      </c>
      <c r="CV318">
        <v>43</v>
      </c>
      <c r="CX318">
        <v>43</v>
      </c>
      <c r="CZ318">
        <v>43</v>
      </c>
      <c r="DB318">
        <v>43</v>
      </c>
      <c r="DD318">
        <v>43</v>
      </c>
      <c r="DF318">
        <v>43</v>
      </c>
      <c r="DH318">
        <v>43</v>
      </c>
      <c r="DJ318">
        <v>43</v>
      </c>
      <c r="DL318">
        <v>43</v>
      </c>
      <c r="DN318">
        <v>43</v>
      </c>
      <c r="DP318">
        <v>43</v>
      </c>
      <c r="DR318">
        <v>43</v>
      </c>
      <c r="DT318">
        <v>43</v>
      </c>
      <c r="DV318">
        <v>43</v>
      </c>
      <c r="DX318">
        <v>43</v>
      </c>
      <c r="DZ318">
        <v>43</v>
      </c>
      <c r="EB318">
        <v>43</v>
      </c>
      <c r="ED318">
        <v>43</v>
      </c>
      <c r="EF318">
        <v>43</v>
      </c>
      <c r="EH318">
        <v>43</v>
      </c>
      <c r="EJ318">
        <v>43</v>
      </c>
      <c r="EL318">
        <v>43</v>
      </c>
      <c r="EN318">
        <v>43</v>
      </c>
      <c r="EP318">
        <v>43</v>
      </c>
      <c r="ER318">
        <v>43</v>
      </c>
      <c r="ET318">
        <v>43</v>
      </c>
      <c r="EV318">
        <v>43</v>
      </c>
      <c r="EX318">
        <v>43</v>
      </c>
      <c r="EZ318">
        <v>43</v>
      </c>
      <c r="FB318">
        <v>43</v>
      </c>
      <c r="FD318">
        <v>43</v>
      </c>
      <c r="FF318">
        <v>43</v>
      </c>
      <c r="FH318">
        <v>43</v>
      </c>
      <c r="FJ318">
        <v>43</v>
      </c>
      <c r="FL318">
        <v>43</v>
      </c>
      <c r="FN318">
        <v>43</v>
      </c>
      <c r="FP318">
        <v>43</v>
      </c>
      <c r="FR318">
        <v>43</v>
      </c>
      <c r="FT318">
        <v>43</v>
      </c>
      <c r="FV318">
        <v>43</v>
      </c>
      <c r="FX318">
        <v>43</v>
      </c>
      <c r="FZ318">
        <v>43</v>
      </c>
      <c r="GB318">
        <v>43</v>
      </c>
      <c r="GD318">
        <v>43</v>
      </c>
      <c r="GF318">
        <v>43</v>
      </c>
      <c r="GH318">
        <v>43</v>
      </c>
      <c r="GJ318">
        <v>43</v>
      </c>
      <c r="GL318">
        <v>43</v>
      </c>
      <c r="GN318">
        <v>43</v>
      </c>
      <c r="GP318">
        <v>43</v>
      </c>
      <c r="GR318">
        <v>43</v>
      </c>
      <c r="GT318">
        <v>43</v>
      </c>
      <c r="GV318">
        <v>43</v>
      </c>
      <c r="GX318">
        <v>43</v>
      </c>
      <c r="GZ318">
        <v>43</v>
      </c>
      <c r="HB318">
        <v>43</v>
      </c>
      <c r="HD318">
        <v>43</v>
      </c>
      <c r="HF318">
        <v>43</v>
      </c>
      <c r="HH318">
        <v>43</v>
      </c>
      <c r="HJ318">
        <v>43</v>
      </c>
      <c r="HL318">
        <v>43</v>
      </c>
      <c r="HN318">
        <v>43</v>
      </c>
      <c r="HP318">
        <v>43</v>
      </c>
      <c r="HR318">
        <v>43</v>
      </c>
      <c r="HT318">
        <v>43</v>
      </c>
      <c r="HV318">
        <v>43</v>
      </c>
      <c r="HX318">
        <v>43</v>
      </c>
      <c r="HZ318">
        <v>43</v>
      </c>
      <c r="IB318">
        <v>43</v>
      </c>
      <c r="ID318">
        <v>43</v>
      </c>
      <c r="IF318">
        <v>43</v>
      </c>
      <c r="IH318">
        <v>43</v>
      </c>
      <c r="IJ318">
        <v>43</v>
      </c>
      <c r="IL318">
        <v>43</v>
      </c>
      <c r="IN318">
        <v>43</v>
      </c>
      <c r="IP318">
        <v>43</v>
      </c>
      <c r="IR318">
        <v>43</v>
      </c>
      <c r="IT318">
        <v>43</v>
      </c>
      <c r="IV318">
        <v>43</v>
      </c>
      <c r="IX318">
        <v>43</v>
      </c>
      <c r="IZ318">
        <v>43</v>
      </c>
      <c r="JB318">
        <v>43</v>
      </c>
      <c r="JD318">
        <v>43</v>
      </c>
      <c r="JF318">
        <v>43</v>
      </c>
      <c r="JH318">
        <v>43</v>
      </c>
      <c r="JJ318">
        <v>43</v>
      </c>
      <c r="JL318">
        <v>43</v>
      </c>
      <c r="JN318">
        <v>43</v>
      </c>
      <c r="JP318">
        <v>43</v>
      </c>
      <c r="JR318">
        <v>43</v>
      </c>
      <c r="JT318">
        <v>43</v>
      </c>
      <c r="JV318">
        <v>43</v>
      </c>
      <c r="JX318">
        <v>43</v>
      </c>
      <c r="JZ318">
        <v>43</v>
      </c>
      <c r="KB318">
        <v>43</v>
      </c>
      <c r="KD318">
        <v>43</v>
      </c>
      <c r="KF318">
        <v>43</v>
      </c>
      <c r="KH318">
        <v>43</v>
      </c>
      <c r="KJ318">
        <v>43</v>
      </c>
      <c r="KL318">
        <v>43</v>
      </c>
      <c r="KN318">
        <v>43</v>
      </c>
      <c r="KP318">
        <v>43</v>
      </c>
      <c r="KR318">
        <v>43</v>
      </c>
      <c r="KT318">
        <v>43</v>
      </c>
      <c r="KV318">
        <v>43</v>
      </c>
      <c r="KX318">
        <v>43</v>
      </c>
      <c r="KZ318">
        <v>43</v>
      </c>
      <c r="LB318">
        <v>43</v>
      </c>
      <c r="LD318">
        <v>43</v>
      </c>
      <c r="LF318">
        <v>43</v>
      </c>
      <c r="LH318">
        <v>43</v>
      </c>
      <c r="LJ318">
        <v>43</v>
      </c>
      <c r="LL318">
        <v>43</v>
      </c>
      <c r="LN318">
        <v>43</v>
      </c>
      <c r="LP318">
        <v>43</v>
      </c>
      <c r="LR318">
        <v>43</v>
      </c>
      <c r="LT318">
        <v>43</v>
      </c>
      <c r="LV318">
        <v>43</v>
      </c>
      <c r="LX318">
        <v>43</v>
      </c>
      <c r="LZ318">
        <v>43</v>
      </c>
      <c r="MB318">
        <v>43</v>
      </c>
      <c r="MD318">
        <v>43</v>
      </c>
      <c r="MF318">
        <v>43</v>
      </c>
      <c r="MH318">
        <v>43</v>
      </c>
      <c r="MJ318">
        <v>43</v>
      </c>
      <c r="ML318">
        <v>43</v>
      </c>
      <c r="MN318">
        <v>43</v>
      </c>
      <c r="MP318">
        <v>43</v>
      </c>
      <c r="MR318">
        <v>43</v>
      </c>
      <c r="MT318">
        <v>43</v>
      </c>
      <c r="MV318">
        <v>43</v>
      </c>
      <c r="MX318">
        <v>43</v>
      </c>
      <c r="MZ318">
        <v>43</v>
      </c>
      <c r="NB318">
        <v>43</v>
      </c>
      <c r="ND318">
        <v>43</v>
      </c>
      <c r="NF318">
        <v>43</v>
      </c>
      <c r="NH318">
        <v>43</v>
      </c>
      <c r="NJ318">
        <v>43</v>
      </c>
      <c r="NL318">
        <v>43</v>
      </c>
      <c r="NN318">
        <v>43</v>
      </c>
      <c r="NP318">
        <v>43</v>
      </c>
      <c r="NR318">
        <v>43</v>
      </c>
      <c r="NT318">
        <v>43</v>
      </c>
      <c r="NV318">
        <v>43</v>
      </c>
      <c r="NX318">
        <v>43</v>
      </c>
      <c r="NZ318">
        <v>43</v>
      </c>
      <c r="OB318">
        <v>43</v>
      </c>
      <c r="OD318">
        <v>43</v>
      </c>
      <c r="OF318">
        <v>43</v>
      </c>
      <c r="OH318">
        <v>43</v>
      </c>
      <c r="OJ318">
        <v>43</v>
      </c>
      <c r="OL318">
        <v>43</v>
      </c>
      <c r="ON318">
        <v>43</v>
      </c>
      <c r="OP318">
        <v>43</v>
      </c>
      <c r="OR318">
        <v>43</v>
      </c>
      <c r="OT318">
        <v>43</v>
      </c>
      <c r="OV318">
        <v>43</v>
      </c>
      <c r="OX318">
        <v>43</v>
      </c>
      <c r="OZ318">
        <v>43</v>
      </c>
      <c r="PB318">
        <v>43</v>
      </c>
      <c r="PD318">
        <v>43</v>
      </c>
      <c r="PF318">
        <v>43</v>
      </c>
      <c r="PH318">
        <v>43</v>
      </c>
      <c r="PJ318">
        <v>43</v>
      </c>
      <c r="PL318">
        <v>43</v>
      </c>
      <c r="PN318">
        <v>43</v>
      </c>
      <c r="PP318">
        <v>43</v>
      </c>
      <c r="PR318">
        <v>43</v>
      </c>
      <c r="PT318">
        <v>43</v>
      </c>
      <c r="PV318">
        <v>43</v>
      </c>
      <c r="PX318">
        <v>43</v>
      </c>
      <c r="PZ318">
        <v>43</v>
      </c>
      <c r="QB318">
        <v>43</v>
      </c>
      <c r="QD318">
        <v>43</v>
      </c>
      <c r="QF318">
        <v>43</v>
      </c>
      <c r="QH318">
        <v>43</v>
      </c>
      <c r="QJ318">
        <v>43</v>
      </c>
      <c r="QL318">
        <v>43</v>
      </c>
      <c r="QN318">
        <v>43</v>
      </c>
      <c r="QP318">
        <v>43</v>
      </c>
      <c r="QR318">
        <v>43</v>
      </c>
      <c r="QT318">
        <v>43</v>
      </c>
      <c r="QV318">
        <v>43</v>
      </c>
      <c r="QX318">
        <v>43</v>
      </c>
      <c r="QZ318">
        <v>43</v>
      </c>
      <c r="RB318">
        <v>43</v>
      </c>
      <c r="RD318">
        <v>43</v>
      </c>
      <c r="RF318">
        <v>43</v>
      </c>
      <c r="RH318">
        <v>43</v>
      </c>
      <c r="RJ318">
        <v>43</v>
      </c>
      <c r="RL318">
        <v>43</v>
      </c>
      <c r="RN318">
        <v>43</v>
      </c>
      <c r="RP318">
        <v>43</v>
      </c>
      <c r="RR318">
        <v>43</v>
      </c>
      <c r="RT318">
        <v>43</v>
      </c>
      <c r="RV318">
        <v>43</v>
      </c>
      <c r="RX318">
        <v>43</v>
      </c>
      <c r="RZ318">
        <v>43</v>
      </c>
      <c r="SB318">
        <v>43</v>
      </c>
      <c r="SD318">
        <v>43</v>
      </c>
      <c r="SF318">
        <v>43</v>
      </c>
      <c r="SH318">
        <v>43</v>
      </c>
      <c r="SJ318">
        <v>43</v>
      </c>
      <c r="SL318">
        <v>43</v>
      </c>
      <c r="SN318">
        <v>43</v>
      </c>
      <c r="SP318">
        <v>43</v>
      </c>
      <c r="SR318">
        <v>43</v>
      </c>
      <c r="ST318">
        <v>43</v>
      </c>
      <c r="SV318">
        <v>43</v>
      </c>
      <c r="SX318">
        <v>43</v>
      </c>
      <c r="SZ318">
        <v>43</v>
      </c>
      <c r="TB318">
        <v>43</v>
      </c>
      <c r="TD318">
        <v>43</v>
      </c>
      <c r="TF318">
        <v>43</v>
      </c>
      <c r="TH318">
        <v>43</v>
      </c>
      <c r="TJ318">
        <v>43</v>
      </c>
      <c r="TL318">
        <v>43</v>
      </c>
      <c r="TN318">
        <v>43</v>
      </c>
      <c r="TP318">
        <v>43</v>
      </c>
      <c r="TR318">
        <v>43</v>
      </c>
      <c r="TT318">
        <v>43</v>
      </c>
      <c r="TV318">
        <v>43</v>
      </c>
      <c r="TX318">
        <v>43</v>
      </c>
      <c r="TZ318">
        <v>43</v>
      </c>
      <c r="UB318">
        <v>43</v>
      </c>
      <c r="UD318">
        <v>43</v>
      </c>
      <c r="UF318">
        <v>43</v>
      </c>
      <c r="UH318">
        <v>43</v>
      </c>
      <c r="UJ318">
        <v>43</v>
      </c>
      <c r="UL318">
        <v>43</v>
      </c>
      <c r="UN318">
        <v>43</v>
      </c>
      <c r="UP318">
        <v>43</v>
      </c>
      <c r="UR318">
        <v>43</v>
      </c>
      <c r="UT318">
        <v>43</v>
      </c>
      <c r="UV318">
        <v>43</v>
      </c>
      <c r="UX318">
        <v>43</v>
      </c>
      <c r="UZ318">
        <v>43</v>
      </c>
      <c r="VB318">
        <v>43</v>
      </c>
      <c r="VD318">
        <v>43</v>
      </c>
      <c r="VF318">
        <v>43</v>
      </c>
      <c r="VH318">
        <v>43</v>
      </c>
      <c r="VJ318">
        <v>43</v>
      </c>
      <c r="VL318">
        <v>43</v>
      </c>
      <c r="VN318">
        <v>43</v>
      </c>
      <c r="VP318">
        <v>43</v>
      </c>
      <c r="VR318">
        <v>43</v>
      </c>
      <c r="VT318">
        <v>43</v>
      </c>
      <c r="VV318">
        <v>43</v>
      </c>
      <c r="VX318">
        <v>43</v>
      </c>
      <c r="VZ318">
        <v>43</v>
      </c>
      <c r="WB318">
        <v>43</v>
      </c>
      <c r="WD318">
        <v>43</v>
      </c>
      <c r="WF318">
        <v>43</v>
      </c>
      <c r="WH318">
        <v>43</v>
      </c>
      <c r="WJ318">
        <v>43</v>
      </c>
      <c r="WL318">
        <v>43</v>
      </c>
      <c r="WN318">
        <v>43</v>
      </c>
      <c r="WP318">
        <v>43</v>
      </c>
      <c r="WR318">
        <v>43</v>
      </c>
      <c r="WT318">
        <v>43</v>
      </c>
      <c r="WV318">
        <v>43</v>
      </c>
      <c r="WX318">
        <v>43</v>
      </c>
      <c r="WZ318">
        <v>43</v>
      </c>
      <c r="XB318">
        <v>43</v>
      </c>
      <c r="XD318">
        <v>43</v>
      </c>
      <c r="XF318">
        <v>43</v>
      </c>
      <c r="XH318">
        <v>43</v>
      </c>
      <c r="XJ318">
        <v>43</v>
      </c>
      <c r="XL318">
        <v>43</v>
      </c>
      <c r="XN318">
        <v>43</v>
      </c>
      <c r="XP318">
        <v>43</v>
      </c>
      <c r="XR318">
        <v>43</v>
      </c>
      <c r="XT318">
        <v>43</v>
      </c>
      <c r="XV318">
        <v>43</v>
      </c>
      <c r="XX318">
        <v>43</v>
      </c>
      <c r="XZ318">
        <v>43</v>
      </c>
      <c r="YB318">
        <v>43</v>
      </c>
      <c r="YD318">
        <v>43</v>
      </c>
      <c r="YF318">
        <v>43</v>
      </c>
      <c r="YH318">
        <v>43</v>
      </c>
      <c r="YJ318">
        <v>43</v>
      </c>
      <c r="YL318">
        <v>43</v>
      </c>
      <c r="YN318">
        <v>43</v>
      </c>
      <c r="YP318">
        <v>43</v>
      </c>
      <c r="YR318">
        <v>43</v>
      </c>
      <c r="YT318">
        <v>43</v>
      </c>
      <c r="YV318">
        <v>43</v>
      </c>
      <c r="YX318">
        <v>43</v>
      </c>
      <c r="YZ318">
        <v>43</v>
      </c>
      <c r="ZB318">
        <v>43</v>
      </c>
      <c r="ZD318">
        <v>43</v>
      </c>
      <c r="ZF318">
        <v>43</v>
      </c>
      <c r="ZH318">
        <v>43</v>
      </c>
      <c r="ZJ318">
        <v>43</v>
      </c>
      <c r="ZL318">
        <v>43</v>
      </c>
      <c r="ZN318">
        <v>43</v>
      </c>
      <c r="ZP318">
        <v>43</v>
      </c>
      <c r="ZR318">
        <v>43</v>
      </c>
      <c r="ZT318">
        <v>43</v>
      </c>
      <c r="ZV318">
        <v>43</v>
      </c>
      <c r="ZX318">
        <v>43</v>
      </c>
      <c r="ZZ318">
        <v>43</v>
      </c>
      <c r="AAB318">
        <v>43</v>
      </c>
      <c r="AAD318">
        <v>43</v>
      </c>
      <c r="AAF318">
        <v>43</v>
      </c>
      <c r="AAH318">
        <v>43</v>
      </c>
      <c r="AAJ318">
        <v>43</v>
      </c>
      <c r="AAL318">
        <v>43</v>
      </c>
      <c r="AAN318">
        <v>43</v>
      </c>
      <c r="AAP318">
        <v>43</v>
      </c>
      <c r="AAR318">
        <v>43</v>
      </c>
      <c r="AAT318">
        <v>43</v>
      </c>
      <c r="AAV318">
        <v>43</v>
      </c>
      <c r="AAX318">
        <v>43</v>
      </c>
      <c r="AAZ318">
        <v>43</v>
      </c>
      <c r="ABB318">
        <v>43</v>
      </c>
      <c r="ABD318">
        <v>43</v>
      </c>
      <c r="ABF318">
        <v>43</v>
      </c>
      <c r="ABH318">
        <v>43</v>
      </c>
      <c r="ABJ318">
        <v>43</v>
      </c>
      <c r="ABL318">
        <v>43</v>
      </c>
      <c r="ABN318">
        <v>43</v>
      </c>
      <c r="ABP318">
        <v>43</v>
      </c>
      <c r="ABR318">
        <v>43</v>
      </c>
      <c r="ABT318">
        <v>43</v>
      </c>
      <c r="ABV318">
        <v>43</v>
      </c>
      <c r="ABX318">
        <v>43</v>
      </c>
      <c r="ABZ318">
        <v>43</v>
      </c>
      <c r="ACB318">
        <v>43</v>
      </c>
      <c r="ACD318">
        <v>43</v>
      </c>
      <c r="ACF318">
        <v>43</v>
      </c>
      <c r="ACH318">
        <v>43</v>
      </c>
      <c r="ACJ318">
        <v>43</v>
      </c>
      <c r="ACL318">
        <v>43</v>
      </c>
      <c r="ACN318">
        <v>43</v>
      </c>
      <c r="ACP318">
        <v>43</v>
      </c>
      <c r="ACR318">
        <v>43</v>
      </c>
      <c r="ACT318">
        <v>43</v>
      </c>
      <c r="ACV318">
        <v>43</v>
      </c>
      <c r="ACX318">
        <v>43</v>
      </c>
      <c r="ACZ318">
        <v>43</v>
      </c>
      <c r="ADB318">
        <v>43</v>
      </c>
      <c r="ADD318">
        <v>43</v>
      </c>
      <c r="ADF318">
        <v>43</v>
      </c>
      <c r="ADH318">
        <v>43</v>
      </c>
      <c r="ADJ318">
        <v>43</v>
      </c>
      <c r="ADL318">
        <v>43</v>
      </c>
      <c r="ADN318">
        <v>43</v>
      </c>
      <c r="ADP318">
        <v>43</v>
      </c>
      <c r="ADR318">
        <v>43</v>
      </c>
      <c r="ADT318">
        <v>43</v>
      </c>
      <c r="ADV318">
        <v>43</v>
      </c>
      <c r="ADX318">
        <v>43</v>
      </c>
      <c r="ADZ318">
        <v>43</v>
      </c>
      <c r="AEB318">
        <v>43</v>
      </c>
      <c r="AED318">
        <v>43</v>
      </c>
      <c r="AEF318">
        <v>43</v>
      </c>
      <c r="AEH318">
        <v>43</v>
      </c>
      <c r="AEJ318">
        <v>43</v>
      </c>
      <c r="AEL318">
        <v>43</v>
      </c>
      <c r="AEN318">
        <v>43</v>
      </c>
      <c r="AEP318">
        <v>43</v>
      </c>
      <c r="AER318">
        <v>43</v>
      </c>
      <c r="AET318">
        <v>43</v>
      </c>
      <c r="AEV318">
        <v>43</v>
      </c>
      <c r="AEX318">
        <v>43</v>
      </c>
      <c r="AEZ318">
        <v>43</v>
      </c>
      <c r="AFB318">
        <v>43</v>
      </c>
      <c r="AFD318">
        <v>43</v>
      </c>
      <c r="AFF318">
        <v>43</v>
      </c>
      <c r="AFH318">
        <v>43</v>
      </c>
      <c r="AFJ318">
        <v>43</v>
      </c>
      <c r="AFL318">
        <v>43</v>
      </c>
      <c r="AFN318">
        <v>43</v>
      </c>
      <c r="AFP318">
        <v>43</v>
      </c>
      <c r="AFR318">
        <v>43</v>
      </c>
      <c r="AFT318">
        <v>43</v>
      </c>
      <c r="AFV318">
        <v>43</v>
      </c>
      <c r="AFX318">
        <v>43</v>
      </c>
      <c r="AFZ318">
        <v>43</v>
      </c>
      <c r="AGB318">
        <v>43</v>
      </c>
      <c r="AGD318">
        <v>43</v>
      </c>
      <c r="AGF318">
        <v>43</v>
      </c>
      <c r="AGH318">
        <v>43</v>
      </c>
      <c r="AGJ318">
        <v>43</v>
      </c>
      <c r="AGL318">
        <v>43</v>
      </c>
      <c r="AGN318">
        <v>43</v>
      </c>
      <c r="AGP318">
        <v>43</v>
      </c>
      <c r="AGR318">
        <v>43</v>
      </c>
      <c r="AGT318">
        <v>43</v>
      </c>
      <c r="AGV318">
        <v>43</v>
      </c>
      <c r="AGX318">
        <v>43</v>
      </c>
      <c r="AGZ318">
        <v>43</v>
      </c>
      <c r="AHB318">
        <v>43</v>
      </c>
      <c r="AHD318">
        <v>43</v>
      </c>
      <c r="AHF318">
        <v>43</v>
      </c>
      <c r="AHH318">
        <v>43</v>
      </c>
      <c r="AHJ318">
        <v>43</v>
      </c>
      <c r="AHL318">
        <v>43</v>
      </c>
      <c r="AHN318">
        <v>43</v>
      </c>
      <c r="AHP318">
        <v>43</v>
      </c>
      <c r="AHR318">
        <v>43</v>
      </c>
      <c r="AHT318">
        <v>43</v>
      </c>
      <c r="AHV318">
        <v>43</v>
      </c>
      <c r="AHX318">
        <v>43</v>
      </c>
      <c r="AHZ318">
        <v>43</v>
      </c>
      <c r="AIB318">
        <v>43</v>
      </c>
      <c r="AID318">
        <v>43</v>
      </c>
      <c r="AIF318">
        <v>43</v>
      </c>
      <c r="AIH318">
        <v>43</v>
      </c>
      <c r="AIJ318">
        <v>43</v>
      </c>
      <c r="AIL318">
        <v>43</v>
      </c>
      <c r="AIN318">
        <v>43</v>
      </c>
      <c r="AIP318">
        <v>43</v>
      </c>
      <c r="AIR318">
        <v>43</v>
      </c>
      <c r="AIT318">
        <v>43</v>
      </c>
      <c r="AIV318">
        <v>43</v>
      </c>
      <c r="AIX318">
        <v>43</v>
      </c>
      <c r="AIZ318">
        <v>43</v>
      </c>
      <c r="AJB318">
        <v>43</v>
      </c>
      <c r="AJD318">
        <v>43</v>
      </c>
      <c r="AJF318">
        <v>43</v>
      </c>
      <c r="AJH318">
        <v>43</v>
      </c>
      <c r="AJJ318">
        <v>43</v>
      </c>
      <c r="AJL318">
        <v>43</v>
      </c>
      <c r="AJN318">
        <v>43</v>
      </c>
      <c r="AJP318">
        <v>43</v>
      </c>
      <c r="AJR318">
        <v>43</v>
      </c>
      <c r="AJT318">
        <v>43</v>
      </c>
      <c r="AJV318">
        <v>43</v>
      </c>
      <c r="AJX318">
        <v>43</v>
      </c>
      <c r="AJZ318">
        <v>43</v>
      </c>
      <c r="AKB318">
        <v>43</v>
      </c>
      <c r="AKD318">
        <v>43</v>
      </c>
      <c r="AKF318">
        <v>43</v>
      </c>
      <c r="AKH318">
        <v>43</v>
      </c>
      <c r="AKJ318">
        <v>43</v>
      </c>
      <c r="AKL318">
        <v>43</v>
      </c>
      <c r="AKN318">
        <v>43</v>
      </c>
      <c r="AKP318">
        <v>43</v>
      </c>
      <c r="AKR318">
        <v>43</v>
      </c>
      <c r="AKT318">
        <v>43</v>
      </c>
      <c r="AKV318">
        <v>43</v>
      </c>
      <c r="AKX318">
        <v>43</v>
      </c>
      <c r="AKZ318">
        <v>43</v>
      </c>
      <c r="ALB318">
        <v>43</v>
      </c>
      <c r="ALD318">
        <v>43</v>
      </c>
      <c r="ALF318">
        <v>43</v>
      </c>
      <c r="ALH318">
        <v>43</v>
      </c>
      <c r="ALJ318">
        <v>43</v>
      </c>
      <c r="ALL318">
        <v>43</v>
      </c>
      <c r="ALN318">
        <v>43</v>
      </c>
      <c r="ALP318">
        <v>43</v>
      </c>
      <c r="ALR318">
        <v>43</v>
      </c>
    </row>
    <row r="319" spans="1:1006" x14ac:dyDescent="0.25">
      <c r="A319">
        <v>24</v>
      </c>
      <c r="B319">
        <v>17.030190000000001</v>
      </c>
      <c r="H319">
        <v>24</v>
      </c>
      <c r="J319">
        <v>24</v>
      </c>
      <c r="L319">
        <v>24</v>
      </c>
      <c r="N319">
        <v>24</v>
      </c>
      <c r="P319">
        <v>24</v>
      </c>
      <c r="R319">
        <v>24</v>
      </c>
      <c r="T319">
        <v>24</v>
      </c>
      <c r="V319">
        <v>24</v>
      </c>
      <c r="X319">
        <v>24</v>
      </c>
      <c r="Z319">
        <v>24</v>
      </c>
      <c r="AB319">
        <v>24</v>
      </c>
      <c r="AD319">
        <v>24</v>
      </c>
      <c r="AF319">
        <v>24</v>
      </c>
      <c r="AH319">
        <v>24</v>
      </c>
      <c r="AJ319">
        <v>24</v>
      </c>
      <c r="AL319">
        <v>24</v>
      </c>
      <c r="AN319">
        <v>24</v>
      </c>
      <c r="AP319">
        <v>24</v>
      </c>
      <c r="AR319">
        <v>24</v>
      </c>
      <c r="AT319">
        <v>24</v>
      </c>
      <c r="AV319">
        <v>24</v>
      </c>
      <c r="AX319">
        <v>24</v>
      </c>
      <c r="AZ319">
        <v>24</v>
      </c>
      <c r="BB319">
        <v>24</v>
      </c>
      <c r="BD319">
        <v>24</v>
      </c>
      <c r="BF319">
        <v>24</v>
      </c>
      <c r="BH319">
        <v>24</v>
      </c>
      <c r="BJ319">
        <v>24</v>
      </c>
      <c r="BL319">
        <v>24</v>
      </c>
      <c r="BN319">
        <v>24</v>
      </c>
      <c r="BP319">
        <v>24</v>
      </c>
      <c r="BR319">
        <v>24</v>
      </c>
      <c r="BT319">
        <v>24</v>
      </c>
      <c r="BV319">
        <v>24</v>
      </c>
      <c r="BX319">
        <v>24</v>
      </c>
      <c r="BZ319">
        <v>24</v>
      </c>
      <c r="CB319">
        <v>24</v>
      </c>
      <c r="CD319">
        <v>24</v>
      </c>
      <c r="CF319">
        <v>24</v>
      </c>
      <c r="CH319">
        <v>24</v>
      </c>
      <c r="CJ319">
        <v>24</v>
      </c>
      <c r="CL319">
        <v>24</v>
      </c>
      <c r="CN319">
        <v>24</v>
      </c>
      <c r="CP319">
        <v>24</v>
      </c>
      <c r="CR319">
        <v>24</v>
      </c>
      <c r="CT319">
        <v>24</v>
      </c>
      <c r="CV319">
        <v>24</v>
      </c>
      <c r="CX319">
        <v>24</v>
      </c>
      <c r="CZ319">
        <v>24</v>
      </c>
      <c r="DB319">
        <v>24</v>
      </c>
      <c r="DD319">
        <v>24</v>
      </c>
      <c r="DF319">
        <v>24</v>
      </c>
      <c r="DH319">
        <v>24</v>
      </c>
      <c r="DJ319">
        <v>24</v>
      </c>
      <c r="DL319">
        <v>24</v>
      </c>
      <c r="DN319">
        <v>24</v>
      </c>
      <c r="DP319">
        <v>24</v>
      </c>
      <c r="DR319">
        <v>24</v>
      </c>
      <c r="DT319">
        <v>24</v>
      </c>
      <c r="DV319">
        <v>24</v>
      </c>
      <c r="DX319">
        <v>24</v>
      </c>
      <c r="DZ319">
        <v>24</v>
      </c>
      <c r="EB319">
        <v>24</v>
      </c>
      <c r="ED319">
        <v>24</v>
      </c>
      <c r="EF319">
        <v>24</v>
      </c>
      <c r="EH319">
        <v>24</v>
      </c>
      <c r="EJ319">
        <v>24</v>
      </c>
      <c r="EL319">
        <v>24</v>
      </c>
      <c r="EN319">
        <v>24</v>
      </c>
      <c r="EP319">
        <v>24</v>
      </c>
      <c r="ER319">
        <v>24</v>
      </c>
      <c r="ET319">
        <v>24</v>
      </c>
      <c r="EV319">
        <v>24</v>
      </c>
      <c r="EX319">
        <v>24</v>
      </c>
      <c r="EZ319">
        <v>24</v>
      </c>
      <c r="FB319">
        <v>24</v>
      </c>
      <c r="FD319">
        <v>24</v>
      </c>
      <c r="FF319">
        <v>24</v>
      </c>
      <c r="FH319">
        <v>24</v>
      </c>
      <c r="FJ319">
        <v>24</v>
      </c>
      <c r="FL319">
        <v>24</v>
      </c>
      <c r="FN319">
        <v>24</v>
      </c>
      <c r="FP319">
        <v>24</v>
      </c>
      <c r="FR319">
        <v>24</v>
      </c>
      <c r="FT319">
        <v>24</v>
      </c>
      <c r="FV319">
        <v>24</v>
      </c>
      <c r="FX319">
        <v>24</v>
      </c>
      <c r="FZ319">
        <v>24</v>
      </c>
      <c r="GB319">
        <v>24</v>
      </c>
      <c r="GD319">
        <v>24</v>
      </c>
      <c r="GF319">
        <v>24</v>
      </c>
      <c r="GH319">
        <v>24</v>
      </c>
      <c r="GJ319">
        <v>24</v>
      </c>
      <c r="GL319">
        <v>24</v>
      </c>
      <c r="GN319">
        <v>24</v>
      </c>
      <c r="GP319">
        <v>24</v>
      </c>
      <c r="GR319">
        <v>24</v>
      </c>
      <c r="GT319">
        <v>24</v>
      </c>
      <c r="GV319">
        <v>24</v>
      </c>
      <c r="GX319">
        <v>24</v>
      </c>
      <c r="GZ319">
        <v>24</v>
      </c>
      <c r="HB319">
        <v>24</v>
      </c>
      <c r="HD319">
        <v>24</v>
      </c>
      <c r="HF319">
        <v>24</v>
      </c>
      <c r="HH319">
        <v>24</v>
      </c>
      <c r="HJ319">
        <v>24</v>
      </c>
      <c r="HL319">
        <v>24</v>
      </c>
      <c r="HN319">
        <v>24</v>
      </c>
      <c r="HP319">
        <v>24</v>
      </c>
      <c r="HR319">
        <v>24</v>
      </c>
      <c r="HT319">
        <v>24</v>
      </c>
      <c r="HV319">
        <v>24</v>
      </c>
      <c r="HX319">
        <v>24</v>
      </c>
      <c r="HZ319">
        <v>24</v>
      </c>
      <c r="IB319">
        <v>24</v>
      </c>
      <c r="ID319">
        <v>24</v>
      </c>
      <c r="IF319">
        <v>24</v>
      </c>
      <c r="IH319">
        <v>24</v>
      </c>
      <c r="IJ319">
        <v>24</v>
      </c>
      <c r="IL319">
        <v>24</v>
      </c>
      <c r="IN319">
        <v>24</v>
      </c>
      <c r="IP319">
        <v>24</v>
      </c>
      <c r="IR319">
        <v>24</v>
      </c>
      <c r="IT319">
        <v>24</v>
      </c>
      <c r="IV319">
        <v>24</v>
      </c>
      <c r="IX319">
        <v>24</v>
      </c>
      <c r="IZ319">
        <v>24</v>
      </c>
      <c r="JB319">
        <v>24</v>
      </c>
      <c r="JD319">
        <v>24</v>
      </c>
      <c r="JF319">
        <v>24</v>
      </c>
      <c r="JH319">
        <v>24</v>
      </c>
      <c r="JJ319">
        <v>24</v>
      </c>
      <c r="JL319">
        <v>24</v>
      </c>
      <c r="JN319">
        <v>24</v>
      </c>
      <c r="JP319">
        <v>24</v>
      </c>
      <c r="JR319">
        <v>24</v>
      </c>
      <c r="JT319">
        <v>24</v>
      </c>
      <c r="JV319">
        <v>24</v>
      </c>
      <c r="JX319">
        <v>24</v>
      </c>
      <c r="JZ319">
        <v>24</v>
      </c>
      <c r="KB319">
        <v>24</v>
      </c>
      <c r="KD319">
        <v>24</v>
      </c>
      <c r="KF319">
        <v>24</v>
      </c>
      <c r="KH319">
        <v>24</v>
      </c>
      <c r="KJ319">
        <v>24</v>
      </c>
      <c r="KL319">
        <v>24</v>
      </c>
      <c r="KN319">
        <v>24</v>
      </c>
      <c r="KP319">
        <v>24</v>
      </c>
      <c r="KR319">
        <v>24</v>
      </c>
      <c r="KT319">
        <v>24</v>
      </c>
      <c r="KV319">
        <v>24</v>
      </c>
      <c r="KX319">
        <v>24</v>
      </c>
      <c r="KZ319">
        <v>24</v>
      </c>
      <c r="LB319">
        <v>24</v>
      </c>
      <c r="LD319">
        <v>24</v>
      </c>
      <c r="LF319">
        <v>24</v>
      </c>
      <c r="LH319">
        <v>24</v>
      </c>
      <c r="LJ319">
        <v>24</v>
      </c>
      <c r="LL319">
        <v>24</v>
      </c>
      <c r="LN319">
        <v>24</v>
      </c>
      <c r="LP319">
        <v>24</v>
      </c>
      <c r="LR319">
        <v>24</v>
      </c>
      <c r="LT319">
        <v>24</v>
      </c>
      <c r="LV319">
        <v>24</v>
      </c>
      <c r="LX319">
        <v>24</v>
      </c>
      <c r="LZ319">
        <v>24</v>
      </c>
      <c r="MB319">
        <v>24</v>
      </c>
      <c r="MD319">
        <v>24</v>
      </c>
      <c r="MF319">
        <v>24</v>
      </c>
      <c r="MH319">
        <v>24</v>
      </c>
      <c r="MJ319">
        <v>24</v>
      </c>
      <c r="ML319">
        <v>24</v>
      </c>
      <c r="MN319">
        <v>24</v>
      </c>
      <c r="MP319">
        <v>24</v>
      </c>
      <c r="MR319">
        <v>24</v>
      </c>
      <c r="MT319">
        <v>24</v>
      </c>
      <c r="MV319">
        <v>24</v>
      </c>
      <c r="MX319">
        <v>24</v>
      </c>
      <c r="MZ319">
        <v>24</v>
      </c>
      <c r="NB319">
        <v>24</v>
      </c>
      <c r="ND319">
        <v>24</v>
      </c>
      <c r="NF319">
        <v>24</v>
      </c>
      <c r="NH319">
        <v>24</v>
      </c>
      <c r="NJ319">
        <v>24</v>
      </c>
      <c r="NL319">
        <v>24</v>
      </c>
      <c r="NN319">
        <v>24</v>
      </c>
      <c r="NP319">
        <v>24</v>
      </c>
      <c r="NR319">
        <v>24</v>
      </c>
      <c r="NT319">
        <v>24</v>
      </c>
      <c r="NV319">
        <v>24</v>
      </c>
      <c r="NX319">
        <v>24</v>
      </c>
      <c r="NZ319">
        <v>24</v>
      </c>
      <c r="OB319">
        <v>24</v>
      </c>
      <c r="OD319">
        <v>24</v>
      </c>
      <c r="OF319">
        <v>24</v>
      </c>
      <c r="OH319">
        <v>24</v>
      </c>
      <c r="OJ319">
        <v>24</v>
      </c>
      <c r="OL319">
        <v>24</v>
      </c>
      <c r="ON319">
        <v>24</v>
      </c>
      <c r="OP319">
        <v>24</v>
      </c>
      <c r="OR319">
        <v>24</v>
      </c>
      <c r="OT319">
        <v>24</v>
      </c>
      <c r="OV319">
        <v>24</v>
      </c>
      <c r="OX319">
        <v>24</v>
      </c>
      <c r="OZ319">
        <v>24</v>
      </c>
      <c r="PB319">
        <v>24</v>
      </c>
      <c r="PD319">
        <v>24</v>
      </c>
      <c r="PF319">
        <v>24</v>
      </c>
      <c r="PH319">
        <v>24</v>
      </c>
      <c r="PJ319">
        <v>24</v>
      </c>
      <c r="PL319">
        <v>24</v>
      </c>
      <c r="PN319">
        <v>24</v>
      </c>
      <c r="PP319">
        <v>24</v>
      </c>
      <c r="PR319">
        <v>24</v>
      </c>
      <c r="PT319">
        <v>24</v>
      </c>
      <c r="PV319">
        <v>24</v>
      </c>
      <c r="PX319">
        <v>24</v>
      </c>
      <c r="PZ319">
        <v>24</v>
      </c>
      <c r="QB319">
        <v>24</v>
      </c>
      <c r="QD319">
        <v>24</v>
      </c>
      <c r="QF319">
        <v>24</v>
      </c>
      <c r="QH319">
        <v>24</v>
      </c>
      <c r="QJ319">
        <v>24</v>
      </c>
      <c r="QL319">
        <v>24</v>
      </c>
      <c r="QN319">
        <v>24</v>
      </c>
      <c r="QP319">
        <v>24</v>
      </c>
      <c r="QR319">
        <v>24</v>
      </c>
      <c r="QT319">
        <v>24</v>
      </c>
      <c r="QV319">
        <v>24</v>
      </c>
      <c r="QX319">
        <v>24</v>
      </c>
      <c r="QZ319">
        <v>24</v>
      </c>
      <c r="RB319">
        <v>24</v>
      </c>
      <c r="RD319">
        <v>24</v>
      </c>
      <c r="RF319">
        <v>24</v>
      </c>
      <c r="RH319">
        <v>24</v>
      </c>
      <c r="RJ319">
        <v>24</v>
      </c>
      <c r="RL319">
        <v>24</v>
      </c>
      <c r="RN319">
        <v>24</v>
      </c>
      <c r="RP319">
        <v>24</v>
      </c>
      <c r="RR319">
        <v>24</v>
      </c>
      <c r="RT319">
        <v>24</v>
      </c>
      <c r="RV319">
        <v>24</v>
      </c>
      <c r="RX319">
        <v>24</v>
      </c>
      <c r="RZ319">
        <v>24</v>
      </c>
      <c r="SB319">
        <v>24</v>
      </c>
      <c r="SD319">
        <v>24</v>
      </c>
      <c r="SF319">
        <v>24</v>
      </c>
      <c r="SH319">
        <v>24</v>
      </c>
      <c r="SJ319">
        <v>24</v>
      </c>
      <c r="SL319">
        <v>24</v>
      </c>
      <c r="SN319">
        <v>24</v>
      </c>
      <c r="SP319">
        <v>24</v>
      </c>
      <c r="SR319">
        <v>24</v>
      </c>
      <c r="ST319">
        <v>24</v>
      </c>
      <c r="SV319">
        <v>24</v>
      </c>
      <c r="SX319">
        <v>24</v>
      </c>
      <c r="SZ319">
        <v>24</v>
      </c>
      <c r="TB319">
        <v>24</v>
      </c>
      <c r="TD319">
        <v>24</v>
      </c>
      <c r="TF319">
        <v>24</v>
      </c>
      <c r="TH319">
        <v>24</v>
      </c>
      <c r="TJ319">
        <v>24</v>
      </c>
      <c r="TL319">
        <v>24</v>
      </c>
      <c r="TN319">
        <v>24</v>
      </c>
      <c r="TP319">
        <v>24</v>
      </c>
      <c r="TR319">
        <v>24</v>
      </c>
      <c r="TT319">
        <v>24</v>
      </c>
      <c r="TV319">
        <v>24</v>
      </c>
      <c r="TX319">
        <v>24</v>
      </c>
      <c r="TZ319">
        <v>24</v>
      </c>
      <c r="UB319">
        <v>24</v>
      </c>
      <c r="UD319">
        <v>24</v>
      </c>
      <c r="UF319">
        <v>24</v>
      </c>
      <c r="UH319">
        <v>24</v>
      </c>
      <c r="UJ319">
        <v>24</v>
      </c>
      <c r="UL319">
        <v>24</v>
      </c>
      <c r="UN319">
        <v>24</v>
      </c>
      <c r="UP319">
        <v>24</v>
      </c>
      <c r="UR319">
        <v>24</v>
      </c>
      <c r="UT319">
        <v>24</v>
      </c>
      <c r="UV319">
        <v>24</v>
      </c>
      <c r="UX319">
        <v>24</v>
      </c>
      <c r="UZ319">
        <v>24</v>
      </c>
      <c r="VB319">
        <v>24</v>
      </c>
      <c r="VD319">
        <v>24</v>
      </c>
      <c r="VF319">
        <v>24</v>
      </c>
      <c r="VH319">
        <v>24</v>
      </c>
      <c r="VJ319">
        <v>24</v>
      </c>
      <c r="VL319">
        <v>24</v>
      </c>
      <c r="VN319">
        <v>24</v>
      </c>
      <c r="VP319">
        <v>24</v>
      </c>
      <c r="VR319">
        <v>24</v>
      </c>
      <c r="VT319">
        <v>24</v>
      </c>
      <c r="VV319">
        <v>24</v>
      </c>
      <c r="VX319">
        <v>24</v>
      </c>
      <c r="VZ319">
        <v>24</v>
      </c>
      <c r="WB319">
        <v>24</v>
      </c>
      <c r="WD319">
        <v>24</v>
      </c>
      <c r="WF319">
        <v>24</v>
      </c>
      <c r="WH319">
        <v>24</v>
      </c>
      <c r="WJ319">
        <v>24</v>
      </c>
      <c r="WL319">
        <v>24</v>
      </c>
      <c r="WN319">
        <v>24</v>
      </c>
      <c r="WP319">
        <v>24</v>
      </c>
      <c r="WR319">
        <v>24</v>
      </c>
      <c r="WT319">
        <v>24</v>
      </c>
      <c r="WV319">
        <v>24</v>
      </c>
      <c r="WX319">
        <v>24</v>
      </c>
      <c r="WZ319">
        <v>24</v>
      </c>
      <c r="XB319">
        <v>24</v>
      </c>
      <c r="XD319">
        <v>24</v>
      </c>
      <c r="XF319">
        <v>24</v>
      </c>
      <c r="XH319">
        <v>24</v>
      </c>
      <c r="XJ319">
        <v>24</v>
      </c>
      <c r="XL319">
        <v>24</v>
      </c>
      <c r="XN319">
        <v>24</v>
      </c>
      <c r="XP319">
        <v>24</v>
      </c>
      <c r="XR319">
        <v>24</v>
      </c>
      <c r="XT319">
        <v>24</v>
      </c>
      <c r="XV319">
        <v>24</v>
      </c>
      <c r="XX319">
        <v>24</v>
      </c>
      <c r="XZ319">
        <v>24</v>
      </c>
      <c r="YB319">
        <v>24</v>
      </c>
      <c r="YD319">
        <v>24</v>
      </c>
      <c r="YF319">
        <v>24</v>
      </c>
      <c r="YH319">
        <v>24</v>
      </c>
      <c r="YJ319">
        <v>24</v>
      </c>
      <c r="YL319">
        <v>24</v>
      </c>
      <c r="YN319">
        <v>24</v>
      </c>
      <c r="YP319">
        <v>24</v>
      </c>
      <c r="YR319">
        <v>24</v>
      </c>
      <c r="YT319">
        <v>24</v>
      </c>
      <c r="YV319">
        <v>24</v>
      </c>
      <c r="YX319">
        <v>24</v>
      </c>
      <c r="YZ319">
        <v>24</v>
      </c>
      <c r="ZB319">
        <v>24</v>
      </c>
      <c r="ZD319">
        <v>24</v>
      </c>
      <c r="ZF319">
        <v>24</v>
      </c>
      <c r="ZH319">
        <v>24</v>
      </c>
      <c r="ZJ319">
        <v>24</v>
      </c>
      <c r="ZL319">
        <v>24</v>
      </c>
      <c r="ZN319">
        <v>24</v>
      </c>
      <c r="ZP319">
        <v>24</v>
      </c>
      <c r="ZR319">
        <v>24</v>
      </c>
      <c r="ZT319">
        <v>24</v>
      </c>
      <c r="ZV319">
        <v>24</v>
      </c>
      <c r="ZX319">
        <v>24</v>
      </c>
      <c r="ZZ319">
        <v>24</v>
      </c>
      <c r="AAB319">
        <v>24</v>
      </c>
      <c r="AAD319">
        <v>24</v>
      </c>
      <c r="AAF319">
        <v>24</v>
      </c>
      <c r="AAH319">
        <v>24</v>
      </c>
      <c r="AAJ319">
        <v>24</v>
      </c>
      <c r="AAL319">
        <v>24</v>
      </c>
      <c r="AAN319">
        <v>24</v>
      </c>
      <c r="AAP319">
        <v>24</v>
      </c>
      <c r="AAR319">
        <v>24</v>
      </c>
      <c r="AAT319">
        <v>24</v>
      </c>
      <c r="AAV319">
        <v>24</v>
      </c>
      <c r="AAX319">
        <v>24</v>
      </c>
      <c r="AAZ319">
        <v>24</v>
      </c>
      <c r="ABB319">
        <v>24</v>
      </c>
      <c r="ABD319">
        <v>24</v>
      </c>
      <c r="ABF319">
        <v>24</v>
      </c>
      <c r="ABH319">
        <v>24</v>
      </c>
      <c r="ABJ319">
        <v>24</v>
      </c>
      <c r="ABL319">
        <v>24</v>
      </c>
      <c r="ABN319">
        <v>24</v>
      </c>
      <c r="ABP319">
        <v>24</v>
      </c>
      <c r="ABR319">
        <v>24</v>
      </c>
      <c r="ABT319">
        <v>24</v>
      </c>
      <c r="ABV319">
        <v>24</v>
      </c>
      <c r="ABX319">
        <v>24</v>
      </c>
      <c r="ABZ319">
        <v>24</v>
      </c>
      <c r="ACB319">
        <v>24</v>
      </c>
      <c r="ACD319">
        <v>24</v>
      </c>
      <c r="ACF319">
        <v>24</v>
      </c>
      <c r="ACH319">
        <v>24</v>
      </c>
      <c r="ACJ319">
        <v>24</v>
      </c>
      <c r="ACL319">
        <v>24</v>
      </c>
      <c r="ACN319">
        <v>24</v>
      </c>
      <c r="ACP319">
        <v>24</v>
      </c>
      <c r="ACR319">
        <v>24</v>
      </c>
      <c r="ACT319">
        <v>24</v>
      </c>
      <c r="ACV319">
        <v>24</v>
      </c>
      <c r="ACX319">
        <v>24</v>
      </c>
      <c r="ACZ319">
        <v>24</v>
      </c>
      <c r="ADB319">
        <v>24</v>
      </c>
      <c r="ADD319">
        <v>24</v>
      </c>
      <c r="ADF319">
        <v>24</v>
      </c>
      <c r="ADH319">
        <v>24</v>
      </c>
      <c r="ADJ319">
        <v>24</v>
      </c>
      <c r="ADL319">
        <v>24</v>
      </c>
      <c r="ADN319">
        <v>24</v>
      </c>
      <c r="ADP319">
        <v>24</v>
      </c>
      <c r="ADR319">
        <v>24</v>
      </c>
      <c r="ADT319">
        <v>24</v>
      </c>
      <c r="ADV319">
        <v>24</v>
      </c>
      <c r="ADX319">
        <v>24</v>
      </c>
      <c r="ADZ319">
        <v>24</v>
      </c>
      <c r="AEB319">
        <v>24</v>
      </c>
      <c r="AED319">
        <v>24</v>
      </c>
      <c r="AEF319">
        <v>24</v>
      </c>
      <c r="AEH319">
        <v>24</v>
      </c>
      <c r="AEJ319">
        <v>24</v>
      </c>
      <c r="AEL319">
        <v>24</v>
      </c>
      <c r="AEN319">
        <v>24</v>
      </c>
      <c r="AEP319">
        <v>24</v>
      </c>
      <c r="AER319">
        <v>24</v>
      </c>
      <c r="AET319">
        <v>24</v>
      </c>
      <c r="AEV319">
        <v>24</v>
      </c>
      <c r="AEX319">
        <v>24</v>
      </c>
      <c r="AEZ319">
        <v>24</v>
      </c>
      <c r="AFB319">
        <v>24</v>
      </c>
      <c r="AFD319">
        <v>24</v>
      </c>
      <c r="AFF319">
        <v>24</v>
      </c>
      <c r="AFH319">
        <v>24</v>
      </c>
      <c r="AFJ319">
        <v>24</v>
      </c>
      <c r="AFL319">
        <v>24</v>
      </c>
      <c r="AFN319">
        <v>24</v>
      </c>
      <c r="AFP319">
        <v>24</v>
      </c>
      <c r="AFR319">
        <v>24</v>
      </c>
      <c r="AFT319">
        <v>24</v>
      </c>
      <c r="AFV319">
        <v>24</v>
      </c>
      <c r="AFX319">
        <v>24</v>
      </c>
      <c r="AFZ319">
        <v>24</v>
      </c>
      <c r="AGB319">
        <v>24</v>
      </c>
      <c r="AGD319">
        <v>24</v>
      </c>
      <c r="AGF319">
        <v>24</v>
      </c>
      <c r="AGH319">
        <v>24</v>
      </c>
      <c r="AGJ319">
        <v>24</v>
      </c>
      <c r="AGL319">
        <v>24</v>
      </c>
      <c r="AGN319">
        <v>24</v>
      </c>
      <c r="AGP319">
        <v>24</v>
      </c>
      <c r="AGR319">
        <v>24</v>
      </c>
      <c r="AGT319">
        <v>24</v>
      </c>
      <c r="AGV319">
        <v>24</v>
      </c>
      <c r="AGX319">
        <v>24</v>
      </c>
      <c r="AGZ319">
        <v>24</v>
      </c>
      <c r="AHB319">
        <v>24</v>
      </c>
      <c r="AHD319">
        <v>24</v>
      </c>
      <c r="AHF319">
        <v>24</v>
      </c>
      <c r="AHH319">
        <v>24</v>
      </c>
      <c r="AHJ319">
        <v>24</v>
      </c>
      <c r="AHL319">
        <v>24</v>
      </c>
      <c r="AHN319">
        <v>24</v>
      </c>
      <c r="AHP319">
        <v>24</v>
      </c>
      <c r="AHR319">
        <v>24</v>
      </c>
      <c r="AHT319">
        <v>24</v>
      </c>
      <c r="AHV319">
        <v>24</v>
      </c>
      <c r="AHX319">
        <v>24</v>
      </c>
      <c r="AHZ319">
        <v>24</v>
      </c>
      <c r="AIB319">
        <v>24</v>
      </c>
      <c r="AID319">
        <v>24</v>
      </c>
      <c r="AIF319">
        <v>24</v>
      </c>
      <c r="AIH319">
        <v>24</v>
      </c>
      <c r="AIJ319">
        <v>24</v>
      </c>
      <c r="AIL319">
        <v>24</v>
      </c>
      <c r="AIN319">
        <v>24</v>
      </c>
      <c r="AIP319">
        <v>24</v>
      </c>
      <c r="AIR319">
        <v>24</v>
      </c>
      <c r="AIT319">
        <v>24</v>
      </c>
      <c r="AIV319">
        <v>24</v>
      </c>
      <c r="AIX319">
        <v>24</v>
      </c>
      <c r="AIZ319">
        <v>24</v>
      </c>
      <c r="AJB319">
        <v>24</v>
      </c>
      <c r="AJD319">
        <v>24</v>
      </c>
      <c r="AJF319">
        <v>24</v>
      </c>
      <c r="AJH319">
        <v>24</v>
      </c>
      <c r="AJJ319">
        <v>24</v>
      </c>
      <c r="AJL319">
        <v>24</v>
      </c>
      <c r="AJN319">
        <v>24</v>
      </c>
      <c r="AJP319">
        <v>24</v>
      </c>
      <c r="AJR319">
        <v>24</v>
      </c>
      <c r="AJT319">
        <v>24</v>
      </c>
      <c r="AJV319">
        <v>24</v>
      </c>
      <c r="AJX319">
        <v>24</v>
      </c>
      <c r="AJZ319">
        <v>24</v>
      </c>
      <c r="AKB319">
        <v>24</v>
      </c>
      <c r="AKD319">
        <v>24</v>
      </c>
      <c r="AKF319">
        <v>24</v>
      </c>
      <c r="AKH319">
        <v>24</v>
      </c>
      <c r="AKJ319">
        <v>24</v>
      </c>
      <c r="AKL319">
        <v>24</v>
      </c>
      <c r="AKN319">
        <v>24</v>
      </c>
      <c r="AKP319">
        <v>24</v>
      </c>
      <c r="AKR319">
        <v>24</v>
      </c>
      <c r="AKT319">
        <v>24</v>
      </c>
      <c r="AKV319">
        <v>24</v>
      </c>
      <c r="AKX319">
        <v>24</v>
      </c>
      <c r="AKZ319">
        <v>24</v>
      </c>
      <c r="ALB319">
        <v>24</v>
      </c>
      <c r="ALD319">
        <v>24</v>
      </c>
      <c r="ALF319">
        <v>24</v>
      </c>
      <c r="ALH319">
        <v>24</v>
      </c>
      <c r="ALJ319">
        <v>24</v>
      </c>
      <c r="ALL319">
        <v>24</v>
      </c>
      <c r="ALN319">
        <v>24</v>
      </c>
      <c r="ALP319">
        <v>24</v>
      </c>
      <c r="ALR319">
        <v>24</v>
      </c>
    </row>
    <row r="320" spans="1:1006" x14ac:dyDescent="0.25">
      <c r="A320">
        <v>50</v>
      </c>
      <c r="B320">
        <v>17.02965</v>
      </c>
      <c r="H320">
        <v>50</v>
      </c>
      <c r="J320">
        <v>50</v>
      </c>
      <c r="L320">
        <v>50</v>
      </c>
      <c r="N320">
        <v>50</v>
      </c>
      <c r="P320">
        <v>50</v>
      </c>
      <c r="R320">
        <v>50</v>
      </c>
      <c r="T320">
        <v>50</v>
      </c>
      <c r="V320">
        <v>50</v>
      </c>
      <c r="X320">
        <v>50</v>
      </c>
      <c r="Z320">
        <v>50</v>
      </c>
      <c r="AB320">
        <v>50</v>
      </c>
      <c r="AD320">
        <v>50</v>
      </c>
      <c r="AF320">
        <v>50</v>
      </c>
      <c r="AH320">
        <v>50</v>
      </c>
      <c r="AJ320">
        <v>50</v>
      </c>
      <c r="AL320">
        <v>50</v>
      </c>
      <c r="AN320">
        <v>50</v>
      </c>
      <c r="AP320">
        <v>50</v>
      </c>
      <c r="AR320">
        <v>50</v>
      </c>
      <c r="AT320">
        <v>50</v>
      </c>
      <c r="AV320">
        <v>50</v>
      </c>
      <c r="AX320">
        <v>50</v>
      </c>
      <c r="AZ320">
        <v>50</v>
      </c>
      <c r="BB320">
        <v>50</v>
      </c>
      <c r="BD320">
        <v>50</v>
      </c>
      <c r="BF320">
        <v>50</v>
      </c>
      <c r="BH320">
        <v>50</v>
      </c>
      <c r="BJ320">
        <v>50</v>
      </c>
      <c r="BL320">
        <v>50</v>
      </c>
      <c r="BN320">
        <v>50</v>
      </c>
      <c r="BP320">
        <v>50</v>
      </c>
      <c r="BR320">
        <v>50</v>
      </c>
      <c r="BT320">
        <v>50</v>
      </c>
      <c r="BV320">
        <v>50</v>
      </c>
      <c r="BX320">
        <v>50</v>
      </c>
      <c r="BZ320">
        <v>50</v>
      </c>
      <c r="CB320">
        <v>50</v>
      </c>
      <c r="CD320">
        <v>50</v>
      </c>
      <c r="CF320">
        <v>50</v>
      </c>
      <c r="CH320">
        <v>50</v>
      </c>
      <c r="CJ320">
        <v>50</v>
      </c>
      <c r="CL320">
        <v>50</v>
      </c>
      <c r="CN320">
        <v>50</v>
      </c>
      <c r="CP320">
        <v>50</v>
      </c>
      <c r="CR320">
        <v>50</v>
      </c>
      <c r="CT320">
        <v>50</v>
      </c>
      <c r="CV320">
        <v>50</v>
      </c>
      <c r="CX320">
        <v>50</v>
      </c>
      <c r="CZ320">
        <v>50</v>
      </c>
      <c r="DB320">
        <v>50</v>
      </c>
      <c r="DD320">
        <v>50</v>
      </c>
      <c r="DF320">
        <v>50</v>
      </c>
      <c r="DH320">
        <v>50</v>
      </c>
      <c r="DJ320">
        <v>50</v>
      </c>
      <c r="DL320">
        <v>50</v>
      </c>
      <c r="DN320">
        <v>50</v>
      </c>
      <c r="DP320">
        <v>50</v>
      </c>
      <c r="DR320">
        <v>50</v>
      </c>
      <c r="DT320">
        <v>50</v>
      </c>
      <c r="DV320">
        <v>50</v>
      </c>
      <c r="DX320">
        <v>50</v>
      </c>
      <c r="DZ320">
        <v>50</v>
      </c>
      <c r="EB320">
        <v>50</v>
      </c>
      <c r="ED320">
        <v>50</v>
      </c>
      <c r="EF320">
        <v>50</v>
      </c>
      <c r="EH320">
        <v>50</v>
      </c>
      <c r="EJ320">
        <v>50</v>
      </c>
      <c r="EL320">
        <v>50</v>
      </c>
      <c r="EN320">
        <v>50</v>
      </c>
      <c r="EP320">
        <v>50</v>
      </c>
      <c r="ER320">
        <v>50</v>
      </c>
      <c r="ET320">
        <v>50</v>
      </c>
      <c r="EV320">
        <v>50</v>
      </c>
      <c r="EX320">
        <v>50</v>
      </c>
      <c r="EZ320">
        <v>50</v>
      </c>
      <c r="FB320">
        <v>50</v>
      </c>
      <c r="FD320">
        <v>50</v>
      </c>
      <c r="FF320">
        <v>50</v>
      </c>
      <c r="FH320">
        <v>50</v>
      </c>
      <c r="FJ320">
        <v>50</v>
      </c>
      <c r="FL320">
        <v>50</v>
      </c>
      <c r="FN320">
        <v>50</v>
      </c>
      <c r="FP320">
        <v>50</v>
      </c>
      <c r="FR320">
        <v>50</v>
      </c>
      <c r="FT320">
        <v>50</v>
      </c>
      <c r="FV320">
        <v>50</v>
      </c>
      <c r="FX320">
        <v>50</v>
      </c>
      <c r="FZ320">
        <v>50</v>
      </c>
      <c r="GB320">
        <v>50</v>
      </c>
      <c r="GD320">
        <v>50</v>
      </c>
      <c r="GF320">
        <v>50</v>
      </c>
      <c r="GH320">
        <v>50</v>
      </c>
      <c r="GJ320">
        <v>50</v>
      </c>
      <c r="GL320">
        <v>50</v>
      </c>
      <c r="GN320">
        <v>50</v>
      </c>
      <c r="GP320">
        <v>50</v>
      </c>
      <c r="GR320">
        <v>50</v>
      </c>
      <c r="GT320">
        <v>50</v>
      </c>
      <c r="GV320">
        <v>50</v>
      </c>
      <c r="GX320">
        <v>50</v>
      </c>
      <c r="GZ320">
        <v>50</v>
      </c>
      <c r="HB320">
        <v>50</v>
      </c>
      <c r="HD320">
        <v>50</v>
      </c>
      <c r="HF320">
        <v>50</v>
      </c>
      <c r="HH320">
        <v>50</v>
      </c>
      <c r="HJ320">
        <v>50</v>
      </c>
      <c r="HL320">
        <v>50</v>
      </c>
      <c r="HN320">
        <v>50</v>
      </c>
      <c r="HP320">
        <v>50</v>
      </c>
      <c r="HR320">
        <v>50</v>
      </c>
      <c r="HT320">
        <v>50</v>
      </c>
      <c r="HV320">
        <v>50</v>
      </c>
      <c r="HX320">
        <v>50</v>
      </c>
      <c r="HZ320">
        <v>50</v>
      </c>
      <c r="IB320">
        <v>50</v>
      </c>
      <c r="ID320">
        <v>50</v>
      </c>
      <c r="IF320">
        <v>50</v>
      </c>
      <c r="IH320">
        <v>50</v>
      </c>
      <c r="IJ320">
        <v>50</v>
      </c>
      <c r="IL320">
        <v>50</v>
      </c>
      <c r="IN320">
        <v>50</v>
      </c>
      <c r="IP320">
        <v>50</v>
      </c>
      <c r="IR320">
        <v>50</v>
      </c>
      <c r="IT320">
        <v>50</v>
      </c>
      <c r="IV320">
        <v>50</v>
      </c>
      <c r="IX320">
        <v>50</v>
      </c>
      <c r="IZ320">
        <v>50</v>
      </c>
      <c r="JB320">
        <v>50</v>
      </c>
      <c r="JD320">
        <v>50</v>
      </c>
      <c r="JF320">
        <v>50</v>
      </c>
      <c r="JH320">
        <v>50</v>
      </c>
      <c r="JJ320">
        <v>50</v>
      </c>
      <c r="JL320">
        <v>50</v>
      </c>
      <c r="JN320">
        <v>50</v>
      </c>
      <c r="JP320">
        <v>50</v>
      </c>
      <c r="JR320">
        <v>50</v>
      </c>
      <c r="JT320">
        <v>50</v>
      </c>
      <c r="JV320">
        <v>50</v>
      </c>
      <c r="JX320">
        <v>50</v>
      </c>
      <c r="JZ320">
        <v>50</v>
      </c>
      <c r="KB320">
        <v>50</v>
      </c>
      <c r="KD320">
        <v>50</v>
      </c>
      <c r="KF320">
        <v>50</v>
      </c>
      <c r="KH320">
        <v>50</v>
      </c>
      <c r="KJ320">
        <v>50</v>
      </c>
      <c r="KL320">
        <v>50</v>
      </c>
      <c r="KN320">
        <v>50</v>
      </c>
      <c r="KP320">
        <v>50</v>
      </c>
      <c r="KR320">
        <v>50</v>
      </c>
      <c r="KT320">
        <v>50</v>
      </c>
      <c r="KV320">
        <v>50</v>
      </c>
      <c r="KX320">
        <v>50</v>
      </c>
      <c r="KZ320">
        <v>50</v>
      </c>
      <c r="LB320">
        <v>50</v>
      </c>
      <c r="LD320">
        <v>50</v>
      </c>
      <c r="LF320">
        <v>50</v>
      </c>
      <c r="LH320">
        <v>50</v>
      </c>
      <c r="LJ320">
        <v>50</v>
      </c>
      <c r="LL320">
        <v>50</v>
      </c>
      <c r="LN320">
        <v>50</v>
      </c>
      <c r="LP320">
        <v>50</v>
      </c>
      <c r="LR320">
        <v>50</v>
      </c>
      <c r="LT320">
        <v>50</v>
      </c>
      <c r="LV320">
        <v>50</v>
      </c>
      <c r="LX320">
        <v>50</v>
      </c>
      <c r="LZ320">
        <v>50</v>
      </c>
      <c r="MB320">
        <v>50</v>
      </c>
      <c r="MD320">
        <v>50</v>
      </c>
      <c r="MF320">
        <v>50</v>
      </c>
      <c r="MH320">
        <v>50</v>
      </c>
      <c r="MJ320">
        <v>50</v>
      </c>
      <c r="ML320">
        <v>50</v>
      </c>
      <c r="MN320">
        <v>50</v>
      </c>
      <c r="MP320">
        <v>50</v>
      </c>
      <c r="MR320">
        <v>50</v>
      </c>
      <c r="MT320">
        <v>50</v>
      </c>
      <c r="MV320">
        <v>50</v>
      </c>
      <c r="MX320">
        <v>50</v>
      </c>
      <c r="MZ320">
        <v>50</v>
      </c>
      <c r="NB320">
        <v>50</v>
      </c>
      <c r="ND320">
        <v>50</v>
      </c>
      <c r="NF320">
        <v>50</v>
      </c>
      <c r="NH320">
        <v>50</v>
      </c>
      <c r="NJ320">
        <v>50</v>
      </c>
      <c r="NL320">
        <v>50</v>
      </c>
      <c r="NN320">
        <v>50</v>
      </c>
      <c r="NP320">
        <v>50</v>
      </c>
      <c r="NR320">
        <v>50</v>
      </c>
      <c r="NT320">
        <v>50</v>
      </c>
      <c r="NV320">
        <v>50</v>
      </c>
      <c r="NX320">
        <v>50</v>
      </c>
      <c r="NZ320">
        <v>50</v>
      </c>
      <c r="OB320">
        <v>50</v>
      </c>
      <c r="OD320">
        <v>50</v>
      </c>
      <c r="OF320">
        <v>50</v>
      </c>
      <c r="OH320">
        <v>50</v>
      </c>
      <c r="OJ320">
        <v>50</v>
      </c>
      <c r="OL320">
        <v>50</v>
      </c>
      <c r="ON320">
        <v>50</v>
      </c>
      <c r="OP320">
        <v>50</v>
      </c>
      <c r="OR320">
        <v>50</v>
      </c>
      <c r="OT320">
        <v>50</v>
      </c>
      <c r="OV320">
        <v>50</v>
      </c>
      <c r="OX320">
        <v>50</v>
      </c>
      <c r="OZ320">
        <v>50</v>
      </c>
      <c r="PB320">
        <v>50</v>
      </c>
      <c r="PD320">
        <v>50</v>
      </c>
      <c r="PF320">
        <v>50</v>
      </c>
      <c r="PH320">
        <v>50</v>
      </c>
      <c r="PJ320">
        <v>50</v>
      </c>
      <c r="PL320">
        <v>50</v>
      </c>
      <c r="PN320">
        <v>50</v>
      </c>
      <c r="PP320">
        <v>50</v>
      </c>
      <c r="PR320">
        <v>50</v>
      </c>
      <c r="PT320">
        <v>50</v>
      </c>
      <c r="PV320">
        <v>50</v>
      </c>
      <c r="PX320">
        <v>50</v>
      </c>
      <c r="PZ320">
        <v>50</v>
      </c>
      <c r="QB320">
        <v>50</v>
      </c>
      <c r="QD320">
        <v>50</v>
      </c>
      <c r="QF320">
        <v>50</v>
      </c>
      <c r="QH320">
        <v>50</v>
      </c>
      <c r="QJ320">
        <v>50</v>
      </c>
      <c r="QL320">
        <v>50</v>
      </c>
      <c r="QN320">
        <v>50</v>
      </c>
      <c r="QP320">
        <v>50</v>
      </c>
      <c r="QR320">
        <v>50</v>
      </c>
      <c r="QT320">
        <v>50</v>
      </c>
      <c r="QV320">
        <v>50</v>
      </c>
      <c r="QX320">
        <v>50</v>
      </c>
      <c r="QZ320">
        <v>50</v>
      </c>
      <c r="RB320">
        <v>50</v>
      </c>
      <c r="RD320">
        <v>50</v>
      </c>
      <c r="RF320">
        <v>50</v>
      </c>
      <c r="RH320">
        <v>50</v>
      </c>
      <c r="RJ320">
        <v>50</v>
      </c>
      <c r="RL320">
        <v>50</v>
      </c>
      <c r="RN320">
        <v>50</v>
      </c>
      <c r="RP320">
        <v>50</v>
      </c>
      <c r="RR320">
        <v>50</v>
      </c>
      <c r="RT320">
        <v>50</v>
      </c>
      <c r="RV320">
        <v>50</v>
      </c>
      <c r="RX320">
        <v>50</v>
      </c>
      <c r="RZ320">
        <v>50</v>
      </c>
      <c r="SB320">
        <v>50</v>
      </c>
      <c r="SD320">
        <v>50</v>
      </c>
      <c r="SF320">
        <v>50</v>
      </c>
      <c r="SH320">
        <v>50</v>
      </c>
      <c r="SJ320">
        <v>50</v>
      </c>
      <c r="SL320">
        <v>50</v>
      </c>
      <c r="SN320">
        <v>50</v>
      </c>
      <c r="SP320">
        <v>50</v>
      </c>
      <c r="SR320">
        <v>50</v>
      </c>
      <c r="ST320">
        <v>50</v>
      </c>
      <c r="SV320">
        <v>50</v>
      </c>
      <c r="SX320">
        <v>50</v>
      </c>
      <c r="SZ320">
        <v>50</v>
      </c>
      <c r="TB320">
        <v>50</v>
      </c>
      <c r="TD320">
        <v>50</v>
      </c>
      <c r="TF320">
        <v>50</v>
      </c>
      <c r="TH320">
        <v>50</v>
      </c>
      <c r="TJ320">
        <v>50</v>
      </c>
      <c r="TL320">
        <v>50</v>
      </c>
      <c r="TN320">
        <v>50</v>
      </c>
      <c r="TP320">
        <v>50</v>
      </c>
      <c r="TR320">
        <v>50</v>
      </c>
      <c r="TT320">
        <v>50</v>
      </c>
      <c r="TV320">
        <v>50</v>
      </c>
      <c r="TX320">
        <v>50</v>
      </c>
      <c r="TZ320">
        <v>50</v>
      </c>
      <c r="UB320">
        <v>50</v>
      </c>
      <c r="UD320">
        <v>50</v>
      </c>
      <c r="UF320">
        <v>50</v>
      </c>
      <c r="UH320">
        <v>50</v>
      </c>
      <c r="UJ320">
        <v>50</v>
      </c>
      <c r="UL320">
        <v>50</v>
      </c>
      <c r="UN320">
        <v>50</v>
      </c>
      <c r="UP320">
        <v>50</v>
      </c>
      <c r="UR320">
        <v>50</v>
      </c>
      <c r="UT320">
        <v>50</v>
      </c>
      <c r="UV320">
        <v>50</v>
      </c>
      <c r="UX320">
        <v>50</v>
      </c>
      <c r="UZ320">
        <v>50</v>
      </c>
      <c r="VB320">
        <v>50</v>
      </c>
      <c r="VD320">
        <v>50</v>
      </c>
      <c r="VF320">
        <v>50</v>
      </c>
      <c r="VH320">
        <v>50</v>
      </c>
      <c r="VJ320">
        <v>50</v>
      </c>
      <c r="VL320">
        <v>50</v>
      </c>
      <c r="VN320">
        <v>50</v>
      </c>
      <c r="VP320">
        <v>50</v>
      </c>
      <c r="VR320">
        <v>50</v>
      </c>
      <c r="VT320">
        <v>50</v>
      </c>
      <c r="VV320">
        <v>50</v>
      </c>
      <c r="VX320">
        <v>50</v>
      </c>
      <c r="VZ320">
        <v>50</v>
      </c>
      <c r="WB320">
        <v>50</v>
      </c>
      <c r="WD320">
        <v>50</v>
      </c>
      <c r="WF320">
        <v>50</v>
      </c>
      <c r="WH320">
        <v>50</v>
      </c>
      <c r="WJ320">
        <v>50</v>
      </c>
      <c r="WL320">
        <v>50</v>
      </c>
      <c r="WN320">
        <v>50</v>
      </c>
      <c r="WP320">
        <v>50</v>
      </c>
      <c r="WR320">
        <v>50</v>
      </c>
      <c r="WT320">
        <v>50</v>
      </c>
      <c r="WV320">
        <v>50</v>
      </c>
      <c r="WX320">
        <v>50</v>
      </c>
      <c r="WZ320">
        <v>50</v>
      </c>
      <c r="XB320">
        <v>50</v>
      </c>
      <c r="XD320">
        <v>50</v>
      </c>
      <c r="XF320">
        <v>50</v>
      </c>
      <c r="XH320">
        <v>50</v>
      </c>
      <c r="XJ320">
        <v>50</v>
      </c>
      <c r="XL320">
        <v>50</v>
      </c>
      <c r="XN320">
        <v>50</v>
      </c>
      <c r="XP320">
        <v>50</v>
      </c>
      <c r="XR320">
        <v>50</v>
      </c>
      <c r="XT320">
        <v>50</v>
      </c>
      <c r="XV320">
        <v>50</v>
      </c>
      <c r="XX320">
        <v>50</v>
      </c>
      <c r="XZ320">
        <v>50</v>
      </c>
      <c r="YB320">
        <v>50</v>
      </c>
      <c r="YD320">
        <v>50</v>
      </c>
      <c r="YF320">
        <v>50</v>
      </c>
      <c r="YH320">
        <v>50</v>
      </c>
      <c r="YJ320">
        <v>50</v>
      </c>
      <c r="YL320">
        <v>50</v>
      </c>
      <c r="YN320">
        <v>50</v>
      </c>
      <c r="YP320">
        <v>50</v>
      </c>
      <c r="YR320">
        <v>50</v>
      </c>
      <c r="YT320">
        <v>50</v>
      </c>
      <c r="YV320">
        <v>50</v>
      </c>
      <c r="YX320">
        <v>50</v>
      </c>
      <c r="YZ320">
        <v>50</v>
      </c>
      <c r="ZB320">
        <v>50</v>
      </c>
      <c r="ZD320">
        <v>50</v>
      </c>
      <c r="ZF320">
        <v>50</v>
      </c>
      <c r="ZH320">
        <v>50</v>
      </c>
      <c r="ZJ320">
        <v>50</v>
      </c>
      <c r="ZL320">
        <v>50</v>
      </c>
      <c r="ZN320">
        <v>50</v>
      </c>
      <c r="ZP320">
        <v>50</v>
      </c>
      <c r="ZR320">
        <v>50</v>
      </c>
      <c r="ZT320">
        <v>50</v>
      </c>
      <c r="ZV320">
        <v>50</v>
      </c>
      <c r="ZX320">
        <v>50</v>
      </c>
      <c r="ZZ320">
        <v>50</v>
      </c>
      <c r="AAB320">
        <v>50</v>
      </c>
      <c r="AAD320">
        <v>50</v>
      </c>
      <c r="AAF320">
        <v>50</v>
      </c>
      <c r="AAH320">
        <v>50</v>
      </c>
      <c r="AAJ320">
        <v>50</v>
      </c>
      <c r="AAL320">
        <v>50</v>
      </c>
      <c r="AAN320">
        <v>50</v>
      </c>
      <c r="AAP320">
        <v>50</v>
      </c>
      <c r="AAR320">
        <v>50</v>
      </c>
      <c r="AAT320">
        <v>50</v>
      </c>
      <c r="AAV320">
        <v>50</v>
      </c>
      <c r="AAX320">
        <v>50</v>
      </c>
      <c r="AAZ320">
        <v>50</v>
      </c>
      <c r="ABB320">
        <v>50</v>
      </c>
      <c r="ABD320">
        <v>50</v>
      </c>
      <c r="ABF320">
        <v>50</v>
      </c>
      <c r="ABH320">
        <v>50</v>
      </c>
      <c r="ABJ320">
        <v>50</v>
      </c>
      <c r="ABL320">
        <v>50</v>
      </c>
      <c r="ABN320">
        <v>50</v>
      </c>
      <c r="ABP320">
        <v>50</v>
      </c>
      <c r="ABR320">
        <v>50</v>
      </c>
      <c r="ABT320">
        <v>50</v>
      </c>
      <c r="ABV320">
        <v>50</v>
      </c>
      <c r="ABX320">
        <v>50</v>
      </c>
      <c r="ABZ320">
        <v>50</v>
      </c>
      <c r="ACB320">
        <v>50</v>
      </c>
      <c r="ACD320">
        <v>50</v>
      </c>
      <c r="ACF320">
        <v>50</v>
      </c>
      <c r="ACH320">
        <v>50</v>
      </c>
      <c r="ACJ320">
        <v>50</v>
      </c>
      <c r="ACL320">
        <v>50</v>
      </c>
      <c r="ACN320">
        <v>50</v>
      </c>
      <c r="ACP320">
        <v>50</v>
      </c>
      <c r="ACR320">
        <v>50</v>
      </c>
      <c r="ACT320">
        <v>50</v>
      </c>
      <c r="ACV320">
        <v>50</v>
      </c>
      <c r="ACX320">
        <v>50</v>
      </c>
      <c r="ACZ320">
        <v>50</v>
      </c>
      <c r="ADB320">
        <v>50</v>
      </c>
      <c r="ADD320">
        <v>50</v>
      </c>
      <c r="ADF320">
        <v>50</v>
      </c>
      <c r="ADH320">
        <v>50</v>
      </c>
      <c r="ADJ320">
        <v>50</v>
      </c>
      <c r="ADL320">
        <v>50</v>
      </c>
      <c r="ADN320">
        <v>50</v>
      </c>
      <c r="ADP320">
        <v>50</v>
      </c>
      <c r="ADR320">
        <v>50</v>
      </c>
      <c r="ADT320">
        <v>50</v>
      </c>
      <c r="ADV320">
        <v>50</v>
      </c>
      <c r="ADX320">
        <v>50</v>
      </c>
      <c r="ADZ320">
        <v>50</v>
      </c>
      <c r="AEB320">
        <v>50</v>
      </c>
      <c r="AED320">
        <v>50</v>
      </c>
      <c r="AEF320">
        <v>50</v>
      </c>
      <c r="AEH320">
        <v>50</v>
      </c>
      <c r="AEJ320">
        <v>50</v>
      </c>
      <c r="AEL320">
        <v>50</v>
      </c>
      <c r="AEN320">
        <v>50</v>
      </c>
      <c r="AEP320">
        <v>50</v>
      </c>
      <c r="AER320">
        <v>50</v>
      </c>
      <c r="AET320">
        <v>50</v>
      </c>
      <c r="AEV320">
        <v>50</v>
      </c>
      <c r="AEX320">
        <v>50</v>
      </c>
      <c r="AEZ320">
        <v>50</v>
      </c>
      <c r="AFB320">
        <v>50</v>
      </c>
      <c r="AFD320">
        <v>50</v>
      </c>
      <c r="AFF320">
        <v>50</v>
      </c>
      <c r="AFH320">
        <v>50</v>
      </c>
      <c r="AFJ320">
        <v>50</v>
      </c>
      <c r="AFL320">
        <v>50</v>
      </c>
      <c r="AFN320">
        <v>50</v>
      </c>
      <c r="AFP320">
        <v>50</v>
      </c>
      <c r="AFR320">
        <v>50</v>
      </c>
      <c r="AFT320">
        <v>50</v>
      </c>
      <c r="AFV320">
        <v>50</v>
      </c>
      <c r="AFX320">
        <v>50</v>
      </c>
      <c r="AFZ320">
        <v>50</v>
      </c>
      <c r="AGB320">
        <v>50</v>
      </c>
      <c r="AGD320">
        <v>50</v>
      </c>
      <c r="AGF320">
        <v>50</v>
      </c>
      <c r="AGH320">
        <v>50</v>
      </c>
      <c r="AGJ320">
        <v>50</v>
      </c>
      <c r="AGL320">
        <v>50</v>
      </c>
      <c r="AGN320">
        <v>50</v>
      </c>
      <c r="AGP320">
        <v>50</v>
      </c>
      <c r="AGR320">
        <v>50</v>
      </c>
      <c r="AGT320">
        <v>50</v>
      </c>
      <c r="AGV320">
        <v>50</v>
      </c>
      <c r="AGX320">
        <v>50</v>
      </c>
      <c r="AGZ320">
        <v>50</v>
      </c>
      <c r="AHB320">
        <v>50</v>
      </c>
      <c r="AHD320">
        <v>50</v>
      </c>
      <c r="AHF320">
        <v>50</v>
      </c>
      <c r="AHH320">
        <v>50</v>
      </c>
      <c r="AHJ320">
        <v>50</v>
      </c>
      <c r="AHL320">
        <v>50</v>
      </c>
      <c r="AHN320">
        <v>50</v>
      </c>
      <c r="AHP320">
        <v>50</v>
      </c>
      <c r="AHR320">
        <v>50</v>
      </c>
      <c r="AHT320">
        <v>50</v>
      </c>
      <c r="AHV320">
        <v>50</v>
      </c>
      <c r="AHX320">
        <v>50</v>
      </c>
      <c r="AHZ320">
        <v>50</v>
      </c>
      <c r="AIB320">
        <v>50</v>
      </c>
      <c r="AID320">
        <v>50</v>
      </c>
      <c r="AIF320">
        <v>50</v>
      </c>
      <c r="AIH320">
        <v>50</v>
      </c>
      <c r="AIJ320">
        <v>50</v>
      </c>
      <c r="AIL320">
        <v>50</v>
      </c>
      <c r="AIN320">
        <v>50</v>
      </c>
      <c r="AIP320">
        <v>50</v>
      </c>
      <c r="AIR320">
        <v>50</v>
      </c>
      <c r="AIT320">
        <v>50</v>
      </c>
      <c r="AIV320">
        <v>50</v>
      </c>
      <c r="AIX320">
        <v>50</v>
      </c>
      <c r="AIZ320">
        <v>50</v>
      </c>
      <c r="AJB320">
        <v>50</v>
      </c>
      <c r="AJD320">
        <v>50</v>
      </c>
      <c r="AJF320">
        <v>50</v>
      </c>
      <c r="AJH320">
        <v>50</v>
      </c>
      <c r="AJJ320">
        <v>50</v>
      </c>
      <c r="AJL320">
        <v>50</v>
      </c>
      <c r="AJN320">
        <v>50</v>
      </c>
      <c r="AJP320">
        <v>50</v>
      </c>
      <c r="AJR320">
        <v>50</v>
      </c>
      <c r="AJT320">
        <v>50</v>
      </c>
      <c r="AJV320">
        <v>50</v>
      </c>
      <c r="AJX320">
        <v>50</v>
      </c>
      <c r="AJZ320">
        <v>50</v>
      </c>
      <c r="AKB320">
        <v>50</v>
      </c>
      <c r="AKD320">
        <v>50</v>
      </c>
      <c r="AKF320">
        <v>50</v>
      </c>
      <c r="AKH320">
        <v>50</v>
      </c>
      <c r="AKJ320">
        <v>50</v>
      </c>
      <c r="AKL320">
        <v>50</v>
      </c>
      <c r="AKN320">
        <v>50</v>
      </c>
      <c r="AKP320">
        <v>50</v>
      </c>
      <c r="AKR320">
        <v>50</v>
      </c>
      <c r="AKT320">
        <v>50</v>
      </c>
      <c r="AKV320">
        <v>50</v>
      </c>
      <c r="AKX320">
        <v>50</v>
      </c>
      <c r="AKZ320">
        <v>50</v>
      </c>
      <c r="ALB320">
        <v>50</v>
      </c>
      <c r="ALD320">
        <v>50</v>
      </c>
      <c r="ALF320">
        <v>50</v>
      </c>
      <c r="ALH320">
        <v>50</v>
      </c>
      <c r="ALJ320">
        <v>50</v>
      </c>
      <c r="ALL320">
        <v>50</v>
      </c>
      <c r="ALN320">
        <v>50</v>
      </c>
      <c r="ALP320">
        <v>50</v>
      </c>
      <c r="ALR320">
        <v>50</v>
      </c>
    </row>
    <row r="321" spans="1:1006" x14ac:dyDescent="0.25">
      <c r="A321">
        <v>46</v>
      </c>
      <c r="B321">
        <v>16.032769999999999</v>
      </c>
      <c r="H321">
        <v>46</v>
      </c>
      <c r="J321">
        <v>46</v>
      </c>
      <c r="L321">
        <v>46</v>
      </c>
      <c r="N321">
        <v>46</v>
      </c>
      <c r="P321">
        <v>46</v>
      </c>
      <c r="R321">
        <v>46</v>
      </c>
      <c r="T321">
        <v>46</v>
      </c>
      <c r="V321">
        <v>46</v>
      </c>
      <c r="X321">
        <v>46</v>
      </c>
      <c r="Z321">
        <v>46</v>
      </c>
      <c r="AB321">
        <v>46</v>
      </c>
      <c r="AD321">
        <v>46</v>
      </c>
      <c r="AF321">
        <v>46</v>
      </c>
      <c r="AH321">
        <v>46</v>
      </c>
      <c r="AJ321">
        <v>46</v>
      </c>
      <c r="AL321">
        <v>46</v>
      </c>
      <c r="AN321">
        <v>46</v>
      </c>
      <c r="AP321">
        <v>46</v>
      </c>
      <c r="AR321">
        <v>46</v>
      </c>
      <c r="AT321">
        <v>46</v>
      </c>
      <c r="AV321">
        <v>46</v>
      </c>
      <c r="AX321">
        <v>46</v>
      </c>
      <c r="AZ321">
        <v>46</v>
      </c>
      <c r="BB321">
        <v>46</v>
      </c>
      <c r="BD321">
        <v>46</v>
      </c>
      <c r="BF321">
        <v>46</v>
      </c>
      <c r="BH321">
        <v>46</v>
      </c>
      <c r="BJ321">
        <v>46</v>
      </c>
      <c r="BL321">
        <v>46</v>
      </c>
      <c r="BN321">
        <v>46</v>
      </c>
      <c r="BP321">
        <v>46</v>
      </c>
      <c r="BR321">
        <v>46</v>
      </c>
      <c r="BT321">
        <v>46</v>
      </c>
      <c r="BV321">
        <v>46</v>
      </c>
      <c r="BX321">
        <v>46</v>
      </c>
      <c r="BZ321">
        <v>46</v>
      </c>
      <c r="CB321">
        <v>46</v>
      </c>
      <c r="CD321">
        <v>46</v>
      </c>
      <c r="CF321">
        <v>46</v>
      </c>
      <c r="CH321">
        <v>46</v>
      </c>
      <c r="CJ321">
        <v>46</v>
      </c>
      <c r="CL321">
        <v>46</v>
      </c>
      <c r="CN321">
        <v>46</v>
      </c>
      <c r="CP321">
        <v>46</v>
      </c>
      <c r="CR321">
        <v>46</v>
      </c>
      <c r="CT321">
        <v>46</v>
      </c>
      <c r="CV321">
        <v>46</v>
      </c>
      <c r="CX321">
        <v>46</v>
      </c>
      <c r="CZ321">
        <v>46</v>
      </c>
      <c r="DB321">
        <v>46</v>
      </c>
      <c r="DD321">
        <v>46</v>
      </c>
      <c r="DF321">
        <v>46</v>
      </c>
      <c r="DH321">
        <v>46</v>
      </c>
      <c r="DJ321">
        <v>46</v>
      </c>
      <c r="DL321">
        <v>46</v>
      </c>
      <c r="DN321">
        <v>46</v>
      </c>
      <c r="DP321">
        <v>46</v>
      </c>
      <c r="DR321">
        <v>46</v>
      </c>
      <c r="DT321">
        <v>46</v>
      </c>
      <c r="DV321">
        <v>46</v>
      </c>
      <c r="DX321">
        <v>46</v>
      </c>
      <c r="DZ321">
        <v>46</v>
      </c>
      <c r="EB321">
        <v>46</v>
      </c>
      <c r="ED321">
        <v>46</v>
      </c>
      <c r="EF321">
        <v>46</v>
      </c>
      <c r="EH321">
        <v>46</v>
      </c>
      <c r="EJ321">
        <v>46</v>
      </c>
      <c r="EL321">
        <v>46</v>
      </c>
      <c r="EN321">
        <v>46</v>
      </c>
      <c r="EP321">
        <v>46</v>
      </c>
      <c r="ER321">
        <v>46</v>
      </c>
      <c r="ET321">
        <v>46</v>
      </c>
      <c r="EV321">
        <v>46</v>
      </c>
      <c r="EX321">
        <v>46</v>
      </c>
      <c r="EZ321">
        <v>46</v>
      </c>
      <c r="FB321">
        <v>46</v>
      </c>
      <c r="FD321">
        <v>46</v>
      </c>
      <c r="FF321">
        <v>46</v>
      </c>
      <c r="FH321">
        <v>46</v>
      </c>
      <c r="FJ321">
        <v>46</v>
      </c>
      <c r="FL321">
        <v>46</v>
      </c>
      <c r="FN321">
        <v>46</v>
      </c>
      <c r="FP321">
        <v>46</v>
      </c>
      <c r="FR321">
        <v>46</v>
      </c>
      <c r="FT321">
        <v>46</v>
      </c>
      <c r="FV321">
        <v>46</v>
      </c>
      <c r="FX321">
        <v>46</v>
      </c>
      <c r="FZ321">
        <v>46</v>
      </c>
      <c r="GB321">
        <v>46</v>
      </c>
      <c r="GD321">
        <v>46</v>
      </c>
      <c r="GF321">
        <v>46</v>
      </c>
      <c r="GH321">
        <v>46</v>
      </c>
      <c r="GJ321">
        <v>46</v>
      </c>
      <c r="GL321">
        <v>46</v>
      </c>
      <c r="GN321">
        <v>46</v>
      </c>
      <c r="GP321">
        <v>46</v>
      </c>
      <c r="GR321">
        <v>46</v>
      </c>
      <c r="GT321">
        <v>46</v>
      </c>
      <c r="GV321">
        <v>46</v>
      </c>
      <c r="GX321">
        <v>46</v>
      </c>
      <c r="GZ321">
        <v>46</v>
      </c>
      <c r="HB321">
        <v>46</v>
      </c>
      <c r="HD321">
        <v>46</v>
      </c>
      <c r="HF321">
        <v>46</v>
      </c>
      <c r="HH321">
        <v>46</v>
      </c>
      <c r="HJ321">
        <v>46</v>
      </c>
      <c r="HL321">
        <v>46</v>
      </c>
      <c r="HN321">
        <v>46</v>
      </c>
      <c r="HP321">
        <v>46</v>
      </c>
      <c r="HR321">
        <v>46</v>
      </c>
      <c r="HT321">
        <v>46</v>
      </c>
      <c r="HV321">
        <v>46</v>
      </c>
      <c r="HX321">
        <v>46</v>
      </c>
      <c r="HZ321">
        <v>46</v>
      </c>
      <c r="IB321">
        <v>46</v>
      </c>
      <c r="ID321">
        <v>46</v>
      </c>
      <c r="IF321">
        <v>46</v>
      </c>
      <c r="IH321">
        <v>46</v>
      </c>
      <c r="IJ321">
        <v>46</v>
      </c>
      <c r="IL321">
        <v>46</v>
      </c>
      <c r="IN321">
        <v>46</v>
      </c>
      <c r="IP321">
        <v>46</v>
      </c>
      <c r="IR321">
        <v>46</v>
      </c>
      <c r="IT321">
        <v>46</v>
      </c>
      <c r="IV321">
        <v>46</v>
      </c>
      <c r="IX321">
        <v>46</v>
      </c>
      <c r="IZ321">
        <v>46</v>
      </c>
      <c r="JB321">
        <v>46</v>
      </c>
      <c r="JD321">
        <v>46</v>
      </c>
      <c r="JF321">
        <v>46</v>
      </c>
      <c r="JH321">
        <v>46</v>
      </c>
      <c r="JJ321">
        <v>46</v>
      </c>
      <c r="JL321">
        <v>46</v>
      </c>
      <c r="JN321">
        <v>46</v>
      </c>
      <c r="JP321">
        <v>46</v>
      </c>
      <c r="JR321">
        <v>46</v>
      </c>
      <c r="JT321">
        <v>46</v>
      </c>
      <c r="JV321">
        <v>46</v>
      </c>
      <c r="JX321">
        <v>46</v>
      </c>
      <c r="JZ321">
        <v>46</v>
      </c>
      <c r="KB321">
        <v>46</v>
      </c>
      <c r="KD321">
        <v>46</v>
      </c>
      <c r="KF321">
        <v>46</v>
      </c>
      <c r="KH321">
        <v>46</v>
      </c>
      <c r="KJ321">
        <v>46</v>
      </c>
      <c r="KL321">
        <v>46</v>
      </c>
      <c r="KN321">
        <v>46</v>
      </c>
      <c r="KP321">
        <v>46</v>
      </c>
      <c r="KR321">
        <v>46</v>
      </c>
      <c r="KT321">
        <v>46</v>
      </c>
      <c r="KV321">
        <v>46</v>
      </c>
      <c r="KX321">
        <v>46</v>
      </c>
      <c r="KZ321">
        <v>46</v>
      </c>
      <c r="LB321">
        <v>46</v>
      </c>
      <c r="LD321">
        <v>46</v>
      </c>
      <c r="LF321">
        <v>46</v>
      </c>
      <c r="LH321">
        <v>46</v>
      </c>
      <c r="LJ321">
        <v>46</v>
      </c>
      <c r="LL321">
        <v>46</v>
      </c>
      <c r="LN321">
        <v>46</v>
      </c>
      <c r="LP321">
        <v>46</v>
      </c>
      <c r="LR321">
        <v>46</v>
      </c>
      <c r="LT321">
        <v>46</v>
      </c>
      <c r="LV321">
        <v>46</v>
      </c>
      <c r="LX321">
        <v>46</v>
      </c>
      <c r="LZ321">
        <v>46</v>
      </c>
      <c r="MB321">
        <v>46</v>
      </c>
      <c r="MD321">
        <v>46</v>
      </c>
      <c r="MF321">
        <v>46</v>
      </c>
      <c r="MH321">
        <v>46</v>
      </c>
      <c r="MJ321">
        <v>46</v>
      </c>
      <c r="ML321">
        <v>46</v>
      </c>
      <c r="MN321">
        <v>46</v>
      </c>
      <c r="MP321">
        <v>46</v>
      </c>
      <c r="MR321">
        <v>46</v>
      </c>
      <c r="MT321">
        <v>46</v>
      </c>
      <c r="MV321">
        <v>46</v>
      </c>
      <c r="MX321">
        <v>46</v>
      </c>
      <c r="MZ321">
        <v>46</v>
      </c>
      <c r="NB321">
        <v>46</v>
      </c>
      <c r="ND321">
        <v>46</v>
      </c>
      <c r="NF321">
        <v>46</v>
      </c>
      <c r="NH321">
        <v>46</v>
      </c>
      <c r="NJ321">
        <v>46</v>
      </c>
      <c r="NL321">
        <v>46</v>
      </c>
      <c r="NN321">
        <v>46</v>
      </c>
      <c r="NP321">
        <v>46</v>
      </c>
      <c r="NR321">
        <v>46</v>
      </c>
      <c r="NT321">
        <v>46</v>
      </c>
      <c r="NV321">
        <v>46</v>
      </c>
      <c r="NX321">
        <v>46</v>
      </c>
      <c r="NZ321">
        <v>46</v>
      </c>
      <c r="OB321">
        <v>46</v>
      </c>
      <c r="OD321">
        <v>46</v>
      </c>
      <c r="OF321">
        <v>46</v>
      </c>
      <c r="OH321">
        <v>46</v>
      </c>
      <c r="OJ321">
        <v>46</v>
      </c>
      <c r="OL321">
        <v>46</v>
      </c>
      <c r="ON321">
        <v>46</v>
      </c>
      <c r="OP321">
        <v>46</v>
      </c>
      <c r="OR321">
        <v>46</v>
      </c>
      <c r="OT321">
        <v>46</v>
      </c>
      <c r="OV321">
        <v>46</v>
      </c>
      <c r="OX321">
        <v>46</v>
      </c>
      <c r="OZ321">
        <v>46</v>
      </c>
      <c r="PB321">
        <v>46</v>
      </c>
      <c r="PD321">
        <v>46</v>
      </c>
      <c r="PF321">
        <v>46</v>
      </c>
      <c r="PH321">
        <v>46</v>
      </c>
      <c r="PJ321">
        <v>46</v>
      </c>
      <c r="PL321">
        <v>46</v>
      </c>
      <c r="PN321">
        <v>46</v>
      </c>
      <c r="PP321">
        <v>46</v>
      </c>
      <c r="PR321">
        <v>46</v>
      </c>
      <c r="PT321">
        <v>46</v>
      </c>
      <c r="PV321">
        <v>46</v>
      </c>
      <c r="PX321">
        <v>46</v>
      </c>
      <c r="PZ321">
        <v>46</v>
      </c>
      <c r="QB321">
        <v>46</v>
      </c>
      <c r="QD321">
        <v>46</v>
      </c>
      <c r="QF321">
        <v>46</v>
      </c>
      <c r="QH321">
        <v>46</v>
      </c>
      <c r="QJ321">
        <v>46</v>
      </c>
      <c r="QL321">
        <v>46</v>
      </c>
      <c r="QN321">
        <v>46</v>
      </c>
      <c r="QP321">
        <v>46</v>
      </c>
      <c r="QR321">
        <v>46</v>
      </c>
      <c r="QT321">
        <v>46</v>
      </c>
      <c r="QV321">
        <v>46</v>
      </c>
      <c r="QX321">
        <v>46</v>
      </c>
      <c r="QZ321">
        <v>46</v>
      </c>
      <c r="RB321">
        <v>46</v>
      </c>
      <c r="RD321">
        <v>46</v>
      </c>
      <c r="RF321">
        <v>46</v>
      </c>
      <c r="RH321">
        <v>46</v>
      </c>
      <c r="RJ321">
        <v>46</v>
      </c>
      <c r="RL321">
        <v>46</v>
      </c>
      <c r="RN321">
        <v>46</v>
      </c>
      <c r="RP321">
        <v>46</v>
      </c>
      <c r="RR321">
        <v>46</v>
      </c>
      <c r="RT321">
        <v>46</v>
      </c>
      <c r="RV321">
        <v>46</v>
      </c>
      <c r="RX321">
        <v>46</v>
      </c>
      <c r="RZ321">
        <v>46</v>
      </c>
      <c r="SB321">
        <v>46</v>
      </c>
      <c r="SD321">
        <v>46</v>
      </c>
      <c r="SF321">
        <v>46</v>
      </c>
      <c r="SH321">
        <v>46</v>
      </c>
      <c r="SJ321">
        <v>46</v>
      </c>
      <c r="SL321">
        <v>46</v>
      </c>
      <c r="SN321">
        <v>46</v>
      </c>
      <c r="SP321">
        <v>46</v>
      </c>
      <c r="SR321">
        <v>46</v>
      </c>
      <c r="ST321">
        <v>46</v>
      </c>
      <c r="SV321">
        <v>46</v>
      </c>
      <c r="SX321">
        <v>46</v>
      </c>
      <c r="SZ321">
        <v>46</v>
      </c>
      <c r="TB321">
        <v>46</v>
      </c>
      <c r="TD321">
        <v>46</v>
      </c>
      <c r="TF321">
        <v>46</v>
      </c>
      <c r="TH321">
        <v>46</v>
      </c>
      <c r="TJ321">
        <v>46</v>
      </c>
      <c r="TL321">
        <v>46</v>
      </c>
      <c r="TN321">
        <v>46</v>
      </c>
      <c r="TP321">
        <v>46</v>
      </c>
      <c r="TR321">
        <v>46</v>
      </c>
      <c r="TT321">
        <v>46</v>
      </c>
      <c r="TV321">
        <v>46</v>
      </c>
      <c r="TX321">
        <v>46</v>
      </c>
      <c r="TZ321">
        <v>46</v>
      </c>
      <c r="UB321">
        <v>46</v>
      </c>
      <c r="UD321">
        <v>46</v>
      </c>
      <c r="UF321">
        <v>46</v>
      </c>
      <c r="UH321">
        <v>46</v>
      </c>
      <c r="UJ321">
        <v>46</v>
      </c>
      <c r="UL321">
        <v>46</v>
      </c>
      <c r="UN321">
        <v>46</v>
      </c>
      <c r="UP321">
        <v>46</v>
      </c>
      <c r="UR321">
        <v>46</v>
      </c>
      <c r="UT321">
        <v>46</v>
      </c>
      <c r="UV321">
        <v>46</v>
      </c>
      <c r="UX321">
        <v>46</v>
      </c>
      <c r="UZ321">
        <v>46</v>
      </c>
      <c r="VB321">
        <v>46</v>
      </c>
      <c r="VD321">
        <v>46</v>
      </c>
      <c r="VF321">
        <v>46</v>
      </c>
      <c r="VH321">
        <v>46</v>
      </c>
      <c r="VJ321">
        <v>46</v>
      </c>
      <c r="VL321">
        <v>46</v>
      </c>
      <c r="VN321">
        <v>46</v>
      </c>
      <c r="VP321">
        <v>46</v>
      </c>
      <c r="VR321">
        <v>46</v>
      </c>
      <c r="VT321">
        <v>46</v>
      </c>
      <c r="VV321">
        <v>46</v>
      </c>
      <c r="VX321">
        <v>46</v>
      </c>
      <c r="VZ321">
        <v>46</v>
      </c>
      <c r="WB321">
        <v>46</v>
      </c>
      <c r="WD321">
        <v>46</v>
      </c>
      <c r="WF321">
        <v>46</v>
      </c>
      <c r="WH321">
        <v>46</v>
      </c>
      <c r="WJ321">
        <v>46</v>
      </c>
      <c r="WL321">
        <v>46</v>
      </c>
      <c r="WN321">
        <v>46</v>
      </c>
      <c r="WP321">
        <v>46</v>
      </c>
      <c r="WR321">
        <v>46</v>
      </c>
      <c r="WT321">
        <v>46</v>
      </c>
      <c r="WV321">
        <v>46</v>
      </c>
      <c r="WX321">
        <v>46</v>
      </c>
      <c r="WZ321">
        <v>46</v>
      </c>
      <c r="XB321">
        <v>46</v>
      </c>
      <c r="XD321">
        <v>46</v>
      </c>
      <c r="XF321">
        <v>46</v>
      </c>
      <c r="XH321">
        <v>46</v>
      </c>
      <c r="XJ321">
        <v>46</v>
      </c>
      <c r="XL321">
        <v>46</v>
      </c>
      <c r="XN321">
        <v>46</v>
      </c>
      <c r="XP321">
        <v>46</v>
      </c>
      <c r="XR321">
        <v>46</v>
      </c>
      <c r="XT321">
        <v>46</v>
      </c>
      <c r="XV321">
        <v>46</v>
      </c>
      <c r="XX321">
        <v>46</v>
      </c>
      <c r="XZ321">
        <v>46</v>
      </c>
      <c r="YB321">
        <v>46</v>
      </c>
      <c r="YD321">
        <v>46</v>
      </c>
      <c r="YF321">
        <v>46</v>
      </c>
      <c r="YH321">
        <v>46</v>
      </c>
      <c r="YJ321">
        <v>46</v>
      </c>
      <c r="YL321">
        <v>46</v>
      </c>
      <c r="YN321">
        <v>46</v>
      </c>
      <c r="YP321">
        <v>46</v>
      </c>
      <c r="YR321">
        <v>46</v>
      </c>
      <c r="YT321">
        <v>46</v>
      </c>
      <c r="YV321">
        <v>46</v>
      </c>
      <c r="YX321">
        <v>46</v>
      </c>
      <c r="YZ321">
        <v>46</v>
      </c>
      <c r="ZB321">
        <v>46</v>
      </c>
      <c r="ZD321">
        <v>46</v>
      </c>
      <c r="ZF321">
        <v>46</v>
      </c>
      <c r="ZH321">
        <v>46</v>
      </c>
      <c r="ZJ321">
        <v>46</v>
      </c>
      <c r="ZL321">
        <v>46</v>
      </c>
      <c r="ZN321">
        <v>46</v>
      </c>
      <c r="ZP321">
        <v>46</v>
      </c>
      <c r="ZR321">
        <v>46</v>
      </c>
      <c r="ZT321">
        <v>46</v>
      </c>
      <c r="ZV321">
        <v>46</v>
      </c>
      <c r="ZX321">
        <v>46</v>
      </c>
      <c r="ZZ321">
        <v>46</v>
      </c>
      <c r="AAB321">
        <v>46</v>
      </c>
      <c r="AAD321">
        <v>46</v>
      </c>
      <c r="AAF321">
        <v>46</v>
      </c>
      <c r="AAH321">
        <v>46</v>
      </c>
      <c r="AAJ321">
        <v>46</v>
      </c>
      <c r="AAL321">
        <v>46</v>
      </c>
      <c r="AAN321">
        <v>46</v>
      </c>
      <c r="AAP321">
        <v>46</v>
      </c>
      <c r="AAR321">
        <v>46</v>
      </c>
      <c r="AAT321">
        <v>46</v>
      </c>
      <c r="AAV321">
        <v>46</v>
      </c>
      <c r="AAX321">
        <v>46</v>
      </c>
      <c r="AAZ321">
        <v>46</v>
      </c>
      <c r="ABB321">
        <v>46</v>
      </c>
      <c r="ABD321">
        <v>46</v>
      </c>
      <c r="ABF321">
        <v>46</v>
      </c>
      <c r="ABH321">
        <v>46</v>
      </c>
      <c r="ABJ321">
        <v>46</v>
      </c>
      <c r="ABL321">
        <v>46</v>
      </c>
      <c r="ABN321">
        <v>46</v>
      </c>
      <c r="ABP321">
        <v>46</v>
      </c>
      <c r="ABR321">
        <v>46</v>
      </c>
      <c r="ABT321">
        <v>46</v>
      </c>
      <c r="ABV321">
        <v>46</v>
      </c>
      <c r="ABX321">
        <v>46</v>
      </c>
      <c r="ABZ321">
        <v>46</v>
      </c>
      <c r="ACB321">
        <v>46</v>
      </c>
      <c r="ACD321">
        <v>46</v>
      </c>
      <c r="ACF321">
        <v>46</v>
      </c>
      <c r="ACH321">
        <v>46</v>
      </c>
      <c r="ACJ321">
        <v>46</v>
      </c>
      <c r="ACL321">
        <v>46</v>
      </c>
      <c r="ACN321">
        <v>46</v>
      </c>
      <c r="ACP321">
        <v>46</v>
      </c>
      <c r="ACR321">
        <v>46</v>
      </c>
      <c r="ACT321">
        <v>46</v>
      </c>
      <c r="ACV321">
        <v>46</v>
      </c>
      <c r="ACX321">
        <v>46</v>
      </c>
      <c r="ACZ321">
        <v>46</v>
      </c>
      <c r="ADB321">
        <v>46</v>
      </c>
      <c r="ADD321">
        <v>46</v>
      </c>
      <c r="ADF321">
        <v>46</v>
      </c>
      <c r="ADH321">
        <v>46</v>
      </c>
      <c r="ADJ321">
        <v>46</v>
      </c>
      <c r="ADL321">
        <v>46</v>
      </c>
      <c r="ADN321">
        <v>46</v>
      </c>
      <c r="ADP321">
        <v>46</v>
      </c>
      <c r="ADR321">
        <v>46</v>
      </c>
      <c r="ADT321">
        <v>46</v>
      </c>
      <c r="ADV321">
        <v>46</v>
      </c>
      <c r="ADX321">
        <v>46</v>
      </c>
      <c r="ADZ321">
        <v>46</v>
      </c>
      <c r="AEB321">
        <v>46</v>
      </c>
      <c r="AED321">
        <v>46</v>
      </c>
      <c r="AEF321">
        <v>46</v>
      </c>
      <c r="AEH321">
        <v>46</v>
      </c>
      <c r="AEJ321">
        <v>46</v>
      </c>
      <c r="AEL321">
        <v>46</v>
      </c>
      <c r="AEN321">
        <v>46</v>
      </c>
      <c r="AEP321">
        <v>46</v>
      </c>
      <c r="AER321">
        <v>46</v>
      </c>
      <c r="AET321">
        <v>46</v>
      </c>
      <c r="AEV321">
        <v>46</v>
      </c>
      <c r="AEX321">
        <v>46</v>
      </c>
      <c r="AEZ321">
        <v>46</v>
      </c>
      <c r="AFB321">
        <v>46</v>
      </c>
      <c r="AFD321">
        <v>46</v>
      </c>
      <c r="AFF321">
        <v>46</v>
      </c>
      <c r="AFH321">
        <v>46</v>
      </c>
      <c r="AFJ321">
        <v>46</v>
      </c>
      <c r="AFL321">
        <v>46</v>
      </c>
      <c r="AFN321">
        <v>46</v>
      </c>
      <c r="AFP321">
        <v>46</v>
      </c>
      <c r="AFR321">
        <v>46</v>
      </c>
      <c r="AFT321">
        <v>46</v>
      </c>
      <c r="AFV321">
        <v>46</v>
      </c>
      <c r="AFX321">
        <v>46</v>
      </c>
      <c r="AFZ321">
        <v>46</v>
      </c>
      <c r="AGB321">
        <v>46</v>
      </c>
      <c r="AGD321">
        <v>46</v>
      </c>
      <c r="AGF321">
        <v>46</v>
      </c>
      <c r="AGH321">
        <v>46</v>
      </c>
      <c r="AGJ321">
        <v>46</v>
      </c>
      <c r="AGL321">
        <v>46</v>
      </c>
      <c r="AGN321">
        <v>46</v>
      </c>
      <c r="AGP321">
        <v>46</v>
      </c>
      <c r="AGR321">
        <v>46</v>
      </c>
      <c r="AGT321">
        <v>46</v>
      </c>
      <c r="AGV321">
        <v>46</v>
      </c>
      <c r="AGX321">
        <v>46</v>
      </c>
      <c r="AGZ321">
        <v>46</v>
      </c>
      <c r="AHB321">
        <v>46</v>
      </c>
      <c r="AHD321">
        <v>46</v>
      </c>
      <c r="AHF321">
        <v>46</v>
      </c>
      <c r="AHH321">
        <v>46</v>
      </c>
      <c r="AHJ321">
        <v>46</v>
      </c>
      <c r="AHL321">
        <v>46</v>
      </c>
      <c r="AHN321">
        <v>46</v>
      </c>
      <c r="AHP321">
        <v>46</v>
      </c>
      <c r="AHR321">
        <v>46</v>
      </c>
      <c r="AHT321">
        <v>46</v>
      </c>
      <c r="AHV321">
        <v>46</v>
      </c>
      <c r="AHX321">
        <v>46</v>
      </c>
      <c r="AHZ321">
        <v>46</v>
      </c>
      <c r="AIB321">
        <v>46</v>
      </c>
      <c r="AID321">
        <v>46</v>
      </c>
      <c r="AIF321">
        <v>46</v>
      </c>
      <c r="AIH321">
        <v>46</v>
      </c>
      <c r="AIJ321">
        <v>46</v>
      </c>
      <c r="AIL321">
        <v>46</v>
      </c>
      <c r="AIN321">
        <v>46</v>
      </c>
      <c r="AIP321">
        <v>46</v>
      </c>
      <c r="AIR321">
        <v>46</v>
      </c>
      <c r="AIT321">
        <v>46</v>
      </c>
      <c r="AIV321">
        <v>46</v>
      </c>
      <c r="AIX321">
        <v>46</v>
      </c>
      <c r="AIZ321">
        <v>46</v>
      </c>
      <c r="AJB321">
        <v>46</v>
      </c>
      <c r="AJD321">
        <v>46</v>
      </c>
      <c r="AJF321">
        <v>46</v>
      </c>
      <c r="AJH321">
        <v>46</v>
      </c>
      <c r="AJJ321">
        <v>46</v>
      </c>
      <c r="AJL321">
        <v>46</v>
      </c>
      <c r="AJN321">
        <v>46</v>
      </c>
      <c r="AJP321">
        <v>46</v>
      </c>
      <c r="AJR321">
        <v>46</v>
      </c>
      <c r="AJT321">
        <v>46</v>
      </c>
      <c r="AJV321">
        <v>46</v>
      </c>
      <c r="AJX321">
        <v>46</v>
      </c>
      <c r="AJZ321">
        <v>46</v>
      </c>
      <c r="AKB321">
        <v>46</v>
      </c>
      <c r="AKD321">
        <v>46</v>
      </c>
      <c r="AKF321">
        <v>46</v>
      </c>
      <c r="AKH321">
        <v>46</v>
      </c>
      <c r="AKJ321">
        <v>46</v>
      </c>
      <c r="AKL321">
        <v>46</v>
      </c>
      <c r="AKN321">
        <v>46</v>
      </c>
      <c r="AKP321">
        <v>46</v>
      </c>
      <c r="AKR321">
        <v>46</v>
      </c>
      <c r="AKT321">
        <v>46</v>
      </c>
      <c r="AKV321">
        <v>46</v>
      </c>
      <c r="AKX321">
        <v>46</v>
      </c>
      <c r="AKZ321">
        <v>46</v>
      </c>
      <c r="ALB321">
        <v>46</v>
      </c>
      <c r="ALD321">
        <v>46</v>
      </c>
      <c r="ALF321">
        <v>46</v>
      </c>
      <c r="ALH321">
        <v>46</v>
      </c>
      <c r="ALJ321">
        <v>46</v>
      </c>
      <c r="ALL321">
        <v>46</v>
      </c>
      <c r="ALN321">
        <v>46</v>
      </c>
      <c r="ALP321">
        <v>46</v>
      </c>
      <c r="ALR321">
        <v>46</v>
      </c>
    </row>
    <row r="322" spans="1:1006" x14ac:dyDescent="0.25">
      <c r="A322">
        <v>5</v>
      </c>
      <c r="B322">
        <v>16.032040000000002</v>
      </c>
      <c r="H322">
        <v>5</v>
      </c>
      <c r="J322">
        <v>5</v>
      </c>
      <c r="L322">
        <v>5</v>
      </c>
      <c r="N322">
        <v>5</v>
      </c>
      <c r="P322">
        <v>5</v>
      </c>
      <c r="R322">
        <v>5</v>
      </c>
      <c r="T322">
        <v>5</v>
      </c>
      <c r="V322">
        <v>5</v>
      </c>
      <c r="X322">
        <v>5</v>
      </c>
      <c r="Z322">
        <v>5</v>
      </c>
      <c r="AB322">
        <v>5</v>
      </c>
      <c r="AD322">
        <v>5</v>
      </c>
      <c r="AF322">
        <v>5</v>
      </c>
      <c r="AH322">
        <v>5</v>
      </c>
      <c r="AJ322">
        <v>5</v>
      </c>
      <c r="AL322">
        <v>5</v>
      </c>
      <c r="AN322">
        <v>5</v>
      </c>
      <c r="AP322">
        <v>5</v>
      </c>
      <c r="AR322">
        <v>5</v>
      </c>
      <c r="AT322">
        <v>5</v>
      </c>
      <c r="AV322">
        <v>5</v>
      </c>
      <c r="AX322">
        <v>5</v>
      </c>
      <c r="AZ322">
        <v>5</v>
      </c>
      <c r="BB322">
        <v>5</v>
      </c>
      <c r="BD322">
        <v>5</v>
      </c>
      <c r="BF322">
        <v>5</v>
      </c>
      <c r="BH322">
        <v>5</v>
      </c>
      <c r="BJ322">
        <v>5</v>
      </c>
      <c r="BL322">
        <v>5</v>
      </c>
      <c r="BN322">
        <v>5</v>
      </c>
      <c r="BP322">
        <v>5</v>
      </c>
      <c r="BR322">
        <v>5</v>
      </c>
      <c r="BT322">
        <v>5</v>
      </c>
      <c r="BV322">
        <v>5</v>
      </c>
      <c r="BX322">
        <v>5</v>
      </c>
      <c r="BZ322">
        <v>5</v>
      </c>
      <c r="CB322">
        <v>5</v>
      </c>
      <c r="CD322">
        <v>5</v>
      </c>
      <c r="CF322">
        <v>5</v>
      </c>
      <c r="CH322">
        <v>5</v>
      </c>
      <c r="CJ322">
        <v>5</v>
      </c>
      <c r="CL322">
        <v>5</v>
      </c>
      <c r="CN322">
        <v>5</v>
      </c>
      <c r="CP322">
        <v>5</v>
      </c>
      <c r="CR322">
        <v>5</v>
      </c>
      <c r="CT322">
        <v>5</v>
      </c>
      <c r="CV322">
        <v>5</v>
      </c>
      <c r="CX322">
        <v>5</v>
      </c>
      <c r="CZ322">
        <v>5</v>
      </c>
      <c r="DB322">
        <v>5</v>
      </c>
      <c r="DD322">
        <v>5</v>
      </c>
      <c r="DF322">
        <v>5</v>
      </c>
      <c r="DH322">
        <v>5</v>
      </c>
      <c r="DJ322">
        <v>5</v>
      </c>
      <c r="DL322">
        <v>5</v>
      </c>
      <c r="DN322">
        <v>5</v>
      </c>
      <c r="DP322">
        <v>5</v>
      </c>
      <c r="DR322">
        <v>5</v>
      </c>
      <c r="DT322">
        <v>5</v>
      </c>
      <c r="DV322">
        <v>5</v>
      </c>
      <c r="DX322">
        <v>5</v>
      </c>
      <c r="DZ322">
        <v>5</v>
      </c>
      <c r="EB322">
        <v>5</v>
      </c>
      <c r="ED322">
        <v>5</v>
      </c>
      <c r="EF322">
        <v>5</v>
      </c>
      <c r="EH322">
        <v>5</v>
      </c>
      <c r="EJ322">
        <v>5</v>
      </c>
      <c r="EL322">
        <v>5</v>
      </c>
      <c r="EN322">
        <v>5</v>
      </c>
      <c r="EP322">
        <v>5</v>
      </c>
      <c r="ER322">
        <v>5</v>
      </c>
      <c r="ET322">
        <v>5</v>
      </c>
      <c r="EV322">
        <v>5</v>
      </c>
      <c r="EX322">
        <v>5</v>
      </c>
      <c r="EZ322">
        <v>5</v>
      </c>
      <c r="FB322">
        <v>5</v>
      </c>
      <c r="FD322">
        <v>5</v>
      </c>
      <c r="FF322">
        <v>5</v>
      </c>
      <c r="FH322">
        <v>5</v>
      </c>
      <c r="FJ322">
        <v>5</v>
      </c>
      <c r="FL322">
        <v>5</v>
      </c>
      <c r="FN322">
        <v>5</v>
      </c>
      <c r="FP322">
        <v>5</v>
      </c>
      <c r="FR322">
        <v>5</v>
      </c>
      <c r="FT322">
        <v>5</v>
      </c>
      <c r="FV322">
        <v>5</v>
      </c>
      <c r="FX322">
        <v>5</v>
      </c>
      <c r="FZ322">
        <v>5</v>
      </c>
      <c r="GB322">
        <v>5</v>
      </c>
      <c r="GD322">
        <v>5</v>
      </c>
      <c r="GF322">
        <v>5</v>
      </c>
      <c r="GH322">
        <v>5</v>
      </c>
      <c r="GJ322">
        <v>5</v>
      </c>
      <c r="GL322">
        <v>5</v>
      </c>
      <c r="GN322">
        <v>5</v>
      </c>
      <c r="GP322">
        <v>5</v>
      </c>
      <c r="GR322">
        <v>5</v>
      </c>
      <c r="GT322">
        <v>5</v>
      </c>
      <c r="GV322">
        <v>5</v>
      </c>
      <c r="GX322">
        <v>5</v>
      </c>
      <c r="GZ322">
        <v>5</v>
      </c>
      <c r="HB322">
        <v>5</v>
      </c>
      <c r="HD322">
        <v>5</v>
      </c>
      <c r="HF322">
        <v>5</v>
      </c>
      <c r="HH322">
        <v>5</v>
      </c>
      <c r="HJ322">
        <v>5</v>
      </c>
      <c r="HL322">
        <v>5</v>
      </c>
      <c r="HN322">
        <v>5</v>
      </c>
      <c r="HP322">
        <v>5</v>
      </c>
      <c r="HR322">
        <v>5</v>
      </c>
      <c r="HT322">
        <v>5</v>
      </c>
      <c r="HV322">
        <v>5</v>
      </c>
      <c r="HX322">
        <v>5</v>
      </c>
      <c r="HZ322">
        <v>5</v>
      </c>
      <c r="IB322">
        <v>5</v>
      </c>
      <c r="ID322">
        <v>5</v>
      </c>
      <c r="IF322">
        <v>5</v>
      </c>
      <c r="IH322">
        <v>5</v>
      </c>
      <c r="IJ322">
        <v>5</v>
      </c>
      <c r="IL322">
        <v>5</v>
      </c>
      <c r="IN322">
        <v>5</v>
      </c>
      <c r="IP322">
        <v>5</v>
      </c>
      <c r="IR322">
        <v>5</v>
      </c>
      <c r="IT322">
        <v>5</v>
      </c>
      <c r="IV322">
        <v>5</v>
      </c>
      <c r="IX322">
        <v>5</v>
      </c>
      <c r="IZ322">
        <v>5</v>
      </c>
      <c r="JB322">
        <v>5</v>
      </c>
      <c r="JD322">
        <v>5</v>
      </c>
      <c r="JF322">
        <v>5</v>
      </c>
      <c r="JH322">
        <v>5</v>
      </c>
      <c r="JJ322">
        <v>5</v>
      </c>
      <c r="JL322">
        <v>5</v>
      </c>
      <c r="JN322">
        <v>5</v>
      </c>
      <c r="JP322">
        <v>5</v>
      </c>
      <c r="JR322">
        <v>5</v>
      </c>
      <c r="JT322">
        <v>5</v>
      </c>
      <c r="JV322">
        <v>5</v>
      </c>
      <c r="JX322">
        <v>5</v>
      </c>
      <c r="JZ322">
        <v>5</v>
      </c>
      <c r="KB322">
        <v>5</v>
      </c>
      <c r="KD322">
        <v>5</v>
      </c>
      <c r="KF322">
        <v>5</v>
      </c>
      <c r="KH322">
        <v>5</v>
      </c>
      <c r="KJ322">
        <v>5</v>
      </c>
      <c r="KL322">
        <v>5</v>
      </c>
      <c r="KN322">
        <v>5</v>
      </c>
      <c r="KP322">
        <v>5</v>
      </c>
      <c r="KR322">
        <v>5</v>
      </c>
      <c r="KT322">
        <v>5</v>
      </c>
      <c r="KV322">
        <v>5</v>
      </c>
      <c r="KX322">
        <v>5</v>
      </c>
      <c r="KZ322">
        <v>5</v>
      </c>
      <c r="LB322">
        <v>5</v>
      </c>
      <c r="LD322">
        <v>5</v>
      </c>
      <c r="LF322">
        <v>5</v>
      </c>
      <c r="LH322">
        <v>5</v>
      </c>
      <c r="LJ322">
        <v>5</v>
      </c>
      <c r="LL322">
        <v>5</v>
      </c>
      <c r="LN322">
        <v>5</v>
      </c>
      <c r="LP322">
        <v>5</v>
      </c>
      <c r="LR322">
        <v>5</v>
      </c>
      <c r="LT322">
        <v>5</v>
      </c>
      <c r="LV322">
        <v>5</v>
      </c>
      <c r="LX322">
        <v>5</v>
      </c>
      <c r="LZ322">
        <v>5</v>
      </c>
      <c r="MB322">
        <v>5</v>
      </c>
      <c r="MD322">
        <v>5</v>
      </c>
      <c r="MF322">
        <v>5</v>
      </c>
      <c r="MH322">
        <v>5</v>
      </c>
      <c r="MJ322">
        <v>5</v>
      </c>
      <c r="ML322">
        <v>5</v>
      </c>
      <c r="MN322">
        <v>5</v>
      </c>
      <c r="MP322">
        <v>5</v>
      </c>
      <c r="MR322">
        <v>5</v>
      </c>
      <c r="MT322">
        <v>5</v>
      </c>
      <c r="MV322">
        <v>5</v>
      </c>
      <c r="MX322">
        <v>5</v>
      </c>
      <c r="MZ322">
        <v>5</v>
      </c>
      <c r="NB322">
        <v>5</v>
      </c>
      <c r="ND322">
        <v>5</v>
      </c>
      <c r="NF322">
        <v>5</v>
      </c>
      <c r="NH322">
        <v>5</v>
      </c>
      <c r="NJ322">
        <v>5</v>
      </c>
      <c r="NL322">
        <v>5</v>
      </c>
      <c r="NN322">
        <v>5</v>
      </c>
      <c r="NP322">
        <v>5</v>
      </c>
      <c r="NR322">
        <v>5</v>
      </c>
      <c r="NT322">
        <v>5</v>
      </c>
      <c r="NV322">
        <v>5</v>
      </c>
      <c r="NX322">
        <v>5</v>
      </c>
      <c r="NZ322">
        <v>5</v>
      </c>
      <c r="OB322">
        <v>5</v>
      </c>
      <c r="OD322">
        <v>5</v>
      </c>
      <c r="OF322">
        <v>5</v>
      </c>
      <c r="OH322">
        <v>5</v>
      </c>
      <c r="OJ322">
        <v>5</v>
      </c>
      <c r="OL322">
        <v>5</v>
      </c>
      <c r="ON322">
        <v>5</v>
      </c>
      <c r="OP322">
        <v>5</v>
      </c>
      <c r="OR322">
        <v>5</v>
      </c>
      <c r="OT322">
        <v>5</v>
      </c>
      <c r="OV322">
        <v>5</v>
      </c>
      <c r="OX322">
        <v>5</v>
      </c>
      <c r="OZ322">
        <v>5</v>
      </c>
      <c r="PB322">
        <v>5</v>
      </c>
      <c r="PD322">
        <v>5</v>
      </c>
      <c r="PF322">
        <v>5</v>
      </c>
      <c r="PH322">
        <v>5</v>
      </c>
      <c r="PJ322">
        <v>5</v>
      </c>
      <c r="PL322">
        <v>5</v>
      </c>
      <c r="PN322">
        <v>5</v>
      </c>
      <c r="PP322">
        <v>5</v>
      </c>
      <c r="PR322">
        <v>5</v>
      </c>
      <c r="PT322">
        <v>5</v>
      </c>
      <c r="PV322">
        <v>5</v>
      </c>
      <c r="PX322">
        <v>5</v>
      </c>
      <c r="PZ322">
        <v>5</v>
      </c>
      <c r="QB322">
        <v>5</v>
      </c>
      <c r="QD322">
        <v>5</v>
      </c>
      <c r="QF322">
        <v>5</v>
      </c>
      <c r="QH322">
        <v>5</v>
      </c>
      <c r="QJ322">
        <v>5</v>
      </c>
      <c r="QL322">
        <v>5</v>
      </c>
      <c r="QN322">
        <v>5</v>
      </c>
      <c r="QP322">
        <v>5</v>
      </c>
      <c r="QR322">
        <v>5</v>
      </c>
      <c r="QT322">
        <v>5</v>
      </c>
      <c r="QV322">
        <v>5</v>
      </c>
      <c r="QX322">
        <v>5</v>
      </c>
      <c r="QZ322">
        <v>5</v>
      </c>
      <c r="RB322">
        <v>5</v>
      </c>
      <c r="RD322">
        <v>5</v>
      </c>
      <c r="RF322">
        <v>5</v>
      </c>
      <c r="RH322">
        <v>5</v>
      </c>
      <c r="RJ322">
        <v>5</v>
      </c>
      <c r="RL322">
        <v>5</v>
      </c>
      <c r="RN322">
        <v>5</v>
      </c>
      <c r="RP322">
        <v>5</v>
      </c>
      <c r="RR322">
        <v>5</v>
      </c>
      <c r="RT322">
        <v>5</v>
      </c>
      <c r="RV322">
        <v>5</v>
      </c>
      <c r="RX322">
        <v>5</v>
      </c>
      <c r="RZ322">
        <v>5</v>
      </c>
      <c r="SB322">
        <v>5</v>
      </c>
      <c r="SD322">
        <v>5</v>
      </c>
      <c r="SF322">
        <v>5</v>
      </c>
      <c r="SH322">
        <v>5</v>
      </c>
      <c r="SJ322">
        <v>5</v>
      </c>
      <c r="SL322">
        <v>5</v>
      </c>
      <c r="SN322">
        <v>5</v>
      </c>
      <c r="SP322">
        <v>5</v>
      </c>
      <c r="SR322">
        <v>5</v>
      </c>
      <c r="ST322">
        <v>5</v>
      </c>
      <c r="SV322">
        <v>5</v>
      </c>
      <c r="SX322">
        <v>5</v>
      </c>
      <c r="SZ322">
        <v>5</v>
      </c>
      <c r="TB322">
        <v>5</v>
      </c>
      <c r="TD322">
        <v>5</v>
      </c>
      <c r="TF322">
        <v>5</v>
      </c>
      <c r="TH322">
        <v>5</v>
      </c>
      <c r="TJ322">
        <v>5</v>
      </c>
      <c r="TL322">
        <v>5</v>
      </c>
      <c r="TN322">
        <v>5</v>
      </c>
      <c r="TP322">
        <v>5</v>
      </c>
      <c r="TR322">
        <v>5</v>
      </c>
      <c r="TT322">
        <v>5</v>
      </c>
      <c r="TV322">
        <v>5</v>
      </c>
      <c r="TX322">
        <v>5</v>
      </c>
      <c r="TZ322">
        <v>5</v>
      </c>
      <c r="UB322">
        <v>5</v>
      </c>
      <c r="UD322">
        <v>5</v>
      </c>
      <c r="UF322">
        <v>5</v>
      </c>
      <c r="UH322">
        <v>5</v>
      </c>
      <c r="UJ322">
        <v>5</v>
      </c>
      <c r="UL322">
        <v>5</v>
      </c>
      <c r="UN322">
        <v>5</v>
      </c>
      <c r="UP322">
        <v>5</v>
      </c>
      <c r="UR322">
        <v>5</v>
      </c>
      <c r="UT322">
        <v>5</v>
      </c>
      <c r="UV322">
        <v>5</v>
      </c>
      <c r="UX322">
        <v>5</v>
      </c>
      <c r="UZ322">
        <v>5</v>
      </c>
      <c r="VB322">
        <v>5</v>
      </c>
      <c r="VD322">
        <v>5</v>
      </c>
      <c r="VF322">
        <v>5</v>
      </c>
      <c r="VH322">
        <v>5</v>
      </c>
      <c r="VJ322">
        <v>5</v>
      </c>
      <c r="VL322">
        <v>5</v>
      </c>
      <c r="VN322">
        <v>5</v>
      </c>
      <c r="VP322">
        <v>5</v>
      </c>
      <c r="VR322">
        <v>5</v>
      </c>
      <c r="VT322">
        <v>5</v>
      </c>
      <c r="VV322">
        <v>5</v>
      </c>
      <c r="VX322">
        <v>5</v>
      </c>
      <c r="VZ322">
        <v>5</v>
      </c>
      <c r="WB322">
        <v>5</v>
      </c>
      <c r="WD322">
        <v>5</v>
      </c>
      <c r="WF322">
        <v>5</v>
      </c>
      <c r="WH322">
        <v>5</v>
      </c>
      <c r="WJ322">
        <v>5</v>
      </c>
      <c r="WL322">
        <v>5</v>
      </c>
      <c r="WN322">
        <v>5</v>
      </c>
      <c r="WP322">
        <v>5</v>
      </c>
      <c r="WR322">
        <v>5</v>
      </c>
      <c r="WT322">
        <v>5</v>
      </c>
      <c r="WV322">
        <v>5</v>
      </c>
      <c r="WX322">
        <v>5</v>
      </c>
      <c r="WZ322">
        <v>5</v>
      </c>
      <c r="XB322">
        <v>5</v>
      </c>
      <c r="XD322">
        <v>5</v>
      </c>
      <c r="XF322">
        <v>5</v>
      </c>
      <c r="XH322">
        <v>5</v>
      </c>
      <c r="XJ322">
        <v>5</v>
      </c>
      <c r="XL322">
        <v>5</v>
      </c>
      <c r="XN322">
        <v>5</v>
      </c>
      <c r="XP322">
        <v>5</v>
      </c>
      <c r="XR322">
        <v>5</v>
      </c>
      <c r="XT322">
        <v>5</v>
      </c>
      <c r="XV322">
        <v>5</v>
      </c>
      <c r="XX322">
        <v>5</v>
      </c>
      <c r="XZ322">
        <v>5</v>
      </c>
      <c r="YB322">
        <v>5</v>
      </c>
      <c r="YD322">
        <v>5</v>
      </c>
      <c r="YF322">
        <v>5</v>
      </c>
      <c r="YH322">
        <v>5</v>
      </c>
      <c r="YJ322">
        <v>5</v>
      </c>
      <c r="YL322">
        <v>5</v>
      </c>
      <c r="YN322">
        <v>5</v>
      </c>
      <c r="YP322">
        <v>5</v>
      </c>
      <c r="YR322">
        <v>5</v>
      </c>
      <c r="YT322">
        <v>5</v>
      </c>
      <c r="YV322">
        <v>5</v>
      </c>
      <c r="YX322">
        <v>5</v>
      </c>
      <c r="YZ322">
        <v>5</v>
      </c>
      <c r="ZB322">
        <v>5</v>
      </c>
      <c r="ZD322">
        <v>5</v>
      </c>
      <c r="ZF322">
        <v>5</v>
      </c>
      <c r="ZH322">
        <v>5</v>
      </c>
      <c r="ZJ322">
        <v>5</v>
      </c>
      <c r="ZL322">
        <v>5</v>
      </c>
      <c r="ZN322">
        <v>5</v>
      </c>
      <c r="ZP322">
        <v>5</v>
      </c>
      <c r="ZR322">
        <v>5</v>
      </c>
      <c r="ZT322">
        <v>5</v>
      </c>
      <c r="ZV322">
        <v>5</v>
      </c>
      <c r="ZX322">
        <v>5</v>
      </c>
      <c r="ZZ322">
        <v>5</v>
      </c>
      <c r="AAB322">
        <v>5</v>
      </c>
      <c r="AAD322">
        <v>5</v>
      </c>
      <c r="AAF322">
        <v>5</v>
      </c>
      <c r="AAH322">
        <v>5</v>
      </c>
      <c r="AAJ322">
        <v>5</v>
      </c>
      <c r="AAL322">
        <v>5</v>
      </c>
      <c r="AAN322">
        <v>5</v>
      </c>
      <c r="AAP322">
        <v>5</v>
      </c>
      <c r="AAR322">
        <v>5</v>
      </c>
      <c r="AAT322">
        <v>5</v>
      </c>
      <c r="AAV322">
        <v>5</v>
      </c>
      <c r="AAX322">
        <v>5</v>
      </c>
      <c r="AAZ322">
        <v>5</v>
      </c>
      <c r="ABB322">
        <v>5</v>
      </c>
      <c r="ABD322">
        <v>5</v>
      </c>
      <c r="ABF322">
        <v>5</v>
      </c>
      <c r="ABH322">
        <v>5</v>
      </c>
      <c r="ABJ322">
        <v>5</v>
      </c>
      <c r="ABL322">
        <v>5</v>
      </c>
      <c r="ABN322">
        <v>5</v>
      </c>
      <c r="ABP322">
        <v>5</v>
      </c>
      <c r="ABR322">
        <v>5</v>
      </c>
      <c r="ABT322">
        <v>5</v>
      </c>
      <c r="ABV322">
        <v>5</v>
      </c>
      <c r="ABX322">
        <v>5</v>
      </c>
      <c r="ABZ322">
        <v>5</v>
      </c>
      <c r="ACB322">
        <v>5</v>
      </c>
      <c r="ACD322">
        <v>5</v>
      </c>
      <c r="ACF322">
        <v>5</v>
      </c>
      <c r="ACH322">
        <v>5</v>
      </c>
      <c r="ACJ322">
        <v>5</v>
      </c>
      <c r="ACL322">
        <v>5</v>
      </c>
      <c r="ACN322">
        <v>5</v>
      </c>
      <c r="ACP322">
        <v>5</v>
      </c>
      <c r="ACR322">
        <v>5</v>
      </c>
      <c r="ACT322">
        <v>5</v>
      </c>
      <c r="ACV322">
        <v>5</v>
      </c>
      <c r="ACX322">
        <v>5</v>
      </c>
      <c r="ACZ322">
        <v>5</v>
      </c>
      <c r="ADB322">
        <v>5</v>
      </c>
      <c r="ADD322">
        <v>5</v>
      </c>
      <c r="ADF322">
        <v>5</v>
      </c>
      <c r="ADH322">
        <v>5</v>
      </c>
      <c r="ADJ322">
        <v>5</v>
      </c>
      <c r="ADL322">
        <v>5</v>
      </c>
      <c r="ADN322">
        <v>5</v>
      </c>
      <c r="ADP322">
        <v>5</v>
      </c>
      <c r="ADR322">
        <v>5</v>
      </c>
      <c r="ADT322">
        <v>5</v>
      </c>
      <c r="ADV322">
        <v>5</v>
      </c>
      <c r="ADX322">
        <v>5</v>
      </c>
      <c r="ADZ322">
        <v>5</v>
      </c>
      <c r="AEB322">
        <v>5</v>
      </c>
      <c r="AED322">
        <v>5</v>
      </c>
      <c r="AEF322">
        <v>5</v>
      </c>
      <c r="AEH322">
        <v>5</v>
      </c>
      <c r="AEJ322">
        <v>5</v>
      </c>
      <c r="AEL322">
        <v>5</v>
      </c>
      <c r="AEN322">
        <v>5</v>
      </c>
      <c r="AEP322">
        <v>5</v>
      </c>
      <c r="AER322">
        <v>5</v>
      </c>
      <c r="AET322">
        <v>5</v>
      </c>
      <c r="AEV322">
        <v>5</v>
      </c>
      <c r="AEX322">
        <v>5</v>
      </c>
      <c r="AEZ322">
        <v>5</v>
      </c>
      <c r="AFB322">
        <v>5</v>
      </c>
      <c r="AFD322">
        <v>5</v>
      </c>
      <c r="AFF322">
        <v>5</v>
      </c>
      <c r="AFH322">
        <v>5</v>
      </c>
      <c r="AFJ322">
        <v>5</v>
      </c>
      <c r="AFL322">
        <v>5</v>
      </c>
      <c r="AFN322">
        <v>5</v>
      </c>
      <c r="AFP322">
        <v>5</v>
      </c>
      <c r="AFR322">
        <v>5</v>
      </c>
      <c r="AFT322">
        <v>5</v>
      </c>
      <c r="AFV322">
        <v>5</v>
      </c>
      <c r="AFX322">
        <v>5</v>
      </c>
      <c r="AFZ322">
        <v>5</v>
      </c>
      <c r="AGB322">
        <v>5</v>
      </c>
      <c r="AGD322">
        <v>5</v>
      </c>
      <c r="AGF322">
        <v>5</v>
      </c>
      <c r="AGH322">
        <v>5</v>
      </c>
      <c r="AGJ322">
        <v>5</v>
      </c>
      <c r="AGL322">
        <v>5</v>
      </c>
      <c r="AGN322">
        <v>5</v>
      </c>
      <c r="AGP322">
        <v>5</v>
      </c>
      <c r="AGR322">
        <v>5</v>
      </c>
      <c r="AGT322">
        <v>5</v>
      </c>
      <c r="AGV322">
        <v>5</v>
      </c>
      <c r="AGX322">
        <v>5</v>
      </c>
      <c r="AGZ322">
        <v>5</v>
      </c>
      <c r="AHB322">
        <v>5</v>
      </c>
      <c r="AHD322">
        <v>5</v>
      </c>
      <c r="AHF322">
        <v>5</v>
      </c>
      <c r="AHH322">
        <v>5</v>
      </c>
      <c r="AHJ322">
        <v>5</v>
      </c>
      <c r="AHL322">
        <v>5</v>
      </c>
      <c r="AHN322">
        <v>5</v>
      </c>
      <c r="AHP322">
        <v>5</v>
      </c>
      <c r="AHR322">
        <v>5</v>
      </c>
      <c r="AHT322">
        <v>5</v>
      </c>
      <c r="AHV322">
        <v>5</v>
      </c>
      <c r="AHX322">
        <v>5</v>
      </c>
      <c r="AHZ322">
        <v>5</v>
      </c>
      <c r="AIB322">
        <v>5</v>
      </c>
      <c r="AID322">
        <v>5</v>
      </c>
      <c r="AIF322">
        <v>5</v>
      </c>
      <c r="AIH322">
        <v>5</v>
      </c>
      <c r="AIJ322">
        <v>5</v>
      </c>
      <c r="AIL322">
        <v>5</v>
      </c>
      <c r="AIN322">
        <v>5</v>
      </c>
      <c r="AIP322">
        <v>5</v>
      </c>
      <c r="AIR322">
        <v>5</v>
      </c>
      <c r="AIT322">
        <v>5</v>
      </c>
      <c r="AIV322">
        <v>5</v>
      </c>
      <c r="AIX322">
        <v>5</v>
      </c>
      <c r="AIZ322">
        <v>5</v>
      </c>
      <c r="AJB322">
        <v>5</v>
      </c>
      <c r="AJD322">
        <v>5</v>
      </c>
      <c r="AJF322">
        <v>5</v>
      </c>
      <c r="AJH322">
        <v>5</v>
      </c>
      <c r="AJJ322">
        <v>5</v>
      </c>
      <c r="AJL322">
        <v>5</v>
      </c>
      <c r="AJN322">
        <v>5</v>
      </c>
      <c r="AJP322">
        <v>5</v>
      </c>
      <c r="AJR322">
        <v>5</v>
      </c>
      <c r="AJT322">
        <v>5</v>
      </c>
      <c r="AJV322">
        <v>5</v>
      </c>
      <c r="AJX322">
        <v>5</v>
      </c>
      <c r="AJZ322">
        <v>5</v>
      </c>
      <c r="AKB322">
        <v>5</v>
      </c>
      <c r="AKD322">
        <v>5</v>
      </c>
      <c r="AKF322">
        <v>5</v>
      </c>
      <c r="AKH322">
        <v>5</v>
      </c>
      <c r="AKJ322">
        <v>5</v>
      </c>
      <c r="AKL322">
        <v>5</v>
      </c>
      <c r="AKN322">
        <v>5</v>
      </c>
      <c r="AKP322">
        <v>5</v>
      </c>
      <c r="AKR322">
        <v>5</v>
      </c>
      <c r="AKT322">
        <v>5</v>
      </c>
      <c r="AKV322">
        <v>5</v>
      </c>
      <c r="AKX322">
        <v>5</v>
      </c>
      <c r="AKZ322">
        <v>5</v>
      </c>
      <c r="ALB322">
        <v>5</v>
      </c>
      <c r="ALD322">
        <v>5</v>
      </c>
      <c r="ALF322">
        <v>5</v>
      </c>
      <c r="ALH322">
        <v>5</v>
      </c>
      <c r="ALJ322">
        <v>5</v>
      </c>
      <c r="ALL322">
        <v>5</v>
      </c>
      <c r="ALN322">
        <v>5</v>
      </c>
      <c r="ALP322">
        <v>5</v>
      </c>
      <c r="ALR322">
        <v>5</v>
      </c>
    </row>
    <row r="323" spans="1:1006" x14ac:dyDescent="0.25">
      <c r="A323">
        <v>65</v>
      </c>
      <c r="B323">
        <v>16.029609999999998</v>
      </c>
      <c r="H323">
        <v>65</v>
      </c>
      <c r="J323">
        <v>65</v>
      </c>
      <c r="L323">
        <v>65</v>
      </c>
      <c r="N323">
        <v>65</v>
      </c>
      <c r="P323">
        <v>65</v>
      </c>
      <c r="R323">
        <v>65</v>
      </c>
      <c r="T323">
        <v>65</v>
      </c>
      <c r="V323">
        <v>65</v>
      </c>
      <c r="X323">
        <v>65</v>
      </c>
      <c r="Z323">
        <v>65</v>
      </c>
      <c r="AB323">
        <v>65</v>
      </c>
      <c r="AD323">
        <v>65</v>
      </c>
      <c r="AF323">
        <v>65</v>
      </c>
      <c r="AH323">
        <v>65</v>
      </c>
      <c r="AJ323">
        <v>65</v>
      </c>
      <c r="AL323">
        <v>65</v>
      </c>
      <c r="AN323">
        <v>65</v>
      </c>
      <c r="AP323">
        <v>65</v>
      </c>
      <c r="AR323">
        <v>65</v>
      </c>
      <c r="AT323">
        <v>65</v>
      </c>
      <c r="AV323">
        <v>65</v>
      </c>
      <c r="AX323">
        <v>65</v>
      </c>
      <c r="AZ323">
        <v>65</v>
      </c>
      <c r="BB323">
        <v>65</v>
      </c>
      <c r="BD323">
        <v>65</v>
      </c>
      <c r="BF323">
        <v>65</v>
      </c>
      <c r="BH323">
        <v>65</v>
      </c>
      <c r="BJ323">
        <v>65</v>
      </c>
      <c r="BL323">
        <v>65</v>
      </c>
      <c r="BN323">
        <v>65</v>
      </c>
      <c r="BP323">
        <v>65</v>
      </c>
      <c r="BR323">
        <v>65</v>
      </c>
      <c r="BT323">
        <v>65</v>
      </c>
      <c r="BV323">
        <v>65</v>
      </c>
      <c r="BX323">
        <v>65</v>
      </c>
      <c r="BZ323">
        <v>65</v>
      </c>
      <c r="CB323">
        <v>65</v>
      </c>
      <c r="CD323">
        <v>65</v>
      </c>
      <c r="CF323">
        <v>65</v>
      </c>
      <c r="CH323">
        <v>65</v>
      </c>
      <c r="CJ323">
        <v>65</v>
      </c>
      <c r="CL323">
        <v>65</v>
      </c>
      <c r="CN323">
        <v>65</v>
      </c>
      <c r="CP323">
        <v>65</v>
      </c>
      <c r="CR323">
        <v>65</v>
      </c>
      <c r="CT323">
        <v>65</v>
      </c>
      <c r="CV323">
        <v>65</v>
      </c>
      <c r="CX323">
        <v>65</v>
      </c>
      <c r="CZ323">
        <v>65</v>
      </c>
      <c r="DB323">
        <v>65</v>
      </c>
      <c r="DD323">
        <v>65</v>
      </c>
      <c r="DF323">
        <v>65</v>
      </c>
      <c r="DH323">
        <v>65</v>
      </c>
      <c r="DJ323">
        <v>65</v>
      </c>
      <c r="DL323">
        <v>65</v>
      </c>
      <c r="DN323">
        <v>65</v>
      </c>
      <c r="DP323">
        <v>65</v>
      </c>
      <c r="DR323">
        <v>65</v>
      </c>
      <c r="DT323">
        <v>65</v>
      </c>
      <c r="DV323">
        <v>65</v>
      </c>
      <c r="DX323">
        <v>65</v>
      </c>
      <c r="DZ323">
        <v>65</v>
      </c>
      <c r="EB323">
        <v>65</v>
      </c>
      <c r="ED323">
        <v>65</v>
      </c>
      <c r="EF323">
        <v>65</v>
      </c>
      <c r="EH323">
        <v>65</v>
      </c>
      <c r="EJ323">
        <v>65</v>
      </c>
      <c r="EL323">
        <v>65</v>
      </c>
      <c r="EN323">
        <v>65</v>
      </c>
      <c r="EP323">
        <v>65</v>
      </c>
      <c r="ER323">
        <v>65</v>
      </c>
      <c r="ET323">
        <v>65</v>
      </c>
      <c r="EV323">
        <v>65</v>
      </c>
      <c r="EX323">
        <v>65</v>
      </c>
      <c r="EZ323">
        <v>65</v>
      </c>
      <c r="FB323">
        <v>65</v>
      </c>
      <c r="FD323">
        <v>65</v>
      </c>
      <c r="FF323">
        <v>65</v>
      </c>
      <c r="FH323">
        <v>65</v>
      </c>
      <c r="FJ323">
        <v>65</v>
      </c>
      <c r="FL323">
        <v>65</v>
      </c>
      <c r="FN323">
        <v>65</v>
      </c>
      <c r="FP323">
        <v>65</v>
      </c>
      <c r="FR323">
        <v>65</v>
      </c>
      <c r="FT323">
        <v>65</v>
      </c>
      <c r="FV323">
        <v>65</v>
      </c>
      <c r="FX323">
        <v>65</v>
      </c>
      <c r="FZ323">
        <v>65</v>
      </c>
      <c r="GB323">
        <v>65</v>
      </c>
      <c r="GD323">
        <v>65</v>
      </c>
      <c r="GF323">
        <v>65</v>
      </c>
      <c r="GH323">
        <v>65</v>
      </c>
      <c r="GJ323">
        <v>65</v>
      </c>
      <c r="GL323">
        <v>65</v>
      </c>
      <c r="GN323">
        <v>65</v>
      </c>
      <c r="GP323">
        <v>65</v>
      </c>
      <c r="GR323">
        <v>65</v>
      </c>
      <c r="GT323">
        <v>65</v>
      </c>
      <c r="GV323">
        <v>65</v>
      </c>
      <c r="GX323">
        <v>65</v>
      </c>
      <c r="GZ323">
        <v>65</v>
      </c>
      <c r="HB323">
        <v>65</v>
      </c>
      <c r="HD323">
        <v>65</v>
      </c>
      <c r="HF323">
        <v>65</v>
      </c>
      <c r="HH323">
        <v>65</v>
      </c>
      <c r="HJ323">
        <v>65</v>
      </c>
      <c r="HL323">
        <v>65</v>
      </c>
      <c r="HN323">
        <v>65</v>
      </c>
      <c r="HP323">
        <v>65</v>
      </c>
      <c r="HR323">
        <v>65</v>
      </c>
      <c r="HT323">
        <v>65</v>
      </c>
      <c r="HV323">
        <v>65</v>
      </c>
      <c r="HX323">
        <v>65</v>
      </c>
      <c r="HZ323">
        <v>65</v>
      </c>
      <c r="IB323">
        <v>65</v>
      </c>
      <c r="ID323">
        <v>65</v>
      </c>
      <c r="IF323">
        <v>65</v>
      </c>
      <c r="IH323">
        <v>65</v>
      </c>
      <c r="IJ323">
        <v>65</v>
      </c>
      <c r="IL323">
        <v>65</v>
      </c>
      <c r="IN323">
        <v>65</v>
      </c>
      <c r="IP323">
        <v>65</v>
      </c>
      <c r="IR323">
        <v>65</v>
      </c>
      <c r="IT323">
        <v>65</v>
      </c>
      <c r="IV323">
        <v>65</v>
      </c>
      <c r="IX323">
        <v>65</v>
      </c>
      <c r="IZ323">
        <v>65</v>
      </c>
      <c r="JB323">
        <v>65</v>
      </c>
      <c r="JD323">
        <v>65</v>
      </c>
      <c r="JF323">
        <v>65</v>
      </c>
      <c r="JH323">
        <v>65</v>
      </c>
      <c r="JJ323">
        <v>65</v>
      </c>
      <c r="JL323">
        <v>65</v>
      </c>
      <c r="JN323">
        <v>65</v>
      </c>
      <c r="JP323">
        <v>65</v>
      </c>
      <c r="JR323">
        <v>65</v>
      </c>
      <c r="JT323">
        <v>65</v>
      </c>
      <c r="JV323">
        <v>65</v>
      </c>
      <c r="JX323">
        <v>65</v>
      </c>
      <c r="JZ323">
        <v>65</v>
      </c>
      <c r="KB323">
        <v>65</v>
      </c>
      <c r="KD323">
        <v>65</v>
      </c>
      <c r="KF323">
        <v>65</v>
      </c>
      <c r="KH323">
        <v>65</v>
      </c>
      <c r="KJ323">
        <v>65</v>
      </c>
      <c r="KL323">
        <v>65</v>
      </c>
      <c r="KN323">
        <v>65</v>
      </c>
      <c r="KP323">
        <v>65</v>
      </c>
      <c r="KR323">
        <v>65</v>
      </c>
      <c r="KT323">
        <v>65</v>
      </c>
      <c r="KV323">
        <v>65</v>
      </c>
      <c r="KX323">
        <v>65</v>
      </c>
      <c r="KZ323">
        <v>65</v>
      </c>
      <c r="LB323">
        <v>65</v>
      </c>
      <c r="LD323">
        <v>65</v>
      </c>
      <c r="LF323">
        <v>65</v>
      </c>
      <c r="LH323">
        <v>65</v>
      </c>
      <c r="LJ323">
        <v>65</v>
      </c>
      <c r="LL323">
        <v>65</v>
      </c>
      <c r="LN323">
        <v>65</v>
      </c>
      <c r="LP323">
        <v>65</v>
      </c>
      <c r="LR323">
        <v>65</v>
      </c>
      <c r="LT323">
        <v>65</v>
      </c>
      <c r="LV323">
        <v>65</v>
      </c>
      <c r="LX323">
        <v>65</v>
      </c>
      <c r="LZ323">
        <v>65</v>
      </c>
      <c r="MB323">
        <v>65</v>
      </c>
      <c r="MD323">
        <v>65</v>
      </c>
      <c r="MF323">
        <v>65</v>
      </c>
      <c r="MH323">
        <v>65</v>
      </c>
      <c r="MJ323">
        <v>65</v>
      </c>
      <c r="ML323">
        <v>65</v>
      </c>
      <c r="MN323">
        <v>65</v>
      </c>
      <c r="MP323">
        <v>65</v>
      </c>
      <c r="MR323">
        <v>65</v>
      </c>
      <c r="MT323">
        <v>65</v>
      </c>
      <c r="MV323">
        <v>65</v>
      </c>
      <c r="MX323">
        <v>65</v>
      </c>
      <c r="MZ323">
        <v>65</v>
      </c>
      <c r="NB323">
        <v>65</v>
      </c>
      <c r="ND323">
        <v>65</v>
      </c>
      <c r="NF323">
        <v>65</v>
      </c>
      <c r="NH323">
        <v>65</v>
      </c>
      <c r="NJ323">
        <v>65</v>
      </c>
      <c r="NL323">
        <v>65</v>
      </c>
      <c r="NN323">
        <v>65</v>
      </c>
      <c r="NP323">
        <v>65</v>
      </c>
      <c r="NR323">
        <v>65</v>
      </c>
      <c r="NT323">
        <v>65</v>
      </c>
      <c r="NV323">
        <v>65</v>
      </c>
      <c r="NX323">
        <v>65</v>
      </c>
      <c r="NZ323">
        <v>65</v>
      </c>
      <c r="OB323">
        <v>65</v>
      </c>
      <c r="OD323">
        <v>65</v>
      </c>
      <c r="OF323">
        <v>65</v>
      </c>
      <c r="OH323">
        <v>65</v>
      </c>
      <c r="OJ323">
        <v>65</v>
      </c>
      <c r="OL323">
        <v>65</v>
      </c>
      <c r="ON323">
        <v>65</v>
      </c>
      <c r="OP323">
        <v>65</v>
      </c>
      <c r="OR323">
        <v>65</v>
      </c>
      <c r="OT323">
        <v>65</v>
      </c>
      <c r="OV323">
        <v>65</v>
      </c>
      <c r="OX323">
        <v>65</v>
      </c>
      <c r="OZ323">
        <v>65</v>
      </c>
      <c r="PB323">
        <v>65</v>
      </c>
      <c r="PD323">
        <v>65</v>
      </c>
      <c r="PF323">
        <v>65</v>
      </c>
      <c r="PH323">
        <v>65</v>
      </c>
      <c r="PJ323">
        <v>65</v>
      </c>
      <c r="PL323">
        <v>65</v>
      </c>
      <c r="PN323">
        <v>65</v>
      </c>
      <c r="PP323">
        <v>65</v>
      </c>
      <c r="PR323">
        <v>65</v>
      </c>
      <c r="PT323">
        <v>65</v>
      </c>
      <c r="PV323">
        <v>65</v>
      </c>
      <c r="PX323">
        <v>65</v>
      </c>
      <c r="PZ323">
        <v>65</v>
      </c>
      <c r="QB323">
        <v>65</v>
      </c>
      <c r="QD323">
        <v>65</v>
      </c>
      <c r="QF323">
        <v>65</v>
      </c>
      <c r="QH323">
        <v>65</v>
      </c>
      <c r="QJ323">
        <v>65</v>
      </c>
      <c r="QL323">
        <v>65</v>
      </c>
      <c r="QN323">
        <v>65</v>
      </c>
      <c r="QP323">
        <v>65</v>
      </c>
      <c r="QR323">
        <v>65</v>
      </c>
      <c r="QT323">
        <v>65</v>
      </c>
      <c r="QV323">
        <v>65</v>
      </c>
      <c r="QX323">
        <v>65</v>
      </c>
      <c r="QZ323">
        <v>65</v>
      </c>
      <c r="RB323">
        <v>65</v>
      </c>
      <c r="RD323">
        <v>65</v>
      </c>
      <c r="RF323">
        <v>65</v>
      </c>
      <c r="RH323">
        <v>65</v>
      </c>
      <c r="RJ323">
        <v>65</v>
      </c>
      <c r="RL323">
        <v>65</v>
      </c>
      <c r="RN323">
        <v>65</v>
      </c>
      <c r="RP323">
        <v>65</v>
      </c>
      <c r="RR323">
        <v>65</v>
      </c>
      <c r="RT323">
        <v>65</v>
      </c>
      <c r="RV323">
        <v>65</v>
      </c>
      <c r="RX323">
        <v>65</v>
      </c>
      <c r="RZ323">
        <v>65</v>
      </c>
      <c r="SB323">
        <v>65</v>
      </c>
      <c r="SD323">
        <v>65</v>
      </c>
      <c r="SF323">
        <v>65</v>
      </c>
      <c r="SH323">
        <v>65</v>
      </c>
      <c r="SJ323">
        <v>65</v>
      </c>
      <c r="SL323">
        <v>65</v>
      </c>
      <c r="SN323">
        <v>65</v>
      </c>
      <c r="SP323">
        <v>65</v>
      </c>
      <c r="SR323">
        <v>65</v>
      </c>
      <c r="ST323">
        <v>65</v>
      </c>
      <c r="SV323">
        <v>65</v>
      </c>
      <c r="SX323">
        <v>65</v>
      </c>
      <c r="SZ323">
        <v>65</v>
      </c>
      <c r="TB323">
        <v>65</v>
      </c>
      <c r="TD323">
        <v>65</v>
      </c>
      <c r="TF323">
        <v>65</v>
      </c>
      <c r="TH323">
        <v>65</v>
      </c>
      <c r="TJ323">
        <v>65</v>
      </c>
      <c r="TL323">
        <v>65</v>
      </c>
      <c r="TN323">
        <v>65</v>
      </c>
      <c r="TP323">
        <v>65</v>
      </c>
      <c r="TR323">
        <v>65</v>
      </c>
      <c r="TT323">
        <v>65</v>
      </c>
      <c r="TV323">
        <v>65</v>
      </c>
      <c r="TX323">
        <v>65</v>
      </c>
      <c r="TZ323">
        <v>65</v>
      </c>
      <c r="UB323">
        <v>65</v>
      </c>
      <c r="UD323">
        <v>65</v>
      </c>
      <c r="UF323">
        <v>65</v>
      </c>
      <c r="UH323">
        <v>65</v>
      </c>
      <c r="UJ323">
        <v>65</v>
      </c>
      <c r="UL323">
        <v>65</v>
      </c>
      <c r="UN323">
        <v>65</v>
      </c>
      <c r="UP323">
        <v>65</v>
      </c>
      <c r="UR323">
        <v>65</v>
      </c>
      <c r="UT323">
        <v>65</v>
      </c>
      <c r="UV323">
        <v>65</v>
      </c>
      <c r="UX323">
        <v>65</v>
      </c>
      <c r="UZ323">
        <v>65</v>
      </c>
      <c r="VB323">
        <v>65</v>
      </c>
      <c r="VD323">
        <v>65</v>
      </c>
      <c r="VF323">
        <v>65</v>
      </c>
      <c r="VH323">
        <v>65</v>
      </c>
      <c r="VJ323">
        <v>65</v>
      </c>
      <c r="VL323">
        <v>65</v>
      </c>
      <c r="VN323">
        <v>65</v>
      </c>
      <c r="VP323">
        <v>65</v>
      </c>
      <c r="VR323">
        <v>65</v>
      </c>
      <c r="VT323">
        <v>65</v>
      </c>
      <c r="VV323">
        <v>65</v>
      </c>
      <c r="VX323">
        <v>65</v>
      </c>
      <c r="VZ323">
        <v>65</v>
      </c>
      <c r="WB323">
        <v>65</v>
      </c>
      <c r="WD323">
        <v>65</v>
      </c>
      <c r="WF323">
        <v>65</v>
      </c>
      <c r="WH323">
        <v>65</v>
      </c>
      <c r="WJ323">
        <v>65</v>
      </c>
      <c r="WL323">
        <v>65</v>
      </c>
      <c r="WN323">
        <v>65</v>
      </c>
      <c r="WP323">
        <v>65</v>
      </c>
      <c r="WR323">
        <v>65</v>
      </c>
      <c r="WT323">
        <v>65</v>
      </c>
      <c r="WV323">
        <v>65</v>
      </c>
      <c r="WX323">
        <v>65</v>
      </c>
      <c r="WZ323">
        <v>65</v>
      </c>
      <c r="XB323">
        <v>65</v>
      </c>
      <c r="XD323">
        <v>65</v>
      </c>
      <c r="XF323">
        <v>65</v>
      </c>
      <c r="XH323">
        <v>65</v>
      </c>
      <c r="XJ323">
        <v>65</v>
      </c>
      <c r="XL323">
        <v>65</v>
      </c>
      <c r="XN323">
        <v>65</v>
      </c>
      <c r="XP323">
        <v>65</v>
      </c>
      <c r="XR323">
        <v>65</v>
      </c>
      <c r="XT323">
        <v>65</v>
      </c>
      <c r="XV323">
        <v>65</v>
      </c>
      <c r="XX323">
        <v>65</v>
      </c>
      <c r="XZ323">
        <v>65</v>
      </c>
      <c r="YB323">
        <v>65</v>
      </c>
      <c r="YD323">
        <v>65</v>
      </c>
      <c r="YF323">
        <v>65</v>
      </c>
      <c r="YH323">
        <v>65</v>
      </c>
      <c r="YJ323">
        <v>65</v>
      </c>
      <c r="YL323">
        <v>65</v>
      </c>
      <c r="YN323">
        <v>65</v>
      </c>
      <c r="YP323">
        <v>65</v>
      </c>
      <c r="YR323">
        <v>65</v>
      </c>
      <c r="YT323">
        <v>65</v>
      </c>
      <c r="YV323">
        <v>65</v>
      </c>
      <c r="YX323">
        <v>65</v>
      </c>
      <c r="YZ323">
        <v>65</v>
      </c>
      <c r="ZB323">
        <v>65</v>
      </c>
      <c r="ZD323">
        <v>65</v>
      </c>
      <c r="ZF323">
        <v>65</v>
      </c>
      <c r="ZH323">
        <v>65</v>
      </c>
      <c r="ZJ323">
        <v>65</v>
      </c>
      <c r="ZL323">
        <v>65</v>
      </c>
      <c r="ZN323">
        <v>65</v>
      </c>
      <c r="ZP323">
        <v>65</v>
      </c>
      <c r="ZR323">
        <v>65</v>
      </c>
      <c r="ZT323">
        <v>65</v>
      </c>
      <c r="ZV323">
        <v>65</v>
      </c>
      <c r="ZX323">
        <v>65</v>
      </c>
      <c r="ZZ323">
        <v>65</v>
      </c>
      <c r="AAB323">
        <v>65</v>
      </c>
      <c r="AAD323">
        <v>65</v>
      </c>
      <c r="AAF323">
        <v>65</v>
      </c>
      <c r="AAH323">
        <v>65</v>
      </c>
      <c r="AAJ323">
        <v>65</v>
      </c>
      <c r="AAL323">
        <v>65</v>
      </c>
      <c r="AAN323">
        <v>65</v>
      </c>
      <c r="AAP323">
        <v>65</v>
      </c>
      <c r="AAR323">
        <v>65</v>
      </c>
      <c r="AAT323">
        <v>65</v>
      </c>
      <c r="AAV323">
        <v>65</v>
      </c>
      <c r="AAX323">
        <v>65</v>
      </c>
      <c r="AAZ323">
        <v>65</v>
      </c>
      <c r="ABB323">
        <v>65</v>
      </c>
      <c r="ABD323">
        <v>65</v>
      </c>
      <c r="ABF323">
        <v>65</v>
      </c>
      <c r="ABH323">
        <v>65</v>
      </c>
      <c r="ABJ323">
        <v>65</v>
      </c>
      <c r="ABL323">
        <v>65</v>
      </c>
      <c r="ABN323">
        <v>65</v>
      </c>
      <c r="ABP323">
        <v>65</v>
      </c>
      <c r="ABR323">
        <v>65</v>
      </c>
      <c r="ABT323">
        <v>65</v>
      </c>
      <c r="ABV323">
        <v>65</v>
      </c>
      <c r="ABX323">
        <v>65</v>
      </c>
      <c r="ABZ323">
        <v>65</v>
      </c>
      <c r="ACB323">
        <v>65</v>
      </c>
      <c r="ACD323">
        <v>65</v>
      </c>
      <c r="ACF323">
        <v>65</v>
      </c>
      <c r="ACH323">
        <v>65</v>
      </c>
      <c r="ACJ323">
        <v>65</v>
      </c>
      <c r="ACL323">
        <v>65</v>
      </c>
      <c r="ACN323">
        <v>65</v>
      </c>
      <c r="ACP323">
        <v>65</v>
      </c>
      <c r="ACR323">
        <v>65</v>
      </c>
      <c r="ACT323">
        <v>65</v>
      </c>
      <c r="ACV323">
        <v>65</v>
      </c>
      <c r="ACX323">
        <v>65</v>
      </c>
      <c r="ACZ323">
        <v>65</v>
      </c>
      <c r="ADB323">
        <v>65</v>
      </c>
      <c r="ADD323">
        <v>65</v>
      </c>
      <c r="ADF323">
        <v>65</v>
      </c>
      <c r="ADH323">
        <v>65</v>
      </c>
      <c r="ADJ323">
        <v>65</v>
      </c>
      <c r="ADL323">
        <v>65</v>
      </c>
      <c r="ADN323">
        <v>65</v>
      </c>
      <c r="ADP323">
        <v>65</v>
      </c>
      <c r="ADR323">
        <v>65</v>
      </c>
      <c r="ADT323">
        <v>65</v>
      </c>
      <c r="ADV323">
        <v>65</v>
      </c>
      <c r="ADX323">
        <v>65</v>
      </c>
      <c r="ADZ323">
        <v>65</v>
      </c>
      <c r="AEB323">
        <v>65</v>
      </c>
      <c r="AED323">
        <v>65</v>
      </c>
      <c r="AEF323">
        <v>65</v>
      </c>
      <c r="AEH323">
        <v>65</v>
      </c>
      <c r="AEJ323">
        <v>65</v>
      </c>
      <c r="AEL323">
        <v>65</v>
      </c>
      <c r="AEN323">
        <v>65</v>
      </c>
      <c r="AEP323">
        <v>65</v>
      </c>
      <c r="AER323">
        <v>65</v>
      </c>
      <c r="AET323">
        <v>65</v>
      </c>
      <c r="AEV323">
        <v>65</v>
      </c>
      <c r="AEX323">
        <v>65</v>
      </c>
      <c r="AEZ323">
        <v>65</v>
      </c>
      <c r="AFB323">
        <v>65</v>
      </c>
      <c r="AFD323">
        <v>65</v>
      </c>
      <c r="AFF323">
        <v>65</v>
      </c>
      <c r="AFH323">
        <v>65</v>
      </c>
      <c r="AFJ323">
        <v>65</v>
      </c>
      <c r="AFL323">
        <v>65</v>
      </c>
      <c r="AFN323">
        <v>65</v>
      </c>
      <c r="AFP323">
        <v>65</v>
      </c>
      <c r="AFR323">
        <v>65</v>
      </c>
      <c r="AFT323">
        <v>65</v>
      </c>
      <c r="AFV323">
        <v>65</v>
      </c>
      <c r="AFX323">
        <v>65</v>
      </c>
      <c r="AFZ323">
        <v>65</v>
      </c>
      <c r="AGB323">
        <v>65</v>
      </c>
      <c r="AGD323">
        <v>65</v>
      </c>
      <c r="AGF323">
        <v>65</v>
      </c>
      <c r="AGH323">
        <v>65</v>
      </c>
      <c r="AGJ323">
        <v>65</v>
      </c>
      <c r="AGL323">
        <v>65</v>
      </c>
      <c r="AGN323">
        <v>65</v>
      </c>
      <c r="AGP323">
        <v>65</v>
      </c>
      <c r="AGR323">
        <v>65</v>
      </c>
      <c r="AGT323">
        <v>65</v>
      </c>
      <c r="AGV323">
        <v>65</v>
      </c>
      <c r="AGX323">
        <v>65</v>
      </c>
      <c r="AGZ323">
        <v>65</v>
      </c>
      <c r="AHB323">
        <v>65</v>
      </c>
      <c r="AHD323">
        <v>65</v>
      </c>
      <c r="AHF323">
        <v>65</v>
      </c>
      <c r="AHH323">
        <v>65</v>
      </c>
      <c r="AHJ323">
        <v>65</v>
      </c>
      <c r="AHL323">
        <v>65</v>
      </c>
      <c r="AHN323">
        <v>65</v>
      </c>
      <c r="AHP323">
        <v>65</v>
      </c>
      <c r="AHR323">
        <v>65</v>
      </c>
      <c r="AHT323">
        <v>65</v>
      </c>
      <c r="AHV323">
        <v>65</v>
      </c>
      <c r="AHX323">
        <v>65</v>
      </c>
      <c r="AHZ323">
        <v>65</v>
      </c>
      <c r="AIB323">
        <v>65</v>
      </c>
      <c r="AID323">
        <v>65</v>
      </c>
      <c r="AIF323">
        <v>65</v>
      </c>
      <c r="AIH323">
        <v>65</v>
      </c>
      <c r="AIJ323">
        <v>65</v>
      </c>
      <c r="AIL323">
        <v>65</v>
      </c>
      <c r="AIN323">
        <v>65</v>
      </c>
      <c r="AIP323">
        <v>65</v>
      </c>
      <c r="AIR323">
        <v>65</v>
      </c>
      <c r="AIT323">
        <v>65</v>
      </c>
      <c r="AIV323">
        <v>65</v>
      </c>
      <c r="AIX323">
        <v>65</v>
      </c>
      <c r="AIZ323">
        <v>65</v>
      </c>
      <c r="AJB323">
        <v>65</v>
      </c>
      <c r="AJD323">
        <v>65</v>
      </c>
      <c r="AJF323">
        <v>65</v>
      </c>
      <c r="AJH323">
        <v>65</v>
      </c>
      <c r="AJJ323">
        <v>65</v>
      </c>
      <c r="AJL323">
        <v>65</v>
      </c>
      <c r="AJN323">
        <v>65</v>
      </c>
      <c r="AJP323">
        <v>65</v>
      </c>
      <c r="AJR323">
        <v>65</v>
      </c>
      <c r="AJT323">
        <v>65</v>
      </c>
      <c r="AJV323">
        <v>65</v>
      </c>
      <c r="AJX323">
        <v>65</v>
      </c>
      <c r="AJZ323">
        <v>65</v>
      </c>
      <c r="AKB323">
        <v>65</v>
      </c>
      <c r="AKD323">
        <v>65</v>
      </c>
      <c r="AKF323">
        <v>65</v>
      </c>
      <c r="AKH323">
        <v>65</v>
      </c>
      <c r="AKJ323">
        <v>65</v>
      </c>
      <c r="AKL323">
        <v>65</v>
      </c>
      <c r="AKN323">
        <v>65</v>
      </c>
      <c r="AKP323">
        <v>65</v>
      </c>
      <c r="AKR323">
        <v>65</v>
      </c>
      <c r="AKT323">
        <v>65</v>
      </c>
      <c r="AKV323">
        <v>65</v>
      </c>
      <c r="AKX323">
        <v>65</v>
      </c>
      <c r="AKZ323">
        <v>65</v>
      </c>
      <c r="ALB323">
        <v>65</v>
      </c>
      <c r="ALD323">
        <v>65</v>
      </c>
      <c r="ALF323">
        <v>65</v>
      </c>
      <c r="ALH323">
        <v>65</v>
      </c>
      <c r="ALJ323">
        <v>65</v>
      </c>
      <c r="ALL323">
        <v>65</v>
      </c>
      <c r="ALN323">
        <v>65</v>
      </c>
      <c r="ALP323">
        <v>65</v>
      </c>
      <c r="ALR323">
        <v>65</v>
      </c>
    </row>
    <row r="324" spans="1:1006" x14ac:dyDescent="0.25">
      <c r="A324">
        <v>63</v>
      </c>
      <c r="B324">
        <v>16.029140000000002</v>
      </c>
      <c r="H324">
        <v>63</v>
      </c>
      <c r="J324">
        <v>63</v>
      </c>
      <c r="L324">
        <v>63</v>
      </c>
      <c r="N324">
        <v>63</v>
      </c>
      <c r="P324">
        <v>63</v>
      </c>
      <c r="R324">
        <v>63</v>
      </c>
      <c r="T324">
        <v>63</v>
      </c>
      <c r="V324">
        <v>63</v>
      </c>
      <c r="X324">
        <v>63</v>
      </c>
      <c r="Z324">
        <v>63</v>
      </c>
      <c r="AB324">
        <v>63</v>
      </c>
      <c r="AD324">
        <v>63</v>
      </c>
      <c r="AF324">
        <v>63</v>
      </c>
      <c r="AH324">
        <v>63</v>
      </c>
      <c r="AJ324">
        <v>63</v>
      </c>
      <c r="AL324">
        <v>63</v>
      </c>
      <c r="AN324">
        <v>63</v>
      </c>
      <c r="AP324">
        <v>63</v>
      </c>
      <c r="AR324">
        <v>63</v>
      </c>
      <c r="AT324">
        <v>63</v>
      </c>
      <c r="AV324">
        <v>63</v>
      </c>
      <c r="AX324">
        <v>63</v>
      </c>
      <c r="AZ324">
        <v>63</v>
      </c>
      <c r="BB324">
        <v>63</v>
      </c>
      <c r="BD324">
        <v>63</v>
      </c>
      <c r="BF324">
        <v>63</v>
      </c>
      <c r="BH324">
        <v>63</v>
      </c>
      <c r="BJ324">
        <v>63</v>
      </c>
      <c r="BL324">
        <v>63</v>
      </c>
      <c r="BN324">
        <v>63</v>
      </c>
      <c r="BP324">
        <v>63</v>
      </c>
      <c r="BR324">
        <v>63</v>
      </c>
      <c r="BT324">
        <v>63</v>
      </c>
      <c r="BV324">
        <v>63</v>
      </c>
      <c r="BX324">
        <v>63</v>
      </c>
      <c r="BZ324">
        <v>63</v>
      </c>
      <c r="CB324">
        <v>63</v>
      </c>
      <c r="CD324">
        <v>63</v>
      </c>
      <c r="CF324">
        <v>63</v>
      </c>
      <c r="CH324">
        <v>63</v>
      </c>
      <c r="CJ324">
        <v>63</v>
      </c>
      <c r="CL324">
        <v>63</v>
      </c>
      <c r="CN324">
        <v>63</v>
      </c>
      <c r="CP324">
        <v>63</v>
      </c>
      <c r="CR324">
        <v>63</v>
      </c>
      <c r="CT324">
        <v>63</v>
      </c>
      <c r="CV324">
        <v>63</v>
      </c>
      <c r="CX324">
        <v>63</v>
      </c>
      <c r="CZ324">
        <v>63</v>
      </c>
      <c r="DB324">
        <v>63</v>
      </c>
      <c r="DD324">
        <v>63</v>
      </c>
      <c r="DF324">
        <v>63</v>
      </c>
      <c r="DH324">
        <v>63</v>
      </c>
      <c r="DJ324">
        <v>63</v>
      </c>
      <c r="DL324">
        <v>63</v>
      </c>
      <c r="DN324">
        <v>63</v>
      </c>
      <c r="DP324">
        <v>63</v>
      </c>
      <c r="DR324">
        <v>63</v>
      </c>
      <c r="DT324">
        <v>63</v>
      </c>
      <c r="DV324">
        <v>63</v>
      </c>
      <c r="DX324">
        <v>63</v>
      </c>
      <c r="DZ324">
        <v>63</v>
      </c>
      <c r="EB324">
        <v>63</v>
      </c>
      <c r="ED324">
        <v>63</v>
      </c>
      <c r="EF324">
        <v>63</v>
      </c>
      <c r="EH324">
        <v>63</v>
      </c>
      <c r="EJ324">
        <v>63</v>
      </c>
      <c r="EL324">
        <v>63</v>
      </c>
      <c r="EN324">
        <v>63</v>
      </c>
      <c r="EP324">
        <v>63</v>
      </c>
      <c r="ER324">
        <v>63</v>
      </c>
      <c r="ET324">
        <v>63</v>
      </c>
      <c r="EV324">
        <v>63</v>
      </c>
      <c r="EX324">
        <v>63</v>
      </c>
      <c r="EZ324">
        <v>63</v>
      </c>
      <c r="FB324">
        <v>63</v>
      </c>
      <c r="FD324">
        <v>63</v>
      </c>
      <c r="FF324">
        <v>63</v>
      </c>
      <c r="FH324">
        <v>63</v>
      </c>
      <c r="FJ324">
        <v>63</v>
      </c>
      <c r="FL324">
        <v>63</v>
      </c>
      <c r="FN324">
        <v>63</v>
      </c>
      <c r="FP324">
        <v>63</v>
      </c>
      <c r="FR324">
        <v>63</v>
      </c>
      <c r="FT324">
        <v>63</v>
      </c>
      <c r="FV324">
        <v>63</v>
      </c>
      <c r="FX324">
        <v>63</v>
      </c>
      <c r="FZ324">
        <v>63</v>
      </c>
      <c r="GB324">
        <v>63</v>
      </c>
      <c r="GD324">
        <v>63</v>
      </c>
      <c r="GF324">
        <v>63</v>
      </c>
      <c r="GH324">
        <v>63</v>
      </c>
      <c r="GJ324">
        <v>63</v>
      </c>
      <c r="GL324">
        <v>63</v>
      </c>
      <c r="GN324">
        <v>63</v>
      </c>
      <c r="GP324">
        <v>63</v>
      </c>
      <c r="GR324">
        <v>63</v>
      </c>
      <c r="GT324">
        <v>63</v>
      </c>
      <c r="GV324">
        <v>63</v>
      </c>
      <c r="GX324">
        <v>63</v>
      </c>
      <c r="GZ324">
        <v>63</v>
      </c>
      <c r="HB324">
        <v>63</v>
      </c>
      <c r="HD324">
        <v>63</v>
      </c>
      <c r="HF324">
        <v>63</v>
      </c>
      <c r="HH324">
        <v>63</v>
      </c>
      <c r="HJ324">
        <v>63</v>
      </c>
      <c r="HL324">
        <v>63</v>
      </c>
      <c r="HN324">
        <v>63</v>
      </c>
      <c r="HP324">
        <v>63</v>
      </c>
      <c r="HR324">
        <v>63</v>
      </c>
      <c r="HT324">
        <v>63</v>
      </c>
      <c r="HV324">
        <v>63</v>
      </c>
      <c r="HX324">
        <v>63</v>
      </c>
      <c r="HZ324">
        <v>63</v>
      </c>
      <c r="IB324">
        <v>63</v>
      </c>
      <c r="ID324">
        <v>63</v>
      </c>
      <c r="IF324">
        <v>63</v>
      </c>
      <c r="IH324">
        <v>63</v>
      </c>
      <c r="IJ324">
        <v>63</v>
      </c>
      <c r="IL324">
        <v>63</v>
      </c>
      <c r="IN324">
        <v>63</v>
      </c>
      <c r="IP324">
        <v>63</v>
      </c>
      <c r="IR324">
        <v>63</v>
      </c>
      <c r="IT324">
        <v>63</v>
      </c>
      <c r="IV324">
        <v>63</v>
      </c>
      <c r="IX324">
        <v>63</v>
      </c>
      <c r="IZ324">
        <v>63</v>
      </c>
      <c r="JB324">
        <v>63</v>
      </c>
      <c r="JD324">
        <v>63</v>
      </c>
      <c r="JF324">
        <v>63</v>
      </c>
      <c r="JH324">
        <v>63</v>
      </c>
      <c r="JJ324">
        <v>63</v>
      </c>
      <c r="JL324">
        <v>63</v>
      </c>
      <c r="JN324">
        <v>63</v>
      </c>
      <c r="JP324">
        <v>63</v>
      </c>
      <c r="JR324">
        <v>63</v>
      </c>
      <c r="JT324">
        <v>63</v>
      </c>
      <c r="JV324">
        <v>63</v>
      </c>
      <c r="JX324">
        <v>63</v>
      </c>
      <c r="JZ324">
        <v>63</v>
      </c>
      <c r="KB324">
        <v>63</v>
      </c>
      <c r="KD324">
        <v>63</v>
      </c>
      <c r="KF324">
        <v>63</v>
      </c>
      <c r="KH324">
        <v>63</v>
      </c>
      <c r="KJ324">
        <v>63</v>
      </c>
      <c r="KL324">
        <v>63</v>
      </c>
      <c r="KN324">
        <v>63</v>
      </c>
      <c r="KP324">
        <v>63</v>
      </c>
      <c r="KR324">
        <v>63</v>
      </c>
      <c r="KT324">
        <v>63</v>
      </c>
      <c r="KV324">
        <v>63</v>
      </c>
      <c r="KX324">
        <v>63</v>
      </c>
      <c r="KZ324">
        <v>63</v>
      </c>
      <c r="LB324">
        <v>63</v>
      </c>
      <c r="LD324">
        <v>63</v>
      </c>
      <c r="LF324">
        <v>63</v>
      </c>
      <c r="LH324">
        <v>63</v>
      </c>
      <c r="LJ324">
        <v>63</v>
      </c>
      <c r="LL324">
        <v>63</v>
      </c>
      <c r="LN324">
        <v>63</v>
      </c>
      <c r="LP324">
        <v>63</v>
      </c>
      <c r="LR324">
        <v>63</v>
      </c>
      <c r="LT324">
        <v>63</v>
      </c>
      <c r="LV324">
        <v>63</v>
      </c>
      <c r="LX324">
        <v>63</v>
      </c>
      <c r="LZ324">
        <v>63</v>
      </c>
      <c r="MB324">
        <v>63</v>
      </c>
      <c r="MD324">
        <v>63</v>
      </c>
      <c r="MF324">
        <v>63</v>
      </c>
      <c r="MH324">
        <v>63</v>
      </c>
      <c r="MJ324">
        <v>63</v>
      </c>
      <c r="ML324">
        <v>63</v>
      </c>
      <c r="MN324">
        <v>63</v>
      </c>
      <c r="MP324">
        <v>63</v>
      </c>
      <c r="MR324">
        <v>63</v>
      </c>
      <c r="MT324">
        <v>63</v>
      </c>
      <c r="MV324">
        <v>63</v>
      </c>
      <c r="MX324">
        <v>63</v>
      </c>
      <c r="MZ324">
        <v>63</v>
      </c>
      <c r="NB324">
        <v>63</v>
      </c>
      <c r="ND324">
        <v>63</v>
      </c>
      <c r="NF324">
        <v>63</v>
      </c>
      <c r="NH324">
        <v>63</v>
      </c>
      <c r="NJ324">
        <v>63</v>
      </c>
      <c r="NL324">
        <v>63</v>
      </c>
      <c r="NN324">
        <v>63</v>
      </c>
      <c r="NP324">
        <v>63</v>
      </c>
      <c r="NR324">
        <v>63</v>
      </c>
      <c r="NT324">
        <v>63</v>
      </c>
      <c r="NV324">
        <v>63</v>
      </c>
      <c r="NX324">
        <v>63</v>
      </c>
      <c r="NZ324">
        <v>63</v>
      </c>
      <c r="OB324">
        <v>63</v>
      </c>
      <c r="OD324">
        <v>63</v>
      </c>
      <c r="OF324">
        <v>63</v>
      </c>
      <c r="OH324">
        <v>63</v>
      </c>
      <c r="OJ324">
        <v>63</v>
      </c>
      <c r="OL324">
        <v>63</v>
      </c>
      <c r="ON324">
        <v>63</v>
      </c>
      <c r="OP324">
        <v>63</v>
      </c>
      <c r="OR324">
        <v>63</v>
      </c>
      <c r="OT324">
        <v>63</v>
      </c>
      <c r="OV324">
        <v>63</v>
      </c>
      <c r="OX324">
        <v>63</v>
      </c>
      <c r="OZ324">
        <v>63</v>
      </c>
      <c r="PB324">
        <v>63</v>
      </c>
      <c r="PD324">
        <v>63</v>
      </c>
      <c r="PF324">
        <v>63</v>
      </c>
      <c r="PH324">
        <v>63</v>
      </c>
      <c r="PJ324">
        <v>63</v>
      </c>
      <c r="PL324">
        <v>63</v>
      </c>
      <c r="PN324">
        <v>63</v>
      </c>
      <c r="PP324">
        <v>63</v>
      </c>
      <c r="PR324">
        <v>63</v>
      </c>
      <c r="PT324">
        <v>63</v>
      </c>
      <c r="PV324">
        <v>63</v>
      </c>
      <c r="PX324">
        <v>63</v>
      </c>
      <c r="PZ324">
        <v>63</v>
      </c>
      <c r="QB324">
        <v>63</v>
      </c>
      <c r="QD324">
        <v>63</v>
      </c>
      <c r="QF324">
        <v>63</v>
      </c>
      <c r="QH324">
        <v>63</v>
      </c>
      <c r="QJ324">
        <v>63</v>
      </c>
      <c r="QL324">
        <v>63</v>
      </c>
      <c r="QN324">
        <v>63</v>
      </c>
      <c r="QP324">
        <v>63</v>
      </c>
      <c r="QR324">
        <v>63</v>
      </c>
      <c r="QT324">
        <v>63</v>
      </c>
      <c r="QV324">
        <v>63</v>
      </c>
      <c r="QX324">
        <v>63</v>
      </c>
      <c r="QZ324">
        <v>63</v>
      </c>
      <c r="RB324">
        <v>63</v>
      </c>
      <c r="RD324">
        <v>63</v>
      </c>
      <c r="RF324">
        <v>63</v>
      </c>
      <c r="RH324">
        <v>63</v>
      </c>
      <c r="RJ324">
        <v>63</v>
      </c>
      <c r="RL324">
        <v>63</v>
      </c>
      <c r="RN324">
        <v>63</v>
      </c>
      <c r="RP324">
        <v>63</v>
      </c>
      <c r="RR324">
        <v>63</v>
      </c>
      <c r="RT324">
        <v>63</v>
      </c>
      <c r="RV324">
        <v>63</v>
      </c>
      <c r="RX324">
        <v>63</v>
      </c>
      <c r="RZ324">
        <v>63</v>
      </c>
      <c r="SB324">
        <v>63</v>
      </c>
      <c r="SD324">
        <v>63</v>
      </c>
      <c r="SF324">
        <v>63</v>
      </c>
      <c r="SH324">
        <v>63</v>
      </c>
      <c r="SJ324">
        <v>63</v>
      </c>
      <c r="SL324">
        <v>63</v>
      </c>
      <c r="SN324">
        <v>63</v>
      </c>
      <c r="SP324">
        <v>63</v>
      </c>
      <c r="SR324">
        <v>63</v>
      </c>
      <c r="ST324">
        <v>63</v>
      </c>
      <c r="SV324">
        <v>63</v>
      </c>
      <c r="SX324">
        <v>63</v>
      </c>
      <c r="SZ324">
        <v>63</v>
      </c>
      <c r="TB324">
        <v>63</v>
      </c>
      <c r="TD324">
        <v>63</v>
      </c>
      <c r="TF324">
        <v>63</v>
      </c>
      <c r="TH324">
        <v>63</v>
      </c>
      <c r="TJ324">
        <v>63</v>
      </c>
      <c r="TL324">
        <v>63</v>
      </c>
      <c r="TN324">
        <v>63</v>
      </c>
      <c r="TP324">
        <v>63</v>
      </c>
      <c r="TR324">
        <v>63</v>
      </c>
      <c r="TT324">
        <v>63</v>
      </c>
      <c r="TV324">
        <v>63</v>
      </c>
      <c r="TX324">
        <v>63</v>
      </c>
      <c r="TZ324">
        <v>63</v>
      </c>
      <c r="UB324">
        <v>63</v>
      </c>
      <c r="UD324">
        <v>63</v>
      </c>
      <c r="UF324">
        <v>63</v>
      </c>
      <c r="UH324">
        <v>63</v>
      </c>
      <c r="UJ324">
        <v>63</v>
      </c>
      <c r="UL324">
        <v>63</v>
      </c>
      <c r="UN324">
        <v>63</v>
      </c>
      <c r="UP324">
        <v>63</v>
      </c>
      <c r="UR324">
        <v>63</v>
      </c>
      <c r="UT324">
        <v>63</v>
      </c>
      <c r="UV324">
        <v>63</v>
      </c>
      <c r="UX324">
        <v>63</v>
      </c>
      <c r="UZ324">
        <v>63</v>
      </c>
      <c r="VB324">
        <v>63</v>
      </c>
      <c r="VD324">
        <v>63</v>
      </c>
      <c r="VF324">
        <v>63</v>
      </c>
      <c r="VH324">
        <v>63</v>
      </c>
      <c r="VJ324">
        <v>63</v>
      </c>
      <c r="VL324">
        <v>63</v>
      </c>
      <c r="VN324">
        <v>63</v>
      </c>
      <c r="VP324">
        <v>63</v>
      </c>
      <c r="VR324">
        <v>63</v>
      </c>
      <c r="VT324">
        <v>63</v>
      </c>
      <c r="VV324">
        <v>63</v>
      </c>
      <c r="VX324">
        <v>63</v>
      </c>
      <c r="VZ324">
        <v>63</v>
      </c>
      <c r="WB324">
        <v>63</v>
      </c>
      <c r="WD324">
        <v>63</v>
      </c>
      <c r="WF324">
        <v>63</v>
      </c>
      <c r="WH324">
        <v>63</v>
      </c>
      <c r="WJ324">
        <v>63</v>
      </c>
      <c r="WL324">
        <v>63</v>
      </c>
      <c r="WN324">
        <v>63</v>
      </c>
      <c r="WP324">
        <v>63</v>
      </c>
      <c r="WR324">
        <v>63</v>
      </c>
      <c r="WT324">
        <v>63</v>
      </c>
      <c r="WV324">
        <v>63</v>
      </c>
      <c r="WX324">
        <v>63</v>
      </c>
      <c r="WZ324">
        <v>63</v>
      </c>
      <c r="XB324">
        <v>63</v>
      </c>
      <c r="XD324">
        <v>63</v>
      </c>
      <c r="XF324">
        <v>63</v>
      </c>
      <c r="XH324">
        <v>63</v>
      </c>
      <c r="XJ324">
        <v>63</v>
      </c>
      <c r="XL324">
        <v>63</v>
      </c>
      <c r="XN324">
        <v>63</v>
      </c>
      <c r="XP324">
        <v>63</v>
      </c>
      <c r="XR324">
        <v>63</v>
      </c>
      <c r="XT324">
        <v>63</v>
      </c>
      <c r="XV324">
        <v>63</v>
      </c>
      <c r="XX324">
        <v>63</v>
      </c>
      <c r="XZ324">
        <v>63</v>
      </c>
      <c r="YB324">
        <v>63</v>
      </c>
      <c r="YD324">
        <v>63</v>
      </c>
      <c r="YF324">
        <v>63</v>
      </c>
      <c r="YH324">
        <v>63</v>
      </c>
      <c r="YJ324">
        <v>63</v>
      </c>
      <c r="YL324">
        <v>63</v>
      </c>
      <c r="YN324">
        <v>63</v>
      </c>
      <c r="YP324">
        <v>63</v>
      </c>
      <c r="YR324">
        <v>63</v>
      </c>
      <c r="YT324">
        <v>63</v>
      </c>
      <c r="YV324">
        <v>63</v>
      </c>
      <c r="YX324">
        <v>63</v>
      </c>
      <c r="YZ324">
        <v>63</v>
      </c>
      <c r="ZB324">
        <v>63</v>
      </c>
      <c r="ZD324">
        <v>63</v>
      </c>
      <c r="ZF324">
        <v>63</v>
      </c>
      <c r="ZH324">
        <v>63</v>
      </c>
      <c r="ZJ324">
        <v>63</v>
      </c>
      <c r="ZL324">
        <v>63</v>
      </c>
      <c r="ZN324">
        <v>63</v>
      </c>
      <c r="ZP324">
        <v>63</v>
      </c>
      <c r="ZR324">
        <v>63</v>
      </c>
      <c r="ZT324">
        <v>63</v>
      </c>
      <c r="ZV324">
        <v>63</v>
      </c>
      <c r="ZX324">
        <v>63</v>
      </c>
      <c r="ZZ324">
        <v>63</v>
      </c>
      <c r="AAB324">
        <v>63</v>
      </c>
      <c r="AAD324">
        <v>63</v>
      </c>
      <c r="AAF324">
        <v>63</v>
      </c>
      <c r="AAH324">
        <v>63</v>
      </c>
      <c r="AAJ324">
        <v>63</v>
      </c>
      <c r="AAL324">
        <v>63</v>
      </c>
      <c r="AAN324">
        <v>63</v>
      </c>
      <c r="AAP324">
        <v>63</v>
      </c>
      <c r="AAR324">
        <v>63</v>
      </c>
      <c r="AAT324">
        <v>63</v>
      </c>
      <c r="AAV324">
        <v>63</v>
      </c>
      <c r="AAX324">
        <v>63</v>
      </c>
      <c r="AAZ324">
        <v>63</v>
      </c>
      <c r="ABB324">
        <v>63</v>
      </c>
      <c r="ABD324">
        <v>63</v>
      </c>
      <c r="ABF324">
        <v>63</v>
      </c>
      <c r="ABH324">
        <v>63</v>
      </c>
      <c r="ABJ324">
        <v>63</v>
      </c>
      <c r="ABL324">
        <v>63</v>
      </c>
      <c r="ABN324">
        <v>63</v>
      </c>
      <c r="ABP324">
        <v>63</v>
      </c>
      <c r="ABR324">
        <v>63</v>
      </c>
      <c r="ABT324">
        <v>63</v>
      </c>
      <c r="ABV324">
        <v>63</v>
      </c>
      <c r="ABX324">
        <v>63</v>
      </c>
      <c r="ABZ324">
        <v>63</v>
      </c>
      <c r="ACB324">
        <v>63</v>
      </c>
      <c r="ACD324">
        <v>63</v>
      </c>
      <c r="ACF324">
        <v>63</v>
      </c>
      <c r="ACH324">
        <v>63</v>
      </c>
      <c r="ACJ324">
        <v>63</v>
      </c>
      <c r="ACL324">
        <v>63</v>
      </c>
      <c r="ACN324">
        <v>63</v>
      </c>
      <c r="ACP324">
        <v>63</v>
      </c>
      <c r="ACR324">
        <v>63</v>
      </c>
      <c r="ACT324">
        <v>63</v>
      </c>
      <c r="ACV324">
        <v>63</v>
      </c>
      <c r="ACX324">
        <v>63</v>
      </c>
      <c r="ACZ324">
        <v>63</v>
      </c>
      <c r="ADB324">
        <v>63</v>
      </c>
      <c r="ADD324">
        <v>63</v>
      </c>
      <c r="ADF324">
        <v>63</v>
      </c>
      <c r="ADH324">
        <v>63</v>
      </c>
      <c r="ADJ324">
        <v>63</v>
      </c>
      <c r="ADL324">
        <v>63</v>
      </c>
      <c r="ADN324">
        <v>63</v>
      </c>
      <c r="ADP324">
        <v>63</v>
      </c>
      <c r="ADR324">
        <v>63</v>
      </c>
      <c r="ADT324">
        <v>63</v>
      </c>
      <c r="ADV324">
        <v>63</v>
      </c>
      <c r="ADX324">
        <v>63</v>
      </c>
      <c r="ADZ324">
        <v>63</v>
      </c>
      <c r="AEB324">
        <v>63</v>
      </c>
      <c r="AED324">
        <v>63</v>
      </c>
      <c r="AEF324">
        <v>63</v>
      </c>
      <c r="AEH324">
        <v>63</v>
      </c>
      <c r="AEJ324">
        <v>63</v>
      </c>
      <c r="AEL324">
        <v>63</v>
      </c>
      <c r="AEN324">
        <v>63</v>
      </c>
      <c r="AEP324">
        <v>63</v>
      </c>
      <c r="AER324">
        <v>63</v>
      </c>
      <c r="AET324">
        <v>63</v>
      </c>
      <c r="AEV324">
        <v>63</v>
      </c>
      <c r="AEX324">
        <v>63</v>
      </c>
      <c r="AEZ324">
        <v>63</v>
      </c>
      <c r="AFB324">
        <v>63</v>
      </c>
      <c r="AFD324">
        <v>63</v>
      </c>
      <c r="AFF324">
        <v>63</v>
      </c>
      <c r="AFH324">
        <v>63</v>
      </c>
      <c r="AFJ324">
        <v>63</v>
      </c>
      <c r="AFL324">
        <v>63</v>
      </c>
      <c r="AFN324">
        <v>63</v>
      </c>
      <c r="AFP324">
        <v>63</v>
      </c>
      <c r="AFR324">
        <v>63</v>
      </c>
      <c r="AFT324">
        <v>63</v>
      </c>
      <c r="AFV324">
        <v>63</v>
      </c>
      <c r="AFX324">
        <v>63</v>
      </c>
      <c r="AFZ324">
        <v>63</v>
      </c>
      <c r="AGB324">
        <v>63</v>
      </c>
      <c r="AGD324">
        <v>63</v>
      </c>
      <c r="AGF324">
        <v>63</v>
      </c>
      <c r="AGH324">
        <v>63</v>
      </c>
      <c r="AGJ324">
        <v>63</v>
      </c>
      <c r="AGL324">
        <v>63</v>
      </c>
      <c r="AGN324">
        <v>63</v>
      </c>
      <c r="AGP324">
        <v>63</v>
      </c>
      <c r="AGR324">
        <v>63</v>
      </c>
      <c r="AGT324">
        <v>63</v>
      </c>
      <c r="AGV324">
        <v>63</v>
      </c>
      <c r="AGX324">
        <v>63</v>
      </c>
      <c r="AGZ324">
        <v>63</v>
      </c>
      <c r="AHB324">
        <v>63</v>
      </c>
      <c r="AHD324">
        <v>63</v>
      </c>
      <c r="AHF324">
        <v>63</v>
      </c>
      <c r="AHH324">
        <v>63</v>
      </c>
      <c r="AHJ324">
        <v>63</v>
      </c>
      <c r="AHL324">
        <v>63</v>
      </c>
      <c r="AHN324">
        <v>63</v>
      </c>
      <c r="AHP324">
        <v>63</v>
      </c>
      <c r="AHR324">
        <v>63</v>
      </c>
      <c r="AHT324">
        <v>63</v>
      </c>
      <c r="AHV324">
        <v>63</v>
      </c>
      <c r="AHX324">
        <v>63</v>
      </c>
      <c r="AHZ324">
        <v>63</v>
      </c>
      <c r="AIB324">
        <v>63</v>
      </c>
      <c r="AID324">
        <v>63</v>
      </c>
      <c r="AIF324">
        <v>63</v>
      </c>
      <c r="AIH324">
        <v>63</v>
      </c>
      <c r="AIJ324">
        <v>63</v>
      </c>
      <c r="AIL324">
        <v>63</v>
      </c>
      <c r="AIN324">
        <v>63</v>
      </c>
      <c r="AIP324">
        <v>63</v>
      </c>
      <c r="AIR324">
        <v>63</v>
      </c>
      <c r="AIT324">
        <v>63</v>
      </c>
      <c r="AIV324">
        <v>63</v>
      </c>
      <c r="AIX324">
        <v>63</v>
      </c>
      <c r="AIZ324">
        <v>63</v>
      </c>
      <c r="AJB324">
        <v>63</v>
      </c>
      <c r="AJD324">
        <v>63</v>
      </c>
      <c r="AJF324">
        <v>63</v>
      </c>
      <c r="AJH324">
        <v>63</v>
      </c>
      <c r="AJJ324">
        <v>63</v>
      </c>
      <c r="AJL324">
        <v>63</v>
      </c>
      <c r="AJN324">
        <v>63</v>
      </c>
      <c r="AJP324">
        <v>63</v>
      </c>
      <c r="AJR324">
        <v>63</v>
      </c>
      <c r="AJT324">
        <v>63</v>
      </c>
      <c r="AJV324">
        <v>63</v>
      </c>
      <c r="AJX324">
        <v>63</v>
      </c>
      <c r="AJZ324">
        <v>63</v>
      </c>
      <c r="AKB324">
        <v>63</v>
      </c>
      <c r="AKD324">
        <v>63</v>
      </c>
      <c r="AKF324">
        <v>63</v>
      </c>
      <c r="AKH324">
        <v>63</v>
      </c>
      <c r="AKJ324">
        <v>63</v>
      </c>
      <c r="AKL324">
        <v>63</v>
      </c>
      <c r="AKN324">
        <v>63</v>
      </c>
      <c r="AKP324">
        <v>63</v>
      </c>
      <c r="AKR324">
        <v>63</v>
      </c>
      <c r="AKT324">
        <v>63</v>
      </c>
      <c r="AKV324">
        <v>63</v>
      </c>
      <c r="AKX324">
        <v>63</v>
      </c>
      <c r="AKZ324">
        <v>63</v>
      </c>
      <c r="ALB324">
        <v>63</v>
      </c>
      <c r="ALD324">
        <v>63</v>
      </c>
      <c r="ALF324">
        <v>63</v>
      </c>
      <c r="ALH324">
        <v>63</v>
      </c>
      <c r="ALJ324">
        <v>63</v>
      </c>
      <c r="ALL324">
        <v>63</v>
      </c>
      <c r="ALN324">
        <v>63</v>
      </c>
      <c r="ALP324">
        <v>63</v>
      </c>
      <c r="ALR324">
        <v>63</v>
      </c>
    </row>
    <row r="325" spans="1:1006" x14ac:dyDescent="0.25">
      <c r="A325">
        <v>2</v>
      </c>
      <c r="B325">
        <v>16.028569999999998</v>
      </c>
      <c r="H325">
        <v>2</v>
      </c>
      <c r="J325">
        <v>2</v>
      </c>
      <c r="L325">
        <v>2</v>
      </c>
      <c r="N325">
        <v>2</v>
      </c>
      <c r="P325">
        <v>2</v>
      </c>
      <c r="R325">
        <v>2</v>
      </c>
      <c r="T325">
        <v>2</v>
      </c>
      <c r="V325">
        <v>2</v>
      </c>
      <c r="X325">
        <v>2</v>
      </c>
      <c r="Z325">
        <v>2</v>
      </c>
      <c r="AB325">
        <v>2</v>
      </c>
      <c r="AD325">
        <v>2</v>
      </c>
      <c r="AF325">
        <v>2</v>
      </c>
      <c r="AH325">
        <v>2</v>
      </c>
      <c r="AJ325">
        <v>2</v>
      </c>
      <c r="AL325">
        <v>2</v>
      </c>
      <c r="AN325">
        <v>2</v>
      </c>
      <c r="AP325">
        <v>2</v>
      </c>
      <c r="AR325">
        <v>2</v>
      </c>
      <c r="AT325">
        <v>2</v>
      </c>
      <c r="AV325">
        <v>2</v>
      </c>
      <c r="AX325">
        <v>2</v>
      </c>
      <c r="AZ325">
        <v>2</v>
      </c>
      <c r="BB325">
        <v>2</v>
      </c>
      <c r="BD325">
        <v>2</v>
      </c>
      <c r="BF325">
        <v>2</v>
      </c>
      <c r="BH325">
        <v>2</v>
      </c>
      <c r="BJ325">
        <v>2</v>
      </c>
      <c r="BL325">
        <v>2</v>
      </c>
      <c r="BN325">
        <v>2</v>
      </c>
      <c r="BP325">
        <v>2</v>
      </c>
      <c r="BR325">
        <v>2</v>
      </c>
      <c r="BT325">
        <v>2</v>
      </c>
      <c r="BV325">
        <v>2</v>
      </c>
      <c r="BX325">
        <v>2</v>
      </c>
      <c r="BZ325">
        <v>2</v>
      </c>
      <c r="CB325">
        <v>2</v>
      </c>
      <c r="CD325">
        <v>2</v>
      </c>
      <c r="CF325">
        <v>2</v>
      </c>
      <c r="CH325">
        <v>2</v>
      </c>
      <c r="CJ325">
        <v>2</v>
      </c>
      <c r="CL325">
        <v>2</v>
      </c>
      <c r="CN325">
        <v>2</v>
      </c>
      <c r="CP325">
        <v>2</v>
      </c>
      <c r="CR325">
        <v>2</v>
      </c>
      <c r="CT325">
        <v>2</v>
      </c>
      <c r="CV325">
        <v>2</v>
      </c>
      <c r="CX325">
        <v>2</v>
      </c>
      <c r="CZ325">
        <v>2</v>
      </c>
      <c r="DB325">
        <v>2</v>
      </c>
      <c r="DD325">
        <v>2</v>
      </c>
      <c r="DF325">
        <v>2</v>
      </c>
      <c r="DH325">
        <v>2</v>
      </c>
      <c r="DJ325">
        <v>2</v>
      </c>
      <c r="DL325">
        <v>2</v>
      </c>
      <c r="DN325">
        <v>2</v>
      </c>
      <c r="DP325">
        <v>2</v>
      </c>
      <c r="DR325">
        <v>2</v>
      </c>
      <c r="DT325">
        <v>2</v>
      </c>
      <c r="DV325">
        <v>2</v>
      </c>
      <c r="DX325">
        <v>2</v>
      </c>
      <c r="DZ325">
        <v>2</v>
      </c>
      <c r="EB325">
        <v>2</v>
      </c>
      <c r="ED325">
        <v>2</v>
      </c>
      <c r="EF325">
        <v>2</v>
      </c>
      <c r="EH325">
        <v>2</v>
      </c>
      <c r="EJ325">
        <v>2</v>
      </c>
      <c r="EL325">
        <v>2</v>
      </c>
      <c r="EN325">
        <v>2</v>
      </c>
      <c r="EP325">
        <v>2</v>
      </c>
      <c r="ER325">
        <v>2</v>
      </c>
      <c r="ET325">
        <v>2</v>
      </c>
      <c r="EV325">
        <v>2</v>
      </c>
      <c r="EX325">
        <v>2</v>
      </c>
      <c r="EZ325">
        <v>2</v>
      </c>
      <c r="FB325">
        <v>2</v>
      </c>
      <c r="FD325">
        <v>2</v>
      </c>
      <c r="FF325">
        <v>2</v>
      </c>
      <c r="FH325">
        <v>2</v>
      </c>
      <c r="FJ325">
        <v>2</v>
      </c>
      <c r="FL325">
        <v>2</v>
      </c>
      <c r="FN325">
        <v>2</v>
      </c>
      <c r="FP325">
        <v>2</v>
      </c>
      <c r="FR325">
        <v>2</v>
      </c>
      <c r="FT325">
        <v>2</v>
      </c>
      <c r="FV325">
        <v>2</v>
      </c>
      <c r="FX325">
        <v>2</v>
      </c>
      <c r="FZ325">
        <v>2</v>
      </c>
      <c r="GB325">
        <v>2</v>
      </c>
      <c r="GD325">
        <v>2</v>
      </c>
      <c r="GF325">
        <v>2</v>
      </c>
      <c r="GH325">
        <v>2</v>
      </c>
      <c r="GJ325">
        <v>2</v>
      </c>
      <c r="GL325">
        <v>2</v>
      </c>
      <c r="GN325">
        <v>2</v>
      </c>
      <c r="GP325">
        <v>2</v>
      </c>
      <c r="GR325">
        <v>2</v>
      </c>
      <c r="GT325">
        <v>2</v>
      </c>
      <c r="GV325">
        <v>2</v>
      </c>
      <c r="GX325">
        <v>2</v>
      </c>
      <c r="GZ325">
        <v>2</v>
      </c>
      <c r="HB325">
        <v>2</v>
      </c>
      <c r="HD325">
        <v>2</v>
      </c>
      <c r="HF325">
        <v>2</v>
      </c>
      <c r="HH325">
        <v>2</v>
      </c>
      <c r="HJ325">
        <v>2</v>
      </c>
      <c r="HL325">
        <v>2</v>
      </c>
      <c r="HN325">
        <v>2</v>
      </c>
      <c r="HP325">
        <v>2</v>
      </c>
      <c r="HR325">
        <v>2</v>
      </c>
      <c r="HT325">
        <v>2</v>
      </c>
      <c r="HV325">
        <v>2</v>
      </c>
      <c r="HX325">
        <v>2</v>
      </c>
      <c r="HZ325">
        <v>2</v>
      </c>
      <c r="IB325">
        <v>2</v>
      </c>
      <c r="ID325">
        <v>2</v>
      </c>
      <c r="IF325">
        <v>2</v>
      </c>
      <c r="IH325">
        <v>2</v>
      </c>
      <c r="IJ325">
        <v>2</v>
      </c>
      <c r="IL325">
        <v>2</v>
      </c>
      <c r="IN325">
        <v>2</v>
      </c>
      <c r="IP325">
        <v>2</v>
      </c>
      <c r="IR325">
        <v>2</v>
      </c>
      <c r="IT325">
        <v>2</v>
      </c>
      <c r="IV325">
        <v>2</v>
      </c>
      <c r="IX325">
        <v>2</v>
      </c>
      <c r="IZ325">
        <v>2</v>
      </c>
      <c r="JB325">
        <v>2</v>
      </c>
      <c r="JD325">
        <v>2</v>
      </c>
      <c r="JF325">
        <v>2</v>
      </c>
      <c r="JH325">
        <v>2</v>
      </c>
      <c r="JJ325">
        <v>2</v>
      </c>
      <c r="JL325">
        <v>2</v>
      </c>
      <c r="JN325">
        <v>2</v>
      </c>
      <c r="JP325">
        <v>2</v>
      </c>
      <c r="JR325">
        <v>2</v>
      </c>
      <c r="JT325">
        <v>2</v>
      </c>
      <c r="JV325">
        <v>2</v>
      </c>
      <c r="JX325">
        <v>2</v>
      </c>
      <c r="JZ325">
        <v>2</v>
      </c>
      <c r="KB325">
        <v>2</v>
      </c>
      <c r="KD325">
        <v>2</v>
      </c>
      <c r="KF325">
        <v>2</v>
      </c>
      <c r="KH325">
        <v>2</v>
      </c>
      <c r="KJ325">
        <v>2</v>
      </c>
      <c r="KL325">
        <v>2</v>
      </c>
      <c r="KN325">
        <v>2</v>
      </c>
      <c r="KP325">
        <v>2</v>
      </c>
      <c r="KR325">
        <v>2</v>
      </c>
      <c r="KT325">
        <v>2</v>
      </c>
      <c r="KV325">
        <v>2</v>
      </c>
      <c r="KX325">
        <v>2</v>
      </c>
      <c r="KZ325">
        <v>2</v>
      </c>
      <c r="LB325">
        <v>2</v>
      </c>
      <c r="LD325">
        <v>2</v>
      </c>
      <c r="LF325">
        <v>2</v>
      </c>
      <c r="LH325">
        <v>2</v>
      </c>
      <c r="LJ325">
        <v>2</v>
      </c>
      <c r="LL325">
        <v>2</v>
      </c>
      <c r="LN325">
        <v>2</v>
      </c>
      <c r="LP325">
        <v>2</v>
      </c>
      <c r="LR325">
        <v>2</v>
      </c>
      <c r="LT325">
        <v>2</v>
      </c>
      <c r="LV325">
        <v>2</v>
      </c>
      <c r="LX325">
        <v>2</v>
      </c>
      <c r="LZ325">
        <v>2</v>
      </c>
      <c r="MB325">
        <v>2</v>
      </c>
      <c r="MD325">
        <v>2</v>
      </c>
      <c r="MF325">
        <v>2</v>
      </c>
      <c r="MH325">
        <v>2</v>
      </c>
      <c r="MJ325">
        <v>2</v>
      </c>
      <c r="ML325">
        <v>2</v>
      </c>
      <c r="MN325">
        <v>2</v>
      </c>
      <c r="MP325">
        <v>2</v>
      </c>
      <c r="MR325">
        <v>2</v>
      </c>
      <c r="MT325">
        <v>2</v>
      </c>
      <c r="MV325">
        <v>2</v>
      </c>
      <c r="MX325">
        <v>2</v>
      </c>
      <c r="MZ325">
        <v>2</v>
      </c>
      <c r="NB325">
        <v>2</v>
      </c>
      <c r="ND325">
        <v>2</v>
      </c>
      <c r="NF325">
        <v>2</v>
      </c>
      <c r="NH325">
        <v>2</v>
      </c>
      <c r="NJ325">
        <v>2</v>
      </c>
      <c r="NL325">
        <v>2</v>
      </c>
      <c r="NN325">
        <v>2</v>
      </c>
      <c r="NP325">
        <v>2</v>
      </c>
      <c r="NR325">
        <v>2</v>
      </c>
      <c r="NT325">
        <v>2</v>
      </c>
      <c r="NV325">
        <v>2</v>
      </c>
      <c r="NX325">
        <v>2</v>
      </c>
      <c r="NZ325">
        <v>2</v>
      </c>
      <c r="OB325">
        <v>2</v>
      </c>
      <c r="OD325">
        <v>2</v>
      </c>
      <c r="OF325">
        <v>2</v>
      </c>
      <c r="OH325">
        <v>2</v>
      </c>
      <c r="OJ325">
        <v>2</v>
      </c>
      <c r="OL325">
        <v>2</v>
      </c>
      <c r="ON325">
        <v>2</v>
      </c>
      <c r="OP325">
        <v>2</v>
      </c>
      <c r="OR325">
        <v>2</v>
      </c>
      <c r="OT325">
        <v>2</v>
      </c>
      <c r="OV325">
        <v>2</v>
      </c>
      <c r="OX325">
        <v>2</v>
      </c>
      <c r="OZ325">
        <v>2</v>
      </c>
      <c r="PB325">
        <v>2</v>
      </c>
      <c r="PD325">
        <v>2</v>
      </c>
      <c r="PF325">
        <v>2</v>
      </c>
      <c r="PH325">
        <v>2</v>
      </c>
      <c r="PJ325">
        <v>2</v>
      </c>
      <c r="PL325">
        <v>2</v>
      </c>
      <c r="PN325">
        <v>2</v>
      </c>
      <c r="PP325">
        <v>2</v>
      </c>
      <c r="PR325">
        <v>2</v>
      </c>
      <c r="PT325">
        <v>2</v>
      </c>
      <c r="PV325">
        <v>2</v>
      </c>
      <c r="PX325">
        <v>2</v>
      </c>
      <c r="PZ325">
        <v>2</v>
      </c>
      <c r="QB325">
        <v>2</v>
      </c>
      <c r="QD325">
        <v>2</v>
      </c>
      <c r="QF325">
        <v>2</v>
      </c>
      <c r="QH325">
        <v>2</v>
      </c>
      <c r="QJ325">
        <v>2</v>
      </c>
      <c r="QL325">
        <v>2</v>
      </c>
      <c r="QN325">
        <v>2</v>
      </c>
      <c r="QP325">
        <v>2</v>
      </c>
      <c r="QR325">
        <v>2</v>
      </c>
      <c r="QT325">
        <v>2</v>
      </c>
      <c r="QV325">
        <v>2</v>
      </c>
      <c r="QX325">
        <v>2</v>
      </c>
      <c r="QZ325">
        <v>2</v>
      </c>
      <c r="RB325">
        <v>2</v>
      </c>
      <c r="RD325">
        <v>2</v>
      </c>
      <c r="RF325">
        <v>2</v>
      </c>
      <c r="RH325">
        <v>2</v>
      </c>
      <c r="RJ325">
        <v>2</v>
      </c>
      <c r="RL325">
        <v>2</v>
      </c>
      <c r="RN325">
        <v>2</v>
      </c>
      <c r="RP325">
        <v>2</v>
      </c>
      <c r="RR325">
        <v>2</v>
      </c>
      <c r="RT325">
        <v>2</v>
      </c>
      <c r="RV325">
        <v>2</v>
      </c>
      <c r="RX325">
        <v>2</v>
      </c>
      <c r="RZ325">
        <v>2</v>
      </c>
      <c r="SB325">
        <v>2</v>
      </c>
      <c r="SD325">
        <v>2</v>
      </c>
      <c r="SF325">
        <v>2</v>
      </c>
      <c r="SH325">
        <v>2</v>
      </c>
      <c r="SJ325">
        <v>2</v>
      </c>
      <c r="SL325">
        <v>2</v>
      </c>
      <c r="SN325">
        <v>2</v>
      </c>
      <c r="SP325">
        <v>2</v>
      </c>
      <c r="SR325">
        <v>2</v>
      </c>
      <c r="ST325">
        <v>2</v>
      </c>
      <c r="SV325">
        <v>2</v>
      </c>
      <c r="SX325">
        <v>2</v>
      </c>
      <c r="SZ325">
        <v>2</v>
      </c>
      <c r="TB325">
        <v>2</v>
      </c>
      <c r="TD325">
        <v>2</v>
      </c>
      <c r="TF325">
        <v>2</v>
      </c>
      <c r="TH325">
        <v>2</v>
      </c>
      <c r="TJ325">
        <v>2</v>
      </c>
      <c r="TL325">
        <v>2</v>
      </c>
      <c r="TN325">
        <v>2</v>
      </c>
      <c r="TP325">
        <v>2</v>
      </c>
      <c r="TR325">
        <v>2</v>
      </c>
      <c r="TT325">
        <v>2</v>
      </c>
      <c r="TV325">
        <v>2</v>
      </c>
      <c r="TX325">
        <v>2</v>
      </c>
      <c r="TZ325">
        <v>2</v>
      </c>
      <c r="UB325">
        <v>2</v>
      </c>
      <c r="UD325">
        <v>2</v>
      </c>
      <c r="UF325">
        <v>2</v>
      </c>
      <c r="UH325">
        <v>2</v>
      </c>
      <c r="UJ325">
        <v>2</v>
      </c>
      <c r="UL325">
        <v>2</v>
      </c>
      <c r="UN325">
        <v>2</v>
      </c>
      <c r="UP325">
        <v>2</v>
      </c>
      <c r="UR325">
        <v>2</v>
      </c>
      <c r="UT325">
        <v>2</v>
      </c>
      <c r="UV325">
        <v>2</v>
      </c>
      <c r="UX325">
        <v>2</v>
      </c>
      <c r="UZ325">
        <v>2</v>
      </c>
      <c r="VB325">
        <v>2</v>
      </c>
      <c r="VD325">
        <v>2</v>
      </c>
      <c r="VF325">
        <v>2</v>
      </c>
      <c r="VH325">
        <v>2</v>
      </c>
      <c r="VJ325">
        <v>2</v>
      </c>
      <c r="VL325">
        <v>2</v>
      </c>
      <c r="VN325">
        <v>2</v>
      </c>
      <c r="VP325">
        <v>2</v>
      </c>
      <c r="VR325">
        <v>2</v>
      </c>
      <c r="VT325">
        <v>2</v>
      </c>
      <c r="VV325">
        <v>2</v>
      </c>
      <c r="VX325">
        <v>2</v>
      </c>
      <c r="VZ325">
        <v>2</v>
      </c>
      <c r="WB325">
        <v>2</v>
      </c>
      <c r="WD325">
        <v>2</v>
      </c>
      <c r="WF325">
        <v>2</v>
      </c>
      <c r="WH325">
        <v>2</v>
      </c>
      <c r="WJ325">
        <v>2</v>
      </c>
      <c r="WL325">
        <v>2</v>
      </c>
      <c r="WN325">
        <v>2</v>
      </c>
      <c r="WP325">
        <v>2</v>
      </c>
      <c r="WR325">
        <v>2</v>
      </c>
      <c r="WT325">
        <v>2</v>
      </c>
      <c r="WV325">
        <v>2</v>
      </c>
      <c r="WX325">
        <v>2</v>
      </c>
      <c r="WZ325">
        <v>2</v>
      </c>
      <c r="XB325">
        <v>2</v>
      </c>
      <c r="XD325">
        <v>2</v>
      </c>
      <c r="XF325">
        <v>2</v>
      </c>
      <c r="XH325">
        <v>2</v>
      </c>
      <c r="XJ325">
        <v>2</v>
      </c>
      <c r="XL325">
        <v>2</v>
      </c>
      <c r="XN325">
        <v>2</v>
      </c>
      <c r="XP325">
        <v>2</v>
      </c>
      <c r="XR325">
        <v>2</v>
      </c>
      <c r="XT325">
        <v>2</v>
      </c>
      <c r="XV325">
        <v>2</v>
      </c>
      <c r="XX325">
        <v>2</v>
      </c>
      <c r="XZ325">
        <v>2</v>
      </c>
      <c r="YB325">
        <v>2</v>
      </c>
      <c r="YD325">
        <v>2</v>
      </c>
      <c r="YF325">
        <v>2</v>
      </c>
      <c r="YH325">
        <v>2</v>
      </c>
      <c r="YJ325">
        <v>2</v>
      </c>
      <c r="YL325">
        <v>2</v>
      </c>
      <c r="YN325">
        <v>2</v>
      </c>
      <c r="YP325">
        <v>2</v>
      </c>
      <c r="YR325">
        <v>2</v>
      </c>
      <c r="YT325">
        <v>2</v>
      </c>
      <c r="YV325">
        <v>2</v>
      </c>
      <c r="YX325">
        <v>2</v>
      </c>
      <c r="YZ325">
        <v>2</v>
      </c>
      <c r="ZB325">
        <v>2</v>
      </c>
      <c r="ZD325">
        <v>2</v>
      </c>
      <c r="ZF325">
        <v>2</v>
      </c>
      <c r="ZH325">
        <v>2</v>
      </c>
      <c r="ZJ325">
        <v>2</v>
      </c>
      <c r="ZL325">
        <v>2</v>
      </c>
      <c r="ZN325">
        <v>2</v>
      </c>
      <c r="ZP325">
        <v>2</v>
      </c>
      <c r="ZR325">
        <v>2</v>
      </c>
      <c r="ZT325">
        <v>2</v>
      </c>
      <c r="ZV325">
        <v>2</v>
      </c>
      <c r="ZX325">
        <v>2</v>
      </c>
      <c r="ZZ325">
        <v>2</v>
      </c>
      <c r="AAB325">
        <v>2</v>
      </c>
      <c r="AAD325">
        <v>2</v>
      </c>
      <c r="AAF325">
        <v>2</v>
      </c>
      <c r="AAH325">
        <v>2</v>
      </c>
      <c r="AAJ325">
        <v>2</v>
      </c>
      <c r="AAL325">
        <v>2</v>
      </c>
      <c r="AAN325">
        <v>2</v>
      </c>
      <c r="AAP325">
        <v>2</v>
      </c>
      <c r="AAR325">
        <v>2</v>
      </c>
      <c r="AAT325">
        <v>2</v>
      </c>
      <c r="AAV325">
        <v>2</v>
      </c>
      <c r="AAX325">
        <v>2</v>
      </c>
      <c r="AAZ325">
        <v>2</v>
      </c>
      <c r="ABB325">
        <v>2</v>
      </c>
      <c r="ABD325">
        <v>2</v>
      </c>
      <c r="ABF325">
        <v>2</v>
      </c>
      <c r="ABH325">
        <v>2</v>
      </c>
      <c r="ABJ325">
        <v>2</v>
      </c>
      <c r="ABL325">
        <v>2</v>
      </c>
      <c r="ABN325">
        <v>2</v>
      </c>
      <c r="ABP325">
        <v>2</v>
      </c>
      <c r="ABR325">
        <v>2</v>
      </c>
      <c r="ABT325">
        <v>2</v>
      </c>
      <c r="ABV325">
        <v>2</v>
      </c>
      <c r="ABX325">
        <v>2</v>
      </c>
      <c r="ABZ325">
        <v>2</v>
      </c>
      <c r="ACB325">
        <v>2</v>
      </c>
      <c r="ACD325">
        <v>2</v>
      </c>
      <c r="ACF325">
        <v>2</v>
      </c>
      <c r="ACH325">
        <v>2</v>
      </c>
      <c r="ACJ325">
        <v>2</v>
      </c>
      <c r="ACL325">
        <v>2</v>
      </c>
      <c r="ACN325">
        <v>2</v>
      </c>
      <c r="ACP325">
        <v>2</v>
      </c>
      <c r="ACR325">
        <v>2</v>
      </c>
      <c r="ACT325">
        <v>2</v>
      </c>
      <c r="ACV325">
        <v>2</v>
      </c>
      <c r="ACX325">
        <v>2</v>
      </c>
      <c r="ACZ325">
        <v>2</v>
      </c>
      <c r="ADB325">
        <v>2</v>
      </c>
      <c r="ADD325">
        <v>2</v>
      </c>
      <c r="ADF325">
        <v>2</v>
      </c>
      <c r="ADH325">
        <v>2</v>
      </c>
      <c r="ADJ325">
        <v>2</v>
      </c>
      <c r="ADL325">
        <v>2</v>
      </c>
      <c r="ADN325">
        <v>2</v>
      </c>
      <c r="ADP325">
        <v>2</v>
      </c>
      <c r="ADR325">
        <v>2</v>
      </c>
      <c r="ADT325">
        <v>2</v>
      </c>
      <c r="ADV325">
        <v>2</v>
      </c>
      <c r="ADX325">
        <v>2</v>
      </c>
      <c r="ADZ325">
        <v>2</v>
      </c>
      <c r="AEB325">
        <v>2</v>
      </c>
      <c r="AED325">
        <v>2</v>
      </c>
      <c r="AEF325">
        <v>2</v>
      </c>
      <c r="AEH325">
        <v>2</v>
      </c>
      <c r="AEJ325">
        <v>2</v>
      </c>
      <c r="AEL325">
        <v>2</v>
      </c>
      <c r="AEN325">
        <v>2</v>
      </c>
      <c r="AEP325">
        <v>2</v>
      </c>
      <c r="AER325">
        <v>2</v>
      </c>
      <c r="AET325">
        <v>2</v>
      </c>
      <c r="AEV325">
        <v>2</v>
      </c>
      <c r="AEX325">
        <v>2</v>
      </c>
      <c r="AEZ325">
        <v>2</v>
      </c>
      <c r="AFB325">
        <v>2</v>
      </c>
      <c r="AFD325">
        <v>2</v>
      </c>
      <c r="AFF325">
        <v>2</v>
      </c>
      <c r="AFH325">
        <v>2</v>
      </c>
      <c r="AFJ325">
        <v>2</v>
      </c>
      <c r="AFL325">
        <v>2</v>
      </c>
      <c r="AFN325">
        <v>2</v>
      </c>
      <c r="AFP325">
        <v>2</v>
      </c>
      <c r="AFR325">
        <v>2</v>
      </c>
      <c r="AFT325">
        <v>2</v>
      </c>
      <c r="AFV325">
        <v>2</v>
      </c>
      <c r="AFX325">
        <v>2</v>
      </c>
      <c r="AFZ325">
        <v>2</v>
      </c>
      <c r="AGB325">
        <v>2</v>
      </c>
      <c r="AGD325">
        <v>2</v>
      </c>
      <c r="AGF325">
        <v>2</v>
      </c>
      <c r="AGH325">
        <v>2</v>
      </c>
      <c r="AGJ325">
        <v>2</v>
      </c>
      <c r="AGL325">
        <v>2</v>
      </c>
      <c r="AGN325">
        <v>2</v>
      </c>
      <c r="AGP325">
        <v>2</v>
      </c>
      <c r="AGR325">
        <v>2</v>
      </c>
      <c r="AGT325">
        <v>2</v>
      </c>
      <c r="AGV325">
        <v>2</v>
      </c>
      <c r="AGX325">
        <v>2</v>
      </c>
      <c r="AGZ325">
        <v>2</v>
      </c>
      <c r="AHB325">
        <v>2</v>
      </c>
      <c r="AHD325">
        <v>2</v>
      </c>
      <c r="AHF325">
        <v>2</v>
      </c>
      <c r="AHH325">
        <v>2</v>
      </c>
      <c r="AHJ325">
        <v>2</v>
      </c>
      <c r="AHL325">
        <v>2</v>
      </c>
      <c r="AHN325">
        <v>2</v>
      </c>
      <c r="AHP325">
        <v>2</v>
      </c>
      <c r="AHR325">
        <v>2</v>
      </c>
      <c r="AHT325">
        <v>2</v>
      </c>
      <c r="AHV325">
        <v>2</v>
      </c>
      <c r="AHX325">
        <v>2</v>
      </c>
      <c r="AHZ325">
        <v>2</v>
      </c>
      <c r="AIB325">
        <v>2</v>
      </c>
      <c r="AID325">
        <v>2</v>
      </c>
      <c r="AIF325">
        <v>2</v>
      </c>
      <c r="AIH325">
        <v>2</v>
      </c>
      <c r="AIJ325">
        <v>2</v>
      </c>
      <c r="AIL325">
        <v>2</v>
      </c>
      <c r="AIN325">
        <v>2</v>
      </c>
      <c r="AIP325">
        <v>2</v>
      </c>
      <c r="AIR325">
        <v>2</v>
      </c>
      <c r="AIT325">
        <v>2</v>
      </c>
      <c r="AIV325">
        <v>2</v>
      </c>
      <c r="AIX325">
        <v>2</v>
      </c>
      <c r="AIZ325">
        <v>2</v>
      </c>
      <c r="AJB325">
        <v>2</v>
      </c>
      <c r="AJD325">
        <v>2</v>
      </c>
      <c r="AJF325">
        <v>2</v>
      </c>
      <c r="AJH325">
        <v>2</v>
      </c>
      <c r="AJJ325">
        <v>2</v>
      </c>
      <c r="AJL325">
        <v>2</v>
      </c>
      <c r="AJN325">
        <v>2</v>
      </c>
      <c r="AJP325">
        <v>2</v>
      </c>
      <c r="AJR325">
        <v>2</v>
      </c>
      <c r="AJT325">
        <v>2</v>
      </c>
      <c r="AJV325">
        <v>2</v>
      </c>
      <c r="AJX325">
        <v>2</v>
      </c>
      <c r="AJZ325">
        <v>2</v>
      </c>
      <c r="AKB325">
        <v>2</v>
      </c>
      <c r="AKD325">
        <v>2</v>
      </c>
      <c r="AKF325">
        <v>2</v>
      </c>
      <c r="AKH325">
        <v>2</v>
      </c>
      <c r="AKJ325">
        <v>2</v>
      </c>
      <c r="AKL325">
        <v>2</v>
      </c>
      <c r="AKN325">
        <v>2</v>
      </c>
      <c r="AKP325">
        <v>2</v>
      </c>
      <c r="AKR325">
        <v>2</v>
      </c>
      <c r="AKT325">
        <v>2</v>
      </c>
      <c r="AKV325">
        <v>2</v>
      </c>
      <c r="AKX325">
        <v>2</v>
      </c>
      <c r="AKZ325">
        <v>2</v>
      </c>
      <c r="ALB325">
        <v>2</v>
      </c>
      <c r="ALD325">
        <v>2</v>
      </c>
      <c r="ALF325">
        <v>2</v>
      </c>
      <c r="ALH325">
        <v>2</v>
      </c>
      <c r="ALJ325">
        <v>2</v>
      </c>
      <c r="ALL325">
        <v>2</v>
      </c>
      <c r="ALN325">
        <v>2</v>
      </c>
      <c r="ALP325">
        <v>2</v>
      </c>
      <c r="ALR325">
        <v>2</v>
      </c>
    </row>
    <row r="326" spans="1:1006" x14ac:dyDescent="0.25">
      <c r="A326">
        <v>17</v>
      </c>
      <c r="B326">
        <v>16.027829999999998</v>
      </c>
      <c r="H326">
        <v>17</v>
      </c>
      <c r="J326">
        <v>17</v>
      </c>
      <c r="L326">
        <v>17</v>
      </c>
      <c r="N326">
        <v>17</v>
      </c>
      <c r="P326">
        <v>17</v>
      </c>
      <c r="R326">
        <v>17</v>
      </c>
      <c r="T326">
        <v>17</v>
      </c>
      <c r="V326">
        <v>17</v>
      </c>
      <c r="X326">
        <v>17</v>
      </c>
      <c r="Z326">
        <v>17</v>
      </c>
      <c r="AB326">
        <v>17</v>
      </c>
      <c r="AD326">
        <v>17</v>
      </c>
      <c r="AF326">
        <v>17</v>
      </c>
      <c r="AH326">
        <v>17</v>
      </c>
      <c r="AJ326">
        <v>17</v>
      </c>
      <c r="AL326">
        <v>17</v>
      </c>
      <c r="AN326">
        <v>17</v>
      </c>
      <c r="AP326">
        <v>17</v>
      </c>
      <c r="AR326">
        <v>17</v>
      </c>
      <c r="AT326">
        <v>17</v>
      </c>
      <c r="AV326">
        <v>17</v>
      </c>
      <c r="AX326">
        <v>17</v>
      </c>
      <c r="AZ326">
        <v>17</v>
      </c>
      <c r="BB326">
        <v>17</v>
      </c>
      <c r="BD326">
        <v>17</v>
      </c>
      <c r="BF326">
        <v>17</v>
      </c>
      <c r="BH326">
        <v>17</v>
      </c>
      <c r="BJ326">
        <v>17</v>
      </c>
      <c r="BL326">
        <v>17</v>
      </c>
      <c r="BN326">
        <v>17</v>
      </c>
      <c r="BP326">
        <v>17</v>
      </c>
      <c r="BR326">
        <v>17</v>
      </c>
      <c r="BT326">
        <v>17</v>
      </c>
      <c r="BV326">
        <v>17</v>
      </c>
      <c r="BX326">
        <v>17</v>
      </c>
      <c r="BZ326">
        <v>17</v>
      </c>
      <c r="CB326">
        <v>17</v>
      </c>
      <c r="CD326">
        <v>17</v>
      </c>
      <c r="CF326">
        <v>17</v>
      </c>
      <c r="CH326">
        <v>17</v>
      </c>
      <c r="CJ326">
        <v>17</v>
      </c>
      <c r="CL326">
        <v>17</v>
      </c>
      <c r="CN326">
        <v>17</v>
      </c>
      <c r="CP326">
        <v>17</v>
      </c>
      <c r="CR326">
        <v>17</v>
      </c>
      <c r="CT326">
        <v>17</v>
      </c>
      <c r="CV326">
        <v>17</v>
      </c>
      <c r="CX326">
        <v>17</v>
      </c>
      <c r="CZ326">
        <v>17</v>
      </c>
      <c r="DB326">
        <v>17</v>
      </c>
      <c r="DD326">
        <v>17</v>
      </c>
      <c r="DF326">
        <v>17</v>
      </c>
      <c r="DH326">
        <v>17</v>
      </c>
      <c r="DJ326">
        <v>17</v>
      </c>
      <c r="DL326">
        <v>17</v>
      </c>
      <c r="DN326">
        <v>17</v>
      </c>
      <c r="DP326">
        <v>17</v>
      </c>
      <c r="DR326">
        <v>17</v>
      </c>
      <c r="DT326">
        <v>17</v>
      </c>
      <c r="DV326">
        <v>17</v>
      </c>
      <c r="DX326">
        <v>17</v>
      </c>
      <c r="DZ326">
        <v>17</v>
      </c>
      <c r="EB326">
        <v>17</v>
      </c>
      <c r="ED326">
        <v>17</v>
      </c>
      <c r="EF326">
        <v>17</v>
      </c>
      <c r="EH326">
        <v>17</v>
      </c>
      <c r="EJ326">
        <v>17</v>
      </c>
      <c r="EL326">
        <v>17</v>
      </c>
      <c r="EN326">
        <v>17</v>
      </c>
      <c r="EP326">
        <v>17</v>
      </c>
      <c r="ER326">
        <v>17</v>
      </c>
      <c r="ET326">
        <v>17</v>
      </c>
      <c r="EV326">
        <v>17</v>
      </c>
      <c r="EX326">
        <v>17</v>
      </c>
      <c r="EZ326">
        <v>17</v>
      </c>
      <c r="FB326">
        <v>17</v>
      </c>
      <c r="FD326">
        <v>17</v>
      </c>
      <c r="FF326">
        <v>17</v>
      </c>
      <c r="FH326">
        <v>17</v>
      </c>
      <c r="FJ326">
        <v>17</v>
      </c>
      <c r="FL326">
        <v>17</v>
      </c>
      <c r="FN326">
        <v>17</v>
      </c>
      <c r="FP326">
        <v>17</v>
      </c>
      <c r="FR326">
        <v>17</v>
      </c>
      <c r="FT326">
        <v>17</v>
      </c>
      <c r="FV326">
        <v>17</v>
      </c>
      <c r="FX326">
        <v>17</v>
      </c>
      <c r="FZ326">
        <v>17</v>
      </c>
      <c r="GB326">
        <v>17</v>
      </c>
      <c r="GD326">
        <v>17</v>
      </c>
      <c r="GF326">
        <v>17</v>
      </c>
      <c r="GH326">
        <v>17</v>
      </c>
      <c r="GJ326">
        <v>17</v>
      </c>
      <c r="GL326">
        <v>17</v>
      </c>
      <c r="GN326">
        <v>17</v>
      </c>
      <c r="GP326">
        <v>17</v>
      </c>
      <c r="GR326">
        <v>17</v>
      </c>
      <c r="GT326">
        <v>17</v>
      </c>
      <c r="GV326">
        <v>17</v>
      </c>
      <c r="GX326">
        <v>17</v>
      </c>
      <c r="GZ326">
        <v>17</v>
      </c>
      <c r="HB326">
        <v>17</v>
      </c>
      <c r="HD326">
        <v>17</v>
      </c>
      <c r="HF326">
        <v>17</v>
      </c>
      <c r="HH326">
        <v>17</v>
      </c>
      <c r="HJ326">
        <v>17</v>
      </c>
      <c r="HL326">
        <v>17</v>
      </c>
      <c r="HN326">
        <v>17</v>
      </c>
      <c r="HP326">
        <v>17</v>
      </c>
      <c r="HR326">
        <v>17</v>
      </c>
      <c r="HT326">
        <v>17</v>
      </c>
      <c r="HV326">
        <v>17</v>
      </c>
      <c r="HX326">
        <v>17</v>
      </c>
      <c r="HZ326">
        <v>17</v>
      </c>
      <c r="IB326">
        <v>17</v>
      </c>
      <c r="ID326">
        <v>17</v>
      </c>
      <c r="IF326">
        <v>17</v>
      </c>
      <c r="IH326">
        <v>17</v>
      </c>
      <c r="IJ326">
        <v>17</v>
      </c>
      <c r="IL326">
        <v>17</v>
      </c>
      <c r="IN326">
        <v>17</v>
      </c>
      <c r="IP326">
        <v>17</v>
      </c>
      <c r="IR326">
        <v>17</v>
      </c>
      <c r="IT326">
        <v>17</v>
      </c>
      <c r="IV326">
        <v>17</v>
      </c>
      <c r="IX326">
        <v>17</v>
      </c>
      <c r="IZ326">
        <v>17</v>
      </c>
      <c r="JB326">
        <v>17</v>
      </c>
      <c r="JD326">
        <v>17</v>
      </c>
      <c r="JF326">
        <v>17</v>
      </c>
      <c r="JH326">
        <v>17</v>
      </c>
      <c r="JJ326">
        <v>17</v>
      </c>
      <c r="JL326">
        <v>17</v>
      </c>
      <c r="JN326">
        <v>17</v>
      </c>
      <c r="JP326">
        <v>17</v>
      </c>
      <c r="JR326">
        <v>17</v>
      </c>
      <c r="JT326">
        <v>17</v>
      </c>
      <c r="JV326">
        <v>17</v>
      </c>
      <c r="JX326">
        <v>17</v>
      </c>
      <c r="JZ326">
        <v>17</v>
      </c>
      <c r="KB326">
        <v>17</v>
      </c>
      <c r="KD326">
        <v>17</v>
      </c>
      <c r="KF326">
        <v>17</v>
      </c>
      <c r="KH326">
        <v>17</v>
      </c>
      <c r="KJ326">
        <v>17</v>
      </c>
      <c r="KL326">
        <v>17</v>
      </c>
      <c r="KN326">
        <v>17</v>
      </c>
      <c r="KP326">
        <v>17</v>
      </c>
      <c r="KR326">
        <v>17</v>
      </c>
      <c r="KT326">
        <v>17</v>
      </c>
      <c r="KV326">
        <v>17</v>
      </c>
      <c r="KX326">
        <v>17</v>
      </c>
      <c r="KZ326">
        <v>17</v>
      </c>
      <c r="LB326">
        <v>17</v>
      </c>
      <c r="LD326">
        <v>17</v>
      </c>
      <c r="LF326">
        <v>17</v>
      </c>
      <c r="LH326">
        <v>17</v>
      </c>
      <c r="LJ326">
        <v>17</v>
      </c>
      <c r="LL326">
        <v>17</v>
      </c>
      <c r="LN326">
        <v>17</v>
      </c>
      <c r="LP326">
        <v>17</v>
      </c>
      <c r="LR326">
        <v>17</v>
      </c>
      <c r="LT326">
        <v>17</v>
      </c>
      <c r="LV326">
        <v>17</v>
      </c>
      <c r="LX326">
        <v>17</v>
      </c>
      <c r="LZ326">
        <v>17</v>
      </c>
      <c r="MB326">
        <v>17</v>
      </c>
      <c r="MD326">
        <v>17</v>
      </c>
      <c r="MF326">
        <v>17</v>
      </c>
      <c r="MH326">
        <v>17</v>
      </c>
      <c r="MJ326">
        <v>17</v>
      </c>
      <c r="ML326">
        <v>17</v>
      </c>
      <c r="MN326">
        <v>17</v>
      </c>
      <c r="MP326">
        <v>17</v>
      </c>
      <c r="MR326">
        <v>17</v>
      </c>
      <c r="MT326">
        <v>17</v>
      </c>
      <c r="MV326">
        <v>17</v>
      </c>
      <c r="MX326">
        <v>17</v>
      </c>
      <c r="MZ326">
        <v>17</v>
      </c>
      <c r="NB326">
        <v>17</v>
      </c>
      <c r="ND326">
        <v>17</v>
      </c>
      <c r="NF326">
        <v>17</v>
      </c>
      <c r="NH326">
        <v>17</v>
      </c>
      <c r="NJ326">
        <v>17</v>
      </c>
      <c r="NL326">
        <v>17</v>
      </c>
      <c r="NN326">
        <v>17</v>
      </c>
      <c r="NP326">
        <v>17</v>
      </c>
      <c r="NR326">
        <v>17</v>
      </c>
      <c r="NT326">
        <v>17</v>
      </c>
      <c r="NV326">
        <v>17</v>
      </c>
      <c r="NX326">
        <v>17</v>
      </c>
      <c r="NZ326">
        <v>17</v>
      </c>
      <c r="OB326">
        <v>17</v>
      </c>
      <c r="OD326">
        <v>17</v>
      </c>
      <c r="OF326">
        <v>17</v>
      </c>
      <c r="OH326">
        <v>17</v>
      </c>
      <c r="OJ326">
        <v>17</v>
      </c>
      <c r="OL326">
        <v>17</v>
      </c>
      <c r="ON326">
        <v>17</v>
      </c>
      <c r="OP326">
        <v>17</v>
      </c>
      <c r="OR326">
        <v>17</v>
      </c>
      <c r="OT326">
        <v>17</v>
      </c>
      <c r="OV326">
        <v>17</v>
      </c>
      <c r="OX326">
        <v>17</v>
      </c>
      <c r="OZ326">
        <v>17</v>
      </c>
      <c r="PB326">
        <v>17</v>
      </c>
      <c r="PD326">
        <v>17</v>
      </c>
      <c r="PF326">
        <v>17</v>
      </c>
      <c r="PH326">
        <v>17</v>
      </c>
      <c r="PJ326">
        <v>17</v>
      </c>
      <c r="PL326">
        <v>17</v>
      </c>
      <c r="PN326">
        <v>17</v>
      </c>
      <c r="PP326">
        <v>17</v>
      </c>
      <c r="PR326">
        <v>17</v>
      </c>
      <c r="PT326">
        <v>17</v>
      </c>
      <c r="PV326">
        <v>17</v>
      </c>
      <c r="PX326">
        <v>17</v>
      </c>
      <c r="PZ326">
        <v>17</v>
      </c>
      <c r="QB326">
        <v>17</v>
      </c>
      <c r="QD326">
        <v>17</v>
      </c>
      <c r="QF326">
        <v>17</v>
      </c>
      <c r="QH326">
        <v>17</v>
      </c>
      <c r="QJ326">
        <v>17</v>
      </c>
      <c r="QL326">
        <v>17</v>
      </c>
      <c r="QN326">
        <v>17</v>
      </c>
      <c r="QP326">
        <v>17</v>
      </c>
      <c r="QR326">
        <v>17</v>
      </c>
      <c r="QT326">
        <v>17</v>
      </c>
      <c r="QV326">
        <v>17</v>
      </c>
      <c r="QX326">
        <v>17</v>
      </c>
      <c r="QZ326">
        <v>17</v>
      </c>
      <c r="RB326">
        <v>17</v>
      </c>
      <c r="RD326">
        <v>17</v>
      </c>
      <c r="RF326">
        <v>17</v>
      </c>
      <c r="RH326">
        <v>17</v>
      </c>
      <c r="RJ326">
        <v>17</v>
      </c>
      <c r="RL326">
        <v>17</v>
      </c>
      <c r="RN326">
        <v>17</v>
      </c>
      <c r="RP326">
        <v>17</v>
      </c>
      <c r="RR326">
        <v>17</v>
      </c>
      <c r="RT326">
        <v>17</v>
      </c>
      <c r="RV326">
        <v>17</v>
      </c>
      <c r="RX326">
        <v>17</v>
      </c>
      <c r="RZ326">
        <v>17</v>
      </c>
      <c r="SB326">
        <v>17</v>
      </c>
      <c r="SD326">
        <v>17</v>
      </c>
      <c r="SF326">
        <v>17</v>
      </c>
      <c r="SH326">
        <v>17</v>
      </c>
      <c r="SJ326">
        <v>17</v>
      </c>
      <c r="SL326">
        <v>17</v>
      </c>
      <c r="SN326">
        <v>17</v>
      </c>
      <c r="SP326">
        <v>17</v>
      </c>
      <c r="SR326">
        <v>17</v>
      </c>
      <c r="ST326">
        <v>17</v>
      </c>
      <c r="SV326">
        <v>17</v>
      </c>
      <c r="SX326">
        <v>17</v>
      </c>
      <c r="SZ326">
        <v>17</v>
      </c>
      <c r="TB326">
        <v>17</v>
      </c>
      <c r="TD326">
        <v>17</v>
      </c>
      <c r="TF326">
        <v>17</v>
      </c>
      <c r="TH326">
        <v>17</v>
      </c>
      <c r="TJ326">
        <v>17</v>
      </c>
      <c r="TL326">
        <v>17</v>
      </c>
      <c r="TN326">
        <v>17</v>
      </c>
      <c r="TP326">
        <v>17</v>
      </c>
      <c r="TR326">
        <v>17</v>
      </c>
      <c r="TT326">
        <v>17</v>
      </c>
      <c r="TV326">
        <v>17</v>
      </c>
      <c r="TX326">
        <v>17</v>
      </c>
      <c r="TZ326">
        <v>17</v>
      </c>
      <c r="UB326">
        <v>17</v>
      </c>
      <c r="UD326">
        <v>17</v>
      </c>
      <c r="UF326">
        <v>17</v>
      </c>
      <c r="UH326">
        <v>17</v>
      </c>
      <c r="UJ326">
        <v>17</v>
      </c>
      <c r="UL326">
        <v>17</v>
      </c>
      <c r="UN326">
        <v>17</v>
      </c>
      <c r="UP326">
        <v>17</v>
      </c>
      <c r="UR326">
        <v>17</v>
      </c>
      <c r="UT326">
        <v>17</v>
      </c>
      <c r="UV326">
        <v>17</v>
      </c>
      <c r="UX326">
        <v>17</v>
      </c>
      <c r="UZ326">
        <v>17</v>
      </c>
      <c r="VB326">
        <v>17</v>
      </c>
      <c r="VD326">
        <v>17</v>
      </c>
      <c r="VF326">
        <v>17</v>
      </c>
      <c r="VH326">
        <v>17</v>
      </c>
      <c r="VJ326">
        <v>17</v>
      </c>
      <c r="VL326">
        <v>17</v>
      </c>
      <c r="VN326">
        <v>17</v>
      </c>
      <c r="VP326">
        <v>17</v>
      </c>
      <c r="VR326">
        <v>17</v>
      </c>
      <c r="VT326">
        <v>17</v>
      </c>
      <c r="VV326">
        <v>17</v>
      </c>
      <c r="VX326">
        <v>17</v>
      </c>
      <c r="VZ326">
        <v>17</v>
      </c>
      <c r="WB326">
        <v>17</v>
      </c>
      <c r="WD326">
        <v>17</v>
      </c>
      <c r="WF326">
        <v>17</v>
      </c>
      <c r="WH326">
        <v>17</v>
      </c>
      <c r="WJ326">
        <v>17</v>
      </c>
      <c r="WL326">
        <v>17</v>
      </c>
      <c r="WN326">
        <v>17</v>
      </c>
      <c r="WP326">
        <v>17</v>
      </c>
      <c r="WR326">
        <v>17</v>
      </c>
      <c r="WT326">
        <v>17</v>
      </c>
      <c r="WV326">
        <v>17</v>
      </c>
      <c r="WX326">
        <v>17</v>
      </c>
      <c r="WZ326">
        <v>17</v>
      </c>
      <c r="XB326">
        <v>17</v>
      </c>
      <c r="XD326">
        <v>17</v>
      </c>
      <c r="XF326">
        <v>17</v>
      </c>
      <c r="XH326">
        <v>17</v>
      </c>
      <c r="XJ326">
        <v>17</v>
      </c>
      <c r="XL326">
        <v>17</v>
      </c>
      <c r="XN326">
        <v>17</v>
      </c>
      <c r="XP326">
        <v>17</v>
      </c>
      <c r="XR326">
        <v>17</v>
      </c>
      <c r="XT326">
        <v>17</v>
      </c>
      <c r="XV326">
        <v>17</v>
      </c>
      <c r="XX326">
        <v>17</v>
      </c>
      <c r="XZ326">
        <v>17</v>
      </c>
      <c r="YB326">
        <v>17</v>
      </c>
      <c r="YD326">
        <v>17</v>
      </c>
      <c r="YF326">
        <v>17</v>
      </c>
      <c r="YH326">
        <v>17</v>
      </c>
      <c r="YJ326">
        <v>17</v>
      </c>
      <c r="YL326">
        <v>17</v>
      </c>
      <c r="YN326">
        <v>17</v>
      </c>
      <c r="YP326">
        <v>17</v>
      </c>
      <c r="YR326">
        <v>17</v>
      </c>
      <c r="YT326">
        <v>17</v>
      </c>
      <c r="YV326">
        <v>17</v>
      </c>
      <c r="YX326">
        <v>17</v>
      </c>
      <c r="YZ326">
        <v>17</v>
      </c>
      <c r="ZB326">
        <v>17</v>
      </c>
      <c r="ZD326">
        <v>17</v>
      </c>
      <c r="ZF326">
        <v>17</v>
      </c>
      <c r="ZH326">
        <v>17</v>
      </c>
      <c r="ZJ326">
        <v>17</v>
      </c>
      <c r="ZL326">
        <v>17</v>
      </c>
      <c r="ZN326">
        <v>17</v>
      </c>
      <c r="ZP326">
        <v>17</v>
      </c>
      <c r="ZR326">
        <v>17</v>
      </c>
      <c r="ZT326">
        <v>17</v>
      </c>
      <c r="ZV326">
        <v>17</v>
      </c>
      <c r="ZX326">
        <v>17</v>
      </c>
      <c r="ZZ326">
        <v>17</v>
      </c>
      <c r="AAB326">
        <v>17</v>
      </c>
      <c r="AAD326">
        <v>17</v>
      </c>
      <c r="AAF326">
        <v>17</v>
      </c>
      <c r="AAH326">
        <v>17</v>
      </c>
      <c r="AAJ326">
        <v>17</v>
      </c>
      <c r="AAL326">
        <v>17</v>
      </c>
      <c r="AAN326">
        <v>17</v>
      </c>
      <c r="AAP326">
        <v>17</v>
      </c>
      <c r="AAR326">
        <v>17</v>
      </c>
      <c r="AAT326">
        <v>17</v>
      </c>
      <c r="AAV326">
        <v>17</v>
      </c>
      <c r="AAX326">
        <v>17</v>
      </c>
      <c r="AAZ326">
        <v>17</v>
      </c>
      <c r="ABB326">
        <v>17</v>
      </c>
      <c r="ABD326">
        <v>17</v>
      </c>
      <c r="ABF326">
        <v>17</v>
      </c>
      <c r="ABH326">
        <v>17</v>
      </c>
      <c r="ABJ326">
        <v>17</v>
      </c>
      <c r="ABL326">
        <v>17</v>
      </c>
      <c r="ABN326">
        <v>17</v>
      </c>
      <c r="ABP326">
        <v>17</v>
      </c>
      <c r="ABR326">
        <v>17</v>
      </c>
      <c r="ABT326">
        <v>17</v>
      </c>
      <c r="ABV326">
        <v>17</v>
      </c>
      <c r="ABX326">
        <v>17</v>
      </c>
      <c r="ABZ326">
        <v>17</v>
      </c>
      <c r="ACB326">
        <v>17</v>
      </c>
      <c r="ACD326">
        <v>17</v>
      </c>
      <c r="ACF326">
        <v>17</v>
      </c>
      <c r="ACH326">
        <v>17</v>
      </c>
      <c r="ACJ326">
        <v>17</v>
      </c>
      <c r="ACL326">
        <v>17</v>
      </c>
      <c r="ACN326">
        <v>17</v>
      </c>
      <c r="ACP326">
        <v>17</v>
      </c>
      <c r="ACR326">
        <v>17</v>
      </c>
      <c r="ACT326">
        <v>17</v>
      </c>
      <c r="ACV326">
        <v>17</v>
      </c>
      <c r="ACX326">
        <v>17</v>
      </c>
      <c r="ACZ326">
        <v>17</v>
      </c>
      <c r="ADB326">
        <v>17</v>
      </c>
      <c r="ADD326">
        <v>17</v>
      </c>
      <c r="ADF326">
        <v>17</v>
      </c>
      <c r="ADH326">
        <v>17</v>
      </c>
      <c r="ADJ326">
        <v>17</v>
      </c>
      <c r="ADL326">
        <v>17</v>
      </c>
      <c r="ADN326">
        <v>17</v>
      </c>
      <c r="ADP326">
        <v>17</v>
      </c>
      <c r="ADR326">
        <v>17</v>
      </c>
      <c r="ADT326">
        <v>17</v>
      </c>
      <c r="ADV326">
        <v>17</v>
      </c>
      <c r="ADX326">
        <v>17</v>
      </c>
      <c r="ADZ326">
        <v>17</v>
      </c>
      <c r="AEB326">
        <v>17</v>
      </c>
      <c r="AED326">
        <v>17</v>
      </c>
      <c r="AEF326">
        <v>17</v>
      </c>
      <c r="AEH326">
        <v>17</v>
      </c>
      <c r="AEJ326">
        <v>17</v>
      </c>
      <c r="AEL326">
        <v>17</v>
      </c>
      <c r="AEN326">
        <v>17</v>
      </c>
      <c r="AEP326">
        <v>17</v>
      </c>
      <c r="AER326">
        <v>17</v>
      </c>
      <c r="AET326">
        <v>17</v>
      </c>
      <c r="AEV326">
        <v>17</v>
      </c>
      <c r="AEX326">
        <v>17</v>
      </c>
      <c r="AEZ326">
        <v>17</v>
      </c>
      <c r="AFB326">
        <v>17</v>
      </c>
      <c r="AFD326">
        <v>17</v>
      </c>
      <c r="AFF326">
        <v>17</v>
      </c>
      <c r="AFH326">
        <v>17</v>
      </c>
      <c r="AFJ326">
        <v>17</v>
      </c>
      <c r="AFL326">
        <v>17</v>
      </c>
      <c r="AFN326">
        <v>17</v>
      </c>
      <c r="AFP326">
        <v>17</v>
      </c>
      <c r="AFR326">
        <v>17</v>
      </c>
      <c r="AFT326">
        <v>17</v>
      </c>
      <c r="AFV326">
        <v>17</v>
      </c>
      <c r="AFX326">
        <v>17</v>
      </c>
      <c r="AFZ326">
        <v>17</v>
      </c>
      <c r="AGB326">
        <v>17</v>
      </c>
      <c r="AGD326">
        <v>17</v>
      </c>
      <c r="AGF326">
        <v>17</v>
      </c>
      <c r="AGH326">
        <v>17</v>
      </c>
      <c r="AGJ326">
        <v>17</v>
      </c>
      <c r="AGL326">
        <v>17</v>
      </c>
      <c r="AGN326">
        <v>17</v>
      </c>
      <c r="AGP326">
        <v>17</v>
      </c>
      <c r="AGR326">
        <v>17</v>
      </c>
      <c r="AGT326">
        <v>17</v>
      </c>
      <c r="AGV326">
        <v>17</v>
      </c>
      <c r="AGX326">
        <v>17</v>
      </c>
      <c r="AGZ326">
        <v>17</v>
      </c>
      <c r="AHB326">
        <v>17</v>
      </c>
      <c r="AHD326">
        <v>17</v>
      </c>
      <c r="AHF326">
        <v>17</v>
      </c>
      <c r="AHH326">
        <v>17</v>
      </c>
      <c r="AHJ326">
        <v>17</v>
      </c>
      <c r="AHL326">
        <v>17</v>
      </c>
      <c r="AHN326">
        <v>17</v>
      </c>
      <c r="AHP326">
        <v>17</v>
      </c>
      <c r="AHR326">
        <v>17</v>
      </c>
      <c r="AHT326">
        <v>17</v>
      </c>
      <c r="AHV326">
        <v>17</v>
      </c>
      <c r="AHX326">
        <v>17</v>
      </c>
      <c r="AHZ326">
        <v>17</v>
      </c>
      <c r="AIB326">
        <v>17</v>
      </c>
      <c r="AID326">
        <v>17</v>
      </c>
      <c r="AIF326">
        <v>17</v>
      </c>
      <c r="AIH326">
        <v>17</v>
      </c>
      <c r="AIJ326">
        <v>17</v>
      </c>
      <c r="AIL326">
        <v>17</v>
      </c>
      <c r="AIN326">
        <v>17</v>
      </c>
      <c r="AIP326">
        <v>17</v>
      </c>
      <c r="AIR326">
        <v>17</v>
      </c>
      <c r="AIT326">
        <v>17</v>
      </c>
      <c r="AIV326">
        <v>17</v>
      </c>
      <c r="AIX326">
        <v>17</v>
      </c>
      <c r="AIZ326">
        <v>17</v>
      </c>
      <c r="AJB326">
        <v>17</v>
      </c>
      <c r="AJD326">
        <v>17</v>
      </c>
      <c r="AJF326">
        <v>17</v>
      </c>
      <c r="AJH326">
        <v>17</v>
      </c>
      <c r="AJJ326">
        <v>17</v>
      </c>
      <c r="AJL326">
        <v>17</v>
      </c>
      <c r="AJN326">
        <v>17</v>
      </c>
      <c r="AJP326">
        <v>17</v>
      </c>
      <c r="AJR326">
        <v>17</v>
      </c>
      <c r="AJT326">
        <v>17</v>
      </c>
      <c r="AJV326">
        <v>17</v>
      </c>
      <c r="AJX326">
        <v>17</v>
      </c>
      <c r="AJZ326">
        <v>17</v>
      </c>
      <c r="AKB326">
        <v>17</v>
      </c>
      <c r="AKD326">
        <v>17</v>
      </c>
      <c r="AKF326">
        <v>17</v>
      </c>
      <c r="AKH326">
        <v>17</v>
      </c>
      <c r="AKJ326">
        <v>17</v>
      </c>
      <c r="AKL326">
        <v>17</v>
      </c>
      <c r="AKN326">
        <v>17</v>
      </c>
      <c r="AKP326">
        <v>17</v>
      </c>
      <c r="AKR326">
        <v>17</v>
      </c>
      <c r="AKT326">
        <v>17</v>
      </c>
      <c r="AKV326">
        <v>17</v>
      </c>
      <c r="AKX326">
        <v>17</v>
      </c>
      <c r="AKZ326">
        <v>17</v>
      </c>
      <c r="ALB326">
        <v>17</v>
      </c>
      <c r="ALD326">
        <v>17</v>
      </c>
      <c r="ALF326">
        <v>17</v>
      </c>
      <c r="ALH326">
        <v>17</v>
      </c>
      <c r="ALJ326">
        <v>17</v>
      </c>
      <c r="ALL326">
        <v>17</v>
      </c>
      <c r="ALN326">
        <v>17</v>
      </c>
      <c r="ALP326">
        <v>17</v>
      </c>
      <c r="ALR326">
        <v>17</v>
      </c>
    </row>
    <row r="327" spans="1:1006" x14ac:dyDescent="0.25">
      <c r="A327">
        <v>61</v>
      </c>
      <c r="B327">
        <v>15.03058</v>
      </c>
      <c r="H327">
        <v>61</v>
      </c>
      <c r="J327">
        <v>61</v>
      </c>
      <c r="L327">
        <v>61</v>
      </c>
      <c r="N327">
        <v>61</v>
      </c>
      <c r="P327">
        <v>61</v>
      </c>
      <c r="R327">
        <v>61</v>
      </c>
      <c r="T327">
        <v>61</v>
      </c>
      <c r="V327">
        <v>61</v>
      </c>
      <c r="X327">
        <v>61</v>
      </c>
      <c r="Z327">
        <v>61</v>
      </c>
      <c r="AB327">
        <v>61</v>
      </c>
      <c r="AD327">
        <v>61</v>
      </c>
      <c r="AF327">
        <v>61</v>
      </c>
      <c r="AH327">
        <v>61</v>
      </c>
      <c r="AJ327">
        <v>61</v>
      </c>
      <c r="AL327">
        <v>61</v>
      </c>
      <c r="AN327">
        <v>61</v>
      </c>
      <c r="AP327">
        <v>61</v>
      </c>
      <c r="AR327">
        <v>61</v>
      </c>
      <c r="AT327">
        <v>61</v>
      </c>
      <c r="AV327">
        <v>61</v>
      </c>
      <c r="AX327">
        <v>61</v>
      </c>
      <c r="AZ327">
        <v>61</v>
      </c>
      <c r="BB327">
        <v>61</v>
      </c>
      <c r="BD327">
        <v>61</v>
      </c>
      <c r="BF327">
        <v>61</v>
      </c>
      <c r="BH327">
        <v>61</v>
      </c>
      <c r="BJ327">
        <v>61</v>
      </c>
      <c r="BL327">
        <v>61</v>
      </c>
      <c r="BN327">
        <v>61</v>
      </c>
      <c r="BP327">
        <v>61</v>
      </c>
      <c r="BR327">
        <v>61</v>
      </c>
      <c r="BT327">
        <v>61</v>
      </c>
      <c r="BV327">
        <v>61</v>
      </c>
      <c r="BX327">
        <v>61</v>
      </c>
      <c r="BZ327">
        <v>61</v>
      </c>
      <c r="CB327">
        <v>61</v>
      </c>
      <c r="CD327">
        <v>61</v>
      </c>
      <c r="CF327">
        <v>61</v>
      </c>
      <c r="CH327">
        <v>61</v>
      </c>
      <c r="CJ327">
        <v>61</v>
      </c>
      <c r="CL327">
        <v>61</v>
      </c>
      <c r="CN327">
        <v>61</v>
      </c>
      <c r="CP327">
        <v>61</v>
      </c>
      <c r="CR327">
        <v>61</v>
      </c>
      <c r="CT327">
        <v>61</v>
      </c>
      <c r="CV327">
        <v>61</v>
      </c>
      <c r="CX327">
        <v>61</v>
      </c>
      <c r="CZ327">
        <v>61</v>
      </c>
      <c r="DB327">
        <v>61</v>
      </c>
      <c r="DD327">
        <v>61</v>
      </c>
      <c r="DF327">
        <v>61</v>
      </c>
      <c r="DH327">
        <v>61</v>
      </c>
      <c r="DJ327">
        <v>61</v>
      </c>
      <c r="DL327">
        <v>61</v>
      </c>
      <c r="DN327">
        <v>61</v>
      </c>
      <c r="DP327">
        <v>61</v>
      </c>
      <c r="DR327">
        <v>61</v>
      </c>
      <c r="DT327">
        <v>61</v>
      </c>
      <c r="DV327">
        <v>61</v>
      </c>
      <c r="DX327">
        <v>61</v>
      </c>
      <c r="DZ327">
        <v>61</v>
      </c>
      <c r="EB327">
        <v>61</v>
      </c>
      <c r="ED327">
        <v>61</v>
      </c>
      <c r="EF327">
        <v>61</v>
      </c>
      <c r="EH327">
        <v>61</v>
      </c>
      <c r="EJ327">
        <v>61</v>
      </c>
      <c r="EL327">
        <v>61</v>
      </c>
      <c r="EN327">
        <v>61</v>
      </c>
      <c r="EP327">
        <v>61</v>
      </c>
      <c r="ER327">
        <v>61</v>
      </c>
      <c r="ET327">
        <v>61</v>
      </c>
      <c r="EV327">
        <v>61</v>
      </c>
      <c r="EX327">
        <v>61</v>
      </c>
      <c r="EZ327">
        <v>61</v>
      </c>
      <c r="FB327">
        <v>61</v>
      </c>
      <c r="FD327">
        <v>61</v>
      </c>
      <c r="FF327">
        <v>61</v>
      </c>
      <c r="FH327">
        <v>61</v>
      </c>
      <c r="FJ327">
        <v>61</v>
      </c>
      <c r="FL327">
        <v>61</v>
      </c>
      <c r="FN327">
        <v>61</v>
      </c>
      <c r="FP327">
        <v>61</v>
      </c>
      <c r="FR327">
        <v>61</v>
      </c>
      <c r="FT327">
        <v>61</v>
      </c>
      <c r="FV327">
        <v>61</v>
      </c>
      <c r="FX327">
        <v>61</v>
      </c>
      <c r="FZ327">
        <v>61</v>
      </c>
      <c r="GB327">
        <v>61</v>
      </c>
      <c r="GD327">
        <v>61</v>
      </c>
      <c r="GF327">
        <v>61</v>
      </c>
      <c r="GH327">
        <v>61</v>
      </c>
      <c r="GJ327">
        <v>61</v>
      </c>
      <c r="GL327">
        <v>61</v>
      </c>
      <c r="GN327">
        <v>61</v>
      </c>
      <c r="GP327">
        <v>61</v>
      </c>
      <c r="GR327">
        <v>61</v>
      </c>
      <c r="GT327">
        <v>61</v>
      </c>
      <c r="GV327">
        <v>61</v>
      </c>
      <c r="GX327">
        <v>61</v>
      </c>
      <c r="GZ327">
        <v>61</v>
      </c>
      <c r="HB327">
        <v>61</v>
      </c>
      <c r="HD327">
        <v>61</v>
      </c>
      <c r="HF327">
        <v>61</v>
      </c>
      <c r="HH327">
        <v>61</v>
      </c>
      <c r="HJ327">
        <v>61</v>
      </c>
      <c r="HL327">
        <v>61</v>
      </c>
      <c r="HN327">
        <v>61</v>
      </c>
      <c r="HP327">
        <v>61</v>
      </c>
      <c r="HR327">
        <v>61</v>
      </c>
      <c r="HT327">
        <v>61</v>
      </c>
      <c r="HV327">
        <v>61</v>
      </c>
      <c r="HX327">
        <v>61</v>
      </c>
      <c r="HZ327">
        <v>61</v>
      </c>
      <c r="IB327">
        <v>61</v>
      </c>
      <c r="ID327">
        <v>61</v>
      </c>
      <c r="IF327">
        <v>61</v>
      </c>
      <c r="IH327">
        <v>61</v>
      </c>
      <c r="IJ327">
        <v>61</v>
      </c>
      <c r="IL327">
        <v>61</v>
      </c>
      <c r="IN327">
        <v>61</v>
      </c>
      <c r="IP327">
        <v>61</v>
      </c>
      <c r="IR327">
        <v>61</v>
      </c>
      <c r="IT327">
        <v>61</v>
      </c>
      <c r="IV327">
        <v>61</v>
      </c>
      <c r="IX327">
        <v>61</v>
      </c>
      <c r="IZ327">
        <v>61</v>
      </c>
      <c r="JB327">
        <v>61</v>
      </c>
      <c r="JD327">
        <v>61</v>
      </c>
      <c r="JF327">
        <v>61</v>
      </c>
      <c r="JH327">
        <v>61</v>
      </c>
      <c r="JJ327">
        <v>61</v>
      </c>
      <c r="JL327">
        <v>61</v>
      </c>
      <c r="JN327">
        <v>61</v>
      </c>
      <c r="JP327">
        <v>61</v>
      </c>
      <c r="JR327">
        <v>61</v>
      </c>
      <c r="JT327">
        <v>61</v>
      </c>
      <c r="JV327">
        <v>61</v>
      </c>
      <c r="JX327">
        <v>61</v>
      </c>
      <c r="JZ327">
        <v>61</v>
      </c>
      <c r="KB327">
        <v>61</v>
      </c>
      <c r="KD327">
        <v>61</v>
      </c>
      <c r="KF327">
        <v>61</v>
      </c>
      <c r="KH327">
        <v>61</v>
      </c>
      <c r="KJ327">
        <v>61</v>
      </c>
      <c r="KL327">
        <v>61</v>
      </c>
      <c r="KN327">
        <v>61</v>
      </c>
      <c r="KP327">
        <v>61</v>
      </c>
      <c r="KR327">
        <v>61</v>
      </c>
      <c r="KT327">
        <v>61</v>
      </c>
      <c r="KV327">
        <v>61</v>
      </c>
      <c r="KX327">
        <v>61</v>
      </c>
      <c r="KZ327">
        <v>61</v>
      </c>
      <c r="LB327">
        <v>61</v>
      </c>
      <c r="LD327">
        <v>61</v>
      </c>
      <c r="LF327">
        <v>61</v>
      </c>
      <c r="LH327">
        <v>61</v>
      </c>
      <c r="LJ327">
        <v>61</v>
      </c>
      <c r="LL327">
        <v>61</v>
      </c>
      <c r="LN327">
        <v>61</v>
      </c>
      <c r="LP327">
        <v>61</v>
      </c>
      <c r="LR327">
        <v>61</v>
      </c>
      <c r="LT327">
        <v>61</v>
      </c>
      <c r="LV327">
        <v>61</v>
      </c>
      <c r="LX327">
        <v>61</v>
      </c>
      <c r="LZ327">
        <v>61</v>
      </c>
      <c r="MB327">
        <v>61</v>
      </c>
      <c r="MD327">
        <v>61</v>
      </c>
      <c r="MF327">
        <v>61</v>
      </c>
      <c r="MH327">
        <v>61</v>
      </c>
      <c r="MJ327">
        <v>61</v>
      </c>
      <c r="ML327">
        <v>61</v>
      </c>
      <c r="MN327">
        <v>61</v>
      </c>
      <c r="MP327">
        <v>61</v>
      </c>
      <c r="MR327">
        <v>61</v>
      </c>
      <c r="MT327">
        <v>61</v>
      </c>
      <c r="MV327">
        <v>61</v>
      </c>
      <c r="MX327">
        <v>61</v>
      </c>
      <c r="MZ327">
        <v>61</v>
      </c>
      <c r="NB327">
        <v>61</v>
      </c>
      <c r="ND327">
        <v>61</v>
      </c>
      <c r="NF327">
        <v>61</v>
      </c>
      <c r="NH327">
        <v>61</v>
      </c>
      <c r="NJ327">
        <v>61</v>
      </c>
      <c r="NL327">
        <v>61</v>
      </c>
      <c r="NN327">
        <v>61</v>
      </c>
      <c r="NP327">
        <v>61</v>
      </c>
      <c r="NR327">
        <v>61</v>
      </c>
      <c r="NT327">
        <v>61</v>
      </c>
      <c r="NV327">
        <v>61</v>
      </c>
      <c r="NX327">
        <v>61</v>
      </c>
      <c r="NZ327">
        <v>61</v>
      </c>
      <c r="OB327">
        <v>61</v>
      </c>
      <c r="OD327">
        <v>61</v>
      </c>
      <c r="OF327">
        <v>61</v>
      </c>
      <c r="OH327">
        <v>61</v>
      </c>
      <c r="OJ327">
        <v>61</v>
      </c>
      <c r="OL327">
        <v>61</v>
      </c>
      <c r="ON327">
        <v>61</v>
      </c>
      <c r="OP327">
        <v>61</v>
      </c>
      <c r="OR327">
        <v>61</v>
      </c>
      <c r="OT327">
        <v>61</v>
      </c>
      <c r="OV327">
        <v>61</v>
      </c>
      <c r="OX327">
        <v>61</v>
      </c>
      <c r="OZ327">
        <v>61</v>
      </c>
      <c r="PB327">
        <v>61</v>
      </c>
      <c r="PD327">
        <v>61</v>
      </c>
      <c r="PF327">
        <v>61</v>
      </c>
      <c r="PH327">
        <v>61</v>
      </c>
      <c r="PJ327">
        <v>61</v>
      </c>
      <c r="PL327">
        <v>61</v>
      </c>
      <c r="PN327">
        <v>61</v>
      </c>
      <c r="PP327">
        <v>61</v>
      </c>
      <c r="PR327">
        <v>61</v>
      </c>
      <c r="PT327">
        <v>61</v>
      </c>
      <c r="PV327">
        <v>61</v>
      </c>
      <c r="PX327">
        <v>61</v>
      </c>
      <c r="PZ327">
        <v>61</v>
      </c>
      <c r="QB327">
        <v>61</v>
      </c>
      <c r="QD327">
        <v>61</v>
      </c>
      <c r="QF327">
        <v>61</v>
      </c>
      <c r="QH327">
        <v>61</v>
      </c>
      <c r="QJ327">
        <v>61</v>
      </c>
      <c r="QL327">
        <v>61</v>
      </c>
      <c r="QN327">
        <v>61</v>
      </c>
      <c r="QP327">
        <v>61</v>
      </c>
      <c r="QR327">
        <v>61</v>
      </c>
      <c r="QT327">
        <v>61</v>
      </c>
      <c r="QV327">
        <v>61</v>
      </c>
      <c r="QX327">
        <v>61</v>
      </c>
      <c r="QZ327">
        <v>61</v>
      </c>
      <c r="RB327">
        <v>61</v>
      </c>
      <c r="RD327">
        <v>61</v>
      </c>
      <c r="RF327">
        <v>61</v>
      </c>
      <c r="RH327">
        <v>61</v>
      </c>
      <c r="RJ327">
        <v>61</v>
      </c>
      <c r="RL327">
        <v>61</v>
      </c>
      <c r="RN327">
        <v>61</v>
      </c>
      <c r="RP327">
        <v>61</v>
      </c>
      <c r="RR327">
        <v>61</v>
      </c>
      <c r="RT327">
        <v>61</v>
      </c>
      <c r="RV327">
        <v>61</v>
      </c>
      <c r="RX327">
        <v>61</v>
      </c>
      <c r="RZ327">
        <v>61</v>
      </c>
      <c r="SB327">
        <v>61</v>
      </c>
      <c r="SD327">
        <v>61</v>
      </c>
      <c r="SF327">
        <v>61</v>
      </c>
      <c r="SH327">
        <v>61</v>
      </c>
      <c r="SJ327">
        <v>61</v>
      </c>
      <c r="SL327">
        <v>61</v>
      </c>
      <c r="SN327">
        <v>61</v>
      </c>
      <c r="SP327">
        <v>61</v>
      </c>
      <c r="SR327">
        <v>61</v>
      </c>
      <c r="ST327">
        <v>61</v>
      </c>
      <c r="SV327">
        <v>61</v>
      </c>
      <c r="SX327">
        <v>61</v>
      </c>
      <c r="SZ327">
        <v>61</v>
      </c>
      <c r="TB327">
        <v>61</v>
      </c>
      <c r="TD327">
        <v>61</v>
      </c>
      <c r="TF327">
        <v>61</v>
      </c>
      <c r="TH327">
        <v>61</v>
      </c>
      <c r="TJ327">
        <v>61</v>
      </c>
      <c r="TL327">
        <v>61</v>
      </c>
      <c r="TN327">
        <v>61</v>
      </c>
      <c r="TP327">
        <v>61</v>
      </c>
      <c r="TR327">
        <v>61</v>
      </c>
      <c r="TT327">
        <v>61</v>
      </c>
      <c r="TV327">
        <v>61</v>
      </c>
      <c r="TX327">
        <v>61</v>
      </c>
      <c r="TZ327">
        <v>61</v>
      </c>
      <c r="UB327">
        <v>61</v>
      </c>
      <c r="UD327">
        <v>61</v>
      </c>
      <c r="UF327">
        <v>61</v>
      </c>
      <c r="UH327">
        <v>61</v>
      </c>
      <c r="UJ327">
        <v>61</v>
      </c>
      <c r="UL327">
        <v>61</v>
      </c>
      <c r="UN327">
        <v>61</v>
      </c>
      <c r="UP327">
        <v>61</v>
      </c>
      <c r="UR327">
        <v>61</v>
      </c>
      <c r="UT327">
        <v>61</v>
      </c>
      <c r="UV327">
        <v>61</v>
      </c>
      <c r="UX327">
        <v>61</v>
      </c>
      <c r="UZ327">
        <v>61</v>
      </c>
      <c r="VB327">
        <v>61</v>
      </c>
      <c r="VD327">
        <v>61</v>
      </c>
      <c r="VF327">
        <v>61</v>
      </c>
      <c r="VH327">
        <v>61</v>
      </c>
      <c r="VJ327">
        <v>61</v>
      </c>
      <c r="VL327">
        <v>61</v>
      </c>
      <c r="VN327">
        <v>61</v>
      </c>
      <c r="VP327">
        <v>61</v>
      </c>
      <c r="VR327">
        <v>61</v>
      </c>
      <c r="VT327">
        <v>61</v>
      </c>
      <c r="VV327">
        <v>61</v>
      </c>
      <c r="VX327">
        <v>61</v>
      </c>
      <c r="VZ327">
        <v>61</v>
      </c>
      <c r="WB327">
        <v>61</v>
      </c>
      <c r="WD327">
        <v>61</v>
      </c>
      <c r="WF327">
        <v>61</v>
      </c>
      <c r="WH327">
        <v>61</v>
      </c>
      <c r="WJ327">
        <v>61</v>
      </c>
      <c r="WL327">
        <v>61</v>
      </c>
      <c r="WN327">
        <v>61</v>
      </c>
      <c r="WP327">
        <v>61</v>
      </c>
      <c r="WR327">
        <v>61</v>
      </c>
      <c r="WT327">
        <v>61</v>
      </c>
      <c r="WV327">
        <v>61</v>
      </c>
      <c r="WX327">
        <v>61</v>
      </c>
      <c r="WZ327">
        <v>61</v>
      </c>
      <c r="XB327">
        <v>61</v>
      </c>
      <c r="XD327">
        <v>61</v>
      </c>
      <c r="XF327">
        <v>61</v>
      </c>
      <c r="XH327">
        <v>61</v>
      </c>
      <c r="XJ327">
        <v>61</v>
      </c>
      <c r="XL327">
        <v>61</v>
      </c>
      <c r="XN327">
        <v>61</v>
      </c>
      <c r="XP327">
        <v>61</v>
      </c>
      <c r="XR327">
        <v>61</v>
      </c>
      <c r="XT327">
        <v>61</v>
      </c>
      <c r="XV327">
        <v>61</v>
      </c>
      <c r="XX327">
        <v>61</v>
      </c>
      <c r="XZ327">
        <v>61</v>
      </c>
      <c r="YB327">
        <v>61</v>
      </c>
      <c r="YD327">
        <v>61</v>
      </c>
      <c r="YF327">
        <v>61</v>
      </c>
      <c r="YH327">
        <v>61</v>
      </c>
      <c r="YJ327">
        <v>61</v>
      </c>
      <c r="YL327">
        <v>61</v>
      </c>
      <c r="YN327">
        <v>61</v>
      </c>
      <c r="YP327">
        <v>61</v>
      </c>
      <c r="YR327">
        <v>61</v>
      </c>
      <c r="YT327">
        <v>61</v>
      </c>
      <c r="YV327">
        <v>61</v>
      </c>
      <c r="YX327">
        <v>61</v>
      </c>
      <c r="YZ327">
        <v>61</v>
      </c>
      <c r="ZB327">
        <v>61</v>
      </c>
      <c r="ZD327">
        <v>61</v>
      </c>
      <c r="ZF327">
        <v>61</v>
      </c>
      <c r="ZH327">
        <v>61</v>
      </c>
      <c r="ZJ327">
        <v>61</v>
      </c>
      <c r="ZL327">
        <v>61</v>
      </c>
      <c r="ZN327">
        <v>61</v>
      </c>
      <c r="ZP327">
        <v>61</v>
      </c>
      <c r="ZR327">
        <v>61</v>
      </c>
      <c r="ZT327">
        <v>61</v>
      </c>
      <c r="ZV327">
        <v>61</v>
      </c>
      <c r="ZX327">
        <v>61</v>
      </c>
      <c r="ZZ327">
        <v>61</v>
      </c>
      <c r="AAB327">
        <v>61</v>
      </c>
      <c r="AAD327">
        <v>61</v>
      </c>
      <c r="AAF327">
        <v>61</v>
      </c>
      <c r="AAH327">
        <v>61</v>
      </c>
      <c r="AAJ327">
        <v>61</v>
      </c>
      <c r="AAL327">
        <v>61</v>
      </c>
      <c r="AAN327">
        <v>61</v>
      </c>
      <c r="AAP327">
        <v>61</v>
      </c>
      <c r="AAR327">
        <v>61</v>
      </c>
      <c r="AAT327">
        <v>61</v>
      </c>
      <c r="AAV327">
        <v>61</v>
      </c>
      <c r="AAX327">
        <v>61</v>
      </c>
      <c r="AAZ327">
        <v>61</v>
      </c>
      <c r="ABB327">
        <v>61</v>
      </c>
      <c r="ABD327">
        <v>61</v>
      </c>
      <c r="ABF327">
        <v>61</v>
      </c>
      <c r="ABH327">
        <v>61</v>
      </c>
      <c r="ABJ327">
        <v>61</v>
      </c>
      <c r="ABL327">
        <v>61</v>
      </c>
      <c r="ABN327">
        <v>61</v>
      </c>
      <c r="ABP327">
        <v>61</v>
      </c>
      <c r="ABR327">
        <v>61</v>
      </c>
      <c r="ABT327">
        <v>61</v>
      </c>
      <c r="ABV327">
        <v>61</v>
      </c>
      <c r="ABX327">
        <v>61</v>
      </c>
      <c r="ABZ327">
        <v>61</v>
      </c>
      <c r="ACB327">
        <v>61</v>
      </c>
      <c r="ACD327">
        <v>61</v>
      </c>
      <c r="ACF327">
        <v>61</v>
      </c>
      <c r="ACH327">
        <v>61</v>
      </c>
      <c r="ACJ327">
        <v>61</v>
      </c>
      <c r="ACL327">
        <v>61</v>
      </c>
      <c r="ACN327">
        <v>61</v>
      </c>
      <c r="ACP327">
        <v>61</v>
      </c>
      <c r="ACR327">
        <v>61</v>
      </c>
      <c r="ACT327">
        <v>61</v>
      </c>
      <c r="ACV327">
        <v>61</v>
      </c>
      <c r="ACX327">
        <v>61</v>
      </c>
      <c r="ACZ327">
        <v>61</v>
      </c>
      <c r="ADB327">
        <v>61</v>
      </c>
      <c r="ADD327">
        <v>61</v>
      </c>
      <c r="ADF327">
        <v>61</v>
      </c>
      <c r="ADH327">
        <v>61</v>
      </c>
      <c r="ADJ327">
        <v>61</v>
      </c>
      <c r="ADL327">
        <v>61</v>
      </c>
      <c r="ADN327">
        <v>61</v>
      </c>
      <c r="ADP327">
        <v>61</v>
      </c>
      <c r="ADR327">
        <v>61</v>
      </c>
      <c r="ADT327">
        <v>61</v>
      </c>
      <c r="ADV327">
        <v>61</v>
      </c>
      <c r="ADX327">
        <v>61</v>
      </c>
      <c r="ADZ327">
        <v>61</v>
      </c>
      <c r="AEB327">
        <v>61</v>
      </c>
      <c r="AED327">
        <v>61</v>
      </c>
      <c r="AEF327">
        <v>61</v>
      </c>
      <c r="AEH327">
        <v>61</v>
      </c>
      <c r="AEJ327">
        <v>61</v>
      </c>
      <c r="AEL327">
        <v>61</v>
      </c>
      <c r="AEN327">
        <v>61</v>
      </c>
      <c r="AEP327">
        <v>61</v>
      </c>
      <c r="AER327">
        <v>61</v>
      </c>
      <c r="AET327">
        <v>61</v>
      </c>
      <c r="AEV327">
        <v>61</v>
      </c>
      <c r="AEX327">
        <v>61</v>
      </c>
      <c r="AEZ327">
        <v>61</v>
      </c>
      <c r="AFB327">
        <v>61</v>
      </c>
      <c r="AFD327">
        <v>61</v>
      </c>
      <c r="AFF327">
        <v>61</v>
      </c>
      <c r="AFH327">
        <v>61</v>
      </c>
      <c r="AFJ327">
        <v>61</v>
      </c>
      <c r="AFL327">
        <v>61</v>
      </c>
      <c r="AFN327">
        <v>61</v>
      </c>
      <c r="AFP327">
        <v>61</v>
      </c>
      <c r="AFR327">
        <v>61</v>
      </c>
      <c r="AFT327">
        <v>61</v>
      </c>
      <c r="AFV327">
        <v>61</v>
      </c>
      <c r="AFX327">
        <v>61</v>
      </c>
      <c r="AFZ327">
        <v>61</v>
      </c>
      <c r="AGB327">
        <v>61</v>
      </c>
      <c r="AGD327">
        <v>61</v>
      </c>
      <c r="AGF327">
        <v>61</v>
      </c>
      <c r="AGH327">
        <v>61</v>
      </c>
      <c r="AGJ327">
        <v>61</v>
      </c>
      <c r="AGL327">
        <v>61</v>
      </c>
      <c r="AGN327">
        <v>61</v>
      </c>
      <c r="AGP327">
        <v>61</v>
      </c>
      <c r="AGR327">
        <v>61</v>
      </c>
      <c r="AGT327">
        <v>61</v>
      </c>
      <c r="AGV327">
        <v>61</v>
      </c>
      <c r="AGX327">
        <v>61</v>
      </c>
      <c r="AGZ327">
        <v>61</v>
      </c>
      <c r="AHB327">
        <v>61</v>
      </c>
      <c r="AHD327">
        <v>61</v>
      </c>
      <c r="AHF327">
        <v>61</v>
      </c>
      <c r="AHH327">
        <v>61</v>
      </c>
      <c r="AHJ327">
        <v>61</v>
      </c>
      <c r="AHL327">
        <v>61</v>
      </c>
      <c r="AHN327">
        <v>61</v>
      </c>
      <c r="AHP327">
        <v>61</v>
      </c>
      <c r="AHR327">
        <v>61</v>
      </c>
      <c r="AHT327">
        <v>61</v>
      </c>
      <c r="AHV327">
        <v>61</v>
      </c>
      <c r="AHX327">
        <v>61</v>
      </c>
      <c r="AHZ327">
        <v>61</v>
      </c>
      <c r="AIB327">
        <v>61</v>
      </c>
      <c r="AID327">
        <v>61</v>
      </c>
      <c r="AIF327">
        <v>61</v>
      </c>
      <c r="AIH327">
        <v>61</v>
      </c>
      <c r="AIJ327">
        <v>61</v>
      </c>
      <c r="AIL327">
        <v>61</v>
      </c>
      <c r="AIN327">
        <v>61</v>
      </c>
      <c r="AIP327">
        <v>61</v>
      </c>
      <c r="AIR327">
        <v>61</v>
      </c>
      <c r="AIT327">
        <v>61</v>
      </c>
      <c r="AIV327">
        <v>61</v>
      </c>
      <c r="AIX327">
        <v>61</v>
      </c>
      <c r="AIZ327">
        <v>61</v>
      </c>
      <c r="AJB327">
        <v>61</v>
      </c>
      <c r="AJD327">
        <v>61</v>
      </c>
      <c r="AJF327">
        <v>61</v>
      </c>
      <c r="AJH327">
        <v>61</v>
      </c>
      <c r="AJJ327">
        <v>61</v>
      </c>
      <c r="AJL327">
        <v>61</v>
      </c>
      <c r="AJN327">
        <v>61</v>
      </c>
      <c r="AJP327">
        <v>61</v>
      </c>
      <c r="AJR327">
        <v>61</v>
      </c>
      <c r="AJT327">
        <v>61</v>
      </c>
      <c r="AJV327">
        <v>61</v>
      </c>
      <c r="AJX327">
        <v>61</v>
      </c>
      <c r="AJZ327">
        <v>61</v>
      </c>
      <c r="AKB327">
        <v>61</v>
      </c>
      <c r="AKD327">
        <v>61</v>
      </c>
      <c r="AKF327">
        <v>61</v>
      </c>
      <c r="AKH327">
        <v>61</v>
      </c>
      <c r="AKJ327">
        <v>61</v>
      </c>
      <c r="AKL327">
        <v>61</v>
      </c>
      <c r="AKN327">
        <v>61</v>
      </c>
      <c r="AKP327">
        <v>61</v>
      </c>
      <c r="AKR327">
        <v>61</v>
      </c>
      <c r="AKT327">
        <v>61</v>
      </c>
      <c r="AKV327">
        <v>61</v>
      </c>
      <c r="AKX327">
        <v>61</v>
      </c>
      <c r="AKZ327">
        <v>61</v>
      </c>
      <c r="ALB327">
        <v>61</v>
      </c>
      <c r="ALD327">
        <v>61</v>
      </c>
      <c r="ALF327">
        <v>61</v>
      </c>
      <c r="ALH327">
        <v>61</v>
      </c>
      <c r="ALJ327">
        <v>61</v>
      </c>
      <c r="ALL327">
        <v>61</v>
      </c>
      <c r="ALN327">
        <v>61</v>
      </c>
      <c r="ALP327">
        <v>61</v>
      </c>
      <c r="ALR327">
        <v>61</v>
      </c>
    </row>
    <row r="328" spans="1:1006" x14ac:dyDescent="0.25">
      <c r="A328">
        <v>48</v>
      </c>
      <c r="B328">
        <v>15.029800000000002</v>
      </c>
      <c r="H328">
        <v>48</v>
      </c>
      <c r="J328">
        <v>48</v>
      </c>
      <c r="L328">
        <v>48</v>
      </c>
      <c r="N328">
        <v>48</v>
      </c>
      <c r="P328">
        <v>48</v>
      </c>
      <c r="R328">
        <v>48</v>
      </c>
      <c r="T328">
        <v>48</v>
      </c>
      <c r="V328">
        <v>48</v>
      </c>
      <c r="X328">
        <v>48</v>
      </c>
      <c r="Z328">
        <v>48</v>
      </c>
      <c r="AB328">
        <v>48</v>
      </c>
      <c r="AD328">
        <v>48</v>
      </c>
      <c r="AF328">
        <v>48</v>
      </c>
      <c r="AH328">
        <v>48</v>
      </c>
      <c r="AJ328">
        <v>48</v>
      </c>
      <c r="AL328">
        <v>48</v>
      </c>
      <c r="AN328">
        <v>48</v>
      </c>
      <c r="AP328">
        <v>48</v>
      </c>
      <c r="AR328">
        <v>48</v>
      </c>
      <c r="AT328">
        <v>48</v>
      </c>
      <c r="AV328">
        <v>48</v>
      </c>
      <c r="AX328">
        <v>48</v>
      </c>
      <c r="AZ328">
        <v>48</v>
      </c>
      <c r="BB328">
        <v>48</v>
      </c>
      <c r="BD328">
        <v>48</v>
      </c>
      <c r="BF328">
        <v>48</v>
      </c>
      <c r="BH328">
        <v>48</v>
      </c>
      <c r="BJ328">
        <v>48</v>
      </c>
      <c r="BL328">
        <v>48</v>
      </c>
      <c r="BN328">
        <v>48</v>
      </c>
      <c r="BP328">
        <v>48</v>
      </c>
      <c r="BR328">
        <v>48</v>
      </c>
      <c r="BT328">
        <v>48</v>
      </c>
      <c r="BV328">
        <v>48</v>
      </c>
      <c r="BX328">
        <v>48</v>
      </c>
      <c r="BZ328">
        <v>48</v>
      </c>
      <c r="CB328">
        <v>48</v>
      </c>
      <c r="CD328">
        <v>48</v>
      </c>
      <c r="CF328">
        <v>48</v>
      </c>
      <c r="CH328">
        <v>48</v>
      </c>
      <c r="CJ328">
        <v>48</v>
      </c>
      <c r="CL328">
        <v>48</v>
      </c>
      <c r="CN328">
        <v>48</v>
      </c>
      <c r="CP328">
        <v>48</v>
      </c>
      <c r="CR328">
        <v>48</v>
      </c>
      <c r="CT328">
        <v>48</v>
      </c>
      <c r="CV328">
        <v>48</v>
      </c>
      <c r="CX328">
        <v>48</v>
      </c>
      <c r="CZ328">
        <v>48</v>
      </c>
      <c r="DB328">
        <v>48</v>
      </c>
      <c r="DD328">
        <v>48</v>
      </c>
      <c r="DF328">
        <v>48</v>
      </c>
      <c r="DH328">
        <v>48</v>
      </c>
      <c r="DJ328">
        <v>48</v>
      </c>
      <c r="DL328">
        <v>48</v>
      </c>
      <c r="DN328">
        <v>48</v>
      </c>
      <c r="DP328">
        <v>48</v>
      </c>
      <c r="DR328">
        <v>48</v>
      </c>
      <c r="DT328">
        <v>48</v>
      </c>
      <c r="DV328">
        <v>48</v>
      </c>
      <c r="DX328">
        <v>48</v>
      </c>
      <c r="DZ328">
        <v>48</v>
      </c>
      <c r="EB328">
        <v>48</v>
      </c>
      <c r="ED328">
        <v>48</v>
      </c>
      <c r="EF328">
        <v>48</v>
      </c>
      <c r="EH328">
        <v>48</v>
      </c>
      <c r="EJ328">
        <v>48</v>
      </c>
      <c r="EL328">
        <v>48</v>
      </c>
      <c r="EN328">
        <v>48</v>
      </c>
      <c r="EP328">
        <v>48</v>
      </c>
      <c r="ER328">
        <v>48</v>
      </c>
      <c r="ET328">
        <v>48</v>
      </c>
      <c r="EV328">
        <v>48</v>
      </c>
      <c r="EX328">
        <v>48</v>
      </c>
      <c r="EZ328">
        <v>48</v>
      </c>
      <c r="FB328">
        <v>48</v>
      </c>
      <c r="FD328">
        <v>48</v>
      </c>
      <c r="FF328">
        <v>48</v>
      </c>
      <c r="FH328">
        <v>48</v>
      </c>
      <c r="FJ328">
        <v>48</v>
      </c>
      <c r="FL328">
        <v>48</v>
      </c>
      <c r="FN328">
        <v>48</v>
      </c>
      <c r="FP328">
        <v>48</v>
      </c>
      <c r="FR328">
        <v>48</v>
      </c>
      <c r="FT328">
        <v>48</v>
      </c>
      <c r="FV328">
        <v>48</v>
      </c>
      <c r="FX328">
        <v>48</v>
      </c>
      <c r="FZ328">
        <v>48</v>
      </c>
      <c r="GB328">
        <v>48</v>
      </c>
      <c r="GD328">
        <v>48</v>
      </c>
      <c r="GF328">
        <v>48</v>
      </c>
      <c r="GH328">
        <v>48</v>
      </c>
      <c r="GJ328">
        <v>48</v>
      </c>
      <c r="GL328">
        <v>48</v>
      </c>
      <c r="GN328">
        <v>48</v>
      </c>
      <c r="GP328">
        <v>48</v>
      </c>
      <c r="GR328">
        <v>48</v>
      </c>
      <c r="GT328">
        <v>48</v>
      </c>
      <c r="GV328">
        <v>48</v>
      </c>
      <c r="GX328">
        <v>48</v>
      </c>
      <c r="GZ328">
        <v>48</v>
      </c>
      <c r="HB328">
        <v>48</v>
      </c>
      <c r="HD328">
        <v>48</v>
      </c>
      <c r="HF328">
        <v>48</v>
      </c>
      <c r="HH328">
        <v>48</v>
      </c>
      <c r="HJ328">
        <v>48</v>
      </c>
      <c r="HL328">
        <v>48</v>
      </c>
      <c r="HN328">
        <v>48</v>
      </c>
      <c r="HP328">
        <v>48</v>
      </c>
      <c r="HR328">
        <v>48</v>
      </c>
      <c r="HT328">
        <v>48</v>
      </c>
      <c r="HV328">
        <v>48</v>
      </c>
      <c r="HX328">
        <v>48</v>
      </c>
      <c r="HZ328">
        <v>48</v>
      </c>
      <c r="IB328">
        <v>48</v>
      </c>
      <c r="ID328">
        <v>48</v>
      </c>
      <c r="IF328">
        <v>48</v>
      </c>
      <c r="IH328">
        <v>48</v>
      </c>
      <c r="IJ328">
        <v>48</v>
      </c>
      <c r="IL328">
        <v>48</v>
      </c>
      <c r="IN328">
        <v>48</v>
      </c>
      <c r="IP328">
        <v>48</v>
      </c>
      <c r="IR328">
        <v>48</v>
      </c>
      <c r="IT328">
        <v>48</v>
      </c>
      <c r="IV328">
        <v>48</v>
      </c>
      <c r="IX328">
        <v>48</v>
      </c>
      <c r="IZ328">
        <v>48</v>
      </c>
      <c r="JB328">
        <v>48</v>
      </c>
      <c r="JD328">
        <v>48</v>
      </c>
      <c r="JF328">
        <v>48</v>
      </c>
      <c r="JH328">
        <v>48</v>
      </c>
      <c r="JJ328">
        <v>48</v>
      </c>
      <c r="JL328">
        <v>48</v>
      </c>
      <c r="JN328">
        <v>48</v>
      </c>
      <c r="JP328">
        <v>48</v>
      </c>
      <c r="JR328">
        <v>48</v>
      </c>
      <c r="JT328">
        <v>48</v>
      </c>
      <c r="JV328">
        <v>48</v>
      </c>
      <c r="JX328">
        <v>48</v>
      </c>
      <c r="JZ328">
        <v>48</v>
      </c>
      <c r="KB328">
        <v>48</v>
      </c>
      <c r="KD328">
        <v>48</v>
      </c>
      <c r="KF328">
        <v>48</v>
      </c>
      <c r="KH328">
        <v>48</v>
      </c>
      <c r="KJ328">
        <v>48</v>
      </c>
      <c r="KL328">
        <v>48</v>
      </c>
      <c r="KN328">
        <v>48</v>
      </c>
      <c r="KP328">
        <v>48</v>
      </c>
      <c r="KR328">
        <v>48</v>
      </c>
      <c r="KT328">
        <v>48</v>
      </c>
      <c r="KV328">
        <v>48</v>
      </c>
      <c r="KX328">
        <v>48</v>
      </c>
      <c r="KZ328">
        <v>48</v>
      </c>
      <c r="LB328">
        <v>48</v>
      </c>
      <c r="LD328">
        <v>48</v>
      </c>
      <c r="LF328">
        <v>48</v>
      </c>
      <c r="LH328">
        <v>48</v>
      </c>
      <c r="LJ328">
        <v>48</v>
      </c>
      <c r="LL328">
        <v>48</v>
      </c>
      <c r="LN328">
        <v>48</v>
      </c>
      <c r="LP328">
        <v>48</v>
      </c>
      <c r="LR328">
        <v>48</v>
      </c>
      <c r="LT328">
        <v>48</v>
      </c>
      <c r="LV328">
        <v>48</v>
      </c>
      <c r="LX328">
        <v>48</v>
      </c>
      <c r="LZ328">
        <v>48</v>
      </c>
      <c r="MB328">
        <v>48</v>
      </c>
      <c r="MD328">
        <v>48</v>
      </c>
      <c r="MF328">
        <v>48</v>
      </c>
      <c r="MH328">
        <v>48</v>
      </c>
      <c r="MJ328">
        <v>48</v>
      </c>
      <c r="ML328">
        <v>48</v>
      </c>
      <c r="MN328">
        <v>48</v>
      </c>
      <c r="MP328">
        <v>48</v>
      </c>
      <c r="MR328">
        <v>48</v>
      </c>
      <c r="MT328">
        <v>48</v>
      </c>
      <c r="MV328">
        <v>48</v>
      </c>
      <c r="MX328">
        <v>48</v>
      </c>
      <c r="MZ328">
        <v>48</v>
      </c>
      <c r="NB328">
        <v>48</v>
      </c>
      <c r="ND328">
        <v>48</v>
      </c>
      <c r="NF328">
        <v>48</v>
      </c>
      <c r="NH328">
        <v>48</v>
      </c>
      <c r="NJ328">
        <v>48</v>
      </c>
      <c r="NL328">
        <v>48</v>
      </c>
      <c r="NN328">
        <v>48</v>
      </c>
      <c r="NP328">
        <v>48</v>
      </c>
      <c r="NR328">
        <v>48</v>
      </c>
      <c r="NT328">
        <v>48</v>
      </c>
      <c r="NV328">
        <v>48</v>
      </c>
      <c r="NX328">
        <v>48</v>
      </c>
      <c r="NZ328">
        <v>48</v>
      </c>
      <c r="OB328">
        <v>48</v>
      </c>
      <c r="OD328">
        <v>48</v>
      </c>
      <c r="OF328">
        <v>48</v>
      </c>
      <c r="OH328">
        <v>48</v>
      </c>
      <c r="OJ328">
        <v>48</v>
      </c>
      <c r="OL328">
        <v>48</v>
      </c>
      <c r="ON328">
        <v>48</v>
      </c>
      <c r="OP328">
        <v>48</v>
      </c>
      <c r="OR328">
        <v>48</v>
      </c>
      <c r="OT328">
        <v>48</v>
      </c>
      <c r="OV328">
        <v>48</v>
      </c>
      <c r="OX328">
        <v>48</v>
      </c>
      <c r="OZ328">
        <v>48</v>
      </c>
      <c r="PB328">
        <v>48</v>
      </c>
      <c r="PD328">
        <v>48</v>
      </c>
      <c r="PF328">
        <v>48</v>
      </c>
      <c r="PH328">
        <v>48</v>
      </c>
      <c r="PJ328">
        <v>48</v>
      </c>
      <c r="PL328">
        <v>48</v>
      </c>
      <c r="PN328">
        <v>48</v>
      </c>
      <c r="PP328">
        <v>48</v>
      </c>
      <c r="PR328">
        <v>48</v>
      </c>
      <c r="PT328">
        <v>48</v>
      </c>
      <c r="PV328">
        <v>48</v>
      </c>
      <c r="PX328">
        <v>48</v>
      </c>
      <c r="PZ328">
        <v>48</v>
      </c>
      <c r="QB328">
        <v>48</v>
      </c>
      <c r="QD328">
        <v>48</v>
      </c>
      <c r="QF328">
        <v>48</v>
      </c>
      <c r="QH328">
        <v>48</v>
      </c>
      <c r="QJ328">
        <v>48</v>
      </c>
      <c r="QL328">
        <v>48</v>
      </c>
      <c r="QN328">
        <v>48</v>
      </c>
      <c r="QP328">
        <v>48</v>
      </c>
      <c r="QR328">
        <v>48</v>
      </c>
      <c r="QT328">
        <v>48</v>
      </c>
      <c r="QV328">
        <v>48</v>
      </c>
      <c r="QX328">
        <v>48</v>
      </c>
      <c r="QZ328">
        <v>48</v>
      </c>
      <c r="RB328">
        <v>48</v>
      </c>
      <c r="RD328">
        <v>48</v>
      </c>
      <c r="RF328">
        <v>48</v>
      </c>
      <c r="RH328">
        <v>48</v>
      </c>
      <c r="RJ328">
        <v>48</v>
      </c>
      <c r="RL328">
        <v>48</v>
      </c>
      <c r="RN328">
        <v>48</v>
      </c>
      <c r="RP328">
        <v>48</v>
      </c>
      <c r="RR328">
        <v>48</v>
      </c>
      <c r="RT328">
        <v>48</v>
      </c>
      <c r="RV328">
        <v>48</v>
      </c>
      <c r="RX328">
        <v>48</v>
      </c>
      <c r="RZ328">
        <v>48</v>
      </c>
      <c r="SB328">
        <v>48</v>
      </c>
      <c r="SD328">
        <v>48</v>
      </c>
      <c r="SF328">
        <v>48</v>
      </c>
      <c r="SH328">
        <v>48</v>
      </c>
      <c r="SJ328">
        <v>48</v>
      </c>
      <c r="SL328">
        <v>48</v>
      </c>
      <c r="SN328">
        <v>48</v>
      </c>
      <c r="SP328">
        <v>48</v>
      </c>
      <c r="SR328">
        <v>48</v>
      </c>
      <c r="ST328">
        <v>48</v>
      </c>
      <c r="SV328">
        <v>48</v>
      </c>
      <c r="SX328">
        <v>48</v>
      </c>
      <c r="SZ328">
        <v>48</v>
      </c>
      <c r="TB328">
        <v>48</v>
      </c>
      <c r="TD328">
        <v>48</v>
      </c>
      <c r="TF328">
        <v>48</v>
      </c>
      <c r="TH328">
        <v>48</v>
      </c>
      <c r="TJ328">
        <v>48</v>
      </c>
      <c r="TL328">
        <v>48</v>
      </c>
      <c r="TN328">
        <v>48</v>
      </c>
      <c r="TP328">
        <v>48</v>
      </c>
      <c r="TR328">
        <v>48</v>
      </c>
      <c r="TT328">
        <v>48</v>
      </c>
      <c r="TV328">
        <v>48</v>
      </c>
      <c r="TX328">
        <v>48</v>
      </c>
      <c r="TZ328">
        <v>48</v>
      </c>
      <c r="UB328">
        <v>48</v>
      </c>
      <c r="UD328">
        <v>48</v>
      </c>
      <c r="UF328">
        <v>48</v>
      </c>
      <c r="UH328">
        <v>48</v>
      </c>
      <c r="UJ328">
        <v>48</v>
      </c>
      <c r="UL328">
        <v>48</v>
      </c>
      <c r="UN328">
        <v>48</v>
      </c>
      <c r="UP328">
        <v>48</v>
      </c>
      <c r="UR328">
        <v>48</v>
      </c>
      <c r="UT328">
        <v>48</v>
      </c>
      <c r="UV328">
        <v>48</v>
      </c>
      <c r="UX328">
        <v>48</v>
      </c>
      <c r="UZ328">
        <v>48</v>
      </c>
      <c r="VB328">
        <v>48</v>
      </c>
      <c r="VD328">
        <v>48</v>
      </c>
      <c r="VF328">
        <v>48</v>
      </c>
      <c r="VH328">
        <v>48</v>
      </c>
      <c r="VJ328">
        <v>48</v>
      </c>
      <c r="VL328">
        <v>48</v>
      </c>
      <c r="VN328">
        <v>48</v>
      </c>
      <c r="VP328">
        <v>48</v>
      </c>
      <c r="VR328">
        <v>48</v>
      </c>
      <c r="VT328">
        <v>48</v>
      </c>
      <c r="VV328">
        <v>48</v>
      </c>
      <c r="VX328">
        <v>48</v>
      </c>
      <c r="VZ328">
        <v>48</v>
      </c>
      <c r="WB328">
        <v>48</v>
      </c>
      <c r="WD328">
        <v>48</v>
      </c>
      <c r="WF328">
        <v>48</v>
      </c>
      <c r="WH328">
        <v>48</v>
      </c>
      <c r="WJ328">
        <v>48</v>
      </c>
      <c r="WL328">
        <v>48</v>
      </c>
      <c r="WN328">
        <v>48</v>
      </c>
      <c r="WP328">
        <v>48</v>
      </c>
      <c r="WR328">
        <v>48</v>
      </c>
      <c r="WT328">
        <v>48</v>
      </c>
      <c r="WV328">
        <v>48</v>
      </c>
      <c r="WX328">
        <v>48</v>
      </c>
      <c r="WZ328">
        <v>48</v>
      </c>
      <c r="XB328">
        <v>48</v>
      </c>
      <c r="XD328">
        <v>48</v>
      </c>
      <c r="XF328">
        <v>48</v>
      </c>
      <c r="XH328">
        <v>48</v>
      </c>
      <c r="XJ328">
        <v>48</v>
      </c>
      <c r="XL328">
        <v>48</v>
      </c>
      <c r="XN328">
        <v>48</v>
      </c>
      <c r="XP328">
        <v>48</v>
      </c>
      <c r="XR328">
        <v>48</v>
      </c>
      <c r="XT328">
        <v>48</v>
      </c>
      <c r="XV328">
        <v>48</v>
      </c>
      <c r="XX328">
        <v>48</v>
      </c>
      <c r="XZ328">
        <v>48</v>
      </c>
      <c r="YB328">
        <v>48</v>
      </c>
      <c r="YD328">
        <v>48</v>
      </c>
      <c r="YF328">
        <v>48</v>
      </c>
      <c r="YH328">
        <v>48</v>
      </c>
      <c r="YJ328">
        <v>48</v>
      </c>
      <c r="YL328">
        <v>48</v>
      </c>
      <c r="YN328">
        <v>48</v>
      </c>
      <c r="YP328">
        <v>48</v>
      </c>
      <c r="YR328">
        <v>48</v>
      </c>
      <c r="YT328">
        <v>48</v>
      </c>
      <c r="YV328">
        <v>48</v>
      </c>
      <c r="YX328">
        <v>48</v>
      </c>
      <c r="YZ328">
        <v>48</v>
      </c>
      <c r="ZB328">
        <v>48</v>
      </c>
      <c r="ZD328">
        <v>48</v>
      </c>
      <c r="ZF328">
        <v>48</v>
      </c>
      <c r="ZH328">
        <v>48</v>
      </c>
      <c r="ZJ328">
        <v>48</v>
      </c>
      <c r="ZL328">
        <v>48</v>
      </c>
      <c r="ZN328">
        <v>48</v>
      </c>
      <c r="ZP328">
        <v>48</v>
      </c>
      <c r="ZR328">
        <v>48</v>
      </c>
      <c r="ZT328">
        <v>48</v>
      </c>
      <c r="ZV328">
        <v>48</v>
      </c>
      <c r="ZX328">
        <v>48</v>
      </c>
      <c r="ZZ328">
        <v>48</v>
      </c>
      <c r="AAB328">
        <v>48</v>
      </c>
      <c r="AAD328">
        <v>48</v>
      </c>
      <c r="AAF328">
        <v>48</v>
      </c>
      <c r="AAH328">
        <v>48</v>
      </c>
      <c r="AAJ328">
        <v>48</v>
      </c>
      <c r="AAL328">
        <v>48</v>
      </c>
      <c r="AAN328">
        <v>48</v>
      </c>
      <c r="AAP328">
        <v>48</v>
      </c>
      <c r="AAR328">
        <v>48</v>
      </c>
      <c r="AAT328">
        <v>48</v>
      </c>
      <c r="AAV328">
        <v>48</v>
      </c>
      <c r="AAX328">
        <v>48</v>
      </c>
      <c r="AAZ328">
        <v>48</v>
      </c>
      <c r="ABB328">
        <v>48</v>
      </c>
      <c r="ABD328">
        <v>48</v>
      </c>
      <c r="ABF328">
        <v>48</v>
      </c>
      <c r="ABH328">
        <v>48</v>
      </c>
      <c r="ABJ328">
        <v>48</v>
      </c>
      <c r="ABL328">
        <v>48</v>
      </c>
      <c r="ABN328">
        <v>48</v>
      </c>
      <c r="ABP328">
        <v>48</v>
      </c>
      <c r="ABR328">
        <v>48</v>
      </c>
      <c r="ABT328">
        <v>48</v>
      </c>
      <c r="ABV328">
        <v>48</v>
      </c>
      <c r="ABX328">
        <v>48</v>
      </c>
      <c r="ABZ328">
        <v>48</v>
      </c>
      <c r="ACB328">
        <v>48</v>
      </c>
      <c r="ACD328">
        <v>48</v>
      </c>
      <c r="ACF328">
        <v>48</v>
      </c>
      <c r="ACH328">
        <v>48</v>
      </c>
      <c r="ACJ328">
        <v>48</v>
      </c>
      <c r="ACL328">
        <v>48</v>
      </c>
      <c r="ACN328">
        <v>48</v>
      </c>
      <c r="ACP328">
        <v>48</v>
      </c>
      <c r="ACR328">
        <v>48</v>
      </c>
      <c r="ACT328">
        <v>48</v>
      </c>
      <c r="ACV328">
        <v>48</v>
      </c>
      <c r="ACX328">
        <v>48</v>
      </c>
      <c r="ACZ328">
        <v>48</v>
      </c>
      <c r="ADB328">
        <v>48</v>
      </c>
      <c r="ADD328">
        <v>48</v>
      </c>
      <c r="ADF328">
        <v>48</v>
      </c>
      <c r="ADH328">
        <v>48</v>
      </c>
      <c r="ADJ328">
        <v>48</v>
      </c>
      <c r="ADL328">
        <v>48</v>
      </c>
      <c r="ADN328">
        <v>48</v>
      </c>
      <c r="ADP328">
        <v>48</v>
      </c>
      <c r="ADR328">
        <v>48</v>
      </c>
      <c r="ADT328">
        <v>48</v>
      </c>
      <c r="ADV328">
        <v>48</v>
      </c>
      <c r="ADX328">
        <v>48</v>
      </c>
      <c r="ADZ328">
        <v>48</v>
      </c>
      <c r="AEB328">
        <v>48</v>
      </c>
      <c r="AED328">
        <v>48</v>
      </c>
      <c r="AEF328">
        <v>48</v>
      </c>
      <c r="AEH328">
        <v>48</v>
      </c>
      <c r="AEJ328">
        <v>48</v>
      </c>
      <c r="AEL328">
        <v>48</v>
      </c>
      <c r="AEN328">
        <v>48</v>
      </c>
      <c r="AEP328">
        <v>48</v>
      </c>
      <c r="AER328">
        <v>48</v>
      </c>
      <c r="AET328">
        <v>48</v>
      </c>
      <c r="AEV328">
        <v>48</v>
      </c>
      <c r="AEX328">
        <v>48</v>
      </c>
      <c r="AEZ328">
        <v>48</v>
      </c>
      <c r="AFB328">
        <v>48</v>
      </c>
      <c r="AFD328">
        <v>48</v>
      </c>
      <c r="AFF328">
        <v>48</v>
      </c>
      <c r="AFH328">
        <v>48</v>
      </c>
      <c r="AFJ328">
        <v>48</v>
      </c>
      <c r="AFL328">
        <v>48</v>
      </c>
      <c r="AFN328">
        <v>48</v>
      </c>
      <c r="AFP328">
        <v>48</v>
      </c>
      <c r="AFR328">
        <v>48</v>
      </c>
      <c r="AFT328">
        <v>48</v>
      </c>
      <c r="AFV328">
        <v>48</v>
      </c>
      <c r="AFX328">
        <v>48</v>
      </c>
      <c r="AFZ328">
        <v>48</v>
      </c>
      <c r="AGB328">
        <v>48</v>
      </c>
      <c r="AGD328">
        <v>48</v>
      </c>
      <c r="AGF328">
        <v>48</v>
      </c>
      <c r="AGH328">
        <v>48</v>
      </c>
      <c r="AGJ328">
        <v>48</v>
      </c>
      <c r="AGL328">
        <v>48</v>
      </c>
      <c r="AGN328">
        <v>48</v>
      </c>
      <c r="AGP328">
        <v>48</v>
      </c>
      <c r="AGR328">
        <v>48</v>
      </c>
      <c r="AGT328">
        <v>48</v>
      </c>
      <c r="AGV328">
        <v>48</v>
      </c>
      <c r="AGX328">
        <v>48</v>
      </c>
      <c r="AGZ328">
        <v>48</v>
      </c>
      <c r="AHB328">
        <v>48</v>
      </c>
      <c r="AHD328">
        <v>48</v>
      </c>
      <c r="AHF328">
        <v>48</v>
      </c>
      <c r="AHH328">
        <v>48</v>
      </c>
      <c r="AHJ328">
        <v>48</v>
      </c>
      <c r="AHL328">
        <v>48</v>
      </c>
      <c r="AHN328">
        <v>48</v>
      </c>
      <c r="AHP328">
        <v>48</v>
      </c>
      <c r="AHR328">
        <v>48</v>
      </c>
      <c r="AHT328">
        <v>48</v>
      </c>
      <c r="AHV328">
        <v>48</v>
      </c>
      <c r="AHX328">
        <v>48</v>
      </c>
      <c r="AHZ328">
        <v>48</v>
      </c>
      <c r="AIB328">
        <v>48</v>
      </c>
      <c r="AID328">
        <v>48</v>
      </c>
      <c r="AIF328">
        <v>48</v>
      </c>
      <c r="AIH328">
        <v>48</v>
      </c>
      <c r="AIJ328">
        <v>48</v>
      </c>
      <c r="AIL328">
        <v>48</v>
      </c>
      <c r="AIN328">
        <v>48</v>
      </c>
      <c r="AIP328">
        <v>48</v>
      </c>
      <c r="AIR328">
        <v>48</v>
      </c>
      <c r="AIT328">
        <v>48</v>
      </c>
      <c r="AIV328">
        <v>48</v>
      </c>
      <c r="AIX328">
        <v>48</v>
      </c>
      <c r="AIZ328">
        <v>48</v>
      </c>
      <c r="AJB328">
        <v>48</v>
      </c>
      <c r="AJD328">
        <v>48</v>
      </c>
      <c r="AJF328">
        <v>48</v>
      </c>
      <c r="AJH328">
        <v>48</v>
      </c>
      <c r="AJJ328">
        <v>48</v>
      </c>
      <c r="AJL328">
        <v>48</v>
      </c>
      <c r="AJN328">
        <v>48</v>
      </c>
      <c r="AJP328">
        <v>48</v>
      </c>
      <c r="AJR328">
        <v>48</v>
      </c>
      <c r="AJT328">
        <v>48</v>
      </c>
      <c r="AJV328">
        <v>48</v>
      </c>
      <c r="AJX328">
        <v>48</v>
      </c>
      <c r="AJZ328">
        <v>48</v>
      </c>
      <c r="AKB328">
        <v>48</v>
      </c>
      <c r="AKD328">
        <v>48</v>
      </c>
      <c r="AKF328">
        <v>48</v>
      </c>
      <c r="AKH328">
        <v>48</v>
      </c>
      <c r="AKJ328">
        <v>48</v>
      </c>
      <c r="AKL328">
        <v>48</v>
      </c>
      <c r="AKN328">
        <v>48</v>
      </c>
      <c r="AKP328">
        <v>48</v>
      </c>
      <c r="AKR328">
        <v>48</v>
      </c>
      <c r="AKT328">
        <v>48</v>
      </c>
      <c r="AKV328">
        <v>48</v>
      </c>
      <c r="AKX328">
        <v>48</v>
      </c>
      <c r="AKZ328">
        <v>48</v>
      </c>
      <c r="ALB328">
        <v>48</v>
      </c>
      <c r="ALD328">
        <v>48</v>
      </c>
      <c r="ALF328">
        <v>48</v>
      </c>
      <c r="ALH328">
        <v>48</v>
      </c>
      <c r="ALJ328">
        <v>48</v>
      </c>
      <c r="ALL328">
        <v>48</v>
      </c>
      <c r="ALN328">
        <v>48</v>
      </c>
      <c r="ALP328">
        <v>48</v>
      </c>
      <c r="ALR328">
        <v>48</v>
      </c>
    </row>
    <row r="329" spans="1:1006" x14ac:dyDescent="0.25">
      <c r="A329">
        <v>38</v>
      </c>
      <c r="B329">
        <v>15.028919999999999</v>
      </c>
      <c r="H329">
        <v>38</v>
      </c>
      <c r="J329">
        <v>38</v>
      </c>
      <c r="L329">
        <v>38</v>
      </c>
      <c r="N329">
        <v>38</v>
      </c>
      <c r="P329">
        <v>38</v>
      </c>
      <c r="R329">
        <v>38</v>
      </c>
      <c r="T329">
        <v>38</v>
      </c>
      <c r="V329">
        <v>38</v>
      </c>
      <c r="X329">
        <v>38</v>
      </c>
      <c r="Z329">
        <v>38</v>
      </c>
      <c r="AB329">
        <v>38</v>
      </c>
      <c r="AD329">
        <v>38</v>
      </c>
      <c r="AF329">
        <v>38</v>
      </c>
      <c r="AH329">
        <v>38</v>
      </c>
      <c r="AJ329">
        <v>38</v>
      </c>
      <c r="AL329">
        <v>38</v>
      </c>
      <c r="AN329">
        <v>38</v>
      </c>
      <c r="AP329">
        <v>38</v>
      </c>
      <c r="AR329">
        <v>38</v>
      </c>
      <c r="AT329">
        <v>38</v>
      </c>
      <c r="AV329">
        <v>38</v>
      </c>
      <c r="AX329">
        <v>38</v>
      </c>
      <c r="AZ329">
        <v>38</v>
      </c>
      <c r="BB329">
        <v>38</v>
      </c>
      <c r="BD329">
        <v>38</v>
      </c>
      <c r="BF329">
        <v>38</v>
      </c>
      <c r="BH329">
        <v>38</v>
      </c>
      <c r="BJ329">
        <v>38</v>
      </c>
      <c r="BL329">
        <v>38</v>
      </c>
      <c r="BN329">
        <v>38</v>
      </c>
      <c r="BP329">
        <v>38</v>
      </c>
      <c r="BR329">
        <v>38</v>
      </c>
      <c r="BT329">
        <v>38</v>
      </c>
      <c r="BV329">
        <v>38</v>
      </c>
      <c r="BX329">
        <v>38</v>
      </c>
      <c r="BZ329">
        <v>38</v>
      </c>
      <c r="CB329">
        <v>38</v>
      </c>
      <c r="CD329">
        <v>38</v>
      </c>
      <c r="CF329">
        <v>38</v>
      </c>
      <c r="CH329">
        <v>38</v>
      </c>
      <c r="CJ329">
        <v>38</v>
      </c>
      <c r="CL329">
        <v>38</v>
      </c>
      <c r="CN329">
        <v>38</v>
      </c>
      <c r="CP329">
        <v>38</v>
      </c>
      <c r="CR329">
        <v>38</v>
      </c>
      <c r="CT329">
        <v>38</v>
      </c>
      <c r="CV329">
        <v>38</v>
      </c>
      <c r="CX329">
        <v>38</v>
      </c>
      <c r="CZ329">
        <v>38</v>
      </c>
      <c r="DB329">
        <v>38</v>
      </c>
      <c r="DD329">
        <v>38</v>
      </c>
      <c r="DF329">
        <v>38</v>
      </c>
      <c r="DH329">
        <v>38</v>
      </c>
      <c r="DJ329">
        <v>38</v>
      </c>
      <c r="DL329">
        <v>38</v>
      </c>
      <c r="DN329">
        <v>38</v>
      </c>
      <c r="DP329">
        <v>38</v>
      </c>
      <c r="DR329">
        <v>38</v>
      </c>
      <c r="DT329">
        <v>38</v>
      </c>
      <c r="DV329">
        <v>38</v>
      </c>
      <c r="DX329">
        <v>38</v>
      </c>
      <c r="DZ329">
        <v>38</v>
      </c>
      <c r="EB329">
        <v>38</v>
      </c>
      <c r="ED329">
        <v>38</v>
      </c>
      <c r="EF329">
        <v>38</v>
      </c>
      <c r="EH329">
        <v>38</v>
      </c>
      <c r="EJ329">
        <v>38</v>
      </c>
      <c r="EL329">
        <v>38</v>
      </c>
      <c r="EN329">
        <v>38</v>
      </c>
      <c r="EP329">
        <v>38</v>
      </c>
      <c r="ER329">
        <v>38</v>
      </c>
      <c r="ET329">
        <v>38</v>
      </c>
      <c r="EV329">
        <v>38</v>
      </c>
      <c r="EX329">
        <v>38</v>
      </c>
      <c r="EZ329">
        <v>38</v>
      </c>
      <c r="FB329">
        <v>38</v>
      </c>
      <c r="FD329">
        <v>38</v>
      </c>
      <c r="FF329">
        <v>38</v>
      </c>
      <c r="FH329">
        <v>38</v>
      </c>
      <c r="FJ329">
        <v>38</v>
      </c>
      <c r="FL329">
        <v>38</v>
      </c>
      <c r="FN329">
        <v>38</v>
      </c>
      <c r="FP329">
        <v>38</v>
      </c>
      <c r="FR329">
        <v>38</v>
      </c>
      <c r="FT329">
        <v>38</v>
      </c>
      <c r="FV329">
        <v>38</v>
      </c>
      <c r="FX329">
        <v>38</v>
      </c>
      <c r="FZ329">
        <v>38</v>
      </c>
      <c r="GB329">
        <v>38</v>
      </c>
      <c r="GD329">
        <v>38</v>
      </c>
      <c r="GF329">
        <v>38</v>
      </c>
      <c r="GH329">
        <v>38</v>
      </c>
      <c r="GJ329">
        <v>38</v>
      </c>
      <c r="GL329">
        <v>38</v>
      </c>
      <c r="GN329">
        <v>38</v>
      </c>
      <c r="GP329">
        <v>38</v>
      </c>
      <c r="GR329">
        <v>38</v>
      </c>
      <c r="GT329">
        <v>38</v>
      </c>
      <c r="GV329">
        <v>38</v>
      </c>
      <c r="GX329">
        <v>38</v>
      </c>
      <c r="GZ329">
        <v>38</v>
      </c>
      <c r="HB329">
        <v>38</v>
      </c>
      <c r="HD329">
        <v>38</v>
      </c>
      <c r="HF329">
        <v>38</v>
      </c>
      <c r="HH329">
        <v>38</v>
      </c>
      <c r="HJ329">
        <v>38</v>
      </c>
      <c r="HL329">
        <v>38</v>
      </c>
      <c r="HN329">
        <v>38</v>
      </c>
      <c r="HP329">
        <v>38</v>
      </c>
      <c r="HR329">
        <v>38</v>
      </c>
      <c r="HT329">
        <v>38</v>
      </c>
      <c r="HV329">
        <v>38</v>
      </c>
      <c r="HX329">
        <v>38</v>
      </c>
      <c r="HZ329">
        <v>38</v>
      </c>
      <c r="IB329">
        <v>38</v>
      </c>
      <c r="ID329">
        <v>38</v>
      </c>
      <c r="IF329">
        <v>38</v>
      </c>
      <c r="IH329">
        <v>38</v>
      </c>
      <c r="IJ329">
        <v>38</v>
      </c>
      <c r="IL329">
        <v>38</v>
      </c>
      <c r="IN329">
        <v>38</v>
      </c>
      <c r="IP329">
        <v>38</v>
      </c>
      <c r="IR329">
        <v>38</v>
      </c>
      <c r="IT329">
        <v>38</v>
      </c>
      <c r="IV329">
        <v>38</v>
      </c>
      <c r="IX329">
        <v>38</v>
      </c>
      <c r="IZ329">
        <v>38</v>
      </c>
      <c r="JB329">
        <v>38</v>
      </c>
      <c r="JD329">
        <v>38</v>
      </c>
      <c r="JF329">
        <v>38</v>
      </c>
      <c r="JH329">
        <v>38</v>
      </c>
      <c r="JJ329">
        <v>38</v>
      </c>
      <c r="JL329">
        <v>38</v>
      </c>
      <c r="JN329">
        <v>38</v>
      </c>
      <c r="JP329">
        <v>38</v>
      </c>
      <c r="JR329">
        <v>38</v>
      </c>
      <c r="JT329">
        <v>38</v>
      </c>
      <c r="JV329">
        <v>38</v>
      </c>
      <c r="JX329">
        <v>38</v>
      </c>
      <c r="JZ329">
        <v>38</v>
      </c>
      <c r="KB329">
        <v>38</v>
      </c>
      <c r="KD329">
        <v>38</v>
      </c>
      <c r="KF329">
        <v>38</v>
      </c>
      <c r="KH329">
        <v>38</v>
      </c>
      <c r="KJ329">
        <v>38</v>
      </c>
      <c r="KL329">
        <v>38</v>
      </c>
      <c r="KN329">
        <v>38</v>
      </c>
      <c r="KP329">
        <v>38</v>
      </c>
      <c r="KR329">
        <v>38</v>
      </c>
      <c r="KT329">
        <v>38</v>
      </c>
      <c r="KV329">
        <v>38</v>
      </c>
      <c r="KX329">
        <v>38</v>
      </c>
      <c r="KZ329">
        <v>38</v>
      </c>
      <c r="LB329">
        <v>38</v>
      </c>
      <c r="LD329">
        <v>38</v>
      </c>
      <c r="LF329">
        <v>38</v>
      </c>
      <c r="LH329">
        <v>38</v>
      </c>
      <c r="LJ329">
        <v>38</v>
      </c>
      <c r="LL329">
        <v>38</v>
      </c>
      <c r="LN329">
        <v>38</v>
      </c>
      <c r="LP329">
        <v>38</v>
      </c>
      <c r="LR329">
        <v>38</v>
      </c>
      <c r="LT329">
        <v>38</v>
      </c>
      <c r="LV329">
        <v>38</v>
      </c>
      <c r="LX329">
        <v>38</v>
      </c>
      <c r="LZ329">
        <v>38</v>
      </c>
      <c r="MB329">
        <v>38</v>
      </c>
      <c r="MD329">
        <v>38</v>
      </c>
      <c r="MF329">
        <v>38</v>
      </c>
      <c r="MH329">
        <v>38</v>
      </c>
      <c r="MJ329">
        <v>38</v>
      </c>
      <c r="ML329">
        <v>38</v>
      </c>
      <c r="MN329">
        <v>38</v>
      </c>
      <c r="MP329">
        <v>38</v>
      </c>
      <c r="MR329">
        <v>38</v>
      </c>
      <c r="MT329">
        <v>38</v>
      </c>
      <c r="MV329">
        <v>38</v>
      </c>
      <c r="MX329">
        <v>38</v>
      </c>
      <c r="MZ329">
        <v>38</v>
      </c>
      <c r="NB329">
        <v>38</v>
      </c>
      <c r="ND329">
        <v>38</v>
      </c>
      <c r="NF329">
        <v>38</v>
      </c>
      <c r="NH329">
        <v>38</v>
      </c>
      <c r="NJ329">
        <v>38</v>
      </c>
      <c r="NL329">
        <v>38</v>
      </c>
      <c r="NN329">
        <v>38</v>
      </c>
      <c r="NP329">
        <v>38</v>
      </c>
      <c r="NR329">
        <v>38</v>
      </c>
      <c r="NT329">
        <v>38</v>
      </c>
      <c r="NV329">
        <v>38</v>
      </c>
      <c r="NX329">
        <v>38</v>
      </c>
      <c r="NZ329">
        <v>38</v>
      </c>
      <c r="OB329">
        <v>38</v>
      </c>
      <c r="OD329">
        <v>38</v>
      </c>
      <c r="OF329">
        <v>38</v>
      </c>
      <c r="OH329">
        <v>38</v>
      </c>
      <c r="OJ329">
        <v>38</v>
      </c>
      <c r="OL329">
        <v>38</v>
      </c>
      <c r="ON329">
        <v>38</v>
      </c>
      <c r="OP329">
        <v>38</v>
      </c>
      <c r="OR329">
        <v>38</v>
      </c>
      <c r="OT329">
        <v>38</v>
      </c>
      <c r="OV329">
        <v>38</v>
      </c>
      <c r="OX329">
        <v>38</v>
      </c>
      <c r="OZ329">
        <v>38</v>
      </c>
      <c r="PB329">
        <v>38</v>
      </c>
      <c r="PD329">
        <v>38</v>
      </c>
      <c r="PF329">
        <v>38</v>
      </c>
      <c r="PH329">
        <v>38</v>
      </c>
      <c r="PJ329">
        <v>38</v>
      </c>
      <c r="PL329">
        <v>38</v>
      </c>
      <c r="PN329">
        <v>38</v>
      </c>
      <c r="PP329">
        <v>38</v>
      </c>
      <c r="PR329">
        <v>38</v>
      </c>
      <c r="PT329">
        <v>38</v>
      </c>
      <c r="PV329">
        <v>38</v>
      </c>
      <c r="PX329">
        <v>38</v>
      </c>
      <c r="PZ329">
        <v>38</v>
      </c>
      <c r="QB329">
        <v>38</v>
      </c>
      <c r="QD329">
        <v>38</v>
      </c>
      <c r="QF329">
        <v>38</v>
      </c>
      <c r="QH329">
        <v>38</v>
      </c>
      <c r="QJ329">
        <v>38</v>
      </c>
      <c r="QL329">
        <v>38</v>
      </c>
      <c r="QN329">
        <v>38</v>
      </c>
      <c r="QP329">
        <v>38</v>
      </c>
      <c r="QR329">
        <v>38</v>
      </c>
      <c r="QT329">
        <v>38</v>
      </c>
      <c r="QV329">
        <v>38</v>
      </c>
      <c r="QX329">
        <v>38</v>
      </c>
      <c r="QZ329">
        <v>38</v>
      </c>
      <c r="RB329">
        <v>38</v>
      </c>
      <c r="RD329">
        <v>38</v>
      </c>
      <c r="RF329">
        <v>38</v>
      </c>
      <c r="RH329">
        <v>38</v>
      </c>
      <c r="RJ329">
        <v>38</v>
      </c>
      <c r="RL329">
        <v>38</v>
      </c>
      <c r="RN329">
        <v>38</v>
      </c>
      <c r="RP329">
        <v>38</v>
      </c>
      <c r="RR329">
        <v>38</v>
      </c>
      <c r="RT329">
        <v>38</v>
      </c>
      <c r="RV329">
        <v>38</v>
      </c>
      <c r="RX329">
        <v>38</v>
      </c>
      <c r="RZ329">
        <v>38</v>
      </c>
      <c r="SB329">
        <v>38</v>
      </c>
      <c r="SD329">
        <v>38</v>
      </c>
      <c r="SF329">
        <v>38</v>
      </c>
      <c r="SH329">
        <v>38</v>
      </c>
      <c r="SJ329">
        <v>38</v>
      </c>
      <c r="SL329">
        <v>38</v>
      </c>
      <c r="SN329">
        <v>38</v>
      </c>
      <c r="SP329">
        <v>38</v>
      </c>
      <c r="SR329">
        <v>38</v>
      </c>
      <c r="ST329">
        <v>38</v>
      </c>
      <c r="SV329">
        <v>38</v>
      </c>
      <c r="SX329">
        <v>38</v>
      </c>
      <c r="SZ329">
        <v>38</v>
      </c>
      <c r="TB329">
        <v>38</v>
      </c>
      <c r="TD329">
        <v>38</v>
      </c>
      <c r="TF329">
        <v>38</v>
      </c>
      <c r="TH329">
        <v>38</v>
      </c>
      <c r="TJ329">
        <v>38</v>
      </c>
      <c r="TL329">
        <v>38</v>
      </c>
      <c r="TN329">
        <v>38</v>
      </c>
      <c r="TP329">
        <v>38</v>
      </c>
      <c r="TR329">
        <v>38</v>
      </c>
      <c r="TT329">
        <v>38</v>
      </c>
      <c r="TV329">
        <v>38</v>
      </c>
      <c r="TX329">
        <v>38</v>
      </c>
      <c r="TZ329">
        <v>38</v>
      </c>
      <c r="UB329">
        <v>38</v>
      </c>
      <c r="UD329">
        <v>38</v>
      </c>
      <c r="UF329">
        <v>38</v>
      </c>
      <c r="UH329">
        <v>38</v>
      </c>
      <c r="UJ329">
        <v>38</v>
      </c>
      <c r="UL329">
        <v>38</v>
      </c>
      <c r="UN329">
        <v>38</v>
      </c>
      <c r="UP329">
        <v>38</v>
      </c>
      <c r="UR329">
        <v>38</v>
      </c>
      <c r="UT329">
        <v>38</v>
      </c>
      <c r="UV329">
        <v>38</v>
      </c>
      <c r="UX329">
        <v>38</v>
      </c>
      <c r="UZ329">
        <v>38</v>
      </c>
      <c r="VB329">
        <v>38</v>
      </c>
      <c r="VD329">
        <v>38</v>
      </c>
      <c r="VF329">
        <v>38</v>
      </c>
      <c r="VH329">
        <v>38</v>
      </c>
      <c r="VJ329">
        <v>38</v>
      </c>
      <c r="VL329">
        <v>38</v>
      </c>
      <c r="VN329">
        <v>38</v>
      </c>
      <c r="VP329">
        <v>38</v>
      </c>
      <c r="VR329">
        <v>38</v>
      </c>
      <c r="VT329">
        <v>38</v>
      </c>
      <c r="VV329">
        <v>38</v>
      </c>
      <c r="VX329">
        <v>38</v>
      </c>
      <c r="VZ329">
        <v>38</v>
      </c>
      <c r="WB329">
        <v>38</v>
      </c>
      <c r="WD329">
        <v>38</v>
      </c>
      <c r="WF329">
        <v>38</v>
      </c>
      <c r="WH329">
        <v>38</v>
      </c>
      <c r="WJ329">
        <v>38</v>
      </c>
      <c r="WL329">
        <v>38</v>
      </c>
      <c r="WN329">
        <v>38</v>
      </c>
      <c r="WP329">
        <v>38</v>
      </c>
      <c r="WR329">
        <v>38</v>
      </c>
      <c r="WT329">
        <v>38</v>
      </c>
      <c r="WV329">
        <v>38</v>
      </c>
      <c r="WX329">
        <v>38</v>
      </c>
      <c r="WZ329">
        <v>38</v>
      </c>
      <c r="XB329">
        <v>38</v>
      </c>
      <c r="XD329">
        <v>38</v>
      </c>
      <c r="XF329">
        <v>38</v>
      </c>
      <c r="XH329">
        <v>38</v>
      </c>
      <c r="XJ329">
        <v>38</v>
      </c>
      <c r="XL329">
        <v>38</v>
      </c>
      <c r="XN329">
        <v>38</v>
      </c>
      <c r="XP329">
        <v>38</v>
      </c>
      <c r="XR329">
        <v>38</v>
      </c>
      <c r="XT329">
        <v>38</v>
      </c>
      <c r="XV329">
        <v>38</v>
      </c>
      <c r="XX329">
        <v>38</v>
      </c>
      <c r="XZ329">
        <v>38</v>
      </c>
      <c r="YB329">
        <v>38</v>
      </c>
      <c r="YD329">
        <v>38</v>
      </c>
      <c r="YF329">
        <v>38</v>
      </c>
      <c r="YH329">
        <v>38</v>
      </c>
      <c r="YJ329">
        <v>38</v>
      </c>
      <c r="YL329">
        <v>38</v>
      </c>
      <c r="YN329">
        <v>38</v>
      </c>
      <c r="YP329">
        <v>38</v>
      </c>
      <c r="YR329">
        <v>38</v>
      </c>
      <c r="YT329">
        <v>38</v>
      </c>
      <c r="YV329">
        <v>38</v>
      </c>
      <c r="YX329">
        <v>38</v>
      </c>
      <c r="YZ329">
        <v>38</v>
      </c>
      <c r="ZB329">
        <v>38</v>
      </c>
      <c r="ZD329">
        <v>38</v>
      </c>
      <c r="ZF329">
        <v>38</v>
      </c>
      <c r="ZH329">
        <v>38</v>
      </c>
      <c r="ZJ329">
        <v>38</v>
      </c>
      <c r="ZL329">
        <v>38</v>
      </c>
      <c r="ZN329">
        <v>38</v>
      </c>
      <c r="ZP329">
        <v>38</v>
      </c>
      <c r="ZR329">
        <v>38</v>
      </c>
      <c r="ZT329">
        <v>38</v>
      </c>
      <c r="ZV329">
        <v>38</v>
      </c>
      <c r="ZX329">
        <v>38</v>
      </c>
      <c r="ZZ329">
        <v>38</v>
      </c>
      <c r="AAB329">
        <v>38</v>
      </c>
      <c r="AAD329">
        <v>38</v>
      </c>
      <c r="AAF329">
        <v>38</v>
      </c>
      <c r="AAH329">
        <v>38</v>
      </c>
      <c r="AAJ329">
        <v>38</v>
      </c>
      <c r="AAL329">
        <v>38</v>
      </c>
      <c r="AAN329">
        <v>38</v>
      </c>
      <c r="AAP329">
        <v>38</v>
      </c>
      <c r="AAR329">
        <v>38</v>
      </c>
      <c r="AAT329">
        <v>38</v>
      </c>
      <c r="AAV329">
        <v>38</v>
      </c>
      <c r="AAX329">
        <v>38</v>
      </c>
      <c r="AAZ329">
        <v>38</v>
      </c>
      <c r="ABB329">
        <v>38</v>
      </c>
      <c r="ABD329">
        <v>38</v>
      </c>
      <c r="ABF329">
        <v>38</v>
      </c>
      <c r="ABH329">
        <v>38</v>
      </c>
      <c r="ABJ329">
        <v>38</v>
      </c>
      <c r="ABL329">
        <v>38</v>
      </c>
      <c r="ABN329">
        <v>38</v>
      </c>
      <c r="ABP329">
        <v>38</v>
      </c>
      <c r="ABR329">
        <v>38</v>
      </c>
      <c r="ABT329">
        <v>38</v>
      </c>
      <c r="ABV329">
        <v>38</v>
      </c>
      <c r="ABX329">
        <v>38</v>
      </c>
      <c r="ABZ329">
        <v>38</v>
      </c>
      <c r="ACB329">
        <v>38</v>
      </c>
      <c r="ACD329">
        <v>38</v>
      </c>
      <c r="ACF329">
        <v>38</v>
      </c>
      <c r="ACH329">
        <v>38</v>
      </c>
      <c r="ACJ329">
        <v>38</v>
      </c>
      <c r="ACL329">
        <v>38</v>
      </c>
      <c r="ACN329">
        <v>38</v>
      </c>
      <c r="ACP329">
        <v>38</v>
      </c>
      <c r="ACR329">
        <v>38</v>
      </c>
      <c r="ACT329">
        <v>38</v>
      </c>
      <c r="ACV329">
        <v>38</v>
      </c>
      <c r="ACX329">
        <v>38</v>
      </c>
      <c r="ACZ329">
        <v>38</v>
      </c>
      <c r="ADB329">
        <v>38</v>
      </c>
      <c r="ADD329">
        <v>38</v>
      </c>
      <c r="ADF329">
        <v>38</v>
      </c>
      <c r="ADH329">
        <v>38</v>
      </c>
      <c r="ADJ329">
        <v>38</v>
      </c>
      <c r="ADL329">
        <v>38</v>
      </c>
      <c r="ADN329">
        <v>38</v>
      </c>
      <c r="ADP329">
        <v>38</v>
      </c>
      <c r="ADR329">
        <v>38</v>
      </c>
      <c r="ADT329">
        <v>38</v>
      </c>
      <c r="ADV329">
        <v>38</v>
      </c>
      <c r="ADX329">
        <v>38</v>
      </c>
      <c r="ADZ329">
        <v>38</v>
      </c>
      <c r="AEB329">
        <v>38</v>
      </c>
      <c r="AED329">
        <v>38</v>
      </c>
      <c r="AEF329">
        <v>38</v>
      </c>
      <c r="AEH329">
        <v>38</v>
      </c>
      <c r="AEJ329">
        <v>38</v>
      </c>
      <c r="AEL329">
        <v>38</v>
      </c>
      <c r="AEN329">
        <v>38</v>
      </c>
      <c r="AEP329">
        <v>38</v>
      </c>
      <c r="AER329">
        <v>38</v>
      </c>
      <c r="AET329">
        <v>38</v>
      </c>
      <c r="AEV329">
        <v>38</v>
      </c>
      <c r="AEX329">
        <v>38</v>
      </c>
      <c r="AEZ329">
        <v>38</v>
      </c>
      <c r="AFB329">
        <v>38</v>
      </c>
      <c r="AFD329">
        <v>38</v>
      </c>
      <c r="AFF329">
        <v>38</v>
      </c>
      <c r="AFH329">
        <v>38</v>
      </c>
      <c r="AFJ329">
        <v>38</v>
      </c>
      <c r="AFL329">
        <v>38</v>
      </c>
      <c r="AFN329">
        <v>38</v>
      </c>
      <c r="AFP329">
        <v>38</v>
      </c>
      <c r="AFR329">
        <v>38</v>
      </c>
      <c r="AFT329">
        <v>38</v>
      </c>
      <c r="AFV329">
        <v>38</v>
      </c>
      <c r="AFX329">
        <v>38</v>
      </c>
      <c r="AFZ329">
        <v>38</v>
      </c>
      <c r="AGB329">
        <v>38</v>
      </c>
      <c r="AGD329">
        <v>38</v>
      </c>
      <c r="AGF329">
        <v>38</v>
      </c>
      <c r="AGH329">
        <v>38</v>
      </c>
      <c r="AGJ329">
        <v>38</v>
      </c>
      <c r="AGL329">
        <v>38</v>
      </c>
      <c r="AGN329">
        <v>38</v>
      </c>
      <c r="AGP329">
        <v>38</v>
      </c>
      <c r="AGR329">
        <v>38</v>
      </c>
      <c r="AGT329">
        <v>38</v>
      </c>
      <c r="AGV329">
        <v>38</v>
      </c>
      <c r="AGX329">
        <v>38</v>
      </c>
      <c r="AGZ329">
        <v>38</v>
      </c>
      <c r="AHB329">
        <v>38</v>
      </c>
      <c r="AHD329">
        <v>38</v>
      </c>
      <c r="AHF329">
        <v>38</v>
      </c>
      <c r="AHH329">
        <v>38</v>
      </c>
      <c r="AHJ329">
        <v>38</v>
      </c>
      <c r="AHL329">
        <v>38</v>
      </c>
      <c r="AHN329">
        <v>38</v>
      </c>
      <c r="AHP329">
        <v>38</v>
      </c>
      <c r="AHR329">
        <v>38</v>
      </c>
      <c r="AHT329">
        <v>38</v>
      </c>
      <c r="AHV329">
        <v>38</v>
      </c>
      <c r="AHX329">
        <v>38</v>
      </c>
      <c r="AHZ329">
        <v>38</v>
      </c>
      <c r="AIB329">
        <v>38</v>
      </c>
      <c r="AID329">
        <v>38</v>
      </c>
      <c r="AIF329">
        <v>38</v>
      </c>
      <c r="AIH329">
        <v>38</v>
      </c>
      <c r="AIJ329">
        <v>38</v>
      </c>
      <c r="AIL329">
        <v>38</v>
      </c>
      <c r="AIN329">
        <v>38</v>
      </c>
      <c r="AIP329">
        <v>38</v>
      </c>
      <c r="AIR329">
        <v>38</v>
      </c>
      <c r="AIT329">
        <v>38</v>
      </c>
      <c r="AIV329">
        <v>38</v>
      </c>
      <c r="AIX329">
        <v>38</v>
      </c>
      <c r="AIZ329">
        <v>38</v>
      </c>
      <c r="AJB329">
        <v>38</v>
      </c>
      <c r="AJD329">
        <v>38</v>
      </c>
      <c r="AJF329">
        <v>38</v>
      </c>
      <c r="AJH329">
        <v>38</v>
      </c>
      <c r="AJJ329">
        <v>38</v>
      </c>
      <c r="AJL329">
        <v>38</v>
      </c>
      <c r="AJN329">
        <v>38</v>
      </c>
      <c r="AJP329">
        <v>38</v>
      </c>
      <c r="AJR329">
        <v>38</v>
      </c>
      <c r="AJT329">
        <v>38</v>
      </c>
      <c r="AJV329">
        <v>38</v>
      </c>
      <c r="AJX329">
        <v>38</v>
      </c>
      <c r="AJZ329">
        <v>38</v>
      </c>
      <c r="AKB329">
        <v>38</v>
      </c>
      <c r="AKD329">
        <v>38</v>
      </c>
      <c r="AKF329">
        <v>38</v>
      </c>
      <c r="AKH329">
        <v>38</v>
      </c>
      <c r="AKJ329">
        <v>38</v>
      </c>
      <c r="AKL329">
        <v>38</v>
      </c>
      <c r="AKN329">
        <v>38</v>
      </c>
      <c r="AKP329">
        <v>38</v>
      </c>
      <c r="AKR329">
        <v>38</v>
      </c>
      <c r="AKT329">
        <v>38</v>
      </c>
      <c r="AKV329">
        <v>38</v>
      </c>
      <c r="AKX329">
        <v>38</v>
      </c>
      <c r="AKZ329">
        <v>38</v>
      </c>
      <c r="ALB329">
        <v>38</v>
      </c>
      <c r="ALD329">
        <v>38</v>
      </c>
      <c r="ALF329">
        <v>38</v>
      </c>
      <c r="ALH329">
        <v>38</v>
      </c>
      <c r="ALJ329">
        <v>38</v>
      </c>
      <c r="ALL329">
        <v>38</v>
      </c>
      <c r="ALN329">
        <v>38</v>
      </c>
      <c r="ALP329">
        <v>38</v>
      </c>
      <c r="ALR329">
        <v>38</v>
      </c>
    </row>
    <row r="330" spans="1:1006" x14ac:dyDescent="0.25">
      <c r="A330">
        <v>54</v>
      </c>
      <c r="B330">
        <v>15.028339999999996</v>
      </c>
      <c r="H330">
        <v>54</v>
      </c>
      <c r="J330">
        <v>54</v>
      </c>
      <c r="L330">
        <v>54</v>
      </c>
      <c r="N330">
        <v>54</v>
      </c>
      <c r="P330">
        <v>54</v>
      </c>
      <c r="R330">
        <v>54</v>
      </c>
      <c r="T330">
        <v>54</v>
      </c>
      <c r="V330">
        <v>54</v>
      </c>
      <c r="X330">
        <v>54</v>
      </c>
      <c r="Z330">
        <v>54</v>
      </c>
      <c r="AB330">
        <v>54</v>
      </c>
      <c r="AD330">
        <v>54</v>
      </c>
      <c r="AF330">
        <v>54</v>
      </c>
      <c r="AH330">
        <v>54</v>
      </c>
      <c r="AJ330">
        <v>54</v>
      </c>
      <c r="AL330">
        <v>54</v>
      </c>
      <c r="AN330">
        <v>54</v>
      </c>
      <c r="AP330">
        <v>54</v>
      </c>
      <c r="AR330">
        <v>54</v>
      </c>
      <c r="AT330">
        <v>54</v>
      </c>
      <c r="AV330">
        <v>54</v>
      </c>
      <c r="AX330">
        <v>54</v>
      </c>
      <c r="AZ330">
        <v>54</v>
      </c>
      <c r="BB330">
        <v>54</v>
      </c>
      <c r="BD330">
        <v>54</v>
      </c>
      <c r="BF330">
        <v>54</v>
      </c>
      <c r="BH330">
        <v>54</v>
      </c>
      <c r="BJ330">
        <v>54</v>
      </c>
      <c r="BL330">
        <v>54</v>
      </c>
      <c r="BN330">
        <v>54</v>
      </c>
      <c r="BP330">
        <v>54</v>
      </c>
      <c r="BR330">
        <v>54</v>
      </c>
      <c r="BT330">
        <v>54</v>
      </c>
      <c r="BV330">
        <v>54</v>
      </c>
      <c r="BX330">
        <v>54</v>
      </c>
      <c r="BZ330">
        <v>54</v>
      </c>
      <c r="CB330">
        <v>54</v>
      </c>
      <c r="CD330">
        <v>54</v>
      </c>
      <c r="CF330">
        <v>54</v>
      </c>
      <c r="CH330">
        <v>54</v>
      </c>
      <c r="CJ330">
        <v>54</v>
      </c>
      <c r="CL330">
        <v>54</v>
      </c>
      <c r="CN330">
        <v>54</v>
      </c>
      <c r="CP330">
        <v>54</v>
      </c>
      <c r="CR330">
        <v>54</v>
      </c>
      <c r="CT330">
        <v>54</v>
      </c>
      <c r="CV330">
        <v>54</v>
      </c>
      <c r="CX330">
        <v>54</v>
      </c>
      <c r="CZ330">
        <v>54</v>
      </c>
      <c r="DB330">
        <v>54</v>
      </c>
      <c r="DD330">
        <v>54</v>
      </c>
      <c r="DF330">
        <v>54</v>
      </c>
      <c r="DH330">
        <v>54</v>
      </c>
      <c r="DJ330">
        <v>54</v>
      </c>
      <c r="DL330">
        <v>54</v>
      </c>
      <c r="DN330">
        <v>54</v>
      </c>
      <c r="DP330">
        <v>54</v>
      </c>
      <c r="DR330">
        <v>54</v>
      </c>
      <c r="DT330">
        <v>54</v>
      </c>
      <c r="DV330">
        <v>54</v>
      </c>
      <c r="DX330">
        <v>54</v>
      </c>
      <c r="DZ330">
        <v>54</v>
      </c>
      <c r="EB330">
        <v>54</v>
      </c>
      <c r="ED330">
        <v>54</v>
      </c>
      <c r="EF330">
        <v>54</v>
      </c>
      <c r="EH330">
        <v>54</v>
      </c>
      <c r="EJ330">
        <v>54</v>
      </c>
      <c r="EL330">
        <v>54</v>
      </c>
      <c r="EN330">
        <v>54</v>
      </c>
      <c r="EP330">
        <v>54</v>
      </c>
      <c r="ER330">
        <v>54</v>
      </c>
      <c r="ET330">
        <v>54</v>
      </c>
      <c r="EV330">
        <v>54</v>
      </c>
      <c r="EX330">
        <v>54</v>
      </c>
      <c r="EZ330">
        <v>54</v>
      </c>
      <c r="FB330">
        <v>54</v>
      </c>
      <c r="FD330">
        <v>54</v>
      </c>
      <c r="FF330">
        <v>54</v>
      </c>
      <c r="FH330">
        <v>54</v>
      </c>
      <c r="FJ330">
        <v>54</v>
      </c>
      <c r="FL330">
        <v>54</v>
      </c>
      <c r="FN330">
        <v>54</v>
      </c>
      <c r="FP330">
        <v>54</v>
      </c>
      <c r="FR330">
        <v>54</v>
      </c>
      <c r="FT330">
        <v>54</v>
      </c>
      <c r="FV330">
        <v>54</v>
      </c>
      <c r="FX330">
        <v>54</v>
      </c>
      <c r="FZ330">
        <v>54</v>
      </c>
      <c r="GB330">
        <v>54</v>
      </c>
      <c r="GD330">
        <v>54</v>
      </c>
      <c r="GF330">
        <v>54</v>
      </c>
      <c r="GH330">
        <v>54</v>
      </c>
      <c r="GJ330">
        <v>54</v>
      </c>
      <c r="GL330">
        <v>54</v>
      </c>
      <c r="GN330">
        <v>54</v>
      </c>
      <c r="GP330">
        <v>54</v>
      </c>
      <c r="GR330">
        <v>54</v>
      </c>
      <c r="GT330">
        <v>54</v>
      </c>
      <c r="GV330">
        <v>54</v>
      </c>
      <c r="GX330">
        <v>54</v>
      </c>
      <c r="GZ330">
        <v>54</v>
      </c>
      <c r="HB330">
        <v>54</v>
      </c>
      <c r="HD330">
        <v>54</v>
      </c>
      <c r="HF330">
        <v>54</v>
      </c>
      <c r="HH330">
        <v>54</v>
      </c>
      <c r="HJ330">
        <v>54</v>
      </c>
      <c r="HL330">
        <v>54</v>
      </c>
      <c r="HN330">
        <v>54</v>
      </c>
      <c r="HP330">
        <v>54</v>
      </c>
      <c r="HR330">
        <v>54</v>
      </c>
      <c r="HT330">
        <v>54</v>
      </c>
      <c r="HV330">
        <v>54</v>
      </c>
      <c r="HX330">
        <v>54</v>
      </c>
      <c r="HZ330">
        <v>54</v>
      </c>
      <c r="IB330">
        <v>54</v>
      </c>
      <c r="ID330">
        <v>54</v>
      </c>
      <c r="IF330">
        <v>54</v>
      </c>
      <c r="IH330">
        <v>54</v>
      </c>
      <c r="IJ330">
        <v>54</v>
      </c>
      <c r="IL330">
        <v>54</v>
      </c>
      <c r="IN330">
        <v>54</v>
      </c>
      <c r="IP330">
        <v>54</v>
      </c>
      <c r="IR330">
        <v>54</v>
      </c>
      <c r="IT330">
        <v>54</v>
      </c>
      <c r="IV330">
        <v>54</v>
      </c>
      <c r="IX330">
        <v>54</v>
      </c>
      <c r="IZ330">
        <v>54</v>
      </c>
      <c r="JB330">
        <v>54</v>
      </c>
      <c r="JD330">
        <v>54</v>
      </c>
      <c r="JF330">
        <v>54</v>
      </c>
      <c r="JH330">
        <v>54</v>
      </c>
      <c r="JJ330">
        <v>54</v>
      </c>
      <c r="JL330">
        <v>54</v>
      </c>
      <c r="JN330">
        <v>54</v>
      </c>
      <c r="JP330">
        <v>54</v>
      </c>
      <c r="JR330">
        <v>54</v>
      </c>
      <c r="JT330">
        <v>54</v>
      </c>
      <c r="JV330">
        <v>54</v>
      </c>
      <c r="JX330">
        <v>54</v>
      </c>
      <c r="JZ330">
        <v>54</v>
      </c>
      <c r="KB330">
        <v>54</v>
      </c>
      <c r="KD330">
        <v>54</v>
      </c>
      <c r="KF330">
        <v>54</v>
      </c>
      <c r="KH330">
        <v>54</v>
      </c>
      <c r="KJ330">
        <v>54</v>
      </c>
      <c r="KL330">
        <v>54</v>
      </c>
      <c r="KN330">
        <v>54</v>
      </c>
      <c r="KP330">
        <v>54</v>
      </c>
      <c r="KR330">
        <v>54</v>
      </c>
      <c r="KT330">
        <v>54</v>
      </c>
      <c r="KV330">
        <v>54</v>
      </c>
      <c r="KX330">
        <v>54</v>
      </c>
      <c r="KZ330">
        <v>54</v>
      </c>
      <c r="LB330">
        <v>54</v>
      </c>
      <c r="LD330">
        <v>54</v>
      </c>
      <c r="LF330">
        <v>54</v>
      </c>
      <c r="LH330">
        <v>54</v>
      </c>
      <c r="LJ330">
        <v>54</v>
      </c>
      <c r="LL330">
        <v>54</v>
      </c>
      <c r="LN330">
        <v>54</v>
      </c>
      <c r="LP330">
        <v>54</v>
      </c>
      <c r="LR330">
        <v>54</v>
      </c>
      <c r="LT330">
        <v>54</v>
      </c>
      <c r="LV330">
        <v>54</v>
      </c>
      <c r="LX330">
        <v>54</v>
      </c>
      <c r="LZ330">
        <v>54</v>
      </c>
      <c r="MB330">
        <v>54</v>
      </c>
      <c r="MD330">
        <v>54</v>
      </c>
      <c r="MF330">
        <v>54</v>
      </c>
      <c r="MH330">
        <v>54</v>
      </c>
      <c r="MJ330">
        <v>54</v>
      </c>
      <c r="ML330">
        <v>54</v>
      </c>
      <c r="MN330">
        <v>54</v>
      </c>
      <c r="MP330">
        <v>54</v>
      </c>
      <c r="MR330">
        <v>54</v>
      </c>
      <c r="MT330">
        <v>54</v>
      </c>
      <c r="MV330">
        <v>54</v>
      </c>
      <c r="MX330">
        <v>54</v>
      </c>
      <c r="MZ330">
        <v>54</v>
      </c>
      <c r="NB330">
        <v>54</v>
      </c>
      <c r="ND330">
        <v>54</v>
      </c>
      <c r="NF330">
        <v>54</v>
      </c>
      <c r="NH330">
        <v>54</v>
      </c>
      <c r="NJ330">
        <v>54</v>
      </c>
      <c r="NL330">
        <v>54</v>
      </c>
      <c r="NN330">
        <v>54</v>
      </c>
      <c r="NP330">
        <v>54</v>
      </c>
      <c r="NR330">
        <v>54</v>
      </c>
      <c r="NT330">
        <v>54</v>
      </c>
      <c r="NV330">
        <v>54</v>
      </c>
      <c r="NX330">
        <v>54</v>
      </c>
      <c r="NZ330">
        <v>54</v>
      </c>
      <c r="OB330">
        <v>54</v>
      </c>
      <c r="OD330">
        <v>54</v>
      </c>
      <c r="OF330">
        <v>54</v>
      </c>
      <c r="OH330">
        <v>54</v>
      </c>
      <c r="OJ330">
        <v>54</v>
      </c>
      <c r="OL330">
        <v>54</v>
      </c>
      <c r="ON330">
        <v>54</v>
      </c>
      <c r="OP330">
        <v>54</v>
      </c>
      <c r="OR330">
        <v>54</v>
      </c>
      <c r="OT330">
        <v>54</v>
      </c>
      <c r="OV330">
        <v>54</v>
      </c>
      <c r="OX330">
        <v>54</v>
      </c>
      <c r="OZ330">
        <v>54</v>
      </c>
      <c r="PB330">
        <v>54</v>
      </c>
      <c r="PD330">
        <v>54</v>
      </c>
      <c r="PF330">
        <v>54</v>
      </c>
      <c r="PH330">
        <v>54</v>
      </c>
      <c r="PJ330">
        <v>54</v>
      </c>
      <c r="PL330">
        <v>54</v>
      </c>
      <c r="PN330">
        <v>54</v>
      </c>
      <c r="PP330">
        <v>54</v>
      </c>
      <c r="PR330">
        <v>54</v>
      </c>
      <c r="PT330">
        <v>54</v>
      </c>
      <c r="PV330">
        <v>54</v>
      </c>
      <c r="PX330">
        <v>54</v>
      </c>
      <c r="PZ330">
        <v>54</v>
      </c>
      <c r="QB330">
        <v>54</v>
      </c>
      <c r="QD330">
        <v>54</v>
      </c>
      <c r="QF330">
        <v>54</v>
      </c>
      <c r="QH330">
        <v>54</v>
      </c>
      <c r="QJ330">
        <v>54</v>
      </c>
      <c r="QL330">
        <v>54</v>
      </c>
      <c r="QN330">
        <v>54</v>
      </c>
      <c r="QP330">
        <v>54</v>
      </c>
      <c r="QR330">
        <v>54</v>
      </c>
      <c r="QT330">
        <v>54</v>
      </c>
      <c r="QV330">
        <v>54</v>
      </c>
      <c r="QX330">
        <v>54</v>
      </c>
      <c r="QZ330">
        <v>54</v>
      </c>
      <c r="RB330">
        <v>54</v>
      </c>
      <c r="RD330">
        <v>54</v>
      </c>
      <c r="RF330">
        <v>54</v>
      </c>
      <c r="RH330">
        <v>54</v>
      </c>
      <c r="RJ330">
        <v>54</v>
      </c>
      <c r="RL330">
        <v>54</v>
      </c>
      <c r="RN330">
        <v>54</v>
      </c>
      <c r="RP330">
        <v>54</v>
      </c>
      <c r="RR330">
        <v>54</v>
      </c>
      <c r="RT330">
        <v>54</v>
      </c>
      <c r="RV330">
        <v>54</v>
      </c>
      <c r="RX330">
        <v>54</v>
      </c>
      <c r="RZ330">
        <v>54</v>
      </c>
      <c r="SB330">
        <v>54</v>
      </c>
      <c r="SD330">
        <v>54</v>
      </c>
      <c r="SF330">
        <v>54</v>
      </c>
      <c r="SH330">
        <v>54</v>
      </c>
      <c r="SJ330">
        <v>54</v>
      </c>
      <c r="SL330">
        <v>54</v>
      </c>
      <c r="SN330">
        <v>54</v>
      </c>
      <c r="SP330">
        <v>54</v>
      </c>
      <c r="SR330">
        <v>54</v>
      </c>
      <c r="ST330">
        <v>54</v>
      </c>
      <c r="SV330">
        <v>54</v>
      </c>
      <c r="SX330">
        <v>54</v>
      </c>
      <c r="SZ330">
        <v>54</v>
      </c>
      <c r="TB330">
        <v>54</v>
      </c>
      <c r="TD330">
        <v>54</v>
      </c>
      <c r="TF330">
        <v>54</v>
      </c>
      <c r="TH330">
        <v>54</v>
      </c>
      <c r="TJ330">
        <v>54</v>
      </c>
      <c r="TL330">
        <v>54</v>
      </c>
      <c r="TN330">
        <v>54</v>
      </c>
      <c r="TP330">
        <v>54</v>
      </c>
      <c r="TR330">
        <v>54</v>
      </c>
      <c r="TT330">
        <v>54</v>
      </c>
      <c r="TV330">
        <v>54</v>
      </c>
      <c r="TX330">
        <v>54</v>
      </c>
      <c r="TZ330">
        <v>54</v>
      </c>
      <c r="UB330">
        <v>54</v>
      </c>
      <c r="UD330">
        <v>54</v>
      </c>
      <c r="UF330">
        <v>54</v>
      </c>
      <c r="UH330">
        <v>54</v>
      </c>
      <c r="UJ330">
        <v>54</v>
      </c>
      <c r="UL330">
        <v>54</v>
      </c>
      <c r="UN330">
        <v>54</v>
      </c>
      <c r="UP330">
        <v>54</v>
      </c>
      <c r="UR330">
        <v>54</v>
      </c>
      <c r="UT330">
        <v>54</v>
      </c>
      <c r="UV330">
        <v>54</v>
      </c>
      <c r="UX330">
        <v>54</v>
      </c>
      <c r="UZ330">
        <v>54</v>
      </c>
      <c r="VB330">
        <v>54</v>
      </c>
      <c r="VD330">
        <v>54</v>
      </c>
      <c r="VF330">
        <v>54</v>
      </c>
      <c r="VH330">
        <v>54</v>
      </c>
      <c r="VJ330">
        <v>54</v>
      </c>
      <c r="VL330">
        <v>54</v>
      </c>
      <c r="VN330">
        <v>54</v>
      </c>
      <c r="VP330">
        <v>54</v>
      </c>
      <c r="VR330">
        <v>54</v>
      </c>
      <c r="VT330">
        <v>54</v>
      </c>
      <c r="VV330">
        <v>54</v>
      </c>
      <c r="VX330">
        <v>54</v>
      </c>
      <c r="VZ330">
        <v>54</v>
      </c>
      <c r="WB330">
        <v>54</v>
      </c>
      <c r="WD330">
        <v>54</v>
      </c>
      <c r="WF330">
        <v>54</v>
      </c>
      <c r="WH330">
        <v>54</v>
      </c>
      <c r="WJ330">
        <v>54</v>
      </c>
      <c r="WL330">
        <v>54</v>
      </c>
      <c r="WN330">
        <v>54</v>
      </c>
      <c r="WP330">
        <v>54</v>
      </c>
      <c r="WR330">
        <v>54</v>
      </c>
      <c r="WT330">
        <v>54</v>
      </c>
      <c r="WV330">
        <v>54</v>
      </c>
      <c r="WX330">
        <v>54</v>
      </c>
      <c r="WZ330">
        <v>54</v>
      </c>
      <c r="XB330">
        <v>54</v>
      </c>
      <c r="XD330">
        <v>54</v>
      </c>
      <c r="XF330">
        <v>54</v>
      </c>
      <c r="XH330">
        <v>54</v>
      </c>
      <c r="XJ330">
        <v>54</v>
      </c>
      <c r="XL330">
        <v>54</v>
      </c>
      <c r="XN330">
        <v>54</v>
      </c>
      <c r="XP330">
        <v>54</v>
      </c>
      <c r="XR330">
        <v>54</v>
      </c>
      <c r="XT330">
        <v>54</v>
      </c>
      <c r="XV330">
        <v>54</v>
      </c>
      <c r="XX330">
        <v>54</v>
      </c>
      <c r="XZ330">
        <v>54</v>
      </c>
      <c r="YB330">
        <v>54</v>
      </c>
      <c r="YD330">
        <v>54</v>
      </c>
      <c r="YF330">
        <v>54</v>
      </c>
      <c r="YH330">
        <v>54</v>
      </c>
      <c r="YJ330">
        <v>54</v>
      </c>
      <c r="YL330">
        <v>54</v>
      </c>
      <c r="YN330">
        <v>54</v>
      </c>
      <c r="YP330">
        <v>54</v>
      </c>
      <c r="YR330">
        <v>54</v>
      </c>
      <c r="YT330">
        <v>54</v>
      </c>
      <c r="YV330">
        <v>54</v>
      </c>
      <c r="YX330">
        <v>54</v>
      </c>
      <c r="YZ330">
        <v>54</v>
      </c>
      <c r="ZB330">
        <v>54</v>
      </c>
      <c r="ZD330">
        <v>54</v>
      </c>
      <c r="ZF330">
        <v>54</v>
      </c>
      <c r="ZH330">
        <v>54</v>
      </c>
      <c r="ZJ330">
        <v>54</v>
      </c>
      <c r="ZL330">
        <v>54</v>
      </c>
      <c r="ZN330">
        <v>54</v>
      </c>
      <c r="ZP330">
        <v>54</v>
      </c>
      <c r="ZR330">
        <v>54</v>
      </c>
      <c r="ZT330">
        <v>54</v>
      </c>
      <c r="ZV330">
        <v>54</v>
      </c>
      <c r="ZX330">
        <v>54</v>
      </c>
      <c r="ZZ330">
        <v>54</v>
      </c>
      <c r="AAB330">
        <v>54</v>
      </c>
      <c r="AAD330">
        <v>54</v>
      </c>
      <c r="AAF330">
        <v>54</v>
      </c>
      <c r="AAH330">
        <v>54</v>
      </c>
      <c r="AAJ330">
        <v>54</v>
      </c>
      <c r="AAL330">
        <v>54</v>
      </c>
      <c r="AAN330">
        <v>54</v>
      </c>
      <c r="AAP330">
        <v>54</v>
      </c>
      <c r="AAR330">
        <v>54</v>
      </c>
      <c r="AAT330">
        <v>54</v>
      </c>
      <c r="AAV330">
        <v>54</v>
      </c>
      <c r="AAX330">
        <v>54</v>
      </c>
      <c r="AAZ330">
        <v>54</v>
      </c>
      <c r="ABB330">
        <v>54</v>
      </c>
      <c r="ABD330">
        <v>54</v>
      </c>
      <c r="ABF330">
        <v>54</v>
      </c>
      <c r="ABH330">
        <v>54</v>
      </c>
      <c r="ABJ330">
        <v>54</v>
      </c>
      <c r="ABL330">
        <v>54</v>
      </c>
      <c r="ABN330">
        <v>54</v>
      </c>
      <c r="ABP330">
        <v>54</v>
      </c>
      <c r="ABR330">
        <v>54</v>
      </c>
      <c r="ABT330">
        <v>54</v>
      </c>
      <c r="ABV330">
        <v>54</v>
      </c>
      <c r="ABX330">
        <v>54</v>
      </c>
      <c r="ABZ330">
        <v>54</v>
      </c>
      <c r="ACB330">
        <v>54</v>
      </c>
      <c r="ACD330">
        <v>54</v>
      </c>
      <c r="ACF330">
        <v>54</v>
      </c>
      <c r="ACH330">
        <v>54</v>
      </c>
      <c r="ACJ330">
        <v>54</v>
      </c>
      <c r="ACL330">
        <v>54</v>
      </c>
      <c r="ACN330">
        <v>54</v>
      </c>
      <c r="ACP330">
        <v>54</v>
      </c>
      <c r="ACR330">
        <v>54</v>
      </c>
      <c r="ACT330">
        <v>54</v>
      </c>
      <c r="ACV330">
        <v>54</v>
      </c>
      <c r="ACX330">
        <v>54</v>
      </c>
      <c r="ACZ330">
        <v>54</v>
      </c>
      <c r="ADB330">
        <v>54</v>
      </c>
      <c r="ADD330">
        <v>54</v>
      </c>
      <c r="ADF330">
        <v>54</v>
      </c>
      <c r="ADH330">
        <v>54</v>
      </c>
      <c r="ADJ330">
        <v>54</v>
      </c>
      <c r="ADL330">
        <v>54</v>
      </c>
      <c r="ADN330">
        <v>54</v>
      </c>
      <c r="ADP330">
        <v>54</v>
      </c>
      <c r="ADR330">
        <v>54</v>
      </c>
      <c r="ADT330">
        <v>54</v>
      </c>
      <c r="ADV330">
        <v>54</v>
      </c>
      <c r="ADX330">
        <v>54</v>
      </c>
      <c r="ADZ330">
        <v>54</v>
      </c>
      <c r="AEB330">
        <v>54</v>
      </c>
      <c r="AED330">
        <v>54</v>
      </c>
      <c r="AEF330">
        <v>54</v>
      </c>
      <c r="AEH330">
        <v>54</v>
      </c>
      <c r="AEJ330">
        <v>54</v>
      </c>
      <c r="AEL330">
        <v>54</v>
      </c>
      <c r="AEN330">
        <v>54</v>
      </c>
      <c r="AEP330">
        <v>54</v>
      </c>
      <c r="AER330">
        <v>54</v>
      </c>
      <c r="AET330">
        <v>54</v>
      </c>
      <c r="AEV330">
        <v>54</v>
      </c>
      <c r="AEX330">
        <v>54</v>
      </c>
      <c r="AEZ330">
        <v>54</v>
      </c>
      <c r="AFB330">
        <v>54</v>
      </c>
      <c r="AFD330">
        <v>54</v>
      </c>
      <c r="AFF330">
        <v>54</v>
      </c>
      <c r="AFH330">
        <v>54</v>
      </c>
      <c r="AFJ330">
        <v>54</v>
      </c>
      <c r="AFL330">
        <v>54</v>
      </c>
      <c r="AFN330">
        <v>54</v>
      </c>
      <c r="AFP330">
        <v>54</v>
      </c>
      <c r="AFR330">
        <v>54</v>
      </c>
      <c r="AFT330">
        <v>54</v>
      </c>
      <c r="AFV330">
        <v>54</v>
      </c>
      <c r="AFX330">
        <v>54</v>
      </c>
      <c r="AFZ330">
        <v>54</v>
      </c>
      <c r="AGB330">
        <v>54</v>
      </c>
      <c r="AGD330">
        <v>54</v>
      </c>
      <c r="AGF330">
        <v>54</v>
      </c>
      <c r="AGH330">
        <v>54</v>
      </c>
      <c r="AGJ330">
        <v>54</v>
      </c>
      <c r="AGL330">
        <v>54</v>
      </c>
      <c r="AGN330">
        <v>54</v>
      </c>
      <c r="AGP330">
        <v>54</v>
      </c>
      <c r="AGR330">
        <v>54</v>
      </c>
      <c r="AGT330">
        <v>54</v>
      </c>
      <c r="AGV330">
        <v>54</v>
      </c>
      <c r="AGX330">
        <v>54</v>
      </c>
      <c r="AGZ330">
        <v>54</v>
      </c>
      <c r="AHB330">
        <v>54</v>
      </c>
      <c r="AHD330">
        <v>54</v>
      </c>
      <c r="AHF330">
        <v>54</v>
      </c>
      <c r="AHH330">
        <v>54</v>
      </c>
      <c r="AHJ330">
        <v>54</v>
      </c>
      <c r="AHL330">
        <v>54</v>
      </c>
      <c r="AHN330">
        <v>54</v>
      </c>
      <c r="AHP330">
        <v>54</v>
      </c>
      <c r="AHR330">
        <v>54</v>
      </c>
      <c r="AHT330">
        <v>54</v>
      </c>
      <c r="AHV330">
        <v>54</v>
      </c>
      <c r="AHX330">
        <v>54</v>
      </c>
      <c r="AHZ330">
        <v>54</v>
      </c>
      <c r="AIB330">
        <v>54</v>
      </c>
      <c r="AID330">
        <v>54</v>
      </c>
      <c r="AIF330">
        <v>54</v>
      </c>
      <c r="AIH330">
        <v>54</v>
      </c>
      <c r="AIJ330">
        <v>54</v>
      </c>
      <c r="AIL330">
        <v>54</v>
      </c>
      <c r="AIN330">
        <v>54</v>
      </c>
      <c r="AIP330">
        <v>54</v>
      </c>
      <c r="AIR330">
        <v>54</v>
      </c>
      <c r="AIT330">
        <v>54</v>
      </c>
      <c r="AIV330">
        <v>54</v>
      </c>
      <c r="AIX330">
        <v>54</v>
      </c>
      <c r="AIZ330">
        <v>54</v>
      </c>
      <c r="AJB330">
        <v>54</v>
      </c>
      <c r="AJD330">
        <v>54</v>
      </c>
      <c r="AJF330">
        <v>54</v>
      </c>
      <c r="AJH330">
        <v>54</v>
      </c>
      <c r="AJJ330">
        <v>54</v>
      </c>
      <c r="AJL330">
        <v>54</v>
      </c>
      <c r="AJN330">
        <v>54</v>
      </c>
      <c r="AJP330">
        <v>54</v>
      </c>
      <c r="AJR330">
        <v>54</v>
      </c>
      <c r="AJT330">
        <v>54</v>
      </c>
      <c r="AJV330">
        <v>54</v>
      </c>
      <c r="AJX330">
        <v>54</v>
      </c>
      <c r="AJZ330">
        <v>54</v>
      </c>
      <c r="AKB330">
        <v>54</v>
      </c>
      <c r="AKD330">
        <v>54</v>
      </c>
      <c r="AKF330">
        <v>54</v>
      </c>
      <c r="AKH330">
        <v>54</v>
      </c>
      <c r="AKJ330">
        <v>54</v>
      </c>
      <c r="AKL330">
        <v>54</v>
      </c>
      <c r="AKN330">
        <v>54</v>
      </c>
      <c r="AKP330">
        <v>54</v>
      </c>
      <c r="AKR330">
        <v>54</v>
      </c>
      <c r="AKT330">
        <v>54</v>
      </c>
      <c r="AKV330">
        <v>54</v>
      </c>
      <c r="AKX330">
        <v>54</v>
      </c>
      <c r="AKZ330">
        <v>54</v>
      </c>
      <c r="ALB330">
        <v>54</v>
      </c>
      <c r="ALD330">
        <v>54</v>
      </c>
      <c r="ALF330">
        <v>54</v>
      </c>
      <c r="ALH330">
        <v>54</v>
      </c>
      <c r="ALJ330">
        <v>54</v>
      </c>
      <c r="ALL330">
        <v>54</v>
      </c>
      <c r="ALN330">
        <v>54</v>
      </c>
      <c r="ALP330">
        <v>54</v>
      </c>
      <c r="ALR330">
        <v>54</v>
      </c>
    </row>
    <row r="331" spans="1:1006" x14ac:dyDescent="0.25">
      <c r="A331">
        <v>33</v>
      </c>
      <c r="B331">
        <v>14.029969999999999</v>
      </c>
      <c r="H331">
        <v>33</v>
      </c>
      <c r="J331">
        <v>33</v>
      </c>
      <c r="L331">
        <v>33</v>
      </c>
      <c r="N331">
        <v>33</v>
      </c>
      <c r="P331">
        <v>33</v>
      </c>
      <c r="R331">
        <v>33</v>
      </c>
      <c r="T331">
        <v>33</v>
      </c>
      <c r="V331">
        <v>33</v>
      </c>
      <c r="X331">
        <v>33</v>
      </c>
      <c r="Z331">
        <v>33</v>
      </c>
      <c r="AB331">
        <v>33</v>
      </c>
      <c r="AD331">
        <v>33</v>
      </c>
      <c r="AF331">
        <v>33</v>
      </c>
      <c r="AH331">
        <v>33</v>
      </c>
      <c r="AJ331">
        <v>33</v>
      </c>
      <c r="AL331">
        <v>33</v>
      </c>
      <c r="AN331">
        <v>33</v>
      </c>
      <c r="AP331">
        <v>33</v>
      </c>
      <c r="AR331">
        <v>33</v>
      </c>
      <c r="AT331">
        <v>33</v>
      </c>
      <c r="AV331">
        <v>33</v>
      </c>
      <c r="AX331">
        <v>33</v>
      </c>
      <c r="AZ331">
        <v>33</v>
      </c>
      <c r="BB331">
        <v>33</v>
      </c>
      <c r="BD331">
        <v>33</v>
      </c>
      <c r="BF331">
        <v>33</v>
      </c>
      <c r="BH331">
        <v>33</v>
      </c>
      <c r="BJ331">
        <v>33</v>
      </c>
      <c r="BL331">
        <v>33</v>
      </c>
      <c r="BN331">
        <v>33</v>
      </c>
      <c r="BP331">
        <v>33</v>
      </c>
      <c r="BR331">
        <v>33</v>
      </c>
      <c r="BT331">
        <v>33</v>
      </c>
      <c r="BV331">
        <v>33</v>
      </c>
      <c r="BX331">
        <v>33</v>
      </c>
      <c r="BZ331">
        <v>33</v>
      </c>
      <c r="CB331">
        <v>33</v>
      </c>
      <c r="CD331">
        <v>33</v>
      </c>
      <c r="CF331">
        <v>33</v>
      </c>
      <c r="CH331">
        <v>33</v>
      </c>
      <c r="CJ331">
        <v>33</v>
      </c>
      <c r="CL331">
        <v>33</v>
      </c>
      <c r="CN331">
        <v>33</v>
      </c>
      <c r="CP331">
        <v>33</v>
      </c>
      <c r="CR331">
        <v>33</v>
      </c>
      <c r="CT331">
        <v>33</v>
      </c>
      <c r="CV331">
        <v>33</v>
      </c>
      <c r="CX331">
        <v>33</v>
      </c>
      <c r="CZ331">
        <v>33</v>
      </c>
      <c r="DB331">
        <v>33</v>
      </c>
      <c r="DD331">
        <v>33</v>
      </c>
      <c r="DF331">
        <v>33</v>
      </c>
      <c r="DH331">
        <v>33</v>
      </c>
      <c r="DJ331">
        <v>33</v>
      </c>
      <c r="DL331">
        <v>33</v>
      </c>
      <c r="DN331">
        <v>33</v>
      </c>
      <c r="DP331">
        <v>33</v>
      </c>
      <c r="DR331">
        <v>33</v>
      </c>
      <c r="DT331">
        <v>33</v>
      </c>
      <c r="DV331">
        <v>33</v>
      </c>
      <c r="DX331">
        <v>33</v>
      </c>
      <c r="DZ331">
        <v>33</v>
      </c>
      <c r="EB331">
        <v>33</v>
      </c>
      <c r="ED331">
        <v>33</v>
      </c>
      <c r="EF331">
        <v>33</v>
      </c>
      <c r="EH331">
        <v>33</v>
      </c>
      <c r="EJ331">
        <v>33</v>
      </c>
      <c r="EL331">
        <v>33</v>
      </c>
      <c r="EN331">
        <v>33</v>
      </c>
      <c r="EP331">
        <v>33</v>
      </c>
      <c r="ER331">
        <v>33</v>
      </c>
      <c r="ET331">
        <v>33</v>
      </c>
      <c r="EV331">
        <v>33</v>
      </c>
      <c r="EX331">
        <v>33</v>
      </c>
      <c r="EZ331">
        <v>33</v>
      </c>
      <c r="FB331">
        <v>33</v>
      </c>
      <c r="FD331">
        <v>33</v>
      </c>
      <c r="FF331">
        <v>33</v>
      </c>
      <c r="FH331">
        <v>33</v>
      </c>
      <c r="FJ331">
        <v>33</v>
      </c>
      <c r="FL331">
        <v>33</v>
      </c>
      <c r="FN331">
        <v>33</v>
      </c>
      <c r="FP331">
        <v>33</v>
      </c>
      <c r="FR331">
        <v>33</v>
      </c>
      <c r="FT331">
        <v>33</v>
      </c>
      <c r="FV331">
        <v>33</v>
      </c>
      <c r="FX331">
        <v>33</v>
      </c>
      <c r="FZ331">
        <v>33</v>
      </c>
      <c r="GB331">
        <v>33</v>
      </c>
      <c r="GD331">
        <v>33</v>
      </c>
      <c r="GF331">
        <v>33</v>
      </c>
      <c r="GH331">
        <v>33</v>
      </c>
      <c r="GJ331">
        <v>33</v>
      </c>
      <c r="GL331">
        <v>33</v>
      </c>
      <c r="GN331">
        <v>33</v>
      </c>
      <c r="GP331">
        <v>33</v>
      </c>
      <c r="GR331">
        <v>33</v>
      </c>
      <c r="GT331">
        <v>33</v>
      </c>
      <c r="GV331">
        <v>33</v>
      </c>
      <c r="GX331">
        <v>33</v>
      </c>
      <c r="GZ331">
        <v>33</v>
      </c>
      <c r="HB331">
        <v>33</v>
      </c>
      <c r="HD331">
        <v>33</v>
      </c>
      <c r="HF331">
        <v>33</v>
      </c>
      <c r="HH331">
        <v>33</v>
      </c>
      <c r="HJ331">
        <v>33</v>
      </c>
      <c r="HL331">
        <v>33</v>
      </c>
      <c r="HN331">
        <v>33</v>
      </c>
      <c r="HP331">
        <v>33</v>
      </c>
      <c r="HR331">
        <v>33</v>
      </c>
      <c r="HT331">
        <v>33</v>
      </c>
      <c r="HV331">
        <v>33</v>
      </c>
      <c r="HX331">
        <v>33</v>
      </c>
      <c r="HZ331">
        <v>33</v>
      </c>
      <c r="IB331">
        <v>33</v>
      </c>
      <c r="ID331">
        <v>33</v>
      </c>
      <c r="IF331">
        <v>33</v>
      </c>
      <c r="IH331">
        <v>33</v>
      </c>
      <c r="IJ331">
        <v>33</v>
      </c>
      <c r="IL331">
        <v>33</v>
      </c>
      <c r="IN331">
        <v>33</v>
      </c>
      <c r="IP331">
        <v>33</v>
      </c>
      <c r="IR331">
        <v>33</v>
      </c>
      <c r="IT331">
        <v>33</v>
      </c>
      <c r="IV331">
        <v>33</v>
      </c>
      <c r="IX331">
        <v>33</v>
      </c>
      <c r="IZ331">
        <v>33</v>
      </c>
      <c r="JB331">
        <v>33</v>
      </c>
      <c r="JD331">
        <v>33</v>
      </c>
      <c r="JF331">
        <v>33</v>
      </c>
      <c r="JH331">
        <v>33</v>
      </c>
      <c r="JJ331">
        <v>33</v>
      </c>
      <c r="JL331">
        <v>33</v>
      </c>
      <c r="JN331">
        <v>33</v>
      </c>
      <c r="JP331">
        <v>33</v>
      </c>
      <c r="JR331">
        <v>33</v>
      </c>
      <c r="JT331">
        <v>33</v>
      </c>
      <c r="JV331">
        <v>33</v>
      </c>
      <c r="JX331">
        <v>33</v>
      </c>
      <c r="JZ331">
        <v>33</v>
      </c>
      <c r="KB331">
        <v>33</v>
      </c>
      <c r="KD331">
        <v>33</v>
      </c>
      <c r="KF331">
        <v>33</v>
      </c>
      <c r="KH331">
        <v>33</v>
      </c>
      <c r="KJ331">
        <v>33</v>
      </c>
      <c r="KL331">
        <v>33</v>
      </c>
      <c r="KN331">
        <v>33</v>
      </c>
      <c r="KP331">
        <v>33</v>
      </c>
      <c r="KR331">
        <v>33</v>
      </c>
      <c r="KT331">
        <v>33</v>
      </c>
      <c r="KV331">
        <v>33</v>
      </c>
      <c r="KX331">
        <v>33</v>
      </c>
      <c r="KZ331">
        <v>33</v>
      </c>
      <c r="LB331">
        <v>33</v>
      </c>
      <c r="LD331">
        <v>33</v>
      </c>
      <c r="LF331">
        <v>33</v>
      </c>
      <c r="LH331">
        <v>33</v>
      </c>
      <c r="LJ331">
        <v>33</v>
      </c>
      <c r="LL331">
        <v>33</v>
      </c>
      <c r="LN331">
        <v>33</v>
      </c>
      <c r="LP331">
        <v>33</v>
      </c>
      <c r="LR331">
        <v>33</v>
      </c>
      <c r="LT331">
        <v>33</v>
      </c>
      <c r="LV331">
        <v>33</v>
      </c>
      <c r="LX331">
        <v>33</v>
      </c>
      <c r="LZ331">
        <v>33</v>
      </c>
      <c r="MB331">
        <v>33</v>
      </c>
      <c r="MD331">
        <v>33</v>
      </c>
      <c r="MF331">
        <v>33</v>
      </c>
      <c r="MH331">
        <v>33</v>
      </c>
      <c r="MJ331">
        <v>33</v>
      </c>
      <c r="ML331">
        <v>33</v>
      </c>
      <c r="MN331">
        <v>33</v>
      </c>
      <c r="MP331">
        <v>33</v>
      </c>
      <c r="MR331">
        <v>33</v>
      </c>
      <c r="MT331">
        <v>33</v>
      </c>
      <c r="MV331">
        <v>33</v>
      </c>
      <c r="MX331">
        <v>33</v>
      </c>
      <c r="MZ331">
        <v>33</v>
      </c>
      <c r="NB331">
        <v>33</v>
      </c>
      <c r="ND331">
        <v>33</v>
      </c>
      <c r="NF331">
        <v>33</v>
      </c>
      <c r="NH331">
        <v>33</v>
      </c>
      <c r="NJ331">
        <v>33</v>
      </c>
      <c r="NL331">
        <v>33</v>
      </c>
      <c r="NN331">
        <v>33</v>
      </c>
      <c r="NP331">
        <v>33</v>
      </c>
      <c r="NR331">
        <v>33</v>
      </c>
      <c r="NT331">
        <v>33</v>
      </c>
      <c r="NV331">
        <v>33</v>
      </c>
      <c r="NX331">
        <v>33</v>
      </c>
      <c r="NZ331">
        <v>33</v>
      </c>
      <c r="OB331">
        <v>33</v>
      </c>
      <c r="OD331">
        <v>33</v>
      </c>
      <c r="OF331">
        <v>33</v>
      </c>
      <c r="OH331">
        <v>33</v>
      </c>
      <c r="OJ331">
        <v>33</v>
      </c>
      <c r="OL331">
        <v>33</v>
      </c>
      <c r="ON331">
        <v>33</v>
      </c>
      <c r="OP331">
        <v>33</v>
      </c>
      <c r="OR331">
        <v>33</v>
      </c>
      <c r="OT331">
        <v>33</v>
      </c>
      <c r="OV331">
        <v>33</v>
      </c>
      <c r="OX331">
        <v>33</v>
      </c>
      <c r="OZ331">
        <v>33</v>
      </c>
      <c r="PB331">
        <v>33</v>
      </c>
      <c r="PD331">
        <v>33</v>
      </c>
      <c r="PF331">
        <v>33</v>
      </c>
      <c r="PH331">
        <v>33</v>
      </c>
      <c r="PJ331">
        <v>33</v>
      </c>
      <c r="PL331">
        <v>33</v>
      </c>
      <c r="PN331">
        <v>33</v>
      </c>
      <c r="PP331">
        <v>33</v>
      </c>
      <c r="PR331">
        <v>33</v>
      </c>
      <c r="PT331">
        <v>33</v>
      </c>
      <c r="PV331">
        <v>33</v>
      </c>
      <c r="PX331">
        <v>33</v>
      </c>
      <c r="PZ331">
        <v>33</v>
      </c>
      <c r="QB331">
        <v>33</v>
      </c>
      <c r="QD331">
        <v>33</v>
      </c>
      <c r="QF331">
        <v>33</v>
      </c>
      <c r="QH331">
        <v>33</v>
      </c>
      <c r="QJ331">
        <v>33</v>
      </c>
      <c r="QL331">
        <v>33</v>
      </c>
      <c r="QN331">
        <v>33</v>
      </c>
      <c r="QP331">
        <v>33</v>
      </c>
      <c r="QR331">
        <v>33</v>
      </c>
      <c r="QT331">
        <v>33</v>
      </c>
      <c r="QV331">
        <v>33</v>
      </c>
      <c r="QX331">
        <v>33</v>
      </c>
      <c r="QZ331">
        <v>33</v>
      </c>
      <c r="RB331">
        <v>33</v>
      </c>
      <c r="RD331">
        <v>33</v>
      </c>
      <c r="RF331">
        <v>33</v>
      </c>
      <c r="RH331">
        <v>33</v>
      </c>
      <c r="RJ331">
        <v>33</v>
      </c>
      <c r="RL331">
        <v>33</v>
      </c>
      <c r="RN331">
        <v>33</v>
      </c>
      <c r="RP331">
        <v>33</v>
      </c>
      <c r="RR331">
        <v>33</v>
      </c>
      <c r="RT331">
        <v>33</v>
      </c>
      <c r="RV331">
        <v>33</v>
      </c>
      <c r="RX331">
        <v>33</v>
      </c>
      <c r="RZ331">
        <v>33</v>
      </c>
      <c r="SB331">
        <v>33</v>
      </c>
      <c r="SD331">
        <v>33</v>
      </c>
      <c r="SF331">
        <v>33</v>
      </c>
      <c r="SH331">
        <v>33</v>
      </c>
      <c r="SJ331">
        <v>33</v>
      </c>
      <c r="SL331">
        <v>33</v>
      </c>
      <c r="SN331">
        <v>33</v>
      </c>
      <c r="SP331">
        <v>33</v>
      </c>
      <c r="SR331">
        <v>33</v>
      </c>
      <c r="ST331">
        <v>33</v>
      </c>
      <c r="SV331">
        <v>33</v>
      </c>
      <c r="SX331">
        <v>33</v>
      </c>
      <c r="SZ331">
        <v>33</v>
      </c>
      <c r="TB331">
        <v>33</v>
      </c>
      <c r="TD331">
        <v>33</v>
      </c>
      <c r="TF331">
        <v>33</v>
      </c>
      <c r="TH331">
        <v>33</v>
      </c>
      <c r="TJ331">
        <v>33</v>
      </c>
      <c r="TL331">
        <v>33</v>
      </c>
      <c r="TN331">
        <v>33</v>
      </c>
      <c r="TP331">
        <v>33</v>
      </c>
      <c r="TR331">
        <v>33</v>
      </c>
      <c r="TT331">
        <v>33</v>
      </c>
      <c r="TV331">
        <v>33</v>
      </c>
      <c r="TX331">
        <v>33</v>
      </c>
      <c r="TZ331">
        <v>33</v>
      </c>
      <c r="UB331">
        <v>33</v>
      </c>
      <c r="UD331">
        <v>33</v>
      </c>
      <c r="UF331">
        <v>33</v>
      </c>
      <c r="UH331">
        <v>33</v>
      </c>
      <c r="UJ331">
        <v>33</v>
      </c>
      <c r="UL331">
        <v>33</v>
      </c>
      <c r="UN331">
        <v>33</v>
      </c>
      <c r="UP331">
        <v>33</v>
      </c>
      <c r="UR331">
        <v>33</v>
      </c>
      <c r="UT331">
        <v>33</v>
      </c>
      <c r="UV331">
        <v>33</v>
      </c>
      <c r="UX331">
        <v>33</v>
      </c>
      <c r="UZ331">
        <v>33</v>
      </c>
      <c r="VB331">
        <v>33</v>
      </c>
      <c r="VD331">
        <v>33</v>
      </c>
      <c r="VF331">
        <v>33</v>
      </c>
      <c r="VH331">
        <v>33</v>
      </c>
      <c r="VJ331">
        <v>33</v>
      </c>
      <c r="VL331">
        <v>33</v>
      </c>
      <c r="VN331">
        <v>33</v>
      </c>
      <c r="VP331">
        <v>33</v>
      </c>
      <c r="VR331">
        <v>33</v>
      </c>
      <c r="VT331">
        <v>33</v>
      </c>
      <c r="VV331">
        <v>33</v>
      </c>
      <c r="VX331">
        <v>33</v>
      </c>
      <c r="VZ331">
        <v>33</v>
      </c>
      <c r="WB331">
        <v>33</v>
      </c>
      <c r="WD331">
        <v>33</v>
      </c>
      <c r="WF331">
        <v>33</v>
      </c>
      <c r="WH331">
        <v>33</v>
      </c>
      <c r="WJ331">
        <v>33</v>
      </c>
      <c r="WL331">
        <v>33</v>
      </c>
      <c r="WN331">
        <v>33</v>
      </c>
      <c r="WP331">
        <v>33</v>
      </c>
      <c r="WR331">
        <v>33</v>
      </c>
      <c r="WT331">
        <v>33</v>
      </c>
      <c r="WV331">
        <v>33</v>
      </c>
      <c r="WX331">
        <v>33</v>
      </c>
      <c r="WZ331">
        <v>33</v>
      </c>
      <c r="XB331">
        <v>33</v>
      </c>
      <c r="XD331">
        <v>33</v>
      </c>
      <c r="XF331">
        <v>33</v>
      </c>
      <c r="XH331">
        <v>33</v>
      </c>
      <c r="XJ331">
        <v>33</v>
      </c>
      <c r="XL331">
        <v>33</v>
      </c>
      <c r="XN331">
        <v>33</v>
      </c>
      <c r="XP331">
        <v>33</v>
      </c>
      <c r="XR331">
        <v>33</v>
      </c>
      <c r="XT331">
        <v>33</v>
      </c>
      <c r="XV331">
        <v>33</v>
      </c>
      <c r="XX331">
        <v>33</v>
      </c>
      <c r="XZ331">
        <v>33</v>
      </c>
      <c r="YB331">
        <v>33</v>
      </c>
      <c r="YD331">
        <v>33</v>
      </c>
      <c r="YF331">
        <v>33</v>
      </c>
      <c r="YH331">
        <v>33</v>
      </c>
      <c r="YJ331">
        <v>33</v>
      </c>
      <c r="YL331">
        <v>33</v>
      </c>
      <c r="YN331">
        <v>33</v>
      </c>
      <c r="YP331">
        <v>33</v>
      </c>
      <c r="YR331">
        <v>33</v>
      </c>
      <c r="YT331">
        <v>33</v>
      </c>
      <c r="YV331">
        <v>33</v>
      </c>
      <c r="YX331">
        <v>33</v>
      </c>
      <c r="YZ331">
        <v>33</v>
      </c>
      <c r="ZB331">
        <v>33</v>
      </c>
      <c r="ZD331">
        <v>33</v>
      </c>
      <c r="ZF331">
        <v>33</v>
      </c>
      <c r="ZH331">
        <v>33</v>
      </c>
      <c r="ZJ331">
        <v>33</v>
      </c>
      <c r="ZL331">
        <v>33</v>
      </c>
      <c r="ZN331">
        <v>33</v>
      </c>
      <c r="ZP331">
        <v>33</v>
      </c>
      <c r="ZR331">
        <v>33</v>
      </c>
      <c r="ZT331">
        <v>33</v>
      </c>
      <c r="ZV331">
        <v>33</v>
      </c>
      <c r="ZX331">
        <v>33</v>
      </c>
      <c r="ZZ331">
        <v>33</v>
      </c>
      <c r="AAB331">
        <v>33</v>
      </c>
      <c r="AAD331">
        <v>33</v>
      </c>
      <c r="AAF331">
        <v>33</v>
      </c>
      <c r="AAH331">
        <v>33</v>
      </c>
      <c r="AAJ331">
        <v>33</v>
      </c>
      <c r="AAL331">
        <v>33</v>
      </c>
      <c r="AAN331">
        <v>33</v>
      </c>
      <c r="AAP331">
        <v>33</v>
      </c>
      <c r="AAR331">
        <v>33</v>
      </c>
      <c r="AAT331">
        <v>33</v>
      </c>
      <c r="AAV331">
        <v>33</v>
      </c>
      <c r="AAX331">
        <v>33</v>
      </c>
      <c r="AAZ331">
        <v>33</v>
      </c>
      <c r="ABB331">
        <v>33</v>
      </c>
      <c r="ABD331">
        <v>33</v>
      </c>
      <c r="ABF331">
        <v>33</v>
      </c>
      <c r="ABH331">
        <v>33</v>
      </c>
      <c r="ABJ331">
        <v>33</v>
      </c>
      <c r="ABL331">
        <v>33</v>
      </c>
      <c r="ABN331">
        <v>33</v>
      </c>
      <c r="ABP331">
        <v>33</v>
      </c>
      <c r="ABR331">
        <v>33</v>
      </c>
      <c r="ABT331">
        <v>33</v>
      </c>
      <c r="ABV331">
        <v>33</v>
      </c>
      <c r="ABX331">
        <v>33</v>
      </c>
      <c r="ABZ331">
        <v>33</v>
      </c>
      <c r="ACB331">
        <v>33</v>
      </c>
      <c r="ACD331">
        <v>33</v>
      </c>
      <c r="ACF331">
        <v>33</v>
      </c>
      <c r="ACH331">
        <v>33</v>
      </c>
      <c r="ACJ331">
        <v>33</v>
      </c>
      <c r="ACL331">
        <v>33</v>
      </c>
      <c r="ACN331">
        <v>33</v>
      </c>
      <c r="ACP331">
        <v>33</v>
      </c>
      <c r="ACR331">
        <v>33</v>
      </c>
      <c r="ACT331">
        <v>33</v>
      </c>
      <c r="ACV331">
        <v>33</v>
      </c>
      <c r="ACX331">
        <v>33</v>
      </c>
      <c r="ACZ331">
        <v>33</v>
      </c>
      <c r="ADB331">
        <v>33</v>
      </c>
      <c r="ADD331">
        <v>33</v>
      </c>
      <c r="ADF331">
        <v>33</v>
      </c>
      <c r="ADH331">
        <v>33</v>
      </c>
      <c r="ADJ331">
        <v>33</v>
      </c>
      <c r="ADL331">
        <v>33</v>
      </c>
      <c r="ADN331">
        <v>33</v>
      </c>
      <c r="ADP331">
        <v>33</v>
      </c>
      <c r="ADR331">
        <v>33</v>
      </c>
      <c r="ADT331">
        <v>33</v>
      </c>
      <c r="ADV331">
        <v>33</v>
      </c>
      <c r="ADX331">
        <v>33</v>
      </c>
      <c r="ADZ331">
        <v>33</v>
      </c>
      <c r="AEB331">
        <v>33</v>
      </c>
      <c r="AED331">
        <v>33</v>
      </c>
      <c r="AEF331">
        <v>33</v>
      </c>
      <c r="AEH331">
        <v>33</v>
      </c>
      <c r="AEJ331">
        <v>33</v>
      </c>
      <c r="AEL331">
        <v>33</v>
      </c>
      <c r="AEN331">
        <v>33</v>
      </c>
      <c r="AEP331">
        <v>33</v>
      </c>
      <c r="AER331">
        <v>33</v>
      </c>
      <c r="AET331">
        <v>33</v>
      </c>
      <c r="AEV331">
        <v>33</v>
      </c>
      <c r="AEX331">
        <v>33</v>
      </c>
      <c r="AEZ331">
        <v>33</v>
      </c>
      <c r="AFB331">
        <v>33</v>
      </c>
      <c r="AFD331">
        <v>33</v>
      </c>
      <c r="AFF331">
        <v>33</v>
      </c>
      <c r="AFH331">
        <v>33</v>
      </c>
      <c r="AFJ331">
        <v>33</v>
      </c>
      <c r="AFL331">
        <v>33</v>
      </c>
      <c r="AFN331">
        <v>33</v>
      </c>
      <c r="AFP331">
        <v>33</v>
      </c>
      <c r="AFR331">
        <v>33</v>
      </c>
      <c r="AFT331">
        <v>33</v>
      </c>
      <c r="AFV331">
        <v>33</v>
      </c>
      <c r="AFX331">
        <v>33</v>
      </c>
      <c r="AFZ331">
        <v>33</v>
      </c>
      <c r="AGB331">
        <v>33</v>
      </c>
      <c r="AGD331">
        <v>33</v>
      </c>
      <c r="AGF331">
        <v>33</v>
      </c>
      <c r="AGH331">
        <v>33</v>
      </c>
      <c r="AGJ331">
        <v>33</v>
      </c>
      <c r="AGL331">
        <v>33</v>
      </c>
      <c r="AGN331">
        <v>33</v>
      </c>
      <c r="AGP331">
        <v>33</v>
      </c>
      <c r="AGR331">
        <v>33</v>
      </c>
      <c r="AGT331">
        <v>33</v>
      </c>
      <c r="AGV331">
        <v>33</v>
      </c>
      <c r="AGX331">
        <v>33</v>
      </c>
      <c r="AGZ331">
        <v>33</v>
      </c>
      <c r="AHB331">
        <v>33</v>
      </c>
      <c r="AHD331">
        <v>33</v>
      </c>
      <c r="AHF331">
        <v>33</v>
      </c>
      <c r="AHH331">
        <v>33</v>
      </c>
      <c r="AHJ331">
        <v>33</v>
      </c>
      <c r="AHL331">
        <v>33</v>
      </c>
      <c r="AHN331">
        <v>33</v>
      </c>
      <c r="AHP331">
        <v>33</v>
      </c>
      <c r="AHR331">
        <v>33</v>
      </c>
      <c r="AHT331">
        <v>33</v>
      </c>
      <c r="AHV331">
        <v>33</v>
      </c>
      <c r="AHX331">
        <v>33</v>
      </c>
      <c r="AHZ331">
        <v>33</v>
      </c>
      <c r="AIB331">
        <v>33</v>
      </c>
      <c r="AID331">
        <v>33</v>
      </c>
      <c r="AIF331">
        <v>33</v>
      </c>
      <c r="AIH331">
        <v>33</v>
      </c>
      <c r="AIJ331">
        <v>33</v>
      </c>
      <c r="AIL331">
        <v>33</v>
      </c>
      <c r="AIN331">
        <v>33</v>
      </c>
      <c r="AIP331">
        <v>33</v>
      </c>
      <c r="AIR331">
        <v>33</v>
      </c>
      <c r="AIT331">
        <v>33</v>
      </c>
      <c r="AIV331">
        <v>33</v>
      </c>
      <c r="AIX331">
        <v>33</v>
      </c>
      <c r="AIZ331">
        <v>33</v>
      </c>
      <c r="AJB331">
        <v>33</v>
      </c>
      <c r="AJD331">
        <v>33</v>
      </c>
      <c r="AJF331">
        <v>33</v>
      </c>
      <c r="AJH331">
        <v>33</v>
      </c>
      <c r="AJJ331">
        <v>33</v>
      </c>
      <c r="AJL331">
        <v>33</v>
      </c>
      <c r="AJN331">
        <v>33</v>
      </c>
      <c r="AJP331">
        <v>33</v>
      </c>
      <c r="AJR331">
        <v>33</v>
      </c>
      <c r="AJT331">
        <v>33</v>
      </c>
      <c r="AJV331">
        <v>33</v>
      </c>
      <c r="AJX331">
        <v>33</v>
      </c>
      <c r="AJZ331">
        <v>33</v>
      </c>
      <c r="AKB331">
        <v>33</v>
      </c>
      <c r="AKD331">
        <v>33</v>
      </c>
      <c r="AKF331">
        <v>33</v>
      </c>
      <c r="AKH331">
        <v>33</v>
      </c>
      <c r="AKJ331">
        <v>33</v>
      </c>
      <c r="AKL331">
        <v>33</v>
      </c>
      <c r="AKN331">
        <v>33</v>
      </c>
      <c r="AKP331">
        <v>33</v>
      </c>
      <c r="AKR331">
        <v>33</v>
      </c>
      <c r="AKT331">
        <v>33</v>
      </c>
      <c r="AKV331">
        <v>33</v>
      </c>
      <c r="AKX331">
        <v>33</v>
      </c>
      <c r="AKZ331">
        <v>33</v>
      </c>
      <c r="ALB331">
        <v>33</v>
      </c>
      <c r="ALD331">
        <v>33</v>
      </c>
      <c r="ALF331">
        <v>33</v>
      </c>
      <c r="ALH331">
        <v>33</v>
      </c>
      <c r="ALJ331">
        <v>33</v>
      </c>
      <c r="ALL331">
        <v>33</v>
      </c>
      <c r="ALN331">
        <v>33</v>
      </c>
      <c r="ALP331">
        <v>33</v>
      </c>
      <c r="ALR331">
        <v>33</v>
      </c>
    </row>
    <row r="332" spans="1:1006" x14ac:dyDescent="0.25">
      <c r="A332">
        <v>19</v>
      </c>
      <c r="B332">
        <v>14.029480000000001</v>
      </c>
      <c r="H332">
        <v>19</v>
      </c>
      <c r="J332">
        <v>19</v>
      </c>
      <c r="L332">
        <v>19</v>
      </c>
      <c r="N332">
        <v>19</v>
      </c>
      <c r="P332">
        <v>19</v>
      </c>
      <c r="R332">
        <v>19</v>
      </c>
      <c r="T332">
        <v>19</v>
      </c>
      <c r="V332">
        <v>19</v>
      </c>
      <c r="X332">
        <v>19</v>
      </c>
      <c r="Z332">
        <v>19</v>
      </c>
      <c r="AB332">
        <v>19</v>
      </c>
      <c r="AD332">
        <v>19</v>
      </c>
      <c r="AF332">
        <v>19</v>
      </c>
      <c r="AH332">
        <v>19</v>
      </c>
      <c r="AJ332">
        <v>19</v>
      </c>
      <c r="AL332">
        <v>19</v>
      </c>
      <c r="AN332">
        <v>19</v>
      </c>
      <c r="AP332">
        <v>19</v>
      </c>
      <c r="AR332">
        <v>19</v>
      </c>
      <c r="AT332">
        <v>19</v>
      </c>
      <c r="AV332">
        <v>19</v>
      </c>
      <c r="AX332">
        <v>19</v>
      </c>
      <c r="AZ332">
        <v>19</v>
      </c>
      <c r="BB332">
        <v>19</v>
      </c>
      <c r="BD332">
        <v>19</v>
      </c>
      <c r="BF332">
        <v>19</v>
      </c>
      <c r="BH332">
        <v>19</v>
      </c>
      <c r="BJ332">
        <v>19</v>
      </c>
      <c r="BL332">
        <v>19</v>
      </c>
      <c r="BN332">
        <v>19</v>
      </c>
      <c r="BP332">
        <v>19</v>
      </c>
      <c r="BR332">
        <v>19</v>
      </c>
      <c r="BT332">
        <v>19</v>
      </c>
      <c r="BV332">
        <v>19</v>
      </c>
      <c r="BX332">
        <v>19</v>
      </c>
      <c r="BZ332">
        <v>19</v>
      </c>
      <c r="CB332">
        <v>19</v>
      </c>
      <c r="CD332">
        <v>19</v>
      </c>
      <c r="CF332">
        <v>19</v>
      </c>
      <c r="CH332">
        <v>19</v>
      </c>
      <c r="CJ332">
        <v>19</v>
      </c>
      <c r="CL332">
        <v>19</v>
      </c>
      <c r="CN332">
        <v>19</v>
      </c>
      <c r="CP332">
        <v>19</v>
      </c>
      <c r="CR332">
        <v>19</v>
      </c>
      <c r="CT332">
        <v>19</v>
      </c>
      <c r="CV332">
        <v>19</v>
      </c>
      <c r="CX332">
        <v>19</v>
      </c>
      <c r="CZ332">
        <v>19</v>
      </c>
      <c r="DB332">
        <v>19</v>
      </c>
      <c r="DD332">
        <v>19</v>
      </c>
      <c r="DF332">
        <v>19</v>
      </c>
      <c r="DH332">
        <v>19</v>
      </c>
      <c r="DJ332">
        <v>19</v>
      </c>
      <c r="DL332">
        <v>19</v>
      </c>
      <c r="DN332">
        <v>19</v>
      </c>
      <c r="DP332">
        <v>19</v>
      </c>
      <c r="DR332">
        <v>19</v>
      </c>
      <c r="DT332">
        <v>19</v>
      </c>
      <c r="DV332">
        <v>19</v>
      </c>
      <c r="DX332">
        <v>19</v>
      </c>
      <c r="DZ332">
        <v>19</v>
      </c>
      <c r="EB332">
        <v>19</v>
      </c>
      <c r="ED332">
        <v>19</v>
      </c>
      <c r="EF332">
        <v>19</v>
      </c>
      <c r="EH332">
        <v>19</v>
      </c>
      <c r="EJ332">
        <v>19</v>
      </c>
      <c r="EL332">
        <v>19</v>
      </c>
      <c r="EN332">
        <v>19</v>
      </c>
      <c r="EP332">
        <v>19</v>
      </c>
      <c r="ER332">
        <v>19</v>
      </c>
      <c r="ET332">
        <v>19</v>
      </c>
      <c r="EV332">
        <v>19</v>
      </c>
      <c r="EX332">
        <v>19</v>
      </c>
      <c r="EZ332">
        <v>19</v>
      </c>
      <c r="FB332">
        <v>19</v>
      </c>
      <c r="FD332">
        <v>19</v>
      </c>
      <c r="FF332">
        <v>19</v>
      </c>
      <c r="FH332">
        <v>19</v>
      </c>
      <c r="FJ332">
        <v>19</v>
      </c>
      <c r="FL332">
        <v>19</v>
      </c>
      <c r="FN332">
        <v>19</v>
      </c>
      <c r="FP332">
        <v>19</v>
      </c>
      <c r="FR332">
        <v>19</v>
      </c>
      <c r="FT332">
        <v>19</v>
      </c>
      <c r="FV332">
        <v>19</v>
      </c>
      <c r="FX332">
        <v>19</v>
      </c>
      <c r="FZ332">
        <v>19</v>
      </c>
      <c r="GB332">
        <v>19</v>
      </c>
      <c r="GD332">
        <v>19</v>
      </c>
      <c r="GF332">
        <v>19</v>
      </c>
      <c r="GH332">
        <v>19</v>
      </c>
      <c r="GJ332">
        <v>19</v>
      </c>
      <c r="GL332">
        <v>19</v>
      </c>
      <c r="GN332">
        <v>19</v>
      </c>
      <c r="GP332">
        <v>19</v>
      </c>
      <c r="GR332">
        <v>19</v>
      </c>
      <c r="GT332">
        <v>19</v>
      </c>
      <c r="GV332">
        <v>19</v>
      </c>
      <c r="GX332">
        <v>19</v>
      </c>
      <c r="GZ332">
        <v>19</v>
      </c>
      <c r="HB332">
        <v>19</v>
      </c>
      <c r="HD332">
        <v>19</v>
      </c>
      <c r="HF332">
        <v>19</v>
      </c>
      <c r="HH332">
        <v>19</v>
      </c>
      <c r="HJ332">
        <v>19</v>
      </c>
      <c r="HL332">
        <v>19</v>
      </c>
      <c r="HN332">
        <v>19</v>
      </c>
      <c r="HP332">
        <v>19</v>
      </c>
      <c r="HR332">
        <v>19</v>
      </c>
      <c r="HT332">
        <v>19</v>
      </c>
      <c r="HV332">
        <v>19</v>
      </c>
      <c r="HX332">
        <v>19</v>
      </c>
      <c r="HZ332">
        <v>19</v>
      </c>
      <c r="IB332">
        <v>19</v>
      </c>
      <c r="ID332">
        <v>19</v>
      </c>
      <c r="IF332">
        <v>19</v>
      </c>
      <c r="IH332">
        <v>19</v>
      </c>
      <c r="IJ332">
        <v>19</v>
      </c>
      <c r="IL332">
        <v>19</v>
      </c>
      <c r="IN332">
        <v>19</v>
      </c>
      <c r="IP332">
        <v>19</v>
      </c>
      <c r="IR332">
        <v>19</v>
      </c>
      <c r="IT332">
        <v>19</v>
      </c>
      <c r="IV332">
        <v>19</v>
      </c>
      <c r="IX332">
        <v>19</v>
      </c>
      <c r="IZ332">
        <v>19</v>
      </c>
      <c r="JB332">
        <v>19</v>
      </c>
      <c r="JD332">
        <v>19</v>
      </c>
      <c r="JF332">
        <v>19</v>
      </c>
      <c r="JH332">
        <v>19</v>
      </c>
      <c r="JJ332">
        <v>19</v>
      </c>
      <c r="JL332">
        <v>19</v>
      </c>
      <c r="JN332">
        <v>19</v>
      </c>
      <c r="JP332">
        <v>19</v>
      </c>
      <c r="JR332">
        <v>19</v>
      </c>
      <c r="JT332">
        <v>19</v>
      </c>
      <c r="JV332">
        <v>19</v>
      </c>
      <c r="JX332">
        <v>19</v>
      </c>
      <c r="JZ332">
        <v>19</v>
      </c>
      <c r="KB332">
        <v>19</v>
      </c>
      <c r="KD332">
        <v>19</v>
      </c>
      <c r="KF332">
        <v>19</v>
      </c>
      <c r="KH332">
        <v>19</v>
      </c>
      <c r="KJ332">
        <v>19</v>
      </c>
      <c r="KL332">
        <v>19</v>
      </c>
      <c r="KN332">
        <v>19</v>
      </c>
      <c r="KP332">
        <v>19</v>
      </c>
      <c r="KR332">
        <v>19</v>
      </c>
      <c r="KT332">
        <v>19</v>
      </c>
      <c r="KV332">
        <v>19</v>
      </c>
      <c r="KX332">
        <v>19</v>
      </c>
      <c r="KZ332">
        <v>19</v>
      </c>
      <c r="LB332">
        <v>19</v>
      </c>
      <c r="LD332">
        <v>19</v>
      </c>
      <c r="LF332">
        <v>19</v>
      </c>
      <c r="LH332">
        <v>19</v>
      </c>
      <c r="LJ332">
        <v>19</v>
      </c>
      <c r="LL332">
        <v>19</v>
      </c>
      <c r="LN332">
        <v>19</v>
      </c>
      <c r="LP332">
        <v>19</v>
      </c>
      <c r="LR332">
        <v>19</v>
      </c>
      <c r="LT332">
        <v>19</v>
      </c>
      <c r="LV332">
        <v>19</v>
      </c>
      <c r="LX332">
        <v>19</v>
      </c>
      <c r="LZ332">
        <v>19</v>
      </c>
      <c r="MB332">
        <v>19</v>
      </c>
      <c r="MD332">
        <v>19</v>
      </c>
      <c r="MF332">
        <v>19</v>
      </c>
      <c r="MH332">
        <v>19</v>
      </c>
      <c r="MJ332">
        <v>19</v>
      </c>
      <c r="ML332">
        <v>19</v>
      </c>
      <c r="MN332">
        <v>19</v>
      </c>
      <c r="MP332">
        <v>19</v>
      </c>
      <c r="MR332">
        <v>19</v>
      </c>
      <c r="MT332">
        <v>19</v>
      </c>
      <c r="MV332">
        <v>19</v>
      </c>
      <c r="MX332">
        <v>19</v>
      </c>
      <c r="MZ332">
        <v>19</v>
      </c>
      <c r="NB332">
        <v>19</v>
      </c>
      <c r="ND332">
        <v>19</v>
      </c>
      <c r="NF332">
        <v>19</v>
      </c>
      <c r="NH332">
        <v>19</v>
      </c>
      <c r="NJ332">
        <v>19</v>
      </c>
      <c r="NL332">
        <v>19</v>
      </c>
      <c r="NN332">
        <v>19</v>
      </c>
      <c r="NP332">
        <v>19</v>
      </c>
      <c r="NR332">
        <v>19</v>
      </c>
      <c r="NT332">
        <v>19</v>
      </c>
      <c r="NV332">
        <v>19</v>
      </c>
      <c r="NX332">
        <v>19</v>
      </c>
      <c r="NZ332">
        <v>19</v>
      </c>
      <c r="OB332">
        <v>19</v>
      </c>
      <c r="OD332">
        <v>19</v>
      </c>
      <c r="OF332">
        <v>19</v>
      </c>
      <c r="OH332">
        <v>19</v>
      </c>
      <c r="OJ332">
        <v>19</v>
      </c>
      <c r="OL332">
        <v>19</v>
      </c>
      <c r="ON332">
        <v>19</v>
      </c>
      <c r="OP332">
        <v>19</v>
      </c>
      <c r="OR332">
        <v>19</v>
      </c>
      <c r="OT332">
        <v>19</v>
      </c>
      <c r="OV332">
        <v>19</v>
      </c>
      <c r="OX332">
        <v>19</v>
      </c>
      <c r="OZ332">
        <v>19</v>
      </c>
      <c r="PB332">
        <v>19</v>
      </c>
      <c r="PD332">
        <v>19</v>
      </c>
      <c r="PF332">
        <v>19</v>
      </c>
      <c r="PH332">
        <v>19</v>
      </c>
      <c r="PJ332">
        <v>19</v>
      </c>
      <c r="PL332">
        <v>19</v>
      </c>
      <c r="PN332">
        <v>19</v>
      </c>
      <c r="PP332">
        <v>19</v>
      </c>
      <c r="PR332">
        <v>19</v>
      </c>
      <c r="PT332">
        <v>19</v>
      </c>
      <c r="PV332">
        <v>19</v>
      </c>
      <c r="PX332">
        <v>19</v>
      </c>
      <c r="PZ332">
        <v>19</v>
      </c>
      <c r="QB332">
        <v>19</v>
      </c>
      <c r="QD332">
        <v>19</v>
      </c>
      <c r="QF332">
        <v>19</v>
      </c>
      <c r="QH332">
        <v>19</v>
      </c>
      <c r="QJ332">
        <v>19</v>
      </c>
      <c r="QL332">
        <v>19</v>
      </c>
      <c r="QN332">
        <v>19</v>
      </c>
      <c r="QP332">
        <v>19</v>
      </c>
      <c r="QR332">
        <v>19</v>
      </c>
      <c r="QT332">
        <v>19</v>
      </c>
      <c r="QV332">
        <v>19</v>
      </c>
      <c r="QX332">
        <v>19</v>
      </c>
      <c r="QZ332">
        <v>19</v>
      </c>
      <c r="RB332">
        <v>19</v>
      </c>
      <c r="RD332">
        <v>19</v>
      </c>
      <c r="RF332">
        <v>19</v>
      </c>
      <c r="RH332">
        <v>19</v>
      </c>
      <c r="RJ332">
        <v>19</v>
      </c>
      <c r="RL332">
        <v>19</v>
      </c>
      <c r="RN332">
        <v>19</v>
      </c>
      <c r="RP332">
        <v>19</v>
      </c>
      <c r="RR332">
        <v>19</v>
      </c>
      <c r="RT332">
        <v>19</v>
      </c>
      <c r="RV332">
        <v>19</v>
      </c>
      <c r="RX332">
        <v>19</v>
      </c>
      <c r="RZ332">
        <v>19</v>
      </c>
      <c r="SB332">
        <v>19</v>
      </c>
      <c r="SD332">
        <v>19</v>
      </c>
      <c r="SF332">
        <v>19</v>
      </c>
      <c r="SH332">
        <v>19</v>
      </c>
      <c r="SJ332">
        <v>19</v>
      </c>
      <c r="SL332">
        <v>19</v>
      </c>
      <c r="SN332">
        <v>19</v>
      </c>
      <c r="SP332">
        <v>19</v>
      </c>
      <c r="SR332">
        <v>19</v>
      </c>
      <c r="ST332">
        <v>19</v>
      </c>
      <c r="SV332">
        <v>19</v>
      </c>
      <c r="SX332">
        <v>19</v>
      </c>
      <c r="SZ332">
        <v>19</v>
      </c>
      <c r="TB332">
        <v>19</v>
      </c>
      <c r="TD332">
        <v>19</v>
      </c>
      <c r="TF332">
        <v>19</v>
      </c>
      <c r="TH332">
        <v>19</v>
      </c>
      <c r="TJ332">
        <v>19</v>
      </c>
      <c r="TL332">
        <v>19</v>
      </c>
      <c r="TN332">
        <v>19</v>
      </c>
      <c r="TP332">
        <v>19</v>
      </c>
      <c r="TR332">
        <v>19</v>
      </c>
      <c r="TT332">
        <v>19</v>
      </c>
      <c r="TV332">
        <v>19</v>
      </c>
      <c r="TX332">
        <v>19</v>
      </c>
      <c r="TZ332">
        <v>19</v>
      </c>
      <c r="UB332">
        <v>19</v>
      </c>
      <c r="UD332">
        <v>19</v>
      </c>
      <c r="UF332">
        <v>19</v>
      </c>
      <c r="UH332">
        <v>19</v>
      </c>
      <c r="UJ332">
        <v>19</v>
      </c>
      <c r="UL332">
        <v>19</v>
      </c>
      <c r="UN332">
        <v>19</v>
      </c>
      <c r="UP332">
        <v>19</v>
      </c>
      <c r="UR332">
        <v>19</v>
      </c>
      <c r="UT332">
        <v>19</v>
      </c>
      <c r="UV332">
        <v>19</v>
      </c>
      <c r="UX332">
        <v>19</v>
      </c>
      <c r="UZ332">
        <v>19</v>
      </c>
      <c r="VB332">
        <v>19</v>
      </c>
      <c r="VD332">
        <v>19</v>
      </c>
      <c r="VF332">
        <v>19</v>
      </c>
      <c r="VH332">
        <v>19</v>
      </c>
      <c r="VJ332">
        <v>19</v>
      </c>
      <c r="VL332">
        <v>19</v>
      </c>
      <c r="VN332">
        <v>19</v>
      </c>
      <c r="VP332">
        <v>19</v>
      </c>
      <c r="VR332">
        <v>19</v>
      </c>
      <c r="VT332">
        <v>19</v>
      </c>
      <c r="VV332">
        <v>19</v>
      </c>
      <c r="VX332">
        <v>19</v>
      </c>
      <c r="VZ332">
        <v>19</v>
      </c>
      <c r="WB332">
        <v>19</v>
      </c>
      <c r="WD332">
        <v>19</v>
      </c>
      <c r="WF332">
        <v>19</v>
      </c>
      <c r="WH332">
        <v>19</v>
      </c>
      <c r="WJ332">
        <v>19</v>
      </c>
      <c r="WL332">
        <v>19</v>
      </c>
      <c r="WN332">
        <v>19</v>
      </c>
      <c r="WP332">
        <v>19</v>
      </c>
      <c r="WR332">
        <v>19</v>
      </c>
      <c r="WT332">
        <v>19</v>
      </c>
      <c r="WV332">
        <v>19</v>
      </c>
      <c r="WX332">
        <v>19</v>
      </c>
      <c r="WZ332">
        <v>19</v>
      </c>
      <c r="XB332">
        <v>19</v>
      </c>
      <c r="XD332">
        <v>19</v>
      </c>
      <c r="XF332">
        <v>19</v>
      </c>
      <c r="XH332">
        <v>19</v>
      </c>
      <c r="XJ332">
        <v>19</v>
      </c>
      <c r="XL332">
        <v>19</v>
      </c>
      <c r="XN332">
        <v>19</v>
      </c>
      <c r="XP332">
        <v>19</v>
      </c>
      <c r="XR332">
        <v>19</v>
      </c>
      <c r="XT332">
        <v>19</v>
      </c>
      <c r="XV332">
        <v>19</v>
      </c>
      <c r="XX332">
        <v>19</v>
      </c>
      <c r="XZ332">
        <v>19</v>
      </c>
      <c r="YB332">
        <v>19</v>
      </c>
      <c r="YD332">
        <v>19</v>
      </c>
      <c r="YF332">
        <v>19</v>
      </c>
      <c r="YH332">
        <v>19</v>
      </c>
      <c r="YJ332">
        <v>19</v>
      </c>
      <c r="YL332">
        <v>19</v>
      </c>
      <c r="YN332">
        <v>19</v>
      </c>
      <c r="YP332">
        <v>19</v>
      </c>
      <c r="YR332">
        <v>19</v>
      </c>
      <c r="YT332">
        <v>19</v>
      </c>
      <c r="YV332">
        <v>19</v>
      </c>
      <c r="YX332">
        <v>19</v>
      </c>
      <c r="YZ332">
        <v>19</v>
      </c>
      <c r="ZB332">
        <v>19</v>
      </c>
      <c r="ZD332">
        <v>19</v>
      </c>
      <c r="ZF332">
        <v>19</v>
      </c>
      <c r="ZH332">
        <v>19</v>
      </c>
      <c r="ZJ332">
        <v>19</v>
      </c>
      <c r="ZL332">
        <v>19</v>
      </c>
      <c r="ZN332">
        <v>19</v>
      </c>
      <c r="ZP332">
        <v>19</v>
      </c>
      <c r="ZR332">
        <v>19</v>
      </c>
      <c r="ZT332">
        <v>19</v>
      </c>
      <c r="ZV332">
        <v>19</v>
      </c>
      <c r="ZX332">
        <v>19</v>
      </c>
      <c r="ZZ332">
        <v>19</v>
      </c>
      <c r="AAB332">
        <v>19</v>
      </c>
      <c r="AAD332">
        <v>19</v>
      </c>
      <c r="AAF332">
        <v>19</v>
      </c>
      <c r="AAH332">
        <v>19</v>
      </c>
      <c r="AAJ332">
        <v>19</v>
      </c>
      <c r="AAL332">
        <v>19</v>
      </c>
      <c r="AAN332">
        <v>19</v>
      </c>
      <c r="AAP332">
        <v>19</v>
      </c>
      <c r="AAR332">
        <v>19</v>
      </c>
      <c r="AAT332">
        <v>19</v>
      </c>
      <c r="AAV332">
        <v>19</v>
      </c>
      <c r="AAX332">
        <v>19</v>
      </c>
      <c r="AAZ332">
        <v>19</v>
      </c>
      <c r="ABB332">
        <v>19</v>
      </c>
      <c r="ABD332">
        <v>19</v>
      </c>
      <c r="ABF332">
        <v>19</v>
      </c>
      <c r="ABH332">
        <v>19</v>
      </c>
      <c r="ABJ332">
        <v>19</v>
      </c>
      <c r="ABL332">
        <v>19</v>
      </c>
      <c r="ABN332">
        <v>19</v>
      </c>
      <c r="ABP332">
        <v>19</v>
      </c>
      <c r="ABR332">
        <v>19</v>
      </c>
      <c r="ABT332">
        <v>19</v>
      </c>
      <c r="ABV332">
        <v>19</v>
      </c>
      <c r="ABX332">
        <v>19</v>
      </c>
      <c r="ABZ332">
        <v>19</v>
      </c>
      <c r="ACB332">
        <v>19</v>
      </c>
      <c r="ACD332">
        <v>19</v>
      </c>
      <c r="ACF332">
        <v>19</v>
      </c>
      <c r="ACH332">
        <v>19</v>
      </c>
      <c r="ACJ332">
        <v>19</v>
      </c>
      <c r="ACL332">
        <v>19</v>
      </c>
      <c r="ACN332">
        <v>19</v>
      </c>
      <c r="ACP332">
        <v>19</v>
      </c>
      <c r="ACR332">
        <v>19</v>
      </c>
      <c r="ACT332">
        <v>19</v>
      </c>
      <c r="ACV332">
        <v>19</v>
      </c>
      <c r="ACX332">
        <v>19</v>
      </c>
      <c r="ACZ332">
        <v>19</v>
      </c>
      <c r="ADB332">
        <v>19</v>
      </c>
      <c r="ADD332">
        <v>19</v>
      </c>
      <c r="ADF332">
        <v>19</v>
      </c>
      <c r="ADH332">
        <v>19</v>
      </c>
      <c r="ADJ332">
        <v>19</v>
      </c>
      <c r="ADL332">
        <v>19</v>
      </c>
      <c r="ADN332">
        <v>19</v>
      </c>
      <c r="ADP332">
        <v>19</v>
      </c>
      <c r="ADR332">
        <v>19</v>
      </c>
      <c r="ADT332">
        <v>19</v>
      </c>
      <c r="ADV332">
        <v>19</v>
      </c>
      <c r="ADX332">
        <v>19</v>
      </c>
      <c r="ADZ332">
        <v>19</v>
      </c>
      <c r="AEB332">
        <v>19</v>
      </c>
      <c r="AED332">
        <v>19</v>
      </c>
      <c r="AEF332">
        <v>19</v>
      </c>
      <c r="AEH332">
        <v>19</v>
      </c>
      <c r="AEJ332">
        <v>19</v>
      </c>
      <c r="AEL332">
        <v>19</v>
      </c>
      <c r="AEN332">
        <v>19</v>
      </c>
      <c r="AEP332">
        <v>19</v>
      </c>
      <c r="AER332">
        <v>19</v>
      </c>
      <c r="AET332">
        <v>19</v>
      </c>
      <c r="AEV332">
        <v>19</v>
      </c>
      <c r="AEX332">
        <v>19</v>
      </c>
      <c r="AEZ332">
        <v>19</v>
      </c>
      <c r="AFB332">
        <v>19</v>
      </c>
      <c r="AFD332">
        <v>19</v>
      </c>
      <c r="AFF332">
        <v>19</v>
      </c>
      <c r="AFH332">
        <v>19</v>
      </c>
      <c r="AFJ332">
        <v>19</v>
      </c>
      <c r="AFL332">
        <v>19</v>
      </c>
      <c r="AFN332">
        <v>19</v>
      </c>
      <c r="AFP332">
        <v>19</v>
      </c>
      <c r="AFR332">
        <v>19</v>
      </c>
      <c r="AFT332">
        <v>19</v>
      </c>
      <c r="AFV332">
        <v>19</v>
      </c>
      <c r="AFX332">
        <v>19</v>
      </c>
      <c r="AFZ332">
        <v>19</v>
      </c>
      <c r="AGB332">
        <v>19</v>
      </c>
      <c r="AGD332">
        <v>19</v>
      </c>
      <c r="AGF332">
        <v>19</v>
      </c>
      <c r="AGH332">
        <v>19</v>
      </c>
      <c r="AGJ332">
        <v>19</v>
      </c>
      <c r="AGL332">
        <v>19</v>
      </c>
      <c r="AGN332">
        <v>19</v>
      </c>
      <c r="AGP332">
        <v>19</v>
      </c>
      <c r="AGR332">
        <v>19</v>
      </c>
      <c r="AGT332">
        <v>19</v>
      </c>
      <c r="AGV332">
        <v>19</v>
      </c>
      <c r="AGX332">
        <v>19</v>
      </c>
      <c r="AGZ332">
        <v>19</v>
      </c>
      <c r="AHB332">
        <v>19</v>
      </c>
      <c r="AHD332">
        <v>19</v>
      </c>
      <c r="AHF332">
        <v>19</v>
      </c>
      <c r="AHH332">
        <v>19</v>
      </c>
      <c r="AHJ332">
        <v>19</v>
      </c>
      <c r="AHL332">
        <v>19</v>
      </c>
      <c r="AHN332">
        <v>19</v>
      </c>
      <c r="AHP332">
        <v>19</v>
      </c>
      <c r="AHR332">
        <v>19</v>
      </c>
      <c r="AHT332">
        <v>19</v>
      </c>
      <c r="AHV332">
        <v>19</v>
      </c>
      <c r="AHX332">
        <v>19</v>
      </c>
      <c r="AHZ332">
        <v>19</v>
      </c>
      <c r="AIB332">
        <v>19</v>
      </c>
      <c r="AID332">
        <v>19</v>
      </c>
      <c r="AIF332">
        <v>19</v>
      </c>
      <c r="AIH332">
        <v>19</v>
      </c>
      <c r="AIJ332">
        <v>19</v>
      </c>
      <c r="AIL332">
        <v>19</v>
      </c>
      <c r="AIN332">
        <v>19</v>
      </c>
      <c r="AIP332">
        <v>19</v>
      </c>
      <c r="AIR332">
        <v>19</v>
      </c>
      <c r="AIT332">
        <v>19</v>
      </c>
      <c r="AIV332">
        <v>19</v>
      </c>
      <c r="AIX332">
        <v>19</v>
      </c>
      <c r="AIZ332">
        <v>19</v>
      </c>
      <c r="AJB332">
        <v>19</v>
      </c>
      <c r="AJD332">
        <v>19</v>
      </c>
      <c r="AJF332">
        <v>19</v>
      </c>
      <c r="AJH332">
        <v>19</v>
      </c>
      <c r="AJJ332">
        <v>19</v>
      </c>
      <c r="AJL332">
        <v>19</v>
      </c>
      <c r="AJN332">
        <v>19</v>
      </c>
      <c r="AJP332">
        <v>19</v>
      </c>
      <c r="AJR332">
        <v>19</v>
      </c>
      <c r="AJT332">
        <v>19</v>
      </c>
      <c r="AJV332">
        <v>19</v>
      </c>
      <c r="AJX332">
        <v>19</v>
      </c>
      <c r="AJZ332">
        <v>19</v>
      </c>
      <c r="AKB332">
        <v>19</v>
      </c>
      <c r="AKD332">
        <v>19</v>
      </c>
      <c r="AKF332">
        <v>19</v>
      </c>
      <c r="AKH332">
        <v>19</v>
      </c>
      <c r="AKJ332">
        <v>19</v>
      </c>
      <c r="AKL332">
        <v>19</v>
      </c>
      <c r="AKN332">
        <v>19</v>
      </c>
      <c r="AKP332">
        <v>19</v>
      </c>
      <c r="AKR332">
        <v>19</v>
      </c>
      <c r="AKT332">
        <v>19</v>
      </c>
      <c r="AKV332">
        <v>19</v>
      </c>
      <c r="AKX332">
        <v>19</v>
      </c>
      <c r="AKZ332">
        <v>19</v>
      </c>
      <c r="ALB332">
        <v>19</v>
      </c>
      <c r="ALD332">
        <v>19</v>
      </c>
      <c r="ALF332">
        <v>19</v>
      </c>
      <c r="ALH332">
        <v>19</v>
      </c>
      <c r="ALJ332">
        <v>19</v>
      </c>
      <c r="ALL332">
        <v>19</v>
      </c>
      <c r="ALN332">
        <v>19</v>
      </c>
      <c r="ALP332">
        <v>19</v>
      </c>
      <c r="ALR332">
        <v>19</v>
      </c>
    </row>
    <row r="333" spans="1:1006" x14ac:dyDescent="0.25">
      <c r="A333">
        <v>1</v>
      </c>
      <c r="B333">
        <v>14.029460000000002</v>
      </c>
      <c r="H333">
        <v>1</v>
      </c>
      <c r="J333">
        <v>1</v>
      </c>
      <c r="L333">
        <v>1</v>
      </c>
      <c r="N333">
        <v>1</v>
      </c>
      <c r="P333">
        <v>1</v>
      </c>
      <c r="R333">
        <v>1</v>
      </c>
      <c r="T333">
        <v>1</v>
      </c>
      <c r="V333">
        <v>1</v>
      </c>
      <c r="X333">
        <v>1</v>
      </c>
      <c r="Z333">
        <v>1</v>
      </c>
      <c r="AB333">
        <v>1</v>
      </c>
      <c r="AD333">
        <v>1</v>
      </c>
      <c r="AF333">
        <v>1</v>
      </c>
      <c r="AH333">
        <v>1</v>
      </c>
      <c r="AJ333">
        <v>1</v>
      </c>
      <c r="AL333">
        <v>1</v>
      </c>
      <c r="AN333">
        <v>1</v>
      </c>
      <c r="AP333">
        <v>1</v>
      </c>
      <c r="AR333">
        <v>1</v>
      </c>
      <c r="AT333">
        <v>1</v>
      </c>
      <c r="AV333">
        <v>1</v>
      </c>
      <c r="AX333">
        <v>1</v>
      </c>
      <c r="AZ333">
        <v>1</v>
      </c>
      <c r="BB333">
        <v>1</v>
      </c>
      <c r="BD333">
        <v>1</v>
      </c>
      <c r="BF333">
        <v>1</v>
      </c>
      <c r="BH333">
        <v>1</v>
      </c>
      <c r="BJ333">
        <v>1</v>
      </c>
      <c r="BL333">
        <v>1</v>
      </c>
      <c r="BN333">
        <v>1</v>
      </c>
      <c r="BP333">
        <v>1</v>
      </c>
      <c r="BR333">
        <v>1</v>
      </c>
      <c r="BT333">
        <v>1</v>
      </c>
      <c r="BV333">
        <v>1</v>
      </c>
      <c r="BX333">
        <v>1</v>
      </c>
      <c r="BZ333">
        <v>1</v>
      </c>
      <c r="CB333">
        <v>1</v>
      </c>
      <c r="CD333">
        <v>1</v>
      </c>
      <c r="CF333">
        <v>1</v>
      </c>
      <c r="CH333">
        <v>1</v>
      </c>
      <c r="CJ333">
        <v>1</v>
      </c>
      <c r="CL333">
        <v>1</v>
      </c>
      <c r="CN333">
        <v>1</v>
      </c>
      <c r="CP333">
        <v>1</v>
      </c>
      <c r="CR333">
        <v>1</v>
      </c>
      <c r="CT333">
        <v>1</v>
      </c>
      <c r="CV333">
        <v>1</v>
      </c>
      <c r="CX333">
        <v>1</v>
      </c>
      <c r="CZ333">
        <v>1</v>
      </c>
      <c r="DB333">
        <v>1</v>
      </c>
      <c r="DD333">
        <v>1</v>
      </c>
      <c r="DF333">
        <v>1</v>
      </c>
      <c r="DH333">
        <v>1</v>
      </c>
      <c r="DJ333">
        <v>1</v>
      </c>
      <c r="DL333">
        <v>1</v>
      </c>
      <c r="DN333">
        <v>1</v>
      </c>
      <c r="DP333">
        <v>1</v>
      </c>
      <c r="DR333">
        <v>1</v>
      </c>
      <c r="DT333">
        <v>1</v>
      </c>
      <c r="DV333">
        <v>1</v>
      </c>
      <c r="DX333">
        <v>1</v>
      </c>
      <c r="DZ333">
        <v>1</v>
      </c>
      <c r="EB333">
        <v>1</v>
      </c>
      <c r="ED333">
        <v>1</v>
      </c>
      <c r="EF333">
        <v>1</v>
      </c>
      <c r="EH333">
        <v>1</v>
      </c>
      <c r="EJ333">
        <v>1</v>
      </c>
      <c r="EL333">
        <v>1</v>
      </c>
      <c r="EN333">
        <v>1</v>
      </c>
      <c r="EP333">
        <v>1</v>
      </c>
      <c r="ER333">
        <v>1</v>
      </c>
      <c r="ET333">
        <v>1</v>
      </c>
      <c r="EV333">
        <v>1</v>
      </c>
      <c r="EX333">
        <v>1</v>
      </c>
      <c r="EZ333">
        <v>1</v>
      </c>
      <c r="FB333">
        <v>1</v>
      </c>
      <c r="FD333">
        <v>1</v>
      </c>
      <c r="FF333">
        <v>1</v>
      </c>
      <c r="FH333">
        <v>1</v>
      </c>
      <c r="FJ333">
        <v>1</v>
      </c>
      <c r="FL333">
        <v>1</v>
      </c>
      <c r="FN333">
        <v>1</v>
      </c>
      <c r="FP333">
        <v>1</v>
      </c>
      <c r="FR333">
        <v>1</v>
      </c>
      <c r="FT333">
        <v>1</v>
      </c>
      <c r="FV333">
        <v>1</v>
      </c>
      <c r="FX333">
        <v>1</v>
      </c>
      <c r="FZ333">
        <v>1</v>
      </c>
      <c r="GB333">
        <v>1</v>
      </c>
      <c r="GD333">
        <v>1</v>
      </c>
      <c r="GF333">
        <v>1</v>
      </c>
      <c r="GH333">
        <v>1</v>
      </c>
      <c r="GJ333">
        <v>1</v>
      </c>
      <c r="GL333">
        <v>1</v>
      </c>
      <c r="GN333">
        <v>1</v>
      </c>
      <c r="GP333">
        <v>1</v>
      </c>
      <c r="GR333">
        <v>1</v>
      </c>
      <c r="GT333">
        <v>1</v>
      </c>
      <c r="GV333">
        <v>1</v>
      </c>
      <c r="GX333">
        <v>1</v>
      </c>
      <c r="GZ333">
        <v>1</v>
      </c>
      <c r="HB333">
        <v>1</v>
      </c>
      <c r="HD333">
        <v>1</v>
      </c>
      <c r="HF333">
        <v>1</v>
      </c>
      <c r="HH333">
        <v>1</v>
      </c>
      <c r="HJ333">
        <v>1</v>
      </c>
      <c r="HL333">
        <v>1</v>
      </c>
      <c r="HN333">
        <v>1</v>
      </c>
      <c r="HP333">
        <v>1</v>
      </c>
      <c r="HR333">
        <v>1</v>
      </c>
      <c r="HT333">
        <v>1</v>
      </c>
      <c r="HV333">
        <v>1</v>
      </c>
      <c r="HX333">
        <v>1</v>
      </c>
      <c r="HZ333">
        <v>1</v>
      </c>
      <c r="IB333">
        <v>1</v>
      </c>
      <c r="ID333">
        <v>1</v>
      </c>
      <c r="IF333">
        <v>1</v>
      </c>
      <c r="IH333">
        <v>1</v>
      </c>
      <c r="IJ333">
        <v>1</v>
      </c>
      <c r="IL333">
        <v>1</v>
      </c>
      <c r="IN333">
        <v>1</v>
      </c>
      <c r="IP333">
        <v>1</v>
      </c>
      <c r="IR333">
        <v>1</v>
      </c>
      <c r="IT333">
        <v>1</v>
      </c>
      <c r="IV333">
        <v>1</v>
      </c>
      <c r="IX333">
        <v>1</v>
      </c>
      <c r="IZ333">
        <v>1</v>
      </c>
      <c r="JB333">
        <v>1</v>
      </c>
      <c r="JD333">
        <v>1</v>
      </c>
      <c r="JF333">
        <v>1</v>
      </c>
      <c r="JH333">
        <v>1</v>
      </c>
      <c r="JJ333">
        <v>1</v>
      </c>
      <c r="JL333">
        <v>1</v>
      </c>
      <c r="JN333">
        <v>1</v>
      </c>
      <c r="JP333">
        <v>1</v>
      </c>
      <c r="JR333">
        <v>1</v>
      </c>
      <c r="JT333">
        <v>1</v>
      </c>
      <c r="JV333">
        <v>1</v>
      </c>
      <c r="JX333">
        <v>1</v>
      </c>
      <c r="JZ333">
        <v>1</v>
      </c>
      <c r="KB333">
        <v>1</v>
      </c>
      <c r="KD333">
        <v>1</v>
      </c>
      <c r="KF333">
        <v>1</v>
      </c>
      <c r="KH333">
        <v>1</v>
      </c>
      <c r="KJ333">
        <v>1</v>
      </c>
      <c r="KL333">
        <v>1</v>
      </c>
      <c r="KN333">
        <v>1</v>
      </c>
      <c r="KP333">
        <v>1</v>
      </c>
      <c r="KR333">
        <v>1</v>
      </c>
      <c r="KT333">
        <v>1</v>
      </c>
      <c r="KV333">
        <v>1</v>
      </c>
      <c r="KX333">
        <v>1</v>
      </c>
      <c r="KZ333">
        <v>1</v>
      </c>
      <c r="LB333">
        <v>1</v>
      </c>
      <c r="LD333">
        <v>1</v>
      </c>
      <c r="LF333">
        <v>1</v>
      </c>
      <c r="LH333">
        <v>1</v>
      </c>
      <c r="LJ333">
        <v>1</v>
      </c>
      <c r="LL333">
        <v>1</v>
      </c>
      <c r="LN333">
        <v>1</v>
      </c>
      <c r="LP333">
        <v>1</v>
      </c>
      <c r="LR333">
        <v>1</v>
      </c>
      <c r="LT333">
        <v>1</v>
      </c>
      <c r="LV333">
        <v>1</v>
      </c>
      <c r="LX333">
        <v>1</v>
      </c>
      <c r="LZ333">
        <v>1</v>
      </c>
      <c r="MB333">
        <v>1</v>
      </c>
      <c r="MD333">
        <v>1</v>
      </c>
      <c r="MF333">
        <v>1</v>
      </c>
      <c r="MH333">
        <v>1</v>
      </c>
      <c r="MJ333">
        <v>1</v>
      </c>
      <c r="ML333">
        <v>1</v>
      </c>
      <c r="MN333">
        <v>1</v>
      </c>
      <c r="MP333">
        <v>1</v>
      </c>
      <c r="MR333">
        <v>1</v>
      </c>
      <c r="MT333">
        <v>1</v>
      </c>
      <c r="MV333">
        <v>1</v>
      </c>
      <c r="MX333">
        <v>1</v>
      </c>
      <c r="MZ333">
        <v>1</v>
      </c>
      <c r="NB333">
        <v>1</v>
      </c>
      <c r="ND333">
        <v>1</v>
      </c>
      <c r="NF333">
        <v>1</v>
      </c>
      <c r="NH333">
        <v>1</v>
      </c>
      <c r="NJ333">
        <v>1</v>
      </c>
      <c r="NL333">
        <v>1</v>
      </c>
      <c r="NN333">
        <v>1</v>
      </c>
      <c r="NP333">
        <v>1</v>
      </c>
      <c r="NR333">
        <v>1</v>
      </c>
      <c r="NT333">
        <v>1</v>
      </c>
      <c r="NV333">
        <v>1</v>
      </c>
      <c r="NX333">
        <v>1</v>
      </c>
      <c r="NZ333">
        <v>1</v>
      </c>
      <c r="OB333">
        <v>1</v>
      </c>
      <c r="OD333">
        <v>1</v>
      </c>
      <c r="OF333">
        <v>1</v>
      </c>
      <c r="OH333">
        <v>1</v>
      </c>
      <c r="OJ333">
        <v>1</v>
      </c>
      <c r="OL333">
        <v>1</v>
      </c>
      <c r="ON333">
        <v>1</v>
      </c>
      <c r="OP333">
        <v>1</v>
      </c>
      <c r="OR333">
        <v>1</v>
      </c>
      <c r="OT333">
        <v>1</v>
      </c>
      <c r="OV333">
        <v>1</v>
      </c>
      <c r="OX333">
        <v>1</v>
      </c>
      <c r="OZ333">
        <v>1</v>
      </c>
      <c r="PB333">
        <v>1</v>
      </c>
      <c r="PD333">
        <v>1</v>
      </c>
      <c r="PF333">
        <v>1</v>
      </c>
      <c r="PH333">
        <v>1</v>
      </c>
      <c r="PJ333">
        <v>1</v>
      </c>
      <c r="PL333">
        <v>1</v>
      </c>
      <c r="PN333">
        <v>1</v>
      </c>
      <c r="PP333">
        <v>1</v>
      </c>
      <c r="PR333">
        <v>1</v>
      </c>
      <c r="PT333">
        <v>1</v>
      </c>
      <c r="PV333">
        <v>1</v>
      </c>
      <c r="PX333">
        <v>1</v>
      </c>
      <c r="PZ333">
        <v>1</v>
      </c>
      <c r="QB333">
        <v>1</v>
      </c>
      <c r="QD333">
        <v>1</v>
      </c>
      <c r="QF333">
        <v>1</v>
      </c>
      <c r="QH333">
        <v>1</v>
      </c>
      <c r="QJ333">
        <v>1</v>
      </c>
      <c r="QL333">
        <v>1</v>
      </c>
      <c r="QN333">
        <v>1</v>
      </c>
      <c r="QP333">
        <v>1</v>
      </c>
      <c r="QR333">
        <v>1</v>
      </c>
      <c r="QT333">
        <v>1</v>
      </c>
      <c r="QV333">
        <v>1</v>
      </c>
      <c r="QX333">
        <v>1</v>
      </c>
      <c r="QZ333">
        <v>1</v>
      </c>
      <c r="RB333">
        <v>1</v>
      </c>
      <c r="RD333">
        <v>1</v>
      </c>
      <c r="RF333">
        <v>1</v>
      </c>
      <c r="RH333">
        <v>1</v>
      </c>
      <c r="RJ333">
        <v>1</v>
      </c>
      <c r="RL333">
        <v>1</v>
      </c>
      <c r="RN333">
        <v>1</v>
      </c>
      <c r="RP333">
        <v>1</v>
      </c>
      <c r="RR333">
        <v>1</v>
      </c>
      <c r="RT333">
        <v>1</v>
      </c>
      <c r="RV333">
        <v>1</v>
      </c>
      <c r="RX333">
        <v>1</v>
      </c>
      <c r="RZ333">
        <v>1</v>
      </c>
      <c r="SB333">
        <v>1</v>
      </c>
      <c r="SD333">
        <v>1</v>
      </c>
      <c r="SF333">
        <v>1</v>
      </c>
      <c r="SH333">
        <v>1</v>
      </c>
      <c r="SJ333">
        <v>1</v>
      </c>
      <c r="SL333">
        <v>1</v>
      </c>
      <c r="SN333">
        <v>1</v>
      </c>
      <c r="SP333">
        <v>1</v>
      </c>
      <c r="SR333">
        <v>1</v>
      </c>
      <c r="ST333">
        <v>1</v>
      </c>
      <c r="SV333">
        <v>1</v>
      </c>
      <c r="SX333">
        <v>1</v>
      </c>
      <c r="SZ333">
        <v>1</v>
      </c>
      <c r="TB333">
        <v>1</v>
      </c>
      <c r="TD333">
        <v>1</v>
      </c>
      <c r="TF333">
        <v>1</v>
      </c>
      <c r="TH333">
        <v>1</v>
      </c>
      <c r="TJ333">
        <v>1</v>
      </c>
      <c r="TL333">
        <v>1</v>
      </c>
      <c r="TN333">
        <v>1</v>
      </c>
      <c r="TP333">
        <v>1</v>
      </c>
      <c r="TR333">
        <v>1</v>
      </c>
      <c r="TT333">
        <v>1</v>
      </c>
      <c r="TV333">
        <v>1</v>
      </c>
      <c r="TX333">
        <v>1</v>
      </c>
      <c r="TZ333">
        <v>1</v>
      </c>
      <c r="UB333">
        <v>1</v>
      </c>
      <c r="UD333">
        <v>1</v>
      </c>
      <c r="UF333">
        <v>1</v>
      </c>
      <c r="UH333">
        <v>1</v>
      </c>
      <c r="UJ333">
        <v>1</v>
      </c>
      <c r="UL333">
        <v>1</v>
      </c>
      <c r="UN333">
        <v>1</v>
      </c>
      <c r="UP333">
        <v>1</v>
      </c>
      <c r="UR333">
        <v>1</v>
      </c>
      <c r="UT333">
        <v>1</v>
      </c>
      <c r="UV333">
        <v>1</v>
      </c>
      <c r="UX333">
        <v>1</v>
      </c>
      <c r="UZ333">
        <v>1</v>
      </c>
      <c r="VB333">
        <v>1</v>
      </c>
      <c r="VD333">
        <v>1</v>
      </c>
      <c r="VF333">
        <v>1</v>
      </c>
      <c r="VH333">
        <v>1</v>
      </c>
      <c r="VJ333">
        <v>1</v>
      </c>
      <c r="VL333">
        <v>1</v>
      </c>
      <c r="VN333">
        <v>1</v>
      </c>
      <c r="VP333">
        <v>1</v>
      </c>
      <c r="VR333">
        <v>1</v>
      </c>
      <c r="VT333">
        <v>1</v>
      </c>
      <c r="VV333">
        <v>1</v>
      </c>
      <c r="VX333">
        <v>1</v>
      </c>
      <c r="VZ333">
        <v>1</v>
      </c>
      <c r="WB333">
        <v>1</v>
      </c>
      <c r="WD333">
        <v>1</v>
      </c>
      <c r="WF333">
        <v>1</v>
      </c>
      <c r="WH333">
        <v>1</v>
      </c>
      <c r="WJ333">
        <v>1</v>
      </c>
      <c r="WL333">
        <v>1</v>
      </c>
      <c r="WN333">
        <v>1</v>
      </c>
      <c r="WP333">
        <v>1</v>
      </c>
      <c r="WR333">
        <v>1</v>
      </c>
      <c r="WT333">
        <v>1</v>
      </c>
      <c r="WV333">
        <v>1</v>
      </c>
      <c r="WX333">
        <v>1</v>
      </c>
      <c r="WZ333">
        <v>1</v>
      </c>
      <c r="XB333">
        <v>1</v>
      </c>
      <c r="XD333">
        <v>1</v>
      </c>
      <c r="XF333">
        <v>1</v>
      </c>
      <c r="XH333">
        <v>1</v>
      </c>
      <c r="XJ333">
        <v>1</v>
      </c>
      <c r="XL333">
        <v>1</v>
      </c>
      <c r="XN333">
        <v>1</v>
      </c>
      <c r="XP333">
        <v>1</v>
      </c>
      <c r="XR333">
        <v>1</v>
      </c>
      <c r="XT333">
        <v>1</v>
      </c>
      <c r="XV333">
        <v>1</v>
      </c>
      <c r="XX333">
        <v>1</v>
      </c>
      <c r="XZ333">
        <v>1</v>
      </c>
      <c r="YB333">
        <v>1</v>
      </c>
      <c r="YD333">
        <v>1</v>
      </c>
      <c r="YF333">
        <v>1</v>
      </c>
      <c r="YH333">
        <v>1</v>
      </c>
      <c r="YJ333">
        <v>1</v>
      </c>
      <c r="YL333">
        <v>1</v>
      </c>
      <c r="YN333">
        <v>1</v>
      </c>
      <c r="YP333">
        <v>1</v>
      </c>
      <c r="YR333">
        <v>1</v>
      </c>
      <c r="YT333">
        <v>1</v>
      </c>
      <c r="YV333">
        <v>1</v>
      </c>
      <c r="YX333">
        <v>1</v>
      </c>
      <c r="YZ333">
        <v>1</v>
      </c>
      <c r="ZB333">
        <v>1</v>
      </c>
      <c r="ZD333">
        <v>1</v>
      </c>
      <c r="ZF333">
        <v>1</v>
      </c>
      <c r="ZH333">
        <v>1</v>
      </c>
      <c r="ZJ333">
        <v>1</v>
      </c>
      <c r="ZL333">
        <v>1</v>
      </c>
      <c r="ZN333">
        <v>1</v>
      </c>
      <c r="ZP333">
        <v>1</v>
      </c>
      <c r="ZR333">
        <v>1</v>
      </c>
      <c r="ZT333">
        <v>1</v>
      </c>
      <c r="ZV333">
        <v>1</v>
      </c>
      <c r="ZX333">
        <v>1</v>
      </c>
      <c r="ZZ333">
        <v>1</v>
      </c>
      <c r="AAB333">
        <v>1</v>
      </c>
      <c r="AAD333">
        <v>1</v>
      </c>
      <c r="AAF333">
        <v>1</v>
      </c>
      <c r="AAH333">
        <v>1</v>
      </c>
      <c r="AAJ333">
        <v>1</v>
      </c>
      <c r="AAL333">
        <v>1</v>
      </c>
      <c r="AAN333">
        <v>1</v>
      </c>
      <c r="AAP333">
        <v>1</v>
      </c>
      <c r="AAR333">
        <v>1</v>
      </c>
      <c r="AAT333">
        <v>1</v>
      </c>
      <c r="AAV333">
        <v>1</v>
      </c>
      <c r="AAX333">
        <v>1</v>
      </c>
      <c r="AAZ333">
        <v>1</v>
      </c>
      <c r="ABB333">
        <v>1</v>
      </c>
      <c r="ABD333">
        <v>1</v>
      </c>
      <c r="ABF333">
        <v>1</v>
      </c>
      <c r="ABH333">
        <v>1</v>
      </c>
      <c r="ABJ333">
        <v>1</v>
      </c>
      <c r="ABL333">
        <v>1</v>
      </c>
      <c r="ABN333">
        <v>1</v>
      </c>
      <c r="ABP333">
        <v>1</v>
      </c>
      <c r="ABR333">
        <v>1</v>
      </c>
      <c r="ABT333">
        <v>1</v>
      </c>
      <c r="ABV333">
        <v>1</v>
      </c>
      <c r="ABX333">
        <v>1</v>
      </c>
      <c r="ABZ333">
        <v>1</v>
      </c>
      <c r="ACB333">
        <v>1</v>
      </c>
      <c r="ACD333">
        <v>1</v>
      </c>
      <c r="ACF333">
        <v>1</v>
      </c>
      <c r="ACH333">
        <v>1</v>
      </c>
      <c r="ACJ333">
        <v>1</v>
      </c>
      <c r="ACL333">
        <v>1</v>
      </c>
      <c r="ACN333">
        <v>1</v>
      </c>
      <c r="ACP333">
        <v>1</v>
      </c>
      <c r="ACR333">
        <v>1</v>
      </c>
      <c r="ACT333">
        <v>1</v>
      </c>
      <c r="ACV333">
        <v>1</v>
      </c>
      <c r="ACX333">
        <v>1</v>
      </c>
      <c r="ACZ333">
        <v>1</v>
      </c>
      <c r="ADB333">
        <v>1</v>
      </c>
      <c r="ADD333">
        <v>1</v>
      </c>
      <c r="ADF333">
        <v>1</v>
      </c>
      <c r="ADH333">
        <v>1</v>
      </c>
      <c r="ADJ333">
        <v>1</v>
      </c>
      <c r="ADL333">
        <v>1</v>
      </c>
      <c r="ADN333">
        <v>1</v>
      </c>
      <c r="ADP333">
        <v>1</v>
      </c>
      <c r="ADR333">
        <v>1</v>
      </c>
      <c r="ADT333">
        <v>1</v>
      </c>
      <c r="ADV333">
        <v>1</v>
      </c>
      <c r="ADX333">
        <v>1</v>
      </c>
      <c r="ADZ333">
        <v>1</v>
      </c>
      <c r="AEB333">
        <v>1</v>
      </c>
      <c r="AED333">
        <v>1</v>
      </c>
      <c r="AEF333">
        <v>1</v>
      </c>
      <c r="AEH333">
        <v>1</v>
      </c>
      <c r="AEJ333">
        <v>1</v>
      </c>
      <c r="AEL333">
        <v>1</v>
      </c>
      <c r="AEN333">
        <v>1</v>
      </c>
      <c r="AEP333">
        <v>1</v>
      </c>
      <c r="AER333">
        <v>1</v>
      </c>
      <c r="AET333">
        <v>1</v>
      </c>
      <c r="AEV333">
        <v>1</v>
      </c>
      <c r="AEX333">
        <v>1</v>
      </c>
      <c r="AEZ333">
        <v>1</v>
      </c>
      <c r="AFB333">
        <v>1</v>
      </c>
      <c r="AFD333">
        <v>1</v>
      </c>
      <c r="AFF333">
        <v>1</v>
      </c>
      <c r="AFH333">
        <v>1</v>
      </c>
      <c r="AFJ333">
        <v>1</v>
      </c>
      <c r="AFL333">
        <v>1</v>
      </c>
      <c r="AFN333">
        <v>1</v>
      </c>
      <c r="AFP333">
        <v>1</v>
      </c>
      <c r="AFR333">
        <v>1</v>
      </c>
      <c r="AFT333">
        <v>1</v>
      </c>
      <c r="AFV333">
        <v>1</v>
      </c>
      <c r="AFX333">
        <v>1</v>
      </c>
      <c r="AFZ333">
        <v>1</v>
      </c>
      <c r="AGB333">
        <v>1</v>
      </c>
      <c r="AGD333">
        <v>1</v>
      </c>
      <c r="AGF333">
        <v>1</v>
      </c>
      <c r="AGH333">
        <v>1</v>
      </c>
      <c r="AGJ333">
        <v>1</v>
      </c>
      <c r="AGL333">
        <v>1</v>
      </c>
      <c r="AGN333">
        <v>1</v>
      </c>
      <c r="AGP333">
        <v>1</v>
      </c>
      <c r="AGR333">
        <v>1</v>
      </c>
      <c r="AGT333">
        <v>1</v>
      </c>
      <c r="AGV333">
        <v>1</v>
      </c>
      <c r="AGX333">
        <v>1</v>
      </c>
      <c r="AGZ333">
        <v>1</v>
      </c>
      <c r="AHB333">
        <v>1</v>
      </c>
      <c r="AHD333">
        <v>1</v>
      </c>
      <c r="AHF333">
        <v>1</v>
      </c>
      <c r="AHH333">
        <v>1</v>
      </c>
      <c r="AHJ333">
        <v>1</v>
      </c>
      <c r="AHL333">
        <v>1</v>
      </c>
      <c r="AHN333">
        <v>1</v>
      </c>
      <c r="AHP333">
        <v>1</v>
      </c>
      <c r="AHR333">
        <v>1</v>
      </c>
      <c r="AHT333">
        <v>1</v>
      </c>
      <c r="AHV333">
        <v>1</v>
      </c>
      <c r="AHX333">
        <v>1</v>
      </c>
      <c r="AHZ333">
        <v>1</v>
      </c>
      <c r="AIB333">
        <v>1</v>
      </c>
      <c r="AID333">
        <v>1</v>
      </c>
      <c r="AIF333">
        <v>1</v>
      </c>
      <c r="AIH333">
        <v>1</v>
      </c>
      <c r="AIJ333">
        <v>1</v>
      </c>
      <c r="AIL333">
        <v>1</v>
      </c>
      <c r="AIN333">
        <v>1</v>
      </c>
      <c r="AIP333">
        <v>1</v>
      </c>
      <c r="AIR333">
        <v>1</v>
      </c>
      <c r="AIT333">
        <v>1</v>
      </c>
      <c r="AIV333">
        <v>1</v>
      </c>
      <c r="AIX333">
        <v>1</v>
      </c>
      <c r="AIZ333">
        <v>1</v>
      </c>
      <c r="AJB333">
        <v>1</v>
      </c>
      <c r="AJD333">
        <v>1</v>
      </c>
      <c r="AJF333">
        <v>1</v>
      </c>
      <c r="AJH333">
        <v>1</v>
      </c>
      <c r="AJJ333">
        <v>1</v>
      </c>
      <c r="AJL333">
        <v>1</v>
      </c>
      <c r="AJN333">
        <v>1</v>
      </c>
      <c r="AJP333">
        <v>1</v>
      </c>
      <c r="AJR333">
        <v>1</v>
      </c>
      <c r="AJT333">
        <v>1</v>
      </c>
      <c r="AJV333">
        <v>1</v>
      </c>
      <c r="AJX333">
        <v>1</v>
      </c>
      <c r="AJZ333">
        <v>1</v>
      </c>
      <c r="AKB333">
        <v>1</v>
      </c>
      <c r="AKD333">
        <v>1</v>
      </c>
      <c r="AKF333">
        <v>1</v>
      </c>
      <c r="AKH333">
        <v>1</v>
      </c>
      <c r="AKJ333">
        <v>1</v>
      </c>
      <c r="AKL333">
        <v>1</v>
      </c>
      <c r="AKN333">
        <v>1</v>
      </c>
      <c r="AKP333">
        <v>1</v>
      </c>
      <c r="AKR333">
        <v>1</v>
      </c>
      <c r="AKT333">
        <v>1</v>
      </c>
      <c r="AKV333">
        <v>1</v>
      </c>
      <c r="AKX333">
        <v>1</v>
      </c>
      <c r="AKZ333">
        <v>1</v>
      </c>
      <c r="ALB333">
        <v>1</v>
      </c>
      <c r="ALD333">
        <v>1</v>
      </c>
      <c r="ALF333">
        <v>1</v>
      </c>
      <c r="ALH333">
        <v>1</v>
      </c>
      <c r="ALJ333">
        <v>1</v>
      </c>
      <c r="ALL333">
        <v>1</v>
      </c>
      <c r="ALN333">
        <v>1</v>
      </c>
      <c r="ALP333">
        <v>1</v>
      </c>
      <c r="ALR333">
        <v>1</v>
      </c>
    </row>
    <row r="334" spans="1:1006" x14ac:dyDescent="0.25">
      <c r="A334">
        <v>36</v>
      </c>
      <c r="B334">
        <v>14.028269999999999</v>
      </c>
      <c r="H334">
        <v>36</v>
      </c>
      <c r="J334">
        <v>36</v>
      </c>
      <c r="L334">
        <v>36</v>
      </c>
      <c r="N334">
        <v>36</v>
      </c>
      <c r="P334">
        <v>36</v>
      </c>
      <c r="R334">
        <v>36</v>
      </c>
      <c r="T334">
        <v>36</v>
      </c>
      <c r="V334">
        <v>36</v>
      </c>
      <c r="X334">
        <v>36</v>
      </c>
      <c r="Z334">
        <v>36</v>
      </c>
      <c r="AB334">
        <v>36</v>
      </c>
      <c r="AD334">
        <v>36</v>
      </c>
      <c r="AF334">
        <v>36</v>
      </c>
      <c r="AH334">
        <v>36</v>
      </c>
      <c r="AJ334">
        <v>36</v>
      </c>
      <c r="AL334">
        <v>36</v>
      </c>
      <c r="AN334">
        <v>36</v>
      </c>
      <c r="AP334">
        <v>36</v>
      </c>
      <c r="AR334">
        <v>36</v>
      </c>
      <c r="AT334">
        <v>36</v>
      </c>
      <c r="AV334">
        <v>36</v>
      </c>
      <c r="AX334">
        <v>36</v>
      </c>
      <c r="AZ334">
        <v>36</v>
      </c>
      <c r="BB334">
        <v>36</v>
      </c>
      <c r="BD334">
        <v>36</v>
      </c>
      <c r="BF334">
        <v>36</v>
      </c>
      <c r="BH334">
        <v>36</v>
      </c>
      <c r="BJ334">
        <v>36</v>
      </c>
      <c r="BL334">
        <v>36</v>
      </c>
      <c r="BN334">
        <v>36</v>
      </c>
      <c r="BP334">
        <v>36</v>
      </c>
      <c r="BR334">
        <v>36</v>
      </c>
      <c r="BT334">
        <v>36</v>
      </c>
      <c r="BV334">
        <v>36</v>
      </c>
      <c r="BX334">
        <v>36</v>
      </c>
      <c r="BZ334">
        <v>36</v>
      </c>
      <c r="CB334">
        <v>36</v>
      </c>
      <c r="CD334">
        <v>36</v>
      </c>
      <c r="CF334">
        <v>36</v>
      </c>
      <c r="CH334">
        <v>36</v>
      </c>
      <c r="CJ334">
        <v>36</v>
      </c>
      <c r="CL334">
        <v>36</v>
      </c>
      <c r="CN334">
        <v>36</v>
      </c>
      <c r="CP334">
        <v>36</v>
      </c>
      <c r="CR334">
        <v>36</v>
      </c>
      <c r="CT334">
        <v>36</v>
      </c>
      <c r="CV334">
        <v>36</v>
      </c>
      <c r="CX334">
        <v>36</v>
      </c>
      <c r="CZ334">
        <v>36</v>
      </c>
      <c r="DB334">
        <v>36</v>
      </c>
      <c r="DD334">
        <v>36</v>
      </c>
      <c r="DF334">
        <v>36</v>
      </c>
      <c r="DH334">
        <v>36</v>
      </c>
      <c r="DJ334">
        <v>36</v>
      </c>
      <c r="DL334">
        <v>36</v>
      </c>
      <c r="DN334">
        <v>36</v>
      </c>
      <c r="DP334">
        <v>36</v>
      </c>
      <c r="DR334">
        <v>36</v>
      </c>
      <c r="DT334">
        <v>36</v>
      </c>
      <c r="DV334">
        <v>36</v>
      </c>
      <c r="DX334">
        <v>36</v>
      </c>
      <c r="DZ334">
        <v>36</v>
      </c>
      <c r="EB334">
        <v>36</v>
      </c>
      <c r="ED334">
        <v>36</v>
      </c>
      <c r="EF334">
        <v>36</v>
      </c>
      <c r="EH334">
        <v>36</v>
      </c>
      <c r="EJ334">
        <v>36</v>
      </c>
      <c r="EL334">
        <v>36</v>
      </c>
      <c r="EN334">
        <v>36</v>
      </c>
      <c r="EP334">
        <v>36</v>
      </c>
      <c r="ER334">
        <v>36</v>
      </c>
      <c r="ET334">
        <v>36</v>
      </c>
      <c r="EV334">
        <v>36</v>
      </c>
      <c r="EX334">
        <v>36</v>
      </c>
      <c r="EZ334">
        <v>36</v>
      </c>
      <c r="FB334">
        <v>36</v>
      </c>
      <c r="FD334">
        <v>36</v>
      </c>
      <c r="FF334">
        <v>36</v>
      </c>
      <c r="FH334">
        <v>36</v>
      </c>
      <c r="FJ334">
        <v>36</v>
      </c>
      <c r="FL334">
        <v>36</v>
      </c>
      <c r="FN334">
        <v>36</v>
      </c>
      <c r="FP334">
        <v>36</v>
      </c>
      <c r="FR334">
        <v>36</v>
      </c>
      <c r="FT334">
        <v>36</v>
      </c>
      <c r="FV334">
        <v>36</v>
      </c>
      <c r="FX334">
        <v>36</v>
      </c>
      <c r="FZ334">
        <v>36</v>
      </c>
      <c r="GB334">
        <v>36</v>
      </c>
      <c r="GD334">
        <v>36</v>
      </c>
      <c r="GF334">
        <v>36</v>
      </c>
      <c r="GH334">
        <v>36</v>
      </c>
      <c r="GJ334">
        <v>36</v>
      </c>
      <c r="GL334">
        <v>36</v>
      </c>
      <c r="GN334">
        <v>36</v>
      </c>
      <c r="GP334">
        <v>36</v>
      </c>
      <c r="GR334">
        <v>36</v>
      </c>
      <c r="GT334">
        <v>36</v>
      </c>
      <c r="GV334">
        <v>36</v>
      </c>
      <c r="GX334">
        <v>36</v>
      </c>
      <c r="GZ334">
        <v>36</v>
      </c>
      <c r="HB334">
        <v>36</v>
      </c>
      <c r="HD334">
        <v>36</v>
      </c>
      <c r="HF334">
        <v>36</v>
      </c>
      <c r="HH334">
        <v>36</v>
      </c>
      <c r="HJ334">
        <v>36</v>
      </c>
      <c r="HL334">
        <v>36</v>
      </c>
      <c r="HN334">
        <v>36</v>
      </c>
      <c r="HP334">
        <v>36</v>
      </c>
      <c r="HR334">
        <v>36</v>
      </c>
      <c r="HT334">
        <v>36</v>
      </c>
      <c r="HV334">
        <v>36</v>
      </c>
      <c r="HX334">
        <v>36</v>
      </c>
      <c r="HZ334">
        <v>36</v>
      </c>
      <c r="IB334">
        <v>36</v>
      </c>
      <c r="ID334">
        <v>36</v>
      </c>
      <c r="IF334">
        <v>36</v>
      </c>
      <c r="IH334">
        <v>36</v>
      </c>
      <c r="IJ334">
        <v>36</v>
      </c>
      <c r="IL334">
        <v>36</v>
      </c>
      <c r="IN334">
        <v>36</v>
      </c>
      <c r="IP334">
        <v>36</v>
      </c>
      <c r="IR334">
        <v>36</v>
      </c>
      <c r="IT334">
        <v>36</v>
      </c>
      <c r="IV334">
        <v>36</v>
      </c>
      <c r="IX334">
        <v>36</v>
      </c>
      <c r="IZ334">
        <v>36</v>
      </c>
      <c r="JB334">
        <v>36</v>
      </c>
      <c r="JD334">
        <v>36</v>
      </c>
      <c r="JF334">
        <v>36</v>
      </c>
      <c r="JH334">
        <v>36</v>
      </c>
      <c r="JJ334">
        <v>36</v>
      </c>
      <c r="JL334">
        <v>36</v>
      </c>
      <c r="JN334">
        <v>36</v>
      </c>
      <c r="JP334">
        <v>36</v>
      </c>
      <c r="JR334">
        <v>36</v>
      </c>
      <c r="JT334">
        <v>36</v>
      </c>
      <c r="JV334">
        <v>36</v>
      </c>
      <c r="JX334">
        <v>36</v>
      </c>
      <c r="JZ334">
        <v>36</v>
      </c>
      <c r="KB334">
        <v>36</v>
      </c>
      <c r="KD334">
        <v>36</v>
      </c>
      <c r="KF334">
        <v>36</v>
      </c>
      <c r="KH334">
        <v>36</v>
      </c>
      <c r="KJ334">
        <v>36</v>
      </c>
      <c r="KL334">
        <v>36</v>
      </c>
      <c r="KN334">
        <v>36</v>
      </c>
      <c r="KP334">
        <v>36</v>
      </c>
      <c r="KR334">
        <v>36</v>
      </c>
      <c r="KT334">
        <v>36</v>
      </c>
      <c r="KV334">
        <v>36</v>
      </c>
      <c r="KX334">
        <v>36</v>
      </c>
      <c r="KZ334">
        <v>36</v>
      </c>
      <c r="LB334">
        <v>36</v>
      </c>
      <c r="LD334">
        <v>36</v>
      </c>
      <c r="LF334">
        <v>36</v>
      </c>
      <c r="LH334">
        <v>36</v>
      </c>
      <c r="LJ334">
        <v>36</v>
      </c>
      <c r="LL334">
        <v>36</v>
      </c>
      <c r="LN334">
        <v>36</v>
      </c>
      <c r="LP334">
        <v>36</v>
      </c>
      <c r="LR334">
        <v>36</v>
      </c>
      <c r="LT334">
        <v>36</v>
      </c>
      <c r="LV334">
        <v>36</v>
      </c>
      <c r="LX334">
        <v>36</v>
      </c>
      <c r="LZ334">
        <v>36</v>
      </c>
      <c r="MB334">
        <v>36</v>
      </c>
      <c r="MD334">
        <v>36</v>
      </c>
      <c r="MF334">
        <v>36</v>
      </c>
      <c r="MH334">
        <v>36</v>
      </c>
      <c r="MJ334">
        <v>36</v>
      </c>
      <c r="ML334">
        <v>36</v>
      </c>
      <c r="MN334">
        <v>36</v>
      </c>
      <c r="MP334">
        <v>36</v>
      </c>
      <c r="MR334">
        <v>36</v>
      </c>
      <c r="MT334">
        <v>36</v>
      </c>
      <c r="MV334">
        <v>36</v>
      </c>
      <c r="MX334">
        <v>36</v>
      </c>
      <c r="MZ334">
        <v>36</v>
      </c>
      <c r="NB334">
        <v>36</v>
      </c>
      <c r="ND334">
        <v>36</v>
      </c>
      <c r="NF334">
        <v>36</v>
      </c>
      <c r="NH334">
        <v>36</v>
      </c>
      <c r="NJ334">
        <v>36</v>
      </c>
      <c r="NL334">
        <v>36</v>
      </c>
      <c r="NN334">
        <v>36</v>
      </c>
      <c r="NP334">
        <v>36</v>
      </c>
      <c r="NR334">
        <v>36</v>
      </c>
      <c r="NT334">
        <v>36</v>
      </c>
      <c r="NV334">
        <v>36</v>
      </c>
      <c r="NX334">
        <v>36</v>
      </c>
      <c r="NZ334">
        <v>36</v>
      </c>
      <c r="OB334">
        <v>36</v>
      </c>
      <c r="OD334">
        <v>36</v>
      </c>
      <c r="OF334">
        <v>36</v>
      </c>
      <c r="OH334">
        <v>36</v>
      </c>
      <c r="OJ334">
        <v>36</v>
      </c>
      <c r="OL334">
        <v>36</v>
      </c>
      <c r="ON334">
        <v>36</v>
      </c>
      <c r="OP334">
        <v>36</v>
      </c>
      <c r="OR334">
        <v>36</v>
      </c>
      <c r="OT334">
        <v>36</v>
      </c>
      <c r="OV334">
        <v>36</v>
      </c>
      <c r="OX334">
        <v>36</v>
      </c>
      <c r="OZ334">
        <v>36</v>
      </c>
      <c r="PB334">
        <v>36</v>
      </c>
      <c r="PD334">
        <v>36</v>
      </c>
      <c r="PF334">
        <v>36</v>
      </c>
      <c r="PH334">
        <v>36</v>
      </c>
      <c r="PJ334">
        <v>36</v>
      </c>
      <c r="PL334">
        <v>36</v>
      </c>
      <c r="PN334">
        <v>36</v>
      </c>
      <c r="PP334">
        <v>36</v>
      </c>
      <c r="PR334">
        <v>36</v>
      </c>
      <c r="PT334">
        <v>36</v>
      </c>
      <c r="PV334">
        <v>36</v>
      </c>
      <c r="PX334">
        <v>36</v>
      </c>
      <c r="PZ334">
        <v>36</v>
      </c>
      <c r="QB334">
        <v>36</v>
      </c>
      <c r="QD334">
        <v>36</v>
      </c>
      <c r="QF334">
        <v>36</v>
      </c>
      <c r="QH334">
        <v>36</v>
      </c>
      <c r="QJ334">
        <v>36</v>
      </c>
      <c r="QL334">
        <v>36</v>
      </c>
      <c r="QN334">
        <v>36</v>
      </c>
      <c r="QP334">
        <v>36</v>
      </c>
      <c r="QR334">
        <v>36</v>
      </c>
      <c r="QT334">
        <v>36</v>
      </c>
      <c r="QV334">
        <v>36</v>
      </c>
      <c r="QX334">
        <v>36</v>
      </c>
      <c r="QZ334">
        <v>36</v>
      </c>
      <c r="RB334">
        <v>36</v>
      </c>
      <c r="RD334">
        <v>36</v>
      </c>
      <c r="RF334">
        <v>36</v>
      </c>
      <c r="RH334">
        <v>36</v>
      </c>
      <c r="RJ334">
        <v>36</v>
      </c>
      <c r="RL334">
        <v>36</v>
      </c>
      <c r="RN334">
        <v>36</v>
      </c>
      <c r="RP334">
        <v>36</v>
      </c>
      <c r="RR334">
        <v>36</v>
      </c>
      <c r="RT334">
        <v>36</v>
      </c>
      <c r="RV334">
        <v>36</v>
      </c>
      <c r="RX334">
        <v>36</v>
      </c>
      <c r="RZ334">
        <v>36</v>
      </c>
      <c r="SB334">
        <v>36</v>
      </c>
      <c r="SD334">
        <v>36</v>
      </c>
      <c r="SF334">
        <v>36</v>
      </c>
      <c r="SH334">
        <v>36</v>
      </c>
      <c r="SJ334">
        <v>36</v>
      </c>
      <c r="SL334">
        <v>36</v>
      </c>
      <c r="SN334">
        <v>36</v>
      </c>
      <c r="SP334">
        <v>36</v>
      </c>
      <c r="SR334">
        <v>36</v>
      </c>
      <c r="ST334">
        <v>36</v>
      </c>
      <c r="SV334">
        <v>36</v>
      </c>
      <c r="SX334">
        <v>36</v>
      </c>
      <c r="SZ334">
        <v>36</v>
      </c>
      <c r="TB334">
        <v>36</v>
      </c>
      <c r="TD334">
        <v>36</v>
      </c>
      <c r="TF334">
        <v>36</v>
      </c>
      <c r="TH334">
        <v>36</v>
      </c>
      <c r="TJ334">
        <v>36</v>
      </c>
      <c r="TL334">
        <v>36</v>
      </c>
      <c r="TN334">
        <v>36</v>
      </c>
      <c r="TP334">
        <v>36</v>
      </c>
      <c r="TR334">
        <v>36</v>
      </c>
      <c r="TT334">
        <v>36</v>
      </c>
      <c r="TV334">
        <v>36</v>
      </c>
      <c r="TX334">
        <v>36</v>
      </c>
      <c r="TZ334">
        <v>36</v>
      </c>
      <c r="UB334">
        <v>36</v>
      </c>
      <c r="UD334">
        <v>36</v>
      </c>
      <c r="UF334">
        <v>36</v>
      </c>
      <c r="UH334">
        <v>36</v>
      </c>
      <c r="UJ334">
        <v>36</v>
      </c>
      <c r="UL334">
        <v>36</v>
      </c>
      <c r="UN334">
        <v>36</v>
      </c>
      <c r="UP334">
        <v>36</v>
      </c>
      <c r="UR334">
        <v>36</v>
      </c>
      <c r="UT334">
        <v>36</v>
      </c>
      <c r="UV334">
        <v>36</v>
      </c>
      <c r="UX334">
        <v>36</v>
      </c>
      <c r="UZ334">
        <v>36</v>
      </c>
      <c r="VB334">
        <v>36</v>
      </c>
      <c r="VD334">
        <v>36</v>
      </c>
      <c r="VF334">
        <v>36</v>
      </c>
      <c r="VH334">
        <v>36</v>
      </c>
      <c r="VJ334">
        <v>36</v>
      </c>
      <c r="VL334">
        <v>36</v>
      </c>
      <c r="VN334">
        <v>36</v>
      </c>
      <c r="VP334">
        <v>36</v>
      </c>
      <c r="VR334">
        <v>36</v>
      </c>
      <c r="VT334">
        <v>36</v>
      </c>
      <c r="VV334">
        <v>36</v>
      </c>
      <c r="VX334">
        <v>36</v>
      </c>
      <c r="VZ334">
        <v>36</v>
      </c>
      <c r="WB334">
        <v>36</v>
      </c>
      <c r="WD334">
        <v>36</v>
      </c>
      <c r="WF334">
        <v>36</v>
      </c>
      <c r="WH334">
        <v>36</v>
      </c>
      <c r="WJ334">
        <v>36</v>
      </c>
      <c r="WL334">
        <v>36</v>
      </c>
      <c r="WN334">
        <v>36</v>
      </c>
      <c r="WP334">
        <v>36</v>
      </c>
      <c r="WR334">
        <v>36</v>
      </c>
      <c r="WT334">
        <v>36</v>
      </c>
      <c r="WV334">
        <v>36</v>
      </c>
      <c r="WX334">
        <v>36</v>
      </c>
      <c r="WZ334">
        <v>36</v>
      </c>
      <c r="XB334">
        <v>36</v>
      </c>
      <c r="XD334">
        <v>36</v>
      </c>
      <c r="XF334">
        <v>36</v>
      </c>
      <c r="XH334">
        <v>36</v>
      </c>
      <c r="XJ334">
        <v>36</v>
      </c>
      <c r="XL334">
        <v>36</v>
      </c>
      <c r="XN334">
        <v>36</v>
      </c>
      <c r="XP334">
        <v>36</v>
      </c>
      <c r="XR334">
        <v>36</v>
      </c>
      <c r="XT334">
        <v>36</v>
      </c>
      <c r="XV334">
        <v>36</v>
      </c>
      <c r="XX334">
        <v>36</v>
      </c>
      <c r="XZ334">
        <v>36</v>
      </c>
      <c r="YB334">
        <v>36</v>
      </c>
      <c r="YD334">
        <v>36</v>
      </c>
      <c r="YF334">
        <v>36</v>
      </c>
      <c r="YH334">
        <v>36</v>
      </c>
      <c r="YJ334">
        <v>36</v>
      </c>
      <c r="YL334">
        <v>36</v>
      </c>
      <c r="YN334">
        <v>36</v>
      </c>
      <c r="YP334">
        <v>36</v>
      </c>
      <c r="YR334">
        <v>36</v>
      </c>
      <c r="YT334">
        <v>36</v>
      </c>
      <c r="YV334">
        <v>36</v>
      </c>
      <c r="YX334">
        <v>36</v>
      </c>
      <c r="YZ334">
        <v>36</v>
      </c>
      <c r="ZB334">
        <v>36</v>
      </c>
      <c r="ZD334">
        <v>36</v>
      </c>
      <c r="ZF334">
        <v>36</v>
      </c>
      <c r="ZH334">
        <v>36</v>
      </c>
      <c r="ZJ334">
        <v>36</v>
      </c>
      <c r="ZL334">
        <v>36</v>
      </c>
      <c r="ZN334">
        <v>36</v>
      </c>
      <c r="ZP334">
        <v>36</v>
      </c>
      <c r="ZR334">
        <v>36</v>
      </c>
      <c r="ZT334">
        <v>36</v>
      </c>
      <c r="ZV334">
        <v>36</v>
      </c>
      <c r="ZX334">
        <v>36</v>
      </c>
      <c r="ZZ334">
        <v>36</v>
      </c>
      <c r="AAB334">
        <v>36</v>
      </c>
      <c r="AAD334">
        <v>36</v>
      </c>
      <c r="AAF334">
        <v>36</v>
      </c>
      <c r="AAH334">
        <v>36</v>
      </c>
      <c r="AAJ334">
        <v>36</v>
      </c>
      <c r="AAL334">
        <v>36</v>
      </c>
      <c r="AAN334">
        <v>36</v>
      </c>
      <c r="AAP334">
        <v>36</v>
      </c>
      <c r="AAR334">
        <v>36</v>
      </c>
      <c r="AAT334">
        <v>36</v>
      </c>
      <c r="AAV334">
        <v>36</v>
      </c>
      <c r="AAX334">
        <v>36</v>
      </c>
      <c r="AAZ334">
        <v>36</v>
      </c>
      <c r="ABB334">
        <v>36</v>
      </c>
      <c r="ABD334">
        <v>36</v>
      </c>
      <c r="ABF334">
        <v>36</v>
      </c>
      <c r="ABH334">
        <v>36</v>
      </c>
      <c r="ABJ334">
        <v>36</v>
      </c>
      <c r="ABL334">
        <v>36</v>
      </c>
      <c r="ABN334">
        <v>36</v>
      </c>
      <c r="ABP334">
        <v>36</v>
      </c>
      <c r="ABR334">
        <v>36</v>
      </c>
      <c r="ABT334">
        <v>36</v>
      </c>
      <c r="ABV334">
        <v>36</v>
      </c>
      <c r="ABX334">
        <v>36</v>
      </c>
      <c r="ABZ334">
        <v>36</v>
      </c>
      <c r="ACB334">
        <v>36</v>
      </c>
      <c r="ACD334">
        <v>36</v>
      </c>
      <c r="ACF334">
        <v>36</v>
      </c>
      <c r="ACH334">
        <v>36</v>
      </c>
      <c r="ACJ334">
        <v>36</v>
      </c>
      <c r="ACL334">
        <v>36</v>
      </c>
      <c r="ACN334">
        <v>36</v>
      </c>
      <c r="ACP334">
        <v>36</v>
      </c>
      <c r="ACR334">
        <v>36</v>
      </c>
      <c r="ACT334">
        <v>36</v>
      </c>
      <c r="ACV334">
        <v>36</v>
      </c>
      <c r="ACX334">
        <v>36</v>
      </c>
      <c r="ACZ334">
        <v>36</v>
      </c>
      <c r="ADB334">
        <v>36</v>
      </c>
      <c r="ADD334">
        <v>36</v>
      </c>
      <c r="ADF334">
        <v>36</v>
      </c>
      <c r="ADH334">
        <v>36</v>
      </c>
      <c r="ADJ334">
        <v>36</v>
      </c>
      <c r="ADL334">
        <v>36</v>
      </c>
      <c r="ADN334">
        <v>36</v>
      </c>
      <c r="ADP334">
        <v>36</v>
      </c>
      <c r="ADR334">
        <v>36</v>
      </c>
      <c r="ADT334">
        <v>36</v>
      </c>
      <c r="ADV334">
        <v>36</v>
      </c>
      <c r="ADX334">
        <v>36</v>
      </c>
      <c r="ADZ334">
        <v>36</v>
      </c>
      <c r="AEB334">
        <v>36</v>
      </c>
      <c r="AED334">
        <v>36</v>
      </c>
      <c r="AEF334">
        <v>36</v>
      </c>
      <c r="AEH334">
        <v>36</v>
      </c>
      <c r="AEJ334">
        <v>36</v>
      </c>
      <c r="AEL334">
        <v>36</v>
      </c>
      <c r="AEN334">
        <v>36</v>
      </c>
      <c r="AEP334">
        <v>36</v>
      </c>
      <c r="AER334">
        <v>36</v>
      </c>
      <c r="AET334">
        <v>36</v>
      </c>
      <c r="AEV334">
        <v>36</v>
      </c>
      <c r="AEX334">
        <v>36</v>
      </c>
      <c r="AEZ334">
        <v>36</v>
      </c>
      <c r="AFB334">
        <v>36</v>
      </c>
      <c r="AFD334">
        <v>36</v>
      </c>
      <c r="AFF334">
        <v>36</v>
      </c>
      <c r="AFH334">
        <v>36</v>
      </c>
      <c r="AFJ334">
        <v>36</v>
      </c>
      <c r="AFL334">
        <v>36</v>
      </c>
      <c r="AFN334">
        <v>36</v>
      </c>
      <c r="AFP334">
        <v>36</v>
      </c>
      <c r="AFR334">
        <v>36</v>
      </c>
      <c r="AFT334">
        <v>36</v>
      </c>
      <c r="AFV334">
        <v>36</v>
      </c>
      <c r="AFX334">
        <v>36</v>
      </c>
      <c r="AFZ334">
        <v>36</v>
      </c>
      <c r="AGB334">
        <v>36</v>
      </c>
      <c r="AGD334">
        <v>36</v>
      </c>
      <c r="AGF334">
        <v>36</v>
      </c>
      <c r="AGH334">
        <v>36</v>
      </c>
      <c r="AGJ334">
        <v>36</v>
      </c>
      <c r="AGL334">
        <v>36</v>
      </c>
      <c r="AGN334">
        <v>36</v>
      </c>
      <c r="AGP334">
        <v>36</v>
      </c>
      <c r="AGR334">
        <v>36</v>
      </c>
      <c r="AGT334">
        <v>36</v>
      </c>
      <c r="AGV334">
        <v>36</v>
      </c>
      <c r="AGX334">
        <v>36</v>
      </c>
      <c r="AGZ334">
        <v>36</v>
      </c>
      <c r="AHB334">
        <v>36</v>
      </c>
      <c r="AHD334">
        <v>36</v>
      </c>
      <c r="AHF334">
        <v>36</v>
      </c>
      <c r="AHH334">
        <v>36</v>
      </c>
      <c r="AHJ334">
        <v>36</v>
      </c>
      <c r="AHL334">
        <v>36</v>
      </c>
      <c r="AHN334">
        <v>36</v>
      </c>
      <c r="AHP334">
        <v>36</v>
      </c>
      <c r="AHR334">
        <v>36</v>
      </c>
      <c r="AHT334">
        <v>36</v>
      </c>
      <c r="AHV334">
        <v>36</v>
      </c>
      <c r="AHX334">
        <v>36</v>
      </c>
      <c r="AHZ334">
        <v>36</v>
      </c>
      <c r="AIB334">
        <v>36</v>
      </c>
      <c r="AID334">
        <v>36</v>
      </c>
      <c r="AIF334">
        <v>36</v>
      </c>
      <c r="AIH334">
        <v>36</v>
      </c>
      <c r="AIJ334">
        <v>36</v>
      </c>
      <c r="AIL334">
        <v>36</v>
      </c>
      <c r="AIN334">
        <v>36</v>
      </c>
      <c r="AIP334">
        <v>36</v>
      </c>
      <c r="AIR334">
        <v>36</v>
      </c>
      <c r="AIT334">
        <v>36</v>
      </c>
      <c r="AIV334">
        <v>36</v>
      </c>
      <c r="AIX334">
        <v>36</v>
      </c>
      <c r="AIZ334">
        <v>36</v>
      </c>
      <c r="AJB334">
        <v>36</v>
      </c>
      <c r="AJD334">
        <v>36</v>
      </c>
      <c r="AJF334">
        <v>36</v>
      </c>
      <c r="AJH334">
        <v>36</v>
      </c>
      <c r="AJJ334">
        <v>36</v>
      </c>
      <c r="AJL334">
        <v>36</v>
      </c>
      <c r="AJN334">
        <v>36</v>
      </c>
      <c r="AJP334">
        <v>36</v>
      </c>
      <c r="AJR334">
        <v>36</v>
      </c>
      <c r="AJT334">
        <v>36</v>
      </c>
      <c r="AJV334">
        <v>36</v>
      </c>
      <c r="AJX334">
        <v>36</v>
      </c>
      <c r="AJZ334">
        <v>36</v>
      </c>
      <c r="AKB334">
        <v>36</v>
      </c>
      <c r="AKD334">
        <v>36</v>
      </c>
      <c r="AKF334">
        <v>36</v>
      </c>
      <c r="AKH334">
        <v>36</v>
      </c>
      <c r="AKJ334">
        <v>36</v>
      </c>
      <c r="AKL334">
        <v>36</v>
      </c>
      <c r="AKN334">
        <v>36</v>
      </c>
      <c r="AKP334">
        <v>36</v>
      </c>
      <c r="AKR334">
        <v>36</v>
      </c>
      <c r="AKT334">
        <v>36</v>
      </c>
      <c r="AKV334">
        <v>36</v>
      </c>
      <c r="AKX334">
        <v>36</v>
      </c>
      <c r="AKZ334">
        <v>36</v>
      </c>
      <c r="ALB334">
        <v>36</v>
      </c>
      <c r="ALD334">
        <v>36</v>
      </c>
      <c r="ALF334">
        <v>36</v>
      </c>
      <c r="ALH334">
        <v>36</v>
      </c>
      <c r="ALJ334">
        <v>36</v>
      </c>
      <c r="ALL334">
        <v>36</v>
      </c>
      <c r="ALN334">
        <v>36</v>
      </c>
      <c r="ALP334">
        <v>36</v>
      </c>
      <c r="ALR334">
        <v>36</v>
      </c>
    </row>
    <row r="335" spans="1:1006" x14ac:dyDescent="0.25">
      <c r="A335">
        <v>15</v>
      </c>
      <c r="B335">
        <v>14.028009999999998</v>
      </c>
      <c r="H335">
        <v>15</v>
      </c>
      <c r="J335">
        <v>15</v>
      </c>
      <c r="L335">
        <v>15</v>
      </c>
      <c r="N335">
        <v>15</v>
      </c>
      <c r="P335">
        <v>15</v>
      </c>
      <c r="R335">
        <v>15</v>
      </c>
      <c r="T335">
        <v>15</v>
      </c>
      <c r="V335">
        <v>15</v>
      </c>
      <c r="X335">
        <v>15</v>
      </c>
      <c r="Z335">
        <v>15</v>
      </c>
      <c r="AB335">
        <v>15</v>
      </c>
      <c r="AD335">
        <v>15</v>
      </c>
      <c r="AF335">
        <v>15</v>
      </c>
      <c r="AH335">
        <v>15</v>
      </c>
      <c r="AJ335">
        <v>15</v>
      </c>
      <c r="AL335">
        <v>15</v>
      </c>
      <c r="AN335">
        <v>15</v>
      </c>
      <c r="AP335">
        <v>15</v>
      </c>
      <c r="AR335">
        <v>15</v>
      </c>
      <c r="AT335">
        <v>15</v>
      </c>
      <c r="AV335">
        <v>15</v>
      </c>
      <c r="AX335">
        <v>15</v>
      </c>
      <c r="AZ335">
        <v>15</v>
      </c>
      <c r="BB335">
        <v>15</v>
      </c>
      <c r="BD335">
        <v>15</v>
      </c>
      <c r="BF335">
        <v>15</v>
      </c>
      <c r="BH335">
        <v>15</v>
      </c>
      <c r="BJ335">
        <v>15</v>
      </c>
      <c r="BL335">
        <v>15</v>
      </c>
      <c r="BN335">
        <v>15</v>
      </c>
      <c r="BP335">
        <v>15</v>
      </c>
      <c r="BR335">
        <v>15</v>
      </c>
      <c r="BT335">
        <v>15</v>
      </c>
      <c r="BV335">
        <v>15</v>
      </c>
      <c r="BX335">
        <v>15</v>
      </c>
      <c r="BZ335">
        <v>15</v>
      </c>
      <c r="CB335">
        <v>15</v>
      </c>
      <c r="CD335">
        <v>15</v>
      </c>
      <c r="CF335">
        <v>15</v>
      </c>
      <c r="CH335">
        <v>15</v>
      </c>
      <c r="CJ335">
        <v>15</v>
      </c>
      <c r="CL335">
        <v>15</v>
      </c>
      <c r="CN335">
        <v>15</v>
      </c>
      <c r="CP335">
        <v>15</v>
      </c>
      <c r="CR335">
        <v>15</v>
      </c>
      <c r="CT335">
        <v>15</v>
      </c>
      <c r="CV335">
        <v>15</v>
      </c>
      <c r="CX335">
        <v>15</v>
      </c>
      <c r="CZ335">
        <v>15</v>
      </c>
      <c r="DB335">
        <v>15</v>
      </c>
      <c r="DD335">
        <v>15</v>
      </c>
      <c r="DF335">
        <v>15</v>
      </c>
      <c r="DH335">
        <v>15</v>
      </c>
      <c r="DJ335">
        <v>15</v>
      </c>
      <c r="DL335">
        <v>15</v>
      </c>
      <c r="DN335">
        <v>15</v>
      </c>
      <c r="DP335">
        <v>15</v>
      </c>
      <c r="DR335">
        <v>15</v>
      </c>
      <c r="DT335">
        <v>15</v>
      </c>
      <c r="DV335">
        <v>15</v>
      </c>
      <c r="DX335">
        <v>15</v>
      </c>
      <c r="DZ335">
        <v>15</v>
      </c>
      <c r="EB335">
        <v>15</v>
      </c>
      <c r="ED335">
        <v>15</v>
      </c>
      <c r="EF335">
        <v>15</v>
      </c>
      <c r="EH335">
        <v>15</v>
      </c>
      <c r="EJ335">
        <v>15</v>
      </c>
      <c r="EL335">
        <v>15</v>
      </c>
      <c r="EN335">
        <v>15</v>
      </c>
      <c r="EP335">
        <v>15</v>
      </c>
      <c r="ER335">
        <v>15</v>
      </c>
      <c r="ET335">
        <v>15</v>
      </c>
      <c r="EV335">
        <v>15</v>
      </c>
      <c r="EX335">
        <v>15</v>
      </c>
      <c r="EZ335">
        <v>15</v>
      </c>
      <c r="FB335">
        <v>15</v>
      </c>
      <c r="FD335">
        <v>15</v>
      </c>
      <c r="FF335">
        <v>15</v>
      </c>
      <c r="FH335">
        <v>15</v>
      </c>
      <c r="FJ335">
        <v>15</v>
      </c>
      <c r="FL335">
        <v>15</v>
      </c>
      <c r="FN335">
        <v>15</v>
      </c>
      <c r="FP335">
        <v>15</v>
      </c>
      <c r="FR335">
        <v>15</v>
      </c>
      <c r="FT335">
        <v>15</v>
      </c>
      <c r="FV335">
        <v>15</v>
      </c>
      <c r="FX335">
        <v>15</v>
      </c>
      <c r="FZ335">
        <v>15</v>
      </c>
      <c r="GB335">
        <v>15</v>
      </c>
      <c r="GD335">
        <v>15</v>
      </c>
      <c r="GF335">
        <v>15</v>
      </c>
      <c r="GH335">
        <v>15</v>
      </c>
      <c r="GJ335">
        <v>15</v>
      </c>
      <c r="GL335">
        <v>15</v>
      </c>
      <c r="GN335">
        <v>15</v>
      </c>
      <c r="GP335">
        <v>15</v>
      </c>
      <c r="GR335">
        <v>15</v>
      </c>
      <c r="GT335">
        <v>15</v>
      </c>
      <c r="GV335">
        <v>15</v>
      </c>
      <c r="GX335">
        <v>15</v>
      </c>
      <c r="GZ335">
        <v>15</v>
      </c>
      <c r="HB335">
        <v>15</v>
      </c>
      <c r="HD335">
        <v>15</v>
      </c>
      <c r="HF335">
        <v>15</v>
      </c>
      <c r="HH335">
        <v>15</v>
      </c>
      <c r="HJ335">
        <v>15</v>
      </c>
      <c r="HL335">
        <v>15</v>
      </c>
      <c r="HN335">
        <v>15</v>
      </c>
      <c r="HP335">
        <v>15</v>
      </c>
      <c r="HR335">
        <v>15</v>
      </c>
      <c r="HT335">
        <v>15</v>
      </c>
      <c r="HV335">
        <v>15</v>
      </c>
      <c r="HX335">
        <v>15</v>
      </c>
      <c r="HZ335">
        <v>15</v>
      </c>
      <c r="IB335">
        <v>15</v>
      </c>
      <c r="ID335">
        <v>15</v>
      </c>
      <c r="IF335">
        <v>15</v>
      </c>
      <c r="IH335">
        <v>15</v>
      </c>
      <c r="IJ335">
        <v>15</v>
      </c>
      <c r="IL335">
        <v>15</v>
      </c>
      <c r="IN335">
        <v>15</v>
      </c>
      <c r="IP335">
        <v>15</v>
      </c>
      <c r="IR335">
        <v>15</v>
      </c>
      <c r="IT335">
        <v>15</v>
      </c>
      <c r="IV335">
        <v>15</v>
      </c>
      <c r="IX335">
        <v>15</v>
      </c>
      <c r="IZ335">
        <v>15</v>
      </c>
      <c r="JB335">
        <v>15</v>
      </c>
      <c r="JD335">
        <v>15</v>
      </c>
      <c r="JF335">
        <v>15</v>
      </c>
      <c r="JH335">
        <v>15</v>
      </c>
      <c r="JJ335">
        <v>15</v>
      </c>
      <c r="JL335">
        <v>15</v>
      </c>
      <c r="JN335">
        <v>15</v>
      </c>
      <c r="JP335">
        <v>15</v>
      </c>
      <c r="JR335">
        <v>15</v>
      </c>
      <c r="JT335">
        <v>15</v>
      </c>
      <c r="JV335">
        <v>15</v>
      </c>
      <c r="JX335">
        <v>15</v>
      </c>
      <c r="JZ335">
        <v>15</v>
      </c>
      <c r="KB335">
        <v>15</v>
      </c>
      <c r="KD335">
        <v>15</v>
      </c>
      <c r="KF335">
        <v>15</v>
      </c>
      <c r="KH335">
        <v>15</v>
      </c>
      <c r="KJ335">
        <v>15</v>
      </c>
      <c r="KL335">
        <v>15</v>
      </c>
      <c r="KN335">
        <v>15</v>
      </c>
      <c r="KP335">
        <v>15</v>
      </c>
      <c r="KR335">
        <v>15</v>
      </c>
      <c r="KT335">
        <v>15</v>
      </c>
      <c r="KV335">
        <v>15</v>
      </c>
      <c r="KX335">
        <v>15</v>
      </c>
      <c r="KZ335">
        <v>15</v>
      </c>
      <c r="LB335">
        <v>15</v>
      </c>
      <c r="LD335">
        <v>15</v>
      </c>
      <c r="LF335">
        <v>15</v>
      </c>
      <c r="LH335">
        <v>15</v>
      </c>
      <c r="LJ335">
        <v>15</v>
      </c>
      <c r="LL335">
        <v>15</v>
      </c>
      <c r="LN335">
        <v>15</v>
      </c>
      <c r="LP335">
        <v>15</v>
      </c>
      <c r="LR335">
        <v>15</v>
      </c>
      <c r="LT335">
        <v>15</v>
      </c>
      <c r="LV335">
        <v>15</v>
      </c>
      <c r="LX335">
        <v>15</v>
      </c>
      <c r="LZ335">
        <v>15</v>
      </c>
      <c r="MB335">
        <v>15</v>
      </c>
      <c r="MD335">
        <v>15</v>
      </c>
      <c r="MF335">
        <v>15</v>
      </c>
      <c r="MH335">
        <v>15</v>
      </c>
      <c r="MJ335">
        <v>15</v>
      </c>
      <c r="ML335">
        <v>15</v>
      </c>
      <c r="MN335">
        <v>15</v>
      </c>
      <c r="MP335">
        <v>15</v>
      </c>
      <c r="MR335">
        <v>15</v>
      </c>
      <c r="MT335">
        <v>15</v>
      </c>
      <c r="MV335">
        <v>15</v>
      </c>
      <c r="MX335">
        <v>15</v>
      </c>
      <c r="MZ335">
        <v>15</v>
      </c>
      <c r="NB335">
        <v>15</v>
      </c>
      <c r="ND335">
        <v>15</v>
      </c>
      <c r="NF335">
        <v>15</v>
      </c>
      <c r="NH335">
        <v>15</v>
      </c>
      <c r="NJ335">
        <v>15</v>
      </c>
      <c r="NL335">
        <v>15</v>
      </c>
      <c r="NN335">
        <v>15</v>
      </c>
      <c r="NP335">
        <v>15</v>
      </c>
      <c r="NR335">
        <v>15</v>
      </c>
      <c r="NT335">
        <v>15</v>
      </c>
      <c r="NV335">
        <v>15</v>
      </c>
      <c r="NX335">
        <v>15</v>
      </c>
      <c r="NZ335">
        <v>15</v>
      </c>
      <c r="OB335">
        <v>15</v>
      </c>
      <c r="OD335">
        <v>15</v>
      </c>
      <c r="OF335">
        <v>15</v>
      </c>
      <c r="OH335">
        <v>15</v>
      </c>
      <c r="OJ335">
        <v>15</v>
      </c>
      <c r="OL335">
        <v>15</v>
      </c>
      <c r="ON335">
        <v>15</v>
      </c>
      <c r="OP335">
        <v>15</v>
      </c>
      <c r="OR335">
        <v>15</v>
      </c>
      <c r="OT335">
        <v>15</v>
      </c>
      <c r="OV335">
        <v>15</v>
      </c>
      <c r="OX335">
        <v>15</v>
      </c>
      <c r="OZ335">
        <v>15</v>
      </c>
      <c r="PB335">
        <v>15</v>
      </c>
      <c r="PD335">
        <v>15</v>
      </c>
      <c r="PF335">
        <v>15</v>
      </c>
      <c r="PH335">
        <v>15</v>
      </c>
      <c r="PJ335">
        <v>15</v>
      </c>
      <c r="PL335">
        <v>15</v>
      </c>
      <c r="PN335">
        <v>15</v>
      </c>
      <c r="PP335">
        <v>15</v>
      </c>
      <c r="PR335">
        <v>15</v>
      </c>
      <c r="PT335">
        <v>15</v>
      </c>
      <c r="PV335">
        <v>15</v>
      </c>
      <c r="PX335">
        <v>15</v>
      </c>
      <c r="PZ335">
        <v>15</v>
      </c>
      <c r="QB335">
        <v>15</v>
      </c>
      <c r="QD335">
        <v>15</v>
      </c>
      <c r="QF335">
        <v>15</v>
      </c>
      <c r="QH335">
        <v>15</v>
      </c>
      <c r="QJ335">
        <v>15</v>
      </c>
      <c r="QL335">
        <v>15</v>
      </c>
      <c r="QN335">
        <v>15</v>
      </c>
      <c r="QP335">
        <v>15</v>
      </c>
      <c r="QR335">
        <v>15</v>
      </c>
      <c r="QT335">
        <v>15</v>
      </c>
      <c r="QV335">
        <v>15</v>
      </c>
      <c r="QX335">
        <v>15</v>
      </c>
      <c r="QZ335">
        <v>15</v>
      </c>
      <c r="RB335">
        <v>15</v>
      </c>
      <c r="RD335">
        <v>15</v>
      </c>
      <c r="RF335">
        <v>15</v>
      </c>
      <c r="RH335">
        <v>15</v>
      </c>
      <c r="RJ335">
        <v>15</v>
      </c>
      <c r="RL335">
        <v>15</v>
      </c>
      <c r="RN335">
        <v>15</v>
      </c>
      <c r="RP335">
        <v>15</v>
      </c>
      <c r="RR335">
        <v>15</v>
      </c>
      <c r="RT335">
        <v>15</v>
      </c>
      <c r="RV335">
        <v>15</v>
      </c>
      <c r="RX335">
        <v>15</v>
      </c>
      <c r="RZ335">
        <v>15</v>
      </c>
      <c r="SB335">
        <v>15</v>
      </c>
      <c r="SD335">
        <v>15</v>
      </c>
      <c r="SF335">
        <v>15</v>
      </c>
      <c r="SH335">
        <v>15</v>
      </c>
      <c r="SJ335">
        <v>15</v>
      </c>
      <c r="SL335">
        <v>15</v>
      </c>
      <c r="SN335">
        <v>15</v>
      </c>
      <c r="SP335">
        <v>15</v>
      </c>
      <c r="SR335">
        <v>15</v>
      </c>
      <c r="ST335">
        <v>15</v>
      </c>
      <c r="SV335">
        <v>15</v>
      </c>
      <c r="SX335">
        <v>15</v>
      </c>
      <c r="SZ335">
        <v>15</v>
      </c>
      <c r="TB335">
        <v>15</v>
      </c>
      <c r="TD335">
        <v>15</v>
      </c>
      <c r="TF335">
        <v>15</v>
      </c>
      <c r="TH335">
        <v>15</v>
      </c>
      <c r="TJ335">
        <v>15</v>
      </c>
      <c r="TL335">
        <v>15</v>
      </c>
      <c r="TN335">
        <v>15</v>
      </c>
      <c r="TP335">
        <v>15</v>
      </c>
      <c r="TR335">
        <v>15</v>
      </c>
      <c r="TT335">
        <v>15</v>
      </c>
      <c r="TV335">
        <v>15</v>
      </c>
      <c r="TX335">
        <v>15</v>
      </c>
      <c r="TZ335">
        <v>15</v>
      </c>
      <c r="UB335">
        <v>15</v>
      </c>
      <c r="UD335">
        <v>15</v>
      </c>
      <c r="UF335">
        <v>15</v>
      </c>
      <c r="UH335">
        <v>15</v>
      </c>
      <c r="UJ335">
        <v>15</v>
      </c>
      <c r="UL335">
        <v>15</v>
      </c>
      <c r="UN335">
        <v>15</v>
      </c>
      <c r="UP335">
        <v>15</v>
      </c>
      <c r="UR335">
        <v>15</v>
      </c>
      <c r="UT335">
        <v>15</v>
      </c>
      <c r="UV335">
        <v>15</v>
      </c>
      <c r="UX335">
        <v>15</v>
      </c>
      <c r="UZ335">
        <v>15</v>
      </c>
      <c r="VB335">
        <v>15</v>
      </c>
      <c r="VD335">
        <v>15</v>
      </c>
      <c r="VF335">
        <v>15</v>
      </c>
      <c r="VH335">
        <v>15</v>
      </c>
      <c r="VJ335">
        <v>15</v>
      </c>
      <c r="VL335">
        <v>15</v>
      </c>
      <c r="VN335">
        <v>15</v>
      </c>
      <c r="VP335">
        <v>15</v>
      </c>
      <c r="VR335">
        <v>15</v>
      </c>
      <c r="VT335">
        <v>15</v>
      </c>
      <c r="VV335">
        <v>15</v>
      </c>
      <c r="VX335">
        <v>15</v>
      </c>
      <c r="VZ335">
        <v>15</v>
      </c>
      <c r="WB335">
        <v>15</v>
      </c>
      <c r="WD335">
        <v>15</v>
      </c>
      <c r="WF335">
        <v>15</v>
      </c>
      <c r="WH335">
        <v>15</v>
      </c>
      <c r="WJ335">
        <v>15</v>
      </c>
      <c r="WL335">
        <v>15</v>
      </c>
      <c r="WN335">
        <v>15</v>
      </c>
      <c r="WP335">
        <v>15</v>
      </c>
      <c r="WR335">
        <v>15</v>
      </c>
      <c r="WT335">
        <v>15</v>
      </c>
      <c r="WV335">
        <v>15</v>
      </c>
      <c r="WX335">
        <v>15</v>
      </c>
      <c r="WZ335">
        <v>15</v>
      </c>
      <c r="XB335">
        <v>15</v>
      </c>
      <c r="XD335">
        <v>15</v>
      </c>
      <c r="XF335">
        <v>15</v>
      </c>
      <c r="XH335">
        <v>15</v>
      </c>
      <c r="XJ335">
        <v>15</v>
      </c>
      <c r="XL335">
        <v>15</v>
      </c>
      <c r="XN335">
        <v>15</v>
      </c>
      <c r="XP335">
        <v>15</v>
      </c>
      <c r="XR335">
        <v>15</v>
      </c>
      <c r="XT335">
        <v>15</v>
      </c>
      <c r="XV335">
        <v>15</v>
      </c>
      <c r="XX335">
        <v>15</v>
      </c>
      <c r="XZ335">
        <v>15</v>
      </c>
      <c r="YB335">
        <v>15</v>
      </c>
      <c r="YD335">
        <v>15</v>
      </c>
      <c r="YF335">
        <v>15</v>
      </c>
      <c r="YH335">
        <v>15</v>
      </c>
      <c r="YJ335">
        <v>15</v>
      </c>
      <c r="YL335">
        <v>15</v>
      </c>
      <c r="YN335">
        <v>15</v>
      </c>
      <c r="YP335">
        <v>15</v>
      </c>
      <c r="YR335">
        <v>15</v>
      </c>
      <c r="YT335">
        <v>15</v>
      </c>
      <c r="YV335">
        <v>15</v>
      </c>
      <c r="YX335">
        <v>15</v>
      </c>
      <c r="YZ335">
        <v>15</v>
      </c>
      <c r="ZB335">
        <v>15</v>
      </c>
      <c r="ZD335">
        <v>15</v>
      </c>
      <c r="ZF335">
        <v>15</v>
      </c>
      <c r="ZH335">
        <v>15</v>
      </c>
      <c r="ZJ335">
        <v>15</v>
      </c>
      <c r="ZL335">
        <v>15</v>
      </c>
      <c r="ZN335">
        <v>15</v>
      </c>
      <c r="ZP335">
        <v>15</v>
      </c>
      <c r="ZR335">
        <v>15</v>
      </c>
      <c r="ZT335">
        <v>15</v>
      </c>
      <c r="ZV335">
        <v>15</v>
      </c>
      <c r="ZX335">
        <v>15</v>
      </c>
      <c r="ZZ335">
        <v>15</v>
      </c>
      <c r="AAB335">
        <v>15</v>
      </c>
      <c r="AAD335">
        <v>15</v>
      </c>
      <c r="AAF335">
        <v>15</v>
      </c>
      <c r="AAH335">
        <v>15</v>
      </c>
      <c r="AAJ335">
        <v>15</v>
      </c>
      <c r="AAL335">
        <v>15</v>
      </c>
      <c r="AAN335">
        <v>15</v>
      </c>
      <c r="AAP335">
        <v>15</v>
      </c>
      <c r="AAR335">
        <v>15</v>
      </c>
      <c r="AAT335">
        <v>15</v>
      </c>
      <c r="AAV335">
        <v>15</v>
      </c>
      <c r="AAX335">
        <v>15</v>
      </c>
      <c r="AAZ335">
        <v>15</v>
      </c>
      <c r="ABB335">
        <v>15</v>
      </c>
      <c r="ABD335">
        <v>15</v>
      </c>
      <c r="ABF335">
        <v>15</v>
      </c>
      <c r="ABH335">
        <v>15</v>
      </c>
      <c r="ABJ335">
        <v>15</v>
      </c>
      <c r="ABL335">
        <v>15</v>
      </c>
      <c r="ABN335">
        <v>15</v>
      </c>
      <c r="ABP335">
        <v>15</v>
      </c>
      <c r="ABR335">
        <v>15</v>
      </c>
      <c r="ABT335">
        <v>15</v>
      </c>
      <c r="ABV335">
        <v>15</v>
      </c>
      <c r="ABX335">
        <v>15</v>
      </c>
      <c r="ABZ335">
        <v>15</v>
      </c>
      <c r="ACB335">
        <v>15</v>
      </c>
      <c r="ACD335">
        <v>15</v>
      </c>
      <c r="ACF335">
        <v>15</v>
      </c>
      <c r="ACH335">
        <v>15</v>
      </c>
      <c r="ACJ335">
        <v>15</v>
      </c>
      <c r="ACL335">
        <v>15</v>
      </c>
      <c r="ACN335">
        <v>15</v>
      </c>
      <c r="ACP335">
        <v>15</v>
      </c>
      <c r="ACR335">
        <v>15</v>
      </c>
      <c r="ACT335">
        <v>15</v>
      </c>
      <c r="ACV335">
        <v>15</v>
      </c>
      <c r="ACX335">
        <v>15</v>
      </c>
      <c r="ACZ335">
        <v>15</v>
      </c>
      <c r="ADB335">
        <v>15</v>
      </c>
      <c r="ADD335">
        <v>15</v>
      </c>
      <c r="ADF335">
        <v>15</v>
      </c>
      <c r="ADH335">
        <v>15</v>
      </c>
      <c r="ADJ335">
        <v>15</v>
      </c>
      <c r="ADL335">
        <v>15</v>
      </c>
      <c r="ADN335">
        <v>15</v>
      </c>
      <c r="ADP335">
        <v>15</v>
      </c>
      <c r="ADR335">
        <v>15</v>
      </c>
      <c r="ADT335">
        <v>15</v>
      </c>
      <c r="ADV335">
        <v>15</v>
      </c>
      <c r="ADX335">
        <v>15</v>
      </c>
      <c r="ADZ335">
        <v>15</v>
      </c>
      <c r="AEB335">
        <v>15</v>
      </c>
      <c r="AED335">
        <v>15</v>
      </c>
      <c r="AEF335">
        <v>15</v>
      </c>
      <c r="AEH335">
        <v>15</v>
      </c>
      <c r="AEJ335">
        <v>15</v>
      </c>
      <c r="AEL335">
        <v>15</v>
      </c>
      <c r="AEN335">
        <v>15</v>
      </c>
      <c r="AEP335">
        <v>15</v>
      </c>
      <c r="AER335">
        <v>15</v>
      </c>
      <c r="AET335">
        <v>15</v>
      </c>
      <c r="AEV335">
        <v>15</v>
      </c>
      <c r="AEX335">
        <v>15</v>
      </c>
      <c r="AEZ335">
        <v>15</v>
      </c>
      <c r="AFB335">
        <v>15</v>
      </c>
      <c r="AFD335">
        <v>15</v>
      </c>
      <c r="AFF335">
        <v>15</v>
      </c>
      <c r="AFH335">
        <v>15</v>
      </c>
      <c r="AFJ335">
        <v>15</v>
      </c>
      <c r="AFL335">
        <v>15</v>
      </c>
      <c r="AFN335">
        <v>15</v>
      </c>
      <c r="AFP335">
        <v>15</v>
      </c>
      <c r="AFR335">
        <v>15</v>
      </c>
      <c r="AFT335">
        <v>15</v>
      </c>
      <c r="AFV335">
        <v>15</v>
      </c>
      <c r="AFX335">
        <v>15</v>
      </c>
      <c r="AFZ335">
        <v>15</v>
      </c>
      <c r="AGB335">
        <v>15</v>
      </c>
      <c r="AGD335">
        <v>15</v>
      </c>
      <c r="AGF335">
        <v>15</v>
      </c>
      <c r="AGH335">
        <v>15</v>
      </c>
      <c r="AGJ335">
        <v>15</v>
      </c>
      <c r="AGL335">
        <v>15</v>
      </c>
      <c r="AGN335">
        <v>15</v>
      </c>
      <c r="AGP335">
        <v>15</v>
      </c>
      <c r="AGR335">
        <v>15</v>
      </c>
      <c r="AGT335">
        <v>15</v>
      </c>
      <c r="AGV335">
        <v>15</v>
      </c>
      <c r="AGX335">
        <v>15</v>
      </c>
      <c r="AGZ335">
        <v>15</v>
      </c>
      <c r="AHB335">
        <v>15</v>
      </c>
      <c r="AHD335">
        <v>15</v>
      </c>
      <c r="AHF335">
        <v>15</v>
      </c>
      <c r="AHH335">
        <v>15</v>
      </c>
      <c r="AHJ335">
        <v>15</v>
      </c>
      <c r="AHL335">
        <v>15</v>
      </c>
      <c r="AHN335">
        <v>15</v>
      </c>
      <c r="AHP335">
        <v>15</v>
      </c>
      <c r="AHR335">
        <v>15</v>
      </c>
      <c r="AHT335">
        <v>15</v>
      </c>
      <c r="AHV335">
        <v>15</v>
      </c>
      <c r="AHX335">
        <v>15</v>
      </c>
      <c r="AHZ335">
        <v>15</v>
      </c>
      <c r="AIB335">
        <v>15</v>
      </c>
      <c r="AID335">
        <v>15</v>
      </c>
      <c r="AIF335">
        <v>15</v>
      </c>
      <c r="AIH335">
        <v>15</v>
      </c>
      <c r="AIJ335">
        <v>15</v>
      </c>
      <c r="AIL335">
        <v>15</v>
      </c>
      <c r="AIN335">
        <v>15</v>
      </c>
      <c r="AIP335">
        <v>15</v>
      </c>
      <c r="AIR335">
        <v>15</v>
      </c>
      <c r="AIT335">
        <v>15</v>
      </c>
      <c r="AIV335">
        <v>15</v>
      </c>
      <c r="AIX335">
        <v>15</v>
      </c>
      <c r="AIZ335">
        <v>15</v>
      </c>
      <c r="AJB335">
        <v>15</v>
      </c>
      <c r="AJD335">
        <v>15</v>
      </c>
      <c r="AJF335">
        <v>15</v>
      </c>
      <c r="AJH335">
        <v>15</v>
      </c>
      <c r="AJJ335">
        <v>15</v>
      </c>
      <c r="AJL335">
        <v>15</v>
      </c>
      <c r="AJN335">
        <v>15</v>
      </c>
      <c r="AJP335">
        <v>15</v>
      </c>
      <c r="AJR335">
        <v>15</v>
      </c>
      <c r="AJT335">
        <v>15</v>
      </c>
      <c r="AJV335">
        <v>15</v>
      </c>
      <c r="AJX335">
        <v>15</v>
      </c>
      <c r="AJZ335">
        <v>15</v>
      </c>
      <c r="AKB335">
        <v>15</v>
      </c>
      <c r="AKD335">
        <v>15</v>
      </c>
      <c r="AKF335">
        <v>15</v>
      </c>
      <c r="AKH335">
        <v>15</v>
      </c>
      <c r="AKJ335">
        <v>15</v>
      </c>
      <c r="AKL335">
        <v>15</v>
      </c>
      <c r="AKN335">
        <v>15</v>
      </c>
      <c r="AKP335">
        <v>15</v>
      </c>
      <c r="AKR335">
        <v>15</v>
      </c>
      <c r="AKT335">
        <v>15</v>
      </c>
      <c r="AKV335">
        <v>15</v>
      </c>
      <c r="AKX335">
        <v>15</v>
      </c>
      <c r="AKZ335">
        <v>15</v>
      </c>
      <c r="ALB335">
        <v>15</v>
      </c>
      <c r="ALD335">
        <v>15</v>
      </c>
      <c r="ALF335">
        <v>15</v>
      </c>
      <c r="ALH335">
        <v>15</v>
      </c>
      <c r="ALJ335">
        <v>15</v>
      </c>
      <c r="ALL335">
        <v>15</v>
      </c>
      <c r="ALN335">
        <v>15</v>
      </c>
      <c r="ALP335">
        <v>15</v>
      </c>
      <c r="ALR335">
        <v>15</v>
      </c>
    </row>
    <row r="336" spans="1:1006" x14ac:dyDescent="0.25">
      <c r="A336">
        <v>20</v>
      </c>
      <c r="B336">
        <v>14.02609</v>
      </c>
      <c r="H336">
        <v>20</v>
      </c>
      <c r="J336">
        <v>20</v>
      </c>
      <c r="L336">
        <v>20</v>
      </c>
      <c r="N336">
        <v>20</v>
      </c>
      <c r="P336">
        <v>20</v>
      </c>
      <c r="R336">
        <v>20</v>
      </c>
      <c r="T336">
        <v>20</v>
      </c>
      <c r="V336">
        <v>20</v>
      </c>
      <c r="X336">
        <v>20</v>
      </c>
      <c r="Z336">
        <v>20</v>
      </c>
      <c r="AB336">
        <v>20</v>
      </c>
      <c r="AD336">
        <v>20</v>
      </c>
      <c r="AF336">
        <v>20</v>
      </c>
      <c r="AH336">
        <v>20</v>
      </c>
      <c r="AJ336">
        <v>20</v>
      </c>
      <c r="AL336">
        <v>20</v>
      </c>
      <c r="AN336">
        <v>20</v>
      </c>
      <c r="AP336">
        <v>20</v>
      </c>
      <c r="AR336">
        <v>20</v>
      </c>
      <c r="AT336">
        <v>20</v>
      </c>
      <c r="AV336">
        <v>20</v>
      </c>
      <c r="AX336">
        <v>20</v>
      </c>
      <c r="AZ336">
        <v>20</v>
      </c>
      <c r="BB336">
        <v>20</v>
      </c>
      <c r="BD336">
        <v>20</v>
      </c>
      <c r="BF336">
        <v>20</v>
      </c>
      <c r="BH336">
        <v>20</v>
      </c>
      <c r="BJ336">
        <v>20</v>
      </c>
      <c r="BL336">
        <v>20</v>
      </c>
      <c r="BN336">
        <v>20</v>
      </c>
      <c r="BP336">
        <v>20</v>
      </c>
      <c r="BR336">
        <v>20</v>
      </c>
      <c r="BT336">
        <v>20</v>
      </c>
      <c r="BV336">
        <v>20</v>
      </c>
      <c r="BX336">
        <v>20</v>
      </c>
      <c r="BZ336">
        <v>20</v>
      </c>
      <c r="CB336">
        <v>20</v>
      </c>
      <c r="CD336">
        <v>20</v>
      </c>
      <c r="CF336">
        <v>20</v>
      </c>
      <c r="CH336">
        <v>20</v>
      </c>
      <c r="CJ336">
        <v>20</v>
      </c>
      <c r="CL336">
        <v>20</v>
      </c>
      <c r="CN336">
        <v>20</v>
      </c>
      <c r="CP336">
        <v>20</v>
      </c>
      <c r="CR336">
        <v>20</v>
      </c>
      <c r="CT336">
        <v>20</v>
      </c>
      <c r="CV336">
        <v>20</v>
      </c>
      <c r="CX336">
        <v>20</v>
      </c>
      <c r="CZ336">
        <v>20</v>
      </c>
      <c r="DB336">
        <v>20</v>
      </c>
      <c r="DD336">
        <v>20</v>
      </c>
      <c r="DF336">
        <v>20</v>
      </c>
      <c r="DH336">
        <v>20</v>
      </c>
      <c r="DJ336">
        <v>20</v>
      </c>
      <c r="DL336">
        <v>20</v>
      </c>
      <c r="DN336">
        <v>20</v>
      </c>
      <c r="DP336">
        <v>20</v>
      </c>
      <c r="DR336">
        <v>20</v>
      </c>
      <c r="DT336">
        <v>20</v>
      </c>
      <c r="DV336">
        <v>20</v>
      </c>
      <c r="DX336">
        <v>20</v>
      </c>
      <c r="DZ336">
        <v>20</v>
      </c>
      <c r="EB336">
        <v>20</v>
      </c>
      <c r="ED336">
        <v>20</v>
      </c>
      <c r="EF336">
        <v>20</v>
      </c>
      <c r="EH336">
        <v>20</v>
      </c>
      <c r="EJ336">
        <v>20</v>
      </c>
      <c r="EL336">
        <v>20</v>
      </c>
      <c r="EN336">
        <v>20</v>
      </c>
      <c r="EP336">
        <v>20</v>
      </c>
      <c r="ER336">
        <v>20</v>
      </c>
      <c r="ET336">
        <v>20</v>
      </c>
      <c r="EV336">
        <v>20</v>
      </c>
      <c r="EX336">
        <v>20</v>
      </c>
      <c r="EZ336">
        <v>20</v>
      </c>
      <c r="FB336">
        <v>20</v>
      </c>
      <c r="FD336">
        <v>20</v>
      </c>
      <c r="FF336">
        <v>20</v>
      </c>
      <c r="FH336">
        <v>20</v>
      </c>
      <c r="FJ336">
        <v>20</v>
      </c>
      <c r="FL336">
        <v>20</v>
      </c>
      <c r="FN336">
        <v>20</v>
      </c>
      <c r="FP336">
        <v>20</v>
      </c>
      <c r="FR336">
        <v>20</v>
      </c>
      <c r="FT336">
        <v>20</v>
      </c>
      <c r="FV336">
        <v>20</v>
      </c>
      <c r="FX336">
        <v>20</v>
      </c>
      <c r="FZ336">
        <v>20</v>
      </c>
      <c r="GB336">
        <v>20</v>
      </c>
      <c r="GD336">
        <v>20</v>
      </c>
      <c r="GF336">
        <v>20</v>
      </c>
      <c r="GH336">
        <v>20</v>
      </c>
      <c r="GJ336">
        <v>20</v>
      </c>
      <c r="GL336">
        <v>20</v>
      </c>
      <c r="GN336">
        <v>20</v>
      </c>
      <c r="GP336">
        <v>20</v>
      </c>
      <c r="GR336">
        <v>20</v>
      </c>
      <c r="GT336">
        <v>20</v>
      </c>
      <c r="GV336">
        <v>20</v>
      </c>
      <c r="GX336">
        <v>20</v>
      </c>
      <c r="GZ336">
        <v>20</v>
      </c>
      <c r="HB336">
        <v>20</v>
      </c>
      <c r="HD336">
        <v>20</v>
      </c>
      <c r="HF336">
        <v>20</v>
      </c>
      <c r="HH336">
        <v>20</v>
      </c>
      <c r="HJ336">
        <v>20</v>
      </c>
      <c r="HL336">
        <v>20</v>
      </c>
      <c r="HN336">
        <v>20</v>
      </c>
      <c r="HP336">
        <v>20</v>
      </c>
      <c r="HR336">
        <v>20</v>
      </c>
      <c r="HT336">
        <v>20</v>
      </c>
      <c r="HV336">
        <v>20</v>
      </c>
      <c r="HX336">
        <v>20</v>
      </c>
      <c r="HZ336">
        <v>20</v>
      </c>
      <c r="IB336">
        <v>20</v>
      </c>
      <c r="ID336">
        <v>20</v>
      </c>
      <c r="IF336">
        <v>20</v>
      </c>
      <c r="IH336">
        <v>20</v>
      </c>
      <c r="IJ336">
        <v>20</v>
      </c>
      <c r="IL336">
        <v>20</v>
      </c>
      <c r="IN336">
        <v>20</v>
      </c>
      <c r="IP336">
        <v>20</v>
      </c>
      <c r="IR336">
        <v>20</v>
      </c>
      <c r="IT336">
        <v>20</v>
      </c>
      <c r="IV336">
        <v>20</v>
      </c>
      <c r="IX336">
        <v>20</v>
      </c>
      <c r="IZ336">
        <v>20</v>
      </c>
      <c r="JB336">
        <v>20</v>
      </c>
      <c r="JD336">
        <v>20</v>
      </c>
      <c r="JF336">
        <v>20</v>
      </c>
      <c r="JH336">
        <v>20</v>
      </c>
      <c r="JJ336">
        <v>20</v>
      </c>
      <c r="JL336">
        <v>20</v>
      </c>
      <c r="JN336">
        <v>20</v>
      </c>
      <c r="JP336">
        <v>20</v>
      </c>
      <c r="JR336">
        <v>20</v>
      </c>
      <c r="JT336">
        <v>20</v>
      </c>
      <c r="JV336">
        <v>20</v>
      </c>
      <c r="JX336">
        <v>20</v>
      </c>
      <c r="JZ336">
        <v>20</v>
      </c>
      <c r="KB336">
        <v>20</v>
      </c>
      <c r="KD336">
        <v>20</v>
      </c>
      <c r="KF336">
        <v>20</v>
      </c>
      <c r="KH336">
        <v>20</v>
      </c>
      <c r="KJ336">
        <v>20</v>
      </c>
      <c r="KL336">
        <v>20</v>
      </c>
      <c r="KN336">
        <v>20</v>
      </c>
      <c r="KP336">
        <v>20</v>
      </c>
      <c r="KR336">
        <v>20</v>
      </c>
      <c r="KT336">
        <v>20</v>
      </c>
      <c r="KV336">
        <v>20</v>
      </c>
      <c r="KX336">
        <v>20</v>
      </c>
      <c r="KZ336">
        <v>20</v>
      </c>
      <c r="LB336">
        <v>20</v>
      </c>
      <c r="LD336">
        <v>20</v>
      </c>
      <c r="LF336">
        <v>20</v>
      </c>
      <c r="LH336">
        <v>20</v>
      </c>
      <c r="LJ336">
        <v>20</v>
      </c>
      <c r="LL336">
        <v>20</v>
      </c>
      <c r="LN336">
        <v>20</v>
      </c>
      <c r="LP336">
        <v>20</v>
      </c>
      <c r="LR336">
        <v>20</v>
      </c>
      <c r="LT336">
        <v>20</v>
      </c>
      <c r="LV336">
        <v>20</v>
      </c>
      <c r="LX336">
        <v>20</v>
      </c>
      <c r="LZ336">
        <v>20</v>
      </c>
      <c r="MB336">
        <v>20</v>
      </c>
      <c r="MD336">
        <v>20</v>
      </c>
      <c r="MF336">
        <v>20</v>
      </c>
      <c r="MH336">
        <v>20</v>
      </c>
      <c r="MJ336">
        <v>20</v>
      </c>
      <c r="ML336">
        <v>20</v>
      </c>
      <c r="MN336">
        <v>20</v>
      </c>
      <c r="MP336">
        <v>20</v>
      </c>
      <c r="MR336">
        <v>20</v>
      </c>
      <c r="MT336">
        <v>20</v>
      </c>
      <c r="MV336">
        <v>20</v>
      </c>
      <c r="MX336">
        <v>20</v>
      </c>
      <c r="MZ336">
        <v>20</v>
      </c>
      <c r="NB336">
        <v>20</v>
      </c>
      <c r="ND336">
        <v>20</v>
      </c>
      <c r="NF336">
        <v>20</v>
      </c>
      <c r="NH336">
        <v>20</v>
      </c>
      <c r="NJ336">
        <v>20</v>
      </c>
      <c r="NL336">
        <v>20</v>
      </c>
      <c r="NN336">
        <v>20</v>
      </c>
      <c r="NP336">
        <v>20</v>
      </c>
      <c r="NR336">
        <v>20</v>
      </c>
      <c r="NT336">
        <v>20</v>
      </c>
      <c r="NV336">
        <v>20</v>
      </c>
      <c r="NX336">
        <v>20</v>
      </c>
      <c r="NZ336">
        <v>20</v>
      </c>
      <c r="OB336">
        <v>20</v>
      </c>
      <c r="OD336">
        <v>20</v>
      </c>
      <c r="OF336">
        <v>20</v>
      </c>
      <c r="OH336">
        <v>20</v>
      </c>
      <c r="OJ336">
        <v>20</v>
      </c>
      <c r="OL336">
        <v>20</v>
      </c>
      <c r="ON336">
        <v>20</v>
      </c>
      <c r="OP336">
        <v>20</v>
      </c>
      <c r="OR336">
        <v>20</v>
      </c>
      <c r="OT336">
        <v>20</v>
      </c>
      <c r="OV336">
        <v>20</v>
      </c>
      <c r="OX336">
        <v>20</v>
      </c>
      <c r="OZ336">
        <v>20</v>
      </c>
      <c r="PB336">
        <v>20</v>
      </c>
      <c r="PD336">
        <v>20</v>
      </c>
      <c r="PF336">
        <v>20</v>
      </c>
      <c r="PH336">
        <v>20</v>
      </c>
      <c r="PJ336">
        <v>20</v>
      </c>
      <c r="PL336">
        <v>20</v>
      </c>
      <c r="PN336">
        <v>20</v>
      </c>
      <c r="PP336">
        <v>20</v>
      </c>
      <c r="PR336">
        <v>20</v>
      </c>
      <c r="PT336">
        <v>20</v>
      </c>
      <c r="PV336">
        <v>20</v>
      </c>
      <c r="PX336">
        <v>20</v>
      </c>
      <c r="PZ336">
        <v>20</v>
      </c>
      <c r="QB336">
        <v>20</v>
      </c>
      <c r="QD336">
        <v>20</v>
      </c>
      <c r="QF336">
        <v>20</v>
      </c>
      <c r="QH336">
        <v>20</v>
      </c>
      <c r="QJ336">
        <v>20</v>
      </c>
      <c r="QL336">
        <v>20</v>
      </c>
      <c r="QN336">
        <v>20</v>
      </c>
      <c r="QP336">
        <v>20</v>
      </c>
      <c r="QR336">
        <v>20</v>
      </c>
      <c r="QT336">
        <v>20</v>
      </c>
      <c r="QV336">
        <v>20</v>
      </c>
      <c r="QX336">
        <v>20</v>
      </c>
      <c r="QZ336">
        <v>20</v>
      </c>
      <c r="RB336">
        <v>20</v>
      </c>
      <c r="RD336">
        <v>20</v>
      </c>
      <c r="RF336">
        <v>20</v>
      </c>
      <c r="RH336">
        <v>20</v>
      </c>
      <c r="RJ336">
        <v>20</v>
      </c>
      <c r="RL336">
        <v>20</v>
      </c>
      <c r="RN336">
        <v>20</v>
      </c>
      <c r="RP336">
        <v>20</v>
      </c>
      <c r="RR336">
        <v>20</v>
      </c>
      <c r="RT336">
        <v>20</v>
      </c>
      <c r="RV336">
        <v>20</v>
      </c>
      <c r="RX336">
        <v>20</v>
      </c>
      <c r="RZ336">
        <v>20</v>
      </c>
      <c r="SB336">
        <v>20</v>
      </c>
      <c r="SD336">
        <v>20</v>
      </c>
      <c r="SF336">
        <v>20</v>
      </c>
      <c r="SH336">
        <v>20</v>
      </c>
      <c r="SJ336">
        <v>20</v>
      </c>
      <c r="SL336">
        <v>20</v>
      </c>
      <c r="SN336">
        <v>20</v>
      </c>
      <c r="SP336">
        <v>20</v>
      </c>
      <c r="SR336">
        <v>20</v>
      </c>
      <c r="ST336">
        <v>20</v>
      </c>
      <c r="SV336">
        <v>20</v>
      </c>
      <c r="SX336">
        <v>20</v>
      </c>
      <c r="SZ336">
        <v>20</v>
      </c>
      <c r="TB336">
        <v>20</v>
      </c>
      <c r="TD336">
        <v>20</v>
      </c>
      <c r="TF336">
        <v>20</v>
      </c>
      <c r="TH336">
        <v>20</v>
      </c>
      <c r="TJ336">
        <v>20</v>
      </c>
      <c r="TL336">
        <v>20</v>
      </c>
      <c r="TN336">
        <v>20</v>
      </c>
      <c r="TP336">
        <v>20</v>
      </c>
      <c r="TR336">
        <v>20</v>
      </c>
      <c r="TT336">
        <v>20</v>
      </c>
      <c r="TV336">
        <v>20</v>
      </c>
      <c r="TX336">
        <v>20</v>
      </c>
      <c r="TZ336">
        <v>20</v>
      </c>
      <c r="UB336">
        <v>20</v>
      </c>
      <c r="UD336">
        <v>20</v>
      </c>
      <c r="UF336">
        <v>20</v>
      </c>
      <c r="UH336">
        <v>20</v>
      </c>
      <c r="UJ336">
        <v>20</v>
      </c>
      <c r="UL336">
        <v>20</v>
      </c>
      <c r="UN336">
        <v>20</v>
      </c>
      <c r="UP336">
        <v>20</v>
      </c>
      <c r="UR336">
        <v>20</v>
      </c>
      <c r="UT336">
        <v>20</v>
      </c>
      <c r="UV336">
        <v>20</v>
      </c>
      <c r="UX336">
        <v>20</v>
      </c>
      <c r="UZ336">
        <v>20</v>
      </c>
      <c r="VB336">
        <v>20</v>
      </c>
      <c r="VD336">
        <v>20</v>
      </c>
      <c r="VF336">
        <v>20</v>
      </c>
      <c r="VH336">
        <v>20</v>
      </c>
      <c r="VJ336">
        <v>20</v>
      </c>
      <c r="VL336">
        <v>20</v>
      </c>
      <c r="VN336">
        <v>20</v>
      </c>
      <c r="VP336">
        <v>20</v>
      </c>
      <c r="VR336">
        <v>20</v>
      </c>
      <c r="VT336">
        <v>20</v>
      </c>
      <c r="VV336">
        <v>20</v>
      </c>
      <c r="VX336">
        <v>20</v>
      </c>
      <c r="VZ336">
        <v>20</v>
      </c>
      <c r="WB336">
        <v>20</v>
      </c>
      <c r="WD336">
        <v>20</v>
      </c>
      <c r="WF336">
        <v>20</v>
      </c>
      <c r="WH336">
        <v>20</v>
      </c>
      <c r="WJ336">
        <v>20</v>
      </c>
      <c r="WL336">
        <v>20</v>
      </c>
      <c r="WN336">
        <v>20</v>
      </c>
      <c r="WP336">
        <v>20</v>
      </c>
      <c r="WR336">
        <v>20</v>
      </c>
      <c r="WT336">
        <v>20</v>
      </c>
      <c r="WV336">
        <v>20</v>
      </c>
      <c r="WX336">
        <v>20</v>
      </c>
      <c r="WZ336">
        <v>20</v>
      </c>
      <c r="XB336">
        <v>20</v>
      </c>
      <c r="XD336">
        <v>20</v>
      </c>
      <c r="XF336">
        <v>20</v>
      </c>
      <c r="XH336">
        <v>20</v>
      </c>
      <c r="XJ336">
        <v>20</v>
      </c>
      <c r="XL336">
        <v>20</v>
      </c>
      <c r="XN336">
        <v>20</v>
      </c>
      <c r="XP336">
        <v>20</v>
      </c>
      <c r="XR336">
        <v>20</v>
      </c>
      <c r="XT336">
        <v>20</v>
      </c>
      <c r="XV336">
        <v>20</v>
      </c>
      <c r="XX336">
        <v>20</v>
      </c>
      <c r="XZ336">
        <v>20</v>
      </c>
      <c r="YB336">
        <v>20</v>
      </c>
      <c r="YD336">
        <v>20</v>
      </c>
      <c r="YF336">
        <v>20</v>
      </c>
      <c r="YH336">
        <v>20</v>
      </c>
      <c r="YJ336">
        <v>20</v>
      </c>
      <c r="YL336">
        <v>20</v>
      </c>
      <c r="YN336">
        <v>20</v>
      </c>
      <c r="YP336">
        <v>20</v>
      </c>
      <c r="YR336">
        <v>20</v>
      </c>
      <c r="YT336">
        <v>20</v>
      </c>
      <c r="YV336">
        <v>20</v>
      </c>
      <c r="YX336">
        <v>20</v>
      </c>
      <c r="YZ336">
        <v>20</v>
      </c>
      <c r="ZB336">
        <v>20</v>
      </c>
      <c r="ZD336">
        <v>20</v>
      </c>
      <c r="ZF336">
        <v>20</v>
      </c>
      <c r="ZH336">
        <v>20</v>
      </c>
      <c r="ZJ336">
        <v>20</v>
      </c>
      <c r="ZL336">
        <v>20</v>
      </c>
      <c r="ZN336">
        <v>20</v>
      </c>
      <c r="ZP336">
        <v>20</v>
      </c>
      <c r="ZR336">
        <v>20</v>
      </c>
      <c r="ZT336">
        <v>20</v>
      </c>
      <c r="ZV336">
        <v>20</v>
      </c>
      <c r="ZX336">
        <v>20</v>
      </c>
      <c r="ZZ336">
        <v>20</v>
      </c>
      <c r="AAB336">
        <v>20</v>
      </c>
      <c r="AAD336">
        <v>20</v>
      </c>
      <c r="AAF336">
        <v>20</v>
      </c>
      <c r="AAH336">
        <v>20</v>
      </c>
      <c r="AAJ336">
        <v>20</v>
      </c>
      <c r="AAL336">
        <v>20</v>
      </c>
      <c r="AAN336">
        <v>20</v>
      </c>
      <c r="AAP336">
        <v>20</v>
      </c>
      <c r="AAR336">
        <v>20</v>
      </c>
      <c r="AAT336">
        <v>20</v>
      </c>
      <c r="AAV336">
        <v>20</v>
      </c>
      <c r="AAX336">
        <v>20</v>
      </c>
      <c r="AAZ336">
        <v>20</v>
      </c>
      <c r="ABB336">
        <v>20</v>
      </c>
      <c r="ABD336">
        <v>20</v>
      </c>
      <c r="ABF336">
        <v>20</v>
      </c>
      <c r="ABH336">
        <v>20</v>
      </c>
      <c r="ABJ336">
        <v>20</v>
      </c>
      <c r="ABL336">
        <v>20</v>
      </c>
      <c r="ABN336">
        <v>20</v>
      </c>
      <c r="ABP336">
        <v>20</v>
      </c>
      <c r="ABR336">
        <v>20</v>
      </c>
      <c r="ABT336">
        <v>20</v>
      </c>
      <c r="ABV336">
        <v>20</v>
      </c>
      <c r="ABX336">
        <v>20</v>
      </c>
      <c r="ABZ336">
        <v>20</v>
      </c>
      <c r="ACB336">
        <v>20</v>
      </c>
      <c r="ACD336">
        <v>20</v>
      </c>
      <c r="ACF336">
        <v>20</v>
      </c>
      <c r="ACH336">
        <v>20</v>
      </c>
      <c r="ACJ336">
        <v>20</v>
      </c>
      <c r="ACL336">
        <v>20</v>
      </c>
      <c r="ACN336">
        <v>20</v>
      </c>
      <c r="ACP336">
        <v>20</v>
      </c>
      <c r="ACR336">
        <v>20</v>
      </c>
      <c r="ACT336">
        <v>20</v>
      </c>
      <c r="ACV336">
        <v>20</v>
      </c>
      <c r="ACX336">
        <v>20</v>
      </c>
      <c r="ACZ336">
        <v>20</v>
      </c>
      <c r="ADB336">
        <v>20</v>
      </c>
      <c r="ADD336">
        <v>20</v>
      </c>
      <c r="ADF336">
        <v>20</v>
      </c>
      <c r="ADH336">
        <v>20</v>
      </c>
      <c r="ADJ336">
        <v>20</v>
      </c>
      <c r="ADL336">
        <v>20</v>
      </c>
      <c r="ADN336">
        <v>20</v>
      </c>
      <c r="ADP336">
        <v>20</v>
      </c>
      <c r="ADR336">
        <v>20</v>
      </c>
      <c r="ADT336">
        <v>20</v>
      </c>
      <c r="ADV336">
        <v>20</v>
      </c>
      <c r="ADX336">
        <v>20</v>
      </c>
      <c r="ADZ336">
        <v>20</v>
      </c>
      <c r="AEB336">
        <v>20</v>
      </c>
      <c r="AED336">
        <v>20</v>
      </c>
      <c r="AEF336">
        <v>20</v>
      </c>
      <c r="AEH336">
        <v>20</v>
      </c>
      <c r="AEJ336">
        <v>20</v>
      </c>
      <c r="AEL336">
        <v>20</v>
      </c>
      <c r="AEN336">
        <v>20</v>
      </c>
      <c r="AEP336">
        <v>20</v>
      </c>
      <c r="AER336">
        <v>20</v>
      </c>
      <c r="AET336">
        <v>20</v>
      </c>
      <c r="AEV336">
        <v>20</v>
      </c>
      <c r="AEX336">
        <v>20</v>
      </c>
      <c r="AEZ336">
        <v>20</v>
      </c>
      <c r="AFB336">
        <v>20</v>
      </c>
      <c r="AFD336">
        <v>20</v>
      </c>
      <c r="AFF336">
        <v>20</v>
      </c>
      <c r="AFH336">
        <v>20</v>
      </c>
      <c r="AFJ336">
        <v>20</v>
      </c>
      <c r="AFL336">
        <v>20</v>
      </c>
      <c r="AFN336">
        <v>20</v>
      </c>
      <c r="AFP336">
        <v>20</v>
      </c>
      <c r="AFR336">
        <v>20</v>
      </c>
      <c r="AFT336">
        <v>20</v>
      </c>
      <c r="AFV336">
        <v>20</v>
      </c>
      <c r="AFX336">
        <v>20</v>
      </c>
      <c r="AFZ336">
        <v>20</v>
      </c>
      <c r="AGB336">
        <v>20</v>
      </c>
      <c r="AGD336">
        <v>20</v>
      </c>
      <c r="AGF336">
        <v>20</v>
      </c>
      <c r="AGH336">
        <v>20</v>
      </c>
      <c r="AGJ336">
        <v>20</v>
      </c>
      <c r="AGL336">
        <v>20</v>
      </c>
      <c r="AGN336">
        <v>20</v>
      </c>
      <c r="AGP336">
        <v>20</v>
      </c>
      <c r="AGR336">
        <v>20</v>
      </c>
      <c r="AGT336">
        <v>20</v>
      </c>
      <c r="AGV336">
        <v>20</v>
      </c>
      <c r="AGX336">
        <v>20</v>
      </c>
      <c r="AGZ336">
        <v>20</v>
      </c>
      <c r="AHB336">
        <v>20</v>
      </c>
      <c r="AHD336">
        <v>20</v>
      </c>
      <c r="AHF336">
        <v>20</v>
      </c>
      <c r="AHH336">
        <v>20</v>
      </c>
      <c r="AHJ336">
        <v>20</v>
      </c>
      <c r="AHL336">
        <v>20</v>
      </c>
      <c r="AHN336">
        <v>20</v>
      </c>
      <c r="AHP336">
        <v>20</v>
      </c>
      <c r="AHR336">
        <v>20</v>
      </c>
      <c r="AHT336">
        <v>20</v>
      </c>
      <c r="AHV336">
        <v>20</v>
      </c>
      <c r="AHX336">
        <v>20</v>
      </c>
      <c r="AHZ336">
        <v>20</v>
      </c>
      <c r="AIB336">
        <v>20</v>
      </c>
      <c r="AID336">
        <v>20</v>
      </c>
      <c r="AIF336">
        <v>20</v>
      </c>
      <c r="AIH336">
        <v>20</v>
      </c>
      <c r="AIJ336">
        <v>20</v>
      </c>
      <c r="AIL336">
        <v>20</v>
      </c>
      <c r="AIN336">
        <v>20</v>
      </c>
      <c r="AIP336">
        <v>20</v>
      </c>
      <c r="AIR336">
        <v>20</v>
      </c>
      <c r="AIT336">
        <v>20</v>
      </c>
      <c r="AIV336">
        <v>20</v>
      </c>
      <c r="AIX336">
        <v>20</v>
      </c>
      <c r="AIZ336">
        <v>20</v>
      </c>
      <c r="AJB336">
        <v>20</v>
      </c>
      <c r="AJD336">
        <v>20</v>
      </c>
      <c r="AJF336">
        <v>20</v>
      </c>
      <c r="AJH336">
        <v>20</v>
      </c>
      <c r="AJJ336">
        <v>20</v>
      </c>
      <c r="AJL336">
        <v>20</v>
      </c>
      <c r="AJN336">
        <v>20</v>
      </c>
      <c r="AJP336">
        <v>20</v>
      </c>
      <c r="AJR336">
        <v>20</v>
      </c>
      <c r="AJT336">
        <v>20</v>
      </c>
      <c r="AJV336">
        <v>20</v>
      </c>
      <c r="AJX336">
        <v>20</v>
      </c>
      <c r="AJZ336">
        <v>20</v>
      </c>
      <c r="AKB336">
        <v>20</v>
      </c>
      <c r="AKD336">
        <v>20</v>
      </c>
      <c r="AKF336">
        <v>20</v>
      </c>
      <c r="AKH336">
        <v>20</v>
      </c>
      <c r="AKJ336">
        <v>20</v>
      </c>
      <c r="AKL336">
        <v>20</v>
      </c>
      <c r="AKN336">
        <v>20</v>
      </c>
      <c r="AKP336">
        <v>20</v>
      </c>
      <c r="AKR336">
        <v>20</v>
      </c>
      <c r="AKT336">
        <v>20</v>
      </c>
      <c r="AKV336">
        <v>20</v>
      </c>
      <c r="AKX336">
        <v>20</v>
      </c>
      <c r="AKZ336">
        <v>20</v>
      </c>
      <c r="ALB336">
        <v>20</v>
      </c>
      <c r="ALD336">
        <v>20</v>
      </c>
      <c r="ALF336">
        <v>20</v>
      </c>
      <c r="ALH336">
        <v>20</v>
      </c>
      <c r="ALJ336">
        <v>20</v>
      </c>
      <c r="ALL336">
        <v>20</v>
      </c>
      <c r="ALN336">
        <v>20</v>
      </c>
      <c r="ALP336">
        <v>20</v>
      </c>
      <c r="ALR336">
        <v>20</v>
      </c>
    </row>
    <row r="337" spans="1:1006" x14ac:dyDescent="0.25">
      <c r="A337">
        <v>16</v>
      </c>
      <c r="B337">
        <v>13.030049999999999</v>
      </c>
      <c r="H337">
        <v>16</v>
      </c>
      <c r="J337">
        <v>16</v>
      </c>
      <c r="L337">
        <v>16</v>
      </c>
      <c r="N337">
        <v>16</v>
      </c>
      <c r="P337">
        <v>16</v>
      </c>
      <c r="R337">
        <v>16</v>
      </c>
      <c r="T337">
        <v>16</v>
      </c>
      <c r="V337">
        <v>16</v>
      </c>
      <c r="X337">
        <v>16</v>
      </c>
      <c r="Z337">
        <v>16</v>
      </c>
      <c r="AB337">
        <v>16</v>
      </c>
      <c r="AD337">
        <v>16</v>
      </c>
      <c r="AF337">
        <v>16</v>
      </c>
      <c r="AH337">
        <v>16</v>
      </c>
      <c r="AJ337">
        <v>16</v>
      </c>
      <c r="AL337">
        <v>16</v>
      </c>
      <c r="AN337">
        <v>16</v>
      </c>
      <c r="AP337">
        <v>16</v>
      </c>
      <c r="AR337">
        <v>16</v>
      </c>
      <c r="AT337">
        <v>16</v>
      </c>
      <c r="AV337">
        <v>16</v>
      </c>
      <c r="AX337">
        <v>16</v>
      </c>
      <c r="AZ337">
        <v>16</v>
      </c>
      <c r="BB337">
        <v>16</v>
      </c>
      <c r="BD337">
        <v>16</v>
      </c>
      <c r="BF337">
        <v>16</v>
      </c>
      <c r="BH337">
        <v>16</v>
      </c>
      <c r="BJ337">
        <v>16</v>
      </c>
      <c r="BL337">
        <v>16</v>
      </c>
      <c r="BN337">
        <v>16</v>
      </c>
      <c r="BP337">
        <v>16</v>
      </c>
      <c r="BR337">
        <v>16</v>
      </c>
      <c r="BT337">
        <v>16</v>
      </c>
      <c r="BV337">
        <v>16</v>
      </c>
      <c r="BX337">
        <v>16</v>
      </c>
      <c r="BZ337">
        <v>16</v>
      </c>
      <c r="CB337">
        <v>16</v>
      </c>
      <c r="CD337">
        <v>16</v>
      </c>
      <c r="CF337">
        <v>16</v>
      </c>
      <c r="CH337">
        <v>16</v>
      </c>
      <c r="CJ337">
        <v>16</v>
      </c>
      <c r="CL337">
        <v>16</v>
      </c>
      <c r="CN337">
        <v>16</v>
      </c>
      <c r="CP337">
        <v>16</v>
      </c>
      <c r="CR337">
        <v>16</v>
      </c>
      <c r="CT337">
        <v>16</v>
      </c>
      <c r="CV337">
        <v>16</v>
      </c>
      <c r="CX337">
        <v>16</v>
      </c>
      <c r="CZ337">
        <v>16</v>
      </c>
      <c r="DB337">
        <v>16</v>
      </c>
      <c r="DD337">
        <v>16</v>
      </c>
      <c r="DF337">
        <v>16</v>
      </c>
      <c r="DH337">
        <v>16</v>
      </c>
      <c r="DJ337">
        <v>16</v>
      </c>
      <c r="DL337">
        <v>16</v>
      </c>
      <c r="DN337">
        <v>16</v>
      </c>
      <c r="DP337">
        <v>16</v>
      </c>
      <c r="DR337">
        <v>16</v>
      </c>
      <c r="DT337">
        <v>16</v>
      </c>
      <c r="DV337">
        <v>16</v>
      </c>
      <c r="DX337">
        <v>16</v>
      </c>
      <c r="DZ337">
        <v>16</v>
      </c>
      <c r="EB337">
        <v>16</v>
      </c>
      <c r="ED337">
        <v>16</v>
      </c>
      <c r="EF337">
        <v>16</v>
      </c>
      <c r="EH337">
        <v>16</v>
      </c>
      <c r="EJ337">
        <v>16</v>
      </c>
      <c r="EL337">
        <v>16</v>
      </c>
      <c r="EN337">
        <v>16</v>
      </c>
      <c r="EP337">
        <v>16</v>
      </c>
      <c r="ER337">
        <v>16</v>
      </c>
      <c r="ET337">
        <v>16</v>
      </c>
      <c r="EV337">
        <v>16</v>
      </c>
      <c r="EX337">
        <v>16</v>
      </c>
      <c r="EZ337">
        <v>16</v>
      </c>
      <c r="FB337">
        <v>16</v>
      </c>
      <c r="FD337">
        <v>16</v>
      </c>
      <c r="FF337">
        <v>16</v>
      </c>
      <c r="FH337">
        <v>16</v>
      </c>
      <c r="FJ337">
        <v>16</v>
      </c>
      <c r="FL337">
        <v>16</v>
      </c>
      <c r="FN337">
        <v>16</v>
      </c>
      <c r="FP337">
        <v>16</v>
      </c>
      <c r="FR337">
        <v>16</v>
      </c>
      <c r="FT337">
        <v>16</v>
      </c>
      <c r="FV337">
        <v>16</v>
      </c>
      <c r="FX337">
        <v>16</v>
      </c>
      <c r="FZ337">
        <v>16</v>
      </c>
      <c r="GB337">
        <v>16</v>
      </c>
      <c r="GD337">
        <v>16</v>
      </c>
      <c r="GF337">
        <v>16</v>
      </c>
      <c r="GH337">
        <v>16</v>
      </c>
      <c r="GJ337">
        <v>16</v>
      </c>
      <c r="GL337">
        <v>16</v>
      </c>
      <c r="GN337">
        <v>16</v>
      </c>
      <c r="GP337">
        <v>16</v>
      </c>
      <c r="GR337">
        <v>16</v>
      </c>
      <c r="GT337">
        <v>16</v>
      </c>
      <c r="GV337">
        <v>16</v>
      </c>
      <c r="GX337">
        <v>16</v>
      </c>
      <c r="GZ337">
        <v>16</v>
      </c>
      <c r="HB337">
        <v>16</v>
      </c>
      <c r="HD337">
        <v>16</v>
      </c>
      <c r="HF337">
        <v>16</v>
      </c>
      <c r="HH337">
        <v>16</v>
      </c>
      <c r="HJ337">
        <v>16</v>
      </c>
      <c r="HL337">
        <v>16</v>
      </c>
      <c r="HN337">
        <v>16</v>
      </c>
      <c r="HP337">
        <v>16</v>
      </c>
      <c r="HR337">
        <v>16</v>
      </c>
      <c r="HT337">
        <v>16</v>
      </c>
      <c r="HV337">
        <v>16</v>
      </c>
      <c r="HX337">
        <v>16</v>
      </c>
      <c r="HZ337">
        <v>16</v>
      </c>
      <c r="IB337">
        <v>16</v>
      </c>
      <c r="ID337">
        <v>16</v>
      </c>
      <c r="IF337">
        <v>16</v>
      </c>
      <c r="IH337">
        <v>16</v>
      </c>
      <c r="IJ337">
        <v>16</v>
      </c>
      <c r="IL337">
        <v>16</v>
      </c>
      <c r="IN337">
        <v>16</v>
      </c>
      <c r="IP337">
        <v>16</v>
      </c>
      <c r="IR337">
        <v>16</v>
      </c>
      <c r="IT337">
        <v>16</v>
      </c>
      <c r="IV337">
        <v>16</v>
      </c>
      <c r="IX337">
        <v>16</v>
      </c>
      <c r="IZ337">
        <v>16</v>
      </c>
      <c r="JB337">
        <v>16</v>
      </c>
      <c r="JD337">
        <v>16</v>
      </c>
      <c r="JF337">
        <v>16</v>
      </c>
      <c r="JH337">
        <v>16</v>
      </c>
      <c r="JJ337">
        <v>16</v>
      </c>
      <c r="JL337">
        <v>16</v>
      </c>
      <c r="JN337">
        <v>16</v>
      </c>
      <c r="JP337">
        <v>16</v>
      </c>
      <c r="JR337">
        <v>16</v>
      </c>
      <c r="JT337">
        <v>16</v>
      </c>
      <c r="JV337">
        <v>16</v>
      </c>
      <c r="JX337">
        <v>16</v>
      </c>
      <c r="JZ337">
        <v>16</v>
      </c>
      <c r="KB337">
        <v>16</v>
      </c>
      <c r="KD337">
        <v>16</v>
      </c>
      <c r="KF337">
        <v>16</v>
      </c>
      <c r="KH337">
        <v>16</v>
      </c>
      <c r="KJ337">
        <v>16</v>
      </c>
      <c r="KL337">
        <v>16</v>
      </c>
      <c r="KN337">
        <v>16</v>
      </c>
      <c r="KP337">
        <v>16</v>
      </c>
      <c r="KR337">
        <v>16</v>
      </c>
      <c r="KT337">
        <v>16</v>
      </c>
      <c r="KV337">
        <v>16</v>
      </c>
      <c r="KX337">
        <v>16</v>
      </c>
      <c r="KZ337">
        <v>16</v>
      </c>
      <c r="LB337">
        <v>16</v>
      </c>
      <c r="LD337">
        <v>16</v>
      </c>
      <c r="LF337">
        <v>16</v>
      </c>
      <c r="LH337">
        <v>16</v>
      </c>
      <c r="LJ337">
        <v>16</v>
      </c>
      <c r="LL337">
        <v>16</v>
      </c>
      <c r="LN337">
        <v>16</v>
      </c>
      <c r="LP337">
        <v>16</v>
      </c>
      <c r="LR337">
        <v>16</v>
      </c>
      <c r="LT337">
        <v>16</v>
      </c>
      <c r="LV337">
        <v>16</v>
      </c>
      <c r="LX337">
        <v>16</v>
      </c>
      <c r="LZ337">
        <v>16</v>
      </c>
      <c r="MB337">
        <v>16</v>
      </c>
      <c r="MD337">
        <v>16</v>
      </c>
      <c r="MF337">
        <v>16</v>
      </c>
      <c r="MH337">
        <v>16</v>
      </c>
      <c r="MJ337">
        <v>16</v>
      </c>
      <c r="ML337">
        <v>16</v>
      </c>
      <c r="MN337">
        <v>16</v>
      </c>
      <c r="MP337">
        <v>16</v>
      </c>
      <c r="MR337">
        <v>16</v>
      </c>
      <c r="MT337">
        <v>16</v>
      </c>
      <c r="MV337">
        <v>16</v>
      </c>
      <c r="MX337">
        <v>16</v>
      </c>
      <c r="MZ337">
        <v>16</v>
      </c>
      <c r="NB337">
        <v>16</v>
      </c>
      <c r="ND337">
        <v>16</v>
      </c>
      <c r="NF337">
        <v>16</v>
      </c>
      <c r="NH337">
        <v>16</v>
      </c>
      <c r="NJ337">
        <v>16</v>
      </c>
      <c r="NL337">
        <v>16</v>
      </c>
      <c r="NN337">
        <v>16</v>
      </c>
      <c r="NP337">
        <v>16</v>
      </c>
      <c r="NR337">
        <v>16</v>
      </c>
      <c r="NT337">
        <v>16</v>
      </c>
      <c r="NV337">
        <v>16</v>
      </c>
      <c r="NX337">
        <v>16</v>
      </c>
      <c r="NZ337">
        <v>16</v>
      </c>
      <c r="OB337">
        <v>16</v>
      </c>
      <c r="OD337">
        <v>16</v>
      </c>
      <c r="OF337">
        <v>16</v>
      </c>
      <c r="OH337">
        <v>16</v>
      </c>
      <c r="OJ337">
        <v>16</v>
      </c>
      <c r="OL337">
        <v>16</v>
      </c>
      <c r="ON337">
        <v>16</v>
      </c>
      <c r="OP337">
        <v>16</v>
      </c>
      <c r="OR337">
        <v>16</v>
      </c>
      <c r="OT337">
        <v>16</v>
      </c>
      <c r="OV337">
        <v>16</v>
      </c>
      <c r="OX337">
        <v>16</v>
      </c>
      <c r="OZ337">
        <v>16</v>
      </c>
      <c r="PB337">
        <v>16</v>
      </c>
      <c r="PD337">
        <v>16</v>
      </c>
      <c r="PF337">
        <v>16</v>
      </c>
      <c r="PH337">
        <v>16</v>
      </c>
      <c r="PJ337">
        <v>16</v>
      </c>
      <c r="PL337">
        <v>16</v>
      </c>
      <c r="PN337">
        <v>16</v>
      </c>
      <c r="PP337">
        <v>16</v>
      </c>
      <c r="PR337">
        <v>16</v>
      </c>
      <c r="PT337">
        <v>16</v>
      </c>
      <c r="PV337">
        <v>16</v>
      </c>
      <c r="PX337">
        <v>16</v>
      </c>
      <c r="PZ337">
        <v>16</v>
      </c>
      <c r="QB337">
        <v>16</v>
      </c>
      <c r="QD337">
        <v>16</v>
      </c>
      <c r="QF337">
        <v>16</v>
      </c>
      <c r="QH337">
        <v>16</v>
      </c>
      <c r="QJ337">
        <v>16</v>
      </c>
      <c r="QL337">
        <v>16</v>
      </c>
      <c r="QN337">
        <v>16</v>
      </c>
      <c r="QP337">
        <v>16</v>
      </c>
      <c r="QR337">
        <v>16</v>
      </c>
      <c r="QT337">
        <v>16</v>
      </c>
      <c r="QV337">
        <v>16</v>
      </c>
      <c r="QX337">
        <v>16</v>
      </c>
      <c r="QZ337">
        <v>16</v>
      </c>
      <c r="RB337">
        <v>16</v>
      </c>
      <c r="RD337">
        <v>16</v>
      </c>
      <c r="RF337">
        <v>16</v>
      </c>
      <c r="RH337">
        <v>16</v>
      </c>
      <c r="RJ337">
        <v>16</v>
      </c>
      <c r="RL337">
        <v>16</v>
      </c>
      <c r="RN337">
        <v>16</v>
      </c>
      <c r="RP337">
        <v>16</v>
      </c>
      <c r="RR337">
        <v>16</v>
      </c>
      <c r="RT337">
        <v>16</v>
      </c>
      <c r="RV337">
        <v>16</v>
      </c>
      <c r="RX337">
        <v>16</v>
      </c>
      <c r="RZ337">
        <v>16</v>
      </c>
      <c r="SB337">
        <v>16</v>
      </c>
      <c r="SD337">
        <v>16</v>
      </c>
      <c r="SF337">
        <v>16</v>
      </c>
      <c r="SH337">
        <v>16</v>
      </c>
      <c r="SJ337">
        <v>16</v>
      </c>
      <c r="SL337">
        <v>16</v>
      </c>
      <c r="SN337">
        <v>16</v>
      </c>
      <c r="SP337">
        <v>16</v>
      </c>
      <c r="SR337">
        <v>16</v>
      </c>
      <c r="ST337">
        <v>16</v>
      </c>
      <c r="SV337">
        <v>16</v>
      </c>
      <c r="SX337">
        <v>16</v>
      </c>
      <c r="SZ337">
        <v>16</v>
      </c>
      <c r="TB337">
        <v>16</v>
      </c>
      <c r="TD337">
        <v>16</v>
      </c>
      <c r="TF337">
        <v>16</v>
      </c>
      <c r="TH337">
        <v>16</v>
      </c>
      <c r="TJ337">
        <v>16</v>
      </c>
      <c r="TL337">
        <v>16</v>
      </c>
      <c r="TN337">
        <v>16</v>
      </c>
      <c r="TP337">
        <v>16</v>
      </c>
      <c r="TR337">
        <v>16</v>
      </c>
      <c r="TT337">
        <v>16</v>
      </c>
      <c r="TV337">
        <v>16</v>
      </c>
      <c r="TX337">
        <v>16</v>
      </c>
      <c r="TZ337">
        <v>16</v>
      </c>
      <c r="UB337">
        <v>16</v>
      </c>
      <c r="UD337">
        <v>16</v>
      </c>
      <c r="UF337">
        <v>16</v>
      </c>
      <c r="UH337">
        <v>16</v>
      </c>
      <c r="UJ337">
        <v>16</v>
      </c>
      <c r="UL337">
        <v>16</v>
      </c>
      <c r="UN337">
        <v>16</v>
      </c>
      <c r="UP337">
        <v>16</v>
      </c>
      <c r="UR337">
        <v>16</v>
      </c>
      <c r="UT337">
        <v>16</v>
      </c>
      <c r="UV337">
        <v>16</v>
      </c>
      <c r="UX337">
        <v>16</v>
      </c>
      <c r="UZ337">
        <v>16</v>
      </c>
      <c r="VB337">
        <v>16</v>
      </c>
      <c r="VD337">
        <v>16</v>
      </c>
      <c r="VF337">
        <v>16</v>
      </c>
      <c r="VH337">
        <v>16</v>
      </c>
      <c r="VJ337">
        <v>16</v>
      </c>
      <c r="VL337">
        <v>16</v>
      </c>
      <c r="VN337">
        <v>16</v>
      </c>
      <c r="VP337">
        <v>16</v>
      </c>
      <c r="VR337">
        <v>16</v>
      </c>
      <c r="VT337">
        <v>16</v>
      </c>
      <c r="VV337">
        <v>16</v>
      </c>
      <c r="VX337">
        <v>16</v>
      </c>
      <c r="VZ337">
        <v>16</v>
      </c>
      <c r="WB337">
        <v>16</v>
      </c>
      <c r="WD337">
        <v>16</v>
      </c>
      <c r="WF337">
        <v>16</v>
      </c>
      <c r="WH337">
        <v>16</v>
      </c>
      <c r="WJ337">
        <v>16</v>
      </c>
      <c r="WL337">
        <v>16</v>
      </c>
      <c r="WN337">
        <v>16</v>
      </c>
      <c r="WP337">
        <v>16</v>
      </c>
      <c r="WR337">
        <v>16</v>
      </c>
      <c r="WT337">
        <v>16</v>
      </c>
      <c r="WV337">
        <v>16</v>
      </c>
      <c r="WX337">
        <v>16</v>
      </c>
      <c r="WZ337">
        <v>16</v>
      </c>
      <c r="XB337">
        <v>16</v>
      </c>
      <c r="XD337">
        <v>16</v>
      </c>
      <c r="XF337">
        <v>16</v>
      </c>
      <c r="XH337">
        <v>16</v>
      </c>
      <c r="XJ337">
        <v>16</v>
      </c>
      <c r="XL337">
        <v>16</v>
      </c>
      <c r="XN337">
        <v>16</v>
      </c>
      <c r="XP337">
        <v>16</v>
      </c>
      <c r="XR337">
        <v>16</v>
      </c>
      <c r="XT337">
        <v>16</v>
      </c>
      <c r="XV337">
        <v>16</v>
      </c>
      <c r="XX337">
        <v>16</v>
      </c>
      <c r="XZ337">
        <v>16</v>
      </c>
      <c r="YB337">
        <v>16</v>
      </c>
      <c r="YD337">
        <v>16</v>
      </c>
      <c r="YF337">
        <v>16</v>
      </c>
      <c r="YH337">
        <v>16</v>
      </c>
      <c r="YJ337">
        <v>16</v>
      </c>
      <c r="YL337">
        <v>16</v>
      </c>
      <c r="YN337">
        <v>16</v>
      </c>
      <c r="YP337">
        <v>16</v>
      </c>
      <c r="YR337">
        <v>16</v>
      </c>
      <c r="YT337">
        <v>16</v>
      </c>
      <c r="YV337">
        <v>16</v>
      </c>
      <c r="YX337">
        <v>16</v>
      </c>
      <c r="YZ337">
        <v>16</v>
      </c>
      <c r="ZB337">
        <v>16</v>
      </c>
      <c r="ZD337">
        <v>16</v>
      </c>
      <c r="ZF337">
        <v>16</v>
      </c>
      <c r="ZH337">
        <v>16</v>
      </c>
      <c r="ZJ337">
        <v>16</v>
      </c>
      <c r="ZL337">
        <v>16</v>
      </c>
      <c r="ZN337">
        <v>16</v>
      </c>
      <c r="ZP337">
        <v>16</v>
      </c>
      <c r="ZR337">
        <v>16</v>
      </c>
      <c r="ZT337">
        <v>16</v>
      </c>
      <c r="ZV337">
        <v>16</v>
      </c>
      <c r="ZX337">
        <v>16</v>
      </c>
      <c r="ZZ337">
        <v>16</v>
      </c>
      <c r="AAB337">
        <v>16</v>
      </c>
      <c r="AAD337">
        <v>16</v>
      </c>
      <c r="AAF337">
        <v>16</v>
      </c>
      <c r="AAH337">
        <v>16</v>
      </c>
      <c r="AAJ337">
        <v>16</v>
      </c>
      <c r="AAL337">
        <v>16</v>
      </c>
      <c r="AAN337">
        <v>16</v>
      </c>
      <c r="AAP337">
        <v>16</v>
      </c>
      <c r="AAR337">
        <v>16</v>
      </c>
      <c r="AAT337">
        <v>16</v>
      </c>
      <c r="AAV337">
        <v>16</v>
      </c>
      <c r="AAX337">
        <v>16</v>
      </c>
      <c r="AAZ337">
        <v>16</v>
      </c>
      <c r="ABB337">
        <v>16</v>
      </c>
      <c r="ABD337">
        <v>16</v>
      </c>
      <c r="ABF337">
        <v>16</v>
      </c>
      <c r="ABH337">
        <v>16</v>
      </c>
      <c r="ABJ337">
        <v>16</v>
      </c>
      <c r="ABL337">
        <v>16</v>
      </c>
      <c r="ABN337">
        <v>16</v>
      </c>
      <c r="ABP337">
        <v>16</v>
      </c>
      <c r="ABR337">
        <v>16</v>
      </c>
      <c r="ABT337">
        <v>16</v>
      </c>
      <c r="ABV337">
        <v>16</v>
      </c>
      <c r="ABX337">
        <v>16</v>
      </c>
      <c r="ABZ337">
        <v>16</v>
      </c>
      <c r="ACB337">
        <v>16</v>
      </c>
      <c r="ACD337">
        <v>16</v>
      </c>
      <c r="ACF337">
        <v>16</v>
      </c>
      <c r="ACH337">
        <v>16</v>
      </c>
      <c r="ACJ337">
        <v>16</v>
      </c>
      <c r="ACL337">
        <v>16</v>
      </c>
      <c r="ACN337">
        <v>16</v>
      </c>
      <c r="ACP337">
        <v>16</v>
      </c>
      <c r="ACR337">
        <v>16</v>
      </c>
      <c r="ACT337">
        <v>16</v>
      </c>
      <c r="ACV337">
        <v>16</v>
      </c>
      <c r="ACX337">
        <v>16</v>
      </c>
      <c r="ACZ337">
        <v>16</v>
      </c>
      <c r="ADB337">
        <v>16</v>
      </c>
      <c r="ADD337">
        <v>16</v>
      </c>
      <c r="ADF337">
        <v>16</v>
      </c>
      <c r="ADH337">
        <v>16</v>
      </c>
      <c r="ADJ337">
        <v>16</v>
      </c>
      <c r="ADL337">
        <v>16</v>
      </c>
      <c r="ADN337">
        <v>16</v>
      </c>
      <c r="ADP337">
        <v>16</v>
      </c>
      <c r="ADR337">
        <v>16</v>
      </c>
      <c r="ADT337">
        <v>16</v>
      </c>
      <c r="ADV337">
        <v>16</v>
      </c>
      <c r="ADX337">
        <v>16</v>
      </c>
      <c r="ADZ337">
        <v>16</v>
      </c>
      <c r="AEB337">
        <v>16</v>
      </c>
      <c r="AED337">
        <v>16</v>
      </c>
      <c r="AEF337">
        <v>16</v>
      </c>
      <c r="AEH337">
        <v>16</v>
      </c>
      <c r="AEJ337">
        <v>16</v>
      </c>
      <c r="AEL337">
        <v>16</v>
      </c>
      <c r="AEN337">
        <v>16</v>
      </c>
      <c r="AEP337">
        <v>16</v>
      </c>
      <c r="AER337">
        <v>16</v>
      </c>
      <c r="AET337">
        <v>16</v>
      </c>
      <c r="AEV337">
        <v>16</v>
      </c>
      <c r="AEX337">
        <v>16</v>
      </c>
      <c r="AEZ337">
        <v>16</v>
      </c>
      <c r="AFB337">
        <v>16</v>
      </c>
      <c r="AFD337">
        <v>16</v>
      </c>
      <c r="AFF337">
        <v>16</v>
      </c>
      <c r="AFH337">
        <v>16</v>
      </c>
      <c r="AFJ337">
        <v>16</v>
      </c>
      <c r="AFL337">
        <v>16</v>
      </c>
      <c r="AFN337">
        <v>16</v>
      </c>
      <c r="AFP337">
        <v>16</v>
      </c>
      <c r="AFR337">
        <v>16</v>
      </c>
      <c r="AFT337">
        <v>16</v>
      </c>
      <c r="AFV337">
        <v>16</v>
      </c>
      <c r="AFX337">
        <v>16</v>
      </c>
      <c r="AFZ337">
        <v>16</v>
      </c>
      <c r="AGB337">
        <v>16</v>
      </c>
      <c r="AGD337">
        <v>16</v>
      </c>
      <c r="AGF337">
        <v>16</v>
      </c>
      <c r="AGH337">
        <v>16</v>
      </c>
      <c r="AGJ337">
        <v>16</v>
      </c>
      <c r="AGL337">
        <v>16</v>
      </c>
      <c r="AGN337">
        <v>16</v>
      </c>
      <c r="AGP337">
        <v>16</v>
      </c>
      <c r="AGR337">
        <v>16</v>
      </c>
      <c r="AGT337">
        <v>16</v>
      </c>
      <c r="AGV337">
        <v>16</v>
      </c>
      <c r="AGX337">
        <v>16</v>
      </c>
      <c r="AGZ337">
        <v>16</v>
      </c>
      <c r="AHB337">
        <v>16</v>
      </c>
      <c r="AHD337">
        <v>16</v>
      </c>
      <c r="AHF337">
        <v>16</v>
      </c>
      <c r="AHH337">
        <v>16</v>
      </c>
      <c r="AHJ337">
        <v>16</v>
      </c>
      <c r="AHL337">
        <v>16</v>
      </c>
      <c r="AHN337">
        <v>16</v>
      </c>
      <c r="AHP337">
        <v>16</v>
      </c>
      <c r="AHR337">
        <v>16</v>
      </c>
      <c r="AHT337">
        <v>16</v>
      </c>
      <c r="AHV337">
        <v>16</v>
      </c>
      <c r="AHX337">
        <v>16</v>
      </c>
      <c r="AHZ337">
        <v>16</v>
      </c>
      <c r="AIB337">
        <v>16</v>
      </c>
      <c r="AID337">
        <v>16</v>
      </c>
      <c r="AIF337">
        <v>16</v>
      </c>
      <c r="AIH337">
        <v>16</v>
      </c>
      <c r="AIJ337">
        <v>16</v>
      </c>
      <c r="AIL337">
        <v>16</v>
      </c>
      <c r="AIN337">
        <v>16</v>
      </c>
      <c r="AIP337">
        <v>16</v>
      </c>
      <c r="AIR337">
        <v>16</v>
      </c>
      <c r="AIT337">
        <v>16</v>
      </c>
      <c r="AIV337">
        <v>16</v>
      </c>
      <c r="AIX337">
        <v>16</v>
      </c>
      <c r="AIZ337">
        <v>16</v>
      </c>
      <c r="AJB337">
        <v>16</v>
      </c>
      <c r="AJD337">
        <v>16</v>
      </c>
      <c r="AJF337">
        <v>16</v>
      </c>
      <c r="AJH337">
        <v>16</v>
      </c>
      <c r="AJJ337">
        <v>16</v>
      </c>
      <c r="AJL337">
        <v>16</v>
      </c>
      <c r="AJN337">
        <v>16</v>
      </c>
      <c r="AJP337">
        <v>16</v>
      </c>
      <c r="AJR337">
        <v>16</v>
      </c>
      <c r="AJT337">
        <v>16</v>
      </c>
      <c r="AJV337">
        <v>16</v>
      </c>
      <c r="AJX337">
        <v>16</v>
      </c>
      <c r="AJZ337">
        <v>16</v>
      </c>
      <c r="AKB337">
        <v>16</v>
      </c>
      <c r="AKD337">
        <v>16</v>
      </c>
      <c r="AKF337">
        <v>16</v>
      </c>
      <c r="AKH337">
        <v>16</v>
      </c>
      <c r="AKJ337">
        <v>16</v>
      </c>
      <c r="AKL337">
        <v>16</v>
      </c>
      <c r="AKN337">
        <v>16</v>
      </c>
      <c r="AKP337">
        <v>16</v>
      </c>
      <c r="AKR337">
        <v>16</v>
      </c>
      <c r="AKT337">
        <v>16</v>
      </c>
      <c r="AKV337">
        <v>16</v>
      </c>
      <c r="AKX337">
        <v>16</v>
      </c>
      <c r="AKZ337">
        <v>16</v>
      </c>
      <c r="ALB337">
        <v>16</v>
      </c>
      <c r="ALD337">
        <v>16</v>
      </c>
      <c r="ALF337">
        <v>16</v>
      </c>
      <c r="ALH337">
        <v>16</v>
      </c>
      <c r="ALJ337">
        <v>16</v>
      </c>
      <c r="ALL337">
        <v>16</v>
      </c>
      <c r="ALN337">
        <v>16</v>
      </c>
      <c r="ALP337">
        <v>16</v>
      </c>
      <c r="ALR337">
        <v>16</v>
      </c>
    </row>
    <row r="338" spans="1:1006" x14ac:dyDescent="0.25">
      <c r="A338">
        <v>45</v>
      </c>
      <c r="B338">
        <v>13.02861</v>
      </c>
      <c r="H338">
        <v>45</v>
      </c>
      <c r="J338">
        <v>45</v>
      </c>
      <c r="L338">
        <v>45</v>
      </c>
      <c r="N338">
        <v>45</v>
      </c>
      <c r="P338">
        <v>45</v>
      </c>
      <c r="R338">
        <v>45</v>
      </c>
      <c r="T338">
        <v>45</v>
      </c>
      <c r="V338">
        <v>45</v>
      </c>
      <c r="X338">
        <v>45</v>
      </c>
      <c r="Z338">
        <v>45</v>
      </c>
      <c r="AB338">
        <v>45</v>
      </c>
      <c r="AD338">
        <v>45</v>
      </c>
      <c r="AF338">
        <v>45</v>
      </c>
      <c r="AH338">
        <v>45</v>
      </c>
      <c r="AJ338">
        <v>45</v>
      </c>
      <c r="AL338">
        <v>45</v>
      </c>
      <c r="AN338">
        <v>45</v>
      </c>
      <c r="AP338">
        <v>45</v>
      </c>
      <c r="AR338">
        <v>45</v>
      </c>
      <c r="AT338">
        <v>45</v>
      </c>
      <c r="AV338">
        <v>45</v>
      </c>
      <c r="AX338">
        <v>45</v>
      </c>
      <c r="AZ338">
        <v>45</v>
      </c>
      <c r="BB338">
        <v>45</v>
      </c>
      <c r="BD338">
        <v>45</v>
      </c>
      <c r="BF338">
        <v>45</v>
      </c>
      <c r="BH338">
        <v>45</v>
      </c>
      <c r="BJ338">
        <v>45</v>
      </c>
      <c r="BL338">
        <v>45</v>
      </c>
      <c r="BN338">
        <v>45</v>
      </c>
      <c r="BP338">
        <v>45</v>
      </c>
      <c r="BR338">
        <v>45</v>
      </c>
      <c r="BT338">
        <v>45</v>
      </c>
      <c r="BV338">
        <v>45</v>
      </c>
      <c r="BX338">
        <v>45</v>
      </c>
      <c r="BZ338">
        <v>45</v>
      </c>
      <c r="CB338">
        <v>45</v>
      </c>
      <c r="CD338">
        <v>45</v>
      </c>
      <c r="CF338">
        <v>45</v>
      </c>
      <c r="CH338">
        <v>45</v>
      </c>
      <c r="CJ338">
        <v>45</v>
      </c>
      <c r="CL338">
        <v>45</v>
      </c>
      <c r="CN338">
        <v>45</v>
      </c>
      <c r="CP338">
        <v>45</v>
      </c>
      <c r="CR338">
        <v>45</v>
      </c>
      <c r="CT338">
        <v>45</v>
      </c>
      <c r="CV338">
        <v>45</v>
      </c>
      <c r="CX338">
        <v>45</v>
      </c>
      <c r="CZ338">
        <v>45</v>
      </c>
      <c r="DB338">
        <v>45</v>
      </c>
      <c r="DD338">
        <v>45</v>
      </c>
      <c r="DF338">
        <v>45</v>
      </c>
      <c r="DH338">
        <v>45</v>
      </c>
      <c r="DJ338">
        <v>45</v>
      </c>
      <c r="DL338">
        <v>45</v>
      </c>
      <c r="DN338">
        <v>45</v>
      </c>
      <c r="DP338">
        <v>45</v>
      </c>
      <c r="DR338">
        <v>45</v>
      </c>
      <c r="DT338">
        <v>45</v>
      </c>
      <c r="DV338">
        <v>45</v>
      </c>
      <c r="DX338">
        <v>45</v>
      </c>
      <c r="DZ338">
        <v>45</v>
      </c>
      <c r="EB338">
        <v>45</v>
      </c>
      <c r="ED338">
        <v>45</v>
      </c>
      <c r="EF338">
        <v>45</v>
      </c>
      <c r="EH338">
        <v>45</v>
      </c>
      <c r="EJ338">
        <v>45</v>
      </c>
      <c r="EL338">
        <v>45</v>
      </c>
      <c r="EN338">
        <v>45</v>
      </c>
      <c r="EP338">
        <v>45</v>
      </c>
      <c r="ER338">
        <v>45</v>
      </c>
      <c r="ET338">
        <v>45</v>
      </c>
      <c r="EV338">
        <v>45</v>
      </c>
      <c r="EX338">
        <v>45</v>
      </c>
      <c r="EZ338">
        <v>45</v>
      </c>
      <c r="FB338">
        <v>45</v>
      </c>
      <c r="FD338">
        <v>45</v>
      </c>
      <c r="FF338">
        <v>45</v>
      </c>
      <c r="FH338">
        <v>45</v>
      </c>
      <c r="FJ338">
        <v>45</v>
      </c>
      <c r="FL338">
        <v>45</v>
      </c>
      <c r="FN338">
        <v>45</v>
      </c>
      <c r="FP338">
        <v>45</v>
      </c>
      <c r="FR338">
        <v>45</v>
      </c>
      <c r="FT338">
        <v>45</v>
      </c>
      <c r="FV338">
        <v>45</v>
      </c>
      <c r="FX338">
        <v>45</v>
      </c>
      <c r="FZ338">
        <v>45</v>
      </c>
      <c r="GB338">
        <v>45</v>
      </c>
      <c r="GD338">
        <v>45</v>
      </c>
      <c r="GF338">
        <v>45</v>
      </c>
      <c r="GH338">
        <v>45</v>
      </c>
      <c r="GJ338">
        <v>45</v>
      </c>
      <c r="GL338">
        <v>45</v>
      </c>
      <c r="GN338">
        <v>45</v>
      </c>
      <c r="GP338">
        <v>45</v>
      </c>
      <c r="GR338">
        <v>45</v>
      </c>
      <c r="GT338">
        <v>45</v>
      </c>
      <c r="GV338">
        <v>45</v>
      </c>
      <c r="GX338">
        <v>45</v>
      </c>
      <c r="GZ338">
        <v>45</v>
      </c>
      <c r="HB338">
        <v>45</v>
      </c>
      <c r="HD338">
        <v>45</v>
      </c>
      <c r="HF338">
        <v>45</v>
      </c>
      <c r="HH338">
        <v>45</v>
      </c>
      <c r="HJ338">
        <v>45</v>
      </c>
      <c r="HL338">
        <v>45</v>
      </c>
      <c r="HN338">
        <v>45</v>
      </c>
      <c r="HP338">
        <v>45</v>
      </c>
      <c r="HR338">
        <v>45</v>
      </c>
      <c r="HT338">
        <v>45</v>
      </c>
      <c r="HV338">
        <v>45</v>
      </c>
      <c r="HX338">
        <v>45</v>
      </c>
      <c r="HZ338">
        <v>45</v>
      </c>
      <c r="IB338">
        <v>45</v>
      </c>
      <c r="ID338">
        <v>45</v>
      </c>
      <c r="IF338">
        <v>45</v>
      </c>
      <c r="IH338">
        <v>45</v>
      </c>
      <c r="IJ338">
        <v>45</v>
      </c>
      <c r="IL338">
        <v>45</v>
      </c>
      <c r="IN338">
        <v>45</v>
      </c>
      <c r="IP338">
        <v>45</v>
      </c>
      <c r="IR338">
        <v>45</v>
      </c>
      <c r="IT338">
        <v>45</v>
      </c>
      <c r="IV338">
        <v>45</v>
      </c>
      <c r="IX338">
        <v>45</v>
      </c>
      <c r="IZ338">
        <v>45</v>
      </c>
      <c r="JB338">
        <v>45</v>
      </c>
      <c r="JD338">
        <v>45</v>
      </c>
      <c r="JF338">
        <v>45</v>
      </c>
      <c r="JH338">
        <v>45</v>
      </c>
      <c r="JJ338">
        <v>45</v>
      </c>
      <c r="JL338">
        <v>45</v>
      </c>
      <c r="JN338">
        <v>45</v>
      </c>
      <c r="JP338">
        <v>45</v>
      </c>
      <c r="JR338">
        <v>45</v>
      </c>
      <c r="JT338">
        <v>45</v>
      </c>
      <c r="JV338">
        <v>45</v>
      </c>
      <c r="JX338">
        <v>45</v>
      </c>
      <c r="JZ338">
        <v>45</v>
      </c>
      <c r="KB338">
        <v>45</v>
      </c>
      <c r="KD338">
        <v>45</v>
      </c>
      <c r="KF338">
        <v>45</v>
      </c>
      <c r="KH338">
        <v>45</v>
      </c>
      <c r="KJ338">
        <v>45</v>
      </c>
      <c r="KL338">
        <v>45</v>
      </c>
      <c r="KN338">
        <v>45</v>
      </c>
      <c r="KP338">
        <v>45</v>
      </c>
      <c r="KR338">
        <v>45</v>
      </c>
      <c r="KT338">
        <v>45</v>
      </c>
      <c r="KV338">
        <v>45</v>
      </c>
      <c r="KX338">
        <v>45</v>
      </c>
      <c r="KZ338">
        <v>45</v>
      </c>
      <c r="LB338">
        <v>45</v>
      </c>
      <c r="LD338">
        <v>45</v>
      </c>
      <c r="LF338">
        <v>45</v>
      </c>
      <c r="LH338">
        <v>45</v>
      </c>
      <c r="LJ338">
        <v>45</v>
      </c>
      <c r="LL338">
        <v>45</v>
      </c>
      <c r="LN338">
        <v>45</v>
      </c>
      <c r="LP338">
        <v>45</v>
      </c>
      <c r="LR338">
        <v>45</v>
      </c>
      <c r="LT338">
        <v>45</v>
      </c>
      <c r="LV338">
        <v>45</v>
      </c>
      <c r="LX338">
        <v>45</v>
      </c>
      <c r="LZ338">
        <v>45</v>
      </c>
      <c r="MB338">
        <v>45</v>
      </c>
      <c r="MD338">
        <v>45</v>
      </c>
      <c r="MF338">
        <v>45</v>
      </c>
      <c r="MH338">
        <v>45</v>
      </c>
      <c r="MJ338">
        <v>45</v>
      </c>
      <c r="ML338">
        <v>45</v>
      </c>
      <c r="MN338">
        <v>45</v>
      </c>
      <c r="MP338">
        <v>45</v>
      </c>
      <c r="MR338">
        <v>45</v>
      </c>
      <c r="MT338">
        <v>45</v>
      </c>
      <c r="MV338">
        <v>45</v>
      </c>
      <c r="MX338">
        <v>45</v>
      </c>
      <c r="MZ338">
        <v>45</v>
      </c>
      <c r="NB338">
        <v>45</v>
      </c>
      <c r="ND338">
        <v>45</v>
      </c>
      <c r="NF338">
        <v>45</v>
      </c>
      <c r="NH338">
        <v>45</v>
      </c>
      <c r="NJ338">
        <v>45</v>
      </c>
      <c r="NL338">
        <v>45</v>
      </c>
      <c r="NN338">
        <v>45</v>
      </c>
      <c r="NP338">
        <v>45</v>
      </c>
      <c r="NR338">
        <v>45</v>
      </c>
      <c r="NT338">
        <v>45</v>
      </c>
      <c r="NV338">
        <v>45</v>
      </c>
      <c r="NX338">
        <v>45</v>
      </c>
      <c r="NZ338">
        <v>45</v>
      </c>
      <c r="OB338">
        <v>45</v>
      </c>
      <c r="OD338">
        <v>45</v>
      </c>
      <c r="OF338">
        <v>45</v>
      </c>
      <c r="OH338">
        <v>45</v>
      </c>
      <c r="OJ338">
        <v>45</v>
      </c>
      <c r="OL338">
        <v>45</v>
      </c>
      <c r="ON338">
        <v>45</v>
      </c>
      <c r="OP338">
        <v>45</v>
      </c>
      <c r="OR338">
        <v>45</v>
      </c>
      <c r="OT338">
        <v>45</v>
      </c>
      <c r="OV338">
        <v>45</v>
      </c>
      <c r="OX338">
        <v>45</v>
      </c>
      <c r="OZ338">
        <v>45</v>
      </c>
      <c r="PB338">
        <v>45</v>
      </c>
      <c r="PD338">
        <v>45</v>
      </c>
      <c r="PF338">
        <v>45</v>
      </c>
      <c r="PH338">
        <v>45</v>
      </c>
      <c r="PJ338">
        <v>45</v>
      </c>
      <c r="PL338">
        <v>45</v>
      </c>
      <c r="PN338">
        <v>45</v>
      </c>
      <c r="PP338">
        <v>45</v>
      </c>
      <c r="PR338">
        <v>45</v>
      </c>
      <c r="PT338">
        <v>45</v>
      </c>
      <c r="PV338">
        <v>45</v>
      </c>
      <c r="PX338">
        <v>45</v>
      </c>
      <c r="PZ338">
        <v>45</v>
      </c>
      <c r="QB338">
        <v>45</v>
      </c>
      <c r="QD338">
        <v>45</v>
      </c>
      <c r="QF338">
        <v>45</v>
      </c>
      <c r="QH338">
        <v>45</v>
      </c>
      <c r="QJ338">
        <v>45</v>
      </c>
      <c r="QL338">
        <v>45</v>
      </c>
      <c r="QN338">
        <v>45</v>
      </c>
      <c r="QP338">
        <v>45</v>
      </c>
      <c r="QR338">
        <v>45</v>
      </c>
      <c r="QT338">
        <v>45</v>
      </c>
      <c r="QV338">
        <v>45</v>
      </c>
      <c r="QX338">
        <v>45</v>
      </c>
      <c r="QZ338">
        <v>45</v>
      </c>
      <c r="RB338">
        <v>45</v>
      </c>
      <c r="RD338">
        <v>45</v>
      </c>
      <c r="RF338">
        <v>45</v>
      </c>
      <c r="RH338">
        <v>45</v>
      </c>
      <c r="RJ338">
        <v>45</v>
      </c>
      <c r="RL338">
        <v>45</v>
      </c>
      <c r="RN338">
        <v>45</v>
      </c>
      <c r="RP338">
        <v>45</v>
      </c>
      <c r="RR338">
        <v>45</v>
      </c>
      <c r="RT338">
        <v>45</v>
      </c>
      <c r="RV338">
        <v>45</v>
      </c>
      <c r="RX338">
        <v>45</v>
      </c>
      <c r="RZ338">
        <v>45</v>
      </c>
      <c r="SB338">
        <v>45</v>
      </c>
      <c r="SD338">
        <v>45</v>
      </c>
      <c r="SF338">
        <v>45</v>
      </c>
      <c r="SH338">
        <v>45</v>
      </c>
      <c r="SJ338">
        <v>45</v>
      </c>
      <c r="SL338">
        <v>45</v>
      </c>
      <c r="SN338">
        <v>45</v>
      </c>
      <c r="SP338">
        <v>45</v>
      </c>
      <c r="SR338">
        <v>45</v>
      </c>
      <c r="ST338">
        <v>45</v>
      </c>
      <c r="SV338">
        <v>45</v>
      </c>
      <c r="SX338">
        <v>45</v>
      </c>
      <c r="SZ338">
        <v>45</v>
      </c>
      <c r="TB338">
        <v>45</v>
      </c>
      <c r="TD338">
        <v>45</v>
      </c>
      <c r="TF338">
        <v>45</v>
      </c>
      <c r="TH338">
        <v>45</v>
      </c>
      <c r="TJ338">
        <v>45</v>
      </c>
      <c r="TL338">
        <v>45</v>
      </c>
      <c r="TN338">
        <v>45</v>
      </c>
      <c r="TP338">
        <v>45</v>
      </c>
      <c r="TR338">
        <v>45</v>
      </c>
      <c r="TT338">
        <v>45</v>
      </c>
      <c r="TV338">
        <v>45</v>
      </c>
      <c r="TX338">
        <v>45</v>
      </c>
      <c r="TZ338">
        <v>45</v>
      </c>
      <c r="UB338">
        <v>45</v>
      </c>
      <c r="UD338">
        <v>45</v>
      </c>
      <c r="UF338">
        <v>45</v>
      </c>
      <c r="UH338">
        <v>45</v>
      </c>
      <c r="UJ338">
        <v>45</v>
      </c>
      <c r="UL338">
        <v>45</v>
      </c>
      <c r="UN338">
        <v>45</v>
      </c>
      <c r="UP338">
        <v>45</v>
      </c>
      <c r="UR338">
        <v>45</v>
      </c>
      <c r="UT338">
        <v>45</v>
      </c>
      <c r="UV338">
        <v>45</v>
      </c>
      <c r="UX338">
        <v>45</v>
      </c>
      <c r="UZ338">
        <v>45</v>
      </c>
      <c r="VB338">
        <v>45</v>
      </c>
      <c r="VD338">
        <v>45</v>
      </c>
      <c r="VF338">
        <v>45</v>
      </c>
      <c r="VH338">
        <v>45</v>
      </c>
      <c r="VJ338">
        <v>45</v>
      </c>
      <c r="VL338">
        <v>45</v>
      </c>
      <c r="VN338">
        <v>45</v>
      </c>
      <c r="VP338">
        <v>45</v>
      </c>
      <c r="VR338">
        <v>45</v>
      </c>
      <c r="VT338">
        <v>45</v>
      </c>
      <c r="VV338">
        <v>45</v>
      </c>
      <c r="VX338">
        <v>45</v>
      </c>
      <c r="VZ338">
        <v>45</v>
      </c>
      <c r="WB338">
        <v>45</v>
      </c>
      <c r="WD338">
        <v>45</v>
      </c>
      <c r="WF338">
        <v>45</v>
      </c>
      <c r="WH338">
        <v>45</v>
      </c>
      <c r="WJ338">
        <v>45</v>
      </c>
      <c r="WL338">
        <v>45</v>
      </c>
      <c r="WN338">
        <v>45</v>
      </c>
      <c r="WP338">
        <v>45</v>
      </c>
      <c r="WR338">
        <v>45</v>
      </c>
      <c r="WT338">
        <v>45</v>
      </c>
      <c r="WV338">
        <v>45</v>
      </c>
      <c r="WX338">
        <v>45</v>
      </c>
      <c r="WZ338">
        <v>45</v>
      </c>
      <c r="XB338">
        <v>45</v>
      </c>
      <c r="XD338">
        <v>45</v>
      </c>
      <c r="XF338">
        <v>45</v>
      </c>
      <c r="XH338">
        <v>45</v>
      </c>
      <c r="XJ338">
        <v>45</v>
      </c>
      <c r="XL338">
        <v>45</v>
      </c>
      <c r="XN338">
        <v>45</v>
      </c>
      <c r="XP338">
        <v>45</v>
      </c>
      <c r="XR338">
        <v>45</v>
      </c>
      <c r="XT338">
        <v>45</v>
      </c>
      <c r="XV338">
        <v>45</v>
      </c>
      <c r="XX338">
        <v>45</v>
      </c>
      <c r="XZ338">
        <v>45</v>
      </c>
      <c r="YB338">
        <v>45</v>
      </c>
      <c r="YD338">
        <v>45</v>
      </c>
      <c r="YF338">
        <v>45</v>
      </c>
      <c r="YH338">
        <v>45</v>
      </c>
      <c r="YJ338">
        <v>45</v>
      </c>
      <c r="YL338">
        <v>45</v>
      </c>
      <c r="YN338">
        <v>45</v>
      </c>
      <c r="YP338">
        <v>45</v>
      </c>
      <c r="YR338">
        <v>45</v>
      </c>
      <c r="YT338">
        <v>45</v>
      </c>
      <c r="YV338">
        <v>45</v>
      </c>
      <c r="YX338">
        <v>45</v>
      </c>
      <c r="YZ338">
        <v>45</v>
      </c>
      <c r="ZB338">
        <v>45</v>
      </c>
      <c r="ZD338">
        <v>45</v>
      </c>
      <c r="ZF338">
        <v>45</v>
      </c>
      <c r="ZH338">
        <v>45</v>
      </c>
      <c r="ZJ338">
        <v>45</v>
      </c>
      <c r="ZL338">
        <v>45</v>
      </c>
      <c r="ZN338">
        <v>45</v>
      </c>
      <c r="ZP338">
        <v>45</v>
      </c>
      <c r="ZR338">
        <v>45</v>
      </c>
      <c r="ZT338">
        <v>45</v>
      </c>
      <c r="ZV338">
        <v>45</v>
      </c>
      <c r="ZX338">
        <v>45</v>
      </c>
      <c r="ZZ338">
        <v>45</v>
      </c>
      <c r="AAB338">
        <v>45</v>
      </c>
      <c r="AAD338">
        <v>45</v>
      </c>
      <c r="AAF338">
        <v>45</v>
      </c>
      <c r="AAH338">
        <v>45</v>
      </c>
      <c r="AAJ338">
        <v>45</v>
      </c>
      <c r="AAL338">
        <v>45</v>
      </c>
      <c r="AAN338">
        <v>45</v>
      </c>
      <c r="AAP338">
        <v>45</v>
      </c>
      <c r="AAR338">
        <v>45</v>
      </c>
      <c r="AAT338">
        <v>45</v>
      </c>
      <c r="AAV338">
        <v>45</v>
      </c>
      <c r="AAX338">
        <v>45</v>
      </c>
      <c r="AAZ338">
        <v>45</v>
      </c>
      <c r="ABB338">
        <v>45</v>
      </c>
      <c r="ABD338">
        <v>45</v>
      </c>
      <c r="ABF338">
        <v>45</v>
      </c>
      <c r="ABH338">
        <v>45</v>
      </c>
      <c r="ABJ338">
        <v>45</v>
      </c>
      <c r="ABL338">
        <v>45</v>
      </c>
      <c r="ABN338">
        <v>45</v>
      </c>
      <c r="ABP338">
        <v>45</v>
      </c>
      <c r="ABR338">
        <v>45</v>
      </c>
      <c r="ABT338">
        <v>45</v>
      </c>
      <c r="ABV338">
        <v>45</v>
      </c>
      <c r="ABX338">
        <v>45</v>
      </c>
      <c r="ABZ338">
        <v>45</v>
      </c>
      <c r="ACB338">
        <v>45</v>
      </c>
      <c r="ACD338">
        <v>45</v>
      </c>
      <c r="ACF338">
        <v>45</v>
      </c>
      <c r="ACH338">
        <v>45</v>
      </c>
      <c r="ACJ338">
        <v>45</v>
      </c>
      <c r="ACL338">
        <v>45</v>
      </c>
      <c r="ACN338">
        <v>45</v>
      </c>
      <c r="ACP338">
        <v>45</v>
      </c>
      <c r="ACR338">
        <v>45</v>
      </c>
      <c r="ACT338">
        <v>45</v>
      </c>
      <c r="ACV338">
        <v>45</v>
      </c>
      <c r="ACX338">
        <v>45</v>
      </c>
      <c r="ACZ338">
        <v>45</v>
      </c>
      <c r="ADB338">
        <v>45</v>
      </c>
      <c r="ADD338">
        <v>45</v>
      </c>
      <c r="ADF338">
        <v>45</v>
      </c>
      <c r="ADH338">
        <v>45</v>
      </c>
      <c r="ADJ338">
        <v>45</v>
      </c>
      <c r="ADL338">
        <v>45</v>
      </c>
      <c r="ADN338">
        <v>45</v>
      </c>
      <c r="ADP338">
        <v>45</v>
      </c>
      <c r="ADR338">
        <v>45</v>
      </c>
      <c r="ADT338">
        <v>45</v>
      </c>
      <c r="ADV338">
        <v>45</v>
      </c>
      <c r="ADX338">
        <v>45</v>
      </c>
      <c r="ADZ338">
        <v>45</v>
      </c>
      <c r="AEB338">
        <v>45</v>
      </c>
      <c r="AED338">
        <v>45</v>
      </c>
      <c r="AEF338">
        <v>45</v>
      </c>
      <c r="AEH338">
        <v>45</v>
      </c>
      <c r="AEJ338">
        <v>45</v>
      </c>
      <c r="AEL338">
        <v>45</v>
      </c>
      <c r="AEN338">
        <v>45</v>
      </c>
      <c r="AEP338">
        <v>45</v>
      </c>
      <c r="AER338">
        <v>45</v>
      </c>
      <c r="AET338">
        <v>45</v>
      </c>
      <c r="AEV338">
        <v>45</v>
      </c>
      <c r="AEX338">
        <v>45</v>
      </c>
      <c r="AEZ338">
        <v>45</v>
      </c>
      <c r="AFB338">
        <v>45</v>
      </c>
      <c r="AFD338">
        <v>45</v>
      </c>
      <c r="AFF338">
        <v>45</v>
      </c>
      <c r="AFH338">
        <v>45</v>
      </c>
      <c r="AFJ338">
        <v>45</v>
      </c>
      <c r="AFL338">
        <v>45</v>
      </c>
      <c r="AFN338">
        <v>45</v>
      </c>
      <c r="AFP338">
        <v>45</v>
      </c>
      <c r="AFR338">
        <v>45</v>
      </c>
      <c r="AFT338">
        <v>45</v>
      </c>
      <c r="AFV338">
        <v>45</v>
      </c>
      <c r="AFX338">
        <v>45</v>
      </c>
      <c r="AFZ338">
        <v>45</v>
      </c>
      <c r="AGB338">
        <v>45</v>
      </c>
      <c r="AGD338">
        <v>45</v>
      </c>
      <c r="AGF338">
        <v>45</v>
      </c>
      <c r="AGH338">
        <v>45</v>
      </c>
      <c r="AGJ338">
        <v>45</v>
      </c>
      <c r="AGL338">
        <v>45</v>
      </c>
      <c r="AGN338">
        <v>45</v>
      </c>
      <c r="AGP338">
        <v>45</v>
      </c>
      <c r="AGR338">
        <v>45</v>
      </c>
      <c r="AGT338">
        <v>45</v>
      </c>
      <c r="AGV338">
        <v>45</v>
      </c>
      <c r="AGX338">
        <v>45</v>
      </c>
      <c r="AGZ338">
        <v>45</v>
      </c>
      <c r="AHB338">
        <v>45</v>
      </c>
      <c r="AHD338">
        <v>45</v>
      </c>
      <c r="AHF338">
        <v>45</v>
      </c>
      <c r="AHH338">
        <v>45</v>
      </c>
      <c r="AHJ338">
        <v>45</v>
      </c>
      <c r="AHL338">
        <v>45</v>
      </c>
      <c r="AHN338">
        <v>45</v>
      </c>
      <c r="AHP338">
        <v>45</v>
      </c>
      <c r="AHR338">
        <v>45</v>
      </c>
      <c r="AHT338">
        <v>45</v>
      </c>
      <c r="AHV338">
        <v>45</v>
      </c>
      <c r="AHX338">
        <v>45</v>
      </c>
      <c r="AHZ338">
        <v>45</v>
      </c>
      <c r="AIB338">
        <v>45</v>
      </c>
      <c r="AID338">
        <v>45</v>
      </c>
      <c r="AIF338">
        <v>45</v>
      </c>
      <c r="AIH338">
        <v>45</v>
      </c>
      <c r="AIJ338">
        <v>45</v>
      </c>
      <c r="AIL338">
        <v>45</v>
      </c>
      <c r="AIN338">
        <v>45</v>
      </c>
      <c r="AIP338">
        <v>45</v>
      </c>
      <c r="AIR338">
        <v>45</v>
      </c>
      <c r="AIT338">
        <v>45</v>
      </c>
      <c r="AIV338">
        <v>45</v>
      </c>
      <c r="AIX338">
        <v>45</v>
      </c>
      <c r="AIZ338">
        <v>45</v>
      </c>
      <c r="AJB338">
        <v>45</v>
      </c>
      <c r="AJD338">
        <v>45</v>
      </c>
      <c r="AJF338">
        <v>45</v>
      </c>
      <c r="AJH338">
        <v>45</v>
      </c>
      <c r="AJJ338">
        <v>45</v>
      </c>
      <c r="AJL338">
        <v>45</v>
      </c>
      <c r="AJN338">
        <v>45</v>
      </c>
      <c r="AJP338">
        <v>45</v>
      </c>
      <c r="AJR338">
        <v>45</v>
      </c>
      <c r="AJT338">
        <v>45</v>
      </c>
      <c r="AJV338">
        <v>45</v>
      </c>
      <c r="AJX338">
        <v>45</v>
      </c>
      <c r="AJZ338">
        <v>45</v>
      </c>
      <c r="AKB338">
        <v>45</v>
      </c>
      <c r="AKD338">
        <v>45</v>
      </c>
      <c r="AKF338">
        <v>45</v>
      </c>
      <c r="AKH338">
        <v>45</v>
      </c>
      <c r="AKJ338">
        <v>45</v>
      </c>
      <c r="AKL338">
        <v>45</v>
      </c>
      <c r="AKN338">
        <v>45</v>
      </c>
      <c r="AKP338">
        <v>45</v>
      </c>
      <c r="AKR338">
        <v>45</v>
      </c>
      <c r="AKT338">
        <v>45</v>
      </c>
      <c r="AKV338">
        <v>45</v>
      </c>
      <c r="AKX338">
        <v>45</v>
      </c>
      <c r="AKZ338">
        <v>45</v>
      </c>
      <c r="ALB338">
        <v>45</v>
      </c>
      <c r="ALD338">
        <v>45</v>
      </c>
      <c r="ALF338">
        <v>45</v>
      </c>
      <c r="ALH338">
        <v>45</v>
      </c>
      <c r="ALJ338">
        <v>45</v>
      </c>
      <c r="ALL338">
        <v>45</v>
      </c>
      <c r="ALN338">
        <v>45</v>
      </c>
      <c r="ALP338">
        <v>45</v>
      </c>
      <c r="ALR338">
        <v>45</v>
      </c>
    </row>
    <row r="339" spans="1:1006" x14ac:dyDescent="0.25">
      <c r="A339">
        <v>49</v>
      </c>
      <c r="B339">
        <v>13.02826</v>
      </c>
      <c r="H339">
        <v>49</v>
      </c>
      <c r="J339">
        <v>49</v>
      </c>
      <c r="L339">
        <v>49</v>
      </c>
      <c r="N339">
        <v>49</v>
      </c>
      <c r="P339">
        <v>49</v>
      </c>
      <c r="R339">
        <v>49</v>
      </c>
      <c r="T339">
        <v>49</v>
      </c>
      <c r="V339">
        <v>49</v>
      </c>
      <c r="X339">
        <v>49</v>
      </c>
      <c r="Z339">
        <v>49</v>
      </c>
      <c r="AB339">
        <v>49</v>
      </c>
      <c r="AD339">
        <v>49</v>
      </c>
      <c r="AF339">
        <v>49</v>
      </c>
      <c r="AH339">
        <v>49</v>
      </c>
      <c r="AJ339">
        <v>49</v>
      </c>
      <c r="AL339">
        <v>49</v>
      </c>
      <c r="AN339">
        <v>49</v>
      </c>
      <c r="AP339">
        <v>49</v>
      </c>
      <c r="AR339">
        <v>49</v>
      </c>
      <c r="AT339">
        <v>49</v>
      </c>
      <c r="AV339">
        <v>49</v>
      </c>
      <c r="AX339">
        <v>49</v>
      </c>
      <c r="AZ339">
        <v>49</v>
      </c>
      <c r="BB339">
        <v>49</v>
      </c>
      <c r="BD339">
        <v>49</v>
      </c>
      <c r="BF339">
        <v>49</v>
      </c>
      <c r="BH339">
        <v>49</v>
      </c>
      <c r="BJ339">
        <v>49</v>
      </c>
      <c r="BL339">
        <v>49</v>
      </c>
      <c r="BN339">
        <v>49</v>
      </c>
      <c r="BP339">
        <v>49</v>
      </c>
      <c r="BR339">
        <v>49</v>
      </c>
      <c r="BT339">
        <v>49</v>
      </c>
      <c r="BV339">
        <v>49</v>
      </c>
      <c r="BX339">
        <v>49</v>
      </c>
      <c r="BZ339">
        <v>49</v>
      </c>
      <c r="CB339">
        <v>49</v>
      </c>
      <c r="CD339">
        <v>49</v>
      </c>
      <c r="CF339">
        <v>49</v>
      </c>
      <c r="CH339">
        <v>49</v>
      </c>
      <c r="CJ339">
        <v>49</v>
      </c>
      <c r="CL339">
        <v>49</v>
      </c>
      <c r="CN339">
        <v>49</v>
      </c>
      <c r="CP339">
        <v>49</v>
      </c>
      <c r="CR339">
        <v>49</v>
      </c>
      <c r="CT339">
        <v>49</v>
      </c>
      <c r="CV339">
        <v>49</v>
      </c>
      <c r="CX339">
        <v>49</v>
      </c>
      <c r="CZ339">
        <v>49</v>
      </c>
      <c r="DB339">
        <v>49</v>
      </c>
      <c r="DD339">
        <v>49</v>
      </c>
      <c r="DF339">
        <v>49</v>
      </c>
      <c r="DH339">
        <v>49</v>
      </c>
      <c r="DJ339">
        <v>49</v>
      </c>
      <c r="DL339">
        <v>49</v>
      </c>
      <c r="DN339">
        <v>49</v>
      </c>
      <c r="DP339">
        <v>49</v>
      </c>
      <c r="DR339">
        <v>49</v>
      </c>
      <c r="DT339">
        <v>49</v>
      </c>
      <c r="DV339">
        <v>49</v>
      </c>
      <c r="DX339">
        <v>49</v>
      </c>
      <c r="DZ339">
        <v>49</v>
      </c>
      <c r="EB339">
        <v>49</v>
      </c>
      <c r="ED339">
        <v>49</v>
      </c>
      <c r="EF339">
        <v>49</v>
      </c>
      <c r="EH339">
        <v>49</v>
      </c>
      <c r="EJ339">
        <v>49</v>
      </c>
      <c r="EL339">
        <v>49</v>
      </c>
      <c r="EN339">
        <v>49</v>
      </c>
      <c r="EP339">
        <v>49</v>
      </c>
      <c r="ER339">
        <v>49</v>
      </c>
      <c r="ET339">
        <v>49</v>
      </c>
      <c r="EV339">
        <v>49</v>
      </c>
      <c r="EX339">
        <v>49</v>
      </c>
      <c r="EZ339">
        <v>49</v>
      </c>
      <c r="FB339">
        <v>49</v>
      </c>
      <c r="FD339">
        <v>49</v>
      </c>
      <c r="FF339">
        <v>49</v>
      </c>
      <c r="FH339">
        <v>49</v>
      </c>
      <c r="FJ339">
        <v>49</v>
      </c>
      <c r="FL339">
        <v>49</v>
      </c>
      <c r="FN339">
        <v>49</v>
      </c>
      <c r="FP339">
        <v>49</v>
      </c>
      <c r="FR339">
        <v>49</v>
      </c>
      <c r="FT339">
        <v>49</v>
      </c>
      <c r="FV339">
        <v>49</v>
      </c>
      <c r="FX339">
        <v>49</v>
      </c>
      <c r="FZ339">
        <v>49</v>
      </c>
      <c r="GB339">
        <v>49</v>
      </c>
      <c r="GD339">
        <v>49</v>
      </c>
      <c r="GF339">
        <v>49</v>
      </c>
      <c r="GH339">
        <v>49</v>
      </c>
      <c r="GJ339">
        <v>49</v>
      </c>
      <c r="GL339">
        <v>49</v>
      </c>
      <c r="GN339">
        <v>49</v>
      </c>
      <c r="GP339">
        <v>49</v>
      </c>
      <c r="GR339">
        <v>49</v>
      </c>
      <c r="GT339">
        <v>49</v>
      </c>
      <c r="GV339">
        <v>49</v>
      </c>
      <c r="GX339">
        <v>49</v>
      </c>
      <c r="GZ339">
        <v>49</v>
      </c>
      <c r="HB339">
        <v>49</v>
      </c>
      <c r="HD339">
        <v>49</v>
      </c>
      <c r="HF339">
        <v>49</v>
      </c>
      <c r="HH339">
        <v>49</v>
      </c>
      <c r="HJ339">
        <v>49</v>
      </c>
      <c r="HL339">
        <v>49</v>
      </c>
      <c r="HN339">
        <v>49</v>
      </c>
      <c r="HP339">
        <v>49</v>
      </c>
      <c r="HR339">
        <v>49</v>
      </c>
      <c r="HT339">
        <v>49</v>
      </c>
      <c r="HV339">
        <v>49</v>
      </c>
      <c r="HX339">
        <v>49</v>
      </c>
      <c r="HZ339">
        <v>49</v>
      </c>
      <c r="IB339">
        <v>49</v>
      </c>
      <c r="ID339">
        <v>49</v>
      </c>
      <c r="IF339">
        <v>49</v>
      </c>
      <c r="IH339">
        <v>49</v>
      </c>
      <c r="IJ339">
        <v>49</v>
      </c>
      <c r="IL339">
        <v>49</v>
      </c>
      <c r="IN339">
        <v>49</v>
      </c>
      <c r="IP339">
        <v>49</v>
      </c>
      <c r="IR339">
        <v>49</v>
      </c>
      <c r="IT339">
        <v>49</v>
      </c>
      <c r="IV339">
        <v>49</v>
      </c>
      <c r="IX339">
        <v>49</v>
      </c>
      <c r="IZ339">
        <v>49</v>
      </c>
      <c r="JB339">
        <v>49</v>
      </c>
      <c r="JD339">
        <v>49</v>
      </c>
      <c r="JF339">
        <v>49</v>
      </c>
      <c r="JH339">
        <v>49</v>
      </c>
      <c r="JJ339">
        <v>49</v>
      </c>
      <c r="JL339">
        <v>49</v>
      </c>
      <c r="JN339">
        <v>49</v>
      </c>
      <c r="JP339">
        <v>49</v>
      </c>
      <c r="JR339">
        <v>49</v>
      </c>
      <c r="JT339">
        <v>49</v>
      </c>
      <c r="JV339">
        <v>49</v>
      </c>
      <c r="JX339">
        <v>49</v>
      </c>
      <c r="JZ339">
        <v>49</v>
      </c>
      <c r="KB339">
        <v>49</v>
      </c>
      <c r="KD339">
        <v>49</v>
      </c>
      <c r="KF339">
        <v>49</v>
      </c>
      <c r="KH339">
        <v>49</v>
      </c>
      <c r="KJ339">
        <v>49</v>
      </c>
      <c r="KL339">
        <v>49</v>
      </c>
      <c r="KN339">
        <v>49</v>
      </c>
      <c r="KP339">
        <v>49</v>
      </c>
      <c r="KR339">
        <v>49</v>
      </c>
      <c r="KT339">
        <v>49</v>
      </c>
      <c r="KV339">
        <v>49</v>
      </c>
      <c r="KX339">
        <v>49</v>
      </c>
      <c r="KZ339">
        <v>49</v>
      </c>
      <c r="LB339">
        <v>49</v>
      </c>
      <c r="LD339">
        <v>49</v>
      </c>
      <c r="LF339">
        <v>49</v>
      </c>
      <c r="LH339">
        <v>49</v>
      </c>
      <c r="LJ339">
        <v>49</v>
      </c>
      <c r="LL339">
        <v>49</v>
      </c>
      <c r="LN339">
        <v>49</v>
      </c>
      <c r="LP339">
        <v>49</v>
      </c>
      <c r="LR339">
        <v>49</v>
      </c>
      <c r="LT339">
        <v>49</v>
      </c>
      <c r="LV339">
        <v>49</v>
      </c>
      <c r="LX339">
        <v>49</v>
      </c>
      <c r="LZ339">
        <v>49</v>
      </c>
      <c r="MB339">
        <v>49</v>
      </c>
      <c r="MD339">
        <v>49</v>
      </c>
      <c r="MF339">
        <v>49</v>
      </c>
      <c r="MH339">
        <v>49</v>
      </c>
      <c r="MJ339">
        <v>49</v>
      </c>
      <c r="ML339">
        <v>49</v>
      </c>
      <c r="MN339">
        <v>49</v>
      </c>
      <c r="MP339">
        <v>49</v>
      </c>
      <c r="MR339">
        <v>49</v>
      </c>
      <c r="MT339">
        <v>49</v>
      </c>
      <c r="MV339">
        <v>49</v>
      </c>
      <c r="MX339">
        <v>49</v>
      </c>
      <c r="MZ339">
        <v>49</v>
      </c>
      <c r="NB339">
        <v>49</v>
      </c>
      <c r="ND339">
        <v>49</v>
      </c>
      <c r="NF339">
        <v>49</v>
      </c>
      <c r="NH339">
        <v>49</v>
      </c>
      <c r="NJ339">
        <v>49</v>
      </c>
      <c r="NL339">
        <v>49</v>
      </c>
      <c r="NN339">
        <v>49</v>
      </c>
      <c r="NP339">
        <v>49</v>
      </c>
      <c r="NR339">
        <v>49</v>
      </c>
      <c r="NT339">
        <v>49</v>
      </c>
      <c r="NV339">
        <v>49</v>
      </c>
      <c r="NX339">
        <v>49</v>
      </c>
      <c r="NZ339">
        <v>49</v>
      </c>
      <c r="OB339">
        <v>49</v>
      </c>
      <c r="OD339">
        <v>49</v>
      </c>
      <c r="OF339">
        <v>49</v>
      </c>
      <c r="OH339">
        <v>49</v>
      </c>
      <c r="OJ339">
        <v>49</v>
      </c>
      <c r="OL339">
        <v>49</v>
      </c>
      <c r="ON339">
        <v>49</v>
      </c>
      <c r="OP339">
        <v>49</v>
      </c>
      <c r="OR339">
        <v>49</v>
      </c>
      <c r="OT339">
        <v>49</v>
      </c>
      <c r="OV339">
        <v>49</v>
      </c>
      <c r="OX339">
        <v>49</v>
      </c>
      <c r="OZ339">
        <v>49</v>
      </c>
      <c r="PB339">
        <v>49</v>
      </c>
      <c r="PD339">
        <v>49</v>
      </c>
      <c r="PF339">
        <v>49</v>
      </c>
      <c r="PH339">
        <v>49</v>
      </c>
      <c r="PJ339">
        <v>49</v>
      </c>
      <c r="PL339">
        <v>49</v>
      </c>
      <c r="PN339">
        <v>49</v>
      </c>
      <c r="PP339">
        <v>49</v>
      </c>
      <c r="PR339">
        <v>49</v>
      </c>
      <c r="PT339">
        <v>49</v>
      </c>
      <c r="PV339">
        <v>49</v>
      </c>
      <c r="PX339">
        <v>49</v>
      </c>
      <c r="PZ339">
        <v>49</v>
      </c>
      <c r="QB339">
        <v>49</v>
      </c>
      <c r="QD339">
        <v>49</v>
      </c>
      <c r="QF339">
        <v>49</v>
      </c>
      <c r="QH339">
        <v>49</v>
      </c>
      <c r="QJ339">
        <v>49</v>
      </c>
      <c r="QL339">
        <v>49</v>
      </c>
      <c r="QN339">
        <v>49</v>
      </c>
      <c r="QP339">
        <v>49</v>
      </c>
      <c r="QR339">
        <v>49</v>
      </c>
      <c r="QT339">
        <v>49</v>
      </c>
      <c r="QV339">
        <v>49</v>
      </c>
      <c r="QX339">
        <v>49</v>
      </c>
      <c r="QZ339">
        <v>49</v>
      </c>
      <c r="RB339">
        <v>49</v>
      </c>
      <c r="RD339">
        <v>49</v>
      </c>
      <c r="RF339">
        <v>49</v>
      </c>
      <c r="RH339">
        <v>49</v>
      </c>
      <c r="RJ339">
        <v>49</v>
      </c>
      <c r="RL339">
        <v>49</v>
      </c>
      <c r="RN339">
        <v>49</v>
      </c>
      <c r="RP339">
        <v>49</v>
      </c>
      <c r="RR339">
        <v>49</v>
      </c>
      <c r="RT339">
        <v>49</v>
      </c>
      <c r="RV339">
        <v>49</v>
      </c>
      <c r="RX339">
        <v>49</v>
      </c>
      <c r="RZ339">
        <v>49</v>
      </c>
      <c r="SB339">
        <v>49</v>
      </c>
      <c r="SD339">
        <v>49</v>
      </c>
      <c r="SF339">
        <v>49</v>
      </c>
      <c r="SH339">
        <v>49</v>
      </c>
      <c r="SJ339">
        <v>49</v>
      </c>
      <c r="SL339">
        <v>49</v>
      </c>
      <c r="SN339">
        <v>49</v>
      </c>
      <c r="SP339">
        <v>49</v>
      </c>
      <c r="SR339">
        <v>49</v>
      </c>
      <c r="ST339">
        <v>49</v>
      </c>
      <c r="SV339">
        <v>49</v>
      </c>
      <c r="SX339">
        <v>49</v>
      </c>
      <c r="SZ339">
        <v>49</v>
      </c>
      <c r="TB339">
        <v>49</v>
      </c>
      <c r="TD339">
        <v>49</v>
      </c>
      <c r="TF339">
        <v>49</v>
      </c>
      <c r="TH339">
        <v>49</v>
      </c>
      <c r="TJ339">
        <v>49</v>
      </c>
      <c r="TL339">
        <v>49</v>
      </c>
      <c r="TN339">
        <v>49</v>
      </c>
      <c r="TP339">
        <v>49</v>
      </c>
      <c r="TR339">
        <v>49</v>
      </c>
      <c r="TT339">
        <v>49</v>
      </c>
      <c r="TV339">
        <v>49</v>
      </c>
      <c r="TX339">
        <v>49</v>
      </c>
      <c r="TZ339">
        <v>49</v>
      </c>
      <c r="UB339">
        <v>49</v>
      </c>
      <c r="UD339">
        <v>49</v>
      </c>
      <c r="UF339">
        <v>49</v>
      </c>
      <c r="UH339">
        <v>49</v>
      </c>
      <c r="UJ339">
        <v>49</v>
      </c>
      <c r="UL339">
        <v>49</v>
      </c>
      <c r="UN339">
        <v>49</v>
      </c>
      <c r="UP339">
        <v>49</v>
      </c>
      <c r="UR339">
        <v>49</v>
      </c>
      <c r="UT339">
        <v>49</v>
      </c>
      <c r="UV339">
        <v>49</v>
      </c>
      <c r="UX339">
        <v>49</v>
      </c>
      <c r="UZ339">
        <v>49</v>
      </c>
      <c r="VB339">
        <v>49</v>
      </c>
      <c r="VD339">
        <v>49</v>
      </c>
      <c r="VF339">
        <v>49</v>
      </c>
      <c r="VH339">
        <v>49</v>
      </c>
      <c r="VJ339">
        <v>49</v>
      </c>
      <c r="VL339">
        <v>49</v>
      </c>
      <c r="VN339">
        <v>49</v>
      </c>
      <c r="VP339">
        <v>49</v>
      </c>
      <c r="VR339">
        <v>49</v>
      </c>
      <c r="VT339">
        <v>49</v>
      </c>
      <c r="VV339">
        <v>49</v>
      </c>
      <c r="VX339">
        <v>49</v>
      </c>
      <c r="VZ339">
        <v>49</v>
      </c>
      <c r="WB339">
        <v>49</v>
      </c>
      <c r="WD339">
        <v>49</v>
      </c>
      <c r="WF339">
        <v>49</v>
      </c>
      <c r="WH339">
        <v>49</v>
      </c>
      <c r="WJ339">
        <v>49</v>
      </c>
      <c r="WL339">
        <v>49</v>
      </c>
      <c r="WN339">
        <v>49</v>
      </c>
      <c r="WP339">
        <v>49</v>
      </c>
      <c r="WR339">
        <v>49</v>
      </c>
      <c r="WT339">
        <v>49</v>
      </c>
      <c r="WV339">
        <v>49</v>
      </c>
      <c r="WX339">
        <v>49</v>
      </c>
      <c r="WZ339">
        <v>49</v>
      </c>
      <c r="XB339">
        <v>49</v>
      </c>
      <c r="XD339">
        <v>49</v>
      </c>
      <c r="XF339">
        <v>49</v>
      </c>
      <c r="XH339">
        <v>49</v>
      </c>
      <c r="XJ339">
        <v>49</v>
      </c>
      <c r="XL339">
        <v>49</v>
      </c>
      <c r="XN339">
        <v>49</v>
      </c>
      <c r="XP339">
        <v>49</v>
      </c>
      <c r="XR339">
        <v>49</v>
      </c>
      <c r="XT339">
        <v>49</v>
      </c>
      <c r="XV339">
        <v>49</v>
      </c>
      <c r="XX339">
        <v>49</v>
      </c>
      <c r="XZ339">
        <v>49</v>
      </c>
      <c r="YB339">
        <v>49</v>
      </c>
      <c r="YD339">
        <v>49</v>
      </c>
      <c r="YF339">
        <v>49</v>
      </c>
      <c r="YH339">
        <v>49</v>
      </c>
      <c r="YJ339">
        <v>49</v>
      </c>
      <c r="YL339">
        <v>49</v>
      </c>
      <c r="YN339">
        <v>49</v>
      </c>
      <c r="YP339">
        <v>49</v>
      </c>
      <c r="YR339">
        <v>49</v>
      </c>
      <c r="YT339">
        <v>49</v>
      </c>
      <c r="YV339">
        <v>49</v>
      </c>
      <c r="YX339">
        <v>49</v>
      </c>
      <c r="YZ339">
        <v>49</v>
      </c>
      <c r="ZB339">
        <v>49</v>
      </c>
      <c r="ZD339">
        <v>49</v>
      </c>
      <c r="ZF339">
        <v>49</v>
      </c>
      <c r="ZH339">
        <v>49</v>
      </c>
      <c r="ZJ339">
        <v>49</v>
      </c>
      <c r="ZL339">
        <v>49</v>
      </c>
      <c r="ZN339">
        <v>49</v>
      </c>
      <c r="ZP339">
        <v>49</v>
      </c>
      <c r="ZR339">
        <v>49</v>
      </c>
      <c r="ZT339">
        <v>49</v>
      </c>
      <c r="ZV339">
        <v>49</v>
      </c>
      <c r="ZX339">
        <v>49</v>
      </c>
      <c r="ZZ339">
        <v>49</v>
      </c>
      <c r="AAB339">
        <v>49</v>
      </c>
      <c r="AAD339">
        <v>49</v>
      </c>
      <c r="AAF339">
        <v>49</v>
      </c>
      <c r="AAH339">
        <v>49</v>
      </c>
      <c r="AAJ339">
        <v>49</v>
      </c>
      <c r="AAL339">
        <v>49</v>
      </c>
      <c r="AAN339">
        <v>49</v>
      </c>
      <c r="AAP339">
        <v>49</v>
      </c>
      <c r="AAR339">
        <v>49</v>
      </c>
      <c r="AAT339">
        <v>49</v>
      </c>
      <c r="AAV339">
        <v>49</v>
      </c>
      <c r="AAX339">
        <v>49</v>
      </c>
      <c r="AAZ339">
        <v>49</v>
      </c>
      <c r="ABB339">
        <v>49</v>
      </c>
      <c r="ABD339">
        <v>49</v>
      </c>
      <c r="ABF339">
        <v>49</v>
      </c>
      <c r="ABH339">
        <v>49</v>
      </c>
      <c r="ABJ339">
        <v>49</v>
      </c>
      <c r="ABL339">
        <v>49</v>
      </c>
      <c r="ABN339">
        <v>49</v>
      </c>
      <c r="ABP339">
        <v>49</v>
      </c>
      <c r="ABR339">
        <v>49</v>
      </c>
      <c r="ABT339">
        <v>49</v>
      </c>
      <c r="ABV339">
        <v>49</v>
      </c>
      <c r="ABX339">
        <v>49</v>
      </c>
      <c r="ABZ339">
        <v>49</v>
      </c>
      <c r="ACB339">
        <v>49</v>
      </c>
      <c r="ACD339">
        <v>49</v>
      </c>
      <c r="ACF339">
        <v>49</v>
      </c>
      <c r="ACH339">
        <v>49</v>
      </c>
      <c r="ACJ339">
        <v>49</v>
      </c>
      <c r="ACL339">
        <v>49</v>
      </c>
      <c r="ACN339">
        <v>49</v>
      </c>
      <c r="ACP339">
        <v>49</v>
      </c>
      <c r="ACR339">
        <v>49</v>
      </c>
      <c r="ACT339">
        <v>49</v>
      </c>
      <c r="ACV339">
        <v>49</v>
      </c>
      <c r="ACX339">
        <v>49</v>
      </c>
      <c r="ACZ339">
        <v>49</v>
      </c>
      <c r="ADB339">
        <v>49</v>
      </c>
      <c r="ADD339">
        <v>49</v>
      </c>
      <c r="ADF339">
        <v>49</v>
      </c>
      <c r="ADH339">
        <v>49</v>
      </c>
      <c r="ADJ339">
        <v>49</v>
      </c>
      <c r="ADL339">
        <v>49</v>
      </c>
      <c r="ADN339">
        <v>49</v>
      </c>
      <c r="ADP339">
        <v>49</v>
      </c>
      <c r="ADR339">
        <v>49</v>
      </c>
      <c r="ADT339">
        <v>49</v>
      </c>
      <c r="ADV339">
        <v>49</v>
      </c>
      <c r="ADX339">
        <v>49</v>
      </c>
      <c r="ADZ339">
        <v>49</v>
      </c>
      <c r="AEB339">
        <v>49</v>
      </c>
      <c r="AED339">
        <v>49</v>
      </c>
      <c r="AEF339">
        <v>49</v>
      </c>
      <c r="AEH339">
        <v>49</v>
      </c>
      <c r="AEJ339">
        <v>49</v>
      </c>
      <c r="AEL339">
        <v>49</v>
      </c>
      <c r="AEN339">
        <v>49</v>
      </c>
      <c r="AEP339">
        <v>49</v>
      </c>
      <c r="AER339">
        <v>49</v>
      </c>
      <c r="AET339">
        <v>49</v>
      </c>
      <c r="AEV339">
        <v>49</v>
      </c>
      <c r="AEX339">
        <v>49</v>
      </c>
      <c r="AEZ339">
        <v>49</v>
      </c>
      <c r="AFB339">
        <v>49</v>
      </c>
      <c r="AFD339">
        <v>49</v>
      </c>
      <c r="AFF339">
        <v>49</v>
      </c>
      <c r="AFH339">
        <v>49</v>
      </c>
      <c r="AFJ339">
        <v>49</v>
      </c>
      <c r="AFL339">
        <v>49</v>
      </c>
      <c r="AFN339">
        <v>49</v>
      </c>
      <c r="AFP339">
        <v>49</v>
      </c>
      <c r="AFR339">
        <v>49</v>
      </c>
      <c r="AFT339">
        <v>49</v>
      </c>
      <c r="AFV339">
        <v>49</v>
      </c>
      <c r="AFX339">
        <v>49</v>
      </c>
      <c r="AFZ339">
        <v>49</v>
      </c>
      <c r="AGB339">
        <v>49</v>
      </c>
      <c r="AGD339">
        <v>49</v>
      </c>
      <c r="AGF339">
        <v>49</v>
      </c>
      <c r="AGH339">
        <v>49</v>
      </c>
      <c r="AGJ339">
        <v>49</v>
      </c>
      <c r="AGL339">
        <v>49</v>
      </c>
      <c r="AGN339">
        <v>49</v>
      </c>
      <c r="AGP339">
        <v>49</v>
      </c>
      <c r="AGR339">
        <v>49</v>
      </c>
      <c r="AGT339">
        <v>49</v>
      </c>
      <c r="AGV339">
        <v>49</v>
      </c>
      <c r="AGX339">
        <v>49</v>
      </c>
      <c r="AGZ339">
        <v>49</v>
      </c>
      <c r="AHB339">
        <v>49</v>
      </c>
      <c r="AHD339">
        <v>49</v>
      </c>
      <c r="AHF339">
        <v>49</v>
      </c>
      <c r="AHH339">
        <v>49</v>
      </c>
      <c r="AHJ339">
        <v>49</v>
      </c>
      <c r="AHL339">
        <v>49</v>
      </c>
      <c r="AHN339">
        <v>49</v>
      </c>
      <c r="AHP339">
        <v>49</v>
      </c>
      <c r="AHR339">
        <v>49</v>
      </c>
      <c r="AHT339">
        <v>49</v>
      </c>
      <c r="AHV339">
        <v>49</v>
      </c>
      <c r="AHX339">
        <v>49</v>
      </c>
      <c r="AHZ339">
        <v>49</v>
      </c>
      <c r="AIB339">
        <v>49</v>
      </c>
      <c r="AID339">
        <v>49</v>
      </c>
      <c r="AIF339">
        <v>49</v>
      </c>
      <c r="AIH339">
        <v>49</v>
      </c>
      <c r="AIJ339">
        <v>49</v>
      </c>
      <c r="AIL339">
        <v>49</v>
      </c>
      <c r="AIN339">
        <v>49</v>
      </c>
      <c r="AIP339">
        <v>49</v>
      </c>
      <c r="AIR339">
        <v>49</v>
      </c>
      <c r="AIT339">
        <v>49</v>
      </c>
      <c r="AIV339">
        <v>49</v>
      </c>
      <c r="AIX339">
        <v>49</v>
      </c>
      <c r="AIZ339">
        <v>49</v>
      </c>
      <c r="AJB339">
        <v>49</v>
      </c>
      <c r="AJD339">
        <v>49</v>
      </c>
      <c r="AJF339">
        <v>49</v>
      </c>
      <c r="AJH339">
        <v>49</v>
      </c>
      <c r="AJJ339">
        <v>49</v>
      </c>
      <c r="AJL339">
        <v>49</v>
      </c>
      <c r="AJN339">
        <v>49</v>
      </c>
      <c r="AJP339">
        <v>49</v>
      </c>
      <c r="AJR339">
        <v>49</v>
      </c>
      <c r="AJT339">
        <v>49</v>
      </c>
      <c r="AJV339">
        <v>49</v>
      </c>
      <c r="AJX339">
        <v>49</v>
      </c>
      <c r="AJZ339">
        <v>49</v>
      </c>
      <c r="AKB339">
        <v>49</v>
      </c>
      <c r="AKD339">
        <v>49</v>
      </c>
      <c r="AKF339">
        <v>49</v>
      </c>
      <c r="AKH339">
        <v>49</v>
      </c>
      <c r="AKJ339">
        <v>49</v>
      </c>
      <c r="AKL339">
        <v>49</v>
      </c>
      <c r="AKN339">
        <v>49</v>
      </c>
      <c r="AKP339">
        <v>49</v>
      </c>
      <c r="AKR339">
        <v>49</v>
      </c>
      <c r="AKT339">
        <v>49</v>
      </c>
      <c r="AKV339">
        <v>49</v>
      </c>
      <c r="AKX339">
        <v>49</v>
      </c>
      <c r="AKZ339">
        <v>49</v>
      </c>
      <c r="ALB339">
        <v>49</v>
      </c>
      <c r="ALD339">
        <v>49</v>
      </c>
      <c r="ALF339">
        <v>49</v>
      </c>
      <c r="ALH339">
        <v>49</v>
      </c>
      <c r="ALJ339">
        <v>49</v>
      </c>
      <c r="ALL339">
        <v>49</v>
      </c>
      <c r="ALN339">
        <v>49</v>
      </c>
      <c r="ALP339">
        <v>49</v>
      </c>
      <c r="ALR339">
        <v>49</v>
      </c>
    </row>
    <row r="340" spans="1:1006" x14ac:dyDescent="0.25">
      <c r="A340">
        <v>26</v>
      </c>
      <c r="B340">
        <v>13.028169999999999</v>
      </c>
      <c r="H340">
        <v>26</v>
      </c>
      <c r="J340">
        <v>26</v>
      </c>
      <c r="L340">
        <v>26</v>
      </c>
      <c r="N340">
        <v>26</v>
      </c>
      <c r="P340">
        <v>26</v>
      </c>
      <c r="R340">
        <v>26</v>
      </c>
      <c r="T340">
        <v>26</v>
      </c>
      <c r="V340">
        <v>26</v>
      </c>
      <c r="X340">
        <v>26</v>
      </c>
      <c r="Z340">
        <v>26</v>
      </c>
      <c r="AB340">
        <v>26</v>
      </c>
      <c r="AD340">
        <v>26</v>
      </c>
      <c r="AF340">
        <v>26</v>
      </c>
      <c r="AH340">
        <v>26</v>
      </c>
      <c r="AJ340">
        <v>26</v>
      </c>
      <c r="AL340">
        <v>26</v>
      </c>
      <c r="AN340">
        <v>26</v>
      </c>
      <c r="AP340">
        <v>26</v>
      </c>
      <c r="AR340">
        <v>26</v>
      </c>
      <c r="AT340">
        <v>26</v>
      </c>
      <c r="AV340">
        <v>26</v>
      </c>
      <c r="AX340">
        <v>26</v>
      </c>
      <c r="AZ340">
        <v>26</v>
      </c>
      <c r="BB340">
        <v>26</v>
      </c>
      <c r="BD340">
        <v>26</v>
      </c>
      <c r="BF340">
        <v>26</v>
      </c>
      <c r="BH340">
        <v>26</v>
      </c>
      <c r="BJ340">
        <v>26</v>
      </c>
      <c r="BL340">
        <v>26</v>
      </c>
      <c r="BN340">
        <v>26</v>
      </c>
      <c r="BP340">
        <v>26</v>
      </c>
      <c r="BR340">
        <v>26</v>
      </c>
      <c r="BT340">
        <v>26</v>
      </c>
      <c r="BV340">
        <v>26</v>
      </c>
      <c r="BX340">
        <v>26</v>
      </c>
      <c r="BZ340">
        <v>26</v>
      </c>
      <c r="CB340">
        <v>26</v>
      </c>
      <c r="CD340">
        <v>26</v>
      </c>
      <c r="CF340">
        <v>26</v>
      </c>
      <c r="CH340">
        <v>26</v>
      </c>
      <c r="CJ340">
        <v>26</v>
      </c>
      <c r="CL340">
        <v>26</v>
      </c>
      <c r="CN340">
        <v>26</v>
      </c>
      <c r="CP340">
        <v>26</v>
      </c>
      <c r="CR340">
        <v>26</v>
      </c>
      <c r="CT340">
        <v>26</v>
      </c>
      <c r="CV340">
        <v>26</v>
      </c>
      <c r="CX340">
        <v>26</v>
      </c>
      <c r="CZ340">
        <v>26</v>
      </c>
      <c r="DB340">
        <v>26</v>
      </c>
      <c r="DD340">
        <v>26</v>
      </c>
      <c r="DF340">
        <v>26</v>
      </c>
      <c r="DH340">
        <v>26</v>
      </c>
      <c r="DJ340">
        <v>26</v>
      </c>
      <c r="DL340">
        <v>26</v>
      </c>
      <c r="DN340">
        <v>26</v>
      </c>
      <c r="DP340">
        <v>26</v>
      </c>
      <c r="DR340">
        <v>26</v>
      </c>
      <c r="DT340">
        <v>26</v>
      </c>
      <c r="DV340">
        <v>26</v>
      </c>
      <c r="DX340">
        <v>26</v>
      </c>
      <c r="DZ340">
        <v>26</v>
      </c>
      <c r="EB340">
        <v>26</v>
      </c>
      <c r="ED340">
        <v>26</v>
      </c>
      <c r="EF340">
        <v>26</v>
      </c>
      <c r="EH340">
        <v>26</v>
      </c>
      <c r="EJ340">
        <v>26</v>
      </c>
      <c r="EL340">
        <v>26</v>
      </c>
      <c r="EN340">
        <v>26</v>
      </c>
      <c r="EP340">
        <v>26</v>
      </c>
      <c r="ER340">
        <v>26</v>
      </c>
      <c r="ET340">
        <v>26</v>
      </c>
      <c r="EV340">
        <v>26</v>
      </c>
      <c r="EX340">
        <v>26</v>
      </c>
      <c r="EZ340">
        <v>26</v>
      </c>
      <c r="FB340">
        <v>26</v>
      </c>
      <c r="FD340">
        <v>26</v>
      </c>
      <c r="FF340">
        <v>26</v>
      </c>
      <c r="FH340">
        <v>26</v>
      </c>
      <c r="FJ340">
        <v>26</v>
      </c>
      <c r="FL340">
        <v>26</v>
      </c>
      <c r="FN340">
        <v>26</v>
      </c>
      <c r="FP340">
        <v>26</v>
      </c>
      <c r="FR340">
        <v>26</v>
      </c>
      <c r="FT340">
        <v>26</v>
      </c>
      <c r="FV340">
        <v>26</v>
      </c>
      <c r="FX340">
        <v>26</v>
      </c>
      <c r="FZ340">
        <v>26</v>
      </c>
      <c r="GB340">
        <v>26</v>
      </c>
      <c r="GD340">
        <v>26</v>
      </c>
      <c r="GF340">
        <v>26</v>
      </c>
      <c r="GH340">
        <v>26</v>
      </c>
      <c r="GJ340">
        <v>26</v>
      </c>
      <c r="GL340">
        <v>26</v>
      </c>
      <c r="GN340">
        <v>26</v>
      </c>
      <c r="GP340">
        <v>26</v>
      </c>
      <c r="GR340">
        <v>26</v>
      </c>
      <c r="GT340">
        <v>26</v>
      </c>
      <c r="GV340">
        <v>26</v>
      </c>
      <c r="GX340">
        <v>26</v>
      </c>
      <c r="GZ340">
        <v>26</v>
      </c>
      <c r="HB340">
        <v>26</v>
      </c>
      <c r="HD340">
        <v>26</v>
      </c>
      <c r="HF340">
        <v>26</v>
      </c>
      <c r="HH340">
        <v>26</v>
      </c>
      <c r="HJ340">
        <v>26</v>
      </c>
      <c r="HL340">
        <v>26</v>
      </c>
      <c r="HN340">
        <v>26</v>
      </c>
      <c r="HP340">
        <v>26</v>
      </c>
      <c r="HR340">
        <v>26</v>
      </c>
      <c r="HT340">
        <v>26</v>
      </c>
      <c r="HV340">
        <v>26</v>
      </c>
      <c r="HX340">
        <v>26</v>
      </c>
      <c r="HZ340">
        <v>26</v>
      </c>
      <c r="IB340">
        <v>26</v>
      </c>
      <c r="ID340">
        <v>26</v>
      </c>
      <c r="IF340">
        <v>26</v>
      </c>
      <c r="IH340">
        <v>26</v>
      </c>
      <c r="IJ340">
        <v>26</v>
      </c>
      <c r="IL340">
        <v>26</v>
      </c>
      <c r="IN340">
        <v>26</v>
      </c>
      <c r="IP340">
        <v>26</v>
      </c>
      <c r="IR340">
        <v>26</v>
      </c>
      <c r="IT340">
        <v>26</v>
      </c>
      <c r="IV340">
        <v>26</v>
      </c>
      <c r="IX340">
        <v>26</v>
      </c>
      <c r="IZ340">
        <v>26</v>
      </c>
      <c r="JB340">
        <v>26</v>
      </c>
      <c r="JD340">
        <v>26</v>
      </c>
      <c r="JF340">
        <v>26</v>
      </c>
      <c r="JH340">
        <v>26</v>
      </c>
      <c r="JJ340">
        <v>26</v>
      </c>
      <c r="JL340">
        <v>26</v>
      </c>
      <c r="JN340">
        <v>26</v>
      </c>
      <c r="JP340">
        <v>26</v>
      </c>
      <c r="JR340">
        <v>26</v>
      </c>
      <c r="JT340">
        <v>26</v>
      </c>
      <c r="JV340">
        <v>26</v>
      </c>
      <c r="JX340">
        <v>26</v>
      </c>
      <c r="JZ340">
        <v>26</v>
      </c>
      <c r="KB340">
        <v>26</v>
      </c>
      <c r="KD340">
        <v>26</v>
      </c>
      <c r="KF340">
        <v>26</v>
      </c>
      <c r="KH340">
        <v>26</v>
      </c>
      <c r="KJ340">
        <v>26</v>
      </c>
      <c r="KL340">
        <v>26</v>
      </c>
      <c r="KN340">
        <v>26</v>
      </c>
      <c r="KP340">
        <v>26</v>
      </c>
      <c r="KR340">
        <v>26</v>
      </c>
      <c r="KT340">
        <v>26</v>
      </c>
      <c r="KV340">
        <v>26</v>
      </c>
      <c r="KX340">
        <v>26</v>
      </c>
      <c r="KZ340">
        <v>26</v>
      </c>
      <c r="LB340">
        <v>26</v>
      </c>
      <c r="LD340">
        <v>26</v>
      </c>
      <c r="LF340">
        <v>26</v>
      </c>
      <c r="LH340">
        <v>26</v>
      </c>
      <c r="LJ340">
        <v>26</v>
      </c>
      <c r="LL340">
        <v>26</v>
      </c>
      <c r="LN340">
        <v>26</v>
      </c>
      <c r="LP340">
        <v>26</v>
      </c>
      <c r="LR340">
        <v>26</v>
      </c>
      <c r="LT340">
        <v>26</v>
      </c>
      <c r="LV340">
        <v>26</v>
      </c>
      <c r="LX340">
        <v>26</v>
      </c>
      <c r="LZ340">
        <v>26</v>
      </c>
      <c r="MB340">
        <v>26</v>
      </c>
      <c r="MD340">
        <v>26</v>
      </c>
      <c r="MF340">
        <v>26</v>
      </c>
      <c r="MH340">
        <v>26</v>
      </c>
      <c r="MJ340">
        <v>26</v>
      </c>
      <c r="ML340">
        <v>26</v>
      </c>
      <c r="MN340">
        <v>26</v>
      </c>
      <c r="MP340">
        <v>26</v>
      </c>
      <c r="MR340">
        <v>26</v>
      </c>
      <c r="MT340">
        <v>26</v>
      </c>
      <c r="MV340">
        <v>26</v>
      </c>
      <c r="MX340">
        <v>26</v>
      </c>
      <c r="MZ340">
        <v>26</v>
      </c>
      <c r="NB340">
        <v>26</v>
      </c>
      <c r="ND340">
        <v>26</v>
      </c>
      <c r="NF340">
        <v>26</v>
      </c>
      <c r="NH340">
        <v>26</v>
      </c>
      <c r="NJ340">
        <v>26</v>
      </c>
      <c r="NL340">
        <v>26</v>
      </c>
      <c r="NN340">
        <v>26</v>
      </c>
      <c r="NP340">
        <v>26</v>
      </c>
      <c r="NR340">
        <v>26</v>
      </c>
      <c r="NT340">
        <v>26</v>
      </c>
      <c r="NV340">
        <v>26</v>
      </c>
      <c r="NX340">
        <v>26</v>
      </c>
      <c r="NZ340">
        <v>26</v>
      </c>
      <c r="OB340">
        <v>26</v>
      </c>
      <c r="OD340">
        <v>26</v>
      </c>
      <c r="OF340">
        <v>26</v>
      </c>
      <c r="OH340">
        <v>26</v>
      </c>
      <c r="OJ340">
        <v>26</v>
      </c>
      <c r="OL340">
        <v>26</v>
      </c>
      <c r="ON340">
        <v>26</v>
      </c>
      <c r="OP340">
        <v>26</v>
      </c>
      <c r="OR340">
        <v>26</v>
      </c>
      <c r="OT340">
        <v>26</v>
      </c>
      <c r="OV340">
        <v>26</v>
      </c>
      <c r="OX340">
        <v>26</v>
      </c>
      <c r="OZ340">
        <v>26</v>
      </c>
      <c r="PB340">
        <v>26</v>
      </c>
      <c r="PD340">
        <v>26</v>
      </c>
      <c r="PF340">
        <v>26</v>
      </c>
      <c r="PH340">
        <v>26</v>
      </c>
      <c r="PJ340">
        <v>26</v>
      </c>
      <c r="PL340">
        <v>26</v>
      </c>
      <c r="PN340">
        <v>26</v>
      </c>
      <c r="PP340">
        <v>26</v>
      </c>
      <c r="PR340">
        <v>26</v>
      </c>
      <c r="PT340">
        <v>26</v>
      </c>
      <c r="PV340">
        <v>26</v>
      </c>
      <c r="PX340">
        <v>26</v>
      </c>
      <c r="PZ340">
        <v>26</v>
      </c>
      <c r="QB340">
        <v>26</v>
      </c>
      <c r="QD340">
        <v>26</v>
      </c>
      <c r="QF340">
        <v>26</v>
      </c>
      <c r="QH340">
        <v>26</v>
      </c>
      <c r="QJ340">
        <v>26</v>
      </c>
      <c r="QL340">
        <v>26</v>
      </c>
      <c r="QN340">
        <v>26</v>
      </c>
      <c r="QP340">
        <v>26</v>
      </c>
      <c r="QR340">
        <v>26</v>
      </c>
      <c r="QT340">
        <v>26</v>
      </c>
      <c r="QV340">
        <v>26</v>
      </c>
      <c r="QX340">
        <v>26</v>
      </c>
      <c r="QZ340">
        <v>26</v>
      </c>
      <c r="RB340">
        <v>26</v>
      </c>
      <c r="RD340">
        <v>26</v>
      </c>
      <c r="RF340">
        <v>26</v>
      </c>
      <c r="RH340">
        <v>26</v>
      </c>
      <c r="RJ340">
        <v>26</v>
      </c>
      <c r="RL340">
        <v>26</v>
      </c>
      <c r="RN340">
        <v>26</v>
      </c>
      <c r="RP340">
        <v>26</v>
      </c>
      <c r="RR340">
        <v>26</v>
      </c>
      <c r="RT340">
        <v>26</v>
      </c>
      <c r="RV340">
        <v>26</v>
      </c>
      <c r="RX340">
        <v>26</v>
      </c>
      <c r="RZ340">
        <v>26</v>
      </c>
      <c r="SB340">
        <v>26</v>
      </c>
      <c r="SD340">
        <v>26</v>
      </c>
      <c r="SF340">
        <v>26</v>
      </c>
      <c r="SH340">
        <v>26</v>
      </c>
      <c r="SJ340">
        <v>26</v>
      </c>
      <c r="SL340">
        <v>26</v>
      </c>
      <c r="SN340">
        <v>26</v>
      </c>
      <c r="SP340">
        <v>26</v>
      </c>
      <c r="SR340">
        <v>26</v>
      </c>
      <c r="ST340">
        <v>26</v>
      </c>
      <c r="SV340">
        <v>26</v>
      </c>
      <c r="SX340">
        <v>26</v>
      </c>
      <c r="SZ340">
        <v>26</v>
      </c>
      <c r="TB340">
        <v>26</v>
      </c>
      <c r="TD340">
        <v>26</v>
      </c>
      <c r="TF340">
        <v>26</v>
      </c>
      <c r="TH340">
        <v>26</v>
      </c>
      <c r="TJ340">
        <v>26</v>
      </c>
      <c r="TL340">
        <v>26</v>
      </c>
      <c r="TN340">
        <v>26</v>
      </c>
      <c r="TP340">
        <v>26</v>
      </c>
      <c r="TR340">
        <v>26</v>
      </c>
      <c r="TT340">
        <v>26</v>
      </c>
      <c r="TV340">
        <v>26</v>
      </c>
      <c r="TX340">
        <v>26</v>
      </c>
      <c r="TZ340">
        <v>26</v>
      </c>
      <c r="UB340">
        <v>26</v>
      </c>
      <c r="UD340">
        <v>26</v>
      </c>
      <c r="UF340">
        <v>26</v>
      </c>
      <c r="UH340">
        <v>26</v>
      </c>
      <c r="UJ340">
        <v>26</v>
      </c>
      <c r="UL340">
        <v>26</v>
      </c>
      <c r="UN340">
        <v>26</v>
      </c>
      <c r="UP340">
        <v>26</v>
      </c>
      <c r="UR340">
        <v>26</v>
      </c>
      <c r="UT340">
        <v>26</v>
      </c>
      <c r="UV340">
        <v>26</v>
      </c>
      <c r="UX340">
        <v>26</v>
      </c>
      <c r="UZ340">
        <v>26</v>
      </c>
      <c r="VB340">
        <v>26</v>
      </c>
      <c r="VD340">
        <v>26</v>
      </c>
      <c r="VF340">
        <v>26</v>
      </c>
      <c r="VH340">
        <v>26</v>
      </c>
      <c r="VJ340">
        <v>26</v>
      </c>
      <c r="VL340">
        <v>26</v>
      </c>
      <c r="VN340">
        <v>26</v>
      </c>
      <c r="VP340">
        <v>26</v>
      </c>
      <c r="VR340">
        <v>26</v>
      </c>
      <c r="VT340">
        <v>26</v>
      </c>
      <c r="VV340">
        <v>26</v>
      </c>
      <c r="VX340">
        <v>26</v>
      </c>
      <c r="VZ340">
        <v>26</v>
      </c>
      <c r="WB340">
        <v>26</v>
      </c>
      <c r="WD340">
        <v>26</v>
      </c>
      <c r="WF340">
        <v>26</v>
      </c>
      <c r="WH340">
        <v>26</v>
      </c>
      <c r="WJ340">
        <v>26</v>
      </c>
      <c r="WL340">
        <v>26</v>
      </c>
      <c r="WN340">
        <v>26</v>
      </c>
      <c r="WP340">
        <v>26</v>
      </c>
      <c r="WR340">
        <v>26</v>
      </c>
      <c r="WT340">
        <v>26</v>
      </c>
      <c r="WV340">
        <v>26</v>
      </c>
      <c r="WX340">
        <v>26</v>
      </c>
      <c r="WZ340">
        <v>26</v>
      </c>
      <c r="XB340">
        <v>26</v>
      </c>
      <c r="XD340">
        <v>26</v>
      </c>
      <c r="XF340">
        <v>26</v>
      </c>
      <c r="XH340">
        <v>26</v>
      </c>
      <c r="XJ340">
        <v>26</v>
      </c>
      <c r="XL340">
        <v>26</v>
      </c>
      <c r="XN340">
        <v>26</v>
      </c>
      <c r="XP340">
        <v>26</v>
      </c>
      <c r="XR340">
        <v>26</v>
      </c>
      <c r="XT340">
        <v>26</v>
      </c>
      <c r="XV340">
        <v>26</v>
      </c>
      <c r="XX340">
        <v>26</v>
      </c>
      <c r="XZ340">
        <v>26</v>
      </c>
      <c r="YB340">
        <v>26</v>
      </c>
      <c r="YD340">
        <v>26</v>
      </c>
      <c r="YF340">
        <v>26</v>
      </c>
      <c r="YH340">
        <v>26</v>
      </c>
      <c r="YJ340">
        <v>26</v>
      </c>
      <c r="YL340">
        <v>26</v>
      </c>
      <c r="YN340">
        <v>26</v>
      </c>
      <c r="YP340">
        <v>26</v>
      </c>
      <c r="YR340">
        <v>26</v>
      </c>
      <c r="YT340">
        <v>26</v>
      </c>
      <c r="YV340">
        <v>26</v>
      </c>
      <c r="YX340">
        <v>26</v>
      </c>
      <c r="YZ340">
        <v>26</v>
      </c>
      <c r="ZB340">
        <v>26</v>
      </c>
      <c r="ZD340">
        <v>26</v>
      </c>
      <c r="ZF340">
        <v>26</v>
      </c>
      <c r="ZH340">
        <v>26</v>
      </c>
      <c r="ZJ340">
        <v>26</v>
      </c>
      <c r="ZL340">
        <v>26</v>
      </c>
      <c r="ZN340">
        <v>26</v>
      </c>
      <c r="ZP340">
        <v>26</v>
      </c>
      <c r="ZR340">
        <v>26</v>
      </c>
      <c r="ZT340">
        <v>26</v>
      </c>
      <c r="ZV340">
        <v>26</v>
      </c>
      <c r="ZX340">
        <v>26</v>
      </c>
      <c r="ZZ340">
        <v>26</v>
      </c>
      <c r="AAB340">
        <v>26</v>
      </c>
      <c r="AAD340">
        <v>26</v>
      </c>
      <c r="AAF340">
        <v>26</v>
      </c>
      <c r="AAH340">
        <v>26</v>
      </c>
      <c r="AAJ340">
        <v>26</v>
      </c>
      <c r="AAL340">
        <v>26</v>
      </c>
      <c r="AAN340">
        <v>26</v>
      </c>
      <c r="AAP340">
        <v>26</v>
      </c>
      <c r="AAR340">
        <v>26</v>
      </c>
      <c r="AAT340">
        <v>26</v>
      </c>
      <c r="AAV340">
        <v>26</v>
      </c>
      <c r="AAX340">
        <v>26</v>
      </c>
      <c r="AAZ340">
        <v>26</v>
      </c>
      <c r="ABB340">
        <v>26</v>
      </c>
      <c r="ABD340">
        <v>26</v>
      </c>
      <c r="ABF340">
        <v>26</v>
      </c>
      <c r="ABH340">
        <v>26</v>
      </c>
      <c r="ABJ340">
        <v>26</v>
      </c>
      <c r="ABL340">
        <v>26</v>
      </c>
      <c r="ABN340">
        <v>26</v>
      </c>
      <c r="ABP340">
        <v>26</v>
      </c>
      <c r="ABR340">
        <v>26</v>
      </c>
      <c r="ABT340">
        <v>26</v>
      </c>
      <c r="ABV340">
        <v>26</v>
      </c>
      <c r="ABX340">
        <v>26</v>
      </c>
      <c r="ABZ340">
        <v>26</v>
      </c>
      <c r="ACB340">
        <v>26</v>
      </c>
      <c r="ACD340">
        <v>26</v>
      </c>
      <c r="ACF340">
        <v>26</v>
      </c>
      <c r="ACH340">
        <v>26</v>
      </c>
      <c r="ACJ340">
        <v>26</v>
      </c>
      <c r="ACL340">
        <v>26</v>
      </c>
      <c r="ACN340">
        <v>26</v>
      </c>
      <c r="ACP340">
        <v>26</v>
      </c>
      <c r="ACR340">
        <v>26</v>
      </c>
      <c r="ACT340">
        <v>26</v>
      </c>
      <c r="ACV340">
        <v>26</v>
      </c>
      <c r="ACX340">
        <v>26</v>
      </c>
      <c r="ACZ340">
        <v>26</v>
      </c>
      <c r="ADB340">
        <v>26</v>
      </c>
      <c r="ADD340">
        <v>26</v>
      </c>
      <c r="ADF340">
        <v>26</v>
      </c>
      <c r="ADH340">
        <v>26</v>
      </c>
      <c r="ADJ340">
        <v>26</v>
      </c>
      <c r="ADL340">
        <v>26</v>
      </c>
      <c r="ADN340">
        <v>26</v>
      </c>
      <c r="ADP340">
        <v>26</v>
      </c>
      <c r="ADR340">
        <v>26</v>
      </c>
      <c r="ADT340">
        <v>26</v>
      </c>
      <c r="ADV340">
        <v>26</v>
      </c>
      <c r="ADX340">
        <v>26</v>
      </c>
      <c r="ADZ340">
        <v>26</v>
      </c>
      <c r="AEB340">
        <v>26</v>
      </c>
      <c r="AED340">
        <v>26</v>
      </c>
      <c r="AEF340">
        <v>26</v>
      </c>
      <c r="AEH340">
        <v>26</v>
      </c>
      <c r="AEJ340">
        <v>26</v>
      </c>
      <c r="AEL340">
        <v>26</v>
      </c>
      <c r="AEN340">
        <v>26</v>
      </c>
      <c r="AEP340">
        <v>26</v>
      </c>
      <c r="AER340">
        <v>26</v>
      </c>
      <c r="AET340">
        <v>26</v>
      </c>
      <c r="AEV340">
        <v>26</v>
      </c>
      <c r="AEX340">
        <v>26</v>
      </c>
      <c r="AEZ340">
        <v>26</v>
      </c>
      <c r="AFB340">
        <v>26</v>
      </c>
      <c r="AFD340">
        <v>26</v>
      </c>
      <c r="AFF340">
        <v>26</v>
      </c>
      <c r="AFH340">
        <v>26</v>
      </c>
      <c r="AFJ340">
        <v>26</v>
      </c>
      <c r="AFL340">
        <v>26</v>
      </c>
      <c r="AFN340">
        <v>26</v>
      </c>
      <c r="AFP340">
        <v>26</v>
      </c>
      <c r="AFR340">
        <v>26</v>
      </c>
      <c r="AFT340">
        <v>26</v>
      </c>
      <c r="AFV340">
        <v>26</v>
      </c>
      <c r="AFX340">
        <v>26</v>
      </c>
      <c r="AFZ340">
        <v>26</v>
      </c>
      <c r="AGB340">
        <v>26</v>
      </c>
      <c r="AGD340">
        <v>26</v>
      </c>
      <c r="AGF340">
        <v>26</v>
      </c>
      <c r="AGH340">
        <v>26</v>
      </c>
      <c r="AGJ340">
        <v>26</v>
      </c>
      <c r="AGL340">
        <v>26</v>
      </c>
      <c r="AGN340">
        <v>26</v>
      </c>
      <c r="AGP340">
        <v>26</v>
      </c>
      <c r="AGR340">
        <v>26</v>
      </c>
      <c r="AGT340">
        <v>26</v>
      </c>
      <c r="AGV340">
        <v>26</v>
      </c>
      <c r="AGX340">
        <v>26</v>
      </c>
      <c r="AGZ340">
        <v>26</v>
      </c>
      <c r="AHB340">
        <v>26</v>
      </c>
      <c r="AHD340">
        <v>26</v>
      </c>
      <c r="AHF340">
        <v>26</v>
      </c>
      <c r="AHH340">
        <v>26</v>
      </c>
      <c r="AHJ340">
        <v>26</v>
      </c>
      <c r="AHL340">
        <v>26</v>
      </c>
      <c r="AHN340">
        <v>26</v>
      </c>
      <c r="AHP340">
        <v>26</v>
      </c>
      <c r="AHR340">
        <v>26</v>
      </c>
      <c r="AHT340">
        <v>26</v>
      </c>
      <c r="AHV340">
        <v>26</v>
      </c>
      <c r="AHX340">
        <v>26</v>
      </c>
      <c r="AHZ340">
        <v>26</v>
      </c>
      <c r="AIB340">
        <v>26</v>
      </c>
      <c r="AID340">
        <v>26</v>
      </c>
      <c r="AIF340">
        <v>26</v>
      </c>
      <c r="AIH340">
        <v>26</v>
      </c>
      <c r="AIJ340">
        <v>26</v>
      </c>
      <c r="AIL340">
        <v>26</v>
      </c>
      <c r="AIN340">
        <v>26</v>
      </c>
      <c r="AIP340">
        <v>26</v>
      </c>
      <c r="AIR340">
        <v>26</v>
      </c>
      <c r="AIT340">
        <v>26</v>
      </c>
      <c r="AIV340">
        <v>26</v>
      </c>
      <c r="AIX340">
        <v>26</v>
      </c>
      <c r="AIZ340">
        <v>26</v>
      </c>
      <c r="AJB340">
        <v>26</v>
      </c>
      <c r="AJD340">
        <v>26</v>
      </c>
      <c r="AJF340">
        <v>26</v>
      </c>
      <c r="AJH340">
        <v>26</v>
      </c>
      <c r="AJJ340">
        <v>26</v>
      </c>
      <c r="AJL340">
        <v>26</v>
      </c>
      <c r="AJN340">
        <v>26</v>
      </c>
      <c r="AJP340">
        <v>26</v>
      </c>
      <c r="AJR340">
        <v>26</v>
      </c>
      <c r="AJT340">
        <v>26</v>
      </c>
      <c r="AJV340">
        <v>26</v>
      </c>
      <c r="AJX340">
        <v>26</v>
      </c>
      <c r="AJZ340">
        <v>26</v>
      </c>
      <c r="AKB340">
        <v>26</v>
      </c>
      <c r="AKD340">
        <v>26</v>
      </c>
      <c r="AKF340">
        <v>26</v>
      </c>
      <c r="AKH340">
        <v>26</v>
      </c>
      <c r="AKJ340">
        <v>26</v>
      </c>
      <c r="AKL340">
        <v>26</v>
      </c>
      <c r="AKN340">
        <v>26</v>
      </c>
      <c r="AKP340">
        <v>26</v>
      </c>
      <c r="AKR340">
        <v>26</v>
      </c>
      <c r="AKT340">
        <v>26</v>
      </c>
      <c r="AKV340">
        <v>26</v>
      </c>
      <c r="AKX340">
        <v>26</v>
      </c>
      <c r="AKZ340">
        <v>26</v>
      </c>
      <c r="ALB340">
        <v>26</v>
      </c>
      <c r="ALD340">
        <v>26</v>
      </c>
      <c r="ALF340">
        <v>26</v>
      </c>
      <c r="ALH340">
        <v>26</v>
      </c>
      <c r="ALJ340">
        <v>26</v>
      </c>
      <c r="ALL340">
        <v>26</v>
      </c>
      <c r="ALN340">
        <v>26</v>
      </c>
      <c r="ALP340">
        <v>26</v>
      </c>
      <c r="ALR340">
        <v>26</v>
      </c>
    </row>
    <row r="341" spans="1:1006" x14ac:dyDescent="0.25">
      <c r="A341">
        <v>31</v>
      </c>
      <c r="B341">
        <v>13.028079999999999</v>
      </c>
      <c r="H341">
        <v>31</v>
      </c>
      <c r="J341">
        <v>31</v>
      </c>
      <c r="L341">
        <v>31</v>
      </c>
      <c r="N341">
        <v>31</v>
      </c>
      <c r="P341">
        <v>31</v>
      </c>
      <c r="R341">
        <v>31</v>
      </c>
      <c r="T341">
        <v>31</v>
      </c>
      <c r="V341">
        <v>31</v>
      </c>
      <c r="X341">
        <v>31</v>
      </c>
      <c r="Z341">
        <v>31</v>
      </c>
      <c r="AB341">
        <v>31</v>
      </c>
      <c r="AD341">
        <v>31</v>
      </c>
      <c r="AF341">
        <v>31</v>
      </c>
      <c r="AH341">
        <v>31</v>
      </c>
      <c r="AJ341">
        <v>31</v>
      </c>
      <c r="AL341">
        <v>31</v>
      </c>
      <c r="AN341">
        <v>31</v>
      </c>
      <c r="AP341">
        <v>31</v>
      </c>
      <c r="AR341">
        <v>31</v>
      </c>
      <c r="AT341">
        <v>31</v>
      </c>
      <c r="AV341">
        <v>31</v>
      </c>
      <c r="AX341">
        <v>31</v>
      </c>
      <c r="AZ341">
        <v>31</v>
      </c>
      <c r="BB341">
        <v>31</v>
      </c>
      <c r="BD341">
        <v>31</v>
      </c>
      <c r="BF341">
        <v>31</v>
      </c>
      <c r="BH341">
        <v>31</v>
      </c>
      <c r="BJ341">
        <v>31</v>
      </c>
      <c r="BL341">
        <v>31</v>
      </c>
      <c r="BN341">
        <v>31</v>
      </c>
      <c r="BP341">
        <v>31</v>
      </c>
      <c r="BR341">
        <v>31</v>
      </c>
      <c r="BT341">
        <v>31</v>
      </c>
      <c r="BV341">
        <v>31</v>
      </c>
      <c r="BX341">
        <v>31</v>
      </c>
      <c r="BZ341">
        <v>31</v>
      </c>
      <c r="CB341">
        <v>31</v>
      </c>
      <c r="CD341">
        <v>31</v>
      </c>
      <c r="CF341">
        <v>31</v>
      </c>
      <c r="CH341">
        <v>31</v>
      </c>
      <c r="CJ341">
        <v>31</v>
      </c>
      <c r="CL341">
        <v>31</v>
      </c>
      <c r="CN341">
        <v>31</v>
      </c>
      <c r="CP341">
        <v>31</v>
      </c>
      <c r="CR341">
        <v>31</v>
      </c>
      <c r="CT341">
        <v>31</v>
      </c>
      <c r="CV341">
        <v>31</v>
      </c>
      <c r="CX341">
        <v>31</v>
      </c>
      <c r="CZ341">
        <v>31</v>
      </c>
      <c r="DB341">
        <v>31</v>
      </c>
      <c r="DD341">
        <v>31</v>
      </c>
      <c r="DF341">
        <v>31</v>
      </c>
      <c r="DH341">
        <v>31</v>
      </c>
      <c r="DJ341">
        <v>31</v>
      </c>
      <c r="DL341">
        <v>31</v>
      </c>
      <c r="DN341">
        <v>31</v>
      </c>
      <c r="DP341">
        <v>31</v>
      </c>
      <c r="DR341">
        <v>31</v>
      </c>
      <c r="DT341">
        <v>31</v>
      </c>
      <c r="DV341">
        <v>31</v>
      </c>
      <c r="DX341">
        <v>31</v>
      </c>
      <c r="DZ341">
        <v>31</v>
      </c>
      <c r="EB341">
        <v>31</v>
      </c>
      <c r="ED341">
        <v>31</v>
      </c>
      <c r="EF341">
        <v>31</v>
      </c>
      <c r="EH341">
        <v>31</v>
      </c>
      <c r="EJ341">
        <v>31</v>
      </c>
      <c r="EL341">
        <v>31</v>
      </c>
      <c r="EN341">
        <v>31</v>
      </c>
      <c r="EP341">
        <v>31</v>
      </c>
      <c r="ER341">
        <v>31</v>
      </c>
      <c r="ET341">
        <v>31</v>
      </c>
      <c r="EV341">
        <v>31</v>
      </c>
      <c r="EX341">
        <v>31</v>
      </c>
      <c r="EZ341">
        <v>31</v>
      </c>
      <c r="FB341">
        <v>31</v>
      </c>
      <c r="FD341">
        <v>31</v>
      </c>
      <c r="FF341">
        <v>31</v>
      </c>
      <c r="FH341">
        <v>31</v>
      </c>
      <c r="FJ341">
        <v>31</v>
      </c>
      <c r="FL341">
        <v>31</v>
      </c>
      <c r="FN341">
        <v>31</v>
      </c>
      <c r="FP341">
        <v>31</v>
      </c>
      <c r="FR341">
        <v>31</v>
      </c>
      <c r="FT341">
        <v>31</v>
      </c>
      <c r="FV341">
        <v>31</v>
      </c>
      <c r="FX341">
        <v>31</v>
      </c>
      <c r="FZ341">
        <v>31</v>
      </c>
      <c r="GB341">
        <v>31</v>
      </c>
      <c r="GD341">
        <v>31</v>
      </c>
      <c r="GF341">
        <v>31</v>
      </c>
      <c r="GH341">
        <v>31</v>
      </c>
      <c r="GJ341">
        <v>31</v>
      </c>
      <c r="GL341">
        <v>31</v>
      </c>
      <c r="GN341">
        <v>31</v>
      </c>
      <c r="GP341">
        <v>31</v>
      </c>
      <c r="GR341">
        <v>31</v>
      </c>
      <c r="GT341">
        <v>31</v>
      </c>
      <c r="GV341">
        <v>31</v>
      </c>
      <c r="GX341">
        <v>31</v>
      </c>
      <c r="GZ341">
        <v>31</v>
      </c>
      <c r="HB341">
        <v>31</v>
      </c>
      <c r="HD341">
        <v>31</v>
      </c>
      <c r="HF341">
        <v>31</v>
      </c>
      <c r="HH341">
        <v>31</v>
      </c>
      <c r="HJ341">
        <v>31</v>
      </c>
      <c r="HL341">
        <v>31</v>
      </c>
      <c r="HN341">
        <v>31</v>
      </c>
      <c r="HP341">
        <v>31</v>
      </c>
      <c r="HR341">
        <v>31</v>
      </c>
      <c r="HT341">
        <v>31</v>
      </c>
      <c r="HV341">
        <v>31</v>
      </c>
      <c r="HX341">
        <v>31</v>
      </c>
      <c r="HZ341">
        <v>31</v>
      </c>
      <c r="IB341">
        <v>31</v>
      </c>
      <c r="ID341">
        <v>31</v>
      </c>
      <c r="IF341">
        <v>31</v>
      </c>
      <c r="IH341">
        <v>31</v>
      </c>
      <c r="IJ341">
        <v>31</v>
      </c>
      <c r="IL341">
        <v>31</v>
      </c>
      <c r="IN341">
        <v>31</v>
      </c>
      <c r="IP341">
        <v>31</v>
      </c>
      <c r="IR341">
        <v>31</v>
      </c>
      <c r="IT341">
        <v>31</v>
      </c>
      <c r="IV341">
        <v>31</v>
      </c>
      <c r="IX341">
        <v>31</v>
      </c>
      <c r="IZ341">
        <v>31</v>
      </c>
      <c r="JB341">
        <v>31</v>
      </c>
      <c r="JD341">
        <v>31</v>
      </c>
      <c r="JF341">
        <v>31</v>
      </c>
      <c r="JH341">
        <v>31</v>
      </c>
      <c r="JJ341">
        <v>31</v>
      </c>
      <c r="JL341">
        <v>31</v>
      </c>
      <c r="JN341">
        <v>31</v>
      </c>
      <c r="JP341">
        <v>31</v>
      </c>
      <c r="JR341">
        <v>31</v>
      </c>
      <c r="JT341">
        <v>31</v>
      </c>
      <c r="JV341">
        <v>31</v>
      </c>
      <c r="JX341">
        <v>31</v>
      </c>
      <c r="JZ341">
        <v>31</v>
      </c>
      <c r="KB341">
        <v>31</v>
      </c>
      <c r="KD341">
        <v>31</v>
      </c>
      <c r="KF341">
        <v>31</v>
      </c>
      <c r="KH341">
        <v>31</v>
      </c>
      <c r="KJ341">
        <v>31</v>
      </c>
      <c r="KL341">
        <v>31</v>
      </c>
      <c r="KN341">
        <v>31</v>
      </c>
      <c r="KP341">
        <v>31</v>
      </c>
      <c r="KR341">
        <v>31</v>
      </c>
      <c r="KT341">
        <v>31</v>
      </c>
      <c r="KV341">
        <v>31</v>
      </c>
      <c r="KX341">
        <v>31</v>
      </c>
      <c r="KZ341">
        <v>31</v>
      </c>
      <c r="LB341">
        <v>31</v>
      </c>
      <c r="LD341">
        <v>31</v>
      </c>
      <c r="LF341">
        <v>31</v>
      </c>
      <c r="LH341">
        <v>31</v>
      </c>
      <c r="LJ341">
        <v>31</v>
      </c>
      <c r="LL341">
        <v>31</v>
      </c>
      <c r="LN341">
        <v>31</v>
      </c>
      <c r="LP341">
        <v>31</v>
      </c>
      <c r="LR341">
        <v>31</v>
      </c>
      <c r="LT341">
        <v>31</v>
      </c>
      <c r="LV341">
        <v>31</v>
      </c>
      <c r="LX341">
        <v>31</v>
      </c>
      <c r="LZ341">
        <v>31</v>
      </c>
      <c r="MB341">
        <v>31</v>
      </c>
      <c r="MD341">
        <v>31</v>
      </c>
      <c r="MF341">
        <v>31</v>
      </c>
      <c r="MH341">
        <v>31</v>
      </c>
      <c r="MJ341">
        <v>31</v>
      </c>
      <c r="ML341">
        <v>31</v>
      </c>
      <c r="MN341">
        <v>31</v>
      </c>
      <c r="MP341">
        <v>31</v>
      </c>
      <c r="MR341">
        <v>31</v>
      </c>
      <c r="MT341">
        <v>31</v>
      </c>
      <c r="MV341">
        <v>31</v>
      </c>
      <c r="MX341">
        <v>31</v>
      </c>
      <c r="MZ341">
        <v>31</v>
      </c>
      <c r="NB341">
        <v>31</v>
      </c>
      <c r="ND341">
        <v>31</v>
      </c>
      <c r="NF341">
        <v>31</v>
      </c>
      <c r="NH341">
        <v>31</v>
      </c>
      <c r="NJ341">
        <v>31</v>
      </c>
      <c r="NL341">
        <v>31</v>
      </c>
      <c r="NN341">
        <v>31</v>
      </c>
      <c r="NP341">
        <v>31</v>
      </c>
      <c r="NR341">
        <v>31</v>
      </c>
      <c r="NT341">
        <v>31</v>
      </c>
      <c r="NV341">
        <v>31</v>
      </c>
      <c r="NX341">
        <v>31</v>
      </c>
      <c r="NZ341">
        <v>31</v>
      </c>
      <c r="OB341">
        <v>31</v>
      </c>
      <c r="OD341">
        <v>31</v>
      </c>
      <c r="OF341">
        <v>31</v>
      </c>
      <c r="OH341">
        <v>31</v>
      </c>
      <c r="OJ341">
        <v>31</v>
      </c>
      <c r="OL341">
        <v>31</v>
      </c>
      <c r="ON341">
        <v>31</v>
      </c>
      <c r="OP341">
        <v>31</v>
      </c>
      <c r="OR341">
        <v>31</v>
      </c>
      <c r="OT341">
        <v>31</v>
      </c>
      <c r="OV341">
        <v>31</v>
      </c>
      <c r="OX341">
        <v>31</v>
      </c>
      <c r="OZ341">
        <v>31</v>
      </c>
      <c r="PB341">
        <v>31</v>
      </c>
      <c r="PD341">
        <v>31</v>
      </c>
      <c r="PF341">
        <v>31</v>
      </c>
      <c r="PH341">
        <v>31</v>
      </c>
      <c r="PJ341">
        <v>31</v>
      </c>
      <c r="PL341">
        <v>31</v>
      </c>
      <c r="PN341">
        <v>31</v>
      </c>
      <c r="PP341">
        <v>31</v>
      </c>
      <c r="PR341">
        <v>31</v>
      </c>
      <c r="PT341">
        <v>31</v>
      </c>
      <c r="PV341">
        <v>31</v>
      </c>
      <c r="PX341">
        <v>31</v>
      </c>
      <c r="PZ341">
        <v>31</v>
      </c>
      <c r="QB341">
        <v>31</v>
      </c>
      <c r="QD341">
        <v>31</v>
      </c>
      <c r="QF341">
        <v>31</v>
      </c>
      <c r="QH341">
        <v>31</v>
      </c>
      <c r="QJ341">
        <v>31</v>
      </c>
      <c r="QL341">
        <v>31</v>
      </c>
      <c r="QN341">
        <v>31</v>
      </c>
      <c r="QP341">
        <v>31</v>
      </c>
      <c r="QR341">
        <v>31</v>
      </c>
      <c r="QT341">
        <v>31</v>
      </c>
      <c r="QV341">
        <v>31</v>
      </c>
      <c r="QX341">
        <v>31</v>
      </c>
      <c r="QZ341">
        <v>31</v>
      </c>
      <c r="RB341">
        <v>31</v>
      </c>
      <c r="RD341">
        <v>31</v>
      </c>
      <c r="RF341">
        <v>31</v>
      </c>
      <c r="RH341">
        <v>31</v>
      </c>
      <c r="RJ341">
        <v>31</v>
      </c>
      <c r="RL341">
        <v>31</v>
      </c>
      <c r="RN341">
        <v>31</v>
      </c>
      <c r="RP341">
        <v>31</v>
      </c>
      <c r="RR341">
        <v>31</v>
      </c>
      <c r="RT341">
        <v>31</v>
      </c>
      <c r="RV341">
        <v>31</v>
      </c>
      <c r="RX341">
        <v>31</v>
      </c>
      <c r="RZ341">
        <v>31</v>
      </c>
      <c r="SB341">
        <v>31</v>
      </c>
      <c r="SD341">
        <v>31</v>
      </c>
      <c r="SF341">
        <v>31</v>
      </c>
      <c r="SH341">
        <v>31</v>
      </c>
      <c r="SJ341">
        <v>31</v>
      </c>
      <c r="SL341">
        <v>31</v>
      </c>
      <c r="SN341">
        <v>31</v>
      </c>
      <c r="SP341">
        <v>31</v>
      </c>
      <c r="SR341">
        <v>31</v>
      </c>
      <c r="ST341">
        <v>31</v>
      </c>
      <c r="SV341">
        <v>31</v>
      </c>
      <c r="SX341">
        <v>31</v>
      </c>
      <c r="SZ341">
        <v>31</v>
      </c>
      <c r="TB341">
        <v>31</v>
      </c>
      <c r="TD341">
        <v>31</v>
      </c>
      <c r="TF341">
        <v>31</v>
      </c>
      <c r="TH341">
        <v>31</v>
      </c>
      <c r="TJ341">
        <v>31</v>
      </c>
      <c r="TL341">
        <v>31</v>
      </c>
      <c r="TN341">
        <v>31</v>
      </c>
      <c r="TP341">
        <v>31</v>
      </c>
      <c r="TR341">
        <v>31</v>
      </c>
      <c r="TT341">
        <v>31</v>
      </c>
      <c r="TV341">
        <v>31</v>
      </c>
      <c r="TX341">
        <v>31</v>
      </c>
      <c r="TZ341">
        <v>31</v>
      </c>
      <c r="UB341">
        <v>31</v>
      </c>
      <c r="UD341">
        <v>31</v>
      </c>
      <c r="UF341">
        <v>31</v>
      </c>
      <c r="UH341">
        <v>31</v>
      </c>
      <c r="UJ341">
        <v>31</v>
      </c>
      <c r="UL341">
        <v>31</v>
      </c>
      <c r="UN341">
        <v>31</v>
      </c>
      <c r="UP341">
        <v>31</v>
      </c>
      <c r="UR341">
        <v>31</v>
      </c>
      <c r="UT341">
        <v>31</v>
      </c>
      <c r="UV341">
        <v>31</v>
      </c>
      <c r="UX341">
        <v>31</v>
      </c>
      <c r="UZ341">
        <v>31</v>
      </c>
      <c r="VB341">
        <v>31</v>
      </c>
      <c r="VD341">
        <v>31</v>
      </c>
      <c r="VF341">
        <v>31</v>
      </c>
      <c r="VH341">
        <v>31</v>
      </c>
      <c r="VJ341">
        <v>31</v>
      </c>
      <c r="VL341">
        <v>31</v>
      </c>
      <c r="VN341">
        <v>31</v>
      </c>
      <c r="VP341">
        <v>31</v>
      </c>
      <c r="VR341">
        <v>31</v>
      </c>
      <c r="VT341">
        <v>31</v>
      </c>
      <c r="VV341">
        <v>31</v>
      </c>
      <c r="VX341">
        <v>31</v>
      </c>
      <c r="VZ341">
        <v>31</v>
      </c>
      <c r="WB341">
        <v>31</v>
      </c>
      <c r="WD341">
        <v>31</v>
      </c>
      <c r="WF341">
        <v>31</v>
      </c>
      <c r="WH341">
        <v>31</v>
      </c>
      <c r="WJ341">
        <v>31</v>
      </c>
      <c r="WL341">
        <v>31</v>
      </c>
      <c r="WN341">
        <v>31</v>
      </c>
      <c r="WP341">
        <v>31</v>
      </c>
      <c r="WR341">
        <v>31</v>
      </c>
      <c r="WT341">
        <v>31</v>
      </c>
      <c r="WV341">
        <v>31</v>
      </c>
      <c r="WX341">
        <v>31</v>
      </c>
      <c r="WZ341">
        <v>31</v>
      </c>
      <c r="XB341">
        <v>31</v>
      </c>
      <c r="XD341">
        <v>31</v>
      </c>
      <c r="XF341">
        <v>31</v>
      </c>
      <c r="XH341">
        <v>31</v>
      </c>
      <c r="XJ341">
        <v>31</v>
      </c>
      <c r="XL341">
        <v>31</v>
      </c>
      <c r="XN341">
        <v>31</v>
      </c>
      <c r="XP341">
        <v>31</v>
      </c>
      <c r="XR341">
        <v>31</v>
      </c>
      <c r="XT341">
        <v>31</v>
      </c>
      <c r="XV341">
        <v>31</v>
      </c>
      <c r="XX341">
        <v>31</v>
      </c>
      <c r="XZ341">
        <v>31</v>
      </c>
      <c r="YB341">
        <v>31</v>
      </c>
      <c r="YD341">
        <v>31</v>
      </c>
      <c r="YF341">
        <v>31</v>
      </c>
      <c r="YH341">
        <v>31</v>
      </c>
      <c r="YJ341">
        <v>31</v>
      </c>
      <c r="YL341">
        <v>31</v>
      </c>
      <c r="YN341">
        <v>31</v>
      </c>
      <c r="YP341">
        <v>31</v>
      </c>
      <c r="YR341">
        <v>31</v>
      </c>
      <c r="YT341">
        <v>31</v>
      </c>
      <c r="YV341">
        <v>31</v>
      </c>
      <c r="YX341">
        <v>31</v>
      </c>
      <c r="YZ341">
        <v>31</v>
      </c>
      <c r="ZB341">
        <v>31</v>
      </c>
      <c r="ZD341">
        <v>31</v>
      </c>
      <c r="ZF341">
        <v>31</v>
      </c>
      <c r="ZH341">
        <v>31</v>
      </c>
      <c r="ZJ341">
        <v>31</v>
      </c>
      <c r="ZL341">
        <v>31</v>
      </c>
      <c r="ZN341">
        <v>31</v>
      </c>
      <c r="ZP341">
        <v>31</v>
      </c>
      <c r="ZR341">
        <v>31</v>
      </c>
      <c r="ZT341">
        <v>31</v>
      </c>
      <c r="ZV341">
        <v>31</v>
      </c>
      <c r="ZX341">
        <v>31</v>
      </c>
      <c r="ZZ341">
        <v>31</v>
      </c>
      <c r="AAB341">
        <v>31</v>
      </c>
      <c r="AAD341">
        <v>31</v>
      </c>
      <c r="AAF341">
        <v>31</v>
      </c>
      <c r="AAH341">
        <v>31</v>
      </c>
      <c r="AAJ341">
        <v>31</v>
      </c>
      <c r="AAL341">
        <v>31</v>
      </c>
      <c r="AAN341">
        <v>31</v>
      </c>
      <c r="AAP341">
        <v>31</v>
      </c>
      <c r="AAR341">
        <v>31</v>
      </c>
      <c r="AAT341">
        <v>31</v>
      </c>
      <c r="AAV341">
        <v>31</v>
      </c>
      <c r="AAX341">
        <v>31</v>
      </c>
      <c r="AAZ341">
        <v>31</v>
      </c>
      <c r="ABB341">
        <v>31</v>
      </c>
      <c r="ABD341">
        <v>31</v>
      </c>
      <c r="ABF341">
        <v>31</v>
      </c>
      <c r="ABH341">
        <v>31</v>
      </c>
      <c r="ABJ341">
        <v>31</v>
      </c>
      <c r="ABL341">
        <v>31</v>
      </c>
      <c r="ABN341">
        <v>31</v>
      </c>
      <c r="ABP341">
        <v>31</v>
      </c>
      <c r="ABR341">
        <v>31</v>
      </c>
      <c r="ABT341">
        <v>31</v>
      </c>
      <c r="ABV341">
        <v>31</v>
      </c>
      <c r="ABX341">
        <v>31</v>
      </c>
      <c r="ABZ341">
        <v>31</v>
      </c>
      <c r="ACB341">
        <v>31</v>
      </c>
      <c r="ACD341">
        <v>31</v>
      </c>
      <c r="ACF341">
        <v>31</v>
      </c>
      <c r="ACH341">
        <v>31</v>
      </c>
      <c r="ACJ341">
        <v>31</v>
      </c>
      <c r="ACL341">
        <v>31</v>
      </c>
      <c r="ACN341">
        <v>31</v>
      </c>
      <c r="ACP341">
        <v>31</v>
      </c>
      <c r="ACR341">
        <v>31</v>
      </c>
      <c r="ACT341">
        <v>31</v>
      </c>
      <c r="ACV341">
        <v>31</v>
      </c>
      <c r="ACX341">
        <v>31</v>
      </c>
      <c r="ACZ341">
        <v>31</v>
      </c>
      <c r="ADB341">
        <v>31</v>
      </c>
      <c r="ADD341">
        <v>31</v>
      </c>
      <c r="ADF341">
        <v>31</v>
      </c>
      <c r="ADH341">
        <v>31</v>
      </c>
      <c r="ADJ341">
        <v>31</v>
      </c>
      <c r="ADL341">
        <v>31</v>
      </c>
      <c r="ADN341">
        <v>31</v>
      </c>
      <c r="ADP341">
        <v>31</v>
      </c>
      <c r="ADR341">
        <v>31</v>
      </c>
      <c r="ADT341">
        <v>31</v>
      </c>
      <c r="ADV341">
        <v>31</v>
      </c>
      <c r="ADX341">
        <v>31</v>
      </c>
      <c r="ADZ341">
        <v>31</v>
      </c>
      <c r="AEB341">
        <v>31</v>
      </c>
      <c r="AED341">
        <v>31</v>
      </c>
      <c r="AEF341">
        <v>31</v>
      </c>
      <c r="AEH341">
        <v>31</v>
      </c>
      <c r="AEJ341">
        <v>31</v>
      </c>
      <c r="AEL341">
        <v>31</v>
      </c>
      <c r="AEN341">
        <v>31</v>
      </c>
      <c r="AEP341">
        <v>31</v>
      </c>
      <c r="AER341">
        <v>31</v>
      </c>
      <c r="AET341">
        <v>31</v>
      </c>
      <c r="AEV341">
        <v>31</v>
      </c>
      <c r="AEX341">
        <v>31</v>
      </c>
      <c r="AEZ341">
        <v>31</v>
      </c>
      <c r="AFB341">
        <v>31</v>
      </c>
      <c r="AFD341">
        <v>31</v>
      </c>
      <c r="AFF341">
        <v>31</v>
      </c>
      <c r="AFH341">
        <v>31</v>
      </c>
      <c r="AFJ341">
        <v>31</v>
      </c>
      <c r="AFL341">
        <v>31</v>
      </c>
      <c r="AFN341">
        <v>31</v>
      </c>
      <c r="AFP341">
        <v>31</v>
      </c>
      <c r="AFR341">
        <v>31</v>
      </c>
      <c r="AFT341">
        <v>31</v>
      </c>
      <c r="AFV341">
        <v>31</v>
      </c>
      <c r="AFX341">
        <v>31</v>
      </c>
      <c r="AFZ341">
        <v>31</v>
      </c>
      <c r="AGB341">
        <v>31</v>
      </c>
      <c r="AGD341">
        <v>31</v>
      </c>
      <c r="AGF341">
        <v>31</v>
      </c>
      <c r="AGH341">
        <v>31</v>
      </c>
      <c r="AGJ341">
        <v>31</v>
      </c>
      <c r="AGL341">
        <v>31</v>
      </c>
      <c r="AGN341">
        <v>31</v>
      </c>
      <c r="AGP341">
        <v>31</v>
      </c>
      <c r="AGR341">
        <v>31</v>
      </c>
      <c r="AGT341">
        <v>31</v>
      </c>
      <c r="AGV341">
        <v>31</v>
      </c>
      <c r="AGX341">
        <v>31</v>
      </c>
      <c r="AGZ341">
        <v>31</v>
      </c>
      <c r="AHB341">
        <v>31</v>
      </c>
      <c r="AHD341">
        <v>31</v>
      </c>
      <c r="AHF341">
        <v>31</v>
      </c>
      <c r="AHH341">
        <v>31</v>
      </c>
      <c r="AHJ341">
        <v>31</v>
      </c>
      <c r="AHL341">
        <v>31</v>
      </c>
      <c r="AHN341">
        <v>31</v>
      </c>
      <c r="AHP341">
        <v>31</v>
      </c>
      <c r="AHR341">
        <v>31</v>
      </c>
      <c r="AHT341">
        <v>31</v>
      </c>
      <c r="AHV341">
        <v>31</v>
      </c>
      <c r="AHX341">
        <v>31</v>
      </c>
      <c r="AHZ341">
        <v>31</v>
      </c>
      <c r="AIB341">
        <v>31</v>
      </c>
      <c r="AID341">
        <v>31</v>
      </c>
      <c r="AIF341">
        <v>31</v>
      </c>
      <c r="AIH341">
        <v>31</v>
      </c>
      <c r="AIJ341">
        <v>31</v>
      </c>
      <c r="AIL341">
        <v>31</v>
      </c>
      <c r="AIN341">
        <v>31</v>
      </c>
      <c r="AIP341">
        <v>31</v>
      </c>
      <c r="AIR341">
        <v>31</v>
      </c>
      <c r="AIT341">
        <v>31</v>
      </c>
      <c r="AIV341">
        <v>31</v>
      </c>
      <c r="AIX341">
        <v>31</v>
      </c>
      <c r="AIZ341">
        <v>31</v>
      </c>
      <c r="AJB341">
        <v>31</v>
      </c>
      <c r="AJD341">
        <v>31</v>
      </c>
      <c r="AJF341">
        <v>31</v>
      </c>
      <c r="AJH341">
        <v>31</v>
      </c>
      <c r="AJJ341">
        <v>31</v>
      </c>
      <c r="AJL341">
        <v>31</v>
      </c>
      <c r="AJN341">
        <v>31</v>
      </c>
      <c r="AJP341">
        <v>31</v>
      </c>
      <c r="AJR341">
        <v>31</v>
      </c>
      <c r="AJT341">
        <v>31</v>
      </c>
      <c r="AJV341">
        <v>31</v>
      </c>
      <c r="AJX341">
        <v>31</v>
      </c>
      <c r="AJZ341">
        <v>31</v>
      </c>
      <c r="AKB341">
        <v>31</v>
      </c>
      <c r="AKD341">
        <v>31</v>
      </c>
      <c r="AKF341">
        <v>31</v>
      </c>
      <c r="AKH341">
        <v>31</v>
      </c>
      <c r="AKJ341">
        <v>31</v>
      </c>
      <c r="AKL341">
        <v>31</v>
      </c>
      <c r="AKN341">
        <v>31</v>
      </c>
      <c r="AKP341">
        <v>31</v>
      </c>
      <c r="AKR341">
        <v>31</v>
      </c>
      <c r="AKT341">
        <v>31</v>
      </c>
      <c r="AKV341">
        <v>31</v>
      </c>
      <c r="AKX341">
        <v>31</v>
      </c>
      <c r="AKZ341">
        <v>31</v>
      </c>
      <c r="ALB341">
        <v>31</v>
      </c>
      <c r="ALD341">
        <v>31</v>
      </c>
      <c r="ALF341">
        <v>31</v>
      </c>
      <c r="ALH341">
        <v>31</v>
      </c>
      <c r="ALJ341">
        <v>31</v>
      </c>
      <c r="ALL341">
        <v>31</v>
      </c>
      <c r="ALN341">
        <v>31</v>
      </c>
      <c r="ALP341">
        <v>31</v>
      </c>
      <c r="ALR341">
        <v>31</v>
      </c>
    </row>
    <row r="342" spans="1:1006" x14ac:dyDescent="0.25">
      <c r="A342">
        <v>22</v>
      </c>
      <c r="B342">
        <v>13.027259999999998</v>
      </c>
      <c r="H342">
        <v>22</v>
      </c>
      <c r="J342">
        <v>22</v>
      </c>
      <c r="L342">
        <v>22</v>
      </c>
      <c r="N342">
        <v>22</v>
      </c>
      <c r="P342">
        <v>22</v>
      </c>
      <c r="R342">
        <v>22</v>
      </c>
      <c r="T342">
        <v>22</v>
      </c>
      <c r="V342">
        <v>22</v>
      </c>
      <c r="X342">
        <v>22</v>
      </c>
      <c r="Z342">
        <v>22</v>
      </c>
      <c r="AB342">
        <v>22</v>
      </c>
      <c r="AD342">
        <v>22</v>
      </c>
      <c r="AF342">
        <v>22</v>
      </c>
      <c r="AH342">
        <v>22</v>
      </c>
      <c r="AJ342">
        <v>22</v>
      </c>
      <c r="AL342">
        <v>22</v>
      </c>
      <c r="AN342">
        <v>22</v>
      </c>
      <c r="AP342">
        <v>22</v>
      </c>
      <c r="AR342">
        <v>22</v>
      </c>
      <c r="AT342">
        <v>22</v>
      </c>
      <c r="AV342">
        <v>22</v>
      </c>
      <c r="AX342">
        <v>22</v>
      </c>
      <c r="AZ342">
        <v>22</v>
      </c>
      <c r="BB342">
        <v>22</v>
      </c>
      <c r="BD342">
        <v>22</v>
      </c>
      <c r="BF342">
        <v>22</v>
      </c>
      <c r="BH342">
        <v>22</v>
      </c>
      <c r="BJ342">
        <v>22</v>
      </c>
      <c r="BL342">
        <v>22</v>
      </c>
      <c r="BN342">
        <v>22</v>
      </c>
      <c r="BP342">
        <v>22</v>
      </c>
      <c r="BR342">
        <v>22</v>
      </c>
      <c r="BT342">
        <v>22</v>
      </c>
      <c r="BV342">
        <v>22</v>
      </c>
      <c r="BX342">
        <v>22</v>
      </c>
      <c r="BZ342">
        <v>22</v>
      </c>
      <c r="CB342">
        <v>22</v>
      </c>
      <c r="CD342">
        <v>22</v>
      </c>
      <c r="CF342">
        <v>22</v>
      </c>
      <c r="CH342">
        <v>22</v>
      </c>
      <c r="CJ342">
        <v>22</v>
      </c>
      <c r="CL342">
        <v>22</v>
      </c>
      <c r="CN342">
        <v>22</v>
      </c>
      <c r="CP342">
        <v>22</v>
      </c>
      <c r="CR342">
        <v>22</v>
      </c>
      <c r="CT342">
        <v>22</v>
      </c>
      <c r="CV342">
        <v>22</v>
      </c>
      <c r="CX342">
        <v>22</v>
      </c>
      <c r="CZ342">
        <v>22</v>
      </c>
      <c r="DB342">
        <v>22</v>
      </c>
      <c r="DD342">
        <v>22</v>
      </c>
      <c r="DF342">
        <v>22</v>
      </c>
      <c r="DH342">
        <v>22</v>
      </c>
      <c r="DJ342">
        <v>22</v>
      </c>
      <c r="DL342">
        <v>22</v>
      </c>
      <c r="DN342">
        <v>22</v>
      </c>
      <c r="DP342">
        <v>22</v>
      </c>
      <c r="DR342">
        <v>22</v>
      </c>
      <c r="DT342">
        <v>22</v>
      </c>
      <c r="DV342">
        <v>22</v>
      </c>
      <c r="DX342">
        <v>22</v>
      </c>
      <c r="DZ342">
        <v>22</v>
      </c>
      <c r="EB342">
        <v>22</v>
      </c>
      <c r="ED342">
        <v>22</v>
      </c>
      <c r="EF342">
        <v>22</v>
      </c>
      <c r="EH342">
        <v>22</v>
      </c>
      <c r="EJ342">
        <v>22</v>
      </c>
      <c r="EL342">
        <v>22</v>
      </c>
      <c r="EN342">
        <v>22</v>
      </c>
      <c r="EP342">
        <v>22</v>
      </c>
      <c r="ER342">
        <v>22</v>
      </c>
      <c r="ET342">
        <v>22</v>
      </c>
      <c r="EV342">
        <v>22</v>
      </c>
      <c r="EX342">
        <v>22</v>
      </c>
      <c r="EZ342">
        <v>22</v>
      </c>
      <c r="FB342">
        <v>22</v>
      </c>
      <c r="FD342">
        <v>22</v>
      </c>
      <c r="FF342">
        <v>22</v>
      </c>
      <c r="FH342">
        <v>22</v>
      </c>
      <c r="FJ342">
        <v>22</v>
      </c>
      <c r="FL342">
        <v>22</v>
      </c>
      <c r="FN342">
        <v>22</v>
      </c>
      <c r="FP342">
        <v>22</v>
      </c>
      <c r="FR342">
        <v>22</v>
      </c>
      <c r="FT342">
        <v>22</v>
      </c>
      <c r="FV342">
        <v>22</v>
      </c>
      <c r="FX342">
        <v>22</v>
      </c>
      <c r="FZ342">
        <v>22</v>
      </c>
      <c r="GB342">
        <v>22</v>
      </c>
      <c r="GD342">
        <v>22</v>
      </c>
      <c r="GF342">
        <v>22</v>
      </c>
      <c r="GH342">
        <v>22</v>
      </c>
      <c r="GJ342">
        <v>22</v>
      </c>
      <c r="GL342">
        <v>22</v>
      </c>
      <c r="GN342">
        <v>22</v>
      </c>
      <c r="GP342">
        <v>22</v>
      </c>
      <c r="GR342">
        <v>22</v>
      </c>
      <c r="GT342">
        <v>22</v>
      </c>
      <c r="GV342">
        <v>22</v>
      </c>
      <c r="GX342">
        <v>22</v>
      </c>
      <c r="GZ342">
        <v>22</v>
      </c>
      <c r="HB342">
        <v>22</v>
      </c>
      <c r="HD342">
        <v>22</v>
      </c>
      <c r="HF342">
        <v>22</v>
      </c>
      <c r="HH342">
        <v>22</v>
      </c>
      <c r="HJ342">
        <v>22</v>
      </c>
      <c r="HL342">
        <v>22</v>
      </c>
      <c r="HN342">
        <v>22</v>
      </c>
      <c r="HP342">
        <v>22</v>
      </c>
      <c r="HR342">
        <v>22</v>
      </c>
      <c r="HT342">
        <v>22</v>
      </c>
      <c r="HV342">
        <v>22</v>
      </c>
      <c r="HX342">
        <v>22</v>
      </c>
      <c r="HZ342">
        <v>22</v>
      </c>
      <c r="IB342">
        <v>22</v>
      </c>
      <c r="ID342">
        <v>22</v>
      </c>
      <c r="IF342">
        <v>22</v>
      </c>
      <c r="IH342">
        <v>22</v>
      </c>
      <c r="IJ342">
        <v>22</v>
      </c>
      <c r="IL342">
        <v>22</v>
      </c>
      <c r="IN342">
        <v>22</v>
      </c>
      <c r="IP342">
        <v>22</v>
      </c>
      <c r="IR342">
        <v>22</v>
      </c>
      <c r="IT342">
        <v>22</v>
      </c>
      <c r="IV342">
        <v>22</v>
      </c>
      <c r="IX342">
        <v>22</v>
      </c>
      <c r="IZ342">
        <v>22</v>
      </c>
      <c r="JB342">
        <v>22</v>
      </c>
      <c r="JD342">
        <v>22</v>
      </c>
      <c r="JF342">
        <v>22</v>
      </c>
      <c r="JH342">
        <v>22</v>
      </c>
      <c r="JJ342">
        <v>22</v>
      </c>
      <c r="JL342">
        <v>22</v>
      </c>
      <c r="JN342">
        <v>22</v>
      </c>
      <c r="JP342">
        <v>22</v>
      </c>
      <c r="JR342">
        <v>22</v>
      </c>
      <c r="JT342">
        <v>22</v>
      </c>
      <c r="JV342">
        <v>22</v>
      </c>
      <c r="JX342">
        <v>22</v>
      </c>
      <c r="JZ342">
        <v>22</v>
      </c>
      <c r="KB342">
        <v>22</v>
      </c>
      <c r="KD342">
        <v>22</v>
      </c>
      <c r="KF342">
        <v>22</v>
      </c>
      <c r="KH342">
        <v>22</v>
      </c>
      <c r="KJ342">
        <v>22</v>
      </c>
      <c r="KL342">
        <v>22</v>
      </c>
      <c r="KN342">
        <v>22</v>
      </c>
      <c r="KP342">
        <v>22</v>
      </c>
      <c r="KR342">
        <v>22</v>
      </c>
      <c r="KT342">
        <v>22</v>
      </c>
      <c r="KV342">
        <v>22</v>
      </c>
      <c r="KX342">
        <v>22</v>
      </c>
      <c r="KZ342">
        <v>22</v>
      </c>
      <c r="LB342">
        <v>22</v>
      </c>
      <c r="LD342">
        <v>22</v>
      </c>
      <c r="LF342">
        <v>22</v>
      </c>
      <c r="LH342">
        <v>22</v>
      </c>
      <c r="LJ342">
        <v>22</v>
      </c>
      <c r="LL342">
        <v>22</v>
      </c>
      <c r="LN342">
        <v>22</v>
      </c>
      <c r="LP342">
        <v>22</v>
      </c>
      <c r="LR342">
        <v>22</v>
      </c>
      <c r="LT342">
        <v>22</v>
      </c>
      <c r="LV342">
        <v>22</v>
      </c>
      <c r="LX342">
        <v>22</v>
      </c>
      <c r="LZ342">
        <v>22</v>
      </c>
      <c r="MB342">
        <v>22</v>
      </c>
      <c r="MD342">
        <v>22</v>
      </c>
      <c r="MF342">
        <v>22</v>
      </c>
      <c r="MH342">
        <v>22</v>
      </c>
      <c r="MJ342">
        <v>22</v>
      </c>
      <c r="ML342">
        <v>22</v>
      </c>
      <c r="MN342">
        <v>22</v>
      </c>
      <c r="MP342">
        <v>22</v>
      </c>
      <c r="MR342">
        <v>22</v>
      </c>
      <c r="MT342">
        <v>22</v>
      </c>
      <c r="MV342">
        <v>22</v>
      </c>
      <c r="MX342">
        <v>22</v>
      </c>
      <c r="MZ342">
        <v>22</v>
      </c>
      <c r="NB342">
        <v>22</v>
      </c>
      <c r="ND342">
        <v>22</v>
      </c>
      <c r="NF342">
        <v>22</v>
      </c>
      <c r="NH342">
        <v>22</v>
      </c>
      <c r="NJ342">
        <v>22</v>
      </c>
      <c r="NL342">
        <v>22</v>
      </c>
      <c r="NN342">
        <v>22</v>
      </c>
      <c r="NP342">
        <v>22</v>
      </c>
      <c r="NR342">
        <v>22</v>
      </c>
      <c r="NT342">
        <v>22</v>
      </c>
      <c r="NV342">
        <v>22</v>
      </c>
      <c r="NX342">
        <v>22</v>
      </c>
      <c r="NZ342">
        <v>22</v>
      </c>
      <c r="OB342">
        <v>22</v>
      </c>
      <c r="OD342">
        <v>22</v>
      </c>
      <c r="OF342">
        <v>22</v>
      </c>
      <c r="OH342">
        <v>22</v>
      </c>
      <c r="OJ342">
        <v>22</v>
      </c>
      <c r="OL342">
        <v>22</v>
      </c>
      <c r="ON342">
        <v>22</v>
      </c>
      <c r="OP342">
        <v>22</v>
      </c>
      <c r="OR342">
        <v>22</v>
      </c>
      <c r="OT342">
        <v>22</v>
      </c>
      <c r="OV342">
        <v>22</v>
      </c>
      <c r="OX342">
        <v>22</v>
      </c>
      <c r="OZ342">
        <v>22</v>
      </c>
      <c r="PB342">
        <v>22</v>
      </c>
      <c r="PD342">
        <v>22</v>
      </c>
      <c r="PF342">
        <v>22</v>
      </c>
      <c r="PH342">
        <v>22</v>
      </c>
      <c r="PJ342">
        <v>22</v>
      </c>
      <c r="PL342">
        <v>22</v>
      </c>
      <c r="PN342">
        <v>22</v>
      </c>
      <c r="PP342">
        <v>22</v>
      </c>
      <c r="PR342">
        <v>22</v>
      </c>
      <c r="PT342">
        <v>22</v>
      </c>
      <c r="PV342">
        <v>22</v>
      </c>
      <c r="PX342">
        <v>22</v>
      </c>
      <c r="PZ342">
        <v>22</v>
      </c>
      <c r="QB342">
        <v>22</v>
      </c>
      <c r="QD342">
        <v>22</v>
      </c>
      <c r="QF342">
        <v>22</v>
      </c>
      <c r="QH342">
        <v>22</v>
      </c>
      <c r="QJ342">
        <v>22</v>
      </c>
      <c r="QL342">
        <v>22</v>
      </c>
      <c r="QN342">
        <v>22</v>
      </c>
      <c r="QP342">
        <v>22</v>
      </c>
      <c r="QR342">
        <v>22</v>
      </c>
      <c r="QT342">
        <v>22</v>
      </c>
      <c r="QV342">
        <v>22</v>
      </c>
      <c r="QX342">
        <v>22</v>
      </c>
      <c r="QZ342">
        <v>22</v>
      </c>
      <c r="RB342">
        <v>22</v>
      </c>
      <c r="RD342">
        <v>22</v>
      </c>
      <c r="RF342">
        <v>22</v>
      </c>
      <c r="RH342">
        <v>22</v>
      </c>
      <c r="RJ342">
        <v>22</v>
      </c>
      <c r="RL342">
        <v>22</v>
      </c>
      <c r="RN342">
        <v>22</v>
      </c>
      <c r="RP342">
        <v>22</v>
      </c>
      <c r="RR342">
        <v>22</v>
      </c>
      <c r="RT342">
        <v>22</v>
      </c>
      <c r="RV342">
        <v>22</v>
      </c>
      <c r="RX342">
        <v>22</v>
      </c>
      <c r="RZ342">
        <v>22</v>
      </c>
      <c r="SB342">
        <v>22</v>
      </c>
      <c r="SD342">
        <v>22</v>
      </c>
      <c r="SF342">
        <v>22</v>
      </c>
      <c r="SH342">
        <v>22</v>
      </c>
      <c r="SJ342">
        <v>22</v>
      </c>
      <c r="SL342">
        <v>22</v>
      </c>
      <c r="SN342">
        <v>22</v>
      </c>
      <c r="SP342">
        <v>22</v>
      </c>
      <c r="SR342">
        <v>22</v>
      </c>
      <c r="ST342">
        <v>22</v>
      </c>
      <c r="SV342">
        <v>22</v>
      </c>
      <c r="SX342">
        <v>22</v>
      </c>
      <c r="SZ342">
        <v>22</v>
      </c>
      <c r="TB342">
        <v>22</v>
      </c>
      <c r="TD342">
        <v>22</v>
      </c>
      <c r="TF342">
        <v>22</v>
      </c>
      <c r="TH342">
        <v>22</v>
      </c>
      <c r="TJ342">
        <v>22</v>
      </c>
      <c r="TL342">
        <v>22</v>
      </c>
      <c r="TN342">
        <v>22</v>
      </c>
      <c r="TP342">
        <v>22</v>
      </c>
      <c r="TR342">
        <v>22</v>
      </c>
      <c r="TT342">
        <v>22</v>
      </c>
      <c r="TV342">
        <v>22</v>
      </c>
      <c r="TX342">
        <v>22</v>
      </c>
      <c r="TZ342">
        <v>22</v>
      </c>
      <c r="UB342">
        <v>22</v>
      </c>
      <c r="UD342">
        <v>22</v>
      </c>
      <c r="UF342">
        <v>22</v>
      </c>
      <c r="UH342">
        <v>22</v>
      </c>
      <c r="UJ342">
        <v>22</v>
      </c>
      <c r="UL342">
        <v>22</v>
      </c>
      <c r="UN342">
        <v>22</v>
      </c>
      <c r="UP342">
        <v>22</v>
      </c>
      <c r="UR342">
        <v>22</v>
      </c>
      <c r="UT342">
        <v>22</v>
      </c>
      <c r="UV342">
        <v>22</v>
      </c>
      <c r="UX342">
        <v>22</v>
      </c>
      <c r="UZ342">
        <v>22</v>
      </c>
      <c r="VB342">
        <v>22</v>
      </c>
      <c r="VD342">
        <v>22</v>
      </c>
      <c r="VF342">
        <v>22</v>
      </c>
      <c r="VH342">
        <v>22</v>
      </c>
      <c r="VJ342">
        <v>22</v>
      </c>
      <c r="VL342">
        <v>22</v>
      </c>
      <c r="VN342">
        <v>22</v>
      </c>
      <c r="VP342">
        <v>22</v>
      </c>
      <c r="VR342">
        <v>22</v>
      </c>
      <c r="VT342">
        <v>22</v>
      </c>
      <c r="VV342">
        <v>22</v>
      </c>
      <c r="VX342">
        <v>22</v>
      </c>
      <c r="VZ342">
        <v>22</v>
      </c>
      <c r="WB342">
        <v>22</v>
      </c>
      <c r="WD342">
        <v>22</v>
      </c>
      <c r="WF342">
        <v>22</v>
      </c>
      <c r="WH342">
        <v>22</v>
      </c>
      <c r="WJ342">
        <v>22</v>
      </c>
      <c r="WL342">
        <v>22</v>
      </c>
      <c r="WN342">
        <v>22</v>
      </c>
      <c r="WP342">
        <v>22</v>
      </c>
      <c r="WR342">
        <v>22</v>
      </c>
      <c r="WT342">
        <v>22</v>
      </c>
      <c r="WV342">
        <v>22</v>
      </c>
      <c r="WX342">
        <v>22</v>
      </c>
      <c r="WZ342">
        <v>22</v>
      </c>
      <c r="XB342">
        <v>22</v>
      </c>
      <c r="XD342">
        <v>22</v>
      </c>
      <c r="XF342">
        <v>22</v>
      </c>
      <c r="XH342">
        <v>22</v>
      </c>
      <c r="XJ342">
        <v>22</v>
      </c>
      <c r="XL342">
        <v>22</v>
      </c>
      <c r="XN342">
        <v>22</v>
      </c>
      <c r="XP342">
        <v>22</v>
      </c>
      <c r="XR342">
        <v>22</v>
      </c>
      <c r="XT342">
        <v>22</v>
      </c>
      <c r="XV342">
        <v>22</v>
      </c>
      <c r="XX342">
        <v>22</v>
      </c>
      <c r="XZ342">
        <v>22</v>
      </c>
      <c r="YB342">
        <v>22</v>
      </c>
      <c r="YD342">
        <v>22</v>
      </c>
      <c r="YF342">
        <v>22</v>
      </c>
      <c r="YH342">
        <v>22</v>
      </c>
      <c r="YJ342">
        <v>22</v>
      </c>
      <c r="YL342">
        <v>22</v>
      </c>
      <c r="YN342">
        <v>22</v>
      </c>
      <c r="YP342">
        <v>22</v>
      </c>
      <c r="YR342">
        <v>22</v>
      </c>
      <c r="YT342">
        <v>22</v>
      </c>
      <c r="YV342">
        <v>22</v>
      </c>
      <c r="YX342">
        <v>22</v>
      </c>
      <c r="YZ342">
        <v>22</v>
      </c>
      <c r="ZB342">
        <v>22</v>
      </c>
      <c r="ZD342">
        <v>22</v>
      </c>
      <c r="ZF342">
        <v>22</v>
      </c>
      <c r="ZH342">
        <v>22</v>
      </c>
      <c r="ZJ342">
        <v>22</v>
      </c>
      <c r="ZL342">
        <v>22</v>
      </c>
      <c r="ZN342">
        <v>22</v>
      </c>
      <c r="ZP342">
        <v>22</v>
      </c>
      <c r="ZR342">
        <v>22</v>
      </c>
      <c r="ZT342">
        <v>22</v>
      </c>
      <c r="ZV342">
        <v>22</v>
      </c>
      <c r="ZX342">
        <v>22</v>
      </c>
      <c r="ZZ342">
        <v>22</v>
      </c>
      <c r="AAB342">
        <v>22</v>
      </c>
      <c r="AAD342">
        <v>22</v>
      </c>
      <c r="AAF342">
        <v>22</v>
      </c>
      <c r="AAH342">
        <v>22</v>
      </c>
      <c r="AAJ342">
        <v>22</v>
      </c>
      <c r="AAL342">
        <v>22</v>
      </c>
      <c r="AAN342">
        <v>22</v>
      </c>
      <c r="AAP342">
        <v>22</v>
      </c>
      <c r="AAR342">
        <v>22</v>
      </c>
      <c r="AAT342">
        <v>22</v>
      </c>
      <c r="AAV342">
        <v>22</v>
      </c>
      <c r="AAX342">
        <v>22</v>
      </c>
      <c r="AAZ342">
        <v>22</v>
      </c>
      <c r="ABB342">
        <v>22</v>
      </c>
      <c r="ABD342">
        <v>22</v>
      </c>
      <c r="ABF342">
        <v>22</v>
      </c>
      <c r="ABH342">
        <v>22</v>
      </c>
      <c r="ABJ342">
        <v>22</v>
      </c>
      <c r="ABL342">
        <v>22</v>
      </c>
      <c r="ABN342">
        <v>22</v>
      </c>
      <c r="ABP342">
        <v>22</v>
      </c>
      <c r="ABR342">
        <v>22</v>
      </c>
      <c r="ABT342">
        <v>22</v>
      </c>
      <c r="ABV342">
        <v>22</v>
      </c>
      <c r="ABX342">
        <v>22</v>
      </c>
      <c r="ABZ342">
        <v>22</v>
      </c>
      <c r="ACB342">
        <v>22</v>
      </c>
      <c r="ACD342">
        <v>22</v>
      </c>
      <c r="ACF342">
        <v>22</v>
      </c>
      <c r="ACH342">
        <v>22</v>
      </c>
      <c r="ACJ342">
        <v>22</v>
      </c>
      <c r="ACL342">
        <v>22</v>
      </c>
      <c r="ACN342">
        <v>22</v>
      </c>
      <c r="ACP342">
        <v>22</v>
      </c>
      <c r="ACR342">
        <v>22</v>
      </c>
      <c r="ACT342">
        <v>22</v>
      </c>
      <c r="ACV342">
        <v>22</v>
      </c>
      <c r="ACX342">
        <v>22</v>
      </c>
      <c r="ACZ342">
        <v>22</v>
      </c>
      <c r="ADB342">
        <v>22</v>
      </c>
      <c r="ADD342">
        <v>22</v>
      </c>
      <c r="ADF342">
        <v>22</v>
      </c>
      <c r="ADH342">
        <v>22</v>
      </c>
      <c r="ADJ342">
        <v>22</v>
      </c>
      <c r="ADL342">
        <v>22</v>
      </c>
      <c r="ADN342">
        <v>22</v>
      </c>
      <c r="ADP342">
        <v>22</v>
      </c>
      <c r="ADR342">
        <v>22</v>
      </c>
      <c r="ADT342">
        <v>22</v>
      </c>
      <c r="ADV342">
        <v>22</v>
      </c>
      <c r="ADX342">
        <v>22</v>
      </c>
      <c r="ADZ342">
        <v>22</v>
      </c>
      <c r="AEB342">
        <v>22</v>
      </c>
      <c r="AED342">
        <v>22</v>
      </c>
      <c r="AEF342">
        <v>22</v>
      </c>
      <c r="AEH342">
        <v>22</v>
      </c>
      <c r="AEJ342">
        <v>22</v>
      </c>
      <c r="AEL342">
        <v>22</v>
      </c>
      <c r="AEN342">
        <v>22</v>
      </c>
      <c r="AEP342">
        <v>22</v>
      </c>
      <c r="AER342">
        <v>22</v>
      </c>
      <c r="AET342">
        <v>22</v>
      </c>
      <c r="AEV342">
        <v>22</v>
      </c>
      <c r="AEX342">
        <v>22</v>
      </c>
      <c r="AEZ342">
        <v>22</v>
      </c>
      <c r="AFB342">
        <v>22</v>
      </c>
      <c r="AFD342">
        <v>22</v>
      </c>
      <c r="AFF342">
        <v>22</v>
      </c>
      <c r="AFH342">
        <v>22</v>
      </c>
      <c r="AFJ342">
        <v>22</v>
      </c>
      <c r="AFL342">
        <v>22</v>
      </c>
      <c r="AFN342">
        <v>22</v>
      </c>
      <c r="AFP342">
        <v>22</v>
      </c>
      <c r="AFR342">
        <v>22</v>
      </c>
      <c r="AFT342">
        <v>22</v>
      </c>
      <c r="AFV342">
        <v>22</v>
      </c>
      <c r="AFX342">
        <v>22</v>
      </c>
      <c r="AFZ342">
        <v>22</v>
      </c>
      <c r="AGB342">
        <v>22</v>
      </c>
      <c r="AGD342">
        <v>22</v>
      </c>
      <c r="AGF342">
        <v>22</v>
      </c>
      <c r="AGH342">
        <v>22</v>
      </c>
      <c r="AGJ342">
        <v>22</v>
      </c>
      <c r="AGL342">
        <v>22</v>
      </c>
      <c r="AGN342">
        <v>22</v>
      </c>
      <c r="AGP342">
        <v>22</v>
      </c>
      <c r="AGR342">
        <v>22</v>
      </c>
      <c r="AGT342">
        <v>22</v>
      </c>
      <c r="AGV342">
        <v>22</v>
      </c>
      <c r="AGX342">
        <v>22</v>
      </c>
      <c r="AGZ342">
        <v>22</v>
      </c>
      <c r="AHB342">
        <v>22</v>
      </c>
      <c r="AHD342">
        <v>22</v>
      </c>
      <c r="AHF342">
        <v>22</v>
      </c>
      <c r="AHH342">
        <v>22</v>
      </c>
      <c r="AHJ342">
        <v>22</v>
      </c>
      <c r="AHL342">
        <v>22</v>
      </c>
      <c r="AHN342">
        <v>22</v>
      </c>
      <c r="AHP342">
        <v>22</v>
      </c>
      <c r="AHR342">
        <v>22</v>
      </c>
      <c r="AHT342">
        <v>22</v>
      </c>
      <c r="AHV342">
        <v>22</v>
      </c>
      <c r="AHX342">
        <v>22</v>
      </c>
      <c r="AHZ342">
        <v>22</v>
      </c>
      <c r="AIB342">
        <v>22</v>
      </c>
      <c r="AID342">
        <v>22</v>
      </c>
      <c r="AIF342">
        <v>22</v>
      </c>
      <c r="AIH342">
        <v>22</v>
      </c>
      <c r="AIJ342">
        <v>22</v>
      </c>
      <c r="AIL342">
        <v>22</v>
      </c>
      <c r="AIN342">
        <v>22</v>
      </c>
      <c r="AIP342">
        <v>22</v>
      </c>
      <c r="AIR342">
        <v>22</v>
      </c>
      <c r="AIT342">
        <v>22</v>
      </c>
      <c r="AIV342">
        <v>22</v>
      </c>
      <c r="AIX342">
        <v>22</v>
      </c>
      <c r="AIZ342">
        <v>22</v>
      </c>
      <c r="AJB342">
        <v>22</v>
      </c>
      <c r="AJD342">
        <v>22</v>
      </c>
      <c r="AJF342">
        <v>22</v>
      </c>
      <c r="AJH342">
        <v>22</v>
      </c>
      <c r="AJJ342">
        <v>22</v>
      </c>
      <c r="AJL342">
        <v>22</v>
      </c>
      <c r="AJN342">
        <v>22</v>
      </c>
      <c r="AJP342">
        <v>22</v>
      </c>
      <c r="AJR342">
        <v>22</v>
      </c>
      <c r="AJT342">
        <v>22</v>
      </c>
      <c r="AJV342">
        <v>22</v>
      </c>
      <c r="AJX342">
        <v>22</v>
      </c>
      <c r="AJZ342">
        <v>22</v>
      </c>
      <c r="AKB342">
        <v>22</v>
      </c>
      <c r="AKD342">
        <v>22</v>
      </c>
      <c r="AKF342">
        <v>22</v>
      </c>
      <c r="AKH342">
        <v>22</v>
      </c>
      <c r="AKJ342">
        <v>22</v>
      </c>
      <c r="AKL342">
        <v>22</v>
      </c>
      <c r="AKN342">
        <v>22</v>
      </c>
      <c r="AKP342">
        <v>22</v>
      </c>
      <c r="AKR342">
        <v>22</v>
      </c>
      <c r="AKT342">
        <v>22</v>
      </c>
      <c r="AKV342">
        <v>22</v>
      </c>
      <c r="AKX342">
        <v>22</v>
      </c>
      <c r="AKZ342">
        <v>22</v>
      </c>
      <c r="ALB342">
        <v>22</v>
      </c>
      <c r="ALD342">
        <v>22</v>
      </c>
      <c r="ALF342">
        <v>22</v>
      </c>
      <c r="ALH342">
        <v>22</v>
      </c>
      <c r="ALJ342">
        <v>22</v>
      </c>
      <c r="ALL342">
        <v>22</v>
      </c>
      <c r="ALN342">
        <v>22</v>
      </c>
      <c r="ALP342">
        <v>22</v>
      </c>
      <c r="ALR342">
        <v>22</v>
      </c>
    </row>
    <row r="343" spans="1:1006" x14ac:dyDescent="0.25">
      <c r="A343">
        <v>39</v>
      </c>
      <c r="B343">
        <v>12.03013</v>
      </c>
      <c r="H343">
        <v>39</v>
      </c>
      <c r="J343">
        <v>39</v>
      </c>
      <c r="L343">
        <v>39</v>
      </c>
      <c r="N343">
        <v>39</v>
      </c>
      <c r="P343">
        <v>39</v>
      </c>
      <c r="R343">
        <v>39</v>
      </c>
      <c r="T343">
        <v>39</v>
      </c>
      <c r="V343">
        <v>39</v>
      </c>
      <c r="X343">
        <v>39</v>
      </c>
      <c r="Z343">
        <v>39</v>
      </c>
      <c r="AB343">
        <v>39</v>
      </c>
      <c r="AD343">
        <v>39</v>
      </c>
      <c r="AF343">
        <v>39</v>
      </c>
      <c r="AH343">
        <v>39</v>
      </c>
      <c r="AJ343">
        <v>39</v>
      </c>
      <c r="AL343">
        <v>39</v>
      </c>
      <c r="AN343">
        <v>39</v>
      </c>
      <c r="AP343">
        <v>39</v>
      </c>
      <c r="AR343">
        <v>39</v>
      </c>
      <c r="AT343">
        <v>39</v>
      </c>
      <c r="AV343">
        <v>39</v>
      </c>
      <c r="AX343">
        <v>39</v>
      </c>
      <c r="AZ343">
        <v>39</v>
      </c>
      <c r="BB343">
        <v>39</v>
      </c>
      <c r="BD343">
        <v>39</v>
      </c>
      <c r="BF343">
        <v>39</v>
      </c>
      <c r="BH343">
        <v>39</v>
      </c>
      <c r="BJ343">
        <v>39</v>
      </c>
      <c r="BL343">
        <v>39</v>
      </c>
      <c r="BN343">
        <v>39</v>
      </c>
      <c r="BP343">
        <v>39</v>
      </c>
      <c r="BR343">
        <v>39</v>
      </c>
      <c r="BT343">
        <v>39</v>
      </c>
      <c r="BV343">
        <v>39</v>
      </c>
      <c r="BX343">
        <v>39</v>
      </c>
      <c r="BZ343">
        <v>39</v>
      </c>
      <c r="CB343">
        <v>39</v>
      </c>
      <c r="CD343">
        <v>39</v>
      </c>
      <c r="CF343">
        <v>39</v>
      </c>
      <c r="CH343">
        <v>39</v>
      </c>
      <c r="CJ343">
        <v>39</v>
      </c>
      <c r="CL343">
        <v>39</v>
      </c>
      <c r="CN343">
        <v>39</v>
      </c>
      <c r="CP343">
        <v>39</v>
      </c>
      <c r="CR343">
        <v>39</v>
      </c>
      <c r="CT343">
        <v>39</v>
      </c>
      <c r="CV343">
        <v>39</v>
      </c>
      <c r="CX343">
        <v>39</v>
      </c>
      <c r="CZ343">
        <v>39</v>
      </c>
      <c r="DB343">
        <v>39</v>
      </c>
      <c r="DD343">
        <v>39</v>
      </c>
      <c r="DF343">
        <v>39</v>
      </c>
      <c r="DH343">
        <v>39</v>
      </c>
      <c r="DJ343">
        <v>39</v>
      </c>
      <c r="DL343">
        <v>39</v>
      </c>
      <c r="DN343">
        <v>39</v>
      </c>
      <c r="DP343">
        <v>39</v>
      </c>
      <c r="DR343">
        <v>39</v>
      </c>
      <c r="DT343">
        <v>39</v>
      </c>
      <c r="DV343">
        <v>39</v>
      </c>
      <c r="DX343">
        <v>39</v>
      </c>
      <c r="DZ343">
        <v>39</v>
      </c>
      <c r="EB343">
        <v>39</v>
      </c>
      <c r="ED343">
        <v>39</v>
      </c>
      <c r="EF343">
        <v>39</v>
      </c>
      <c r="EH343">
        <v>39</v>
      </c>
      <c r="EJ343">
        <v>39</v>
      </c>
      <c r="EL343">
        <v>39</v>
      </c>
      <c r="EN343">
        <v>39</v>
      </c>
      <c r="EP343">
        <v>39</v>
      </c>
      <c r="ER343">
        <v>39</v>
      </c>
      <c r="ET343">
        <v>39</v>
      </c>
      <c r="EV343">
        <v>39</v>
      </c>
      <c r="EX343">
        <v>39</v>
      </c>
      <c r="EZ343">
        <v>39</v>
      </c>
      <c r="FB343">
        <v>39</v>
      </c>
      <c r="FD343">
        <v>39</v>
      </c>
      <c r="FF343">
        <v>39</v>
      </c>
      <c r="FH343">
        <v>39</v>
      </c>
      <c r="FJ343">
        <v>39</v>
      </c>
      <c r="FL343">
        <v>39</v>
      </c>
      <c r="FN343">
        <v>39</v>
      </c>
      <c r="FP343">
        <v>39</v>
      </c>
      <c r="FR343">
        <v>39</v>
      </c>
      <c r="FT343">
        <v>39</v>
      </c>
      <c r="FV343">
        <v>39</v>
      </c>
      <c r="FX343">
        <v>39</v>
      </c>
      <c r="FZ343">
        <v>39</v>
      </c>
      <c r="GB343">
        <v>39</v>
      </c>
      <c r="GD343">
        <v>39</v>
      </c>
      <c r="GF343">
        <v>39</v>
      </c>
      <c r="GH343">
        <v>39</v>
      </c>
      <c r="GJ343">
        <v>39</v>
      </c>
      <c r="GL343">
        <v>39</v>
      </c>
      <c r="GN343">
        <v>39</v>
      </c>
      <c r="GP343">
        <v>39</v>
      </c>
      <c r="GR343">
        <v>39</v>
      </c>
      <c r="GT343">
        <v>39</v>
      </c>
      <c r="GV343">
        <v>39</v>
      </c>
      <c r="GX343">
        <v>39</v>
      </c>
      <c r="GZ343">
        <v>39</v>
      </c>
      <c r="HB343">
        <v>39</v>
      </c>
      <c r="HD343">
        <v>39</v>
      </c>
      <c r="HF343">
        <v>39</v>
      </c>
      <c r="HH343">
        <v>39</v>
      </c>
      <c r="HJ343">
        <v>39</v>
      </c>
      <c r="HL343">
        <v>39</v>
      </c>
      <c r="HN343">
        <v>39</v>
      </c>
      <c r="HP343">
        <v>39</v>
      </c>
      <c r="HR343">
        <v>39</v>
      </c>
      <c r="HT343">
        <v>39</v>
      </c>
      <c r="HV343">
        <v>39</v>
      </c>
      <c r="HX343">
        <v>39</v>
      </c>
      <c r="HZ343">
        <v>39</v>
      </c>
      <c r="IB343">
        <v>39</v>
      </c>
      <c r="ID343">
        <v>39</v>
      </c>
      <c r="IF343">
        <v>39</v>
      </c>
      <c r="IH343">
        <v>39</v>
      </c>
      <c r="IJ343">
        <v>39</v>
      </c>
      <c r="IL343">
        <v>39</v>
      </c>
      <c r="IN343">
        <v>39</v>
      </c>
      <c r="IP343">
        <v>39</v>
      </c>
      <c r="IR343">
        <v>39</v>
      </c>
      <c r="IT343">
        <v>39</v>
      </c>
      <c r="IV343">
        <v>39</v>
      </c>
      <c r="IX343">
        <v>39</v>
      </c>
      <c r="IZ343">
        <v>39</v>
      </c>
      <c r="JB343">
        <v>39</v>
      </c>
      <c r="JD343">
        <v>39</v>
      </c>
      <c r="JF343">
        <v>39</v>
      </c>
      <c r="JH343">
        <v>39</v>
      </c>
      <c r="JJ343">
        <v>39</v>
      </c>
      <c r="JL343">
        <v>39</v>
      </c>
      <c r="JN343">
        <v>39</v>
      </c>
      <c r="JP343">
        <v>39</v>
      </c>
      <c r="JR343">
        <v>39</v>
      </c>
      <c r="JT343">
        <v>39</v>
      </c>
      <c r="JV343">
        <v>39</v>
      </c>
      <c r="JX343">
        <v>39</v>
      </c>
      <c r="JZ343">
        <v>39</v>
      </c>
      <c r="KB343">
        <v>39</v>
      </c>
      <c r="KD343">
        <v>39</v>
      </c>
      <c r="KF343">
        <v>39</v>
      </c>
      <c r="KH343">
        <v>39</v>
      </c>
      <c r="KJ343">
        <v>39</v>
      </c>
      <c r="KL343">
        <v>39</v>
      </c>
      <c r="KN343">
        <v>39</v>
      </c>
      <c r="KP343">
        <v>39</v>
      </c>
      <c r="KR343">
        <v>39</v>
      </c>
      <c r="KT343">
        <v>39</v>
      </c>
      <c r="KV343">
        <v>39</v>
      </c>
      <c r="KX343">
        <v>39</v>
      </c>
      <c r="KZ343">
        <v>39</v>
      </c>
      <c r="LB343">
        <v>39</v>
      </c>
      <c r="LD343">
        <v>39</v>
      </c>
      <c r="LF343">
        <v>39</v>
      </c>
      <c r="LH343">
        <v>39</v>
      </c>
      <c r="LJ343">
        <v>39</v>
      </c>
      <c r="LL343">
        <v>39</v>
      </c>
      <c r="LN343">
        <v>39</v>
      </c>
      <c r="LP343">
        <v>39</v>
      </c>
      <c r="LR343">
        <v>39</v>
      </c>
      <c r="LT343">
        <v>39</v>
      </c>
      <c r="LV343">
        <v>39</v>
      </c>
      <c r="LX343">
        <v>39</v>
      </c>
      <c r="LZ343">
        <v>39</v>
      </c>
      <c r="MB343">
        <v>39</v>
      </c>
      <c r="MD343">
        <v>39</v>
      </c>
      <c r="MF343">
        <v>39</v>
      </c>
      <c r="MH343">
        <v>39</v>
      </c>
      <c r="MJ343">
        <v>39</v>
      </c>
      <c r="ML343">
        <v>39</v>
      </c>
      <c r="MN343">
        <v>39</v>
      </c>
      <c r="MP343">
        <v>39</v>
      </c>
      <c r="MR343">
        <v>39</v>
      </c>
      <c r="MT343">
        <v>39</v>
      </c>
      <c r="MV343">
        <v>39</v>
      </c>
      <c r="MX343">
        <v>39</v>
      </c>
      <c r="MZ343">
        <v>39</v>
      </c>
      <c r="NB343">
        <v>39</v>
      </c>
      <c r="ND343">
        <v>39</v>
      </c>
      <c r="NF343">
        <v>39</v>
      </c>
      <c r="NH343">
        <v>39</v>
      </c>
      <c r="NJ343">
        <v>39</v>
      </c>
      <c r="NL343">
        <v>39</v>
      </c>
      <c r="NN343">
        <v>39</v>
      </c>
      <c r="NP343">
        <v>39</v>
      </c>
      <c r="NR343">
        <v>39</v>
      </c>
      <c r="NT343">
        <v>39</v>
      </c>
      <c r="NV343">
        <v>39</v>
      </c>
      <c r="NX343">
        <v>39</v>
      </c>
      <c r="NZ343">
        <v>39</v>
      </c>
      <c r="OB343">
        <v>39</v>
      </c>
      <c r="OD343">
        <v>39</v>
      </c>
      <c r="OF343">
        <v>39</v>
      </c>
      <c r="OH343">
        <v>39</v>
      </c>
      <c r="OJ343">
        <v>39</v>
      </c>
      <c r="OL343">
        <v>39</v>
      </c>
      <c r="ON343">
        <v>39</v>
      </c>
      <c r="OP343">
        <v>39</v>
      </c>
      <c r="OR343">
        <v>39</v>
      </c>
      <c r="OT343">
        <v>39</v>
      </c>
      <c r="OV343">
        <v>39</v>
      </c>
      <c r="OX343">
        <v>39</v>
      </c>
      <c r="OZ343">
        <v>39</v>
      </c>
      <c r="PB343">
        <v>39</v>
      </c>
      <c r="PD343">
        <v>39</v>
      </c>
      <c r="PF343">
        <v>39</v>
      </c>
      <c r="PH343">
        <v>39</v>
      </c>
      <c r="PJ343">
        <v>39</v>
      </c>
      <c r="PL343">
        <v>39</v>
      </c>
      <c r="PN343">
        <v>39</v>
      </c>
      <c r="PP343">
        <v>39</v>
      </c>
      <c r="PR343">
        <v>39</v>
      </c>
      <c r="PT343">
        <v>39</v>
      </c>
      <c r="PV343">
        <v>39</v>
      </c>
      <c r="PX343">
        <v>39</v>
      </c>
      <c r="PZ343">
        <v>39</v>
      </c>
      <c r="QB343">
        <v>39</v>
      </c>
      <c r="QD343">
        <v>39</v>
      </c>
      <c r="QF343">
        <v>39</v>
      </c>
      <c r="QH343">
        <v>39</v>
      </c>
      <c r="QJ343">
        <v>39</v>
      </c>
      <c r="QL343">
        <v>39</v>
      </c>
      <c r="QN343">
        <v>39</v>
      </c>
      <c r="QP343">
        <v>39</v>
      </c>
      <c r="QR343">
        <v>39</v>
      </c>
      <c r="QT343">
        <v>39</v>
      </c>
      <c r="QV343">
        <v>39</v>
      </c>
      <c r="QX343">
        <v>39</v>
      </c>
      <c r="QZ343">
        <v>39</v>
      </c>
      <c r="RB343">
        <v>39</v>
      </c>
      <c r="RD343">
        <v>39</v>
      </c>
      <c r="RF343">
        <v>39</v>
      </c>
      <c r="RH343">
        <v>39</v>
      </c>
      <c r="RJ343">
        <v>39</v>
      </c>
      <c r="RL343">
        <v>39</v>
      </c>
      <c r="RN343">
        <v>39</v>
      </c>
      <c r="RP343">
        <v>39</v>
      </c>
      <c r="RR343">
        <v>39</v>
      </c>
      <c r="RT343">
        <v>39</v>
      </c>
      <c r="RV343">
        <v>39</v>
      </c>
      <c r="RX343">
        <v>39</v>
      </c>
      <c r="RZ343">
        <v>39</v>
      </c>
      <c r="SB343">
        <v>39</v>
      </c>
      <c r="SD343">
        <v>39</v>
      </c>
      <c r="SF343">
        <v>39</v>
      </c>
      <c r="SH343">
        <v>39</v>
      </c>
      <c r="SJ343">
        <v>39</v>
      </c>
      <c r="SL343">
        <v>39</v>
      </c>
      <c r="SN343">
        <v>39</v>
      </c>
      <c r="SP343">
        <v>39</v>
      </c>
      <c r="SR343">
        <v>39</v>
      </c>
      <c r="ST343">
        <v>39</v>
      </c>
      <c r="SV343">
        <v>39</v>
      </c>
      <c r="SX343">
        <v>39</v>
      </c>
      <c r="SZ343">
        <v>39</v>
      </c>
      <c r="TB343">
        <v>39</v>
      </c>
      <c r="TD343">
        <v>39</v>
      </c>
      <c r="TF343">
        <v>39</v>
      </c>
      <c r="TH343">
        <v>39</v>
      </c>
      <c r="TJ343">
        <v>39</v>
      </c>
      <c r="TL343">
        <v>39</v>
      </c>
      <c r="TN343">
        <v>39</v>
      </c>
      <c r="TP343">
        <v>39</v>
      </c>
      <c r="TR343">
        <v>39</v>
      </c>
      <c r="TT343">
        <v>39</v>
      </c>
      <c r="TV343">
        <v>39</v>
      </c>
      <c r="TX343">
        <v>39</v>
      </c>
      <c r="TZ343">
        <v>39</v>
      </c>
      <c r="UB343">
        <v>39</v>
      </c>
      <c r="UD343">
        <v>39</v>
      </c>
      <c r="UF343">
        <v>39</v>
      </c>
      <c r="UH343">
        <v>39</v>
      </c>
      <c r="UJ343">
        <v>39</v>
      </c>
      <c r="UL343">
        <v>39</v>
      </c>
      <c r="UN343">
        <v>39</v>
      </c>
      <c r="UP343">
        <v>39</v>
      </c>
      <c r="UR343">
        <v>39</v>
      </c>
      <c r="UT343">
        <v>39</v>
      </c>
      <c r="UV343">
        <v>39</v>
      </c>
      <c r="UX343">
        <v>39</v>
      </c>
      <c r="UZ343">
        <v>39</v>
      </c>
      <c r="VB343">
        <v>39</v>
      </c>
      <c r="VD343">
        <v>39</v>
      </c>
      <c r="VF343">
        <v>39</v>
      </c>
      <c r="VH343">
        <v>39</v>
      </c>
      <c r="VJ343">
        <v>39</v>
      </c>
      <c r="VL343">
        <v>39</v>
      </c>
      <c r="VN343">
        <v>39</v>
      </c>
      <c r="VP343">
        <v>39</v>
      </c>
      <c r="VR343">
        <v>39</v>
      </c>
      <c r="VT343">
        <v>39</v>
      </c>
      <c r="VV343">
        <v>39</v>
      </c>
      <c r="VX343">
        <v>39</v>
      </c>
      <c r="VZ343">
        <v>39</v>
      </c>
      <c r="WB343">
        <v>39</v>
      </c>
      <c r="WD343">
        <v>39</v>
      </c>
      <c r="WF343">
        <v>39</v>
      </c>
      <c r="WH343">
        <v>39</v>
      </c>
      <c r="WJ343">
        <v>39</v>
      </c>
      <c r="WL343">
        <v>39</v>
      </c>
      <c r="WN343">
        <v>39</v>
      </c>
      <c r="WP343">
        <v>39</v>
      </c>
      <c r="WR343">
        <v>39</v>
      </c>
      <c r="WT343">
        <v>39</v>
      </c>
      <c r="WV343">
        <v>39</v>
      </c>
      <c r="WX343">
        <v>39</v>
      </c>
      <c r="WZ343">
        <v>39</v>
      </c>
      <c r="XB343">
        <v>39</v>
      </c>
      <c r="XD343">
        <v>39</v>
      </c>
      <c r="XF343">
        <v>39</v>
      </c>
      <c r="XH343">
        <v>39</v>
      </c>
      <c r="XJ343">
        <v>39</v>
      </c>
      <c r="XL343">
        <v>39</v>
      </c>
      <c r="XN343">
        <v>39</v>
      </c>
      <c r="XP343">
        <v>39</v>
      </c>
      <c r="XR343">
        <v>39</v>
      </c>
      <c r="XT343">
        <v>39</v>
      </c>
      <c r="XV343">
        <v>39</v>
      </c>
      <c r="XX343">
        <v>39</v>
      </c>
      <c r="XZ343">
        <v>39</v>
      </c>
      <c r="YB343">
        <v>39</v>
      </c>
      <c r="YD343">
        <v>39</v>
      </c>
      <c r="YF343">
        <v>39</v>
      </c>
      <c r="YH343">
        <v>39</v>
      </c>
      <c r="YJ343">
        <v>39</v>
      </c>
      <c r="YL343">
        <v>39</v>
      </c>
      <c r="YN343">
        <v>39</v>
      </c>
      <c r="YP343">
        <v>39</v>
      </c>
      <c r="YR343">
        <v>39</v>
      </c>
      <c r="YT343">
        <v>39</v>
      </c>
      <c r="YV343">
        <v>39</v>
      </c>
      <c r="YX343">
        <v>39</v>
      </c>
      <c r="YZ343">
        <v>39</v>
      </c>
      <c r="ZB343">
        <v>39</v>
      </c>
      <c r="ZD343">
        <v>39</v>
      </c>
      <c r="ZF343">
        <v>39</v>
      </c>
      <c r="ZH343">
        <v>39</v>
      </c>
      <c r="ZJ343">
        <v>39</v>
      </c>
      <c r="ZL343">
        <v>39</v>
      </c>
      <c r="ZN343">
        <v>39</v>
      </c>
      <c r="ZP343">
        <v>39</v>
      </c>
      <c r="ZR343">
        <v>39</v>
      </c>
      <c r="ZT343">
        <v>39</v>
      </c>
      <c r="ZV343">
        <v>39</v>
      </c>
      <c r="ZX343">
        <v>39</v>
      </c>
      <c r="ZZ343">
        <v>39</v>
      </c>
      <c r="AAB343">
        <v>39</v>
      </c>
      <c r="AAD343">
        <v>39</v>
      </c>
      <c r="AAF343">
        <v>39</v>
      </c>
      <c r="AAH343">
        <v>39</v>
      </c>
      <c r="AAJ343">
        <v>39</v>
      </c>
      <c r="AAL343">
        <v>39</v>
      </c>
      <c r="AAN343">
        <v>39</v>
      </c>
      <c r="AAP343">
        <v>39</v>
      </c>
      <c r="AAR343">
        <v>39</v>
      </c>
      <c r="AAT343">
        <v>39</v>
      </c>
      <c r="AAV343">
        <v>39</v>
      </c>
      <c r="AAX343">
        <v>39</v>
      </c>
      <c r="AAZ343">
        <v>39</v>
      </c>
      <c r="ABB343">
        <v>39</v>
      </c>
      <c r="ABD343">
        <v>39</v>
      </c>
      <c r="ABF343">
        <v>39</v>
      </c>
      <c r="ABH343">
        <v>39</v>
      </c>
      <c r="ABJ343">
        <v>39</v>
      </c>
      <c r="ABL343">
        <v>39</v>
      </c>
      <c r="ABN343">
        <v>39</v>
      </c>
      <c r="ABP343">
        <v>39</v>
      </c>
      <c r="ABR343">
        <v>39</v>
      </c>
      <c r="ABT343">
        <v>39</v>
      </c>
      <c r="ABV343">
        <v>39</v>
      </c>
      <c r="ABX343">
        <v>39</v>
      </c>
      <c r="ABZ343">
        <v>39</v>
      </c>
      <c r="ACB343">
        <v>39</v>
      </c>
      <c r="ACD343">
        <v>39</v>
      </c>
      <c r="ACF343">
        <v>39</v>
      </c>
      <c r="ACH343">
        <v>39</v>
      </c>
      <c r="ACJ343">
        <v>39</v>
      </c>
      <c r="ACL343">
        <v>39</v>
      </c>
      <c r="ACN343">
        <v>39</v>
      </c>
      <c r="ACP343">
        <v>39</v>
      </c>
      <c r="ACR343">
        <v>39</v>
      </c>
      <c r="ACT343">
        <v>39</v>
      </c>
      <c r="ACV343">
        <v>39</v>
      </c>
      <c r="ACX343">
        <v>39</v>
      </c>
      <c r="ACZ343">
        <v>39</v>
      </c>
      <c r="ADB343">
        <v>39</v>
      </c>
      <c r="ADD343">
        <v>39</v>
      </c>
      <c r="ADF343">
        <v>39</v>
      </c>
      <c r="ADH343">
        <v>39</v>
      </c>
      <c r="ADJ343">
        <v>39</v>
      </c>
      <c r="ADL343">
        <v>39</v>
      </c>
      <c r="ADN343">
        <v>39</v>
      </c>
      <c r="ADP343">
        <v>39</v>
      </c>
      <c r="ADR343">
        <v>39</v>
      </c>
      <c r="ADT343">
        <v>39</v>
      </c>
      <c r="ADV343">
        <v>39</v>
      </c>
      <c r="ADX343">
        <v>39</v>
      </c>
      <c r="ADZ343">
        <v>39</v>
      </c>
      <c r="AEB343">
        <v>39</v>
      </c>
      <c r="AED343">
        <v>39</v>
      </c>
      <c r="AEF343">
        <v>39</v>
      </c>
      <c r="AEH343">
        <v>39</v>
      </c>
      <c r="AEJ343">
        <v>39</v>
      </c>
      <c r="AEL343">
        <v>39</v>
      </c>
      <c r="AEN343">
        <v>39</v>
      </c>
      <c r="AEP343">
        <v>39</v>
      </c>
      <c r="AER343">
        <v>39</v>
      </c>
      <c r="AET343">
        <v>39</v>
      </c>
      <c r="AEV343">
        <v>39</v>
      </c>
      <c r="AEX343">
        <v>39</v>
      </c>
      <c r="AEZ343">
        <v>39</v>
      </c>
      <c r="AFB343">
        <v>39</v>
      </c>
      <c r="AFD343">
        <v>39</v>
      </c>
      <c r="AFF343">
        <v>39</v>
      </c>
      <c r="AFH343">
        <v>39</v>
      </c>
      <c r="AFJ343">
        <v>39</v>
      </c>
      <c r="AFL343">
        <v>39</v>
      </c>
      <c r="AFN343">
        <v>39</v>
      </c>
      <c r="AFP343">
        <v>39</v>
      </c>
      <c r="AFR343">
        <v>39</v>
      </c>
      <c r="AFT343">
        <v>39</v>
      </c>
      <c r="AFV343">
        <v>39</v>
      </c>
      <c r="AFX343">
        <v>39</v>
      </c>
      <c r="AFZ343">
        <v>39</v>
      </c>
      <c r="AGB343">
        <v>39</v>
      </c>
      <c r="AGD343">
        <v>39</v>
      </c>
      <c r="AGF343">
        <v>39</v>
      </c>
      <c r="AGH343">
        <v>39</v>
      </c>
      <c r="AGJ343">
        <v>39</v>
      </c>
      <c r="AGL343">
        <v>39</v>
      </c>
      <c r="AGN343">
        <v>39</v>
      </c>
      <c r="AGP343">
        <v>39</v>
      </c>
      <c r="AGR343">
        <v>39</v>
      </c>
      <c r="AGT343">
        <v>39</v>
      </c>
      <c r="AGV343">
        <v>39</v>
      </c>
      <c r="AGX343">
        <v>39</v>
      </c>
      <c r="AGZ343">
        <v>39</v>
      </c>
      <c r="AHB343">
        <v>39</v>
      </c>
      <c r="AHD343">
        <v>39</v>
      </c>
      <c r="AHF343">
        <v>39</v>
      </c>
      <c r="AHH343">
        <v>39</v>
      </c>
      <c r="AHJ343">
        <v>39</v>
      </c>
      <c r="AHL343">
        <v>39</v>
      </c>
      <c r="AHN343">
        <v>39</v>
      </c>
      <c r="AHP343">
        <v>39</v>
      </c>
      <c r="AHR343">
        <v>39</v>
      </c>
      <c r="AHT343">
        <v>39</v>
      </c>
      <c r="AHV343">
        <v>39</v>
      </c>
      <c r="AHX343">
        <v>39</v>
      </c>
      <c r="AHZ343">
        <v>39</v>
      </c>
      <c r="AIB343">
        <v>39</v>
      </c>
      <c r="AID343">
        <v>39</v>
      </c>
      <c r="AIF343">
        <v>39</v>
      </c>
      <c r="AIH343">
        <v>39</v>
      </c>
      <c r="AIJ343">
        <v>39</v>
      </c>
      <c r="AIL343">
        <v>39</v>
      </c>
      <c r="AIN343">
        <v>39</v>
      </c>
      <c r="AIP343">
        <v>39</v>
      </c>
      <c r="AIR343">
        <v>39</v>
      </c>
      <c r="AIT343">
        <v>39</v>
      </c>
      <c r="AIV343">
        <v>39</v>
      </c>
      <c r="AIX343">
        <v>39</v>
      </c>
      <c r="AIZ343">
        <v>39</v>
      </c>
      <c r="AJB343">
        <v>39</v>
      </c>
      <c r="AJD343">
        <v>39</v>
      </c>
      <c r="AJF343">
        <v>39</v>
      </c>
      <c r="AJH343">
        <v>39</v>
      </c>
      <c r="AJJ343">
        <v>39</v>
      </c>
      <c r="AJL343">
        <v>39</v>
      </c>
      <c r="AJN343">
        <v>39</v>
      </c>
      <c r="AJP343">
        <v>39</v>
      </c>
      <c r="AJR343">
        <v>39</v>
      </c>
      <c r="AJT343">
        <v>39</v>
      </c>
      <c r="AJV343">
        <v>39</v>
      </c>
      <c r="AJX343">
        <v>39</v>
      </c>
      <c r="AJZ343">
        <v>39</v>
      </c>
      <c r="AKB343">
        <v>39</v>
      </c>
      <c r="AKD343">
        <v>39</v>
      </c>
      <c r="AKF343">
        <v>39</v>
      </c>
      <c r="AKH343">
        <v>39</v>
      </c>
      <c r="AKJ343">
        <v>39</v>
      </c>
      <c r="AKL343">
        <v>39</v>
      </c>
      <c r="AKN343">
        <v>39</v>
      </c>
      <c r="AKP343">
        <v>39</v>
      </c>
      <c r="AKR343">
        <v>39</v>
      </c>
      <c r="AKT343">
        <v>39</v>
      </c>
      <c r="AKV343">
        <v>39</v>
      </c>
      <c r="AKX343">
        <v>39</v>
      </c>
      <c r="AKZ343">
        <v>39</v>
      </c>
      <c r="ALB343">
        <v>39</v>
      </c>
      <c r="ALD343">
        <v>39</v>
      </c>
      <c r="ALF343">
        <v>39</v>
      </c>
      <c r="ALH343">
        <v>39</v>
      </c>
      <c r="ALJ343">
        <v>39</v>
      </c>
      <c r="ALL343">
        <v>39</v>
      </c>
      <c r="ALN343">
        <v>39</v>
      </c>
      <c r="ALP343">
        <v>39</v>
      </c>
      <c r="ALR343">
        <v>39</v>
      </c>
    </row>
    <row r="344" spans="1:1006" x14ac:dyDescent="0.25">
      <c r="A344">
        <v>66</v>
      </c>
      <c r="B344">
        <v>12.029580000000001</v>
      </c>
      <c r="H344">
        <v>66</v>
      </c>
      <c r="J344">
        <v>66</v>
      </c>
      <c r="L344">
        <v>66</v>
      </c>
      <c r="N344">
        <v>66</v>
      </c>
      <c r="P344">
        <v>66</v>
      </c>
      <c r="R344">
        <v>66</v>
      </c>
      <c r="T344">
        <v>66</v>
      </c>
      <c r="V344">
        <v>66</v>
      </c>
      <c r="X344">
        <v>66</v>
      </c>
      <c r="Z344">
        <v>66</v>
      </c>
      <c r="AB344">
        <v>66</v>
      </c>
      <c r="AD344">
        <v>66</v>
      </c>
      <c r="AF344">
        <v>66</v>
      </c>
      <c r="AH344">
        <v>66</v>
      </c>
      <c r="AJ344">
        <v>66</v>
      </c>
      <c r="AL344">
        <v>66</v>
      </c>
      <c r="AN344">
        <v>66</v>
      </c>
      <c r="AP344">
        <v>66</v>
      </c>
      <c r="AR344">
        <v>66</v>
      </c>
      <c r="AT344">
        <v>66</v>
      </c>
      <c r="AV344">
        <v>66</v>
      </c>
      <c r="AX344">
        <v>66</v>
      </c>
      <c r="AZ344">
        <v>66</v>
      </c>
      <c r="BB344">
        <v>66</v>
      </c>
      <c r="BD344">
        <v>66</v>
      </c>
      <c r="BF344">
        <v>66</v>
      </c>
      <c r="BH344">
        <v>66</v>
      </c>
      <c r="BJ344">
        <v>66</v>
      </c>
      <c r="BL344">
        <v>66</v>
      </c>
      <c r="BN344">
        <v>66</v>
      </c>
      <c r="BP344">
        <v>66</v>
      </c>
      <c r="BR344">
        <v>66</v>
      </c>
      <c r="BT344">
        <v>66</v>
      </c>
      <c r="BV344">
        <v>66</v>
      </c>
      <c r="BX344">
        <v>66</v>
      </c>
      <c r="BZ344">
        <v>66</v>
      </c>
      <c r="CB344">
        <v>66</v>
      </c>
      <c r="CD344">
        <v>66</v>
      </c>
      <c r="CF344">
        <v>66</v>
      </c>
      <c r="CH344">
        <v>66</v>
      </c>
      <c r="CJ344">
        <v>66</v>
      </c>
      <c r="CL344">
        <v>66</v>
      </c>
      <c r="CN344">
        <v>66</v>
      </c>
      <c r="CP344">
        <v>66</v>
      </c>
      <c r="CR344">
        <v>66</v>
      </c>
      <c r="CT344">
        <v>66</v>
      </c>
      <c r="CV344">
        <v>66</v>
      </c>
      <c r="CX344">
        <v>66</v>
      </c>
      <c r="CZ344">
        <v>66</v>
      </c>
      <c r="DB344">
        <v>66</v>
      </c>
      <c r="DD344">
        <v>66</v>
      </c>
      <c r="DF344">
        <v>66</v>
      </c>
      <c r="DH344">
        <v>66</v>
      </c>
      <c r="DJ344">
        <v>66</v>
      </c>
      <c r="DL344">
        <v>66</v>
      </c>
      <c r="DN344">
        <v>66</v>
      </c>
      <c r="DP344">
        <v>66</v>
      </c>
      <c r="DR344">
        <v>66</v>
      </c>
      <c r="DT344">
        <v>66</v>
      </c>
      <c r="DV344">
        <v>66</v>
      </c>
      <c r="DX344">
        <v>66</v>
      </c>
      <c r="DZ344">
        <v>66</v>
      </c>
      <c r="EB344">
        <v>66</v>
      </c>
      <c r="ED344">
        <v>66</v>
      </c>
      <c r="EF344">
        <v>66</v>
      </c>
      <c r="EH344">
        <v>66</v>
      </c>
      <c r="EJ344">
        <v>66</v>
      </c>
      <c r="EL344">
        <v>66</v>
      </c>
      <c r="EN344">
        <v>66</v>
      </c>
      <c r="EP344">
        <v>66</v>
      </c>
      <c r="ER344">
        <v>66</v>
      </c>
      <c r="ET344">
        <v>66</v>
      </c>
      <c r="EV344">
        <v>66</v>
      </c>
      <c r="EX344">
        <v>66</v>
      </c>
      <c r="EZ344">
        <v>66</v>
      </c>
      <c r="FB344">
        <v>66</v>
      </c>
      <c r="FD344">
        <v>66</v>
      </c>
      <c r="FF344">
        <v>66</v>
      </c>
      <c r="FH344">
        <v>66</v>
      </c>
      <c r="FJ344">
        <v>66</v>
      </c>
      <c r="FL344">
        <v>66</v>
      </c>
      <c r="FN344">
        <v>66</v>
      </c>
      <c r="FP344">
        <v>66</v>
      </c>
      <c r="FR344">
        <v>66</v>
      </c>
      <c r="FT344">
        <v>66</v>
      </c>
      <c r="FV344">
        <v>66</v>
      </c>
      <c r="FX344">
        <v>66</v>
      </c>
      <c r="FZ344">
        <v>66</v>
      </c>
      <c r="GB344">
        <v>66</v>
      </c>
      <c r="GD344">
        <v>66</v>
      </c>
      <c r="GF344">
        <v>66</v>
      </c>
      <c r="GH344">
        <v>66</v>
      </c>
      <c r="GJ344">
        <v>66</v>
      </c>
      <c r="GL344">
        <v>66</v>
      </c>
      <c r="GN344">
        <v>66</v>
      </c>
      <c r="GP344">
        <v>66</v>
      </c>
      <c r="GR344">
        <v>66</v>
      </c>
      <c r="GT344">
        <v>66</v>
      </c>
      <c r="GV344">
        <v>66</v>
      </c>
      <c r="GX344">
        <v>66</v>
      </c>
      <c r="GZ344">
        <v>66</v>
      </c>
      <c r="HB344">
        <v>66</v>
      </c>
      <c r="HD344">
        <v>66</v>
      </c>
      <c r="HF344">
        <v>66</v>
      </c>
      <c r="HH344">
        <v>66</v>
      </c>
      <c r="HJ344">
        <v>66</v>
      </c>
      <c r="HL344">
        <v>66</v>
      </c>
      <c r="HN344">
        <v>66</v>
      </c>
      <c r="HP344">
        <v>66</v>
      </c>
      <c r="HR344">
        <v>66</v>
      </c>
      <c r="HT344">
        <v>66</v>
      </c>
      <c r="HV344">
        <v>66</v>
      </c>
      <c r="HX344">
        <v>66</v>
      </c>
      <c r="HZ344">
        <v>66</v>
      </c>
      <c r="IB344">
        <v>66</v>
      </c>
      <c r="ID344">
        <v>66</v>
      </c>
      <c r="IF344">
        <v>66</v>
      </c>
      <c r="IH344">
        <v>66</v>
      </c>
      <c r="IJ344">
        <v>66</v>
      </c>
      <c r="IL344">
        <v>66</v>
      </c>
      <c r="IN344">
        <v>66</v>
      </c>
      <c r="IP344">
        <v>66</v>
      </c>
      <c r="IR344">
        <v>66</v>
      </c>
      <c r="IT344">
        <v>66</v>
      </c>
      <c r="IV344">
        <v>66</v>
      </c>
      <c r="IX344">
        <v>66</v>
      </c>
      <c r="IZ344">
        <v>66</v>
      </c>
      <c r="JB344">
        <v>66</v>
      </c>
      <c r="JD344">
        <v>66</v>
      </c>
      <c r="JF344">
        <v>66</v>
      </c>
      <c r="JH344">
        <v>66</v>
      </c>
      <c r="JJ344">
        <v>66</v>
      </c>
      <c r="JL344">
        <v>66</v>
      </c>
      <c r="JN344">
        <v>66</v>
      </c>
      <c r="JP344">
        <v>66</v>
      </c>
      <c r="JR344">
        <v>66</v>
      </c>
      <c r="JT344">
        <v>66</v>
      </c>
      <c r="JV344">
        <v>66</v>
      </c>
      <c r="JX344">
        <v>66</v>
      </c>
      <c r="JZ344">
        <v>66</v>
      </c>
      <c r="KB344">
        <v>66</v>
      </c>
      <c r="KD344">
        <v>66</v>
      </c>
      <c r="KF344">
        <v>66</v>
      </c>
      <c r="KH344">
        <v>66</v>
      </c>
      <c r="KJ344">
        <v>66</v>
      </c>
      <c r="KL344">
        <v>66</v>
      </c>
      <c r="KN344">
        <v>66</v>
      </c>
      <c r="KP344">
        <v>66</v>
      </c>
      <c r="KR344">
        <v>66</v>
      </c>
      <c r="KT344">
        <v>66</v>
      </c>
      <c r="KV344">
        <v>66</v>
      </c>
      <c r="KX344">
        <v>66</v>
      </c>
      <c r="KZ344">
        <v>66</v>
      </c>
      <c r="LB344">
        <v>66</v>
      </c>
      <c r="LD344">
        <v>66</v>
      </c>
      <c r="LF344">
        <v>66</v>
      </c>
      <c r="LH344">
        <v>66</v>
      </c>
      <c r="LJ344">
        <v>66</v>
      </c>
      <c r="LL344">
        <v>66</v>
      </c>
      <c r="LN344">
        <v>66</v>
      </c>
      <c r="LP344">
        <v>66</v>
      </c>
      <c r="LR344">
        <v>66</v>
      </c>
      <c r="LT344">
        <v>66</v>
      </c>
      <c r="LV344">
        <v>66</v>
      </c>
      <c r="LX344">
        <v>66</v>
      </c>
      <c r="LZ344">
        <v>66</v>
      </c>
      <c r="MB344">
        <v>66</v>
      </c>
      <c r="MD344">
        <v>66</v>
      </c>
      <c r="MF344">
        <v>66</v>
      </c>
      <c r="MH344">
        <v>66</v>
      </c>
      <c r="MJ344">
        <v>66</v>
      </c>
      <c r="ML344">
        <v>66</v>
      </c>
      <c r="MN344">
        <v>66</v>
      </c>
      <c r="MP344">
        <v>66</v>
      </c>
      <c r="MR344">
        <v>66</v>
      </c>
      <c r="MT344">
        <v>66</v>
      </c>
      <c r="MV344">
        <v>66</v>
      </c>
      <c r="MX344">
        <v>66</v>
      </c>
      <c r="MZ344">
        <v>66</v>
      </c>
      <c r="NB344">
        <v>66</v>
      </c>
      <c r="ND344">
        <v>66</v>
      </c>
      <c r="NF344">
        <v>66</v>
      </c>
      <c r="NH344">
        <v>66</v>
      </c>
      <c r="NJ344">
        <v>66</v>
      </c>
      <c r="NL344">
        <v>66</v>
      </c>
      <c r="NN344">
        <v>66</v>
      </c>
      <c r="NP344">
        <v>66</v>
      </c>
      <c r="NR344">
        <v>66</v>
      </c>
      <c r="NT344">
        <v>66</v>
      </c>
      <c r="NV344">
        <v>66</v>
      </c>
      <c r="NX344">
        <v>66</v>
      </c>
      <c r="NZ344">
        <v>66</v>
      </c>
      <c r="OB344">
        <v>66</v>
      </c>
      <c r="OD344">
        <v>66</v>
      </c>
      <c r="OF344">
        <v>66</v>
      </c>
      <c r="OH344">
        <v>66</v>
      </c>
      <c r="OJ344">
        <v>66</v>
      </c>
      <c r="OL344">
        <v>66</v>
      </c>
      <c r="ON344">
        <v>66</v>
      </c>
      <c r="OP344">
        <v>66</v>
      </c>
      <c r="OR344">
        <v>66</v>
      </c>
      <c r="OT344">
        <v>66</v>
      </c>
      <c r="OV344">
        <v>66</v>
      </c>
      <c r="OX344">
        <v>66</v>
      </c>
      <c r="OZ344">
        <v>66</v>
      </c>
      <c r="PB344">
        <v>66</v>
      </c>
      <c r="PD344">
        <v>66</v>
      </c>
      <c r="PF344">
        <v>66</v>
      </c>
      <c r="PH344">
        <v>66</v>
      </c>
      <c r="PJ344">
        <v>66</v>
      </c>
      <c r="PL344">
        <v>66</v>
      </c>
      <c r="PN344">
        <v>66</v>
      </c>
      <c r="PP344">
        <v>66</v>
      </c>
      <c r="PR344">
        <v>66</v>
      </c>
      <c r="PT344">
        <v>66</v>
      </c>
      <c r="PV344">
        <v>66</v>
      </c>
      <c r="PX344">
        <v>66</v>
      </c>
      <c r="PZ344">
        <v>66</v>
      </c>
      <c r="QB344">
        <v>66</v>
      </c>
      <c r="QD344">
        <v>66</v>
      </c>
      <c r="QF344">
        <v>66</v>
      </c>
      <c r="QH344">
        <v>66</v>
      </c>
      <c r="QJ344">
        <v>66</v>
      </c>
      <c r="QL344">
        <v>66</v>
      </c>
      <c r="QN344">
        <v>66</v>
      </c>
      <c r="QP344">
        <v>66</v>
      </c>
      <c r="QR344">
        <v>66</v>
      </c>
      <c r="QT344">
        <v>66</v>
      </c>
      <c r="QV344">
        <v>66</v>
      </c>
      <c r="QX344">
        <v>66</v>
      </c>
      <c r="QZ344">
        <v>66</v>
      </c>
      <c r="RB344">
        <v>66</v>
      </c>
      <c r="RD344">
        <v>66</v>
      </c>
      <c r="RF344">
        <v>66</v>
      </c>
      <c r="RH344">
        <v>66</v>
      </c>
      <c r="RJ344">
        <v>66</v>
      </c>
      <c r="RL344">
        <v>66</v>
      </c>
      <c r="RN344">
        <v>66</v>
      </c>
      <c r="RP344">
        <v>66</v>
      </c>
      <c r="RR344">
        <v>66</v>
      </c>
      <c r="RT344">
        <v>66</v>
      </c>
      <c r="RV344">
        <v>66</v>
      </c>
      <c r="RX344">
        <v>66</v>
      </c>
      <c r="RZ344">
        <v>66</v>
      </c>
      <c r="SB344">
        <v>66</v>
      </c>
      <c r="SD344">
        <v>66</v>
      </c>
      <c r="SF344">
        <v>66</v>
      </c>
      <c r="SH344">
        <v>66</v>
      </c>
      <c r="SJ344">
        <v>66</v>
      </c>
      <c r="SL344">
        <v>66</v>
      </c>
      <c r="SN344">
        <v>66</v>
      </c>
      <c r="SP344">
        <v>66</v>
      </c>
      <c r="SR344">
        <v>66</v>
      </c>
      <c r="ST344">
        <v>66</v>
      </c>
      <c r="SV344">
        <v>66</v>
      </c>
      <c r="SX344">
        <v>66</v>
      </c>
      <c r="SZ344">
        <v>66</v>
      </c>
      <c r="TB344">
        <v>66</v>
      </c>
      <c r="TD344">
        <v>66</v>
      </c>
      <c r="TF344">
        <v>66</v>
      </c>
      <c r="TH344">
        <v>66</v>
      </c>
      <c r="TJ344">
        <v>66</v>
      </c>
      <c r="TL344">
        <v>66</v>
      </c>
      <c r="TN344">
        <v>66</v>
      </c>
      <c r="TP344">
        <v>66</v>
      </c>
      <c r="TR344">
        <v>66</v>
      </c>
      <c r="TT344">
        <v>66</v>
      </c>
      <c r="TV344">
        <v>66</v>
      </c>
      <c r="TX344">
        <v>66</v>
      </c>
      <c r="TZ344">
        <v>66</v>
      </c>
      <c r="UB344">
        <v>66</v>
      </c>
      <c r="UD344">
        <v>66</v>
      </c>
      <c r="UF344">
        <v>66</v>
      </c>
      <c r="UH344">
        <v>66</v>
      </c>
      <c r="UJ344">
        <v>66</v>
      </c>
      <c r="UL344">
        <v>66</v>
      </c>
      <c r="UN344">
        <v>66</v>
      </c>
      <c r="UP344">
        <v>66</v>
      </c>
      <c r="UR344">
        <v>66</v>
      </c>
      <c r="UT344">
        <v>66</v>
      </c>
      <c r="UV344">
        <v>66</v>
      </c>
      <c r="UX344">
        <v>66</v>
      </c>
      <c r="UZ344">
        <v>66</v>
      </c>
      <c r="VB344">
        <v>66</v>
      </c>
      <c r="VD344">
        <v>66</v>
      </c>
      <c r="VF344">
        <v>66</v>
      </c>
      <c r="VH344">
        <v>66</v>
      </c>
      <c r="VJ344">
        <v>66</v>
      </c>
      <c r="VL344">
        <v>66</v>
      </c>
      <c r="VN344">
        <v>66</v>
      </c>
      <c r="VP344">
        <v>66</v>
      </c>
      <c r="VR344">
        <v>66</v>
      </c>
      <c r="VT344">
        <v>66</v>
      </c>
      <c r="VV344">
        <v>66</v>
      </c>
      <c r="VX344">
        <v>66</v>
      </c>
      <c r="VZ344">
        <v>66</v>
      </c>
      <c r="WB344">
        <v>66</v>
      </c>
      <c r="WD344">
        <v>66</v>
      </c>
      <c r="WF344">
        <v>66</v>
      </c>
      <c r="WH344">
        <v>66</v>
      </c>
      <c r="WJ344">
        <v>66</v>
      </c>
      <c r="WL344">
        <v>66</v>
      </c>
      <c r="WN344">
        <v>66</v>
      </c>
      <c r="WP344">
        <v>66</v>
      </c>
      <c r="WR344">
        <v>66</v>
      </c>
      <c r="WT344">
        <v>66</v>
      </c>
      <c r="WV344">
        <v>66</v>
      </c>
      <c r="WX344">
        <v>66</v>
      </c>
      <c r="WZ344">
        <v>66</v>
      </c>
      <c r="XB344">
        <v>66</v>
      </c>
      <c r="XD344">
        <v>66</v>
      </c>
      <c r="XF344">
        <v>66</v>
      </c>
      <c r="XH344">
        <v>66</v>
      </c>
      <c r="XJ344">
        <v>66</v>
      </c>
      <c r="XL344">
        <v>66</v>
      </c>
      <c r="XN344">
        <v>66</v>
      </c>
      <c r="XP344">
        <v>66</v>
      </c>
      <c r="XR344">
        <v>66</v>
      </c>
      <c r="XT344">
        <v>66</v>
      </c>
      <c r="XV344">
        <v>66</v>
      </c>
      <c r="XX344">
        <v>66</v>
      </c>
      <c r="XZ344">
        <v>66</v>
      </c>
      <c r="YB344">
        <v>66</v>
      </c>
      <c r="YD344">
        <v>66</v>
      </c>
      <c r="YF344">
        <v>66</v>
      </c>
      <c r="YH344">
        <v>66</v>
      </c>
      <c r="YJ344">
        <v>66</v>
      </c>
      <c r="YL344">
        <v>66</v>
      </c>
      <c r="YN344">
        <v>66</v>
      </c>
      <c r="YP344">
        <v>66</v>
      </c>
      <c r="YR344">
        <v>66</v>
      </c>
      <c r="YT344">
        <v>66</v>
      </c>
      <c r="YV344">
        <v>66</v>
      </c>
      <c r="YX344">
        <v>66</v>
      </c>
      <c r="YZ344">
        <v>66</v>
      </c>
      <c r="ZB344">
        <v>66</v>
      </c>
      <c r="ZD344">
        <v>66</v>
      </c>
      <c r="ZF344">
        <v>66</v>
      </c>
      <c r="ZH344">
        <v>66</v>
      </c>
      <c r="ZJ344">
        <v>66</v>
      </c>
      <c r="ZL344">
        <v>66</v>
      </c>
      <c r="ZN344">
        <v>66</v>
      </c>
      <c r="ZP344">
        <v>66</v>
      </c>
      <c r="ZR344">
        <v>66</v>
      </c>
      <c r="ZT344">
        <v>66</v>
      </c>
      <c r="ZV344">
        <v>66</v>
      </c>
      <c r="ZX344">
        <v>66</v>
      </c>
      <c r="ZZ344">
        <v>66</v>
      </c>
      <c r="AAB344">
        <v>66</v>
      </c>
      <c r="AAD344">
        <v>66</v>
      </c>
      <c r="AAF344">
        <v>66</v>
      </c>
      <c r="AAH344">
        <v>66</v>
      </c>
      <c r="AAJ344">
        <v>66</v>
      </c>
      <c r="AAL344">
        <v>66</v>
      </c>
      <c r="AAN344">
        <v>66</v>
      </c>
      <c r="AAP344">
        <v>66</v>
      </c>
      <c r="AAR344">
        <v>66</v>
      </c>
      <c r="AAT344">
        <v>66</v>
      </c>
      <c r="AAV344">
        <v>66</v>
      </c>
      <c r="AAX344">
        <v>66</v>
      </c>
      <c r="AAZ344">
        <v>66</v>
      </c>
      <c r="ABB344">
        <v>66</v>
      </c>
      <c r="ABD344">
        <v>66</v>
      </c>
      <c r="ABF344">
        <v>66</v>
      </c>
      <c r="ABH344">
        <v>66</v>
      </c>
      <c r="ABJ344">
        <v>66</v>
      </c>
      <c r="ABL344">
        <v>66</v>
      </c>
      <c r="ABN344">
        <v>66</v>
      </c>
      <c r="ABP344">
        <v>66</v>
      </c>
      <c r="ABR344">
        <v>66</v>
      </c>
      <c r="ABT344">
        <v>66</v>
      </c>
      <c r="ABV344">
        <v>66</v>
      </c>
      <c r="ABX344">
        <v>66</v>
      </c>
      <c r="ABZ344">
        <v>66</v>
      </c>
      <c r="ACB344">
        <v>66</v>
      </c>
      <c r="ACD344">
        <v>66</v>
      </c>
      <c r="ACF344">
        <v>66</v>
      </c>
      <c r="ACH344">
        <v>66</v>
      </c>
      <c r="ACJ344">
        <v>66</v>
      </c>
      <c r="ACL344">
        <v>66</v>
      </c>
      <c r="ACN344">
        <v>66</v>
      </c>
      <c r="ACP344">
        <v>66</v>
      </c>
      <c r="ACR344">
        <v>66</v>
      </c>
      <c r="ACT344">
        <v>66</v>
      </c>
      <c r="ACV344">
        <v>66</v>
      </c>
      <c r="ACX344">
        <v>66</v>
      </c>
      <c r="ACZ344">
        <v>66</v>
      </c>
      <c r="ADB344">
        <v>66</v>
      </c>
      <c r="ADD344">
        <v>66</v>
      </c>
      <c r="ADF344">
        <v>66</v>
      </c>
      <c r="ADH344">
        <v>66</v>
      </c>
      <c r="ADJ344">
        <v>66</v>
      </c>
      <c r="ADL344">
        <v>66</v>
      </c>
      <c r="ADN344">
        <v>66</v>
      </c>
      <c r="ADP344">
        <v>66</v>
      </c>
      <c r="ADR344">
        <v>66</v>
      </c>
      <c r="ADT344">
        <v>66</v>
      </c>
      <c r="ADV344">
        <v>66</v>
      </c>
      <c r="ADX344">
        <v>66</v>
      </c>
      <c r="ADZ344">
        <v>66</v>
      </c>
      <c r="AEB344">
        <v>66</v>
      </c>
      <c r="AED344">
        <v>66</v>
      </c>
      <c r="AEF344">
        <v>66</v>
      </c>
      <c r="AEH344">
        <v>66</v>
      </c>
      <c r="AEJ344">
        <v>66</v>
      </c>
      <c r="AEL344">
        <v>66</v>
      </c>
      <c r="AEN344">
        <v>66</v>
      </c>
      <c r="AEP344">
        <v>66</v>
      </c>
      <c r="AER344">
        <v>66</v>
      </c>
      <c r="AET344">
        <v>66</v>
      </c>
      <c r="AEV344">
        <v>66</v>
      </c>
      <c r="AEX344">
        <v>66</v>
      </c>
      <c r="AEZ344">
        <v>66</v>
      </c>
      <c r="AFB344">
        <v>66</v>
      </c>
      <c r="AFD344">
        <v>66</v>
      </c>
      <c r="AFF344">
        <v>66</v>
      </c>
      <c r="AFH344">
        <v>66</v>
      </c>
      <c r="AFJ344">
        <v>66</v>
      </c>
      <c r="AFL344">
        <v>66</v>
      </c>
      <c r="AFN344">
        <v>66</v>
      </c>
      <c r="AFP344">
        <v>66</v>
      </c>
      <c r="AFR344">
        <v>66</v>
      </c>
      <c r="AFT344">
        <v>66</v>
      </c>
      <c r="AFV344">
        <v>66</v>
      </c>
      <c r="AFX344">
        <v>66</v>
      </c>
      <c r="AFZ344">
        <v>66</v>
      </c>
      <c r="AGB344">
        <v>66</v>
      </c>
      <c r="AGD344">
        <v>66</v>
      </c>
      <c r="AGF344">
        <v>66</v>
      </c>
      <c r="AGH344">
        <v>66</v>
      </c>
      <c r="AGJ344">
        <v>66</v>
      </c>
      <c r="AGL344">
        <v>66</v>
      </c>
      <c r="AGN344">
        <v>66</v>
      </c>
      <c r="AGP344">
        <v>66</v>
      </c>
      <c r="AGR344">
        <v>66</v>
      </c>
      <c r="AGT344">
        <v>66</v>
      </c>
      <c r="AGV344">
        <v>66</v>
      </c>
      <c r="AGX344">
        <v>66</v>
      </c>
      <c r="AGZ344">
        <v>66</v>
      </c>
      <c r="AHB344">
        <v>66</v>
      </c>
      <c r="AHD344">
        <v>66</v>
      </c>
      <c r="AHF344">
        <v>66</v>
      </c>
      <c r="AHH344">
        <v>66</v>
      </c>
      <c r="AHJ344">
        <v>66</v>
      </c>
      <c r="AHL344">
        <v>66</v>
      </c>
      <c r="AHN344">
        <v>66</v>
      </c>
      <c r="AHP344">
        <v>66</v>
      </c>
      <c r="AHR344">
        <v>66</v>
      </c>
      <c r="AHT344">
        <v>66</v>
      </c>
      <c r="AHV344">
        <v>66</v>
      </c>
      <c r="AHX344">
        <v>66</v>
      </c>
      <c r="AHZ344">
        <v>66</v>
      </c>
      <c r="AIB344">
        <v>66</v>
      </c>
      <c r="AID344">
        <v>66</v>
      </c>
      <c r="AIF344">
        <v>66</v>
      </c>
      <c r="AIH344">
        <v>66</v>
      </c>
      <c r="AIJ344">
        <v>66</v>
      </c>
      <c r="AIL344">
        <v>66</v>
      </c>
      <c r="AIN344">
        <v>66</v>
      </c>
      <c r="AIP344">
        <v>66</v>
      </c>
      <c r="AIR344">
        <v>66</v>
      </c>
      <c r="AIT344">
        <v>66</v>
      </c>
      <c r="AIV344">
        <v>66</v>
      </c>
      <c r="AIX344">
        <v>66</v>
      </c>
      <c r="AIZ344">
        <v>66</v>
      </c>
      <c r="AJB344">
        <v>66</v>
      </c>
      <c r="AJD344">
        <v>66</v>
      </c>
      <c r="AJF344">
        <v>66</v>
      </c>
      <c r="AJH344">
        <v>66</v>
      </c>
      <c r="AJJ344">
        <v>66</v>
      </c>
      <c r="AJL344">
        <v>66</v>
      </c>
      <c r="AJN344">
        <v>66</v>
      </c>
      <c r="AJP344">
        <v>66</v>
      </c>
      <c r="AJR344">
        <v>66</v>
      </c>
      <c r="AJT344">
        <v>66</v>
      </c>
      <c r="AJV344">
        <v>66</v>
      </c>
      <c r="AJX344">
        <v>66</v>
      </c>
      <c r="AJZ344">
        <v>66</v>
      </c>
      <c r="AKB344">
        <v>66</v>
      </c>
      <c r="AKD344">
        <v>66</v>
      </c>
      <c r="AKF344">
        <v>66</v>
      </c>
      <c r="AKH344">
        <v>66</v>
      </c>
      <c r="AKJ344">
        <v>66</v>
      </c>
      <c r="AKL344">
        <v>66</v>
      </c>
      <c r="AKN344">
        <v>66</v>
      </c>
      <c r="AKP344">
        <v>66</v>
      </c>
      <c r="AKR344">
        <v>66</v>
      </c>
      <c r="AKT344">
        <v>66</v>
      </c>
      <c r="AKV344">
        <v>66</v>
      </c>
      <c r="AKX344">
        <v>66</v>
      </c>
      <c r="AKZ344">
        <v>66</v>
      </c>
      <c r="ALB344">
        <v>66</v>
      </c>
      <c r="ALD344">
        <v>66</v>
      </c>
      <c r="ALF344">
        <v>66</v>
      </c>
      <c r="ALH344">
        <v>66</v>
      </c>
      <c r="ALJ344">
        <v>66</v>
      </c>
      <c r="ALL344">
        <v>66</v>
      </c>
      <c r="ALN344">
        <v>66</v>
      </c>
      <c r="ALP344">
        <v>66</v>
      </c>
      <c r="ALR344">
        <v>66</v>
      </c>
    </row>
    <row r="345" spans="1:1006" x14ac:dyDescent="0.25">
      <c r="A345">
        <v>12</v>
      </c>
      <c r="B345">
        <v>12.02857</v>
      </c>
      <c r="H345">
        <v>12</v>
      </c>
      <c r="J345">
        <v>12</v>
      </c>
      <c r="L345">
        <v>12</v>
      </c>
      <c r="N345">
        <v>12</v>
      </c>
      <c r="P345">
        <v>12</v>
      </c>
      <c r="R345">
        <v>12</v>
      </c>
      <c r="T345">
        <v>12</v>
      </c>
      <c r="V345">
        <v>12</v>
      </c>
      <c r="X345">
        <v>12</v>
      </c>
      <c r="Z345">
        <v>12</v>
      </c>
      <c r="AB345">
        <v>12</v>
      </c>
      <c r="AD345">
        <v>12</v>
      </c>
      <c r="AF345">
        <v>12</v>
      </c>
      <c r="AH345">
        <v>12</v>
      </c>
      <c r="AJ345">
        <v>12</v>
      </c>
      <c r="AL345">
        <v>12</v>
      </c>
      <c r="AN345">
        <v>12</v>
      </c>
      <c r="AP345">
        <v>12</v>
      </c>
      <c r="AR345">
        <v>12</v>
      </c>
      <c r="AT345">
        <v>12</v>
      </c>
      <c r="AV345">
        <v>12</v>
      </c>
      <c r="AX345">
        <v>12</v>
      </c>
      <c r="AZ345">
        <v>12</v>
      </c>
      <c r="BB345">
        <v>12</v>
      </c>
      <c r="BD345">
        <v>12</v>
      </c>
      <c r="BF345">
        <v>12</v>
      </c>
      <c r="BH345">
        <v>12</v>
      </c>
      <c r="BJ345">
        <v>12</v>
      </c>
      <c r="BL345">
        <v>12</v>
      </c>
      <c r="BN345">
        <v>12</v>
      </c>
      <c r="BP345">
        <v>12</v>
      </c>
      <c r="BR345">
        <v>12</v>
      </c>
      <c r="BT345">
        <v>12</v>
      </c>
      <c r="BV345">
        <v>12</v>
      </c>
      <c r="BX345">
        <v>12</v>
      </c>
      <c r="BZ345">
        <v>12</v>
      </c>
      <c r="CB345">
        <v>12</v>
      </c>
      <c r="CD345">
        <v>12</v>
      </c>
      <c r="CF345">
        <v>12</v>
      </c>
      <c r="CH345">
        <v>12</v>
      </c>
      <c r="CJ345">
        <v>12</v>
      </c>
      <c r="CL345">
        <v>12</v>
      </c>
      <c r="CN345">
        <v>12</v>
      </c>
      <c r="CP345">
        <v>12</v>
      </c>
      <c r="CR345">
        <v>12</v>
      </c>
      <c r="CT345">
        <v>12</v>
      </c>
      <c r="CV345">
        <v>12</v>
      </c>
      <c r="CX345">
        <v>12</v>
      </c>
      <c r="CZ345">
        <v>12</v>
      </c>
      <c r="DB345">
        <v>12</v>
      </c>
      <c r="DD345">
        <v>12</v>
      </c>
      <c r="DF345">
        <v>12</v>
      </c>
      <c r="DH345">
        <v>12</v>
      </c>
      <c r="DJ345">
        <v>12</v>
      </c>
      <c r="DL345">
        <v>12</v>
      </c>
      <c r="DN345">
        <v>12</v>
      </c>
      <c r="DP345">
        <v>12</v>
      </c>
      <c r="DR345">
        <v>12</v>
      </c>
      <c r="DT345">
        <v>12</v>
      </c>
      <c r="DV345">
        <v>12</v>
      </c>
      <c r="DX345">
        <v>12</v>
      </c>
      <c r="DZ345">
        <v>12</v>
      </c>
      <c r="EB345">
        <v>12</v>
      </c>
      <c r="ED345">
        <v>12</v>
      </c>
      <c r="EF345">
        <v>12</v>
      </c>
      <c r="EH345">
        <v>12</v>
      </c>
      <c r="EJ345">
        <v>12</v>
      </c>
      <c r="EL345">
        <v>12</v>
      </c>
      <c r="EN345">
        <v>12</v>
      </c>
      <c r="EP345">
        <v>12</v>
      </c>
      <c r="ER345">
        <v>12</v>
      </c>
      <c r="ET345">
        <v>12</v>
      </c>
      <c r="EV345">
        <v>12</v>
      </c>
      <c r="EX345">
        <v>12</v>
      </c>
      <c r="EZ345">
        <v>12</v>
      </c>
      <c r="FB345">
        <v>12</v>
      </c>
      <c r="FD345">
        <v>12</v>
      </c>
      <c r="FF345">
        <v>12</v>
      </c>
      <c r="FH345">
        <v>12</v>
      </c>
      <c r="FJ345">
        <v>12</v>
      </c>
      <c r="FL345">
        <v>12</v>
      </c>
      <c r="FN345">
        <v>12</v>
      </c>
      <c r="FP345">
        <v>12</v>
      </c>
      <c r="FR345">
        <v>12</v>
      </c>
      <c r="FT345">
        <v>12</v>
      </c>
      <c r="FV345">
        <v>12</v>
      </c>
      <c r="FX345">
        <v>12</v>
      </c>
      <c r="FZ345">
        <v>12</v>
      </c>
      <c r="GB345">
        <v>12</v>
      </c>
      <c r="GD345">
        <v>12</v>
      </c>
      <c r="GF345">
        <v>12</v>
      </c>
      <c r="GH345">
        <v>12</v>
      </c>
      <c r="GJ345">
        <v>12</v>
      </c>
      <c r="GL345">
        <v>12</v>
      </c>
      <c r="GN345">
        <v>12</v>
      </c>
      <c r="GP345">
        <v>12</v>
      </c>
      <c r="GR345">
        <v>12</v>
      </c>
      <c r="GT345">
        <v>12</v>
      </c>
      <c r="GV345">
        <v>12</v>
      </c>
      <c r="GX345">
        <v>12</v>
      </c>
      <c r="GZ345">
        <v>12</v>
      </c>
      <c r="HB345">
        <v>12</v>
      </c>
      <c r="HD345">
        <v>12</v>
      </c>
      <c r="HF345">
        <v>12</v>
      </c>
      <c r="HH345">
        <v>12</v>
      </c>
      <c r="HJ345">
        <v>12</v>
      </c>
      <c r="HL345">
        <v>12</v>
      </c>
      <c r="HN345">
        <v>12</v>
      </c>
      <c r="HP345">
        <v>12</v>
      </c>
      <c r="HR345">
        <v>12</v>
      </c>
      <c r="HT345">
        <v>12</v>
      </c>
      <c r="HV345">
        <v>12</v>
      </c>
      <c r="HX345">
        <v>12</v>
      </c>
      <c r="HZ345">
        <v>12</v>
      </c>
      <c r="IB345">
        <v>12</v>
      </c>
      <c r="ID345">
        <v>12</v>
      </c>
      <c r="IF345">
        <v>12</v>
      </c>
      <c r="IH345">
        <v>12</v>
      </c>
      <c r="IJ345">
        <v>12</v>
      </c>
      <c r="IL345">
        <v>12</v>
      </c>
      <c r="IN345">
        <v>12</v>
      </c>
      <c r="IP345">
        <v>12</v>
      </c>
      <c r="IR345">
        <v>12</v>
      </c>
      <c r="IT345">
        <v>12</v>
      </c>
      <c r="IV345">
        <v>12</v>
      </c>
      <c r="IX345">
        <v>12</v>
      </c>
      <c r="IZ345">
        <v>12</v>
      </c>
      <c r="JB345">
        <v>12</v>
      </c>
      <c r="JD345">
        <v>12</v>
      </c>
      <c r="JF345">
        <v>12</v>
      </c>
      <c r="JH345">
        <v>12</v>
      </c>
      <c r="JJ345">
        <v>12</v>
      </c>
      <c r="JL345">
        <v>12</v>
      </c>
      <c r="JN345">
        <v>12</v>
      </c>
      <c r="JP345">
        <v>12</v>
      </c>
      <c r="JR345">
        <v>12</v>
      </c>
      <c r="JT345">
        <v>12</v>
      </c>
      <c r="JV345">
        <v>12</v>
      </c>
      <c r="JX345">
        <v>12</v>
      </c>
      <c r="JZ345">
        <v>12</v>
      </c>
      <c r="KB345">
        <v>12</v>
      </c>
      <c r="KD345">
        <v>12</v>
      </c>
      <c r="KF345">
        <v>12</v>
      </c>
      <c r="KH345">
        <v>12</v>
      </c>
      <c r="KJ345">
        <v>12</v>
      </c>
      <c r="KL345">
        <v>12</v>
      </c>
      <c r="KN345">
        <v>12</v>
      </c>
      <c r="KP345">
        <v>12</v>
      </c>
      <c r="KR345">
        <v>12</v>
      </c>
      <c r="KT345">
        <v>12</v>
      </c>
      <c r="KV345">
        <v>12</v>
      </c>
      <c r="KX345">
        <v>12</v>
      </c>
      <c r="KZ345">
        <v>12</v>
      </c>
      <c r="LB345">
        <v>12</v>
      </c>
      <c r="LD345">
        <v>12</v>
      </c>
      <c r="LF345">
        <v>12</v>
      </c>
      <c r="LH345">
        <v>12</v>
      </c>
      <c r="LJ345">
        <v>12</v>
      </c>
      <c r="LL345">
        <v>12</v>
      </c>
      <c r="LN345">
        <v>12</v>
      </c>
      <c r="LP345">
        <v>12</v>
      </c>
      <c r="LR345">
        <v>12</v>
      </c>
      <c r="LT345">
        <v>12</v>
      </c>
      <c r="LV345">
        <v>12</v>
      </c>
      <c r="LX345">
        <v>12</v>
      </c>
      <c r="LZ345">
        <v>12</v>
      </c>
      <c r="MB345">
        <v>12</v>
      </c>
      <c r="MD345">
        <v>12</v>
      </c>
      <c r="MF345">
        <v>12</v>
      </c>
      <c r="MH345">
        <v>12</v>
      </c>
      <c r="MJ345">
        <v>12</v>
      </c>
      <c r="ML345">
        <v>12</v>
      </c>
      <c r="MN345">
        <v>12</v>
      </c>
      <c r="MP345">
        <v>12</v>
      </c>
      <c r="MR345">
        <v>12</v>
      </c>
      <c r="MT345">
        <v>12</v>
      </c>
      <c r="MV345">
        <v>12</v>
      </c>
      <c r="MX345">
        <v>12</v>
      </c>
      <c r="MZ345">
        <v>12</v>
      </c>
      <c r="NB345">
        <v>12</v>
      </c>
      <c r="ND345">
        <v>12</v>
      </c>
      <c r="NF345">
        <v>12</v>
      </c>
      <c r="NH345">
        <v>12</v>
      </c>
      <c r="NJ345">
        <v>12</v>
      </c>
      <c r="NL345">
        <v>12</v>
      </c>
      <c r="NN345">
        <v>12</v>
      </c>
      <c r="NP345">
        <v>12</v>
      </c>
      <c r="NR345">
        <v>12</v>
      </c>
      <c r="NT345">
        <v>12</v>
      </c>
      <c r="NV345">
        <v>12</v>
      </c>
      <c r="NX345">
        <v>12</v>
      </c>
      <c r="NZ345">
        <v>12</v>
      </c>
      <c r="OB345">
        <v>12</v>
      </c>
      <c r="OD345">
        <v>12</v>
      </c>
      <c r="OF345">
        <v>12</v>
      </c>
      <c r="OH345">
        <v>12</v>
      </c>
      <c r="OJ345">
        <v>12</v>
      </c>
      <c r="OL345">
        <v>12</v>
      </c>
      <c r="ON345">
        <v>12</v>
      </c>
      <c r="OP345">
        <v>12</v>
      </c>
      <c r="OR345">
        <v>12</v>
      </c>
      <c r="OT345">
        <v>12</v>
      </c>
      <c r="OV345">
        <v>12</v>
      </c>
      <c r="OX345">
        <v>12</v>
      </c>
      <c r="OZ345">
        <v>12</v>
      </c>
      <c r="PB345">
        <v>12</v>
      </c>
      <c r="PD345">
        <v>12</v>
      </c>
      <c r="PF345">
        <v>12</v>
      </c>
      <c r="PH345">
        <v>12</v>
      </c>
      <c r="PJ345">
        <v>12</v>
      </c>
      <c r="PL345">
        <v>12</v>
      </c>
      <c r="PN345">
        <v>12</v>
      </c>
      <c r="PP345">
        <v>12</v>
      </c>
      <c r="PR345">
        <v>12</v>
      </c>
      <c r="PT345">
        <v>12</v>
      </c>
      <c r="PV345">
        <v>12</v>
      </c>
      <c r="PX345">
        <v>12</v>
      </c>
      <c r="PZ345">
        <v>12</v>
      </c>
      <c r="QB345">
        <v>12</v>
      </c>
      <c r="QD345">
        <v>12</v>
      </c>
      <c r="QF345">
        <v>12</v>
      </c>
      <c r="QH345">
        <v>12</v>
      </c>
      <c r="QJ345">
        <v>12</v>
      </c>
      <c r="QL345">
        <v>12</v>
      </c>
      <c r="QN345">
        <v>12</v>
      </c>
      <c r="QP345">
        <v>12</v>
      </c>
      <c r="QR345">
        <v>12</v>
      </c>
      <c r="QT345">
        <v>12</v>
      </c>
      <c r="QV345">
        <v>12</v>
      </c>
      <c r="QX345">
        <v>12</v>
      </c>
      <c r="QZ345">
        <v>12</v>
      </c>
      <c r="RB345">
        <v>12</v>
      </c>
      <c r="RD345">
        <v>12</v>
      </c>
      <c r="RF345">
        <v>12</v>
      </c>
      <c r="RH345">
        <v>12</v>
      </c>
      <c r="RJ345">
        <v>12</v>
      </c>
      <c r="RL345">
        <v>12</v>
      </c>
      <c r="RN345">
        <v>12</v>
      </c>
      <c r="RP345">
        <v>12</v>
      </c>
      <c r="RR345">
        <v>12</v>
      </c>
      <c r="RT345">
        <v>12</v>
      </c>
      <c r="RV345">
        <v>12</v>
      </c>
      <c r="RX345">
        <v>12</v>
      </c>
      <c r="RZ345">
        <v>12</v>
      </c>
      <c r="SB345">
        <v>12</v>
      </c>
      <c r="SD345">
        <v>12</v>
      </c>
      <c r="SF345">
        <v>12</v>
      </c>
      <c r="SH345">
        <v>12</v>
      </c>
      <c r="SJ345">
        <v>12</v>
      </c>
      <c r="SL345">
        <v>12</v>
      </c>
      <c r="SN345">
        <v>12</v>
      </c>
      <c r="SP345">
        <v>12</v>
      </c>
      <c r="SR345">
        <v>12</v>
      </c>
      <c r="ST345">
        <v>12</v>
      </c>
      <c r="SV345">
        <v>12</v>
      </c>
      <c r="SX345">
        <v>12</v>
      </c>
      <c r="SZ345">
        <v>12</v>
      </c>
      <c r="TB345">
        <v>12</v>
      </c>
      <c r="TD345">
        <v>12</v>
      </c>
      <c r="TF345">
        <v>12</v>
      </c>
      <c r="TH345">
        <v>12</v>
      </c>
      <c r="TJ345">
        <v>12</v>
      </c>
      <c r="TL345">
        <v>12</v>
      </c>
      <c r="TN345">
        <v>12</v>
      </c>
      <c r="TP345">
        <v>12</v>
      </c>
      <c r="TR345">
        <v>12</v>
      </c>
      <c r="TT345">
        <v>12</v>
      </c>
      <c r="TV345">
        <v>12</v>
      </c>
      <c r="TX345">
        <v>12</v>
      </c>
      <c r="TZ345">
        <v>12</v>
      </c>
      <c r="UB345">
        <v>12</v>
      </c>
      <c r="UD345">
        <v>12</v>
      </c>
      <c r="UF345">
        <v>12</v>
      </c>
      <c r="UH345">
        <v>12</v>
      </c>
      <c r="UJ345">
        <v>12</v>
      </c>
      <c r="UL345">
        <v>12</v>
      </c>
      <c r="UN345">
        <v>12</v>
      </c>
      <c r="UP345">
        <v>12</v>
      </c>
      <c r="UR345">
        <v>12</v>
      </c>
      <c r="UT345">
        <v>12</v>
      </c>
      <c r="UV345">
        <v>12</v>
      </c>
      <c r="UX345">
        <v>12</v>
      </c>
      <c r="UZ345">
        <v>12</v>
      </c>
      <c r="VB345">
        <v>12</v>
      </c>
      <c r="VD345">
        <v>12</v>
      </c>
      <c r="VF345">
        <v>12</v>
      </c>
      <c r="VH345">
        <v>12</v>
      </c>
      <c r="VJ345">
        <v>12</v>
      </c>
      <c r="VL345">
        <v>12</v>
      </c>
      <c r="VN345">
        <v>12</v>
      </c>
      <c r="VP345">
        <v>12</v>
      </c>
      <c r="VR345">
        <v>12</v>
      </c>
      <c r="VT345">
        <v>12</v>
      </c>
      <c r="VV345">
        <v>12</v>
      </c>
      <c r="VX345">
        <v>12</v>
      </c>
      <c r="VZ345">
        <v>12</v>
      </c>
      <c r="WB345">
        <v>12</v>
      </c>
      <c r="WD345">
        <v>12</v>
      </c>
      <c r="WF345">
        <v>12</v>
      </c>
      <c r="WH345">
        <v>12</v>
      </c>
      <c r="WJ345">
        <v>12</v>
      </c>
      <c r="WL345">
        <v>12</v>
      </c>
      <c r="WN345">
        <v>12</v>
      </c>
      <c r="WP345">
        <v>12</v>
      </c>
      <c r="WR345">
        <v>12</v>
      </c>
      <c r="WT345">
        <v>12</v>
      </c>
      <c r="WV345">
        <v>12</v>
      </c>
      <c r="WX345">
        <v>12</v>
      </c>
      <c r="WZ345">
        <v>12</v>
      </c>
      <c r="XB345">
        <v>12</v>
      </c>
      <c r="XD345">
        <v>12</v>
      </c>
      <c r="XF345">
        <v>12</v>
      </c>
      <c r="XH345">
        <v>12</v>
      </c>
      <c r="XJ345">
        <v>12</v>
      </c>
      <c r="XL345">
        <v>12</v>
      </c>
      <c r="XN345">
        <v>12</v>
      </c>
      <c r="XP345">
        <v>12</v>
      </c>
      <c r="XR345">
        <v>12</v>
      </c>
      <c r="XT345">
        <v>12</v>
      </c>
      <c r="XV345">
        <v>12</v>
      </c>
      <c r="XX345">
        <v>12</v>
      </c>
      <c r="XZ345">
        <v>12</v>
      </c>
      <c r="YB345">
        <v>12</v>
      </c>
      <c r="YD345">
        <v>12</v>
      </c>
      <c r="YF345">
        <v>12</v>
      </c>
      <c r="YH345">
        <v>12</v>
      </c>
      <c r="YJ345">
        <v>12</v>
      </c>
      <c r="YL345">
        <v>12</v>
      </c>
      <c r="YN345">
        <v>12</v>
      </c>
      <c r="YP345">
        <v>12</v>
      </c>
      <c r="YR345">
        <v>12</v>
      </c>
      <c r="YT345">
        <v>12</v>
      </c>
      <c r="YV345">
        <v>12</v>
      </c>
      <c r="YX345">
        <v>12</v>
      </c>
      <c r="YZ345">
        <v>12</v>
      </c>
      <c r="ZB345">
        <v>12</v>
      </c>
      <c r="ZD345">
        <v>12</v>
      </c>
      <c r="ZF345">
        <v>12</v>
      </c>
      <c r="ZH345">
        <v>12</v>
      </c>
      <c r="ZJ345">
        <v>12</v>
      </c>
      <c r="ZL345">
        <v>12</v>
      </c>
      <c r="ZN345">
        <v>12</v>
      </c>
      <c r="ZP345">
        <v>12</v>
      </c>
      <c r="ZR345">
        <v>12</v>
      </c>
      <c r="ZT345">
        <v>12</v>
      </c>
      <c r="ZV345">
        <v>12</v>
      </c>
      <c r="ZX345">
        <v>12</v>
      </c>
      <c r="ZZ345">
        <v>12</v>
      </c>
      <c r="AAB345">
        <v>12</v>
      </c>
      <c r="AAD345">
        <v>12</v>
      </c>
      <c r="AAF345">
        <v>12</v>
      </c>
      <c r="AAH345">
        <v>12</v>
      </c>
      <c r="AAJ345">
        <v>12</v>
      </c>
      <c r="AAL345">
        <v>12</v>
      </c>
      <c r="AAN345">
        <v>12</v>
      </c>
      <c r="AAP345">
        <v>12</v>
      </c>
      <c r="AAR345">
        <v>12</v>
      </c>
      <c r="AAT345">
        <v>12</v>
      </c>
      <c r="AAV345">
        <v>12</v>
      </c>
      <c r="AAX345">
        <v>12</v>
      </c>
      <c r="AAZ345">
        <v>12</v>
      </c>
      <c r="ABB345">
        <v>12</v>
      </c>
      <c r="ABD345">
        <v>12</v>
      </c>
      <c r="ABF345">
        <v>12</v>
      </c>
      <c r="ABH345">
        <v>12</v>
      </c>
      <c r="ABJ345">
        <v>12</v>
      </c>
      <c r="ABL345">
        <v>12</v>
      </c>
      <c r="ABN345">
        <v>12</v>
      </c>
      <c r="ABP345">
        <v>12</v>
      </c>
      <c r="ABR345">
        <v>12</v>
      </c>
      <c r="ABT345">
        <v>12</v>
      </c>
      <c r="ABV345">
        <v>12</v>
      </c>
      <c r="ABX345">
        <v>12</v>
      </c>
      <c r="ABZ345">
        <v>12</v>
      </c>
      <c r="ACB345">
        <v>12</v>
      </c>
      <c r="ACD345">
        <v>12</v>
      </c>
      <c r="ACF345">
        <v>12</v>
      </c>
      <c r="ACH345">
        <v>12</v>
      </c>
      <c r="ACJ345">
        <v>12</v>
      </c>
      <c r="ACL345">
        <v>12</v>
      </c>
      <c r="ACN345">
        <v>12</v>
      </c>
      <c r="ACP345">
        <v>12</v>
      </c>
      <c r="ACR345">
        <v>12</v>
      </c>
      <c r="ACT345">
        <v>12</v>
      </c>
      <c r="ACV345">
        <v>12</v>
      </c>
      <c r="ACX345">
        <v>12</v>
      </c>
      <c r="ACZ345">
        <v>12</v>
      </c>
      <c r="ADB345">
        <v>12</v>
      </c>
      <c r="ADD345">
        <v>12</v>
      </c>
      <c r="ADF345">
        <v>12</v>
      </c>
      <c r="ADH345">
        <v>12</v>
      </c>
      <c r="ADJ345">
        <v>12</v>
      </c>
      <c r="ADL345">
        <v>12</v>
      </c>
      <c r="ADN345">
        <v>12</v>
      </c>
      <c r="ADP345">
        <v>12</v>
      </c>
      <c r="ADR345">
        <v>12</v>
      </c>
      <c r="ADT345">
        <v>12</v>
      </c>
      <c r="ADV345">
        <v>12</v>
      </c>
      <c r="ADX345">
        <v>12</v>
      </c>
      <c r="ADZ345">
        <v>12</v>
      </c>
      <c r="AEB345">
        <v>12</v>
      </c>
      <c r="AED345">
        <v>12</v>
      </c>
      <c r="AEF345">
        <v>12</v>
      </c>
      <c r="AEH345">
        <v>12</v>
      </c>
      <c r="AEJ345">
        <v>12</v>
      </c>
      <c r="AEL345">
        <v>12</v>
      </c>
      <c r="AEN345">
        <v>12</v>
      </c>
      <c r="AEP345">
        <v>12</v>
      </c>
      <c r="AER345">
        <v>12</v>
      </c>
      <c r="AET345">
        <v>12</v>
      </c>
      <c r="AEV345">
        <v>12</v>
      </c>
      <c r="AEX345">
        <v>12</v>
      </c>
      <c r="AEZ345">
        <v>12</v>
      </c>
      <c r="AFB345">
        <v>12</v>
      </c>
      <c r="AFD345">
        <v>12</v>
      </c>
      <c r="AFF345">
        <v>12</v>
      </c>
      <c r="AFH345">
        <v>12</v>
      </c>
      <c r="AFJ345">
        <v>12</v>
      </c>
      <c r="AFL345">
        <v>12</v>
      </c>
      <c r="AFN345">
        <v>12</v>
      </c>
      <c r="AFP345">
        <v>12</v>
      </c>
      <c r="AFR345">
        <v>12</v>
      </c>
      <c r="AFT345">
        <v>12</v>
      </c>
      <c r="AFV345">
        <v>12</v>
      </c>
      <c r="AFX345">
        <v>12</v>
      </c>
      <c r="AFZ345">
        <v>12</v>
      </c>
      <c r="AGB345">
        <v>12</v>
      </c>
      <c r="AGD345">
        <v>12</v>
      </c>
      <c r="AGF345">
        <v>12</v>
      </c>
      <c r="AGH345">
        <v>12</v>
      </c>
      <c r="AGJ345">
        <v>12</v>
      </c>
      <c r="AGL345">
        <v>12</v>
      </c>
      <c r="AGN345">
        <v>12</v>
      </c>
      <c r="AGP345">
        <v>12</v>
      </c>
      <c r="AGR345">
        <v>12</v>
      </c>
      <c r="AGT345">
        <v>12</v>
      </c>
      <c r="AGV345">
        <v>12</v>
      </c>
      <c r="AGX345">
        <v>12</v>
      </c>
      <c r="AGZ345">
        <v>12</v>
      </c>
      <c r="AHB345">
        <v>12</v>
      </c>
      <c r="AHD345">
        <v>12</v>
      </c>
      <c r="AHF345">
        <v>12</v>
      </c>
      <c r="AHH345">
        <v>12</v>
      </c>
      <c r="AHJ345">
        <v>12</v>
      </c>
      <c r="AHL345">
        <v>12</v>
      </c>
      <c r="AHN345">
        <v>12</v>
      </c>
      <c r="AHP345">
        <v>12</v>
      </c>
      <c r="AHR345">
        <v>12</v>
      </c>
      <c r="AHT345">
        <v>12</v>
      </c>
      <c r="AHV345">
        <v>12</v>
      </c>
      <c r="AHX345">
        <v>12</v>
      </c>
      <c r="AHZ345">
        <v>12</v>
      </c>
      <c r="AIB345">
        <v>12</v>
      </c>
      <c r="AID345">
        <v>12</v>
      </c>
      <c r="AIF345">
        <v>12</v>
      </c>
      <c r="AIH345">
        <v>12</v>
      </c>
      <c r="AIJ345">
        <v>12</v>
      </c>
      <c r="AIL345">
        <v>12</v>
      </c>
      <c r="AIN345">
        <v>12</v>
      </c>
      <c r="AIP345">
        <v>12</v>
      </c>
      <c r="AIR345">
        <v>12</v>
      </c>
      <c r="AIT345">
        <v>12</v>
      </c>
      <c r="AIV345">
        <v>12</v>
      </c>
      <c r="AIX345">
        <v>12</v>
      </c>
      <c r="AIZ345">
        <v>12</v>
      </c>
      <c r="AJB345">
        <v>12</v>
      </c>
      <c r="AJD345">
        <v>12</v>
      </c>
      <c r="AJF345">
        <v>12</v>
      </c>
      <c r="AJH345">
        <v>12</v>
      </c>
      <c r="AJJ345">
        <v>12</v>
      </c>
      <c r="AJL345">
        <v>12</v>
      </c>
      <c r="AJN345">
        <v>12</v>
      </c>
      <c r="AJP345">
        <v>12</v>
      </c>
      <c r="AJR345">
        <v>12</v>
      </c>
      <c r="AJT345">
        <v>12</v>
      </c>
      <c r="AJV345">
        <v>12</v>
      </c>
      <c r="AJX345">
        <v>12</v>
      </c>
      <c r="AJZ345">
        <v>12</v>
      </c>
      <c r="AKB345">
        <v>12</v>
      </c>
      <c r="AKD345">
        <v>12</v>
      </c>
      <c r="AKF345">
        <v>12</v>
      </c>
      <c r="AKH345">
        <v>12</v>
      </c>
      <c r="AKJ345">
        <v>12</v>
      </c>
      <c r="AKL345">
        <v>12</v>
      </c>
      <c r="AKN345">
        <v>12</v>
      </c>
      <c r="AKP345">
        <v>12</v>
      </c>
      <c r="AKR345">
        <v>12</v>
      </c>
      <c r="AKT345">
        <v>12</v>
      </c>
      <c r="AKV345">
        <v>12</v>
      </c>
      <c r="AKX345">
        <v>12</v>
      </c>
      <c r="AKZ345">
        <v>12</v>
      </c>
      <c r="ALB345">
        <v>12</v>
      </c>
      <c r="ALD345">
        <v>12</v>
      </c>
      <c r="ALF345">
        <v>12</v>
      </c>
      <c r="ALH345">
        <v>12</v>
      </c>
      <c r="ALJ345">
        <v>12</v>
      </c>
      <c r="ALL345">
        <v>12</v>
      </c>
      <c r="ALN345">
        <v>12</v>
      </c>
      <c r="ALP345">
        <v>12</v>
      </c>
      <c r="ALR345">
        <v>12</v>
      </c>
    </row>
    <row r="346" spans="1:1006" x14ac:dyDescent="0.25">
      <c r="A346">
        <v>25</v>
      </c>
      <c r="B346">
        <v>12.027100000000001</v>
      </c>
      <c r="H346">
        <v>25</v>
      </c>
      <c r="J346">
        <v>25</v>
      </c>
      <c r="L346">
        <v>25</v>
      </c>
      <c r="N346">
        <v>25</v>
      </c>
      <c r="P346">
        <v>25</v>
      </c>
      <c r="R346">
        <v>25</v>
      </c>
      <c r="T346">
        <v>25</v>
      </c>
      <c r="V346">
        <v>25</v>
      </c>
      <c r="X346">
        <v>25</v>
      </c>
      <c r="Z346">
        <v>25</v>
      </c>
      <c r="AB346">
        <v>25</v>
      </c>
      <c r="AD346">
        <v>25</v>
      </c>
      <c r="AF346">
        <v>25</v>
      </c>
      <c r="AH346">
        <v>25</v>
      </c>
      <c r="AJ346">
        <v>25</v>
      </c>
      <c r="AL346">
        <v>25</v>
      </c>
      <c r="AN346">
        <v>25</v>
      </c>
      <c r="AP346">
        <v>25</v>
      </c>
      <c r="AR346">
        <v>25</v>
      </c>
      <c r="AT346">
        <v>25</v>
      </c>
      <c r="AV346">
        <v>25</v>
      </c>
      <c r="AX346">
        <v>25</v>
      </c>
      <c r="AZ346">
        <v>25</v>
      </c>
      <c r="BB346">
        <v>25</v>
      </c>
      <c r="BD346">
        <v>25</v>
      </c>
      <c r="BF346">
        <v>25</v>
      </c>
      <c r="BH346">
        <v>25</v>
      </c>
      <c r="BJ346">
        <v>25</v>
      </c>
      <c r="BL346">
        <v>25</v>
      </c>
      <c r="BN346">
        <v>25</v>
      </c>
      <c r="BP346">
        <v>25</v>
      </c>
      <c r="BR346">
        <v>25</v>
      </c>
      <c r="BT346">
        <v>25</v>
      </c>
      <c r="BV346">
        <v>25</v>
      </c>
      <c r="BX346">
        <v>25</v>
      </c>
      <c r="BZ346">
        <v>25</v>
      </c>
      <c r="CB346">
        <v>25</v>
      </c>
      <c r="CD346">
        <v>25</v>
      </c>
      <c r="CF346">
        <v>25</v>
      </c>
      <c r="CH346">
        <v>25</v>
      </c>
      <c r="CJ346">
        <v>25</v>
      </c>
      <c r="CL346">
        <v>25</v>
      </c>
      <c r="CN346">
        <v>25</v>
      </c>
      <c r="CP346">
        <v>25</v>
      </c>
      <c r="CR346">
        <v>25</v>
      </c>
      <c r="CT346">
        <v>25</v>
      </c>
      <c r="CV346">
        <v>25</v>
      </c>
      <c r="CX346">
        <v>25</v>
      </c>
      <c r="CZ346">
        <v>25</v>
      </c>
      <c r="DB346">
        <v>25</v>
      </c>
      <c r="DD346">
        <v>25</v>
      </c>
      <c r="DF346">
        <v>25</v>
      </c>
      <c r="DH346">
        <v>25</v>
      </c>
      <c r="DJ346">
        <v>25</v>
      </c>
      <c r="DL346">
        <v>25</v>
      </c>
      <c r="DN346">
        <v>25</v>
      </c>
      <c r="DP346">
        <v>25</v>
      </c>
      <c r="DR346">
        <v>25</v>
      </c>
      <c r="DT346">
        <v>25</v>
      </c>
      <c r="DV346">
        <v>25</v>
      </c>
      <c r="DX346">
        <v>25</v>
      </c>
      <c r="DZ346">
        <v>25</v>
      </c>
      <c r="EB346">
        <v>25</v>
      </c>
      <c r="ED346">
        <v>25</v>
      </c>
      <c r="EF346">
        <v>25</v>
      </c>
      <c r="EH346">
        <v>25</v>
      </c>
      <c r="EJ346">
        <v>25</v>
      </c>
      <c r="EL346">
        <v>25</v>
      </c>
      <c r="EN346">
        <v>25</v>
      </c>
      <c r="EP346">
        <v>25</v>
      </c>
      <c r="ER346">
        <v>25</v>
      </c>
      <c r="ET346">
        <v>25</v>
      </c>
      <c r="EV346">
        <v>25</v>
      </c>
      <c r="EX346">
        <v>25</v>
      </c>
      <c r="EZ346">
        <v>25</v>
      </c>
      <c r="FB346">
        <v>25</v>
      </c>
      <c r="FD346">
        <v>25</v>
      </c>
      <c r="FF346">
        <v>25</v>
      </c>
      <c r="FH346">
        <v>25</v>
      </c>
      <c r="FJ346">
        <v>25</v>
      </c>
      <c r="FL346">
        <v>25</v>
      </c>
      <c r="FN346">
        <v>25</v>
      </c>
      <c r="FP346">
        <v>25</v>
      </c>
      <c r="FR346">
        <v>25</v>
      </c>
      <c r="FT346">
        <v>25</v>
      </c>
      <c r="FV346">
        <v>25</v>
      </c>
      <c r="FX346">
        <v>25</v>
      </c>
      <c r="FZ346">
        <v>25</v>
      </c>
      <c r="GB346">
        <v>25</v>
      </c>
      <c r="GD346">
        <v>25</v>
      </c>
      <c r="GF346">
        <v>25</v>
      </c>
      <c r="GH346">
        <v>25</v>
      </c>
      <c r="GJ346">
        <v>25</v>
      </c>
      <c r="GL346">
        <v>25</v>
      </c>
      <c r="GN346">
        <v>25</v>
      </c>
      <c r="GP346">
        <v>25</v>
      </c>
      <c r="GR346">
        <v>25</v>
      </c>
      <c r="GT346">
        <v>25</v>
      </c>
      <c r="GV346">
        <v>25</v>
      </c>
      <c r="GX346">
        <v>25</v>
      </c>
      <c r="GZ346">
        <v>25</v>
      </c>
      <c r="HB346">
        <v>25</v>
      </c>
      <c r="HD346">
        <v>25</v>
      </c>
      <c r="HF346">
        <v>25</v>
      </c>
      <c r="HH346">
        <v>25</v>
      </c>
      <c r="HJ346">
        <v>25</v>
      </c>
      <c r="HL346">
        <v>25</v>
      </c>
      <c r="HN346">
        <v>25</v>
      </c>
      <c r="HP346">
        <v>25</v>
      </c>
      <c r="HR346">
        <v>25</v>
      </c>
      <c r="HT346">
        <v>25</v>
      </c>
      <c r="HV346">
        <v>25</v>
      </c>
      <c r="HX346">
        <v>25</v>
      </c>
      <c r="HZ346">
        <v>25</v>
      </c>
      <c r="IB346">
        <v>25</v>
      </c>
      <c r="ID346">
        <v>25</v>
      </c>
      <c r="IF346">
        <v>25</v>
      </c>
      <c r="IH346">
        <v>25</v>
      </c>
      <c r="IJ346">
        <v>25</v>
      </c>
      <c r="IL346">
        <v>25</v>
      </c>
      <c r="IN346">
        <v>25</v>
      </c>
      <c r="IP346">
        <v>25</v>
      </c>
      <c r="IR346">
        <v>25</v>
      </c>
      <c r="IT346">
        <v>25</v>
      </c>
      <c r="IV346">
        <v>25</v>
      </c>
      <c r="IX346">
        <v>25</v>
      </c>
      <c r="IZ346">
        <v>25</v>
      </c>
      <c r="JB346">
        <v>25</v>
      </c>
      <c r="JD346">
        <v>25</v>
      </c>
      <c r="JF346">
        <v>25</v>
      </c>
      <c r="JH346">
        <v>25</v>
      </c>
      <c r="JJ346">
        <v>25</v>
      </c>
      <c r="JL346">
        <v>25</v>
      </c>
      <c r="JN346">
        <v>25</v>
      </c>
      <c r="JP346">
        <v>25</v>
      </c>
      <c r="JR346">
        <v>25</v>
      </c>
      <c r="JT346">
        <v>25</v>
      </c>
      <c r="JV346">
        <v>25</v>
      </c>
      <c r="JX346">
        <v>25</v>
      </c>
      <c r="JZ346">
        <v>25</v>
      </c>
      <c r="KB346">
        <v>25</v>
      </c>
      <c r="KD346">
        <v>25</v>
      </c>
      <c r="KF346">
        <v>25</v>
      </c>
      <c r="KH346">
        <v>25</v>
      </c>
      <c r="KJ346">
        <v>25</v>
      </c>
      <c r="KL346">
        <v>25</v>
      </c>
      <c r="KN346">
        <v>25</v>
      </c>
      <c r="KP346">
        <v>25</v>
      </c>
      <c r="KR346">
        <v>25</v>
      </c>
      <c r="KT346">
        <v>25</v>
      </c>
      <c r="KV346">
        <v>25</v>
      </c>
      <c r="KX346">
        <v>25</v>
      </c>
      <c r="KZ346">
        <v>25</v>
      </c>
      <c r="LB346">
        <v>25</v>
      </c>
      <c r="LD346">
        <v>25</v>
      </c>
      <c r="LF346">
        <v>25</v>
      </c>
      <c r="LH346">
        <v>25</v>
      </c>
      <c r="LJ346">
        <v>25</v>
      </c>
      <c r="LL346">
        <v>25</v>
      </c>
      <c r="LN346">
        <v>25</v>
      </c>
      <c r="LP346">
        <v>25</v>
      </c>
      <c r="LR346">
        <v>25</v>
      </c>
      <c r="LT346">
        <v>25</v>
      </c>
      <c r="LV346">
        <v>25</v>
      </c>
      <c r="LX346">
        <v>25</v>
      </c>
      <c r="LZ346">
        <v>25</v>
      </c>
      <c r="MB346">
        <v>25</v>
      </c>
      <c r="MD346">
        <v>25</v>
      </c>
      <c r="MF346">
        <v>25</v>
      </c>
      <c r="MH346">
        <v>25</v>
      </c>
      <c r="MJ346">
        <v>25</v>
      </c>
      <c r="ML346">
        <v>25</v>
      </c>
      <c r="MN346">
        <v>25</v>
      </c>
      <c r="MP346">
        <v>25</v>
      </c>
      <c r="MR346">
        <v>25</v>
      </c>
      <c r="MT346">
        <v>25</v>
      </c>
      <c r="MV346">
        <v>25</v>
      </c>
      <c r="MX346">
        <v>25</v>
      </c>
      <c r="MZ346">
        <v>25</v>
      </c>
      <c r="NB346">
        <v>25</v>
      </c>
      <c r="ND346">
        <v>25</v>
      </c>
      <c r="NF346">
        <v>25</v>
      </c>
      <c r="NH346">
        <v>25</v>
      </c>
      <c r="NJ346">
        <v>25</v>
      </c>
      <c r="NL346">
        <v>25</v>
      </c>
      <c r="NN346">
        <v>25</v>
      </c>
      <c r="NP346">
        <v>25</v>
      </c>
      <c r="NR346">
        <v>25</v>
      </c>
      <c r="NT346">
        <v>25</v>
      </c>
      <c r="NV346">
        <v>25</v>
      </c>
      <c r="NX346">
        <v>25</v>
      </c>
      <c r="NZ346">
        <v>25</v>
      </c>
      <c r="OB346">
        <v>25</v>
      </c>
      <c r="OD346">
        <v>25</v>
      </c>
      <c r="OF346">
        <v>25</v>
      </c>
      <c r="OH346">
        <v>25</v>
      </c>
      <c r="OJ346">
        <v>25</v>
      </c>
      <c r="OL346">
        <v>25</v>
      </c>
      <c r="ON346">
        <v>25</v>
      </c>
      <c r="OP346">
        <v>25</v>
      </c>
      <c r="OR346">
        <v>25</v>
      </c>
      <c r="OT346">
        <v>25</v>
      </c>
      <c r="OV346">
        <v>25</v>
      </c>
      <c r="OX346">
        <v>25</v>
      </c>
      <c r="OZ346">
        <v>25</v>
      </c>
      <c r="PB346">
        <v>25</v>
      </c>
      <c r="PD346">
        <v>25</v>
      </c>
      <c r="PF346">
        <v>25</v>
      </c>
      <c r="PH346">
        <v>25</v>
      </c>
      <c r="PJ346">
        <v>25</v>
      </c>
      <c r="PL346">
        <v>25</v>
      </c>
      <c r="PN346">
        <v>25</v>
      </c>
      <c r="PP346">
        <v>25</v>
      </c>
      <c r="PR346">
        <v>25</v>
      </c>
      <c r="PT346">
        <v>25</v>
      </c>
      <c r="PV346">
        <v>25</v>
      </c>
      <c r="PX346">
        <v>25</v>
      </c>
      <c r="PZ346">
        <v>25</v>
      </c>
      <c r="QB346">
        <v>25</v>
      </c>
      <c r="QD346">
        <v>25</v>
      </c>
      <c r="QF346">
        <v>25</v>
      </c>
      <c r="QH346">
        <v>25</v>
      </c>
      <c r="QJ346">
        <v>25</v>
      </c>
      <c r="QL346">
        <v>25</v>
      </c>
      <c r="QN346">
        <v>25</v>
      </c>
      <c r="QP346">
        <v>25</v>
      </c>
      <c r="QR346">
        <v>25</v>
      </c>
      <c r="QT346">
        <v>25</v>
      </c>
      <c r="QV346">
        <v>25</v>
      </c>
      <c r="QX346">
        <v>25</v>
      </c>
      <c r="QZ346">
        <v>25</v>
      </c>
      <c r="RB346">
        <v>25</v>
      </c>
      <c r="RD346">
        <v>25</v>
      </c>
      <c r="RF346">
        <v>25</v>
      </c>
      <c r="RH346">
        <v>25</v>
      </c>
      <c r="RJ346">
        <v>25</v>
      </c>
      <c r="RL346">
        <v>25</v>
      </c>
      <c r="RN346">
        <v>25</v>
      </c>
      <c r="RP346">
        <v>25</v>
      </c>
      <c r="RR346">
        <v>25</v>
      </c>
      <c r="RT346">
        <v>25</v>
      </c>
      <c r="RV346">
        <v>25</v>
      </c>
      <c r="RX346">
        <v>25</v>
      </c>
      <c r="RZ346">
        <v>25</v>
      </c>
      <c r="SB346">
        <v>25</v>
      </c>
      <c r="SD346">
        <v>25</v>
      </c>
      <c r="SF346">
        <v>25</v>
      </c>
      <c r="SH346">
        <v>25</v>
      </c>
      <c r="SJ346">
        <v>25</v>
      </c>
      <c r="SL346">
        <v>25</v>
      </c>
      <c r="SN346">
        <v>25</v>
      </c>
      <c r="SP346">
        <v>25</v>
      </c>
      <c r="SR346">
        <v>25</v>
      </c>
      <c r="ST346">
        <v>25</v>
      </c>
      <c r="SV346">
        <v>25</v>
      </c>
      <c r="SX346">
        <v>25</v>
      </c>
      <c r="SZ346">
        <v>25</v>
      </c>
      <c r="TB346">
        <v>25</v>
      </c>
      <c r="TD346">
        <v>25</v>
      </c>
      <c r="TF346">
        <v>25</v>
      </c>
      <c r="TH346">
        <v>25</v>
      </c>
      <c r="TJ346">
        <v>25</v>
      </c>
      <c r="TL346">
        <v>25</v>
      </c>
      <c r="TN346">
        <v>25</v>
      </c>
      <c r="TP346">
        <v>25</v>
      </c>
      <c r="TR346">
        <v>25</v>
      </c>
      <c r="TT346">
        <v>25</v>
      </c>
      <c r="TV346">
        <v>25</v>
      </c>
      <c r="TX346">
        <v>25</v>
      </c>
      <c r="TZ346">
        <v>25</v>
      </c>
      <c r="UB346">
        <v>25</v>
      </c>
      <c r="UD346">
        <v>25</v>
      </c>
      <c r="UF346">
        <v>25</v>
      </c>
      <c r="UH346">
        <v>25</v>
      </c>
      <c r="UJ346">
        <v>25</v>
      </c>
      <c r="UL346">
        <v>25</v>
      </c>
      <c r="UN346">
        <v>25</v>
      </c>
      <c r="UP346">
        <v>25</v>
      </c>
      <c r="UR346">
        <v>25</v>
      </c>
      <c r="UT346">
        <v>25</v>
      </c>
      <c r="UV346">
        <v>25</v>
      </c>
      <c r="UX346">
        <v>25</v>
      </c>
      <c r="UZ346">
        <v>25</v>
      </c>
      <c r="VB346">
        <v>25</v>
      </c>
      <c r="VD346">
        <v>25</v>
      </c>
      <c r="VF346">
        <v>25</v>
      </c>
      <c r="VH346">
        <v>25</v>
      </c>
      <c r="VJ346">
        <v>25</v>
      </c>
      <c r="VL346">
        <v>25</v>
      </c>
      <c r="VN346">
        <v>25</v>
      </c>
      <c r="VP346">
        <v>25</v>
      </c>
      <c r="VR346">
        <v>25</v>
      </c>
      <c r="VT346">
        <v>25</v>
      </c>
      <c r="VV346">
        <v>25</v>
      </c>
      <c r="VX346">
        <v>25</v>
      </c>
      <c r="VZ346">
        <v>25</v>
      </c>
      <c r="WB346">
        <v>25</v>
      </c>
      <c r="WD346">
        <v>25</v>
      </c>
      <c r="WF346">
        <v>25</v>
      </c>
      <c r="WH346">
        <v>25</v>
      </c>
      <c r="WJ346">
        <v>25</v>
      </c>
      <c r="WL346">
        <v>25</v>
      </c>
      <c r="WN346">
        <v>25</v>
      </c>
      <c r="WP346">
        <v>25</v>
      </c>
      <c r="WR346">
        <v>25</v>
      </c>
      <c r="WT346">
        <v>25</v>
      </c>
      <c r="WV346">
        <v>25</v>
      </c>
      <c r="WX346">
        <v>25</v>
      </c>
      <c r="WZ346">
        <v>25</v>
      </c>
      <c r="XB346">
        <v>25</v>
      </c>
      <c r="XD346">
        <v>25</v>
      </c>
      <c r="XF346">
        <v>25</v>
      </c>
      <c r="XH346">
        <v>25</v>
      </c>
      <c r="XJ346">
        <v>25</v>
      </c>
      <c r="XL346">
        <v>25</v>
      </c>
      <c r="XN346">
        <v>25</v>
      </c>
      <c r="XP346">
        <v>25</v>
      </c>
      <c r="XR346">
        <v>25</v>
      </c>
      <c r="XT346">
        <v>25</v>
      </c>
      <c r="XV346">
        <v>25</v>
      </c>
      <c r="XX346">
        <v>25</v>
      </c>
      <c r="XZ346">
        <v>25</v>
      </c>
      <c r="YB346">
        <v>25</v>
      </c>
      <c r="YD346">
        <v>25</v>
      </c>
      <c r="YF346">
        <v>25</v>
      </c>
      <c r="YH346">
        <v>25</v>
      </c>
      <c r="YJ346">
        <v>25</v>
      </c>
      <c r="YL346">
        <v>25</v>
      </c>
      <c r="YN346">
        <v>25</v>
      </c>
      <c r="YP346">
        <v>25</v>
      </c>
      <c r="YR346">
        <v>25</v>
      </c>
      <c r="YT346">
        <v>25</v>
      </c>
      <c r="YV346">
        <v>25</v>
      </c>
      <c r="YX346">
        <v>25</v>
      </c>
      <c r="YZ346">
        <v>25</v>
      </c>
      <c r="ZB346">
        <v>25</v>
      </c>
      <c r="ZD346">
        <v>25</v>
      </c>
      <c r="ZF346">
        <v>25</v>
      </c>
      <c r="ZH346">
        <v>25</v>
      </c>
      <c r="ZJ346">
        <v>25</v>
      </c>
      <c r="ZL346">
        <v>25</v>
      </c>
      <c r="ZN346">
        <v>25</v>
      </c>
      <c r="ZP346">
        <v>25</v>
      </c>
      <c r="ZR346">
        <v>25</v>
      </c>
      <c r="ZT346">
        <v>25</v>
      </c>
      <c r="ZV346">
        <v>25</v>
      </c>
      <c r="ZX346">
        <v>25</v>
      </c>
      <c r="ZZ346">
        <v>25</v>
      </c>
      <c r="AAB346">
        <v>25</v>
      </c>
      <c r="AAD346">
        <v>25</v>
      </c>
      <c r="AAF346">
        <v>25</v>
      </c>
      <c r="AAH346">
        <v>25</v>
      </c>
      <c r="AAJ346">
        <v>25</v>
      </c>
      <c r="AAL346">
        <v>25</v>
      </c>
      <c r="AAN346">
        <v>25</v>
      </c>
      <c r="AAP346">
        <v>25</v>
      </c>
      <c r="AAR346">
        <v>25</v>
      </c>
      <c r="AAT346">
        <v>25</v>
      </c>
      <c r="AAV346">
        <v>25</v>
      </c>
      <c r="AAX346">
        <v>25</v>
      </c>
      <c r="AAZ346">
        <v>25</v>
      </c>
      <c r="ABB346">
        <v>25</v>
      </c>
      <c r="ABD346">
        <v>25</v>
      </c>
      <c r="ABF346">
        <v>25</v>
      </c>
      <c r="ABH346">
        <v>25</v>
      </c>
      <c r="ABJ346">
        <v>25</v>
      </c>
      <c r="ABL346">
        <v>25</v>
      </c>
      <c r="ABN346">
        <v>25</v>
      </c>
      <c r="ABP346">
        <v>25</v>
      </c>
      <c r="ABR346">
        <v>25</v>
      </c>
      <c r="ABT346">
        <v>25</v>
      </c>
      <c r="ABV346">
        <v>25</v>
      </c>
      <c r="ABX346">
        <v>25</v>
      </c>
      <c r="ABZ346">
        <v>25</v>
      </c>
      <c r="ACB346">
        <v>25</v>
      </c>
      <c r="ACD346">
        <v>25</v>
      </c>
      <c r="ACF346">
        <v>25</v>
      </c>
      <c r="ACH346">
        <v>25</v>
      </c>
      <c r="ACJ346">
        <v>25</v>
      </c>
      <c r="ACL346">
        <v>25</v>
      </c>
      <c r="ACN346">
        <v>25</v>
      </c>
      <c r="ACP346">
        <v>25</v>
      </c>
      <c r="ACR346">
        <v>25</v>
      </c>
      <c r="ACT346">
        <v>25</v>
      </c>
      <c r="ACV346">
        <v>25</v>
      </c>
      <c r="ACX346">
        <v>25</v>
      </c>
      <c r="ACZ346">
        <v>25</v>
      </c>
      <c r="ADB346">
        <v>25</v>
      </c>
      <c r="ADD346">
        <v>25</v>
      </c>
      <c r="ADF346">
        <v>25</v>
      </c>
      <c r="ADH346">
        <v>25</v>
      </c>
      <c r="ADJ346">
        <v>25</v>
      </c>
      <c r="ADL346">
        <v>25</v>
      </c>
      <c r="ADN346">
        <v>25</v>
      </c>
      <c r="ADP346">
        <v>25</v>
      </c>
      <c r="ADR346">
        <v>25</v>
      </c>
      <c r="ADT346">
        <v>25</v>
      </c>
      <c r="ADV346">
        <v>25</v>
      </c>
      <c r="ADX346">
        <v>25</v>
      </c>
      <c r="ADZ346">
        <v>25</v>
      </c>
      <c r="AEB346">
        <v>25</v>
      </c>
      <c r="AED346">
        <v>25</v>
      </c>
      <c r="AEF346">
        <v>25</v>
      </c>
      <c r="AEH346">
        <v>25</v>
      </c>
      <c r="AEJ346">
        <v>25</v>
      </c>
      <c r="AEL346">
        <v>25</v>
      </c>
      <c r="AEN346">
        <v>25</v>
      </c>
      <c r="AEP346">
        <v>25</v>
      </c>
      <c r="AER346">
        <v>25</v>
      </c>
      <c r="AET346">
        <v>25</v>
      </c>
      <c r="AEV346">
        <v>25</v>
      </c>
      <c r="AEX346">
        <v>25</v>
      </c>
      <c r="AEZ346">
        <v>25</v>
      </c>
      <c r="AFB346">
        <v>25</v>
      </c>
      <c r="AFD346">
        <v>25</v>
      </c>
      <c r="AFF346">
        <v>25</v>
      </c>
      <c r="AFH346">
        <v>25</v>
      </c>
      <c r="AFJ346">
        <v>25</v>
      </c>
      <c r="AFL346">
        <v>25</v>
      </c>
      <c r="AFN346">
        <v>25</v>
      </c>
      <c r="AFP346">
        <v>25</v>
      </c>
      <c r="AFR346">
        <v>25</v>
      </c>
      <c r="AFT346">
        <v>25</v>
      </c>
      <c r="AFV346">
        <v>25</v>
      </c>
      <c r="AFX346">
        <v>25</v>
      </c>
      <c r="AFZ346">
        <v>25</v>
      </c>
      <c r="AGB346">
        <v>25</v>
      </c>
      <c r="AGD346">
        <v>25</v>
      </c>
      <c r="AGF346">
        <v>25</v>
      </c>
      <c r="AGH346">
        <v>25</v>
      </c>
      <c r="AGJ346">
        <v>25</v>
      </c>
      <c r="AGL346">
        <v>25</v>
      </c>
      <c r="AGN346">
        <v>25</v>
      </c>
      <c r="AGP346">
        <v>25</v>
      </c>
      <c r="AGR346">
        <v>25</v>
      </c>
      <c r="AGT346">
        <v>25</v>
      </c>
      <c r="AGV346">
        <v>25</v>
      </c>
      <c r="AGX346">
        <v>25</v>
      </c>
      <c r="AGZ346">
        <v>25</v>
      </c>
      <c r="AHB346">
        <v>25</v>
      </c>
      <c r="AHD346">
        <v>25</v>
      </c>
      <c r="AHF346">
        <v>25</v>
      </c>
      <c r="AHH346">
        <v>25</v>
      </c>
      <c r="AHJ346">
        <v>25</v>
      </c>
      <c r="AHL346">
        <v>25</v>
      </c>
      <c r="AHN346">
        <v>25</v>
      </c>
      <c r="AHP346">
        <v>25</v>
      </c>
      <c r="AHR346">
        <v>25</v>
      </c>
      <c r="AHT346">
        <v>25</v>
      </c>
      <c r="AHV346">
        <v>25</v>
      </c>
      <c r="AHX346">
        <v>25</v>
      </c>
      <c r="AHZ346">
        <v>25</v>
      </c>
      <c r="AIB346">
        <v>25</v>
      </c>
      <c r="AID346">
        <v>25</v>
      </c>
      <c r="AIF346">
        <v>25</v>
      </c>
      <c r="AIH346">
        <v>25</v>
      </c>
      <c r="AIJ346">
        <v>25</v>
      </c>
      <c r="AIL346">
        <v>25</v>
      </c>
      <c r="AIN346">
        <v>25</v>
      </c>
      <c r="AIP346">
        <v>25</v>
      </c>
      <c r="AIR346">
        <v>25</v>
      </c>
      <c r="AIT346">
        <v>25</v>
      </c>
      <c r="AIV346">
        <v>25</v>
      </c>
      <c r="AIX346">
        <v>25</v>
      </c>
      <c r="AIZ346">
        <v>25</v>
      </c>
      <c r="AJB346">
        <v>25</v>
      </c>
      <c r="AJD346">
        <v>25</v>
      </c>
      <c r="AJF346">
        <v>25</v>
      </c>
      <c r="AJH346">
        <v>25</v>
      </c>
      <c r="AJJ346">
        <v>25</v>
      </c>
      <c r="AJL346">
        <v>25</v>
      </c>
      <c r="AJN346">
        <v>25</v>
      </c>
      <c r="AJP346">
        <v>25</v>
      </c>
      <c r="AJR346">
        <v>25</v>
      </c>
      <c r="AJT346">
        <v>25</v>
      </c>
      <c r="AJV346">
        <v>25</v>
      </c>
      <c r="AJX346">
        <v>25</v>
      </c>
      <c r="AJZ346">
        <v>25</v>
      </c>
      <c r="AKB346">
        <v>25</v>
      </c>
      <c r="AKD346">
        <v>25</v>
      </c>
      <c r="AKF346">
        <v>25</v>
      </c>
      <c r="AKH346">
        <v>25</v>
      </c>
      <c r="AKJ346">
        <v>25</v>
      </c>
      <c r="AKL346">
        <v>25</v>
      </c>
      <c r="AKN346">
        <v>25</v>
      </c>
      <c r="AKP346">
        <v>25</v>
      </c>
      <c r="AKR346">
        <v>25</v>
      </c>
      <c r="AKT346">
        <v>25</v>
      </c>
      <c r="AKV346">
        <v>25</v>
      </c>
      <c r="AKX346">
        <v>25</v>
      </c>
      <c r="AKZ346">
        <v>25</v>
      </c>
      <c r="ALB346">
        <v>25</v>
      </c>
      <c r="ALD346">
        <v>25</v>
      </c>
      <c r="ALF346">
        <v>25</v>
      </c>
      <c r="ALH346">
        <v>25</v>
      </c>
      <c r="ALJ346">
        <v>25</v>
      </c>
      <c r="ALL346">
        <v>25</v>
      </c>
      <c r="ALN346">
        <v>25</v>
      </c>
      <c r="ALP346">
        <v>25</v>
      </c>
      <c r="ALR346">
        <v>25</v>
      </c>
    </row>
    <row r="347" spans="1:1006" x14ac:dyDescent="0.25">
      <c r="A347">
        <v>57</v>
      </c>
      <c r="B347">
        <v>11.029069999999999</v>
      </c>
      <c r="H347">
        <v>57</v>
      </c>
      <c r="J347">
        <v>57</v>
      </c>
      <c r="L347">
        <v>57</v>
      </c>
      <c r="N347">
        <v>57</v>
      </c>
      <c r="P347">
        <v>57</v>
      </c>
      <c r="R347">
        <v>57</v>
      </c>
      <c r="T347">
        <v>57</v>
      </c>
      <c r="V347">
        <v>57</v>
      </c>
      <c r="X347">
        <v>57</v>
      </c>
      <c r="Z347">
        <v>57</v>
      </c>
      <c r="AB347">
        <v>57</v>
      </c>
      <c r="AD347">
        <v>57</v>
      </c>
      <c r="AF347">
        <v>57</v>
      </c>
      <c r="AH347">
        <v>57</v>
      </c>
      <c r="AJ347">
        <v>57</v>
      </c>
      <c r="AL347">
        <v>57</v>
      </c>
      <c r="AN347">
        <v>57</v>
      </c>
      <c r="AP347">
        <v>57</v>
      </c>
      <c r="AR347">
        <v>57</v>
      </c>
      <c r="AT347">
        <v>57</v>
      </c>
      <c r="AV347">
        <v>57</v>
      </c>
      <c r="AX347">
        <v>57</v>
      </c>
      <c r="AZ347">
        <v>57</v>
      </c>
      <c r="BB347">
        <v>57</v>
      </c>
      <c r="BD347">
        <v>57</v>
      </c>
      <c r="BF347">
        <v>57</v>
      </c>
      <c r="BH347">
        <v>57</v>
      </c>
      <c r="BJ347">
        <v>57</v>
      </c>
      <c r="BL347">
        <v>57</v>
      </c>
      <c r="BN347">
        <v>57</v>
      </c>
      <c r="BP347">
        <v>57</v>
      </c>
      <c r="BR347">
        <v>57</v>
      </c>
      <c r="BT347">
        <v>57</v>
      </c>
      <c r="BV347">
        <v>57</v>
      </c>
      <c r="BX347">
        <v>57</v>
      </c>
      <c r="BZ347">
        <v>57</v>
      </c>
      <c r="CB347">
        <v>57</v>
      </c>
      <c r="CD347">
        <v>57</v>
      </c>
      <c r="CF347">
        <v>57</v>
      </c>
      <c r="CH347">
        <v>57</v>
      </c>
      <c r="CJ347">
        <v>57</v>
      </c>
      <c r="CL347">
        <v>57</v>
      </c>
      <c r="CN347">
        <v>57</v>
      </c>
      <c r="CP347">
        <v>57</v>
      </c>
      <c r="CR347">
        <v>57</v>
      </c>
      <c r="CT347">
        <v>57</v>
      </c>
      <c r="CV347">
        <v>57</v>
      </c>
      <c r="CX347">
        <v>57</v>
      </c>
      <c r="CZ347">
        <v>57</v>
      </c>
      <c r="DB347">
        <v>57</v>
      </c>
      <c r="DD347">
        <v>57</v>
      </c>
      <c r="DF347">
        <v>57</v>
      </c>
      <c r="DH347">
        <v>57</v>
      </c>
      <c r="DJ347">
        <v>57</v>
      </c>
      <c r="DL347">
        <v>57</v>
      </c>
      <c r="DN347">
        <v>57</v>
      </c>
      <c r="DP347">
        <v>57</v>
      </c>
      <c r="DR347">
        <v>57</v>
      </c>
      <c r="DT347">
        <v>57</v>
      </c>
      <c r="DV347">
        <v>57</v>
      </c>
      <c r="DX347">
        <v>57</v>
      </c>
      <c r="DZ347">
        <v>57</v>
      </c>
      <c r="EB347">
        <v>57</v>
      </c>
      <c r="ED347">
        <v>57</v>
      </c>
      <c r="EF347">
        <v>57</v>
      </c>
      <c r="EH347">
        <v>57</v>
      </c>
      <c r="EJ347">
        <v>57</v>
      </c>
      <c r="EL347">
        <v>57</v>
      </c>
      <c r="EN347">
        <v>57</v>
      </c>
      <c r="EP347">
        <v>57</v>
      </c>
      <c r="ER347">
        <v>57</v>
      </c>
      <c r="ET347">
        <v>57</v>
      </c>
      <c r="EV347">
        <v>57</v>
      </c>
      <c r="EX347">
        <v>57</v>
      </c>
      <c r="EZ347">
        <v>57</v>
      </c>
      <c r="FB347">
        <v>57</v>
      </c>
      <c r="FD347">
        <v>57</v>
      </c>
      <c r="FF347">
        <v>57</v>
      </c>
      <c r="FH347">
        <v>57</v>
      </c>
      <c r="FJ347">
        <v>57</v>
      </c>
      <c r="FL347">
        <v>57</v>
      </c>
      <c r="FN347">
        <v>57</v>
      </c>
      <c r="FP347">
        <v>57</v>
      </c>
      <c r="FR347">
        <v>57</v>
      </c>
      <c r="FT347">
        <v>57</v>
      </c>
      <c r="FV347">
        <v>57</v>
      </c>
      <c r="FX347">
        <v>57</v>
      </c>
      <c r="FZ347">
        <v>57</v>
      </c>
      <c r="GB347">
        <v>57</v>
      </c>
      <c r="GD347">
        <v>57</v>
      </c>
      <c r="GF347">
        <v>57</v>
      </c>
      <c r="GH347">
        <v>57</v>
      </c>
      <c r="GJ347">
        <v>57</v>
      </c>
      <c r="GL347">
        <v>57</v>
      </c>
      <c r="GN347">
        <v>57</v>
      </c>
      <c r="GP347">
        <v>57</v>
      </c>
      <c r="GR347">
        <v>57</v>
      </c>
      <c r="GT347">
        <v>57</v>
      </c>
      <c r="GV347">
        <v>57</v>
      </c>
      <c r="GX347">
        <v>57</v>
      </c>
      <c r="GZ347">
        <v>57</v>
      </c>
      <c r="HB347">
        <v>57</v>
      </c>
      <c r="HD347">
        <v>57</v>
      </c>
      <c r="HF347">
        <v>57</v>
      </c>
      <c r="HH347">
        <v>57</v>
      </c>
      <c r="HJ347">
        <v>57</v>
      </c>
      <c r="HL347">
        <v>57</v>
      </c>
      <c r="HN347">
        <v>57</v>
      </c>
      <c r="HP347">
        <v>57</v>
      </c>
      <c r="HR347">
        <v>57</v>
      </c>
      <c r="HT347">
        <v>57</v>
      </c>
      <c r="HV347">
        <v>57</v>
      </c>
      <c r="HX347">
        <v>57</v>
      </c>
      <c r="HZ347">
        <v>57</v>
      </c>
      <c r="IB347">
        <v>57</v>
      </c>
      <c r="ID347">
        <v>57</v>
      </c>
      <c r="IF347">
        <v>57</v>
      </c>
      <c r="IH347">
        <v>57</v>
      </c>
      <c r="IJ347">
        <v>57</v>
      </c>
      <c r="IL347">
        <v>57</v>
      </c>
      <c r="IN347">
        <v>57</v>
      </c>
      <c r="IP347">
        <v>57</v>
      </c>
      <c r="IR347">
        <v>57</v>
      </c>
      <c r="IT347">
        <v>57</v>
      </c>
      <c r="IV347">
        <v>57</v>
      </c>
      <c r="IX347">
        <v>57</v>
      </c>
      <c r="IZ347">
        <v>57</v>
      </c>
      <c r="JB347">
        <v>57</v>
      </c>
      <c r="JD347">
        <v>57</v>
      </c>
      <c r="JF347">
        <v>57</v>
      </c>
      <c r="JH347">
        <v>57</v>
      </c>
      <c r="JJ347">
        <v>57</v>
      </c>
      <c r="JL347">
        <v>57</v>
      </c>
      <c r="JN347">
        <v>57</v>
      </c>
      <c r="JP347">
        <v>57</v>
      </c>
      <c r="JR347">
        <v>57</v>
      </c>
      <c r="JT347">
        <v>57</v>
      </c>
      <c r="JV347">
        <v>57</v>
      </c>
      <c r="JX347">
        <v>57</v>
      </c>
      <c r="JZ347">
        <v>57</v>
      </c>
      <c r="KB347">
        <v>57</v>
      </c>
      <c r="KD347">
        <v>57</v>
      </c>
      <c r="KF347">
        <v>57</v>
      </c>
      <c r="KH347">
        <v>57</v>
      </c>
      <c r="KJ347">
        <v>57</v>
      </c>
      <c r="KL347">
        <v>57</v>
      </c>
      <c r="KN347">
        <v>57</v>
      </c>
      <c r="KP347">
        <v>57</v>
      </c>
      <c r="KR347">
        <v>57</v>
      </c>
      <c r="KT347">
        <v>57</v>
      </c>
      <c r="KV347">
        <v>57</v>
      </c>
      <c r="KX347">
        <v>57</v>
      </c>
      <c r="KZ347">
        <v>57</v>
      </c>
      <c r="LB347">
        <v>57</v>
      </c>
      <c r="LD347">
        <v>57</v>
      </c>
      <c r="LF347">
        <v>57</v>
      </c>
      <c r="LH347">
        <v>57</v>
      </c>
      <c r="LJ347">
        <v>57</v>
      </c>
      <c r="LL347">
        <v>57</v>
      </c>
      <c r="LN347">
        <v>57</v>
      </c>
      <c r="LP347">
        <v>57</v>
      </c>
      <c r="LR347">
        <v>57</v>
      </c>
      <c r="LT347">
        <v>57</v>
      </c>
      <c r="LV347">
        <v>57</v>
      </c>
      <c r="LX347">
        <v>57</v>
      </c>
      <c r="LZ347">
        <v>57</v>
      </c>
      <c r="MB347">
        <v>57</v>
      </c>
      <c r="MD347">
        <v>57</v>
      </c>
      <c r="MF347">
        <v>57</v>
      </c>
      <c r="MH347">
        <v>57</v>
      </c>
      <c r="MJ347">
        <v>57</v>
      </c>
      <c r="ML347">
        <v>57</v>
      </c>
      <c r="MN347">
        <v>57</v>
      </c>
      <c r="MP347">
        <v>57</v>
      </c>
      <c r="MR347">
        <v>57</v>
      </c>
      <c r="MT347">
        <v>57</v>
      </c>
      <c r="MV347">
        <v>57</v>
      </c>
      <c r="MX347">
        <v>57</v>
      </c>
      <c r="MZ347">
        <v>57</v>
      </c>
      <c r="NB347">
        <v>57</v>
      </c>
      <c r="ND347">
        <v>57</v>
      </c>
      <c r="NF347">
        <v>57</v>
      </c>
      <c r="NH347">
        <v>57</v>
      </c>
      <c r="NJ347">
        <v>57</v>
      </c>
      <c r="NL347">
        <v>57</v>
      </c>
      <c r="NN347">
        <v>57</v>
      </c>
      <c r="NP347">
        <v>57</v>
      </c>
      <c r="NR347">
        <v>57</v>
      </c>
      <c r="NT347">
        <v>57</v>
      </c>
      <c r="NV347">
        <v>57</v>
      </c>
      <c r="NX347">
        <v>57</v>
      </c>
      <c r="NZ347">
        <v>57</v>
      </c>
      <c r="OB347">
        <v>57</v>
      </c>
      <c r="OD347">
        <v>57</v>
      </c>
      <c r="OF347">
        <v>57</v>
      </c>
      <c r="OH347">
        <v>57</v>
      </c>
      <c r="OJ347">
        <v>57</v>
      </c>
      <c r="OL347">
        <v>57</v>
      </c>
      <c r="ON347">
        <v>57</v>
      </c>
      <c r="OP347">
        <v>57</v>
      </c>
      <c r="OR347">
        <v>57</v>
      </c>
      <c r="OT347">
        <v>57</v>
      </c>
      <c r="OV347">
        <v>57</v>
      </c>
      <c r="OX347">
        <v>57</v>
      </c>
      <c r="OZ347">
        <v>57</v>
      </c>
      <c r="PB347">
        <v>57</v>
      </c>
      <c r="PD347">
        <v>57</v>
      </c>
      <c r="PF347">
        <v>57</v>
      </c>
      <c r="PH347">
        <v>57</v>
      </c>
      <c r="PJ347">
        <v>57</v>
      </c>
      <c r="PL347">
        <v>57</v>
      </c>
      <c r="PN347">
        <v>57</v>
      </c>
      <c r="PP347">
        <v>57</v>
      </c>
      <c r="PR347">
        <v>57</v>
      </c>
      <c r="PT347">
        <v>57</v>
      </c>
      <c r="PV347">
        <v>57</v>
      </c>
      <c r="PX347">
        <v>57</v>
      </c>
      <c r="PZ347">
        <v>57</v>
      </c>
      <c r="QB347">
        <v>57</v>
      </c>
      <c r="QD347">
        <v>57</v>
      </c>
      <c r="QF347">
        <v>57</v>
      </c>
      <c r="QH347">
        <v>57</v>
      </c>
      <c r="QJ347">
        <v>57</v>
      </c>
      <c r="QL347">
        <v>57</v>
      </c>
      <c r="QN347">
        <v>57</v>
      </c>
      <c r="QP347">
        <v>57</v>
      </c>
      <c r="QR347">
        <v>57</v>
      </c>
      <c r="QT347">
        <v>57</v>
      </c>
      <c r="QV347">
        <v>57</v>
      </c>
      <c r="QX347">
        <v>57</v>
      </c>
      <c r="QZ347">
        <v>57</v>
      </c>
      <c r="RB347">
        <v>57</v>
      </c>
      <c r="RD347">
        <v>57</v>
      </c>
      <c r="RF347">
        <v>57</v>
      </c>
      <c r="RH347">
        <v>57</v>
      </c>
      <c r="RJ347">
        <v>57</v>
      </c>
      <c r="RL347">
        <v>57</v>
      </c>
      <c r="RN347">
        <v>57</v>
      </c>
      <c r="RP347">
        <v>57</v>
      </c>
      <c r="RR347">
        <v>57</v>
      </c>
      <c r="RT347">
        <v>57</v>
      </c>
      <c r="RV347">
        <v>57</v>
      </c>
      <c r="RX347">
        <v>57</v>
      </c>
      <c r="RZ347">
        <v>57</v>
      </c>
      <c r="SB347">
        <v>57</v>
      </c>
      <c r="SD347">
        <v>57</v>
      </c>
      <c r="SF347">
        <v>57</v>
      </c>
      <c r="SH347">
        <v>57</v>
      </c>
      <c r="SJ347">
        <v>57</v>
      </c>
      <c r="SL347">
        <v>57</v>
      </c>
      <c r="SN347">
        <v>57</v>
      </c>
      <c r="SP347">
        <v>57</v>
      </c>
      <c r="SR347">
        <v>57</v>
      </c>
      <c r="ST347">
        <v>57</v>
      </c>
      <c r="SV347">
        <v>57</v>
      </c>
      <c r="SX347">
        <v>57</v>
      </c>
      <c r="SZ347">
        <v>57</v>
      </c>
      <c r="TB347">
        <v>57</v>
      </c>
      <c r="TD347">
        <v>57</v>
      </c>
      <c r="TF347">
        <v>57</v>
      </c>
      <c r="TH347">
        <v>57</v>
      </c>
      <c r="TJ347">
        <v>57</v>
      </c>
      <c r="TL347">
        <v>57</v>
      </c>
      <c r="TN347">
        <v>57</v>
      </c>
      <c r="TP347">
        <v>57</v>
      </c>
      <c r="TR347">
        <v>57</v>
      </c>
      <c r="TT347">
        <v>57</v>
      </c>
      <c r="TV347">
        <v>57</v>
      </c>
      <c r="TX347">
        <v>57</v>
      </c>
      <c r="TZ347">
        <v>57</v>
      </c>
      <c r="UB347">
        <v>57</v>
      </c>
      <c r="UD347">
        <v>57</v>
      </c>
      <c r="UF347">
        <v>57</v>
      </c>
      <c r="UH347">
        <v>57</v>
      </c>
      <c r="UJ347">
        <v>57</v>
      </c>
      <c r="UL347">
        <v>57</v>
      </c>
      <c r="UN347">
        <v>57</v>
      </c>
      <c r="UP347">
        <v>57</v>
      </c>
      <c r="UR347">
        <v>57</v>
      </c>
      <c r="UT347">
        <v>57</v>
      </c>
      <c r="UV347">
        <v>57</v>
      </c>
      <c r="UX347">
        <v>57</v>
      </c>
      <c r="UZ347">
        <v>57</v>
      </c>
      <c r="VB347">
        <v>57</v>
      </c>
      <c r="VD347">
        <v>57</v>
      </c>
      <c r="VF347">
        <v>57</v>
      </c>
      <c r="VH347">
        <v>57</v>
      </c>
      <c r="VJ347">
        <v>57</v>
      </c>
      <c r="VL347">
        <v>57</v>
      </c>
      <c r="VN347">
        <v>57</v>
      </c>
      <c r="VP347">
        <v>57</v>
      </c>
      <c r="VR347">
        <v>57</v>
      </c>
      <c r="VT347">
        <v>57</v>
      </c>
      <c r="VV347">
        <v>57</v>
      </c>
      <c r="VX347">
        <v>57</v>
      </c>
      <c r="VZ347">
        <v>57</v>
      </c>
      <c r="WB347">
        <v>57</v>
      </c>
      <c r="WD347">
        <v>57</v>
      </c>
      <c r="WF347">
        <v>57</v>
      </c>
      <c r="WH347">
        <v>57</v>
      </c>
      <c r="WJ347">
        <v>57</v>
      </c>
      <c r="WL347">
        <v>57</v>
      </c>
      <c r="WN347">
        <v>57</v>
      </c>
      <c r="WP347">
        <v>57</v>
      </c>
      <c r="WR347">
        <v>57</v>
      </c>
      <c r="WT347">
        <v>57</v>
      </c>
      <c r="WV347">
        <v>57</v>
      </c>
      <c r="WX347">
        <v>57</v>
      </c>
      <c r="WZ347">
        <v>57</v>
      </c>
      <c r="XB347">
        <v>57</v>
      </c>
      <c r="XD347">
        <v>57</v>
      </c>
      <c r="XF347">
        <v>57</v>
      </c>
      <c r="XH347">
        <v>57</v>
      </c>
      <c r="XJ347">
        <v>57</v>
      </c>
      <c r="XL347">
        <v>57</v>
      </c>
      <c r="XN347">
        <v>57</v>
      </c>
      <c r="XP347">
        <v>57</v>
      </c>
      <c r="XR347">
        <v>57</v>
      </c>
      <c r="XT347">
        <v>57</v>
      </c>
      <c r="XV347">
        <v>57</v>
      </c>
      <c r="XX347">
        <v>57</v>
      </c>
      <c r="XZ347">
        <v>57</v>
      </c>
      <c r="YB347">
        <v>57</v>
      </c>
      <c r="YD347">
        <v>57</v>
      </c>
      <c r="YF347">
        <v>57</v>
      </c>
      <c r="YH347">
        <v>57</v>
      </c>
      <c r="YJ347">
        <v>57</v>
      </c>
      <c r="YL347">
        <v>57</v>
      </c>
      <c r="YN347">
        <v>57</v>
      </c>
      <c r="YP347">
        <v>57</v>
      </c>
      <c r="YR347">
        <v>57</v>
      </c>
      <c r="YT347">
        <v>57</v>
      </c>
      <c r="YV347">
        <v>57</v>
      </c>
      <c r="YX347">
        <v>57</v>
      </c>
      <c r="YZ347">
        <v>57</v>
      </c>
      <c r="ZB347">
        <v>57</v>
      </c>
      <c r="ZD347">
        <v>57</v>
      </c>
      <c r="ZF347">
        <v>57</v>
      </c>
      <c r="ZH347">
        <v>57</v>
      </c>
      <c r="ZJ347">
        <v>57</v>
      </c>
      <c r="ZL347">
        <v>57</v>
      </c>
      <c r="ZN347">
        <v>57</v>
      </c>
      <c r="ZP347">
        <v>57</v>
      </c>
      <c r="ZR347">
        <v>57</v>
      </c>
      <c r="ZT347">
        <v>57</v>
      </c>
      <c r="ZV347">
        <v>57</v>
      </c>
      <c r="ZX347">
        <v>57</v>
      </c>
      <c r="ZZ347">
        <v>57</v>
      </c>
      <c r="AAB347">
        <v>57</v>
      </c>
      <c r="AAD347">
        <v>57</v>
      </c>
      <c r="AAF347">
        <v>57</v>
      </c>
      <c r="AAH347">
        <v>57</v>
      </c>
      <c r="AAJ347">
        <v>57</v>
      </c>
      <c r="AAL347">
        <v>57</v>
      </c>
      <c r="AAN347">
        <v>57</v>
      </c>
      <c r="AAP347">
        <v>57</v>
      </c>
      <c r="AAR347">
        <v>57</v>
      </c>
      <c r="AAT347">
        <v>57</v>
      </c>
      <c r="AAV347">
        <v>57</v>
      </c>
      <c r="AAX347">
        <v>57</v>
      </c>
      <c r="AAZ347">
        <v>57</v>
      </c>
      <c r="ABB347">
        <v>57</v>
      </c>
      <c r="ABD347">
        <v>57</v>
      </c>
      <c r="ABF347">
        <v>57</v>
      </c>
      <c r="ABH347">
        <v>57</v>
      </c>
      <c r="ABJ347">
        <v>57</v>
      </c>
      <c r="ABL347">
        <v>57</v>
      </c>
      <c r="ABN347">
        <v>57</v>
      </c>
      <c r="ABP347">
        <v>57</v>
      </c>
      <c r="ABR347">
        <v>57</v>
      </c>
      <c r="ABT347">
        <v>57</v>
      </c>
      <c r="ABV347">
        <v>57</v>
      </c>
      <c r="ABX347">
        <v>57</v>
      </c>
      <c r="ABZ347">
        <v>57</v>
      </c>
      <c r="ACB347">
        <v>57</v>
      </c>
      <c r="ACD347">
        <v>57</v>
      </c>
      <c r="ACF347">
        <v>57</v>
      </c>
      <c r="ACH347">
        <v>57</v>
      </c>
      <c r="ACJ347">
        <v>57</v>
      </c>
      <c r="ACL347">
        <v>57</v>
      </c>
      <c r="ACN347">
        <v>57</v>
      </c>
      <c r="ACP347">
        <v>57</v>
      </c>
      <c r="ACR347">
        <v>57</v>
      </c>
      <c r="ACT347">
        <v>57</v>
      </c>
      <c r="ACV347">
        <v>57</v>
      </c>
      <c r="ACX347">
        <v>57</v>
      </c>
      <c r="ACZ347">
        <v>57</v>
      </c>
      <c r="ADB347">
        <v>57</v>
      </c>
      <c r="ADD347">
        <v>57</v>
      </c>
      <c r="ADF347">
        <v>57</v>
      </c>
      <c r="ADH347">
        <v>57</v>
      </c>
      <c r="ADJ347">
        <v>57</v>
      </c>
      <c r="ADL347">
        <v>57</v>
      </c>
      <c r="ADN347">
        <v>57</v>
      </c>
      <c r="ADP347">
        <v>57</v>
      </c>
      <c r="ADR347">
        <v>57</v>
      </c>
      <c r="ADT347">
        <v>57</v>
      </c>
      <c r="ADV347">
        <v>57</v>
      </c>
      <c r="ADX347">
        <v>57</v>
      </c>
      <c r="ADZ347">
        <v>57</v>
      </c>
      <c r="AEB347">
        <v>57</v>
      </c>
      <c r="AED347">
        <v>57</v>
      </c>
      <c r="AEF347">
        <v>57</v>
      </c>
      <c r="AEH347">
        <v>57</v>
      </c>
      <c r="AEJ347">
        <v>57</v>
      </c>
      <c r="AEL347">
        <v>57</v>
      </c>
      <c r="AEN347">
        <v>57</v>
      </c>
      <c r="AEP347">
        <v>57</v>
      </c>
      <c r="AER347">
        <v>57</v>
      </c>
      <c r="AET347">
        <v>57</v>
      </c>
      <c r="AEV347">
        <v>57</v>
      </c>
      <c r="AEX347">
        <v>57</v>
      </c>
      <c r="AEZ347">
        <v>57</v>
      </c>
      <c r="AFB347">
        <v>57</v>
      </c>
      <c r="AFD347">
        <v>57</v>
      </c>
      <c r="AFF347">
        <v>57</v>
      </c>
      <c r="AFH347">
        <v>57</v>
      </c>
      <c r="AFJ347">
        <v>57</v>
      </c>
      <c r="AFL347">
        <v>57</v>
      </c>
      <c r="AFN347">
        <v>57</v>
      </c>
      <c r="AFP347">
        <v>57</v>
      </c>
      <c r="AFR347">
        <v>57</v>
      </c>
      <c r="AFT347">
        <v>57</v>
      </c>
      <c r="AFV347">
        <v>57</v>
      </c>
      <c r="AFX347">
        <v>57</v>
      </c>
      <c r="AFZ347">
        <v>57</v>
      </c>
      <c r="AGB347">
        <v>57</v>
      </c>
      <c r="AGD347">
        <v>57</v>
      </c>
      <c r="AGF347">
        <v>57</v>
      </c>
      <c r="AGH347">
        <v>57</v>
      </c>
      <c r="AGJ347">
        <v>57</v>
      </c>
      <c r="AGL347">
        <v>57</v>
      </c>
      <c r="AGN347">
        <v>57</v>
      </c>
      <c r="AGP347">
        <v>57</v>
      </c>
      <c r="AGR347">
        <v>57</v>
      </c>
      <c r="AGT347">
        <v>57</v>
      </c>
      <c r="AGV347">
        <v>57</v>
      </c>
      <c r="AGX347">
        <v>57</v>
      </c>
      <c r="AGZ347">
        <v>57</v>
      </c>
      <c r="AHB347">
        <v>57</v>
      </c>
      <c r="AHD347">
        <v>57</v>
      </c>
      <c r="AHF347">
        <v>57</v>
      </c>
      <c r="AHH347">
        <v>57</v>
      </c>
      <c r="AHJ347">
        <v>57</v>
      </c>
      <c r="AHL347">
        <v>57</v>
      </c>
      <c r="AHN347">
        <v>57</v>
      </c>
      <c r="AHP347">
        <v>57</v>
      </c>
      <c r="AHR347">
        <v>57</v>
      </c>
      <c r="AHT347">
        <v>57</v>
      </c>
      <c r="AHV347">
        <v>57</v>
      </c>
      <c r="AHX347">
        <v>57</v>
      </c>
      <c r="AHZ347">
        <v>57</v>
      </c>
      <c r="AIB347">
        <v>57</v>
      </c>
      <c r="AID347">
        <v>57</v>
      </c>
      <c r="AIF347">
        <v>57</v>
      </c>
      <c r="AIH347">
        <v>57</v>
      </c>
      <c r="AIJ347">
        <v>57</v>
      </c>
      <c r="AIL347">
        <v>57</v>
      </c>
      <c r="AIN347">
        <v>57</v>
      </c>
      <c r="AIP347">
        <v>57</v>
      </c>
      <c r="AIR347">
        <v>57</v>
      </c>
      <c r="AIT347">
        <v>57</v>
      </c>
      <c r="AIV347">
        <v>57</v>
      </c>
      <c r="AIX347">
        <v>57</v>
      </c>
      <c r="AIZ347">
        <v>57</v>
      </c>
      <c r="AJB347">
        <v>57</v>
      </c>
      <c r="AJD347">
        <v>57</v>
      </c>
      <c r="AJF347">
        <v>57</v>
      </c>
      <c r="AJH347">
        <v>57</v>
      </c>
      <c r="AJJ347">
        <v>57</v>
      </c>
      <c r="AJL347">
        <v>57</v>
      </c>
      <c r="AJN347">
        <v>57</v>
      </c>
      <c r="AJP347">
        <v>57</v>
      </c>
      <c r="AJR347">
        <v>57</v>
      </c>
      <c r="AJT347">
        <v>57</v>
      </c>
      <c r="AJV347">
        <v>57</v>
      </c>
      <c r="AJX347">
        <v>57</v>
      </c>
      <c r="AJZ347">
        <v>57</v>
      </c>
      <c r="AKB347">
        <v>57</v>
      </c>
      <c r="AKD347">
        <v>57</v>
      </c>
      <c r="AKF347">
        <v>57</v>
      </c>
      <c r="AKH347">
        <v>57</v>
      </c>
      <c r="AKJ347">
        <v>57</v>
      </c>
      <c r="AKL347">
        <v>57</v>
      </c>
      <c r="AKN347">
        <v>57</v>
      </c>
      <c r="AKP347">
        <v>57</v>
      </c>
      <c r="AKR347">
        <v>57</v>
      </c>
      <c r="AKT347">
        <v>57</v>
      </c>
      <c r="AKV347">
        <v>57</v>
      </c>
      <c r="AKX347">
        <v>57</v>
      </c>
      <c r="AKZ347">
        <v>57</v>
      </c>
      <c r="ALB347">
        <v>57</v>
      </c>
      <c r="ALD347">
        <v>57</v>
      </c>
      <c r="ALF347">
        <v>57</v>
      </c>
      <c r="ALH347">
        <v>57</v>
      </c>
      <c r="ALJ347">
        <v>57</v>
      </c>
      <c r="ALL347">
        <v>57</v>
      </c>
      <c r="ALN347">
        <v>57</v>
      </c>
      <c r="ALP347">
        <v>57</v>
      </c>
      <c r="ALR347">
        <v>57</v>
      </c>
    </row>
    <row r="348" spans="1:1006" x14ac:dyDescent="0.25">
      <c r="A348">
        <v>59</v>
      </c>
      <c r="B348">
        <v>11.027830000000002</v>
      </c>
      <c r="H348">
        <v>59</v>
      </c>
      <c r="J348">
        <v>59</v>
      </c>
      <c r="L348">
        <v>59</v>
      </c>
      <c r="N348">
        <v>59</v>
      </c>
      <c r="P348">
        <v>59</v>
      </c>
      <c r="R348">
        <v>59</v>
      </c>
      <c r="T348">
        <v>59</v>
      </c>
      <c r="V348">
        <v>59</v>
      </c>
      <c r="X348">
        <v>59</v>
      </c>
      <c r="Z348">
        <v>59</v>
      </c>
      <c r="AB348">
        <v>59</v>
      </c>
      <c r="AD348">
        <v>59</v>
      </c>
      <c r="AF348">
        <v>59</v>
      </c>
      <c r="AH348">
        <v>59</v>
      </c>
      <c r="AJ348">
        <v>59</v>
      </c>
      <c r="AL348">
        <v>59</v>
      </c>
      <c r="AN348">
        <v>59</v>
      </c>
      <c r="AP348">
        <v>59</v>
      </c>
      <c r="AR348">
        <v>59</v>
      </c>
      <c r="AT348">
        <v>59</v>
      </c>
      <c r="AV348">
        <v>59</v>
      </c>
      <c r="AX348">
        <v>59</v>
      </c>
      <c r="AZ348">
        <v>59</v>
      </c>
      <c r="BB348">
        <v>59</v>
      </c>
      <c r="BD348">
        <v>59</v>
      </c>
      <c r="BF348">
        <v>59</v>
      </c>
      <c r="BH348">
        <v>59</v>
      </c>
      <c r="BJ348">
        <v>59</v>
      </c>
      <c r="BL348">
        <v>59</v>
      </c>
      <c r="BN348">
        <v>59</v>
      </c>
      <c r="BP348">
        <v>59</v>
      </c>
      <c r="BR348">
        <v>59</v>
      </c>
      <c r="BT348">
        <v>59</v>
      </c>
      <c r="BV348">
        <v>59</v>
      </c>
      <c r="BX348">
        <v>59</v>
      </c>
      <c r="BZ348">
        <v>59</v>
      </c>
      <c r="CB348">
        <v>59</v>
      </c>
      <c r="CD348">
        <v>59</v>
      </c>
      <c r="CF348">
        <v>59</v>
      </c>
      <c r="CH348">
        <v>59</v>
      </c>
      <c r="CJ348">
        <v>59</v>
      </c>
      <c r="CL348">
        <v>59</v>
      </c>
      <c r="CN348">
        <v>59</v>
      </c>
      <c r="CP348">
        <v>59</v>
      </c>
      <c r="CR348">
        <v>59</v>
      </c>
      <c r="CT348">
        <v>59</v>
      </c>
      <c r="CV348">
        <v>59</v>
      </c>
      <c r="CX348">
        <v>59</v>
      </c>
      <c r="CZ348">
        <v>59</v>
      </c>
      <c r="DB348">
        <v>59</v>
      </c>
      <c r="DD348">
        <v>59</v>
      </c>
      <c r="DF348">
        <v>59</v>
      </c>
      <c r="DH348">
        <v>59</v>
      </c>
      <c r="DJ348">
        <v>59</v>
      </c>
      <c r="DL348">
        <v>59</v>
      </c>
      <c r="DN348">
        <v>59</v>
      </c>
      <c r="DP348">
        <v>59</v>
      </c>
      <c r="DR348">
        <v>59</v>
      </c>
      <c r="DT348">
        <v>59</v>
      </c>
      <c r="DV348">
        <v>59</v>
      </c>
      <c r="DX348">
        <v>59</v>
      </c>
      <c r="DZ348">
        <v>59</v>
      </c>
      <c r="EB348">
        <v>59</v>
      </c>
      <c r="ED348">
        <v>59</v>
      </c>
      <c r="EF348">
        <v>59</v>
      </c>
      <c r="EH348">
        <v>59</v>
      </c>
      <c r="EJ348">
        <v>59</v>
      </c>
      <c r="EL348">
        <v>59</v>
      </c>
      <c r="EN348">
        <v>59</v>
      </c>
      <c r="EP348">
        <v>59</v>
      </c>
      <c r="ER348">
        <v>59</v>
      </c>
      <c r="ET348">
        <v>59</v>
      </c>
      <c r="EV348">
        <v>59</v>
      </c>
      <c r="EX348">
        <v>59</v>
      </c>
      <c r="EZ348">
        <v>59</v>
      </c>
      <c r="FB348">
        <v>59</v>
      </c>
      <c r="FD348">
        <v>59</v>
      </c>
      <c r="FF348">
        <v>59</v>
      </c>
      <c r="FH348">
        <v>59</v>
      </c>
      <c r="FJ348">
        <v>59</v>
      </c>
      <c r="FL348">
        <v>59</v>
      </c>
      <c r="FN348">
        <v>59</v>
      </c>
      <c r="FP348">
        <v>59</v>
      </c>
      <c r="FR348">
        <v>59</v>
      </c>
      <c r="FT348">
        <v>59</v>
      </c>
      <c r="FV348">
        <v>59</v>
      </c>
      <c r="FX348">
        <v>59</v>
      </c>
      <c r="FZ348">
        <v>59</v>
      </c>
      <c r="GB348">
        <v>59</v>
      </c>
      <c r="GD348">
        <v>59</v>
      </c>
      <c r="GF348">
        <v>59</v>
      </c>
      <c r="GH348">
        <v>59</v>
      </c>
      <c r="GJ348">
        <v>59</v>
      </c>
      <c r="GL348">
        <v>59</v>
      </c>
      <c r="GN348">
        <v>59</v>
      </c>
      <c r="GP348">
        <v>59</v>
      </c>
      <c r="GR348">
        <v>59</v>
      </c>
      <c r="GT348">
        <v>59</v>
      </c>
      <c r="GV348">
        <v>59</v>
      </c>
      <c r="GX348">
        <v>59</v>
      </c>
      <c r="GZ348">
        <v>59</v>
      </c>
      <c r="HB348">
        <v>59</v>
      </c>
      <c r="HD348">
        <v>59</v>
      </c>
      <c r="HF348">
        <v>59</v>
      </c>
      <c r="HH348">
        <v>59</v>
      </c>
      <c r="HJ348">
        <v>59</v>
      </c>
      <c r="HL348">
        <v>59</v>
      </c>
      <c r="HN348">
        <v>59</v>
      </c>
      <c r="HP348">
        <v>59</v>
      </c>
      <c r="HR348">
        <v>59</v>
      </c>
      <c r="HT348">
        <v>59</v>
      </c>
      <c r="HV348">
        <v>59</v>
      </c>
      <c r="HX348">
        <v>59</v>
      </c>
      <c r="HZ348">
        <v>59</v>
      </c>
      <c r="IB348">
        <v>59</v>
      </c>
      <c r="ID348">
        <v>59</v>
      </c>
      <c r="IF348">
        <v>59</v>
      </c>
      <c r="IH348">
        <v>59</v>
      </c>
      <c r="IJ348">
        <v>59</v>
      </c>
      <c r="IL348">
        <v>59</v>
      </c>
      <c r="IN348">
        <v>59</v>
      </c>
      <c r="IP348">
        <v>59</v>
      </c>
      <c r="IR348">
        <v>59</v>
      </c>
      <c r="IT348">
        <v>59</v>
      </c>
      <c r="IV348">
        <v>59</v>
      </c>
      <c r="IX348">
        <v>59</v>
      </c>
      <c r="IZ348">
        <v>59</v>
      </c>
      <c r="JB348">
        <v>59</v>
      </c>
      <c r="JD348">
        <v>59</v>
      </c>
      <c r="JF348">
        <v>59</v>
      </c>
      <c r="JH348">
        <v>59</v>
      </c>
      <c r="JJ348">
        <v>59</v>
      </c>
      <c r="JL348">
        <v>59</v>
      </c>
      <c r="JN348">
        <v>59</v>
      </c>
      <c r="JP348">
        <v>59</v>
      </c>
      <c r="JR348">
        <v>59</v>
      </c>
      <c r="JT348">
        <v>59</v>
      </c>
      <c r="JV348">
        <v>59</v>
      </c>
      <c r="JX348">
        <v>59</v>
      </c>
      <c r="JZ348">
        <v>59</v>
      </c>
      <c r="KB348">
        <v>59</v>
      </c>
      <c r="KD348">
        <v>59</v>
      </c>
      <c r="KF348">
        <v>59</v>
      </c>
      <c r="KH348">
        <v>59</v>
      </c>
      <c r="KJ348">
        <v>59</v>
      </c>
      <c r="KL348">
        <v>59</v>
      </c>
      <c r="KN348">
        <v>59</v>
      </c>
      <c r="KP348">
        <v>59</v>
      </c>
      <c r="KR348">
        <v>59</v>
      </c>
      <c r="KT348">
        <v>59</v>
      </c>
      <c r="KV348">
        <v>59</v>
      </c>
      <c r="KX348">
        <v>59</v>
      </c>
      <c r="KZ348">
        <v>59</v>
      </c>
      <c r="LB348">
        <v>59</v>
      </c>
      <c r="LD348">
        <v>59</v>
      </c>
      <c r="LF348">
        <v>59</v>
      </c>
      <c r="LH348">
        <v>59</v>
      </c>
      <c r="LJ348">
        <v>59</v>
      </c>
      <c r="LL348">
        <v>59</v>
      </c>
      <c r="LN348">
        <v>59</v>
      </c>
      <c r="LP348">
        <v>59</v>
      </c>
      <c r="LR348">
        <v>59</v>
      </c>
      <c r="LT348">
        <v>59</v>
      </c>
      <c r="LV348">
        <v>59</v>
      </c>
      <c r="LX348">
        <v>59</v>
      </c>
      <c r="LZ348">
        <v>59</v>
      </c>
      <c r="MB348">
        <v>59</v>
      </c>
      <c r="MD348">
        <v>59</v>
      </c>
      <c r="MF348">
        <v>59</v>
      </c>
      <c r="MH348">
        <v>59</v>
      </c>
      <c r="MJ348">
        <v>59</v>
      </c>
      <c r="ML348">
        <v>59</v>
      </c>
      <c r="MN348">
        <v>59</v>
      </c>
      <c r="MP348">
        <v>59</v>
      </c>
      <c r="MR348">
        <v>59</v>
      </c>
      <c r="MT348">
        <v>59</v>
      </c>
      <c r="MV348">
        <v>59</v>
      </c>
      <c r="MX348">
        <v>59</v>
      </c>
      <c r="MZ348">
        <v>59</v>
      </c>
      <c r="NB348">
        <v>59</v>
      </c>
      <c r="ND348">
        <v>59</v>
      </c>
      <c r="NF348">
        <v>59</v>
      </c>
      <c r="NH348">
        <v>59</v>
      </c>
      <c r="NJ348">
        <v>59</v>
      </c>
      <c r="NL348">
        <v>59</v>
      </c>
      <c r="NN348">
        <v>59</v>
      </c>
      <c r="NP348">
        <v>59</v>
      </c>
      <c r="NR348">
        <v>59</v>
      </c>
      <c r="NT348">
        <v>59</v>
      </c>
      <c r="NV348">
        <v>59</v>
      </c>
      <c r="NX348">
        <v>59</v>
      </c>
      <c r="NZ348">
        <v>59</v>
      </c>
      <c r="OB348">
        <v>59</v>
      </c>
      <c r="OD348">
        <v>59</v>
      </c>
      <c r="OF348">
        <v>59</v>
      </c>
      <c r="OH348">
        <v>59</v>
      </c>
      <c r="OJ348">
        <v>59</v>
      </c>
      <c r="OL348">
        <v>59</v>
      </c>
      <c r="ON348">
        <v>59</v>
      </c>
      <c r="OP348">
        <v>59</v>
      </c>
      <c r="OR348">
        <v>59</v>
      </c>
      <c r="OT348">
        <v>59</v>
      </c>
      <c r="OV348">
        <v>59</v>
      </c>
      <c r="OX348">
        <v>59</v>
      </c>
      <c r="OZ348">
        <v>59</v>
      </c>
      <c r="PB348">
        <v>59</v>
      </c>
      <c r="PD348">
        <v>59</v>
      </c>
      <c r="PF348">
        <v>59</v>
      </c>
      <c r="PH348">
        <v>59</v>
      </c>
      <c r="PJ348">
        <v>59</v>
      </c>
      <c r="PL348">
        <v>59</v>
      </c>
      <c r="PN348">
        <v>59</v>
      </c>
      <c r="PP348">
        <v>59</v>
      </c>
      <c r="PR348">
        <v>59</v>
      </c>
      <c r="PT348">
        <v>59</v>
      </c>
      <c r="PV348">
        <v>59</v>
      </c>
      <c r="PX348">
        <v>59</v>
      </c>
      <c r="PZ348">
        <v>59</v>
      </c>
      <c r="QB348">
        <v>59</v>
      </c>
      <c r="QD348">
        <v>59</v>
      </c>
      <c r="QF348">
        <v>59</v>
      </c>
      <c r="QH348">
        <v>59</v>
      </c>
      <c r="QJ348">
        <v>59</v>
      </c>
      <c r="QL348">
        <v>59</v>
      </c>
      <c r="QN348">
        <v>59</v>
      </c>
      <c r="QP348">
        <v>59</v>
      </c>
      <c r="QR348">
        <v>59</v>
      </c>
      <c r="QT348">
        <v>59</v>
      </c>
      <c r="QV348">
        <v>59</v>
      </c>
      <c r="QX348">
        <v>59</v>
      </c>
      <c r="QZ348">
        <v>59</v>
      </c>
      <c r="RB348">
        <v>59</v>
      </c>
      <c r="RD348">
        <v>59</v>
      </c>
      <c r="RF348">
        <v>59</v>
      </c>
      <c r="RH348">
        <v>59</v>
      </c>
      <c r="RJ348">
        <v>59</v>
      </c>
      <c r="RL348">
        <v>59</v>
      </c>
      <c r="RN348">
        <v>59</v>
      </c>
      <c r="RP348">
        <v>59</v>
      </c>
      <c r="RR348">
        <v>59</v>
      </c>
      <c r="RT348">
        <v>59</v>
      </c>
      <c r="RV348">
        <v>59</v>
      </c>
      <c r="RX348">
        <v>59</v>
      </c>
      <c r="RZ348">
        <v>59</v>
      </c>
      <c r="SB348">
        <v>59</v>
      </c>
      <c r="SD348">
        <v>59</v>
      </c>
      <c r="SF348">
        <v>59</v>
      </c>
      <c r="SH348">
        <v>59</v>
      </c>
      <c r="SJ348">
        <v>59</v>
      </c>
      <c r="SL348">
        <v>59</v>
      </c>
      <c r="SN348">
        <v>59</v>
      </c>
      <c r="SP348">
        <v>59</v>
      </c>
      <c r="SR348">
        <v>59</v>
      </c>
      <c r="ST348">
        <v>59</v>
      </c>
      <c r="SV348">
        <v>59</v>
      </c>
      <c r="SX348">
        <v>59</v>
      </c>
      <c r="SZ348">
        <v>59</v>
      </c>
      <c r="TB348">
        <v>59</v>
      </c>
      <c r="TD348">
        <v>59</v>
      </c>
      <c r="TF348">
        <v>59</v>
      </c>
      <c r="TH348">
        <v>59</v>
      </c>
      <c r="TJ348">
        <v>59</v>
      </c>
      <c r="TL348">
        <v>59</v>
      </c>
      <c r="TN348">
        <v>59</v>
      </c>
      <c r="TP348">
        <v>59</v>
      </c>
      <c r="TR348">
        <v>59</v>
      </c>
      <c r="TT348">
        <v>59</v>
      </c>
      <c r="TV348">
        <v>59</v>
      </c>
      <c r="TX348">
        <v>59</v>
      </c>
      <c r="TZ348">
        <v>59</v>
      </c>
      <c r="UB348">
        <v>59</v>
      </c>
      <c r="UD348">
        <v>59</v>
      </c>
      <c r="UF348">
        <v>59</v>
      </c>
      <c r="UH348">
        <v>59</v>
      </c>
      <c r="UJ348">
        <v>59</v>
      </c>
      <c r="UL348">
        <v>59</v>
      </c>
      <c r="UN348">
        <v>59</v>
      </c>
      <c r="UP348">
        <v>59</v>
      </c>
      <c r="UR348">
        <v>59</v>
      </c>
      <c r="UT348">
        <v>59</v>
      </c>
      <c r="UV348">
        <v>59</v>
      </c>
      <c r="UX348">
        <v>59</v>
      </c>
      <c r="UZ348">
        <v>59</v>
      </c>
      <c r="VB348">
        <v>59</v>
      </c>
      <c r="VD348">
        <v>59</v>
      </c>
      <c r="VF348">
        <v>59</v>
      </c>
      <c r="VH348">
        <v>59</v>
      </c>
      <c r="VJ348">
        <v>59</v>
      </c>
      <c r="VL348">
        <v>59</v>
      </c>
      <c r="VN348">
        <v>59</v>
      </c>
      <c r="VP348">
        <v>59</v>
      </c>
      <c r="VR348">
        <v>59</v>
      </c>
      <c r="VT348">
        <v>59</v>
      </c>
      <c r="VV348">
        <v>59</v>
      </c>
      <c r="VX348">
        <v>59</v>
      </c>
      <c r="VZ348">
        <v>59</v>
      </c>
      <c r="WB348">
        <v>59</v>
      </c>
      <c r="WD348">
        <v>59</v>
      </c>
      <c r="WF348">
        <v>59</v>
      </c>
      <c r="WH348">
        <v>59</v>
      </c>
      <c r="WJ348">
        <v>59</v>
      </c>
      <c r="WL348">
        <v>59</v>
      </c>
      <c r="WN348">
        <v>59</v>
      </c>
      <c r="WP348">
        <v>59</v>
      </c>
      <c r="WR348">
        <v>59</v>
      </c>
      <c r="WT348">
        <v>59</v>
      </c>
      <c r="WV348">
        <v>59</v>
      </c>
      <c r="WX348">
        <v>59</v>
      </c>
      <c r="WZ348">
        <v>59</v>
      </c>
      <c r="XB348">
        <v>59</v>
      </c>
      <c r="XD348">
        <v>59</v>
      </c>
      <c r="XF348">
        <v>59</v>
      </c>
      <c r="XH348">
        <v>59</v>
      </c>
      <c r="XJ348">
        <v>59</v>
      </c>
      <c r="XL348">
        <v>59</v>
      </c>
      <c r="XN348">
        <v>59</v>
      </c>
      <c r="XP348">
        <v>59</v>
      </c>
      <c r="XR348">
        <v>59</v>
      </c>
      <c r="XT348">
        <v>59</v>
      </c>
      <c r="XV348">
        <v>59</v>
      </c>
      <c r="XX348">
        <v>59</v>
      </c>
      <c r="XZ348">
        <v>59</v>
      </c>
      <c r="YB348">
        <v>59</v>
      </c>
      <c r="YD348">
        <v>59</v>
      </c>
      <c r="YF348">
        <v>59</v>
      </c>
      <c r="YH348">
        <v>59</v>
      </c>
      <c r="YJ348">
        <v>59</v>
      </c>
      <c r="YL348">
        <v>59</v>
      </c>
      <c r="YN348">
        <v>59</v>
      </c>
      <c r="YP348">
        <v>59</v>
      </c>
      <c r="YR348">
        <v>59</v>
      </c>
      <c r="YT348">
        <v>59</v>
      </c>
      <c r="YV348">
        <v>59</v>
      </c>
      <c r="YX348">
        <v>59</v>
      </c>
      <c r="YZ348">
        <v>59</v>
      </c>
      <c r="ZB348">
        <v>59</v>
      </c>
      <c r="ZD348">
        <v>59</v>
      </c>
      <c r="ZF348">
        <v>59</v>
      </c>
      <c r="ZH348">
        <v>59</v>
      </c>
      <c r="ZJ348">
        <v>59</v>
      </c>
      <c r="ZL348">
        <v>59</v>
      </c>
      <c r="ZN348">
        <v>59</v>
      </c>
      <c r="ZP348">
        <v>59</v>
      </c>
      <c r="ZR348">
        <v>59</v>
      </c>
      <c r="ZT348">
        <v>59</v>
      </c>
      <c r="ZV348">
        <v>59</v>
      </c>
      <c r="ZX348">
        <v>59</v>
      </c>
      <c r="ZZ348">
        <v>59</v>
      </c>
      <c r="AAB348">
        <v>59</v>
      </c>
      <c r="AAD348">
        <v>59</v>
      </c>
      <c r="AAF348">
        <v>59</v>
      </c>
      <c r="AAH348">
        <v>59</v>
      </c>
      <c r="AAJ348">
        <v>59</v>
      </c>
      <c r="AAL348">
        <v>59</v>
      </c>
      <c r="AAN348">
        <v>59</v>
      </c>
      <c r="AAP348">
        <v>59</v>
      </c>
      <c r="AAR348">
        <v>59</v>
      </c>
      <c r="AAT348">
        <v>59</v>
      </c>
      <c r="AAV348">
        <v>59</v>
      </c>
      <c r="AAX348">
        <v>59</v>
      </c>
      <c r="AAZ348">
        <v>59</v>
      </c>
      <c r="ABB348">
        <v>59</v>
      </c>
      <c r="ABD348">
        <v>59</v>
      </c>
      <c r="ABF348">
        <v>59</v>
      </c>
      <c r="ABH348">
        <v>59</v>
      </c>
      <c r="ABJ348">
        <v>59</v>
      </c>
      <c r="ABL348">
        <v>59</v>
      </c>
      <c r="ABN348">
        <v>59</v>
      </c>
      <c r="ABP348">
        <v>59</v>
      </c>
      <c r="ABR348">
        <v>59</v>
      </c>
      <c r="ABT348">
        <v>59</v>
      </c>
      <c r="ABV348">
        <v>59</v>
      </c>
      <c r="ABX348">
        <v>59</v>
      </c>
      <c r="ABZ348">
        <v>59</v>
      </c>
      <c r="ACB348">
        <v>59</v>
      </c>
      <c r="ACD348">
        <v>59</v>
      </c>
      <c r="ACF348">
        <v>59</v>
      </c>
      <c r="ACH348">
        <v>59</v>
      </c>
      <c r="ACJ348">
        <v>59</v>
      </c>
      <c r="ACL348">
        <v>59</v>
      </c>
      <c r="ACN348">
        <v>59</v>
      </c>
      <c r="ACP348">
        <v>59</v>
      </c>
      <c r="ACR348">
        <v>59</v>
      </c>
      <c r="ACT348">
        <v>59</v>
      </c>
      <c r="ACV348">
        <v>59</v>
      </c>
      <c r="ACX348">
        <v>59</v>
      </c>
      <c r="ACZ348">
        <v>59</v>
      </c>
      <c r="ADB348">
        <v>59</v>
      </c>
      <c r="ADD348">
        <v>59</v>
      </c>
      <c r="ADF348">
        <v>59</v>
      </c>
      <c r="ADH348">
        <v>59</v>
      </c>
      <c r="ADJ348">
        <v>59</v>
      </c>
      <c r="ADL348">
        <v>59</v>
      </c>
      <c r="ADN348">
        <v>59</v>
      </c>
      <c r="ADP348">
        <v>59</v>
      </c>
      <c r="ADR348">
        <v>59</v>
      </c>
      <c r="ADT348">
        <v>59</v>
      </c>
      <c r="ADV348">
        <v>59</v>
      </c>
      <c r="ADX348">
        <v>59</v>
      </c>
      <c r="ADZ348">
        <v>59</v>
      </c>
      <c r="AEB348">
        <v>59</v>
      </c>
      <c r="AED348">
        <v>59</v>
      </c>
      <c r="AEF348">
        <v>59</v>
      </c>
      <c r="AEH348">
        <v>59</v>
      </c>
      <c r="AEJ348">
        <v>59</v>
      </c>
      <c r="AEL348">
        <v>59</v>
      </c>
      <c r="AEN348">
        <v>59</v>
      </c>
      <c r="AEP348">
        <v>59</v>
      </c>
      <c r="AER348">
        <v>59</v>
      </c>
      <c r="AET348">
        <v>59</v>
      </c>
      <c r="AEV348">
        <v>59</v>
      </c>
      <c r="AEX348">
        <v>59</v>
      </c>
      <c r="AEZ348">
        <v>59</v>
      </c>
      <c r="AFB348">
        <v>59</v>
      </c>
      <c r="AFD348">
        <v>59</v>
      </c>
      <c r="AFF348">
        <v>59</v>
      </c>
      <c r="AFH348">
        <v>59</v>
      </c>
      <c r="AFJ348">
        <v>59</v>
      </c>
      <c r="AFL348">
        <v>59</v>
      </c>
      <c r="AFN348">
        <v>59</v>
      </c>
      <c r="AFP348">
        <v>59</v>
      </c>
      <c r="AFR348">
        <v>59</v>
      </c>
      <c r="AFT348">
        <v>59</v>
      </c>
      <c r="AFV348">
        <v>59</v>
      </c>
      <c r="AFX348">
        <v>59</v>
      </c>
      <c r="AFZ348">
        <v>59</v>
      </c>
      <c r="AGB348">
        <v>59</v>
      </c>
      <c r="AGD348">
        <v>59</v>
      </c>
      <c r="AGF348">
        <v>59</v>
      </c>
      <c r="AGH348">
        <v>59</v>
      </c>
      <c r="AGJ348">
        <v>59</v>
      </c>
      <c r="AGL348">
        <v>59</v>
      </c>
      <c r="AGN348">
        <v>59</v>
      </c>
      <c r="AGP348">
        <v>59</v>
      </c>
      <c r="AGR348">
        <v>59</v>
      </c>
      <c r="AGT348">
        <v>59</v>
      </c>
      <c r="AGV348">
        <v>59</v>
      </c>
      <c r="AGX348">
        <v>59</v>
      </c>
      <c r="AGZ348">
        <v>59</v>
      </c>
      <c r="AHB348">
        <v>59</v>
      </c>
      <c r="AHD348">
        <v>59</v>
      </c>
      <c r="AHF348">
        <v>59</v>
      </c>
      <c r="AHH348">
        <v>59</v>
      </c>
      <c r="AHJ348">
        <v>59</v>
      </c>
      <c r="AHL348">
        <v>59</v>
      </c>
      <c r="AHN348">
        <v>59</v>
      </c>
      <c r="AHP348">
        <v>59</v>
      </c>
      <c r="AHR348">
        <v>59</v>
      </c>
      <c r="AHT348">
        <v>59</v>
      </c>
      <c r="AHV348">
        <v>59</v>
      </c>
      <c r="AHX348">
        <v>59</v>
      </c>
      <c r="AHZ348">
        <v>59</v>
      </c>
      <c r="AIB348">
        <v>59</v>
      </c>
      <c r="AID348">
        <v>59</v>
      </c>
      <c r="AIF348">
        <v>59</v>
      </c>
      <c r="AIH348">
        <v>59</v>
      </c>
      <c r="AIJ348">
        <v>59</v>
      </c>
      <c r="AIL348">
        <v>59</v>
      </c>
      <c r="AIN348">
        <v>59</v>
      </c>
      <c r="AIP348">
        <v>59</v>
      </c>
      <c r="AIR348">
        <v>59</v>
      </c>
      <c r="AIT348">
        <v>59</v>
      </c>
      <c r="AIV348">
        <v>59</v>
      </c>
      <c r="AIX348">
        <v>59</v>
      </c>
      <c r="AIZ348">
        <v>59</v>
      </c>
      <c r="AJB348">
        <v>59</v>
      </c>
      <c r="AJD348">
        <v>59</v>
      </c>
      <c r="AJF348">
        <v>59</v>
      </c>
      <c r="AJH348">
        <v>59</v>
      </c>
      <c r="AJJ348">
        <v>59</v>
      </c>
      <c r="AJL348">
        <v>59</v>
      </c>
      <c r="AJN348">
        <v>59</v>
      </c>
      <c r="AJP348">
        <v>59</v>
      </c>
      <c r="AJR348">
        <v>59</v>
      </c>
      <c r="AJT348">
        <v>59</v>
      </c>
      <c r="AJV348">
        <v>59</v>
      </c>
      <c r="AJX348">
        <v>59</v>
      </c>
      <c r="AJZ348">
        <v>59</v>
      </c>
      <c r="AKB348">
        <v>59</v>
      </c>
      <c r="AKD348">
        <v>59</v>
      </c>
      <c r="AKF348">
        <v>59</v>
      </c>
      <c r="AKH348">
        <v>59</v>
      </c>
      <c r="AKJ348">
        <v>59</v>
      </c>
      <c r="AKL348">
        <v>59</v>
      </c>
      <c r="AKN348">
        <v>59</v>
      </c>
      <c r="AKP348">
        <v>59</v>
      </c>
      <c r="AKR348">
        <v>59</v>
      </c>
      <c r="AKT348">
        <v>59</v>
      </c>
      <c r="AKV348">
        <v>59</v>
      </c>
      <c r="AKX348">
        <v>59</v>
      </c>
      <c r="AKZ348">
        <v>59</v>
      </c>
      <c r="ALB348">
        <v>59</v>
      </c>
      <c r="ALD348">
        <v>59</v>
      </c>
      <c r="ALF348">
        <v>59</v>
      </c>
      <c r="ALH348">
        <v>59</v>
      </c>
      <c r="ALJ348">
        <v>59</v>
      </c>
      <c r="ALL348">
        <v>59</v>
      </c>
      <c r="ALN348">
        <v>59</v>
      </c>
      <c r="ALP348">
        <v>59</v>
      </c>
      <c r="ALR348">
        <v>59</v>
      </c>
    </row>
    <row r="349" spans="1:1006" x14ac:dyDescent="0.25">
      <c r="A349">
        <v>4</v>
      </c>
      <c r="B349">
        <v>11.027040000000001</v>
      </c>
      <c r="H349">
        <v>4</v>
      </c>
      <c r="J349">
        <v>4</v>
      </c>
      <c r="L349">
        <v>4</v>
      </c>
      <c r="N349">
        <v>4</v>
      </c>
      <c r="P349">
        <v>4</v>
      </c>
      <c r="R349">
        <v>4</v>
      </c>
      <c r="T349">
        <v>4</v>
      </c>
      <c r="V349">
        <v>4</v>
      </c>
      <c r="X349">
        <v>4</v>
      </c>
      <c r="Z349">
        <v>4</v>
      </c>
      <c r="AB349">
        <v>4</v>
      </c>
      <c r="AD349">
        <v>4</v>
      </c>
      <c r="AF349">
        <v>4</v>
      </c>
      <c r="AH349">
        <v>4</v>
      </c>
      <c r="AJ349">
        <v>4</v>
      </c>
      <c r="AL349">
        <v>4</v>
      </c>
      <c r="AN349">
        <v>4</v>
      </c>
      <c r="AP349">
        <v>4</v>
      </c>
      <c r="AR349">
        <v>4</v>
      </c>
      <c r="AT349">
        <v>4</v>
      </c>
      <c r="AV349">
        <v>4</v>
      </c>
      <c r="AX349">
        <v>4</v>
      </c>
      <c r="AZ349">
        <v>4</v>
      </c>
      <c r="BB349">
        <v>4</v>
      </c>
      <c r="BD349">
        <v>4</v>
      </c>
      <c r="BF349">
        <v>4</v>
      </c>
      <c r="BH349">
        <v>4</v>
      </c>
      <c r="BJ349">
        <v>4</v>
      </c>
      <c r="BL349">
        <v>4</v>
      </c>
      <c r="BN349">
        <v>4</v>
      </c>
      <c r="BP349">
        <v>4</v>
      </c>
      <c r="BR349">
        <v>4</v>
      </c>
      <c r="BT349">
        <v>4</v>
      </c>
      <c r="BV349">
        <v>4</v>
      </c>
      <c r="BX349">
        <v>4</v>
      </c>
      <c r="BZ349">
        <v>4</v>
      </c>
      <c r="CB349">
        <v>4</v>
      </c>
      <c r="CD349">
        <v>4</v>
      </c>
      <c r="CF349">
        <v>4</v>
      </c>
      <c r="CH349">
        <v>4</v>
      </c>
      <c r="CJ349">
        <v>4</v>
      </c>
      <c r="CL349">
        <v>4</v>
      </c>
      <c r="CN349">
        <v>4</v>
      </c>
      <c r="CP349">
        <v>4</v>
      </c>
      <c r="CR349">
        <v>4</v>
      </c>
      <c r="CT349">
        <v>4</v>
      </c>
      <c r="CV349">
        <v>4</v>
      </c>
      <c r="CX349">
        <v>4</v>
      </c>
      <c r="CZ349">
        <v>4</v>
      </c>
      <c r="DB349">
        <v>4</v>
      </c>
      <c r="DD349">
        <v>4</v>
      </c>
      <c r="DF349">
        <v>4</v>
      </c>
      <c r="DH349">
        <v>4</v>
      </c>
      <c r="DJ349">
        <v>4</v>
      </c>
      <c r="DL349">
        <v>4</v>
      </c>
      <c r="DN349">
        <v>4</v>
      </c>
      <c r="DP349">
        <v>4</v>
      </c>
      <c r="DR349">
        <v>4</v>
      </c>
      <c r="DT349">
        <v>4</v>
      </c>
      <c r="DV349">
        <v>4</v>
      </c>
      <c r="DX349">
        <v>4</v>
      </c>
      <c r="DZ349">
        <v>4</v>
      </c>
      <c r="EB349">
        <v>4</v>
      </c>
      <c r="ED349">
        <v>4</v>
      </c>
      <c r="EF349">
        <v>4</v>
      </c>
      <c r="EH349">
        <v>4</v>
      </c>
      <c r="EJ349">
        <v>4</v>
      </c>
      <c r="EL349">
        <v>4</v>
      </c>
      <c r="EN349">
        <v>4</v>
      </c>
      <c r="EP349">
        <v>4</v>
      </c>
      <c r="ER349">
        <v>4</v>
      </c>
      <c r="ET349">
        <v>4</v>
      </c>
      <c r="EV349">
        <v>4</v>
      </c>
      <c r="EX349">
        <v>4</v>
      </c>
      <c r="EZ349">
        <v>4</v>
      </c>
      <c r="FB349">
        <v>4</v>
      </c>
      <c r="FD349">
        <v>4</v>
      </c>
      <c r="FF349">
        <v>4</v>
      </c>
      <c r="FH349">
        <v>4</v>
      </c>
      <c r="FJ349">
        <v>4</v>
      </c>
      <c r="FL349">
        <v>4</v>
      </c>
      <c r="FN349">
        <v>4</v>
      </c>
      <c r="FP349">
        <v>4</v>
      </c>
      <c r="FR349">
        <v>4</v>
      </c>
      <c r="FT349">
        <v>4</v>
      </c>
      <c r="FV349">
        <v>4</v>
      </c>
      <c r="FX349">
        <v>4</v>
      </c>
      <c r="FZ349">
        <v>4</v>
      </c>
      <c r="GB349">
        <v>4</v>
      </c>
      <c r="GD349">
        <v>4</v>
      </c>
      <c r="GF349">
        <v>4</v>
      </c>
      <c r="GH349">
        <v>4</v>
      </c>
      <c r="GJ349">
        <v>4</v>
      </c>
      <c r="GL349">
        <v>4</v>
      </c>
      <c r="GN349">
        <v>4</v>
      </c>
      <c r="GP349">
        <v>4</v>
      </c>
      <c r="GR349">
        <v>4</v>
      </c>
      <c r="GT349">
        <v>4</v>
      </c>
      <c r="GV349">
        <v>4</v>
      </c>
      <c r="GX349">
        <v>4</v>
      </c>
      <c r="GZ349">
        <v>4</v>
      </c>
      <c r="HB349">
        <v>4</v>
      </c>
      <c r="HD349">
        <v>4</v>
      </c>
      <c r="HF349">
        <v>4</v>
      </c>
      <c r="HH349">
        <v>4</v>
      </c>
      <c r="HJ349">
        <v>4</v>
      </c>
      <c r="HL349">
        <v>4</v>
      </c>
      <c r="HN349">
        <v>4</v>
      </c>
      <c r="HP349">
        <v>4</v>
      </c>
      <c r="HR349">
        <v>4</v>
      </c>
      <c r="HT349">
        <v>4</v>
      </c>
      <c r="HV349">
        <v>4</v>
      </c>
      <c r="HX349">
        <v>4</v>
      </c>
      <c r="HZ349">
        <v>4</v>
      </c>
      <c r="IB349">
        <v>4</v>
      </c>
      <c r="ID349">
        <v>4</v>
      </c>
      <c r="IF349">
        <v>4</v>
      </c>
      <c r="IH349">
        <v>4</v>
      </c>
      <c r="IJ349">
        <v>4</v>
      </c>
      <c r="IL349">
        <v>4</v>
      </c>
      <c r="IN349">
        <v>4</v>
      </c>
      <c r="IP349">
        <v>4</v>
      </c>
      <c r="IR349">
        <v>4</v>
      </c>
      <c r="IT349">
        <v>4</v>
      </c>
      <c r="IV349">
        <v>4</v>
      </c>
      <c r="IX349">
        <v>4</v>
      </c>
      <c r="IZ349">
        <v>4</v>
      </c>
      <c r="JB349">
        <v>4</v>
      </c>
      <c r="JD349">
        <v>4</v>
      </c>
      <c r="JF349">
        <v>4</v>
      </c>
      <c r="JH349">
        <v>4</v>
      </c>
      <c r="JJ349">
        <v>4</v>
      </c>
      <c r="JL349">
        <v>4</v>
      </c>
      <c r="JN349">
        <v>4</v>
      </c>
      <c r="JP349">
        <v>4</v>
      </c>
      <c r="JR349">
        <v>4</v>
      </c>
      <c r="JT349">
        <v>4</v>
      </c>
      <c r="JV349">
        <v>4</v>
      </c>
      <c r="JX349">
        <v>4</v>
      </c>
      <c r="JZ349">
        <v>4</v>
      </c>
      <c r="KB349">
        <v>4</v>
      </c>
      <c r="KD349">
        <v>4</v>
      </c>
      <c r="KF349">
        <v>4</v>
      </c>
      <c r="KH349">
        <v>4</v>
      </c>
      <c r="KJ349">
        <v>4</v>
      </c>
      <c r="KL349">
        <v>4</v>
      </c>
      <c r="KN349">
        <v>4</v>
      </c>
      <c r="KP349">
        <v>4</v>
      </c>
      <c r="KR349">
        <v>4</v>
      </c>
      <c r="KT349">
        <v>4</v>
      </c>
      <c r="KV349">
        <v>4</v>
      </c>
      <c r="KX349">
        <v>4</v>
      </c>
      <c r="KZ349">
        <v>4</v>
      </c>
      <c r="LB349">
        <v>4</v>
      </c>
      <c r="LD349">
        <v>4</v>
      </c>
      <c r="LF349">
        <v>4</v>
      </c>
      <c r="LH349">
        <v>4</v>
      </c>
      <c r="LJ349">
        <v>4</v>
      </c>
      <c r="LL349">
        <v>4</v>
      </c>
      <c r="LN349">
        <v>4</v>
      </c>
      <c r="LP349">
        <v>4</v>
      </c>
      <c r="LR349">
        <v>4</v>
      </c>
      <c r="LT349">
        <v>4</v>
      </c>
      <c r="LV349">
        <v>4</v>
      </c>
      <c r="LX349">
        <v>4</v>
      </c>
      <c r="LZ349">
        <v>4</v>
      </c>
      <c r="MB349">
        <v>4</v>
      </c>
      <c r="MD349">
        <v>4</v>
      </c>
      <c r="MF349">
        <v>4</v>
      </c>
      <c r="MH349">
        <v>4</v>
      </c>
      <c r="MJ349">
        <v>4</v>
      </c>
      <c r="ML349">
        <v>4</v>
      </c>
      <c r="MN349">
        <v>4</v>
      </c>
      <c r="MP349">
        <v>4</v>
      </c>
      <c r="MR349">
        <v>4</v>
      </c>
      <c r="MT349">
        <v>4</v>
      </c>
      <c r="MV349">
        <v>4</v>
      </c>
      <c r="MX349">
        <v>4</v>
      </c>
      <c r="MZ349">
        <v>4</v>
      </c>
      <c r="NB349">
        <v>4</v>
      </c>
      <c r="ND349">
        <v>4</v>
      </c>
      <c r="NF349">
        <v>4</v>
      </c>
      <c r="NH349">
        <v>4</v>
      </c>
      <c r="NJ349">
        <v>4</v>
      </c>
      <c r="NL349">
        <v>4</v>
      </c>
      <c r="NN349">
        <v>4</v>
      </c>
      <c r="NP349">
        <v>4</v>
      </c>
      <c r="NR349">
        <v>4</v>
      </c>
      <c r="NT349">
        <v>4</v>
      </c>
      <c r="NV349">
        <v>4</v>
      </c>
      <c r="NX349">
        <v>4</v>
      </c>
      <c r="NZ349">
        <v>4</v>
      </c>
      <c r="OB349">
        <v>4</v>
      </c>
      <c r="OD349">
        <v>4</v>
      </c>
      <c r="OF349">
        <v>4</v>
      </c>
      <c r="OH349">
        <v>4</v>
      </c>
      <c r="OJ349">
        <v>4</v>
      </c>
      <c r="OL349">
        <v>4</v>
      </c>
      <c r="ON349">
        <v>4</v>
      </c>
      <c r="OP349">
        <v>4</v>
      </c>
      <c r="OR349">
        <v>4</v>
      </c>
      <c r="OT349">
        <v>4</v>
      </c>
      <c r="OV349">
        <v>4</v>
      </c>
      <c r="OX349">
        <v>4</v>
      </c>
      <c r="OZ349">
        <v>4</v>
      </c>
      <c r="PB349">
        <v>4</v>
      </c>
      <c r="PD349">
        <v>4</v>
      </c>
      <c r="PF349">
        <v>4</v>
      </c>
      <c r="PH349">
        <v>4</v>
      </c>
      <c r="PJ349">
        <v>4</v>
      </c>
      <c r="PL349">
        <v>4</v>
      </c>
      <c r="PN349">
        <v>4</v>
      </c>
      <c r="PP349">
        <v>4</v>
      </c>
      <c r="PR349">
        <v>4</v>
      </c>
      <c r="PT349">
        <v>4</v>
      </c>
      <c r="PV349">
        <v>4</v>
      </c>
      <c r="PX349">
        <v>4</v>
      </c>
      <c r="PZ349">
        <v>4</v>
      </c>
      <c r="QB349">
        <v>4</v>
      </c>
      <c r="QD349">
        <v>4</v>
      </c>
      <c r="QF349">
        <v>4</v>
      </c>
      <c r="QH349">
        <v>4</v>
      </c>
      <c r="QJ349">
        <v>4</v>
      </c>
      <c r="QL349">
        <v>4</v>
      </c>
      <c r="QN349">
        <v>4</v>
      </c>
      <c r="QP349">
        <v>4</v>
      </c>
      <c r="QR349">
        <v>4</v>
      </c>
      <c r="QT349">
        <v>4</v>
      </c>
      <c r="QV349">
        <v>4</v>
      </c>
      <c r="QX349">
        <v>4</v>
      </c>
      <c r="QZ349">
        <v>4</v>
      </c>
      <c r="RB349">
        <v>4</v>
      </c>
      <c r="RD349">
        <v>4</v>
      </c>
      <c r="RF349">
        <v>4</v>
      </c>
      <c r="RH349">
        <v>4</v>
      </c>
      <c r="RJ349">
        <v>4</v>
      </c>
      <c r="RL349">
        <v>4</v>
      </c>
      <c r="RN349">
        <v>4</v>
      </c>
      <c r="RP349">
        <v>4</v>
      </c>
      <c r="RR349">
        <v>4</v>
      </c>
      <c r="RT349">
        <v>4</v>
      </c>
      <c r="RV349">
        <v>4</v>
      </c>
      <c r="RX349">
        <v>4</v>
      </c>
      <c r="RZ349">
        <v>4</v>
      </c>
      <c r="SB349">
        <v>4</v>
      </c>
      <c r="SD349">
        <v>4</v>
      </c>
      <c r="SF349">
        <v>4</v>
      </c>
      <c r="SH349">
        <v>4</v>
      </c>
      <c r="SJ349">
        <v>4</v>
      </c>
      <c r="SL349">
        <v>4</v>
      </c>
      <c r="SN349">
        <v>4</v>
      </c>
      <c r="SP349">
        <v>4</v>
      </c>
      <c r="SR349">
        <v>4</v>
      </c>
      <c r="ST349">
        <v>4</v>
      </c>
      <c r="SV349">
        <v>4</v>
      </c>
      <c r="SX349">
        <v>4</v>
      </c>
      <c r="SZ349">
        <v>4</v>
      </c>
      <c r="TB349">
        <v>4</v>
      </c>
      <c r="TD349">
        <v>4</v>
      </c>
      <c r="TF349">
        <v>4</v>
      </c>
      <c r="TH349">
        <v>4</v>
      </c>
      <c r="TJ349">
        <v>4</v>
      </c>
      <c r="TL349">
        <v>4</v>
      </c>
      <c r="TN349">
        <v>4</v>
      </c>
      <c r="TP349">
        <v>4</v>
      </c>
      <c r="TR349">
        <v>4</v>
      </c>
      <c r="TT349">
        <v>4</v>
      </c>
      <c r="TV349">
        <v>4</v>
      </c>
      <c r="TX349">
        <v>4</v>
      </c>
      <c r="TZ349">
        <v>4</v>
      </c>
      <c r="UB349">
        <v>4</v>
      </c>
      <c r="UD349">
        <v>4</v>
      </c>
      <c r="UF349">
        <v>4</v>
      </c>
      <c r="UH349">
        <v>4</v>
      </c>
      <c r="UJ349">
        <v>4</v>
      </c>
      <c r="UL349">
        <v>4</v>
      </c>
      <c r="UN349">
        <v>4</v>
      </c>
      <c r="UP349">
        <v>4</v>
      </c>
      <c r="UR349">
        <v>4</v>
      </c>
      <c r="UT349">
        <v>4</v>
      </c>
      <c r="UV349">
        <v>4</v>
      </c>
      <c r="UX349">
        <v>4</v>
      </c>
      <c r="UZ349">
        <v>4</v>
      </c>
      <c r="VB349">
        <v>4</v>
      </c>
      <c r="VD349">
        <v>4</v>
      </c>
      <c r="VF349">
        <v>4</v>
      </c>
      <c r="VH349">
        <v>4</v>
      </c>
      <c r="VJ349">
        <v>4</v>
      </c>
      <c r="VL349">
        <v>4</v>
      </c>
      <c r="VN349">
        <v>4</v>
      </c>
      <c r="VP349">
        <v>4</v>
      </c>
      <c r="VR349">
        <v>4</v>
      </c>
      <c r="VT349">
        <v>4</v>
      </c>
      <c r="VV349">
        <v>4</v>
      </c>
      <c r="VX349">
        <v>4</v>
      </c>
      <c r="VZ349">
        <v>4</v>
      </c>
      <c r="WB349">
        <v>4</v>
      </c>
      <c r="WD349">
        <v>4</v>
      </c>
      <c r="WF349">
        <v>4</v>
      </c>
      <c r="WH349">
        <v>4</v>
      </c>
      <c r="WJ349">
        <v>4</v>
      </c>
      <c r="WL349">
        <v>4</v>
      </c>
      <c r="WN349">
        <v>4</v>
      </c>
      <c r="WP349">
        <v>4</v>
      </c>
      <c r="WR349">
        <v>4</v>
      </c>
      <c r="WT349">
        <v>4</v>
      </c>
      <c r="WV349">
        <v>4</v>
      </c>
      <c r="WX349">
        <v>4</v>
      </c>
      <c r="WZ349">
        <v>4</v>
      </c>
      <c r="XB349">
        <v>4</v>
      </c>
      <c r="XD349">
        <v>4</v>
      </c>
      <c r="XF349">
        <v>4</v>
      </c>
      <c r="XH349">
        <v>4</v>
      </c>
      <c r="XJ349">
        <v>4</v>
      </c>
      <c r="XL349">
        <v>4</v>
      </c>
      <c r="XN349">
        <v>4</v>
      </c>
      <c r="XP349">
        <v>4</v>
      </c>
      <c r="XR349">
        <v>4</v>
      </c>
      <c r="XT349">
        <v>4</v>
      </c>
      <c r="XV349">
        <v>4</v>
      </c>
      <c r="XX349">
        <v>4</v>
      </c>
      <c r="XZ349">
        <v>4</v>
      </c>
      <c r="YB349">
        <v>4</v>
      </c>
      <c r="YD349">
        <v>4</v>
      </c>
      <c r="YF349">
        <v>4</v>
      </c>
      <c r="YH349">
        <v>4</v>
      </c>
      <c r="YJ349">
        <v>4</v>
      </c>
      <c r="YL349">
        <v>4</v>
      </c>
      <c r="YN349">
        <v>4</v>
      </c>
      <c r="YP349">
        <v>4</v>
      </c>
      <c r="YR349">
        <v>4</v>
      </c>
      <c r="YT349">
        <v>4</v>
      </c>
      <c r="YV349">
        <v>4</v>
      </c>
      <c r="YX349">
        <v>4</v>
      </c>
      <c r="YZ349">
        <v>4</v>
      </c>
      <c r="ZB349">
        <v>4</v>
      </c>
      <c r="ZD349">
        <v>4</v>
      </c>
      <c r="ZF349">
        <v>4</v>
      </c>
      <c r="ZH349">
        <v>4</v>
      </c>
      <c r="ZJ349">
        <v>4</v>
      </c>
      <c r="ZL349">
        <v>4</v>
      </c>
      <c r="ZN349">
        <v>4</v>
      </c>
      <c r="ZP349">
        <v>4</v>
      </c>
      <c r="ZR349">
        <v>4</v>
      </c>
      <c r="ZT349">
        <v>4</v>
      </c>
      <c r="ZV349">
        <v>4</v>
      </c>
      <c r="ZX349">
        <v>4</v>
      </c>
      <c r="ZZ349">
        <v>4</v>
      </c>
      <c r="AAB349">
        <v>4</v>
      </c>
      <c r="AAD349">
        <v>4</v>
      </c>
      <c r="AAF349">
        <v>4</v>
      </c>
      <c r="AAH349">
        <v>4</v>
      </c>
      <c r="AAJ349">
        <v>4</v>
      </c>
      <c r="AAL349">
        <v>4</v>
      </c>
      <c r="AAN349">
        <v>4</v>
      </c>
      <c r="AAP349">
        <v>4</v>
      </c>
      <c r="AAR349">
        <v>4</v>
      </c>
      <c r="AAT349">
        <v>4</v>
      </c>
      <c r="AAV349">
        <v>4</v>
      </c>
      <c r="AAX349">
        <v>4</v>
      </c>
      <c r="AAZ349">
        <v>4</v>
      </c>
      <c r="ABB349">
        <v>4</v>
      </c>
      <c r="ABD349">
        <v>4</v>
      </c>
      <c r="ABF349">
        <v>4</v>
      </c>
      <c r="ABH349">
        <v>4</v>
      </c>
      <c r="ABJ349">
        <v>4</v>
      </c>
      <c r="ABL349">
        <v>4</v>
      </c>
      <c r="ABN349">
        <v>4</v>
      </c>
      <c r="ABP349">
        <v>4</v>
      </c>
      <c r="ABR349">
        <v>4</v>
      </c>
      <c r="ABT349">
        <v>4</v>
      </c>
      <c r="ABV349">
        <v>4</v>
      </c>
      <c r="ABX349">
        <v>4</v>
      </c>
      <c r="ABZ349">
        <v>4</v>
      </c>
      <c r="ACB349">
        <v>4</v>
      </c>
      <c r="ACD349">
        <v>4</v>
      </c>
      <c r="ACF349">
        <v>4</v>
      </c>
      <c r="ACH349">
        <v>4</v>
      </c>
      <c r="ACJ349">
        <v>4</v>
      </c>
      <c r="ACL349">
        <v>4</v>
      </c>
      <c r="ACN349">
        <v>4</v>
      </c>
      <c r="ACP349">
        <v>4</v>
      </c>
      <c r="ACR349">
        <v>4</v>
      </c>
      <c r="ACT349">
        <v>4</v>
      </c>
      <c r="ACV349">
        <v>4</v>
      </c>
      <c r="ACX349">
        <v>4</v>
      </c>
      <c r="ACZ349">
        <v>4</v>
      </c>
      <c r="ADB349">
        <v>4</v>
      </c>
      <c r="ADD349">
        <v>4</v>
      </c>
      <c r="ADF349">
        <v>4</v>
      </c>
      <c r="ADH349">
        <v>4</v>
      </c>
      <c r="ADJ349">
        <v>4</v>
      </c>
      <c r="ADL349">
        <v>4</v>
      </c>
      <c r="ADN349">
        <v>4</v>
      </c>
      <c r="ADP349">
        <v>4</v>
      </c>
      <c r="ADR349">
        <v>4</v>
      </c>
      <c r="ADT349">
        <v>4</v>
      </c>
      <c r="ADV349">
        <v>4</v>
      </c>
      <c r="ADX349">
        <v>4</v>
      </c>
      <c r="ADZ349">
        <v>4</v>
      </c>
      <c r="AEB349">
        <v>4</v>
      </c>
      <c r="AED349">
        <v>4</v>
      </c>
      <c r="AEF349">
        <v>4</v>
      </c>
      <c r="AEH349">
        <v>4</v>
      </c>
      <c r="AEJ349">
        <v>4</v>
      </c>
      <c r="AEL349">
        <v>4</v>
      </c>
      <c r="AEN349">
        <v>4</v>
      </c>
      <c r="AEP349">
        <v>4</v>
      </c>
      <c r="AER349">
        <v>4</v>
      </c>
      <c r="AET349">
        <v>4</v>
      </c>
      <c r="AEV349">
        <v>4</v>
      </c>
      <c r="AEX349">
        <v>4</v>
      </c>
      <c r="AEZ349">
        <v>4</v>
      </c>
      <c r="AFB349">
        <v>4</v>
      </c>
      <c r="AFD349">
        <v>4</v>
      </c>
      <c r="AFF349">
        <v>4</v>
      </c>
      <c r="AFH349">
        <v>4</v>
      </c>
      <c r="AFJ349">
        <v>4</v>
      </c>
      <c r="AFL349">
        <v>4</v>
      </c>
      <c r="AFN349">
        <v>4</v>
      </c>
      <c r="AFP349">
        <v>4</v>
      </c>
      <c r="AFR349">
        <v>4</v>
      </c>
      <c r="AFT349">
        <v>4</v>
      </c>
      <c r="AFV349">
        <v>4</v>
      </c>
      <c r="AFX349">
        <v>4</v>
      </c>
      <c r="AFZ349">
        <v>4</v>
      </c>
      <c r="AGB349">
        <v>4</v>
      </c>
      <c r="AGD349">
        <v>4</v>
      </c>
      <c r="AGF349">
        <v>4</v>
      </c>
      <c r="AGH349">
        <v>4</v>
      </c>
      <c r="AGJ349">
        <v>4</v>
      </c>
      <c r="AGL349">
        <v>4</v>
      </c>
      <c r="AGN349">
        <v>4</v>
      </c>
      <c r="AGP349">
        <v>4</v>
      </c>
      <c r="AGR349">
        <v>4</v>
      </c>
      <c r="AGT349">
        <v>4</v>
      </c>
      <c r="AGV349">
        <v>4</v>
      </c>
      <c r="AGX349">
        <v>4</v>
      </c>
      <c r="AGZ349">
        <v>4</v>
      </c>
      <c r="AHB349">
        <v>4</v>
      </c>
      <c r="AHD349">
        <v>4</v>
      </c>
      <c r="AHF349">
        <v>4</v>
      </c>
      <c r="AHH349">
        <v>4</v>
      </c>
      <c r="AHJ349">
        <v>4</v>
      </c>
      <c r="AHL349">
        <v>4</v>
      </c>
      <c r="AHN349">
        <v>4</v>
      </c>
      <c r="AHP349">
        <v>4</v>
      </c>
      <c r="AHR349">
        <v>4</v>
      </c>
      <c r="AHT349">
        <v>4</v>
      </c>
      <c r="AHV349">
        <v>4</v>
      </c>
      <c r="AHX349">
        <v>4</v>
      </c>
      <c r="AHZ349">
        <v>4</v>
      </c>
      <c r="AIB349">
        <v>4</v>
      </c>
      <c r="AID349">
        <v>4</v>
      </c>
      <c r="AIF349">
        <v>4</v>
      </c>
      <c r="AIH349">
        <v>4</v>
      </c>
      <c r="AIJ349">
        <v>4</v>
      </c>
      <c r="AIL349">
        <v>4</v>
      </c>
      <c r="AIN349">
        <v>4</v>
      </c>
      <c r="AIP349">
        <v>4</v>
      </c>
      <c r="AIR349">
        <v>4</v>
      </c>
      <c r="AIT349">
        <v>4</v>
      </c>
      <c r="AIV349">
        <v>4</v>
      </c>
      <c r="AIX349">
        <v>4</v>
      </c>
      <c r="AIZ349">
        <v>4</v>
      </c>
      <c r="AJB349">
        <v>4</v>
      </c>
      <c r="AJD349">
        <v>4</v>
      </c>
      <c r="AJF349">
        <v>4</v>
      </c>
      <c r="AJH349">
        <v>4</v>
      </c>
      <c r="AJJ349">
        <v>4</v>
      </c>
      <c r="AJL349">
        <v>4</v>
      </c>
      <c r="AJN349">
        <v>4</v>
      </c>
      <c r="AJP349">
        <v>4</v>
      </c>
      <c r="AJR349">
        <v>4</v>
      </c>
      <c r="AJT349">
        <v>4</v>
      </c>
      <c r="AJV349">
        <v>4</v>
      </c>
      <c r="AJX349">
        <v>4</v>
      </c>
      <c r="AJZ349">
        <v>4</v>
      </c>
      <c r="AKB349">
        <v>4</v>
      </c>
      <c r="AKD349">
        <v>4</v>
      </c>
      <c r="AKF349">
        <v>4</v>
      </c>
      <c r="AKH349">
        <v>4</v>
      </c>
      <c r="AKJ349">
        <v>4</v>
      </c>
      <c r="AKL349">
        <v>4</v>
      </c>
      <c r="AKN349">
        <v>4</v>
      </c>
      <c r="AKP349">
        <v>4</v>
      </c>
      <c r="AKR349">
        <v>4</v>
      </c>
      <c r="AKT349">
        <v>4</v>
      </c>
      <c r="AKV349">
        <v>4</v>
      </c>
      <c r="AKX349">
        <v>4</v>
      </c>
      <c r="AKZ349">
        <v>4</v>
      </c>
      <c r="ALB349">
        <v>4</v>
      </c>
      <c r="ALD349">
        <v>4</v>
      </c>
      <c r="ALF349">
        <v>4</v>
      </c>
      <c r="ALH349">
        <v>4</v>
      </c>
      <c r="ALJ349">
        <v>4</v>
      </c>
      <c r="ALL349">
        <v>4</v>
      </c>
      <c r="ALN349">
        <v>4</v>
      </c>
      <c r="ALP349">
        <v>4</v>
      </c>
      <c r="ALR349">
        <v>4</v>
      </c>
    </row>
    <row r="350" spans="1:1006" x14ac:dyDescent="0.25">
      <c r="A350">
        <v>40</v>
      </c>
      <c r="B350">
        <v>11.02652</v>
      </c>
      <c r="H350">
        <v>40</v>
      </c>
      <c r="J350">
        <v>40</v>
      </c>
      <c r="L350">
        <v>40</v>
      </c>
      <c r="N350">
        <v>40</v>
      </c>
      <c r="P350">
        <v>40</v>
      </c>
      <c r="R350">
        <v>40</v>
      </c>
      <c r="T350">
        <v>40</v>
      </c>
      <c r="V350">
        <v>40</v>
      </c>
      <c r="X350">
        <v>40</v>
      </c>
      <c r="Z350">
        <v>40</v>
      </c>
      <c r="AB350">
        <v>40</v>
      </c>
      <c r="AD350">
        <v>40</v>
      </c>
      <c r="AF350">
        <v>40</v>
      </c>
      <c r="AH350">
        <v>40</v>
      </c>
      <c r="AJ350">
        <v>40</v>
      </c>
      <c r="AL350">
        <v>40</v>
      </c>
      <c r="AN350">
        <v>40</v>
      </c>
      <c r="AP350">
        <v>40</v>
      </c>
      <c r="AR350">
        <v>40</v>
      </c>
      <c r="AT350">
        <v>40</v>
      </c>
      <c r="AV350">
        <v>40</v>
      </c>
      <c r="AX350">
        <v>40</v>
      </c>
      <c r="AZ350">
        <v>40</v>
      </c>
      <c r="BB350">
        <v>40</v>
      </c>
      <c r="BD350">
        <v>40</v>
      </c>
      <c r="BF350">
        <v>40</v>
      </c>
      <c r="BH350">
        <v>40</v>
      </c>
      <c r="BJ350">
        <v>40</v>
      </c>
      <c r="BL350">
        <v>40</v>
      </c>
      <c r="BN350">
        <v>40</v>
      </c>
      <c r="BP350">
        <v>40</v>
      </c>
      <c r="BR350">
        <v>40</v>
      </c>
      <c r="BT350">
        <v>40</v>
      </c>
      <c r="BV350">
        <v>40</v>
      </c>
      <c r="BX350">
        <v>40</v>
      </c>
      <c r="BZ350">
        <v>40</v>
      </c>
      <c r="CB350">
        <v>40</v>
      </c>
      <c r="CD350">
        <v>40</v>
      </c>
      <c r="CF350">
        <v>40</v>
      </c>
      <c r="CH350">
        <v>40</v>
      </c>
      <c r="CJ350">
        <v>40</v>
      </c>
      <c r="CL350">
        <v>40</v>
      </c>
      <c r="CN350">
        <v>40</v>
      </c>
      <c r="CP350">
        <v>40</v>
      </c>
      <c r="CR350">
        <v>40</v>
      </c>
      <c r="CT350">
        <v>40</v>
      </c>
      <c r="CV350">
        <v>40</v>
      </c>
      <c r="CX350">
        <v>40</v>
      </c>
      <c r="CZ350">
        <v>40</v>
      </c>
      <c r="DB350">
        <v>40</v>
      </c>
      <c r="DD350">
        <v>40</v>
      </c>
      <c r="DF350">
        <v>40</v>
      </c>
      <c r="DH350">
        <v>40</v>
      </c>
      <c r="DJ350">
        <v>40</v>
      </c>
      <c r="DL350">
        <v>40</v>
      </c>
      <c r="DN350">
        <v>40</v>
      </c>
      <c r="DP350">
        <v>40</v>
      </c>
      <c r="DR350">
        <v>40</v>
      </c>
      <c r="DT350">
        <v>40</v>
      </c>
      <c r="DV350">
        <v>40</v>
      </c>
      <c r="DX350">
        <v>40</v>
      </c>
      <c r="DZ350">
        <v>40</v>
      </c>
      <c r="EB350">
        <v>40</v>
      </c>
      <c r="ED350">
        <v>40</v>
      </c>
      <c r="EF350">
        <v>40</v>
      </c>
      <c r="EH350">
        <v>40</v>
      </c>
      <c r="EJ350">
        <v>40</v>
      </c>
      <c r="EL350">
        <v>40</v>
      </c>
      <c r="EN350">
        <v>40</v>
      </c>
      <c r="EP350">
        <v>40</v>
      </c>
      <c r="ER350">
        <v>40</v>
      </c>
      <c r="ET350">
        <v>40</v>
      </c>
      <c r="EV350">
        <v>40</v>
      </c>
      <c r="EX350">
        <v>40</v>
      </c>
      <c r="EZ350">
        <v>40</v>
      </c>
      <c r="FB350">
        <v>40</v>
      </c>
      <c r="FD350">
        <v>40</v>
      </c>
      <c r="FF350">
        <v>40</v>
      </c>
      <c r="FH350">
        <v>40</v>
      </c>
      <c r="FJ350">
        <v>40</v>
      </c>
      <c r="FL350">
        <v>40</v>
      </c>
      <c r="FN350">
        <v>40</v>
      </c>
      <c r="FP350">
        <v>40</v>
      </c>
      <c r="FR350">
        <v>40</v>
      </c>
      <c r="FT350">
        <v>40</v>
      </c>
      <c r="FV350">
        <v>40</v>
      </c>
      <c r="FX350">
        <v>40</v>
      </c>
      <c r="FZ350">
        <v>40</v>
      </c>
      <c r="GB350">
        <v>40</v>
      </c>
      <c r="GD350">
        <v>40</v>
      </c>
      <c r="GF350">
        <v>40</v>
      </c>
      <c r="GH350">
        <v>40</v>
      </c>
      <c r="GJ350">
        <v>40</v>
      </c>
      <c r="GL350">
        <v>40</v>
      </c>
      <c r="GN350">
        <v>40</v>
      </c>
      <c r="GP350">
        <v>40</v>
      </c>
      <c r="GR350">
        <v>40</v>
      </c>
      <c r="GT350">
        <v>40</v>
      </c>
      <c r="GV350">
        <v>40</v>
      </c>
      <c r="GX350">
        <v>40</v>
      </c>
      <c r="GZ350">
        <v>40</v>
      </c>
      <c r="HB350">
        <v>40</v>
      </c>
      <c r="HD350">
        <v>40</v>
      </c>
      <c r="HF350">
        <v>40</v>
      </c>
      <c r="HH350">
        <v>40</v>
      </c>
      <c r="HJ350">
        <v>40</v>
      </c>
      <c r="HL350">
        <v>40</v>
      </c>
      <c r="HN350">
        <v>40</v>
      </c>
      <c r="HP350">
        <v>40</v>
      </c>
      <c r="HR350">
        <v>40</v>
      </c>
      <c r="HT350">
        <v>40</v>
      </c>
      <c r="HV350">
        <v>40</v>
      </c>
      <c r="HX350">
        <v>40</v>
      </c>
      <c r="HZ350">
        <v>40</v>
      </c>
      <c r="IB350">
        <v>40</v>
      </c>
      <c r="ID350">
        <v>40</v>
      </c>
      <c r="IF350">
        <v>40</v>
      </c>
      <c r="IH350">
        <v>40</v>
      </c>
      <c r="IJ350">
        <v>40</v>
      </c>
      <c r="IL350">
        <v>40</v>
      </c>
      <c r="IN350">
        <v>40</v>
      </c>
      <c r="IP350">
        <v>40</v>
      </c>
      <c r="IR350">
        <v>40</v>
      </c>
      <c r="IT350">
        <v>40</v>
      </c>
      <c r="IV350">
        <v>40</v>
      </c>
      <c r="IX350">
        <v>40</v>
      </c>
      <c r="IZ350">
        <v>40</v>
      </c>
      <c r="JB350">
        <v>40</v>
      </c>
      <c r="JD350">
        <v>40</v>
      </c>
      <c r="JF350">
        <v>40</v>
      </c>
      <c r="JH350">
        <v>40</v>
      </c>
      <c r="JJ350">
        <v>40</v>
      </c>
      <c r="JL350">
        <v>40</v>
      </c>
      <c r="JN350">
        <v>40</v>
      </c>
      <c r="JP350">
        <v>40</v>
      </c>
      <c r="JR350">
        <v>40</v>
      </c>
      <c r="JT350">
        <v>40</v>
      </c>
      <c r="JV350">
        <v>40</v>
      </c>
      <c r="JX350">
        <v>40</v>
      </c>
      <c r="JZ350">
        <v>40</v>
      </c>
      <c r="KB350">
        <v>40</v>
      </c>
      <c r="KD350">
        <v>40</v>
      </c>
      <c r="KF350">
        <v>40</v>
      </c>
      <c r="KH350">
        <v>40</v>
      </c>
      <c r="KJ350">
        <v>40</v>
      </c>
      <c r="KL350">
        <v>40</v>
      </c>
      <c r="KN350">
        <v>40</v>
      </c>
      <c r="KP350">
        <v>40</v>
      </c>
      <c r="KR350">
        <v>40</v>
      </c>
      <c r="KT350">
        <v>40</v>
      </c>
      <c r="KV350">
        <v>40</v>
      </c>
      <c r="KX350">
        <v>40</v>
      </c>
      <c r="KZ350">
        <v>40</v>
      </c>
      <c r="LB350">
        <v>40</v>
      </c>
      <c r="LD350">
        <v>40</v>
      </c>
      <c r="LF350">
        <v>40</v>
      </c>
      <c r="LH350">
        <v>40</v>
      </c>
      <c r="LJ350">
        <v>40</v>
      </c>
      <c r="LL350">
        <v>40</v>
      </c>
      <c r="LN350">
        <v>40</v>
      </c>
      <c r="LP350">
        <v>40</v>
      </c>
      <c r="LR350">
        <v>40</v>
      </c>
      <c r="LT350">
        <v>40</v>
      </c>
      <c r="LV350">
        <v>40</v>
      </c>
      <c r="LX350">
        <v>40</v>
      </c>
      <c r="LZ350">
        <v>40</v>
      </c>
      <c r="MB350">
        <v>40</v>
      </c>
      <c r="MD350">
        <v>40</v>
      </c>
      <c r="MF350">
        <v>40</v>
      </c>
      <c r="MH350">
        <v>40</v>
      </c>
      <c r="MJ350">
        <v>40</v>
      </c>
      <c r="ML350">
        <v>40</v>
      </c>
      <c r="MN350">
        <v>40</v>
      </c>
      <c r="MP350">
        <v>40</v>
      </c>
      <c r="MR350">
        <v>40</v>
      </c>
      <c r="MT350">
        <v>40</v>
      </c>
      <c r="MV350">
        <v>40</v>
      </c>
      <c r="MX350">
        <v>40</v>
      </c>
      <c r="MZ350">
        <v>40</v>
      </c>
      <c r="NB350">
        <v>40</v>
      </c>
      <c r="ND350">
        <v>40</v>
      </c>
      <c r="NF350">
        <v>40</v>
      </c>
      <c r="NH350">
        <v>40</v>
      </c>
      <c r="NJ350">
        <v>40</v>
      </c>
      <c r="NL350">
        <v>40</v>
      </c>
      <c r="NN350">
        <v>40</v>
      </c>
      <c r="NP350">
        <v>40</v>
      </c>
      <c r="NR350">
        <v>40</v>
      </c>
      <c r="NT350">
        <v>40</v>
      </c>
      <c r="NV350">
        <v>40</v>
      </c>
      <c r="NX350">
        <v>40</v>
      </c>
      <c r="NZ350">
        <v>40</v>
      </c>
      <c r="OB350">
        <v>40</v>
      </c>
      <c r="OD350">
        <v>40</v>
      </c>
      <c r="OF350">
        <v>40</v>
      </c>
      <c r="OH350">
        <v>40</v>
      </c>
      <c r="OJ350">
        <v>40</v>
      </c>
      <c r="OL350">
        <v>40</v>
      </c>
      <c r="ON350">
        <v>40</v>
      </c>
      <c r="OP350">
        <v>40</v>
      </c>
      <c r="OR350">
        <v>40</v>
      </c>
      <c r="OT350">
        <v>40</v>
      </c>
      <c r="OV350">
        <v>40</v>
      </c>
      <c r="OX350">
        <v>40</v>
      </c>
      <c r="OZ350">
        <v>40</v>
      </c>
      <c r="PB350">
        <v>40</v>
      </c>
      <c r="PD350">
        <v>40</v>
      </c>
      <c r="PF350">
        <v>40</v>
      </c>
      <c r="PH350">
        <v>40</v>
      </c>
      <c r="PJ350">
        <v>40</v>
      </c>
      <c r="PL350">
        <v>40</v>
      </c>
      <c r="PN350">
        <v>40</v>
      </c>
      <c r="PP350">
        <v>40</v>
      </c>
      <c r="PR350">
        <v>40</v>
      </c>
      <c r="PT350">
        <v>40</v>
      </c>
      <c r="PV350">
        <v>40</v>
      </c>
      <c r="PX350">
        <v>40</v>
      </c>
      <c r="PZ350">
        <v>40</v>
      </c>
      <c r="QB350">
        <v>40</v>
      </c>
      <c r="QD350">
        <v>40</v>
      </c>
      <c r="QF350">
        <v>40</v>
      </c>
      <c r="QH350">
        <v>40</v>
      </c>
      <c r="QJ350">
        <v>40</v>
      </c>
      <c r="QL350">
        <v>40</v>
      </c>
      <c r="QN350">
        <v>40</v>
      </c>
      <c r="QP350">
        <v>40</v>
      </c>
      <c r="QR350">
        <v>40</v>
      </c>
      <c r="QT350">
        <v>40</v>
      </c>
      <c r="QV350">
        <v>40</v>
      </c>
      <c r="QX350">
        <v>40</v>
      </c>
      <c r="QZ350">
        <v>40</v>
      </c>
      <c r="RB350">
        <v>40</v>
      </c>
      <c r="RD350">
        <v>40</v>
      </c>
      <c r="RF350">
        <v>40</v>
      </c>
      <c r="RH350">
        <v>40</v>
      </c>
      <c r="RJ350">
        <v>40</v>
      </c>
      <c r="RL350">
        <v>40</v>
      </c>
      <c r="RN350">
        <v>40</v>
      </c>
      <c r="RP350">
        <v>40</v>
      </c>
      <c r="RR350">
        <v>40</v>
      </c>
      <c r="RT350">
        <v>40</v>
      </c>
      <c r="RV350">
        <v>40</v>
      </c>
      <c r="RX350">
        <v>40</v>
      </c>
      <c r="RZ350">
        <v>40</v>
      </c>
      <c r="SB350">
        <v>40</v>
      </c>
      <c r="SD350">
        <v>40</v>
      </c>
      <c r="SF350">
        <v>40</v>
      </c>
      <c r="SH350">
        <v>40</v>
      </c>
      <c r="SJ350">
        <v>40</v>
      </c>
      <c r="SL350">
        <v>40</v>
      </c>
      <c r="SN350">
        <v>40</v>
      </c>
      <c r="SP350">
        <v>40</v>
      </c>
      <c r="SR350">
        <v>40</v>
      </c>
      <c r="ST350">
        <v>40</v>
      </c>
      <c r="SV350">
        <v>40</v>
      </c>
      <c r="SX350">
        <v>40</v>
      </c>
      <c r="SZ350">
        <v>40</v>
      </c>
      <c r="TB350">
        <v>40</v>
      </c>
      <c r="TD350">
        <v>40</v>
      </c>
      <c r="TF350">
        <v>40</v>
      </c>
      <c r="TH350">
        <v>40</v>
      </c>
      <c r="TJ350">
        <v>40</v>
      </c>
      <c r="TL350">
        <v>40</v>
      </c>
      <c r="TN350">
        <v>40</v>
      </c>
      <c r="TP350">
        <v>40</v>
      </c>
      <c r="TR350">
        <v>40</v>
      </c>
      <c r="TT350">
        <v>40</v>
      </c>
      <c r="TV350">
        <v>40</v>
      </c>
      <c r="TX350">
        <v>40</v>
      </c>
      <c r="TZ350">
        <v>40</v>
      </c>
      <c r="UB350">
        <v>40</v>
      </c>
      <c r="UD350">
        <v>40</v>
      </c>
      <c r="UF350">
        <v>40</v>
      </c>
      <c r="UH350">
        <v>40</v>
      </c>
      <c r="UJ350">
        <v>40</v>
      </c>
      <c r="UL350">
        <v>40</v>
      </c>
      <c r="UN350">
        <v>40</v>
      </c>
      <c r="UP350">
        <v>40</v>
      </c>
      <c r="UR350">
        <v>40</v>
      </c>
      <c r="UT350">
        <v>40</v>
      </c>
      <c r="UV350">
        <v>40</v>
      </c>
      <c r="UX350">
        <v>40</v>
      </c>
      <c r="UZ350">
        <v>40</v>
      </c>
      <c r="VB350">
        <v>40</v>
      </c>
      <c r="VD350">
        <v>40</v>
      </c>
      <c r="VF350">
        <v>40</v>
      </c>
      <c r="VH350">
        <v>40</v>
      </c>
      <c r="VJ350">
        <v>40</v>
      </c>
      <c r="VL350">
        <v>40</v>
      </c>
      <c r="VN350">
        <v>40</v>
      </c>
      <c r="VP350">
        <v>40</v>
      </c>
      <c r="VR350">
        <v>40</v>
      </c>
      <c r="VT350">
        <v>40</v>
      </c>
      <c r="VV350">
        <v>40</v>
      </c>
      <c r="VX350">
        <v>40</v>
      </c>
      <c r="VZ350">
        <v>40</v>
      </c>
      <c r="WB350">
        <v>40</v>
      </c>
      <c r="WD350">
        <v>40</v>
      </c>
      <c r="WF350">
        <v>40</v>
      </c>
      <c r="WH350">
        <v>40</v>
      </c>
      <c r="WJ350">
        <v>40</v>
      </c>
      <c r="WL350">
        <v>40</v>
      </c>
      <c r="WN350">
        <v>40</v>
      </c>
      <c r="WP350">
        <v>40</v>
      </c>
      <c r="WR350">
        <v>40</v>
      </c>
      <c r="WT350">
        <v>40</v>
      </c>
      <c r="WV350">
        <v>40</v>
      </c>
      <c r="WX350">
        <v>40</v>
      </c>
      <c r="WZ350">
        <v>40</v>
      </c>
      <c r="XB350">
        <v>40</v>
      </c>
      <c r="XD350">
        <v>40</v>
      </c>
      <c r="XF350">
        <v>40</v>
      </c>
      <c r="XH350">
        <v>40</v>
      </c>
      <c r="XJ350">
        <v>40</v>
      </c>
      <c r="XL350">
        <v>40</v>
      </c>
      <c r="XN350">
        <v>40</v>
      </c>
      <c r="XP350">
        <v>40</v>
      </c>
      <c r="XR350">
        <v>40</v>
      </c>
      <c r="XT350">
        <v>40</v>
      </c>
      <c r="XV350">
        <v>40</v>
      </c>
      <c r="XX350">
        <v>40</v>
      </c>
      <c r="XZ350">
        <v>40</v>
      </c>
      <c r="YB350">
        <v>40</v>
      </c>
      <c r="YD350">
        <v>40</v>
      </c>
      <c r="YF350">
        <v>40</v>
      </c>
      <c r="YH350">
        <v>40</v>
      </c>
      <c r="YJ350">
        <v>40</v>
      </c>
      <c r="YL350">
        <v>40</v>
      </c>
      <c r="YN350">
        <v>40</v>
      </c>
      <c r="YP350">
        <v>40</v>
      </c>
      <c r="YR350">
        <v>40</v>
      </c>
      <c r="YT350">
        <v>40</v>
      </c>
      <c r="YV350">
        <v>40</v>
      </c>
      <c r="YX350">
        <v>40</v>
      </c>
      <c r="YZ350">
        <v>40</v>
      </c>
      <c r="ZB350">
        <v>40</v>
      </c>
      <c r="ZD350">
        <v>40</v>
      </c>
      <c r="ZF350">
        <v>40</v>
      </c>
      <c r="ZH350">
        <v>40</v>
      </c>
      <c r="ZJ350">
        <v>40</v>
      </c>
      <c r="ZL350">
        <v>40</v>
      </c>
      <c r="ZN350">
        <v>40</v>
      </c>
      <c r="ZP350">
        <v>40</v>
      </c>
      <c r="ZR350">
        <v>40</v>
      </c>
      <c r="ZT350">
        <v>40</v>
      </c>
      <c r="ZV350">
        <v>40</v>
      </c>
      <c r="ZX350">
        <v>40</v>
      </c>
      <c r="ZZ350">
        <v>40</v>
      </c>
      <c r="AAB350">
        <v>40</v>
      </c>
      <c r="AAD350">
        <v>40</v>
      </c>
      <c r="AAF350">
        <v>40</v>
      </c>
      <c r="AAH350">
        <v>40</v>
      </c>
      <c r="AAJ350">
        <v>40</v>
      </c>
      <c r="AAL350">
        <v>40</v>
      </c>
      <c r="AAN350">
        <v>40</v>
      </c>
      <c r="AAP350">
        <v>40</v>
      </c>
      <c r="AAR350">
        <v>40</v>
      </c>
      <c r="AAT350">
        <v>40</v>
      </c>
      <c r="AAV350">
        <v>40</v>
      </c>
      <c r="AAX350">
        <v>40</v>
      </c>
      <c r="AAZ350">
        <v>40</v>
      </c>
      <c r="ABB350">
        <v>40</v>
      </c>
      <c r="ABD350">
        <v>40</v>
      </c>
      <c r="ABF350">
        <v>40</v>
      </c>
      <c r="ABH350">
        <v>40</v>
      </c>
      <c r="ABJ350">
        <v>40</v>
      </c>
      <c r="ABL350">
        <v>40</v>
      </c>
      <c r="ABN350">
        <v>40</v>
      </c>
      <c r="ABP350">
        <v>40</v>
      </c>
      <c r="ABR350">
        <v>40</v>
      </c>
      <c r="ABT350">
        <v>40</v>
      </c>
      <c r="ABV350">
        <v>40</v>
      </c>
      <c r="ABX350">
        <v>40</v>
      </c>
      <c r="ABZ350">
        <v>40</v>
      </c>
      <c r="ACB350">
        <v>40</v>
      </c>
      <c r="ACD350">
        <v>40</v>
      </c>
      <c r="ACF350">
        <v>40</v>
      </c>
      <c r="ACH350">
        <v>40</v>
      </c>
      <c r="ACJ350">
        <v>40</v>
      </c>
      <c r="ACL350">
        <v>40</v>
      </c>
      <c r="ACN350">
        <v>40</v>
      </c>
      <c r="ACP350">
        <v>40</v>
      </c>
      <c r="ACR350">
        <v>40</v>
      </c>
      <c r="ACT350">
        <v>40</v>
      </c>
      <c r="ACV350">
        <v>40</v>
      </c>
      <c r="ACX350">
        <v>40</v>
      </c>
      <c r="ACZ350">
        <v>40</v>
      </c>
      <c r="ADB350">
        <v>40</v>
      </c>
      <c r="ADD350">
        <v>40</v>
      </c>
      <c r="ADF350">
        <v>40</v>
      </c>
      <c r="ADH350">
        <v>40</v>
      </c>
      <c r="ADJ350">
        <v>40</v>
      </c>
      <c r="ADL350">
        <v>40</v>
      </c>
      <c r="ADN350">
        <v>40</v>
      </c>
      <c r="ADP350">
        <v>40</v>
      </c>
      <c r="ADR350">
        <v>40</v>
      </c>
      <c r="ADT350">
        <v>40</v>
      </c>
      <c r="ADV350">
        <v>40</v>
      </c>
      <c r="ADX350">
        <v>40</v>
      </c>
      <c r="ADZ350">
        <v>40</v>
      </c>
      <c r="AEB350">
        <v>40</v>
      </c>
      <c r="AED350">
        <v>40</v>
      </c>
      <c r="AEF350">
        <v>40</v>
      </c>
      <c r="AEH350">
        <v>40</v>
      </c>
      <c r="AEJ350">
        <v>40</v>
      </c>
      <c r="AEL350">
        <v>40</v>
      </c>
      <c r="AEN350">
        <v>40</v>
      </c>
      <c r="AEP350">
        <v>40</v>
      </c>
      <c r="AER350">
        <v>40</v>
      </c>
      <c r="AET350">
        <v>40</v>
      </c>
      <c r="AEV350">
        <v>40</v>
      </c>
      <c r="AEX350">
        <v>40</v>
      </c>
      <c r="AEZ350">
        <v>40</v>
      </c>
      <c r="AFB350">
        <v>40</v>
      </c>
      <c r="AFD350">
        <v>40</v>
      </c>
      <c r="AFF350">
        <v>40</v>
      </c>
      <c r="AFH350">
        <v>40</v>
      </c>
      <c r="AFJ350">
        <v>40</v>
      </c>
      <c r="AFL350">
        <v>40</v>
      </c>
      <c r="AFN350">
        <v>40</v>
      </c>
      <c r="AFP350">
        <v>40</v>
      </c>
      <c r="AFR350">
        <v>40</v>
      </c>
      <c r="AFT350">
        <v>40</v>
      </c>
      <c r="AFV350">
        <v>40</v>
      </c>
      <c r="AFX350">
        <v>40</v>
      </c>
      <c r="AFZ350">
        <v>40</v>
      </c>
      <c r="AGB350">
        <v>40</v>
      </c>
      <c r="AGD350">
        <v>40</v>
      </c>
      <c r="AGF350">
        <v>40</v>
      </c>
      <c r="AGH350">
        <v>40</v>
      </c>
      <c r="AGJ350">
        <v>40</v>
      </c>
      <c r="AGL350">
        <v>40</v>
      </c>
      <c r="AGN350">
        <v>40</v>
      </c>
      <c r="AGP350">
        <v>40</v>
      </c>
      <c r="AGR350">
        <v>40</v>
      </c>
      <c r="AGT350">
        <v>40</v>
      </c>
      <c r="AGV350">
        <v>40</v>
      </c>
      <c r="AGX350">
        <v>40</v>
      </c>
      <c r="AGZ350">
        <v>40</v>
      </c>
      <c r="AHB350">
        <v>40</v>
      </c>
      <c r="AHD350">
        <v>40</v>
      </c>
      <c r="AHF350">
        <v>40</v>
      </c>
      <c r="AHH350">
        <v>40</v>
      </c>
      <c r="AHJ350">
        <v>40</v>
      </c>
      <c r="AHL350">
        <v>40</v>
      </c>
      <c r="AHN350">
        <v>40</v>
      </c>
      <c r="AHP350">
        <v>40</v>
      </c>
      <c r="AHR350">
        <v>40</v>
      </c>
      <c r="AHT350">
        <v>40</v>
      </c>
      <c r="AHV350">
        <v>40</v>
      </c>
      <c r="AHX350">
        <v>40</v>
      </c>
      <c r="AHZ350">
        <v>40</v>
      </c>
      <c r="AIB350">
        <v>40</v>
      </c>
      <c r="AID350">
        <v>40</v>
      </c>
      <c r="AIF350">
        <v>40</v>
      </c>
      <c r="AIH350">
        <v>40</v>
      </c>
      <c r="AIJ350">
        <v>40</v>
      </c>
      <c r="AIL350">
        <v>40</v>
      </c>
      <c r="AIN350">
        <v>40</v>
      </c>
      <c r="AIP350">
        <v>40</v>
      </c>
      <c r="AIR350">
        <v>40</v>
      </c>
      <c r="AIT350">
        <v>40</v>
      </c>
      <c r="AIV350">
        <v>40</v>
      </c>
      <c r="AIX350">
        <v>40</v>
      </c>
      <c r="AIZ350">
        <v>40</v>
      </c>
      <c r="AJB350">
        <v>40</v>
      </c>
      <c r="AJD350">
        <v>40</v>
      </c>
      <c r="AJF350">
        <v>40</v>
      </c>
      <c r="AJH350">
        <v>40</v>
      </c>
      <c r="AJJ350">
        <v>40</v>
      </c>
      <c r="AJL350">
        <v>40</v>
      </c>
      <c r="AJN350">
        <v>40</v>
      </c>
      <c r="AJP350">
        <v>40</v>
      </c>
      <c r="AJR350">
        <v>40</v>
      </c>
      <c r="AJT350">
        <v>40</v>
      </c>
      <c r="AJV350">
        <v>40</v>
      </c>
      <c r="AJX350">
        <v>40</v>
      </c>
      <c r="AJZ350">
        <v>40</v>
      </c>
      <c r="AKB350">
        <v>40</v>
      </c>
      <c r="AKD350">
        <v>40</v>
      </c>
      <c r="AKF350">
        <v>40</v>
      </c>
      <c r="AKH350">
        <v>40</v>
      </c>
      <c r="AKJ350">
        <v>40</v>
      </c>
      <c r="AKL350">
        <v>40</v>
      </c>
      <c r="AKN350">
        <v>40</v>
      </c>
      <c r="AKP350">
        <v>40</v>
      </c>
      <c r="AKR350">
        <v>40</v>
      </c>
      <c r="AKT350">
        <v>40</v>
      </c>
      <c r="AKV350">
        <v>40</v>
      </c>
      <c r="AKX350">
        <v>40</v>
      </c>
      <c r="AKZ350">
        <v>40</v>
      </c>
      <c r="ALB350">
        <v>40</v>
      </c>
      <c r="ALD350">
        <v>40</v>
      </c>
      <c r="ALF350">
        <v>40</v>
      </c>
      <c r="ALH350">
        <v>40</v>
      </c>
      <c r="ALJ350">
        <v>40</v>
      </c>
      <c r="ALL350">
        <v>40</v>
      </c>
      <c r="ALN350">
        <v>40</v>
      </c>
      <c r="ALP350">
        <v>40</v>
      </c>
      <c r="ALR350">
        <v>40</v>
      </c>
    </row>
    <row r="351" spans="1:1006" x14ac:dyDescent="0.25">
      <c r="A351">
        <v>41</v>
      </c>
      <c r="B351">
        <v>10.028739999999999</v>
      </c>
      <c r="H351">
        <v>41</v>
      </c>
      <c r="J351">
        <v>41</v>
      </c>
      <c r="L351">
        <v>41</v>
      </c>
      <c r="N351">
        <v>41</v>
      </c>
      <c r="P351">
        <v>41</v>
      </c>
      <c r="R351">
        <v>41</v>
      </c>
      <c r="T351">
        <v>41</v>
      </c>
      <c r="V351">
        <v>41</v>
      </c>
      <c r="X351">
        <v>41</v>
      </c>
      <c r="Z351">
        <v>41</v>
      </c>
      <c r="AB351">
        <v>41</v>
      </c>
      <c r="AD351">
        <v>41</v>
      </c>
      <c r="AF351">
        <v>41</v>
      </c>
      <c r="AH351">
        <v>41</v>
      </c>
      <c r="AJ351">
        <v>41</v>
      </c>
      <c r="AL351">
        <v>41</v>
      </c>
      <c r="AN351">
        <v>41</v>
      </c>
      <c r="AP351">
        <v>41</v>
      </c>
      <c r="AR351">
        <v>41</v>
      </c>
      <c r="AT351">
        <v>41</v>
      </c>
      <c r="AV351">
        <v>41</v>
      </c>
      <c r="AX351">
        <v>41</v>
      </c>
      <c r="AZ351">
        <v>41</v>
      </c>
      <c r="BB351">
        <v>41</v>
      </c>
      <c r="BD351">
        <v>41</v>
      </c>
      <c r="BF351">
        <v>41</v>
      </c>
      <c r="BH351">
        <v>41</v>
      </c>
      <c r="BJ351">
        <v>41</v>
      </c>
      <c r="BL351">
        <v>41</v>
      </c>
      <c r="BN351">
        <v>41</v>
      </c>
      <c r="BP351">
        <v>41</v>
      </c>
      <c r="BR351">
        <v>41</v>
      </c>
      <c r="BT351">
        <v>41</v>
      </c>
      <c r="BV351">
        <v>41</v>
      </c>
      <c r="BX351">
        <v>41</v>
      </c>
      <c r="BZ351">
        <v>41</v>
      </c>
      <c r="CB351">
        <v>41</v>
      </c>
      <c r="CD351">
        <v>41</v>
      </c>
      <c r="CF351">
        <v>41</v>
      </c>
      <c r="CH351">
        <v>41</v>
      </c>
      <c r="CJ351">
        <v>41</v>
      </c>
      <c r="CL351">
        <v>41</v>
      </c>
      <c r="CN351">
        <v>41</v>
      </c>
      <c r="CP351">
        <v>41</v>
      </c>
      <c r="CR351">
        <v>41</v>
      </c>
      <c r="CT351">
        <v>41</v>
      </c>
      <c r="CV351">
        <v>41</v>
      </c>
      <c r="CX351">
        <v>41</v>
      </c>
      <c r="CZ351">
        <v>41</v>
      </c>
      <c r="DB351">
        <v>41</v>
      </c>
      <c r="DD351">
        <v>41</v>
      </c>
      <c r="DF351">
        <v>41</v>
      </c>
      <c r="DH351">
        <v>41</v>
      </c>
      <c r="DJ351">
        <v>41</v>
      </c>
      <c r="DL351">
        <v>41</v>
      </c>
      <c r="DN351">
        <v>41</v>
      </c>
      <c r="DP351">
        <v>41</v>
      </c>
      <c r="DR351">
        <v>41</v>
      </c>
      <c r="DT351">
        <v>41</v>
      </c>
      <c r="DV351">
        <v>41</v>
      </c>
      <c r="DX351">
        <v>41</v>
      </c>
      <c r="DZ351">
        <v>41</v>
      </c>
      <c r="EB351">
        <v>41</v>
      </c>
      <c r="ED351">
        <v>41</v>
      </c>
      <c r="EF351">
        <v>41</v>
      </c>
      <c r="EH351">
        <v>41</v>
      </c>
      <c r="EJ351">
        <v>41</v>
      </c>
      <c r="EL351">
        <v>41</v>
      </c>
      <c r="EN351">
        <v>41</v>
      </c>
      <c r="EP351">
        <v>41</v>
      </c>
      <c r="ER351">
        <v>41</v>
      </c>
      <c r="ET351">
        <v>41</v>
      </c>
      <c r="EV351">
        <v>41</v>
      </c>
      <c r="EX351">
        <v>41</v>
      </c>
      <c r="EZ351">
        <v>41</v>
      </c>
      <c r="FB351">
        <v>41</v>
      </c>
      <c r="FD351">
        <v>41</v>
      </c>
      <c r="FF351">
        <v>41</v>
      </c>
      <c r="FH351">
        <v>41</v>
      </c>
      <c r="FJ351">
        <v>41</v>
      </c>
      <c r="FL351">
        <v>41</v>
      </c>
      <c r="FN351">
        <v>41</v>
      </c>
      <c r="FP351">
        <v>41</v>
      </c>
      <c r="FR351">
        <v>41</v>
      </c>
      <c r="FT351">
        <v>41</v>
      </c>
      <c r="FV351">
        <v>41</v>
      </c>
      <c r="FX351">
        <v>41</v>
      </c>
      <c r="FZ351">
        <v>41</v>
      </c>
      <c r="GB351">
        <v>41</v>
      </c>
      <c r="GD351">
        <v>41</v>
      </c>
      <c r="GF351">
        <v>41</v>
      </c>
      <c r="GH351">
        <v>41</v>
      </c>
      <c r="GJ351">
        <v>41</v>
      </c>
      <c r="GL351">
        <v>41</v>
      </c>
      <c r="GN351">
        <v>41</v>
      </c>
      <c r="GP351">
        <v>41</v>
      </c>
      <c r="GR351">
        <v>41</v>
      </c>
      <c r="GT351">
        <v>41</v>
      </c>
      <c r="GV351">
        <v>41</v>
      </c>
      <c r="GX351">
        <v>41</v>
      </c>
      <c r="GZ351">
        <v>41</v>
      </c>
      <c r="HB351">
        <v>41</v>
      </c>
      <c r="HD351">
        <v>41</v>
      </c>
      <c r="HF351">
        <v>41</v>
      </c>
      <c r="HH351">
        <v>41</v>
      </c>
      <c r="HJ351">
        <v>41</v>
      </c>
      <c r="HL351">
        <v>41</v>
      </c>
      <c r="HN351">
        <v>41</v>
      </c>
      <c r="HP351">
        <v>41</v>
      </c>
      <c r="HR351">
        <v>41</v>
      </c>
      <c r="HT351">
        <v>41</v>
      </c>
      <c r="HV351">
        <v>41</v>
      </c>
      <c r="HX351">
        <v>41</v>
      </c>
      <c r="HZ351">
        <v>41</v>
      </c>
      <c r="IB351">
        <v>41</v>
      </c>
      <c r="ID351">
        <v>41</v>
      </c>
      <c r="IF351">
        <v>41</v>
      </c>
      <c r="IH351">
        <v>41</v>
      </c>
      <c r="IJ351">
        <v>41</v>
      </c>
      <c r="IL351">
        <v>41</v>
      </c>
      <c r="IN351">
        <v>41</v>
      </c>
      <c r="IP351">
        <v>41</v>
      </c>
      <c r="IR351">
        <v>41</v>
      </c>
      <c r="IT351">
        <v>41</v>
      </c>
      <c r="IV351">
        <v>41</v>
      </c>
      <c r="IX351">
        <v>41</v>
      </c>
      <c r="IZ351">
        <v>41</v>
      </c>
      <c r="JB351">
        <v>41</v>
      </c>
      <c r="JD351">
        <v>41</v>
      </c>
      <c r="JF351">
        <v>41</v>
      </c>
      <c r="JH351">
        <v>41</v>
      </c>
      <c r="JJ351">
        <v>41</v>
      </c>
      <c r="JL351">
        <v>41</v>
      </c>
      <c r="JN351">
        <v>41</v>
      </c>
      <c r="JP351">
        <v>41</v>
      </c>
      <c r="JR351">
        <v>41</v>
      </c>
      <c r="JT351">
        <v>41</v>
      </c>
      <c r="JV351">
        <v>41</v>
      </c>
      <c r="JX351">
        <v>41</v>
      </c>
      <c r="JZ351">
        <v>41</v>
      </c>
      <c r="KB351">
        <v>41</v>
      </c>
      <c r="KD351">
        <v>41</v>
      </c>
      <c r="KF351">
        <v>41</v>
      </c>
      <c r="KH351">
        <v>41</v>
      </c>
      <c r="KJ351">
        <v>41</v>
      </c>
      <c r="KL351">
        <v>41</v>
      </c>
      <c r="KN351">
        <v>41</v>
      </c>
      <c r="KP351">
        <v>41</v>
      </c>
      <c r="KR351">
        <v>41</v>
      </c>
      <c r="KT351">
        <v>41</v>
      </c>
      <c r="KV351">
        <v>41</v>
      </c>
      <c r="KX351">
        <v>41</v>
      </c>
      <c r="KZ351">
        <v>41</v>
      </c>
      <c r="LB351">
        <v>41</v>
      </c>
      <c r="LD351">
        <v>41</v>
      </c>
      <c r="LF351">
        <v>41</v>
      </c>
      <c r="LH351">
        <v>41</v>
      </c>
      <c r="LJ351">
        <v>41</v>
      </c>
      <c r="LL351">
        <v>41</v>
      </c>
      <c r="LN351">
        <v>41</v>
      </c>
      <c r="LP351">
        <v>41</v>
      </c>
      <c r="LR351">
        <v>41</v>
      </c>
      <c r="LT351">
        <v>41</v>
      </c>
      <c r="LV351">
        <v>41</v>
      </c>
      <c r="LX351">
        <v>41</v>
      </c>
      <c r="LZ351">
        <v>41</v>
      </c>
      <c r="MB351">
        <v>41</v>
      </c>
      <c r="MD351">
        <v>41</v>
      </c>
      <c r="MF351">
        <v>41</v>
      </c>
      <c r="MH351">
        <v>41</v>
      </c>
      <c r="MJ351">
        <v>41</v>
      </c>
      <c r="ML351">
        <v>41</v>
      </c>
      <c r="MN351">
        <v>41</v>
      </c>
      <c r="MP351">
        <v>41</v>
      </c>
      <c r="MR351">
        <v>41</v>
      </c>
      <c r="MT351">
        <v>41</v>
      </c>
      <c r="MV351">
        <v>41</v>
      </c>
      <c r="MX351">
        <v>41</v>
      </c>
      <c r="MZ351">
        <v>41</v>
      </c>
      <c r="NB351">
        <v>41</v>
      </c>
      <c r="ND351">
        <v>41</v>
      </c>
      <c r="NF351">
        <v>41</v>
      </c>
      <c r="NH351">
        <v>41</v>
      </c>
      <c r="NJ351">
        <v>41</v>
      </c>
      <c r="NL351">
        <v>41</v>
      </c>
      <c r="NN351">
        <v>41</v>
      </c>
      <c r="NP351">
        <v>41</v>
      </c>
      <c r="NR351">
        <v>41</v>
      </c>
      <c r="NT351">
        <v>41</v>
      </c>
      <c r="NV351">
        <v>41</v>
      </c>
      <c r="NX351">
        <v>41</v>
      </c>
      <c r="NZ351">
        <v>41</v>
      </c>
      <c r="OB351">
        <v>41</v>
      </c>
      <c r="OD351">
        <v>41</v>
      </c>
      <c r="OF351">
        <v>41</v>
      </c>
      <c r="OH351">
        <v>41</v>
      </c>
      <c r="OJ351">
        <v>41</v>
      </c>
      <c r="OL351">
        <v>41</v>
      </c>
      <c r="ON351">
        <v>41</v>
      </c>
      <c r="OP351">
        <v>41</v>
      </c>
      <c r="OR351">
        <v>41</v>
      </c>
      <c r="OT351">
        <v>41</v>
      </c>
      <c r="OV351">
        <v>41</v>
      </c>
      <c r="OX351">
        <v>41</v>
      </c>
      <c r="OZ351">
        <v>41</v>
      </c>
      <c r="PB351">
        <v>41</v>
      </c>
      <c r="PD351">
        <v>41</v>
      </c>
      <c r="PF351">
        <v>41</v>
      </c>
      <c r="PH351">
        <v>41</v>
      </c>
      <c r="PJ351">
        <v>41</v>
      </c>
      <c r="PL351">
        <v>41</v>
      </c>
      <c r="PN351">
        <v>41</v>
      </c>
      <c r="PP351">
        <v>41</v>
      </c>
      <c r="PR351">
        <v>41</v>
      </c>
      <c r="PT351">
        <v>41</v>
      </c>
      <c r="PV351">
        <v>41</v>
      </c>
      <c r="PX351">
        <v>41</v>
      </c>
      <c r="PZ351">
        <v>41</v>
      </c>
      <c r="QB351">
        <v>41</v>
      </c>
      <c r="QD351">
        <v>41</v>
      </c>
      <c r="QF351">
        <v>41</v>
      </c>
      <c r="QH351">
        <v>41</v>
      </c>
      <c r="QJ351">
        <v>41</v>
      </c>
      <c r="QL351">
        <v>41</v>
      </c>
      <c r="QN351">
        <v>41</v>
      </c>
      <c r="QP351">
        <v>41</v>
      </c>
      <c r="QR351">
        <v>41</v>
      </c>
      <c r="QT351">
        <v>41</v>
      </c>
      <c r="QV351">
        <v>41</v>
      </c>
      <c r="QX351">
        <v>41</v>
      </c>
      <c r="QZ351">
        <v>41</v>
      </c>
      <c r="RB351">
        <v>41</v>
      </c>
      <c r="RD351">
        <v>41</v>
      </c>
      <c r="RF351">
        <v>41</v>
      </c>
      <c r="RH351">
        <v>41</v>
      </c>
      <c r="RJ351">
        <v>41</v>
      </c>
      <c r="RL351">
        <v>41</v>
      </c>
      <c r="RN351">
        <v>41</v>
      </c>
      <c r="RP351">
        <v>41</v>
      </c>
      <c r="RR351">
        <v>41</v>
      </c>
      <c r="RT351">
        <v>41</v>
      </c>
      <c r="RV351">
        <v>41</v>
      </c>
      <c r="RX351">
        <v>41</v>
      </c>
      <c r="RZ351">
        <v>41</v>
      </c>
      <c r="SB351">
        <v>41</v>
      </c>
      <c r="SD351">
        <v>41</v>
      </c>
      <c r="SF351">
        <v>41</v>
      </c>
      <c r="SH351">
        <v>41</v>
      </c>
      <c r="SJ351">
        <v>41</v>
      </c>
      <c r="SL351">
        <v>41</v>
      </c>
      <c r="SN351">
        <v>41</v>
      </c>
      <c r="SP351">
        <v>41</v>
      </c>
      <c r="SR351">
        <v>41</v>
      </c>
      <c r="ST351">
        <v>41</v>
      </c>
      <c r="SV351">
        <v>41</v>
      </c>
      <c r="SX351">
        <v>41</v>
      </c>
      <c r="SZ351">
        <v>41</v>
      </c>
      <c r="TB351">
        <v>41</v>
      </c>
      <c r="TD351">
        <v>41</v>
      </c>
      <c r="TF351">
        <v>41</v>
      </c>
      <c r="TH351">
        <v>41</v>
      </c>
      <c r="TJ351">
        <v>41</v>
      </c>
      <c r="TL351">
        <v>41</v>
      </c>
      <c r="TN351">
        <v>41</v>
      </c>
      <c r="TP351">
        <v>41</v>
      </c>
      <c r="TR351">
        <v>41</v>
      </c>
      <c r="TT351">
        <v>41</v>
      </c>
      <c r="TV351">
        <v>41</v>
      </c>
      <c r="TX351">
        <v>41</v>
      </c>
      <c r="TZ351">
        <v>41</v>
      </c>
      <c r="UB351">
        <v>41</v>
      </c>
      <c r="UD351">
        <v>41</v>
      </c>
      <c r="UF351">
        <v>41</v>
      </c>
      <c r="UH351">
        <v>41</v>
      </c>
      <c r="UJ351">
        <v>41</v>
      </c>
      <c r="UL351">
        <v>41</v>
      </c>
      <c r="UN351">
        <v>41</v>
      </c>
      <c r="UP351">
        <v>41</v>
      </c>
      <c r="UR351">
        <v>41</v>
      </c>
      <c r="UT351">
        <v>41</v>
      </c>
      <c r="UV351">
        <v>41</v>
      </c>
      <c r="UX351">
        <v>41</v>
      </c>
      <c r="UZ351">
        <v>41</v>
      </c>
      <c r="VB351">
        <v>41</v>
      </c>
      <c r="VD351">
        <v>41</v>
      </c>
      <c r="VF351">
        <v>41</v>
      </c>
      <c r="VH351">
        <v>41</v>
      </c>
      <c r="VJ351">
        <v>41</v>
      </c>
      <c r="VL351">
        <v>41</v>
      </c>
      <c r="VN351">
        <v>41</v>
      </c>
      <c r="VP351">
        <v>41</v>
      </c>
      <c r="VR351">
        <v>41</v>
      </c>
      <c r="VT351">
        <v>41</v>
      </c>
      <c r="VV351">
        <v>41</v>
      </c>
      <c r="VX351">
        <v>41</v>
      </c>
      <c r="VZ351">
        <v>41</v>
      </c>
      <c r="WB351">
        <v>41</v>
      </c>
      <c r="WD351">
        <v>41</v>
      </c>
      <c r="WF351">
        <v>41</v>
      </c>
      <c r="WH351">
        <v>41</v>
      </c>
      <c r="WJ351">
        <v>41</v>
      </c>
      <c r="WL351">
        <v>41</v>
      </c>
      <c r="WN351">
        <v>41</v>
      </c>
      <c r="WP351">
        <v>41</v>
      </c>
      <c r="WR351">
        <v>41</v>
      </c>
      <c r="WT351">
        <v>41</v>
      </c>
      <c r="WV351">
        <v>41</v>
      </c>
      <c r="WX351">
        <v>41</v>
      </c>
      <c r="WZ351">
        <v>41</v>
      </c>
      <c r="XB351">
        <v>41</v>
      </c>
      <c r="XD351">
        <v>41</v>
      </c>
      <c r="XF351">
        <v>41</v>
      </c>
      <c r="XH351">
        <v>41</v>
      </c>
      <c r="XJ351">
        <v>41</v>
      </c>
      <c r="XL351">
        <v>41</v>
      </c>
      <c r="XN351">
        <v>41</v>
      </c>
      <c r="XP351">
        <v>41</v>
      </c>
      <c r="XR351">
        <v>41</v>
      </c>
      <c r="XT351">
        <v>41</v>
      </c>
      <c r="XV351">
        <v>41</v>
      </c>
      <c r="XX351">
        <v>41</v>
      </c>
      <c r="XZ351">
        <v>41</v>
      </c>
      <c r="YB351">
        <v>41</v>
      </c>
      <c r="YD351">
        <v>41</v>
      </c>
      <c r="YF351">
        <v>41</v>
      </c>
      <c r="YH351">
        <v>41</v>
      </c>
      <c r="YJ351">
        <v>41</v>
      </c>
      <c r="YL351">
        <v>41</v>
      </c>
      <c r="YN351">
        <v>41</v>
      </c>
      <c r="YP351">
        <v>41</v>
      </c>
      <c r="YR351">
        <v>41</v>
      </c>
      <c r="YT351">
        <v>41</v>
      </c>
      <c r="YV351">
        <v>41</v>
      </c>
      <c r="YX351">
        <v>41</v>
      </c>
      <c r="YZ351">
        <v>41</v>
      </c>
      <c r="ZB351">
        <v>41</v>
      </c>
      <c r="ZD351">
        <v>41</v>
      </c>
      <c r="ZF351">
        <v>41</v>
      </c>
      <c r="ZH351">
        <v>41</v>
      </c>
      <c r="ZJ351">
        <v>41</v>
      </c>
      <c r="ZL351">
        <v>41</v>
      </c>
      <c r="ZN351">
        <v>41</v>
      </c>
      <c r="ZP351">
        <v>41</v>
      </c>
      <c r="ZR351">
        <v>41</v>
      </c>
      <c r="ZT351">
        <v>41</v>
      </c>
      <c r="ZV351">
        <v>41</v>
      </c>
      <c r="ZX351">
        <v>41</v>
      </c>
      <c r="ZZ351">
        <v>41</v>
      </c>
      <c r="AAB351">
        <v>41</v>
      </c>
      <c r="AAD351">
        <v>41</v>
      </c>
      <c r="AAF351">
        <v>41</v>
      </c>
      <c r="AAH351">
        <v>41</v>
      </c>
      <c r="AAJ351">
        <v>41</v>
      </c>
      <c r="AAL351">
        <v>41</v>
      </c>
      <c r="AAN351">
        <v>41</v>
      </c>
      <c r="AAP351">
        <v>41</v>
      </c>
      <c r="AAR351">
        <v>41</v>
      </c>
      <c r="AAT351">
        <v>41</v>
      </c>
      <c r="AAV351">
        <v>41</v>
      </c>
      <c r="AAX351">
        <v>41</v>
      </c>
      <c r="AAZ351">
        <v>41</v>
      </c>
      <c r="ABB351">
        <v>41</v>
      </c>
      <c r="ABD351">
        <v>41</v>
      </c>
      <c r="ABF351">
        <v>41</v>
      </c>
      <c r="ABH351">
        <v>41</v>
      </c>
      <c r="ABJ351">
        <v>41</v>
      </c>
      <c r="ABL351">
        <v>41</v>
      </c>
      <c r="ABN351">
        <v>41</v>
      </c>
      <c r="ABP351">
        <v>41</v>
      </c>
      <c r="ABR351">
        <v>41</v>
      </c>
      <c r="ABT351">
        <v>41</v>
      </c>
      <c r="ABV351">
        <v>41</v>
      </c>
      <c r="ABX351">
        <v>41</v>
      </c>
      <c r="ABZ351">
        <v>41</v>
      </c>
      <c r="ACB351">
        <v>41</v>
      </c>
      <c r="ACD351">
        <v>41</v>
      </c>
      <c r="ACF351">
        <v>41</v>
      </c>
      <c r="ACH351">
        <v>41</v>
      </c>
      <c r="ACJ351">
        <v>41</v>
      </c>
      <c r="ACL351">
        <v>41</v>
      </c>
      <c r="ACN351">
        <v>41</v>
      </c>
      <c r="ACP351">
        <v>41</v>
      </c>
      <c r="ACR351">
        <v>41</v>
      </c>
      <c r="ACT351">
        <v>41</v>
      </c>
      <c r="ACV351">
        <v>41</v>
      </c>
      <c r="ACX351">
        <v>41</v>
      </c>
      <c r="ACZ351">
        <v>41</v>
      </c>
      <c r="ADB351">
        <v>41</v>
      </c>
      <c r="ADD351">
        <v>41</v>
      </c>
      <c r="ADF351">
        <v>41</v>
      </c>
      <c r="ADH351">
        <v>41</v>
      </c>
      <c r="ADJ351">
        <v>41</v>
      </c>
      <c r="ADL351">
        <v>41</v>
      </c>
      <c r="ADN351">
        <v>41</v>
      </c>
      <c r="ADP351">
        <v>41</v>
      </c>
      <c r="ADR351">
        <v>41</v>
      </c>
      <c r="ADT351">
        <v>41</v>
      </c>
      <c r="ADV351">
        <v>41</v>
      </c>
      <c r="ADX351">
        <v>41</v>
      </c>
      <c r="ADZ351">
        <v>41</v>
      </c>
      <c r="AEB351">
        <v>41</v>
      </c>
      <c r="AED351">
        <v>41</v>
      </c>
      <c r="AEF351">
        <v>41</v>
      </c>
      <c r="AEH351">
        <v>41</v>
      </c>
      <c r="AEJ351">
        <v>41</v>
      </c>
      <c r="AEL351">
        <v>41</v>
      </c>
      <c r="AEN351">
        <v>41</v>
      </c>
      <c r="AEP351">
        <v>41</v>
      </c>
      <c r="AER351">
        <v>41</v>
      </c>
      <c r="AET351">
        <v>41</v>
      </c>
      <c r="AEV351">
        <v>41</v>
      </c>
      <c r="AEX351">
        <v>41</v>
      </c>
      <c r="AEZ351">
        <v>41</v>
      </c>
      <c r="AFB351">
        <v>41</v>
      </c>
      <c r="AFD351">
        <v>41</v>
      </c>
      <c r="AFF351">
        <v>41</v>
      </c>
      <c r="AFH351">
        <v>41</v>
      </c>
      <c r="AFJ351">
        <v>41</v>
      </c>
      <c r="AFL351">
        <v>41</v>
      </c>
      <c r="AFN351">
        <v>41</v>
      </c>
      <c r="AFP351">
        <v>41</v>
      </c>
      <c r="AFR351">
        <v>41</v>
      </c>
      <c r="AFT351">
        <v>41</v>
      </c>
      <c r="AFV351">
        <v>41</v>
      </c>
      <c r="AFX351">
        <v>41</v>
      </c>
      <c r="AFZ351">
        <v>41</v>
      </c>
      <c r="AGB351">
        <v>41</v>
      </c>
      <c r="AGD351">
        <v>41</v>
      </c>
      <c r="AGF351">
        <v>41</v>
      </c>
      <c r="AGH351">
        <v>41</v>
      </c>
      <c r="AGJ351">
        <v>41</v>
      </c>
      <c r="AGL351">
        <v>41</v>
      </c>
      <c r="AGN351">
        <v>41</v>
      </c>
      <c r="AGP351">
        <v>41</v>
      </c>
      <c r="AGR351">
        <v>41</v>
      </c>
      <c r="AGT351">
        <v>41</v>
      </c>
      <c r="AGV351">
        <v>41</v>
      </c>
      <c r="AGX351">
        <v>41</v>
      </c>
      <c r="AGZ351">
        <v>41</v>
      </c>
      <c r="AHB351">
        <v>41</v>
      </c>
      <c r="AHD351">
        <v>41</v>
      </c>
      <c r="AHF351">
        <v>41</v>
      </c>
      <c r="AHH351">
        <v>41</v>
      </c>
      <c r="AHJ351">
        <v>41</v>
      </c>
      <c r="AHL351">
        <v>41</v>
      </c>
      <c r="AHN351">
        <v>41</v>
      </c>
      <c r="AHP351">
        <v>41</v>
      </c>
      <c r="AHR351">
        <v>41</v>
      </c>
      <c r="AHT351">
        <v>41</v>
      </c>
      <c r="AHV351">
        <v>41</v>
      </c>
      <c r="AHX351">
        <v>41</v>
      </c>
      <c r="AHZ351">
        <v>41</v>
      </c>
      <c r="AIB351">
        <v>41</v>
      </c>
      <c r="AID351">
        <v>41</v>
      </c>
      <c r="AIF351">
        <v>41</v>
      </c>
      <c r="AIH351">
        <v>41</v>
      </c>
      <c r="AIJ351">
        <v>41</v>
      </c>
      <c r="AIL351">
        <v>41</v>
      </c>
      <c r="AIN351">
        <v>41</v>
      </c>
      <c r="AIP351">
        <v>41</v>
      </c>
      <c r="AIR351">
        <v>41</v>
      </c>
      <c r="AIT351">
        <v>41</v>
      </c>
      <c r="AIV351">
        <v>41</v>
      </c>
      <c r="AIX351">
        <v>41</v>
      </c>
      <c r="AIZ351">
        <v>41</v>
      </c>
      <c r="AJB351">
        <v>41</v>
      </c>
      <c r="AJD351">
        <v>41</v>
      </c>
      <c r="AJF351">
        <v>41</v>
      </c>
      <c r="AJH351">
        <v>41</v>
      </c>
      <c r="AJJ351">
        <v>41</v>
      </c>
      <c r="AJL351">
        <v>41</v>
      </c>
      <c r="AJN351">
        <v>41</v>
      </c>
      <c r="AJP351">
        <v>41</v>
      </c>
      <c r="AJR351">
        <v>41</v>
      </c>
      <c r="AJT351">
        <v>41</v>
      </c>
      <c r="AJV351">
        <v>41</v>
      </c>
      <c r="AJX351">
        <v>41</v>
      </c>
      <c r="AJZ351">
        <v>41</v>
      </c>
      <c r="AKB351">
        <v>41</v>
      </c>
      <c r="AKD351">
        <v>41</v>
      </c>
      <c r="AKF351">
        <v>41</v>
      </c>
      <c r="AKH351">
        <v>41</v>
      </c>
      <c r="AKJ351">
        <v>41</v>
      </c>
      <c r="AKL351">
        <v>41</v>
      </c>
      <c r="AKN351">
        <v>41</v>
      </c>
      <c r="AKP351">
        <v>41</v>
      </c>
      <c r="AKR351">
        <v>41</v>
      </c>
      <c r="AKT351">
        <v>41</v>
      </c>
      <c r="AKV351">
        <v>41</v>
      </c>
      <c r="AKX351">
        <v>41</v>
      </c>
      <c r="AKZ351">
        <v>41</v>
      </c>
      <c r="ALB351">
        <v>41</v>
      </c>
      <c r="ALD351">
        <v>41</v>
      </c>
      <c r="ALF351">
        <v>41</v>
      </c>
      <c r="ALH351">
        <v>41</v>
      </c>
      <c r="ALJ351">
        <v>41</v>
      </c>
      <c r="ALL351">
        <v>41</v>
      </c>
      <c r="ALN351">
        <v>41</v>
      </c>
      <c r="ALP351">
        <v>41</v>
      </c>
      <c r="ALR351">
        <v>41</v>
      </c>
    </row>
    <row r="352" spans="1:1006" x14ac:dyDescent="0.25">
      <c r="A352">
        <v>35</v>
      </c>
      <c r="B352">
        <v>10.028390000000002</v>
      </c>
      <c r="H352">
        <v>35</v>
      </c>
      <c r="J352">
        <v>35</v>
      </c>
      <c r="L352">
        <v>35</v>
      </c>
      <c r="N352">
        <v>35</v>
      </c>
      <c r="P352">
        <v>35</v>
      </c>
      <c r="R352">
        <v>35</v>
      </c>
      <c r="T352">
        <v>35</v>
      </c>
      <c r="V352">
        <v>35</v>
      </c>
      <c r="X352">
        <v>35</v>
      </c>
      <c r="Z352">
        <v>35</v>
      </c>
      <c r="AB352">
        <v>35</v>
      </c>
      <c r="AD352">
        <v>35</v>
      </c>
      <c r="AF352">
        <v>35</v>
      </c>
      <c r="AH352">
        <v>35</v>
      </c>
      <c r="AJ352">
        <v>35</v>
      </c>
      <c r="AL352">
        <v>35</v>
      </c>
      <c r="AN352">
        <v>35</v>
      </c>
      <c r="AP352">
        <v>35</v>
      </c>
      <c r="AR352">
        <v>35</v>
      </c>
      <c r="AT352">
        <v>35</v>
      </c>
      <c r="AV352">
        <v>35</v>
      </c>
      <c r="AX352">
        <v>35</v>
      </c>
      <c r="AZ352">
        <v>35</v>
      </c>
      <c r="BB352">
        <v>35</v>
      </c>
      <c r="BD352">
        <v>35</v>
      </c>
      <c r="BF352">
        <v>35</v>
      </c>
      <c r="BH352">
        <v>35</v>
      </c>
      <c r="BJ352">
        <v>35</v>
      </c>
      <c r="BL352">
        <v>35</v>
      </c>
      <c r="BN352">
        <v>35</v>
      </c>
      <c r="BP352">
        <v>35</v>
      </c>
      <c r="BR352">
        <v>35</v>
      </c>
      <c r="BT352">
        <v>35</v>
      </c>
      <c r="BV352">
        <v>35</v>
      </c>
      <c r="BX352">
        <v>35</v>
      </c>
      <c r="BZ352">
        <v>35</v>
      </c>
      <c r="CB352">
        <v>35</v>
      </c>
      <c r="CD352">
        <v>35</v>
      </c>
      <c r="CF352">
        <v>35</v>
      </c>
      <c r="CH352">
        <v>35</v>
      </c>
      <c r="CJ352">
        <v>35</v>
      </c>
      <c r="CL352">
        <v>35</v>
      </c>
      <c r="CN352">
        <v>35</v>
      </c>
      <c r="CP352">
        <v>35</v>
      </c>
      <c r="CR352">
        <v>35</v>
      </c>
      <c r="CT352">
        <v>35</v>
      </c>
      <c r="CV352">
        <v>35</v>
      </c>
      <c r="CX352">
        <v>35</v>
      </c>
      <c r="CZ352">
        <v>35</v>
      </c>
      <c r="DB352">
        <v>35</v>
      </c>
      <c r="DD352">
        <v>35</v>
      </c>
      <c r="DF352">
        <v>35</v>
      </c>
      <c r="DH352">
        <v>35</v>
      </c>
      <c r="DJ352">
        <v>35</v>
      </c>
      <c r="DL352">
        <v>35</v>
      </c>
      <c r="DN352">
        <v>35</v>
      </c>
      <c r="DP352">
        <v>35</v>
      </c>
      <c r="DR352">
        <v>35</v>
      </c>
      <c r="DT352">
        <v>35</v>
      </c>
      <c r="DV352">
        <v>35</v>
      </c>
      <c r="DX352">
        <v>35</v>
      </c>
      <c r="DZ352">
        <v>35</v>
      </c>
      <c r="EB352">
        <v>35</v>
      </c>
      <c r="ED352">
        <v>35</v>
      </c>
      <c r="EF352">
        <v>35</v>
      </c>
      <c r="EH352">
        <v>35</v>
      </c>
      <c r="EJ352">
        <v>35</v>
      </c>
      <c r="EL352">
        <v>35</v>
      </c>
      <c r="EN352">
        <v>35</v>
      </c>
      <c r="EP352">
        <v>35</v>
      </c>
      <c r="ER352">
        <v>35</v>
      </c>
      <c r="ET352">
        <v>35</v>
      </c>
      <c r="EV352">
        <v>35</v>
      </c>
      <c r="EX352">
        <v>35</v>
      </c>
      <c r="EZ352">
        <v>35</v>
      </c>
      <c r="FB352">
        <v>35</v>
      </c>
      <c r="FD352">
        <v>35</v>
      </c>
      <c r="FF352">
        <v>35</v>
      </c>
      <c r="FH352">
        <v>35</v>
      </c>
      <c r="FJ352">
        <v>35</v>
      </c>
      <c r="FL352">
        <v>35</v>
      </c>
      <c r="FN352">
        <v>35</v>
      </c>
      <c r="FP352">
        <v>35</v>
      </c>
      <c r="FR352">
        <v>35</v>
      </c>
      <c r="FT352">
        <v>35</v>
      </c>
      <c r="FV352">
        <v>35</v>
      </c>
      <c r="FX352">
        <v>35</v>
      </c>
      <c r="FZ352">
        <v>35</v>
      </c>
      <c r="GB352">
        <v>35</v>
      </c>
      <c r="GD352">
        <v>35</v>
      </c>
      <c r="GF352">
        <v>35</v>
      </c>
      <c r="GH352">
        <v>35</v>
      </c>
      <c r="GJ352">
        <v>35</v>
      </c>
      <c r="GL352">
        <v>35</v>
      </c>
      <c r="GN352">
        <v>35</v>
      </c>
      <c r="GP352">
        <v>35</v>
      </c>
      <c r="GR352">
        <v>35</v>
      </c>
      <c r="GT352">
        <v>35</v>
      </c>
      <c r="GV352">
        <v>35</v>
      </c>
      <c r="GX352">
        <v>35</v>
      </c>
      <c r="GZ352">
        <v>35</v>
      </c>
      <c r="HB352">
        <v>35</v>
      </c>
      <c r="HD352">
        <v>35</v>
      </c>
      <c r="HF352">
        <v>35</v>
      </c>
      <c r="HH352">
        <v>35</v>
      </c>
      <c r="HJ352">
        <v>35</v>
      </c>
      <c r="HL352">
        <v>35</v>
      </c>
      <c r="HN352">
        <v>35</v>
      </c>
      <c r="HP352">
        <v>35</v>
      </c>
      <c r="HR352">
        <v>35</v>
      </c>
      <c r="HT352">
        <v>35</v>
      </c>
      <c r="HV352">
        <v>35</v>
      </c>
      <c r="HX352">
        <v>35</v>
      </c>
      <c r="HZ352">
        <v>35</v>
      </c>
      <c r="IB352">
        <v>35</v>
      </c>
      <c r="ID352">
        <v>35</v>
      </c>
      <c r="IF352">
        <v>35</v>
      </c>
      <c r="IH352">
        <v>35</v>
      </c>
      <c r="IJ352">
        <v>35</v>
      </c>
      <c r="IL352">
        <v>35</v>
      </c>
      <c r="IN352">
        <v>35</v>
      </c>
      <c r="IP352">
        <v>35</v>
      </c>
      <c r="IR352">
        <v>35</v>
      </c>
      <c r="IT352">
        <v>35</v>
      </c>
      <c r="IV352">
        <v>35</v>
      </c>
      <c r="IX352">
        <v>35</v>
      </c>
      <c r="IZ352">
        <v>35</v>
      </c>
      <c r="JB352">
        <v>35</v>
      </c>
      <c r="JD352">
        <v>35</v>
      </c>
      <c r="JF352">
        <v>35</v>
      </c>
      <c r="JH352">
        <v>35</v>
      </c>
      <c r="JJ352">
        <v>35</v>
      </c>
      <c r="JL352">
        <v>35</v>
      </c>
      <c r="JN352">
        <v>35</v>
      </c>
      <c r="JP352">
        <v>35</v>
      </c>
      <c r="JR352">
        <v>35</v>
      </c>
      <c r="JT352">
        <v>35</v>
      </c>
      <c r="JV352">
        <v>35</v>
      </c>
      <c r="JX352">
        <v>35</v>
      </c>
      <c r="JZ352">
        <v>35</v>
      </c>
      <c r="KB352">
        <v>35</v>
      </c>
      <c r="KD352">
        <v>35</v>
      </c>
      <c r="KF352">
        <v>35</v>
      </c>
      <c r="KH352">
        <v>35</v>
      </c>
      <c r="KJ352">
        <v>35</v>
      </c>
      <c r="KL352">
        <v>35</v>
      </c>
      <c r="KN352">
        <v>35</v>
      </c>
      <c r="KP352">
        <v>35</v>
      </c>
      <c r="KR352">
        <v>35</v>
      </c>
      <c r="KT352">
        <v>35</v>
      </c>
      <c r="KV352">
        <v>35</v>
      </c>
      <c r="KX352">
        <v>35</v>
      </c>
      <c r="KZ352">
        <v>35</v>
      </c>
      <c r="LB352">
        <v>35</v>
      </c>
      <c r="LD352">
        <v>35</v>
      </c>
      <c r="LF352">
        <v>35</v>
      </c>
      <c r="LH352">
        <v>35</v>
      </c>
      <c r="LJ352">
        <v>35</v>
      </c>
      <c r="LL352">
        <v>35</v>
      </c>
      <c r="LN352">
        <v>35</v>
      </c>
      <c r="LP352">
        <v>35</v>
      </c>
      <c r="LR352">
        <v>35</v>
      </c>
      <c r="LT352">
        <v>35</v>
      </c>
      <c r="LV352">
        <v>35</v>
      </c>
      <c r="LX352">
        <v>35</v>
      </c>
      <c r="LZ352">
        <v>35</v>
      </c>
      <c r="MB352">
        <v>35</v>
      </c>
      <c r="MD352">
        <v>35</v>
      </c>
      <c r="MF352">
        <v>35</v>
      </c>
      <c r="MH352">
        <v>35</v>
      </c>
      <c r="MJ352">
        <v>35</v>
      </c>
      <c r="ML352">
        <v>35</v>
      </c>
      <c r="MN352">
        <v>35</v>
      </c>
      <c r="MP352">
        <v>35</v>
      </c>
      <c r="MR352">
        <v>35</v>
      </c>
      <c r="MT352">
        <v>35</v>
      </c>
      <c r="MV352">
        <v>35</v>
      </c>
      <c r="MX352">
        <v>35</v>
      </c>
      <c r="MZ352">
        <v>35</v>
      </c>
      <c r="NB352">
        <v>35</v>
      </c>
      <c r="ND352">
        <v>35</v>
      </c>
      <c r="NF352">
        <v>35</v>
      </c>
      <c r="NH352">
        <v>35</v>
      </c>
      <c r="NJ352">
        <v>35</v>
      </c>
      <c r="NL352">
        <v>35</v>
      </c>
      <c r="NN352">
        <v>35</v>
      </c>
      <c r="NP352">
        <v>35</v>
      </c>
      <c r="NR352">
        <v>35</v>
      </c>
      <c r="NT352">
        <v>35</v>
      </c>
      <c r="NV352">
        <v>35</v>
      </c>
      <c r="NX352">
        <v>35</v>
      </c>
      <c r="NZ352">
        <v>35</v>
      </c>
      <c r="OB352">
        <v>35</v>
      </c>
      <c r="OD352">
        <v>35</v>
      </c>
      <c r="OF352">
        <v>35</v>
      </c>
      <c r="OH352">
        <v>35</v>
      </c>
      <c r="OJ352">
        <v>35</v>
      </c>
      <c r="OL352">
        <v>35</v>
      </c>
      <c r="ON352">
        <v>35</v>
      </c>
      <c r="OP352">
        <v>35</v>
      </c>
      <c r="OR352">
        <v>35</v>
      </c>
      <c r="OT352">
        <v>35</v>
      </c>
      <c r="OV352">
        <v>35</v>
      </c>
      <c r="OX352">
        <v>35</v>
      </c>
      <c r="OZ352">
        <v>35</v>
      </c>
      <c r="PB352">
        <v>35</v>
      </c>
      <c r="PD352">
        <v>35</v>
      </c>
      <c r="PF352">
        <v>35</v>
      </c>
      <c r="PH352">
        <v>35</v>
      </c>
      <c r="PJ352">
        <v>35</v>
      </c>
      <c r="PL352">
        <v>35</v>
      </c>
      <c r="PN352">
        <v>35</v>
      </c>
      <c r="PP352">
        <v>35</v>
      </c>
      <c r="PR352">
        <v>35</v>
      </c>
      <c r="PT352">
        <v>35</v>
      </c>
      <c r="PV352">
        <v>35</v>
      </c>
      <c r="PX352">
        <v>35</v>
      </c>
      <c r="PZ352">
        <v>35</v>
      </c>
      <c r="QB352">
        <v>35</v>
      </c>
      <c r="QD352">
        <v>35</v>
      </c>
      <c r="QF352">
        <v>35</v>
      </c>
      <c r="QH352">
        <v>35</v>
      </c>
      <c r="QJ352">
        <v>35</v>
      </c>
      <c r="QL352">
        <v>35</v>
      </c>
      <c r="QN352">
        <v>35</v>
      </c>
      <c r="QP352">
        <v>35</v>
      </c>
      <c r="QR352">
        <v>35</v>
      </c>
      <c r="QT352">
        <v>35</v>
      </c>
      <c r="QV352">
        <v>35</v>
      </c>
      <c r="QX352">
        <v>35</v>
      </c>
      <c r="QZ352">
        <v>35</v>
      </c>
      <c r="RB352">
        <v>35</v>
      </c>
      <c r="RD352">
        <v>35</v>
      </c>
      <c r="RF352">
        <v>35</v>
      </c>
      <c r="RH352">
        <v>35</v>
      </c>
      <c r="RJ352">
        <v>35</v>
      </c>
      <c r="RL352">
        <v>35</v>
      </c>
      <c r="RN352">
        <v>35</v>
      </c>
      <c r="RP352">
        <v>35</v>
      </c>
      <c r="RR352">
        <v>35</v>
      </c>
      <c r="RT352">
        <v>35</v>
      </c>
      <c r="RV352">
        <v>35</v>
      </c>
      <c r="RX352">
        <v>35</v>
      </c>
      <c r="RZ352">
        <v>35</v>
      </c>
      <c r="SB352">
        <v>35</v>
      </c>
      <c r="SD352">
        <v>35</v>
      </c>
      <c r="SF352">
        <v>35</v>
      </c>
      <c r="SH352">
        <v>35</v>
      </c>
      <c r="SJ352">
        <v>35</v>
      </c>
      <c r="SL352">
        <v>35</v>
      </c>
      <c r="SN352">
        <v>35</v>
      </c>
      <c r="SP352">
        <v>35</v>
      </c>
      <c r="SR352">
        <v>35</v>
      </c>
      <c r="ST352">
        <v>35</v>
      </c>
      <c r="SV352">
        <v>35</v>
      </c>
      <c r="SX352">
        <v>35</v>
      </c>
      <c r="SZ352">
        <v>35</v>
      </c>
      <c r="TB352">
        <v>35</v>
      </c>
      <c r="TD352">
        <v>35</v>
      </c>
      <c r="TF352">
        <v>35</v>
      </c>
      <c r="TH352">
        <v>35</v>
      </c>
      <c r="TJ352">
        <v>35</v>
      </c>
      <c r="TL352">
        <v>35</v>
      </c>
      <c r="TN352">
        <v>35</v>
      </c>
      <c r="TP352">
        <v>35</v>
      </c>
      <c r="TR352">
        <v>35</v>
      </c>
      <c r="TT352">
        <v>35</v>
      </c>
      <c r="TV352">
        <v>35</v>
      </c>
      <c r="TX352">
        <v>35</v>
      </c>
      <c r="TZ352">
        <v>35</v>
      </c>
      <c r="UB352">
        <v>35</v>
      </c>
      <c r="UD352">
        <v>35</v>
      </c>
      <c r="UF352">
        <v>35</v>
      </c>
      <c r="UH352">
        <v>35</v>
      </c>
      <c r="UJ352">
        <v>35</v>
      </c>
      <c r="UL352">
        <v>35</v>
      </c>
      <c r="UN352">
        <v>35</v>
      </c>
      <c r="UP352">
        <v>35</v>
      </c>
      <c r="UR352">
        <v>35</v>
      </c>
      <c r="UT352">
        <v>35</v>
      </c>
      <c r="UV352">
        <v>35</v>
      </c>
      <c r="UX352">
        <v>35</v>
      </c>
      <c r="UZ352">
        <v>35</v>
      </c>
      <c r="VB352">
        <v>35</v>
      </c>
      <c r="VD352">
        <v>35</v>
      </c>
      <c r="VF352">
        <v>35</v>
      </c>
      <c r="VH352">
        <v>35</v>
      </c>
      <c r="VJ352">
        <v>35</v>
      </c>
      <c r="VL352">
        <v>35</v>
      </c>
      <c r="VN352">
        <v>35</v>
      </c>
      <c r="VP352">
        <v>35</v>
      </c>
      <c r="VR352">
        <v>35</v>
      </c>
      <c r="VT352">
        <v>35</v>
      </c>
      <c r="VV352">
        <v>35</v>
      </c>
      <c r="VX352">
        <v>35</v>
      </c>
      <c r="VZ352">
        <v>35</v>
      </c>
      <c r="WB352">
        <v>35</v>
      </c>
      <c r="WD352">
        <v>35</v>
      </c>
      <c r="WF352">
        <v>35</v>
      </c>
      <c r="WH352">
        <v>35</v>
      </c>
      <c r="WJ352">
        <v>35</v>
      </c>
      <c r="WL352">
        <v>35</v>
      </c>
      <c r="WN352">
        <v>35</v>
      </c>
      <c r="WP352">
        <v>35</v>
      </c>
      <c r="WR352">
        <v>35</v>
      </c>
      <c r="WT352">
        <v>35</v>
      </c>
      <c r="WV352">
        <v>35</v>
      </c>
      <c r="WX352">
        <v>35</v>
      </c>
      <c r="WZ352">
        <v>35</v>
      </c>
      <c r="XB352">
        <v>35</v>
      </c>
      <c r="XD352">
        <v>35</v>
      </c>
      <c r="XF352">
        <v>35</v>
      </c>
      <c r="XH352">
        <v>35</v>
      </c>
      <c r="XJ352">
        <v>35</v>
      </c>
      <c r="XL352">
        <v>35</v>
      </c>
      <c r="XN352">
        <v>35</v>
      </c>
      <c r="XP352">
        <v>35</v>
      </c>
      <c r="XR352">
        <v>35</v>
      </c>
      <c r="XT352">
        <v>35</v>
      </c>
      <c r="XV352">
        <v>35</v>
      </c>
      <c r="XX352">
        <v>35</v>
      </c>
      <c r="XZ352">
        <v>35</v>
      </c>
      <c r="YB352">
        <v>35</v>
      </c>
      <c r="YD352">
        <v>35</v>
      </c>
      <c r="YF352">
        <v>35</v>
      </c>
      <c r="YH352">
        <v>35</v>
      </c>
      <c r="YJ352">
        <v>35</v>
      </c>
      <c r="YL352">
        <v>35</v>
      </c>
      <c r="YN352">
        <v>35</v>
      </c>
      <c r="YP352">
        <v>35</v>
      </c>
      <c r="YR352">
        <v>35</v>
      </c>
      <c r="YT352">
        <v>35</v>
      </c>
      <c r="YV352">
        <v>35</v>
      </c>
      <c r="YX352">
        <v>35</v>
      </c>
      <c r="YZ352">
        <v>35</v>
      </c>
      <c r="ZB352">
        <v>35</v>
      </c>
      <c r="ZD352">
        <v>35</v>
      </c>
      <c r="ZF352">
        <v>35</v>
      </c>
      <c r="ZH352">
        <v>35</v>
      </c>
      <c r="ZJ352">
        <v>35</v>
      </c>
      <c r="ZL352">
        <v>35</v>
      </c>
      <c r="ZN352">
        <v>35</v>
      </c>
      <c r="ZP352">
        <v>35</v>
      </c>
      <c r="ZR352">
        <v>35</v>
      </c>
      <c r="ZT352">
        <v>35</v>
      </c>
      <c r="ZV352">
        <v>35</v>
      </c>
      <c r="ZX352">
        <v>35</v>
      </c>
      <c r="ZZ352">
        <v>35</v>
      </c>
      <c r="AAB352">
        <v>35</v>
      </c>
      <c r="AAD352">
        <v>35</v>
      </c>
      <c r="AAF352">
        <v>35</v>
      </c>
      <c r="AAH352">
        <v>35</v>
      </c>
      <c r="AAJ352">
        <v>35</v>
      </c>
      <c r="AAL352">
        <v>35</v>
      </c>
      <c r="AAN352">
        <v>35</v>
      </c>
      <c r="AAP352">
        <v>35</v>
      </c>
      <c r="AAR352">
        <v>35</v>
      </c>
      <c r="AAT352">
        <v>35</v>
      </c>
      <c r="AAV352">
        <v>35</v>
      </c>
      <c r="AAX352">
        <v>35</v>
      </c>
      <c r="AAZ352">
        <v>35</v>
      </c>
      <c r="ABB352">
        <v>35</v>
      </c>
      <c r="ABD352">
        <v>35</v>
      </c>
      <c r="ABF352">
        <v>35</v>
      </c>
      <c r="ABH352">
        <v>35</v>
      </c>
      <c r="ABJ352">
        <v>35</v>
      </c>
      <c r="ABL352">
        <v>35</v>
      </c>
      <c r="ABN352">
        <v>35</v>
      </c>
      <c r="ABP352">
        <v>35</v>
      </c>
      <c r="ABR352">
        <v>35</v>
      </c>
      <c r="ABT352">
        <v>35</v>
      </c>
      <c r="ABV352">
        <v>35</v>
      </c>
      <c r="ABX352">
        <v>35</v>
      </c>
      <c r="ABZ352">
        <v>35</v>
      </c>
      <c r="ACB352">
        <v>35</v>
      </c>
      <c r="ACD352">
        <v>35</v>
      </c>
      <c r="ACF352">
        <v>35</v>
      </c>
      <c r="ACH352">
        <v>35</v>
      </c>
      <c r="ACJ352">
        <v>35</v>
      </c>
      <c r="ACL352">
        <v>35</v>
      </c>
      <c r="ACN352">
        <v>35</v>
      </c>
      <c r="ACP352">
        <v>35</v>
      </c>
      <c r="ACR352">
        <v>35</v>
      </c>
      <c r="ACT352">
        <v>35</v>
      </c>
      <c r="ACV352">
        <v>35</v>
      </c>
      <c r="ACX352">
        <v>35</v>
      </c>
      <c r="ACZ352">
        <v>35</v>
      </c>
      <c r="ADB352">
        <v>35</v>
      </c>
      <c r="ADD352">
        <v>35</v>
      </c>
      <c r="ADF352">
        <v>35</v>
      </c>
      <c r="ADH352">
        <v>35</v>
      </c>
      <c r="ADJ352">
        <v>35</v>
      </c>
      <c r="ADL352">
        <v>35</v>
      </c>
      <c r="ADN352">
        <v>35</v>
      </c>
      <c r="ADP352">
        <v>35</v>
      </c>
      <c r="ADR352">
        <v>35</v>
      </c>
      <c r="ADT352">
        <v>35</v>
      </c>
      <c r="ADV352">
        <v>35</v>
      </c>
      <c r="ADX352">
        <v>35</v>
      </c>
      <c r="ADZ352">
        <v>35</v>
      </c>
      <c r="AEB352">
        <v>35</v>
      </c>
      <c r="AED352">
        <v>35</v>
      </c>
      <c r="AEF352">
        <v>35</v>
      </c>
      <c r="AEH352">
        <v>35</v>
      </c>
      <c r="AEJ352">
        <v>35</v>
      </c>
      <c r="AEL352">
        <v>35</v>
      </c>
      <c r="AEN352">
        <v>35</v>
      </c>
      <c r="AEP352">
        <v>35</v>
      </c>
      <c r="AER352">
        <v>35</v>
      </c>
      <c r="AET352">
        <v>35</v>
      </c>
      <c r="AEV352">
        <v>35</v>
      </c>
      <c r="AEX352">
        <v>35</v>
      </c>
      <c r="AEZ352">
        <v>35</v>
      </c>
      <c r="AFB352">
        <v>35</v>
      </c>
      <c r="AFD352">
        <v>35</v>
      </c>
      <c r="AFF352">
        <v>35</v>
      </c>
      <c r="AFH352">
        <v>35</v>
      </c>
      <c r="AFJ352">
        <v>35</v>
      </c>
      <c r="AFL352">
        <v>35</v>
      </c>
      <c r="AFN352">
        <v>35</v>
      </c>
      <c r="AFP352">
        <v>35</v>
      </c>
      <c r="AFR352">
        <v>35</v>
      </c>
      <c r="AFT352">
        <v>35</v>
      </c>
      <c r="AFV352">
        <v>35</v>
      </c>
      <c r="AFX352">
        <v>35</v>
      </c>
      <c r="AFZ352">
        <v>35</v>
      </c>
      <c r="AGB352">
        <v>35</v>
      </c>
      <c r="AGD352">
        <v>35</v>
      </c>
      <c r="AGF352">
        <v>35</v>
      </c>
      <c r="AGH352">
        <v>35</v>
      </c>
      <c r="AGJ352">
        <v>35</v>
      </c>
      <c r="AGL352">
        <v>35</v>
      </c>
      <c r="AGN352">
        <v>35</v>
      </c>
      <c r="AGP352">
        <v>35</v>
      </c>
      <c r="AGR352">
        <v>35</v>
      </c>
      <c r="AGT352">
        <v>35</v>
      </c>
      <c r="AGV352">
        <v>35</v>
      </c>
      <c r="AGX352">
        <v>35</v>
      </c>
      <c r="AGZ352">
        <v>35</v>
      </c>
      <c r="AHB352">
        <v>35</v>
      </c>
      <c r="AHD352">
        <v>35</v>
      </c>
      <c r="AHF352">
        <v>35</v>
      </c>
      <c r="AHH352">
        <v>35</v>
      </c>
      <c r="AHJ352">
        <v>35</v>
      </c>
      <c r="AHL352">
        <v>35</v>
      </c>
      <c r="AHN352">
        <v>35</v>
      </c>
      <c r="AHP352">
        <v>35</v>
      </c>
      <c r="AHR352">
        <v>35</v>
      </c>
      <c r="AHT352">
        <v>35</v>
      </c>
      <c r="AHV352">
        <v>35</v>
      </c>
      <c r="AHX352">
        <v>35</v>
      </c>
      <c r="AHZ352">
        <v>35</v>
      </c>
      <c r="AIB352">
        <v>35</v>
      </c>
      <c r="AID352">
        <v>35</v>
      </c>
      <c r="AIF352">
        <v>35</v>
      </c>
      <c r="AIH352">
        <v>35</v>
      </c>
      <c r="AIJ352">
        <v>35</v>
      </c>
      <c r="AIL352">
        <v>35</v>
      </c>
      <c r="AIN352">
        <v>35</v>
      </c>
      <c r="AIP352">
        <v>35</v>
      </c>
      <c r="AIR352">
        <v>35</v>
      </c>
      <c r="AIT352">
        <v>35</v>
      </c>
      <c r="AIV352">
        <v>35</v>
      </c>
      <c r="AIX352">
        <v>35</v>
      </c>
      <c r="AIZ352">
        <v>35</v>
      </c>
      <c r="AJB352">
        <v>35</v>
      </c>
      <c r="AJD352">
        <v>35</v>
      </c>
      <c r="AJF352">
        <v>35</v>
      </c>
      <c r="AJH352">
        <v>35</v>
      </c>
      <c r="AJJ352">
        <v>35</v>
      </c>
      <c r="AJL352">
        <v>35</v>
      </c>
      <c r="AJN352">
        <v>35</v>
      </c>
      <c r="AJP352">
        <v>35</v>
      </c>
      <c r="AJR352">
        <v>35</v>
      </c>
      <c r="AJT352">
        <v>35</v>
      </c>
      <c r="AJV352">
        <v>35</v>
      </c>
      <c r="AJX352">
        <v>35</v>
      </c>
      <c r="AJZ352">
        <v>35</v>
      </c>
      <c r="AKB352">
        <v>35</v>
      </c>
      <c r="AKD352">
        <v>35</v>
      </c>
      <c r="AKF352">
        <v>35</v>
      </c>
      <c r="AKH352">
        <v>35</v>
      </c>
      <c r="AKJ352">
        <v>35</v>
      </c>
      <c r="AKL352">
        <v>35</v>
      </c>
      <c r="AKN352">
        <v>35</v>
      </c>
      <c r="AKP352">
        <v>35</v>
      </c>
      <c r="AKR352">
        <v>35</v>
      </c>
      <c r="AKT352">
        <v>35</v>
      </c>
      <c r="AKV352">
        <v>35</v>
      </c>
      <c r="AKX352">
        <v>35</v>
      </c>
      <c r="AKZ352">
        <v>35</v>
      </c>
      <c r="ALB352">
        <v>35</v>
      </c>
      <c r="ALD352">
        <v>35</v>
      </c>
      <c r="ALF352">
        <v>35</v>
      </c>
      <c r="ALH352">
        <v>35</v>
      </c>
      <c r="ALJ352">
        <v>35</v>
      </c>
      <c r="ALL352">
        <v>35</v>
      </c>
      <c r="ALN352">
        <v>35</v>
      </c>
      <c r="ALP352">
        <v>35</v>
      </c>
      <c r="ALR352">
        <v>35</v>
      </c>
    </row>
    <row r="353" spans="1:1006" x14ac:dyDescent="0.25">
      <c r="A353">
        <v>18</v>
      </c>
      <c r="B353">
        <v>10.026689999999999</v>
      </c>
      <c r="H353">
        <v>18</v>
      </c>
      <c r="J353">
        <v>18</v>
      </c>
      <c r="L353">
        <v>18</v>
      </c>
      <c r="N353">
        <v>18</v>
      </c>
      <c r="P353">
        <v>18</v>
      </c>
      <c r="R353">
        <v>18</v>
      </c>
      <c r="T353">
        <v>18</v>
      </c>
      <c r="V353">
        <v>18</v>
      </c>
      <c r="X353">
        <v>18</v>
      </c>
      <c r="Z353">
        <v>18</v>
      </c>
      <c r="AB353">
        <v>18</v>
      </c>
      <c r="AD353">
        <v>18</v>
      </c>
      <c r="AF353">
        <v>18</v>
      </c>
      <c r="AH353">
        <v>18</v>
      </c>
      <c r="AJ353">
        <v>18</v>
      </c>
      <c r="AL353">
        <v>18</v>
      </c>
      <c r="AN353">
        <v>18</v>
      </c>
      <c r="AP353">
        <v>18</v>
      </c>
      <c r="AR353">
        <v>18</v>
      </c>
      <c r="AT353">
        <v>18</v>
      </c>
      <c r="AV353">
        <v>18</v>
      </c>
      <c r="AX353">
        <v>18</v>
      </c>
      <c r="AZ353">
        <v>18</v>
      </c>
      <c r="BB353">
        <v>18</v>
      </c>
      <c r="BD353">
        <v>18</v>
      </c>
      <c r="BF353">
        <v>18</v>
      </c>
      <c r="BH353">
        <v>18</v>
      </c>
      <c r="BJ353">
        <v>18</v>
      </c>
      <c r="BL353">
        <v>18</v>
      </c>
      <c r="BN353">
        <v>18</v>
      </c>
      <c r="BP353">
        <v>18</v>
      </c>
      <c r="BR353">
        <v>18</v>
      </c>
      <c r="BT353">
        <v>18</v>
      </c>
      <c r="BV353">
        <v>18</v>
      </c>
      <c r="BX353">
        <v>18</v>
      </c>
      <c r="BZ353">
        <v>18</v>
      </c>
      <c r="CB353">
        <v>18</v>
      </c>
      <c r="CD353">
        <v>18</v>
      </c>
      <c r="CF353">
        <v>18</v>
      </c>
      <c r="CH353">
        <v>18</v>
      </c>
      <c r="CJ353">
        <v>18</v>
      </c>
      <c r="CL353">
        <v>18</v>
      </c>
      <c r="CN353">
        <v>18</v>
      </c>
      <c r="CP353">
        <v>18</v>
      </c>
      <c r="CR353">
        <v>18</v>
      </c>
      <c r="CT353">
        <v>18</v>
      </c>
      <c r="CV353">
        <v>18</v>
      </c>
      <c r="CX353">
        <v>18</v>
      </c>
      <c r="CZ353">
        <v>18</v>
      </c>
      <c r="DB353">
        <v>18</v>
      </c>
      <c r="DD353">
        <v>18</v>
      </c>
      <c r="DF353">
        <v>18</v>
      </c>
      <c r="DH353">
        <v>18</v>
      </c>
      <c r="DJ353">
        <v>18</v>
      </c>
      <c r="DL353">
        <v>18</v>
      </c>
      <c r="DN353">
        <v>18</v>
      </c>
      <c r="DP353">
        <v>18</v>
      </c>
      <c r="DR353">
        <v>18</v>
      </c>
      <c r="DT353">
        <v>18</v>
      </c>
      <c r="DV353">
        <v>18</v>
      </c>
      <c r="DX353">
        <v>18</v>
      </c>
      <c r="DZ353">
        <v>18</v>
      </c>
      <c r="EB353">
        <v>18</v>
      </c>
      <c r="ED353">
        <v>18</v>
      </c>
      <c r="EF353">
        <v>18</v>
      </c>
      <c r="EH353">
        <v>18</v>
      </c>
      <c r="EJ353">
        <v>18</v>
      </c>
      <c r="EL353">
        <v>18</v>
      </c>
      <c r="EN353">
        <v>18</v>
      </c>
      <c r="EP353">
        <v>18</v>
      </c>
      <c r="ER353">
        <v>18</v>
      </c>
      <c r="ET353">
        <v>18</v>
      </c>
      <c r="EV353">
        <v>18</v>
      </c>
      <c r="EX353">
        <v>18</v>
      </c>
      <c r="EZ353">
        <v>18</v>
      </c>
      <c r="FB353">
        <v>18</v>
      </c>
      <c r="FD353">
        <v>18</v>
      </c>
      <c r="FF353">
        <v>18</v>
      </c>
      <c r="FH353">
        <v>18</v>
      </c>
      <c r="FJ353">
        <v>18</v>
      </c>
      <c r="FL353">
        <v>18</v>
      </c>
      <c r="FN353">
        <v>18</v>
      </c>
      <c r="FP353">
        <v>18</v>
      </c>
      <c r="FR353">
        <v>18</v>
      </c>
      <c r="FT353">
        <v>18</v>
      </c>
      <c r="FV353">
        <v>18</v>
      </c>
      <c r="FX353">
        <v>18</v>
      </c>
      <c r="FZ353">
        <v>18</v>
      </c>
      <c r="GB353">
        <v>18</v>
      </c>
      <c r="GD353">
        <v>18</v>
      </c>
      <c r="GF353">
        <v>18</v>
      </c>
      <c r="GH353">
        <v>18</v>
      </c>
      <c r="GJ353">
        <v>18</v>
      </c>
      <c r="GL353">
        <v>18</v>
      </c>
      <c r="GN353">
        <v>18</v>
      </c>
      <c r="GP353">
        <v>18</v>
      </c>
      <c r="GR353">
        <v>18</v>
      </c>
      <c r="GT353">
        <v>18</v>
      </c>
      <c r="GV353">
        <v>18</v>
      </c>
      <c r="GX353">
        <v>18</v>
      </c>
      <c r="GZ353">
        <v>18</v>
      </c>
      <c r="HB353">
        <v>18</v>
      </c>
      <c r="HD353">
        <v>18</v>
      </c>
      <c r="HF353">
        <v>18</v>
      </c>
      <c r="HH353">
        <v>18</v>
      </c>
      <c r="HJ353">
        <v>18</v>
      </c>
      <c r="HL353">
        <v>18</v>
      </c>
      <c r="HN353">
        <v>18</v>
      </c>
      <c r="HP353">
        <v>18</v>
      </c>
      <c r="HR353">
        <v>18</v>
      </c>
      <c r="HT353">
        <v>18</v>
      </c>
      <c r="HV353">
        <v>18</v>
      </c>
      <c r="HX353">
        <v>18</v>
      </c>
      <c r="HZ353">
        <v>18</v>
      </c>
      <c r="IB353">
        <v>18</v>
      </c>
      <c r="ID353">
        <v>18</v>
      </c>
      <c r="IF353">
        <v>18</v>
      </c>
      <c r="IH353">
        <v>18</v>
      </c>
      <c r="IJ353">
        <v>18</v>
      </c>
      <c r="IL353">
        <v>18</v>
      </c>
      <c r="IN353">
        <v>18</v>
      </c>
      <c r="IP353">
        <v>18</v>
      </c>
      <c r="IR353">
        <v>18</v>
      </c>
      <c r="IT353">
        <v>18</v>
      </c>
      <c r="IV353">
        <v>18</v>
      </c>
      <c r="IX353">
        <v>18</v>
      </c>
      <c r="IZ353">
        <v>18</v>
      </c>
      <c r="JB353">
        <v>18</v>
      </c>
      <c r="JD353">
        <v>18</v>
      </c>
      <c r="JF353">
        <v>18</v>
      </c>
      <c r="JH353">
        <v>18</v>
      </c>
      <c r="JJ353">
        <v>18</v>
      </c>
      <c r="JL353">
        <v>18</v>
      </c>
      <c r="JN353">
        <v>18</v>
      </c>
      <c r="JP353">
        <v>18</v>
      </c>
      <c r="JR353">
        <v>18</v>
      </c>
      <c r="JT353">
        <v>18</v>
      </c>
      <c r="JV353">
        <v>18</v>
      </c>
      <c r="JX353">
        <v>18</v>
      </c>
      <c r="JZ353">
        <v>18</v>
      </c>
      <c r="KB353">
        <v>18</v>
      </c>
      <c r="KD353">
        <v>18</v>
      </c>
      <c r="KF353">
        <v>18</v>
      </c>
      <c r="KH353">
        <v>18</v>
      </c>
      <c r="KJ353">
        <v>18</v>
      </c>
      <c r="KL353">
        <v>18</v>
      </c>
      <c r="KN353">
        <v>18</v>
      </c>
      <c r="KP353">
        <v>18</v>
      </c>
      <c r="KR353">
        <v>18</v>
      </c>
      <c r="KT353">
        <v>18</v>
      </c>
      <c r="KV353">
        <v>18</v>
      </c>
      <c r="KX353">
        <v>18</v>
      </c>
      <c r="KZ353">
        <v>18</v>
      </c>
      <c r="LB353">
        <v>18</v>
      </c>
      <c r="LD353">
        <v>18</v>
      </c>
      <c r="LF353">
        <v>18</v>
      </c>
      <c r="LH353">
        <v>18</v>
      </c>
      <c r="LJ353">
        <v>18</v>
      </c>
      <c r="LL353">
        <v>18</v>
      </c>
      <c r="LN353">
        <v>18</v>
      </c>
      <c r="LP353">
        <v>18</v>
      </c>
      <c r="LR353">
        <v>18</v>
      </c>
      <c r="LT353">
        <v>18</v>
      </c>
      <c r="LV353">
        <v>18</v>
      </c>
      <c r="LX353">
        <v>18</v>
      </c>
      <c r="LZ353">
        <v>18</v>
      </c>
      <c r="MB353">
        <v>18</v>
      </c>
      <c r="MD353">
        <v>18</v>
      </c>
      <c r="MF353">
        <v>18</v>
      </c>
      <c r="MH353">
        <v>18</v>
      </c>
      <c r="MJ353">
        <v>18</v>
      </c>
      <c r="ML353">
        <v>18</v>
      </c>
      <c r="MN353">
        <v>18</v>
      </c>
      <c r="MP353">
        <v>18</v>
      </c>
      <c r="MR353">
        <v>18</v>
      </c>
      <c r="MT353">
        <v>18</v>
      </c>
      <c r="MV353">
        <v>18</v>
      </c>
      <c r="MX353">
        <v>18</v>
      </c>
      <c r="MZ353">
        <v>18</v>
      </c>
      <c r="NB353">
        <v>18</v>
      </c>
      <c r="ND353">
        <v>18</v>
      </c>
      <c r="NF353">
        <v>18</v>
      </c>
      <c r="NH353">
        <v>18</v>
      </c>
      <c r="NJ353">
        <v>18</v>
      </c>
      <c r="NL353">
        <v>18</v>
      </c>
      <c r="NN353">
        <v>18</v>
      </c>
      <c r="NP353">
        <v>18</v>
      </c>
      <c r="NR353">
        <v>18</v>
      </c>
      <c r="NT353">
        <v>18</v>
      </c>
      <c r="NV353">
        <v>18</v>
      </c>
      <c r="NX353">
        <v>18</v>
      </c>
      <c r="NZ353">
        <v>18</v>
      </c>
      <c r="OB353">
        <v>18</v>
      </c>
      <c r="OD353">
        <v>18</v>
      </c>
      <c r="OF353">
        <v>18</v>
      </c>
      <c r="OH353">
        <v>18</v>
      </c>
      <c r="OJ353">
        <v>18</v>
      </c>
      <c r="OL353">
        <v>18</v>
      </c>
      <c r="ON353">
        <v>18</v>
      </c>
      <c r="OP353">
        <v>18</v>
      </c>
      <c r="OR353">
        <v>18</v>
      </c>
      <c r="OT353">
        <v>18</v>
      </c>
      <c r="OV353">
        <v>18</v>
      </c>
      <c r="OX353">
        <v>18</v>
      </c>
      <c r="OZ353">
        <v>18</v>
      </c>
      <c r="PB353">
        <v>18</v>
      </c>
      <c r="PD353">
        <v>18</v>
      </c>
      <c r="PF353">
        <v>18</v>
      </c>
      <c r="PH353">
        <v>18</v>
      </c>
      <c r="PJ353">
        <v>18</v>
      </c>
      <c r="PL353">
        <v>18</v>
      </c>
      <c r="PN353">
        <v>18</v>
      </c>
      <c r="PP353">
        <v>18</v>
      </c>
      <c r="PR353">
        <v>18</v>
      </c>
      <c r="PT353">
        <v>18</v>
      </c>
      <c r="PV353">
        <v>18</v>
      </c>
      <c r="PX353">
        <v>18</v>
      </c>
      <c r="PZ353">
        <v>18</v>
      </c>
      <c r="QB353">
        <v>18</v>
      </c>
      <c r="QD353">
        <v>18</v>
      </c>
      <c r="QF353">
        <v>18</v>
      </c>
      <c r="QH353">
        <v>18</v>
      </c>
      <c r="QJ353">
        <v>18</v>
      </c>
      <c r="QL353">
        <v>18</v>
      </c>
      <c r="QN353">
        <v>18</v>
      </c>
      <c r="QP353">
        <v>18</v>
      </c>
      <c r="QR353">
        <v>18</v>
      </c>
      <c r="QT353">
        <v>18</v>
      </c>
      <c r="QV353">
        <v>18</v>
      </c>
      <c r="QX353">
        <v>18</v>
      </c>
      <c r="QZ353">
        <v>18</v>
      </c>
      <c r="RB353">
        <v>18</v>
      </c>
      <c r="RD353">
        <v>18</v>
      </c>
      <c r="RF353">
        <v>18</v>
      </c>
      <c r="RH353">
        <v>18</v>
      </c>
      <c r="RJ353">
        <v>18</v>
      </c>
      <c r="RL353">
        <v>18</v>
      </c>
      <c r="RN353">
        <v>18</v>
      </c>
      <c r="RP353">
        <v>18</v>
      </c>
      <c r="RR353">
        <v>18</v>
      </c>
      <c r="RT353">
        <v>18</v>
      </c>
      <c r="RV353">
        <v>18</v>
      </c>
      <c r="RX353">
        <v>18</v>
      </c>
      <c r="RZ353">
        <v>18</v>
      </c>
      <c r="SB353">
        <v>18</v>
      </c>
      <c r="SD353">
        <v>18</v>
      </c>
      <c r="SF353">
        <v>18</v>
      </c>
      <c r="SH353">
        <v>18</v>
      </c>
      <c r="SJ353">
        <v>18</v>
      </c>
      <c r="SL353">
        <v>18</v>
      </c>
      <c r="SN353">
        <v>18</v>
      </c>
      <c r="SP353">
        <v>18</v>
      </c>
      <c r="SR353">
        <v>18</v>
      </c>
      <c r="ST353">
        <v>18</v>
      </c>
      <c r="SV353">
        <v>18</v>
      </c>
      <c r="SX353">
        <v>18</v>
      </c>
      <c r="SZ353">
        <v>18</v>
      </c>
      <c r="TB353">
        <v>18</v>
      </c>
      <c r="TD353">
        <v>18</v>
      </c>
      <c r="TF353">
        <v>18</v>
      </c>
      <c r="TH353">
        <v>18</v>
      </c>
      <c r="TJ353">
        <v>18</v>
      </c>
      <c r="TL353">
        <v>18</v>
      </c>
      <c r="TN353">
        <v>18</v>
      </c>
      <c r="TP353">
        <v>18</v>
      </c>
      <c r="TR353">
        <v>18</v>
      </c>
      <c r="TT353">
        <v>18</v>
      </c>
      <c r="TV353">
        <v>18</v>
      </c>
      <c r="TX353">
        <v>18</v>
      </c>
      <c r="TZ353">
        <v>18</v>
      </c>
      <c r="UB353">
        <v>18</v>
      </c>
      <c r="UD353">
        <v>18</v>
      </c>
      <c r="UF353">
        <v>18</v>
      </c>
      <c r="UH353">
        <v>18</v>
      </c>
      <c r="UJ353">
        <v>18</v>
      </c>
      <c r="UL353">
        <v>18</v>
      </c>
      <c r="UN353">
        <v>18</v>
      </c>
      <c r="UP353">
        <v>18</v>
      </c>
      <c r="UR353">
        <v>18</v>
      </c>
      <c r="UT353">
        <v>18</v>
      </c>
      <c r="UV353">
        <v>18</v>
      </c>
      <c r="UX353">
        <v>18</v>
      </c>
      <c r="UZ353">
        <v>18</v>
      </c>
      <c r="VB353">
        <v>18</v>
      </c>
      <c r="VD353">
        <v>18</v>
      </c>
      <c r="VF353">
        <v>18</v>
      </c>
      <c r="VH353">
        <v>18</v>
      </c>
      <c r="VJ353">
        <v>18</v>
      </c>
      <c r="VL353">
        <v>18</v>
      </c>
      <c r="VN353">
        <v>18</v>
      </c>
      <c r="VP353">
        <v>18</v>
      </c>
      <c r="VR353">
        <v>18</v>
      </c>
      <c r="VT353">
        <v>18</v>
      </c>
      <c r="VV353">
        <v>18</v>
      </c>
      <c r="VX353">
        <v>18</v>
      </c>
      <c r="VZ353">
        <v>18</v>
      </c>
      <c r="WB353">
        <v>18</v>
      </c>
      <c r="WD353">
        <v>18</v>
      </c>
      <c r="WF353">
        <v>18</v>
      </c>
      <c r="WH353">
        <v>18</v>
      </c>
      <c r="WJ353">
        <v>18</v>
      </c>
      <c r="WL353">
        <v>18</v>
      </c>
      <c r="WN353">
        <v>18</v>
      </c>
      <c r="WP353">
        <v>18</v>
      </c>
      <c r="WR353">
        <v>18</v>
      </c>
      <c r="WT353">
        <v>18</v>
      </c>
      <c r="WV353">
        <v>18</v>
      </c>
      <c r="WX353">
        <v>18</v>
      </c>
      <c r="WZ353">
        <v>18</v>
      </c>
      <c r="XB353">
        <v>18</v>
      </c>
      <c r="XD353">
        <v>18</v>
      </c>
      <c r="XF353">
        <v>18</v>
      </c>
      <c r="XH353">
        <v>18</v>
      </c>
      <c r="XJ353">
        <v>18</v>
      </c>
      <c r="XL353">
        <v>18</v>
      </c>
      <c r="XN353">
        <v>18</v>
      </c>
      <c r="XP353">
        <v>18</v>
      </c>
      <c r="XR353">
        <v>18</v>
      </c>
      <c r="XT353">
        <v>18</v>
      </c>
      <c r="XV353">
        <v>18</v>
      </c>
      <c r="XX353">
        <v>18</v>
      </c>
      <c r="XZ353">
        <v>18</v>
      </c>
      <c r="YB353">
        <v>18</v>
      </c>
      <c r="YD353">
        <v>18</v>
      </c>
      <c r="YF353">
        <v>18</v>
      </c>
      <c r="YH353">
        <v>18</v>
      </c>
      <c r="YJ353">
        <v>18</v>
      </c>
      <c r="YL353">
        <v>18</v>
      </c>
      <c r="YN353">
        <v>18</v>
      </c>
      <c r="YP353">
        <v>18</v>
      </c>
      <c r="YR353">
        <v>18</v>
      </c>
      <c r="YT353">
        <v>18</v>
      </c>
      <c r="YV353">
        <v>18</v>
      </c>
      <c r="YX353">
        <v>18</v>
      </c>
      <c r="YZ353">
        <v>18</v>
      </c>
      <c r="ZB353">
        <v>18</v>
      </c>
      <c r="ZD353">
        <v>18</v>
      </c>
      <c r="ZF353">
        <v>18</v>
      </c>
      <c r="ZH353">
        <v>18</v>
      </c>
      <c r="ZJ353">
        <v>18</v>
      </c>
      <c r="ZL353">
        <v>18</v>
      </c>
      <c r="ZN353">
        <v>18</v>
      </c>
      <c r="ZP353">
        <v>18</v>
      </c>
      <c r="ZR353">
        <v>18</v>
      </c>
      <c r="ZT353">
        <v>18</v>
      </c>
      <c r="ZV353">
        <v>18</v>
      </c>
      <c r="ZX353">
        <v>18</v>
      </c>
      <c r="ZZ353">
        <v>18</v>
      </c>
      <c r="AAB353">
        <v>18</v>
      </c>
      <c r="AAD353">
        <v>18</v>
      </c>
      <c r="AAF353">
        <v>18</v>
      </c>
      <c r="AAH353">
        <v>18</v>
      </c>
      <c r="AAJ353">
        <v>18</v>
      </c>
      <c r="AAL353">
        <v>18</v>
      </c>
      <c r="AAN353">
        <v>18</v>
      </c>
      <c r="AAP353">
        <v>18</v>
      </c>
      <c r="AAR353">
        <v>18</v>
      </c>
      <c r="AAT353">
        <v>18</v>
      </c>
      <c r="AAV353">
        <v>18</v>
      </c>
      <c r="AAX353">
        <v>18</v>
      </c>
      <c r="AAZ353">
        <v>18</v>
      </c>
      <c r="ABB353">
        <v>18</v>
      </c>
      <c r="ABD353">
        <v>18</v>
      </c>
      <c r="ABF353">
        <v>18</v>
      </c>
      <c r="ABH353">
        <v>18</v>
      </c>
      <c r="ABJ353">
        <v>18</v>
      </c>
      <c r="ABL353">
        <v>18</v>
      </c>
      <c r="ABN353">
        <v>18</v>
      </c>
      <c r="ABP353">
        <v>18</v>
      </c>
      <c r="ABR353">
        <v>18</v>
      </c>
      <c r="ABT353">
        <v>18</v>
      </c>
      <c r="ABV353">
        <v>18</v>
      </c>
      <c r="ABX353">
        <v>18</v>
      </c>
      <c r="ABZ353">
        <v>18</v>
      </c>
      <c r="ACB353">
        <v>18</v>
      </c>
      <c r="ACD353">
        <v>18</v>
      </c>
      <c r="ACF353">
        <v>18</v>
      </c>
      <c r="ACH353">
        <v>18</v>
      </c>
      <c r="ACJ353">
        <v>18</v>
      </c>
      <c r="ACL353">
        <v>18</v>
      </c>
      <c r="ACN353">
        <v>18</v>
      </c>
      <c r="ACP353">
        <v>18</v>
      </c>
      <c r="ACR353">
        <v>18</v>
      </c>
      <c r="ACT353">
        <v>18</v>
      </c>
      <c r="ACV353">
        <v>18</v>
      </c>
      <c r="ACX353">
        <v>18</v>
      </c>
      <c r="ACZ353">
        <v>18</v>
      </c>
      <c r="ADB353">
        <v>18</v>
      </c>
      <c r="ADD353">
        <v>18</v>
      </c>
      <c r="ADF353">
        <v>18</v>
      </c>
      <c r="ADH353">
        <v>18</v>
      </c>
      <c r="ADJ353">
        <v>18</v>
      </c>
      <c r="ADL353">
        <v>18</v>
      </c>
      <c r="ADN353">
        <v>18</v>
      </c>
      <c r="ADP353">
        <v>18</v>
      </c>
      <c r="ADR353">
        <v>18</v>
      </c>
      <c r="ADT353">
        <v>18</v>
      </c>
      <c r="ADV353">
        <v>18</v>
      </c>
      <c r="ADX353">
        <v>18</v>
      </c>
      <c r="ADZ353">
        <v>18</v>
      </c>
      <c r="AEB353">
        <v>18</v>
      </c>
      <c r="AED353">
        <v>18</v>
      </c>
      <c r="AEF353">
        <v>18</v>
      </c>
      <c r="AEH353">
        <v>18</v>
      </c>
      <c r="AEJ353">
        <v>18</v>
      </c>
      <c r="AEL353">
        <v>18</v>
      </c>
      <c r="AEN353">
        <v>18</v>
      </c>
      <c r="AEP353">
        <v>18</v>
      </c>
      <c r="AER353">
        <v>18</v>
      </c>
      <c r="AET353">
        <v>18</v>
      </c>
      <c r="AEV353">
        <v>18</v>
      </c>
      <c r="AEX353">
        <v>18</v>
      </c>
      <c r="AEZ353">
        <v>18</v>
      </c>
      <c r="AFB353">
        <v>18</v>
      </c>
      <c r="AFD353">
        <v>18</v>
      </c>
      <c r="AFF353">
        <v>18</v>
      </c>
      <c r="AFH353">
        <v>18</v>
      </c>
      <c r="AFJ353">
        <v>18</v>
      </c>
      <c r="AFL353">
        <v>18</v>
      </c>
      <c r="AFN353">
        <v>18</v>
      </c>
      <c r="AFP353">
        <v>18</v>
      </c>
      <c r="AFR353">
        <v>18</v>
      </c>
      <c r="AFT353">
        <v>18</v>
      </c>
      <c r="AFV353">
        <v>18</v>
      </c>
      <c r="AFX353">
        <v>18</v>
      </c>
      <c r="AFZ353">
        <v>18</v>
      </c>
      <c r="AGB353">
        <v>18</v>
      </c>
      <c r="AGD353">
        <v>18</v>
      </c>
      <c r="AGF353">
        <v>18</v>
      </c>
      <c r="AGH353">
        <v>18</v>
      </c>
      <c r="AGJ353">
        <v>18</v>
      </c>
      <c r="AGL353">
        <v>18</v>
      </c>
      <c r="AGN353">
        <v>18</v>
      </c>
      <c r="AGP353">
        <v>18</v>
      </c>
      <c r="AGR353">
        <v>18</v>
      </c>
      <c r="AGT353">
        <v>18</v>
      </c>
      <c r="AGV353">
        <v>18</v>
      </c>
      <c r="AGX353">
        <v>18</v>
      </c>
      <c r="AGZ353">
        <v>18</v>
      </c>
      <c r="AHB353">
        <v>18</v>
      </c>
      <c r="AHD353">
        <v>18</v>
      </c>
      <c r="AHF353">
        <v>18</v>
      </c>
      <c r="AHH353">
        <v>18</v>
      </c>
      <c r="AHJ353">
        <v>18</v>
      </c>
      <c r="AHL353">
        <v>18</v>
      </c>
      <c r="AHN353">
        <v>18</v>
      </c>
      <c r="AHP353">
        <v>18</v>
      </c>
      <c r="AHR353">
        <v>18</v>
      </c>
      <c r="AHT353">
        <v>18</v>
      </c>
      <c r="AHV353">
        <v>18</v>
      </c>
      <c r="AHX353">
        <v>18</v>
      </c>
      <c r="AHZ353">
        <v>18</v>
      </c>
      <c r="AIB353">
        <v>18</v>
      </c>
      <c r="AID353">
        <v>18</v>
      </c>
      <c r="AIF353">
        <v>18</v>
      </c>
      <c r="AIH353">
        <v>18</v>
      </c>
      <c r="AIJ353">
        <v>18</v>
      </c>
      <c r="AIL353">
        <v>18</v>
      </c>
      <c r="AIN353">
        <v>18</v>
      </c>
      <c r="AIP353">
        <v>18</v>
      </c>
      <c r="AIR353">
        <v>18</v>
      </c>
      <c r="AIT353">
        <v>18</v>
      </c>
      <c r="AIV353">
        <v>18</v>
      </c>
      <c r="AIX353">
        <v>18</v>
      </c>
      <c r="AIZ353">
        <v>18</v>
      </c>
      <c r="AJB353">
        <v>18</v>
      </c>
      <c r="AJD353">
        <v>18</v>
      </c>
      <c r="AJF353">
        <v>18</v>
      </c>
      <c r="AJH353">
        <v>18</v>
      </c>
      <c r="AJJ353">
        <v>18</v>
      </c>
      <c r="AJL353">
        <v>18</v>
      </c>
      <c r="AJN353">
        <v>18</v>
      </c>
      <c r="AJP353">
        <v>18</v>
      </c>
      <c r="AJR353">
        <v>18</v>
      </c>
      <c r="AJT353">
        <v>18</v>
      </c>
      <c r="AJV353">
        <v>18</v>
      </c>
      <c r="AJX353">
        <v>18</v>
      </c>
      <c r="AJZ353">
        <v>18</v>
      </c>
      <c r="AKB353">
        <v>18</v>
      </c>
      <c r="AKD353">
        <v>18</v>
      </c>
      <c r="AKF353">
        <v>18</v>
      </c>
      <c r="AKH353">
        <v>18</v>
      </c>
      <c r="AKJ353">
        <v>18</v>
      </c>
      <c r="AKL353">
        <v>18</v>
      </c>
      <c r="AKN353">
        <v>18</v>
      </c>
      <c r="AKP353">
        <v>18</v>
      </c>
      <c r="AKR353">
        <v>18</v>
      </c>
      <c r="AKT353">
        <v>18</v>
      </c>
      <c r="AKV353">
        <v>18</v>
      </c>
      <c r="AKX353">
        <v>18</v>
      </c>
      <c r="AKZ353">
        <v>18</v>
      </c>
      <c r="ALB353">
        <v>18</v>
      </c>
      <c r="ALD353">
        <v>18</v>
      </c>
      <c r="ALF353">
        <v>18</v>
      </c>
      <c r="ALH353">
        <v>18</v>
      </c>
      <c r="ALJ353">
        <v>18</v>
      </c>
      <c r="ALL353">
        <v>18</v>
      </c>
      <c r="ALN353">
        <v>18</v>
      </c>
      <c r="ALP353">
        <v>18</v>
      </c>
      <c r="ALR353">
        <v>18</v>
      </c>
    </row>
    <row r="354" spans="1:1006" x14ac:dyDescent="0.25">
      <c r="A354">
        <v>56</v>
      </c>
      <c r="B354">
        <v>10.02392</v>
      </c>
      <c r="H354">
        <v>56</v>
      </c>
      <c r="J354">
        <v>56</v>
      </c>
      <c r="L354">
        <v>56</v>
      </c>
      <c r="N354">
        <v>56</v>
      </c>
      <c r="P354">
        <v>56</v>
      </c>
      <c r="R354">
        <v>56</v>
      </c>
      <c r="T354">
        <v>56</v>
      </c>
      <c r="V354">
        <v>56</v>
      </c>
      <c r="X354">
        <v>56</v>
      </c>
      <c r="Z354">
        <v>56</v>
      </c>
      <c r="AB354">
        <v>56</v>
      </c>
      <c r="AD354">
        <v>56</v>
      </c>
      <c r="AF354">
        <v>56</v>
      </c>
      <c r="AH354">
        <v>56</v>
      </c>
      <c r="AJ354">
        <v>56</v>
      </c>
      <c r="AL354">
        <v>56</v>
      </c>
      <c r="AN354">
        <v>56</v>
      </c>
      <c r="AP354">
        <v>56</v>
      </c>
      <c r="AR354">
        <v>56</v>
      </c>
      <c r="AT354">
        <v>56</v>
      </c>
      <c r="AV354">
        <v>56</v>
      </c>
      <c r="AX354">
        <v>56</v>
      </c>
      <c r="AZ354">
        <v>56</v>
      </c>
      <c r="BB354">
        <v>56</v>
      </c>
      <c r="BD354">
        <v>56</v>
      </c>
      <c r="BF354">
        <v>56</v>
      </c>
      <c r="BH354">
        <v>56</v>
      </c>
      <c r="BJ354">
        <v>56</v>
      </c>
      <c r="BL354">
        <v>56</v>
      </c>
      <c r="BN354">
        <v>56</v>
      </c>
      <c r="BP354">
        <v>56</v>
      </c>
      <c r="BR354">
        <v>56</v>
      </c>
      <c r="BT354">
        <v>56</v>
      </c>
      <c r="BV354">
        <v>56</v>
      </c>
      <c r="BX354">
        <v>56</v>
      </c>
      <c r="BZ354">
        <v>56</v>
      </c>
      <c r="CB354">
        <v>56</v>
      </c>
      <c r="CD354">
        <v>56</v>
      </c>
      <c r="CF354">
        <v>56</v>
      </c>
      <c r="CH354">
        <v>56</v>
      </c>
      <c r="CJ354">
        <v>56</v>
      </c>
      <c r="CL354">
        <v>56</v>
      </c>
      <c r="CN354">
        <v>56</v>
      </c>
      <c r="CP354">
        <v>56</v>
      </c>
      <c r="CR354">
        <v>56</v>
      </c>
      <c r="CT354">
        <v>56</v>
      </c>
      <c r="CV354">
        <v>56</v>
      </c>
      <c r="CX354">
        <v>56</v>
      </c>
      <c r="CZ354">
        <v>56</v>
      </c>
      <c r="DB354">
        <v>56</v>
      </c>
      <c r="DD354">
        <v>56</v>
      </c>
      <c r="DF354">
        <v>56</v>
      </c>
      <c r="DH354">
        <v>56</v>
      </c>
      <c r="DJ354">
        <v>56</v>
      </c>
      <c r="DL354">
        <v>56</v>
      </c>
      <c r="DN354">
        <v>56</v>
      </c>
      <c r="DP354">
        <v>56</v>
      </c>
      <c r="DR354">
        <v>56</v>
      </c>
      <c r="DT354">
        <v>56</v>
      </c>
      <c r="DV354">
        <v>56</v>
      </c>
      <c r="DX354">
        <v>56</v>
      </c>
      <c r="DZ354">
        <v>56</v>
      </c>
      <c r="EB354">
        <v>56</v>
      </c>
      <c r="ED354">
        <v>56</v>
      </c>
      <c r="EF354">
        <v>56</v>
      </c>
      <c r="EH354">
        <v>56</v>
      </c>
      <c r="EJ354">
        <v>56</v>
      </c>
      <c r="EL354">
        <v>56</v>
      </c>
      <c r="EN354">
        <v>56</v>
      </c>
      <c r="EP354">
        <v>56</v>
      </c>
      <c r="ER354">
        <v>56</v>
      </c>
      <c r="ET354">
        <v>56</v>
      </c>
      <c r="EV354">
        <v>56</v>
      </c>
      <c r="EX354">
        <v>56</v>
      </c>
      <c r="EZ354">
        <v>56</v>
      </c>
      <c r="FB354">
        <v>56</v>
      </c>
      <c r="FD354">
        <v>56</v>
      </c>
      <c r="FF354">
        <v>56</v>
      </c>
      <c r="FH354">
        <v>56</v>
      </c>
      <c r="FJ354">
        <v>56</v>
      </c>
      <c r="FL354">
        <v>56</v>
      </c>
      <c r="FN354">
        <v>56</v>
      </c>
      <c r="FP354">
        <v>56</v>
      </c>
      <c r="FR354">
        <v>56</v>
      </c>
      <c r="FT354">
        <v>56</v>
      </c>
      <c r="FV354">
        <v>56</v>
      </c>
      <c r="FX354">
        <v>56</v>
      </c>
      <c r="FZ354">
        <v>56</v>
      </c>
      <c r="GB354">
        <v>56</v>
      </c>
      <c r="GD354">
        <v>56</v>
      </c>
      <c r="GF354">
        <v>56</v>
      </c>
      <c r="GH354">
        <v>56</v>
      </c>
      <c r="GJ354">
        <v>56</v>
      </c>
      <c r="GL354">
        <v>56</v>
      </c>
      <c r="GN354">
        <v>56</v>
      </c>
      <c r="GP354">
        <v>56</v>
      </c>
      <c r="GR354">
        <v>56</v>
      </c>
      <c r="GT354">
        <v>56</v>
      </c>
      <c r="GV354">
        <v>56</v>
      </c>
      <c r="GX354">
        <v>56</v>
      </c>
      <c r="GZ354">
        <v>56</v>
      </c>
      <c r="HB354">
        <v>56</v>
      </c>
      <c r="HD354">
        <v>56</v>
      </c>
      <c r="HF354">
        <v>56</v>
      </c>
      <c r="HH354">
        <v>56</v>
      </c>
      <c r="HJ354">
        <v>56</v>
      </c>
      <c r="HL354">
        <v>56</v>
      </c>
      <c r="HN354">
        <v>56</v>
      </c>
      <c r="HP354">
        <v>56</v>
      </c>
      <c r="HR354">
        <v>56</v>
      </c>
      <c r="HT354">
        <v>56</v>
      </c>
      <c r="HV354">
        <v>56</v>
      </c>
      <c r="HX354">
        <v>56</v>
      </c>
      <c r="HZ354">
        <v>56</v>
      </c>
      <c r="IB354">
        <v>56</v>
      </c>
      <c r="ID354">
        <v>56</v>
      </c>
      <c r="IF354">
        <v>56</v>
      </c>
      <c r="IH354">
        <v>56</v>
      </c>
      <c r="IJ354">
        <v>56</v>
      </c>
      <c r="IL354">
        <v>56</v>
      </c>
      <c r="IN354">
        <v>56</v>
      </c>
      <c r="IP354">
        <v>56</v>
      </c>
      <c r="IR354">
        <v>56</v>
      </c>
      <c r="IT354">
        <v>56</v>
      </c>
      <c r="IV354">
        <v>56</v>
      </c>
      <c r="IX354">
        <v>56</v>
      </c>
      <c r="IZ354">
        <v>56</v>
      </c>
      <c r="JB354">
        <v>56</v>
      </c>
      <c r="JD354">
        <v>56</v>
      </c>
      <c r="JF354">
        <v>56</v>
      </c>
      <c r="JH354">
        <v>56</v>
      </c>
      <c r="JJ354">
        <v>56</v>
      </c>
      <c r="JL354">
        <v>56</v>
      </c>
      <c r="JN354">
        <v>56</v>
      </c>
      <c r="JP354">
        <v>56</v>
      </c>
      <c r="JR354">
        <v>56</v>
      </c>
      <c r="JT354">
        <v>56</v>
      </c>
      <c r="JV354">
        <v>56</v>
      </c>
      <c r="JX354">
        <v>56</v>
      </c>
      <c r="JZ354">
        <v>56</v>
      </c>
      <c r="KB354">
        <v>56</v>
      </c>
      <c r="KD354">
        <v>56</v>
      </c>
      <c r="KF354">
        <v>56</v>
      </c>
      <c r="KH354">
        <v>56</v>
      </c>
      <c r="KJ354">
        <v>56</v>
      </c>
      <c r="KL354">
        <v>56</v>
      </c>
      <c r="KN354">
        <v>56</v>
      </c>
      <c r="KP354">
        <v>56</v>
      </c>
      <c r="KR354">
        <v>56</v>
      </c>
      <c r="KT354">
        <v>56</v>
      </c>
      <c r="KV354">
        <v>56</v>
      </c>
      <c r="KX354">
        <v>56</v>
      </c>
      <c r="KZ354">
        <v>56</v>
      </c>
      <c r="LB354">
        <v>56</v>
      </c>
      <c r="LD354">
        <v>56</v>
      </c>
      <c r="LF354">
        <v>56</v>
      </c>
      <c r="LH354">
        <v>56</v>
      </c>
      <c r="LJ354">
        <v>56</v>
      </c>
      <c r="LL354">
        <v>56</v>
      </c>
      <c r="LN354">
        <v>56</v>
      </c>
      <c r="LP354">
        <v>56</v>
      </c>
      <c r="LR354">
        <v>56</v>
      </c>
      <c r="LT354">
        <v>56</v>
      </c>
      <c r="LV354">
        <v>56</v>
      </c>
      <c r="LX354">
        <v>56</v>
      </c>
      <c r="LZ354">
        <v>56</v>
      </c>
      <c r="MB354">
        <v>56</v>
      </c>
      <c r="MD354">
        <v>56</v>
      </c>
      <c r="MF354">
        <v>56</v>
      </c>
      <c r="MH354">
        <v>56</v>
      </c>
      <c r="MJ354">
        <v>56</v>
      </c>
      <c r="ML354">
        <v>56</v>
      </c>
      <c r="MN354">
        <v>56</v>
      </c>
      <c r="MP354">
        <v>56</v>
      </c>
      <c r="MR354">
        <v>56</v>
      </c>
      <c r="MT354">
        <v>56</v>
      </c>
      <c r="MV354">
        <v>56</v>
      </c>
      <c r="MX354">
        <v>56</v>
      </c>
      <c r="MZ354">
        <v>56</v>
      </c>
      <c r="NB354">
        <v>56</v>
      </c>
      <c r="ND354">
        <v>56</v>
      </c>
      <c r="NF354">
        <v>56</v>
      </c>
      <c r="NH354">
        <v>56</v>
      </c>
      <c r="NJ354">
        <v>56</v>
      </c>
      <c r="NL354">
        <v>56</v>
      </c>
      <c r="NN354">
        <v>56</v>
      </c>
      <c r="NP354">
        <v>56</v>
      </c>
      <c r="NR354">
        <v>56</v>
      </c>
      <c r="NT354">
        <v>56</v>
      </c>
      <c r="NV354">
        <v>56</v>
      </c>
      <c r="NX354">
        <v>56</v>
      </c>
      <c r="NZ354">
        <v>56</v>
      </c>
      <c r="OB354">
        <v>56</v>
      </c>
      <c r="OD354">
        <v>56</v>
      </c>
      <c r="OF354">
        <v>56</v>
      </c>
      <c r="OH354">
        <v>56</v>
      </c>
      <c r="OJ354">
        <v>56</v>
      </c>
      <c r="OL354">
        <v>56</v>
      </c>
      <c r="ON354">
        <v>56</v>
      </c>
      <c r="OP354">
        <v>56</v>
      </c>
      <c r="OR354">
        <v>56</v>
      </c>
      <c r="OT354">
        <v>56</v>
      </c>
      <c r="OV354">
        <v>56</v>
      </c>
      <c r="OX354">
        <v>56</v>
      </c>
      <c r="OZ354">
        <v>56</v>
      </c>
      <c r="PB354">
        <v>56</v>
      </c>
      <c r="PD354">
        <v>56</v>
      </c>
      <c r="PF354">
        <v>56</v>
      </c>
      <c r="PH354">
        <v>56</v>
      </c>
      <c r="PJ354">
        <v>56</v>
      </c>
      <c r="PL354">
        <v>56</v>
      </c>
      <c r="PN354">
        <v>56</v>
      </c>
      <c r="PP354">
        <v>56</v>
      </c>
      <c r="PR354">
        <v>56</v>
      </c>
      <c r="PT354">
        <v>56</v>
      </c>
      <c r="PV354">
        <v>56</v>
      </c>
      <c r="PX354">
        <v>56</v>
      </c>
      <c r="PZ354">
        <v>56</v>
      </c>
      <c r="QB354">
        <v>56</v>
      </c>
      <c r="QD354">
        <v>56</v>
      </c>
      <c r="QF354">
        <v>56</v>
      </c>
      <c r="QH354">
        <v>56</v>
      </c>
      <c r="QJ354">
        <v>56</v>
      </c>
      <c r="QL354">
        <v>56</v>
      </c>
      <c r="QN354">
        <v>56</v>
      </c>
      <c r="QP354">
        <v>56</v>
      </c>
      <c r="QR354">
        <v>56</v>
      </c>
      <c r="QT354">
        <v>56</v>
      </c>
      <c r="QV354">
        <v>56</v>
      </c>
      <c r="QX354">
        <v>56</v>
      </c>
      <c r="QZ354">
        <v>56</v>
      </c>
      <c r="RB354">
        <v>56</v>
      </c>
      <c r="RD354">
        <v>56</v>
      </c>
      <c r="RF354">
        <v>56</v>
      </c>
      <c r="RH354">
        <v>56</v>
      </c>
      <c r="RJ354">
        <v>56</v>
      </c>
      <c r="RL354">
        <v>56</v>
      </c>
      <c r="RN354">
        <v>56</v>
      </c>
      <c r="RP354">
        <v>56</v>
      </c>
      <c r="RR354">
        <v>56</v>
      </c>
      <c r="RT354">
        <v>56</v>
      </c>
      <c r="RV354">
        <v>56</v>
      </c>
      <c r="RX354">
        <v>56</v>
      </c>
      <c r="RZ354">
        <v>56</v>
      </c>
      <c r="SB354">
        <v>56</v>
      </c>
      <c r="SD354">
        <v>56</v>
      </c>
      <c r="SF354">
        <v>56</v>
      </c>
      <c r="SH354">
        <v>56</v>
      </c>
      <c r="SJ354">
        <v>56</v>
      </c>
      <c r="SL354">
        <v>56</v>
      </c>
      <c r="SN354">
        <v>56</v>
      </c>
      <c r="SP354">
        <v>56</v>
      </c>
      <c r="SR354">
        <v>56</v>
      </c>
      <c r="ST354">
        <v>56</v>
      </c>
      <c r="SV354">
        <v>56</v>
      </c>
      <c r="SX354">
        <v>56</v>
      </c>
      <c r="SZ354">
        <v>56</v>
      </c>
      <c r="TB354">
        <v>56</v>
      </c>
      <c r="TD354">
        <v>56</v>
      </c>
      <c r="TF354">
        <v>56</v>
      </c>
      <c r="TH354">
        <v>56</v>
      </c>
      <c r="TJ354">
        <v>56</v>
      </c>
      <c r="TL354">
        <v>56</v>
      </c>
      <c r="TN354">
        <v>56</v>
      </c>
      <c r="TP354">
        <v>56</v>
      </c>
      <c r="TR354">
        <v>56</v>
      </c>
      <c r="TT354">
        <v>56</v>
      </c>
      <c r="TV354">
        <v>56</v>
      </c>
      <c r="TX354">
        <v>56</v>
      </c>
      <c r="TZ354">
        <v>56</v>
      </c>
      <c r="UB354">
        <v>56</v>
      </c>
      <c r="UD354">
        <v>56</v>
      </c>
      <c r="UF354">
        <v>56</v>
      </c>
      <c r="UH354">
        <v>56</v>
      </c>
      <c r="UJ354">
        <v>56</v>
      </c>
      <c r="UL354">
        <v>56</v>
      </c>
      <c r="UN354">
        <v>56</v>
      </c>
      <c r="UP354">
        <v>56</v>
      </c>
      <c r="UR354">
        <v>56</v>
      </c>
      <c r="UT354">
        <v>56</v>
      </c>
      <c r="UV354">
        <v>56</v>
      </c>
      <c r="UX354">
        <v>56</v>
      </c>
      <c r="UZ354">
        <v>56</v>
      </c>
      <c r="VB354">
        <v>56</v>
      </c>
      <c r="VD354">
        <v>56</v>
      </c>
      <c r="VF354">
        <v>56</v>
      </c>
      <c r="VH354">
        <v>56</v>
      </c>
      <c r="VJ354">
        <v>56</v>
      </c>
      <c r="VL354">
        <v>56</v>
      </c>
      <c r="VN354">
        <v>56</v>
      </c>
      <c r="VP354">
        <v>56</v>
      </c>
      <c r="VR354">
        <v>56</v>
      </c>
      <c r="VT354">
        <v>56</v>
      </c>
      <c r="VV354">
        <v>56</v>
      </c>
      <c r="VX354">
        <v>56</v>
      </c>
      <c r="VZ354">
        <v>56</v>
      </c>
      <c r="WB354">
        <v>56</v>
      </c>
      <c r="WD354">
        <v>56</v>
      </c>
      <c r="WF354">
        <v>56</v>
      </c>
      <c r="WH354">
        <v>56</v>
      </c>
      <c r="WJ354">
        <v>56</v>
      </c>
      <c r="WL354">
        <v>56</v>
      </c>
      <c r="WN354">
        <v>56</v>
      </c>
      <c r="WP354">
        <v>56</v>
      </c>
      <c r="WR354">
        <v>56</v>
      </c>
      <c r="WT354">
        <v>56</v>
      </c>
      <c r="WV354">
        <v>56</v>
      </c>
      <c r="WX354">
        <v>56</v>
      </c>
      <c r="WZ354">
        <v>56</v>
      </c>
      <c r="XB354">
        <v>56</v>
      </c>
      <c r="XD354">
        <v>56</v>
      </c>
      <c r="XF354">
        <v>56</v>
      </c>
      <c r="XH354">
        <v>56</v>
      </c>
      <c r="XJ354">
        <v>56</v>
      </c>
      <c r="XL354">
        <v>56</v>
      </c>
      <c r="XN354">
        <v>56</v>
      </c>
      <c r="XP354">
        <v>56</v>
      </c>
      <c r="XR354">
        <v>56</v>
      </c>
      <c r="XT354">
        <v>56</v>
      </c>
      <c r="XV354">
        <v>56</v>
      </c>
      <c r="XX354">
        <v>56</v>
      </c>
      <c r="XZ354">
        <v>56</v>
      </c>
      <c r="YB354">
        <v>56</v>
      </c>
      <c r="YD354">
        <v>56</v>
      </c>
      <c r="YF354">
        <v>56</v>
      </c>
      <c r="YH354">
        <v>56</v>
      </c>
      <c r="YJ354">
        <v>56</v>
      </c>
      <c r="YL354">
        <v>56</v>
      </c>
      <c r="YN354">
        <v>56</v>
      </c>
      <c r="YP354">
        <v>56</v>
      </c>
      <c r="YR354">
        <v>56</v>
      </c>
      <c r="YT354">
        <v>56</v>
      </c>
      <c r="YV354">
        <v>56</v>
      </c>
      <c r="YX354">
        <v>56</v>
      </c>
      <c r="YZ354">
        <v>56</v>
      </c>
      <c r="ZB354">
        <v>56</v>
      </c>
      <c r="ZD354">
        <v>56</v>
      </c>
      <c r="ZF354">
        <v>56</v>
      </c>
      <c r="ZH354">
        <v>56</v>
      </c>
      <c r="ZJ354">
        <v>56</v>
      </c>
      <c r="ZL354">
        <v>56</v>
      </c>
      <c r="ZN354">
        <v>56</v>
      </c>
      <c r="ZP354">
        <v>56</v>
      </c>
      <c r="ZR354">
        <v>56</v>
      </c>
      <c r="ZT354">
        <v>56</v>
      </c>
      <c r="ZV354">
        <v>56</v>
      </c>
      <c r="ZX354">
        <v>56</v>
      </c>
      <c r="ZZ354">
        <v>56</v>
      </c>
      <c r="AAB354">
        <v>56</v>
      </c>
      <c r="AAD354">
        <v>56</v>
      </c>
      <c r="AAF354">
        <v>56</v>
      </c>
      <c r="AAH354">
        <v>56</v>
      </c>
      <c r="AAJ354">
        <v>56</v>
      </c>
      <c r="AAL354">
        <v>56</v>
      </c>
      <c r="AAN354">
        <v>56</v>
      </c>
      <c r="AAP354">
        <v>56</v>
      </c>
      <c r="AAR354">
        <v>56</v>
      </c>
      <c r="AAT354">
        <v>56</v>
      </c>
      <c r="AAV354">
        <v>56</v>
      </c>
      <c r="AAX354">
        <v>56</v>
      </c>
      <c r="AAZ354">
        <v>56</v>
      </c>
      <c r="ABB354">
        <v>56</v>
      </c>
      <c r="ABD354">
        <v>56</v>
      </c>
      <c r="ABF354">
        <v>56</v>
      </c>
      <c r="ABH354">
        <v>56</v>
      </c>
      <c r="ABJ354">
        <v>56</v>
      </c>
      <c r="ABL354">
        <v>56</v>
      </c>
      <c r="ABN354">
        <v>56</v>
      </c>
      <c r="ABP354">
        <v>56</v>
      </c>
      <c r="ABR354">
        <v>56</v>
      </c>
      <c r="ABT354">
        <v>56</v>
      </c>
      <c r="ABV354">
        <v>56</v>
      </c>
      <c r="ABX354">
        <v>56</v>
      </c>
      <c r="ABZ354">
        <v>56</v>
      </c>
      <c r="ACB354">
        <v>56</v>
      </c>
      <c r="ACD354">
        <v>56</v>
      </c>
      <c r="ACF354">
        <v>56</v>
      </c>
      <c r="ACH354">
        <v>56</v>
      </c>
      <c r="ACJ354">
        <v>56</v>
      </c>
      <c r="ACL354">
        <v>56</v>
      </c>
      <c r="ACN354">
        <v>56</v>
      </c>
      <c r="ACP354">
        <v>56</v>
      </c>
      <c r="ACR354">
        <v>56</v>
      </c>
      <c r="ACT354">
        <v>56</v>
      </c>
      <c r="ACV354">
        <v>56</v>
      </c>
      <c r="ACX354">
        <v>56</v>
      </c>
      <c r="ACZ354">
        <v>56</v>
      </c>
      <c r="ADB354">
        <v>56</v>
      </c>
      <c r="ADD354">
        <v>56</v>
      </c>
      <c r="ADF354">
        <v>56</v>
      </c>
      <c r="ADH354">
        <v>56</v>
      </c>
      <c r="ADJ354">
        <v>56</v>
      </c>
      <c r="ADL354">
        <v>56</v>
      </c>
      <c r="ADN354">
        <v>56</v>
      </c>
      <c r="ADP354">
        <v>56</v>
      </c>
      <c r="ADR354">
        <v>56</v>
      </c>
      <c r="ADT354">
        <v>56</v>
      </c>
      <c r="ADV354">
        <v>56</v>
      </c>
      <c r="ADX354">
        <v>56</v>
      </c>
      <c r="ADZ354">
        <v>56</v>
      </c>
      <c r="AEB354">
        <v>56</v>
      </c>
      <c r="AED354">
        <v>56</v>
      </c>
      <c r="AEF354">
        <v>56</v>
      </c>
      <c r="AEH354">
        <v>56</v>
      </c>
      <c r="AEJ354">
        <v>56</v>
      </c>
      <c r="AEL354">
        <v>56</v>
      </c>
      <c r="AEN354">
        <v>56</v>
      </c>
      <c r="AEP354">
        <v>56</v>
      </c>
      <c r="AER354">
        <v>56</v>
      </c>
      <c r="AET354">
        <v>56</v>
      </c>
      <c r="AEV354">
        <v>56</v>
      </c>
      <c r="AEX354">
        <v>56</v>
      </c>
      <c r="AEZ354">
        <v>56</v>
      </c>
      <c r="AFB354">
        <v>56</v>
      </c>
      <c r="AFD354">
        <v>56</v>
      </c>
      <c r="AFF354">
        <v>56</v>
      </c>
      <c r="AFH354">
        <v>56</v>
      </c>
      <c r="AFJ354">
        <v>56</v>
      </c>
      <c r="AFL354">
        <v>56</v>
      </c>
      <c r="AFN354">
        <v>56</v>
      </c>
      <c r="AFP354">
        <v>56</v>
      </c>
      <c r="AFR354">
        <v>56</v>
      </c>
      <c r="AFT354">
        <v>56</v>
      </c>
      <c r="AFV354">
        <v>56</v>
      </c>
      <c r="AFX354">
        <v>56</v>
      </c>
      <c r="AFZ354">
        <v>56</v>
      </c>
      <c r="AGB354">
        <v>56</v>
      </c>
      <c r="AGD354">
        <v>56</v>
      </c>
      <c r="AGF354">
        <v>56</v>
      </c>
      <c r="AGH354">
        <v>56</v>
      </c>
      <c r="AGJ354">
        <v>56</v>
      </c>
      <c r="AGL354">
        <v>56</v>
      </c>
      <c r="AGN354">
        <v>56</v>
      </c>
      <c r="AGP354">
        <v>56</v>
      </c>
      <c r="AGR354">
        <v>56</v>
      </c>
      <c r="AGT354">
        <v>56</v>
      </c>
      <c r="AGV354">
        <v>56</v>
      </c>
      <c r="AGX354">
        <v>56</v>
      </c>
      <c r="AGZ354">
        <v>56</v>
      </c>
      <c r="AHB354">
        <v>56</v>
      </c>
      <c r="AHD354">
        <v>56</v>
      </c>
      <c r="AHF354">
        <v>56</v>
      </c>
      <c r="AHH354">
        <v>56</v>
      </c>
      <c r="AHJ354">
        <v>56</v>
      </c>
      <c r="AHL354">
        <v>56</v>
      </c>
      <c r="AHN354">
        <v>56</v>
      </c>
      <c r="AHP354">
        <v>56</v>
      </c>
      <c r="AHR354">
        <v>56</v>
      </c>
      <c r="AHT354">
        <v>56</v>
      </c>
      <c r="AHV354">
        <v>56</v>
      </c>
      <c r="AHX354">
        <v>56</v>
      </c>
      <c r="AHZ354">
        <v>56</v>
      </c>
      <c r="AIB354">
        <v>56</v>
      </c>
      <c r="AID354">
        <v>56</v>
      </c>
      <c r="AIF354">
        <v>56</v>
      </c>
      <c r="AIH354">
        <v>56</v>
      </c>
      <c r="AIJ354">
        <v>56</v>
      </c>
      <c r="AIL354">
        <v>56</v>
      </c>
      <c r="AIN354">
        <v>56</v>
      </c>
      <c r="AIP354">
        <v>56</v>
      </c>
      <c r="AIR354">
        <v>56</v>
      </c>
      <c r="AIT354">
        <v>56</v>
      </c>
      <c r="AIV354">
        <v>56</v>
      </c>
      <c r="AIX354">
        <v>56</v>
      </c>
      <c r="AIZ354">
        <v>56</v>
      </c>
      <c r="AJB354">
        <v>56</v>
      </c>
      <c r="AJD354">
        <v>56</v>
      </c>
      <c r="AJF354">
        <v>56</v>
      </c>
      <c r="AJH354">
        <v>56</v>
      </c>
      <c r="AJJ354">
        <v>56</v>
      </c>
      <c r="AJL354">
        <v>56</v>
      </c>
      <c r="AJN354">
        <v>56</v>
      </c>
      <c r="AJP354">
        <v>56</v>
      </c>
      <c r="AJR354">
        <v>56</v>
      </c>
      <c r="AJT354">
        <v>56</v>
      </c>
      <c r="AJV354">
        <v>56</v>
      </c>
      <c r="AJX354">
        <v>56</v>
      </c>
      <c r="AJZ354">
        <v>56</v>
      </c>
      <c r="AKB354">
        <v>56</v>
      </c>
      <c r="AKD354">
        <v>56</v>
      </c>
      <c r="AKF354">
        <v>56</v>
      </c>
      <c r="AKH354">
        <v>56</v>
      </c>
      <c r="AKJ354">
        <v>56</v>
      </c>
      <c r="AKL354">
        <v>56</v>
      </c>
      <c r="AKN354">
        <v>56</v>
      </c>
      <c r="AKP354">
        <v>56</v>
      </c>
      <c r="AKR354">
        <v>56</v>
      </c>
      <c r="AKT354">
        <v>56</v>
      </c>
      <c r="AKV354">
        <v>56</v>
      </c>
      <c r="AKX354">
        <v>56</v>
      </c>
      <c r="AKZ354">
        <v>56</v>
      </c>
      <c r="ALB354">
        <v>56</v>
      </c>
      <c r="ALD354">
        <v>56</v>
      </c>
      <c r="ALF354">
        <v>56</v>
      </c>
      <c r="ALH354">
        <v>56</v>
      </c>
      <c r="ALJ354">
        <v>56</v>
      </c>
      <c r="ALL354">
        <v>56</v>
      </c>
      <c r="ALN354">
        <v>56</v>
      </c>
      <c r="ALP354">
        <v>56</v>
      </c>
      <c r="ALR354">
        <v>56</v>
      </c>
    </row>
    <row r="355" spans="1:1006" x14ac:dyDescent="0.25">
      <c r="A355">
        <v>13</v>
      </c>
      <c r="B355">
        <v>10.02373</v>
      </c>
      <c r="H355">
        <v>13</v>
      </c>
      <c r="J355">
        <v>13</v>
      </c>
      <c r="L355">
        <v>13</v>
      </c>
      <c r="N355">
        <v>13</v>
      </c>
      <c r="P355">
        <v>13</v>
      </c>
      <c r="R355">
        <v>13</v>
      </c>
      <c r="T355">
        <v>13</v>
      </c>
      <c r="V355">
        <v>13</v>
      </c>
      <c r="X355">
        <v>13</v>
      </c>
      <c r="Z355">
        <v>13</v>
      </c>
      <c r="AB355">
        <v>13</v>
      </c>
      <c r="AD355">
        <v>13</v>
      </c>
      <c r="AF355">
        <v>13</v>
      </c>
      <c r="AH355">
        <v>13</v>
      </c>
      <c r="AJ355">
        <v>13</v>
      </c>
      <c r="AL355">
        <v>13</v>
      </c>
      <c r="AN355">
        <v>13</v>
      </c>
      <c r="AP355">
        <v>13</v>
      </c>
      <c r="AR355">
        <v>13</v>
      </c>
      <c r="AT355">
        <v>13</v>
      </c>
      <c r="AV355">
        <v>13</v>
      </c>
      <c r="AX355">
        <v>13</v>
      </c>
      <c r="AZ355">
        <v>13</v>
      </c>
      <c r="BB355">
        <v>13</v>
      </c>
      <c r="BD355">
        <v>13</v>
      </c>
      <c r="BF355">
        <v>13</v>
      </c>
      <c r="BH355">
        <v>13</v>
      </c>
      <c r="BJ355">
        <v>13</v>
      </c>
      <c r="BL355">
        <v>13</v>
      </c>
      <c r="BN355">
        <v>13</v>
      </c>
      <c r="BP355">
        <v>13</v>
      </c>
      <c r="BR355">
        <v>13</v>
      </c>
      <c r="BT355">
        <v>13</v>
      </c>
      <c r="BV355">
        <v>13</v>
      </c>
      <c r="BX355">
        <v>13</v>
      </c>
      <c r="BZ355">
        <v>13</v>
      </c>
      <c r="CB355">
        <v>13</v>
      </c>
      <c r="CD355">
        <v>13</v>
      </c>
      <c r="CF355">
        <v>13</v>
      </c>
      <c r="CH355">
        <v>13</v>
      </c>
      <c r="CJ355">
        <v>13</v>
      </c>
      <c r="CL355">
        <v>13</v>
      </c>
      <c r="CN355">
        <v>13</v>
      </c>
      <c r="CP355">
        <v>13</v>
      </c>
      <c r="CR355">
        <v>13</v>
      </c>
      <c r="CT355">
        <v>13</v>
      </c>
      <c r="CV355">
        <v>13</v>
      </c>
      <c r="CX355">
        <v>13</v>
      </c>
      <c r="CZ355">
        <v>13</v>
      </c>
      <c r="DB355">
        <v>13</v>
      </c>
      <c r="DD355">
        <v>13</v>
      </c>
      <c r="DF355">
        <v>13</v>
      </c>
      <c r="DH355">
        <v>13</v>
      </c>
      <c r="DJ355">
        <v>13</v>
      </c>
      <c r="DL355">
        <v>13</v>
      </c>
      <c r="DN355">
        <v>13</v>
      </c>
      <c r="DP355">
        <v>13</v>
      </c>
      <c r="DR355">
        <v>13</v>
      </c>
      <c r="DT355">
        <v>13</v>
      </c>
      <c r="DV355">
        <v>13</v>
      </c>
      <c r="DX355">
        <v>13</v>
      </c>
      <c r="DZ355">
        <v>13</v>
      </c>
      <c r="EB355">
        <v>13</v>
      </c>
      <c r="ED355">
        <v>13</v>
      </c>
      <c r="EF355">
        <v>13</v>
      </c>
      <c r="EH355">
        <v>13</v>
      </c>
      <c r="EJ355">
        <v>13</v>
      </c>
      <c r="EL355">
        <v>13</v>
      </c>
      <c r="EN355">
        <v>13</v>
      </c>
      <c r="EP355">
        <v>13</v>
      </c>
      <c r="ER355">
        <v>13</v>
      </c>
      <c r="ET355">
        <v>13</v>
      </c>
      <c r="EV355">
        <v>13</v>
      </c>
      <c r="EX355">
        <v>13</v>
      </c>
      <c r="EZ355">
        <v>13</v>
      </c>
      <c r="FB355">
        <v>13</v>
      </c>
      <c r="FD355">
        <v>13</v>
      </c>
      <c r="FF355">
        <v>13</v>
      </c>
      <c r="FH355">
        <v>13</v>
      </c>
      <c r="FJ355">
        <v>13</v>
      </c>
      <c r="FL355">
        <v>13</v>
      </c>
      <c r="FN355">
        <v>13</v>
      </c>
      <c r="FP355">
        <v>13</v>
      </c>
      <c r="FR355">
        <v>13</v>
      </c>
      <c r="FT355">
        <v>13</v>
      </c>
      <c r="FV355">
        <v>13</v>
      </c>
      <c r="FX355">
        <v>13</v>
      </c>
      <c r="FZ355">
        <v>13</v>
      </c>
      <c r="GB355">
        <v>13</v>
      </c>
      <c r="GD355">
        <v>13</v>
      </c>
      <c r="GF355">
        <v>13</v>
      </c>
      <c r="GH355">
        <v>13</v>
      </c>
      <c r="GJ355">
        <v>13</v>
      </c>
      <c r="GL355">
        <v>13</v>
      </c>
      <c r="GN355">
        <v>13</v>
      </c>
      <c r="GP355">
        <v>13</v>
      </c>
      <c r="GR355">
        <v>13</v>
      </c>
      <c r="GT355">
        <v>13</v>
      </c>
      <c r="GV355">
        <v>13</v>
      </c>
      <c r="GX355">
        <v>13</v>
      </c>
      <c r="GZ355">
        <v>13</v>
      </c>
      <c r="HB355">
        <v>13</v>
      </c>
      <c r="HD355">
        <v>13</v>
      </c>
      <c r="HF355">
        <v>13</v>
      </c>
      <c r="HH355">
        <v>13</v>
      </c>
      <c r="HJ355">
        <v>13</v>
      </c>
      <c r="HL355">
        <v>13</v>
      </c>
      <c r="HN355">
        <v>13</v>
      </c>
      <c r="HP355">
        <v>13</v>
      </c>
      <c r="HR355">
        <v>13</v>
      </c>
      <c r="HT355">
        <v>13</v>
      </c>
      <c r="HV355">
        <v>13</v>
      </c>
      <c r="HX355">
        <v>13</v>
      </c>
      <c r="HZ355">
        <v>13</v>
      </c>
      <c r="IB355">
        <v>13</v>
      </c>
      <c r="ID355">
        <v>13</v>
      </c>
      <c r="IF355">
        <v>13</v>
      </c>
      <c r="IH355">
        <v>13</v>
      </c>
      <c r="IJ355">
        <v>13</v>
      </c>
      <c r="IL355">
        <v>13</v>
      </c>
      <c r="IN355">
        <v>13</v>
      </c>
      <c r="IP355">
        <v>13</v>
      </c>
      <c r="IR355">
        <v>13</v>
      </c>
      <c r="IT355">
        <v>13</v>
      </c>
      <c r="IV355">
        <v>13</v>
      </c>
      <c r="IX355">
        <v>13</v>
      </c>
      <c r="IZ355">
        <v>13</v>
      </c>
      <c r="JB355">
        <v>13</v>
      </c>
      <c r="JD355">
        <v>13</v>
      </c>
      <c r="JF355">
        <v>13</v>
      </c>
      <c r="JH355">
        <v>13</v>
      </c>
      <c r="JJ355">
        <v>13</v>
      </c>
      <c r="JL355">
        <v>13</v>
      </c>
      <c r="JN355">
        <v>13</v>
      </c>
      <c r="JP355">
        <v>13</v>
      </c>
      <c r="JR355">
        <v>13</v>
      </c>
      <c r="JT355">
        <v>13</v>
      </c>
      <c r="JV355">
        <v>13</v>
      </c>
      <c r="JX355">
        <v>13</v>
      </c>
      <c r="JZ355">
        <v>13</v>
      </c>
      <c r="KB355">
        <v>13</v>
      </c>
      <c r="KD355">
        <v>13</v>
      </c>
      <c r="KF355">
        <v>13</v>
      </c>
      <c r="KH355">
        <v>13</v>
      </c>
      <c r="KJ355">
        <v>13</v>
      </c>
      <c r="KL355">
        <v>13</v>
      </c>
      <c r="KN355">
        <v>13</v>
      </c>
      <c r="KP355">
        <v>13</v>
      </c>
      <c r="KR355">
        <v>13</v>
      </c>
      <c r="KT355">
        <v>13</v>
      </c>
      <c r="KV355">
        <v>13</v>
      </c>
      <c r="KX355">
        <v>13</v>
      </c>
      <c r="KZ355">
        <v>13</v>
      </c>
      <c r="LB355">
        <v>13</v>
      </c>
      <c r="LD355">
        <v>13</v>
      </c>
      <c r="LF355">
        <v>13</v>
      </c>
      <c r="LH355">
        <v>13</v>
      </c>
      <c r="LJ355">
        <v>13</v>
      </c>
      <c r="LL355">
        <v>13</v>
      </c>
      <c r="LN355">
        <v>13</v>
      </c>
      <c r="LP355">
        <v>13</v>
      </c>
      <c r="LR355">
        <v>13</v>
      </c>
      <c r="LT355">
        <v>13</v>
      </c>
      <c r="LV355">
        <v>13</v>
      </c>
      <c r="LX355">
        <v>13</v>
      </c>
      <c r="LZ355">
        <v>13</v>
      </c>
      <c r="MB355">
        <v>13</v>
      </c>
      <c r="MD355">
        <v>13</v>
      </c>
      <c r="MF355">
        <v>13</v>
      </c>
      <c r="MH355">
        <v>13</v>
      </c>
      <c r="MJ355">
        <v>13</v>
      </c>
      <c r="ML355">
        <v>13</v>
      </c>
      <c r="MN355">
        <v>13</v>
      </c>
      <c r="MP355">
        <v>13</v>
      </c>
      <c r="MR355">
        <v>13</v>
      </c>
      <c r="MT355">
        <v>13</v>
      </c>
      <c r="MV355">
        <v>13</v>
      </c>
      <c r="MX355">
        <v>13</v>
      </c>
      <c r="MZ355">
        <v>13</v>
      </c>
      <c r="NB355">
        <v>13</v>
      </c>
      <c r="ND355">
        <v>13</v>
      </c>
      <c r="NF355">
        <v>13</v>
      </c>
      <c r="NH355">
        <v>13</v>
      </c>
      <c r="NJ355">
        <v>13</v>
      </c>
      <c r="NL355">
        <v>13</v>
      </c>
      <c r="NN355">
        <v>13</v>
      </c>
      <c r="NP355">
        <v>13</v>
      </c>
      <c r="NR355">
        <v>13</v>
      </c>
      <c r="NT355">
        <v>13</v>
      </c>
      <c r="NV355">
        <v>13</v>
      </c>
      <c r="NX355">
        <v>13</v>
      </c>
      <c r="NZ355">
        <v>13</v>
      </c>
      <c r="OB355">
        <v>13</v>
      </c>
      <c r="OD355">
        <v>13</v>
      </c>
      <c r="OF355">
        <v>13</v>
      </c>
      <c r="OH355">
        <v>13</v>
      </c>
      <c r="OJ355">
        <v>13</v>
      </c>
      <c r="OL355">
        <v>13</v>
      </c>
      <c r="ON355">
        <v>13</v>
      </c>
      <c r="OP355">
        <v>13</v>
      </c>
      <c r="OR355">
        <v>13</v>
      </c>
      <c r="OT355">
        <v>13</v>
      </c>
      <c r="OV355">
        <v>13</v>
      </c>
      <c r="OX355">
        <v>13</v>
      </c>
      <c r="OZ355">
        <v>13</v>
      </c>
      <c r="PB355">
        <v>13</v>
      </c>
      <c r="PD355">
        <v>13</v>
      </c>
      <c r="PF355">
        <v>13</v>
      </c>
      <c r="PH355">
        <v>13</v>
      </c>
      <c r="PJ355">
        <v>13</v>
      </c>
      <c r="PL355">
        <v>13</v>
      </c>
      <c r="PN355">
        <v>13</v>
      </c>
      <c r="PP355">
        <v>13</v>
      </c>
      <c r="PR355">
        <v>13</v>
      </c>
      <c r="PT355">
        <v>13</v>
      </c>
      <c r="PV355">
        <v>13</v>
      </c>
      <c r="PX355">
        <v>13</v>
      </c>
      <c r="PZ355">
        <v>13</v>
      </c>
      <c r="QB355">
        <v>13</v>
      </c>
      <c r="QD355">
        <v>13</v>
      </c>
      <c r="QF355">
        <v>13</v>
      </c>
      <c r="QH355">
        <v>13</v>
      </c>
      <c r="QJ355">
        <v>13</v>
      </c>
      <c r="QL355">
        <v>13</v>
      </c>
      <c r="QN355">
        <v>13</v>
      </c>
      <c r="QP355">
        <v>13</v>
      </c>
      <c r="QR355">
        <v>13</v>
      </c>
      <c r="QT355">
        <v>13</v>
      </c>
      <c r="QV355">
        <v>13</v>
      </c>
      <c r="QX355">
        <v>13</v>
      </c>
      <c r="QZ355">
        <v>13</v>
      </c>
      <c r="RB355">
        <v>13</v>
      </c>
      <c r="RD355">
        <v>13</v>
      </c>
      <c r="RF355">
        <v>13</v>
      </c>
      <c r="RH355">
        <v>13</v>
      </c>
      <c r="RJ355">
        <v>13</v>
      </c>
      <c r="RL355">
        <v>13</v>
      </c>
      <c r="RN355">
        <v>13</v>
      </c>
      <c r="RP355">
        <v>13</v>
      </c>
      <c r="RR355">
        <v>13</v>
      </c>
      <c r="RT355">
        <v>13</v>
      </c>
      <c r="RV355">
        <v>13</v>
      </c>
      <c r="RX355">
        <v>13</v>
      </c>
      <c r="RZ355">
        <v>13</v>
      </c>
      <c r="SB355">
        <v>13</v>
      </c>
      <c r="SD355">
        <v>13</v>
      </c>
      <c r="SF355">
        <v>13</v>
      </c>
      <c r="SH355">
        <v>13</v>
      </c>
      <c r="SJ355">
        <v>13</v>
      </c>
      <c r="SL355">
        <v>13</v>
      </c>
      <c r="SN355">
        <v>13</v>
      </c>
      <c r="SP355">
        <v>13</v>
      </c>
      <c r="SR355">
        <v>13</v>
      </c>
      <c r="ST355">
        <v>13</v>
      </c>
      <c r="SV355">
        <v>13</v>
      </c>
      <c r="SX355">
        <v>13</v>
      </c>
      <c r="SZ355">
        <v>13</v>
      </c>
      <c r="TB355">
        <v>13</v>
      </c>
      <c r="TD355">
        <v>13</v>
      </c>
      <c r="TF355">
        <v>13</v>
      </c>
      <c r="TH355">
        <v>13</v>
      </c>
      <c r="TJ355">
        <v>13</v>
      </c>
      <c r="TL355">
        <v>13</v>
      </c>
      <c r="TN355">
        <v>13</v>
      </c>
      <c r="TP355">
        <v>13</v>
      </c>
      <c r="TR355">
        <v>13</v>
      </c>
      <c r="TT355">
        <v>13</v>
      </c>
      <c r="TV355">
        <v>13</v>
      </c>
      <c r="TX355">
        <v>13</v>
      </c>
      <c r="TZ355">
        <v>13</v>
      </c>
      <c r="UB355">
        <v>13</v>
      </c>
      <c r="UD355">
        <v>13</v>
      </c>
      <c r="UF355">
        <v>13</v>
      </c>
      <c r="UH355">
        <v>13</v>
      </c>
      <c r="UJ355">
        <v>13</v>
      </c>
      <c r="UL355">
        <v>13</v>
      </c>
      <c r="UN355">
        <v>13</v>
      </c>
      <c r="UP355">
        <v>13</v>
      </c>
      <c r="UR355">
        <v>13</v>
      </c>
      <c r="UT355">
        <v>13</v>
      </c>
      <c r="UV355">
        <v>13</v>
      </c>
      <c r="UX355">
        <v>13</v>
      </c>
      <c r="UZ355">
        <v>13</v>
      </c>
      <c r="VB355">
        <v>13</v>
      </c>
      <c r="VD355">
        <v>13</v>
      </c>
      <c r="VF355">
        <v>13</v>
      </c>
      <c r="VH355">
        <v>13</v>
      </c>
      <c r="VJ355">
        <v>13</v>
      </c>
      <c r="VL355">
        <v>13</v>
      </c>
      <c r="VN355">
        <v>13</v>
      </c>
      <c r="VP355">
        <v>13</v>
      </c>
      <c r="VR355">
        <v>13</v>
      </c>
      <c r="VT355">
        <v>13</v>
      </c>
      <c r="VV355">
        <v>13</v>
      </c>
      <c r="VX355">
        <v>13</v>
      </c>
      <c r="VZ355">
        <v>13</v>
      </c>
      <c r="WB355">
        <v>13</v>
      </c>
      <c r="WD355">
        <v>13</v>
      </c>
      <c r="WF355">
        <v>13</v>
      </c>
      <c r="WH355">
        <v>13</v>
      </c>
      <c r="WJ355">
        <v>13</v>
      </c>
      <c r="WL355">
        <v>13</v>
      </c>
      <c r="WN355">
        <v>13</v>
      </c>
      <c r="WP355">
        <v>13</v>
      </c>
      <c r="WR355">
        <v>13</v>
      </c>
      <c r="WT355">
        <v>13</v>
      </c>
      <c r="WV355">
        <v>13</v>
      </c>
      <c r="WX355">
        <v>13</v>
      </c>
      <c r="WZ355">
        <v>13</v>
      </c>
      <c r="XB355">
        <v>13</v>
      </c>
      <c r="XD355">
        <v>13</v>
      </c>
      <c r="XF355">
        <v>13</v>
      </c>
      <c r="XH355">
        <v>13</v>
      </c>
      <c r="XJ355">
        <v>13</v>
      </c>
      <c r="XL355">
        <v>13</v>
      </c>
      <c r="XN355">
        <v>13</v>
      </c>
      <c r="XP355">
        <v>13</v>
      </c>
      <c r="XR355">
        <v>13</v>
      </c>
      <c r="XT355">
        <v>13</v>
      </c>
      <c r="XV355">
        <v>13</v>
      </c>
      <c r="XX355">
        <v>13</v>
      </c>
      <c r="XZ355">
        <v>13</v>
      </c>
      <c r="YB355">
        <v>13</v>
      </c>
      <c r="YD355">
        <v>13</v>
      </c>
      <c r="YF355">
        <v>13</v>
      </c>
      <c r="YH355">
        <v>13</v>
      </c>
      <c r="YJ355">
        <v>13</v>
      </c>
      <c r="YL355">
        <v>13</v>
      </c>
      <c r="YN355">
        <v>13</v>
      </c>
      <c r="YP355">
        <v>13</v>
      </c>
      <c r="YR355">
        <v>13</v>
      </c>
      <c r="YT355">
        <v>13</v>
      </c>
      <c r="YV355">
        <v>13</v>
      </c>
      <c r="YX355">
        <v>13</v>
      </c>
      <c r="YZ355">
        <v>13</v>
      </c>
      <c r="ZB355">
        <v>13</v>
      </c>
      <c r="ZD355">
        <v>13</v>
      </c>
      <c r="ZF355">
        <v>13</v>
      </c>
      <c r="ZH355">
        <v>13</v>
      </c>
      <c r="ZJ355">
        <v>13</v>
      </c>
      <c r="ZL355">
        <v>13</v>
      </c>
      <c r="ZN355">
        <v>13</v>
      </c>
      <c r="ZP355">
        <v>13</v>
      </c>
      <c r="ZR355">
        <v>13</v>
      </c>
      <c r="ZT355">
        <v>13</v>
      </c>
      <c r="ZV355">
        <v>13</v>
      </c>
      <c r="ZX355">
        <v>13</v>
      </c>
      <c r="ZZ355">
        <v>13</v>
      </c>
      <c r="AAB355">
        <v>13</v>
      </c>
      <c r="AAD355">
        <v>13</v>
      </c>
      <c r="AAF355">
        <v>13</v>
      </c>
      <c r="AAH355">
        <v>13</v>
      </c>
      <c r="AAJ355">
        <v>13</v>
      </c>
      <c r="AAL355">
        <v>13</v>
      </c>
      <c r="AAN355">
        <v>13</v>
      </c>
      <c r="AAP355">
        <v>13</v>
      </c>
      <c r="AAR355">
        <v>13</v>
      </c>
      <c r="AAT355">
        <v>13</v>
      </c>
      <c r="AAV355">
        <v>13</v>
      </c>
      <c r="AAX355">
        <v>13</v>
      </c>
      <c r="AAZ355">
        <v>13</v>
      </c>
      <c r="ABB355">
        <v>13</v>
      </c>
      <c r="ABD355">
        <v>13</v>
      </c>
      <c r="ABF355">
        <v>13</v>
      </c>
      <c r="ABH355">
        <v>13</v>
      </c>
      <c r="ABJ355">
        <v>13</v>
      </c>
      <c r="ABL355">
        <v>13</v>
      </c>
      <c r="ABN355">
        <v>13</v>
      </c>
      <c r="ABP355">
        <v>13</v>
      </c>
      <c r="ABR355">
        <v>13</v>
      </c>
      <c r="ABT355">
        <v>13</v>
      </c>
      <c r="ABV355">
        <v>13</v>
      </c>
      <c r="ABX355">
        <v>13</v>
      </c>
      <c r="ABZ355">
        <v>13</v>
      </c>
      <c r="ACB355">
        <v>13</v>
      </c>
      <c r="ACD355">
        <v>13</v>
      </c>
      <c r="ACF355">
        <v>13</v>
      </c>
      <c r="ACH355">
        <v>13</v>
      </c>
      <c r="ACJ355">
        <v>13</v>
      </c>
      <c r="ACL355">
        <v>13</v>
      </c>
      <c r="ACN355">
        <v>13</v>
      </c>
      <c r="ACP355">
        <v>13</v>
      </c>
      <c r="ACR355">
        <v>13</v>
      </c>
      <c r="ACT355">
        <v>13</v>
      </c>
      <c r="ACV355">
        <v>13</v>
      </c>
      <c r="ACX355">
        <v>13</v>
      </c>
      <c r="ACZ355">
        <v>13</v>
      </c>
      <c r="ADB355">
        <v>13</v>
      </c>
      <c r="ADD355">
        <v>13</v>
      </c>
      <c r="ADF355">
        <v>13</v>
      </c>
      <c r="ADH355">
        <v>13</v>
      </c>
      <c r="ADJ355">
        <v>13</v>
      </c>
      <c r="ADL355">
        <v>13</v>
      </c>
      <c r="ADN355">
        <v>13</v>
      </c>
      <c r="ADP355">
        <v>13</v>
      </c>
      <c r="ADR355">
        <v>13</v>
      </c>
      <c r="ADT355">
        <v>13</v>
      </c>
      <c r="ADV355">
        <v>13</v>
      </c>
      <c r="ADX355">
        <v>13</v>
      </c>
      <c r="ADZ355">
        <v>13</v>
      </c>
      <c r="AEB355">
        <v>13</v>
      </c>
      <c r="AED355">
        <v>13</v>
      </c>
      <c r="AEF355">
        <v>13</v>
      </c>
      <c r="AEH355">
        <v>13</v>
      </c>
      <c r="AEJ355">
        <v>13</v>
      </c>
      <c r="AEL355">
        <v>13</v>
      </c>
      <c r="AEN355">
        <v>13</v>
      </c>
      <c r="AEP355">
        <v>13</v>
      </c>
      <c r="AER355">
        <v>13</v>
      </c>
      <c r="AET355">
        <v>13</v>
      </c>
      <c r="AEV355">
        <v>13</v>
      </c>
      <c r="AEX355">
        <v>13</v>
      </c>
      <c r="AEZ355">
        <v>13</v>
      </c>
      <c r="AFB355">
        <v>13</v>
      </c>
      <c r="AFD355">
        <v>13</v>
      </c>
      <c r="AFF355">
        <v>13</v>
      </c>
      <c r="AFH355">
        <v>13</v>
      </c>
      <c r="AFJ355">
        <v>13</v>
      </c>
      <c r="AFL355">
        <v>13</v>
      </c>
      <c r="AFN355">
        <v>13</v>
      </c>
      <c r="AFP355">
        <v>13</v>
      </c>
      <c r="AFR355">
        <v>13</v>
      </c>
      <c r="AFT355">
        <v>13</v>
      </c>
      <c r="AFV355">
        <v>13</v>
      </c>
      <c r="AFX355">
        <v>13</v>
      </c>
      <c r="AFZ355">
        <v>13</v>
      </c>
      <c r="AGB355">
        <v>13</v>
      </c>
      <c r="AGD355">
        <v>13</v>
      </c>
      <c r="AGF355">
        <v>13</v>
      </c>
      <c r="AGH355">
        <v>13</v>
      </c>
      <c r="AGJ355">
        <v>13</v>
      </c>
      <c r="AGL355">
        <v>13</v>
      </c>
      <c r="AGN355">
        <v>13</v>
      </c>
      <c r="AGP355">
        <v>13</v>
      </c>
      <c r="AGR355">
        <v>13</v>
      </c>
      <c r="AGT355">
        <v>13</v>
      </c>
      <c r="AGV355">
        <v>13</v>
      </c>
      <c r="AGX355">
        <v>13</v>
      </c>
      <c r="AGZ355">
        <v>13</v>
      </c>
      <c r="AHB355">
        <v>13</v>
      </c>
      <c r="AHD355">
        <v>13</v>
      </c>
      <c r="AHF355">
        <v>13</v>
      </c>
      <c r="AHH355">
        <v>13</v>
      </c>
      <c r="AHJ355">
        <v>13</v>
      </c>
      <c r="AHL355">
        <v>13</v>
      </c>
      <c r="AHN355">
        <v>13</v>
      </c>
      <c r="AHP355">
        <v>13</v>
      </c>
      <c r="AHR355">
        <v>13</v>
      </c>
      <c r="AHT355">
        <v>13</v>
      </c>
      <c r="AHV355">
        <v>13</v>
      </c>
      <c r="AHX355">
        <v>13</v>
      </c>
      <c r="AHZ355">
        <v>13</v>
      </c>
      <c r="AIB355">
        <v>13</v>
      </c>
      <c r="AID355">
        <v>13</v>
      </c>
      <c r="AIF355">
        <v>13</v>
      </c>
      <c r="AIH355">
        <v>13</v>
      </c>
      <c r="AIJ355">
        <v>13</v>
      </c>
      <c r="AIL355">
        <v>13</v>
      </c>
      <c r="AIN355">
        <v>13</v>
      </c>
      <c r="AIP355">
        <v>13</v>
      </c>
      <c r="AIR355">
        <v>13</v>
      </c>
      <c r="AIT355">
        <v>13</v>
      </c>
      <c r="AIV355">
        <v>13</v>
      </c>
      <c r="AIX355">
        <v>13</v>
      </c>
      <c r="AIZ355">
        <v>13</v>
      </c>
      <c r="AJB355">
        <v>13</v>
      </c>
      <c r="AJD355">
        <v>13</v>
      </c>
      <c r="AJF355">
        <v>13</v>
      </c>
      <c r="AJH355">
        <v>13</v>
      </c>
      <c r="AJJ355">
        <v>13</v>
      </c>
      <c r="AJL355">
        <v>13</v>
      </c>
      <c r="AJN355">
        <v>13</v>
      </c>
      <c r="AJP355">
        <v>13</v>
      </c>
      <c r="AJR355">
        <v>13</v>
      </c>
      <c r="AJT355">
        <v>13</v>
      </c>
      <c r="AJV355">
        <v>13</v>
      </c>
      <c r="AJX355">
        <v>13</v>
      </c>
      <c r="AJZ355">
        <v>13</v>
      </c>
      <c r="AKB355">
        <v>13</v>
      </c>
      <c r="AKD355">
        <v>13</v>
      </c>
      <c r="AKF355">
        <v>13</v>
      </c>
      <c r="AKH355">
        <v>13</v>
      </c>
      <c r="AKJ355">
        <v>13</v>
      </c>
      <c r="AKL355">
        <v>13</v>
      </c>
      <c r="AKN355">
        <v>13</v>
      </c>
      <c r="AKP355">
        <v>13</v>
      </c>
      <c r="AKR355">
        <v>13</v>
      </c>
      <c r="AKT355">
        <v>13</v>
      </c>
      <c r="AKV355">
        <v>13</v>
      </c>
      <c r="AKX355">
        <v>13</v>
      </c>
      <c r="AKZ355">
        <v>13</v>
      </c>
      <c r="ALB355">
        <v>13</v>
      </c>
      <c r="ALD355">
        <v>13</v>
      </c>
      <c r="ALF355">
        <v>13</v>
      </c>
      <c r="ALH355">
        <v>13</v>
      </c>
      <c r="ALJ355">
        <v>13</v>
      </c>
      <c r="ALL355">
        <v>13</v>
      </c>
      <c r="ALN355">
        <v>13</v>
      </c>
      <c r="ALP355">
        <v>13</v>
      </c>
      <c r="ALR355">
        <v>13</v>
      </c>
    </row>
    <row r="356" spans="1:1006" x14ac:dyDescent="0.25">
      <c r="A356">
        <v>58</v>
      </c>
      <c r="B356">
        <v>9.0262700000000002</v>
      </c>
      <c r="H356">
        <v>58</v>
      </c>
      <c r="J356">
        <v>58</v>
      </c>
      <c r="L356">
        <v>58</v>
      </c>
      <c r="N356">
        <v>58</v>
      </c>
      <c r="P356">
        <v>58</v>
      </c>
      <c r="R356">
        <v>58</v>
      </c>
      <c r="T356">
        <v>58</v>
      </c>
      <c r="V356">
        <v>58</v>
      </c>
      <c r="X356">
        <v>58</v>
      </c>
      <c r="Z356">
        <v>58</v>
      </c>
      <c r="AB356">
        <v>58</v>
      </c>
      <c r="AD356">
        <v>58</v>
      </c>
      <c r="AF356">
        <v>58</v>
      </c>
      <c r="AH356">
        <v>58</v>
      </c>
      <c r="AJ356">
        <v>58</v>
      </c>
      <c r="AL356">
        <v>58</v>
      </c>
      <c r="AN356">
        <v>58</v>
      </c>
      <c r="AP356">
        <v>58</v>
      </c>
      <c r="AR356">
        <v>58</v>
      </c>
      <c r="AT356">
        <v>58</v>
      </c>
      <c r="AV356">
        <v>58</v>
      </c>
      <c r="AX356">
        <v>58</v>
      </c>
      <c r="AZ356">
        <v>58</v>
      </c>
      <c r="BB356">
        <v>58</v>
      </c>
      <c r="BD356">
        <v>58</v>
      </c>
      <c r="BF356">
        <v>58</v>
      </c>
      <c r="BH356">
        <v>58</v>
      </c>
      <c r="BJ356">
        <v>58</v>
      </c>
      <c r="BL356">
        <v>58</v>
      </c>
      <c r="BN356">
        <v>58</v>
      </c>
      <c r="BP356">
        <v>58</v>
      </c>
      <c r="BR356">
        <v>58</v>
      </c>
      <c r="BT356">
        <v>58</v>
      </c>
      <c r="BV356">
        <v>58</v>
      </c>
      <c r="BX356">
        <v>58</v>
      </c>
      <c r="BZ356">
        <v>58</v>
      </c>
      <c r="CB356">
        <v>58</v>
      </c>
      <c r="CD356">
        <v>58</v>
      </c>
      <c r="CF356">
        <v>58</v>
      </c>
      <c r="CH356">
        <v>58</v>
      </c>
      <c r="CJ356">
        <v>58</v>
      </c>
      <c r="CL356">
        <v>58</v>
      </c>
      <c r="CN356">
        <v>58</v>
      </c>
      <c r="CP356">
        <v>58</v>
      </c>
      <c r="CR356">
        <v>58</v>
      </c>
      <c r="CT356">
        <v>58</v>
      </c>
      <c r="CV356">
        <v>58</v>
      </c>
      <c r="CX356">
        <v>58</v>
      </c>
      <c r="CZ356">
        <v>58</v>
      </c>
      <c r="DB356">
        <v>58</v>
      </c>
      <c r="DD356">
        <v>58</v>
      </c>
      <c r="DF356">
        <v>58</v>
      </c>
      <c r="DH356">
        <v>58</v>
      </c>
      <c r="DJ356">
        <v>58</v>
      </c>
      <c r="DL356">
        <v>58</v>
      </c>
      <c r="DN356">
        <v>58</v>
      </c>
      <c r="DP356">
        <v>58</v>
      </c>
      <c r="DR356">
        <v>58</v>
      </c>
      <c r="DT356">
        <v>58</v>
      </c>
      <c r="DV356">
        <v>58</v>
      </c>
      <c r="DX356">
        <v>58</v>
      </c>
      <c r="DZ356">
        <v>58</v>
      </c>
      <c r="EB356">
        <v>58</v>
      </c>
      <c r="ED356">
        <v>58</v>
      </c>
      <c r="EF356">
        <v>58</v>
      </c>
      <c r="EH356">
        <v>58</v>
      </c>
      <c r="EJ356">
        <v>58</v>
      </c>
      <c r="EL356">
        <v>58</v>
      </c>
      <c r="EN356">
        <v>58</v>
      </c>
      <c r="EP356">
        <v>58</v>
      </c>
      <c r="ER356">
        <v>58</v>
      </c>
      <c r="ET356">
        <v>58</v>
      </c>
      <c r="EV356">
        <v>58</v>
      </c>
      <c r="EX356">
        <v>58</v>
      </c>
      <c r="EZ356">
        <v>58</v>
      </c>
      <c r="FB356">
        <v>58</v>
      </c>
      <c r="FD356">
        <v>58</v>
      </c>
      <c r="FF356">
        <v>58</v>
      </c>
      <c r="FH356">
        <v>58</v>
      </c>
      <c r="FJ356">
        <v>58</v>
      </c>
      <c r="FL356">
        <v>58</v>
      </c>
      <c r="FN356">
        <v>58</v>
      </c>
      <c r="FP356">
        <v>58</v>
      </c>
      <c r="FR356">
        <v>58</v>
      </c>
      <c r="FT356">
        <v>58</v>
      </c>
      <c r="FV356">
        <v>58</v>
      </c>
      <c r="FX356">
        <v>58</v>
      </c>
      <c r="FZ356">
        <v>58</v>
      </c>
      <c r="GB356">
        <v>58</v>
      </c>
      <c r="GD356">
        <v>58</v>
      </c>
      <c r="GF356">
        <v>58</v>
      </c>
      <c r="GH356">
        <v>58</v>
      </c>
      <c r="GJ356">
        <v>58</v>
      </c>
      <c r="GL356">
        <v>58</v>
      </c>
      <c r="GN356">
        <v>58</v>
      </c>
      <c r="GP356">
        <v>58</v>
      </c>
      <c r="GR356">
        <v>58</v>
      </c>
      <c r="GT356">
        <v>58</v>
      </c>
      <c r="GV356">
        <v>58</v>
      </c>
      <c r="GX356">
        <v>58</v>
      </c>
      <c r="GZ356">
        <v>58</v>
      </c>
      <c r="HB356">
        <v>58</v>
      </c>
      <c r="HD356">
        <v>58</v>
      </c>
      <c r="HF356">
        <v>58</v>
      </c>
      <c r="HH356">
        <v>58</v>
      </c>
      <c r="HJ356">
        <v>58</v>
      </c>
      <c r="HL356">
        <v>58</v>
      </c>
      <c r="HN356">
        <v>58</v>
      </c>
      <c r="HP356">
        <v>58</v>
      </c>
      <c r="HR356">
        <v>58</v>
      </c>
      <c r="HT356">
        <v>58</v>
      </c>
      <c r="HV356">
        <v>58</v>
      </c>
      <c r="HX356">
        <v>58</v>
      </c>
      <c r="HZ356">
        <v>58</v>
      </c>
      <c r="IB356">
        <v>58</v>
      </c>
      <c r="ID356">
        <v>58</v>
      </c>
      <c r="IF356">
        <v>58</v>
      </c>
      <c r="IH356">
        <v>58</v>
      </c>
      <c r="IJ356">
        <v>58</v>
      </c>
      <c r="IL356">
        <v>58</v>
      </c>
      <c r="IN356">
        <v>58</v>
      </c>
      <c r="IP356">
        <v>58</v>
      </c>
      <c r="IR356">
        <v>58</v>
      </c>
      <c r="IT356">
        <v>58</v>
      </c>
      <c r="IV356">
        <v>58</v>
      </c>
      <c r="IX356">
        <v>58</v>
      </c>
      <c r="IZ356">
        <v>58</v>
      </c>
      <c r="JB356">
        <v>58</v>
      </c>
      <c r="JD356">
        <v>58</v>
      </c>
      <c r="JF356">
        <v>58</v>
      </c>
      <c r="JH356">
        <v>58</v>
      </c>
      <c r="JJ356">
        <v>58</v>
      </c>
      <c r="JL356">
        <v>58</v>
      </c>
      <c r="JN356">
        <v>58</v>
      </c>
      <c r="JP356">
        <v>58</v>
      </c>
      <c r="JR356">
        <v>58</v>
      </c>
      <c r="JT356">
        <v>58</v>
      </c>
      <c r="JV356">
        <v>58</v>
      </c>
      <c r="JX356">
        <v>58</v>
      </c>
      <c r="JZ356">
        <v>58</v>
      </c>
      <c r="KB356">
        <v>58</v>
      </c>
      <c r="KD356">
        <v>58</v>
      </c>
      <c r="KF356">
        <v>58</v>
      </c>
      <c r="KH356">
        <v>58</v>
      </c>
      <c r="KJ356">
        <v>58</v>
      </c>
      <c r="KL356">
        <v>58</v>
      </c>
      <c r="KN356">
        <v>58</v>
      </c>
      <c r="KP356">
        <v>58</v>
      </c>
      <c r="KR356">
        <v>58</v>
      </c>
      <c r="KT356">
        <v>58</v>
      </c>
      <c r="KV356">
        <v>58</v>
      </c>
      <c r="KX356">
        <v>58</v>
      </c>
      <c r="KZ356">
        <v>58</v>
      </c>
      <c r="LB356">
        <v>58</v>
      </c>
      <c r="LD356">
        <v>58</v>
      </c>
      <c r="LF356">
        <v>58</v>
      </c>
      <c r="LH356">
        <v>58</v>
      </c>
      <c r="LJ356">
        <v>58</v>
      </c>
      <c r="LL356">
        <v>58</v>
      </c>
      <c r="LN356">
        <v>58</v>
      </c>
      <c r="LP356">
        <v>58</v>
      </c>
      <c r="LR356">
        <v>58</v>
      </c>
      <c r="LT356">
        <v>58</v>
      </c>
      <c r="LV356">
        <v>58</v>
      </c>
      <c r="LX356">
        <v>58</v>
      </c>
      <c r="LZ356">
        <v>58</v>
      </c>
      <c r="MB356">
        <v>58</v>
      </c>
      <c r="MD356">
        <v>58</v>
      </c>
      <c r="MF356">
        <v>58</v>
      </c>
      <c r="MH356">
        <v>58</v>
      </c>
      <c r="MJ356">
        <v>58</v>
      </c>
      <c r="ML356">
        <v>58</v>
      </c>
      <c r="MN356">
        <v>58</v>
      </c>
      <c r="MP356">
        <v>58</v>
      </c>
      <c r="MR356">
        <v>58</v>
      </c>
      <c r="MT356">
        <v>58</v>
      </c>
      <c r="MV356">
        <v>58</v>
      </c>
      <c r="MX356">
        <v>58</v>
      </c>
      <c r="MZ356">
        <v>58</v>
      </c>
      <c r="NB356">
        <v>58</v>
      </c>
      <c r="ND356">
        <v>58</v>
      </c>
      <c r="NF356">
        <v>58</v>
      </c>
      <c r="NH356">
        <v>58</v>
      </c>
      <c r="NJ356">
        <v>58</v>
      </c>
      <c r="NL356">
        <v>58</v>
      </c>
      <c r="NN356">
        <v>58</v>
      </c>
      <c r="NP356">
        <v>58</v>
      </c>
      <c r="NR356">
        <v>58</v>
      </c>
      <c r="NT356">
        <v>58</v>
      </c>
      <c r="NV356">
        <v>58</v>
      </c>
      <c r="NX356">
        <v>58</v>
      </c>
      <c r="NZ356">
        <v>58</v>
      </c>
      <c r="OB356">
        <v>58</v>
      </c>
      <c r="OD356">
        <v>58</v>
      </c>
      <c r="OF356">
        <v>58</v>
      </c>
      <c r="OH356">
        <v>58</v>
      </c>
      <c r="OJ356">
        <v>58</v>
      </c>
      <c r="OL356">
        <v>58</v>
      </c>
      <c r="ON356">
        <v>58</v>
      </c>
      <c r="OP356">
        <v>58</v>
      </c>
      <c r="OR356">
        <v>58</v>
      </c>
      <c r="OT356">
        <v>58</v>
      </c>
      <c r="OV356">
        <v>58</v>
      </c>
      <c r="OX356">
        <v>58</v>
      </c>
      <c r="OZ356">
        <v>58</v>
      </c>
      <c r="PB356">
        <v>58</v>
      </c>
      <c r="PD356">
        <v>58</v>
      </c>
      <c r="PF356">
        <v>58</v>
      </c>
      <c r="PH356">
        <v>58</v>
      </c>
      <c r="PJ356">
        <v>58</v>
      </c>
      <c r="PL356">
        <v>58</v>
      </c>
      <c r="PN356">
        <v>58</v>
      </c>
      <c r="PP356">
        <v>58</v>
      </c>
      <c r="PR356">
        <v>58</v>
      </c>
      <c r="PT356">
        <v>58</v>
      </c>
      <c r="PV356">
        <v>58</v>
      </c>
      <c r="PX356">
        <v>58</v>
      </c>
      <c r="PZ356">
        <v>58</v>
      </c>
      <c r="QB356">
        <v>58</v>
      </c>
      <c r="QD356">
        <v>58</v>
      </c>
      <c r="QF356">
        <v>58</v>
      </c>
      <c r="QH356">
        <v>58</v>
      </c>
      <c r="QJ356">
        <v>58</v>
      </c>
      <c r="QL356">
        <v>58</v>
      </c>
      <c r="QN356">
        <v>58</v>
      </c>
      <c r="QP356">
        <v>58</v>
      </c>
      <c r="QR356">
        <v>58</v>
      </c>
      <c r="QT356">
        <v>58</v>
      </c>
      <c r="QV356">
        <v>58</v>
      </c>
      <c r="QX356">
        <v>58</v>
      </c>
      <c r="QZ356">
        <v>58</v>
      </c>
      <c r="RB356">
        <v>58</v>
      </c>
      <c r="RD356">
        <v>58</v>
      </c>
      <c r="RF356">
        <v>58</v>
      </c>
      <c r="RH356">
        <v>58</v>
      </c>
      <c r="RJ356">
        <v>58</v>
      </c>
      <c r="RL356">
        <v>58</v>
      </c>
      <c r="RN356">
        <v>58</v>
      </c>
      <c r="RP356">
        <v>58</v>
      </c>
      <c r="RR356">
        <v>58</v>
      </c>
      <c r="RT356">
        <v>58</v>
      </c>
      <c r="RV356">
        <v>58</v>
      </c>
      <c r="RX356">
        <v>58</v>
      </c>
      <c r="RZ356">
        <v>58</v>
      </c>
      <c r="SB356">
        <v>58</v>
      </c>
      <c r="SD356">
        <v>58</v>
      </c>
      <c r="SF356">
        <v>58</v>
      </c>
      <c r="SH356">
        <v>58</v>
      </c>
      <c r="SJ356">
        <v>58</v>
      </c>
      <c r="SL356">
        <v>58</v>
      </c>
      <c r="SN356">
        <v>58</v>
      </c>
      <c r="SP356">
        <v>58</v>
      </c>
      <c r="SR356">
        <v>58</v>
      </c>
      <c r="ST356">
        <v>58</v>
      </c>
      <c r="SV356">
        <v>58</v>
      </c>
      <c r="SX356">
        <v>58</v>
      </c>
      <c r="SZ356">
        <v>58</v>
      </c>
      <c r="TB356">
        <v>58</v>
      </c>
      <c r="TD356">
        <v>58</v>
      </c>
      <c r="TF356">
        <v>58</v>
      </c>
      <c r="TH356">
        <v>58</v>
      </c>
      <c r="TJ356">
        <v>58</v>
      </c>
      <c r="TL356">
        <v>58</v>
      </c>
      <c r="TN356">
        <v>58</v>
      </c>
      <c r="TP356">
        <v>58</v>
      </c>
      <c r="TR356">
        <v>58</v>
      </c>
      <c r="TT356">
        <v>58</v>
      </c>
      <c r="TV356">
        <v>58</v>
      </c>
      <c r="TX356">
        <v>58</v>
      </c>
      <c r="TZ356">
        <v>58</v>
      </c>
      <c r="UB356">
        <v>58</v>
      </c>
      <c r="UD356">
        <v>58</v>
      </c>
      <c r="UF356">
        <v>58</v>
      </c>
      <c r="UH356">
        <v>58</v>
      </c>
      <c r="UJ356">
        <v>58</v>
      </c>
      <c r="UL356">
        <v>58</v>
      </c>
      <c r="UN356">
        <v>58</v>
      </c>
      <c r="UP356">
        <v>58</v>
      </c>
      <c r="UR356">
        <v>58</v>
      </c>
      <c r="UT356">
        <v>58</v>
      </c>
      <c r="UV356">
        <v>58</v>
      </c>
      <c r="UX356">
        <v>58</v>
      </c>
      <c r="UZ356">
        <v>58</v>
      </c>
      <c r="VB356">
        <v>58</v>
      </c>
      <c r="VD356">
        <v>58</v>
      </c>
      <c r="VF356">
        <v>58</v>
      </c>
      <c r="VH356">
        <v>58</v>
      </c>
      <c r="VJ356">
        <v>58</v>
      </c>
      <c r="VL356">
        <v>58</v>
      </c>
      <c r="VN356">
        <v>58</v>
      </c>
      <c r="VP356">
        <v>58</v>
      </c>
      <c r="VR356">
        <v>58</v>
      </c>
      <c r="VT356">
        <v>58</v>
      </c>
      <c r="VV356">
        <v>58</v>
      </c>
      <c r="VX356">
        <v>58</v>
      </c>
      <c r="VZ356">
        <v>58</v>
      </c>
      <c r="WB356">
        <v>58</v>
      </c>
      <c r="WD356">
        <v>58</v>
      </c>
      <c r="WF356">
        <v>58</v>
      </c>
      <c r="WH356">
        <v>58</v>
      </c>
      <c r="WJ356">
        <v>58</v>
      </c>
      <c r="WL356">
        <v>58</v>
      </c>
      <c r="WN356">
        <v>58</v>
      </c>
      <c r="WP356">
        <v>58</v>
      </c>
      <c r="WR356">
        <v>58</v>
      </c>
      <c r="WT356">
        <v>58</v>
      </c>
      <c r="WV356">
        <v>58</v>
      </c>
      <c r="WX356">
        <v>58</v>
      </c>
      <c r="WZ356">
        <v>58</v>
      </c>
      <c r="XB356">
        <v>58</v>
      </c>
      <c r="XD356">
        <v>58</v>
      </c>
      <c r="XF356">
        <v>58</v>
      </c>
      <c r="XH356">
        <v>58</v>
      </c>
      <c r="XJ356">
        <v>58</v>
      </c>
      <c r="XL356">
        <v>58</v>
      </c>
      <c r="XN356">
        <v>58</v>
      </c>
      <c r="XP356">
        <v>58</v>
      </c>
      <c r="XR356">
        <v>58</v>
      </c>
      <c r="XT356">
        <v>58</v>
      </c>
      <c r="XV356">
        <v>58</v>
      </c>
      <c r="XX356">
        <v>58</v>
      </c>
      <c r="XZ356">
        <v>58</v>
      </c>
      <c r="YB356">
        <v>58</v>
      </c>
      <c r="YD356">
        <v>58</v>
      </c>
      <c r="YF356">
        <v>58</v>
      </c>
      <c r="YH356">
        <v>58</v>
      </c>
      <c r="YJ356">
        <v>58</v>
      </c>
      <c r="YL356">
        <v>58</v>
      </c>
      <c r="YN356">
        <v>58</v>
      </c>
      <c r="YP356">
        <v>58</v>
      </c>
      <c r="YR356">
        <v>58</v>
      </c>
      <c r="YT356">
        <v>58</v>
      </c>
      <c r="YV356">
        <v>58</v>
      </c>
      <c r="YX356">
        <v>58</v>
      </c>
      <c r="YZ356">
        <v>58</v>
      </c>
      <c r="ZB356">
        <v>58</v>
      </c>
      <c r="ZD356">
        <v>58</v>
      </c>
      <c r="ZF356">
        <v>58</v>
      </c>
      <c r="ZH356">
        <v>58</v>
      </c>
      <c r="ZJ356">
        <v>58</v>
      </c>
      <c r="ZL356">
        <v>58</v>
      </c>
      <c r="ZN356">
        <v>58</v>
      </c>
      <c r="ZP356">
        <v>58</v>
      </c>
      <c r="ZR356">
        <v>58</v>
      </c>
      <c r="ZT356">
        <v>58</v>
      </c>
      <c r="ZV356">
        <v>58</v>
      </c>
      <c r="ZX356">
        <v>58</v>
      </c>
      <c r="ZZ356">
        <v>58</v>
      </c>
      <c r="AAB356">
        <v>58</v>
      </c>
      <c r="AAD356">
        <v>58</v>
      </c>
      <c r="AAF356">
        <v>58</v>
      </c>
      <c r="AAH356">
        <v>58</v>
      </c>
      <c r="AAJ356">
        <v>58</v>
      </c>
      <c r="AAL356">
        <v>58</v>
      </c>
      <c r="AAN356">
        <v>58</v>
      </c>
      <c r="AAP356">
        <v>58</v>
      </c>
      <c r="AAR356">
        <v>58</v>
      </c>
      <c r="AAT356">
        <v>58</v>
      </c>
      <c r="AAV356">
        <v>58</v>
      </c>
      <c r="AAX356">
        <v>58</v>
      </c>
      <c r="AAZ356">
        <v>58</v>
      </c>
      <c r="ABB356">
        <v>58</v>
      </c>
      <c r="ABD356">
        <v>58</v>
      </c>
      <c r="ABF356">
        <v>58</v>
      </c>
      <c r="ABH356">
        <v>58</v>
      </c>
      <c r="ABJ356">
        <v>58</v>
      </c>
      <c r="ABL356">
        <v>58</v>
      </c>
      <c r="ABN356">
        <v>58</v>
      </c>
      <c r="ABP356">
        <v>58</v>
      </c>
      <c r="ABR356">
        <v>58</v>
      </c>
      <c r="ABT356">
        <v>58</v>
      </c>
      <c r="ABV356">
        <v>58</v>
      </c>
      <c r="ABX356">
        <v>58</v>
      </c>
      <c r="ABZ356">
        <v>58</v>
      </c>
      <c r="ACB356">
        <v>58</v>
      </c>
      <c r="ACD356">
        <v>58</v>
      </c>
      <c r="ACF356">
        <v>58</v>
      </c>
      <c r="ACH356">
        <v>58</v>
      </c>
      <c r="ACJ356">
        <v>58</v>
      </c>
      <c r="ACL356">
        <v>58</v>
      </c>
      <c r="ACN356">
        <v>58</v>
      </c>
      <c r="ACP356">
        <v>58</v>
      </c>
      <c r="ACR356">
        <v>58</v>
      </c>
      <c r="ACT356">
        <v>58</v>
      </c>
      <c r="ACV356">
        <v>58</v>
      </c>
      <c r="ACX356">
        <v>58</v>
      </c>
      <c r="ACZ356">
        <v>58</v>
      </c>
      <c r="ADB356">
        <v>58</v>
      </c>
      <c r="ADD356">
        <v>58</v>
      </c>
      <c r="ADF356">
        <v>58</v>
      </c>
      <c r="ADH356">
        <v>58</v>
      </c>
      <c r="ADJ356">
        <v>58</v>
      </c>
      <c r="ADL356">
        <v>58</v>
      </c>
      <c r="ADN356">
        <v>58</v>
      </c>
      <c r="ADP356">
        <v>58</v>
      </c>
      <c r="ADR356">
        <v>58</v>
      </c>
      <c r="ADT356">
        <v>58</v>
      </c>
      <c r="ADV356">
        <v>58</v>
      </c>
      <c r="ADX356">
        <v>58</v>
      </c>
      <c r="ADZ356">
        <v>58</v>
      </c>
      <c r="AEB356">
        <v>58</v>
      </c>
      <c r="AED356">
        <v>58</v>
      </c>
      <c r="AEF356">
        <v>58</v>
      </c>
      <c r="AEH356">
        <v>58</v>
      </c>
      <c r="AEJ356">
        <v>58</v>
      </c>
      <c r="AEL356">
        <v>58</v>
      </c>
      <c r="AEN356">
        <v>58</v>
      </c>
      <c r="AEP356">
        <v>58</v>
      </c>
      <c r="AER356">
        <v>58</v>
      </c>
      <c r="AET356">
        <v>58</v>
      </c>
      <c r="AEV356">
        <v>58</v>
      </c>
      <c r="AEX356">
        <v>58</v>
      </c>
      <c r="AEZ356">
        <v>58</v>
      </c>
      <c r="AFB356">
        <v>58</v>
      </c>
      <c r="AFD356">
        <v>58</v>
      </c>
      <c r="AFF356">
        <v>58</v>
      </c>
      <c r="AFH356">
        <v>58</v>
      </c>
      <c r="AFJ356">
        <v>58</v>
      </c>
      <c r="AFL356">
        <v>58</v>
      </c>
      <c r="AFN356">
        <v>58</v>
      </c>
      <c r="AFP356">
        <v>58</v>
      </c>
      <c r="AFR356">
        <v>58</v>
      </c>
      <c r="AFT356">
        <v>58</v>
      </c>
      <c r="AFV356">
        <v>58</v>
      </c>
      <c r="AFX356">
        <v>58</v>
      </c>
      <c r="AFZ356">
        <v>58</v>
      </c>
      <c r="AGB356">
        <v>58</v>
      </c>
      <c r="AGD356">
        <v>58</v>
      </c>
      <c r="AGF356">
        <v>58</v>
      </c>
      <c r="AGH356">
        <v>58</v>
      </c>
      <c r="AGJ356">
        <v>58</v>
      </c>
      <c r="AGL356">
        <v>58</v>
      </c>
      <c r="AGN356">
        <v>58</v>
      </c>
      <c r="AGP356">
        <v>58</v>
      </c>
      <c r="AGR356">
        <v>58</v>
      </c>
      <c r="AGT356">
        <v>58</v>
      </c>
      <c r="AGV356">
        <v>58</v>
      </c>
      <c r="AGX356">
        <v>58</v>
      </c>
      <c r="AGZ356">
        <v>58</v>
      </c>
      <c r="AHB356">
        <v>58</v>
      </c>
      <c r="AHD356">
        <v>58</v>
      </c>
      <c r="AHF356">
        <v>58</v>
      </c>
      <c r="AHH356">
        <v>58</v>
      </c>
      <c r="AHJ356">
        <v>58</v>
      </c>
      <c r="AHL356">
        <v>58</v>
      </c>
      <c r="AHN356">
        <v>58</v>
      </c>
      <c r="AHP356">
        <v>58</v>
      </c>
      <c r="AHR356">
        <v>58</v>
      </c>
      <c r="AHT356">
        <v>58</v>
      </c>
      <c r="AHV356">
        <v>58</v>
      </c>
      <c r="AHX356">
        <v>58</v>
      </c>
      <c r="AHZ356">
        <v>58</v>
      </c>
      <c r="AIB356">
        <v>58</v>
      </c>
      <c r="AID356">
        <v>58</v>
      </c>
      <c r="AIF356">
        <v>58</v>
      </c>
      <c r="AIH356">
        <v>58</v>
      </c>
      <c r="AIJ356">
        <v>58</v>
      </c>
      <c r="AIL356">
        <v>58</v>
      </c>
      <c r="AIN356">
        <v>58</v>
      </c>
      <c r="AIP356">
        <v>58</v>
      </c>
      <c r="AIR356">
        <v>58</v>
      </c>
      <c r="AIT356">
        <v>58</v>
      </c>
      <c r="AIV356">
        <v>58</v>
      </c>
      <c r="AIX356">
        <v>58</v>
      </c>
      <c r="AIZ356">
        <v>58</v>
      </c>
      <c r="AJB356">
        <v>58</v>
      </c>
      <c r="AJD356">
        <v>58</v>
      </c>
      <c r="AJF356">
        <v>58</v>
      </c>
      <c r="AJH356">
        <v>58</v>
      </c>
      <c r="AJJ356">
        <v>58</v>
      </c>
      <c r="AJL356">
        <v>58</v>
      </c>
      <c r="AJN356">
        <v>58</v>
      </c>
      <c r="AJP356">
        <v>58</v>
      </c>
      <c r="AJR356">
        <v>58</v>
      </c>
      <c r="AJT356">
        <v>58</v>
      </c>
      <c r="AJV356">
        <v>58</v>
      </c>
      <c r="AJX356">
        <v>58</v>
      </c>
      <c r="AJZ356">
        <v>58</v>
      </c>
      <c r="AKB356">
        <v>58</v>
      </c>
      <c r="AKD356">
        <v>58</v>
      </c>
      <c r="AKF356">
        <v>58</v>
      </c>
      <c r="AKH356">
        <v>58</v>
      </c>
      <c r="AKJ356">
        <v>58</v>
      </c>
      <c r="AKL356">
        <v>58</v>
      </c>
      <c r="AKN356">
        <v>58</v>
      </c>
      <c r="AKP356">
        <v>58</v>
      </c>
      <c r="AKR356">
        <v>58</v>
      </c>
      <c r="AKT356">
        <v>58</v>
      </c>
      <c r="AKV356">
        <v>58</v>
      </c>
      <c r="AKX356">
        <v>58</v>
      </c>
      <c r="AKZ356">
        <v>58</v>
      </c>
      <c r="ALB356">
        <v>58</v>
      </c>
      <c r="ALD356">
        <v>58</v>
      </c>
      <c r="ALF356">
        <v>58</v>
      </c>
      <c r="ALH356">
        <v>58</v>
      </c>
      <c r="ALJ356">
        <v>58</v>
      </c>
      <c r="ALL356">
        <v>58</v>
      </c>
      <c r="ALN356">
        <v>58</v>
      </c>
      <c r="ALP356">
        <v>58</v>
      </c>
      <c r="ALR356">
        <v>58</v>
      </c>
    </row>
    <row r="357" spans="1:1006" x14ac:dyDescent="0.25">
      <c r="A357">
        <v>60</v>
      </c>
      <c r="B357">
        <v>9.0250899999999987</v>
      </c>
      <c r="H357">
        <v>60</v>
      </c>
      <c r="J357">
        <v>60</v>
      </c>
      <c r="L357">
        <v>60</v>
      </c>
      <c r="N357">
        <v>60</v>
      </c>
      <c r="P357">
        <v>60</v>
      </c>
      <c r="R357">
        <v>60</v>
      </c>
      <c r="T357">
        <v>60</v>
      </c>
      <c r="V357">
        <v>60</v>
      </c>
      <c r="X357">
        <v>60</v>
      </c>
      <c r="Z357">
        <v>60</v>
      </c>
      <c r="AB357">
        <v>60</v>
      </c>
      <c r="AD357">
        <v>60</v>
      </c>
      <c r="AF357">
        <v>60</v>
      </c>
      <c r="AH357">
        <v>60</v>
      </c>
      <c r="AJ357">
        <v>60</v>
      </c>
      <c r="AL357">
        <v>60</v>
      </c>
      <c r="AN357">
        <v>60</v>
      </c>
      <c r="AP357">
        <v>60</v>
      </c>
      <c r="AR357">
        <v>60</v>
      </c>
      <c r="AT357">
        <v>60</v>
      </c>
      <c r="AV357">
        <v>60</v>
      </c>
      <c r="AX357">
        <v>60</v>
      </c>
      <c r="AZ357">
        <v>60</v>
      </c>
      <c r="BB357">
        <v>60</v>
      </c>
      <c r="BD357">
        <v>60</v>
      </c>
      <c r="BF357">
        <v>60</v>
      </c>
      <c r="BH357">
        <v>60</v>
      </c>
      <c r="BJ357">
        <v>60</v>
      </c>
      <c r="BL357">
        <v>60</v>
      </c>
      <c r="BN357">
        <v>60</v>
      </c>
      <c r="BP357">
        <v>60</v>
      </c>
      <c r="BR357">
        <v>60</v>
      </c>
      <c r="BT357">
        <v>60</v>
      </c>
      <c r="BV357">
        <v>60</v>
      </c>
      <c r="BX357">
        <v>60</v>
      </c>
      <c r="BZ357">
        <v>60</v>
      </c>
      <c r="CB357">
        <v>60</v>
      </c>
      <c r="CD357">
        <v>60</v>
      </c>
      <c r="CF357">
        <v>60</v>
      </c>
      <c r="CH357">
        <v>60</v>
      </c>
      <c r="CJ357">
        <v>60</v>
      </c>
      <c r="CL357">
        <v>60</v>
      </c>
      <c r="CN357">
        <v>60</v>
      </c>
      <c r="CP357">
        <v>60</v>
      </c>
      <c r="CR357">
        <v>60</v>
      </c>
      <c r="CT357">
        <v>60</v>
      </c>
      <c r="CV357">
        <v>60</v>
      </c>
      <c r="CX357">
        <v>60</v>
      </c>
      <c r="CZ357">
        <v>60</v>
      </c>
      <c r="DB357">
        <v>60</v>
      </c>
      <c r="DD357">
        <v>60</v>
      </c>
      <c r="DF357">
        <v>60</v>
      </c>
      <c r="DH357">
        <v>60</v>
      </c>
      <c r="DJ357">
        <v>60</v>
      </c>
      <c r="DL357">
        <v>60</v>
      </c>
      <c r="DN357">
        <v>60</v>
      </c>
      <c r="DP357">
        <v>60</v>
      </c>
      <c r="DR357">
        <v>60</v>
      </c>
      <c r="DT357">
        <v>60</v>
      </c>
      <c r="DV357">
        <v>60</v>
      </c>
      <c r="DX357">
        <v>60</v>
      </c>
      <c r="DZ357">
        <v>60</v>
      </c>
      <c r="EB357">
        <v>60</v>
      </c>
      <c r="ED357">
        <v>60</v>
      </c>
      <c r="EF357">
        <v>60</v>
      </c>
      <c r="EH357">
        <v>60</v>
      </c>
      <c r="EJ357">
        <v>60</v>
      </c>
      <c r="EL357">
        <v>60</v>
      </c>
      <c r="EN357">
        <v>60</v>
      </c>
      <c r="EP357">
        <v>60</v>
      </c>
      <c r="ER357">
        <v>60</v>
      </c>
      <c r="ET357">
        <v>60</v>
      </c>
      <c r="EV357">
        <v>60</v>
      </c>
      <c r="EX357">
        <v>60</v>
      </c>
      <c r="EZ357">
        <v>60</v>
      </c>
      <c r="FB357">
        <v>60</v>
      </c>
      <c r="FD357">
        <v>60</v>
      </c>
      <c r="FF357">
        <v>60</v>
      </c>
      <c r="FH357">
        <v>60</v>
      </c>
      <c r="FJ357">
        <v>60</v>
      </c>
      <c r="FL357">
        <v>60</v>
      </c>
      <c r="FN357">
        <v>60</v>
      </c>
      <c r="FP357">
        <v>60</v>
      </c>
      <c r="FR357">
        <v>60</v>
      </c>
      <c r="FT357">
        <v>60</v>
      </c>
      <c r="FV357">
        <v>60</v>
      </c>
      <c r="FX357">
        <v>60</v>
      </c>
      <c r="FZ357">
        <v>60</v>
      </c>
      <c r="GB357">
        <v>60</v>
      </c>
      <c r="GD357">
        <v>60</v>
      </c>
      <c r="GF357">
        <v>60</v>
      </c>
      <c r="GH357">
        <v>60</v>
      </c>
      <c r="GJ357">
        <v>60</v>
      </c>
      <c r="GL357">
        <v>60</v>
      </c>
      <c r="GN357">
        <v>60</v>
      </c>
      <c r="GP357">
        <v>60</v>
      </c>
      <c r="GR357">
        <v>60</v>
      </c>
      <c r="GT357">
        <v>60</v>
      </c>
      <c r="GV357">
        <v>60</v>
      </c>
      <c r="GX357">
        <v>60</v>
      </c>
      <c r="GZ357">
        <v>60</v>
      </c>
      <c r="HB357">
        <v>60</v>
      </c>
      <c r="HD357">
        <v>60</v>
      </c>
      <c r="HF357">
        <v>60</v>
      </c>
      <c r="HH357">
        <v>60</v>
      </c>
      <c r="HJ357">
        <v>60</v>
      </c>
      <c r="HL357">
        <v>60</v>
      </c>
      <c r="HN357">
        <v>60</v>
      </c>
      <c r="HP357">
        <v>60</v>
      </c>
      <c r="HR357">
        <v>60</v>
      </c>
      <c r="HT357">
        <v>60</v>
      </c>
      <c r="HV357">
        <v>60</v>
      </c>
      <c r="HX357">
        <v>60</v>
      </c>
      <c r="HZ357">
        <v>60</v>
      </c>
      <c r="IB357">
        <v>60</v>
      </c>
      <c r="ID357">
        <v>60</v>
      </c>
      <c r="IF357">
        <v>60</v>
      </c>
      <c r="IH357">
        <v>60</v>
      </c>
      <c r="IJ357">
        <v>60</v>
      </c>
      <c r="IL357">
        <v>60</v>
      </c>
      <c r="IN357">
        <v>60</v>
      </c>
      <c r="IP357">
        <v>60</v>
      </c>
      <c r="IR357">
        <v>60</v>
      </c>
      <c r="IT357">
        <v>60</v>
      </c>
      <c r="IV357">
        <v>60</v>
      </c>
      <c r="IX357">
        <v>60</v>
      </c>
      <c r="IZ357">
        <v>60</v>
      </c>
      <c r="JB357">
        <v>60</v>
      </c>
      <c r="JD357">
        <v>60</v>
      </c>
      <c r="JF357">
        <v>60</v>
      </c>
      <c r="JH357">
        <v>60</v>
      </c>
      <c r="JJ357">
        <v>60</v>
      </c>
      <c r="JL357">
        <v>60</v>
      </c>
      <c r="JN357">
        <v>60</v>
      </c>
      <c r="JP357">
        <v>60</v>
      </c>
      <c r="JR357">
        <v>60</v>
      </c>
      <c r="JT357">
        <v>60</v>
      </c>
      <c r="JV357">
        <v>60</v>
      </c>
      <c r="JX357">
        <v>60</v>
      </c>
      <c r="JZ357">
        <v>60</v>
      </c>
      <c r="KB357">
        <v>60</v>
      </c>
      <c r="KD357">
        <v>60</v>
      </c>
      <c r="KF357">
        <v>60</v>
      </c>
      <c r="KH357">
        <v>60</v>
      </c>
      <c r="KJ357">
        <v>60</v>
      </c>
      <c r="KL357">
        <v>60</v>
      </c>
      <c r="KN357">
        <v>60</v>
      </c>
      <c r="KP357">
        <v>60</v>
      </c>
      <c r="KR357">
        <v>60</v>
      </c>
      <c r="KT357">
        <v>60</v>
      </c>
      <c r="KV357">
        <v>60</v>
      </c>
      <c r="KX357">
        <v>60</v>
      </c>
      <c r="KZ357">
        <v>60</v>
      </c>
      <c r="LB357">
        <v>60</v>
      </c>
      <c r="LD357">
        <v>60</v>
      </c>
      <c r="LF357">
        <v>60</v>
      </c>
      <c r="LH357">
        <v>60</v>
      </c>
      <c r="LJ357">
        <v>60</v>
      </c>
      <c r="LL357">
        <v>60</v>
      </c>
      <c r="LN357">
        <v>60</v>
      </c>
      <c r="LP357">
        <v>60</v>
      </c>
      <c r="LR357">
        <v>60</v>
      </c>
      <c r="LT357">
        <v>60</v>
      </c>
      <c r="LV357">
        <v>60</v>
      </c>
      <c r="LX357">
        <v>60</v>
      </c>
      <c r="LZ357">
        <v>60</v>
      </c>
      <c r="MB357">
        <v>60</v>
      </c>
      <c r="MD357">
        <v>60</v>
      </c>
      <c r="MF357">
        <v>60</v>
      </c>
      <c r="MH357">
        <v>60</v>
      </c>
      <c r="MJ357">
        <v>60</v>
      </c>
      <c r="ML357">
        <v>60</v>
      </c>
      <c r="MN357">
        <v>60</v>
      </c>
      <c r="MP357">
        <v>60</v>
      </c>
      <c r="MR357">
        <v>60</v>
      </c>
      <c r="MT357">
        <v>60</v>
      </c>
      <c r="MV357">
        <v>60</v>
      </c>
      <c r="MX357">
        <v>60</v>
      </c>
      <c r="MZ357">
        <v>60</v>
      </c>
      <c r="NB357">
        <v>60</v>
      </c>
      <c r="ND357">
        <v>60</v>
      </c>
      <c r="NF357">
        <v>60</v>
      </c>
      <c r="NH357">
        <v>60</v>
      </c>
      <c r="NJ357">
        <v>60</v>
      </c>
      <c r="NL357">
        <v>60</v>
      </c>
      <c r="NN357">
        <v>60</v>
      </c>
      <c r="NP357">
        <v>60</v>
      </c>
      <c r="NR357">
        <v>60</v>
      </c>
      <c r="NT357">
        <v>60</v>
      </c>
      <c r="NV357">
        <v>60</v>
      </c>
      <c r="NX357">
        <v>60</v>
      </c>
      <c r="NZ357">
        <v>60</v>
      </c>
      <c r="OB357">
        <v>60</v>
      </c>
      <c r="OD357">
        <v>60</v>
      </c>
      <c r="OF357">
        <v>60</v>
      </c>
      <c r="OH357">
        <v>60</v>
      </c>
      <c r="OJ357">
        <v>60</v>
      </c>
      <c r="OL357">
        <v>60</v>
      </c>
      <c r="ON357">
        <v>60</v>
      </c>
      <c r="OP357">
        <v>60</v>
      </c>
      <c r="OR357">
        <v>60</v>
      </c>
      <c r="OT357">
        <v>60</v>
      </c>
      <c r="OV357">
        <v>60</v>
      </c>
      <c r="OX357">
        <v>60</v>
      </c>
      <c r="OZ357">
        <v>60</v>
      </c>
      <c r="PB357">
        <v>60</v>
      </c>
      <c r="PD357">
        <v>60</v>
      </c>
      <c r="PF357">
        <v>60</v>
      </c>
      <c r="PH357">
        <v>60</v>
      </c>
      <c r="PJ357">
        <v>60</v>
      </c>
      <c r="PL357">
        <v>60</v>
      </c>
      <c r="PN357">
        <v>60</v>
      </c>
      <c r="PP357">
        <v>60</v>
      </c>
      <c r="PR357">
        <v>60</v>
      </c>
      <c r="PT357">
        <v>60</v>
      </c>
      <c r="PV357">
        <v>60</v>
      </c>
      <c r="PX357">
        <v>60</v>
      </c>
      <c r="PZ357">
        <v>60</v>
      </c>
      <c r="QB357">
        <v>60</v>
      </c>
      <c r="QD357">
        <v>60</v>
      </c>
      <c r="QF357">
        <v>60</v>
      </c>
      <c r="QH357">
        <v>60</v>
      </c>
      <c r="QJ357">
        <v>60</v>
      </c>
      <c r="QL357">
        <v>60</v>
      </c>
      <c r="QN357">
        <v>60</v>
      </c>
      <c r="QP357">
        <v>60</v>
      </c>
      <c r="QR357">
        <v>60</v>
      </c>
      <c r="QT357">
        <v>60</v>
      </c>
      <c r="QV357">
        <v>60</v>
      </c>
      <c r="QX357">
        <v>60</v>
      </c>
      <c r="QZ357">
        <v>60</v>
      </c>
      <c r="RB357">
        <v>60</v>
      </c>
      <c r="RD357">
        <v>60</v>
      </c>
      <c r="RF357">
        <v>60</v>
      </c>
      <c r="RH357">
        <v>60</v>
      </c>
      <c r="RJ357">
        <v>60</v>
      </c>
      <c r="RL357">
        <v>60</v>
      </c>
      <c r="RN357">
        <v>60</v>
      </c>
      <c r="RP357">
        <v>60</v>
      </c>
      <c r="RR357">
        <v>60</v>
      </c>
      <c r="RT357">
        <v>60</v>
      </c>
      <c r="RV357">
        <v>60</v>
      </c>
      <c r="RX357">
        <v>60</v>
      </c>
      <c r="RZ357">
        <v>60</v>
      </c>
      <c r="SB357">
        <v>60</v>
      </c>
      <c r="SD357">
        <v>60</v>
      </c>
      <c r="SF357">
        <v>60</v>
      </c>
      <c r="SH357">
        <v>60</v>
      </c>
      <c r="SJ357">
        <v>60</v>
      </c>
      <c r="SL357">
        <v>60</v>
      </c>
      <c r="SN357">
        <v>60</v>
      </c>
      <c r="SP357">
        <v>60</v>
      </c>
      <c r="SR357">
        <v>60</v>
      </c>
      <c r="ST357">
        <v>60</v>
      </c>
      <c r="SV357">
        <v>60</v>
      </c>
      <c r="SX357">
        <v>60</v>
      </c>
      <c r="SZ357">
        <v>60</v>
      </c>
      <c r="TB357">
        <v>60</v>
      </c>
      <c r="TD357">
        <v>60</v>
      </c>
      <c r="TF357">
        <v>60</v>
      </c>
      <c r="TH357">
        <v>60</v>
      </c>
      <c r="TJ357">
        <v>60</v>
      </c>
      <c r="TL357">
        <v>60</v>
      </c>
      <c r="TN357">
        <v>60</v>
      </c>
      <c r="TP357">
        <v>60</v>
      </c>
      <c r="TR357">
        <v>60</v>
      </c>
      <c r="TT357">
        <v>60</v>
      </c>
      <c r="TV357">
        <v>60</v>
      </c>
      <c r="TX357">
        <v>60</v>
      </c>
      <c r="TZ357">
        <v>60</v>
      </c>
      <c r="UB357">
        <v>60</v>
      </c>
      <c r="UD357">
        <v>60</v>
      </c>
      <c r="UF357">
        <v>60</v>
      </c>
      <c r="UH357">
        <v>60</v>
      </c>
      <c r="UJ357">
        <v>60</v>
      </c>
      <c r="UL357">
        <v>60</v>
      </c>
      <c r="UN357">
        <v>60</v>
      </c>
      <c r="UP357">
        <v>60</v>
      </c>
      <c r="UR357">
        <v>60</v>
      </c>
      <c r="UT357">
        <v>60</v>
      </c>
      <c r="UV357">
        <v>60</v>
      </c>
      <c r="UX357">
        <v>60</v>
      </c>
      <c r="UZ357">
        <v>60</v>
      </c>
      <c r="VB357">
        <v>60</v>
      </c>
      <c r="VD357">
        <v>60</v>
      </c>
      <c r="VF357">
        <v>60</v>
      </c>
      <c r="VH357">
        <v>60</v>
      </c>
      <c r="VJ357">
        <v>60</v>
      </c>
      <c r="VL357">
        <v>60</v>
      </c>
      <c r="VN357">
        <v>60</v>
      </c>
      <c r="VP357">
        <v>60</v>
      </c>
      <c r="VR357">
        <v>60</v>
      </c>
      <c r="VT357">
        <v>60</v>
      </c>
      <c r="VV357">
        <v>60</v>
      </c>
      <c r="VX357">
        <v>60</v>
      </c>
      <c r="VZ357">
        <v>60</v>
      </c>
      <c r="WB357">
        <v>60</v>
      </c>
      <c r="WD357">
        <v>60</v>
      </c>
      <c r="WF357">
        <v>60</v>
      </c>
      <c r="WH357">
        <v>60</v>
      </c>
      <c r="WJ357">
        <v>60</v>
      </c>
      <c r="WL357">
        <v>60</v>
      </c>
      <c r="WN357">
        <v>60</v>
      </c>
      <c r="WP357">
        <v>60</v>
      </c>
      <c r="WR357">
        <v>60</v>
      </c>
      <c r="WT357">
        <v>60</v>
      </c>
      <c r="WV357">
        <v>60</v>
      </c>
      <c r="WX357">
        <v>60</v>
      </c>
      <c r="WZ357">
        <v>60</v>
      </c>
      <c r="XB357">
        <v>60</v>
      </c>
      <c r="XD357">
        <v>60</v>
      </c>
      <c r="XF357">
        <v>60</v>
      </c>
      <c r="XH357">
        <v>60</v>
      </c>
      <c r="XJ357">
        <v>60</v>
      </c>
      <c r="XL357">
        <v>60</v>
      </c>
      <c r="XN357">
        <v>60</v>
      </c>
      <c r="XP357">
        <v>60</v>
      </c>
      <c r="XR357">
        <v>60</v>
      </c>
      <c r="XT357">
        <v>60</v>
      </c>
      <c r="XV357">
        <v>60</v>
      </c>
      <c r="XX357">
        <v>60</v>
      </c>
      <c r="XZ357">
        <v>60</v>
      </c>
      <c r="YB357">
        <v>60</v>
      </c>
      <c r="YD357">
        <v>60</v>
      </c>
      <c r="YF357">
        <v>60</v>
      </c>
      <c r="YH357">
        <v>60</v>
      </c>
      <c r="YJ357">
        <v>60</v>
      </c>
      <c r="YL357">
        <v>60</v>
      </c>
      <c r="YN357">
        <v>60</v>
      </c>
      <c r="YP357">
        <v>60</v>
      </c>
      <c r="YR357">
        <v>60</v>
      </c>
      <c r="YT357">
        <v>60</v>
      </c>
      <c r="YV357">
        <v>60</v>
      </c>
      <c r="YX357">
        <v>60</v>
      </c>
      <c r="YZ357">
        <v>60</v>
      </c>
      <c r="ZB357">
        <v>60</v>
      </c>
      <c r="ZD357">
        <v>60</v>
      </c>
      <c r="ZF357">
        <v>60</v>
      </c>
      <c r="ZH357">
        <v>60</v>
      </c>
      <c r="ZJ357">
        <v>60</v>
      </c>
      <c r="ZL357">
        <v>60</v>
      </c>
      <c r="ZN357">
        <v>60</v>
      </c>
      <c r="ZP357">
        <v>60</v>
      </c>
      <c r="ZR357">
        <v>60</v>
      </c>
      <c r="ZT357">
        <v>60</v>
      </c>
      <c r="ZV357">
        <v>60</v>
      </c>
      <c r="ZX357">
        <v>60</v>
      </c>
      <c r="ZZ357">
        <v>60</v>
      </c>
      <c r="AAB357">
        <v>60</v>
      </c>
      <c r="AAD357">
        <v>60</v>
      </c>
      <c r="AAF357">
        <v>60</v>
      </c>
      <c r="AAH357">
        <v>60</v>
      </c>
      <c r="AAJ357">
        <v>60</v>
      </c>
      <c r="AAL357">
        <v>60</v>
      </c>
      <c r="AAN357">
        <v>60</v>
      </c>
      <c r="AAP357">
        <v>60</v>
      </c>
      <c r="AAR357">
        <v>60</v>
      </c>
      <c r="AAT357">
        <v>60</v>
      </c>
      <c r="AAV357">
        <v>60</v>
      </c>
      <c r="AAX357">
        <v>60</v>
      </c>
      <c r="AAZ357">
        <v>60</v>
      </c>
      <c r="ABB357">
        <v>60</v>
      </c>
      <c r="ABD357">
        <v>60</v>
      </c>
      <c r="ABF357">
        <v>60</v>
      </c>
      <c r="ABH357">
        <v>60</v>
      </c>
      <c r="ABJ357">
        <v>60</v>
      </c>
      <c r="ABL357">
        <v>60</v>
      </c>
      <c r="ABN357">
        <v>60</v>
      </c>
      <c r="ABP357">
        <v>60</v>
      </c>
      <c r="ABR357">
        <v>60</v>
      </c>
      <c r="ABT357">
        <v>60</v>
      </c>
      <c r="ABV357">
        <v>60</v>
      </c>
      <c r="ABX357">
        <v>60</v>
      </c>
      <c r="ABZ357">
        <v>60</v>
      </c>
      <c r="ACB357">
        <v>60</v>
      </c>
      <c r="ACD357">
        <v>60</v>
      </c>
      <c r="ACF357">
        <v>60</v>
      </c>
      <c r="ACH357">
        <v>60</v>
      </c>
      <c r="ACJ357">
        <v>60</v>
      </c>
      <c r="ACL357">
        <v>60</v>
      </c>
      <c r="ACN357">
        <v>60</v>
      </c>
      <c r="ACP357">
        <v>60</v>
      </c>
      <c r="ACR357">
        <v>60</v>
      </c>
      <c r="ACT357">
        <v>60</v>
      </c>
      <c r="ACV357">
        <v>60</v>
      </c>
      <c r="ACX357">
        <v>60</v>
      </c>
      <c r="ACZ357">
        <v>60</v>
      </c>
      <c r="ADB357">
        <v>60</v>
      </c>
      <c r="ADD357">
        <v>60</v>
      </c>
      <c r="ADF357">
        <v>60</v>
      </c>
      <c r="ADH357">
        <v>60</v>
      </c>
      <c r="ADJ357">
        <v>60</v>
      </c>
      <c r="ADL357">
        <v>60</v>
      </c>
      <c r="ADN357">
        <v>60</v>
      </c>
      <c r="ADP357">
        <v>60</v>
      </c>
      <c r="ADR357">
        <v>60</v>
      </c>
      <c r="ADT357">
        <v>60</v>
      </c>
      <c r="ADV357">
        <v>60</v>
      </c>
      <c r="ADX357">
        <v>60</v>
      </c>
      <c r="ADZ357">
        <v>60</v>
      </c>
      <c r="AEB357">
        <v>60</v>
      </c>
      <c r="AED357">
        <v>60</v>
      </c>
      <c r="AEF357">
        <v>60</v>
      </c>
      <c r="AEH357">
        <v>60</v>
      </c>
      <c r="AEJ357">
        <v>60</v>
      </c>
      <c r="AEL357">
        <v>60</v>
      </c>
      <c r="AEN357">
        <v>60</v>
      </c>
      <c r="AEP357">
        <v>60</v>
      </c>
      <c r="AER357">
        <v>60</v>
      </c>
      <c r="AET357">
        <v>60</v>
      </c>
      <c r="AEV357">
        <v>60</v>
      </c>
      <c r="AEX357">
        <v>60</v>
      </c>
      <c r="AEZ357">
        <v>60</v>
      </c>
      <c r="AFB357">
        <v>60</v>
      </c>
      <c r="AFD357">
        <v>60</v>
      </c>
      <c r="AFF357">
        <v>60</v>
      </c>
      <c r="AFH357">
        <v>60</v>
      </c>
      <c r="AFJ357">
        <v>60</v>
      </c>
      <c r="AFL357">
        <v>60</v>
      </c>
      <c r="AFN357">
        <v>60</v>
      </c>
      <c r="AFP357">
        <v>60</v>
      </c>
      <c r="AFR357">
        <v>60</v>
      </c>
      <c r="AFT357">
        <v>60</v>
      </c>
      <c r="AFV357">
        <v>60</v>
      </c>
      <c r="AFX357">
        <v>60</v>
      </c>
      <c r="AFZ357">
        <v>60</v>
      </c>
      <c r="AGB357">
        <v>60</v>
      </c>
      <c r="AGD357">
        <v>60</v>
      </c>
      <c r="AGF357">
        <v>60</v>
      </c>
      <c r="AGH357">
        <v>60</v>
      </c>
      <c r="AGJ357">
        <v>60</v>
      </c>
      <c r="AGL357">
        <v>60</v>
      </c>
      <c r="AGN357">
        <v>60</v>
      </c>
      <c r="AGP357">
        <v>60</v>
      </c>
      <c r="AGR357">
        <v>60</v>
      </c>
      <c r="AGT357">
        <v>60</v>
      </c>
      <c r="AGV357">
        <v>60</v>
      </c>
      <c r="AGX357">
        <v>60</v>
      </c>
      <c r="AGZ357">
        <v>60</v>
      </c>
      <c r="AHB357">
        <v>60</v>
      </c>
      <c r="AHD357">
        <v>60</v>
      </c>
      <c r="AHF357">
        <v>60</v>
      </c>
      <c r="AHH357">
        <v>60</v>
      </c>
      <c r="AHJ357">
        <v>60</v>
      </c>
      <c r="AHL357">
        <v>60</v>
      </c>
      <c r="AHN357">
        <v>60</v>
      </c>
      <c r="AHP357">
        <v>60</v>
      </c>
      <c r="AHR357">
        <v>60</v>
      </c>
      <c r="AHT357">
        <v>60</v>
      </c>
      <c r="AHV357">
        <v>60</v>
      </c>
      <c r="AHX357">
        <v>60</v>
      </c>
      <c r="AHZ357">
        <v>60</v>
      </c>
      <c r="AIB357">
        <v>60</v>
      </c>
      <c r="AID357">
        <v>60</v>
      </c>
      <c r="AIF357">
        <v>60</v>
      </c>
      <c r="AIH357">
        <v>60</v>
      </c>
      <c r="AIJ357">
        <v>60</v>
      </c>
      <c r="AIL357">
        <v>60</v>
      </c>
      <c r="AIN357">
        <v>60</v>
      </c>
      <c r="AIP357">
        <v>60</v>
      </c>
      <c r="AIR357">
        <v>60</v>
      </c>
      <c r="AIT357">
        <v>60</v>
      </c>
      <c r="AIV357">
        <v>60</v>
      </c>
      <c r="AIX357">
        <v>60</v>
      </c>
      <c r="AIZ357">
        <v>60</v>
      </c>
      <c r="AJB357">
        <v>60</v>
      </c>
      <c r="AJD357">
        <v>60</v>
      </c>
      <c r="AJF357">
        <v>60</v>
      </c>
      <c r="AJH357">
        <v>60</v>
      </c>
      <c r="AJJ357">
        <v>60</v>
      </c>
      <c r="AJL357">
        <v>60</v>
      </c>
      <c r="AJN357">
        <v>60</v>
      </c>
      <c r="AJP357">
        <v>60</v>
      </c>
      <c r="AJR357">
        <v>60</v>
      </c>
      <c r="AJT357">
        <v>60</v>
      </c>
      <c r="AJV357">
        <v>60</v>
      </c>
      <c r="AJX357">
        <v>60</v>
      </c>
      <c r="AJZ357">
        <v>60</v>
      </c>
      <c r="AKB357">
        <v>60</v>
      </c>
      <c r="AKD357">
        <v>60</v>
      </c>
      <c r="AKF357">
        <v>60</v>
      </c>
      <c r="AKH357">
        <v>60</v>
      </c>
      <c r="AKJ357">
        <v>60</v>
      </c>
      <c r="AKL357">
        <v>60</v>
      </c>
      <c r="AKN357">
        <v>60</v>
      </c>
      <c r="AKP357">
        <v>60</v>
      </c>
      <c r="AKR357">
        <v>60</v>
      </c>
      <c r="AKT357">
        <v>60</v>
      </c>
      <c r="AKV357">
        <v>60</v>
      </c>
      <c r="AKX357">
        <v>60</v>
      </c>
      <c r="AKZ357">
        <v>60</v>
      </c>
      <c r="ALB357">
        <v>60</v>
      </c>
      <c r="ALD357">
        <v>60</v>
      </c>
      <c r="ALF357">
        <v>60</v>
      </c>
      <c r="ALH357">
        <v>60</v>
      </c>
      <c r="ALJ357">
        <v>60</v>
      </c>
      <c r="ALL357">
        <v>60</v>
      </c>
      <c r="ALN357">
        <v>60</v>
      </c>
      <c r="ALP357">
        <v>60</v>
      </c>
      <c r="ALR357">
        <v>60</v>
      </c>
    </row>
    <row r="358" spans="1:1006" x14ac:dyDescent="0.25">
      <c r="A358">
        <v>29</v>
      </c>
      <c r="B358">
        <v>7.0286</v>
      </c>
      <c r="H358">
        <v>29</v>
      </c>
      <c r="J358">
        <v>29</v>
      </c>
      <c r="L358">
        <v>29</v>
      </c>
      <c r="N358">
        <v>29</v>
      </c>
      <c r="P358">
        <v>29</v>
      </c>
      <c r="R358">
        <v>29</v>
      </c>
      <c r="T358">
        <v>29</v>
      </c>
      <c r="V358">
        <v>29</v>
      </c>
      <c r="X358">
        <v>29</v>
      </c>
      <c r="Z358">
        <v>29</v>
      </c>
      <c r="AB358">
        <v>29</v>
      </c>
      <c r="AD358">
        <v>29</v>
      </c>
      <c r="AF358">
        <v>29</v>
      </c>
      <c r="AH358">
        <v>29</v>
      </c>
      <c r="AJ358">
        <v>29</v>
      </c>
      <c r="AL358">
        <v>29</v>
      </c>
      <c r="AN358">
        <v>29</v>
      </c>
      <c r="AP358">
        <v>29</v>
      </c>
      <c r="AR358">
        <v>29</v>
      </c>
      <c r="AT358">
        <v>29</v>
      </c>
      <c r="AV358">
        <v>29</v>
      </c>
      <c r="AX358">
        <v>29</v>
      </c>
      <c r="AZ358">
        <v>29</v>
      </c>
      <c r="BB358">
        <v>29</v>
      </c>
      <c r="BD358">
        <v>29</v>
      </c>
      <c r="BF358">
        <v>29</v>
      </c>
      <c r="BH358">
        <v>29</v>
      </c>
      <c r="BJ358">
        <v>29</v>
      </c>
      <c r="BL358">
        <v>29</v>
      </c>
      <c r="BN358">
        <v>29</v>
      </c>
      <c r="BP358">
        <v>29</v>
      </c>
      <c r="BR358">
        <v>29</v>
      </c>
      <c r="BT358">
        <v>29</v>
      </c>
      <c r="BV358">
        <v>29</v>
      </c>
      <c r="BX358">
        <v>29</v>
      </c>
      <c r="BZ358">
        <v>29</v>
      </c>
      <c r="CB358">
        <v>29</v>
      </c>
      <c r="CD358">
        <v>29</v>
      </c>
      <c r="CF358">
        <v>29</v>
      </c>
      <c r="CH358">
        <v>29</v>
      </c>
      <c r="CJ358">
        <v>29</v>
      </c>
      <c r="CL358">
        <v>29</v>
      </c>
      <c r="CN358">
        <v>29</v>
      </c>
      <c r="CP358">
        <v>29</v>
      </c>
      <c r="CR358">
        <v>29</v>
      </c>
      <c r="CT358">
        <v>29</v>
      </c>
      <c r="CV358">
        <v>29</v>
      </c>
      <c r="CX358">
        <v>29</v>
      </c>
      <c r="CZ358">
        <v>29</v>
      </c>
      <c r="DB358">
        <v>29</v>
      </c>
      <c r="DD358">
        <v>29</v>
      </c>
      <c r="DF358">
        <v>29</v>
      </c>
      <c r="DH358">
        <v>29</v>
      </c>
      <c r="DJ358">
        <v>29</v>
      </c>
      <c r="DL358">
        <v>29</v>
      </c>
      <c r="DN358">
        <v>29</v>
      </c>
      <c r="DP358">
        <v>29</v>
      </c>
      <c r="DR358">
        <v>29</v>
      </c>
      <c r="DT358">
        <v>29</v>
      </c>
      <c r="DV358">
        <v>29</v>
      </c>
      <c r="DX358">
        <v>29</v>
      </c>
      <c r="DZ358">
        <v>29</v>
      </c>
      <c r="EB358">
        <v>29</v>
      </c>
      <c r="ED358">
        <v>29</v>
      </c>
      <c r="EF358">
        <v>29</v>
      </c>
      <c r="EH358">
        <v>29</v>
      </c>
      <c r="EJ358">
        <v>29</v>
      </c>
      <c r="EL358">
        <v>29</v>
      </c>
      <c r="EN358">
        <v>29</v>
      </c>
      <c r="EP358">
        <v>29</v>
      </c>
      <c r="ER358">
        <v>29</v>
      </c>
      <c r="ET358">
        <v>29</v>
      </c>
      <c r="EV358">
        <v>29</v>
      </c>
      <c r="EX358">
        <v>29</v>
      </c>
      <c r="EZ358">
        <v>29</v>
      </c>
      <c r="FB358">
        <v>29</v>
      </c>
      <c r="FD358">
        <v>29</v>
      </c>
      <c r="FF358">
        <v>29</v>
      </c>
      <c r="FH358">
        <v>29</v>
      </c>
      <c r="FJ358">
        <v>29</v>
      </c>
      <c r="FL358">
        <v>29</v>
      </c>
      <c r="FN358">
        <v>29</v>
      </c>
      <c r="FP358">
        <v>29</v>
      </c>
      <c r="FR358">
        <v>29</v>
      </c>
      <c r="FT358">
        <v>29</v>
      </c>
      <c r="FV358">
        <v>29</v>
      </c>
      <c r="FX358">
        <v>29</v>
      </c>
      <c r="FZ358">
        <v>29</v>
      </c>
      <c r="GB358">
        <v>29</v>
      </c>
      <c r="GD358">
        <v>29</v>
      </c>
      <c r="GF358">
        <v>29</v>
      </c>
      <c r="GH358">
        <v>29</v>
      </c>
      <c r="GJ358">
        <v>29</v>
      </c>
      <c r="GL358">
        <v>29</v>
      </c>
      <c r="GN358">
        <v>29</v>
      </c>
      <c r="GP358">
        <v>29</v>
      </c>
      <c r="GR358">
        <v>29</v>
      </c>
      <c r="GT358">
        <v>29</v>
      </c>
      <c r="GV358">
        <v>29</v>
      </c>
      <c r="GX358">
        <v>29</v>
      </c>
      <c r="GZ358">
        <v>29</v>
      </c>
      <c r="HB358">
        <v>29</v>
      </c>
      <c r="HD358">
        <v>29</v>
      </c>
      <c r="HF358">
        <v>29</v>
      </c>
      <c r="HH358">
        <v>29</v>
      </c>
      <c r="HJ358">
        <v>29</v>
      </c>
      <c r="HL358">
        <v>29</v>
      </c>
      <c r="HN358">
        <v>29</v>
      </c>
      <c r="HP358">
        <v>29</v>
      </c>
      <c r="HR358">
        <v>29</v>
      </c>
      <c r="HT358">
        <v>29</v>
      </c>
      <c r="HV358">
        <v>29</v>
      </c>
      <c r="HX358">
        <v>29</v>
      </c>
      <c r="HZ358">
        <v>29</v>
      </c>
      <c r="IB358">
        <v>29</v>
      </c>
      <c r="ID358">
        <v>29</v>
      </c>
      <c r="IF358">
        <v>29</v>
      </c>
      <c r="IH358">
        <v>29</v>
      </c>
      <c r="IJ358">
        <v>29</v>
      </c>
      <c r="IL358">
        <v>29</v>
      </c>
      <c r="IN358">
        <v>29</v>
      </c>
      <c r="IP358">
        <v>29</v>
      </c>
      <c r="IR358">
        <v>29</v>
      </c>
      <c r="IT358">
        <v>29</v>
      </c>
      <c r="IV358">
        <v>29</v>
      </c>
      <c r="IX358">
        <v>29</v>
      </c>
      <c r="IZ358">
        <v>29</v>
      </c>
      <c r="JB358">
        <v>29</v>
      </c>
      <c r="JD358">
        <v>29</v>
      </c>
      <c r="JF358">
        <v>29</v>
      </c>
      <c r="JH358">
        <v>29</v>
      </c>
      <c r="JJ358">
        <v>29</v>
      </c>
      <c r="JL358">
        <v>29</v>
      </c>
      <c r="JN358">
        <v>29</v>
      </c>
      <c r="JP358">
        <v>29</v>
      </c>
      <c r="JR358">
        <v>29</v>
      </c>
      <c r="JT358">
        <v>29</v>
      </c>
      <c r="JV358">
        <v>29</v>
      </c>
      <c r="JX358">
        <v>29</v>
      </c>
      <c r="JZ358">
        <v>29</v>
      </c>
      <c r="KB358">
        <v>29</v>
      </c>
      <c r="KD358">
        <v>29</v>
      </c>
      <c r="KF358">
        <v>29</v>
      </c>
      <c r="KH358">
        <v>29</v>
      </c>
      <c r="KJ358">
        <v>29</v>
      </c>
      <c r="KL358">
        <v>29</v>
      </c>
      <c r="KN358">
        <v>29</v>
      </c>
      <c r="KP358">
        <v>29</v>
      </c>
      <c r="KR358">
        <v>29</v>
      </c>
      <c r="KT358">
        <v>29</v>
      </c>
      <c r="KV358">
        <v>29</v>
      </c>
      <c r="KX358">
        <v>29</v>
      </c>
      <c r="KZ358">
        <v>29</v>
      </c>
      <c r="LB358">
        <v>29</v>
      </c>
      <c r="LD358">
        <v>29</v>
      </c>
      <c r="LF358">
        <v>29</v>
      </c>
      <c r="LH358">
        <v>29</v>
      </c>
      <c r="LJ358">
        <v>29</v>
      </c>
      <c r="LL358">
        <v>29</v>
      </c>
      <c r="LN358">
        <v>29</v>
      </c>
      <c r="LP358">
        <v>29</v>
      </c>
      <c r="LR358">
        <v>29</v>
      </c>
      <c r="LT358">
        <v>29</v>
      </c>
      <c r="LV358">
        <v>29</v>
      </c>
      <c r="LX358">
        <v>29</v>
      </c>
      <c r="LZ358">
        <v>29</v>
      </c>
      <c r="MB358">
        <v>29</v>
      </c>
      <c r="MD358">
        <v>29</v>
      </c>
      <c r="MF358">
        <v>29</v>
      </c>
      <c r="MH358">
        <v>29</v>
      </c>
      <c r="MJ358">
        <v>29</v>
      </c>
      <c r="ML358">
        <v>29</v>
      </c>
      <c r="MN358">
        <v>29</v>
      </c>
      <c r="MP358">
        <v>29</v>
      </c>
      <c r="MR358">
        <v>29</v>
      </c>
      <c r="MT358">
        <v>29</v>
      </c>
      <c r="MV358">
        <v>29</v>
      </c>
      <c r="MX358">
        <v>29</v>
      </c>
      <c r="MZ358">
        <v>29</v>
      </c>
      <c r="NB358">
        <v>29</v>
      </c>
      <c r="ND358">
        <v>29</v>
      </c>
      <c r="NF358">
        <v>29</v>
      </c>
      <c r="NH358">
        <v>29</v>
      </c>
      <c r="NJ358">
        <v>29</v>
      </c>
      <c r="NL358">
        <v>29</v>
      </c>
      <c r="NN358">
        <v>29</v>
      </c>
      <c r="NP358">
        <v>29</v>
      </c>
      <c r="NR358">
        <v>29</v>
      </c>
      <c r="NT358">
        <v>29</v>
      </c>
      <c r="NV358">
        <v>29</v>
      </c>
      <c r="NX358">
        <v>29</v>
      </c>
      <c r="NZ358">
        <v>29</v>
      </c>
      <c r="OB358">
        <v>29</v>
      </c>
      <c r="OD358">
        <v>29</v>
      </c>
      <c r="OF358">
        <v>29</v>
      </c>
      <c r="OH358">
        <v>29</v>
      </c>
      <c r="OJ358">
        <v>29</v>
      </c>
      <c r="OL358">
        <v>29</v>
      </c>
      <c r="ON358">
        <v>29</v>
      </c>
      <c r="OP358">
        <v>29</v>
      </c>
      <c r="OR358">
        <v>29</v>
      </c>
      <c r="OT358">
        <v>29</v>
      </c>
      <c r="OV358">
        <v>29</v>
      </c>
      <c r="OX358">
        <v>29</v>
      </c>
      <c r="OZ358">
        <v>29</v>
      </c>
      <c r="PB358">
        <v>29</v>
      </c>
      <c r="PD358">
        <v>29</v>
      </c>
      <c r="PF358">
        <v>29</v>
      </c>
      <c r="PH358">
        <v>29</v>
      </c>
      <c r="PJ358">
        <v>29</v>
      </c>
      <c r="PL358">
        <v>29</v>
      </c>
      <c r="PN358">
        <v>29</v>
      </c>
      <c r="PP358">
        <v>29</v>
      </c>
      <c r="PR358">
        <v>29</v>
      </c>
      <c r="PT358">
        <v>29</v>
      </c>
      <c r="PV358">
        <v>29</v>
      </c>
      <c r="PX358">
        <v>29</v>
      </c>
      <c r="PZ358">
        <v>29</v>
      </c>
      <c r="QB358">
        <v>29</v>
      </c>
      <c r="QD358">
        <v>29</v>
      </c>
      <c r="QF358">
        <v>29</v>
      </c>
      <c r="QH358">
        <v>29</v>
      </c>
      <c r="QJ358">
        <v>29</v>
      </c>
      <c r="QL358">
        <v>29</v>
      </c>
      <c r="QN358">
        <v>29</v>
      </c>
      <c r="QP358">
        <v>29</v>
      </c>
      <c r="QR358">
        <v>29</v>
      </c>
      <c r="QT358">
        <v>29</v>
      </c>
      <c r="QV358">
        <v>29</v>
      </c>
      <c r="QX358">
        <v>29</v>
      </c>
      <c r="QZ358">
        <v>29</v>
      </c>
      <c r="RB358">
        <v>29</v>
      </c>
      <c r="RD358">
        <v>29</v>
      </c>
      <c r="RF358">
        <v>29</v>
      </c>
      <c r="RH358">
        <v>29</v>
      </c>
      <c r="RJ358">
        <v>29</v>
      </c>
      <c r="RL358">
        <v>29</v>
      </c>
      <c r="RN358">
        <v>29</v>
      </c>
      <c r="RP358">
        <v>29</v>
      </c>
      <c r="RR358">
        <v>29</v>
      </c>
      <c r="RT358">
        <v>29</v>
      </c>
      <c r="RV358">
        <v>29</v>
      </c>
      <c r="RX358">
        <v>29</v>
      </c>
      <c r="RZ358">
        <v>29</v>
      </c>
      <c r="SB358">
        <v>29</v>
      </c>
      <c r="SD358">
        <v>29</v>
      </c>
      <c r="SF358">
        <v>29</v>
      </c>
      <c r="SH358">
        <v>29</v>
      </c>
      <c r="SJ358">
        <v>29</v>
      </c>
      <c r="SL358">
        <v>29</v>
      </c>
      <c r="SN358">
        <v>29</v>
      </c>
      <c r="SP358">
        <v>29</v>
      </c>
      <c r="SR358">
        <v>29</v>
      </c>
      <c r="ST358">
        <v>29</v>
      </c>
      <c r="SV358">
        <v>29</v>
      </c>
      <c r="SX358">
        <v>29</v>
      </c>
      <c r="SZ358">
        <v>29</v>
      </c>
      <c r="TB358">
        <v>29</v>
      </c>
      <c r="TD358">
        <v>29</v>
      </c>
      <c r="TF358">
        <v>29</v>
      </c>
      <c r="TH358">
        <v>29</v>
      </c>
      <c r="TJ358">
        <v>29</v>
      </c>
      <c r="TL358">
        <v>29</v>
      </c>
      <c r="TN358">
        <v>29</v>
      </c>
      <c r="TP358">
        <v>29</v>
      </c>
      <c r="TR358">
        <v>29</v>
      </c>
      <c r="TT358">
        <v>29</v>
      </c>
      <c r="TV358">
        <v>29</v>
      </c>
      <c r="TX358">
        <v>29</v>
      </c>
      <c r="TZ358">
        <v>29</v>
      </c>
      <c r="UB358">
        <v>29</v>
      </c>
      <c r="UD358">
        <v>29</v>
      </c>
      <c r="UF358">
        <v>29</v>
      </c>
      <c r="UH358">
        <v>29</v>
      </c>
      <c r="UJ358">
        <v>29</v>
      </c>
      <c r="UL358">
        <v>29</v>
      </c>
      <c r="UN358">
        <v>29</v>
      </c>
      <c r="UP358">
        <v>29</v>
      </c>
      <c r="UR358">
        <v>29</v>
      </c>
      <c r="UT358">
        <v>29</v>
      </c>
      <c r="UV358">
        <v>29</v>
      </c>
      <c r="UX358">
        <v>29</v>
      </c>
      <c r="UZ358">
        <v>29</v>
      </c>
      <c r="VB358">
        <v>29</v>
      </c>
      <c r="VD358">
        <v>29</v>
      </c>
      <c r="VF358">
        <v>29</v>
      </c>
      <c r="VH358">
        <v>29</v>
      </c>
      <c r="VJ358">
        <v>29</v>
      </c>
      <c r="VL358">
        <v>29</v>
      </c>
      <c r="VN358">
        <v>29</v>
      </c>
      <c r="VP358">
        <v>29</v>
      </c>
      <c r="VR358">
        <v>29</v>
      </c>
      <c r="VT358">
        <v>29</v>
      </c>
      <c r="VV358">
        <v>29</v>
      </c>
      <c r="VX358">
        <v>29</v>
      </c>
      <c r="VZ358">
        <v>29</v>
      </c>
      <c r="WB358">
        <v>29</v>
      </c>
      <c r="WD358">
        <v>29</v>
      </c>
      <c r="WF358">
        <v>29</v>
      </c>
      <c r="WH358">
        <v>29</v>
      </c>
      <c r="WJ358">
        <v>29</v>
      </c>
      <c r="WL358">
        <v>29</v>
      </c>
      <c r="WN358">
        <v>29</v>
      </c>
      <c r="WP358">
        <v>29</v>
      </c>
      <c r="WR358">
        <v>29</v>
      </c>
      <c r="WT358">
        <v>29</v>
      </c>
      <c r="WV358">
        <v>29</v>
      </c>
      <c r="WX358">
        <v>29</v>
      </c>
      <c r="WZ358">
        <v>29</v>
      </c>
      <c r="XB358">
        <v>29</v>
      </c>
      <c r="XD358">
        <v>29</v>
      </c>
      <c r="XF358">
        <v>29</v>
      </c>
      <c r="XH358">
        <v>29</v>
      </c>
      <c r="XJ358">
        <v>29</v>
      </c>
      <c r="XL358">
        <v>29</v>
      </c>
      <c r="XN358">
        <v>29</v>
      </c>
      <c r="XP358">
        <v>29</v>
      </c>
      <c r="XR358">
        <v>29</v>
      </c>
      <c r="XT358">
        <v>29</v>
      </c>
      <c r="XV358">
        <v>29</v>
      </c>
      <c r="XX358">
        <v>29</v>
      </c>
      <c r="XZ358">
        <v>29</v>
      </c>
      <c r="YB358">
        <v>29</v>
      </c>
      <c r="YD358">
        <v>29</v>
      </c>
      <c r="YF358">
        <v>29</v>
      </c>
      <c r="YH358">
        <v>29</v>
      </c>
      <c r="YJ358">
        <v>29</v>
      </c>
      <c r="YL358">
        <v>29</v>
      </c>
      <c r="YN358">
        <v>29</v>
      </c>
      <c r="YP358">
        <v>29</v>
      </c>
      <c r="YR358">
        <v>29</v>
      </c>
      <c r="YT358">
        <v>29</v>
      </c>
      <c r="YV358">
        <v>29</v>
      </c>
      <c r="YX358">
        <v>29</v>
      </c>
      <c r="YZ358">
        <v>29</v>
      </c>
      <c r="ZB358">
        <v>29</v>
      </c>
      <c r="ZD358">
        <v>29</v>
      </c>
      <c r="ZF358">
        <v>29</v>
      </c>
      <c r="ZH358">
        <v>29</v>
      </c>
      <c r="ZJ358">
        <v>29</v>
      </c>
      <c r="ZL358">
        <v>29</v>
      </c>
      <c r="ZN358">
        <v>29</v>
      </c>
      <c r="ZP358">
        <v>29</v>
      </c>
      <c r="ZR358">
        <v>29</v>
      </c>
      <c r="ZT358">
        <v>29</v>
      </c>
      <c r="ZV358">
        <v>29</v>
      </c>
      <c r="ZX358">
        <v>29</v>
      </c>
      <c r="ZZ358">
        <v>29</v>
      </c>
      <c r="AAB358">
        <v>29</v>
      </c>
      <c r="AAD358">
        <v>29</v>
      </c>
      <c r="AAF358">
        <v>29</v>
      </c>
      <c r="AAH358">
        <v>29</v>
      </c>
      <c r="AAJ358">
        <v>29</v>
      </c>
      <c r="AAL358">
        <v>29</v>
      </c>
      <c r="AAN358">
        <v>29</v>
      </c>
      <c r="AAP358">
        <v>29</v>
      </c>
      <c r="AAR358">
        <v>29</v>
      </c>
      <c r="AAT358">
        <v>29</v>
      </c>
      <c r="AAV358">
        <v>29</v>
      </c>
      <c r="AAX358">
        <v>29</v>
      </c>
      <c r="AAZ358">
        <v>29</v>
      </c>
      <c r="ABB358">
        <v>29</v>
      </c>
      <c r="ABD358">
        <v>29</v>
      </c>
      <c r="ABF358">
        <v>29</v>
      </c>
      <c r="ABH358">
        <v>29</v>
      </c>
      <c r="ABJ358">
        <v>29</v>
      </c>
      <c r="ABL358">
        <v>29</v>
      </c>
      <c r="ABN358">
        <v>29</v>
      </c>
      <c r="ABP358">
        <v>29</v>
      </c>
      <c r="ABR358">
        <v>29</v>
      </c>
      <c r="ABT358">
        <v>29</v>
      </c>
      <c r="ABV358">
        <v>29</v>
      </c>
      <c r="ABX358">
        <v>29</v>
      </c>
      <c r="ABZ358">
        <v>29</v>
      </c>
      <c r="ACB358">
        <v>29</v>
      </c>
      <c r="ACD358">
        <v>29</v>
      </c>
      <c r="ACF358">
        <v>29</v>
      </c>
      <c r="ACH358">
        <v>29</v>
      </c>
      <c r="ACJ358">
        <v>29</v>
      </c>
      <c r="ACL358">
        <v>29</v>
      </c>
      <c r="ACN358">
        <v>29</v>
      </c>
      <c r="ACP358">
        <v>29</v>
      </c>
      <c r="ACR358">
        <v>29</v>
      </c>
      <c r="ACT358">
        <v>29</v>
      </c>
      <c r="ACV358">
        <v>29</v>
      </c>
      <c r="ACX358">
        <v>29</v>
      </c>
      <c r="ACZ358">
        <v>29</v>
      </c>
      <c r="ADB358">
        <v>29</v>
      </c>
      <c r="ADD358">
        <v>29</v>
      </c>
      <c r="ADF358">
        <v>29</v>
      </c>
      <c r="ADH358">
        <v>29</v>
      </c>
      <c r="ADJ358">
        <v>29</v>
      </c>
      <c r="ADL358">
        <v>29</v>
      </c>
      <c r="ADN358">
        <v>29</v>
      </c>
      <c r="ADP358">
        <v>29</v>
      </c>
      <c r="ADR358">
        <v>29</v>
      </c>
      <c r="ADT358">
        <v>29</v>
      </c>
      <c r="ADV358">
        <v>29</v>
      </c>
      <c r="ADX358">
        <v>29</v>
      </c>
      <c r="ADZ358">
        <v>29</v>
      </c>
      <c r="AEB358">
        <v>29</v>
      </c>
      <c r="AED358">
        <v>29</v>
      </c>
      <c r="AEF358">
        <v>29</v>
      </c>
      <c r="AEH358">
        <v>29</v>
      </c>
      <c r="AEJ358">
        <v>29</v>
      </c>
      <c r="AEL358">
        <v>29</v>
      </c>
      <c r="AEN358">
        <v>29</v>
      </c>
      <c r="AEP358">
        <v>29</v>
      </c>
      <c r="AER358">
        <v>29</v>
      </c>
      <c r="AET358">
        <v>29</v>
      </c>
      <c r="AEV358">
        <v>29</v>
      </c>
      <c r="AEX358">
        <v>29</v>
      </c>
      <c r="AEZ358">
        <v>29</v>
      </c>
      <c r="AFB358">
        <v>29</v>
      </c>
      <c r="AFD358">
        <v>29</v>
      </c>
      <c r="AFF358">
        <v>29</v>
      </c>
      <c r="AFH358">
        <v>29</v>
      </c>
      <c r="AFJ358">
        <v>29</v>
      </c>
      <c r="AFL358">
        <v>29</v>
      </c>
      <c r="AFN358">
        <v>29</v>
      </c>
      <c r="AFP358">
        <v>29</v>
      </c>
      <c r="AFR358">
        <v>29</v>
      </c>
      <c r="AFT358">
        <v>29</v>
      </c>
      <c r="AFV358">
        <v>29</v>
      </c>
      <c r="AFX358">
        <v>29</v>
      </c>
      <c r="AFZ358">
        <v>29</v>
      </c>
      <c r="AGB358">
        <v>29</v>
      </c>
      <c r="AGD358">
        <v>29</v>
      </c>
      <c r="AGF358">
        <v>29</v>
      </c>
      <c r="AGH358">
        <v>29</v>
      </c>
      <c r="AGJ358">
        <v>29</v>
      </c>
      <c r="AGL358">
        <v>29</v>
      </c>
      <c r="AGN358">
        <v>29</v>
      </c>
      <c r="AGP358">
        <v>29</v>
      </c>
      <c r="AGR358">
        <v>29</v>
      </c>
      <c r="AGT358">
        <v>29</v>
      </c>
      <c r="AGV358">
        <v>29</v>
      </c>
      <c r="AGX358">
        <v>29</v>
      </c>
      <c r="AGZ358">
        <v>29</v>
      </c>
      <c r="AHB358">
        <v>29</v>
      </c>
      <c r="AHD358">
        <v>29</v>
      </c>
      <c r="AHF358">
        <v>29</v>
      </c>
      <c r="AHH358">
        <v>29</v>
      </c>
      <c r="AHJ358">
        <v>29</v>
      </c>
      <c r="AHL358">
        <v>29</v>
      </c>
      <c r="AHN358">
        <v>29</v>
      </c>
      <c r="AHP358">
        <v>29</v>
      </c>
      <c r="AHR358">
        <v>29</v>
      </c>
      <c r="AHT358">
        <v>29</v>
      </c>
      <c r="AHV358">
        <v>29</v>
      </c>
      <c r="AHX358">
        <v>29</v>
      </c>
      <c r="AHZ358">
        <v>29</v>
      </c>
      <c r="AIB358">
        <v>29</v>
      </c>
      <c r="AID358">
        <v>29</v>
      </c>
      <c r="AIF358">
        <v>29</v>
      </c>
      <c r="AIH358">
        <v>29</v>
      </c>
      <c r="AIJ358">
        <v>29</v>
      </c>
      <c r="AIL358">
        <v>29</v>
      </c>
      <c r="AIN358">
        <v>29</v>
      </c>
      <c r="AIP358">
        <v>29</v>
      </c>
      <c r="AIR358">
        <v>29</v>
      </c>
      <c r="AIT358">
        <v>29</v>
      </c>
      <c r="AIV358">
        <v>29</v>
      </c>
      <c r="AIX358">
        <v>29</v>
      </c>
      <c r="AIZ358">
        <v>29</v>
      </c>
      <c r="AJB358">
        <v>29</v>
      </c>
      <c r="AJD358">
        <v>29</v>
      </c>
      <c r="AJF358">
        <v>29</v>
      </c>
      <c r="AJH358">
        <v>29</v>
      </c>
      <c r="AJJ358">
        <v>29</v>
      </c>
      <c r="AJL358">
        <v>29</v>
      </c>
      <c r="AJN358">
        <v>29</v>
      </c>
      <c r="AJP358">
        <v>29</v>
      </c>
      <c r="AJR358">
        <v>29</v>
      </c>
      <c r="AJT358">
        <v>29</v>
      </c>
      <c r="AJV358">
        <v>29</v>
      </c>
      <c r="AJX358">
        <v>29</v>
      </c>
      <c r="AJZ358">
        <v>29</v>
      </c>
      <c r="AKB358">
        <v>29</v>
      </c>
      <c r="AKD358">
        <v>29</v>
      </c>
      <c r="AKF358">
        <v>29</v>
      </c>
      <c r="AKH358">
        <v>29</v>
      </c>
      <c r="AKJ358">
        <v>29</v>
      </c>
      <c r="AKL358">
        <v>29</v>
      </c>
      <c r="AKN358">
        <v>29</v>
      </c>
      <c r="AKP358">
        <v>29</v>
      </c>
      <c r="AKR358">
        <v>29</v>
      </c>
      <c r="AKT358">
        <v>29</v>
      </c>
      <c r="AKV358">
        <v>29</v>
      </c>
      <c r="AKX358">
        <v>29</v>
      </c>
      <c r="AKZ358">
        <v>29</v>
      </c>
      <c r="ALB358">
        <v>29</v>
      </c>
      <c r="ALD358">
        <v>29</v>
      </c>
      <c r="ALF358">
        <v>29</v>
      </c>
      <c r="ALH358">
        <v>29</v>
      </c>
      <c r="ALJ358">
        <v>29</v>
      </c>
      <c r="ALL358">
        <v>29</v>
      </c>
      <c r="ALN358">
        <v>29</v>
      </c>
      <c r="ALP358">
        <v>29</v>
      </c>
      <c r="ALR358">
        <v>29</v>
      </c>
    </row>
    <row r="359" spans="1:1006" x14ac:dyDescent="0.25">
      <c r="A359">
        <v>9</v>
      </c>
      <c r="B359">
        <v>7.0282799999999996</v>
      </c>
      <c r="H359">
        <v>9</v>
      </c>
      <c r="J359">
        <v>9</v>
      </c>
      <c r="L359">
        <v>9</v>
      </c>
      <c r="N359">
        <v>9</v>
      </c>
      <c r="P359">
        <v>9</v>
      </c>
      <c r="R359">
        <v>9</v>
      </c>
      <c r="T359">
        <v>9</v>
      </c>
      <c r="V359">
        <v>9</v>
      </c>
      <c r="X359">
        <v>9</v>
      </c>
      <c r="Z359">
        <v>9</v>
      </c>
      <c r="AB359">
        <v>9</v>
      </c>
      <c r="AD359">
        <v>9</v>
      </c>
      <c r="AF359">
        <v>9</v>
      </c>
      <c r="AH359">
        <v>9</v>
      </c>
      <c r="AJ359">
        <v>9</v>
      </c>
      <c r="AL359">
        <v>9</v>
      </c>
      <c r="AN359">
        <v>9</v>
      </c>
      <c r="AP359">
        <v>9</v>
      </c>
      <c r="AR359">
        <v>9</v>
      </c>
      <c r="AT359">
        <v>9</v>
      </c>
      <c r="AV359">
        <v>9</v>
      </c>
      <c r="AX359">
        <v>9</v>
      </c>
      <c r="AZ359">
        <v>9</v>
      </c>
      <c r="BB359">
        <v>9</v>
      </c>
      <c r="BD359">
        <v>9</v>
      </c>
      <c r="BF359">
        <v>9</v>
      </c>
      <c r="BH359">
        <v>9</v>
      </c>
      <c r="BJ359">
        <v>9</v>
      </c>
      <c r="BL359">
        <v>9</v>
      </c>
      <c r="BN359">
        <v>9</v>
      </c>
      <c r="BP359">
        <v>9</v>
      </c>
      <c r="BR359">
        <v>9</v>
      </c>
      <c r="BT359">
        <v>9</v>
      </c>
      <c r="BV359">
        <v>9</v>
      </c>
      <c r="BX359">
        <v>9</v>
      </c>
      <c r="BZ359">
        <v>9</v>
      </c>
      <c r="CB359">
        <v>9</v>
      </c>
      <c r="CD359">
        <v>9</v>
      </c>
      <c r="CF359">
        <v>9</v>
      </c>
      <c r="CH359">
        <v>9</v>
      </c>
      <c r="CJ359">
        <v>9</v>
      </c>
      <c r="CL359">
        <v>9</v>
      </c>
      <c r="CN359">
        <v>9</v>
      </c>
      <c r="CP359">
        <v>9</v>
      </c>
      <c r="CR359">
        <v>9</v>
      </c>
      <c r="CT359">
        <v>9</v>
      </c>
      <c r="CV359">
        <v>9</v>
      </c>
      <c r="CX359">
        <v>9</v>
      </c>
      <c r="CZ359">
        <v>9</v>
      </c>
      <c r="DB359">
        <v>9</v>
      </c>
      <c r="DD359">
        <v>9</v>
      </c>
      <c r="DF359">
        <v>9</v>
      </c>
      <c r="DH359">
        <v>9</v>
      </c>
      <c r="DJ359">
        <v>9</v>
      </c>
      <c r="DL359">
        <v>9</v>
      </c>
      <c r="DN359">
        <v>9</v>
      </c>
      <c r="DP359">
        <v>9</v>
      </c>
      <c r="DR359">
        <v>9</v>
      </c>
      <c r="DT359">
        <v>9</v>
      </c>
      <c r="DV359">
        <v>9</v>
      </c>
      <c r="DX359">
        <v>9</v>
      </c>
      <c r="DZ359">
        <v>9</v>
      </c>
      <c r="EB359">
        <v>9</v>
      </c>
      <c r="ED359">
        <v>9</v>
      </c>
      <c r="EF359">
        <v>9</v>
      </c>
      <c r="EH359">
        <v>9</v>
      </c>
      <c r="EJ359">
        <v>9</v>
      </c>
      <c r="EL359">
        <v>9</v>
      </c>
      <c r="EN359">
        <v>9</v>
      </c>
      <c r="EP359">
        <v>9</v>
      </c>
      <c r="ER359">
        <v>9</v>
      </c>
      <c r="ET359">
        <v>9</v>
      </c>
      <c r="EV359">
        <v>9</v>
      </c>
      <c r="EX359">
        <v>9</v>
      </c>
      <c r="EZ359">
        <v>9</v>
      </c>
      <c r="FB359">
        <v>9</v>
      </c>
      <c r="FD359">
        <v>9</v>
      </c>
      <c r="FF359">
        <v>9</v>
      </c>
      <c r="FH359">
        <v>9</v>
      </c>
      <c r="FJ359">
        <v>9</v>
      </c>
      <c r="FL359">
        <v>9</v>
      </c>
      <c r="FN359">
        <v>9</v>
      </c>
      <c r="FP359">
        <v>9</v>
      </c>
      <c r="FR359">
        <v>9</v>
      </c>
      <c r="FT359">
        <v>9</v>
      </c>
      <c r="FV359">
        <v>9</v>
      </c>
      <c r="FX359">
        <v>9</v>
      </c>
      <c r="FZ359">
        <v>9</v>
      </c>
      <c r="GB359">
        <v>9</v>
      </c>
      <c r="GD359">
        <v>9</v>
      </c>
      <c r="GF359">
        <v>9</v>
      </c>
      <c r="GH359">
        <v>9</v>
      </c>
      <c r="GJ359">
        <v>9</v>
      </c>
      <c r="GL359">
        <v>9</v>
      </c>
      <c r="GN359">
        <v>9</v>
      </c>
      <c r="GP359">
        <v>9</v>
      </c>
      <c r="GR359">
        <v>9</v>
      </c>
      <c r="GT359">
        <v>9</v>
      </c>
      <c r="GV359">
        <v>9</v>
      </c>
      <c r="GX359">
        <v>9</v>
      </c>
      <c r="GZ359">
        <v>9</v>
      </c>
      <c r="HB359">
        <v>9</v>
      </c>
      <c r="HD359">
        <v>9</v>
      </c>
      <c r="HF359">
        <v>9</v>
      </c>
      <c r="HH359">
        <v>9</v>
      </c>
      <c r="HJ359">
        <v>9</v>
      </c>
      <c r="HL359">
        <v>9</v>
      </c>
      <c r="HN359">
        <v>9</v>
      </c>
      <c r="HP359">
        <v>9</v>
      </c>
      <c r="HR359">
        <v>9</v>
      </c>
      <c r="HT359">
        <v>9</v>
      </c>
      <c r="HV359">
        <v>9</v>
      </c>
      <c r="HX359">
        <v>9</v>
      </c>
      <c r="HZ359">
        <v>9</v>
      </c>
      <c r="IB359">
        <v>9</v>
      </c>
      <c r="ID359">
        <v>9</v>
      </c>
      <c r="IF359">
        <v>9</v>
      </c>
      <c r="IH359">
        <v>9</v>
      </c>
      <c r="IJ359">
        <v>9</v>
      </c>
      <c r="IL359">
        <v>9</v>
      </c>
      <c r="IN359">
        <v>9</v>
      </c>
      <c r="IP359">
        <v>9</v>
      </c>
      <c r="IR359">
        <v>9</v>
      </c>
      <c r="IT359">
        <v>9</v>
      </c>
      <c r="IV359">
        <v>9</v>
      </c>
      <c r="IX359">
        <v>9</v>
      </c>
      <c r="IZ359">
        <v>9</v>
      </c>
      <c r="JB359">
        <v>9</v>
      </c>
      <c r="JD359">
        <v>9</v>
      </c>
      <c r="JF359">
        <v>9</v>
      </c>
      <c r="JH359">
        <v>9</v>
      </c>
      <c r="JJ359">
        <v>9</v>
      </c>
      <c r="JL359">
        <v>9</v>
      </c>
      <c r="JN359">
        <v>9</v>
      </c>
      <c r="JP359">
        <v>9</v>
      </c>
      <c r="JR359">
        <v>9</v>
      </c>
      <c r="JT359">
        <v>9</v>
      </c>
      <c r="JV359">
        <v>9</v>
      </c>
      <c r="JX359">
        <v>9</v>
      </c>
      <c r="JZ359">
        <v>9</v>
      </c>
      <c r="KB359">
        <v>9</v>
      </c>
      <c r="KD359">
        <v>9</v>
      </c>
      <c r="KF359">
        <v>9</v>
      </c>
      <c r="KH359">
        <v>9</v>
      </c>
      <c r="KJ359">
        <v>9</v>
      </c>
      <c r="KL359">
        <v>9</v>
      </c>
      <c r="KN359">
        <v>9</v>
      </c>
      <c r="KP359">
        <v>9</v>
      </c>
      <c r="KR359">
        <v>9</v>
      </c>
      <c r="KT359">
        <v>9</v>
      </c>
      <c r="KV359">
        <v>9</v>
      </c>
      <c r="KX359">
        <v>9</v>
      </c>
      <c r="KZ359">
        <v>9</v>
      </c>
      <c r="LB359">
        <v>9</v>
      </c>
      <c r="LD359">
        <v>9</v>
      </c>
      <c r="LF359">
        <v>9</v>
      </c>
      <c r="LH359">
        <v>9</v>
      </c>
      <c r="LJ359">
        <v>9</v>
      </c>
      <c r="LL359">
        <v>9</v>
      </c>
      <c r="LN359">
        <v>9</v>
      </c>
      <c r="LP359">
        <v>9</v>
      </c>
      <c r="LR359">
        <v>9</v>
      </c>
      <c r="LT359">
        <v>9</v>
      </c>
      <c r="LV359">
        <v>9</v>
      </c>
      <c r="LX359">
        <v>9</v>
      </c>
      <c r="LZ359">
        <v>9</v>
      </c>
      <c r="MB359">
        <v>9</v>
      </c>
      <c r="MD359">
        <v>9</v>
      </c>
      <c r="MF359">
        <v>9</v>
      </c>
      <c r="MH359">
        <v>9</v>
      </c>
      <c r="MJ359">
        <v>9</v>
      </c>
      <c r="ML359">
        <v>9</v>
      </c>
      <c r="MN359">
        <v>9</v>
      </c>
      <c r="MP359">
        <v>9</v>
      </c>
      <c r="MR359">
        <v>9</v>
      </c>
      <c r="MT359">
        <v>9</v>
      </c>
      <c r="MV359">
        <v>9</v>
      </c>
      <c r="MX359">
        <v>9</v>
      </c>
      <c r="MZ359">
        <v>9</v>
      </c>
      <c r="NB359">
        <v>9</v>
      </c>
      <c r="ND359">
        <v>9</v>
      </c>
      <c r="NF359">
        <v>9</v>
      </c>
      <c r="NH359">
        <v>9</v>
      </c>
      <c r="NJ359">
        <v>9</v>
      </c>
      <c r="NL359">
        <v>9</v>
      </c>
      <c r="NN359">
        <v>9</v>
      </c>
      <c r="NP359">
        <v>9</v>
      </c>
      <c r="NR359">
        <v>9</v>
      </c>
      <c r="NT359">
        <v>9</v>
      </c>
      <c r="NV359">
        <v>9</v>
      </c>
      <c r="NX359">
        <v>9</v>
      </c>
      <c r="NZ359">
        <v>9</v>
      </c>
      <c r="OB359">
        <v>9</v>
      </c>
      <c r="OD359">
        <v>9</v>
      </c>
      <c r="OF359">
        <v>9</v>
      </c>
      <c r="OH359">
        <v>9</v>
      </c>
      <c r="OJ359">
        <v>9</v>
      </c>
      <c r="OL359">
        <v>9</v>
      </c>
      <c r="ON359">
        <v>9</v>
      </c>
      <c r="OP359">
        <v>9</v>
      </c>
      <c r="OR359">
        <v>9</v>
      </c>
      <c r="OT359">
        <v>9</v>
      </c>
      <c r="OV359">
        <v>9</v>
      </c>
      <c r="OX359">
        <v>9</v>
      </c>
      <c r="OZ359">
        <v>9</v>
      </c>
      <c r="PB359">
        <v>9</v>
      </c>
      <c r="PD359">
        <v>9</v>
      </c>
      <c r="PF359">
        <v>9</v>
      </c>
      <c r="PH359">
        <v>9</v>
      </c>
      <c r="PJ359">
        <v>9</v>
      </c>
      <c r="PL359">
        <v>9</v>
      </c>
      <c r="PN359">
        <v>9</v>
      </c>
      <c r="PP359">
        <v>9</v>
      </c>
      <c r="PR359">
        <v>9</v>
      </c>
      <c r="PT359">
        <v>9</v>
      </c>
      <c r="PV359">
        <v>9</v>
      </c>
      <c r="PX359">
        <v>9</v>
      </c>
      <c r="PZ359">
        <v>9</v>
      </c>
      <c r="QB359">
        <v>9</v>
      </c>
      <c r="QD359">
        <v>9</v>
      </c>
      <c r="QF359">
        <v>9</v>
      </c>
      <c r="QH359">
        <v>9</v>
      </c>
      <c r="QJ359">
        <v>9</v>
      </c>
      <c r="QL359">
        <v>9</v>
      </c>
      <c r="QN359">
        <v>9</v>
      </c>
      <c r="QP359">
        <v>9</v>
      </c>
      <c r="QR359">
        <v>9</v>
      </c>
      <c r="QT359">
        <v>9</v>
      </c>
      <c r="QV359">
        <v>9</v>
      </c>
      <c r="QX359">
        <v>9</v>
      </c>
      <c r="QZ359">
        <v>9</v>
      </c>
      <c r="RB359">
        <v>9</v>
      </c>
      <c r="RD359">
        <v>9</v>
      </c>
      <c r="RF359">
        <v>9</v>
      </c>
      <c r="RH359">
        <v>9</v>
      </c>
      <c r="RJ359">
        <v>9</v>
      </c>
      <c r="RL359">
        <v>9</v>
      </c>
      <c r="RN359">
        <v>9</v>
      </c>
      <c r="RP359">
        <v>9</v>
      </c>
      <c r="RR359">
        <v>9</v>
      </c>
      <c r="RT359">
        <v>9</v>
      </c>
      <c r="RV359">
        <v>9</v>
      </c>
      <c r="RX359">
        <v>9</v>
      </c>
      <c r="RZ359">
        <v>9</v>
      </c>
      <c r="SB359">
        <v>9</v>
      </c>
      <c r="SD359">
        <v>9</v>
      </c>
      <c r="SF359">
        <v>9</v>
      </c>
      <c r="SH359">
        <v>9</v>
      </c>
      <c r="SJ359">
        <v>9</v>
      </c>
      <c r="SL359">
        <v>9</v>
      </c>
      <c r="SN359">
        <v>9</v>
      </c>
      <c r="SP359">
        <v>9</v>
      </c>
      <c r="SR359">
        <v>9</v>
      </c>
      <c r="ST359">
        <v>9</v>
      </c>
      <c r="SV359">
        <v>9</v>
      </c>
      <c r="SX359">
        <v>9</v>
      </c>
      <c r="SZ359">
        <v>9</v>
      </c>
      <c r="TB359">
        <v>9</v>
      </c>
      <c r="TD359">
        <v>9</v>
      </c>
      <c r="TF359">
        <v>9</v>
      </c>
      <c r="TH359">
        <v>9</v>
      </c>
      <c r="TJ359">
        <v>9</v>
      </c>
      <c r="TL359">
        <v>9</v>
      </c>
      <c r="TN359">
        <v>9</v>
      </c>
      <c r="TP359">
        <v>9</v>
      </c>
      <c r="TR359">
        <v>9</v>
      </c>
      <c r="TT359">
        <v>9</v>
      </c>
      <c r="TV359">
        <v>9</v>
      </c>
      <c r="TX359">
        <v>9</v>
      </c>
      <c r="TZ359">
        <v>9</v>
      </c>
      <c r="UB359">
        <v>9</v>
      </c>
      <c r="UD359">
        <v>9</v>
      </c>
      <c r="UF359">
        <v>9</v>
      </c>
      <c r="UH359">
        <v>9</v>
      </c>
      <c r="UJ359">
        <v>9</v>
      </c>
      <c r="UL359">
        <v>9</v>
      </c>
      <c r="UN359">
        <v>9</v>
      </c>
      <c r="UP359">
        <v>9</v>
      </c>
      <c r="UR359">
        <v>9</v>
      </c>
      <c r="UT359">
        <v>9</v>
      </c>
      <c r="UV359">
        <v>9</v>
      </c>
      <c r="UX359">
        <v>9</v>
      </c>
      <c r="UZ359">
        <v>9</v>
      </c>
      <c r="VB359">
        <v>9</v>
      </c>
      <c r="VD359">
        <v>9</v>
      </c>
      <c r="VF359">
        <v>9</v>
      </c>
      <c r="VH359">
        <v>9</v>
      </c>
      <c r="VJ359">
        <v>9</v>
      </c>
      <c r="VL359">
        <v>9</v>
      </c>
      <c r="VN359">
        <v>9</v>
      </c>
      <c r="VP359">
        <v>9</v>
      </c>
      <c r="VR359">
        <v>9</v>
      </c>
      <c r="VT359">
        <v>9</v>
      </c>
      <c r="VV359">
        <v>9</v>
      </c>
      <c r="VX359">
        <v>9</v>
      </c>
      <c r="VZ359">
        <v>9</v>
      </c>
      <c r="WB359">
        <v>9</v>
      </c>
      <c r="WD359">
        <v>9</v>
      </c>
      <c r="WF359">
        <v>9</v>
      </c>
      <c r="WH359">
        <v>9</v>
      </c>
      <c r="WJ359">
        <v>9</v>
      </c>
      <c r="WL359">
        <v>9</v>
      </c>
      <c r="WN359">
        <v>9</v>
      </c>
      <c r="WP359">
        <v>9</v>
      </c>
      <c r="WR359">
        <v>9</v>
      </c>
      <c r="WT359">
        <v>9</v>
      </c>
      <c r="WV359">
        <v>9</v>
      </c>
      <c r="WX359">
        <v>9</v>
      </c>
      <c r="WZ359">
        <v>9</v>
      </c>
      <c r="XB359">
        <v>9</v>
      </c>
      <c r="XD359">
        <v>9</v>
      </c>
      <c r="XF359">
        <v>9</v>
      </c>
      <c r="XH359">
        <v>9</v>
      </c>
      <c r="XJ359">
        <v>9</v>
      </c>
      <c r="XL359">
        <v>9</v>
      </c>
      <c r="XN359">
        <v>9</v>
      </c>
      <c r="XP359">
        <v>9</v>
      </c>
      <c r="XR359">
        <v>9</v>
      </c>
      <c r="XT359">
        <v>9</v>
      </c>
      <c r="XV359">
        <v>9</v>
      </c>
      <c r="XX359">
        <v>9</v>
      </c>
      <c r="XZ359">
        <v>9</v>
      </c>
      <c r="YB359">
        <v>9</v>
      </c>
      <c r="YD359">
        <v>9</v>
      </c>
      <c r="YF359">
        <v>9</v>
      </c>
      <c r="YH359">
        <v>9</v>
      </c>
      <c r="YJ359">
        <v>9</v>
      </c>
      <c r="YL359">
        <v>9</v>
      </c>
      <c r="YN359">
        <v>9</v>
      </c>
      <c r="YP359">
        <v>9</v>
      </c>
      <c r="YR359">
        <v>9</v>
      </c>
      <c r="YT359">
        <v>9</v>
      </c>
      <c r="YV359">
        <v>9</v>
      </c>
      <c r="YX359">
        <v>9</v>
      </c>
      <c r="YZ359">
        <v>9</v>
      </c>
      <c r="ZB359">
        <v>9</v>
      </c>
      <c r="ZD359">
        <v>9</v>
      </c>
      <c r="ZF359">
        <v>9</v>
      </c>
      <c r="ZH359">
        <v>9</v>
      </c>
      <c r="ZJ359">
        <v>9</v>
      </c>
      <c r="ZL359">
        <v>9</v>
      </c>
      <c r="ZN359">
        <v>9</v>
      </c>
      <c r="ZP359">
        <v>9</v>
      </c>
      <c r="ZR359">
        <v>9</v>
      </c>
      <c r="ZT359">
        <v>9</v>
      </c>
      <c r="ZV359">
        <v>9</v>
      </c>
      <c r="ZX359">
        <v>9</v>
      </c>
      <c r="ZZ359">
        <v>9</v>
      </c>
      <c r="AAB359">
        <v>9</v>
      </c>
      <c r="AAD359">
        <v>9</v>
      </c>
      <c r="AAF359">
        <v>9</v>
      </c>
      <c r="AAH359">
        <v>9</v>
      </c>
      <c r="AAJ359">
        <v>9</v>
      </c>
      <c r="AAL359">
        <v>9</v>
      </c>
      <c r="AAN359">
        <v>9</v>
      </c>
      <c r="AAP359">
        <v>9</v>
      </c>
      <c r="AAR359">
        <v>9</v>
      </c>
      <c r="AAT359">
        <v>9</v>
      </c>
      <c r="AAV359">
        <v>9</v>
      </c>
      <c r="AAX359">
        <v>9</v>
      </c>
      <c r="AAZ359">
        <v>9</v>
      </c>
      <c r="ABB359">
        <v>9</v>
      </c>
      <c r="ABD359">
        <v>9</v>
      </c>
      <c r="ABF359">
        <v>9</v>
      </c>
      <c r="ABH359">
        <v>9</v>
      </c>
      <c r="ABJ359">
        <v>9</v>
      </c>
      <c r="ABL359">
        <v>9</v>
      </c>
      <c r="ABN359">
        <v>9</v>
      </c>
      <c r="ABP359">
        <v>9</v>
      </c>
      <c r="ABR359">
        <v>9</v>
      </c>
      <c r="ABT359">
        <v>9</v>
      </c>
      <c r="ABV359">
        <v>9</v>
      </c>
      <c r="ABX359">
        <v>9</v>
      </c>
      <c r="ABZ359">
        <v>9</v>
      </c>
      <c r="ACB359">
        <v>9</v>
      </c>
      <c r="ACD359">
        <v>9</v>
      </c>
      <c r="ACF359">
        <v>9</v>
      </c>
      <c r="ACH359">
        <v>9</v>
      </c>
      <c r="ACJ359">
        <v>9</v>
      </c>
      <c r="ACL359">
        <v>9</v>
      </c>
      <c r="ACN359">
        <v>9</v>
      </c>
      <c r="ACP359">
        <v>9</v>
      </c>
      <c r="ACR359">
        <v>9</v>
      </c>
      <c r="ACT359">
        <v>9</v>
      </c>
      <c r="ACV359">
        <v>9</v>
      </c>
      <c r="ACX359">
        <v>9</v>
      </c>
      <c r="ACZ359">
        <v>9</v>
      </c>
      <c r="ADB359">
        <v>9</v>
      </c>
      <c r="ADD359">
        <v>9</v>
      </c>
      <c r="ADF359">
        <v>9</v>
      </c>
      <c r="ADH359">
        <v>9</v>
      </c>
      <c r="ADJ359">
        <v>9</v>
      </c>
      <c r="ADL359">
        <v>9</v>
      </c>
      <c r="ADN359">
        <v>9</v>
      </c>
      <c r="ADP359">
        <v>9</v>
      </c>
      <c r="ADR359">
        <v>9</v>
      </c>
      <c r="ADT359">
        <v>9</v>
      </c>
      <c r="ADV359">
        <v>9</v>
      </c>
      <c r="ADX359">
        <v>9</v>
      </c>
      <c r="ADZ359">
        <v>9</v>
      </c>
      <c r="AEB359">
        <v>9</v>
      </c>
      <c r="AED359">
        <v>9</v>
      </c>
      <c r="AEF359">
        <v>9</v>
      </c>
      <c r="AEH359">
        <v>9</v>
      </c>
      <c r="AEJ359">
        <v>9</v>
      </c>
      <c r="AEL359">
        <v>9</v>
      </c>
      <c r="AEN359">
        <v>9</v>
      </c>
      <c r="AEP359">
        <v>9</v>
      </c>
      <c r="AER359">
        <v>9</v>
      </c>
      <c r="AET359">
        <v>9</v>
      </c>
      <c r="AEV359">
        <v>9</v>
      </c>
      <c r="AEX359">
        <v>9</v>
      </c>
      <c r="AEZ359">
        <v>9</v>
      </c>
      <c r="AFB359">
        <v>9</v>
      </c>
      <c r="AFD359">
        <v>9</v>
      </c>
      <c r="AFF359">
        <v>9</v>
      </c>
      <c r="AFH359">
        <v>9</v>
      </c>
      <c r="AFJ359">
        <v>9</v>
      </c>
      <c r="AFL359">
        <v>9</v>
      </c>
      <c r="AFN359">
        <v>9</v>
      </c>
      <c r="AFP359">
        <v>9</v>
      </c>
      <c r="AFR359">
        <v>9</v>
      </c>
      <c r="AFT359">
        <v>9</v>
      </c>
      <c r="AFV359">
        <v>9</v>
      </c>
      <c r="AFX359">
        <v>9</v>
      </c>
      <c r="AFZ359">
        <v>9</v>
      </c>
      <c r="AGB359">
        <v>9</v>
      </c>
      <c r="AGD359">
        <v>9</v>
      </c>
      <c r="AGF359">
        <v>9</v>
      </c>
      <c r="AGH359">
        <v>9</v>
      </c>
      <c r="AGJ359">
        <v>9</v>
      </c>
      <c r="AGL359">
        <v>9</v>
      </c>
      <c r="AGN359">
        <v>9</v>
      </c>
      <c r="AGP359">
        <v>9</v>
      </c>
      <c r="AGR359">
        <v>9</v>
      </c>
      <c r="AGT359">
        <v>9</v>
      </c>
      <c r="AGV359">
        <v>9</v>
      </c>
      <c r="AGX359">
        <v>9</v>
      </c>
      <c r="AGZ359">
        <v>9</v>
      </c>
      <c r="AHB359">
        <v>9</v>
      </c>
      <c r="AHD359">
        <v>9</v>
      </c>
      <c r="AHF359">
        <v>9</v>
      </c>
      <c r="AHH359">
        <v>9</v>
      </c>
      <c r="AHJ359">
        <v>9</v>
      </c>
      <c r="AHL359">
        <v>9</v>
      </c>
      <c r="AHN359">
        <v>9</v>
      </c>
      <c r="AHP359">
        <v>9</v>
      </c>
      <c r="AHR359">
        <v>9</v>
      </c>
      <c r="AHT359">
        <v>9</v>
      </c>
      <c r="AHV359">
        <v>9</v>
      </c>
      <c r="AHX359">
        <v>9</v>
      </c>
      <c r="AHZ359">
        <v>9</v>
      </c>
      <c r="AIB359">
        <v>9</v>
      </c>
      <c r="AID359">
        <v>9</v>
      </c>
      <c r="AIF359">
        <v>9</v>
      </c>
      <c r="AIH359">
        <v>9</v>
      </c>
      <c r="AIJ359">
        <v>9</v>
      </c>
      <c r="AIL359">
        <v>9</v>
      </c>
      <c r="AIN359">
        <v>9</v>
      </c>
      <c r="AIP359">
        <v>9</v>
      </c>
      <c r="AIR359">
        <v>9</v>
      </c>
      <c r="AIT359">
        <v>9</v>
      </c>
      <c r="AIV359">
        <v>9</v>
      </c>
      <c r="AIX359">
        <v>9</v>
      </c>
      <c r="AIZ359">
        <v>9</v>
      </c>
      <c r="AJB359">
        <v>9</v>
      </c>
      <c r="AJD359">
        <v>9</v>
      </c>
      <c r="AJF359">
        <v>9</v>
      </c>
      <c r="AJH359">
        <v>9</v>
      </c>
      <c r="AJJ359">
        <v>9</v>
      </c>
      <c r="AJL359">
        <v>9</v>
      </c>
      <c r="AJN359">
        <v>9</v>
      </c>
      <c r="AJP359">
        <v>9</v>
      </c>
      <c r="AJR359">
        <v>9</v>
      </c>
      <c r="AJT359">
        <v>9</v>
      </c>
      <c r="AJV359">
        <v>9</v>
      </c>
      <c r="AJX359">
        <v>9</v>
      </c>
      <c r="AJZ359">
        <v>9</v>
      </c>
      <c r="AKB359">
        <v>9</v>
      </c>
      <c r="AKD359">
        <v>9</v>
      </c>
      <c r="AKF359">
        <v>9</v>
      </c>
      <c r="AKH359">
        <v>9</v>
      </c>
      <c r="AKJ359">
        <v>9</v>
      </c>
      <c r="AKL359">
        <v>9</v>
      </c>
      <c r="AKN359">
        <v>9</v>
      </c>
      <c r="AKP359">
        <v>9</v>
      </c>
      <c r="AKR359">
        <v>9</v>
      </c>
      <c r="AKT359">
        <v>9</v>
      </c>
      <c r="AKV359">
        <v>9</v>
      </c>
      <c r="AKX359">
        <v>9</v>
      </c>
      <c r="AKZ359">
        <v>9</v>
      </c>
      <c r="ALB359">
        <v>9</v>
      </c>
      <c r="ALD359">
        <v>9</v>
      </c>
      <c r="ALF359">
        <v>9</v>
      </c>
      <c r="ALH359">
        <v>9</v>
      </c>
      <c r="ALJ359">
        <v>9</v>
      </c>
      <c r="ALL359">
        <v>9</v>
      </c>
      <c r="ALN359">
        <v>9</v>
      </c>
      <c r="ALP359">
        <v>9</v>
      </c>
      <c r="ALR359">
        <v>9</v>
      </c>
    </row>
    <row r="360" spans="1:1006" x14ac:dyDescent="0.25">
      <c r="A360">
        <v>42</v>
      </c>
      <c r="B360">
        <v>7.0274399999999995</v>
      </c>
      <c r="H360">
        <v>42</v>
      </c>
      <c r="J360">
        <v>42</v>
      </c>
      <c r="L360">
        <v>42</v>
      </c>
      <c r="N360">
        <v>42</v>
      </c>
      <c r="P360">
        <v>42</v>
      </c>
      <c r="R360">
        <v>42</v>
      </c>
      <c r="T360">
        <v>42</v>
      </c>
      <c r="V360">
        <v>42</v>
      </c>
      <c r="X360">
        <v>42</v>
      </c>
      <c r="Z360">
        <v>42</v>
      </c>
      <c r="AB360">
        <v>42</v>
      </c>
      <c r="AD360">
        <v>42</v>
      </c>
      <c r="AF360">
        <v>42</v>
      </c>
      <c r="AH360">
        <v>42</v>
      </c>
      <c r="AJ360">
        <v>42</v>
      </c>
      <c r="AL360">
        <v>42</v>
      </c>
      <c r="AN360">
        <v>42</v>
      </c>
      <c r="AP360">
        <v>42</v>
      </c>
      <c r="AR360">
        <v>42</v>
      </c>
      <c r="AT360">
        <v>42</v>
      </c>
      <c r="AV360">
        <v>42</v>
      </c>
      <c r="AX360">
        <v>42</v>
      </c>
      <c r="AZ360">
        <v>42</v>
      </c>
      <c r="BB360">
        <v>42</v>
      </c>
      <c r="BD360">
        <v>42</v>
      </c>
      <c r="BF360">
        <v>42</v>
      </c>
      <c r="BH360">
        <v>42</v>
      </c>
      <c r="BJ360">
        <v>42</v>
      </c>
      <c r="BL360">
        <v>42</v>
      </c>
      <c r="BN360">
        <v>42</v>
      </c>
      <c r="BP360">
        <v>42</v>
      </c>
      <c r="BR360">
        <v>42</v>
      </c>
      <c r="BT360">
        <v>42</v>
      </c>
      <c r="BV360">
        <v>42</v>
      </c>
      <c r="BX360">
        <v>42</v>
      </c>
      <c r="BZ360">
        <v>42</v>
      </c>
      <c r="CB360">
        <v>42</v>
      </c>
      <c r="CD360">
        <v>42</v>
      </c>
      <c r="CF360">
        <v>42</v>
      </c>
      <c r="CH360">
        <v>42</v>
      </c>
      <c r="CJ360">
        <v>42</v>
      </c>
      <c r="CL360">
        <v>42</v>
      </c>
      <c r="CN360">
        <v>42</v>
      </c>
      <c r="CP360">
        <v>42</v>
      </c>
      <c r="CR360">
        <v>42</v>
      </c>
      <c r="CT360">
        <v>42</v>
      </c>
      <c r="CV360">
        <v>42</v>
      </c>
      <c r="CX360">
        <v>42</v>
      </c>
      <c r="CZ360">
        <v>42</v>
      </c>
      <c r="DB360">
        <v>42</v>
      </c>
      <c r="DD360">
        <v>42</v>
      </c>
      <c r="DF360">
        <v>42</v>
      </c>
      <c r="DH360">
        <v>42</v>
      </c>
      <c r="DJ360">
        <v>42</v>
      </c>
      <c r="DL360">
        <v>42</v>
      </c>
      <c r="DN360">
        <v>42</v>
      </c>
      <c r="DP360">
        <v>42</v>
      </c>
      <c r="DR360">
        <v>42</v>
      </c>
      <c r="DT360">
        <v>42</v>
      </c>
      <c r="DV360">
        <v>42</v>
      </c>
      <c r="DX360">
        <v>42</v>
      </c>
      <c r="DZ360">
        <v>42</v>
      </c>
      <c r="EB360">
        <v>42</v>
      </c>
      <c r="ED360">
        <v>42</v>
      </c>
      <c r="EF360">
        <v>42</v>
      </c>
      <c r="EH360">
        <v>42</v>
      </c>
      <c r="EJ360">
        <v>42</v>
      </c>
      <c r="EL360">
        <v>42</v>
      </c>
      <c r="EN360">
        <v>42</v>
      </c>
      <c r="EP360">
        <v>42</v>
      </c>
      <c r="ER360">
        <v>42</v>
      </c>
      <c r="ET360">
        <v>42</v>
      </c>
      <c r="EV360">
        <v>42</v>
      </c>
      <c r="EX360">
        <v>42</v>
      </c>
      <c r="EZ360">
        <v>42</v>
      </c>
      <c r="FB360">
        <v>42</v>
      </c>
      <c r="FD360">
        <v>42</v>
      </c>
      <c r="FF360">
        <v>42</v>
      </c>
      <c r="FH360">
        <v>42</v>
      </c>
      <c r="FJ360">
        <v>42</v>
      </c>
      <c r="FL360">
        <v>42</v>
      </c>
      <c r="FN360">
        <v>42</v>
      </c>
      <c r="FP360">
        <v>42</v>
      </c>
      <c r="FR360">
        <v>42</v>
      </c>
      <c r="FT360">
        <v>42</v>
      </c>
      <c r="FV360">
        <v>42</v>
      </c>
      <c r="FX360">
        <v>42</v>
      </c>
      <c r="FZ360">
        <v>42</v>
      </c>
      <c r="GB360">
        <v>42</v>
      </c>
      <c r="GD360">
        <v>42</v>
      </c>
      <c r="GF360">
        <v>42</v>
      </c>
      <c r="GH360">
        <v>42</v>
      </c>
      <c r="GJ360">
        <v>42</v>
      </c>
      <c r="GL360">
        <v>42</v>
      </c>
      <c r="GN360">
        <v>42</v>
      </c>
      <c r="GP360">
        <v>42</v>
      </c>
      <c r="GR360">
        <v>42</v>
      </c>
      <c r="GT360">
        <v>42</v>
      </c>
      <c r="GV360">
        <v>42</v>
      </c>
      <c r="GX360">
        <v>42</v>
      </c>
      <c r="GZ360">
        <v>42</v>
      </c>
      <c r="HB360">
        <v>42</v>
      </c>
      <c r="HD360">
        <v>42</v>
      </c>
      <c r="HF360">
        <v>42</v>
      </c>
      <c r="HH360">
        <v>42</v>
      </c>
      <c r="HJ360">
        <v>42</v>
      </c>
      <c r="HL360">
        <v>42</v>
      </c>
      <c r="HN360">
        <v>42</v>
      </c>
      <c r="HP360">
        <v>42</v>
      </c>
      <c r="HR360">
        <v>42</v>
      </c>
      <c r="HT360">
        <v>42</v>
      </c>
      <c r="HV360">
        <v>42</v>
      </c>
      <c r="HX360">
        <v>42</v>
      </c>
      <c r="HZ360">
        <v>42</v>
      </c>
      <c r="IB360">
        <v>42</v>
      </c>
      <c r="ID360">
        <v>42</v>
      </c>
      <c r="IF360">
        <v>42</v>
      </c>
      <c r="IH360">
        <v>42</v>
      </c>
      <c r="IJ360">
        <v>42</v>
      </c>
      <c r="IL360">
        <v>42</v>
      </c>
      <c r="IN360">
        <v>42</v>
      </c>
      <c r="IP360">
        <v>42</v>
      </c>
      <c r="IR360">
        <v>42</v>
      </c>
      <c r="IT360">
        <v>42</v>
      </c>
      <c r="IV360">
        <v>42</v>
      </c>
      <c r="IX360">
        <v>42</v>
      </c>
      <c r="IZ360">
        <v>42</v>
      </c>
      <c r="JB360">
        <v>42</v>
      </c>
      <c r="JD360">
        <v>42</v>
      </c>
      <c r="JF360">
        <v>42</v>
      </c>
      <c r="JH360">
        <v>42</v>
      </c>
      <c r="JJ360">
        <v>42</v>
      </c>
      <c r="JL360">
        <v>42</v>
      </c>
      <c r="JN360">
        <v>42</v>
      </c>
      <c r="JP360">
        <v>42</v>
      </c>
      <c r="JR360">
        <v>42</v>
      </c>
      <c r="JT360">
        <v>42</v>
      </c>
      <c r="JV360">
        <v>42</v>
      </c>
      <c r="JX360">
        <v>42</v>
      </c>
      <c r="JZ360">
        <v>42</v>
      </c>
      <c r="KB360">
        <v>42</v>
      </c>
      <c r="KD360">
        <v>42</v>
      </c>
      <c r="KF360">
        <v>42</v>
      </c>
      <c r="KH360">
        <v>42</v>
      </c>
      <c r="KJ360">
        <v>42</v>
      </c>
      <c r="KL360">
        <v>42</v>
      </c>
      <c r="KN360">
        <v>42</v>
      </c>
      <c r="KP360">
        <v>42</v>
      </c>
      <c r="KR360">
        <v>42</v>
      </c>
      <c r="KT360">
        <v>42</v>
      </c>
      <c r="KV360">
        <v>42</v>
      </c>
      <c r="KX360">
        <v>42</v>
      </c>
      <c r="KZ360">
        <v>42</v>
      </c>
      <c r="LB360">
        <v>42</v>
      </c>
      <c r="LD360">
        <v>42</v>
      </c>
      <c r="LF360">
        <v>42</v>
      </c>
      <c r="LH360">
        <v>42</v>
      </c>
      <c r="LJ360">
        <v>42</v>
      </c>
      <c r="LL360">
        <v>42</v>
      </c>
      <c r="LN360">
        <v>42</v>
      </c>
      <c r="LP360">
        <v>42</v>
      </c>
      <c r="LR360">
        <v>42</v>
      </c>
      <c r="LT360">
        <v>42</v>
      </c>
      <c r="LV360">
        <v>42</v>
      </c>
      <c r="LX360">
        <v>42</v>
      </c>
      <c r="LZ360">
        <v>42</v>
      </c>
      <c r="MB360">
        <v>42</v>
      </c>
      <c r="MD360">
        <v>42</v>
      </c>
      <c r="MF360">
        <v>42</v>
      </c>
      <c r="MH360">
        <v>42</v>
      </c>
      <c r="MJ360">
        <v>42</v>
      </c>
      <c r="ML360">
        <v>42</v>
      </c>
      <c r="MN360">
        <v>42</v>
      </c>
      <c r="MP360">
        <v>42</v>
      </c>
      <c r="MR360">
        <v>42</v>
      </c>
      <c r="MT360">
        <v>42</v>
      </c>
      <c r="MV360">
        <v>42</v>
      </c>
      <c r="MX360">
        <v>42</v>
      </c>
      <c r="MZ360">
        <v>42</v>
      </c>
      <c r="NB360">
        <v>42</v>
      </c>
      <c r="ND360">
        <v>42</v>
      </c>
      <c r="NF360">
        <v>42</v>
      </c>
      <c r="NH360">
        <v>42</v>
      </c>
      <c r="NJ360">
        <v>42</v>
      </c>
      <c r="NL360">
        <v>42</v>
      </c>
      <c r="NN360">
        <v>42</v>
      </c>
      <c r="NP360">
        <v>42</v>
      </c>
      <c r="NR360">
        <v>42</v>
      </c>
      <c r="NT360">
        <v>42</v>
      </c>
      <c r="NV360">
        <v>42</v>
      </c>
      <c r="NX360">
        <v>42</v>
      </c>
      <c r="NZ360">
        <v>42</v>
      </c>
      <c r="OB360">
        <v>42</v>
      </c>
      <c r="OD360">
        <v>42</v>
      </c>
      <c r="OF360">
        <v>42</v>
      </c>
      <c r="OH360">
        <v>42</v>
      </c>
      <c r="OJ360">
        <v>42</v>
      </c>
      <c r="OL360">
        <v>42</v>
      </c>
      <c r="ON360">
        <v>42</v>
      </c>
      <c r="OP360">
        <v>42</v>
      </c>
      <c r="OR360">
        <v>42</v>
      </c>
      <c r="OT360">
        <v>42</v>
      </c>
      <c r="OV360">
        <v>42</v>
      </c>
      <c r="OX360">
        <v>42</v>
      </c>
      <c r="OZ360">
        <v>42</v>
      </c>
      <c r="PB360">
        <v>42</v>
      </c>
      <c r="PD360">
        <v>42</v>
      </c>
      <c r="PF360">
        <v>42</v>
      </c>
      <c r="PH360">
        <v>42</v>
      </c>
      <c r="PJ360">
        <v>42</v>
      </c>
      <c r="PL360">
        <v>42</v>
      </c>
      <c r="PN360">
        <v>42</v>
      </c>
      <c r="PP360">
        <v>42</v>
      </c>
      <c r="PR360">
        <v>42</v>
      </c>
      <c r="PT360">
        <v>42</v>
      </c>
      <c r="PV360">
        <v>42</v>
      </c>
      <c r="PX360">
        <v>42</v>
      </c>
      <c r="PZ360">
        <v>42</v>
      </c>
      <c r="QB360">
        <v>42</v>
      </c>
      <c r="QD360">
        <v>42</v>
      </c>
      <c r="QF360">
        <v>42</v>
      </c>
      <c r="QH360">
        <v>42</v>
      </c>
      <c r="QJ360">
        <v>42</v>
      </c>
      <c r="QL360">
        <v>42</v>
      </c>
      <c r="QN360">
        <v>42</v>
      </c>
      <c r="QP360">
        <v>42</v>
      </c>
      <c r="QR360">
        <v>42</v>
      </c>
      <c r="QT360">
        <v>42</v>
      </c>
      <c r="QV360">
        <v>42</v>
      </c>
      <c r="QX360">
        <v>42</v>
      </c>
      <c r="QZ360">
        <v>42</v>
      </c>
      <c r="RB360">
        <v>42</v>
      </c>
      <c r="RD360">
        <v>42</v>
      </c>
      <c r="RF360">
        <v>42</v>
      </c>
      <c r="RH360">
        <v>42</v>
      </c>
      <c r="RJ360">
        <v>42</v>
      </c>
      <c r="RL360">
        <v>42</v>
      </c>
      <c r="RN360">
        <v>42</v>
      </c>
      <c r="RP360">
        <v>42</v>
      </c>
      <c r="RR360">
        <v>42</v>
      </c>
      <c r="RT360">
        <v>42</v>
      </c>
      <c r="RV360">
        <v>42</v>
      </c>
      <c r="RX360">
        <v>42</v>
      </c>
      <c r="RZ360">
        <v>42</v>
      </c>
      <c r="SB360">
        <v>42</v>
      </c>
      <c r="SD360">
        <v>42</v>
      </c>
      <c r="SF360">
        <v>42</v>
      </c>
      <c r="SH360">
        <v>42</v>
      </c>
      <c r="SJ360">
        <v>42</v>
      </c>
      <c r="SL360">
        <v>42</v>
      </c>
      <c r="SN360">
        <v>42</v>
      </c>
      <c r="SP360">
        <v>42</v>
      </c>
      <c r="SR360">
        <v>42</v>
      </c>
      <c r="ST360">
        <v>42</v>
      </c>
      <c r="SV360">
        <v>42</v>
      </c>
      <c r="SX360">
        <v>42</v>
      </c>
      <c r="SZ360">
        <v>42</v>
      </c>
      <c r="TB360">
        <v>42</v>
      </c>
      <c r="TD360">
        <v>42</v>
      </c>
      <c r="TF360">
        <v>42</v>
      </c>
      <c r="TH360">
        <v>42</v>
      </c>
      <c r="TJ360">
        <v>42</v>
      </c>
      <c r="TL360">
        <v>42</v>
      </c>
      <c r="TN360">
        <v>42</v>
      </c>
      <c r="TP360">
        <v>42</v>
      </c>
      <c r="TR360">
        <v>42</v>
      </c>
      <c r="TT360">
        <v>42</v>
      </c>
      <c r="TV360">
        <v>42</v>
      </c>
      <c r="TX360">
        <v>42</v>
      </c>
      <c r="TZ360">
        <v>42</v>
      </c>
      <c r="UB360">
        <v>42</v>
      </c>
      <c r="UD360">
        <v>42</v>
      </c>
      <c r="UF360">
        <v>42</v>
      </c>
      <c r="UH360">
        <v>42</v>
      </c>
      <c r="UJ360">
        <v>42</v>
      </c>
      <c r="UL360">
        <v>42</v>
      </c>
      <c r="UN360">
        <v>42</v>
      </c>
      <c r="UP360">
        <v>42</v>
      </c>
      <c r="UR360">
        <v>42</v>
      </c>
      <c r="UT360">
        <v>42</v>
      </c>
      <c r="UV360">
        <v>42</v>
      </c>
      <c r="UX360">
        <v>42</v>
      </c>
      <c r="UZ360">
        <v>42</v>
      </c>
      <c r="VB360">
        <v>42</v>
      </c>
      <c r="VD360">
        <v>42</v>
      </c>
      <c r="VF360">
        <v>42</v>
      </c>
      <c r="VH360">
        <v>42</v>
      </c>
      <c r="VJ360">
        <v>42</v>
      </c>
      <c r="VL360">
        <v>42</v>
      </c>
      <c r="VN360">
        <v>42</v>
      </c>
      <c r="VP360">
        <v>42</v>
      </c>
      <c r="VR360">
        <v>42</v>
      </c>
      <c r="VT360">
        <v>42</v>
      </c>
      <c r="VV360">
        <v>42</v>
      </c>
      <c r="VX360">
        <v>42</v>
      </c>
      <c r="VZ360">
        <v>42</v>
      </c>
      <c r="WB360">
        <v>42</v>
      </c>
      <c r="WD360">
        <v>42</v>
      </c>
      <c r="WF360">
        <v>42</v>
      </c>
      <c r="WH360">
        <v>42</v>
      </c>
      <c r="WJ360">
        <v>42</v>
      </c>
      <c r="WL360">
        <v>42</v>
      </c>
      <c r="WN360">
        <v>42</v>
      </c>
      <c r="WP360">
        <v>42</v>
      </c>
      <c r="WR360">
        <v>42</v>
      </c>
      <c r="WT360">
        <v>42</v>
      </c>
      <c r="WV360">
        <v>42</v>
      </c>
      <c r="WX360">
        <v>42</v>
      </c>
      <c r="WZ360">
        <v>42</v>
      </c>
      <c r="XB360">
        <v>42</v>
      </c>
      <c r="XD360">
        <v>42</v>
      </c>
      <c r="XF360">
        <v>42</v>
      </c>
      <c r="XH360">
        <v>42</v>
      </c>
      <c r="XJ360">
        <v>42</v>
      </c>
      <c r="XL360">
        <v>42</v>
      </c>
      <c r="XN360">
        <v>42</v>
      </c>
      <c r="XP360">
        <v>42</v>
      </c>
      <c r="XR360">
        <v>42</v>
      </c>
      <c r="XT360">
        <v>42</v>
      </c>
      <c r="XV360">
        <v>42</v>
      </c>
      <c r="XX360">
        <v>42</v>
      </c>
      <c r="XZ360">
        <v>42</v>
      </c>
      <c r="YB360">
        <v>42</v>
      </c>
      <c r="YD360">
        <v>42</v>
      </c>
      <c r="YF360">
        <v>42</v>
      </c>
      <c r="YH360">
        <v>42</v>
      </c>
      <c r="YJ360">
        <v>42</v>
      </c>
      <c r="YL360">
        <v>42</v>
      </c>
      <c r="YN360">
        <v>42</v>
      </c>
      <c r="YP360">
        <v>42</v>
      </c>
      <c r="YR360">
        <v>42</v>
      </c>
      <c r="YT360">
        <v>42</v>
      </c>
      <c r="YV360">
        <v>42</v>
      </c>
      <c r="YX360">
        <v>42</v>
      </c>
      <c r="YZ360">
        <v>42</v>
      </c>
      <c r="ZB360">
        <v>42</v>
      </c>
      <c r="ZD360">
        <v>42</v>
      </c>
      <c r="ZF360">
        <v>42</v>
      </c>
      <c r="ZH360">
        <v>42</v>
      </c>
      <c r="ZJ360">
        <v>42</v>
      </c>
      <c r="ZL360">
        <v>42</v>
      </c>
      <c r="ZN360">
        <v>42</v>
      </c>
      <c r="ZP360">
        <v>42</v>
      </c>
      <c r="ZR360">
        <v>42</v>
      </c>
      <c r="ZT360">
        <v>42</v>
      </c>
      <c r="ZV360">
        <v>42</v>
      </c>
      <c r="ZX360">
        <v>42</v>
      </c>
      <c r="ZZ360">
        <v>42</v>
      </c>
      <c r="AAB360">
        <v>42</v>
      </c>
      <c r="AAD360">
        <v>42</v>
      </c>
      <c r="AAF360">
        <v>42</v>
      </c>
      <c r="AAH360">
        <v>42</v>
      </c>
      <c r="AAJ360">
        <v>42</v>
      </c>
      <c r="AAL360">
        <v>42</v>
      </c>
      <c r="AAN360">
        <v>42</v>
      </c>
      <c r="AAP360">
        <v>42</v>
      </c>
      <c r="AAR360">
        <v>42</v>
      </c>
      <c r="AAT360">
        <v>42</v>
      </c>
      <c r="AAV360">
        <v>42</v>
      </c>
      <c r="AAX360">
        <v>42</v>
      </c>
      <c r="AAZ360">
        <v>42</v>
      </c>
      <c r="ABB360">
        <v>42</v>
      </c>
      <c r="ABD360">
        <v>42</v>
      </c>
      <c r="ABF360">
        <v>42</v>
      </c>
      <c r="ABH360">
        <v>42</v>
      </c>
      <c r="ABJ360">
        <v>42</v>
      </c>
      <c r="ABL360">
        <v>42</v>
      </c>
      <c r="ABN360">
        <v>42</v>
      </c>
      <c r="ABP360">
        <v>42</v>
      </c>
      <c r="ABR360">
        <v>42</v>
      </c>
      <c r="ABT360">
        <v>42</v>
      </c>
      <c r="ABV360">
        <v>42</v>
      </c>
      <c r="ABX360">
        <v>42</v>
      </c>
      <c r="ABZ360">
        <v>42</v>
      </c>
      <c r="ACB360">
        <v>42</v>
      </c>
      <c r="ACD360">
        <v>42</v>
      </c>
      <c r="ACF360">
        <v>42</v>
      </c>
      <c r="ACH360">
        <v>42</v>
      </c>
      <c r="ACJ360">
        <v>42</v>
      </c>
      <c r="ACL360">
        <v>42</v>
      </c>
      <c r="ACN360">
        <v>42</v>
      </c>
      <c r="ACP360">
        <v>42</v>
      </c>
      <c r="ACR360">
        <v>42</v>
      </c>
      <c r="ACT360">
        <v>42</v>
      </c>
      <c r="ACV360">
        <v>42</v>
      </c>
      <c r="ACX360">
        <v>42</v>
      </c>
      <c r="ACZ360">
        <v>42</v>
      </c>
      <c r="ADB360">
        <v>42</v>
      </c>
      <c r="ADD360">
        <v>42</v>
      </c>
      <c r="ADF360">
        <v>42</v>
      </c>
      <c r="ADH360">
        <v>42</v>
      </c>
      <c r="ADJ360">
        <v>42</v>
      </c>
      <c r="ADL360">
        <v>42</v>
      </c>
      <c r="ADN360">
        <v>42</v>
      </c>
      <c r="ADP360">
        <v>42</v>
      </c>
      <c r="ADR360">
        <v>42</v>
      </c>
      <c r="ADT360">
        <v>42</v>
      </c>
      <c r="ADV360">
        <v>42</v>
      </c>
      <c r="ADX360">
        <v>42</v>
      </c>
      <c r="ADZ360">
        <v>42</v>
      </c>
      <c r="AEB360">
        <v>42</v>
      </c>
      <c r="AED360">
        <v>42</v>
      </c>
      <c r="AEF360">
        <v>42</v>
      </c>
      <c r="AEH360">
        <v>42</v>
      </c>
      <c r="AEJ360">
        <v>42</v>
      </c>
      <c r="AEL360">
        <v>42</v>
      </c>
      <c r="AEN360">
        <v>42</v>
      </c>
      <c r="AEP360">
        <v>42</v>
      </c>
      <c r="AER360">
        <v>42</v>
      </c>
      <c r="AET360">
        <v>42</v>
      </c>
      <c r="AEV360">
        <v>42</v>
      </c>
      <c r="AEX360">
        <v>42</v>
      </c>
      <c r="AEZ360">
        <v>42</v>
      </c>
      <c r="AFB360">
        <v>42</v>
      </c>
      <c r="AFD360">
        <v>42</v>
      </c>
      <c r="AFF360">
        <v>42</v>
      </c>
      <c r="AFH360">
        <v>42</v>
      </c>
      <c r="AFJ360">
        <v>42</v>
      </c>
      <c r="AFL360">
        <v>42</v>
      </c>
      <c r="AFN360">
        <v>42</v>
      </c>
      <c r="AFP360">
        <v>42</v>
      </c>
      <c r="AFR360">
        <v>42</v>
      </c>
      <c r="AFT360">
        <v>42</v>
      </c>
      <c r="AFV360">
        <v>42</v>
      </c>
      <c r="AFX360">
        <v>42</v>
      </c>
      <c r="AFZ360">
        <v>42</v>
      </c>
      <c r="AGB360">
        <v>42</v>
      </c>
      <c r="AGD360">
        <v>42</v>
      </c>
      <c r="AGF360">
        <v>42</v>
      </c>
      <c r="AGH360">
        <v>42</v>
      </c>
      <c r="AGJ360">
        <v>42</v>
      </c>
      <c r="AGL360">
        <v>42</v>
      </c>
      <c r="AGN360">
        <v>42</v>
      </c>
      <c r="AGP360">
        <v>42</v>
      </c>
      <c r="AGR360">
        <v>42</v>
      </c>
      <c r="AGT360">
        <v>42</v>
      </c>
      <c r="AGV360">
        <v>42</v>
      </c>
      <c r="AGX360">
        <v>42</v>
      </c>
      <c r="AGZ360">
        <v>42</v>
      </c>
      <c r="AHB360">
        <v>42</v>
      </c>
      <c r="AHD360">
        <v>42</v>
      </c>
      <c r="AHF360">
        <v>42</v>
      </c>
      <c r="AHH360">
        <v>42</v>
      </c>
      <c r="AHJ360">
        <v>42</v>
      </c>
      <c r="AHL360">
        <v>42</v>
      </c>
      <c r="AHN360">
        <v>42</v>
      </c>
      <c r="AHP360">
        <v>42</v>
      </c>
      <c r="AHR360">
        <v>42</v>
      </c>
      <c r="AHT360">
        <v>42</v>
      </c>
      <c r="AHV360">
        <v>42</v>
      </c>
      <c r="AHX360">
        <v>42</v>
      </c>
      <c r="AHZ360">
        <v>42</v>
      </c>
      <c r="AIB360">
        <v>42</v>
      </c>
      <c r="AID360">
        <v>42</v>
      </c>
      <c r="AIF360">
        <v>42</v>
      </c>
      <c r="AIH360">
        <v>42</v>
      </c>
      <c r="AIJ360">
        <v>42</v>
      </c>
      <c r="AIL360">
        <v>42</v>
      </c>
      <c r="AIN360">
        <v>42</v>
      </c>
      <c r="AIP360">
        <v>42</v>
      </c>
      <c r="AIR360">
        <v>42</v>
      </c>
      <c r="AIT360">
        <v>42</v>
      </c>
      <c r="AIV360">
        <v>42</v>
      </c>
      <c r="AIX360">
        <v>42</v>
      </c>
      <c r="AIZ360">
        <v>42</v>
      </c>
      <c r="AJB360">
        <v>42</v>
      </c>
      <c r="AJD360">
        <v>42</v>
      </c>
      <c r="AJF360">
        <v>42</v>
      </c>
      <c r="AJH360">
        <v>42</v>
      </c>
      <c r="AJJ360">
        <v>42</v>
      </c>
      <c r="AJL360">
        <v>42</v>
      </c>
      <c r="AJN360">
        <v>42</v>
      </c>
      <c r="AJP360">
        <v>42</v>
      </c>
      <c r="AJR360">
        <v>42</v>
      </c>
      <c r="AJT360">
        <v>42</v>
      </c>
      <c r="AJV360">
        <v>42</v>
      </c>
      <c r="AJX360">
        <v>42</v>
      </c>
      <c r="AJZ360">
        <v>42</v>
      </c>
      <c r="AKB360">
        <v>42</v>
      </c>
      <c r="AKD360">
        <v>42</v>
      </c>
      <c r="AKF360">
        <v>42</v>
      </c>
      <c r="AKH360">
        <v>42</v>
      </c>
      <c r="AKJ360">
        <v>42</v>
      </c>
      <c r="AKL360">
        <v>42</v>
      </c>
      <c r="AKN360">
        <v>42</v>
      </c>
      <c r="AKP360">
        <v>42</v>
      </c>
      <c r="AKR360">
        <v>42</v>
      </c>
      <c r="AKT360">
        <v>42</v>
      </c>
      <c r="AKV360">
        <v>42</v>
      </c>
      <c r="AKX360">
        <v>42</v>
      </c>
      <c r="AKZ360">
        <v>42</v>
      </c>
      <c r="ALB360">
        <v>42</v>
      </c>
      <c r="ALD360">
        <v>42</v>
      </c>
      <c r="ALF360">
        <v>42</v>
      </c>
      <c r="ALH360">
        <v>42</v>
      </c>
      <c r="ALJ360">
        <v>42</v>
      </c>
      <c r="ALL360">
        <v>42</v>
      </c>
      <c r="ALN360">
        <v>42</v>
      </c>
      <c r="ALP360">
        <v>42</v>
      </c>
      <c r="ALR360">
        <v>42</v>
      </c>
    </row>
    <row r="361" spans="1:1006" x14ac:dyDescent="0.25">
      <c r="A361">
        <v>8</v>
      </c>
      <c r="B361">
        <v>7.0234100000000002</v>
      </c>
      <c r="H361">
        <v>8</v>
      </c>
      <c r="J361">
        <v>8</v>
      </c>
      <c r="L361">
        <v>8</v>
      </c>
      <c r="N361">
        <v>8</v>
      </c>
      <c r="P361">
        <v>8</v>
      </c>
      <c r="R361">
        <v>8</v>
      </c>
      <c r="T361">
        <v>8</v>
      </c>
      <c r="V361">
        <v>8</v>
      </c>
      <c r="X361">
        <v>8</v>
      </c>
      <c r="Z361">
        <v>8</v>
      </c>
      <c r="AB361">
        <v>8</v>
      </c>
      <c r="AD361">
        <v>8</v>
      </c>
      <c r="AF361">
        <v>8</v>
      </c>
      <c r="AH361">
        <v>8</v>
      </c>
      <c r="AJ361">
        <v>8</v>
      </c>
      <c r="AL361">
        <v>8</v>
      </c>
      <c r="AN361">
        <v>8</v>
      </c>
      <c r="AP361">
        <v>8</v>
      </c>
      <c r="AR361">
        <v>8</v>
      </c>
      <c r="AT361">
        <v>8</v>
      </c>
      <c r="AV361">
        <v>8</v>
      </c>
      <c r="AX361">
        <v>8</v>
      </c>
      <c r="AZ361">
        <v>8</v>
      </c>
      <c r="BB361">
        <v>8</v>
      </c>
      <c r="BD361">
        <v>8</v>
      </c>
      <c r="BF361">
        <v>8</v>
      </c>
      <c r="BH361">
        <v>8</v>
      </c>
      <c r="BJ361">
        <v>8</v>
      </c>
      <c r="BL361">
        <v>8</v>
      </c>
      <c r="BN361">
        <v>8</v>
      </c>
      <c r="BP361">
        <v>8</v>
      </c>
      <c r="BR361">
        <v>8</v>
      </c>
      <c r="BT361">
        <v>8</v>
      </c>
      <c r="BV361">
        <v>8</v>
      </c>
      <c r="BX361">
        <v>8</v>
      </c>
      <c r="BZ361">
        <v>8</v>
      </c>
      <c r="CB361">
        <v>8</v>
      </c>
      <c r="CD361">
        <v>8</v>
      </c>
      <c r="CF361">
        <v>8</v>
      </c>
      <c r="CH361">
        <v>8</v>
      </c>
      <c r="CJ361">
        <v>8</v>
      </c>
      <c r="CL361">
        <v>8</v>
      </c>
      <c r="CN361">
        <v>8</v>
      </c>
      <c r="CP361">
        <v>8</v>
      </c>
      <c r="CR361">
        <v>8</v>
      </c>
      <c r="CT361">
        <v>8</v>
      </c>
      <c r="CV361">
        <v>8</v>
      </c>
      <c r="CX361">
        <v>8</v>
      </c>
      <c r="CZ361">
        <v>8</v>
      </c>
      <c r="DB361">
        <v>8</v>
      </c>
      <c r="DD361">
        <v>8</v>
      </c>
      <c r="DF361">
        <v>8</v>
      </c>
      <c r="DH361">
        <v>8</v>
      </c>
      <c r="DJ361">
        <v>8</v>
      </c>
      <c r="DL361">
        <v>8</v>
      </c>
      <c r="DN361">
        <v>8</v>
      </c>
      <c r="DP361">
        <v>8</v>
      </c>
      <c r="DR361">
        <v>8</v>
      </c>
      <c r="DT361">
        <v>8</v>
      </c>
      <c r="DV361">
        <v>8</v>
      </c>
      <c r="DX361">
        <v>8</v>
      </c>
      <c r="DZ361">
        <v>8</v>
      </c>
      <c r="EB361">
        <v>8</v>
      </c>
      <c r="ED361">
        <v>8</v>
      </c>
      <c r="EF361">
        <v>8</v>
      </c>
      <c r="EH361">
        <v>8</v>
      </c>
      <c r="EJ361">
        <v>8</v>
      </c>
      <c r="EL361">
        <v>8</v>
      </c>
      <c r="EN361">
        <v>8</v>
      </c>
      <c r="EP361">
        <v>8</v>
      </c>
      <c r="ER361">
        <v>8</v>
      </c>
      <c r="ET361">
        <v>8</v>
      </c>
      <c r="EV361">
        <v>8</v>
      </c>
      <c r="EX361">
        <v>8</v>
      </c>
      <c r="EZ361">
        <v>8</v>
      </c>
      <c r="FB361">
        <v>8</v>
      </c>
      <c r="FD361">
        <v>8</v>
      </c>
      <c r="FF361">
        <v>8</v>
      </c>
      <c r="FH361">
        <v>8</v>
      </c>
      <c r="FJ361">
        <v>8</v>
      </c>
      <c r="FL361">
        <v>8</v>
      </c>
      <c r="FN361">
        <v>8</v>
      </c>
      <c r="FP361">
        <v>8</v>
      </c>
      <c r="FR361">
        <v>8</v>
      </c>
      <c r="FT361">
        <v>8</v>
      </c>
      <c r="FV361">
        <v>8</v>
      </c>
      <c r="FX361">
        <v>8</v>
      </c>
      <c r="FZ361">
        <v>8</v>
      </c>
      <c r="GB361">
        <v>8</v>
      </c>
      <c r="GD361">
        <v>8</v>
      </c>
      <c r="GF361">
        <v>8</v>
      </c>
      <c r="GH361">
        <v>8</v>
      </c>
      <c r="GJ361">
        <v>8</v>
      </c>
      <c r="GL361">
        <v>8</v>
      </c>
      <c r="GN361">
        <v>8</v>
      </c>
      <c r="GP361">
        <v>8</v>
      </c>
      <c r="GR361">
        <v>8</v>
      </c>
      <c r="GT361">
        <v>8</v>
      </c>
      <c r="GV361">
        <v>8</v>
      </c>
      <c r="GX361">
        <v>8</v>
      </c>
      <c r="GZ361">
        <v>8</v>
      </c>
      <c r="HB361">
        <v>8</v>
      </c>
      <c r="HD361">
        <v>8</v>
      </c>
      <c r="HF361">
        <v>8</v>
      </c>
      <c r="HH361">
        <v>8</v>
      </c>
      <c r="HJ361">
        <v>8</v>
      </c>
      <c r="HL361">
        <v>8</v>
      </c>
      <c r="HN361">
        <v>8</v>
      </c>
      <c r="HP361">
        <v>8</v>
      </c>
      <c r="HR361">
        <v>8</v>
      </c>
      <c r="HT361">
        <v>8</v>
      </c>
      <c r="HV361">
        <v>8</v>
      </c>
      <c r="HX361">
        <v>8</v>
      </c>
      <c r="HZ361">
        <v>8</v>
      </c>
      <c r="IB361">
        <v>8</v>
      </c>
      <c r="ID361">
        <v>8</v>
      </c>
      <c r="IF361">
        <v>8</v>
      </c>
      <c r="IH361">
        <v>8</v>
      </c>
      <c r="IJ361">
        <v>8</v>
      </c>
      <c r="IL361">
        <v>8</v>
      </c>
      <c r="IN361">
        <v>8</v>
      </c>
      <c r="IP361">
        <v>8</v>
      </c>
      <c r="IR361">
        <v>8</v>
      </c>
      <c r="IT361">
        <v>8</v>
      </c>
      <c r="IV361">
        <v>8</v>
      </c>
      <c r="IX361">
        <v>8</v>
      </c>
      <c r="IZ361">
        <v>8</v>
      </c>
      <c r="JB361">
        <v>8</v>
      </c>
      <c r="JD361">
        <v>8</v>
      </c>
      <c r="JF361">
        <v>8</v>
      </c>
      <c r="JH361">
        <v>8</v>
      </c>
      <c r="JJ361">
        <v>8</v>
      </c>
      <c r="JL361">
        <v>8</v>
      </c>
      <c r="JN361">
        <v>8</v>
      </c>
      <c r="JP361">
        <v>8</v>
      </c>
      <c r="JR361">
        <v>8</v>
      </c>
      <c r="JT361">
        <v>8</v>
      </c>
      <c r="JV361">
        <v>8</v>
      </c>
      <c r="JX361">
        <v>8</v>
      </c>
      <c r="JZ361">
        <v>8</v>
      </c>
      <c r="KB361">
        <v>8</v>
      </c>
      <c r="KD361">
        <v>8</v>
      </c>
      <c r="KF361">
        <v>8</v>
      </c>
      <c r="KH361">
        <v>8</v>
      </c>
      <c r="KJ361">
        <v>8</v>
      </c>
      <c r="KL361">
        <v>8</v>
      </c>
      <c r="KN361">
        <v>8</v>
      </c>
      <c r="KP361">
        <v>8</v>
      </c>
      <c r="KR361">
        <v>8</v>
      </c>
      <c r="KT361">
        <v>8</v>
      </c>
      <c r="KV361">
        <v>8</v>
      </c>
      <c r="KX361">
        <v>8</v>
      </c>
      <c r="KZ361">
        <v>8</v>
      </c>
      <c r="LB361">
        <v>8</v>
      </c>
      <c r="LD361">
        <v>8</v>
      </c>
      <c r="LF361">
        <v>8</v>
      </c>
      <c r="LH361">
        <v>8</v>
      </c>
      <c r="LJ361">
        <v>8</v>
      </c>
      <c r="LL361">
        <v>8</v>
      </c>
      <c r="LN361">
        <v>8</v>
      </c>
      <c r="LP361">
        <v>8</v>
      </c>
      <c r="LR361">
        <v>8</v>
      </c>
      <c r="LT361">
        <v>8</v>
      </c>
      <c r="LV361">
        <v>8</v>
      </c>
      <c r="LX361">
        <v>8</v>
      </c>
      <c r="LZ361">
        <v>8</v>
      </c>
      <c r="MB361">
        <v>8</v>
      </c>
      <c r="MD361">
        <v>8</v>
      </c>
      <c r="MF361">
        <v>8</v>
      </c>
      <c r="MH361">
        <v>8</v>
      </c>
      <c r="MJ361">
        <v>8</v>
      </c>
      <c r="ML361">
        <v>8</v>
      </c>
      <c r="MN361">
        <v>8</v>
      </c>
      <c r="MP361">
        <v>8</v>
      </c>
      <c r="MR361">
        <v>8</v>
      </c>
      <c r="MT361">
        <v>8</v>
      </c>
      <c r="MV361">
        <v>8</v>
      </c>
      <c r="MX361">
        <v>8</v>
      </c>
      <c r="MZ361">
        <v>8</v>
      </c>
      <c r="NB361">
        <v>8</v>
      </c>
      <c r="ND361">
        <v>8</v>
      </c>
      <c r="NF361">
        <v>8</v>
      </c>
      <c r="NH361">
        <v>8</v>
      </c>
      <c r="NJ361">
        <v>8</v>
      </c>
      <c r="NL361">
        <v>8</v>
      </c>
      <c r="NN361">
        <v>8</v>
      </c>
      <c r="NP361">
        <v>8</v>
      </c>
      <c r="NR361">
        <v>8</v>
      </c>
      <c r="NT361">
        <v>8</v>
      </c>
      <c r="NV361">
        <v>8</v>
      </c>
      <c r="NX361">
        <v>8</v>
      </c>
      <c r="NZ361">
        <v>8</v>
      </c>
      <c r="OB361">
        <v>8</v>
      </c>
      <c r="OD361">
        <v>8</v>
      </c>
      <c r="OF361">
        <v>8</v>
      </c>
      <c r="OH361">
        <v>8</v>
      </c>
      <c r="OJ361">
        <v>8</v>
      </c>
      <c r="OL361">
        <v>8</v>
      </c>
      <c r="ON361">
        <v>8</v>
      </c>
      <c r="OP361">
        <v>8</v>
      </c>
      <c r="OR361">
        <v>8</v>
      </c>
      <c r="OT361">
        <v>8</v>
      </c>
      <c r="OV361">
        <v>8</v>
      </c>
      <c r="OX361">
        <v>8</v>
      </c>
      <c r="OZ361">
        <v>8</v>
      </c>
      <c r="PB361">
        <v>8</v>
      </c>
      <c r="PD361">
        <v>8</v>
      </c>
      <c r="PF361">
        <v>8</v>
      </c>
      <c r="PH361">
        <v>8</v>
      </c>
      <c r="PJ361">
        <v>8</v>
      </c>
      <c r="PL361">
        <v>8</v>
      </c>
      <c r="PN361">
        <v>8</v>
      </c>
      <c r="PP361">
        <v>8</v>
      </c>
      <c r="PR361">
        <v>8</v>
      </c>
      <c r="PT361">
        <v>8</v>
      </c>
      <c r="PV361">
        <v>8</v>
      </c>
      <c r="PX361">
        <v>8</v>
      </c>
      <c r="PZ361">
        <v>8</v>
      </c>
      <c r="QB361">
        <v>8</v>
      </c>
      <c r="QD361">
        <v>8</v>
      </c>
      <c r="QF361">
        <v>8</v>
      </c>
      <c r="QH361">
        <v>8</v>
      </c>
      <c r="QJ361">
        <v>8</v>
      </c>
      <c r="QL361">
        <v>8</v>
      </c>
      <c r="QN361">
        <v>8</v>
      </c>
      <c r="QP361">
        <v>8</v>
      </c>
      <c r="QR361">
        <v>8</v>
      </c>
      <c r="QT361">
        <v>8</v>
      </c>
      <c r="QV361">
        <v>8</v>
      </c>
      <c r="QX361">
        <v>8</v>
      </c>
      <c r="QZ361">
        <v>8</v>
      </c>
      <c r="RB361">
        <v>8</v>
      </c>
      <c r="RD361">
        <v>8</v>
      </c>
      <c r="RF361">
        <v>8</v>
      </c>
      <c r="RH361">
        <v>8</v>
      </c>
      <c r="RJ361">
        <v>8</v>
      </c>
      <c r="RL361">
        <v>8</v>
      </c>
      <c r="RN361">
        <v>8</v>
      </c>
      <c r="RP361">
        <v>8</v>
      </c>
      <c r="RR361">
        <v>8</v>
      </c>
      <c r="RT361">
        <v>8</v>
      </c>
      <c r="RV361">
        <v>8</v>
      </c>
      <c r="RX361">
        <v>8</v>
      </c>
      <c r="RZ361">
        <v>8</v>
      </c>
      <c r="SB361">
        <v>8</v>
      </c>
      <c r="SD361">
        <v>8</v>
      </c>
      <c r="SF361">
        <v>8</v>
      </c>
      <c r="SH361">
        <v>8</v>
      </c>
      <c r="SJ361">
        <v>8</v>
      </c>
      <c r="SL361">
        <v>8</v>
      </c>
      <c r="SN361">
        <v>8</v>
      </c>
      <c r="SP361">
        <v>8</v>
      </c>
      <c r="SR361">
        <v>8</v>
      </c>
      <c r="ST361">
        <v>8</v>
      </c>
      <c r="SV361">
        <v>8</v>
      </c>
      <c r="SX361">
        <v>8</v>
      </c>
      <c r="SZ361">
        <v>8</v>
      </c>
      <c r="TB361">
        <v>8</v>
      </c>
      <c r="TD361">
        <v>8</v>
      </c>
      <c r="TF361">
        <v>8</v>
      </c>
      <c r="TH361">
        <v>8</v>
      </c>
      <c r="TJ361">
        <v>8</v>
      </c>
      <c r="TL361">
        <v>8</v>
      </c>
      <c r="TN361">
        <v>8</v>
      </c>
      <c r="TP361">
        <v>8</v>
      </c>
      <c r="TR361">
        <v>8</v>
      </c>
      <c r="TT361">
        <v>8</v>
      </c>
      <c r="TV361">
        <v>8</v>
      </c>
      <c r="TX361">
        <v>8</v>
      </c>
      <c r="TZ361">
        <v>8</v>
      </c>
      <c r="UB361">
        <v>8</v>
      </c>
      <c r="UD361">
        <v>8</v>
      </c>
      <c r="UF361">
        <v>8</v>
      </c>
      <c r="UH361">
        <v>8</v>
      </c>
      <c r="UJ361">
        <v>8</v>
      </c>
      <c r="UL361">
        <v>8</v>
      </c>
      <c r="UN361">
        <v>8</v>
      </c>
      <c r="UP361">
        <v>8</v>
      </c>
      <c r="UR361">
        <v>8</v>
      </c>
      <c r="UT361">
        <v>8</v>
      </c>
      <c r="UV361">
        <v>8</v>
      </c>
      <c r="UX361">
        <v>8</v>
      </c>
      <c r="UZ361">
        <v>8</v>
      </c>
      <c r="VB361">
        <v>8</v>
      </c>
      <c r="VD361">
        <v>8</v>
      </c>
      <c r="VF361">
        <v>8</v>
      </c>
      <c r="VH361">
        <v>8</v>
      </c>
      <c r="VJ361">
        <v>8</v>
      </c>
      <c r="VL361">
        <v>8</v>
      </c>
      <c r="VN361">
        <v>8</v>
      </c>
      <c r="VP361">
        <v>8</v>
      </c>
      <c r="VR361">
        <v>8</v>
      </c>
      <c r="VT361">
        <v>8</v>
      </c>
      <c r="VV361">
        <v>8</v>
      </c>
      <c r="VX361">
        <v>8</v>
      </c>
      <c r="VZ361">
        <v>8</v>
      </c>
      <c r="WB361">
        <v>8</v>
      </c>
      <c r="WD361">
        <v>8</v>
      </c>
      <c r="WF361">
        <v>8</v>
      </c>
      <c r="WH361">
        <v>8</v>
      </c>
      <c r="WJ361">
        <v>8</v>
      </c>
      <c r="WL361">
        <v>8</v>
      </c>
      <c r="WN361">
        <v>8</v>
      </c>
      <c r="WP361">
        <v>8</v>
      </c>
      <c r="WR361">
        <v>8</v>
      </c>
      <c r="WT361">
        <v>8</v>
      </c>
      <c r="WV361">
        <v>8</v>
      </c>
      <c r="WX361">
        <v>8</v>
      </c>
      <c r="WZ361">
        <v>8</v>
      </c>
      <c r="XB361">
        <v>8</v>
      </c>
      <c r="XD361">
        <v>8</v>
      </c>
      <c r="XF361">
        <v>8</v>
      </c>
      <c r="XH361">
        <v>8</v>
      </c>
      <c r="XJ361">
        <v>8</v>
      </c>
      <c r="XL361">
        <v>8</v>
      </c>
      <c r="XN361">
        <v>8</v>
      </c>
      <c r="XP361">
        <v>8</v>
      </c>
      <c r="XR361">
        <v>8</v>
      </c>
      <c r="XT361">
        <v>8</v>
      </c>
      <c r="XV361">
        <v>8</v>
      </c>
      <c r="XX361">
        <v>8</v>
      </c>
      <c r="XZ361">
        <v>8</v>
      </c>
      <c r="YB361">
        <v>8</v>
      </c>
      <c r="YD361">
        <v>8</v>
      </c>
      <c r="YF361">
        <v>8</v>
      </c>
      <c r="YH361">
        <v>8</v>
      </c>
      <c r="YJ361">
        <v>8</v>
      </c>
      <c r="YL361">
        <v>8</v>
      </c>
      <c r="YN361">
        <v>8</v>
      </c>
      <c r="YP361">
        <v>8</v>
      </c>
      <c r="YR361">
        <v>8</v>
      </c>
      <c r="YT361">
        <v>8</v>
      </c>
      <c r="YV361">
        <v>8</v>
      </c>
      <c r="YX361">
        <v>8</v>
      </c>
      <c r="YZ361">
        <v>8</v>
      </c>
      <c r="ZB361">
        <v>8</v>
      </c>
      <c r="ZD361">
        <v>8</v>
      </c>
      <c r="ZF361">
        <v>8</v>
      </c>
      <c r="ZH361">
        <v>8</v>
      </c>
      <c r="ZJ361">
        <v>8</v>
      </c>
      <c r="ZL361">
        <v>8</v>
      </c>
      <c r="ZN361">
        <v>8</v>
      </c>
      <c r="ZP361">
        <v>8</v>
      </c>
      <c r="ZR361">
        <v>8</v>
      </c>
      <c r="ZT361">
        <v>8</v>
      </c>
      <c r="ZV361">
        <v>8</v>
      </c>
      <c r="ZX361">
        <v>8</v>
      </c>
      <c r="ZZ361">
        <v>8</v>
      </c>
      <c r="AAB361">
        <v>8</v>
      </c>
      <c r="AAD361">
        <v>8</v>
      </c>
      <c r="AAF361">
        <v>8</v>
      </c>
      <c r="AAH361">
        <v>8</v>
      </c>
      <c r="AAJ361">
        <v>8</v>
      </c>
      <c r="AAL361">
        <v>8</v>
      </c>
      <c r="AAN361">
        <v>8</v>
      </c>
      <c r="AAP361">
        <v>8</v>
      </c>
      <c r="AAR361">
        <v>8</v>
      </c>
      <c r="AAT361">
        <v>8</v>
      </c>
      <c r="AAV361">
        <v>8</v>
      </c>
      <c r="AAX361">
        <v>8</v>
      </c>
      <c r="AAZ361">
        <v>8</v>
      </c>
      <c r="ABB361">
        <v>8</v>
      </c>
      <c r="ABD361">
        <v>8</v>
      </c>
      <c r="ABF361">
        <v>8</v>
      </c>
      <c r="ABH361">
        <v>8</v>
      </c>
      <c r="ABJ361">
        <v>8</v>
      </c>
      <c r="ABL361">
        <v>8</v>
      </c>
      <c r="ABN361">
        <v>8</v>
      </c>
      <c r="ABP361">
        <v>8</v>
      </c>
      <c r="ABR361">
        <v>8</v>
      </c>
      <c r="ABT361">
        <v>8</v>
      </c>
      <c r="ABV361">
        <v>8</v>
      </c>
      <c r="ABX361">
        <v>8</v>
      </c>
      <c r="ABZ361">
        <v>8</v>
      </c>
      <c r="ACB361">
        <v>8</v>
      </c>
      <c r="ACD361">
        <v>8</v>
      </c>
      <c r="ACF361">
        <v>8</v>
      </c>
      <c r="ACH361">
        <v>8</v>
      </c>
      <c r="ACJ361">
        <v>8</v>
      </c>
      <c r="ACL361">
        <v>8</v>
      </c>
      <c r="ACN361">
        <v>8</v>
      </c>
      <c r="ACP361">
        <v>8</v>
      </c>
      <c r="ACR361">
        <v>8</v>
      </c>
      <c r="ACT361">
        <v>8</v>
      </c>
      <c r="ACV361">
        <v>8</v>
      </c>
      <c r="ACX361">
        <v>8</v>
      </c>
      <c r="ACZ361">
        <v>8</v>
      </c>
      <c r="ADB361">
        <v>8</v>
      </c>
      <c r="ADD361">
        <v>8</v>
      </c>
      <c r="ADF361">
        <v>8</v>
      </c>
      <c r="ADH361">
        <v>8</v>
      </c>
      <c r="ADJ361">
        <v>8</v>
      </c>
      <c r="ADL361">
        <v>8</v>
      </c>
      <c r="ADN361">
        <v>8</v>
      </c>
      <c r="ADP361">
        <v>8</v>
      </c>
      <c r="ADR361">
        <v>8</v>
      </c>
      <c r="ADT361">
        <v>8</v>
      </c>
      <c r="ADV361">
        <v>8</v>
      </c>
      <c r="ADX361">
        <v>8</v>
      </c>
      <c r="ADZ361">
        <v>8</v>
      </c>
      <c r="AEB361">
        <v>8</v>
      </c>
      <c r="AED361">
        <v>8</v>
      </c>
      <c r="AEF361">
        <v>8</v>
      </c>
      <c r="AEH361">
        <v>8</v>
      </c>
      <c r="AEJ361">
        <v>8</v>
      </c>
      <c r="AEL361">
        <v>8</v>
      </c>
      <c r="AEN361">
        <v>8</v>
      </c>
      <c r="AEP361">
        <v>8</v>
      </c>
      <c r="AER361">
        <v>8</v>
      </c>
      <c r="AET361">
        <v>8</v>
      </c>
      <c r="AEV361">
        <v>8</v>
      </c>
      <c r="AEX361">
        <v>8</v>
      </c>
      <c r="AEZ361">
        <v>8</v>
      </c>
      <c r="AFB361">
        <v>8</v>
      </c>
      <c r="AFD361">
        <v>8</v>
      </c>
      <c r="AFF361">
        <v>8</v>
      </c>
      <c r="AFH361">
        <v>8</v>
      </c>
      <c r="AFJ361">
        <v>8</v>
      </c>
      <c r="AFL361">
        <v>8</v>
      </c>
      <c r="AFN361">
        <v>8</v>
      </c>
      <c r="AFP361">
        <v>8</v>
      </c>
      <c r="AFR361">
        <v>8</v>
      </c>
      <c r="AFT361">
        <v>8</v>
      </c>
      <c r="AFV361">
        <v>8</v>
      </c>
      <c r="AFX361">
        <v>8</v>
      </c>
      <c r="AFZ361">
        <v>8</v>
      </c>
      <c r="AGB361">
        <v>8</v>
      </c>
      <c r="AGD361">
        <v>8</v>
      </c>
      <c r="AGF361">
        <v>8</v>
      </c>
      <c r="AGH361">
        <v>8</v>
      </c>
      <c r="AGJ361">
        <v>8</v>
      </c>
      <c r="AGL361">
        <v>8</v>
      </c>
      <c r="AGN361">
        <v>8</v>
      </c>
      <c r="AGP361">
        <v>8</v>
      </c>
      <c r="AGR361">
        <v>8</v>
      </c>
      <c r="AGT361">
        <v>8</v>
      </c>
      <c r="AGV361">
        <v>8</v>
      </c>
      <c r="AGX361">
        <v>8</v>
      </c>
      <c r="AGZ361">
        <v>8</v>
      </c>
      <c r="AHB361">
        <v>8</v>
      </c>
      <c r="AHD361">
        <v>8</v>
      </c>
      <c r="AHF361">
        <v>8</v>
      </c>
      <c r="AHH361">
        <v>8</v>
      </c>
      <c r="AHJ361">
        <v>8</v>
      </c>
      <c r="AHL361">
        <v>8</v>
      </c>
      <c r="AHN361">
        <v>8</v>
      </c>
      <c r="AHP361">
        <v>8</v>
      </c>
      <c r="AHR361">
        <v>8</v>
      </c>
      <c r="AHT361">
        <v>8</v>
      </c>
      <c r="AHV361">
        <v>8</v>
      </c>
      <c r="AHX361">
        <v>8</v>
      </c>
      <c r="AHZ361">
        <v>8</v>
      </c>
      <c r="AIB361">
        <v>8</v>
      </c>
      <c r="AID361">
        <v>8</v>
      </c>
      <c r="AIF361">
        <v>8</v>
      </c>
      <c r="AIH361">
        <v>8</v>
      </c>
      <c r="AIJ361">
        <v>8</v>
      </c>
      <c r="AIL361">
        <v>8</v>
      </c>
      <c r="AIN361">
        <v>8</v>
      </c>
      <c r="AIP361">
        <v>8</v>
      </c>
      <c r="AIR361">
        <v>8</v>
      </c>
      <c r="AIT361">
        <v>8</v>
      </c>
      <c r="AIV361">
        <v>8</v>
      </c>
      <c r="AIX361">
        <v>8</v>
      </c>
      <c r="AIZ361">
        <v>8</v>
      </c>
      <c r="AJB361">
        <v>8</v>
      </c>
      <c r="AJD361">
        <v>8</v>
      </c>
      <c r="AJF361">
        <v>8</v>
      </c>
      <c r="AJH361">
        <v>8</v>
      </c>
      <c r="AJJ361">
        <v>8</v>
      </c>
      <c r="AJL361">
        <v>8</v>
      </c>
      <c r="AJN361">
        <v>8</v>
      </c>
      <c r="AJP361">
        <v>8</v>
      </c>
      <c r="AJR361">
        <v>8</v>
      </c>
      <c r="AJT361">
        <v>8</v>
      </c>
      <c r="AJV361">
        <v>8</v>
      </c>
      <c r="AJX361">
        <v>8</v>
      </c>
      <c r="AJZ361">
        <v>8</v>
      </c>
      <c r="AKB361">
        <v>8</v>
      </c>
      <c r="AKD361">
        <v>8</v>
      </c>
      <c r="AKF361">
        <v>8</v>
      </c>
      <c r="AKH361">
        <v>8</v>
      </c>
      <c r="AKJ361">
        <v>8</v>
      </c>
      <c r="AKL361">
        <v>8</v>
      </c>
      <c r="AKN361">
        <v>8</v>
      </c>
      <c r="AKP361">
        <v>8</v>
      </c>
      <c r="AKR361">
        <v>8</v>
      </c>
      <c r="AKT361">
        <v>8</v>
      </c>
      <c r="AKV361">
        <v>8</v>
      </c>
      <c r="AKX361">
        <v>8</v>
      </c>
      <c r="AKZ361">
        <v>8</v>
      </c>
      <c r="ALB361">
        <v>8</v>
      </c>
      <c r="ALD361">
        <v>8</v>
      </c>
      <c r="ALF361">
        <v>8</v>
      </c>
      <c r="ALH361">
        <v>8</v>
      </c>
      <c r="ALJ361">
        <v>8</v>
      </c>
      <c r="ALL361">
        <v>8</v>
      </c>
      <c r="ALN361">
        <v>8</v>
      </c>
      <c r="ALP361">
        <v>8</v>
      </c>
      <c r="ALR361">
        <v>8</v>
      </c>
    </row>
    <row r="362" spans="1:1006" x14ac:dyDescent="0.25">
      <c r="A362">
        <v>67</v>
      </c>
      <c r="B362">
        <v>6.0255899999999993</v>
      </c>
      <c r="H362">
        <v>67</v>
      </c>
      <c r="J362">
        <v>67</v>
      </c>
      <c r="L362">
        <v>67</v>
      </c>
      <c r="N362">
        <v>67</v>
      </c>
      <c r="P362">
        <v>67</v>
      </c>
      <c r="R362">
        <v>67</v>
      </c>
      <c r="T362">
        <v>67</v>
      </c>
      <c r="V362">
        <v>67</v>
      </c>
      <c r="X362">
        <v>67</v>
      </c>
      <c r="Z362">
        <v>67</v>
      </c>
      <c r="AB362">
        <v>67</v>
      </c>
      <c r="AD362">
        <v>67</v>
      </c>
      <c r="AF362">
        <v>67</v>
      </c>
      <c r="AH362">
        <v>67</v>
      </c>
      <c r="AJ362">
        <v>67</v>
      </c>
      <c r="AL362">
        <v>67</v>
      </c>
      <c r="AN362">
        <v>67</v>
      </c>
      <c r="AP362">
        <v>67</v>
      </c>
      <c r="AR362">
        <v>67</v>
      </c>
      <c r="AT362">
        <v>67</v>
      </c>
      <c r="AV362">
        <v>67</v>
      </c>
      <c r="AX362">
        <v>67</v>
      </c>
      <c r="AZ362">
        <v>67</v>
      </c>
      <c r="BB362">
        <v>67</v>
      </c>
      <c r="BD362">
        <v>67</v>
      </c>
      <c r="BF362">
        <v>67</v>
      </c>
      <c r="BH362">
        <v>67</v>
      </c>
      <c r="BJ362">
        <v>67</v>
      </c>
      <c r="BL362">
        <v>67</v>
      </c>
      <c r="BN362">
        <v>67</v>
      </c>
      <c r="BP362">
        <v>67</v>
      </c>
      <c r="BR362">
        <v>67</v>
      </c>
      <c r="BT362">
        <v>67</v>
      </c>
      <c r="BV362">
        <v>67</v>
      </c>
      <c r="BX362">
        <v>67</v>
      </c>
      <c r="BZ362">
        <v>67</v>
      </c>
      <c r="CB362">
        <v>67</v>
      </c>
      <c r="CD362">
        <v>67</v>
      </c>
      <c r="CF362">
        <v>67</v>
      </c>
      <c r="CH362">
        <v>67</v>
      </c>
      <c r="CJ362">
        <v>67</v>
      </c>
      <c r="CL362">
        <v>67</v>
      </c>
      <c r="CN362">
        <v>67</v>
      </c>
      <c r="CP362">
        <v>67</v>
      </c>
      <c r="CR362">
        <v>67</v>
      </c>
      <c r="CT362">
        <v>67</v>
      </c>
      <c r="CV362">
        <v>67</v>
      </c>
      <c r="CX362">
        <v>67</v>
      </c>
      <c r="CZ362">
        <v>67</v>
      </c>
      <c r="DB362">
        <v>67</v>
      </c>
      <c r="DD362">
        <v>67</v>
      </c>
      <c r="DF362">
        <v>67</v>
      </c>
      <c r="DH362">
        <v>67</v>
      </c>
      <c r="DJ362">
        <v>67</v>
      </c>
      <c r="DL362">
        <v>67</v>
      </c>
      <c r="DN362">
        <v>67</v>
      </c>
      <c r="DP362">
        <v>67</v>
      </c>
      <c r="DR362">
        <v>67</v>
      </c>
      <c r="DT362">
        <v>67</v>
      </c>
      <c r="DV362">
        <v>67</v>
      </c>
      <c r="DX362">
        <v>67</v>
      </c>
      <c r="DZ362">
        <v>67</v>
      </c>
      <c r="EB362">
        <v>67</v>
      </c>
      <c r="ED362">
        <v>67</v>
      </c>
      <c r="EF362">
        <v>67</v>
      </c>
      <c r="EH362">
        <v>67</v>
      </c>
      <c r="EJ362">
        <v>67</v>
      </c>
      <c r="EL362">
        <v>67</v>
      </c>
      <c r="EN362">
        <v>67</v>
      </c>
      <c r="EP362">
        <v>67</v>
      </c>
      <c r="ER362">
        <v>67</v>
      </c>
      <c r="ET362">
        <v>67</v>
      </c>
      <c r="EV362">
        <v>67</v>
      </c>
      <c r="EX362">
        <v>67</v>
      </c>
      <c r="EZ362">
        <v>67</v>
      </c>
      <c r="FB362">
        <v>67</v>
      </c>
      <c r="FD362">
        <v>67</v>
      </c>
      <c r="FF362">
        <v>67</v>
      </c>
      <c r="FH362">
        <v>67</v>
      </c>
      <c r="FJ362">
        <v>67</v>
      </c>
      <c r="FL362">
        <v>67</v>
      </c>
      <c r="FN362">
        <v>67</v>
      </c>
      <c r="FP362">
        <v>67</v>
      </c>
      <c r="FR362">
        <v>67</v>
      </c>
      <c r="FT362">
        <v>67</v>
      </c>
      <c r="FV362">
        <v>67</v>
      </c>
      <c r="FX362">
        <v>67</v>
      </c>
      <c r="FZ362">
        <v>67</v>
      </c>
      <c r="GB362">
        <v>67</v>
      </c>
      <c r="GD362">
        <v>67</v>
      </c>
      <c r="GF362">
        <v>67</v>
      </c>
      <c r="GH362">
        <v>67</v>
      </c>
      <c r="GJ362">
        <v>67</v>
      </c>
      <c r="GL362">
        <v>67</v>
      </c>
      <c r="GN362">
        <v>67</v>
      </c>
      <c r="GP362">
        <v>67</v>
      </c>
      <c r="GR362">
        <v>67</v>
      </c>
      <c r="GT362">
        <v>67</v>
      </c>
      <c r="GV362">
        <v>67</v>
      </c>
      <c r="GX362">
        <v>67</v>
      </c>
      <c r="GZ362">
        <v>67</v>
      </c>
      <c r="HB362">
        <v>67</v>
      </c>
      <c r="HD362">
        <v>67</v>
      </c>
      <c r="HF362">
        <v>67</v>
      </c>
      <c r="HH362">
        <v>67</v>
      </c>
      <c r="HJ362">
        <v>67</v>
      </c>
      <c r="HL362">
        <v>67</v>
      </c>
      <c r="HN362">
        <v>67</v>
      </c>
      <c r="HP362">
        <v>67</v>
      </c>
      <c r="HR362">
        <v>67</v>
      </c>
      <c r="HT362">
        <v>67</v>
      </c>
      <c r="HV362">
        <v>67</v>
      </c>
      <c r="HX362">
        <v>67</v>
      </c>
      <c r="HZ362">
        <v>67</v>
      </c>
      <c r="IB362">
        <v>67</v>
      </c>
      <c r="ID362">
        <v>67</v>
      </c>
      <c r="IF362">
        <v>67</v>
      </c>
      <c r="IH362">
        <v>67</v>
      </c>
      <c r="IJ362">
        <v>67</v>
      </c>
      <c r="IL362">
        <v>67</v>
      </c>
      <c r="IN362">
        <v>67</v>
      </c>
      <c r="IP362">
        <v>67</v>
      </c>
      <c r="IR362">
        <v>67</v>
      </c>
      <c r="IT362">
        <v>67</v>
      </c>
      <c r="IV362">
        <v>67</v>
      </c>
      <c r="IX362">
        <v>67</v>
      </c>
      <c r="IZ362">
        <v>67</v>
      </c>
      <c r="JB362">
        <v>67</v>
      </c>
      <c r="JD362">
        <v>67</v>
      </c>
      <c r="JF362">
        <v>67</v>
      </c>
      <c r="JH362">
        <v>67</v>
      </c>
      <c r="JJ362">
        <v>67</v>
      </c>
      <c r="JL362">
        <v>67</v>
      </c>
      <c r="JN362">
        <v>67</v>
      </c>
      <c r="JP362">
        <v>67</v>
      </c>
      <c r="JR362">
        <v>67</v>
      </c>
      <c r="JT362">
        <v>67</v>
      </c>
      <c r="JV362">
        <v>67</v>
      </c>
      <c r="JX362">
        <v>67</v>
      </c>
      <c r="JZ362">
        <v>67</v>
      </c>
      <c r="KB362">
        <v>67</v>
      </c>
      <c r="KD362">
        <v>67</v>
      </c>
      <c r="KF362">
        <v>67</v>
      </c>
      <c r="KH362">
        <v>67</v>
      </c>
      <c r="KJ362">
        <v>67</v>
      </c>
      <c r="KL362">
        <v>67</v>
      </c>
      <c r="KN362">
        <v>67</v>
      </c>
      <c r="KP362">
        <v>67</v>
      </c>
      <c r="KR362">
        <v>67</v>
      </c>
      <c r="KT362">
        <v>67</v>
      </c>
      <c r="KV362">
        <v>67</v>
      </c>
      <c r="KX362">
        <v>67</v>
      </c>
      <c r="KZ362">
        <v>67</v>
      </c>
      <c r="LB362">
        <v>67</v>
      </c>
      <c r="LD362">
        <v>67</v>
      </c>
      <c r="LF362">
        <v>67</v>
      </c>
      <c r="LH362">
        <v>67</v>
      </c>
      <c r="LJ362">
        <v>67</v>
      </c>
      <c r="LL362">
        <v>67</v>
      </c>
      <c r="LN362">
        <v>67</v>
      </c>
      <c r="LP362">
        <v>67</v>
      </c>
      <c r="LR362">
        <v>67</v>
      </c>
      <c r="LT362">
        <v>67</v>
      </c>
      <c r="LV362">
        <v>67</v>
      </c>
      <c r="LX362">
        <v>67</v>
      </c>
      <c r="LZ362">
        <v>67</v>
      </c>
      <c r="MB362">
        <v>67</v>
      </c>
      <c r="MD362">
        <v>67</v>
      </c>
      <c r="MF362">
        <v>67</v>
      </c>
      <c r="MH362">
        <v>67</v>
      </c>
      <c r="MJ362">
        <v>67</v>
      </c>
      <c r="ML362">
        <v>67</v>
      </c>
      <c r="MN362">
        <v>67</v>
      </c>
      <c r="MP362">
        <v>67</v>
      </c>
      <c r="MR362">
        <v>67</v>
      </c>
      <c r="MT362">
        <v>67</v>
      </c>
      <c r="MV362">
        <v>67</v>
      </c>
      <c r="MX362">
        <v>67</v>
      </c>
      <c r="MZ362">
        <v>67</v>
      </c>
      <c r="NB362">
        <v>67</v>
      </c>
      <c r="ND362">
        <v>67</v>
      </c>
      <c r="NF362">
        <v>67</v>
      </c>
      <c r="NH362">
        <v>67</v>
      </c>
      <c r="NJ362">
        <v>67</v>
      </c>
      <c r="NL362">
        <v>67</v>
      </c>
      <c r="NN362">
        <v>67</v>
      </c>
      <c r="NP362">
        <v>67</v>
      </c>
      <c r="NR362">
        <v>67</v>
      </c>
      <c r="NT362">
        <v>67</v>
      </c>
      <c r="NV362">
        <v>67</v>
      </c>
      <c r="NX362">
        <v>67</v>
      </c>
      <c r="NZ362">
        <v>67</v>
      </c>
      <c r="OB362">
        <v>67</v>
      </c>
      <c r="OD362">
        <v>67</v>
      </c>
      <c r="OF362">
        <v>67</v>
      </c>
      <c r="OH362">
        <v>67</v>
      </c>
      <c r="OJ362">
        <v>67</v>
      </c>
      <c r="OL362">
        <v>67</v>
      </c>
      <c r="ON362">
        <v>67</v>
      </c>
      <c r="OP362">
        <v>67</v>
      </c>
      <c r="OR362">
        <v>67</v>
      </c>
      <c r="OT362">
        <v>67</v>
      </c>
      <c r="OV362">
        <v>67</v>
      </c>
      <c r="OX362">
        <v>67</v>
      </c>
      <c r="OZ362">
        <v>67</v>
      </c>
      <c r="PB362">
        <v>67</v>
      </c>
      <c r="PD362">
        <v>67</v>
      </c>
      <c r="PF362">
        <v>67</v>
      </c>
      <c r="PH362">
        <v>67</v>
      </c>
      <c r="PJ362">
        <v>67</v>
      </c>
      <c r="PL362">
        <v>67</v>
      </c>
      <c r="PN362">
        <v>67</v>
      </c>
      <c r="PP362">
        <v>67</v>
      </c>
      <c r="PR362">
        <v>67</v>
      </c>
      <c r="PT362">
        <v>67</v>
      </c>
      <c r="PV362">
        <v>67</v>
      </c>
      <c r="PX362">
        <v>67</v>
      </c>
      <c r="PZ362">
        <v>67</v>
      </c>
      <c r="QB362">
        <v>67</v>
      </c>
      <c r="QD362">
        <v>67</v>
      </c>
      <c r="QF362">
        <v>67</v>
      </c>
      <c r="QH362">
        <v>67</v>
      </c>
      <c r="QJ362">
        <v>67</v>
      </c>
      <c r="QL362">
        <v>67</v>
      </c>
      <c r="QN362">
        <v>67</v>
      </c>
      <c r="QP362">
        <v>67</v>
      </c>
      <c r="QR362">
        <v>67</v>
      </c>
      <c r="QT362">
        <v>67</v>
      </c>
      <c r="QV362">
        <v>67</v>
      </c>
      <c r="QX362">
        <v>67</v>
      </c>
      <c r="QZ362">
        <v>67</v>
      </c>
      <c r="RB362">
        <v>67</v>
      </c>
      <c r="RD362">
        <v>67</v>
      </c>
      <c r="RF362">
        <v>67</v>
      </c>
      <c r="RH362">
        <v>67</v>
      </c>
      <c r="RJ362">
        <v>67</v>
      </c>
      <c r="RL362">
        <v>67</v>
      </c>
      <c r="RN362">
        <v>67</v>
      </c>
      <c r="RP362">
        <v>67</v>
      </c>
      <c r="RR362">
        <v>67</v>
      </c>
      <c r="RT362">
        <v>67</v>
      </c>
      <c r="RV362">
        <v>67</v>
      </c>
      <c r="RX362">
        <v>67</v>
      </c>
      <c r="RZ362">
        <v>67</v>
      </c>
      <c r="SB362">
        <v>67</v>
      </c>
      <c r="SD362">
        <v>67</v>
      </c>
      <c r="SF362">
        <v>67</v>
      </c>
      <c r="SH362">
        <v>67</v>
      </c>
      <c r="SJ362">
        <v>67</v>
      </c>
      <c r="SL362">
        <v>67</v>
      </c>
      <c r="SN362">
        <v>67</v>
      </c>
      <c r="SP362">
        <v>67</v>
      </c>
      <c r="SR362">
        <v>67</v>
      </c>
      <c r="ST362">
        <v>67</v>
      </c>
      <c r="SV362">
        <v>67</v>
      </c>
      <c r="SX362">
        <v>67</v>
      </c>
      <c r="SZ362">
        <v>67</v>
      </c>
      <c r="TB362">
        <v>67</v>
      </c>
      <c r="TD362">
        <v>67</v>
      </c>
      <c r="TF362">
        <v>67</v>
      </c>
      <c r="TH362">
        <v>67</v>
      </c>
      <c r="TJ362">
        <v>67</v>
      </c>
      <c r="TL362">
        <v>67</v>
      </c>
      <c r="TN362">
        <v>67</v>
      </c>
      <c r="TP362">
        <v>67</v>
      </c>
      <c r="TR362">
        <v>67</v>
      </c>
      <c r="TT362">
        <v>67</v>
      </c>
      <c r="TV362">
        <v>67</v>
      </c>
      <c r="TX362">
        <v>67</v>
      </c>
      <c r="TZ362">
        <v>67</v>
      </c>
      <c r="UB362">
        <v>67</v>
      </c>
      <c r="UD362">
        <v>67</v>
      </c>
      <c r="UF362">
        <v>67</v>
      </c>
      <c r="UH362">
        <v>67</v>
      </c>
      <c r="UJ362">
        <v>67</v>
      </c>
      <c r="UL362">
        <v>67</v>
      </c>
      <c r="UN362">
        <v>67</v>
      </c>
      <c r="UP362">
        <v>67</v>
      </c>
      <c r="UR362">
        <v>67</v>
      </c>
      <c r="UT362">
        <v>67</v>
      </c>
      <c r="UV362">
        <v>67</v>
      </c>
      <c r="UX362">
        <v>67</v>
      </c>
      <c r="UZ362">
        <v>67</v>
      </c>
      <c r="VB362">
        <v>67</v>
      </c>
      <c r="VD362">
        <v>67</v>
      </c>
      <c r="VF362">
        <v>67</v>
      </c>
      <c r="VH362">
        <v>67</v>
      </c>
      <c r="VJ362">
        <v>67</v>
      </c>
      <c r="VL362">
        <v>67</v>
      </c>
      <c r="VN362">
        <v>67</v>
      </c>
      <c r="VP362">
        <v>67</v>
      </c>
      <c r="VR362">
        <v>67</v>
      </c>
      <c r="VT362">
        <v>67</v>
      </c>
      <c r="VV362">
        <v>67</v>
      </c>
      <c r="VX362">
        <v>67</v>
      </c>
      <c r="VZ362">
        <v>67</v>
      </c>
      <c r="WB362">
        <v>67</v>
      </c>
      <c r="WD362">
        <v>67</v>
      </c>
      <c r="WF362">
        <v>67</v>
      </c>
      <c r="WH362">
        <v>67</v>
      </c>
      <c r="WJ362">
        <v>67</v>
      </c>
      <c r="WL362">
        <v>67</v>
      </c>
      <c r="WN362">
        <v>67</v>
      </c>
      <c r="WP362">
        <v>67</v>
      </c>
      <c r="WR362">
        <v>67</v>
      </c>
      <c r="WT362">
        <v>67</v>
      </c>
      <c r="WV362">
        <v>67</v>
      </c>
      <c r="WX362">
        <v>67</v>
      </c>
      <c r="WZ362">
        <v>67</v>
      </c>
      <c r="XB362">
        <v>67</v>
      </c>
      <c r="XD362">
        <v>67</v>
      </c>
      <c r="XF362">
        <v>67</v>
      </c>
      <c r="XH362">
        <v>67</v>
      </c>
      <c r="XJ362">
        <v>67</v>
      </c>
      <c r="XL362">
        <v>67</v>
      </c>
      <c r="XN362">
        <v>67</v>
      </c>
      <c r="XP362">
        <v>67</v>
      </c>
      <c r="XR362">
        <v>67</v>
      </c>
      <c r="XT362">
        <v>67</v>
      </c>
      <c r="XV362">
        <v>67</v>
      </c>
      <c r="XX362">
        <v>67</v>
      </c>
      <c r="XZ362">
        <v>67</v>
      </c>
      <c r="YB362">
        <v>67</v>
      </c>
      <c r="YD362">
        <v>67</v>
      </c>
      <c r="YF362">
        <v>67</v>
      </c>
      <c r="YH362">
        <v>67</v>
      </c>
      <c r="YJ362">
        <v>67</v>
      </c>
      <c r="YL362">
        <v>67</v>
      </c>
      <c r="YN362">
        <v>67</v>
      </c>
      <c r="YP362">
        <v>67</v>
      </c>
      <c r="YR362">
        <v>67</v>
      </c>
      <c r="YT362">
        <v>67</v>
      </c>
      <c r="YV362">
        <v>67</v>
      </c>
      <c r="YX362">
        <v>67</v>
      </c>
      <c r="YZ362">
        <v>67</v>
      </c>
      <c r="ZB362">
        <v>67</v>
      </c>
      <c r="ZD362">
        <v>67</v>
      </c>
      <c r="ZF362">
        <v>67</v>
      </c>
      <c r="ZH362">
        <v>67</v>
      </c>
      <c r="ZJ362">
        <v>67</v>
      </c>
      <c r="ZL362">
        <v>67</v>
      </c>
      <c r="ZN362">
        <v>67</v>
      </c>
      <c r="ZP362">
        <v>67</v>
      </c>
      <c r="ZR362">
        <v>67</v>
      </c>
      <c r="ZT362">
        <v>67</v>
      </c>
      <c r="ZV362">
        <v>67</v>
      </c>
      <c r="ZX362">
        <v>67</v>
      </c>
      <c r="ZZ362">
        <v>67</v>
      </c>
      <c r="AAB362">
        <v>67</v>
      </c>
      <c r="AAD362">
        <v>67</v>
      </c>
      <c r="AAF362">
        <v>67</v>
      </c>
      <c r="AAH362">
        <v>67</v>
      </c>
      <c r="AAJ362">
        <v>67</v>
      </c>
      <c r="AAL362">
        <v>67</v>
      </c>
      <c r="AAN362">
        <v>67</v>
      </c>
      <c r="AAP362">
        <v>67</v>
      </c>
      <c r="AAR362">
        <v>67</v>
      </c>
      <c r="AAT362">
        <v>67</v>
      </c>
      <c r="AAV362">
        <v>67</v>
      </c>
      <c r="AAX362">
        <v>67</v>
      </c>
      <c r="AAZ362">
        <v>67</v>
      </c>
      <c r="ABB362">
        <v>67</v>
      </c>
      <c r="ABD362">
        <v>67</v>
      </c>
      <c r="ABF362">
        <v>67</v>
      </c>
      <c r="ABH362">
        <v>67</v>
      </c>
      <c r="ABJ362">
        <v>67</v>
      </c>
      <c r="ABL362">
        <v>67</v>
      </c>
      <c r="ABN362">
        <v>67</v>
      </c>
      <c r="ABP362">
        <v>67</v>
      </c>
      <c r="ABR362">
        <v>67</v>
      </c>
      <c r="ABT362">
        <v>67</v>
      </c>
      <c r="ABV362">
        <v>67</v>
      </c>
      <c r="ABX362">
        <v>67</v>
      </c>
      <c r="ABZ362">
        <v>67</v>
      </c>
      <c r="ACB362">
        <v>67</v>
      </c>
      <c r="ACD362">
        <v>67</v>
      </c>
      <c r="ACF362">
        <v>67</v>
      </c>
      <c r="ACH362">
        <v>67</v>
      </c>
      <c r="ACJ362">
        <v>67</v>
      </c>
      <c r="ACL362">
        <v>67</v>
      </c>
      <c r="ACN362">
        <v>67</v>
      </c>
      <c r="ACP362">
        <v>67</v>
      </c>
      <c r="ACR362">
        <v>67</v>
      </c>
      <c r="ACT362">
        <v>67</v>
      </c>
      <c r="ACV362">
        <v>67</v>
      </c>
      <c r="ACX362">
        <v>67</v>
      </c>
      <c r="ACZ362">
        <v>67</v>
      </c>
      <c r="ADB362">
        <v>67</v>
      </c>
      <c r="ADD362">
        <v>67</v>
      </c>
      <c r="ADF362">
        <v>67</v>
      </c>
      <c r="ADH362">
        <v>67</v>
      </c>
      <c r="ADJ362">
        <v>67</v>
      </c>
      <c r="ADL362">
        <v>67</v>
      </c>
      <c r="ADN362">
        <v>67</v>
      </c>
      <c r="ADP362">
        <v>67</v>
      </c>
      <c r="ADR362">
        <v>67</v>
      </c>
      <c r="ADT362">
        <v>67</v>
      </c>
      <c r="ADV362">
        <v>67</v>
      </c>
      <c r="ADX362">
        <v>67</v>
      </c>
      <c r="ADZ362">
        <v>67</v>
      </c>
      <c r="AEB362">
        <v>67</v>
      </c>
      <c r="AED362">
        <v>67</v>
      </c>
      <c r="AEF362">
        <v>67</v>
      </c>
      <c r="AEH362">
        <v>67</v>
      </c>
      <c r="AEJ362">
        <v>67</v>
      </c>
      <c r="AEL362">
        <v>67</v>
      </c>
      <c r="AEN362">
        <v>67</v>
      </c>
      <c r="AEP362">
        <v>67</v>
      </c>
      <c r="AER362">
        <v>67</v>
      </c>
      <c r="AET362">
        <v>67</v>
      </c>
      <c r="AEV362">
        <v>67</v>
      </c>
      <c r="AEX362">
        <v>67</v>
      </c>
      <c r="AEZ362">
        <v>67</v>
      </c>
      <c r="AFB362">
        <v>67</v>
      </c>
      <c r="AFD362">
        <v>67</v>
      </c>
      <c r="AFF362">
        <v>67</v>
      </c>
      <c r="AFH362">
        <v>67</v>
      </c>
      <c r="AFJ362">
        <v>67</v>
      </c>
      <c r="AFL362">
        <v>67</v>
      </c>
      <c r="AFN362">
        <v>67</v>
      </c>
      <c r="AFP362">
        <v>67</v>
      </c>
      <c r="AFR362">
        <v>67</v>
      </c>
      <c r="AFT362">
        <v>67</v>
      </c>
      <c r="AFV362">
        <v>67</v>
      </c>
      <c r="AFX362">
        <v>67</v>
      </c>
      <c r="AFZ362">
        <v>67</v>
      </c>
      <c r="AGB362">
        <v>67</v>
      </c>
      <c r="AGD362">
        <v>67</v>
      </c>
      <c r="AGF362">
        <v>67</v>
      </c>
      <c r="AGH362">
        <v>67</v>
      </c>
      <c r="AGJ362">
        <v>67</v>
      </c>
      <c r="AGL362">
        <v>67</v>
      </c>
      <c r="AGN362">
        <v>67</v>
      </c>
      <c r="AGP362">
        <v>67</v>
      </c>
      <c r="AGR362">
        <v>67</v>
      </c>
      <c r="AGT362">
        <v>67</v>
      </c>
      <c r="AGV362">
        <v>67</v>
      </c>
      <c r="AGX362">
        <v>67</v>
      </c>
      <c r="AGZ362">
        <v>67</v>
      </c>
      <c r="AHB362">
        <v>67</v>
      </c>
      <c r="AHD362">
        <v>67</v>
      </c>
      <c r="AHF362">
        <v>67</v>
      </c>
      <c r="AHH362">
        <v>67</v>
      </c>
      <c r="AHJ362">
        <v>67</v>
      </c>
      <c r="AHL362">
        <v>67</v>
      </c>
      <c r="AHN362">
        <v>67</v>
      </c>
      <c r="AHP362">
        <v>67</v>
      </c>
      <c r="AHR362">
        <v>67</v>
      </c>
      <c r="AHT362">
        <v>67</v>
      </c>
      <c r="AHV362">
        <v>67</v>
      </c>
      <c r="AHX362">
        <v>67</v>
      </c>
      <c r="AHZ362">
        <v>67</v>
      </c>
      <c r="AIB362">
        <v>67</v>
      </c>
      <c r="AID362">
        <v>67</v>
      </c>
      <c r="AIF362">
        <v>67</v>
      </c>
      <c r="AIH362">
        <v>67</v>
      </c>
      <c r="AIJ362">
        <v>67</v>
      </c>
      <c r="AIL362">
        <v>67</v>
      </c>
      <c r="AIN362">
        <v>67</v>
      </c>
      <c r="AIP362">
        <v>67</v>
      </c>
      <c r="AIR362">
        <v>67</v>
      </c>
      <c r="AIT362">
        <v>67</v>
      </c>
      <c r="AIV362">
        <v>67</v>
      </c>
      <c r="AIX362">
        <v>67</v>
      </c>
      <c r="AIZ362">
        <v>67</v>
      </c>
      <c r="AJB362">
        <v>67</v>
      </c>
      <c r="AJD362">
        <v>67</v>
      </c>
      <c r="AJF362">
        <v>67</v>
      </c>
      <c r="AJH362">
        <v>67</v>
      </c>
      <c r="AJJ362">
        <v>67</v>
      </c>
      <c r="AJL362">
        <v>67</v>
      </c>
      <c r="AJN362">
        <v>67</v>
      </c>
      <c r="AJP362">
        <v>67</v>
      </c>
      <c r="AJR362">
        <v>67</v>
      </c>
      <c r="AJT362">
        <v>67</v>
      </c>
      <c r="AJV362">
        <v>67</v>
      </c>
      <c r="AJX362">
        <v>67</v>
      </c>
      <c r="AJZ362">
        <v>67</v>
      </c>
      <c r="AKB362">
        <v>67</v>
      </c>
      <c r="AKD362">
        <v>67</v>
      </c>
      <c r="AKF362">
        <v>67</v>
      </c>
      <c r="AKH362">
        <v>67</v>
      </c>
      <c r="AKJ362">
        <v>67</v>
      </c>
      <c r="AKL362">
        <v>67</v>
      </c>
      <c r="AKN362">
        <v>67</v>
      </c>
      <c r="AKP362">
        <v>67</v>
      </c>
      <c r="AKR362">
        <v>67</v>
      </c>
      <c r="AKT362">
        <v>67</v>
      </c>
      <c r="AKV362">
        <v>67</v>
      </c>
      <c r="AKX362">
        <v>67</v>
      </c>
      <c r="AKZ362">
        <v>67</v>
      </c>
      <c r="ALB362">
        <v>67</v>
      </c>
      <c r="ALD362">
        <v>67</v>
      </c>
      <c r="ALF362">
        <v>67</v>
      </c>
      <c r="ALH362">
        <v>67</v>
      </c>
      <c r="ALJ362">
        <v>67</v>
      </c>
      <c r="ALL362">
        <v>67</v>
      </c>
      <c r="ALN362">
        <v>67</v>
      </c>
      <c r="ALP362">
        <v>67</v>
      </c>
      <c r="ALR362">
        <v>67</v>
      </c>
    </row>
    <row r="363" spans="1:1006" x14ac:dyDescent="0.25">
      <c r="A363">
        <v>62</v>
      </c>
      <c r="B363">
        <v>6.0253499999999987</v>
      </c>
      <c r="H363">
        <v>62</v>
      </c>
      <c r="J363">
        <v>62</v>
      </c>
      <c r="L363">
        <v>62</v>
      </c>
      <c r="N363">
        <v>62</v>
      </c>
      <c r="P363">
        <v>62</v>
      </c>
      <c r="R363">
        <v>62</v>
      </c>
      <c r="T363">
        <v>62</v>
      </c>
      <c r="V363">
        <v>62</v>
      </c>
      <c r="X363">
        <v>62</v>
      </c>
      <c r="Z363">
        <v>62</v>
      </c>
      <c r="AB363">
        <v>62</v>
      </c>
      <c r="AD363">
        <v>62</v>
      </c>
      <c r="AF363">
        <v>62</v>
      </c>
      <c r="AH363">
        <v>62</v>
      </c>
      <c r="AJ363">
        <v>62</v>
      </c>
      <c r="AL363">
        <v>62</v>
      </c>
      <c r="AN363">
        <v>62</v>
      </c>
      <c r="AP363">
        <v>62</v>
      </c>
      <c r="AR363">
        <v>62</v>
      </c>
      <c r="AT363">
        <v>62</v>
      </c>
      <c r="AV363">
        <v>62</v>
      </c>
      <c r="AX363">
        <v>62</v>
      </c>
      <c r="AZ363">
        <v>62</v>
      </c>
      <c r="BB363">
        <v>62</v>
      </c>
      <c r="BD363">
        <v>62</v>
      </c>
      <c r="BF363">
        <v>62</v>
      </c>
      <c r="BH363">
        <v>62</v>
      </c>
      <c r="BJ363">
        <v>62</v>
      </c>
      <c r="BL363">
        <v>62</v>
      </c>
      <c r="BN363">
        <v>62</v>
      </c>
      <c r="BP363">
        <v>62</v>
      </c>
      <c r="BR363">
        <v>62</v>
      </c>
      <c r="BT363">
        <v>62</v>
      </c>
      <c r="BV363">
        <v>62</v>
      </c>
      <c r="BX363">
        <v>62</v>
      </c>
      <c r="BZ363">
        <v>62</v>
      </c>
      <c r="CB363">
        <v>62</v>
      </c>
      <c r="CD363">
        <v>62</v>
      </c>
      <c r="CF363">
        <v>62</v>
      </c>
      <c r="CH363">
        <v>62</v>
      </c>
      <c r="CJ363">
        <v>62</v>
      </c>
      <c r="CL363">
        <v>62</v>
      </c>
      <c r="CN363">
        <v>62</v>
      </c>
      <c r="CP363">
        <v>62</v>
      </c>
      <c r="CR363">
        <v>62</v>
      </c>
      <c r="CT363">
        <v>62</v>
      </c>
      <c r="CV363">
        <v>62</v>
      </c>
      <c r="CX363">
        <v>62</v>
      </c>
      <c r="CZ363">
        <v>62</v>
      </c>
      <c r="DB363">
        <v>62</v>
      </c>
      <c r="DD363">
        <v>62</v>
      </c>
      <c r="DF363">
        <v>62</v>
      </c>
      <c r="DH363">
        <v>62</v>
      </c>
      <c r="DJ363">
        <v>62</v>
      </c>
      <c r="DL363">
        <v>62</v>
      </c>
      <c r="DN363">
        <v>62</v>
      </c>
      <c r="DP363">
        <v>62</v>
      </c>
      <c r="DR363">
        <v>62</v>
      </c>
      <c r="DT363">
        <v>62</v>
      </c>
      <c r="DV363">
        <v>62</v>
      </c>
      <c r="DX363">
        <v>62</v>
      </c>
      <c r="DZ363">
        <v>62</v>
      </c>
      <c r="EB363">
        <v>62</v>
      </c>
      <c r="ED363">
        <v>62</v>
      </c>
      <c r="EF363">
        <v>62</v>
      </c>
      <c r="EH363">
        <v>62</v>
      </c>
      <c r="EJ363">
        <v>62</v>
      </c>
      <c r="EL363">
        <v>62</v>
      </c>
      <c r="EN363">
        <v>62</v>
      </c>
      <c r="EP363">
        <v>62</v>
      </c>
      <c r="ER363">
        <v>62</v>
      </c>
      <c r="ET363">
        <v>62</v>
      </c>
      <c r="EV363">
        <v>62</v>
      </c>
      <c r="EX363">
        <v>62</v>
      </c>
      <c r="EZ363">
        <v>62</v>
      </c>
      <c r="FB363">
        <v>62</v>
      </c>
      <c r="FD363">
        <v>62</v>
      </c>
      <c r="FF363">
        <v>62</v>
      </c>
      <c r="FH363">
        <v>62</v>
      </c>
      <c r="FJ363">
        <v>62</v>
      </c>
      <c r="FL363">
        <v>62</v>
      </c>
      <c r="FN363">
        <v>62</v>
      </c>
      <c r="FP363">
        <v>62</v>
      </c>
      <c r="FR363">
        <v>62</v>
      </c>
      <c r="FT363">
        <v>62</v>
      </c>
      <c r="FV363">
        <v>62</v>
      </c>
      <c r="FX363">
        <v>62</v>
      </c>
      <c r="FZ363">
        <v>62</v>
      </c>
      <c r="GB363">
        <v>62</v>
      </c>
      <c r="GD363">
        <v>62</v>
      </c>
      <c r="GF363">
        <v>62</v>
      </c>
      <c r="GH363">
        <v>62</v>
      </c>
      <c r="GJ363">
        <v>62</v>
      </c>
      <c r="GL363">
        <v>62</v>
      </c>
      <c r="GN363">
        <v>62</v>
      </c>
      <c r="GP363">
        <v>62</v>
      </c>
      <c r="GR363">
        <v>62</v>
      </c>
      <c r="GT363">
        <v>62</v>
      </c>
      <c r="GV363">
        <v>62</v>
      </c>
      <c r="GX363">
        <v>62</v>
      </c>
      <c r="GZ363">
        <v>62</v>
      </c>
      <c r="HB363">
        <v>62</v>
      </c>
      <c r="HD363">
        <v>62</v>
      </c>
      <c r="HF363">
        <v>62</v>
      </c>
      <c r="HH363">
        <v>62</v>
      </c>
      <c r="HJ363">
        <v>62</v>
      </c>
      <c r="HL363">
        <v>62</v>
      </c>
      <c r="HN363">
        <v>62</v>
      </c>
      <c r="HP363">
        <v>62</v>
      </c>
      <c r="HR363">
        <v>62</v>
      </c>
      <c r="HT363">
        <v>62</v>
      </c>
      <c r="HV363">
        <v>62</v>
      </c>
      <c r="HX363">
        <v>62</v>
      </c>
      <c r="HZ363">
        <v>62</v>
      </c>
      <c r="IB363">
        <v>62</v>
      </c>
      <c r="ID363">
        <v>62</v>
      </c>
      <c r="IF363">
        <v>62</v>
      </c>
      <c r="IH363">
        <v>62</v>
      </c>
      <c r="IJ363">
        <v>62</v>
      </c>
      <c r="IL363">
        <v>62</v>
      </c>
      <c r="IN363">
        <v>62</v>
      </c>
      <c r="IP363">
        <v>62</v>
      </c>
      <c r="IR363">
        <v>62</v>
      </c>
      <c r="IT363">
        <v>62</v>
      </c>
      <c r="IV363">
        <v>62</v>
      </c>
      <c r="IX363">
        <v>62</v>
      </c>
      <c r="IZ363">
        <v>62</v>
      </c>
      <c r="JB363">
        <v>62</v>
      </c>
      <c r="JD363">
        <v>62</v>
      </c>
      <c r="JF363">
        <v>62</v>
      </c>
      <c r="JH363">
        <v>62</v>
      </c>
      <c r="JJ363">
        <v>62</v>
      </c>
      <c r="JL363">
        <v>62</v>
      </c>
      <c r="JN363">
        <v>62</v>
      </c>
      <c r="JP363">
        <v>62</v>
      </c>
      <c r="JR363">
        <v>62</v>
      </c>
      <c r="JT363">
        <v>62</v>
      </c>
      <c r="JV363">
        <v>62</v>
      </c>
      <c r="JX363">
        <v>62</v>
      </c>
      <c r="JZ363">
        <v>62</v>
      </c>
      <c r="KB363">
        <v>62</v>
      </c>
      <c r="KD363">
        <v>62</v>
      </c>
      <c r="KF363">
        <v>62</v>
      </c>
      <c r="KH363">
        <v>62</v>
      </c>
      <c r="KJ363">
        <v>62</v>
      </c>
      <c r="KL363">
        <v>62</v>
      </c>
      <c r="KN363">
        <v>62</v>
      </c>
      <c r="KP363">
        <v>62</v>
      </c>
      <c r="KR363">
        <v>62</v>
      </c>
      <c r="KT363">
        <v>62</v>
      </c>
      <c r="KV363">
        <v>62</v>
      </c>
      <c r="KX363">
        <v>62</v>
      </c>
      <c r="KZ363">
        <v>62</v>
      </c>
      <c r="LB363">
        <v>62</v>
      </c>
      <c r="LD363">
        <v>62</v>
      </c>
      <c r="LF363">
        <v>62</v>
      </c>
      <c r="LH363">
        <v>62</v>
      </c>
      <c r="LJ363">
        <v>62</v>
      </c>
      <c r="LL363">
        <v>62</v>
      </c>
      <c r="LN363">
        <v>62</v>
      </c>
      <c r="LP363">
        <v>62</v>
      </c>
      <c r="LR363">
        <v>62</v>
      </c>
      <c r="LT363">
        <v>62</v>
      </c>
      <c r="LV363">
        <v>62</v>
      </c>
      <c r="LX363">
        <v>62</v>
      </c>
      <c r="LZ363">
        <v>62</v>
      </c>
      <c r="MB363">
        <v>62</v>
      </c>
      <c r="MD363">
        <v>62</v>
      </c>
      <c r="MF363">
        <v>62</v>
      </c>
      <c r="MH363">
        <v>62</v>
      </c>
      <c r="MJ363">
        <v>62</v>
      </c>
      <c r="ML363">
        <v>62</v>
      </c>
      <c r="MN363">
        <v>62</v>
      </c>
      <c r="MP363">
        <v>62</v>
      </c>
      <c r="MR363">
        <v>62</v>
      </c>
      <c r="MT363">
        <v>62</v>
      </c>
      <c r="MV363">
        <v>62</v>
      </c>
      <c r="MX363">
        <v>62</v>
      </c>
      <c r="MZ363">
        <v>62</v>
      </c>
      <c r="NB363">
        <v>62</v>
      </c>
      <c r="ND363">
        <v>62</v>
      </c>
      <c r="NF363">
        <v>62</v>
      </c>
      <c r="NH363">
        <v>62</v>
      </c>
      <c r="NJ363">
        <v>62</v>
      </c>
      <c r="NL363">
        <v>62</v>
      </c>
      <c r="NN363">
        <v>62</v>
      </c>
      <c r="NP363">
        <v>62</v>
      </c>
      <c r="NR363">
        <v>62</v>
      </c>
      <c r="NT363">
        <v>62</v>
      </c>
      <c r="NV363">
        <v>62</v>
      </c>
      <c r="NX363">
        <v>62</v>
      </c>
      <c r="NZ363">
        <v>62</v>
      </c>
      <c r="OB363">
        <v>62</v>
      </c>
      <c r="OD363">
        <v>62</v>
      </c>
      <c r="OF363">
        <v>62</v>
      </c>
      <c r="OH363">
        <v>62</v>
      </c>
      <c r="OJ363">
        <v>62</v>
      </c>
      <c r="OL363">
        <v>62</v>
      </c>
      <c r="ON363">
        <v>62</v>
      </c>
      <c r="OP363">
        <v>62</v>
      </c>
      <c r="OR363">
        <v>62</v>
      </c>
      <c r="OT363">
        <v>62</v>
      </c>
      <c r="OV363">
        <v>62</v>
      </c>
      <c r="OX363">
        <v>62</v>
      </c>
      <c r="OZ363">
        <v>62</v>
      </c>
      <c r="PB363">
        <v>62</v>
      </c>
      <c r="PD363">
        <v>62</v>
      </c>
      <c r="PF363">
        <v>62</v>
      </c>
      <c r="PH363">
        <v>62</v>
      </c>
      <c r="PJ363">
        <v>62</v>
      </c>
      <c r="PL363">
        <v>62</v>
      </c>
      <c r="PN363">
        <v>62</v>
      </c>
      <c r="PP363">
        <v>62</v>
      </c>
      <c r="PR363">
        <v>62</v>
      </c>
      <c r="PT363">
        <v>62</v>
      </c>
      <c r="PV363">
        <v>62</v>
      </c>
      <c r="PX363">
        <v>62</v>
      </c>
      <c r="PZ363">
        <v>62</v>
      </c>
      <c r="QB363">
        <v>62</v>
      </c>
      <c r="QD363">
        <v>62</v>
      </c>
      <c r="QF363">
        <v>62</v>
      </c>
      <c r="QH363">
        <v>62</v>
      </c>
      <c r="QJ363">
        <v>62</v>
      </c>
      <c r="QL363">
        <v>62</v>
      </c>
      <c r="QN363">
        <v>62</v>
      </c>
      <c r="QP363">
        <v>62</v>
      </c>
      <c r="QR363">
        <v>62</v>
      </c>
      <c r="QT363">
        <v>62</v>
      </c>
      <c r="QV363">
        <v>62</v>
      </c>
      <c r="QX363">
        <v>62</v>
      </c>
      <c r="QZ363">
        <v>62</v>
      </c>
      <c r="RB363">
        <v>62</v>
      </c>
      <c r="RD363">
        <v>62</v>
      </c>
      <c r="RF363">
        <v>62</v>
      </c>
      <c r="RH363">
        <v>62</v>
      </c>
      <c r="RJ363">
        <v>62</v>
      </c>
      <c r="RL363">
        <v>62</v>
      </c>
      <c r="RN363">
        <v>62</v>
      </c>
      <c r="RP363">
        <v>62</v>
      </c>
      <c r="RR363">
        <v>62</v>
      </c>
      <c r="RT363">
        <v>62</v>
      </c>
      <c r="RV363">
        <v>62</v>
      </c>
      <c r="RX363">
        <v>62</v>
      </c>
      <c r="RZ363">
        <v>62</v>
      </c>
      <c r="SB363">
        <v>62</v>
      </c>
      <c r="SD363">
        <v>62</v>
      </c>
      <c r="SF363">
        <v>62</v>
      </c>
      <c r="SH363">
        <v>62</v>
      </c>
      <c r="SJ363">
        <v>62</v>
      </c>
      <c r="SL363">
        <v>62</v>
      </c>
      <c r="SN363">
        <v>62</v>
      </c>
      <c r="SP363">
        <v>62</v>
      </c>
      <c r="SR363">
        <v>62</v>
      </c>
      <c r="ST363">
        <v>62</v>
      </c>
      <c r="SV363">
        <v>62</v>
      </c>
      <c r="SX363">
        <v>62</v>
      </c>
      <c r="SZ363">
        <v>62</v>
      </c>
      <c r="TB363">
        <v>62</v>
      </c>
      <c r="TD363">
        <v>62</v>
      </c>
      <c r="TF363">
        <v>62</v>
      </c>
      <c r="TH363">
        <v>62</v>
      </c>
      <c r="TJ363">
        <v>62</v>
      </c>
      <c r="TL363">
        <v>62</v>
      </c>
      <c r="TN363">
        <v>62</v>
      </c>
      <c r="TP363">
        <v>62</v>
      </c>
      <c r="TR363">
        <v>62</v>
      </c>
      <c r="TT363">
        <v>62</v>
      </c>
      <c r="TV363">
        <v>62</v>
      </c>
      <c r="TX363">
        <v>62</v>
      </c>
      <c r="TZ363">
        <v>62</v>
      </c>
      <c r="UB363">
        <v>62</v>
      </c>
      <c r="UD363">
        <v>62</v>
      </c>
      <c r="UF363">
        <v>62</v>
      </c>
      <c r="UH363">
        <v>62</v>
      </c>
      <c r="UJ363">
        <v>62</v>
      </c>
      <c r="UL363">
        <v>62</v>
      </c>
      <c r="UN363">
        <v>62</v>
      </c>
      <c r="UP363">
        <v>62</v>
      </c>
      <c r="UR363">
        <v>62</v>
      </c>
      <c r="UT363">
        <v>62</v>
      </c>
      <c r="UV363">
        <v>62</v>
      </c>
      <c r="UX363">
        <v>62</v>
      </c>
      <c r="UZ363">
        <v>62</v>
      </c>
      <c r="VB363">
        <v>62</v>
      </c>
      <c r="VD363">
        <v>62</v>
      </c>
      <c r="VF363">
        <v>62</v>
      </c>
      <c r="VH363">
        <v>62</v>
      </c>
      <c r="VJ363">
        <v>62</v>
      </c>
      <c r="VL363">
        <v>62</v>
      </c>
      <c r="VN363">
        <v>62</v>
      </c>
      <c r="VP363">
        <v>62</v>
      </c>
      <c r="VR363">
        <v>62</v>
      </c>
      <c r="VT363">
        <v>62</v>
      </c>
      <c r="VV363">
        <v>62</v>
      </c>
      <c r="VX363">
        <v>62</v>
      </c>
      <c r="VZ363">
        <v>62</v>
      </c>
      <c r="WB363">
        <v>62</v>
      </c>
      <c r="WD363">
        <v>62</v>
      </c>
      <c r="WF363">
        <v>62</v>
      </c>
      <c r="WH363">
        <v>62</v>
      </c>
      <c r="WJ363">
        <v>62</v>
      </c>
      <c r="WL363">
        <v>62</v>
      </c>
      <c r="WN363">
        <v>62</v>
      </c>
      <c r="WP363">
        <v>62</v>
      </c>
      <c r="WR363">
        <v>62</v>
      </c>
      <c r="WT363">
        <v>62</v>
      </c>
      <c r="WV363">
        <v>62</v>
      </c>
      <c r="WX363">
        <v>62</v>
      </c>
      <c r="WZ363">
        <v>62</v>
      </c>
      <c r="XB363">
        <v>62</v>
      </c>
      <c r="XD363">
        <v>62</v>
      </c>
      <c r="XF363">
        <v>62</v>
      </c>
      <c r="XH363">
        <v>62</v>
      </c>
      <c r="XJ363">
        <v>62</v>
      </c>
      <c r="XL363">
        <v>62</v>
      </c>
      <c r="XN363">
        <v>62</v>
      </c>
      <c r="XP363">
        <v>62</v>
      </c>
      <c r="XR363">
        <v>62</v>
      </c>
      <c r="XT363">
        <v>62</v>
      </c>
      <c r="XV363">
        <v>62</v>
      </c>
      <c r="XX363">
        <v>62</v>
      </c>
      <c r="XZ363">
        <v>62</v>
      </c>
      <c r="YB363">
        <v>62</v>
      </c>
      <c r="YD363">
        <v>62</v>
      </c>
      <c r="YF363">
        <v>62</v>
      </c>
      <c r="YH363">
        <v>62</v>
      </c>
      <c r="YJ363">
        <v>62</v>
      </c>
      <c r="YL363">
        <v>62</v>
      </c>
      <c r="YN363">
        <v>62</v>
      </c>
      <c r="YP363">
        <v>62</v>
      </c>
      <c r="YR363">
        <v>62</v>
      </c>
      <c r="YT363">
        <v>62</v>
      </c>
      <c r="YV363">
        <v>62</v>
      </c>
      <c r="YX363">
        <v>62</v>
      </c>
      <c r="YZ363">
        <v>62</v>
      </c>
      <c r="ZB363">
        <v>62</v>
      </c>
      <c r="ZD363">
        <v>62</v>
      </c>
      <c r="ZF363">
        <v>62</v>
      </c>
      <c r="ZH363">
        <v>62</v>
      </c>
      <c r="ZJ363">
        <v>62</v>
      </c>
      <c r="ZL363">
        <v>62</v>
      </c>
      <c r="ZN363">
        <v>62</v>
      </c>
      <c r="ZP363">
        <v>62</v>
      </c>
      <c r="ZR363">
        <v>62</v>
      </c>
      <c r="ZT363">
        <v>62</v>
      </c>
      <c r="ZV363">
        <v>62</v>
      </c>
      <c r="ZX363">
        <v>62</v>
      </c>
      <c r="ZZ363">
        <v>62</v>
      </c>
      <c r="AAB363">
        <v>62</v>
      </c>
      <c r="AAD363">
        <v>62</v>
      </c>
      <c r="AAF363">
        <v>62</v>
      </c>
      <c r="AAH363">
        <v>62</v>
      </c>
      <c r="AAJ363">
        <v>62</v>
      </c>
      <c r="AAL363">
        <v>62</v>
      </c>
      <c r="AAN363">
        <v>62</v>
      </c>
      <c r="AAP363">
        <v>62</v>
      </c>
      <c r="AAR363">
        <v>62</v>
      </c>
      <c r="AAT363">
        <v>62</v>
      </c>
      <c r="AAV363">
        <v>62</v>
      </c>
      <c r="AAX363">
        <v>62</v>
      </c>
      <c r="AAZ363">
        <v>62</v>
      </c>
      <c r="ABB363">
        <v>62</v>
      </c>
      <c r="ABD363">
        <v>62</v>
      </c>
      <c r="ABF363">
        <v>62</v>
      </c>
      <c r="ABH363">
        <v>62</v>
      </c>
      <c r="ABJ363">
        <v>62</v>
      </c>
      <c r="ABL363">
        <v>62</v>
      </c>
      <c r="ABN363">
        <v>62</v>
      </c>
      <c r="ABP363">
        <v>62</v>
      </c>
      <c r="ABR363">
        <v>62</v>
      </c>
      <c r="ABT363">
        <v>62</v>
      </c>
      <c r="ABV363">
        <v>62</v>
      </c>
      <c r="ABX363">
        <v>62</v>
      </c>
      <c r="ABZ363">
        <v>62</v>
      </c>
      <c r="ACB363">
        <v>62</v>
      </c>
      <c r="ACD363">
        <v>62</v>
      </c>
      <c r="ACF363">
        <v>62</v>
      </c>
      <c r="ACH363">
        <v>62</v>
      </c>
      <c r="ACJ363">
        <v>62</v>
      </c>
      <c r="ACL363">
        <v>62</v>
      </c>
      <c r="ACN363">
        <v>62</v>
      </c>
      <c r="ACP363">
        <v>62</v>
      </c>
      <c r="ACR363">
        <v>62</v>
      </c>
      <c r="ACT363">
        <v>62</v>
      </c>
      <c r="ACV363">
        <v>62</v>
      </c>
      <c r="ACX363">
        <v>62</v>
      </c>
      <c r="ACZ363">
        <v>62</v>
      </c>
      <c r="ADB363">
        <v>62</v>
      </c>
      <c r="ADD363">
        <v>62</v>
      </c>
      <c r="ADF363">
        <v>62</v>
      </c>
      <c r="ADH363">
        <v>62</v>
      </c>
      <c r="ADJ363">
        <v>62</v>
      </c>
      <c r="ADL363">
        <v>62</v>
      </c>
      <c r="ADN363">
        <v>62</v>
      </c>
      <c r="ADP363">
        <v>62</v>
      </c>
      <c r="ADR363">
        <v>62</v>
      </c>
      <c r="ADT363">
        <v>62</v>
      </c>
      <c r="ADV363">
        <v>62</v>
      </c>
      <c r="ADX363">
        <v>62</v>
      </c>
      <c r="ADZ363">
        <v>62</v>
      </c>
      <c r="AEB363">
        <v>62</v>
      </c>
      <c r="AED363">
        <v>62</v>
      </c>
      <c r="AEF363">
        <v>62</v>
      </c>
      <c r="AEH363">
        <v>62</v>
      </c>
      <c r="AEJ363">
        <v>62</v>
      </c>
      <c r="AEL363">
        <v>62</v>
      </c>
      <c r="AEN363">
        <v>62</v>
      </c>
      <c r="AEP363">
        <v>62</v>
      </c>
      <c r="AER363">
        <v>62</v>
      </c>
      <c r="AET363">
        <v>62</v>
      </c>
      <c r="AEV363">
        <v>62</v>
      </c>
      <c r="AEX363">
        <v>62</v>
      </c>
      <c r="AEZ363">
        <v>62</v>
      </c>
      <c r="AFB363">
        <v>62</v>
      </c>
      <c r="AFD363">
        <v>62</v>
      </c>
      <c r="AFF363">
        <v>62</v>
      </c>
      <c r="AFH363">
        <v>62</v>
      </c>
      <c r="AFJ363">
        <v>62</v>
      </c>
      <c r="AFL363">
        <v>62</v>
      </c>
      <c r="AFN363">
        <v>62</v>
      </c>
      <c r="AFP363">
        <v>62</v>
      </c>
      <c r="AFR363">
        <v>62</v>
      </c>
      <c r="AFT363">
        <v>62</v>
      </c>
      <c r="AFV363">
        <v>62</v>
      </c>
      <c r="AFX363">
        <v>62</v>
      </c>
      <c r="AFZ363">
        <v>62</v>
      </c>
      <c r="AGB363">
        <v>62</v>
      </c>
      <c r="AGD363">
        <v>62</v>
      </c>
      <c r="AGF363">
        <v>62</v>
      </c>
      <c r="AGH363">
        <v>62</v>
      </c>
      <c r="AGJ363">
        <v>62</v>
      </c>
      <c r="AGL363">
        <v>62</v>
      </c>
      <c r="AGN363">
        <v>62</v>
      </c>
      <c r="AGP363">
        <v>62</v>
      </c>
      <c r="AGR363">
        <v>62</v>
      </c>
      <c r="AGT363">
        <v>62</v>
      </c>
      <c r="AGV363">
        <v>62</v>
      </c>
      <c r="AGX363">
        <v>62</v>
      </c>
      <c r="AGZ363">
        <v>62</v>
      </c>
      <c r="AHB363">
        <v>62</v>
      </c>
      <c r="AHD363">
        <v>62</v>
      </c>
      <c r="AHF363">
        <v>62</v>
      </c>
      <c r="AHH363">
        <v>62</v>
      </c>
      <c r="AHJ363">
        <v>62</v>
      </c>
      <c r="AHL363">
        <v>62</v>
      </c>
      <c r="AHN363">
        <v>62</v>
      </c>
      <c r="AHP363">
        <v>62</v>
      </c>
      <c r="AHR363">
        <v>62</v>
      </c>
      <c r="AHT363">
        <v>62</v>
      </c>
      <c r="AHV363">
        <v>62</v>
      </c>
      <c r="AHX363">
        <v>62</v>
      </c>
      <c r="AHZ363">
        <v>62</v>
      </c>
      <c r="AIB363">
        <v>62</v>
      </c>
      <c r="AID363">
        <v>62</v>
      </c>
      <c r="AIF363">
        <v>62</v>
      </c>
      <c r="AIH363">
        <v>62</v>
      </c>
      <c r="AIJ363">
        <v>62</v>
      </c>
      <c r="AIL363">
        <v>62</v>
      </c>
      <c r="AIN363">
        <v>62</v>
      </c>
      <c r="AIP363">
        <v>62</v>
      </c>
      <c r="AIR363">
        <v>62</v>
      </c>
      <c r="AIT363">
        <v>62</v>
      </c>
      <c r="AIV363">
        <v>62</v>
      </c>
      <c r="AIX363">
        <v>62</v>
      </c>
      <c r="AIZ363">
        <v>62</v>
      </c>
      <c r="AJB363">
        <v>62</v>
      </c>
      <c r="AJD363">
        <v>62</v>
      </c>
      <c r="AJF363">
        <v>62</v>
      </c>
      <c r="AJH363">
        <v>62</v>
      </c>
      <c r="AJJ363">
        <v>62</v>
      </c>
      <c r="AJL363">
        <v>62</v>
      </c>
      <c r="AJN363">
        <v>62</v>
      </c>
      <c r="AJP363">
        <v>62</v>
      </c>
      <c r="AJR363">
        <v>62</v>
      </c>
      <c r="AJT363">
        <v>62</v>
      </c>
      <c r="AJV363">
        <v>62</v>
      </c>
      <c r="AJX363">
        <v>62</v>
      </c>
      <c r="AJZ363">
        <v>62</v>
      </c>
      <c r="AKB363">
        <v>62</v>
      </c>
      <c r="AKD363">
        <v>62</v>
      </c>
      <c r="AKF363">
        <v>62</v>
      </c>
      <c r="AKH363">
        <v>62</v>
      </c>
      <c r="AKJ363">
        <v>62</v>
      </c>
      <c r="AKL363">
        <v>62</v>
      </c>
      <c r="AKN363">
        <v>62</v>
      </c>
      <c r="AKP363">
        <v>62</v>
      </c>
      <c r="AKR363">
        <v>62</v>
      </c>
      <c r="AKT363">
        <v>62</v>
      </c>
      <c r="AKV363">
        <v>62</v>
      </c>
      <c r="AKX363">
        <v>62</v>
      </c>
      <c r="AKZ363">
        <v>62</v>
      </c>
      <c r="ALB363">
        <v>62</v>
      </c>
      <c r="ALD363">
        <v>62</v>
      </c>
      <c r="ALF363">
        <v>62</v>
      </c>
      <c r="ALH363">
        <v>62</v>
      </c>
      <c r="ALJ363">
        <v>62</v>
      </c>
      <c r="ALL363">
        <v>62</v>
      </c>
      <c r="ALN363">
        <v>62</v>
      </c>
      <c r="ALP363">
        <v>62</v>
      </c>
      <c r="ALR363">
        <v>62</v>
      </c>
    </row>
    <row r="364" spans="1:1006" x14ac:dyDescent="0.25">
      <c r="A364">
        <v>64</v>
      </c>
      <c r="B364">
        <v>5.0239400000000014</v>
      </c>
      <c r="H364">
        <v>64</v>
      </c>
      <c r="J364">
        <v>64</v>
      </c>
      <c r="L364">
        <v>64</v>
      </c>
      <c r="N364">
        <v>64</v>
      </c>
      <c r="P364">
        <v>64</v>
      </c>
      <c r="R364">
        <v>64</v>
      </c>
      <c r="T364">
        <v>64</v>
      </c>
      <c r="V364">
        <v>64</v>
      </c>
      <c r="X364">
        <v>64</v>
      </c>
      <c r="Z364">
        <v>64</v>
      </c>
      <c r="AB364">
        <v>64</v>
      </c>
      <c r="AD364">
        <v>64</v>
      </c>
      <c r="AF364">
        <v>64</v>
      </c>
      <c r="AH364">
        <v>64</v>
      </c>
      <c r="AJ364">
        <v>64</v>
      </c>
      <c r="AL364">
        <v>64</v>
      </c>
      <c r="AN364">
        <v>64</v>
      </c>
      <c r="AP364">
        <v>64</v>
      </c>
      <c r="AR364">
        <v>64</v>
      </c>
      <c r="AT364">
        <v>64</v>
      </c>
      <c r="AV364">
        <v>64</v>
      </c>
      <c r="AX364">
        <v>64</v>
      </c>
      <c r="AZ364">
        <v>64</v>
      </c>
      <c r="BB364">
        <v>64</v>
      </c>
      <c r="BD364">
        <v>64</v>
      </c>
      <c r="BF364">
        <v>64</v>
      </c>
      <c r="BH364">
        <v>64</v>
      </c>
      <c r="BJ364">
        <v>64</v>
      </c>
      <c r="BL364">
        <v>64</v>
      </c>
      <c r="BN364">
        <v>64</v>
      </c>
      <c r="BP364">
        <v>64</v>
      </c>
      <c r="BR364">
        <v>64</v>
      </c>
      <c r="BT364">
        <v>64</v>
      </c>
      <c r="BV364">
        <v>64</v>
      </c>
      <c r="BX364">
        <v>64</v>
      </c>
      <c r="BZ364">
        <v>64</v>
      </c>
      <c r="CB364">
        <v>64</v>
      </c>
      <c r="CD364">
        <v>64</v>
      </c>
      <c r="CF364">
        <v>64</v>
      </c>
      <c r="CH364">
        <v>64</v>
      </c>
      <c r="CJ364">
        <v>64</v>
      </c>
      <c r="CL364">
        <v>64</v>
      </c>
      <c r="CN364">
        <v>64</v>
      </c>
      <c r="CP364">
        <v>64</v>
      </c>
      <c r="CR364">
        <v>64</v>
      </c>
      <c r="CT364">
        <v>64</v>
      </c>
      <c r="CV364">
        <v>64</v>
      </c>
      <c r="CX364">
        <v>64</v>
      </c>
      <c r="CZ364">
        <v>64</v>
      </c>
      <c r="DB364">
        <v>64</v>
      </c>
      <c r="DD364">
        <v>64</v>
      </c>
      <c r="DF364">
        <v>64</v>
      </c>
      <c r="DH364">
        <v>64</v>
      </c>
      <c r="DJ364">
        <v>64</v>
      </c>
      <c r="DL364">
        <v>64</v>
      </c>
      <c r="DN364">
        <v>64</v>
      </c>
      <c r="DP364">
        <v>64</v>
      </c>
      <c r="DR364">
        <v>64</v>
      </c>
      <c r="DT364">
        <v>64</v>
      </c>
      <c r="DV364">
        <v>64</v>
      </c>
      <c r="DX364">
        <v>64</v>
      </c>
      <c r="DZ364">
        <v>64</v>
      </c>
      <c r="EB364">
        <v>64</v>
      </c>
      <c r="ED364">
        <v>64</v>
      </c>
      <c r="EF364">
        <v>64</v>
      </c>
      <c r="EH364">
        <v>64</v>
      </c>
      <c r="EJ364">
        <v>64</v>
      </c>
      <c r="EL364">
        <v>64</v>
      </c>
      <c r="EN364">
        <v>64</v>
      </c>
      <c r="EP364">
        <v>64</v>
      </c>
      <c r="ER364">
        <v>64</v>
      </c>
      <c r="ET364">
        <v>64</v>
      </c>
      <c r="EV364">
        <v>64</v>
      </c>
      <c r="EX364">
        <v>64</v>
      </c>
      <c r="EZ364">
        <v>64</v>
      </c>
      <c r="FB364">
        <v>64</v>
      </c>
      <c r="FD364">
        <v>64</v>
      </c>
      <c r="FF364">
        <v>64</v>
      </c>
      <c r="FH364">
        <v>64</v>
      </c>
      <c r="FJ364">
        <v>64</v>
      </c>
      <c r="FL364">
        <v>64</v>
      </c>
      <c r="FN364">
        <v>64</v>
      </c>
      <c r="FP364">
        <v>64</v>
      </c>
      <c r="FR364">
        <v>64</v>
      </c>
      <c r="FT364">
        <v>64</v>
      </c>
      <c r="FV364">
        <v>64</v>
      </c>
      <c r="FX364">
        <v>64</v>
      </c>
      <c r="FZ364">
        <v>64</v>
      </c>
      <c r="GB364">
        <v>64</v>
      </c>
      <c r="GD364">
        <v>64</v>
      </c>
      <c r="GF364">
        <v>64</v>
      </c>
      <c r="GH364">
        <v>64</v>
      </c>
      <c r="GJ364">
        <v>64</v>
      </c>
      <c r="GL364">
        <v>64</v>
      </c>
      <c r="GN364">
        <v>64</v>
      </c>
      <c r="GP364">
        <v>64</v>
      </c>
      <c r="GR364">
        <v>64</v>
      </c>
      <c r="GT364">
        <v>64</v>
      </c>
      <c r="GV364">
        <v>64</v>
      </c>
      <c r="GX364">
        <v>64</v>
      </c>
      <c r="GZ364">
        <v>64</v>
      </c>
      <c r="HB364">
        <v>64</v>
      </c>
      <c r="HD364">
        <v>64</v>
      </c>
      <c r="HF364">
        <v>64</v>
      </c>
      <c r="HH364">
        <v>64</v>
      </c>
      <c r="HJ364">
        <v>64</v>
      </c>
      <c r="HL364">
        <v>64</v>
      </c>
      <c r="HN364">
        <v>64</v>
      </c>
      <c r="HP364">
        <v>64</v>
      </c>
      <c r="HR364">
        <v>64</v>
      </c>
      <c r="HT364">
        <v>64</v>
      </c>
      <c r="HV364">
        <v>64</v>
      </c>
      <c r="HX364">
        <v>64</v>
      </c>
      <c r="HZ364">
        <v>64</v>
      </c>
      <c r="IB364">
        <v>64</v>
      </c>
      <c r="ID364">
        <v>64</v>
      </c>
      <c r="IF364">
        <v>64</v>
      </c>
      <c r="IH364">
        <v>64</v>
      </c>
      <c r="IJ364">
        <v>64</v>
      </c>
      <c r="IL364">
        <v>64</v>
      </c>
      <c r="IN364">
        <v>64</v>
      </c>
      <c r="IP364">
        <v>64</v>
      </c>
      <c r="IR364">
        <v>64</v>
      </c>
      <c r="IT364">
        <v>64</v>
      </c>
      <c r="IV364">
        <v>64</v>
      </c>
      <c r="IX364">
        <v>64</v>
      </c>
      <c r="IZ364">
        <v>64</v>
      </c>
      <c r="JB364">
        <v>64</v>
      </c>
      <c r="JD364">
        <v>64</v>
      </c>
      <c r="JF364">
        <v>64</v>
      </c>
      <c r="JH364">
        <v>64</v>
      </c>
      <c r="JJ364">
        <v>64</v>
      </c>
      <c r="JL364">
        <v>64</v>
      </c>
      <c r="JN364">
        <v>64</v>
      </c>
      <c r="JP364">
        <v>64</v>
      </c>
      <c r="JR364">
        <v>64</v>
      </c>
      <c r="JT364">
        <v>64</v>
      </c>
      <c r="JV364">
        <v>64</v>
      </c>
      <c r="JX364">
        <v>64</v>
      </c>
      <c r="JZ364">
        <v>64</v>
      </c>
      <c r="KB364">
        <v>64</v>
      </c>
      <c r="KD364">
        <v>64</v>
      </c>
      <c r="KF364">
        <v>64</v>
      </c>
      <c r="KH364">
        <v>64</v>
      </c>
      <c r="KJ364">
        <v>64</v>
      </c>
      <c r="KL364">
        <v>64</v>
      </c>
      <c r="KN364">
        <v>64</v>
      </c>
      <c r="KP364">
        <v>64</v>
      </c>
      <c r="KR364">
        <v>64</v>
      </c>
      <c r="KT364">
        <v>64</v>
      </c>
      <c r="KV364">
        <v>64</v>
      </c>
      <c r="KX364">
        <v>64</v>
      </c>
      <c r="KZ364">
        <v>64</v>
      </c>
      <c r="LB364">
        <v>64</v>
      </c>
      <c r="LD364">
        <v>64</v>
      </c>
      <c r="LF364">
        <v>64</v>
      </c>
      <c r="LH364">
        <v>64</v>
      </c>
      <c r="LJ364">
        <v>64</v>
      </c>
      <c r="LL364">
        <v>64</v>
      </c>
      <c r="LN364">
        <v>64</v>
      </c>
      <c r="LP364">
        <v>64</v>
      </c>
      <c r="LR364">
        <v>64</v>
      </c>
      <c r="LT364">
        <v>64</v>
      </c>
      <c r="LV364">
        <v>64</v>
      </c>
      <c r="LX364">
        <v>64</v>
      </c>
      <c r="LZ364">
        <v>64</v>
      </c>
      <c r="MB364">
        <v>64</v>
      </c>
      <c r="MD364">
        <v>64</v>
      </c>
      <c r="MF364">
        <v>64</v>
      </c>
      <c r="MH364">
        <v>64</v>
      </c>
      <c r="MJ364">
        <v>64</v>
      </c>
      <c r="ML364">
        <v>64</v>
      </c>
      <c r="MN364">
        <v>64</v>
      </c>
      <c r="MP364">
        <v>64</v>
      </c>
      <c r="MR364">
        <v>64</v>
      </c>
      <c r="MT364">
        <v>64</v>
      </c>
      <c r="MV364">
        <v>64</v>
      </c>
      <c r="MX364">
        <v>64</v>
      </c>
      <c r="MZ364">
        <v>64</v>
      </c>
      <c r="NB364">
        <v>64</v>
      </c>
      <c r="ND364">
        <v>64</v>
      </c>
      <c r="NF364">
        <v>64</v>
      </c>
      <c r="NH364">
        <v>64</v>
      </c>
      <c r="NJ364">
        <v>64</v>
      </c>
      <c r="NL364">
        <v>64</v>
      </c>
      <c r="NN364">
        <v>64</v>
      </c>
      <c r="NP364">
        <v>64</v>
      </c>
      <c r="NR364">
        <v>64</v>
      </c>
      <c r="NT364">
        <v>64</v>
      </c>
      <c r="NV364">
        <v>64</v>
      </c>
      <c r="NX364">
        <v>64</v>
      </c>
      <c r="NZ364">
        <v>64</v>
      </c>
      <c r="OB364">
        <v>64</v>
      </c>
      <c r="OD364">
        <v>64</v>
      </c>
      <c r="OF364">
        <v>64</v>
      </c>
      <c r="OH364">
        <v>64</v>
      </c>
      <c r="OJ364">
        <v>64</v>
      </c>
      <c r="OL364">
        <v>64</v>
      </c>
      <c r="ON364">
        <v>64</v>
      </c>
      <c r="OP364">
        <v>64</v>
      </c>
      <c r="OR364">
        <v>64</v>
      </c>
      <c r="OT364">
        <v>64</v>
      </c>
      <c r="OV364">
        <v>64</v>
      </c>
      <c r="OX364">
        <v>64</v>
      </c>
      <c r="OZ364">
        <v>64</v>
      </c>
      <c r="PB364">
        <v>64</v>
      </c>
      <c r="PD364">
        <v>64</v>
      </c>
      <c r="PF364">
        <v>64</v>
      </c>
      <c r="PH364">
        <v>64</v>
      </c>
      <c r="PJ364">
        <v>64</v>
      </c>
      <c r="PL364">
        <v>64</v>
      </c>
      <c r="PN364">
        <v>64</v>
      </c>
      <c r="PP364">
        <v>64</v>
      </c>
      <c r="PR364">
        <v>64</v>
      </c>
      <c r="PT364">
        <v>64</v>
      </c>
      <c r="PV364">
        <v>64</v>
      </c>
      <c r="PX364">
        <v>64</v>
      </c>
      <c r="PZ364">
        <v>64</v>
      </c>
      <c r="QB364">
        <v>64</v>
      </c>
      <c r="QD364">
        <v>64</v>
      </c>
      <c r="QF364">
        <v>64</v>
      </c>
      <c r="QH364">
        <v>64</v>
      </c>
      <c r="QJ364">
        <v>64</v>
      </c>
      <c r="QL364">
        <v>64</v>
      </c>
      <c r="QN364">
        <v>64</v>
      </c>
      <c r="QP364">
        <v>64</v>
      </c>
      <c r="QR364">
        <v>64</v>
      </c>
      <c r="QT364">
        <v>64</v>
      </c>
      <c r="QV364">
        <v>64</v>
      </c>
      <c r="QX364">
        <v>64</v>
      </c>
      <c r="QZ364">
        <v>64</v>
      </c>
      <c r="RB364">
        <v>64</v>
      </c>
      <c r="RD364">
        <v>64</v>
      </c>
      <c r="RF364">
        <v>64</v>
      </c>
      <c r="RH364">
        <v>64</v>
      </c>
      <c r="RJ364">
        <v>64</v>
      </c>
      <c r="RL364">
        <v>64</v>
      </c>
      <c r="RN364">
        <v>64</v>
      </c>
      <c r="RP364">
        <v>64</v>
      </c>
      <c r="RR364">
        <v>64</v>
      </c>
      <c r="RT364">
        <v>64</v>
      </c>
      <c r="RV364">
        <v>64</v>
      </c>
      <c r="RX364">
        <v>64</v>
      </c>
      <c r="RZ364">
        <v>64</v>
      </c>
      <c r="SB364">
        <v>64</v>
      </c>
      <c r="SD364">
        <v>64</v>
      </c>
      <c r="SF364">
        <v>64</v>
      </c>
      <c r="SH364">
        <v>64</v>
      </c>
      <c r="SJ364">
        <v>64</v>
      </c>
      <c r="SL364">
        <v>64</v>
      </c>
      <c r="SN364">
        <v>64</v>
      </c>
      <c r="SP364">
        <v>64</v>
      </c>
      <c r="SR364">
        <v>64</v>
      </c>
      <c r="ST364">
        <v>64</v>
      </c>
      <c r="SV364">
        <v>64</v>
      </c>
      <c r="SX364">
        <v>64</v>
      </c>
      <c r="SZ364">
        <v>64</v>
      </c>
      <c r="TB364">
        <v>64</v>
      </c>
      <c r="TD364">
        <v>64</v>
      </c>
      <c r="TF364">
        <v>64</v>
      </c>
      <c r="TH364">
        <v>64</v>
      </c>
      <c r="TJ364">
        <v>64</v>
      </c>
      <c r="TL364">
        <v>64</v>
      </c>
      <c r="TN364">
        <v>64</v>
      </c>
      <c r="TP364">
        <v>64</v>
      </c>
      <c r="TR364">
        <v>64</v>
      </c>
      <c r="TT364">
        <v>64</v>
      </c>
      <c r="TV364">
        <v>64</v>
      </c>
      <c r="TX364">
        <v>64</v>
      </c>
      <c r="TZ364">
        <v>64</v>
      </c>
      <c r="UB364">
        <v>64</v>
      </c>
      <c r="UD364">
        <v>64</v>
      </c>
      <c r="UF364">
        <v>64</v>
      </c>
      <c r="UH364">
        <v>64</v>
      </c>
      <c r="UJ364">
        <v>64</v>
      </c>
      <c r="UL364">
        <v>64</v>
      </c>
      <c r="UN364">
        <v>64</v>
      </c>
      <c r="UP364">
        <v>64</v>
      </c>
      <c r="UR364">
        <v>64</v>
      </c>
      <c r="UT364">
        <v>64</v>
      </c>
      <c r="UV364">
        <v>64</v>
      </c>
      <c r="UX364">
        <v>64</v>
      </c>
      <c r="UZ364">
        <v>64</v>
      </c>
      <c r="VB364">
        <v>64</v>
      </c>
      <c r="VD364">
        <v>64</v>
      </c>
      <c r="VF364">
        <v>64</v>
      </c>
      <c r="VH364">
        <v>64</v>
      </c>
      <c r="VJ364">
        <v>64</v>
      </c>
      <c r="VL364">
        <v>64</v>
      </c>
      <c r="VN364">
        <v>64</v>
      </c>
      <c r="VP364">
        <v>64</v>
      </c>
      <c r="VR364">
        <v>64</v>
      </c>
      <c r="VT364">
        <v>64</v>
      </c>
      <c r="VV364">
        <v>64</v>
      </c>
      <c r="VX364">
        <v>64</v>
      </c>
      <c r="VZ364">
        <v>64</v>
      </c>
      <c r="WB364">
        <v>64</v>
      </c>
      <c r="WD364">
        <v>64</v>
      </c>
      <c r="WF364">
        <v>64</v>
      </c>
      <c r="WH364">
        <v>64</v>
      </c>
      <c r="WJ364">
        <v>64</v>
      </c>
      <c r="WL364">
        <v>64</v>
      </c>
      <c r="WN364">
        <v>64</v>
      </c>
      <c r="WP364">
        <v>64</v>
      </c>
      <c r="WR364">
        <v>64</v>
      </c>
      <c r="WT364">
        <v>64</v>
      </c>
      <c r="WV364">
        <v>64</v>
      </c>
      <c r="WX364">
        <v>64</v>
      </c>
      <c r="WZ364">
        <v>64</v>
      </c>
      <c r="XB364">
        <v>64</v>
      </c>
      <c r="XD364">
        <v>64</v>
      </c>
      <c r="XF364">
        <v>64</v>
      </c>
      <c r="XH364">
        <v>64</v>
      </c>
      <c r="XJ364">
        <v>64</v>
      </c>
      <c r="XL364">
        <v>64</v>
      </c>
      <c r="XN364">
        <v>64</v>
      </c>
      <c r="XP364">
        <v>64</v>
      </c>
      <c r="XR364">
        <v>64</v>
      </c>
      <c r="XT364">
        <v>64</v>
      </c>
      <c r="XV364">
        <v>64</v>
      </c>
      <c r="XX364">
        <v>64</v>
      </c>
      <c r="XZ364">
        <v>64</v>
      </c>
      <c r="YB364">
        <v>64</v>
      </c>
      <c r="YD364">
        <v>64</v>
      </c>
      <c r="YF364">
        <v>64</v>
      </c>
      <c r="YH364">
        <v>64</v>
      </c>
      <c r="YJ364">
        <v>64</v>
      </c>
      <c r="YL364">
        <v>64</v>
      </c>
      <c r="YN364">
        <v>64</v>
      </c>
      <c r="YP364">
        <v>64</v>
      </c>
      <c r="YR364">
        <v>64</v>
      </c>
      <c r="YT364">
        <v>64</v>
      </c>
      <c r="YV364">
        <v>64</v>
      </c>
      <c r="YX364">
        <v>64</v>
      </c>
      <c r="YZ364">
        <v>64</v>
      </c>
      <c r="ZB364">
        <v>64</v>
      </c>
      <c r="ZD364">
        <v>64</v>
      </c>
      <c r="ZF364">
        <v>64</v>
      </c>
      <c r="ZH364">
        <v>64</v>
      </c>
      <c r="ZJ364">
        <v>64</v>
      </c>
      <c r="ZL364">
        <v>64</v>
      </c>
      <c r="ZN364">
        <v>64</v>
      </c>
      <c r="ZP364">
        <v>64</v>
      </c>
      <c r="ZR364">
        <v>64</v>
      </c>
      <c r="ZT364">
        <v>64</v>
      </c>
      <c r="ZV364">
        <v>64</v>
      </c>
      <c r="ZX364">
        <v>64</v>
      </c>
      <c r="ZZ364">
        <v>64</v>
      </c>
      <c r="AAB364">
        <v>64</v>
      </c>
      <c r="AAD364">
        <v>64</v>
      </c>
      <c r="AAF364">
        <v>64</v>
      </c>
      <c r="AAH364">
        <v>64</v>
      </c>
      <c r="AAJ364">
        <v>64</v>
      </c>
      <c r="AAL364">
        <v>64</v>
      </c>
      <c r="AAN364">
        <v>64</v>
      </c>
      <c r="AAP364">
        <v>64</v>
      </c>
      <c r="AAR364">
        <v>64</v>
      </c>
      <c r="AAT364">
        <v>64</v>
      </c>
      <c r="AAV364">
        <v>64</v>
      </c>
      <c r="AAX364">
        <v>64</v>
      </c>
      <c r="AAZ364">
        <v>64</v>
      </c>
      <c r="ABB364">
        <v>64</v>
      </c>
      <c r="ABD364">
        <v>64</v>
      </c>
      <c r="ABF364">
        <v>64</v>
      </c>
      <c r="ABH364">
        <v>64</v>
      </c>
      <c r="ABJ364">
        <v>64</v>
      </c>
      <c r="ABL364">
        <v>64</v>
      </c>
      <c r="ABN364">
        <v>64</v>
      </c>
      <c r="ABP364">
        <v>64</v>
      </c>
      <c r="ABR364">
        <v>64</v>
      </c>
      <c r="ABT364">
        <v>64</v>
      </c>
      <c r="ABV364">
        <v>64</v>
      </c>
      <c r="ABX364">
        <v>64</v>
      </c>
      <c r="ABZ364">
        <v>64</v>
      </c>
      <c r="ACB364">
        <v>64</v>
      </c>
      <c r="ACD364">
        <v>64</v>
      </c>
      <c r="ACF364">
        <v>64</v>
      </c>
      <c r="ACH364">
        <v>64</v>
      </c>
      <c r="ACJ364">
        <v>64</v>
      </c>
      <c r="ACL364">
        <v>64</v>
      </c>
      <c r="ACN364">
        <v>64</v>
      </c>
      <c r="ACP364">
        <v>64</v>
      </c>
      <c r="ACR364">
        <v>64</v>
      </c>
      <c r="ACT364">
        <v>64</v>
      </c>
      <c r="ACV364">
        <v>64</v>
      </c>
      <c r="ACX364">
        <v>64</v>
      </c>
      <c r="ACZ364">
        <v>64</v>
      </c>
      <c r="ADB364">
        <v>64</v>
      </c>
      <c r="ADD364">
        <v>64</v>
      </c>
      <c r="ADF364">
        <v>64</v>
      </c>
      <c r="ADH364">
        <v>64</v>
      </c>
      <c r="ADJ364">
        <v>64</v>
      </c>
      <c r="ADL364">
        <v>64</v>
      </c>
      <c r="ADN364">
        <v>64</v>
      </c>
      <c r="ADP364">
        <v>64</v>
      </c>
      <c r="ADR364">
        <v>64</v>
      </c>
      <c r="ADT364">
        <v>64</v>
      </c>
      <c r="ADV364">
        <v>64</v>
      </c>
      <c r="ADX364">
        <v>64</v>
      </c>
      <c r="ADZ364">
        <v>64</v>
      </c>
      <c r="AEB364">
        <v>64</v>
      </c>
      <c r="AED364">
        <v>64</v>
      </c>
      <c r="AEF364">
        <v>64</v>
      </c>
      <c r="AEH364">
        <v>64</v>
      </c>
      <c r="AEJ364">
        <v>64</v>
      </c>
      <c r="AEL364">
        <v>64</v>
      </c>
      <c r="AEN364">
        <v>64</v>
      </c>
      <c r="AEP364">
        <v>64</v>
      </c>
      <c r="AER364">
        <v>64</v>
      </c>
      <c r="AET364">
        <v>64</v>
      </c>
      <c r="AEV364">
        <v>64</v>
      </c>
      <c r="AEX364">
        <v>64</v>
      </c>
      <c r="AEZ364">
        <v>64</v>
      </c>
      <c r="AFB364">
        <v>64</v>
      </c>
      <c r="AFD364">
        <v>64</v>
      </c>
      <c r="AFF364">
        <v>64</v>
      </c>
      <c r="AFH364">
        <v>64</v>
      </c>
      <c r="AFJ364">
        <v>64</v>
      </c>
      <c r="AFL364">
        <v>64</v>
      </c>
      <c r="AFN364">
        <v>64</v>
      </c>
      <c r="AFP364">
        <v>64</v>
      </c>
      <c r="AFR364">
        <v>64</v>
      </c>
      <c r="AFT364">
        <v>64</v>
      </c>
      <c r="AFV364">
        <v>64</v>
      </c>
      <c r="AFX364">
        <v>64</v>
      </c>
      <c r="AFZ364">
        <v>64</v>
      </c>
      <c r="AGB364">
        <v>64</v>
      </c>
      <c r="AGD364">
        <v>64</v>
      </c>
      <c r="AGF364">
        <v>64</v>
      </c>
      <c r="AGH364">
        <v>64</v>
      </c>
      <c r="AGJ364">
        <v>64</v>
      </c>
      <c r="AGL364">
        <v>64</v>
      </c>
      <c r="AGN364">
        <v>64</v>
      </c>
      <c r="AGP364">
        <v>64</v>
      </c>
      <c r="AGR364">
        <v>64</v>
      </c>
      <c r="AGT364">
        <v>64</v>
      </c>
      <c r="AGV364">
        <v>64</v>
      </c>
      <c r="AGX364">
        <v>64</v>
      </c>
      <c r="AGZ364">
        <v>64</v>
      </c>
      <c r="AHB364">
        <v>64</v>
      </c>
      <c r="AHD364">
        <v>64</v>
      </c>
      <c r="AHF364">
        <v>64</v>
      </c>
      <c r="AHH364">
        <v>64</v>
      </c>
      <c r="AHJ364">
        <v>64</v>
      </c>
      <c r="AHL364">
        <v>64</v>
      </c>
      <c r="AHN364">
        <v>64</v>
      </c>
      <c r="AHP364">
        <v>64</v>
      </c>
      <c r="AHR364">
        <v>64</v>
      </c>
      <c r="AHT364">
        <v>64</v>
      </c>
      <c r="AHV364">
        <v>64</v>
      </c>
      <c r="AHX364">
        <v>64</v>
      </c>
      <c r="AHZ364">
        <v>64</v>
      </c>
      <c r="AIB364">
        <v>64</v>
      </c>
      <c r="AID364">
        <v>64</v>
      </c>
      <c r="AIF364">
        <v>64</v>
      </c>
      <c r="AIH364">
        <v>64</v>
      </c>
      <c r="AIJ364">
        <v>64</v>
      </c>
      <c r="AIL364">
        <v>64</v>
      </c>
      <c r="AIN364">
        <v>64</v>
      </c>
      <c r="AIP364">
        <v>64</v>
      </c>
      <c r="AIR364">
        <v>64</v>
      </c>
      <c r="AIT364">
        <v>64</v>
      </c>
      <c r="AIV364">
        <v>64</v>
      </c>
      <c r="AIX364">
        <v>64</v>
      </c>
      <c r="AIZ364">
        <v>64</v>
      </c>
      <c r="AJB364">
        <v>64</v>
      </c>
      <c r="AJD364">
        <v>64</v>
      </c>
      <c r="AJF364">
        <v>64</v>
      </c>
      <c r="AJH364">
        <v>64</v>
      </c>
      <c r="AJJ364">
        <v>64</v>
      </c>
      <c r="AJL364">
        <v>64</v>
      </c>
      <c r="AJN364">
        <v>64</v>
      </c>
      <c r="AJP364">
        <v>64</v>
      </c>
      <c r="AJR364">
        <v>64</v>
      </c>
      <c r="AJT364">
        <v>64</v>
      </c>
      <c r="AJV364">
        <v>64</v>
      </c>
      <c r="AJX364">
        <v>64</v>
      </c>
      <c r="AJZ364">
        <v>64</v>
      </c>
      <c r="AKB364">
        <v>64</v>
      </c>
      <c r="AKD364">
        <v>64</v>
      </c>
      <c r="AKF364">
        <v>64</v>
      </c>
      <c r="AKH364">
        <v>64</v>
      </c>
      <c r="AKJ364">
        <v>64</v>
      </c>
      <c r="AKL364">
        <v>64</v>
      </c>
      <c r="AKN364">
        <v>64</v>
      </c>
      <c r="AKP364">
        <v>64</v>
      </c>
      <c r="AKR364">
        <v>64</v>
      </c>
      <c r="AKT364">
        <v>64</v>
      </c>
      <c r="AKV364">
        <v>64</v>
      </c>
      <c r="AKX364">
        <v>64</v>
      </c>
      <c r="AKZ364">
        <v>64</v>
      </c>
      <c r="ALB364">
        <v>64</v>
      </c>
      <c r="ALD364">
        <v>64</v>
      </c>
      <c r="ALF364">
        <v>64</v>
      </c>
      <c r="ALH364">
        <v>64</v>
      </c>
      <c r="ALJ364">
        <v>64</v>
      </c>
      <c r="ALL364">
        <v>64</v>
      </c>
      <c r="ALN364">
        <v>64</v>
      </c>
      <c r="ALP364">
        <v>64</v>
      </c>
      <c r="ALR364">
        <v>64</v>
      </c>
    </row>
    <row r="365" spans="1:1006" x14ac:dyDescent="0.25">
      <c r="A365">
        <v>34</v>
      </c>
      <c r="B365">
        <v>5.0228599999999997</v>
      </c>
      <c r="H365">
        <v>34</v>
      </c>
      <c r="J365">
        <v>34</v>
      </c>
      <c r="L365">
        <v>34</v>
      </c>
      <c r="N365">
        <v>34</v>
      </c>
      <c r="P365">
        <v>34</v>
      </c>
      <c r="R365">
        <v>34</v>
      </c>
      <c r="T365">
        <v>34</v>
      </c>
      <c r="V365">
        <v>34</v>
      </c>
      <c r="X365">
        <v>34</v>
      </c>
      <c r="Z365">
        <v>34</v>
      </c>
      <c r="AB365">
        <v>34</v>
      </c>
      <c r="AD365">
        <v>34</v>
      </c>
      <c r="AF365">
        <v>34</v>
      </c>
      <c r="AH365">
        <v>34</v>
      </c>
      <c r="AJ365">
        <v>34</v>
      </c>
      <c r="AL365">
        <v>34</v>
      </c>
      <c r="AN365">
        <v>34</v>
      </c>
      <c r="AP365">
        <v>34</v>
      </c>
      <c r="AR365">
        <v>34</v>
      </c>
      <c r="AT365">
        <v>34</v>
      </c>
      <c r="AV365">
        <v>34</v>
      </c>
      <c r="AX365">
        <v>34</v>
      </c>
      <c r="AZ365">
        <v>34</v>
      </c>
      <c r="BB365">
        <v>34</v>
      </c>
      <c r="BD365">
        <v>34</v>
      </c>
      <c r="BF365">
        <v>34</v>
      </c>
      <c r="BH365">
        <v>34</v>
      </c>
      <c r="BJ365">
        <v>34</v>
      </c>
      <c r="BL365">
        <v>34</v>
      </c>
      <c r="BN365">
        <v>34</v>
      </c>
      <c r="BP365">
        <v>34</v>
      </c>
      <c r="BR365">
        <v>34</v>
      </c>
      <c r="BT365">
        <v>34</v>
      </c>
      <c r="BV365">
        <v>34</v>
      </c>
      <c r="BX365">
        <v>34</v>
      </c>
      <c r="BZ365">
        <v>34</v>
      </c>
      <c r="CB365">
        <v>34</v>
      </c>
      <c r="CD365">
        <v>34</v>
      </c>
      <c r="CF365">
        <v>34</v>
      </c>
      <c r="CH365">
        <v>34</v>
      </c>
      <c r="CJ365">
        <v>34</v>
      </c>
      <c r="CL365">
        <v>34</v>
      </c>
      <c r="CN365">
        <v>34</v>
      </c>
      <c r="CP365">
        <v>34</v>
      </c>
      <c r="CR365">
        <v>34</v>
      </c>
      <c r="CT365">
        <v>34</v>
      </c>
      <c r="CV365">
        <v>34</v>
      </c>
      <c r="CX365">
        <v>34</v>
      </c>
      <c r="CZ365">
        <v>34</v>
      </c>
      <c r="DB365">
        <v>34</v>
      </c>
      <c r="DD365">
        <v>34</v>
      </c>
      <c r="DF365">
        <v>34</v>
      </c>
      <c r="DH365">
        <v>34</v>
      </c>
      <c r="DJ365">
        <v>34</v>
      </c>
      <c r="DL365">
        <v>34</v>
      </c>
      <c r="DN365">
        <v>34</v>
      </c>
      <c r="DP365">
        <v>34</v>
      </c>
      <c r="DR365">
        <v>34</v>
      </c>
      <c r="DT365">
        <v>34</v>
      </c>
      <c r="DV365">
        <v>34</v>
      </c>
      <c r="DX365">
        <v>34</v>
      </c>
      <c r="DZ365">
        <v>34</v>
      </c>
      <c r="EB365">
        <v>34</v>
      </c>
      <c r="ED365">
        <v>34</v>
      </c>
      <c r="EF365">
        <v>34</v>
      </c>
      <c r="EH365">
        <v>34</v>
      </c>
      <c r="EJ365">
        <v>34</v>
      </c>
      <c r="EL365">
        <v>34</v>
      </c>
      <c r="EN365">
        <v>34</v>
      </c>
      <c r="EP365">
        <v>34</v>
      </c>
      <c r="ER365">
        <v>34</v>
      </c>
      <c r="ET365">
        <v>34</v>
      </c>
      <c r="EV365">
        <v>34</v>
      </c>
      <c r="EX365">
        <v>34</v>
      </c>
      <c r="EZ365">
        <v>34</v>
      </c>
      <c r="FB365">
        <v>34</v>
      </c>
      <c r="FD365">
        <v>34</v>
      </c>
      <c r="FF365">
        <v>34</v>
      </c>
      <c r="FH365">
        <v>34</v>
      </c>
      <c r="FJ365">
        <v>34</v>
      </c>
      <c r="FL365">
        <v>34</v>
      </c>
      <c r="FN365">
        <v>34</v>
      </c>
      <c r="FP365">
        <v>34</v>
      </c>
      <c r="FR365">
        <v>34</v>
      </c>
      <c r="FT365">
        <v>34</v>
      </c>
      <c r="FV365">
        <v>34</v>
      </c>
      <c r="FX365">
        <v>34</v>
      </c>
      <c r="FZ365">
        <v>34</v>
      </c>
      <c r="GB365">
        <v>34</v>
      </c>
      <c r="GD365">
        <v>34</v>
      </c>
      <c r="GF365">
        <v>34</v>
      </c>
      <c r="GH365">
        <v>34</v>
      </c>
      <c r="GJ365">
        <v>34</v>
      </c>
      <c r="GL365">
        <v>34</v>
      </c>
      <c r="GN365">
        <v>34</v>
      </c>
      <c r="GP365">
        <v>34</v>
      </c>
      <c r="GR365">
        <v>34</v>
      </c>
      <c r="GT365">
        <v>34</v>
      </c>
      <c r="GV365">
        <v>34</v>
      </c>
      <c r="GX365">
        <v>34</v>
      </c>
      <c r="GZ365">
        <v>34</v>
      </c>
      <c r="HB365">
        <v>34</v>
      </c>
      <c r="HD365">
        <v>34</v>
      </c>
      <c r="HF365">
        <v>34</v>
      </c>
      <c r="HH365">
        <v>34</v>
      </c>
      <c r="HJ365">
        <v>34</v>
      </c>
      <c r="HL365">
        <v>34</v>
      </c>
      <c r="HN365">
        <v>34</v>
      </c>
      <c r="HP365">
        <v>34</v>
      </c>
      <c r="HR365">
        <v>34</v>
      </c>
      <c r="HT365">
        <v>34</v>
      </c>
      <c r="HV365">
        <v>34</v>
      </c>
      <c r="HX365">
        <v>34</v>
      </c>
      <c r="HZ365">
        <v>34</v>
      </c>
      <c r="IB365">
        <v>34</v>
      </c>
      <c r="ID365">
        <v>34</v>
      </c>
      <c r="IF365">
        <v>34</v>
      </c>
      <c r="IH365">
        <v>34</v>
      </c>
      <c r="IJ365">
        <v>34</v>
      </c>
      <c r="IL365">
        <v>34</v>
      </c>
      <c r="IN365">
        <v>34</v>
      </c>
      <c r="IP365">
        <v>34</v>
      </c>
      <c r="IR365">
        <v>34</v>
      </c>
      <c r="IT365">
        <v>34</v>
      </c>
      <c r="IV365">
        <v>34</v>
      </c>
      <c r="IX365">
        <v>34</v>
      </c>
      <c r="IZ365">
        <v>34</v>
      </c>
      <c r="JB365">
        <v>34</v>
      </c>
      <c r="JD365">
        <v>34</v>
      </c>
      <c r="JF365">
        <v>34</v>
      </c>
      <c r="JH365">
        <v>34</v>
      </c>
      <c r="JJ365">
        <v>34</v>
      </c>
      <c r="JL365">
        <v>34</v>
      </c>
      <c r="JN365">
        <v>34</v>
      </c>
      <c r="JP365">
        <v>34</v>
      </c>
      <c r="JR365">
        <v>34</v>
      </c>
      <c r="JT365">
        <v>34</v>
      </c>
      <c r="JV365">
        <v>34</v>
      </c>
      <c r="JX365">
        <v>34</v>
      </c>
      <c r="JZ365">
        <v>34</v>
      </c>
      <c r="KB365">
        <v>34</v>
      </c>
      <c r="KD365">
        <v>34</v>
      </c>
      <c r="KF365">
        <v>34</v>
      </c>
      <c r="KH365">
        <v>34</v>
      </c>
      <c r="KJ365">
        <v>34</v>
      </c>
      <c r="KL365">
        <v>34</v>
      </c>
      <c r="KN365">
        <v>34</v>
      </c>
      <c r="KP365">
        <v>34</v>
      </c>
      <c r="KR365">
        <v>34</v>
      </c>
      <c r="KT365">
        <v>34</v>
      </c>
      <c r="KV365">
        <v>34</v>
      </c>
      <c r="KX365">
        <v>34</v>
      </c>
      <c r="KZ365">
        <v>34</v>
      </c>
      <c r="LB365">
        <v>34</v>
      </c>
      <c r="LD365">
        <v>34</v>
      </c>
      <c r="LF365">
        <v>34</v>
      </c>
      <c r="LH365">
        <v>34</v>
      </c>
      <c r="LJ365">
        <v>34</v>
      </c>
      <c r="LL365">
        <v>34</v>
      </c>
      <c r="LN365">
        <v>34</v>
      </c>
      <c r="LP365">
        <v>34</v>
      </c>
      <c r="LR365">
        <v>34</v>
      </c>
      <c r="LT365">
        <v>34</v>
      </c>
      <c r="LV365">
        <v>34</v>
      </c>
      <c r="LX365">
        <v>34</v>
      </c>
      <c r="LZ365">
        <v>34</v>
      </c>
      <c r="MB365">
        <v>34</v>
      </c>
      <c r="MD365">
        <v>34</v>
      </c>
      <c r="MF365">
        <v>34</v>
      </c>
      <c r="MH365">
        <v>34</v>
      </c>
      <c r="MJ365">
        <v>34</v>
      </c>
      <c r="ML365">
        <v>34</v>
      </c>
      <c r="MN365">
        <v>34</v>
      </c>
      <c r="MP365">
        <v>34</v>
      </c>
      <c r="MR365">
        <v>34</v>
      </c>
      <c r="MT365">
        <v>34</v>
      </c>
      <c r="MV365">
        <v>34</v>
      </c>
      <c r="MX365">
        <v>34</v>
      </c>
      <c r="MZ365">
        <v>34</v>
      </c>
      <c r="NB365">
        <v>34</v>
      </c>
      <c r="ND365">
        <v>34</v>
      </c>
      <c r="NF365">
        <v>34</v>
      </c>
      <c r="NH365">
        <v>34</v>
      </c>
      <c r="NJ365">
        <v>34</v>
      </c>
      <c r="NL365">
        <v>34</v>
      </c>
      <c r="NN365">
        <v>34</v>
      </c>
      <c r="NP365">
        <v>34</v>
      </c>
      <c r="NR365">
        <v>34</v>
      </c>
      <c r="NT365">
        <v>34</v>
      </c>
      <c r="NV365">
        <v>34</v>
      </c>
      <c r="NX365">
        <v>34</v>
      </c>
      <c r="NZ365">
        <v>34</v>
      </c>
      <c r="OB365">
        <v>34</v>
      </c>
      <c r="OD365">
        <v>34</v>
      </c>
      <c r="OF365">
        <v>34</v>
      </c>
      <c r="OH365">
        <v>34</v>
      </c>
      <c r="OJ365">
        <v>34</v>
      </c>
      <c r="OL365">
        <v>34</v>
      </c>
      <c r="ON365">
        <v>34</v>
      </c>
      <c r="OP365">
        <v>34</v>
      </c>
      <c r="OR365">
        <v>34</v>
      </c>
      <c r="OT365">
        <v>34</v>
      </c>
      <c r="OV365">
        <v>34</v>
      </c>
      <c r="OX365">
        <v>34</v>
      </c>
      <c r="OZ365">
        <v>34</v>
      </c>
      <c r="PB365">
        <v>34</v>
      </c>
      <c r="PD365">
        <v>34</v>
      </c>
      <c r="PF365">
        <v>34</v>
      </c>
      <c r="PH365">
        <v>34</v>
      </c>
      <c r="PJ365">
        <v>34</v>
      </c>
      <c r="PL365">
        <v>34</v>
      </c>
      <c r="PN365">
        <v>34</v>
      </c>
      <c r="PP365">
        <v>34</v>
      </c>
      <c r="PR365">
        <v>34</v>
      </c>
      <c r="PT365">
        <v>34</v>
      </c>
      <c r="PV365">
        <v>34</v>
      </c>
      <c r="PX365">
        <v>34</v>
      </c>
      <c r="PZ365">
        <v>34</v>
      </c>
      <c r="QB365">
        <v>34</v>
      </c>
      <c r="QD365">
        <v>34</v>
      </c>
      <c r="QF365">
        <v>34</v>
      </c>
      <c r="QH365">
        <v>34</v>
      </c>
      <c r="QJ365">
        <v>34</v>
      </c>
      <c r="QL365">
        <v>34</v>
      </c>
      <c r="QN365">
        <v>34</v>
      </c>
      <c r="QP365">
        <v>34</v>
      </c>
      <c r="QR365">
        <v>34</v>
      </c>
      <c r="QT365">
        <v>34</v>
      </c>
      <c r="QV365">
        <v>34</v>
      </c>
      <c r="QX365">
        <v>34</v>
      </c>
      <c r="QZ365">
        <v>34</v>
      </c>
      <c r="RB365">
        <v>34</v>
      </c>
      <c r="RD365">
        <v>34</v>
      </c>
      <c r="RF365">
        <v>34</v>
      </c>
      <c r="RH365">
        <v>34</v>
      </c>
      <c r="RJ365">
        <v>34</v>
      </c>
      <c r="RL365">
        <v>34</v>
      </c>
      <c r="RN365">
        <v>34</v>
      </c>
      <c r="RP365">
        <v>34</v>
      </c>
      <c r="RR365">
        <v>34</v>
      </c>
      <c r="RT365">
        <v>34</v>
      </c>
      <c r="RV365">
        <v>34</v>
      </c>
      <c r="RX365">
        <v>34</v>
      </c>
      <c r="RZ365">
        <v>34</v>
      </c>
      <c r="SB365">
        <v>34</v>
      </c>
      <c r="SD365">
        <v>34</v>
      </c>
      <c r="SF365">
        <v>34</v>
      </c>
      <c r="SH365">
        <v>34</v>
      </c>
      <c r="SJ365">
        <v>34</v>
      </c>
      <c r="SL365">
        <v>34</v>
      </c>
      <c r="SN365">
        <v>34</v>
      </c>
      <c r="SP365">
        <v>34</v>
      </c>
      <c r="SR365">
        <v>34</v>
      </c>
      <c r="ST365">
        <v>34</v>
      </c>
      <c r="SV365">
        <v>34</v>
      </c>
      <c r="SX365">
        <v>34</v>
      </c>
      <c r="SZ365">
        <v>34</v>
      </c>
      <c r="TB365">
        <v>34</v>
      </c>
      <c r="TD365">
        <v>34</v>
      </c>
      <c r="TF365">
        <v>34</v>
      </c>
      <c r="TH365">
        <v>34</v>
      </c>
      <c r="TJ365">
        <v>34</v>
      </c>
      <c r="TL365">
        <v>34</v>
      </c>
      <c r="TN365">
        <v>34</v>
      </c>
      <c r="TP365">
        <v>34</v>
      </c>
      <c r="TR365">
        <v>34</v>
      </c>
      <c r="TT365">
        <v>34</v>
      </c>
      <c r="TV365">
        <v>34</v>
      </c>
      <c r="TX365">
        <v>34</v>
      </c>
      <c r="TZ365">
        <v>34</v>
      </c>
      <c r="UB365">
        <v>34</v>
      </c>
      <c r="UD365">
        <v>34</v>
      </c>
      <c r="UF365">
        <v>34</v>
      </c>
      <c r="UH365">
        <v>34</v>
      </c>
      <c r="UJ365">
        <v>34</v>
      </c>
      <c r="UL365">
        <v>34</v>
      </c>
      <c r="UN365">
        <v>34</v>
      </c>
      <c r="UP365">
        <v>34</v>
      </c>
      <c r="UR365">
        <v>34</v>
      </c>
      <c r="UT365">
        <v>34</v>
      </c>
      <c r="UV365">
        <v>34</v>
      </c>
      <c r="UX365">
        <v>34</v>
      </c>
      <c r="UZ365">
        <v>34</v>
      </c>
      <c r="VB365">
        <v>34</v>
      </c>
      <c r="VD365">
        <v>34</v>
      </c>
      <c r="VF365">
        <v>34</v>
      </c>
      <c r="VH365">
        <v>34</v>
      </c>
      <c r="VJ365">
        <v>34</v>
      </c>
      <c r="VL365">
        <v>34</v>
      </c>
      <c r="VN365">
        <v>34</v>
      </c>
      <c r="VP365">
        <v>34</v>
      </c>
      <c r="VR365">
        <v>34</v>
      </c>
      <c r="VT365">
        <v>34</v>
      </c>
      <c r="VV365">
        <v>34</v>
      </c>
      <c r="VX365">
        <v>34</v>
      </c>
      <c r="VZ365">
        <v>34</v>
      </c>
      <c r="WB365">
        <v>34</v>
      </c>
      <c r="WD365">
        <v>34</v>
      </c>
      <c r="WF365">
        <v>34</v>
      </c>
      <c r="WH365">
        <v>34</v>
      </c>
      <c r="WJ365">
        <v>34</v>
      </c>
      <c r="WL365">
        <v>34</v>
      </c>
      <c r="WN365">
        <v>34</v>
      </c>
      <c r="WP365">
        <v>34</v>
      </c>
      <c r="WR365">
        <v>34</v>
      </c>
      <c r="WT365">
        <v>34</v>
      </c>
      <c r="WV365">
        <v>34</v>
      </c>
      <c r="WX365">
        <v>34</v>
      </c>
      <c r="WZ365">
        <v>34</v>
      </c>
      <c r="XB365">
        <v>34</v>
      </c>
      <c r="XD365">
        <v>34</v>
      </c>
      <c r="XF365">
        <v>34</v>
      </c>
      <c r="XH365">
        <v>34</v>
      </c>
      <c r="XJ365">
        <v>34</v>
      </c>
      <c r="XL365">
        <v>34</v>
      </c>
      <c r="XN365">
        <v>34</v>
      </c>
      <c r="XP365">
        <v>34</v>
      </c>
      <c r="XR365">
        <v>34</v>
      </c>
      <c r="XT365">
        <v>34</v>
      </c>
      <c r="XV365">
        <v>34</v>
      </c>
      <c r="XX365">
        <v>34</v>
      </c>
      <c r="XZ365">
        <v>34</v>
      </c>
      <c r="YB365">
        <v>34</v>
      </c>
      <c r="YD365">
        <v>34</v>
      </c>
      <c r="YF365">
        <v>34</v>
      </c>
      <c r="YH365">
        <v>34</v>
      </c>
      <c r="YJ365">
        <v>34</v>
      </c>
      <c r="YL365">
        <v>34</v>
      </c>
      <c r="YN365">
        <v>34</v>
      </c>
      <c r="YP365">
        <v>34</v>
      </c>
      <c r="YR365">
        <v>34</v>
      </c>
      <c r="YT365">
        <v>34</v>
      </c>
      <c r="YV365">
        <v>34</v>
      </c>
      <c r="YX365">
        <v>34</v>
      </c>
      <c r="YZ365">
        <v>34</v>
      </c>
      <c r="ZB365">
        <v>34</v>
      </c>
      <c r="ZD365">
        <v>34</v>
      </c>
      <c r="ZF365">
        <v>34</v>
      </c>
      <c r="ZH365">
        <v>34</v>
      </c>
      <c r="ZJ365">
        <v>34</v>
      </c>
      <c r="ZL365">
        <v>34</v>
      </c>
      <c r="ZN365">
        <v>34</v>
      </c>
      <c r="ZP365">
        <v>34</v>
      </c>
      <c r="ZR365">
        <v>34</v>
      </c>
      <c r="ZT365">
        <v>34</v>
      </c>
      <c r="ZV365">
        <v>34</v>
      </c>
      <c r="ZX365">
        <v>34</v>
      </c>
      <c r="ZZ365">
        <v>34</v>
      </c>
      <c r="AAB365">
        <v>34</v>
      </c>
      <c r="AAD365">
        <v>34</v>
      </c>
      <c r="AAF365">
        <v>34</v>
      </c>
      <c r="AAH365">
        <v>34</v>
      </c>
      <c r="AAJ365">
        <v>34</v>
      </c>
      <c r="AAL365">
        <v>34</v>
      </c>
      <c r="AAN365">
        <v>34</v>
      </c>
      <c r="AAP365">
        <v>34</v>
      </c>
      <c r="AAR365">
        <v>34</v>
      </c>
      <c r="AAT365">
        <v>34</v>
      </c>
      <c r="AAV365">
        <v>34</v>
      </c>
      <c r="AAX365">
        <v>34</v>
      </c>
      <c r="AAZ365">
        <v>34</v>
      </c>
      <c r="ABB365">
        <v>34</v>
      </c>
      <c r="ABD365">
        <v>34</v>
      </c>
      <c r="ABF365">
        <v>34</v>
      </c>
      <c r="ABH365">
        <v>34</v>
      </c>
      <c r="ABJ365">
        <v>34</v>
      </c>
      <c r="ABL365">
        <v>34</v>
      </c>
      <c r="ABN365">
        <v>34</v>
      </c>
      <c r="ABP365">
        <v>34</v>
      </c>
      <c r="ABR365">
        <v>34</v>
      </c>
      <c r="ABT365">
        <v>34</v>
      </c>
      <c r="ABV365">
        <v>34</v>
      </c>
      <c r="ABX365">
        <v>34</v>
      </c>
      <c r="ABZ365">
        <v>34</v>
      </c>
      <c r="ACB365">
        <v>34</v>
      </c>
      <c r="ACD365">
        <v>34</v>
      </c>
      <c r="ACF365">
        <v>34</v>
      </c>
      <c r="ACH365">
        <v>34</v>
      </c>
      <c r="ACJ365">
        <v>34</v>
      </c>
      <c r="ACL365">
        <v>34</v>
      </c>
      <c r="ACN365">
        <v>34</v>
      </c>
      <c r="ACP365">
        <v>34</v>
      </c>
      <c r="ACR365">
        <v>34</v>
      </c>
      <c r="ACT365">
        <v>34</v>
      </c>
      <c r="ACV365">
        <v>34</v>
      </c>
      <c r="ACX365">
        <v>34</v>
      </c>
      <c r="ACZ365">
        <v>34</v>
      </c>
      <c r="ADB365">
        <v>34</v>
      </c>
      <c r="ADD365">
        <v>34</v>
      </c>
      <c r="ADF365">
        <v>34</v>
      </c>
      <c r="ADH365">
        <v>34</v>
      </c>
      <c r="ADJ365">
        <v>34</v>
      </c>
      <c r="ADL365">
        <v>34</v>
      </c>
      <c r="ADN365">
        <v>34</v>
      </c>
      <c r="ADP365">
        <v>34</v>
      </c>
      <c r="ADR365">
        <v>34</v>
      </c>
      <c r="ADT365">
        <v>34</v>
      </c>
      <c r="ADV365">
        <v>34</v>
      </c>
      <c r="ADX365">
        <v>34</v>
      </c>
      <c r="ADZ365">
        <v>34</v>
      </c>
      <c r="AEB365">
        <v>34</v>
      </c>
      <c r="AED365">
        <v>34</v>
      </c>
      <c r="AEF365">
        <v>34</v>
      </c>
      <c r="AEH365">
        <v>34</v>
      </c>
      <c r="AEJ365">
        <v>34</v>
      </c>
      <c r="AEL365">
        <v>34</v>
      </c>
      <c r="AEN365">
        <v>34</v>
      </c>
      <c r="AEP365">
        <v>34</v>
      </c>
      <c r="AER365">
        <v>34</v>
      </c>
      <c r="AET365">
        <v>34</v>
      </c>
      <c r="AEV365">
        <v>34</v>
      </c>
      <c r="AEX365">
        <v>34</v>
      </c>
      <c r="AEZ365">
        <v>34</v>
      </c>
      <c r="AFB365">
        <v>34</v>
      </c>
      <c r="AFD365">
        <v>34</v>
      </c>
      <c r="AFF365">
        <v>34</v>
      </c>
      <c r="AFH365">
        <v>34</v>
      </c>
      <c r="AFJ365">
        <v>34</v>
      </c>
      <c r="AFL365">
        <v>34</v>
      </c>
      <c r="AFN365">
        <v>34</v>
      </c>
      <c r="AFP365">
        <v>34</v>
      </c>
      <c r="AFR365">
        <v>34</v>
      </c>
      <c r="AFT365">
        <v>34</v>
      </c>
      <c r="AFV365">
        <v>34</v>
      </c>
      <c r="AFX365">
        <v>34</v>
      </c>
      <c r="AFZ365">
        <v>34</v>
      </c>
      <c r="AGB365">
        <v>34</v>
      </c>
      <c r="AGD365">
        <v>34</v>
      </c>
      <c r="AGF365">
        <v>34</v>
      </c>
      <c r="AGH365">
        <v>34</v>
      </c>
      <c r="AGJ365">
        <v>34</v>
      </c>
      <c r="AGL365">
        <v>34</v>
      </c>
      <c r="AGN365">
        <v>34</v>
      </c>
      <c r="AGP365">
        <v>34</v>
      </c>
      <c r="AGR365">
        <v>34</v>
      </c>
      <c r="AGT365">
        <v>34</v>
      </c>
      <c r="AGV365">
        <v>34</v>
      </c>
      <c r="AGX365">
        <v>34</v>
      </c>
      <c r="AGZ365">
        <v>34</v>
      </c>
      <c r="AHB365">
        <v>34</v>
      </c>
      <c r="AHD365">
        <v>34</v>
      </c>
      <c r="AHF365">
        <v>34</v>
      </c>
      <c r="AHH365">
        <v>34</v>
      </c>
      <c r="AHJ365">
        <v>34</v>
      </c>
      <c r="AHL365">
        <v>34</v>
      </c>
      <c r="AHN365">
        <v>34</v>
      </c>
      <c r="AHP365">
        <v>34</v>
      </c>
      <c r="AHR365">
        <v>34</v>
      </c>
      <c r="AHT365">
        <v>34</v>
      </c>
      <c r="AHV365">
        <v>34</v>
      </c>
      <c r="AHX365">
        <v>34</v>
      </c>
      <c r="AHZ365">
        <v>34</v>
      </c>
      <c r="AIB365">
        <v>34</v>
      </c>
      <c r="AID365">
        <v>34</v>
      </c>
      <c r="AIF365">
        <v>34</v>
      </c>
      <c r="AIH365">
        <v>34</v>
      </c>
      <c r="AIJ365">
        <v>34</v>
      </c>
      <c r="AIL365">
        <v>34</v>
      </c>
      <c r="AIN365">
        <v>34</v>
      </c>
      <c r="AIP365">
        <v>34</v>
      </c>
      <c r="AIR365">
        <v>34</v>
      </c>
      <c r="AIT365">
        <v>34</v>
      </c>
      <c r="AIV365">
        <v>34</v>
      </c>
      <c r="AIX365">
        <v>34</v>
      </c>
      <c r="AIZ365">
        <v>34</v>
      </c>
      <c r="AJB365">
        <v>34</v>
      </c>
      <c r="AJD365">
        <v>34</v>
      </c>
      <c r="AJF365">
        <v>34</v>
      </c>
      <c r="AJH365">
        <v>34</v>
      </c>
      <c r="AJJ365">
        <v>34</v>
      </c>
      <c r="AJL365">
        <v>34</v>
      </c>
      <c r="AJN365">
        <v>34</v>
      </c>
      <c r="AJP365">
        <v>34</v>
      </c>
      <c r="AJR365">
        <v>34</v>
      </c>
      <c r="AJT365">
        <v>34</v>
      </c>
      <c r="AJV365">
        <v>34</v>
      </c>
      <c r="AJX365">
        <v>34</v>
      </c>
      <c r="AJZ365">
        <v>34</v>
      </c>
      <c r="AKB365">
        <v>34</v>
      </c>
      <c r="AKD365">
        <v>34</v>
      </c>
      <c r="AKF365">
        <v>34</v>
      </c>
      <c r="AKH365">
        <v>34</v>
      </c>
      <c r="AKJ365">
        <v>34</v>
      </c>
      <c r="AKL365">
        <v>34</v>
      </c>
      <c r="AKN365">
        <v>34</v>
      </c>
      <c r="AKP365">
        <v>34</v>
      </c>
      <c r="AKR365">
        <v>34</v>
      </c>
      <c r="AKT365">
        <v>34</v>
      </c>
      <c r="AKV365">
        <v>34</v>
      </c>
      <c r="AKX365">
        <v>34</v>
      </c>
      <c r="AKZ365">
        <v>34</v>
      </c>
      <c r="ALB365">
        <v>34</v>
      </c>
      <c r="ALD365">
        <v>34</v>
      </c>
      <c r="ALF365">
        <v>34</v>
      </c>
      <c r="ALH365">
        <v>34</v>
      </c>
      <c r="ALJ365">
        <v>34</v>
      </c>
      <c r="ALL365">
        <v>34</v>
      </c>
      <c r="ALN365">
        <v>34</v>
      </c>
      <c r="ALP365">
        <v>34</v>
      </c>
      <c r="ALR365">
        <v>34</v>
      </c>
    </row>
    <row r="366" spans="1:1006" x14ac:dyDescent="0.25">
      <c r="A366">
        <v>51</v>
      </c>
      <c r="B366">
        <v>4.0261399999999998</v>
      </c>
      <c r="H366">
        <v>51</v>
      </c>
      <c r="J366">
        <v>51</v>
      </c>
      <c r="L366">
        <v>51</v>
      </c>
      <c r="N366">
        <v>51</v>
      </c>
      <c r="P366">
        <v>51</v>
      </c>
      <c r="R366">
        <v>51</v>
      </c>
      <c r="T366">
        <v>51</v>
      </c>
      <c r="V366">
        <v>51</v>
      </c>
      <c r="X366">
        <v>51</v>
      </c>
      <c r="Z366">
        <v>51</v>
      </c>
      <c r="AB366">
        <v>51</v>
      </c>
      <c r="AD366">
        <v>51</v>
      </c>
      <c r="AF366">
        <v>51</v>
      </c>
      <c r="AH366">
        <v>51</v>
      </c>
      <c r="AJ366">
        <v>51</v>
      </c>
      <c r="AL366">
        <v>51</v>
      </c>
      <c r="AN366">
        <v>51</v>
      </c>
      <c r="AP366">
        <v>51</v>
      </c>
      <c r="AR366">
        <v>51</v>
      </c>
      <c r="AT366">
        <v>51</v>
      </c>
      <c r="AV366">
        <v>51</v>
      </c>
      <c r="AX366">
        <v>51</v>
      </c>
      <c r="AZ366">
        <v>51</v>
      </c>
      <c r="BB366">
        <v>51</v>
      </c>
      <c r="BD366">
        <v>51</v>
      </c>
      <c r="BF366">
        <v>51</v>
      </c>
      <c r="BH366">
        <v>51</v>
      </c>
      <c r="BJ366">
        <v>51</v>
      </c>
      <c r="BL366">
        <v>51</v>
      </c>
      <c r="BN366">
        <v>51</v>
      </c>
      <c r="BP366">
        <v>51</v>
      </c>
      <c r="BR366">
        <v>51</v>
      </c>
      <c r="BT366">
        <v>51</v>
      </c>
      <c r="BV366">
        <v>51</v>
      </c>
      <c r="BX366">
        <v>51</v>
      </c>
      <c r="BZ366">
        <v>51</v>
      </c>
      <c r="CB366">
        <v>51</v>
      </c>
      <c r="CD366">
        <v>51</v>
      </c>
      <c r="CF366">
        <v>51</v>
      </c>
      <c r="CH366">
        <v>51</v>
      </c>
      <c r="CJ366">
        <v>51</v>
      </c>
      <c r="CL366">
        <v>51</v>
      </c>
      <c r="CN366">
        <v>51</v>
      </c>
      <c r="CP366">
        <v>51</v>
      </c>
      <c r="CR366">
        <v>51</v>
      </c>
      <c r="CT366">
        <v>51</v>
      </c>
      <c r="CV366">
        <v>51</v>
      </c>
      <c r="CX366">
        <v>51</v>
      </c>
      <c r="CZ366">
        <v>51</v>
      </c>
      <c r="DB366">
        <v>51</v>
      </c>
      <c r="DD366">
        <v>51</v>
      </c>
      <c r="DF366">
        <v>51</v>
      </c>
      <c r="DH366">
        <v>51</v>
      </c>
      <c r="DJ366">
        <v>51</v>
      </c>
      <c r="DL366">
        <v>51</v>
      </c>
      <c r="DN366">
        <v>51</v>
      </c>
      <c r="DP366">
        <v>51</v>
      </c>
      <c r="DR366">
        <v>51</v>
      </c>
      <c r="DT366">
        <v>51</v>
      </c>
      <c r="DV366">
        <v>51</v>
      </c>
      <c r="DX366">
        <v>51</v>
      </c>
      <c r="DZ366">
        <v>51</v>
      </c>
      <c r="EB366">
        <v>51</v>
      </c>
      <c r="ED366">
        <v>51</v>
      </c>
      <c r="EF366">
        <v>51</v>
      </c>
      <c r="EH366">
        <v>51</v>
      </c>
      <c r="EJ366">
        <v>51</v>
      </c>
      <c r="EL366">
        <v>51</v>
      </c>
      <c r="EN366">
        <v>51</v>
      </c>
      <c r="EP366">
        <v>51</v>
      </c>
      <c r="ER366">
        <v>51</v>
      </c>
      <c r="ET366">
        <v>51</v>
      </c>
      <c r="EV366">
        <v>51</v>
      </c>
      <c r="EX366">
        <v>51</v>
      </c>
      <c r="EZ366">
        <v>51</v>
      </c>
      <c r="FB366">
        <v>51</v>
      </c>
      <c r="FD366">
        <v>51</v>
      </c>
      <c r="FF366">
        <v>51</v>
      </c>
      <c r="FH366">
        <v>51</v>
      </c>
      <c r="FJ366">
        <v>51</v>
      </c>
      <c r="FL366">
        <v>51</v>
      </c>
      <c r="FN366">
        <v>51</v>
      </c>
      <c r="FP366">
        <v>51</v>
      </c>
      <c r="FR366">
        <v>51</v>
      </c>
      <c r="FT366">
        <v>51</v>
      </c>
      <c r="FV366">
        <v>51</v>
      </c>
      <c r="FX366">
        <v>51</v>
      </c>
      <c r="FZ366">
        <v>51</v>
      </c>
      <c r="GB366">
        <v>51</v>
      </c>
      <c r="GD366">
        <v>51</v>
      </c>
      <c r="GF366">
        <v>51</v>
      </c>
      <c r="GH366">
        <v>51</v>
      </c>
      <c r="GJ366">
        <v>51</v>
      </c>
      <c r="GL366">
        <v>51</v>
      </c>
      <c r="GN366">
        <v>51</v>
      </c>
      <c r="GP366">
        <v>51</v>
      </c>
      <c r="GR366">
        <v>51</v>
      </c>
      <c r="GT366">
        <v>51</v>
      </c>
      <c r="GV366">
        <v>51</v>
      </c>
      <c r="GX366">
        <v>51</v>
      </c>
      <c r="GZ366">
        <v>51</v>
      </c>
      <c r="HB366">
        <v>51</v>
      </c>
      <c r="HD366">
        <v>51</v>
      </c>
      <c r="HF366">
        <v>51</v>
      </c>
      <c r="HH366">
        <v>51</v>
      </c>
      <c r="HJ366">
        <v>51</v>
      </c>
      <c r="HL366">
        <v>51</v>
      </c>
      <c r="HN366">
        <v>51</v>
      </c>
      <c r="HP366">
        <v>51</v>
      </c>
      <c r="HR366">
        <v>51</v>
      </c>
      <c r="HT366">
        <v>51</v>
      </c>
      <c r="HV366">
        <v>51</v>
      </c>
      <c r="HX366">
        <v>51</v>
      </c>
      <c r="HZ366">
        <v>51</v>
      </c>
      <c r="IB366">
        <v>51</v>
      </c>
      <c r="ID366">
        <v>51</v>
      </c>
      <c r="IF366">
        <v>51</v>
      </c>
      <c r="IH366">
        <v>51</v>
      </c>
      <c r="IJ366">
        <v>51</v>
      </c>
      <c r="IL366">
        <v>51</v>
      </c>
      <c r="IN366">
        <v>51</v>
      </c>
      <c r="IP366">
        <v>51</v>
      </c>
      <c r="IR366">
        <v>51</v>
      </c>
      <c r="IT366">
        <v>51</v>
      </c>
      <c r="IV366">
        <v>51</v>
      </c>
      <c r="IX366">
        <v>51</v>
      </c>
      <c r="IZ366">
        <v>51</v>
      </c>
      <c r="JB366">
        <v>51</v>
      </c>
      <c r="JD366">
        <v>51</v>
      </c>
      <c r="JF366">
        <v>51</v>
      </c>
      <c r="JH366">
        <v>51</v>
      </c>
      <c r="JJ366">
        <v>51</v>
      </c>
      <c r="JL366">
        <v>51</v>
      </c>
      <c r="JN366">
        <v>51</v>
      </c>
      <c r="JP366">
        <v>51</v>
      </c>
      <c r="JR366">
        <v>51</v>
      </c>
      <c r="JT366">
        <v>51</v>
      </c>
      <c r="JV366">
        <v>51</v>
      </c>
      <c r="JX366">
        <v>51</v>
      </c>
      <c r="JZ366">
        <v>51</v>
      </c>
      <c r="KB366">
        <v>51</v>
      </c>
      <c r="KD366">
        <v>51</v>
      </c>
      <c r="KF366">
        <v>51</v>
      </c>
      <c r="KH366">
        <v>51</v>
      </c>
      <c r="KJ366">
        <v>51</v>
      </c>
      <c r="KL366">
        <v>51</v>
      </c>
      <c r="KN366">
        <v>51</v>
      </c>
      <c r="KP366">
        <v>51</v>
      </c>
      <c r="KR366">
        <v>51</v>
      </c>
      <c r="KT366">
        <v>51</v>
      </c>
      <c r="KV366">
        <v>51</v>
      </c>
      <c r="KX366">
        <v>51</v>
      </c>
      <c r="KZ366">
        <v>51</v>
      </c>
      <c r="LB366">
        <v>51</v>
      </c>
      <c r="LD366">
        <v>51</v>
      </c>
      <c r="LF366">
        <v>51</v>
      </c>
      <c r="LH366">
        <v>51</v>
      </c>
      <c r="LJ366">
        <v>51</v>
      </c>
      <c r="LL366">
        <v>51</v>
      </c>
      <c r="LN366">
        <v>51</v>
      </c>
      <c r="LP366">
        <v>51</v>
      </c>
      <c r="LR366">
        <v>51</v>
      </c>
      <c r="LT366">
        <v>51</v>
      </c>
      <c r="LV366">
        <v>51</v>
      </c>
      <c r="LX366">
        <v>51</v>
      </c>
      <c r="LZ366">
        <v>51</v>
      </c>
      <c r="MB366">
        <v>51</v>
      </c>
      <c r="MD366">
        <v>51</v>
      </c>
      <c r="MF366">
        <v>51</v>
      </c>
      <c r="MH366">
        <v>51</v>
      </c>
      <c r="MJ366">
        <v>51</v>
      </c>
      <c r="ML366">
        <v>51</v>
      </c>
      <c r="MN366">
        <v>51</v>
      </c>
      <c r="MP366">
        <v>51</v>
      </c>
      <c r="MR366">
        <v>51</v>
      </c>
      <c r="MT366">
        <v>51</v>
      </c>
      <c r="MV366">
        <v>51</v>
      </c>
      <c r="MX366">
        <v>51</v>
      </c>
      <c r="MZ366">
        <v>51</v>
      </c>
      <c r="NB366">
        <v>51</v>
      </c>
      <c r="ND366">
        <v>51</v>
      </c>
      <c r="NF366">
        <v>51</v>
      </c>
      <c r="NH366">
        <v>51</v>
      </c>
      <c r="NJ366">
        <v>51</v>
      </c>
      <c r="NL366">
        <v>51</v>
      </c>
      <c r="NN366">
        <v>51</v>
      </c>
      <c r="NP366">
        <v>51</v>
      </c>
      <c r="NR366">
        <v>51</v>
      </c>
      <c r="NT366">
        <v>51</v>
      </c>
      <c r="NV366">
        <v>51</v>
      </c>
      <c r="NX366">
        <v>51</v>
      </c>
      <c r="NZ366">
        <v>51</v>
      </c>
      <c r="OB366">
        <v>51</v>
      </c>
      <c r="OD366">
        <v>51</v>
      </c>
      <c r="OF366">
        <v>51</v>
      </c>
      <c r="OH366">
        <v>51</v>
      </c>
      <c r="OJ366">
        <v>51</v>
      </c>
      <c r="OL366">
        <v>51</v>
      </c>
      <c r="ON366">
        <v>51</v>
      </c>
      <c r="OP366">
        <v>51</v>
      </c>
      <c r="OR366">
        <v>51</v>
      </c>
      <c r="OT366">
        <v>51</v>
      </c>
      <c r="OV366">
        <v>51</v>
      </c>
      <c r="OX366">
        <v>51</v>
      </c>
      <c r="OZ366">
        <v>51</v>
      </c>
      <c r="PB366">
        <v>51</v>
      </c>
      <c r="PD366">
        <v>51</v>
      </c>
      <c r="PF366">
        <v>51</v>
      </c>
      <c r="PH366">
        <v>51</v>
      </c>
      <c r="PJ366">
        <v>51</v>
      </c>
      <c r="PL366">
        <v>51</v>
      </c>
      <c r="PN366">
        <v>51</v>
      </c>
      <c r="PP366">
        <v>51</v>
      </c>
      <c r="PR366">
        <v>51</v>
      </c>
      <c r="PT366">
        <v>51</v>
      </c>
      <c r="PV366">
        <v>51</v>
      </c>
      <c r="PX366">
        <v>51</v>
      </c>
      <c r="PZ366">
        <v>51</v>
      </c>
      <c r="QB366">
        <v>51</v>
      </c>
      <c r="QD366">
        <v>51</v>
      </c>
      <c r="QF366">
        <v>51</v>
      </c>
      <c r="QH366">
        <v>51</v>
      </c>
      <c r="QJ366">
        <v>51</v>
      </c>
      <c r="QL366">
        <v>51</v>
      </c>
      <c r="QN366">
        <v>51</v>
      </c>
      <c r="QP366">
        <v>51</v>
      </c>
      <c r="QR366">
        <v>51</v>
      </c>
      <c r="QT366">
        <v>51</v>
      </c>
      <c r="QV366">
        <v>51</v>
      </c>
      <c r="QX366">
        <v>51</v>
      </c>
      <c r="QZ366">
        <v>51</v>
      </c>
      <c r="RB366">
        <v>51</v>
      </c>
      <c r="RD366">
        <v>51</v>
      </c>
      <c r="RF366">
        <v>51</v>
      </c>
      <c r="RH366">
        <v>51</v>
      </c>
      <c r="RJ366">
        <v>51</v>
      </c>
      <c r="RL366">
        <v>51</v>
      </c>
      <c r="RN366">
        <v>51</v>
      </c>
      <c r="RP366">
        <v>51</v>
      </c>
      <c r="RR366">
        <v>51</v>
      </c>
      <c r="RT366">
        <v>51</v>
      </c>
      <c r="RV366">
        <v>51</v>
      </c>
      <c r="RX366">
        <v>51</v>
      </c>
      <c r="RZ366">
        <v>51</v>
      </c>
      <c r="SB366">
        <v>51</v>
      </c>
      <c r="SD366">
        <v>51</v>
      </c>
      <c r="SF366">
        <v>51</v>
      </c>
      <c r="SH366">
        <v>51</v>
      </c>
      <c r="SJ366">
        <v>51</v>
      </c>
      <c r="SL366">
        <v>51</v>
      </c>
      <c r="SN366">
        <v>51</v>
      </c>
      <c r="SP366">
        <v>51</v>
      </c>
      <c r="SR366">
        <v>51</v>
      </c>
      <c r="ST366">
        <v>51</v>
      </c>
      <c r="SV366">
        <v>51</v>
      </c>
      <c r="SX366">
        <v>51</v>
      </c>
      <c r="SZ366">
        <v>51</v>
      </c>
      <c r="TB366">
        <v>51</v>
      </c>
      <c r="TD366">
        <v>51</v>
      </c>
      <c r="TF366">
        <v>51</v>
      </c>
      <c r="TH366">
        <v>51</v>
      </c>
      <c r="TJ366">
        <v>51</v>
      </c>
      <c r="TL366">
        <v>51</v>
      </c>
      <c r="TN366">
        <v>51</v>
      </c>
      <c r="TP366">
        <v>51</v>
      </c>
      <c r="TR366">
        <v>51</v>
      </c>
      <c r="TT366">
        <v>51</v>
      </c>
      <c r="TV366">
        <v>51</v>
      </c>
      <c r="TX366">
        <v>51</v>
      </c>
      <c r="TZ366">
        <v>51</v>
      </c>
      <c r="UB366">
        <v>51</v>
      </c>
      <c r="UD366">
        <v>51</v>
      </c>
      <c r="UF366">
        <v>51</v>
      </c>
      <c r="UH366">
        <v>51</v>
      </c>
      <c r="UJ366">
        <v>51</v>
      </c>
      <c r="UL366">
        <v>51</v>
      </c>
      <c r="UN366">
        <v>51</v>
      </c>
      <c r="UP366">
        <v>51</v>
      </c>
      <c r="UR366">
        <v>51</v>
      </c>
      <c r="UT366">
        <v>51</v>
      </c>
      <c r="UV366">
        <v>51</v>
      </c>
      <c r="UX366">
        <v>51</v>
      </c>
      <c r="UZ366">
        <v>51</v>
      </c>
      <c r="VB366">
        <v>51</v>
      </c>
      <c r="VD366">
        <v>51</v>
      </c>
      <c r="VF366">
        <v>51</v>
      </c>
      <c r="VH366">
        <v>51</v>
      </c>
      <c r="VJ366">
        <v>51</v>
      </c>
      <c r="VL366">
        <v>51</v>
      </c>
      <c r="VN366">
        <v>51</v>
      </c>
      <c r="VP366">
        <v>51</v>
      </c>
      <c r="VR366">
        <v>51</v>
      </c>
      <c r="VT366">
        <v>51</v>
      </c>
      <c r="VV366">
        <v>51</v>
      </c>
      <c r="VX366">
        <v>51</v>
      </c>
      <c r="VZ366">
        <v>51</v>
      </c>
      <c r="WB366">
        <v>51</v>
      </c>
      <c r="WD366">
        <v>51</v>
      </c>
      <c r="WF366">
        <v>51</v>
      </c>
      <c r="WH366">
        <v>51</v>
      </c>
      <c r="WJ366">
        <v>51</v>
      </c>
      <c r="WL366">
        <v>51</v>
      </c>
      <c r="WN366">
        <v>51</v>
      </c>
      <c r="WP366">
        <v>51</v>
      </c>
      <c r="WR366">
        <v>51</v>
      </c>
      <c r="WT366">
        <v>51</v>
      </c>
      <c r="WV366">
        <v>51</v>
      </c>
      <c r="WX366">
        <v>51</v>
      </c>
      <c r="WZ366">
        <v>51</v>
      </c>
      <c r="XB366">
        <v>51</v>
      </c>
      <c r="XD366">
        <v>51</v>
      </c>
      <c r="XF366">
        <v>51</v>
      </c>
      <c r="XH366">
        <v>51</v>
      </c>
      <c r="XJ366">
        <v>51</v>
      </c>
      <c r="XL366">
        <v>51</v>
      </c>
      <c r="XN366">
        <v>51</v>
      </c>
      <c r="XP366">
        <v>51</v>
      </c>
      <c r="XR366">
        <v>51</v>
      </c>
      <c r="XT366">
        <v>51</v>
      </c>
      <c r="XV366">
        <v>51</v>
      </c>
      <c r="XX366">
        <v>51</v>
      </c>
      <c r="XZ366">
        <v>51</v>
      </c>
      <c r="YB366">
        <v>51</v>
      </c>
      <c r="YD366">
        <v>51</v>
      </c>
      <c r="YF366">
        <v>51</v>
      </c>
      <c r="YH366">
        <v>51</v>
      </c>
      <c r="YJ366">
        <v>51</v>
      </c>
      <c r="YL366">
        <v>51</v>
      </c>
      <c r="YN366">
        <v>51</v>
      </c>
      <c r="YP366">
        <v>51</v>
      </c>
      <c r="YR366">
        <v>51</v>
      </c>
      <c r="YT366">
        <v>51</v>
      </c>
      <c r="YV366">
        <v>51</v>
      </c>
      <c r="YX366">
        <v>51</v>
      </c>
      <c r="YZ366">
        <v>51</v>
      </c>
      <c r="ZB366">
        <v>51</v>
      </c>
      <c r="ZD366">
        <v>51</v>
      </c>
      <c r="ZF366">
        <v>51</v>
      </c>
      <c r="ZH366">
        <v>51</v>
      </c>
      <c r="ZJ366">
        <v>51</v>
      </c>
      <c r="ZL366">
        <v>51</v>
      </c>
      <c r="ZN366">
        <v>51</v>
      </c>
      <c r="ZP366">
        <v>51</v>
      </c>
      <c r="ZR366">
        <v>51</v>
      </c>
      <c r="ZT366">
        <v>51</v>
      </c>
      <c r="ZV366">
        <v>51</v>
      </c>
      <c r="ZX366">
        <v>51</v>
      </c>
      <c r="ZZ366">
        <v>51</v>
      </c>
      <c r="AAB366">
        <v>51</v>
      </c>
      <c r="AAD366">
        <v>51</v>
      </c>
      <c r="AAF366">
        <v>51</v>
      </c>
      <c r="AAH366">
        <v>51</v>
      </c>
      <c r="AAJ366">
        <v>51</v>
      </c>
      <c r="AAL366">
        <v>51</v>
      </c>
      <c r="AAN366">
        <v>51</v>
      </c>
      <c r="AAP366">
        <v>51</v>
      </c>
      <c r="AAR366">
        <v>51</v>
      </c>
      <c r="AAT366">
        <v>51</v>
      </c>
      <c r="AAV366">
        <v>51</v>
      </c>
      <c r="AAX366">
        <v>51</v>
      </c>
      <c r="AAZ366">
        <v>51</v>
      </c>
      <c r="ABB366">
        <v>51</v>
      </c>
      <c r="ABD366">
        <v>51</v>
      </c>
      <c r="ABF366">
        <v>51</v>
      </c>
      <c r="ABH366">
        <v>51</v>
      </c>
      <c r="ABJ366">
        <v>51</v>
      </c>
      <c r="ABL366">
        <v>51</v>
      </c>
      <c r="ABN366">
        <v>51</v>
      </c>
      <c r="ABP366">
        <v>51</v>
      </c>
      <c r="ABR366">
        <v>51</v>
      </c>
      <c r="ABT366">
        <v>51</v>
      </c>
      <c r="ABV366">
        <v>51</v>
      </c>
      <c r="ABX366">
        <v>51</v>
      </c>
      <c r="ABZ366">
        <v>51</v>
      </c>
      <c r="ACB366">
        <v>51</v>
      </c>
      <c r="ACD366">
        <v>51</v>
      </c>
      <c r="ACF366">
        <v>51</v>
      </c>
      <c r="ACH366">
        <v>51</v>
      </c>
      <c r="ACJ366">
        <v>51</v>
      </c>
      <c r="ACL366">
        <v>51</v>
      </c>
      <c r="ACN366">
        <v>51</v>
      </c>
      <c r="ACP366">
        <v>51</v>
      </c>
      <c r="ACR366">
        <v>51</v>
      </c>
      <c r="ACT366">
        <v>51</v>
      </c>
      <c r="ACV366">
        <v>51</v>
      </c>
      <c r="ACX366">
        <v>51</v>
      </c>
      <c r="ACZ366">
        <v>51</v>
      </c>
      <c r="ADB366">
        <v>51</v>
      </c>
      <c r="ADD366">
        <v>51</v>
      </c>
      <c r="ADF366">
        <v>51</v>
      </c>
      <c r="ADH366">
        <v>51</v>
      </c>
      <c r="ADJ366">
        <v>51</v>
      </c>
      <c r="ADL366">
        <v>51</v>
      </c>
      <c r="ADN366">
        <v>51</v>
      </c>
      <c r="ADP366">
        <v>51</v>
      </c>
      <c r="ADR366">
        <v>51</v>
      </c>
      <c r="ADT366">
        <v>51</v>
      </c>
      <c r="ADV366">
        <v>51</v>
      </c>
      <c r="ADX366">
        <v>51</v>
      </c>
      <c r="ADZ366">
        <v>51</v>
      </c>
      <c r="AEB366">
        <v>51</v>
      </c>
      <c r="AED366">
        <v>51</v>
      </c>
      <c r="AEF366">
        <v>51</v>
      </c>
      <c r="AEH366">
        <v>51</v>
      </c>
      <c r="AEJ366">
        <v>51</v>
      </c>
      <c r="AEL366">
        <v>51</v>
      </c>
      <c r="AEN366">
        <v>51</v>
      </c>
      <c r="AEP366">
        <v>51</v>
      </c>
      <c r="AER366">
        <v>51</v>
      </c>
      <c r="AET366">
        <v>51</v>
      </c>
      <c r="AEV366">
        <v>51</v>
      </c>
      <c r="AEX366">
        <v>51</v>
      </c>
      <c r="AEZ366">
        <v>51</v>
      </c>
      <c r="AFB366">
        <v>51</v>
      </c>
      <c r="AFD366">
        <v>51</v>
      </c>
      <c r="AFF366">
        <v>51</v>
      </c>
      <c r="AFH366">
        <v>51</v>
      </c>
      <c r="AFJ366">
        <v>51</v>
      </c>
      <c r="AFL366">
        <v>51</v>
      </c>
      <c r="AFN366">
        <v>51</v>
      </c>
      <c r="AFP366">
        <v>51</v>
      </c>
      <c r="AFR366">
        <v>51</v>
      </c>
      <c r="AFT366">
        <v>51</v>
      </c>
      <c r="AFV366">
        <v>51</v>
      </c>
      <c r="AFX366">
        <v>51</v>
      </c>
      <c r="AFZ366">
        <v>51</v>
      </c>
      <c r="AGB366">
        <v>51</v>
      </c>
      <c r="AGD366">
        <v>51</v>
      </c>
      <c r="AGF366">
        <v>51</v>
      </c>
      <c r="AGH366">
        <v>51</v>
      </c>
      <c r="AGJ366">
        <v>51</v>
      </c>
      <c r="AGL366">
        <v>51</v>
      </c>
      <c r="AGN366">
        <v>51</v>
      </c>
      <c r="AGP366">
        <v>51</v>
      </c>
      <c r="AGR366">
        <v>51</v>
      </c>
      <c r="AGT366">
        <v>51</v>
      </c>
      <c r="AGV366">
        <v>51</v>
      </c>
      <c r="AGX366">
        <v>51</v>
      </c>
      <c r="AGZ366">
        <v>51</v>
      </c>
      <c r="AHB366">
        <v>51</v>
      </c>
      <c r="AHD366">
        <v>51</v>
      </c>
      <c r="AHF366">
        <v>51</v>
      </c>
      <c r="AHH366">
        <v>51</v>
      </c>
      <c r="AHJ366">
        <v>51</v>
      </c>
      <c r="AHL366">
        <v>51</v>
      </c>
      <c r="AHN366">
        <v>51</v>
      </c>
      <c r="AHP366">
        <v>51</v>
      </c>
      <c r="AHR366">
        <v>51</v>
      </c>
      <c r="AHT366">
        <v>51</v>
      </c>
      <c r="AHV366">
        <v>51</v>
      </c>
      <c r="AHX366">
        <v>51</v>
      </c>
      <c r="AHZ366">
        <v>51</v>
      </c>
      <c r="AIB366">
        <v>51</v>
      </c>
      <c r="AID366">
        <v>51</v>
      </c>
      <c r="AIF366">
        <v>51</v>
      </c>
      <c r="AIH366">
        <v>51</v>
      </c>
      <c r="AIJ366">
        <v>51</v>
      </c>
      <c r="AIL366">
        <v>51</v>
      </c>
      <c r="AIN366">
        <v>51</v>
      </c>
      <c r="AIP366">
        <v>51</v>
      </c>
      <c r="AIR366">
        <v>51</v>
      </c>
      <c r="AIT366">
        <v>51</v>
      </c>
      <c r="AIV366">
        <v>51</v>
      </c>
      <c r="AIX366">
        <v>51</v>
      </c>
      <c r="AIZ366">
        <v>51</v>
      </c>
      <c r="AJB366">
        <v>51</v>
      </c>
      <c r="AJD366">
        <v>51</v>
      </c>
      <c r="AJF366">
        <v>51</v>
      </c>
      <c r="AJH366">
        <v>51</v>
      </c>
      <c r="AJJ366">
        <v>51</v>
      </c>
      <c r="AJL366">
        <v>51</v>
      </c>
      <c r="AJN366">
        <v>51</v>
      </c>
      <c r="AJP366">
        <v>51</v>
      </c>
      <c r="AJR366">
        <v>51</v>
      </c>
      <c r="AJT366">
        <v>51</v>
      </c>
      <c r="AJV366">
        <v>51</v>
      </c>
      <c r="AJX366">
        <v>51</v>
      </c>
      <c r="AJZ366">
        <v>51</v>
      </c>
      <c r="AKB366">
        <v>51</v>
      </c>
      <c r="AKD366">
        <v>51</v>
      </c>
      <c r="AKF366">
        <v>51</v>
      </c>
      <c r="AKH366">
        <v>51</v>
      </c>
      <c r="AKJ366">
        <v>51</v>
      </c>
      <c r="AKL366">
        <v>51</v>
      </c>
      <c r="AKN366">
        <v>51</v>
      </c>
      <c r="AKP366">
        <v>51</v>
      </c>
      <c r="AKR366">
        <v>51</v>
      </c>
      <c r="AKT366">
        <v>51</v>
      </c>
      <c r="AKV366">
        <v>51</v>
      </c>
      <c r="AKX366">
        <v>51</v>
      </c>
      <c r="AKZ366">
        <v>51</v>
      </c>
      <c r="ALB366">
        <v>51</v>
      </c>
      <c r="ALD366">
        <v>51</v>
      </c>
      <c r="ALF366">
        <v>51</v>
      </c>
      <c r="ALH366">
        <v>51</v>
      </c>
      <c r="ALJ366">
        <v>51</v>
      </c>
      <c r="ALL366">
        <v>51</v>
      </c>
      <c r="ALN366">
        <v>51</v>
      </c>
      <c r="ALP366">
        <v>51</v>
      </c>
      <c r="ALR366">
        <v>51</v>
      </c>
    </row>
    <row r="367" spans="1:1006" x14ac:dyDescent="0.25">
      <c r="A367">
        <v>28</v>
      </c>
      <c r="B367">
        <v>3.0231700000000004</v>
      </c>
      <c r="H367">
        <v>28</v>
      </c>
      <c r="J367">
        <v>28</v>
      </c>
      <c r="L367">
        <v>28</v>
      </c>
      <c r="N367">
        <v>28</v>
      </c>
      <c r="P367">
        <v>28</v>
      </c>
      <c r="R367">
        <v>28</v>
      </c>
      <c r="T367">
        <v>28</v>
      </c>
      <c r="V367">
        <v>28</v>
      </c>
      <c r="X367">
        <v>28</v>
      </c>
      <c r="Z367">
        <v>28</v>
      </c>
      <c r="AB367">
        <v>28</v>
      </c>
      <c r="AD367">
        <v>28</v>
      </c>
      <c r="AF367">
        <v>28</v>
      </c>
      <c r="AH367">
        <v>28</v>
      </c>
      <c r="AJ367">
        <v>28</v>
      </c>
      <c r="AL367">
        <v>28</v>
      </c>
      <c r="AN367">
        <v>28</v>
      </c>
      <c r="AP367">
        <v>28</v>
      </c>
      <c r="AR367">
        <v>28</v>
      </c>
      <c r="AT367">
        <v>28</v>
      </c>
      <c r="AV367">
        <v>28</v>
      </c>
      <c r="AX367">
        <v>28</v>
      </c>
      <c r="AZ367">
        <v>28</v>
      </c>
      <c r="BB367">
        <v>28</v>
      </c>
      <c r="BD367">
        <v>28</v>
      </c>
      <c r="BF367">
        <v>28</v>
      </c>
      <c r="BH367">
        <v>28</v>
      </c>
      <c r="BJ367">
        <v>28</v>
      </c>
      <c r="BL367">
        <v>28</v>
      </c>
      <c r="BN367">
        <v>28</v>
      </c>
      <c r="BP367">
        <v>28</v>
      </c>
      <c r="BR367">
        <v>28</v>
      </c>
      <c r="BT367">
        <v>28</v>
      </c>
      <c r="BV367">
        <v>28</v>
      </c>
      <c r="BX367">
        <v>28</v>
      </c>
      <c r="BZ367">
        <v>28</v>
      </c>
      <c r="CB367">
        <v>28</v>
      </c>
      <c r="CD367">
        <v>28</v>
      </c>
      <c r="CF367">
        <v>28</v>
      </c>
      <c r="CH367">
        <v>28</v>
      </c>
      <c r="CJ367">
        <v>28</v>
      </c>
      <c r="CL367">
        <v>28</v>
      </c>
      <c r="CN367">
        <v>28</v>
      </c>
      <c r="CP367">
        <v>28</v>
      </c>
      <c r="CR367">
        <v>28</v>
      </c>
      <c r="CT367">
        <v>28</v>
      </c>
      <c r="CV367">
        <v>28</v>
      </c>
      <c r="CX367">
        <v>28</v>
      </c>
      <c r="CZ367">
        <v>28</v>
      </c>
      <c r="DB367">
        <v>28</v>
      </c>
      <c r="DD367">
        <v>28</v>
      </c>
      <c r="DF367">
        <v>28</v>
      </c>
      <c r="DH367">
        <v>28</v>
      </c>
      <c r="DJ367">
        <v>28</v>
      </c>
      <c r="DL367">
        <v>28</v>
      </c>
      <c r="DN367">
        <v>28</v>
      </c>
      <c r="DP367">
        <v>28</v>
      </c>
      <c r="DR367">
        <v>28</v>
      </c>
      <c r="DT367">
        <v>28</v>
      </c>
      <c r="DV367">
        <v>28</v>
      </c>
      <c r="DX367">
        <v>28</v>
      </c>
      <c r="DZ367">
        <v>28</v>
      </c>
      <c r="EB367">
        <v>28</v>
      </c>
      <c r="ED367">
        <v>28</v>
      </c>
      <c r="EF367">
        <v>28</v>
      </c>
      <c r="EH367">
        <v>28</v>
      </c>
      <c r="EJ367">
        <v>28</v>
      </c>
      <c r="EL367">
        <v>28</v>
      </c>
      <c r="EN367">
        <v>28</v>
      </c>
      <c r="EP367">
        <v>28</v>
      </c>
      <c r="ER367">
        <v>28</v>
      </c>
      <c r="ET367">
        <v>28</v>
      </c>
      <c r="EV367">
        <v>28</v>
      </c>
      <c r="EX367">
        <v>28</v>
      </c>
      <c r="EZ367">
        <v>28</v>
      </c>
      <c r="FB367">
        <v>28</v>
      </c>
      <c r="FD367">
        <v>28</v>
      </c>
      <c r="FF367">
        <v>28</v>
      </c>
      <c r="FH367">
        <v>28</v>
      </c>
      <c r="FJ367">
        <v>28</v>
      </c>
      <c r="FL367">
        <v>28</v>
      </c>
      <c r="FN367">
        <v>28</v>
      </c>
      <c r="FP367">
        <v>28</v>
      </c>
      <c r="FR367">
        <v>28</v>
      </c>
      <c r="FT367">
        <v>28</v>
      </c>
      <c r="FV367">
        <v>28</v>
      </c>
      <c r="FX367">
        <v>28</v>
      </c>
      <c r="FZ367">
        <v>28</v>
      </c>
      <c r="GB367">
        <v>28</v>
      </c>
      <c r="GD367">
        <v>28</v>
      </c>
      <c r="GF367">
        <v>28</v>
      </c>
      <c r="GH367">
        <v>28</v>
      </c>
      <c r="GJ367">
        <v>28</v>
      </c>
      <c r="GL367">
        <v>28</v>
      </c>
      <c r="GN367">
        <v>28</v>
      </c>
      <c r="GP367">
        <v>28</v>
      </c>
      <c r="GR367">
        <v>28</v>
      </c>
      <c r="GT367">
        <v>28</v>
      </c>
      <c r="GV367">
        <v>28</v>
      </c>
      <c r="GX367">
        <v>28</v>
      </c>
      <c r="GZ367">
        <v>28</v>
      </c>
      <c r="HB367">
        <v>28</v>
      </c>
      <c r="HD367">
        <v>28</v>
      </c>
      <c r="HF367">
        <v>28</v>
      </c>
      <c r="HH367">
        <v>28</v>
      </c>
      <c r="HJ367">
        <v>28</v>
      </c>
      <c r="HL367">
        <v>28</v>
      </c>
      <c r="HN367">
        <v>28</v>
      </c>
      <c r="HP367">
        <v>28</v>
      </c>
      <c r="HR367">
        <v>28</v>
      </c>
      <c r="HT367">
        <v>28</v>
      </c>
      <c r="HV367">
        <v>28</v>
      </c>
      <c r="HX367">
        <v>28</v>
      </c>
      <c r="HZ367">
        <v>28</v>
      </c>
      <c r="IB367">
        <v>28</v>
      </c>
      <c r="ID367">
        <v>28</v>
      </c>
      <c r="IF367">
        <v>28</v>
      </c>
      <c r="IH367">
        <v>28</v>
      </c>
      <c r="IJ367">
        <v>28</v>
      </c>
      <c r="IL367">
        <v>28</v>
      </c>
      <c r="IN367">
        <v>28</v>
      </c>
      <c r="IP367">
        <v>28</v>
      </c>
      <c r="IR367">
        <v>28</v>
      </c>
      <c r="IT367">
        <v>28</v>
      </c>
      <c r="IV367">
        <v>28</v>
      </c>
      <c r="IX367">
        <v>28</v>
      </c>
      <c r="IZ367">
        <v>28</v>
      </c>
      <c r="JB367">
        <v>28</v>
      </c>
      <c r="JD367">
        <v>28</v>
      </c>
      <c r="JF367">
        <v>28</v>
      </c>
      <c r="JH367">
        <v>28</v>
      </c>
      <c r="JJ367">
        <v>28</v>
      </c>
      <c r="JL367">
        <v>28</v>
      </c>
      <c r="JN367">
        <v>28</v>
      </c>
      <c r="JP367">
        <v>28</v>
      </c>
      <c r="JR367">
        <v>28</v>
      </c>
      <c r="JT367">
        <v>28</v>
      </c>
      <c r="JV367">
        <v>28</v>
      </c>
      <c r="JX367">
        <v>28</v>
      </c>
      <c r="JZ367">
        <v>28</v>
      </c>
      <c r="KB367">
        <v>28</v>
      </c>
      <c r="KD367">
        <v>28</v>
      </c>
      <c r="KF367">
        <v>28</v>
      </c>
      <c r="KH367">
        <v>28</v>
      </c>
      <c r="KJ367">
        <v>28</v>
      </c>
      <c r="KL367">
        <v>28</v>
      </c>
      <c r="KN367">
        <v>28</v>
      </c>
      <c r="KP367">
        <v>28</v>
      </c>
      <c r="KR367">
        <v>28</v>
      </c>
      <c r="KT367">
        <v>28</v>
      </c>
      <c r="KV367">
        <v>28</v>
      </c>
      <c r="KX367">
        <v>28</v>
      </c>
      <c r="KZ367">
        <v>28</v>
      </c>
      <c r="LB367">
        <v>28</v>
      </c>
      <c r="LD367">
        <v>28</v>
      </c>
      <c r="LF367">
        <v>28</v>
      </c>
      <c r="LH367">
        <v>28</v>
      </c>
      <c r="LJ367">
        <v>28</v>
      </c>
      <c r="LL367">
        <v>28</v>
      </c>
      <c r="LN367">
        <v>28</v>
      </c>
      <c r="LP367">
        <v>28</v>
      </c>
      <c r="LR367">
        <v>28</v>
      </c>
      <c r="LT367">
        <v>28</v>
      </c>
      <c r="LV367">
        <v>28</v>
      </c>
      <c r="LX367">
        <v>28</v>
      </c>
      <c r="LZ367">
        <v>28</v>
      </c>
      <c r="MB367">
        <v>28</v>
      </c>
      <c r="MD367">
        <v>28</v>
      </c>
      <c r="MF367">
        <v>28</v>
      </c>
      <c r="MH367">
        <v>28</v>
      </c>
      <c r="MJ367">
        <v>28</v>
      </c>
      <c r="ML367">
        <v>28</v>
      </c>
      <c r="MN367">
        <v>28</v>
      </c>
      <c r="MP367">
        <v>28</v>
      </c>
      <c r="MR367">
        <v>28</v>
      </c>
      <c r="MT367">
        <v>28</v>
      </c>
      <c r="MV367">
        <v>28</v>
      </c>
      <c r="MX367">
        <v>28</v>
      </c>
      <c r="MZ367">
        <v>28</v>
      </c>
      <c r="NB367">
        <v>28</v>
      </c>
      <c r="ND367">
        <v>28</v>
      </c>
      <c r="NF367">
        <v>28</v>
      </c>
      <c r="NH367">
        <v>28</v>
      </c>
      <c r="NJ367">
        <v>28</v>
      </c>
      <c r="NL367">
        <v>28</v>
      </c>
      <c r="NN367">
        <v>28</v>
      </c>
      <c r="NP367">
        <v>28</v>
      </c>
      <c r="NR367">
        <v>28</v>
      </c>
      <c r="NT367">
        <v>28</v>
      </c>
      <c r="NV367">
        <v>28</v>
      </c>
      <c r="NX367">
        <v>28</v>
      </c>
      <c r="NZ367">
        <v>28</v>
      </c>
      <c r="OB367">
        <v>28</v>
      </c>
      <c r="OD367">
        <v>28</v>
      </c>
      <c r="OF367">
        <v>28</v>
      </c>
      <c r="OH367">
        <v>28</v>
      </c>
      <c r="OJ367">
        <v>28</v>
      </c>
      <c r="OL367">
        <v>28</v>
      </c>
      <c r="ON367">
        <v>28</v>
      </c>
      <c r="OP367">
        <v>28</v>
      </c>
      <c r="OR367">
        <v>28</v>
      </c>
      <c r="OT367">
        <v>28</v>
      </c>
      <c r="OV367">
        <v>28</v>
      </c>
      <c r="OX367">
        <v>28</v>
      </c>
      <c r="OZ367">
        <v>28</v>
      </c>
      <c r="PB367">
        <v>28</v>
      </c>
      <c r="PD367">
        <v>28</v>
      </c>
      <c r="PF367">
        <v>28</v>
      </c>
      <c r="PH367">
        <v>28</v>
      </c>
      <c r="PJ367">
        <v>28</v>
      </c>
      <c r="PL367">
        <v>28</v>
      </c>
      <c r="PN367">
        <v>28</v>
      </c>
      <c r="PP367">
        <v>28</v>
      </c>
      <c r="PR367">
        <v>28</v>
      </c>
      <c r="PT367">
        <v>28</v>
      </c>
      <c r="PV367">
        <v>28</v>
      </c>
      <c r="PX367">
        <v>28</v>
      </c>
      <c r="PZ367">
        <v>28</v>
      </c>
      <c r="QB367">
        <v>28</v>
      </c>
      <c r="QD367">
        <v>28</v>
      </c>
      <c r="QF367">
        <v>28</v>
      </c>
      <c r="QH367">
        <v>28</v>
      </c>
      <c r="QJ367">
        <v>28</v>
      </c>
      <c r="QL367">
        <v>28</v>
      </c>
      <c r="QN367">
        <v>28</v>
      </c>
      <c r="QP367">
        <v>28</v>
      </c>
      <c r="QR367">
        <v>28</v>
      </c>
      <c r="QT367">
        <v>28</v>
      </c>
      <c r="QV367">
        <v>28</v>
      </c>
      <c r="QX367">
        <v>28</v>
      </c>
      <c r="QZ367">
        <v>28</v>
      </c>
      <c r="RB367">
        <v>28</v>
      </c>
      <c r="RD367">
        <v>28</v>
      </c>
      <c r="RF367">
        <v>28</v>
      </c>
      <c r="RH367">
        <v>28</v>
      </c>
      <c r="RJ367">
        <v>28</v>
      </c>
      <c r="RL367">
        <v>28</v>
      </c>
      <c r="RN367">
        <v>28</v>
      </c>
      <c r="RP367">
        <v>28</v>
      </c>
      <c r="RR367">
        <v>28</v>
      </c>
      <c r="RT367">
        <v>28</v>
      </c>
      <c r="RV367">
        <v>28</v>
      </c>
      <c r="RX367">
        <v>28</v>
      </c>
      <c r="RZ367">
        <v>28</v>
      </c>
      <c r="SB367">
        <v>28</v>
      </c>
      <c r="SD367">
        <v>28</v>
      </c>
      <c r="SF367">
        <v>28</v>
      </c>
      <c r="SH367">
        <v>28</v>
      </c>
      <c r="SJ367">
        <v>28</v>
      </c>
      <c r="SL367">
        <v>28</v>
      </c>
      <c r="SN367">
        <v>28</v>
      </c>
      <c r="SP367">
        <v>28</v>
      </c>
      <c r="SR367">
        <v>28</v>
      </c>
      <c r="ST367">
        <v>28</v>
      </c>
      <c r="SV367">
        <v>28</v>
      </c>
      <c r="SX367">
        <v>28</v>
      </c>
      <c r="SZ367">
        <v>28</v>
      </c>
      <c r="TB367">
        <v>28</v>
      </c>
      <c r="TD367">
        <v>28</v>
      </c>
      <c r="TF367">
        <v>28</v>
      </c>
      <c r="TH367">
        <v>28</v>
      </c>
      <c r="TJ367">
        <v>28</v>
      </c>
      <c r="TL367">
        <v>28</v>
      </c>
      <c r="TN367">
        <v>28</v>
      </c>
      <c r="TP367">
        <v>28</v>
      </c>
      <c r="TR367">
        <v>28</v>
      </c>
      <c r="TT367">
        <v>28</v>
      </c>
      <c r="TV367">
        <v>28</v>
      </c>
      <c r="TX367">
        <v>28</v>
      </c>
      <c r="TZ367">
        <v>28</v>
      </c>
      <c r="UB367">
        <v>28</v>
      </c>
      <c r="UD367">
        <v>28</v>
      </c>
      <c r="UF367">
        <v>28</v>
      </c>
      <c r="UH367">
        <v>28</v>
      </c>
      <c r="UJ367">
        <v>28</v>
      </c>
      <c r="UL367">
        <v>28</v>
      </c>
      <c r="UN367">
        <v>28</v>
      </c>
      <c r="UP367">
        <v>28</v>
      </c>
      <c r="UR367">
        <v>28</v>
      </c>
      <c r="UT367">
        <v>28</v>
      </c>
      <c r="UV367">
        <v>28</v>
      </c>
      <c r="UX367">
        <v>28</v>
      </c>
      <c r="UZ367">
        <v>28</v>
      </c>
      <c r="VB367">
        <v>28</v>
      </c>
      <c r="VD367">
        <v>28</v>
      </c>
      <c r="VF367">
        <v>28</v>
      </c>
      <c r="VH367">
        <v>28</v>
      </c>
      <c r="VJ367">
        <v>28</v>
      </c>
      <c r="VL367">
        <v>28</v>
      </c>
      <c r="VN367">
        <v>28</v>
      </c>
      <c r="VP367">
        <v>28</v>
      </c>
      <c r="VR367">
        <v>28</v>
      </c>
      <c r="VT367">
        <v>28</v>
      </c>
      <c r="VV367">
        <v>28</v>
      </c>
      <c r="VX367">
        <v>28</v>
      </c>
      <c r="VZ367">
        <v>28</v>
      </c>
      <c r="WB367">
        <v>28</v>
      </c>
      <c r="WD367">
        <v>28</v>
      </c>
      <c r="WF367">
        <v>28</v>
      </c>
      <c r="WH367">
        <v>28</v>
      </c>
      <c r="WJ367">
        <v>28</v>
      </c>
      <c r="WL367">
        <v>28</v>
      </c>
      <c r="WN367">
        <v>28</v>
      </c>
      <c r="WP367">
        <v>28</v>
      </c>
      <c r="WR367">
        <v>28</v>
      </c>
      <c r="WT367">
        <v>28</v>
      </c>
      <c r="WV367">
        <v>28</v>
      </c>
      <c r="WX367">
        <v>28</v>
      </c>
      <c r="WZ367">
        <v>28</v>
      </c>
      <c r="XB367">
        <v>28</v>
      </c>
      <c r="XD367">
        <v>28</v>
      </c>
      <c r="XF367">
        <v>28</v>
      </c>
      <c r="XH367">
        <v>28</v>
      </c>
      <c r="XJ367">
        <v>28</v>
      </c>
      <c r="XL367">
        <v>28</v>
      </c>
      <c r="XN367">
        <v>28</v>
      </c>
      <c r="XP367">
        <v>28</v>
      </c>
      <c r="XR367">
        <v>28</v>
      </c>
      <c r="XT367">
        <v>28</v>
      </c>
      <c r="XV367">
        <v>28</v>
      </c>
      <c r="XX367">
        <v>28</v>
      </c>
      <c r="XZ367">
        <v>28</v>
      </c>
      <c r="YB367">
        <v>28</v>
      </c>
      <c r="YD367">
        <v>28</v>
      </c>
      <c r="YF367">
        <v>28</v>
      </c>
      <c r="YH367">
        <v>28</v>
      </c>
      <c r="YJ367">
        <v>28</v>
      </c>
      <c r="YL367">
        <v>28</v>
      </c>
      <c r="YN367">
        <v>28</v>
      </c>
      <c r="YP367">
        <v>28</v>
      </c>
      <c r="YR367">
        <v>28</v>
      </c>
      <c r="YT367">
        <v>28</v>
      </c>
      <c r="YV367">
        <v>28</v>
      </c>
      <c r="YX367">
        <v>28</v>
      </c>
      <c r="YZ367">
        <v>28</v>
      </c>
      <c r="ZB367">
        <v>28</v>
      </c>
      <c r="ZD367">
        <v>28</v>
      </c>
      <c r="ZF367">
        <v>28</v>
      </c>
      <c r="ZH367">
        <v>28</v>
      </c>
      <c r="ZJ367">
        <v>28</v>
      </c>
      <c r="ZL367">
        <v>28</v>
      </c>
      <c r="ZN367">
        <v>28</v>
      </c>
      <c r="ZP367">
        <v>28</v>
      </c>
      <c r="ZR367">
        <v>28</v>
      </c>
      <c r="ZT367">
        <v>28</v>
      </c>
      <c r="ZV367">
        <v>28</v>
      </c>
      <c r="ZX367">
        <v>28</v>
      </c>
      <c r="ZZ367">
        <v>28</v>
      </c>
      <c r="AAB367">
        <v>28</v>
      </c>
      <c r="AAD367">
        <v>28</v>
      </c>
      <c r="AAF367">
        <v>28</v>
      </c>
      <c r="AAH367">
        <v>28</v>
      </c>
      <c r="AAJ367">
        <v>28</v>
      </c>
      <c r="AAL367">
        <v>28</v>
      </c>
      <c r="AAN367">
        <v>28</v>
      </c>
      <c r="AAP367">
        <v>28</v>
      </c>
      <c r="AAR367">
        <v>28</v>
      </c>
      <c r="AAT367">
        <v>28</v>
      </c>
      <c r="AAV367">
        <v>28</v>
      </c>
      <c r="AAX367">
        <v>28</v>
      </c>
      <c r="AAZ367">
        <v>28</v>
      </c>
      <c r="ABB367">
        <v>28</v>
      </c>
      <c r="ABD367">
        <v>28</v>
      </c>
      <c r="ABF367">
        <v>28</v>
      </c>
      <c r="ABH367">
        <v>28</v>
      </c>
      <c r="ABJ367">
        <v>28</v>
      </c>
      <c r="ABL367">
        <v>28</v>
      </c>
      <c r="ABN367">
        <v>28</v>
      </c>
      <c r="ABP367">
        <v>28</v>
      </c>
      <c r="ABR367">
        <v>28</v>
      </c>
      <c r="ABT367">
        <v>28</v>
      </c>
      <c r="ABV367">
        <v>28</v>
      </c>
      <c r="ABX367">
        <v>28</v>
      </c>
      <c r="ABZ367">
        <v>28</v>
      </c>
      <c r="ACB367">
        <v>28</v>
      </c>
      <c r="ACD367">
        <v>28</v>
      </c>
      <c r="ACF367">
        <v>28</v>
      </c>
      <c r="ACH367">
        <v>28</v>
      </c>
      <c r="ACJ367">
        <v>28</v>
      </c>
      <c r="ACL367">
        <v>28</v>
      </c>
      <c r="ACN367">
        <v>28</v>
      </c>
      <c r="ACP367">
        <v>28</v>
      </c>
      <c r="ACR367">
        <v>28</v>
      </c>
      <c r="ACT367">
        <v>28</v>
      </c>
      <c r="ACV367">
        <v>28</v>
      </c>
      <c r="ACX367">
        <v>28</v>
      </c>
      <c r="ACZ367">
        <v>28</v>
      </c>
      <c r="ADB367">
        <v>28</v>
      </c>
      <c r="ADD367">
        <v>28</v>
      </c>
      <c r="ADF367">
        <v>28</v>
      </c>
      <c r="ADH367">
        <v>28</v>
      </c>
      <c r="ADJ367">
        <v>28</v>
      </c>
      <c r="ADL367">
        <v>28</v>
      </c>
      <c r="ADN367">
        <v>28</v>
      </c>
      <c r="ADP367">
        <v>28</v>
      </c>
      <c r="ADR367">
        <v>28</v>
      </c>
      <c r="ADT367">
        <v>28</v>
      </c>
      <c r="ADV367">
        <v>28</v>
      </c>
      <c r="ADX367">
        <v>28</v>
      </c>
      <c r="ADZ367">
        <v>28</v>
      </c>
      <c r="AEB367">
        <v>28</v>
      </c>
      <c r="AED367">
        <v>28</v>
      </c>
      <c r="AEF367">
        <v>28</v>
      </c>
      <c r="AEH367">
        <v>28</v>
      </c>
      <c r="AEJ367">
        <v>28</v>
      </c>
      <c r="AEL367">
        <v>28</v>
      </c>
      <c r="AEN367">
        <v>28</v>
      </c>
      <c r="AEP367">
        <v>28</v>
      </c>
      <c r="AER367">
        <v>28</v>
      </c>
      <c r="AET367">
        <v>28</v>
      </c>
      <c r="AEV367">
        <v>28</v>
      </c>
      <c r="AEX367">
        <v>28</v>
      </c>
      <c r="AEZ367">
        <v>28</v>
      </c>
      <c r="AFB367">
        <v>28</v>
      </c>
      <c r="AFD367">
        <v>28</v>
      </c>
      <c r="AFF367">
        <v>28</v>
      </c>
      <c r="AFH367">
        <v>28</v>
      </c>
      <c r="AFJ367">
        <v>28</v>
      </c>
      <c r="AFL367">
        <v>28</v>
      </c>
      <c r="AFN367">
        <v>28</v>
      </c>
      <c r="AFP367">
        <v>28</v>
      </c>
      <c r="AFR367">
        <v>28</v>
      </c>
      <c r="AFT367">
        <v>28</v>
      </c>
      <c r="AFV367">
        <v>28</v>
      </c>
      <c r="AFX367">
        <v>28</v>
      </c>
      <c r="AFZ367">
        <v>28</v>
      </c>
      <c r="AGB367">
        <v>28</v>
      </c>
      <c r="AGD367">
        <v>28</v>
      </c>
      <c r="AGF367">
        <v>28</v>
      </c>
      <c r="AGH367">
        <v>28</v>
      </c>
      <c r="AGJ367">
        <v>28</v>
      </c>
      <c r="AGL367">
        <v>28</v>
      </c>
      <c r="AGN367">
        <v>28</v>
      </c>
      <c r="AGP367">
        <v>28</v>
      </c>
      <c r="AGR367">
        <v>28</v>
      </c>
      <c r="AGT367">
        <v>28</v>
      </c>
      <c r="AGV367">
        <v>28</v>
      </c>
      <c r="AGX367">
        <v>28</v>
      </c>
      <c r="AGZ367">
        <v>28</v>
      </c>
      <c r="AHB367">
        <v>28</v>
      </c>
      <c r="AHD367">
        <v>28</v>
      </c>
      <c r="AHF367">
        <v>28</v>
      </c>
      <c r="AHH367">
        <v>28</v>
      </c>
      <c r="AHJ367">
        <v>28</v>
      </c>
      <c r="AHL367">
        <v>28</v>
      </c>
      <c r="AHN367">
        <v>28</v>
      </c>
      <c r="AHP367">
        <v>28</v>
      </c>
      <c r="AHR367">
        <v>28</v>
      </c>
      <c r="AHT367">
        <v>28</v>
      </c>
      <c r="AHV367">
        <v>28</v>
      </c>
      <c r="AHX367">
        <v>28</v>
      </c>
      <c r="AHZ367">
        <v>28</v>
      </c>
      <c r="AIB367">
        <v>28</v>
      </c>
      <c r="AID367">
        <v>28</v>
      </c>
      <c r="AIF367">
        <v>28</v>
      </c>
      <c r="AIH367">
        <v>28</v>
      </c>
      <c r="AIJ367">
        <v>28</v>
      </c>
      <c r="AIL367">
        <v>28</v>
      </c>
      <c r="AIN367">
        <v>28</v>
      </c>
      <c r="AIP367">
        <v>28</v>
      </c>
      <c r="AIR367">
        <v>28</v>
      </c>
      <c r="AIT367">
        <v>28</v>
      </c>
      <c r="AIV367">
        <v>28</v>
      </c>
      <c r="AIX367">
        <v>28</v>
      </c>
      <c r="AIZ367">
        <v>28</v>
      </c>
      <c r="AJB367">
        <v>28</v>
      </c>
      <c r="AJD367">
        <v>28</v>
      </c>
      <c r="AJF367">
        <v>28</v>
      </c>
      <c r="AJH367">
        <v>28</v>
      </c>
      <c r="AJJ367">
        <v>28</v>
      </c>
      <c r="AJL367">
        <v>28</v>
      </c>
      <c r="AJN367">
        <v>28</v>
      </c>
      <c r="AJP367">
        <v>28</v>
      </c>
      <c r="AJR367">
        <v>28</v>
      </c>
      <c r="AJT367">
        <v>28</v>
      </c>
      <c r="AJV367">
        <v>28</v>
      </c>
      <c r="AJX367">
        <v>28</v>
      </c>
      <c r="AJZ367">
        <v>28</v>
      </c>
      <c r="AKB367">
        <v>28</v>
      </c>
      <c r="AKD367">
        <v>28</v>
      </c>
      <c r="AKF367">
        <v>28</v>
      </c>
      <c r="AKH367">
        <v>28</v>
      </c>
      <c r="AKJ367">
        <v>28</v>
      </c>
      <c r="AKL367">
        <v>28</v>
      </c>
      <c r="AKN367">
        <v>28</v>
      </c>
      <c r="AKP367">
        <v>28</v>
      </c>
      <c r="AKR367">
        <v>28</v>
      </c>
      <c r="AKT367">
        <v>28</v>
      </c>
      <c r="AKV367">
        <v>28</v>
      </c>
      <c r="AKX367">
        <v>28</v>
      </c>
      <c r="AKZ367">
        <v>28</v>
      </c>
      <c r="ALB367">
        <v>28</v>
      </c>
      <c r="ALD367">
        <v>28</v>
      </c>
      <c r="ALF367">
        <v>28</v>
      </c>
      <c r="ALH367">
        <v>28</v>
      </c>
      <c r="ALJ367">
        <v>28</v>
      </c>
      <c r="ALL367">
        <v>28</v>
      </c>
      <c r="ALN367">
        <v>28</v>
      </c>
      <c r="ALP367">
        <v>28</v>
      </c>
      <c r="ALR367">
        <v>28</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vt:i4>
      </vt:variant>
    </vt:vector>
  </HeadingPairs>
  <TitlesOfParts>
    <vt:vector size="22" baseType="lpstr">
      <vt:lpstr>instructions and FAQ</vt:lpstr>
      <vt:lpstr>team match array</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2017-04-24T16:13:57Z</dcterms:modified>
</cp:coreProperties>
</file>